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https://sbushare.cymru.nhs.uk/sites/Finance/Corp/Acc/FTO/Annual Accounts Working Papers/2023-24/Draft Accounts/"/>
    </mc:Choice>
  </mc:AlternateContent>
  <bookViews>
    <workbookView xWindow="0" yWindow="0" windowWidth="28800" windowHeight="12300" tabRatio="599" firstSheet="3" activeTab="6"/>
  </bookViews>
  <sheets>
    <sheet name="data" sheetId="4" state="hidden" r:id="rId1"/>
    <sheet name="sched aud adj" sheetId="5" state="hidden" r:id="rId2"/>
    <sheet name="delete soaa" sheetId="93" state="hidden" r:id="rId3"/>
    <sheet name="Data Sheet" sheetId="92" r:id="rId4"/>
    <sheet name="SOAA" sheetId="157" r:id="rId5"/>
    <sheet name="VALIDATIONS" sheetId="6" r:id="rId6"/>
    <sheet name="1" sheetId="7" r:id="rId7"/>
    <sheet name="2" sheetId="158" r:id="rId8"/>
    <sheet name="3" sheetId="9" r:id="rId9"/>
    <sheet name="4" sheetId="10" r:id="rId10"/>
    <sheet name="5" sheetId="11" r:id="rId11"/>
    <sheet name="6" sheetId="12" r:id="rId12"/>
    <sheet name="7" sheetId="13" r:id="rId13"/>
    <sheet name="8" sheetId="96" r:id="rId14"/>
    <sheet name="9" sheetId="97" r:id="rId15"/>
    <sheet name="9a" sheetId="180" r:id="rId16"/>
    <sheet name="10" sheetId="105" r:id="rId17"/>
    <sheet name="11" sheetId="106" r:id="rId18"/>
    <sheet name="12" sheetId="107" r:id="rId19"/>
    <sheet name="13" sheetId="108" r:id="rId20"/>
    <sheet name="14" sheetId="109" r:id="rId21"/>
    <sheet name="15" sheetId="156" r:id="rId22"/>
    <sheet name="16" sheetId="110" r:id="rId23"/>
    <sheet name="17" sheetId="111" r:id="rId24"/>
    <sheet name="18" sheetId="112" r:id="rId25"/>
    <sheet name="19" sheetId="113" r:id="rId26"/>
    <sheet name="20" sheetId="114" r:id="rId27"/>
    <sheet name="21" sheetId="115" r:id="rId28"/>
    <sheet name="21a" sheetId="177" r:id="rId29"/>
    <sheet name="22  " sheetId="178" r:id="rId30"/>
    <sheet name="delete" sheetId="116" state="hidden" r:id="rId31"/>
    <sheet name="23" sheetId="123" r:id="rId32"/>
    <sheet name="24" sheetId="117" r:id="rId33"/>
    <sheet name="Source-" sheetId="130" state="hidden" r:id="rId34"/>
    <sheet name="25" sheetId="118" r:id="rId35"/>
    <sheet name="26" sheetId="174" r:id="rId36"/>
    <sheet name="27" sheetId="26" r:id="rId37"/>
    <sheet name="28" sheetId="27" r:id="rId38"/>
    <sheet name="29" sheetId="28" r:id="rId39"/>
    <sheet name="30" sheetId="29" r:id="rId40"/>
    <sheet name="31" sheetId="30" r:id="rId41"/>
    <sheet name="32" sheetId="31" r:id="rId42"/>
    <sheet name="33" sheetId="32" r:id="rId43"/>
    <sheet name="34" sheetId="33" r:id="rId44"/>
    <sheet name="35" sheetId="34" r:id="rId45"/>
    <sheet name="36" sheetId="35" r:id="rId46"/>
    <sheet name="37" sheetId="36" r:id="rId47"/>
    <sheet name="38" sheetId="37" r:id="rId48"/>
    <sheet name="39" sheetId="38" r:id="rId49"/>
    <sheet name="40" sheetId="39" r:id="rId50"/>
    <sheet name="41" sheetId="40" r:id="rId51"/>
    <sheet name="42" sheetId="41" r:id="rId52"/>
    <sheet name="43" sheetId="42" r:id="rId53"/>
    <sheet name="44" sheetId="151" r:id="rId54"/>
    <sheet name="45" sheetId="170" r:id="rId55"/>
    <sheet name="46" sheetId="152" r:id="rId56"/>
    <sheet name="47" sheetId="43" r:id="rId57"/>
    <sheet name="48" sheetId="44" r:id="rId58"/>
    <sheet name="49" sheetId="45" r:id="rId59"/>
    <sheet name="50" sheetId="46" r:id="rId60"/>
    <sheet name="51" sheetId="47" r:id="rId61"/>
    <sheet name="52" sheetId="48" r:id="rId62"/>
    <sheet name="53" sheetId="120" r:id="rId63"/>
    <sheet name="54" sheetId="49" r:id="rId64"/>
    <sheet name="55" sheetId="50" r:id="rId65"/>
    <sheet name="56" sheetId="51" r:id="rId66"/>
    <sheet name="57" sheetId="52" r:id="rId67"/>
    <sheet name="58" sheetId="53" r:id="rId68"/>
    <sheet name="59" sheetId="54" r:id="rId69"/>
    <sheet name="60" sheetId="55" r:id="rId70"/>
    <sheet name="61" sheetId="56" r:id="rId71"/>
    <sheet name="dnu62" sheetId="57" state="hidden" r:id="rId72"/>
    <sheet name="dnu 63" sheetId="58" state="hidden" r:id="rId73"/>
    <sheet name="62" sheetId="172" r:id="rId74"/>
    <sheet name="63 FL " sheetId="173" state="hidden" r:id="rId75"/>
    <sheet name="63" sheetId="59" r:id="rId76"/>
    <sheet name="64" sheetId="89" r:id="rId77"/>
    <sheet name="65" sheetId="61" r:id="rId78"/>
    <sheet name="66" sheetId="62" r:id="rId79"/>
    <sheet name="67" sheetId="63" r:id="rId80"/>
    <sheet name="68" sheetId="65" r:id="rId81"/>
    <sheet name="69" sheetId="84" r:id="rId82"/>
    <sheet name="70" sheetId="64" r:id="rId83"/>
    <sheet name="71" sheetId="67" r:id="rId84"/>
    <sheet name="63a" sheetId="81" state="hidden" r:id="rId85"/>
    <sheet name="72" sheetId="73" r:id="rId86"/>
    <sheet name="73" sheetId="69" r:id="rId87"/>
    <sheet name="65b" sheetId="77" state="hidden" r:id="rId88"/>
    <sheet name="65c" sheetId="83" state="hidden" r:id="rId89"/>
    <sheet name="75 covid" sheetId="122" state="hidden" r:id="rId90"/>
    <sheet name="74" sheetId="70" r:id="rId91"/>
    <sheet name="New Data Sheet (2)" sheetId="135" state="hidden" r:id="rId92"/>
    <sheet name="New Data Sheet (3)" sheetId="136" state="hidden" r:id="rId93"/>
  </sheets>
  <externalReferences>
    <externalReference r:id="rId94"/>
    <externalReference r:id="rId95"/>
    <externalReference r:id="rId96"/>
  </externalReferences>
  <definedNames>
    <definedName name="_xlnm._FilterDatabase" localSheetId="0" hidden="1">data!$A$1:$S$3216</definedName>
    <definedName name="_xlnm._FilterDatabase" localSheetId="3" hidden="1">'Data Sheet'!$A$1:$AK$3887</definedName>
    <definedName name="_xlnm._FilterDatabase" localSheetId="2" hidden="1">'delete soaa'!$A$1:$N$3509</definedName>
    <definedName name="_xlnm._FilterDatabase" localSheetId="91" hidden="1">'New Data Sheet (2)'!$A$1:$T$2973</definedName>
    <definedName name="_xlnm._FilterDatabase" localSheetId="92" hidden="1">'New Data Sheet (3)'!$A$1:$T$2973</definedName>
    <definedName name="_xlnm._FilterDatabase" localSheetId="1" hidden="1">'sched aud adj'!$A$1:$O$3217</definedName>
    <definedName name="_xlnm._FilterDatabase" localSheetId="4" hidden="1">SOAA!$A$1:$L$3887</definedName>
    <definedName name="aa">[1]Intro!$B$5</definedName>
    <definedName name="Last_year">[2]Intro!$B$6</definedName>
    <definedName name="Last_year_end">[1]Intro!$B$9</definedName>
    <definedName name="_xlnm.Print_Area" localSheetId="6">'1'!$A$1:$K$65</definedName>
    <definedName name="_xlnm.Print_Area" localSheetId="21">'15'!$A$1:$H$58</definedName>
    <definedName name="_xlnm.Print_Area" localSheetId="23">'17'!$A$1:$G$50</definedName>
    <definedName name="_xlnm.Print_Area" localSheetId="29">'22  '!$A$1:$G$37</definedName>
    <definedName name="_xlnm.Print_Area" localSheetId="32">'24'!$A$1:$G$50</definedName>
    <definedName name="_xlnm.Print_Area" localSheetId="37">'28'!$A$1:$I$52</definedName>
    <definedName name="_xlnm.Print_Area" localSheetId="8">'3'!$A$1:$I$35</definedName>
    <definedName name="_xlnm.Print_Area" localSheetId="39">'30'!$A$1:$I$75</definedName>
    <definedName name="_xlnm.Print_Area" localSheetId="41">'32'!$A$1:$J$53</definedName>
    <definedName name="_xlnm.Print_Area" localSheetId="42">'33'!$A$1:$K$61</definedName>
    <definedName name="_xlnm.Print_Area" localSheetId="46">'37'!$A$1:$G$46</definedName>
    <definedName name="_xlnm.Print_Area" localSheetId="47">'38'!$A$1:$G$34</definedName>
    <definedName name="_xlnm.Print_Area" localSheetId="9">'4'!$A$1:$G$52</definedName>
    <definedName name="_xlnm.Print_Area" localSheetId="51">'42'!$A$1:$I$63</definedName>
    <definedName name="_xlnm.Print_Area" localSheetId="53">'44'!$A$1:$S$59</definedName>
    <definedName name="_xlnm.Print_Area" localSheetId="54">'45'!$A$1:$S$59</definedName>
    <definedName name="_xlnm.Print_Area" localSheetId="59">'50'!$A$1:$O$63</definedName>
    <definedName name="_xlnm.Print_Area" localSheetId="62">'53'!$A$1:$J$51</definedName>
    <definedName name="_xlnm.Print_Area" localSheetId="64">'55'!$A$1:$E$91</definedName>
    <definedName name="_xlnm.Print_Area" localSheetId="66">'57'!$A$1:$U$108</definedName>
    <definedName name="_xlnm.Print_Area" localSheetId="67">'58'!$A$1:$U$84</definedName>
    <definedName name="_xlnm.Print_Area" localSheetId="68">'59'!$A$1:$O$42</definedName>
    <definedName name="_xlnm.Print_Area" localSheetId="70">'61'!$A$1:$L$109</definedName>
    <definedName name="_xlnm.Print_Area" localSheetId="84">'63a'!$A$1:$K$47</definedName>
    <definedName name="_xlnm.Print_Area" localSheetId="77">'65'!$A:$H</definedName>
    <definedName name="_xlnm.Print_Area" localSheetId="87">'65b'!$A$1:$H$57</definedName>
    <definedName name="_xlnm.Print_Area" localSheetId="88">'65c'!$A$1:$H$57</definedName>
    <definedName name="_xlnm.Print_Area" localSheetId="80">'68'!$A$1:$L$41</definedName>
    <definedName name="_xlnm.Print_Area" localSheetId="81">'69'!$A$1:$I$130</definedName>
    <definedName name="_xlnm.Print_Area" localSheetId="83">'71'!$A$1:$J$46</definedName>
    <definedName name="_xlnm.Print_Area" localSheetId="85">'72'!$A$1:$F$54</definedName>
    <definedName name="_xlnm.Print_Area" localSheetId="86">'73'!$A$1:$J$59</definedName>
    <definedName name="_xlnm.Print_Area" localSheetId="89">'75 covid'!$A$1:$F$49</definedName>
    <definedName name="_xlnm.Print_Area" localSheetId="13">'8'!$A$1:$G$49</definedName>
    <definedName name="_xlnm.Print_Area" localSheetId="14">'9'!$A$1:$G$46</definedName>
    <definedName name="_xlnm.Print_Area" localSheetId="0">data!$A$1:$O$3111</definedName>
    <definedName name="_xlnm.Print_Area" localSheetId="30">delete!$A$1:$G$37</definedName>
    <definedName name="_xlnm.Print_Area" localSheetId="1">'sched aud adj'!$A$1:$J$70</definedName>
    <definedName name="_xlnm.Print_Area" localSheetId="5">VALIDATIONS!$A$1:$K$167</definedName>
    <definedName name="TEXT_1424\100" localSheetId="62">#REF!</definedName>
    <definedName name="TEXT_1424\100" localSheetId="84">#REF!</definedName>
    <definedName name="TEXT_1424\100" localSheetId="87">#REF!</definedName>
    <definedName name="TEXT_1424\100" localSheetId="88">#REF!</definedName>
    <definedName name="TEXT_1424\100" localSheetId="81">#REF!</definedName>
    <definedName name="TEXT_1424\100" localSheetId="85">#REF!</definedName>
    <definedName name="TEXT_1424\100" localSheetId="91">#REF!</definedName>
    <definedName name="TEXT_1424\100" localSheetId="92">#REF!</definedName>
    <definedName name="TEXT_1424\100">#REF!</definedName>
    <definedName name="TEXT_1424\110" localSheetId="62">#REF!</definedName>
    <definedName name="TEXT_1424\110" localSheetId="84">#REF!</definedName>
    <definedName name="TEXT_1424\110" localSheetId="87">#REF!</definedName>
    <definedName name="TEXT_1424\110" localSheetId="88">#REF!</definedName>
    <definedName name="TEXT_1424\110" localSheetId="81">#REF!</definedName>
    <definedName name="TEXT_1424\110" localSheetId="85">#REF!</definedName>
    <definedName name="TEXT_1424\110" localSheetId="91">#REF!</definedName>
    <definedName name="TEXT_1424\110" localSheetId="92">#REF!</definedName>
    <definedName name="TEXT_1424\110">#REF!</definedName>
    <definedName name="TEXT_1424\120" localSheetId="62">#REF!</definedName>
    <definedName name="TEXT_1424\120" localSheetId="84">#REF!</definedName>
    <definedName name="TEXT_1424\120" localSheetId="87">#REF!</definedName>
    <definedName name="TEXT_1424\120" localSheetId="88">#REF!</definedName>
    <definedName name="TEXT_1424\120" localSheetId="81">#REF!</definedName>
    <definedName name="TEXT_1424\120" localSheetId="85">#REF!</definedName>
    <definedName name="TEXT_1424\120" localSheetId="91">#REF!</definedName>
    <definedName name="TEXT_1424\120" localSheetId="92">#REF!</definedName>
    <definedName name="TEXT_1424\120">#REF!</definedName>
    <definedName name="TEXT_1424\130" localSheetId="62">#REF!</definedName>
    <definedName name="TEXT_1424\130" localSheetId="84">#REF!</definedName>
    <definedName name="TEXT_1424\130" localSheetId="87">#REF!</definedName>
    <definedName name="TEXT_1424\130" localSheetId="88">#REF!</definedName>
    <definedName name="TEXT_1424\130" localSheetId="81">#REF!</definedName>
    <definedName name="TEXT_1424\130" localSheetId="91">#REF!</definedName>
    <definedName name="TEXT_1424\130" localSheetId="92">#REF!</definedName>
    <definedName name="TEXT_1424\130">#REF!</definedName>
    <definedName name="TEXT_1424\140" localSheetId="62">#REF!</definedName>
    <definedName name="TEXT_1424\140" localSheetId="84">#REF!</definedName>
    <definedName name="TEXT_1424\140" localSheetId="87">#REF!</definedName>
    <definedName name="TEXT_1424\140" localSheetId="88">#REF!</definedName>
    <definedName name="TEXT_1424\140" localSheetId="81">#REF!</definedName>
    <definedName name="TEXT_1424\140" localSheetId="91">#REF!</definedName>
    <definedName name="TEXT_1424\140" localSheetId="92">#REF!</definedName>
    <definedName name="TEXT_1424\140">#REF!</definedName>
    <definedName name="TEXT_1424\150" localSheetId="62">#REF!</definedName>
    <definedName name="TEXT_1424\150" localSheetId="84">#REF!</definedName>
    <definedName name="TEXT_1424\150" localSheetId="87">#REF!</definedName>
    <definedName name="TEXT_1424\150" localSheetId="88">#REF!</definedName>
    <definedName name="TEXT_1424\150" localSheetId="81">#REF!</definedName>
    <definedName name="TEXT_1424\150" localSheetId="91">#REF!</definedName>
    <definedName name="TEXT_1424\150" localSheetId="92">#REF!</definedName>
    <definedName name="TEXT_1424\150">#REF!</definedName>
    <definedName name="TEXT_1424\160" localSheetId="62">#REF!</definedName>
    <definedName name="TEXT_1424\160" localSheetId="84">#REF!</definedName>
    <definedName name="TEXT_1424\160" localSheetId="87">#REF!</definedName>
    <definedName name="TEXT_1424\160" localSheetId="88">#REF!</definedName>
    <definedName name="TEXT_1424\160" localSheetId="81">#REF!</definedName>
    <definedName name="TEXT_1424\160" localSheetId="91">#REF!</definedName>
    <definedName name="TEXT_1424\160" localSheetId="92">#REF!</definedName>
    <definedName name="TEXT_1424\160">#REF!</definedName>
    <definedName name="TEXT_1424\170" localSheetId="62">#REF!</definedName>
    <definedName name="TEXT_1424\170" localSheetId="84">#REF!</definedName>
    <definedName name="TEXT_1424\170" localSheetId="87">#REF!</definedName>
    <definedName name="TEXT_1424\170" localSheetId="88">#REF!</definedName>
    <definedName name="TEXT_1424\170" localSheetId="81">#REF!</definedName>
    <definedName name="TEXT_1424\170" localSheetId="91">#REF!</definedName>
    <definedName name="TEXT_1424\170" localSheetId="92">#REF!</definedName>
    <definedName name="TEXT_1424\170">#REF!</definedName>
    <definedName name="TEXT_1424\180" localSheetId="62">#REF!</definedName>
    <definedName name="TEXT_1424\180" localSheetId="84">#REF!</definedName>
    <definedName name="TEXT_1424\180" localSheetId="87">#REF!</definedName>
    <definedName name="TEXT_1424\180" localSheetId="88">#REF!</definedName>
    <definedName name="TEXT_1424\180" localSheetId="81">#REF!</definedName>
    <definedName name="TEXT_1424\180" localSheetId="91">#REF!</definedName>
    <definedName name="TEXT_1424\180" localSheetId="92">#REF!</definedName>
    <definedName name="TEXT_1424\180">#REF!</definedName>
    <definedName name="TEXT_1424\190" localSheetId="62">#REF!</definedName>
    <definedName name="TEXT_1424\190" localSheetId="84">#REF!</definedName>
    <definedName name="TEXT_1424\190" localSheetId="87">#REF!</definedName>
    <definedName name="TEXT_1424\190" localSheetId="88">#REF!</definedName>
    <definedName name="TEXT_1424\190" localSheetId="81">#REF!</definedName>
    <definedName name="TEXT_1424\190" localSheetId="91">#REF!</definedName>
    <definedName name="TEXT_1424\190" localSheetId="92">#REF!</definedName>
    <definedName name="TEXT_1424\190">#REF!</definedName>
    <definedName name="TEXT_1424\200" localSheetId="62">#REF!</definedName>
    <definedName name="TEXT_1424\200" localSheetId="84">#REF!</definedName>
    <definedName name="TEXT_1424\200" localSheetId="87">#REF!</definedName>
    <definedName name="TEXT_1424\200" localSheetId="88">#REF!</definedName>
    <definedName name="TEXT_1424\200" localSheetId="81">#REF!</definedName>
    <definedName name="TEXT_1424\200" localSheetId="91">#REF!</definedName>
    <definedName name="TEXT_1424\200" localSheetId="92">#REF!</definedName>
    <definedName name="TEXT_1424\200">#REF!</definedName>
    <definedName name="TEXT_1424\210" localSheetId="62">#REF!</definedName>
    <definedName name="TEXT_1424\210" localSheetId="84">#REF!</definedName>
    <definedName name="TEXT_1424\210" localSheetId="87">#REF!</definedName>
    <definedName name="TEXT_1424\210" localSheetId="88">#REF!</definedName>
    <definedName name="TEXT_1424\210" localSheetId="81">#REF!</definedName>
    <definedName name="TEXT_1424\210" localSheetId="91">#REF!</definedName>
    <definedName name="TEXT_1424\210" localSheetId="92">#REF!</definedName>
    <definedName name="TEXT_1424\210">#REF!</definedName>
    <definedName name="TEXT_1424\220" localSheetId="62">#REF!</definedName>
    <definedName name="TEXT_1424\220" localSheetId="84">#REF!</definedName>
    <definedName name="TEXT_1424\220" localSheetId="87">#REF!</definedName>
    <definedName name="TEXT_1424\220" localSheetId="88">#REF!</definedName>
    <definedName name="TEXT_1424\220" localSheetId="81">#REF!</definedName>
    <definedName name="TEXT_1424\220" localSheetId="91">#REF!</definedName>
    <definedName name="TEXT_1424\220" localSheetId="92">#REF!</definedName>
    <definedName name="TEXT_1424\220">#REF!</definedName>
    <definedName name="TEXT_1424\230" localSheetId="62">#REF!</definedName>
    <definedName name="TEXT_1424\230" localSheetId="84">#REF!</definedName>
    <definedName name="TEXT_1424\230" localSheetId="87">#REF!</definedName>
    <definedName name="TEXT_1424\230" localSheetId="88">#REF!</definedName>
    <definedName name="TEXT_1424\230" localSheetId="81">#REF!</definedName>
    <definedName name="TEXT_1424\230" localSheetId="91">#REF!</definedName>
    <definedName name="TEXT_1424\230" localSheetId="92">#REF!</definedName>
    <definedName name="TEXT_1424\230">#REF!</definedName>
    <definedName name="TEXT_1424\240" localSheetId="62">#REF!</definedName>
    <definedName name="TEXT_1424\240" localSheetId="84">#REF!</definedName>
    <definedName name="TEXT_1424\240" localSheetId="87">#REF!</definedName>
    <definedName name="TEXT_1424\240" localSheetId="88">#REF!</definedName>
    <definedName name="TEXT_1424\240" localSheetId="81">#REF!</definedName>
    <definedName name="TEXT_1424\240" localSheetId="91">#REF!</definedName>
    <definedName name="TEXT_1424\240" localSheetId="92">#REF!</definedName>
    <definedName name="TEXT_1424\240">#REF!</definedName>
    <definedName name="TEXT_1424\250" localSheetId="62">#REF!</definedName>
    <definedName name="TEXT_1424\250" localSheetId="84">#REF!</definedName>
    <definedName name="TEXT_1424\250" localSheetId="87">#REF!</definedName>
    <definedName name="TEXT_1424\250" localSheetId="88">#REF!</definedName>
    <definedName name="TEXT_1424\250" localSheetId="81">#REF!</definedName>
    <definedName name="TEXT_1424\250" localSheetId="91">#REF!</definedName>
    <definedName name="TEXT_1424\250" localSheetId="92">#REF!</definedName>
    <definedName name="TEXT_1424\250">#REF!</definedName>
    <definedName name="TEXT_1424\260" localSheetId="62">#REF!</definedName>
    <definedName name="TEXT_1424\260" localSheetId="84">#REF!</definedName>
    <definedName name="TEXT_1424\260" localSheetId="87">#REF!</definedName>
    <definedName name="TEXT_1424\260" localSheetId="88">#REF!</definedName>
    <definedName name="TEXT_1424\260" localSheetId="81">#REF!</definedName>
    <definedName name="TEXT_1424\260" localSheetId="91">#REF!</definedName>
    <definedName name="TEXT_1424\260" localSheetId="92">#REF!</definedName>
    <definedName name="TEXT_1424\260">#REF!</definedName>
    <definedName name="TEXT_1424\270" localSheetId="62">#REF!</definedName>
    <definedName name="TEXT_1424\270" localSheetId="84">#REF!</definedName>
    <definedName name="TEXT_1424\270" localSheetId="87">#REF!</definedName>
    <definedName name="TEXT_1424\270" localSheetId="88">#REF!</definedName>
    <definedName name="TEXT_1424\270" localSheetId="81">#REF!</definedName>
    <definedName name="TEXT_1424\270" localSheetId="91">#REF!</definedName>
    <definedName name="TEXT_1424\270" localSheetId="92">#REF!</definedName>
    <definedName name="TEXT_1424\270">#REF!</definedName>
    <definedName name="TEXT_1424\280" localSheetId="62">#REF!</definedName>
    <definedName name="TEXT_1424\280" localSheetId="84">#REF!</definedName>
    <definedName name="TEXT_1424\280" localSheetId="87">#REF!</definedName>
    <definedName name="TEXT_1424\280" localSheetId="88">#REF!</definedName>
    <definedName name="TEXT_1424\280" localSheetId="81">#REF!</definedName>
    <definedName name="TEXT_1424\280" localSheetId="91">#REF!</definedName>
    <definedName name="TEXT_1424\280" localSheetId="92">#REF!</definedName>
    <definedName name="TEXT_1424\280">#REF!</definedName>
    <definedName name="TEXT_1424\290" localSheetId="62">#REF!</definedName>
    <definedName name="TEXT_1424\290" localSheetId="84">#REF!</definedName>
    <definedName name="TEXT_1424\290" localSheetId="87">#REF!</definedName>
    <definedName name="TEXT_1424\290" localSheetId="88">#REF!</definedName>
    <definedName name="TEXT_1424\290" localSheetId="81">#REF!</definedName>
    <definedName name="TEXT_1424\290" localSheetId="91">#REF!</definedName>
    <definedName name="TEXT_1424\290" localSheetId="92">#REF!</definedName>
    <definedName name="TEXT_1424\290">#REF!</definedName>
    <definedName name="TEXT_1424\300" localSheetId="62">#REF!</definedName>
    <definedName name="TEXT_1424\300" localSheetId="84">#REF!</definedName>
    <definedName name="TEXT_1424\300" localSheetId="87">#REF!</definedName>
    <definedName name="TEXT_1424\300" localSheetId="88">#REF!</definedName>
    <definedName name="TEXT_1424\300" localSheetId="81">#REF!</definedName>
    <definedName name="TEXT_1424\300" localSheetId="91">#REF!</definedName>
    <definedName name="TEXT_1424\300" localSheetId="92">#REF!</definedName>
    <definedName name="TEXT_1424\300">#REF!</definedName>
    <definedName name="TEXT_1424\310" localSheetId="62">#REF!</definedName>
    <definedName name="TEXT_1424\310" localSheetId="84">#REF!</definedName>
    <definedName name="TEXT_1424\310" localSheetId="87">#REF!</definedName>
    <definedName name="TEXT_1424\310" localSheetId="88">#REF!</definedName>
    <definedName name="TEXT_1424\310" localSheetId="81">#REF!</definedName>
    <definedName name="TEXT_1424\310" localSheetId="91">#REF!</definedName>
    <definedName name="TEXT_1424\310" localSheetId="92">#REF!</definedName>
    <definedName name="TEXT_1424\310">#REF!</definedName>
    <definedName name="TEXT_1424\320" localSheetId="62">#REF!</definedName>
    <definedName name="TEXT_1424\320" localSheetId="84">#REF!</definedName>
    <definedName name="TEXT_1424\320" localSheetId="87">#REF!</definedName>
    <definedName name="TEXT_1424\320" localSheetId="88">#REF!</definedName>
    <definedName name="TEXT_1424\320" localSheetId="81">#REF!</definedName>
    <definedName name="TEXT_1424\320" localSheetId="91">#REF!</definedName>
    <definedName name="TEXT_1424\320" localSheetId="92">#REF!</definedName>
    <definedName name="TEXT_1424\320">#REF!</definedName>
    <definedName name="TEXT_1424\330" localSheetId="62">#REF!</definedName>
    <definedName name="TEXT_1424\330" localSheetId="84">#REF!</definedName>
    <definedName name="TEXT_1424\330" localSheetId="87">#REF!</definedName>
    <definedName name="TEXT_1424\330" localSheetId="88">#REF!</definedName>
    <definedName name="TEXT_1424\330" localSheetId="81">#REF!</definedName>
    <definedName name="TEXT_1424\330" localSheetId="91">#REF!</definedName>
    <definedName name="TEXT_1424\330" localSheetId="92">#REF!</definedName>
    <definedName name="TEXT_1424\330">#REF!</definedName>
    <definedName name="TEXT_1424\340" localSheetId="62">#REF!</definedName>
    <definedName name="TEXT_1424\340" localSheetId="84">#REF!</definedName>
    <definedName name="TEXT_1424\340" localSheetId="87">#REF!</definedName>
    <definedName name="TEXT_1424\340" localSheetId="88">#REF!</definedName>
    <definedName name="TEXT_1424\340" localSheetId="81">#REF!</definedName>
    <definedName name="TEXT_1424\340" localSheetId="91">#REF!</definedName>
    <definedName name="TEXT_1424\340" localSheetId="92">#REF!</definedName>
    <definedName name="TEXT_1424\340">#REF!</definedName>
    <definedName name="TEXT_1424\350" localSheetId="62">#REF!</definedName>
    <definedName name="TEXT_1424\350" localSheetId="84">#REF!</definedName>
    <definedName name="TEXT_1424\350" localSheetId="87">#REF!</definedName>
    <definedName name="TEXT_1424\350" localSheetId="88">#REF!</definedName>
    <definedName name="TEXT_1424\350" localSheetId="81">#REF!</definedName>
    <definedName name="TEXT_1424\350" localSheetId="91">#REF!</definedName>
    <definedName name="TEXT_1424\350" localSheetId="92">#REF!</definedName>
    <definedName name="TEXT_1424\350">#REF!</definedName>
    <definedName name="TEXT_1424\360" localSheetId="62">#REF!</definedName>
    <definedName name="TEXT_1424\360" localSheetId="84">#REF!</definedName>
    <definedName name="TEXT_1424\360" localSheetId="87">#REF!</definedName>
    <definedName name="TEXT_1424\360" localSheetId="88">#REF!</definedName>
    <definedName name="TEXT_1424\360" localSheetId="81">#REF!</definedName>
    <definedName name="TEXT_1424\360" localSheetId="91">#REF!</definedName>
    <definedName name="TEXT_1424\360" localSheetId="92">#REF!</definedName>
    <definedName name="TEXT_1424\360">#REF!</definedName>
    <definedName name="TEXT_1424\370" localSheetId="62">#REF!</definedName>
    <definedName name="TEXT_1424\370" localSheetId="84">#REF!</definedName>
    <definedName name="TEXT_1424\370" localSheetId="87">#REF!</definedName>
    <definedName name="TEXT_1424\370" localSheetId="88">#REF!</definedName>
    <definedName name="TEXT_1424\370" localSheetId="81">#REF!</definedName>
    <definedName name="TEXT_1424\370" localSheetId="91">#REF!</definedName>
    <definedName name="TEXT_1424\370" localSheetId="92">#REF!</definedName>
    <definedName name="TEXT_1424\370">#REF!</definedName>
    <definedName name="TEXT_1424\380" localSheetId="62">#REF!</definedName>
    <definedName name="TEXT_1424\380" localSheetId="84">#REF!</definedName>
    <definedName name="TEXT_1424\380" localSheetId="87">#REF!</definedName>
    <definedName name="TEXT_1424\380" localSheetId="88">#REF!</definedName>
    <definedName name="TEXT_1424\380" localSheetId="81">#REF!</definedName>
    <definedName name="TEXT_1424\380" localSheetId="91">#REF!</definedName>
    <definedName name="TEXT_1424\380" localSheetId="92">#REF!</definedName>
    <definedName name="TEXT_1424\380">#REF!</definedName>
    <definedName name="TEXT_1424\390" localSheetId="62">#REF!</definedName>
    <definedName name="TEXT_1424\390" localSheetId="84">#REF!</definedName>
    <definedName name="TEXT_1424\390" localSheetId="87">#REF!</definedName>
    <definedName name="TEXT_1424\390" localSheetId="88">#REF!</definedName>
    <definedName name="TEXT_1424\390" localSheetId="81">#REF!</definedName>
    <definedName name="TEXT_1424\390" localSheetId="91">#REF!</definedName>
    <definedName name="TEXT_1424\390" localSheetId="92">#REF!</definedName>
    <definedName name="TEXT_1424\390">#REF!</definedName>
    <definedName name="TEXT_1424\400" localSheetId="62">#REF!</definedName>
    <definedName name="TEXT_1424\400" localSheetId="84">#REF!</definedName>
    <definedName name="TEXT_1424\400" localSheetId="87">#REF!</definedName>
    <definedName name="TEXT_1424\400" localSheetId="88">#REF!</definedName>
    <definedName name="TEXT_1424\400" localSheetId="81">#REF!</definedName>
    <definedName name="TEXT_1424\400" localSheetId="91">#REF!</definedName>
    <definedName name="TEXT_1424\400" localSheetId="92">#REF!</definedName>
    <definedName name="TEXT_1424\400">#REF!</definedName>
    <definedName name="This_year">[3]Intro!$B$6</definedName>
    <definedName name="This_year_end">[1]Intro!$B$8</definedName>
    <definedName name="Trust_name">[3]Intro!$B$5</definedName>
    <definedName name="x" localSheetId="62">#REF!</definedName>
    <definedName name="x" localSheetId="91">#REF!</definedName>
    <definedName name="x" localSheetId="92">#REF!</definedName>
    <definedName name="x">#REF!</definedName>
    <definedName name="xx" localSheetId="62">#REF!</definedName>
    <definedName name="xx" localSheetId="91">#REF!</definedName>
    <definedName name="xx" localSheetId="92">#REF!</definedName>
    <definedName name="xx">#REF!</definedName>
    <definedName name="Z_44A2B057_7D30_4594_817B_0DBCD9A92E4A_.wvu.Cols" localSheetId="61" hidden="1">'52'!$I:$I</definedName>
    <definedName name="Z_44A2B057_7D30_4594_817B_0DBCD9A92E4A_.wvu.Cols" localSheetId="62" hidden="1">'53'!#REF!</definedName>
    <definedName name="Z_44A2B057_7D30_4594_817B_0DBCD9A92E4A_.wvu.PrintArea" localSheetId="39" hidden="1">'30'!$A$1:$I$67</definedName>
    <definedName name="Z_44A2B057_7D30_4594_817B_0DBCD9A92E4A_.wvu.PrintArea" localSheetId="41" hidden="1">'32'!$A$1:$J$53</definedName>
    <definedName name="Z_44A2B057_7D30_4594_817B_0DBCD9A92E4A_.wvu.PrintArea" localSheetId="51" hidden="1">'42'!$A$1:$I$47</definedName>
    <definedName name="Z_44A2B057_7D30_4594_817B_0DBCD9A92E4A_.wvu.PrintArea" localSheetId="70" hidden="1">'61'!$A$1:$L$109</definedName>
    <definedName name="Z_44A2B057_7D30_4594_817B_0DBCD9A92E4A_.wvu.PrintArea" localSheetId="77" hidden="1">'65'!$A:$H</definedName>
    <definedName name="Z_44A2B057_7D30_4594_817B_0DBCD9A92E4A_.wvu.PrintArea" localSheetId="5" hidden="1">VALIDATIONS!$A$1:$K$167</definedName>
    <definedName name="Z_44A2B057_7D30_4594_817B_0DBCD9A92E4A_.wvu.Rows" localSheetId="42" hidden="1">'33'!#REF!</definedName>
    <definedName name="Z_44A2B057_7D30_4594_817B_0DBCD9A92E4A_.wvu.Rows" localSheetId="58" hidden="1">'49'!$3:$37</definedName>
    <definedName name="Z_44A2B057_7D30_4594_817B_0DBCD9A92E4A_.wvu.Rows" localSheetId="61" hidden="1">'52'!$75:$75</definedName>
    <definedName name="Z_44A2B057_7D30_4594_817B_0DBCD9A92E4A_.wvu.Rows" localSheetId="62" hidden="1">'53'!$80:$80</definedName>
    <definedName name="Z_44A2B057_7D30_4594_817B_0DBCD9A92E4A_.wvu.Rows" localSheetId="82" hidden="1">'70'!$12:$15</definedName>
    <definedName name="Z_7FD99AA4_5903_494A_9F09_AEC84FBFFB84_.wvu.Cols" localSheetId="61" hidden="1">'52'!$I:$I</definedName>
    <definedName name="Z_7FD99AA4_5903_494A_9F09_AEC84FBFFB84_.wvu.Cols" localSheetId="62" hidden="1">'53'!#REF!</definedName>
    <definedName name="Z_7FD99AA4_5903_494A_9F09_AEC84FBFFB84_.wvu.PrintArea" localSheetId="39" hidden="1">'30'!$A$1:$I$67</definedName>
    <definedName name="Z_7FD99AA4_5903_494A_9F09_AEC84FBFFB84_.wvu.PrintArea" localSheetId="41" hidden="1">'32'!$A$1:$J$53</definedName>
    <definedName name="Z_7FD99AA4_5903_494A_9F09_AEC84FBFFB84_.wvu.PrintArea" localSheetId="51" hidden="1">'42'!$A$1:$I$47</definedName>
    <definedName name="Z_7FD99AA4_5903_494A_9F09_AEC84FBFFB84_.wvu.PrintArea" localSheetId="70" hidden="1">'61'!$A$1:$L$109</definedName>
    <definedName name="Z_7FD99AA4_5903_494A_9F09_AEC84FBFFB84_.wvu.PrintArea" localSheetId="77" hidden="1">'65'!$A:$H</definedName>
    <definedName name="Z_7FD99AA4_5903_494A_9F09_AEC84FBFFB84_.wvu.PrintArea" localSheetId="5" hidden="1">VALIDATIONS!$A$1:$K$167</definedName>
    <definedName name="Z_7FD99AA4_5903_494A_9F09_AEC84FBFFB84_.wvu.Rows" localSheetId="42" hidden="1">'33'!#REF!</definedName>
    <definedName name="Z_7FD99AA4_5903_494A_9F09_AEC84FBFFB84_.wvu.Rows" localSheetId="58" hidden="1">'49'!$3:$37</definedName>
    <definedName name="Z_7FD99AA4_5903_494A_9F09_AEC84FBFFB84_.wvu.Rows" localSheetId="61" hidden="1">'52'!$75:$75</definedName>
    <definedName name="Z_7FD99AA4_5903_494A_9F09_AEC84FBFFB84_.wvu.Rows" localSheetId="62" hidden="1">'53'!$80:$80</definedName>
    <definedName name="Z_7FD99AA4_5903_494A_9F09_AEC84FBFFB84_.wvu.Rows" localSheetId="82" hidden="1">'70'!$12:$15</definedName>
  </definedNames>
  <calcPr calcId="162913"/>
  <customWorkbookViews>
    <customWorkbookView name="Daxa Varsani - Personal View" guid="{7FD99AA4-5903-494A-9F09-AEC84FBFFB84}" mergeInterval="0" personalView="1" maximized="1" xWindow="1" yWindow="1" windowWidth="1916" windowHeight="790" tabRatio="911" activeSheetId="33"/>
    <customWorkbookView name="Mi125332 - Personal View" guid="{44A2B057-7D30-4594-817B-0DBCD9A92E4A}" mergeInterval="0" personalView="1" maximized="1" xWindow="1" yWindow="1" windowWidth="1916" windowHeight="850" tabRatio="911" activeSheetId="49"/>
  </customWorkbookViews>
</workbook>
</file>

<file path=xl/calcChain.xml><?xml version="1.0" encoding="utf-8"?>
<calcChain xmlns="http://schemas.openxmlformats.org/spreadsheetml/2006/main">
  <c r="F17" i="9" l="1"/>
  <c r="F14" i="9"/>
  <c r="F9" i="9"/>
  <c r="A1" i="180" l="1"/>
  <c r="A1" i="178"/>
  <c r="B23" i="11" l="1"/>
  <c r="G161" i="6" l="1"/>
  <c r="G154" i="6"/>
  <c r="G147" i="6"/>
  <c r="H56" i="69" l="1"/>
  <c r="D89" i="84" l="1"/>
  <c r="E89" i="84"/>
  <c r="F89" i="84"/>
  <c r="C89" i="84"/>
  <c r="D66" i="84"/>
  <c r="E66" i="84"/>
  <c r="F66" i="84"/>
  <c r="C66" i="84"/>
  <c r="J105" i="56" l="1"/>
  <c r="D105" i="56"/>
  <c r="D108" i="56" s="1"/>
  <c r="F105" i="56"/>
  <c r="H42" i="69" l="1"/>
  <c r="H49" i="69"/>
  <c r="B28" i="11" l="1"/>
  <c r="E41" i="67" l="1"/>
  <c r="E45" i="67" s="1"/>
  <c r="D41" i="67"/>
  <c r="D45" i="67" s="1"/>
  <c r="C40" i="67"/>
  <c r="C41" i="67" s="1"/>
  <c r="C45" i="67" s="1"/>
  <c r="A1" i="177" l="1"/>
  <c r="L26" i="26" l="1"/>
  <c r="H26" i="26"/>
  <c r="F26" i="26"/>
  <c r="F3866" i="157"/>
  <c r="E3866" i="92"/>
  <c r="N706" i="92"/>
  <c r="N704" i="92"/>
  <c r="N703" i="92"/>
  <c r="N700" i="92"/>
  <c r="N697" i="92"/>
  <c r="H55" i="26" l="1"/>
  <c r="F55" i="26"/>
  <c r="D17" i="12"/>
  <c r="A1" i="174"/>
  <c r="D15" i="170"/>
  <c r="D16" i="170"/>
  <c r="D17" i="170"/>
  <c r="D18" i="170"/>
  <c r="D19" i="170"/>
  <c r="D20" i="170"/>
  <c r="D21" i="170"/>
  <c r="D22" i="170"/>
  <c r="D23" i="170"/>
  <c r="D24" i="170"/>
  <c r="D25" i="170"/>
  <c r="D26" i="170"/>
  <c r="D27" i="170"/>
  <c r="D28" i="170"/>
  <c r="D30" i="170"/>
  <c r="D31" i="170"/>
  <c r="D32" i="170"/>
  <c r="D33" i="170"/>
  <c r="D34" i="170"/>
  <c r="D35" i="170"/>
  <c r="D36" i="170"/>
  <c r="D37" i="170"/>
  <c r="D38" i="170"/>
  <c r="D39" i="170"/>
  <c r="D40" i="170"/>
  <c r="D41" i="170"/>
  <c r="D42" i="170"/>
  <c r="D43" i="170"/>
  <c r="D45" i="170"/>
  <c r="D47" i="170"/>
  <c r="A52" i="10"/>
  <c r="G221" i="6" l="1"/>
  <c r="J221" i="6" s="1"/>
  <c r="C220" i="6" l="1"/>
  <c r="C219" i="6"/>
  <c r="C218" i="6"/>
  <c r="C217" i="6"/>
  <c r="C215" i="6"/>
  <c r="C214" i="6"/>
  <c r="C213" i="6"/>
  <c r="C212" i="6"/>
  <c r="C211" i="6"/>
  <c r="B210" i="6"/>
  <c r="AF106" i="92"/>
  <c r="AF99" i="92"/>
  <c r="AF2654" i="92"/>
  <c r="AF2636" i="92"/>
  <c r="AF2618" i="92"/>
  <c r="AF2599" i="92"/>
  <c r="AF2581" i="92"/>
  <c r="AF2563" i="92"/>
  <c r="AF2544" i="92"/>
  <c r="AF2526" i="92"/>
  <c r="AF2508" i="92"/>
  <c r="AF2489" i="92"/>
  <c r="AF2471" i="92"/>
  <c r="AF2453" i="92"/>
  <c r="AF2764" i="92"/>
  <c r="AF2746" i="92"/>
  <c r="AF2728" i="92"/>
  <c r="AF2874" i="92"/>
  <c r="AF2856" i="92"/>
  <c r="AF2838" i="92"/>
  <c r="AF2929" i="92"/>
  <c r="AF2911" i="92"/>
  <c r="AF2893" i="92"/>
  <c r="AF2948" i="92"/>
  <c r="AF2409" i="92"/>
  <c r="AF2408" i="92"/>
  <c r="AF2407" i="92"/>
  <c r="AI2408" i="92" s="1"/>
  <c r="AK2408" i="92" s="1"/>
  <c r="AF2406" i="92"/>
  <c r="AF2405" i="92"/>
  <c r="AF2404" i="92"/>
  <c r="AF2402" i="92"/>
  <c r="AF2401" i="92"/>
  <c r="AF2399" i="92"/>
  <c r="AF2398" i="92"/>
  <c r="AF2395" i="92"/>
  <c r="AF2389" i="92"/>
  <c r="AF2388" i="92"/>
  <c r="AF2386" i="92"/>
  <c r="AF2385" i="92"/>
  <c r="AF2396" i="92"/>
  <c r="AF2394" i="92"/>
  <c r="AI2395" i="92" s="1"/>
  <c r="AK2395" i="92" s="1"/>
  <c r="AF2393" i="92"/>
  <c r="AF2392" i="92"/>
  <c r="AF2391" i="92"/>
  <c r="AI2394" i="92" l="1"/>
  <c r="AK2394" i="92" s="1"/>
  <c r="AI2406" i="92"/>
  <c r="AI2393" i="92"/>
  <c r="AI2396" i="92" s="1"/>
  <c r="AK2396" i="92" s="1"/>
  <c r="AK2393" i="92"/>
  <c r="AI2407" i="92"/>
  <c r="AK2407" i="92" s="1"/>
  <c r="AK2406" i="92" s="1"/>
  <c r="AI2409" i="92" l="1"/>
  <c r="AK2409" i="92" s="1"/>
  <c r="G33" i="48"/>
  <c r="F1794" i="157"/>
  <c r="G1794" i="157" s="1"/>
  <c r="F1781" i="157"/>
  <c r="G1781" i="157" s="1"/>
  <c r="F1755" i="157"/>
  <c r="G1755" i="157" s="1"/>
  <c r="F1742" i="157"/>
  <c r="G1742" i="157" s="1"/>
  <c r="F1716" i="157"/>
  <c r="G1716" i="157" s="1"/>
  <c r="F1703" i="157"/>
  <c r="G1703" i="157" s="1"/>
  <c r="F1677" i="157"/>
  <c r="G1677" i="157" s="1"/>
  <c r="F1664" i="157"/>
  <c r="G1664" i="157" s="1"/>
  <c r="F1638" i="157"/>
  <c r="G1638" i="157" s="1"/>
  <c r="F1625" i="157"/>
  <c r="G1625" i="157" s="1"/>
  <c r="F1599" i="157"/>
  <c r="G1599" i="157" s="1"/>
  <c r="F1586" i="157"/>
  <c r="G1586" i="157" s="1"/>
  <c r="F1560" i="157"/>
  <c r="G1560" i="157"/>
  <c r="F1547" i="157"/>
  <c r="G1547" i="157" s="1"/>
  <c r="F1521" i="157"/>
  <c r="G1521" i="157" s="1"/>
  <c r="G1508" i="157"/>
  <c r="F1508" i="157"/>
  <c r="E1794" i="92"/>
  <c r="E1781" i="92"/>
  <c r="E1755" i="92"/>
  <c r="E1742" i="92"/>
  <c r="E1716" i="92"/>
  <c r="E1703" i="92"/>
  <c r="E1677" i="92"/>
  <c r="E1664" i="92"/>
  <c r="E1638" i="92"/>
  <c r="E1625" i="92"/>
  <c r="E1599" i="92"/>
  <c r="E1586" i="92"/>
  <c r="E1560" i="92"/>
  <c r="E1547" i="92"/>
  <c r="E1521" i="92"/>
  <c r="E1508" i="92"/>
  <c r="R22" i="170"/>
  <c r="J1820" i="157" s="1"/>
  <c r="K1820" i="157" s="1"/>
  <c r="R23" i="170"/>
  <c r="R36" i="170"/>
  <c r="J1833" i="157" s="1"/>
  <c r="K1833" i="157" s="1"/>
  <c r="B36" i="170"/>
  <c r="G1521" i="92" s="1"/>
  <c r="J1560" i="157"/>
  <c r="K1560" i="157" s="1"/>
  <c r="F36" i="170"/>
  <c r="G1599" i="92" s="1"/>
  <c r="H36" i="170"/>
  <c r="J1638" i="157" s="1"/>
  <c r="K1638" i="157" s="1"/>
  <c r="J36" i="170"/>
  <c r="J1677" i="157" s="1"/>
  <c r="K1677" i="157" s="1"/>
  <c r="L36" i="170"/>
  <c r="J1716" i="157" s="1"/>
  <c r="K1716" i="157" s="1"/>
  <c r="N36" i="170"/>
  <c r="J1755" i="157" s="1"/>
  <c r="K1755" i="157" s="1"/>
  <c r="P36" i="170"/>
  <c r="J1794" i="157" s="1"/>
  <c r="K1794" i="157" s="1"/>
  <c r="F22" i="170"/>
  <c r="G1586" i="92" s="1"/>
  <c r="H22" i="170"/>
  <c r="J1625" i="157" s="1"/>
  <c r="K1625" i="157" s="1"/>
  <c r="J22" i="170"/>
  <c r="J1664" i="157" s="1"/>
  <c r="K1664" i="157" s="1"/>
  <c r="L22" i="170"/>
  <c r="J1703" i="157" s="1"/>
  <c r="K1703" i="157" s="1"/>
  <c r="N22" i="170"/>
  <c r="J1742" i="157" s="1"/>
  <c r="K1742" i="157" s="1"/>
  <c r="P22" i="170"/>
  <c r="J1781" i="157" s="1"/>
  <c r="K1781" i="157" s="1"/>
  <c r="G1547" i="92"/>
  <c r="B22" i="170"/>
  <c r="J1508" i="157" s="1"/>
  <c r="K1508" i="157" s="1"/>
  <c r="R36" i="151"/>
  <c r="F1833" i="157" s="1"/>
  <c r="G1833" i="157" s="1"/>
  <c r="R22" i="151"/>
  <c r="F1820" i="157" s="1"/>
  <c r="G1820" i="157" s="1"/>
  <c r="F646" i="157"/>
  <c r="G646" i="157" s="1"/>
  <c r="E646" i="92"/>
  <c r="I23" i="31"/>
  <c r="G646" i="92" s="1"/>
  <c r="E1833" i="92" l="1"/>
  <c r="E1820" i="92"/>
  <c r="G1560" i="92"/>
  <c r="G1638" i="92"/>
  <c r="G1716" i="92"/>
  <c r="G1794" i="92"/>
  <c r="J1586" i="157"/>
  <c r="K1586" i="157" s="1"/>
  <c r="G1508" i="92"/>
  <c r="G1664" i="92"/>
  <c r="G1742" i="92"/>
  <c r="G1820" i="92"/>
  <c r="J1521" i="157"/>
  <c r="K1521" i="157" s="1"/>
  <c r="J1599" i="157"/>
  <c r="K1599" i="157" s="1"/>
  <c r="G1677" i="92"/>
  <c r="G1755" i="92"/>
  <c r="G1833" i="92"/>
  <c r="J1547" i="157"/>
  <c r="K1547" i="157" s="1"/>
  <c r="G1625" i="92"/>
  <c r="G1703" i="92"/>
  <c r="G1781" i="92"/>
  <c r="J646" i="157"/>
  <c r="K646" i="157" s="1"/>
  <c r="G197" i="6" l="1"/>
  <c r="G22" i="152" l="1"/>
  <c r="G28" i="152" s="1"/>
  <c r="K24" i="49"/>
  <c r="F39" i="29" l="1"/>
  <c r="C9" i="152"/>
  <c r="G23" i="152" l="1"/>
  <c r="G59" i="48"/>
  <c r="E10" i="152"/>
  <c r="E11" i="152"/>
  <c r="E9" i="152"/>
  <c r="D10" i="152"/>
  <c r="D11" i="152"/>
  <c r="D9" i="152"/>
  <c r="C10" i="152"/>
  <c r="C12" i="152" s="1"/>
  <c r="C11" i="152"/>
  <c r="G11" i="152" l="1"/>
  <c r="E12" i="152"/>
  <c r="G9" i="152"/>
  <c r="G10" i="152"/>
  <c r="D12" i="152"/>
  <c r="G12" i="152" l="1"/>
  <c r="E2370" i="92"/>
  <c r="F2370" i="157"/>
  <c r="G2370" i="157" s="1"/>
  <c r="F2337" i="157"/>
  <c r="G2337" i="157" s="1"/>
  <c r="E2337" i="92"/>
  <c r="E62" i="50"/>
  <c r="J2370" i="157" s="1"/>
  <c r="K2370" i="157" s="1"/>
  <c r="E28" i="50"/>
  <c r="G2337" i="92" s="1"/>
  <c r="K2299" i="157"/>
  <c r="J2300" i="157"/>
  <c r="K2300" i="157" s="1"/>
  <c r="G2299" i="157"/>
  <c r="F2300" i="157"/>
  <c r="G2300" i="157" s="1"/>
  <c r="G2300" i="92"/>
  <c r="E2300" i="92"/>
  <c r="I23" i="152"/>
  <c r="F662" i="157"/>
  <c r="G662" i="157" s="1"/>
  <c r="E662" i="92"/>
  <c r="I43" i="31"/>
  <c r="J662" i="157" s="1"/>
  <c r="K662" i="157" s="1"/>
  <c r="AF2337" i="92" l="1"/>
  <c r="G2370" i="92"/>
  <c r="AF2370" i="92" s="1"/>
  <c r="J2337" i="157"/>
  <c r="K2337" i="157" s="1"/>
  <c r="G662" i="92"/>
  <c r="G116" i="56"/>
  <c r="J116" i="56"/>
  <c r="G204" i="6"/>
  <c r="H50" i="29"/>
  <c r="H51" i="29"/>
  <c r="H52" i="29"/>
  <c r="H53" i="29"/>
  <c r="H54" i="29"/>
  <c r="H55" i="29"/>
  <c r="H56" i="29"/>
  <c r="G60" i="48"/>
  <c r="G63" i="173" l="1"/>
  <c r="K63" i="173"/>
  <c r="I63" i="173"/>
  <c r="M62" i="173"/>
  <c r="M61" i="173"/>
  <c r="K32" i="173"/>
  <c r="I32" i="173"/>
  <c r="G32" i="173"/>
  <c r="M31" i="173"/>
  <c r="M30" i="173"/>
  <c r="G52" i="173"/>
  <c r="K52" i="173"/>
  <c r="I52" i="173"/>
  <c r="M51" i="173"/>
  <c r="M50" i="173"/>
  <c r="G21" i="173"/>
  <c r="K21" i="173"/>
  <c r="I21" i="173"/>
  <c r="M20" i="173"/>
  <c r="M19" i="173"/>
  <c r="F3788" i="157"/>
  <c r="F3787" i="157"/>
  <c r="F3779" i="157"/>
  <c r="F3778" i="157"/>
  <c r="F3768" i="157"/>
  <c r="F3767" i="157"/>
  <c r="F3759" i="157"/>
  <c r="F3758" i="157"/>
  <c r="F3748" i="157"/>
  <c r="F3747" i="157"/>
  <c r="F3739" i="157"/>
  <c r="F3740" i="157"/>
  <c r="F3738" i="157"/>
  <c r="K63" i="172"/>
  <c r="G3789" i="92" s="1"/>
  <c r="K62" i="172"/>
  <c r="J3788" i="157" s="1"/>
  <c r="K61" i="172"/>
  <c r="G3787" i="92" s="1"/>
  <c r="K52" i="172"/>
  <c r="G3780" i="92" s="1"/>
  <c r="K51" i="172"/>
  <c r="J3779" i="157" s="1"/>
  <c r="K50" i="172"/>
  <c r="G3778" i="92" s="1"/>
  <c r="I63" i="172"/>
  <c r="G3769" i="92" s="1"/>
  <c r="I62" i="172"/>
  <c r="J3768" i="157" s="1"/>
  <c r="I61" i="172"/>
  <c r="J3767" i="157" s="1"/>
  <c r="I52" i="172"/>
  <c r="G3760" i="92" s="1"/>
  <c r="I51" i="172"/>
  <c r="G3759" i="92" s="1"/>
  <c r="I50" i="172"/>
  <c r="G3758" i="92" s="1"/>
  <c r="G63" i="172"/>
  <c r="G3749" i="92" s="1"/>
  <c r="G62" i="172"/>
  <c r="J3748" i="157" s="1"/>
  <c r="G61" i="172"/>
  <c r="G3747" i="92" s="1"/>
  <c r="G52" i="172"/>
  <c r="G3740" i="92" s="1"/>
  <c r="G51" i="172"/>
  <c r="J3739" i="157" s="1"/>
  <c r="G50" i="172"/>
  <c r="G3738" i="92" s="1"/>
  <c r="E3788" i="92"/>
  <c r="E3787" i="92"/>
  <c r="E3779" i="92"/>
  <c r="E3778" i="92"/>
  <c r="E3768" i="92"/>
  <c r="E3767" i="92"/>
  <c r="E3759" i="92"/>
  <c r="E3758" i="92"/>
  <c r="E3748" i="92"/>
  <c r="E3747" i="92"/>
  <c r="E3739" i="92"/>
  <c r="E3740" i="92"/>
  <c r="E3738" i="92"/>
  <c r="G32" i="172"/>
  <c r="F3749" i="157" s="1"/>
  <c r="K32" i="172"/>
  <c r="F3789" i="157" s="1"/>
  <c r="I32" i="172"/>
  <c r="F3769" i="157" s="1"/>
  <c r="M31" i="172"/>
  <c r="M30" i="172"/>
  <c r="K21" i="172"/>
  <c r="F3780" i="157" s="1"/>
  <c r="I21" i="172"/>
  <c r="E3760" i="92" s="1"/>
  <c r="G21" i="172"/>
  <c r="M19" i="172"/>
  <c r="M20" i="172"/>
  <c r="G27" i="173"/>
  <c r="G16" i="173"/>
  <c r="F3783" i="157"/>
  <c r="F3784" i="157"/>
  <c r="F3782" i="157"/>
  <c r="F3773" i="157"/>
  <c r="F3774" i="157"/>
  <c r="F3775" i="157"/>
  <c r="F3772" i="157"/>
  <c r="F3763" i="157"/>
  <c r="F3764" i="157"/>
  <c r="F3762" i="157"/>
  <c r="F3753" i="157"/>
  <c r="F3754" i="157"/>
  <c r="F3755" i="157"/>
  <c r="F3752" i="157"/>
  <c r="F3743" i="157"/>
  <c r="F3744" i="157"/>
  <c r="F3742" i="157"/>
  <c r="F3733" i="157"/>
  <c r="F3734" i="157"/>
  <c r="F3735" i="157"/>
  <c r="F3732" i="157"/>
  <c r="E3783" i="92"/>
  <c r="E3784" i="92"/>
  <c r="E3782" i="92"/>
  <c r="E3773" i="92"/>
  <c r="E3774" i="92"/>
  <c r="E3775" i="92"/>
  <c r="E3772" i="92"/>
  <c r="E3763" i="92"/>
  <c r="E3764" i="92"/>
  <c r="E3762" i="92"/>
  <c r="E3753" i="92"/>
  <c r="E3754" i="92"/>
  <c r="E3755" i="92"/>
  <c r="E3752" i="92"/>
  <c r="E3743" i="92"/>
  <c r="E3744" i="92"/>
  <c r="E3742" i="92"/>
  <c r="E3733" i="92"/>
  <c r="E3734" i="92"/>
  <c r="E3735" i="92"/>
  <c r="E3732" i="92"/>
  <c r="K58" i="172"/>
  <c r="G3785" i="92" s="1"/>
  <c r="K57" i="172"/>
  <c r="G3784" i="92" s="1"/>
  <c r="K56" i="172"/>
  <c r="G3783" i="92" s="1"/>
  <c r="K55" i="172"/>
  <c r="G3782" i="92" s="1"/>
  <c r="K47" i="172"/>
  <c r="G3776" i="92" s="1"/>
  <c r="K46" i="172"/>
  <c r="G3775" i="92" s="1"/>
  <c r="K45" i="172"/>
  <c r="G3774" i="92" s="1"/>
  <c r="K44" i="172"/>
  <c r="G3773" i="92" s="1"/>
  <c r="K43" i="172"/>
  <c r="G3772" i="92" s="1"/>
  <c r="I58" i="172"/>
  <c r="G3765" i="92" s="1"/>
  <c r="I57" i="172"/>
  <c r="G3764" i="92" s="1"/>
  <c r="I56" i="172"/>
  <c r="G3763" i="92" s="1"/>
  <c r="I55" i="172"/>
  <c r="G3762" i="92" s="1"/>
  <c r="I47" i="172"/>
  <c r="J3756" i="157" s="1"/>
  <c r="I46" i="172"/>
  <c r="J3755" i="157" s="1"/>
  <c r="I45" i="172"/>
  <c r="J3754" i="157" s="1"/>
  <c r="I44" i="172"/>
  <c r="J3753" i="157" s="1"/>
  <c r="I43" i="172"/>
  <c r="G3752" i="92" s="1"/>
  <c r="G47" i="172"/>
  <c r="G3736" i="92" s="1"/>
  <c r="G58" i="172"/>
  <c r="G3745" i="92" s="1"/>
  <c r="G57" i="172"/>
  <c r="G3744" i="92" s="1"/>
  <c r="G56" i="172"/>
  <c r="G3743" i="92" s="1"/>
  <c r="G55" i="172"/>
  <c r="J3742" i="157" s="1"/>
  <c r="G46" i="172"/>
  <c r="J3735" i="157" s="1"/>
  <c r="G45" i="172"/>
  <c r="J3734" i="157" s="1"/>
  <c r="G44" i="172"/>
  <c r="J3733" i="157" s="1"/>
  <c r="G43" i="172"/>
  <c r="G3732" i="92" s="1"/>
  <c r="M12" i="172"/>
  <c r="A1" i="173"/>
  <c r="K58" i="173"/>
  <c r="I58" i="173"/>
  <c r="G58" i="173"/>
  <c r="M57" i="173"/>
  <c r="M56" i="173"/>
  <c r="M55" i="173"/>
  <c r="K47" i="173"/>
  <c r="I47" i="173"/>
  <c r="G47" i="173"/>
  <c r="M46" i="173"/>
  <c r="M45" i="173"/>
  <c r="M44" i="173"/>
  <c r="M43" i="173"/>
  <c r="I41" i="173"/>
  <c r="K41" i="173" s="1"/>
  <c r="M41" i="173" s="1"/>
  <c r="K27" i="173"/>
  <c r="I27" i="173"/>
  <c r="M26" i="173"/>
  <c r="M25" i="173"/>
  <c r="M24" i="173"/>
  <c r="K16" i="173"/>
  <c r="I16" i="173"/>
  <c r="M15" i="173"/>
  <c r="M14" i="173"/>
  <c r="M13" i="173"/>
  <c r="M12" i="173"/>
  <c r="A1" i="172"/>
  <c r="I41" i="172"/>
  <c r="K41" i="172" s="1"/>
  <c r="M41" i="172" s="1"/>
  <c r="M26" i="172"/>
  <c r="M25" i="172"/>
  <c r="K27" i="172"/>
  <c r="E3785" i="92" s="1"/>
  <c r="I27" i="172"/>
  <c r="F3765" i="157" s="1"/>
  <c r="G27" i="172"/>
  <c r="E3745" i="92" s="1"/>
  <c r="M15" i="172"/>
  <c r="M14" i="172"/>
  <c r="M13" i="172"/>
  <c r="K16" i="172"/>
  <c r="E3776" i="92" s="1"/>
  <c r="I16" i="172"/>
  <c r="E3756" i="92" s="1"/>
  <c r="G16" i="172"/>
  <c r="F3736" i="157" s="1"/>
  <c r="E3749" i="92" l="1"/>
  <c r="M32" i="173"/>
  <c r="E3789" i="92"/>
  <c r="M32" i="172"/>
  <c r="M21" i="172"/>
  <c r="E3780" i="92"/>
  <c r="E3769" i="92"/>
  <c r="F3760" i="157"/>
  <c r="J3778" i="157"/>
  <c r="G3768" i="92"/>
  <c r="G3788" i="92"/>
  <c r="J3760" i="157"/>
  <c r="J3782" i="157"/>
  <c r="J3738" i="157"/>
  <c r="J3740" i="157"/>
  <c r="J3774" i="157"/>
  <c r="J3784" i="157"/>
  <c r="J3759" i="157"/>
  <c r="J3773" i="157"/>
  <c r="J3783" i="157"/>
  <c r="G3739" i="92"/>
  <c r="J3789" i="157"/>
  <c r="G3779" i="92"/>
  <c r="J3769" i="157"/>
  <c r="J3780" i="157"/>
  <c r="J3747" i="157"/>
  <c r="J3749" i="157"/>
  <c r="J3772" i="157"/>
  <c r="J3787" i="157"/>
  <c r="M43" i="172"/>
  <c r="I9" i="152" s="1"/>
  <c r="J3776" i="157"/>
  <c r="J3758" i="157"/>
  <c r="J3775" i="157"/>
  <c r="J3785" i="157"/>
  <c r="M63" i="173"/>
  <c r="M21" i="173"/>
  <c r="M52" i="173"/>
  <c r="M62" i="172"/>
  <c r="M61" i="172"/>
  <c r="G3767" i="92"/>
  <c r="M51" i="172"/>
  <c r="G3748" i="92"/>
  <c r="M50" i="172"/>
  <c r="G3753" i="92"/>
  <c r="G3756" i="92"/>
  <c r="E3736" i="92"/>
  <c r="J3736" i="157"/>
  <c r="J3745" i="157"/>
  <c r="J3752" i="157"/>
  <c r="J3762" i="157"/>
  <c r="J3763" i="157"/>
  <c r="G3735" i="92"/>
  <c r="G3742" i="92"/>
  <c r="F3785" i="157"/>
  <c r="G3734" i="92"/>
  <c r="G3755" i="92"/>
  <c r="J3744" i="157"/>
  <c r="J3765" i="157"/>
  <c r="F3745" i="157"/>
  <c r="G3733" i="92"/>
  <c r="G3754" i="92"/>
  <c r="J3732" i="157"/>
  <c r="J3743" i="157"/>
  <c r="J3764" i="157"/>
  <c r="M45" i="172"/>
  <c r="I11" i="152" s="1"/>
  <c r="F3776" i="157"/>
  <c r="E3765" i="92"/>
  <c r="F3756" i="157"/>
  <c r="M58" i="173"/>
  <c r="M47" i="173"/>
  <c r="M27" i="173"/>
  <c r="M16" i="173"/>
  <c r="M56" i="172"/>
  <c r="M55" i="172"/>
  <c r="M57" i="172"/>
  <c r="M46" i="172"/>
  <c r="M44" i="172"/>
  <c r="I10" i="152" s="1"/>
  <c r="M16" i="172"/>
  <c r="G196" i="6" s="1"/>
  <c r="M24" i="172"/>
  <c r="M27" i="172" s="1"/>
  <c r="J197" i="6" l="1"/>
  <c r="I197" i="6"/>
  <c r="I12" i="152"/>
  <c r="M63" i="172"/>
  <c r="M52" i="172"/>
  <c r="M58" i="172"/>
  <c r="M47" i="172"/>
  <c r="B64" i="39"/>
  <c r="G199" i="6" l="1"/>
  <c r="F182" i="157"/>
  <c r="G182" i="157" s="1"/>
  <c r="F153" i="157"/>
  <c r="E182" i="92"/>
  <c r="E153" i="92"/>
  <c r="B14" i="12"/>
  <c r="D13" i="12"/>
  <c r="J182" i="157" s="1"/>
  <c r="K182" i="157" s="1"/>
  <c r="B13" i="12"/>
  <c r="G153" i="92" s="1"/>
  <c r="F13" i="11"/>
  <c r="E240" i="92" s="1"/>
  <c r="F240" i="157" l="1"/>
  <c r="G240" i="157" s="1"/>
  <c r="F13" i="12"/>
  <c r="J240" i="157" s="1"/>
  <c r="K240" i="157" s="1"/>
  <c r="J153" i="157"/>
  <c r="K153" i="157" s="1"/>
  <c r="G182" i="92"/>
  <c r="G29" i="152"/>
  <c r="G240" i="92" l="1"/>
  <c r="F692" i="157"/>
  <c r="F693" i="157"/>
  <c r="F691" i="157"/>
  <c r="F686" i="157"/>
  <c r="F687" i="157"/>
  <c r="F685" i="157"/>
  <c r="F680" i="157"/>
  <c r="F681" i="157"/>
  <c r="F679" i="157"/>
  <c r="F674" i="157"/>
  <c r="F675" i="157"/>
  <c r="F673" i="157"/>
  <c r="A1" i="84" l="1"/>
  <c r="F2553" i="157"/>
  <c r="J2553" i="157"/>
  <c r="J2554" i="157"/>
  <c r="J2555" i="157"/>
  <c r="F2554" i="157"/>
  <c r="F2555" i="157"/>
  <c r="K695" i="157" l="1"/>
  <c r="K696" i="157"/>
  <c r="K701" i="157"/>
  <c r="K702" i="157"/>
  <c r="K694" i="157"/>
  <c r="G673" i="157"/>
  <c r="G695" i="157"/>
  <c r="G696" i="157"/>
  <c r="G701" i="157"/>
  <c r="G702" i="157"/>
  <c r="J16" i="32"/>
  <c r="E697" i="92" s="1"/>
  <c r="F697" i="157" l="1"/>
  <c r="G697" i="157" s="1"/>
  <c r="F3879" i="157"/>
  <c r="G3879" i="157" s="1"/>
  <c r="G25" i="152"/>
  <c r="G24" i="152"/>
  <c r="G30" i="152"/>
  <c r="G21" i="152"/>
  <c r="G20" i="152"/>
  <c r="G16" i="152"/>
  <c r="G15" i="152"/>
  <c r="G17" i="152" l="1"/>
  <c r="J26" i="32"/>
  <c r="J25" i="32"/>
  <c r="J24" i="32"/>
  <c r="J18" i="32"/>
  <c r="J17" i="32"/>
  <c r="R59" i="170"/>
  <c r="J1850" i="157" s="1"/>
  <c r="R54" i="170"/>
  <c r="J1845" i="157" s="1"/>
  <c r="R55" i="170"/>
  <c r="J1846" i="157" s="1"/>
  <c r="R56" i="170"/>
  <c r="J1847" i="157" s="1"/>
  <c r="R57" i="170"/>
  <c r="J1848" i="157" s="1"/>
  <c r="R58" i="170"/>
  <c r="R53" i="170"/>
  <c r="J1844" i="157" s="1"/>
  <c r="R47" i="170"/>
  <c r="R45" i="170"/>
  <c r="J1841" i="157" s="1"/>
  <c r="R43" i="170"/>
  <c r="J1840" i="157" s="1"/>
  <c r="R35" i="170"/>
  <c r="J1832" i="157" s="1"/>
  <c r="R37" i="170"/>
  <c r="J1834" i="157" s="1"/>
  <c r="R38" i="170"/>
  <c r="J1835" i="157" s="1"/>
  <c r="R39" i="170"/>
  <c r="R40" i="170"/>
  <c r="J1837" i="157" s="1"/>
  <c r="R41" i="170"/>
  <c r="R42" i="170"/>
  <c r="J1839" i="157" s="1"/>
  <c r="R34" i="170"/>
  <c r="J1831" i="157" s="1"/>
  <c r="R33" i="170"/>
  <c r="J1830" i="157" s="1"/>
  <c r="R31" i="170"/>
  <c r="J1828" i="157" s="1"/>
  <c r="R32" i="170"/>
  <c r="J1829" i="157" s="1"/>
  <c r="R30" i="170"/>
  <c r="J1827" i="157" s="1"/>
  <c r="R28" i="170"/>
  <c r="J1826" i="157" s="1"/>
  <c r="R21" i="170"/>
  <c r="J1819" i="157" s="1"/>
  <c r="J1821" i="157"/>
  <c r="R24" i="170"/>
  <c r="J1822" i="157" s="1"/>
  <c r="R25" i="170"/>
  <c r="J1823" i="157" s="1"/>
  <c r="R26" i="170"/>
  <c r="J1824" i="157" s="1"/>
  <c r="R27" i="170"/>
  <c r="J1825" i="157" s="1"/>
  <c r="R20" i="170"/>
  <c r="J1818" i="157" s="1"/>
  <c r="R19" i="170"/>
  <c r="J1817" i="157" s="1"/>
  <c r="R16" i="170"/>
  <c r="J1814" i="157" s="1"/>
  <c r="R17" i="170"/>
  <c r="J1815" i="157" s="1"/>
  <c r="R18" i="170"/>
  <c r="J1816" i="157" s="1"/>
  <c r="R15" i="170"/>
  <c r="J1813" i="157" s="1"/>
  <c r="P59" i="170"/>
  <c r="J1811" i="157" s="1"/>
  <c r="P54" i="170"/>
  <c r="P55" i="170"/>
  <c r="J1807" i="157" s="1"/>
  <c r="P56" i="170"/>
  <c r="P57" i="170"/>
  <c r="P58" i="170"/>
  <c r="P53" i="170"/>
  <c r="P47" i="170"/>
  <c r="J1803" i="157" s="1"/>
  <c r="P45" i="170"/>
  <c r="J1802" i="157" s="1"/>
  <c r="P43" i="170"/>
  <c r="P35" i="170"/>
  <c r="P37" i="170"/>
  <c r="P38" i="170"/>
  <c r="P39" i="170"/>
  <c r="J1797" i="157" s="1"/>
  <c r="P40" i="170"/>
  <c r="P41" i="170"/>
  <c r="J1799" i="157" s="1"/>
  <c r="P42" i="170"/>
  <c r="J1800" i="157" s="1"/>
  <c r="P34" i="170"/>
  <c r="P33" i="170"/>
  <c r="J1791" i="157" s="1"/>
  <c r="P31" i="170"/>
  <c r="P32" i="170"/>
  <c r="P30" i="170"/>
  <c r="P28" i="170"/>
  <c r="P21" i="170"/>
  <c r="J1780" i="157" s="1"/>
  <c r="P23" i="170"/>
  <c r="J1782" i="157" s="1"/>
  <c r="P24" i="170"/>
  <c r="J1783" i="157" s="1"/>
  <c r="P25" i="170"/>
  <c r="P26" i="170"/>
  <c r="P27" i="170"/>
  <c r="P20" i="170"/>
  <c r="P19" i="170"/>
  <c r="J1778" i="157" s="1"/>
  <c r="P16" i="170"/>
  <c r="P17" i="170"/>
  <c r="J1776" i="157" s="1"/>
  <c r="P18" i="170"/>
  <c r="P15" i="170"/>
  <c r="N59" i="170"/>
  <c r="J1772" i="157" s="1"/>
  <c r="N54" i="170"/>
  <c r="N55" i="170"/>
  <c r="N56" i="170"/>
  <c r="N57" i="170"/>
  <c r="J1770" i="157" s="1"/>
  <c r="N58" i="170"/>
  <c r="N53" i="170"/>
  <c r="J1766" i="157" s="1"/>
  <c r="N47" i="170"/>
  <c r="J1764" i="157" s="1"/>
  <c r="N45" i="170"/>
  <c r="J1763" i="157" s="1"/>
  <c r="N43" i="170"/>
  <c r="N35" i="170"/>
  <c r="N37" i="170"/>
  <c r="N38" i="170"/>
  <c r="J1757" i="157" s="1"/>
  <c r="N39" i="170"/>
  <c r="J1758" i="157" s="1"/>
  <c r="N40" i="170"/>
  <c r="J1759" i="157" s="1"/>
  <c r="N41" i="170"/>
  <c r="N42" i="170"/>
  <c r="N34" i="170"/>
  <c r="N33" i="170"/>
  <c r="J1752" i="157" s="1"/>
  <c r="N31" i="170"/>
  <c r="N32" i="170"/>
  <c r="J1751" i="157" s="1"/>
  <c r="N30" i="170"/>
  <c r="N28" i="170"/>
  <c r="N21" i="170"/>
  <c r="N23" i="170"/>
  <c r="N24" i="170"/>
  <c r="N25" i="170"/>
  <c r="J1745" i="157" s="1"/>
  <c r="N26" i="170"/>
  <c r="N27" i="170"/>
  <c r="J1747" i="157" s="1"/>
  <c r="N20" i="170"/>
  <c r="N19" i="170"/>
  <c r="J1739" i="157" s="1"/>
  <c r="N16" i="170"/>
  <c r="N17" i="170"/>
  <c r="N18" i="170"/>
  <c r="N15" i="170"/>
  <c r="L59" i="170"/>
  <c r="J1733" i="157" s="1"/>
  <c r="L54" i="170"/>
  <c r="J1728" i="157" s="1"/>
  <c r="L55" i="170"/>
  <c r="L56" i="170"/>
  <c r="J1730" i="157" s="1"/>
  <c r="L57" i="170"/>
  <c r="L58" i="170"/>
  <c r="L53" i="170"/>
  <c r="L47" i="170"/>
  <c r="J1725" i="157" s="1"/>
  <c r="L45" i="170"/>
  <c r="J1724" i="157" s="1"/>
  <c r="L43" i="170"/>
  <c r="L35" i="170"/>
  <c r="L37" i="170"/>
  <c r="L38" i="170"/>
  <c r="L39" i="170"/>
  <c r="L40" i="170"/>
  <c r="L41" i="170"/>
  <c r="J1721" i="157" s="1"/>
  <c r="L42" i="170"/>
  <c r="J1722" i="157" s="1"/>
  <c r="L34" i="170"/>
  <c r="L33" i="170"/>
  <c r="J1713" i="157" s="1"/>
  <c r="L31" i="170"/>
  <c r="L32" i="170"/>
  <c r="L30" i="170"/>
  <c r="L28" i="170"/>
  <c r="L21" i="170"/>
  <c r="L23" i="170"/>
  <c r="L24" i="170"/>
  <c r="L25" i="170"/>
  <c r="J1706" i="157" s="1"/>
  <c r="L26" i="170"/>
  <c r="J1707" i="157" s="1"/>
  <c r="L27" i="170"/>
  <c r="J1708" i="157" s="1"/>
  <c r="L20" i="170"/>
  <c r="L19" i="170"/>
  <c r="J1700" i="157" s="1"/>
  <c r="L16" i="170"/>
  <c r="L17" i="170"/>
  <c r="L18" i="170"/>
  <c r="L15" i="170"/>
  <c r="J1696" i="157" s="1"/>
  <c r="J59" i="170"/>
  <c r="J1694" i="157" s="1"/>
  <c r="J58" i="170"/>
  <c r="J54" i="170"/>
  <c r="J1689" i="157" s="1"/>
  <c r="J55" i="170"/>
  <c r="J56" i="170"/>
  <c r="J57" i="170"/>
  <c r="J53" i="170"/>
  <c r="J1688" i="157" s="1"/>
  <c r="J47" i="170"/>
  <c r="J1686" i="157" s="1"/>
  <c r="J45" i="170"/>
  <c r="J1685" i="157" s="1"/>
  <c r="J43" i="170"/>
  <c r="J35" i="170"/>
  <c r="J37" i="170"/>
  <c r="J38" i="170"/>
  <c r="J39" i="170"/>
  <c r="J40" i="170"/>
  <c r="J41" i="170"/>
  <c r="J1682" i="157" s="1"/>
  <c r="J42" i="170"/>
  <c r="J34" i="170"/>
  <c r="J33" i="170"/>
  <c r="J1674" i="157" s="1"/>
  <c r="J31" i="170"/>
  <c r="J32" i="170"/>
  <c r="J30" i="170"/>
  <c r="J28" i="170"/>
  <c r="J21" i="170"/>
  <c r="J1663" i="157" s="1"/>
  <c r="J23" i="170"/>
  <c r="J1665" i="157" s="1"/>
  <c r="J24" i="170"/>
  <c r="J25" i="170"/>
  <c r="J26" i="170"/>
  <c r="J27" i="170"/>
  <c r="J20" i="170"/>
  <c r="J19" i="170"/>
  <c r="J1661" i="157" s="1"/>
  <c r="J16" i="170"/>
  <c r="J1658" i="157" s="1"/>
  <c r="J17" i="170"/>
  <c r="J1659" i="157" s="1"/>
  <c r="J18" i="170"/>
  <c r="J15" i="170"/>
  <c r="H59" i="170"/>
  <c r="H54" i="170"/>
  <c r="H55" i="170"/>
  <c r="H56" i="170"/>
  <c r="H57" i="170"/>
  <c r="J1653" i="157" s="1"/>
  <c r="H58" i="170"/>
  <c r="J1654" i="157" s="1"/>
  <c r="H53" i="170"/>
  <c r="H47" i="170"/>
  <c r="J1647" i="157" s="1"/>
  <c r="H45" i="170"/>
  <c r="J1646" i="157" s="1"/>
  <c r="H43" i="170"/>
  <c r="H35" i="170"/>
  <c r="H37" i="170"/>
  <c r="H38" i="170"/>
  <c r="H39" i="170"/>
  <c r="J1641" i="157" s="1"/>
  <c r="H40" i="170"/>
  <c r="H41" i="170"/>
  <c r="H42" i="170"/>
  <c r="H34" i="170"/>
  <c r="H33" i="170"/>
  <c r="J1635" i="157" s="1"/>
  <c r="H31" i="170"/>
  <c r="H32" i="170"/>
  <c r="H30" i="170"/>
  <c r="J1632" i="157" s="1"/>
  <c r="H28" i="170"/>
  <c r="H21" i="170"/>
  <c r="H23" i="170"/>
  <c r="H24" i="170"/>
  <c r="H25" i="170"/>
  <c r="H26" i="170"/>
  <c r="H27" i="170"/>
  <c r="H20" i="170"/>
  <c r="H19" i="170"/>
  <c r="J1622" i="157" s="1"/>
  <c r="H16" i="170"/>
  <c r="H17" i="170"/>
  <c r="H18" i="170"/>
  <c r="H15" i="170"/>
  <c r="F59" i="170"/>
  <c r="J1616" i="157" s="1"/>
  <c r="F54" i="170"/>
  <c r="F55" i="170"/>
  <c r="J1612" i="157" s="1"/>
  <c r="F56" i="170"/>
  <c r="F57" i="170"/>
  <c r="F58" i="170"/>
  <c r="F53" i="170"/>
  <c r="F47" i="170"/>
  <c r="J1608" i="157" s="1"/>
  <c r="F45" i="170"/>
  <c r="J1607" i="157" s="1"/>
  <c r="F43" i="170"/>
  <c r="F35" i="170"/>
  <c r="J1598" i="157" s="1"/>
  <c r="F37" i="170"/>
  <c r="F38" i="170"/>
  <c r="F39" i="170"/>
  <c r="F40" i="170"/>
  <c r="F41" i="170"/>
  <c r="F42" i="170"/>
  <c r="J1605" i="157" s="1"/>
  <c r="F34" i="170"/>
  <c r="F33" i="170"/>
  <c r="J1596" i="157" s="1"/>
  <c r="F31" i="170"/>
  <c r="F32" i="170"/>
  <c r="F30" i="170"/>
  <c r="J1593" i="157" s="1"/>
  <c r="F28" i="170"/>
  <c r="F21" i="170"/>
  <c r="F23" i="170"/>
  <c r="F24" i="170"/>
  <c r="F25" i="170"/>
  <c r="J1589" i="157" s="1"/>
  <c r="F26" i="170"/>
  <c r="F27" i="170"/>
  <c r="F20" i="170"/>
  <c r="F19" i="170"/>
  <c r="J1583" i="157" s="1"/>
  <c r="F16" i="170"/>
  <c r="J1580" i="157" s="1"/>
  <c r="F17" i="170"/>
  <c r="F18" i="170"/>
  <c r="F15" i="170"/>
  <c r="J1579" i="157" s="1"/>
  <c r="D59" i="170"/>
  <c r="J1577" i="157" s="1"/>
  <c r="D54" i="170"/>
  <c r="D55" i="170"/>
  <c r="D56" i="170"/>
  <c r="D57" i="170"/>
  <c r="D58" i="170"/>
  <c r="D53" i="170"/>
  <c r="J1569" i="157"/>
  <c r="J1568" i="157"/>
  <c r="J1562" i="157"/>
  <c r="J1557" i="157"/>
  <c r="J1556" i="157"/>
  <c r="J1544" i="157"/>
  <c r="J1541" i="157"/>
  <c r="J1540" i="157"/>
  <c r="B54" i="170"/>
  <c r="J1533" i="157" s="1"/>
  <c r="B55" i="170"/>
  <c r="B56" i="170"/>
  <c r="B57" i="170"/>
  <c r="J1536" i="157" s="1"/>
  <c r="B58" i="170"/>
  <c r="J1537" i="157" s="1"/>
  <c r="B59" i="170"/>
  <c r="J1538" i="157" s="1"/>
  <c r="B53" i="170"/>
  <c r="B47" i="170"/>
  <c r="J1530" i="157" s="1"/>
  <c r="B45" i="170"/>
  <c r="J1529" i="157" s="1"/>
  <c r="B43" i="170"/>
  <c r="B42" i="170"/>
  <c r="B41" i="170"/>
  <c r="B40" i="170"/>
  <c r="J1525" i="157" s="1"/>
  <c r="B39" i="170"/>
  <c r="B38" i="170"/>
  <c r="B37" i="170"/>
  <c r="J1522" i="157" s="1"/>
  <c r="B35" i="170"/>
  <c r="J1520" i="157" s="1"/>
  <c r="B34" i="170"/>
  <c r="B33" i="170"/>
  <c r="J1518" i="157" s="1"/>
  <c r="B32" i="170"/>
  <c r="B31" i="170"/>
  <c r="J1516" i="157" s="1"/>
  <c r="B30" i="170"/>
  <c r="J1515" i="157" s="1"/>
  <c r="B28" i="170"/>
  <c r="B27" i="170"/>
  <c r="B26" i="170"/>
  <c r="B25" i="170"/>
  <c r="B24" i="170"/>
  <c r="B23" i="170"/>
  <c r="J1509" i="157" s="1"/>
  <c r="B21" i="170"/>
  <c r="J1507" i="157" s="1"/>
  <c r="B20" i="170"/>
  <c r="B19" i="170"/>
  <c r="J1505" i="157" s="1"/>
  <c r="B16" i="170"/>
  <c r="B17" i="170"/>
  <c r="B18" i="170"/>
  <c r="B15" i="170"/>
  <c r="G1758" i="92"/>
  <c r="G1848" i="92"/>
  <c r="A1" i="170"/>
  <c r="E3879" i="92"/>
  <c r="E39" i="63"/>
  <c r="E16" i="63"/>
  <c r="E17" i="63"/>
  <c r="P34" i="40"/>
  <c r="N34" i="40"/>
  <c r="L34" i="40"/>
  <c r="J34" i="40"/>
  <c r="H34" i="40"/>
  <c r="F34" i="40"/>
  <c r="D34" i="40"/>
  <c r="B32" i="40"/>
  <c r="B33" i="40"/>
  <c r="B34" i="40"/>
  <c r="B35" i="40"/>
  <c r="B36" i="40"/>
  <c r="B37" i="40"/>
  <c r="B38" i="40"/>
  <c r="B39" i="40"/>
  <c r="B40" i="40"/>
  <c r="B41" i="40"/>
  <c r="B42" i="40"/>
  <c r="B43" i="40"/>
  <c r="B44" i="40"/>
  <c r="F698" i="157" l="1"/>
  <c r="G698" i="157" s="1"/>
  <c r="E698" i="92"/>
  <c r="F699" i="157"/>
  <c r="G699" i="157" s="1"/>
  <c r="E699" i="92"/>
  <c r="F705" i="157"/>
  <c r="G705" i="157" s="1"/>
  <c r="E705" i="92"/>
  <c r="F704" i="157"/>
  <c r="G704" i="157" s="1"/>
  <c r="E704" i="92"/>
  <c r="F703" i="157"/>
  <c r="G703" i="157" s="1"/>
  <c r="E703" i="92"/>
  <c r="G1797" i="92"/>
  <c r="G1579" i="92"/>
  <c r="G1721" i="92"/>
  <c r="G1745" i="92"/>
  <c r="G1682" i="92"/>
  <c r="G1688" i="92"/>
  <c r="G1782" i="92"/>
  <c r="G1757" i="92"/>
  <c r="G1653" i="92"/>
  <c r="G1780" i="92"/>
  <c r="G1722" i="92"/>
  <c r="G1800" i="92"/>
  <c r="G1823" i="92"/>
  <c r="G1728" i="92"/>
  <c r="G1799" i="92"/>
  <c r="G1770" i="92"/>
  <c r="G1663" i="92"/>
  <c r="G1747" i="92"/>
  <c r="G1696" i="92"/>
  <c r="G1706" i="92"/>
  <c r="G1751" i="92"/>
  <c r="G1708" i="92"/>
  <c r="G1509" i="92"/>
  <c r="G1707" i="92"/>
  <c r="G1759" i="92"/>
  <c r="G1766" i="92"/>
  <c r="G1730" i="92"/>
  <c r="G1783" i="92"/>
  <c r="G1546" i="92"/>
  <c r="J1546" i="157"/>
  <c r="G1516" i="92"/>
  <c r="G1503" i="92"/>
  <c r="J1503" i="157"/>
  <c r="G1512" i="92"/>
  <c r="J1512" i="157"/>
  <c r="G1561" i="92"/>
  <c r="J1561" i="157"/>
  <c r="G1537" i="92"/>
  <c r="G1654" i="92"/>
  <c r="G1502" i="92"/>
  <c r="J1502" i="157"/>
  <c r="G1513" i="92"/>
  <c r="J1513" i="157"/>
  <c r="G1550" i="92"/>
  <c r="J1550" i="157"/>
  <c r="G1559" i="92"/>
  <c r="J1559" i="157"/>
  <c r="G1573" i="92"/>
  <c r="J1573" i="157"/>
  <c r="G1584" i="92"/>
  <c r="J1584" i="157"/>
  <c r="G1602" i="92"/>
  <c r="J1602" i="157"/>
  <c r="G1615" i="92"/>
  <c r="J1615" i="157"/>
  <c r="G1620" i="92"/>
  <c r="J1620" i="157"/>
  <c r="G1626" i="92"/>
  <c r="J1626" i="157"/>
  <c r="G1644" i="92"/>
  <c r="J1644" i="157"/>
  <c r="G1655" i="92"/>
  <c r="J1655" i="157"/>
  <c r="G1668" i="92"/>
  <c r="J1668" i="157"/>
  <c r="G1672" i="92"/>
  <c r="J1672" i="157"/>
  <c r="G1678" i="92"/>
  <c r="J1678" i="157"/>
  <c r="G1690" i="92"/>
  <c r="J1690" i="157"/>
  <c r="L15" i="151"/>
  <c r="J1709" i="157"/>
  <c r="G1720" i="92"/>
  <c r="J1720" i="157"/>
  <c r="G1727" i="92"/>
  <c r="J1727" i="157"/>
  <c r="G1738" i="92"/>
  <c r="J1738" i="157"/>
  <c r="G1744" i="92"/>
  <c r="J1744" i="157"/>
  <c r="G1753" i="92"/>
  <c r="J1753" i="157"/>
  <c r="N30" i="151"/>
  <c r="J1762" i="157"/>
  <c r="G1767" i="92"/>
  <c r="J1767" i="157"/>
  <c r="G1825" i="92"/>
  <c r="J1786" i="157"/>
  <c r="G1790" i="92"/>
  <c r="J1790" i="157"/>
  <c r="G1796" i="92"/>
  <c r="J1796" i="157"/>
  <c r="G1809" i="92"/>
  <c r="J1809" i="157"/>
  <c r="G1838" i="92"/>
  <c r="J1838" i="157"/>
  <c r="F12" i="10"/>
  <c r="J1842" i="157"/>
  <c r="G1551" i="92"/>
  <c r="J1551" i="157"/>
  <c r="G1555" i="92"/>
  <c r="J1555" i="157"/>
  <c r="J1514" i="157"/>
  <c r="B15" i="151"/>
  <c r="G1532" i="92"/>
  <c r="J1532" i="157"/>
  <c r="G1543" i="92"/>
  <c r="J1543" i="157"/>
  <c r="G1549" i="92"/>
  <c r="J1549" i="157"/>
  <c r="G1558" i="92"/>
  <c r="J1558" i="157"/>
  <c r="D30" i="151"/>
  <c r="J1567" i="157"/>
  <c r="G1591" i="92"/>
  <c r="J1591" i="157"/>
  <c r="G1595" i="92"/>
  <c r="J1595" i="157"/>
  <c r="G1601" i="92"/>
  <c r="J1601" i="157"/>
  <c r="G1614" i="92"/>
  <c r="J1614" i="157"/>
  <c r="G1619" i="92"/>
  <c r="J1619" i="157"/>
  <c r="G1624" i="92"/>
  <c r="J1624" i="157"/>
  <c r="G1643" i="92"/>
  <c r="J1643" i="157"/>
  <c r="G1657" i="92"/>
  <c r="J1657" i="157"/>
  <c r="G1667" i="92"/>
  <c r="J1667" i="157"/>
  <c r="G1676" i="92"/>
  <c r="J1676" i="157"/>
  <c r="G1701" i="92"/>
  <c r="J1701" i="157"/>
  <c r="G1710" i="92"/>
  <c r="J1710" i="157"/>
  <c r="G1719" i="92"/>
  <c r="J1719" i="157"/>
  <c r="G1732" i="92"/>
  <c r="J1732" i="157"/>
  <c r="G1737" i="92"/>
  <c r="J1737" i="157"/>
  <c r="G1743" i="92"/>
  <c r="J1743" i="157"/>
  <c r="G1761" i="92"/>
  <c r="J1761" i="157"/>
  <c r="G1785" i="92"/>
  <c r="J1785" i="157"/>
  <c r="G1789" i="92"/>
  <c r="J1789" i="157"/>
  <c r="G1795" i="92"/>
  <c r="J1795" i="157"/>
  <c r="G1808" i="92"/>
  <c r="J1808" i="157"/>
  <c r="G1623" i="92"/>
  <c r="J1623" i="157"/>
  <c r="G3879" i="92"/>
  <c r="J3879" i="157"/>
  <c r="K3879" i="157" s="1"/>
  <c r="G1641" i="92"/>
  <c r="G1574" i="92"/>
  <c r="J1574" i="157"/>
  <c r="G1536" i="92"/>
  <c r="G1523" i="92"/>
  <c r="J1523" i="157"/>
  <c r="G1572" i="92"/>
  <c r="J1572" i="157"/>
  <c r="G1541" i="92"/>
  <c r="G1665" i="92"/>
  <c r="G1506" i="92"/>
  <c r="J1506" i="157"/>
  <c r="G1524" i="92"/>
  <c r="J1524" i="157"/>
  <c r="G1542" i="92"/>
  <c r="J1542" i="157"/>
  <c r="G1548" i="92"/>
  <c r="J1548" i="157"/>
  <c r="G1566" i="92"/>
  <c r="J1566" i="157"/>
  <c r="G1590" i="92"/>
  <c r="J1590" i="157"/>
  <c r="G1594" i="92"/>
  <c r="J1594" i="157"/>
  <c r="G1600" i="92"/>
  <c r="J1600" i="157"/>
  <c r="G1613" i="92"/>
  <c r="J1613" i="157"/>
  <c r="H15" i="151"/>
  <c r="J1631" i="157"/>
  <c r="G1642" i="92"/>
  <c r="J1642" i="157"/>
  <c r="G1649" i="92"/>
  <c r="J1649" i="157"/>
  <c r="G1660" i="92"/>
  <c r="J1660" i="157"/>
  <c r="G1666" i="92"/>
  <c r="J1666" i="157"/>
  <c r="G1675" i="92"/>
  <c r="J1675" i="157"/>
  <c r="J30" i="151"/>
  <c r="J1684" i="157"/>
  <c r="G1693" i="92"/>
  <c r="J1693" i="157"/>
  <c r="G1712" i="92"/>
  <c r="J1712" i="157"/>
  <c r="G1718" i="92"/>
  <c r="J1718" i="157"/>
  <c r="G1731" i="92"/>
  <c r="J1731" i="157"/>
  <c r="G1736" i="92"/>
  <c r="J1736" i="157"/>
  <c r="G1741" i="92"/>
  <c r="J1741" i="157"/>
  <c r="G1760" i="92"/>
  <c r="J1760" i="157"/>
  <c r="G1774" i="92"/>
  <c r="J1774" i="157"/>
  <c r="G1784" i="92"/>
  <c r="J1784" i="157"/>
  <c r="G1793" i="92"/>
  <c r="J1793" i="157"/>
  <c r="G1836" i="92"/>
  <c r="J1836" i="157"/>
  <c r="G1849" i="92"/>
  <c r="J1849" i="157"/>
  <c r="G1711" i="92"/>
  <c r="J1711" i="157"/>
  <c r="G1717" i="92"/>
  <c r="J1717" i="157"/>
  <c r="N15" i="151"/>
  <c r="J1748" i="157"/>
  <c r="G1777" i="92"/>
  <c r="J1777" i="157"/>
  <c r="G1792" i="92"/>
  <c r="J1792" i="157"/>
  <c r="J1801" i="157"/>
  <c r="P30" i="151"/>
  <c r="G1811" i="92"/>
  <c r="J1806" i="157"/>
  <c r="D15" i="151"/>
  <c r="J1553" i="157"/>
  <c r="G1564" i="92"/>
  <c r="J1564" i="157"/>
  <c r="G1571" i="92"/>
  <c r="J1571" i="157"/>
  <c r="G1582" i="92"/>
  <c r="J1582" i="157"/>
  <c r="G1588" i="92"/>
  <c r="J1588" i="157"/>
  <c r="G1597" i="92"/>
  <c r="J1597" i="157"/>
  <c r="F30" i="151"/>
  <c r="J1606" i="157"/>
  <c r="G1611" i="92"/>
  <c r="J1611" i="157"/>
  <c r="G1630" i="92"/>
  <c r="J1630" i="157"/>
  <c r="G1634" i="92"/>
  <c r="J1634" i="157"/>
  <c r="G1640" i="92"/>
  <c r="J1640" i="157"/>
  <c r="G1715" i="92"/>
  <c r="J1715" i="157"/>
  <c r="G1729" i="92"/>
  <c r="J1729" i="157"/>
  <c r="G1740" i="92"/>
  <c r="J1740" i="157"/>
  <c r="G1749" i="92"/>
  <c r="J1749" i="157"/>
  <c r="G1771" i="92"/>
  <c r="J1771" i="157"/>
  <c r="G3865" i="92"/>
  <c r="J3865" i="157"/>
  <c r="K3865" i="157" s="1"/>
  <c r="G1565" i="92"/>
  <c r="J1565" i="157"/>
  <c r="G1683" i="92"/>
  <c r="J1683" i="157"/>
  <c r="G3864" i="92"/>
  <c r="J3864" i="157"/>
  <c r="K3864" i="157" s="1"/>
  <c r="G1659" i="92"/>
  <c r="G1526" i="92"/>
  <c r="J1526" i="157"/>
  <c r="G1507" i="92"/>
  <c r="G1598" i="92"/>
  <c r="G1501" i="92"/>
  <c r="J1501" i="157"/>
  <c r="G1510" i="92"/>
  <c r="J1510" i="157"/>
  <c r="G1527" i="92"/>
  <c r="J1527" i="157"/>
  <c r="G1535" i="92"/>
  <c r="J1535" i="157"/>
  <c r="G1545" i="92"/>
  <c r="J1545" i="157"/>
  <c r="G1554" i="92"/>
  <c r="J1554" i="157"/>
  <c r="G1563" i="92"/>
  <c r="J1563" i="157"/>
  <c r="G1576" i="92"/>
  <c r="J1576" i="157"/>
  <c r="G1581" i="92"/>
  <c r="J1581" i="157"/>
  <c r="G1587" i="92"/>
  <c r="J1587" i="157"/>
  <c r="G1629" i="92"/>
  <c r="J1629" i="157"/>
  <c r="G1633" i="92"/>
  <c r="J1633" i="157"/>
  <c r="G1639" i="92"/>
  <c r="J1639" i="157"/>
  <c r="G1652" i="92"/>
  <c r="J1652" i="157"/>
  <c r="J15" i="151"/>
  <c r="J1670" i="157"/>
  <c r="G1681" i="92"/>
  <c r="J1681" i="157"/>
  <c r="G1699" i="92"/>
  <c r="J1699" i="157"/>
  <c r="G1705" i="92"/>
  <c r="J1705" i="157"/>
  <c r="G1714" i="92"/>
  <c r="J1714" i="157"/>
  <c r="L30" i="151"/>
  <c r="J1723" i="157"/>
  <c r="G1775" i="92"/>
  <c r="J1775" i="157"/>
  <c r="G1589" i="92"/>
  <c r="G1517" i="92"/>
  <c r="J1517" i="157"/>
  <c r="G1525" i="92"/>
  <c r="G1612" i="92"/>
  <c r="G1504" i="92"/>
  <c r="J1504" i="157"/>
  <c r="G1511" i="92"/>
  <c r="J1511" i="157"/>
  <c r="G1519" i="92"/>
  <c r="J1519" i="157"/>
  <c r="J1528" i="157"/>
  <c r="B30" i="151"/>
  <c r="G1534" i="92"/>
  <c r="J1534" i="157"/>
  <c r="G1552" i="92"/>
  <c r="J1552" i="157"/>
  <c r="G1575" i="92"/>
  <c r="J1575" i="157"/>
  <c r="G1585" i="92"/>
  <c r="J1585" i="157"/>
  <c r="G1604" i="92"/>
  <c r="J1604" i="157"/>
  <c r="G1618" i="92"/>
  <c r="J1618" i="157"/>
  <c r="G1628" i="92"/>
  <c r="J1628" i="157"/>
  <c r="G1637" i="92"/>
  <c r="J1637" i="157"/>
  <c r="G1651" i="92"/>
  <c r="J1651" i="157"/>
  <c r="G1662" i="92"/>
  <c r="J1662" i="157"/>
  <c r="G1671" i="92"/>
  <c r="J1671" i="157"/>
  <c r="G1680" i="92"/>
  <c r="J1680" i="157"/>
  <c r="G1692" i="92"/>
  <c r="J1692" i="157"/>
  <c r="G1698" i="92"/>
  <c r="J1698" i="157"/>
  <c r="G1704" i="92"/>
  <c r="J1704" i="157"/>
  <c r="G1746" i="92"/>
  <c r="J1746" i="157"/>
  <c r="G1750" i="92"/>
  <c r="J1750" i="157"/>
  <c r="G1756" i="92"/>
  <c r="J1756" i="157"/>
  <c r="G1769" i="92"/>
  <c r="J1769" i="157"/>
  <c r="P15" i="151"/>
  <c r="J1787" i="157"/>
  <c r="G1798" i="92"/>
  <c r="J1798" i="157"/>
  <c r="G1805" i="92"/>
  <c r="J1805" i="157"/>
  <c r="J1592" i="157"/>
  <c r="F15" i="151"/>
  <c r="G1603" i="92"/>
  <c r="J1603" i="157"/>
  <c r="G1610" i="92"/>
  <c r="J1610" i="157"/>
  <c r="G1621" i="92"/>
  <c r="J1621" i="157"/>
  <c r="G1627" i="92"/>
  <c r="J1627" i="157"/>
  <c r="G1636" i="92"/>
  <c r="J1636" i="157"/>
  <c r="J1645" i="157"/>
  <c r="H30" i="151"/>
  <c r="G1650" i="92"/>
  <c r="J1650" i="157"/>
  <c r="G1669" i="92"/>
  <c r="J1669" i="157"/>
  <c r="G1673" i="92"/>
  <c r="J1673" i="157"/>
  <c r="G1679" i="92"/>
  <c r="J1679" i="157"/>
  <c r="G1691" i="92"/>
  <c r="J1691" i="157"/>
  <c r="G1697" i="92"/>
  <c r="J1697" i="157"/>
  <c r="G1702" i="92"/>
  <c r="J1702" i="157"/>
  <c r="G1735" i="92"/>
  <c r="J1735" i="157"/>
  <c r="G1754" i="92"/>
  <c r="J1754" i="157"/>
  <c r="G1768" i="92"/>
  <c r="J1768" i="157"/>
  <c r="G1779" i="92"/>
  <c r="J1779" i="157"/>
  <c r="G1788" i="92"/>
  <c r="J1788" i="157"/>
  <c r="G1810" i="92"/>
  <c r="J1810" i="157"/>
  <c r="G1694" i="92"/>
  <c r="G1846" i="92"/>
  <c r="R34" i="40"/>
  <c r="G1839" i="92"/>
  <c r="G1807" i="92"/>
  <c r="G1806" i="92"/>
  <c r="G1801" i="92"/>
  <c r="G1791" i="92"/>
  <c r="G1786" i="92"/>
  <c r="G1802" i="92"/>
  <c r="G1776" i="92"/>
  <c r="G1778" i="92"/>
  <c r="G1772" i="92"/>
  <c r="G1762" i="92"/>
  <c r="G1752" i="92"/>
  <c r="G1733" i="92"/>
  <c r="G1837" i="92"/>
  <c r="G1832" i="92"/>
  <c r="G1824" i="92"/>
  <c r="G1700" i="92"/>
  <c r="G1689" i="92"/>
  <c r="G1674" i="92"/>
  <c r="G1670" i="92"/>
  <c r="G1819" i="92"/>
  <c r="G1658" i="92"/>
  <c r="G1685" i="92"/>
  <c r="G1661" i="92"/>
  <c r="G1645" i="92"/>
  <c r="G1635" i="92"/>
  <c r="G1632" i="92"/>
  <c r="G1622" i="92"/>
  <c r="G1844" i="92"/>
  <c r="G1616" i="92"/>
  <c r="G1605" i="92"/>
  <c r="G1835" i="92"/>
  <c r="G1829" i="92"/>
  <c r="G1828" i="92"/>
  <c r="G1606" i="92"/>
  <c r="G1593" i="92"/>
  <c r="G1592" i="92"/>
  <c r="G1583" i="92"/>
  <c r="G1580" i="92"/>
  <c r="G1815" i="92"/>
  <c r="G1847" i="92"/>
  <c r="G1577" i="92"/>
  <c r="G1845" i="92"/>
  <c r="G1562" i="92"/>
  <c r="G1834" i="92"/>
  <c r="G1831" i="92"/>
  <c r="G1556" i="92"/>
  <c r="G1557" i="92"/>
  <c r="G1567" i="92"/>
  <c r="G1821" i="92"/>
  <c r="G1822" i="92"/>
  <c r="G1816" i="92"/>
  <c r="G1544" i="92"/>
  <c r="G1568" i="92"/>
  <c r="G1813" i="92"/>
  <c r="G1540" i="92"/>
  <c r="G1533" i="92"/>
  <c r="G1538" i="92"/>
  <c r="G1522" i="92"/>
  <c r="G1520" i="92"/>
  <c r="G1528" i="92"/>
  <c r="G1518" i="92"/>
  <c r="G1515" i="92"/>
  <c r="G1818" i="92"/>
  <c r="G1814" i="92"/>
  <c r="G1607" i="92"/>
  <c r="G1684" i="92"/>
  <c r="G1646" i="92"/>
  <c r="K6" i="49"/>
  <c r="I6" i="49"/>
  <c r="K11" i="46"/>
  <c r="K12" i="46"/>
  <c r="K13" i="46"/>
  <c r="K14" i="46"/>
  <c r="K15" i="46"/>
  <c r="K16" i="46"/>
  <c r="K17" i="46"/>
  <c r="K18" i="46"/>
  <c r="K19" i="46"/>
  <c r="R30" i="151" l="1"/>
  <c r="G1803" i="92"/>
  <c r="G1787" i="92"/>
  <c r="G1763" i="92"/>
  <c r="G1739" i="92"/>
  <c r="G1826" i="92"/>
  <c r="G1850" i="92"/>
  <c r="G1713" i="92"/>
  <c r="G1840" i="92"/>
  <c r="G1724" i="92"/>
  <c r="G1709" i="92"/>
  <c r="G1686" i="92"/>
  <c r="G1647" i="92"/>
  <c r="G1631" i="92"/>
  <c r="G1596" i="92"/>
  <c r="G1608" i="92"/>
  <c r="G1569" i="92"/>
  <c r="G1553" i="92"/>
  <c r="G1830" i="92"/>
  <c r="G1827" i="92"/>
  <c r="G1505" i="92"/>
  <c r="G1529" i="92"/>
  <c r="B1" i="157"/>
  <c r="A1" i="67"/>
  <c r="G1817" i="92" l="1"/>
  <c r="G1764" i="92"/>
  <c r="G1748" i="92"/>
  <c r="G1723" i="92"/>
  <c r="G1725" i="92"/>
  <c r="G1841" i="92"/>
  <c r="G1514" i="92"/>
  <c r="K1848" i="157"/>
  <c r="K1809" i="157"/>
  <c r="F1809" i="157"/>
  <c r="G1809" i="157" s="1"/>
  <c r="K1770" i="157"/>
  <c r="F1770" i="157"/>
  <c r="G1770" i="157" s="1"/>
  <c r="K1731" i="157"/>
  <c r="F1731" i="157"/>
  <c r="G1731" i="157" s="1"/>
  <c r="K1692" i="157"/>
  <c r="F1692" i="157"/>
  <c r="G1692" i="157" s="1"/>
  <c r="K1653" i="157"/>
  <c r="F1653" i="157"/>
  <c r="G1653" i="157" s="1"/>
  <c r="K1614" i="157"/>
  <c r="F1614" i="157"/>
  <c r="G1614" i="157" s="1"/>
  <c r="K1575" i="157"/>
  <c r="F1575" i="157"/>
  <c r="G1575" i="157" s="1"/>
  <c r="K1536" i="157"/>
  <c r="F1536" i="157"/>
  <c r="G1536" i="157" s="1"/>
  <c r="K515" i="157"/>
  <c r="G515" i="157"/>
  <c r="K425" i="157"/>
  <c r="K426" i="157"/>
  <c r="K427" i="157"/>
  <c r="G425" i="157"/>
  <c r="G426" i="157"/>
  <c r="G427" i="157"/>
  <c r="K385" i="157"/>
  <c r="K386" i="157"/>
  <c r="K387" i="157"/>
  <c r="K373" i="157"/>
  <c r="K374" i="157"/>
  <c r="K375" i="157"/>
  <c r="F373" i="157"/>
  <c r="G373" i="157" s="1"/>
  <c r="K361" i="157"/>
  <c r="K362" i="157"/>
  <c r="K363" i="157"/>
  <c r="F361" i="157"/>
  <c r="G361" i="157" s="1"/>
  <c r="K349" i="157"/>
  <c r="K350" i="157"/>
  <c r="K351" i="157"/>
  <c r="F349" i="157"/>
  <c r="G349" i="157" s="1"/>
  <c r="L30" i="44"/>
  <c r="J30" i="44"/>
  <c r="H30" i="44"/>
  <c r="F30" i="44"/>
  <c r="E361" i="92"/>
  <c r="E373" i="92"/>
  <c r="E349" i="92"/>
  <c r="L55" i="26"/>
  <c r="F385" i="157" s="1"/>
  <c r="G385" i="157" s="1"/>
  <c r="G1530" i="92" l="1"/>
  <c r="G1842" i="92"/>
  <c r="E385" i="92"/>
  <c r="E1809" i="92"/>
  <c r="E1770" i="92"/>
  <c r="E1731" i="92"/>
  <c r="E1692" i="92"/>
  <c r="E1653" i="92"/>
  <c r="E1614" i="92"/>
  <c r="E1575" i="92"/>
  <c r="E1536" i="92"/>
  <c r="R32" i="151"/>
  <c r="R31" i="151"/>
  <c r="R57" i="151"/>
  <c r="E1848" i="92" l="1"/>
  <c r="F1848" i="157"/>
  <c r="G1848" i="157" s="1"/>
  <c r="R33" i="151"/>
  <c r="G678" i="157" l="1"/>
  <c r="G677" i="157"/>
  <c r="G672" i="157"/>
  <c r="G671" i="157"/>
  <c r="G674" i="157"/>
  <c r="G675" i="157"/>
  <c r="G679" i="157"/>
  <c r="G680" i="157"/>
  <c r="G681" i="157"/>
  <c r="E681" i="92"/>
  <c r="E680" i="92"/>
  <c r="E679" i="92"/>
  <c r="E675" i="92"/>
  <c r="E674" i="92"/>
  <c r="E673" i="92"/>
  <c r="F27" i="32"/>
  <c r="F19" i="32"/>
  <c r="F363" i="157"/>
  <c r="G363" i="157" s="1"/>
  <c r="F351" i="157"/>
  <c r="G351" i="157" s="1"/>
  <c r="H56" i="26"/>
  <c r="E362" i="92" s="1"/>
  <c r="F56" i="26"/>
  <c r="F350" i="157" s="1"/>
  <c r="G350" i="157" s="1"/>
  <c r="F375" i="157"/>
  <c r="G375" i="157" s="1"/>
  <c r="F374" i="157"/>
  <c r="G374" i="157" s="1"/>
  <c r="E375" i="92"/>
  <c r="E374" i="92"/>
  <c r="J58" i="26"/>
  <c r="J43" i="48"/>
  <c r="C38" i="63"/>
  <c r="C37" i="63"/>
  <c r="C36" i="63"/>
  <c r="A39" i="13"/>
  <c r="A1" i="158"/>
  <c r="I21" i="49"/>
  <c r="E21" i="49"/>
  <c r="F2280" i="157"/>
  <c r="G2280" i="157" s="1"/>
  <c r="F2294" i="157"/>
  <c r="G2294" i="157" s="1"/>
  <c r="E2294" i="92"/>
  <c r="Z2294" i="92" s="1"/>
  <c r="I2294" i="92"/>
  <c r="E2280" i="92"/>
  <c r="Z2280" i="92" s="1"/>
  <c r="I2280" i="92"/>
  <c r="K17" i="49"/>
  <c r="J2294" i="157" s="1"/>
  <c r="K2294" i="157" s="1"/>
  <c r="G17" i="49"/>
  <c r="K1814" i="157"/>
  <c r="K1775" i="157"/>
  <c r="F1775" i="157"/>
  <c r="G1775" i="157" s="1"/>
  <c r="K1736" i="157"/>
  <c r="F1736" i="157"/>
  <c r="G1736" i="157" s="1"/>
  <c r="K1697" i="157"/>
  <c r="F1697" i="157"/>
  <c r="G1697" i="157" s="1"/>
  <c r="K1658" i="157"/>
  <c r="F1658" i="157"/>
  <c r="G1658" i="157" s="1"/>
  <c r="K1619" i="157"/>
  <c r="F1619" i="157"/>
  <c r="G1619" i="157" s="1"/>
  <c r="K1580" i="157"/>
  <c r="F1580" i="157"/>
  <c r="G1580" i="157" s="1"/>
  <c r="K1541" i="157"/>
  <c r="F1541" i="157"/>
  <c r="G1541" i="157" s="1"/>
  <c r="K1502" i="157"/>
  <c r="F1502" i="157"/>
  <c r="G1502" i="157" s="1"/>
  <c r="K414" i="157"/>
  <c r="G414" i="157"/>
  <c r="K338" i="157"/>
  <c r="K330" i="157"/>
  <c r="F330" i="157"/>
  <c r="G330" i="157" s="1"/>
  <c r="K322" i="157"/>
  <c r="K314" i="157"/>
  <c r="K260" i="157"/>
  <c r="G260" i="157"/>
  <c r="K231" i="157"/>
  <c r="G231" i="157"/>
  <c r="K210" i="157"/>
  <c r="G210" i="157"/>
  <c r="K202" i="157"/>
  <c r="G202" i="157"/>
  <c r="F181" i="157"/>
  <c r="G181" i="157" s="1"/>
  <c r="K173" i="157"/>
  <c r="G173" i="157"/>
  <c r="K144" i="157"/>
  <c r="G144" i="157"/>
  <c r="K123" i="157"/>
  <c r="G123" i="157"/>
  <c r="U1814" i="92"/>
  <c r="W1814" i="92"/>
  <c r="U1775" i="92"/>
  <c r="W1775" i="92"/>
  <c r="U1736" i="92"/>
  <c r="W1736" i="92"/>
  <c r="U1697" i="92"/>
  <c r="W1697" i="92"/>
  <c r="U1658" i="92"/>
  <c r="W1658" i="92"/>
  <c r="U1619" i="92"/>
  <c r="W1619" i="92"/>
  <c r="U1580" i="92"/>
  <c r="W1580" i="92"/>
  <c r="U1541" i="92"/>
  <c r="W1541" i="92"/>
  <c r="U1502" i="92"/>
  <c r="W1502" i="92"/>
  <c r="U338" i="92"/>
  <c r="W338" i="92"/>
  <c r="U330" i="92"/>
  <c r="W330" i="92"/>
  <c r="I330" i="92"/>
  <c r="U322" i="92"/>
  <c r="W322" i="92"/>
  <c r="U314" i="92"/>
  <c r="W314" i="92"/>
  <c r="Z260" i="92"/>
  <c r="Z230" i="92"/>
  <c r="Z231" i="92"/>
  <c r="Z210" i="92"/>
  <c r="Z202" i="92"/>
  <c r="S202" i="92"/>
  <c r="U202" i="92"/>
  <c r="W202" i="92"/>
  <c r="I181" i="92"/>
  <c r="Z173" i="92"/>
  <c r="S173" i="92"/>
  <c r="U173" i="92"/>
  <c r="W173" i="92"/>
  <c r="E1775" i="92"/>
  <c r="Z1775" i="92" s="1"/>
  <c r="E1736" i="92"/>
  <c r="Z1736" i="92" s="1"/>
  <c r="E1697" i="92"/>
  <c r="S1697" i="92" s="1"/>
  <c r="E1658" i="92"/>
  <c r="S1658" i="92" s="1"/>
  <c r="E1619" i="92"/>
  <c r="S1619" i="92" s="1"/>
  <c r="E1580" i="92"/>
  <c r="Z1580" i="92" s="1"/>
  <c r="R16" i="151"/>
  <c r="F1814" i="157" s="1"/>
  <c r="G1814" i="157" s="1"/>
  <c r="B19" i="151"/>
  <c r="B28" i="151" s="1"/>
  <c r="E1541" i="92"/>
  <c r="Z1541" i="92" s="1"/>
  <c r="E1502" i="92"/>
  <c r="Z1502" i="92" s="1"/>
  <c r="E330" i="92"/>
  <c r="Z330" i="92" s="1"/>
  <c r="I322" i="92"/>
  <c r="F28" i="26"/>
  <c r="E181" i="92"/>
  <c r="Z181" i="92" s="1"/>
  <c r="D12" i="12"/>
  <c r="G181" i="92" s="1"/>
  <c r="B12" i="12"/>
  <c r="G152" i="92" s="1"/>
  <c r="C42" i="122"/>
  <c r="F682" i="157" l="1"/>
  <c r="G682" i="157" s="1"/>
  <c r="E676" i="92"/>
  <c r="F676" i="157"/>
  <c r="G676" i="157" s="1"/>
  <c r="W181" i="92"/>
  <c r="G2280" i="92"/>
  <c r="AF2280" i="92" s="1"/>
  <c r="AI2283" i="92" s="1"/>
  <c r="AK2283" i="92" s="1"/>
  <c r="E1814" i="92"/>
  <c r="S1814" i="92" s="1"/>
  <c r="E682" i="92"/>
  <c r="L56" i="26"/>
  <c r="E386" i="92" s="1"/>
  <c r="E351" i="92"/>
  <c r="E363" i="92"/>
  <c r="F362" i="157"/>
  <c r="G362" i="157" s="1"/>
  <c r="E350" i="92"/>
  <c r="Z1658" i="92"/>
  <c r="S2280" i="92"/>
  <c r="S2294" i="92"/>
  <c r="K2280" i="92"/>
  <c r="J2280" i="157"/>
  <c r="K2280" i="157" s="1"/>
  <c r="K2294" i="92"/>
  <c r="G2294" i="92"/>
  <c r="AF2294" i="92" s="1"/>
  <c r="AI2297" i="92" s="1"/>
  <c r="AK2297" i="92" s="1"/>
  <c r="Z1619" i="92"/>
  <c r="S330" i="92"/>
  <c r="Z1697" i="92"/>
  <c r="E338" i="92"/>
  <c r="S1502" i="92"/>
  <c r="S1580" i="92"/>
  <c r="S1736" i="92"/>
  <c r="E322" i="92"/>
  <c r="S1541" i="92"/>
  <c r="S1775" i="92"/>
  <c r="F322" i="157"/>
  <c r="G322" i="157" s="1"/>
  <c r="I314" i="92"/>
  <c r="J181" i="157"/>
  <c r="K181" i="157" s="1"/>
  <c r="J152" i="157"/>
  <c r="K152" i="157" s="1"/>
  <c r="F314" i="157"/>
  <c r="G314" i="157" s="1"/>
  <c r="K152" i="92"/>
  <c r="U152" i="92" s="1"/>
  <c r="S181" i="92"/>
  <c r="W152" i="92"/>
  <c r="K181" i="92"/>
  <c r="U181" i="92" s="1"/>
  <c r="E314" i="92"/>
  <c r="F12" i="12"/>
  <c r="H39" i="32"/>
  <c r="F39" i="32"/>
  <c r="E39" i="32"/>
  <c r="G40" i="6"/>
  <c r="C40" i="6"/>
  <c r="A1" i="156"/>
  <c r="K16" i="157"/>
  <c r="K30" i="157"/>
  <c r="K31" i="157"/>
  <c r="K32" i="157"/>
  <c r="K33" i="157"/>
  <c r="K34" i="157"/>
  <c r="K35" i="157"/>
  <c r="K36" i="157"/>
  <c r="K37" i="157"/>
  <c r="K38" i="157"/>
  <c r="K39" i="157"/>
  <c r="K40" i="157"/>
  <c r="K41" i="157"/>
  <c r="K42" i="157"/>
  <c r="K43" i="157"/>
  <c r="K44" i="157"/>
  <c r="K45" i="157"/>
  <c r="K46" i="157"/>
  <c r="K47" i="157"/>
  <c r="K48" i="157"/>
  <c r="K49" i="157"/>
  <c r="K50" i="157"/>
  <c r="K51" i="157"/>
  <c r="K52" i="157"/>
  <c r="K53" i="157"/>
  <c r="K54" i="157"/>
  <c r="K55" i="157"/>
  <c r="K56" i="157"/>
  <c r="K57" i="157"/>
  <c r="K58" i="157"/>
  <c r="K59" i="157"/>
  <c r="K60" i="157"/>
  <c r="K61" i="157"/>
  <c r="K62" i="157"/>
  <c r="K63" i="157"/>
  <c r="K64" i="157"/>
  <c r="K65" i="157"/>
  <c r="K66" i="157"/>
  <c r="K67" i="157"/>
  <c r="K68" i="157"/>
  <c r="K69" i="157"/>
  <c r="K70" i="157"/>
  <c r="K71" i="157"/>
  <c r="K72" i="157"/>
  <c r="K73" i="157"/>
  <c r="K74" i="157"/>
  <c r="K75" i="157"/>
  <c r="K76" i="157"/>
  <c r="K77" i="157"/>
  <c r="K78" i="157"/>
  <c r="K79" i="157"/>
  <c r="K80" i="157"/>
  <c r="K81" i="157"/>
  <c r="K88" i="157"/>
  <c r="K97" i="157"/>
  <c r="K99" i="157"/>
  <c r="K104" i="157"/>
  <c r="K106" i="157"/>
  <c r="K111" i="157"/>
  <c r="K112" i="157"/>
  <c r="K113" i="157"/>
  <c r="K116" i="157"/>
  <c r="K118" i="157"/>
  <c r="K119" i="157"/>
  <c r="K120" i="157"/>
  <c r="K121" i="157"/>
  <c r="K122" i="157"/>
  <c r="K125" i="157"/>
  <c r="K126" i="157"/>
  <c r="K127" i="157"/>
  <c r="K128" i="157"/>
  <c r="K129" i="157"/>
  <c r="K130" i="157"/>
  <c r="K131" i="157"/>
  <c r="K132" i="157"/>
  <c r="K133" i="157"/>
  <c r="K134" i="157"/>
  <c r="K135" i="157"/>
  <c r="K136" i="157"/>
  <c r="K137" i="157"/>
  <c r="K138" i="157"/>
  <c r="K139" i="157"/>
  <c r="K140" i="157"/>
  <c r="K141" i="157"/>
  <c r="K142" i="157"/>
  <c r="K143" i="157"/>
  <c r="K145" i="157"/>
  <c r="K146" i="157"/>
  <c r="K147" i="157"/>
  <c r="K148" i="157"/>
  <c r="K149" i="157"/>
  <c r="K161" i="157"/>
  <c r="K167" i="157"/>
  <c r="K168" i="157"/>
  <c r="K170" i="157"/>
  <c r="K171" i="157"/>
  <c r="K172" i="157"/>
  <c r="K174" i="157"/>
  <c r="K178" i="157"/>
  <c r="K190" i="157"/>
  <c r="K196" i="157"/>
  <c r="K197" i="157"/>
  <c r="K199" i="157"/>
  <c r="K200" i="157"/>
  <c r="K201" i="157"/>
  <c r="K203" i="157"/>
  <c r="K207" i="157"/>
  <c r="K208" i="157"/>
  <c r="K209" i="157"/>
  <c r="K212" i="157"/>
  <c r="K213" i="157"/>
  <c r="K214" i="157"/>
  <c r="K215" i="157"/>
  <c r="K216" i="157"/>
  <c r="K217" i="157"/>
  <c r="K218" i="157"/>
  <c r="K219" i="157"/>
  <c r="K220" i="157"/>
  <c r="K221" i="157"/>
  <c r="K222" i="157"/>
  <c r="K223" i="157"/>
  <c r="K224" i="157"/>
  <c r="K225" i="157"/>
  <c r="K226" i="157"/>
  <c r="K227" i="157"/>
  <c r="K228" i="157"/>
  <c r="K229" i="157"/>
  <c r="K230" i="157"/>
  <c r="K232" i="157"/>
  <c r="K233" i="157"/>
  <c r="K234" i="157"/>
  <c r="K235" i="157"/>
  <c r="K236" i="157"/>
  <c r="K248" i="157"/>
  <c r="K254" i="157"/>
  <c r="K255" i="157"/>
  <c r="K257" i="157"/>
  <c r="K258" i="157"/>
  <c r="K259" i="157"/>
  <c r="K261" i="157"/>
  <c r="K265" i="157"/>
  <c r="K266" i="157"/>
  <c r="K267" i="157"/>
  <c r="K272" i="157"/>
  <c r="K274" i="157"/>
  <c r="K275" i="157"/>
  <c r="K280" i="157"/>
  <c r="K281" i="157"/>
  <c r="K286" i="157"/>
  <c r="K289" i="157"/>
  <c r="K293" i="157"/>
  <c r="K294" i="157"/>
  <c r="K295" i="157"/>
  <c r="K296" i="157"/>
  <c r="K297" i="157"/>
  <c r="K298" i="157"/>
  <c r="K299" i="157"/>
  <c r="K308" i="157"/>
  <c r="K309" i="157"/>
  <c r="K310" i="157"/>
  <c r="K311" i="157"/>
  <c r="K312" i="157"/>
  <c r="K313" i="157"/>
  <c r="K315" i="157"/>
  <c r="K316" i="157"/>
  <c r="K317" i="157"/>
  <c r="K318" i="157"/>
  <c r="K319" i="157"/>
  <c r="K320" i="157"/>
  <c r="K321" i="157"/>
  <c r="K323" i="157"/>
  <c r="K324" i="157"/>
  <c r="K325" i="157"/>
  <c r="K326" i="157"/>
  <c r="K327" i="157"/>
  <c r="K328" i="157"/>
  <c r="K329" i="157"/>
  <c r="K331" i="157"/>
  <c r="K332" i="157"/>
  <c r="K333" i="157"/>
  <c r="K334" i="157"/>
  <c r="K335" i="157"/>
  <c r="K336" i="157"/>
  <c r="K337" i="157"/>
  <c r="K339" i="157"/>
  <c r="K340" i="157"/>
  <c r="K341" i="157"/>
  <c r="K342" i="157"/>
  <c r="K343" i="157"/>
  <c r="K344" i="157"/>
  <c r="K345" i="157"/>
  <c r="K346" i="157"/>
  <c r="K347" i="157"/>
  <c r="K348" i="157"/>
  <c r="K352" i="157"/>
  <c r="K353" i="157"/>
  <c r="K354" i="157"/>
  <c r="K355" i="157"/>
  <c r="K356" i="157"/>
  <c r="K357" i="157"/>
  <c r="K358" i="157"/>
  <c r="K359" i="157"/>
  <c r="K360" i="157"/>
  <c r="K364" i="157"/>
  <c r="K365" i="157"/>
  <c r="K366" i="157"/>
  <c r="K367" i="157"/>
  <c r="K368" i="157"/>
  <c r="K369" i="157"/>
  <c r="K370" i="157"/>
  <c r="K371" i="157"/>
  <c r="K372" i="157"/>
  <c r="K376" i="157"/>
  <c r="K377" i="157"/>
  <c r="K378" i="157"/>
  <c r="K379" i="157"/>
  <c r="K380" i="157"/>
  <c r="K381" i="157"/>
  <c r="K382" i="157"/>
  <c r="K383" i="157"/>
  <c r="K384" i="157"/>
  <c r="K388" i="157"/>
  <c r="K389" i="157"/>
  <c r="K390" i="157"/>
  <c r="K391" i="157"/>
  <c r="K392" i="157"/>
  <c r="K393" i="157"/>
  <c r="K394" i="157"/>
  <c r="K395" i="157"/>
  <c r="K396" i="157"/>
  <c r="K397" i="157"/>
  <c r="K398" i="157"/>
  <c r="K399" i="157"/>
  <c r="K400" i="157"/>
  <c r="K401" i="157"/>
  <c r="K402" i="157"/>
  <c r="K403" i="157"/>
  <c r="K404" i="157"/>
  <c r="K405" i="157"/>
  <c r="K406" i="157"/>
  <c r="K407" i="157"/>
  <c r="K408" i="157"/>
  <c r="K409" i="157"/>
  <c r="K410" i="157"/>
  <c r="K411" i="157"/>
  <c r="K412" i="157"/>
  <c r="K413" i="157"/>
  <c r="K415" i="157"/>
  <c r="K416" i="157"/>
  <c r="K417" i="157"/>
  <c r="K418" i="157"/>
  <c r="K419" i="157"/>
  <c r="K420" i="157"/>
  <c r="K421" i="157"/>
  <c r="K422" i="157"/>
  <c r="K423" i="157"/>
  <c r="K424" i="157"/>
  <c r="K428" i="157"/>
  <c r="K429" i="157"/>
  <c r="K430" i="157"/>
  <c r="K431" i="157"/>
  <c r="K432" i="157"/>
  <c r="K433" i="157"/>
  <c r="K434" i="157"/>
  <c r="K435" i="157"/>
  <c r="K436" i="157"/>
  <c r="K437" i="157"/>
  <c r="K438" i="157"/>
  <c r="K439" i="157"/>
  <c r="K440" i="157"/>
  <c r="K444" i="157"/>
  <c r="K445" i="157"/>
  <c r="K446" i="157"/>
  <c r="K447" i="157"/>
  <c r="K448" i="157"/>
  <c r="K449" i="157"/>
  <c r="K450" i="157"/>
  <c r="K451" i="157"/>
  <c r="K452" i="157"/>
  <c r="K453" i="157"/>
  <c r="K454" i="157"/>
  <c r="K455" i="157"/>
  <c r="K456" i="157"/>
  <c r="K457" i="157"/>
  <c r="K458" i="157"/>
  <c r="K459" i="157"/>
  <c r="K460" i="157"/>
  <c r="K461" i="157"/>
  <c r="K469" i="157"/>
  <c r="K483" i="157"/>
  <c r="K484" i="157"/>
  <c r="K485" i="157"/>
  <c r="K486" i="157"/>
  <c r="K487" i="157"/>
  <c r="K488" i="157"/>
  <c r="K489" i="157"/>
  <c r="K490" i="157"/>
  <c r="K491" i="157"/>
  <c r="K492" i="157"/>
  <c r="K493" i="157"/>
  <c r="K494" i="157"/>
  <c r="K495" i="157"/>
  <c r="K496" i="157"/>
  <c r="K497" i="157"/>
  <c r="K498" i="157"/>
  <c r="K499" i="157"/>
  <c r="K500" i="157"/>
  <c r="K501" i="157"/>
  <c r="K502" i="157"/>
  <c r="K503" i="157"/>
  <c r="K504" i="157"/>
  <c r="K505" i="157"/>
  <c r="K506" i="157"/>
  <c r="K507" i="157"/>
  <c r="K508" i="157"/>
  <c r="K509" i="157"/>
  <c r="K510" i="157"/>
  <c r="K511" i="157"/>
  <c r="K512" i="157"/>
  <c r="K513" i="157"/>
  <c r="K514" i="157"/>
  <c r="K516" i="157"/>
  <c r="K517" i="157"/>
  <c r="K518" i="157"/>
  <c r="K519" i="157"/>
  <c r="K520" i="157"/>
  <c r="K521" i="157"/>
  <c r="K522" i="157"/>
  <c r="K523" i="157"/>
  <c r="K524" i="157"/>
  <c r="K525" i="157"/>
  <c r="K526" i="157"/>
  <c r="K527" i="157"/>
  <c r="K541" i="157"/>
  <c r="K542" i="157"/>
  <c r="K543" i="157"/>
  <c r="K545" i="157"/>
  <c r="K564" i="157"/>
  <c r="K565" i="157"/>
  <c r="K566" i="157"/>
  <c r="K574" i="157"/>
  <c r="K582" i="157"/>
  <c r="K598" i="157"/>
  <c r="K605" i="157"/>
  <c r="K606" i="157"/>
  <c r="K607" i="157"/>
  <c r="K622" i="157"/>
  <c r="K632" i="157"/>
  <c r="K633" i="157"/>
  <c r="K634" i="157"/>
  <c r="K638" i="157"/>
  <c r="K644" i="157"/>
  <c r="K655" i="157"/>
  <c r="K659" i="157"/>
  <c r="K667" i="157"/>
  <c r="K670" i="157"/>
  <c r="K683" i="157"/>
  <c r="K684" i="157"/>
  <c r="K689" i="157"/>
  <c r="K690" i="157"/>
  <c r="K707" i="157"/>
  <c r="K708" i="157"/>
  <c r="K711" i="157"/>
  <c r="K713" i="157"/>
  <c r="K714" i="157"/>
  <c r="K719" i="157"/>
  <c r="K720" i="157"/>
  <c r="K721" i="157"/>
  <c r="K722" i="157"/>
  <c r="K723" i="157"/>
  <c r="K724" i="157"/>
  <c r="K725" i="157"/>
  <c r="K726" i="157"/>
  <c r="K727" i="157"/>
  <c r="K728" i="157"/>
  <c r="K729" i="157"/>
  <c r="K730" i="157"/>
  <c r="K731" i="157"/>
  <c r="K732" i="157"/>
  <c r="K733" i="157"/>
  <c r="K734" i="157"/>
  <c r="K735" i="157"/>
  <c r="K736" i="157"/>
  <c r="K737" i="157"/>
  <c r="K738" i="157"/>
  <c r="K739" i="157"/>
  <c r="K740" i="157"/>
  <c r="K741" i="157"/>
  <c r="K742" i="157"/>
  <c r="K743" i="157"/>
  <c r="K744" i="157"/>
  <c r="K745" i="157"/>
  <c r="K746" i="157"/>
  <c r="K747" i="157"/>
  <c r="K748" i="157"/>
  <c r="K749" i="157"/>
  <c r="K750" i="157"/>
  <c r="K751" i="157"/>
  <c r="K752" i="157"/>
  <c r="K753" i="157"/>
  <c r="K754" i="157"/>
  <c r="K755" i="157"/>
  <c r="K756" i="157"/>
  <c r="K757" i="157"/>
  <c r="K758" i="157"/>
  <c r="K759" i="157"/>
  <c r="K760" i="157"/>
  <c r="K761" i="157"/>
  <c r="K762" i="157"/>
  <c r="K763" i="157"/>
  <c r="K764" i="157"/>
  <c r="K765" i="157"/>
  <c r="K766" i="157"/>
  <c r="K767" i="157"/>
  <c r="K768" i="157"/>
  <c r="K769" i="157"/>
  <c r="K781" i="157"/>
  <c r="K782" i="157"/>
  <c r="K783" i="157"/>
  <c r="K784" i="157"/>
  <c r="K785" i="157"/>
  <c r="K786" i="157"/>
  <c r="K787" i="157"/>
  <c r="K788" i="157"/>
  <c r="K789" i="157"/>
  <c r="K790" i="157"/>
  <c r="K791" i="157"/>
  <c r="K792" i="157"/>
  <c r="K793" i="157"/>
  <c r="K794" i="157"/>
  <c r="K795" i="157"/>
  <c r="K796" i="157"/>
  <c r="K797" i="157"/>
  <c r="K798" i="157"/>
  <c r="K799" i="157"/>
  <c r="K800" i="157"/>
  <c r="K801" i="157"/>
  <c r="K802" i="157"/>
  <c r="K803" i="157"/>
  <c r="K804" i="157"/>
  <c r="K805" i="157"/>
  <c r="K806" i="157"/>
  <c r="K807" i="157"/>
  <c r="K808" i="157"/>
  <c r="K809" i="157"/>
  <c r="K810" i="157"/>
  <c r="K811" i="157"/>
  <c r="K812" i="157"/>
  <c r="K813" i="157"/>
  <c r="K814" i="157"/>
  <c r="K815" i="157"/>
  <c r="K816" i="157"/>
  <c r="K817" i="157"/>
  <c r="K818" i="157"/>
  <c r="K819" i="157"/>
  <c r="K820" i="157"/>
  <c r="K821" i="157"/>
  <c r="K822" i="157"/>
  <c r="K823" i="157"/>
  <c r="K824" i="157"/>
  <c r="K825" i="157"/>
  <c r="K826" i="157"/>
  <c r="K827" i="157"/>
  <c r="K828" i="157"/>
  <c r="K829" i="157"/>
  <c r="K830" i="157"/>
  <c r="K831" i="157"/>
  <c r="K832" i="157"/>
  <c r="K833" i="157"/>
  <c r="K834" i="157"/>
  <c r="K835" i="157"/>
  <c r="K836" i="157"/>
  <c r="K837" i="157"/>
  <c r="K838" i="157"/>
  <c r="K839" i="157"/>
  <c r="K840" i="157"/>
  <c r="K841" i="157"/>
  <c r="K842" i="157"/>
  <c r="K843" i="157"/>
  <c r="K844" i="157"/>
  <c r="K845" i="157"/>
  <c r="K846" i="157"/>
  <c r="K847" i="157"/>
  <c r="K848" i="157"/>
  <c r="K849" i="157"/>
  <c r="K850" i="157"/>
  <c r="K851" i="157"/>
  <c r="K852" i="157"/>
  <c r="K853" i="157"/>
  <c r="K854" i="157"/>
  <c r="K855" i="157"/>
  <c r="K866" i="157"/>
  <c r="K869" i="157"/>
  <c r="K870" i="157"/>
  <c r="K871" i="157"/>
  <c r="K872" i="157"/>
  <c r="K873" i="157"/>
  <c r="K874" i="157"/>
  <c r="K875" i="157"/>
  <c r="K876" i="157"/>
  <c r="K877" i="157"/>
  <c r="K878" i="157"/>
  <c r="K879" i="157"/>
  <c r="K880" i="157"/>
  <c r="K881" i="157"/>
  <c r="K882" i="157"/>
  <c r="K883" i="157"/>
  <c r="K884" i="157"/>
  <c r="K885" i="157"/>
  <c r="K886" i="157"/>
  <c r="K887" i="157"/>
  <c r="K888" i="157"/>
  <c r="K889" i="157"/>
  <c r="K890" i="157"/>
  <c r="K891" i="157"/>
  <c r="K892" i="157"/>
  <c r="K893" i="157"/>
  <c r="K902" i="157"/>
  <c r="K903" i="157"/>
  <c r="K904" i="157"/>
  <c r="K905" i="157"/>
  <c r="K906" i="157"/>
  <c r="K907" i="157"/>
  <c r="K908" i="157"/>
  <c r="K909" i="157"/>
  <c r="K910" i="157"/>
  <c r="K911" i="157"/>
  <c r="K912" i="157"/>
  <c r="K913" i="157"/>
  <c r="K914" i="157"/>
  <c r="K915" i="157"/>
  <c r="K916" i="157"/>
  <c r="K917" i="157"/>
  <c r="K918" i="157"/>
  <c r="K919" i="157"/>
  <c r="K920" i="157"/>
  <c r="K921" i="157"/>
  <c r="K922" i="157"/>
  <c r="K923" i="157"/>
  <c r="K924" i="157"/>
  <c r="K925" i="157"/>
  <c r="K926" i="157"/>
  <c r="K927" i="157"/>
  <c r="K928" i="157"/>
  <c r="K929" i="157"/>
  <c r="K930" i="157"/>
  <c r="K939" i="157"/>
  <c r="K940" i="157"/>
  <c r="K941" i="157"/>
  <c r="K942" i="157"/>
  <c r="K943" i="157"/>
  <c r="K944" i="157"/>
  <c r="K945" i="157"/>
  <c r="K946" i="157"/>
  <c r="K947" i="157"/>
  <c r="K948" i="157"/>
  <c r="K951" i="157"/>
  <c r="K952" i="157"/>
  <c r="K953" i="157"/>
  <c r="K954" i="157"/>
  <c r="K955" i="157"/>
  <c r="K956" i="157"/>
  <c r="K957" i="157"/>
  <c r="K958" i="157"/>
  <c r="K959" i="157"/>
  <c r="K960" i="157"/>
  <c r="K961" i="157"/>
  <c r="K962" i="157"/>
  <c r="K963" i="157"/>
  <c r="K964" i="157"/>
  <c r="K965" i="157"/>
  <c r="K966" i="157"/>
  <c r="K967" i="157"/>
  <c r="K968" i="157"/>
  <c r="K969" i="157"/>
  <c r="K970" i="157"/>
  <c r="K971" i="157"/>
  <c r="K972" i="157"/>
  <c r="K973" i="157"/>
  <c r="K974" i="157"/>
  <c r="K975" i="157"/>
  <c r="K976" i="157"/>
  <c r="K977" i="157"/>
  <c r="K978" i="157"/>
  <c r="K979" i="157"/>
  <c r="K980" i="157"/>
  <c r="K981" i="157"/>
  <c r="K982" i="157"/>
  <c r="K983" i="157"/>
  <c r="K984" i="157"/>
  <c r="K985" i="157"/>
  <c r="K986" i="157"/>
  <c r="K987" i="157"/>
  <c r="K988" i="157"/>
  <c r="K989" i="157"/>
  <c r="K990" i="157"/>
  <c r="K991" i="157"/>
  <c r="K992" i="157"/>
  <c r="K993" i="157"/>
  <c r="K994" i="157"/>
  <c r="K995" i="157"/>
  <c r="K996" i="157"/>
  <c r="K997" i="157"/>
  <c r="K998" i="157"/>
  <c r="K999" i="157"/>
  <c r="K1000" i="157"/>
  <c r="K1001" i="157"/>
  <c r="K1002" i="157"/>
  <c r="K1003" i="157"/>
  <c r="K1007" i="157"/>
  <c r="K1011" i="157"/>
  <c r="K1015" i="157"/>
  <c r="K1016" i="157"/>
  <c r="K1020" i="157"/>
  <c r="K1024" i="157"/>
  <c r="K1028" i="157"/>
  <c r="K1032" i="157"/>
  <c r="K1033" i="157"/>
  <c r="K1067" i="157"/>
  <c r="K1072" i="157"/>
  <c r="K1078" i="157"/>
  <c r="K1097" i="157"/>
  <c r="K1112" i="157"/>
  <c r="K1117" i="157"/>
  <c r="K1123" i="157"/>
  <c r="K1157" i="157"/>
  <c r="K1162" i="157"/>
  <c r="K1168" i="157"/>
  <c r="K1202" i="157"/>
  <c r="K1207" i="157"/>
  <c r="K1213" i="157"/>
  <c r="K1247" i="157"/>
  <c r="K1252" i="157"/>
  <c r="K1258" i="157"/>
  <c r="K1292" i="157"/>
  <c r="K1297" i="157"/>
  <c r="K1303" i="157"/>
  <c r="K1305" i="157"/>
  <c r="K1306" i="157"/>
  <c r="K1337" i="157"/>
  <c r="K1342" i="157"/>
  <c r="K1348" i="157"/>
  <c r="K1382" i="157"/>
  <c r="K1387" i="157"/>
  <c r="K1393" i="157"/>
  <c r="K1427" i="157"/>
  <c r="K1432" i="157"/>
  <c r="K1438" i="157"/>
  <c r="K1444" i="157"/>
  <c r="K1445" i="157"/>
  <c r="K1454" i="157"/>
  <c r="K1463" i="157"/>
  <c r="K1472" i="157"/>
  <c r="K1481" i="157"/>
  <c r="K1490" i="157"/>
  <c r="K1499" i="157"/>
  <c r="K1500" i="157"/>
  <c r="K1501" i="157"/>
  <c r="K1503" i="157"/>
  <c r="K1504" i="157"/>
  <c r="K1505" i="157"/>
  <c r="K1506" i="157"/>
  <c r="K1507" i="157"/>
  <c r="K1509" i="157"/>
  <c r="K1510" i="157"/>
  <c r="K1511" i="157"/>
  <c r="K1512" i="157"/>
  <c r="K1513" i="157"/>
  <c r="K1514" i="157"/>
  <c r="K1515" i="157"/>
  <c r="K1516" i="157"/>
  <c r="K1517" i="157"/>
  <c r="K1518" i="157"/>
  <c r="K1519" i="157"/>
  <c r="K1520" i="157"/>
  <c r="K1522" i="157"/>
  <c r="K1523" i="157"/>
  <c r="K1524" i="157"/>
  <c r="K1525" i="157"/>
  <c r="K1526" i="157"/>
  <c r="K1527" i="157"/>
  <c r="K1528" i="157"/>
  <c r="K1529" i="157"/>
  <c r="K1530" i="157"/>
  <c r="K1531" i="157"/>
  <c r="K1532" i="157"/>
  <c r="K1533" i="157"/>
  <c r="K1534" i="157"/>
  <c r="K1535" i="157"/>
  <c r="K1537" i="157"/>
  <c r="K1538" i="157"/>
  <c r="K1539" i="157"/>
  <c r="K1540" i="157"/>
  <c r="K1542" i="157"/>
  <c r="K1543" i="157"/>
  <c r="K1544" i="157"/>
  <c r="K1545" i="157"/>
  <c r="K1546" i="157"/>
  <c r="K1548" i="157"/>
  <c r="K1549" i="157"/>
  <c r="K1550" i="157"/>
  <c r="K1551" i="157"/>
  <c r="K1552" i="157"/>
  <c r="K1553" i="157"/>
  <c r="K1554" i="157"/>
  <c r="K1555" i="157"/>
  <c r="K1556" i="157"/>
  <c r="K1557" i="157"/>
  <c r="K1558" i="157"/>
  <c r="K1559" i="157"/>
  <c r="K1561" i="157"/>
  <c r="K1562" i="157"/>
  <c r="K1563" i="157"/>
  <c r="K1564" i="157"/>
  <c r="K1565" i="157"/>
  <c r="K1566" i="157"/>
  <c r="K1567" i="157"/>
  <c r="K1568" i="157"/>
  <c r="K1569" i="157"/>
  <c r="K1570" i="157"/>
  <c r="K1571" i="157"/>
  <c r="K1572" i="157"/>
  <c r="K1573" i="157"/>
  <c r="K1574" i="157"/>
  <c r="K1576" i="157"/>
  <c r="K1577" i="157"/>
  <c r="K1578" i="157"/>
  <c r="K1579" i="157"/>
  <c r="K1581" i="157"/>
  <c r="K1582" i="157"/>
  <c r="K1583" i="157"/>
  <c r="K1584" i="157"/>
  <c r="K1585" i="157"/>
  <c r="K1587" i="157"/>
  <c r="K1588" i="157"/>
  <c r="K1589" i="157"/>
  <c r="K1590" i="157"/>
  <c r="K1591" i="157"/>
  <c r="K1592" i="157"/>
  <c r="K1593" i="157"/>
  <c r="K1594" i="157"/>
  <c r="K1595" i="157"/>
  <c r="K1596" i="157"/>
  <c r="K1597" i="157"/>
  <c r="K1598" i="157"/>
  <c r="K1600" i="157"/>
  <c r="K1601" i="157"/>
  <c r="K1602" i="157"/>
  <c r="K1603" i="157"/>
  <c r="K1604" i="157"/>
  <c r="K1605" i="157"/>
  <c r="K1606" i="157"/>
  <c r="K1607" i="157"/>
  <c r="K1608" i="157"/>
  <c r="K1609" i="157"/>
  <c r="K1610" i="157"/>
  <c r="K1611" i="157"/>
  <c r="K1612" i="157"/>
  <c r="K1613" i="157"/>
  <c r="K1615" i="157"/>
  <c r="K1616" i="157"/>
  <c r="K1617" i="157"/>
  <c r="K1618" i="157"/>
  <c r="K1620" i="157"/>
  <c r="K1621" i="157"/>
  <c r="K1622" i="157"/>
  <c r="K1623" i="157"/>
  <c r="K1624" i="157"/>
  <c r="K1626" i="157"/>
  <c r="K1627" i="157"/>
  <c r="K1628" i="157"/>
  <c r="K1629" i="157"/>
  <c r="K1630" i="157"/>
  <c r="K1631" i="157"/>
  <c r="K1632" i="157"/>
  <c r="K1633" i="157"/>
  <c r="K1634" i="157"/>
  <c r="K1635" i="157"/>
  <c r="K1636" i="157"/>
  <c r="K1637" i="157"/>
  <c r="K1639" i="157"/>
  <c r="K1640" i="157"/>
  <c r="K1641" i="157"/>
  <c r="K1642" i="157"/>
  <c r="K1643" i="157"/>
  <c r="K1644" i="157"/>
  <c r="K1645" i="157"/>
  <c r="K1646" i="157"/>
  <c r="K1647" i="157"/>
  <c r="K1648" i="157"/>
  <c r="K1649" i="157"/>
  <c r="K1650" i="157"/>
  <c r="K1651" i="157"/>
  <c r="K1652" i="157"/>
  <c r="K1654" i="157"/>
  <c r="K1655" i="157"/>
  <c r="K1656" i="157"/>
  <c r="K1657" i="157"/>
  <c r="K1659" i="157"/>
  <c r="K1660" i="157"/>
  <c r="K1661" i="157"/>
  <c r="K1662" i="157"/>
  <c r="K1663" i="157"/>
  <c r="K1665" i="157"/>
  <c r="K1666" i="157"/>
  <c r="K1667" i="157"/>
  <c r="K1668" i="157"/>
  <c r="K1669" i="157"/>
  <c r="K1670" i="157"/>
  <c r="K1671" i="157"/>
  <c r="K1672" i="157"/>
  <c r="K1673" i="157"/>
  <c r="K1674" i="157"/>
  <c r="K1675" i="157"/>
  <c r="K1676" i="157"/>
  <c r="K1678" i="157"/>
  <c r="K1679" i="157"/>
  <c r="K1680" i="157"/>
  <c r="K1681" i="157"/>
  <c r="K1682" i="157"/>
  <c r="K1683" i="157"/>
  <c r="K1684" i="157"/>
  <c r="K1685" i="157"/>
  <c r="K1686" i="157"/>
  <c r="K1687" i="157"/>
  <c r="K1688" i="157"/>
  <c r="K1689" i="157"/>
  <c r="K1690" i="157"/>
  <c r="K1691" i="157"/>
  <c r="K1693" i="157"/>
  <c r="K1694" i="157"/>
  <c r="K1695" i="157"/>
  <c r="K1696" i="157"/>
  <c r="K1698" i="157"/>
  <c r="K1699" i="157"/>
  <c r="K1700" i="157"/>
  <c r="K1701" i="157"/>
  <c r="K1702" i="157"/>
  <c r="K1704" i="157"/>
  <c r="K1705" i="157"/>
  <c r="K1706" i="157"/>
  <c r="K1707" i="157"/>
  <c r="K1708" i="157"/>
  <c r="K1709" i="157"/>
  <c r="K1710" i="157"/>
  <c r="K1711" i="157"/>
  <c r="K1712" i="157"/>
  <c r="K1713" i="157"/>
  <c r="K1714" i="157"/>
  <c r="K1715" i="157"/>
  <c r="K1717" i="157"/>
  <c r="K1718" i="157"/>
  <c r="K1719" i="157"/>
  <c r="K1720" i="157"/>
  <c r="K1721" i="157"/>
  <c r="K1722" i="157"/>
  <c r="K1723" i="157"/>
  <c r="K1724" i="157"/>
  <c r="K1725" i="157"/>
  <c r="K1726" i="157"/>
  <c r="K1727" i="157"/>
  <c r="K1728" i="157"/>
  <c r="K1729" i="157"/>
  <c r="K1730" i="157"/>
  <c r="K1732" i="157"/>
  <c r="K1733" i="157"/>
  <c r="K1734" i="157"/>
  <c r="K1735" i="157"/>
  <c r="K1737" i="157"/>
  <c r="K1738" i="157"/>
  <c r="K1739" i="157"/>
  <c r="K1740" i="157"/>
  <c r="K1741" i="157"/>
  <c r="K1743" i="157"/>
  <c r="K1744" i="157"/>
  <c r="K1745" i="157"/>
  <c r="K1746" i="157"/>
  <c r="K1747" i="157"/>
  <c r="K1748" i="157"/>
  <c r="K1749" i="157"/>
  <c r="K1750" i="157"/>
  <c r="K1751" i="157"/>
  <c r="K1752" i="157"/>
  <c r="K1753" i="157"/>
  <c r="K1754" i="157"/>
  <c r="K1756" i="157"/>
  <c r="K1757" i="157"/>
  <c r="K1758" i="157"/>
  <c r="K1759" i="157"/>
  <c r="K1760" i="157"/>
  <c r="K1761" i="157"/>
  <c r="K1762" i="157"/>
  <c r="K1763" i="157"/>
  <c r="K1764" i="157"/>
  <c r="K1765" i="157"/>
  <c r="K1766" i="157"/>
  <c r="K1767" i="157"/>
  <c r="K1768" i="157"/>
  <c r="K1769" i="157"/>
  <c r="K1771" i="157"/>
  <c r="K1772" i="157"/>
  <c r="K1773" i="157"/>
  <c r="K1774" i="157"/>
  <c r="K1776" i="157"/>
  <c r="K1777" i="157"/>
  <c r="K1778" i="157"/>
  <c r="K1779" i="157"/>
  <c r="K1780" i="157"/>
  <c r="K1782" i="157"/>
  <c r="K1783" i="157"/>
  <c r="K1784" i="157"/>
  <c r="K1785" i="157"/>
  <c r="K1786" i="157"/>
  <c r="K1787" i="157"/>
  <c r="K1788" i="157"/>
  <c r="K1789" i="157"/>
  <c r="K1790" i="157"/>
  <c r="K1791" i="157"/>
  <c r="K1792" i="157"/>
  <c r="K1793" i="157"/>
  <c r="K1795" i="157"/>
  <c r="K1796" i="157"/>
  <c r="K1797" i="157"/>
  <c r="K1798" i="157"/>
  <c r="K1799" i="157"/>
  <c r="K1800" i="157"/>
  <c r="K1801" i="157"/>
  <c r="K1802" i="157"/>
  <c r="K1803" i="157"/>
  <c r="K1804" i="157"/>
  <c r="K1805" i="157"/>
  <c r="K1806" i="157"/>
  <c r="K1807" i="157"/>
  <c r="K1808" i="157"/>
  <c r="K1810" i="157"/>
  <c r="K1811" i="157"/>
  <c r="K1812" i="157"/>
  <c r="K1813" i="157"/>
  <c r="K1815" i="157"/>
  <c r="K1816" i="157"/>
  <c r="K1817" i="157"/>
  <c r="K1818" i="157"/>
  <c r="K1819" i="157"/>
  <c r="K1821" i="157"/>
  <c r="K1822" i="157"/>
  <c r="K1823" i="157"/>
  <c r="K1824" i="157"/>
  <c r="K1825" i="157"/>
  <c r="K1826" i="157"/>
  <c r="K1827" i="157"/>
  <c r="K1828" i="157"/>
  <c r="K1829" i="157"/>
  <c r="K1830" i="157"/>
  <c r="K1831" i="157"/>
  <c r="K1832" i="157"/>
  <c r="K1834" i="157"/>
  <c r="K1835" i="157"/>
  <c r="K1836" i="157"/>
  <c r="K1837" i="157"/>
  <c r="K1838" i="157"/>
  <c r="K1839" i="157"/>
  <c r="K1840" i="157"/>
  <c r="K1841" i="157"/>
  <c r="K1842" i="157"/>
  <c r="K1843" i="157"/>
  <c r="K1844" i="157"/>
  <c r="K1845" i="157"/>
  <c r="K1846" i="157"/>
  <c r="K1847" i="157"/>
  <c r="K1849" i="157"/>
  <c r="K1850" i="157"/>
  <c r="K1851" i="157"/>
  <c r="K1852" i="157"/>
  <c r="K1884" i="157"/>
  <c r="K1890" i="157"/>
  <c r="K1922" i="157"/>
  <c r="K1928" i="157"/>
  <c r="K1960" i="157"/>
  <c r="K1966" i="157"/>
  <c r="K1998" i="157"/>
  <c r="K2004" i="157"/>
  <c r="K2036" i="157"/>
  <c r="K2042" i="157"/>
  <c r="K2074" i="157"/>
  <c r="K2080" i="157"/>
  <c r="K2112" i="157"/>
  <c r="K2118" i="157"/>
  <c r="K2119" i="157"/>
  <c r="K2120" i="157"/>
  <c r="K2130" i="157"/>
  <c r="K2134" i="157"/>
  <c r="K2135" i="157"/>
  <c r="K2145" i="157"/>
  <c r="K2149" i="157"/>
  <c r="K2150" i="157"/>
  <c r="K2160" i="157"/>
  <c r="K2164" i="157"/>
  <c r="K2165" i="157"/>
  <c r="K2173" i="157"/>
  <c r="K2174" i="157"/>
  <c r="K2175" i="157"/>
  <c r="K2176" i="157"/>
  <c r="K2177" i="157"/>
  <c r="K2178" i="157"/>
  <c r="K2179" i="157"/>
  <c r="K2180" i="157"/>
  <c r="K2181" i="157"/>
  <c r="K2182" i="157"/>
  <c r="K2183" i="157"/>
  <c r="K2184" i="157"/>
  <c r="K2185" i="157"/>
  <c r="K2186" i="157"/>
  <c r="K2187" i="157"/>
  <c r="K2188" i="157"/>
  <c r="K2189" i="157"/>
  <c r="K2190" i="157"/>
  <c r="K2191" i="157"/>
  <c r="K2192" i="157"/>
  <c r="K2193" i="157"/>
  <c r="K2198" i="157"/>
  <c r="K2199" i="157"/>
  <c r="K2224" i="157"/>
  <c r="K2250" i="157"/>
  <c r="K2255" i="157"/>
  <c r="K2265" i="157"/>
  <c r="K2269" i="157"/>
  <c r="K2270" i="157"/>
  <c r="K2271" i="157"/>
  <c r="K2272" i="157"/>
  <c r="K2285" i="157"/>
  <c r="K2286" i="157"/>
  <c r="K2301" i="157"/>
  <c r="K2305" i="157"/>
  <c r="K2315" i="157"/>
  <c r="K2316" i="157"/>
  <c r="K2349" i="157"/>
  <c r="K2383" i="157"/>
  <c r="K2384" i="157"/>
  <c r="K2385" i="157"/>
  <c r="K2386" i="157"/>
  <c r="K2387" i="157"/>
  <c r="K2388" i="157"/>
  <c r="K2389" i="157"/>
  <c r="K2390" i="157"/>
  <c r="K2391" i="157"/>
  <c r="K2392" i="157"/>
  <c r="K2393" i="157"/>
  <c r="K2394" i="157"/>
  <c r="K2395" i="157"/>
  <c r="K2396" i="157"/>
  <c r="K2397" i="157"/>
  <c r="K2398" i="157"/>
  <c r="K2399" i="157"/>
  <c r="K2400" i="157"/>
  <c r="K2401" i="157"/>
  <c r="K2402" i="157"/>
  <c r="K2403" i="157"/>
  <c r="K2404" i="157"/>
  <c r="K2405" i="157"/>
  <c r="K2406" i="157"/>
  <c r="K2407" i="157"/>
  <c r="K2408" i="157"/>
  <c r="K2409" i="157"/>
  <c r="K2410" i="157"/>
  <c r="K2411" i="157"/>
  <c r="K2412" i="157"/>
  <c r="K2413" i="157"/>
  <c r="K2414" i="157"/>
  <c r="K2415" i="157"/>
  <c r="K2416" i="157"/>
  <c r="K2417" i="157"/>
  <c r="K2418" i="157"/>
  <c r="K2419" i="157"/>
  <c r="K2420" i="157"/>
  <c r="K2421" i="157"/>
  <c r="K2422" i="157"/>
  <c r="K2423" i="157"/>
  <c r="K2424" i="157"/>
  <c r="K2428" i="157"/>
  <c r="K2432" i="157"/>
  <c r="K2433" i="157"/>
  <c r="K2437" i="157"/>
  <c r="K2441" i="157"/>
  <c r="K2442" i="157"/>
  <c r="K2443" i="157"/>
  <c r="K2444" i="157"/>
  <c r="K2445" i="157"/>
  <c r="K2453" i="157"/>
  <c r="K2462" i="157"/>
  <c r="K2463" i="157"/>
  <c r="K2471" i="157"/>
  <c r="K2480" i="157"/>
  <c r="K2481" i="157"/>
  <c r="K2489" i="157"/>
  <c r="K2498" i="157"/>
  <c r="K2499" i="157"/>
  <c r="K2500" i="157"/>
  <c r="K2508" i="157"/>
  <c r="K2517" i="157"/>
  <c r="K2518" i="157"/>
  <c r="K2526" i="157"/>
  <c r="K2535" i="157"/>
  <c r="K2536" i="157"/>
  <c r="K2544" i="157"/>
  <c r="K2553" i="157"/>
  <c r="K2554" i="157"/>
  <c r="K2555" i="157"/>
  <c r="K2563" i="157"/>
  <c r="K2572" i="157"/>
  <c r="K2573" i="157"/>
  <c r="K2581" i="157"/>
  <c r="K2590" i="157"/>
  <c r="K2591" i="157"/>
  <c r="K2599" i="157"/>
  <c r="K2608" i="157"/>
  <c r="K2609" i="157"/>
  <c r="K2610" i="157"/>
  <c r="K2618" i="157"/>
  <c r="K2627" i="157"/>
  <c r="K2628" i="157"/>
  <c r="K2636" i="157"/>
  <c r="K2645" i="157"/>
  <c r="K2646" i="157"/>
  <c r="K2654" i="157"/>
  <c r="K2663" i="157"/>
  <c r="K2664" i="157"/>
  <c r="K2665" i="157"/>
  <c r="K2682" i="157"/>
  <c r="K2683" i="157"/>
  <c r="K2700" i="157"/>
  <c r="K2701" i="157"/>
  <c r="K2718" i="157"/>
  <c r="K2719" i="157"/>
  <c r="K2720" i="157"/>
  <c r="K2728" i="157"/>
  <c r="K2737" i="157"/>
  <c r="K2738" i="157"/>
  <c r="K2746" i="157"/>
  <c r="K2755" i="157"/>
  <c r="K2756" i="157"/>
  <c r="K2764" i="157"/>
  <c r="K2773" i="157"/>
  <c r="K2774" i="157"/>
  <c r="K2775" i="157"/>
  <c r="K2783" i="157"/>
  <c r="K2792" i="157"/>
  <c r="K2793" i="157"/>
  <c r="K2801" i="157"/>
  <c r="K2810" i="157"/>
  <c r="K2811" i="157"/>
  <c r="K2819" i="157"/>
  <c r="K2828" i="157"/>
  <c r="K2829" i="157"/>
  <c r="K2830" i="157"/>
  <c r="K2838" i="157"/>
  <c r="K2847" i="157"/>
  <c r="K2848" i="157"/>
  <c r="K2856" i="157"/>
  <c r="K2865" i="157"/>
  <c r="K2866" i="157"/>
  <c r="K2874" i="157"/>
  <c r="K2883" i="157"/>
  <c r="K2884" i="157"/>
  <c r="K2885" i="157"/>
  <c r="K2893" i="157"/>
  <c r="K2902" i="157"/>
  <c r="K2903" i="157"/>
  <c r="K2911" i="157"/>
  <c r="K2920" i="157"/>
  <c r="K2921" i="157"/>
  <c r="K2929" i="157"/>
  <c r="K2938" i="157"/>
  <c r="K2939" i="157"/>
  <c r="K2940" i="157"/>
  <c r="K2948" i="157"/>
  <c r="K2957" i="157"/>
  <c r="K2958" i="157"/>
  <c r="K2975" i="157"/>
  <c r="K2976" i="157"/>
  <c r="K2993" i="157"/>
  <c r="K2994" i="157"/>
  <c r="K2995" i="157"/>
  <c r="K2996" i="157"/>
  <c r="K2997" i="157"/>
  <c r="K2998" i="157"/>
  <c r="K2999" i="157"/>
  <c r="K3000" i="157"/>
  <c r="K3001" i="157"/>
  <c r="K3002" i="157"/>
  <c r="K3003" i="157"/>
  <c r="K3004" i="157"/>
  <c r="K3005" i="157"/>
  <c r="K3006" i="157"/>
  <c r="K3007" i="157"/>
  <c r="K3008" i="157"/>
  <c r="K3009" i="157"/>
  <c r="K3010" i="157"/>
  <c r="K3011" i="157"/>
  <c r="K3012" i="157"/>
  <c r="K3013" i="157"/>
  <c r="K3014" i="157"/>
  <c r="K3015" i="157"/>
  <c r="K3016" i="157"/>
  <c r="K3017" i="157"/>
  <c r="K3018" i="157"/>
  <c r="K3019" i="157"/>
  <c r="K3020" i="157"/>
  <c r="K3021" i="157"/>
  <c r="K3022" i="157"/>
  <c r="K3023" i="157"/>
  <c r="K3024" i="157"/>
  <c r="K3025" i="157"/>
  <c r="K3026" i="157"/>
  <c r="K3027" i="157"/>
  <c r="K3028" i="157"/>
  <c r="K3029" i="157"/>
  <c r="K3030" i="157"/>
  <c r="K3031" i="157"/>
  <c r="K3032" i="157"/>
  <c r="K3033" i="157"/>
  <c r="K3034" i="157"/>
  <c r="K3035" i="157"/>
  <c r="K3036" i="157"/>
  <c r="K3037" i="157"/>
  <c r="K3038" i="157"/>
  <c r="K3039" i="157"/>
  <c r="K3040" i="157"/>
  <c r="K3041" i="157"/>
  <c r="K3042" i="157"/>
  <c r="K3043" i="157"/>
  <c r="K3044" i="157"/>
  <c r="K3045" i="157"/>
  <c r="K3046" i="157"/>
  <c r="K3047" i="157"/>
  <c r="K3048" i="157"/>
  <c r="K3049" i="157"/>
  <c r="K3050" i="157"/>
  <c r="K3051" i="157"/>
  <c r="K3052" i="157"/>
  <c r="K3053" i="157"/>
  <c r="K3054" i="157"/>
  <c r="K3055" i="157"/>
  <c r="K3056" i="157"/>
  <c r="K3057" i="157"/>
  <c r="K3058" i="157"/>
  <c r="K3059" i="157"/>
  <c r="K3060" i="157"/>
  <c r="K3061" i="157"/>
  <c r="K3062" i="157"/>
  <c r="K3063" i="157"/>
  <c r="K3064" i="157"/>
  <c r="K3065" i="157"/>
  <c r="K3066" i="157"/>
  <c r="K3067" i="157"/>
  <c r="K3068" i="157"/>
  <c r="K3069" i="157"/>
  <c r="K3070" i="157"/>
  <c r="K3071" i="157"/>
  <c r="K3072" i="157"/>
  <c r="K3073" i="157"/>
  <c r="K3074" i="157"/>
  <c r="K3075" i="157"/>
  <c r="K3076" i="157"/>
  <c r="K3077" i="157"/>
  <c r="K3078" i="157"/>
  <c r="K3079" i="157"/>
  <c r="K3080" i="157"/>
  <c r="K3081" i="157"/>
  <c r="K3082" i="157"/>
  <c r="K3083" i="157"/>
  <c r="K3084" i="157"/>
  <c r="K3085" i="157"/>
  <c r="K3086" i="157"/>
  <c r="K3087" i="157"/>
  <c r="K3088" i="157"/>
  <c r="K3089" i="157"/>
  <c r="K3090" i="157"/>
  <c r="K3091" i="157"/>
  <c r="K3092" i="157"/>
  <c r="K3093" i="157"/>
  <c r="K3094" i="157"/>
  <c r="K3095" i="157"/>
  <c r="K3096" i="157"/>
  <c r="K3097" i="157"/>
  <c r="K3098" i="157"/>
  <c r="K3099" i="157"/>
  <c r="K3100" i="157"/>
  <c r="K3101" i="157"/>
  <c r="K3102" i="157"/>
  <c r="K3103" i="157"/>
  <c r="K3104" i="157"/>
  <c r="K3105" i="157"/>
  <c r="K3106" i="157"/>
  <c r="K3107" i="157"/>
  <c r="K3108" i="157"/>
  <c r="K3109" i="157"/>
  <c r="K3110" i="157"/>
  <c r="K3111" i="157"/>
  <c r="K3112" i="157"/>
  <c r="K3113" i="157"/>
  <c r="K3114" i="157"/>
  <c r="K3115" i="157"/>
  <c r="K3116" i="157"/>
  <c r="K3117" i="157"/>
  <c r="K3118" i="157"/>
  <c r="K3119" i="157"/>
  <c r="K3120" i="157"/>
  <c r="K3121" i="157"/>
  <c r="K3122" i="157"/>
  <c r="K3123" i="157"/>
  <c r="K3124" i="157"/>
  <c r="K3125" i="157"/>
  <c r="K3126" i="157"/>
  <c r="K3127" i="157"/>
  <c r="K3128" i="157"/>
  <c r="K3129" i="157"/>
  <c r="K3130" i="157"/>
  <c r="K3131" i="157"/>
  <c r="K3132" i="157"/>
  <c r="K3133" i="157"/>
  <c r="K3134" i="157"/>
  <c r="K3135" i="157"/>
  <c r="K3136" i="157"/>
  <c r="K3137" i="157"/>
  <c r="K3138" i="157"/>
  <c r="K3139" i="157"/>
  <c r="K3140" i="157"/>
  <c r="K3141" i="157"/>
  <c r="K3142" i="157"/>
  <c r="K3143" i="157"/>
  <c r="K3144" i="157"/>
  <c r="K3145" i="157"/>
  <c r="K3146" i="157"/>
  <c r="K3147" i="157"/>
  <c r="K3148" i="157"/>
  <c r="K3149" i="157"/>
  <c r="K3150" i="157"/>
  <c r="K3151" i="157"/>
  <c r="K3152" i="157"/>
  <c r="K3153" i="157"/>
  <c r="K3154" i="157"/>
  <c r="K3155" i="157"/>
  <c r="K3156" i="157"/>
  <c r="K3157" i="157"/>
  <c r="K3158" i="157"/>
  <c r="K3159" i="157"/>
  <c r="K3160" i="157"/>
  <c r="K3161" i="157"/>
  <c r="K3162" i="157"/>
  <c r="K3163" i="157"/>
  <c r="K3164" i="157"/>
  <c r="K3165" i="157"/>
  <c r="K3166" i="157"/>
  <c r="K3167" i="157"/>
  <c r="K3168" i="157"/>
  <c r="K3169" i="157"/>
  <c r="K3170" i="157"/>
  <c r="K3171" i="157"/>
  <c r="K3172" i="157"/>
  <c r="K3173" i="157"/>
  <c r="K3174" i="157"/>
  <c r="K3175" i="157"/>
  <c r="K3176" i="157"/>
  <c r="K3177" i="157"/>
  <c r="K3178" i="157"/>
  <c r="K3179" i="157"/>
  <c r="K3180" i="157"/>
  <c r="K3181" i="157"/>
  <c r="K3182" i="157"/>
  <c r="K3183" i="157"/>
  <c r="K3184" i="157"/>
  <c r="K3185" i="157"/>
  <c r="K3186" i="157"/>
  <c r="K3187" i="157"/>
  <c r="K3188" i="157"/>
  <c r="K3189" i="157"/>
  <c r="K3190" i="157"/>
  <c r="K3191" i="157"/>
  <c r="K3192" i="157"/>
  <c r="K3193" i="157"/>
  <c r="K3194" i="157"/>
  <c r="K3195" i="157"/>
  <c r="K3196" i="157"/>
  <c r="K3197" i="157"/>
  <c r="K3198" i="157"/>
  <c r="K3199" i="157"/>
  <c r="K3200" i="157"/>
  <c r="K3201" i="157"/>
  <c r="K3202" i="157"/>
  <c r="K3203" i="157"/>
  <c r="K3204" i="157"/>
  <c r="K3205" i="157"/>
  <c r="K3206" i="157"/>
  <c r="K3207" i="157"/>
  <c r="K3208" i="157"/>
  <c r="K3209" i="157"/>
  <c r="K3210" i="157"/>
  <c r="K3211" i="157"/>
  <c r="K3212" i="157"/>
  <c r="K3213" i="157"/>
  <c r="K3214" i="157"/>
  <c r="K3215" i="157"/>
  <c r="K3216" i="157"/>
  <c r="K3217" i="157"/>
  <c r="K3218" i="157"/>
  <c r="K3219" i="157"/>
  <c r="K3220" i="157"/>
  <c r="K3221" i="157"/>
  <c r="K3222" i="157"/>
  <c r="K3223" i="157"/>
  <c r="K3224" i="157"/>
  <c r="K3225" i="157"/>
  <c r="K3226" i="157"/>
  <c r="K3227" i="157"/>
  <c r="K3228" i="157"/>
  <c r="K3229" i="157"/>
  <c r="K3230" i="157"/>
  <c r="K3231" i="157"/>
  <c r="K3232" i="157"/>
  <c r="K3233" i="157"/>
  <c r="K3234" i="157"/>
  <c r="K3235" i="157"/>
  <c r="K3236" i="157"/>
  <c r="K3237" i="157"/>
  <c r="K3238" i="157"/>
  <c r="K3239" i="157"/>
  <c r="K3240" i="157"/>
  <c r="K3241" i="157"/>
  <c r="K3242" i="157"/>
  <c r="K3243" i="157"/>
  <c r="K3244" i="157"/>
  <c r="K3245" i="157"/>
  <c r="K3246" i="157"/>
  <c r="K3247" i="157"/>
  <c r="K3248" i="157"/>
  <c r="K3249" i="157"/>
  <c r="K3250" i="157"/>
  <c r="K3251" i="157"/>
  <c r="K3252" i="157"/>
  <c r="K3253" i="157"/>
  <c r="K3254" i="157"/>
  <c r="K3255" i="157"/>
  <c r="K3256" i="157"/>
  <c r="K3257" i="157"/>
  <c r="K3258" i="157"/>
  <c r="K3259" i="157"/>
  <c r="K3260" i="157"/>
  <c r="K3261" i="157"/>
  <c r="K3262" i="157"/>
  <c r="K3263" i="157"/>
  <c r="K3264" i="157"/>
  <c r="K3265" i="157"/>
  <c r="K3266" i="157"/>
  <c r="K3267" i="157"/>
  <c r="K3268" i="157"/>
  <c r="K3269" i="157"/>
  <c r="K3270" i="157"/>
  <c r="K3271" i="157"/>
  <c r="K3272" i="157"/>
  <c r="K3273" i="157"/>
  <c r="K3274" i="157"/>
  <c r="K3275" i="157"/>
  <c r="K3276" i="157"/>
  <c r="K3277" i="157"/>
  <c r="K3278" i="157"/>
  <c r="K3279" i="157"/>
  <c r="K3280" i="157"/>
  <c r="K3281" i="157"/>
  <c r="K3282" i="157"/>
  <c r="K3283" i="157"/>
  <c r="K3284" i="157"/>
  <c r="K3285" i="157"/>
  <c r="K3286" i="157"/>
  <c r="K3287" i="157"/>
  <c r="K3288" i="157"/>
  <c r="K3289" i="157"/>
  <c r="K3290" i="157"/>
  <c r="K3291" i="157"/>
  <c r="K3292" i="157"/>
  <c r="K3293" i="157"/>
  <c r="K3294" i="157"/>
  <c r="K3295" i="157"/>
  <c r="K3296" i="157"/>
  <c r="K3297" i="157"/>
  <c r="K3298" i="157"/>
  <c r="K3299" i="157"/>
  <c r="K3300" i="157"/>
  <c r="K3301" i="157"/>
  <c r="K3302" i="157"/>
  <c r="K3303" i="157"/>
  <c r="K3304" i="157"/>
  <c r="K3305" i="157"/>
  <c r="K3306" i="157"/>
  <c r="K3307" i="157"/>
  <c r="K3308" i="157"/>
  <c r="K3309" i="157"/>
  <c r="K3310" i="157"/>
  <c r="K3311" i="157"/>
  <c r="K3312" i="157"/>
  <c r="K3313" i="157"/>
  <c r="K3314" i="157"/>
  <c r="K3315" i="157"/>
  <c r="K3316" i="157"/>
  <c r="K3317" i="157"/>
  <c r="K3318" i="157"/>
  <c r="K3319" i="157"/>
  <c r="K3320" i="157"/>
  <c r="K3321" i="157"/>
  <c r="K3322" i="157"/>
  <c r="K3323" i="157"/>
  <c r="K3324" i="157"/>
  <c r="K3325" i="157"/>
  <c r="K3326" i="157"/>
  <c r="K3327" i="157"/>
  <c r="K3328" i="157"/>
  <c r="K3329" i="157"/>
  <c r="K3330" i="157"/>
  <c r="K3331" i="157"/>
  <c r="K3332" i="157"/>
  <c r="K3333" i="157"/>
  <c r="K3334" i="157"/>
  <c r="K3335" i="157"/>
  <c r="K3336" i="157"/>
  <c r="K3337" i="157"/>
  <c r="K3338" i="157"/>
  <c r="K3339" i="157"/>
  <c r="K3340" i="157"/>
  <c r="K3341" i="157"/>
  <c r="K3342" i="157"/>
  <c r="K3343" i="157"/>
  <c r="K3344" i="157"/>
  <c r="K3345" i="157"/>
  <c r="K3346" i="157"/>
  <c r="K3347" i="157"/>
  <c r="K3348" i="157"/>
  <c r="K3349" i="157"/>
  <c r="K3350" i="157"/>
  <c r="K3351" i="157"/>
  <c r="K3352" i="157"/>
  <c r="K3353" i="157"/>
  <c r="K3354" i="157"/>
  <c r="K3355" i="157"/>
  <c r="K3356" i="157"/>
  <c r="K3357" i="157"/>
  <c r="K3358" i="157"/>
  <c r="K3359" i="157"/>
  <c r="K3360" i="157"/>
  <c r="K3361" i="157"/>
  <c r="K3362" i="157"/>
  <c r="K3363" i="157"/>
  <c r="K3364" i="157"/>
  <c r="K3365" i="157"/>
  <c r="K3366" i="157"/>
  <c r="K3367" i="157"/>
  <c r="K3368" i="157"/>
  <c r="K3369" i="157"/>
  <c r="K3370" i="157"/>
  <c r="K3371" i="157"/>
  <c r="K3372" i="157"/>
  <c r="K3373" i="157"/>
  <c r="K3374" i="157"/>
  <c r="K3375" i="157"/>
  <c r="K3376" i="157"/>
  <c r="K3377" i="157"/>
  <c r="K3378" i="157"/>
  <c r="K3379" i="157"/>
  <c r="K3380" i="157"/>
  <c r="K3381" i="157"/>
  <c r="K3382" i="157"/>
  <c r="K3383" i="157"/>
  <c r="K3384" i="157"/>
  <c r="K3385" i="157"/>
  <c r="K3386" i="157"/>
  <c r="K3387" i="157"/>
  <c r="K3388" i="157"/>
  <c r="K3389" i="157"/>
  <c r="K3390" i="157"/>
  <c r="K3391" i="157"/>
  <c r="K3392" i="157"/>
  <c r="K3393" i="157"/>
  <c r="K3394" i="157"/>
  <c r="K3395" i="157"/>
  <c r="K3396" i="157"/>
  <c r="K3397" i="157"/>
  <c r="K3398" i="157"/>
  <c r="K3399" i="157"/>
  <c r="K3400" i="157"/>
  <c r="K3401" i="157"/>
  <c r="K3402" i="157"/>
  <c r="K3403" i="157"/>
  <c r="K3404" i="157"/>
  <c r="K3405" i="157"/>
  <c r="K3406" i="157"/>
  <c r="K3407" i="157"/>
  <c r="K3408" i="157"/>
  <c r="K3409" i="157"/>
  <c r="K3410" i="157"/>
  <c r="K3411" i="157"/>
  <c r="K3412" i="157"/>
  <c r="K3413" i="157"/>
  <c r="K3414" i="157"/>
  <c r="K3415" i="157"/>
  <c r="K3416" i="157"/>
  <c r="K3417" i="157"/>
  <c r="K3418" i="157"/>
  <c r="K3419" i="157"/>
  <c r="K3420" i="157"/>
  <c r="K3421" i="157"/>
  <c r="K3422" i="157"/>
  <c r="K3423" i="157"/>
  <c r="K3424" i="157"/>
  <c r="K3425" i="157"/>
  <c r="K3426" i="157"/>
  <c r="K3427" i="157"/>
  <c r="K3428" i="157"/>
  <c r="K3429" i="157"/>
  <c r="K3430" i="157"/>
  <c r="K3431" i="157"/>
  <c r="K3432" i="157"/>
  <c r="K3433" i="157"/>
  <c r="K3434" i="157"/>
  <c r="K3435" i="157"/>
  <c r="K3436" i="157"/>
  <c r="K3437" i="157"/>
  <c r="K3438" i="157"/>
  <c r="K3439" i="157"/>
  <c r="K3440" i="157"/>
  <c r="K3441" i="157"/>
  <c r="K3442" i="157"/>
  <c r="K3443" i="157"/>
  <c r="K3444" i="157"/>
  <c r="K3445" i="157"/>
  <c r="K3446" i="157"/>
  <c r="K3447" i="157"/>
  <c r="K3448" i="157"/>
  <c r="K3449" i="157"/>
  <c r="K3450" i="157"/>
  <c r="K3451" i="157"/>
  <c r="K3452" i="157"/>
  <c r="K3453" i="157"/>
  <c r="K3454" i="157"/>
  <c r="K3455" i="157"/>
  <c r="K3456" i="157"/>
  <c r="K3457" i="157"/>
  <c r="K3458" i="157"/>
  <c r="K3459" i="157"/>
  <c r="K3460" i="157"/>
  <c r="K3461" i="157"/>
  <c r="K3462" i="157"/>
  <c r="K3463" i="157"/>
  <c r="K3464" i="157"/>
  <c r="K3465" i="157"/>
  <c r="K3466" i="157"/>
  <c r="K3467" i="157"/>
  <c r="K3468" i="157"/>
  <c r="K3469" i="157"/>
  <c r="K3470" i="157"/>
  <c r="K3471" i="157"/>
  <c r="K3472" i="157"/>
  <c r="K3473" i="157"/>
  <c r="K3474" i="157"/>
  <c r="K3475" i="157"/>
  <c r="K3476" i="157"/>
  <c r="K3477" i="157"/>
  <c r="K3478" i="157"/>
  <c r="K3479" i="157"/>
  <c r="K3480" i="157"/>
  <c r="K3481" i="157"/>
  <c r="K3482" i="157"/>
  <c r="K3483" i="157"/>
  <c r="K3484" i="157"/>
  <c r="K3485" i="157"/>
  <c r="K3486" i="157"/>
  <c r="K3487" i="157"/>
  <c r="K3488" i="157"/>
  <c r="K3489" i="157"/>
  <c r="K3490" i="157"/>
  <c r="K3491" i="157"/>
  <c r="K3492" i="157"/>
  <c r="K3493" i="157"/>
  <c r="K3494" i="157"/>
  <c r="K3495" i="157"/>
  <c r="K3496" i="157"/>
  <c r="K3497" i="157"/>
  <c r="K3498" i="157"/>
  <c r="K3499" i="157"/>
  <c r="K3500" i="157"/>
  <c r="K3501" i="157"/>
  <c r="K3502" i="157"/>
  <c r="K3503" i="157"/>
  <c r="K3504" i="157"/>
  <c r="K3505" i="157"/>
  <c r="K3506" i="157"/>
  <c r="K3507" i="157"/>
  <c r="K3508" i="157"/>
  <c r="K3509" i="157"/>
  <c r="K3510" i="157"/>
  <c r="K3511" i="157"/>
  <c r="K3512" i="157"/>
  <c r="K3513" i="157"/>
  <c r="K3514" i="157"/>
  <c r="K3515" i="157"/>
  <c r="K3516" i="157"/>
  <c r="K3517" i="157"/>
  <c r="K3518" i="157"/>
  <c r="K3519" i="157"/>
  <c r="K3520" i="157"/>
  <c r="K3521" i="157"/>
  <c r="K3522" i="157"/>
  <c r="K3523" i="157"/>
  <c r="K3524" i="157"/>
  <c r="K3525" i="157"/>
  <c r="K3526" i="157"/>
  <c r="K3527" i="157"/>
  <c r="K3528" i="157"/>
  <c r="K3529" i="157"/>
  <c r="K3530" i="157"/>
  <c r="K3531" i="157"/>
  <c r="K3532" i="157"/>
  <c r="K3533" i="157"/>
  <c r="K3534" i="157"/>
  <c r="K3535" i="157"/>
  <c r="K3536" i="157"/>
  <c r="K3537" i="157"/>
  <c r="K3538" i="157"/>
  <c r="K3539" i="157"/>
  <c r="K3540" i="157"/>
  <c r="K3541" i="157"/>
  <c r="K3542" i="157"/>
  <c r="K3543" i="157"/>
  <c r="K3544" i="157"/>
  <c r="K3545" i="157"/>
  <c r="K3546" i="157"/>
  <c r="K3547" i="157"/>
  <c r="K3548" i="157"/>
  <c r="K3549" i="157"/>
  <c r="K3550" i="157"/>
  <c r="K3551" i="157"/>
  <c r="K3552" i="157"/>
  <c r="K3553" i="157"/>
  <c r="K3554" i="157"/>
  <c r="K3555" i="157"/>
  <c r="K3556" i="157"/>
  <c r="K3557" i="157"/>
  <c r="K3558" i="157"/>
  <c r="K3559" i="157"/>
  <c r="K3560" i="157"/>
  <c r="K3561" i="157"/>
  <c r="K3562" i="157"/>
  <c r="K3563" i="157"/>
  <c r="K3564" i="157"/>
  <c r="K3565" i="157"/>
  <c r="K3566" i="157"/>
  <c r="K3567" i="157"/>
  <c r="K3568" i="157"/>
  <c r="K3569" i="157"/>
  <c r="K3570" i="157"/>
  <c r="K3571" i="157"/>
  <c r="K3572" i="157"/>
  <c r="K3573" i="157"/>
  <c r="K3574" i="157"/>
  <c r="K3575" i="157"/>
  <c r="K3576" i="157"/>
  <c r="K3577" i="157"/>
  <c r="K3578" i="157"/>
  <c r="K3579" i="157"/>
  <c r="K3580" i="157"/>
  <c r="K3581" i="157"/>
  <c r="K3582" i="157"/>
  <c r="K3583" i="157"/>
  <c r="K3584" i="157"/>
  <c r="K3585" i="157"/>
  <c r="K3586" i="157"/>
  <c r="K3587" i="157"/>
  <c r="K3588" i="157"/>
  <c r="K3589" i="157"/>
  <c r="K3590" i="157"/>
  <c r="K3591" i="157"/>
  <c r="K3592" i="157"/>
  <c r="K3593" i="157"/>
  <c r="K3594" i="157"/>
  <c r="K3595" i="157"/>
  <c r="K3596" i="157"/>
  <c r="K3597" i="157"/>
  <c r="K3598" i="157"/>
  <c r="K3599" i="157"/>
  <c r="K3600" i="157"/>
  <c r="K3601" i="157"/>
  <c r="K3602" i="157"/>
  <c r="K3603" i="157"/>
  <c r="K3604" i="157"/>
  <c r="K3605" i="157"/>
  <c r="K3606" i="157"/>
  <c r="K3607" i="157"/>
  <c r="K3608" i="157"/>
  <c r="K3609" i="157"/>
  <c r="K3610" i="157"/>
  <c r="K3611" i="157"/>
  <c r="K3612" i="157"/>
  <c r="K3613" i="157"/>
  <c r="K3614" i="157"/>
  <c r="K3615" i="157"/>
  <c r="K3616" i="157"/>
  <c r="K3617" i="157"/>
  <c r="K3618" i="157"/>
  <c r="K3619" i="157"/>
  <c r="K3620" i="157"/>
  <c r="K3621" i="157"/>
  <c r="K3622" i="157"/>
  <c r="K3623" i="157"/>
  <c r="K3624" i="157"/>
  <c r="K3625" i="157"/>
  <c r="K3626" i="157"/>
  <c r="K3627" i="157"/>
  <c r="K3628" i="157"/>
  <c r="K3629" i="157"/>
  <c r="K3630" i="157"/>
  <c r="K3631" i="157"/>
  <c r="K3632" i="157"/>
  <c r="K3633" i="157"/>
  <c r="K3634" i="157"/>
  <c r="K3635" i="157"/>
  <c r="K3636" i="157"/>
  <c r="K3637" i="157"/>
  <c r="K3638" i="157"/>
  <c r="K3639" i="157"/>
  <c r="K3640" i="157"/>
  <c r="K3641" i="157"/>
  <c r="K3642" i="157"/>
  <c r="K3643" i="157"/>
  <c r="K3644" i="157"/>
  <c r="K3645" i="157"/>
  <c r="K3646" i="157"/>
  <c r="K3647" i="157"/>
  <c r="K3648" i="157"/>
  <c r="K3649" i="157"/>
  <c r="K3650" i="157"/>
  <c r="K3651" i="157"/>
  <c r="K3652" i="157"/>
  <c r="K3653" i="157"/>
  <c r="K3654" i="157"/>
  <c r="K3655" i="157"/>
  <c r="K3656" i="157"/>
  <c r="K3657" i="157"/>
  <c r="K3658" i="157"/>
  <c r="K3659" i="157"/>
  <c r="K3660" i="157"/>
  <c r="K3661" i="157"/>
  <c r="K3662" i="157"/>
  <c r="K3663" i="157"/>
  <c r="K3664" i="157"/>
  <c r="K3665" i="157"/>
  <c r="K3666" i="157"/>
  <c r="K3667" i="157"/>
  <c r="K3668" i="157"/>
  <c r="K3669" i="157"/>
  <c r="K3670" i="157"/>
  <c r="K3671" i="157"/>
  <c r="K3672" i="157"/>
  <c r="K3673" i="157"/>
  <c r="K3674" i="157"/>
  <c r="K3675" i="157"/>
  <c r="K3676" i="157"/>
  <c r="K3677" i="157"/>
  <c r="K3678" i="157"/>
  <c r="K3679" i="157"/>
  <c r="K3680" i="157"/>
  <c r="K3681" i="157"/>
  <c r="K3682" i="157"/>
  <c r="K3683" i="157"/>
  <c r="K3684" i="157"/>
  <c r="K3685" i="157"/>
  <c r="K3686" i="157"/>
  <c r="K3687" i="157"/>
  <c r="K3688" i="157"/>
  <c r="K3689" i="157"/>
  <c r="K3690" i="157"/>
  <c r="K3691" i="157"/>
  <c r="K3692" i="157"/>
  <c r="K3693" i="157"/>
  <c r="K3706" i="157"/>
  <c r="K3707" i="157"/>
  <c r="K3708" i="157"/>
  <c r="K3713" i="157"/>
  <c r="K3714" i="157"/>
  <c r="K3715" i="157"/>
  <c r="K3716" i="157"/>
  <c r="K3717" i="157"/>
  <c r="K3718" i="157"/>
  <c r="K3719" i="157"/>
  <c r="K3720" i="157"/>
  <c r="K3721" i="157"/>
  <c r="K3722" i="157"/>
  <c r="K3723" i="157"/>
  <c r="K3724" i="157"/>
  <c r="K3725" i="157"/>
  <c r="K3726" i="157"/>
  <c r="K3727" i="157"/>
  <c r="K3728" i="157"/>
  <c r="K3729" i="157"/>
  <c r="K3730" i="157"/>
  <c r="K3731" i="157"/>
  <c r="K3737" i="157"/>
  <c r="K3741" i="157"/>
  <c r="K3746" i="157"/>
  <c r="K3750" i="157"/>
  <c r="K3751" i="157"/>
  <c r="K3757" i="157"/>
  <c r="K3761" i="157"/>
  <c r="K3766" i="157"/>
  <c r="K3770" i="157"/>
  <c r="K3771" i="157"/>
  <c r="K3777" i="157"/>
  <c r="K3781" i="157"/>
  <c r="K3786" i="157"/>
  <c r="K3790" i="157"/>
  <c r="K3791" i="157"/>
  <c r="K3792" i="157"/>
  <c r="K3798" i="157"/>
  <c r="K3802" i="157"/>
  <c r="K3808" i="157"/>
  <c r="K3812" i="157"/>
  <c r="K3813" i="157"/>
  <c r="K3814" i="157"/>
  <c r="K3820" i="157"/>
  <c r="K3821" i="157"/>
  <c r="K3826" i="157"/>
  <c r="K3831" i="157"/>
  <c r="K3836" i="157"/>
  <c r="K3837" i="157"/>
  <c r="K3841" i="157"/>
  <c r="K3842" i="157"/>
  <c r="K3847" i="157"/>
  <c r="K3848" i="157"/>
  <c r="K3849" i="157"/>
  <c r="K3850" i="157"/>
  <c r="K3851" i="157"/>
  <c r="K3852" i="157"/>
  <c r="K3853" i="157"/>
  <c r="K3854" i="157"/>
  <c r="K3855" i="157"/>
  <c r="K3868" i="157"/>
  <c r="G16" i="157"/>
  <c r="G30" i="157"/>
  <c r="G31" i="157"/>
  <c r="G32" i="157"/>
  <c r="G33" i="157"/>
  <c r="G34" i="157"/>
  <c r="G35" i="157"/>
  <c r="G36" i="157"/>
  <c r="G37" i="157"/>
  <c r="G38" i="157"/>
  <c r="G39" i="157"/>
  <c r="G40" i="157"/>
  <c r="G41" i="157"/>
  <c r="G42" i="157"/>
  <c r="G43" i="157"/>
  <c r="G44" i="157"/>
  <c r="G45" i="157"/>
  <c r="G46" i="157"/>
  <c r="G47" i="157"/>
  <c r="G48" i="157"/>
  <c r="G49" i="157"/>
  <c r="G50" i="157"/>
  <c r="G51" i="157"/>
  <c r="G52" i="157"/>
  <c r="G53" i="157"/>
  <c r="G54" i="157"/>
  <c r="G55" i="157"/>
  <c r="G56" i="157"/>
  <c r="G57" i="157"/>
  <c r="G58" i="157"/>
  <c r="G59" i="157"/>
  <c r="G60" i="157"/>
  <c r="G61" i="157"/>
  <c r="G62" i="157"/>
  <c r="G63" i="157"/>
  <c r="G64" i="157"/>
  <c r="G65" i="157"/>
  <c r="G66" i="157"/>
  <c r="G67" i="157"/>
  <c r="G68" i="157"/>
  <c r="G69" i="157"/>
  <c r="G70" i="157"/>
  <c r="G71" i="157"/>
  <c r="G72" i="157"/>
  <c r="G73" i="157"/>
  <c r="G74" i="157"/>
  <c r="G75" i="157"/>
  <c r="G76" i="157"/>
  <c r="G77" i="157"/>
  <c r="G78" i="157"/>
  <c r="G79" i="157"/>
  <c r="G80" i="157"/>
  <c r="G81" i="157"/>
  <c r="G88" i="157"/>
  <c r="G97" i="157"/>
  <c r="G99" i="157"/>
  <c r="G104" i="157"/>
  <c r="G106" i="157"/>
  <c r="G111" i="157"/>
  <c r="G112" i="157"/>
  <c r="G113" i="157"/>
  <c r="G116" i="157"/>
  <c r="G118" i="157"/>
  <c r="G119" i="157"/>
  <c r="G121" i="157"/>
  <c r="G122" i="157"/>
  <c r="G125" i="157"/>
  <c r="G126" i="157"/>
  <c r="G127" i="157"/>
  <c r="G128" i="157"/>
  <c r="G129" i="157"/>
  <c r="G130" i="157"/>
  <c r="G131" i="157"/>
  <c r="G132" i="157"/>
  <c r="G133" i="157"/>
  <c r="G134" i="157"/>
  <c r="G135" i="157"/>
  <c r="G136" i="157"/>
  <c r="G137" i="157"/>
  <c r="G138" i="157"/>
  <c r="G139" i="157"/>
  <c r="G140" i="157"/>
  <c r="G141" i="157"/>
  <c r="G142" i="157"/>
  <c r="G143" i="157"/>
  <c r="G145" i="157"/>
  <c r="G146" i="157"/>
  <c r="G147" i="157"/>
  <c r="G148" i="157"/>
  <c r="G149" i="157"/>
  <c r="G161" i="157"/>
  <c r="G167" i="157"/>
  <c r="G168" i="157"/>
  <c r="G170" i="157"/>
  <c r="G171" i="157"/>
  <c r="G172" i="157"/>
  <c r="G174" i="157"/>
  <c r="G178" i="157"/>
  <c r="G190" i="157"/>
  <c r="G196" i="157"/>
  <c r="G197" i="157"/>
  <c r="G199" i="157"/>
  <c r="G200" i="157"/>
  <c r="G201" i="157"/>
  <c r="G203" i="157"/>
  <c r="G208" i="157"/>
  <c r="G209" i="157"/>
  <c r="G212" i="157"/>
  <c r="G213" i="157"/>
  <c r="G214" i="157"/>
  <c r="G215" i="157"/>
  <c r="G216" i="157"/>
  <c r="G217" i="157"/>
  <c r="G218" i="157"/>
  <c r="G219" i="157"/>
  <c r="G220" i="157"/>
  <c r="G221" i="157"/>
  <c r="G222" i="157"/>
  <c r="G223" i="157"/>
  <c r="G224" i="157"/>
  <c r="G225" i="157"/>
  <c r="G226" i="157"/>
  <c r="G227" i="157"/>
  <c r="G228" i="157"/>
  <c r="G229" i="157"/>
  <c r="G230" i="157"/>
  <c r="G232" i="157"/>
  <c r="G233" i="157"/>
  <c r="G234" i="157"/>
  <c r="G235" i="157"/>
  <c r="G236" i="157"/>
  <c r="G248" i="157"/>
  <c r="G254" i="157"/>
  <c r="G255" i="157"/>
  <c r="G257" i="157"/>
  <c r="G258" i="157"/>
  <c r="G259" i="157"/>
  <c r="G261" i="157"/>
  <c r="G265" i="157"/>
  <c r="G266" i="157"/>
  <c r="G267" i="157"/>
  <c r="G272" i="157"/>
  <c r="G274" i="157"/>
  <c r="G275" i="157"/>
  <c r="G280" i="157"/>
  <c r="G281" i="157"/>
  <c r="G286" i="157"/>
  <c r="G289" i="157"/>
  <c r="G293" i="157"/>
  <c r="G294" i="157"/>
  <c r="G295" i="157"/>
  <c r="G296" i="157"/>
  <c r="G297" i="157"/>
  <c r="G298" i="157"/>
  <c r="G299" i="157"/>
  <c r="G308" i="157"/>
  <c r="G310" i="157"/>
  <c r="G318" i="157"/>
  <c r="G326" i="157"/>
  <c r="G334" i="157"/>
  <c r="G342" i="157"/>
  <c r="G343" i="157"/>
  <c r="G355" i="157"/>
  <c r="G367" i="157"/>
  <c r="G379" i="157"/>
  <c r="G391" i="157"/>
  <c r="G393" i="157"/>
  <c r="G394" i="157"/>
  <c r="G395" i="157"/>
  <c r="G396" i="157"/>
  <c r="G397" i="157"/>
  <c r="G398" i="157"/>
  <c r="G399" i="157"/>
  <c r="G400" i="157"/>
  <c r="G401" i="157"/>
  <c r="G402" i="157"/>
  <c r="G403" i="157"/>
  <c r="G404" i="157"/>
  <c r="G405" i="157"/>
  <c r="G406" i="157"/>
  <c r="G407" i="157"/>
  <c r="G408" i="157"/>
  <c r="G409" i="157"/>
  <c r="G410" i="157"/>
  <c r="G411" i="157"/>
  <c r="G412" i="157"/>
  <c r="G413" i="157"/>
  <c r="G415" i="157"/>
  <c r="G416" i="157"/>
  <c r="G417" i="157"/>
  <c r="G418" i="157"/>
  <c r="G419" i="157"/>
  <c r="G420" i="157"/>
  <c r="G421" i="157"/>
  <c r="G422" i="157"/>
  <c r="G423" i="157"/>
  <c r="G424" i="157"/>
  <c r="G428" i="157"/>
  <c r="G429" i="157"/>
  <c r="G430" i="157"/>
  <c r="G432" i="157"/>
  <c r="G433" i="157"/>
  <c r="G434" i="157"/>
  <c r="G435" i="157"/>
  <c r="G436" i="157"/>
  <c r="G437" i="157"/>
  <c r="G438" i="157"/>
  <c r="G439" i="157"/>
  <c r="G440" i="157"/>
  <c r="G444" i="157"/>
  <c r="G445" i="157"/>
  <c r="G453" i="157"/>
  <c r="G454" i="157"/>
  <c r="G456" i="157"/>
  <c r="G458" i="157"/>
  <c r="G459" i="157"/>
  <c r="G461" i="157"/>
  <c r="G469" i="157"/>
  <c r="G483" i="157"/>
  <c r="G484" i="157"/>
  <c r="G485" i="157"/>
  <c r="G486" i="157"/>
  <c r="G487" i="157"/>
  <c r="G488" i="157"/>
  <c r="G489" i="157"/>
  <c r="G490" i="157"/>
  <c r="G491" i="157"/>
  <c r="G492" i="157"/>
  <c r="G493" i="157"/>
  <c r="G494" i="157"/>
  <c r="G495" i="157"/>
  <c r="G496" i="157"/>
  <c r="G497" i="157"/>
  <c r="G498" i="157"/>
  <c r="G499" i="157"/>
  <c r="G500" i="157"/>
  <c r="G501" i="157"/>
  <c r="G502" i="157"/>
  <c r="G503" i="157"/>
  <c r="G504" i="157"/>
  <c r="G505" i="157"/>
  <c r="G506" i="157"/>
  <c r="G507" i="157"/>
  <c r="G508" i="157"/>
  <c r="G509" i="157"/>
  <c r="G510" i="157"/>
  <c r="G511" i="157"/>
  <c r="G512" i="157"/>
  <c r="G513" i="157"/>
  <c r="G514" i="157"/>
  <c r="G516" i="157"/>
  <c r="G517" i="157"/>
  <c r="G518" i="157"/>
  <c r="G519" i="157"/>
  <c r="G520" i="157"/>
  <c r="G521" i="157"/>
  <c r="G522" i="157"/>
  <c r="G523" i="157"/>
  <c r="G524" i="157"/>
  <c r="G525" i="157"/>
  <c r="G526" i="157"/>
  <c r="G527" i="157"/>
  <c r="G541" i="157"/>
  <c r="G542" i="157"/>
  <c r="G543" i="157"/>
  <c r="G545" i="157"/>
  <c r="G564" i="157"/>
  <c r="G565" i="157"/>
  <c r="G566" i="157"/>
  <c r="G574" i="157"/>
  <c r="G582" i="157"/>
  <c r="G598" i="157"/>
  <c r="G605" i="157"/>
  <c r="G606" i="157"/>
  <c r="G607" i="157"/>
  <c r="G622" i="157"/>
  <c r="G632" i="157"/>
  <c r="G633" i="157"/>
  <c r="G634" i="157"/>
  <c r="G638" i="157"/>
  <c r="G644" i="157"/>
  <c r="G655" i="157"/>
  <c r="G659" i="157"/>
  <c r="G667" i="157"/>
  <c r="G670" i="157"/>
  <c r="G683" i="157"/>
  <c r="G684" i="157"/>
  <c r="G689" i="157"/>
  <c r="G690" i="157"/>
  <c r="G707" i="157"/>
  <c r="G708" i="157"/>
  <c r="G711" i="157"/>
  <c r="G713" i="157"/>
  <c r="G714" i="157"/>
  <c r="G719" i="157"/>
  <c r="G720" i="157"/>
  <c r="G721" i="157"/>
  <c r="G729" i="157"/>
  <c r="G737" i="157"/>
  <c r="G745" i="157"/>
  <c r="G753" i="157"/>
  <c r="G761" i="157"/>
  <c r="G769" i="157"/>
  <c r="G781" i="157"/>
  <c r="G782" i="157"/>
  <c r="G783" i="157"/>
  <c r="G794" i="157"/>
  <c r="G795" i="157"/>
  <c r="G806" i="157"/>
  <c r="G807" i="157"/>
  <c r="G818" i="157"/>
  <c r="G819" i="157"/>
  <c r="G830" i="157"/>
  <c r="G831" i="157"/>
  <c r="G842" i="157"/>
  <c r="G843" i="157"/>
  <c r="G854" i="157"/>
  <c r="G855" i="157"/>
  <c r="G866" i="157"/>
  <c r="G869" i="157"/>
  <c r="G870" i="157"/>
  <c r="G871" i="157"/>
  <c r="G872" i="157"/>
  <c r="G873" i="157"/>
  <c r="G874" i="157"/>
  <c r="G875" i="157"/>
  <c r="G884" i="157"/>
  <c r="G893" i="157"/>
  <c r="G902" i="157"/>
  <c r="G911" i="157"/>
  <c r="G912" i="157"/>
  <c r="G921" i="157"/>
  <c r="G930" i="157"/>
  <c r="G939" i="157"/>
  <c r="G948" i="157"/>
  <c r="G951" i="157"/>
  <c r="G952" i="157"/>
  <c r="G953" i="157"/>
  <c r="G954" i="157"/>
  <c r="G955" i="157"/>
  <c r="G956" i="157"/>
  <c r="G957" i="157"/>
  <c r="G958" i="157"/>
  <c r="G959" i="157"/>
  <c r="G960" i="157"/>
  <c r="G961" i="157"/>
  <c r="G962" i="157"/>
  <c r="G963" i="157"/>
  <c r="G964" i="157"/>
  <c r="G965" i="157"/>
  <c r="G966" i="157"/>
  <c r="G967" i="157"/>
  <c r="G968" i="157"/>
  <c r="G969" i="157"/>
  <c r="G970" i="157"/>
  <c r="G971" i="157"/>
  <c r="G972" i="157"/>
  <c r="G973" i="157"/>
  <c r="G974" i="157"/>
  <c r="G975" i="157"/>
  <c r="G976" i="157"/>
  <c r="G977" i="157"/>
  <c r="G978" i="157"/>
  <c r="G979" i="157"/>
  <c r="G980" i="157"/>
  <c r="G981" i="157"/>
  <c r="G982" i="157"/>
  <c r="G983" i="157"/>
  <c r="G984" i="157"/>
  <c r="G985" i="157"/>
  <c r="G986" i="157"/>
  <c r="G987" i="157"/>
  <c r="G988" i="157"/>
  <c r="G989" i="157"/>
  <c r="G990" i="157"/>
  <c r="G991" i="157"/>
  <c r="G992" i="157"/>
  <c r="G993" i="157"/>
  <c r="G994" i="157"/>
  <c r="G995" i="157"/>
  <c r="G996" i="157"/>
  <c r="G997" i="157"/>
  <c r="G998" i="157"/>
  <c r="G999" i="157"/>
  <c r="G1000" i="157"/>
  <c r="G1001" i="157"/>
  <c r="G1002" i="157"/>
  <c r="G1003" i="157"/>
  <c r="G1007" i="157"/>
  <c r="G1011" i="157"/>
  <c r="G1015" i="157"/>
  <c r="G1016" i="157"/>
  <c r="G1020" i="157"/>
  <c r="G1024" i="157"/>
  <c r="G1028" i="157"/>
  <c r="G1032" i="157"/>
  <c r="G1033" i="157"/>
  <c r="G1067" i="157"/>
  <c r="G1072" i="157"/>
  <c r="G1078" i="157"/>
  <c r="G1112" i="157"/>
  <c r="G1117" i="157"/>
  <c r="G1123" i="157"/>
  <c r="G1157" i="157"/>
  <c r="G1162" i="157"/>
  <c r="G1168" i="157"/>
  <c r="G1202" i="157"/>
  <c r="G1207" i="157"/>
  <c r="G1213" i="157"/>
  <c r="G1247" i="157"/>
  <c r="G1252" i="157"/>
  <c r="G1258" i="157"/>
  <c r="G1292" i="157"/>
  <c r="G1297" i="157"/>
  <c r="G1303" i="157"/>
  <c r="G1337" i="157"/>
  <c r="G1342" i="157"/>
  <c r="G1348" i="157"/>
  <c r="G1382" i="157"/>
  <c r="G1387" i="157"/>
  <c r="G1393" i="157"/>
  <c r="G1427" i="157"/>
  <c r="G1432" i="157"/>
  <c r="G1438" i="157"/>
  <c r="G1444" i="157"/>
  <c r="G1445" i="157"/>
  <c r="G1454" i="157"/>
  <c r="G1463" i="157"/>
  <c r="G1472" i="157"/>
  <c r="G1481" i="157"/>
  <c r="G1490" i="157"/>
  <c r="G1499" i="157"/>
  <c r="G1500" i="157"/>
  <c r="G1531" i="157"/>
  <c r="G1539" i="157"/>
  <c r="G1570" i="157"/>
  <c r="G1578" i="157"/>
  <c r="G1609" i="157"/>
  <c r="G1617" i="157"/>
  <c r="G1648" i="157"/>
  <c r="G1656" i="157"/>
  <c r="G1687" i="157"/>
  <c r="G1695" i="157"/>
  <c r="G1726" i="157"/>
  <c r="G1734" i="157"/>
  <c r="G1765" i="157"/>
  <c r="G1773" i="157"/>
  <c r="G1804" i="157"/>
  <c r="G1812" i="157"/>
  <c r="G1843" i="157"/>
  <c r="G1851" i="157"/>
  <c r="G1852" i="157"/>
  <c r="G1884" i="157"/>
  <c r="G1890" i="157"/>
  <c r="G1922" i="157"/>
  <c r="G1928" i="157"/>
  <c r="G1960" i="157"/>
  <c r="G1966" i="157"/>
  <c r="G1998" i="157"/>
  <c r="G2004" i="157"/>
  <c r="G2036" i="157"/>
  <c r="G2042" i="157"/>
  <c r="G2074" i="157"/>
  <c r="G2080" i="157"/>
  <c r="G2112" i="157"/>
  <c r="G2118" i="157"/>
  <c r="G2119" i="157"/>
  <c r="G2120" i="157"/>
  <c r="G2130" i="157"/>
  <c r="G2134" i="157"/>
  <c r="G2135" i="157"/>
  <c r="G2145" i="157"/>
  <c r="G2149" i="157"/>
  <c r="G2150" i="157"/>
  <c r="G2160" i="157"/>
  <c r="G2164" i="157"/>
  <c r="G2165" i="157"/>
  <c r="G2173" i="157"/>
  <c r="G2174" i="157"/>
  <c r="G2175" i="157"/>
  <c r="G2176" i="157"/>
  <c r="G2177" i="157"/>
  <c r="G2178" i="157"/>
  <c r="G2179" i="157"/>
  <c r="G2180" i="157"/>
  <c r="G2181" i="157"/>
  <c r="G2182" i="157"/>
  <c r="G2183" i="157"/>
  <c r="G2184" i="157"/>
  <c r="G2185" i="157"/>
  <c r="G2186" i="157"/>
  <c r="G2187" i="157"/>
  <c r="G2188" i="157"/>
  <c r="G2189" i="157"/>
  <c r="G2190" i="157"/>
  <c r="G2191" i="157"/>
  <c r="G2192" i="157"/>
  <c r="G2193" i="157"/>
  <c r="G2198" i="157"/>
  <c r="G2199" i="157"/>
  <c r="G2224" i="157"/>
  <c r="G2250" i="157"/>
  <c r="G2255" i="157"/>
  <c r="G2265" i="157"/>
  <c r="G2269" i="157"/>
  <c r="G2270" i="157"/>
  <c r="G2271" i="157"/>
  <c r="G2272" i="157"/>
  <c r="G2285" i="157"/>
  <c r="G2286" i="157"/>
  <c r="G2301" i="157"/>
  <c r="G2305" i="157"/>
  <c r="G2315" i="157"/>
  <c r="G2316" i="157"/>
  <c r="G2340" i="157"/>
  <c r="G2349" i="157"/>
  <c r="G2383" i="157"/>
  <c r="G2384" i="157"/>
  <c r="G2385" i="157"/>
  <c r="G2386" i="157"/>
  <c r="G2387" i="157"/>
  <c r="G2388" i="157"/>
  <c r="G2389" i="157"/>
  <c r="G2390" i="157"/>
  <c r="G2391" i="157"/>
  <c r="G2392" i="157"/>
  <c r="G2393" i="157"/>
  <c r="G2394" i="157"/>
  <c r="G2395" i="157"/>
  <c r="G2396" i="157"/>
  <c r="G2397" i="157"/>
  <c r="G2398" i="157"/>
  <c r="G2399" i="157"/>
  <c r="G2400" i="157"/>
  <c r="G2401" i="157"/>
  <c r="G2402" i="157"/>
  <c r="G2403" i="157"/>
  <c r="G2404" i="157"/>
  <c r="G2405" i="157"/>
  <c r="G2406" i="157"/>
  <c r="G2407" i="157"/>
  <c r="G2408" i="157"/>
  <c r="G2409" i="157"/>
  <c r="G2410" i="157"/>
  <c r="G2411" i="157"/>
  <c r="G2412" i="157"/>
  <c r="G2413" i="157"/>
  <c r="G2414" i="157"/>
  <c r="G2415" i="157"/>
  <c r="G2416" i="157"/>
  <c r="G2417" i="157"/>
  <c r="G2418" i="157"/>
  <c r="G2419" i="157"/>
  <c r="G2420" i="157"/>
  <c r="G2421" i="157"/>
  <c r="G2422" i="157"/>
  <c r="G2423" i="157"/>
  <c r="G2424" i="157"/>
  <c r="G2428" i="157"/>
  <c r="G2432" i="157"/>
  <c r="G2433" i="157"/>
  <c r="G2437" i="157"/>
  <c r="G2441" i="157"/>
  <c r="G2442" i="157"/>
  <c r="G2443" i="157"/>
  <c r="G2444" i="157"/>
  <c r="G2445" i="157"/>
  <c r="G2453" i="157"/>
  <c r="G2462" i="157"/>
  <c r="G2463" i="157"/>
  <c r="G2471" i="157"/>
  <c r="G2480" i="157"/>
  <c r="G2481" i="157"/>
  <c r="G2489" i="157"/>
  <c r="G2498" i="157"/>
  <c r="G2499" i="157"/>
  <c r="G2500" i="157"/>
  <c r="G2508" i="157"/>
  <c r="G2517" i="157"/>
  <c r="G2518" i="157"/>
  <c r="G2526" i="157"/>
  <c r="G2535" i="157"/>
  <c r="G2536" i="157"/>
  <c r="G2544" i="157"/>
  <c r="G2553" i="157"/>
  <c r="G2554" i="157"/>
  <c r="G2555" i="157"/>
  <c r="G2563" i="157"/>
  <c r="G2572" i="157"/>
  <c r="G2573" i="157"/>
  <c r="G2581" i="157"/>
  <c r="G2590" i="157"/>
  <c r="G2591" i="157"/>
  <c r="G2599" i="157"/>
  <c r="G2608" i="157"/>
  <c r="G2609" i="157"/>
  <c r="G2610" i="157"/>
  <c r="G2618" i="157"/>
  <c r="G2627" i="157"/>
  <c r="G2628" i="157"/>
  <c r="G2636" i="157"/>
  <c r="G2645" i="157"/>
  <c r="G2646" i="157"/>
  <c r="G2654" i="157"/>
  <c r="G2663" i="157"/>
  <c r="G2664" i="157"/>
  <c r="G2665" i="157"/>
  <c r="G2682" i="157"/>
  <c r="G2683" i="157"/>
  <c r="G2700" i="157"/>
  <c r="G2701" i="157"/>
  <c r="G2718" i="157"/>
  <c r="G2719" i="157"/>
  <c r="G2720" i="157"/>
  <c r="G2728" i="157"/>
  <c r="G2737" i="157"/>
  <c r="G2738" i="157"/>
  <c r="G2746" i="157"/>
  <c r="G2755" i="157"/>
  <c r="G2756" i="157"/>
  <c r="G2764" i="157"/>
  <c r="G2773" i="157"/>
  <c r="G2774" i="157"/>
  <c r="G2775" i="157"/>
  <c r="G2783" i="157"/>
  <c r="G2792" i="157"/>
  <c r="G2793" i="157"/>
  <c r="G2801" i="157"/>
  <c r="G2810" i="157"/>
  <c r="G2811" i="157"/>
  <c r="G2819" i="157"/>
  <c r="G2828" i="157"/>
  <c r="G2829" i="157"/>
  <c r="G2830" i="157"/>
  <c r="G2838" i="157"/>
  <c r="G2847" i="157"/>
  <c r="G2848" i="157"/>
  <c r="G2856" i="157"/>
  <c r="G2865" i="157"/>
  <c r="G2866" i="157"/>
  <c r="G2874" i="157"/>
  <c r="G2883" i="157"/>
  <c r="G2884" i="157"/>
  <c r="G2885" i="157"/>
  <c r="G2893" i="157"/>
  <c r="G2902" i="157"/>
  <c r="G2903" i="157"/>
  <c r="G2911" i="157"/>
  <c r="G2920" i="157"/>
  <c r="G2921" i="157"/>
  <c r="G2929" i="157"/>
  <c r="G2938" i="157"/>
  <c r="G2939" i="157"/>
  <c r="G2940" i="157"/>
  <c r="G2948" i="157"/>
  <c r="G2957" i="157"/>
  <c r="G2958" i="157"/>
  <c r="G2966" i="157"/>
  <c r="G2975" i="157"/>
  <c r="G2976" i="157"/>
  <c r="G2984" i="157"/>
  <c r="G2993" i="157"/>
  <c r="G2994" i="157"/>
  <c r="G2995" i="157"/>
  <c r="G3003" i="157"/>
  <c r="G3012" i="157"/>
  <c r="G3013" i="157"/>
  <c r="G3021" i="157"/>
  <c r="G3030" i="157"/>
  <c r="G3031" i="157"/>
  <c r="G3039" i="157"/>
  <c r="G3048" i="157"/>
  <c r="G3049" i="157"/>
  <c r="G3057" i="157"/>
  <c r="G3066" i="157"/>
  <c r="G3067" i="157"/>
  <c r="G3068" i="157"/>
  <c r="G3069" i="157"/>
  <c r="G3070" i="157"/>
  <c r="G3071" i="157"/>
  <c r="G3072" i="157"/>
  <c r="G3073" i="157"/>
  <c r="G3074" i="157"/>
  <c r="G3075" i="157"/>
  <c r="G3076" i="157"/>
  <c r="G3077" i="157"/>
  <c r="G3078" i="157"/>
  <c r="G3079" i="157"/>
  <c r="G3080" i="157"/>
  <c r="G3081" i="157"/>
  <c r="G3082" i="157"/>
  <c r="G3083" i="157"/>
  <c r="G3084" i="157"/>
  <c r="G3085" i="157"/>
  <c r="G3086" i="157"/>
  <c r="G3087" i="157"/>
  <c r="G3088" i="157"/>
  <c r="G3089" i="157"/>
  <c r="G3090" i="157"/>
  <c r="G3091" i="157"/>
  <c r="G3092" i="157"/>
  <c r="G3093" i="157"/>
  <c r="G3094" i="157"/>
  <c r="G3095" i="157"/>
  <c r="G3096" i="157"/>
  <c r="G3097" i="157"/>
  <c r="G3098" i="157"/>
  <c r="G3099" i="157"/>
  <c r="G3100" i="157"/>
  <c r="G3101" i="157"/>
  <c r="G3102" i="157"/>
  <c r="G3103" i="157"/>
  <c r="G3104" i="157"/>
  <c r="G3105" i="157"/>
  <c r="G3106" i="157"/>
  <c r="G3107" i="157"/>
  <c r="G3108" i="157"/>
  <c r="G3109" i="157"/>
  <c r="G3110" i="157"/>
  <c r="G3111" i="157"/>
  <c r="G3112" i="157"/>
  <c r="G3113" i="157"/>
  <c r="G3114" i="157"/>
  <c r="G3115" i="157"/>
  <c r="G3116" i="157"/>
  <c r="G3117" i="157"/>
  <c r="G3118" i="157"/>
  <c r="G3119" i="157"/>
  <c r="G3120" i="157"/>
  <c r="G3121" i="157"/>
  <c r="G3122" i="157"/>
  <c r="G3123" i="157"/>
  <c r="G3124" i="157"/>
  <c r="G3125" i="157"/>
  <c r="G3126" i="157"/>
  <c r="G3127" i="157"/>
  <c r="G3128" i="157"/>
  <c r="G3129" i="157"/>
  <c r="G3130" i="157"/>
  <c r="G3131" i="157"/>
  <c r="G3132" i="157"/>
  <c r="G3133" i="157"/>
  <c r="G3134" i="157"/>
  <c r="G3135" i="157"/>
  <c r="G3136" i="157"/>
  <c r="G3137" i="157"/>
  <c r="G3138" i="157"/>
  <c r="G3139" i="157"/>
  <c r="G3140" i="157"/>
  <c r="G3141" i="157"/>
  <c r="G3142" i="157"/>
  <c r="G3143" i="157"/>
  <c r="G3144" i="157"/>
  <c r="G3145" i="157"/>
  <c r="G3146" i="157"/>
  <c r="G3147" i="157"/>
  <c r="G3148" i="157"/>
  <c r="G3149" i="157"/>
  <c r="G3150" i="157"/>
  <c r="G3151" i="157"/>
  <c r="G3152" i="157"/>
  <c r="G3153" i="157"/>
  <c r="G3154" i="157"/>
  <c r="G3155" i="157"/>
  <c r="G3156" i="157"/>
  <c r="G3157" i="157"/>
  <c r="G3158" i="157"/>
  <c r="G3159" i="157"/>
  <c r="G3160" i="157"/>
  <c r="G3161" i="157"/>
  <c r="G3162" i="157"/>
  <c r="G3163" i="157"/>
  <c r="G3164" i="157"/>
  <c r="G3165" i="157"/>
  <c r="G3166" i="157"/>
  <c r="G3167" i="157"/>
  <c r="G3168" i="157"/>
  <c r="G3169" i="157"/>
  <c r="G3170" i="157"/>
  <c r="G3171" i="157"/>
  <c r="G3172" i="157"/>
  <c r="G3173" i="157"/>
  <c r="G3174" i="157"/>
  <c r="G3175" i="157"/>
  <c r="G3176" i="157"/>
  <c r="G3177" i="157"/>
  <c r="G3178" i="157"/>
  <c r="G3179" i="157"/>
  <c r="G3180" i="157"/>
  <c r="G3181" i="157"/>
  <c r="G3182" i="157"/>
  <c r="G3183" i="157"/>
  <c r="G3184" i="157"/>
  <c r="G3185" i="157"/>
  <c r="G3186" i="157"/>
  <c r="G3187" i="157"/>
  <c r="G3188" i="157"/>
  <c r="G3189" i="157"/>
  <c r="G3190" i="157"/>
  <c r="G3191" i="157"/>
  <c r="G3192" i="157"/>
  <c r="G3193" i="157"/>
  <c r="G3194" i="157"/>
  <c r="G3195" i="157"/>
  <c r="G3196" i="157"/>
  <c r="G3197" i="157"/>
  <c r="G3198" i="157"/>
  <c r="G3199" i="157"/>
  <c r="G3200" i="157"/>
  <c r="G3201" i="157"/>
  <c r="G3202" i="157"/>
  <c r="G3203" i="157"/>
  <c r="G3204" i="157"/>
  <c r="G3205" i="157"/>
  <c r="G3206" i="157"/>
  <c r="G3207" i="157"/>
  <c r="G3208" i="157"/>
  <c r="G3209" i="157"/>
  <c r="G3210" i="157"/>
  <c r="G3211" i="157"/>
  <c r="G3212" i="157"/>
  <c r="G3213" i="157"/>
  <c r="G3214" i="157"/>
  <c r="G3215" i="157"/>
  <c r="G3216" i="157"/>
  <c r="G3217" i="157"/>
  <c r="G3218" i="157"/>
  <c r="G3219" i="157"/>
  <c r="G3220" i="157"/>
  <c r="G3221" i="157"/>
  <c r="G3222" i="157"/>
  <c r="G3223" i="157"/>
  <c r="G3224" i="157"/>
  <c r="G3225" i="157"/>
  <c r="G3226" i="157"/>
  <c r="G3227" i="157"/>
  <c r="G3228" i="157"/>
  <c r="G3229" i="157"/>
  <c r="G3230" i="157"/>
  <c r="G3231" i="157"/>
  <c r="G3232" i="157"/>
  <c r="G3233" i="157"/>
  <c r="G3234" i="157"/>
  <c r="G3235" i="157"/>
  <c r="G3236" i="157"/>
  <c r="G3237" i="157"/>
  <c r="G3238" i="157"/>
  <c r="G3239" i="157"/>
  <c r="G3240" i="157"/>
  <c r="G3241" i="157"/>
  <c r="G3242" i="157"/>
  <c r="G3243" i="157"/>
  <c r="G3244" i="157"/>
  <c r="G3245" i="157"/>
  <c r="G3246" i="157"/>
  <c r="G3247" i="157"/>
  <c r="G3248" i="157"/>
  <c r="G3249" i="157"/>
  <c r="G3250" i="157"/>
  <c r="G3251" i="157"/>
  <c r="G3252" i="157"/>
  <c r="G3253" i="157"/>
  <c r="G3254" i="157"/>
  <c r="G3255" i="157"/>
  <c r="G3256" i="157"/>
  <c r="G3257" i="157"/>
  <c r="G3258" i="157"/>
  <c r="G3259" i="157"/>
  <c r="G3260" i="157"/>
  <c r="G3261" i="157"/>
  <c r="G3262" i="157"/>
  <c r="G3263" i="157"/>
  <c r="G3264" i="157"/>
  <c r="G3265" i="157"/>
  <c r="G3266" i="157"/>
  <c r="G3267" i="157"/>
  <c r="G3268" i="157"/>
  <c r="G3269" i="157"/>
  <c r="G3270" i="157"/>
  <c r="G3271" i="157"/>
  <c r="G3272" i="157"/>
  <c r="G3273" i="157"/>
  <c r="G3274" i="157"/>
  <c r="G3275" i="157"/>
  <c r="G3276" i="157"/>
  <c r="G3277" i="157"/>
  <c r="G3278" i="157"/>
  <c r="G3279" i="157"/>
  <c r="G3280" i="157"/>
  <c r="G3281" i="157"/>
  <c r="G3282" i="157"/>
  <c r="G3283" i="157"/>
  <c r="G3284" i="157"/>
  <c r="G3285" i="157"/>
  <c r="G3286" i="157"/>
  <c r="G3287" i="157"/>
  <c r="G3288" i="157"/>
  <c r="G3289" i="157"/>
  <c r="G3290" i="157"/>
  <c r="G3291" i="157"/>
  <c r="G3292" i="157"/>
  <c r="G3293" i="157"/>
  <c r="G3294" i="157"/>
  <c r="G3295" i="157"/>
  <c r="G3296" i="157"/>
  <c r="G3297" i="157"/>
  <c r="G3298" i="157"/>
  <c r="G3299" i="157"/>
  <c r="G3300" i="157"/>
  <c r="G3301" i="157"/>
  <c r="G3302" i="157"/>
  <c r="G3303" i="157"/>
  <c r="G3304" i="157"/>
  <c r="G3305" i="157"/>
  <c r="G3306" i="157"/>
  <c r="G3307" i="157"/>
  <c r="G3308" i="157"/>
  <c r="G3309" i="157"/>
  <c r="G3310" i="157"/>
  <c r="G3311" i="157"/>
  <c r="G3312" i="157"/>
  <c r="G3313" i="157"/>
  <c r="G3314" i="157"/>
  <c r="G3315" i="157"/>
  <c r="G3316" i="157"/>
  <c r="G3317" i="157"/>
  <c r="G3318" i="157"/>
  <c r="G3319" i="157"/>
  <c r="G3320" i="157"/>
  <c r="G3321" i="157"/>
  <c r="G3322" i="157"/>
  <c r="G3323" i="157"/>
  <c r="G3324" i="157"/>
  <c r="G3325" i="157"/>
  <c r="G3326" i="157"/>
  <c r="G3327" i="157"/>
  <c r="G3328" i="157"/>
  <c r="G3329" i="157"/>
  <c r="G3330" i="157"/>
  <c r="G3331" i="157"/>
  <c r="G3332" i="157"/>
  <c r="G3333" i="157"/>
  <c r="G3334" i="157"/>
  <c r="G3335" i="157"/>
  <c r="G3336" i="157"/>
  <c r="G3337" i="157"/>
  <c r="G3338" i="157"/>
  <c r="G3339" i="157"/>
  <c r="G3340" i="157"/>
  <c r="G3341" i="157"/>
  <c r="G3342" i="157"/>
  <c r="G3343" i="157"/>
  <c r="G3344" i="157"/>
  <c r="G3345" i="157"/>
  <c r="G3346" i="157"/>
  <c r="G3347" i="157"/>
  <c r="G3348" i="157"/>
  <c r="G3349" i="157"/>
  <c r="G3350" i="157"/>
  <c r="G3351" i="157"/>
  <c r="G3352" i="157"/>
  <c r="G3353" i="157"/>
  <c r="G3354" i="157"/>
  <c r="G3355" i="157"/>
  <c r="G3356" i="157"/>
  <c r="G3357" i="157"/>
  <c r="G3358" i="157"/>
  <c r="G3359" i="157"/>
  <c r="G3360" i="157"/>
  <c r="G3361" i="157"/>
  <c r="G3362" i="157"/>
  <c r="G3363" i="157"/>
  <c r="G3364" i="157"/>
  <c r="G3365" i="157"/>
  <c r="G3366" i="157"/>
  <c r="G3367" i="157"/>
  <c r="G3368" i="157"/>
  <c r="G3369" i="157"/>
  <c r="G3370" i="157"/>
  <c r="G3371" i="157"/>
  <c r="G3372" i="157"/>
  <c r="G3373" i="157"/>
  <c r="G3374" i="157"/>
  <c r="G3375" i="157"/>
  <c r="G3376" i="157"/>
  <c r="G3377" i="157"/>
  <c r="G3378" i="157"/>
  <c r="G3379" i="157"/>
  <c r="G3380" i="157"/>
  <c r="G3381" i="157"/>
  <c r="G3382" i="157"/>
  <c r="G3383" i="157"/>
  <c r="G3384" i="157"/>
  <c r="G3385" i="157"/>
  <c r="G3386" i="157"/>
  <c r="G3387" i="157"/>
  <c r="G3388" i="157"/>
  <c r="G3389" i="157"/>
  <c r="G3390" i="157"/>
  <c r="G3391" i="157"/>
  <c r="G3392" i="157"/>
  <c r="G3393" i="157"/>
  <c r="G3394" i="157"/>
  <c r="G3395" i="157"/>
  <c r="G3396" i="157"/>
  <c r="G3397" i="157"/>
  <c r="G3398" i="157"/>
  <c r="G3399" i="157"/>
  <c r="G3400" i="157"/>
  <c r="G3401" i="157"/>
  <c r="G3402" i="157"/>
  <c r="G3403" i="157"/>
  <c r="G3404" i="157"/>
  <c r="G3405" i="157"/>
  <c r="G3406" i="157"/>
  <c r="G3407" i="157"/>
  <c r="G3408" i="157"/>
  <c r="G3409" i="157"/>
  <c r="G3410" i="157"/>
  <c r="G3411" i="157"/>
  <c r="G3412" i="157"/>
  <c r="G3413" i="157"/>
  <c r="G3414" i="157"/>
  <c r="G3415" i="157"/>
  <c r="G3416" i="157"/>
  <c r="G3417" i="157"/>
  <c r="G3418" i="157"/>
  <c r="G3419" i="157"/>
  <c r="G3420" i="157"/>
  <c r="G3421" i="157"/>
  <c r="G3422" i="157"/>
  <c r="G3423" i="157"/>
  <c r="G3424" i="157"/>
  <c r="G3425" i="157"/>
  <c r="G3426" i="157"/>
  <c r="G3427" i="157"/>
  <c r="G3428" i="157"/>
  <c r="G3429" i="157"/>
  <c r="G3430" i="157"/>
  <c r="G3431" i="157"/>
  <c r="G3432" i="157"/>
  <c r="G3433" i="157"/>
  <c r="G3434" i="157"/>
  <c r="G3435" i="157"/>
  <c r="G3436" i="157"/>
  <c r="G3437" i="157"/>
  <c r="G3438" i="157"/>
  <c r="G3439" i="157"/>
  <c r="G3440" i="157"/>
  <c r="G3441" i="157"/>
  <c r="G3442" i="157"/>
  <c r="G3443" i="157"/>
  <c r="G3444" i="157"/>
  <c r="G3445" i="157"/>
  <c r="G3446" i="157"/>
  <c r="G3447" i="157"/>
  <c r="G3448" i="157"/>
  <c r="G3449" i="157"/>
  <c r="G3450" i="157"/>
  <c r="G3451" i="157"/>
  <c r="G3452" i="157"/>
  <c r="G3453" i="157"/>
  <c r="G3454" i="157"/>
  <c r="G3455" i="157"/>
  <c r="G3456" i="157"/>
  <c r="G3457" i="157"/>
  <c r="G3458" i="157"/>
  <c r="G3459" i="157"/>
  <c r="G3460" i="157"/>
  <c r="G3461" i="157"/>
  <c r="G3462" i="157"/>
  <c r="G3463" i="157"/>
  <c r="G3464" i="157"/>
  <c r="G3465" i="157"/>
  <c r="G3466" i="157"/>
  <c r="G3467" i="157"/>
  <c r="G3468" i="157"/>
  <c r="G3469" i="157"/>
  <c r="G3470" i="157"/>
  <c r="G3471" i="157"/>
  <c r="G3472" i="157"/>
  <c r="G3473" i="157"/>
  <c r="G3474" i="157"/>
  <c r="G3475" i="157"/>
  <c r="G3476" i="157"/>
  <c r="G3477" i="157"/>
  <c r="G3478" i="157"/>
  <c r="G3479" i="157"/>
  <c r="G3480" i="157"/>
  <c r="G3481" i="157"/>
  <c r="G3482" i="157"/>
  <c r="G3483" i="157"/>
  <c r="G3484" i="157"/>
  <c r="G3485" i="157"/>
  <c r="G3486" i="157"/>
  <c r="G3487" i="157"/>
  <c r="G3488" i="157"/>
  <c r="G3489" i="157"/>
  <c r="G3490" i="157"/>
  <c r="G3491" i="157"/>
  <c r="G3492" i="157"/>
  <c r="G3493" i="157"/>
  <c r="G3494" i="157"/>
  <c r="G3495" i="157"/>
  <c r="G3496" i="157"/>
  <c r="G3497" i="157"/>
  <c r="G3498" i="157"/>
  <c r="G3499" i="157"/>
  <c r="G3500" i="157"/>
  <c r="G3501" i="157"/>
  <c r="G3502" i="157"/>
  <c r="G3503" i="157"/>
  <c r="G3504" i="157"/>
  <c r="G3505" i="157"/>
  <c r="G3506" i="157"/>
  <c r="G3507" i="157"/>
  <c r="G3508" i="157"/>
  <c r="G3509" i="157"/>
  <c r="G3510" i="157"/>
  <c r="G3511" i="157"/>
  <c r="G3512" i="157"/>
  <c r="G3513" i="157"/>
  <c r="G3514" i="157"/>
  <c r="G3515" i="157"/>
  <c r="G3516" i="157"/>
  <c r="G3517" i="157"/>
  <c r="G3518" i="157"/>
  <c r="G3519" i="157"/>
  <c r="G3520" i="157"/>
  <c r="G3521" i="157"/>
  <c r="G3522" i="157"/>
  <c r="G3523" i="157"/>
  <c r="G3524" i="157"/>
  <c r="G3525" i="157"/>
  <c r="G3526" i="157"/>
  <c r="G3527" i="157"/>
  <c r="G3528" i="157"/>
  <c r="G3529" i="157"/>
  <c r="G3530" i="157"/>
  <c r="G3531" i="157"/>
  <c r="G3532" i="157"/>
  <c r="G3533" i="157"/>
  <c r="G3534" i="157"/>
  <c r="G3535" i="157"/>
  <c r="G3536" i="157"/>
  <c r="G3537" i="157"/>
  <c r="G3538" i="157"/>
  <c r="G3539" i="157"/>
  <c r="G3540" i="157"/>
  <c r="G3541" i="157"/>
  <c r="G3542" i="157"/>
  <c r="G3543" i="157"/>
  <c r="G3544" i="157"/>
  <c r="G3545" i="157"/>
  <c r="G3546" i="157"/>
  <c r="G3547" i="157"/>
  <c r="G3548" i="157"/>
  <c r="G3549" i="157"/>
  <c r="G3550" i="157"/>
  <c r="G3551" i="157"/>
  <c r="G3552" i="157"/>
  <c r="G3553" i="157"/>
  <c r="G3554" i="157"/>
  <c r="G3555" i="157"/>
  <c r="G3556" i="157"/>
  <c r="G3557" i="157"/>
  <c r="G3558" i="157"/>
  <c r="G3559" i="157"/>
  <c r="G3560" i="157"/>
  <c r="G3561" i="157"/>
  <c r="G3562" i="157"/>
  <c r="G3563" i="157"/>
  <c r="G3564" i="157"/>
  <c r="G3565" i="157"/>
  <c r="G3566" i="157"/>
  <c r="G3567" i="157"/>
  <c r="G3568" i="157"/>
  <c r="G3569" i="157"/>
  <c r="G3570" i="157"/>
  <c r="G3571" i="157"/>
  <c r="G3572" i="157"/>
  <c r="G3573" i="157"/>
  <c r="G3574" i="157"/>
  <c r="G3575" i="157"/>
  <c r="G3576" i="157"/>
  <c r="G3577" i="157"/>
  <c r="G3578" i="157"/>
  <c r="G3579" i="157"/>
  <c r="G3580" i="157"/>
  <c r="G3581" i="157"/>
  <c r="G3582" i="157"/>
  <c r="G3583" i="157"/>
  <c r="G3584" i="157"/>
  <c r="G3585" i="157"/>
  <c r="G3586" i="157"/>
  <c r="G3587" i="157"/>
  <c r="G3588" i="157"/>
  <c r="G3589" i="157"/>
  <c r="G3590" i="157"/>
  <c r="G3591" i="157"/>
  <c r="G3592" i="157"/>
  <c r="G3593" i="157"/>
  <c r="G3594" i="157"/>
  <c r="G3595" i="157"/>
  <c r="G3596" i="157"/>
  <c r="G3597" i="157"/>
  <c r="G3598" i="157"/>
  <c r="G3599" i="157"/>
  <c r="G3600" i="157"/>
  <c r="G3601" i="157"/>
  <c r="G3602" i="157"/>
  <c r="G3603" i="157"/>
  <c r="G3604" i="157"/>
  <c r="G3605" i="157"/>
  <c r="G3606" i="157"/>
  <c r="G3607" i="157"/>
  <c r="G3608" i="157"/>
  <c r="G3609" i="157"/>
  <c r="G3610" i="157"/>
  <c r="G3611" i="157"/>
  <c r="G3612" i="157"/>
  <c r="G3613" i="157"/>
  <c r="G3614" i="157"/>
  <c r="G3615" i="157"/>
  <c r="G3616" i="157"/>
  <c r="G3617" i="157"/>
  <c r="G3618" i="157"/>
  <c r="G3619" i="157"/>
  <c r="G3620" i="157"/>
  <c r="G3621" i="157"/>
  <c r="G3622" i="157"/>
  <c r="G3623" i="157"/>
  <c r="G3624" i="157"/>
  <c r="G3625" i="157"/>
  <c r="G3626" i="157"/>
  <c r="G3627" i="157"/>
  <c r="G3628" i="157"/>
  <c r="G3629" i="157"/>
  <c r="G3630" i="157"/>
  <c r="G3631" i="157"/>
  <c r="G3632" i="157"/>
  <c r="G3633" i="157"/>
  <c r="G3634" i="157"/>
  <c r="G3635" i="157"/>
  <c r="G3636" i="157"/>
  <c r="G3637" i="157"/>
  <c r="G3638" i="157"/>
  <c r="G3639" i="157"/>
  <c r="G3640" i="157"/>
  <c r="G3641" i="157"/>
  <c r="G3642" i="157"/>
  <c r="G3643" i="157"/>
  <c r="G3644" i="157"/>
  <c r="G3645" i="157"/>
  <c r="G3646" i="157"/>
  <c r="G3647" i="157"/>
  <c r="G3648" i="157"/>
  <c r="G3649" i="157"/>
  <c r="G3650" i="157"/>
  <c r="G3651" i="157"/>
  <c r="G3652" i="157"/>
  <c r="G3653" i="157"/>
  <c r="G3654" i="157"/>
  <c r="G3655" i="157"/>
  <c r="G3656" i="157"/>
  <c r="G3657" i="157"/>
  <c r="G3658" i="157"/>
  <c r="G3659" i="157"/>
  <c r="G3660" i="157"/>
  <c r="G3661" i="157"/>
  <c r="G3662" i="157"/>
  <c r="G3663" i="157"/>
  <c r="G3664" i="157"/>
  <c r="G3665" i="157"/>
  <c r="G3666" i="157"/>
  <c r="G3667" i="157"/>
  <c r="G3668" i="157"/>
  <c r="G3669" i="157"/>
  <c r="G3670" i="157"/>
  <c r="G3671" i="157"/>
  <c r="G3672" i="157"/>
  <c r="G3673" i="157"/>
  <c r="G3674" i="157"/>
  <c r="G3675" i="157"/>
  <c r="G3676" i="157"/>
  <c r="G3677" i="157"/>
  <c r="G3678" i="157"/>
  <c r="G3679" i="157"/>
  <c r="G3680" i="157"/>
  <c r="G3681" i="157"/>
  <c r="G3682" i="157"/>
  <c r="G3683" i="157"/>
  <c r="G3684" i="157"/>
  <c r="G3685" i="157"/>
  <c r="G3686" i="157"/>
  <c r="G3687" i="157"/>
  <c r="G3688" i="157"/>
  <c r="G3689" i="157"/>
  <c r="G3690" i="157"/>
  <c r="G3691" i="157"/>
  <c r="G3692" i="157"/>
  <c r="G3693" i="157"/>
  <c r="G3706" i="157"/>
  <c r="G3707" i="157"/>
  <c r="G3708" i="157"/>
  <c r="G3713" i="157"/>
  <c r="G3714" i="157"/>
  <c r="G3715" i="157"/>
  <c r="G3716" i="157"/>
  <c r="G3720" i="157"/>
  <c r="G3722" i="157"/>
  <c r="G3726" i="157"/>
  <c r="G3728" i="157"/>
  <c r="G3729" i="157"/>
  <c r="G3730" i="157"/>
  <c r="G3731" i="157"/>
  <c r="G3737" i="157"/>
  <c r="G3741" i="157"/>
  <c r="G3746" i="157"/>
  <c r="G3750" i="157"/>
  <c r="G3751" i="157"/>
  <c r="G3757" i="157"/>
  <c r="G3761" i="157"/>
  <c r="G3766" i="157"/>
  <c r="G3770" i="157"/>
  <c r="G3771" i="157"/>
  <c r="G3777" i="157"/>
  <c r="G3781" i="157"/>
  <c r="G3786" i="157"/>
  <c r="G3790" i="157"/>
  <c r="G3791" i="157"/>
  <c r="G3792" i="157"/>
  <c r="G3798" i="157"/>
  <c r="G3802" i="157"/>
  <c r="G3808" i="157"/>
  <c r="G3812" i="157"/>
  <c r="G3813" i="157"/>
  <c r="G3814" i="157"/>
  <c r="G3820" i="157"/>
  <c r="G3821" i="157"/>
  <c r="G3826" i="157"/>
  <c r="G3831" i="157"/>
  <c r="G3837" i="157"/>
  <c r="G3841" i="157"/>
  <c r="G3842" i="157"/>
  <c r="G3847" i="157"/>
  <c r="G3848" i="157"/>
  <c r="G3851" i="157"/>
  <c r="G3854" i="157"/>
  <c r="G3855" i="157"/>
  <c r="G3868" i="157"/>
  <c r="F3881" i="157"/>
  <c r="G3881" i="157" s="1"/>
  <c r="F3880" i="157"/>
  <c r="F3878" i="157"/>
  <c r="F3875" i="157"/>
  <c r="G3875" i="157" s="1"/>
  <c r="F3874" i="157"/>
  <c r="G3874" i="157" s="1"/>
  <c r="F3873" i="157"/>
  <c r="F3853" i="157"/>
  <c r="F3852" i="157"/>
  <c r="F3850" i="157"/>
  <c r="F3849" i="157"/>
  <c r="G3849" i="157" s="1"/>
  <c r="F3845" i="157"/>
  <c r="F3844" i="157"/>
  <c r="F3843" i="157"/>
  <c r="F3839" i="157"/>
  <c r="F3838" i="157"/>
  <c r="F3836" i="157"/>
  <c r="G3836" i="157" s="1"/>
  <c r="F3834" i="157"/>
  <c r="F3833" i="157"/>
  <c r="F3832" i="157"/>
  <c r="G3832" i="157" s="1"/>
  <c r="F3829" i="157"/>
  <c r="G3829" i="157" s="1"/>
  <c r="F3828" i="157"/>
  <c r="F3827" i="157"/>
  <c r="G3827" i="157" s="1"/>
  <c r="F3824" i="157"/>
  <c r="F3823" i="157"/>
  <c r="F3822" i="157"/>
  <c r="G3822" i="157" s="1"/>
  <c r="F3819" i="157"/>
  <c r="F3817" i="157"/>
  <c r="F3816" i="157"/>
  <c r="G3816" i="157" s="1"/>
  <c r="F3815" i="157"/>
  <c r="F3810" i="157"/>
  <c r="G3810" i="157" s="1"/>
  <c r="F3809" i="157"/>
  <c r="F3806" i="157"/>
  <c r="F3805" i="157"/>
  <c r="F3804" i="157"/>
  <c r="G3804" i="157" s="1"/>
  <c r="F3803" i="157"/>
  <c r="F3800" i="157"/>
  <c r="G3800" i="157" s="1"/>
  <c r="F3799" i="157"/>
  <c r="F3796" i="157"/>
  <c r="F3795" i="157"/>
  <c r="F3794" i="157"/>
  <c r="G3794" i="157" s="1"/>
  <c r="F3793" i="157"/>
  <c r="G3793" i="157" s="1"/>
  <c r="G3782" i="157"/>
  <c r="G3779" i="157"/>
  <c r="G3772" i="157"/>
  <c r="G3763" i="157"/>
  <c r="G3753" i="157"/>
  <c r="G3747" i="157"/>
  <c r="G3744" i="157"/>
  <c r="G3742" i="157"/>
  <c r="G3734" i="157"/>
  <c r="G3733" i="157"/>
  <c r="F3725" i="157"/>
  <c r="G3725" i="157" s="1"/>
  <c r="F3724" i="157"/>
  <c r="G3724" i="157" s="1"/>
  <c r="F3723" i="157"/>
  <c r="F3719" i="157"/>
  <c r="G3719" i="157" s="1"/>
  <c r="F3718" i="157"/>
  <c r="G3718" i="157" s="1"/>
  <c r="F3717" i="157"/>
  <c r="F3711" i="157"/>
  <c r="F3710" i="157"/>
  <c r="F3709" i="157"/>
  <c r="G3709" i="157" s="1"/>
  <c r="F3704" i="157"/>
  <c r="G3704" i="157" s="1"/>
  <c r="F3702" i="157"/>
  <c r="F3701" i="157"/>
  <c r="F3700" i="157"/>
  <c r="G3700" i="157" s="1"/>
  <c r="F3699" i="157"/>
  <c r="F3698" i="157"/>
  <c r="F3697" i="157"/>
  <c r="F3696" i="157"/>
  <c r="G3696" i="157" s="1"/>
  <c r="F3695" i="157"/>
  <c r="G3695" i="157" s="1"/>
  <c r="F3694" i="157"/>
  <c r="F3046" i="157"/>
  <c r="F3045" i="157"/>
  <c r="G3045" i="157" s="1"/>
  <c r="F3044" i="157"/>
  <c r="G3044" i="157" s="1"/>
  <c r="F3043" i="157"/>
  <c r="F3042" i="157"/>
  <c r="F3041" i="157"/>
  <c r="F3040" i="157"/>
  <c r="F3038" i="157"/>
  <c r="F3037" i="157"/>
  <c r="F3036" i="157"/>
  <c r="F3035" i="157"/>
  <c r="F3034" i="157"/>
  <c r="F3033" i="157"/>
  <c r="F3032" i="157"/>
  <c r="G3032" i="157" s="1"/>
  <c r="F3028" i="157"/>
  <c r="G3028" i="157" s="1"/>
  <c r="F3027" i="157"/>
  <c r="F3026" i="157"/>
  <c r="G3026" i="157" s="1"/>
  <c r="F3025" i="157"/>
  <c r="F3024" i="157"/>
  <c r="G3024" i="157" s="1"/>
  <c r="F3023" i="157"/>
  <c r="G3023" i="157" s="1"/>
  <c r="F3022" i="157"/>
  <c r="G3022" i="157" s="1"/>
  <c r="F3020" i="157"/>
  <c r="F3019" i="157"/>
  <c r="G3019" i="157" s="1"/>
  <c r="F3018" i="157"/>
  <c r="G3018" i="157" s="1"/>
  <c r="F3017" i="157"/>
  <c r="F3016" i="157"/>
  <c r="G3016" i="157" s="1"/>
  <c r="F3015" i="157"/>
  <c r="F3014" i="157"/>
  <c r="G3014" i="157" s="1"/>
  <c r="J2936" i="157"/>
  <c r="K2936" i="157" s="1"/>
  <c r="F2936" i="157"/>
  <c r="J2928" i="157"/>
  <c r="K2928" i="157" s="1"/>
  <c r="F2928" i="157"/>
  <c r="J2918" i="157"/>
  <c r="K2918" i="157" s="1"/>
  <c r="F2918" i="157"/>
  <c r="F2917" i="157"/>
  <c r="F2916" i="157"/>
  <c r="F2915" i="157"/>
  <c r="F2914" i="157"/>
  <c r="F2913" i="157"/>
  <c r="G2913" i="157" s="1"/>
  <c r="F2912" i="157"/>
  <c r="J2910" i="157"/>
  <c r="K2910" i="157" s="1"/>
  <c r="F2910" i="157"/>
  <c r="F2909" i="157"/>
  <c r="F2908" i="157"/>
  <c r="G2908" i="157" s="1"/>
  <c r="F2907" i="157"/>
  <c r="F2906" i="157"/>
  <c r="G2906" i="157" s="1"/>
  <c r="F2905" i="157"/>
  <c r="G2905" i="157" s="1"/>
  <c r="F2904" i="157"/>
  <c r="J2900" i="157"/>
  <c r="K2900" i="157" s="1"/>
  <c r="F2900" i="157"/>
  <c r="G2900" i="157" s="1"/>
  <c r="F2899" i="157"/>
  <c r="G2899" i="157" s="1"/>
  <c r="F2898" i="157"/>
  <c r="G2898" i="157" s="1"/>
  <c r="F2897" i="157"/>
  <c r="F2896" i="157"/>
  <c r="F2895" i="157"/>
  <c r="F2894" i="157"/>
  <c r="J2892" i="157"/>
  <c r="K2892" i="157" s="1"/>
  <c r="F2892" i="157"/>
  <c r="G2892" i="157" s="1"/>
  <c r="F2891" i="157"/>
  <c r="G2891" i="157" s="1"/>
  <c r="F2890" i="157"/>
  <c r="F2889" i="157"/>
  <c r="G2889" i="157" s="1"/>
  <c r="F2888" i="157"/>
  <c r="F2887" i="157"/>
  <c r="G2887" i="157" s="1"/>
  <c r="F2886" i="157"/>
  <c r="F2863" i="157"/>
  <c r="G2863" i="157" s="1"/>
  <c r="F2862" i="157"/>
  <c r="G2862" i="157" s="1"/>
  <c r="F2861" i="157"/>
  <c r="G2861" i="157" s="1"/>
  <c r="F2860" i="157"/>
  <c r="G2860" i="157" s="1"/>
  <c r="F2859" i="157"/>
  <c r="F2858" i="157"/>
  <c r="G2858" i="157" s="1"/>
  <c r="F2857" i="157"/>
  <c r="G2857" i="157" s="1"/>
  <c r="F2855" i="157"/>
  <c r="F2854" i="157"/>
  <c r="G2854" i="157" s="1"/>
  <c r="F2853" i="157"/>
  <c r="F2852" i="157"/>
  <c r="F2851" i="157"/>
  <c r="F2850" i="157"/>
  <c r="G2850" i="157" s="1"/>
  <c r="F2849" i="157"/>
  <c r="F2845" i="157"/>
  <c r="F2844" i="157"/>
  <c r="G2844" i="157" s="1"/>
  <c r="F2843" i="157"/>
  <c r="F2842" i="157"/>
  <c r="F2841" i="157"/>
  <c r="F2840" i="157"/>
  <c r="F2839" i="157"/>
  <c r="F2837" i="157"/>
  <c r="G2837" i="157" s="1"/>
  <c r="F2836" i="157"/>
  <c r="F2835" i="157"/>
  <c r="F2834" i="157"/>
  <c r="F2833" i="157"/>
  <c r="G2833" i="157" s="1"/>
  <c r="F2832" i="157"/>
  <c r="G2832" i="157" s="1"/>
  <c r="F2831" i="157"/>
  <c r="G2831" i="157" s="1"/>
  <c r="F2808" i="157"/>
  <c r="F2807" i="157"/>
  <c r="F2806" i="157"/>
  <c r="F2805" i="157"/>
  <c r="F2804" i="157"/>
  <c r="F2803" i="157"/>
  <c r="G2803" i="157" s="1"/>
  <c r="F2802" i="157"/>
  <c r="F2800" i="157"/>
  <c r="G2800" i="157" s="1"/>
  <c r="F2799" i="157"/>
  <c r="F2798" i="157"/>
  <c r="G2798" i="157" s="1"/>
  <c r="F2797" i="157"/>
  <c r="F2796" i="157"/>
  <c r="F2795" i="157"/>
  <c r="G2795" i="157" s="1"/>
  <c r="F2794" i="157"/>
  <c r="F2790" i="157"/>
  <c r="G2790" i="157" s="1"/>
  <c r="F2789" i="157"/>
  <c r="G2789" i="157" s="1"/>
  <c r="F2788" i="157"/>
  <c r="F2787" i="157"/>
  <c r="G2787" i="157" s="1"/>
  <c r="F2786" i="157"/>
  <c r="F2785" i="157"/>
  <c r="F2784" i="157"/>
  <c r="G2784" i="157" s="1"/>
  <c r="F2782" i="157"/>
  <c r="F2781" i="157"/>
  <c r="G2781" i="157" s="1"/>
  <c r="F2780" i="157"/>
  <c r="F2779" i="157"/>
  <c r="F2778" i="157"/>
  <c r="F2777" i="157"/>
  <c r="G2777" i="157" s="1"/>
  <c r="F2776" i="157"/>
  <c r="F2753" i="157"/>
  <c r="G2753" i="157" s="1"/>
  <c r="F2752" i="157"/>
  <c r="F2751" i="157"/>
  <c r="G2751" i="157" s="1"/>
  <c r="F2750" i="157"/>
  <c r="F2749" i="157"/>
  <c r="F2748" i="157"/>
  <c r="G2748" i="157" s="1"/>
  <c r="F2747" i="157"/>
  <c r="G2747" i="157" s="1"/>
  <c r="F2745" i="157"/>
  <c r="G2745" i="157" s="1"/>
  <c r="F2744" i="157"/>
  <c r="G2744" i="157" s="1"/>
  <c r="F2743" i="157"/>
  <c r="G2743" i="157" s="1"/>
  <c r="F2742" i="157"/>
  <c r="F2741" i="157"/>
  <c r="G2741" i="157" s="1"/>
  <c r="F2740" i="157"/>
  <c r="G2740" i="157" s="1"/>
  <c r="F2739" i="157"/>
  <c r="F2735" i="157"/>
  <c r="F2734" i="157"/>
  <c r="F2733" i="157"/>
  <c r="G2733" i="157" s="1"/>
  <c r="F2732" i="157"/>
  <c r="G2732" i="157" s="1"/>
  <c r="F2731" i="157"/>
  <c r="F2730" i="157"/>
  <c r="G2730" i="157" s="1"/>
  <c r="F2729" i="157"/>
  <c r="F2727" i="157"/>
  <c r="F2726" i="157"/>
  <c r="F2725" i="157"/>
  <c r="G2725" i="157" s="1"/>
  <c r="F2724" i="157"/>
  <c r="F2723" i="157"/>
  <c r="G2723" i="157" s="1"/>
  <c r="F2722" i="157"/>
  <c r="F2721" i="157"/>
  <c r="F2698" i="157"/>
  <c r="G2698" i="157" s="1"/>
  <c r="F2697" i="157"/>
  <c r="G2697" i="157" s="1"/>
  <c r="F2696" i="157"/>
  <c r="F2695" i="157"/>
  <c r="G2695" i="157" s="1"/>
  <c r="F2694" i="157"/>
  <c r="F2693" i="157"/>
  <c r="F2692" i="157"/>
  <c r="G2692" i="157" s="1"/>
  <c r="F2691" i="157"/>
  <c r="G2691" i="157" s="1"/>
  <c r="F2690" i="157"/>
  <c r="G2690" i="157" s="1"/>
  <c r="F2689" i="157"/>
  <c r="G2689" i="157" s="1"/>
  <c r="F2688" i="157"/>
  <c r="F2687" i="157"/>
  <c r="G2687" i="157" s="1"/>
  <c r="F2686" i="157"/>
  <c r="G2686" i="157" s="1"/>
  <c r="F2685" i="157"/>
  <c r="F2684" i="157"/>
  <c r="F2680" i="157"/>
  <c r="G2680" i="157" s="1"/>
  <c r="F2679" i="157"/>
  <c r="G2679" i="157" s="1"/>
  <c r="F2678" i="157"/>
  <c r="G2678" i="157" s="1"/>
  <c r="F2677" i="157"/>
  <c r="G2677" i="157" s="1"/>
  <c r="J2676" i="157"/>
  <c r="K2676" i="157" s="1"/>
  <c r="F2676" i="157"/>
  <c r="F2675" i="157"/>
  <c r="F2674" i="157"/>
  <c r="F2673" i="157"/>
  <c r="G2673" i="157" s="1"/>
  <c r="F2672" i="157"/>
  <c r="G2672" i="157" s="1"/>
  <c r="F2671" i="157"/>
  <c r="F2670" i="157"/>
  <c r="F2669" i="157"/>
  <c r="G2669" i="157" s="1"/>
  <c r="F2668" i="157"/>
  <c r="G2668" i="157" s="1"/>
  <c r="F2667" i="157"/>
  <c r="F2666" i="157"/>
  <c r="G2666" i="157" s="1"/>
  <c r="F2643" i="157"/>
  <c r="G2643" i="157" s="1"/>
  <c r="F2642" i="157"/>
  <c r="G2642" i="157" s="1"/>
  <c r="F2641" i="157"/>
  <c r="G2641" i="157" s="1"/>
  <c r="F2640" i="157"/>
  <c r="F2639" i="157"/>
  <c r="G2639" i="157" s="1"/>
  <c r="F2638" i="157"/>
  <c r="F2637" i="157"/>
  <c r="G2637" i="157" s="1"/>
  <c r="F2635" i="157"/>
  <c r="G2635" i="157" s="1"/>
  <c r="F2634" i="157"/>
  <c r="G2634" i="157" s="1"/>
  <c r="F2633" i="157"/>
  <c r="F2632" i="157"/>
  <c r="F2631" i="157"/>
  <c r="F2630" i="157"/>
  <c r="G2630" i="157" s="1"/>
  <c r="F2629" i="157"/>
  <c r="G2629" i="157" s="1"/>
  <c r="F2625" i="157"/>
  <c r="G2625" i="157" s="1"/>
  <c r="F2624" i="157"/>
  <c r="F2623" i="157"/>
  <c r="G2623" i="157" s="1"/>
  <c r="F2622" i="157"/>
  <c r="G2622" i="157" s="1"/>
  <c r="F2621" i="157"/>
  <c r="F2620" i="157"/>
  <c r="F2619" i="157"/>
  <c r="F2617" i="157"/>
  <c r="F2616" i="157"/>
  <c r="F2615" i="157"/>
  <c r="G2615" i="157" s="1"/>
  <c r="F2614" i="157"/>
  <c r="F2613" i="157"/>
  <c r="G2613" i="157" s="1"/>
  <c r="F2612" i="157"/>
  <c r="G2612" i="157" s="1"/>
  <c r="F2611" i="157"/>
  <c r="G2611" i="157" s="1"/>
  <c r="J2605" i="157"/>
  <c r="K2605" i="157" s="1"/>
  <c r="F2605" i="157"/>
  <c r="G2605" i="157" s="1"/>
  <c r="J2604" i="157"/>
  <c r="K2604" i="157" s="1"/>
  <c r="F2604" i="157"/>
  <c r="G2604" i="157" s="1"/>
  <c r="J2603" i="157"/>
  <c r="K2603" i="157" s="1"/>
  <c r="F2603" i="157"/>
  <c r="J2602" i="157"/>
  <c r="K2602" i="157" s="1"/>
  <c r="F2602" i="157"/>
  <c r="J2601" i="157"/>
  <c r="K2601" i="157" s="1"/>
  <c r="F2601" i="157"/>
  <c r="J2600" i="157"/>
  <c r="K2600" i="157" s="1"/>
  <c r="F2600" i="157"/>
  <c r="G2600" i="157" s="1"/>
  <c r="F2588" i="157"/>
  <c r="J2587" i="157"/>
  <c r="K2587" i="157" s="1"/>
  <c r="F2587" i="157"/>
  <c r="G2587" i="157" s="1"/>
  <c r="J2586" i="157"/>
  <c r="K2586" i="157" s="1"/>
  <c r="F2586" i="157"/>
  <c r="G2586" i="157" s="1"/>
  <c r="J2585" i="157"/>
  <c r="K2585" i="157" s="1"/>
  <c r="F2585" i="157"/>
  <c r="G2585" i="157" s="1"/>
  <c r="J2584" i="157"/>
  <c r="K2584" i="157" s="1"/>
  <c r="F2584" i="157"/>
  <c r="G2584" i="157" s="1"/>
  <c r="J2583" i="157"/>
  <c r="K2583" i="157" s="1"/>
  <c r="F2583" i="157"/>
  <c r="G2583" i="157" s="1"/>
  <c r="J2582" i="157"/>
  <c r="K2582" i="157" s="1"/>
  <c r="F2582" i="157"/>
  <c r="G2582" i="157" s="1"/>
  <c r="F2580" i="157"/>
  <c r="F2579" i="157"/>
  <c r="F2578" i="157"/>
  <c r="G2578" i="157" s="1"/>
  <c r="F2577" i="157"/>
  <c r="G2577" i="157" s="1"/>
  <c r="F2576" i="157"/>
  <c r="G2576" i="157" s="1"/>
  <c r="F2575" i="157"/>
  <c r="G2575" i="157" s="1"/>
  <c r="F2574" i="157"/>
  <c r="G2574" i="157" s="1"/>
  <c r="F2570" i="157"/>
  <c r="J2569" i="157"/>
  <c r="K2569" i="157" s="1"/>
  <c r="F2569" i="157"/>
  <c r="J2568" i="157"/>
  <c r="K2568" i="157" s="1"/>
  <c r="F2568" i="157"/>
  <c r="J2567" i="157"/>
  <c r="K2567" i="157" s="1"/>
  <c r="F2567" i="157"/>
  <c r="J2566" i="157"/>
  <c r="K2566" i="157" s="1"/>
  <c r="F2566" i="157"/>
  <c r="G2566" i="157" s="1"/>
  <c r="J2565" i="157"/>
  <c r="K2565" i="157" s="1"/>
  <c r="F2565" i="157"/>
  <c r="G2565" i="157" s="1"/>
  <c r="J2564" i="157"/>
  <c r="K2564" i="157" s="1"/>
  <c r="F2564" i="157"/>
  <c r="G2564" i="157" s="1"/>
  <c r="F2562" i="157"/>
  <c r="G2562" i="157" s="1"/>
  <c r="F2561" i="157"/>
  <c r="G2561" i="157" s="1"/>
  <c r="F2560" i="157"/>
  <c r="F2559" i="157"/>
  <c r="G2559" i="157" s="1"/>
  <c r="F2558" i="157"/>
  <c r="F2557" i="157"/>
  <c r="F2556" i="157"/>
  <c r="J2551" i="157"/>
  <c r="K2551" i="157" s="1"/>
  <c r="F2551" i="157"/>
  <c r="G2551" i="157" s="1"/>
  <c r="J2550" i="157"/>
  <c r="K2550" i="157" s="1"/>
  <c r="F2550" i="157"/>
  <c r="J2549" i="157"/>
  <c r="K2549" i="157" s="1"/>
  <c r="F2549" i="157"/>
  <c r="G2549" i="157" s="1"/>
  <c r="J2548" i="157"/>
  <c r="K2548" i="157" s="1"/>
  <c r="F2548" i="157"/>
  <c r="G2548" i="157" s="1"/>
  <c r="J2547" i="157"/>
  <c r="K2547" i="157" s="1"/>
  <c r="F2547" i="157"/>
  <c r="J2546" i="157"/>
  <c r="K2546" i="157" s="1"/>
  <c r="F2546" i="157"/>
  <c r="G2546" i="157" s="1"/>
  <c r="J2545" i="157"/>
  <c r="K2545" i="157" s="1"/>
  <c r="F2545" i="157"/>
  <c r="G2545" i="157" s="1"/>
  <c r="J2533" i="157"/>
  <c r="K2533" i="157" s="1"/>
  <c r="F2533" i="157"/>
  <c r="G2533" i="157" s="1"/>
  <c r="J2532" i="157"/>
  <c r="K2532" i="157" s="1"/>
  <c r="F2532" i="157"/>
  <c r="G2532" i="157" s="1"/>
  <c r="J2531" i="157"/>
  <c r="K2531" i="157" s="1"/>
  <c r="F2531" i="157"/>
  <c r="G2531" i="157" s="1"/>
  <c r="J2530" i="157"/>
  <c r="K2530" i="157" s="1"/>
  <c r="F2530" i="157"/>
  <c r="J2529" i="157"/>
  <c r="K2529" i="157" s="1"/>
  <c r="F2529" i="157"/>
  <c r="G2529" i="157" s="1"/>
  <c r="J2528" i="157"/>
  <c r="K2528" i="157" s="1"/>
  <c r="F2528" i="157"/>
  <c r="J2527" i="157"/>
  <c r="K2527" i="157" s="1"/>
  <c r="F2527" i="157"/>
  <c r="G2527" i="157" s="1"/>
  <c r="F2525" i="157"/>
  <c r="G2525" i="157" s="1"/>
  <c r="F2524" i="157"/>
  <c r="G2524" i="157" s="1"/>
  <c r="F2523" i="157"/>
  <c r="G2523" i="157" s="1"/>
  <c r="F2522" i="157"/>
  <c r="G2522" i="157" s="1"/>
  <c r="F2521" i="157"/>
  <c r="F2520" i="157"/>
  <c r="G2520" i="157" s="1"/>
  <c r="F2519" i="157"/>
  <c r="G2519" i="157" s="1"/>
  <c r="J2515" i="157"/>
  <c r="K2515" i="157" s="1"/>
  <c r="F2515" i="157"/>
  <c r="J2514" i="157"/>
  <c r="K2514" i="157" s="1"/>
  <c r="F2514" i="157"/>
  <c r="J2513" i="157"/>
  <c r="K2513" i="157" s="1"/>
  <c r="F2513" i="157"/>
  <c r="J2512" i="157"/>
  <c r="K2512" i="157" s="1"/>
  <c r="F2512" i="157"/>
  <c r="J2511" i="157"/>
  <c r="K2511" i="157" s="1"/>
  <c r="F2511" i="157"/>
  <c r="G2511" i="157" s="1"/>
  <c r="J2510" i="157"/>
  <c r="K2510" i="157" s="1"/>
  <c r="F2510" i="157"/>
  <c r="G2510" i="157" s="1"/>
  <c r="J2509" i="157"/>
  <c r="K2509" i="157" s="1"/>
  <c r="F2509" i="157"/>
  <c r="G2509" i="157" s="1"/>
  <c r="F2507" i="157"/>
  <c r="G2507" i="157" s="1"/>
  <c r="F2506" i="157"/>
  <c r="G2506" i="157" s="1"/>
  <c r="F2505" i="157"/>
  <c r="F2504" i="157"/>
  <c r="F2503" i="157"/>
  <c r="G2503" i="157" s="1"/>
  <c r="F2502" i="157"/>
  <c r="F2501" i="157"/>
  <c r="F2439" i="157"/>
  <c r="G2439" i="157" s="1"/>
  <c r="F2438" i="157"/>
  <c r="F2436" i="157"/>
  <c r="G2436" i="157" s="1"/>
  <c r="F2435" i="157"/>
  <c r="F2434" i="157"/>
  <c r="G2434" i="157" s="1"/>
  <c r="F2430" i="157"/>
  <c r="F2429" i="157"/>
  <c r="F2427" i="157"/>
  <c r="G2427" i="157" s="1"/>
  <c r="F2426" i="157"/>
  <c r="F2425" i="157"/>
  <c r="G2425" i="157" s="1"/>
  <c r="F2380" i="157"/>
  <c r="G2380" i="157" s="1"/>
  <c r="F2379" i="157"/>
  <c r="G2379" i="157" s="1"/>
  <c r="F2378" i="157"/>
  <c r="F2377" i="157"/>
  <c r="F2376" i="157"/>
  <c r="F2375" i="157"/>
  <c r="G2375" i="157" s="1"/>
  <c r="J2373" i="157"/>
  <c r="K2373" i="157" s="1"/>
  <c r="F2373" i="157"/>
  <c r="G2373" i="157" s="1"/>
  <c r="F2372" i="157"/>
  <c r="F2371" i="157"/>
  <c r="F2369" i="157"/>
  <c r="G2369" i="157" s="1"/>
  <c r="F2368" i="157"/>
  <c r="G2368" i="157" s="1"/>
  <c r="F2367" i="157"/>
  <c r="G2367" i="157" s="1"/>
  <c r="F2366" i="157"/>
  <c r="F2365" i="157"/>
  <c r="F2364" i="157"/>
  <c r="G2364" i="157" s="1"/>
  <c r="F2363" i="157"/>
  <c r="G2363" i="157" s="1"/>
  <c r="F2362" i="157"/>
  <c r="G2362" i="157" s="1"/>
  <c r="F2361" i="157"/>
  <c r="F2360" i="157"/>
  <c r="F2359" i="157"/>
  <c r="G2359" i="157" s="1"/>
  <c r="F2358" i="157"/>
  <c r="G2358" i="157" s="1"/>
  <c r="F2357" i="157"/>
  <c r="F2356" i="157"/>
  <c r="G2356" i="157" s="1"/>
  <c r="F2355" i="157"/>
  <c r="G2355" i="157" s="1"/>
  <c r="F2354" i="157"/>
  <c r="F2353" i="157"/>
  <c r="F2352" i="157"/>
  <c r="G2352" i="157" s="1"/>
  <c r="F2351" i="157"/>
  <c r="F2350" i="157"/>
  <c r="G2350" i="157" s="1"/>
  <c r="F2347" i="157"/>
  <c r="G2347" i="157" s="1"/>
  <c r="F2346" i="157"/>
  <c r="G2346" i="157" s="1"/>
  <c r="F2345" i="157"/>
  <c r="F2344" i="157"/>
  <c r="F2343" i="157"/>
  <c r="G2343" i="157" s="1"/>
  <c r="F2342" i="157"/>
  <c r="J2340" i="157"/>
  <c r="K2340" i="157" s="1"/>
  <c r="F2339" i="157"/>
  <c r="F2338" i="157"/>
  <c r="F2336" i="157"/>
  <c r="G2336" i="157" s="1"/>
  <c r="F2335" i="157"/>
  <c r="G2335" i="157" s="1"/>
  <c r="F2334" i="157"/>
  <c r="G2334" i="157" s="1"/>
  <c r="F2333" i="157"/>
  <c r="F2332" i="157"/>
  <c r="F2331" i="157"/>
  <c r="G2331" i="157" s="1"/>
  <c r="F2330" i="157"/>
  <c r="F2329" i="157"/>
  <c r="G2329" i="157" s="1"/>
  <c r="F2328" i="157"/>
  <c r="F2327" i="157"/>
  <c r="G2327" i="157" s="1"/>
  <c r="F2326" i="157"/>
  <c r="F2325" i="157"/>
  <c r="G2325" i="157" s="1"/>
  <c r="F2324" i="157"/>
  <c r="F2323" i="157"/>
  <c r="F2322" i="157"/>
  <c r="F2321" i="157"/>
  <c r="G2321" i="157" s="1"/>
  <c r="F2320" i="157"/>
  <c r="F2319" i="157"/>
  <c r="G2319" i="157" s="1"/>
  <c r="F2318" i="157"/>
  <c r="G2318" i="157" s="1"/>
  <c r="F2317" i="157"/>
  <c r="G2317" i="157" s="1"/>
  <c r="F2313" i="157"/>
  <c r="F2312" i="157"/>
  <c r="F2310" i="157"/>
  <c r="G2310" i="157" s="1"/>
  <c r="F2308" i="157"/>
  <c r="F2307" i="157"/>
  <c r="G2307" i="157" s="1"/>
  <c r="F2306" i="157"/>
  <c r="F2303" i="157"/>
  <c r="F2297" i="157"/>
  <c r="F2296" i="157"/>
  <c r="F2295" i="157"/>
  <c r="J2293" i="157"/>
  <c r="K2293" i="157" s="1"/>
  <c r="F2293" i="157"/>
  <c r="F2292" i="157"/>
  <c r="F2291" i="157"/>
  <c r="G2291" i="157" s="1"/>
  <c r="F2290" i="157"/>
  <c r="F2289" i="157"/>
  <c r="G2289" i="157" s="1"/>
  <c r="F2288" i="157"/>
  <c r="G2288" i="157" s="1"/>
  <c r="F2287" i="157"/>
  <c r="G2287" i="157" s="1"/>
  <c r="F2283" i="157"/>
  <c r="F2282" i="157"/>
  <c r="G2282" i="157" s="1"/>
  <c r="F2281" i="157"/>
  <c r="G2281" i="157" s="1"/>
  <c r="J2279" i="157"/>
  <c r="K2279" i="157" s="1"/>
  <c r="F2279" i="157"/>
  <c r="F2278" i="157"/>
  <c r="G2278" i="157" s="1"/>
  <c r="F2277" i="157"/>
  <c r="G2277" i="157" s="1"/>
  <c r="F2276" i="157"/>
  <c r="G2276" i="157" s="1"/>
  <c r="F2275" i="157"/>
  <c r="F2274" i="157"/>
  <c r="F2273" i="157"/>
  <c r="F2267" i="157"/>
  <c r="F2266" i="157"/>
  <c r="G2266" i="157" s="1"/>
  <c r="F2263" i="157"/>
  <c r="G2263" i="157" s="1"/>
  <c r="F2262" i="157"/>
  <c r="G2262" i="157" s="1"/>
  <c r="F2261" i="157"/>
  <c r="G2261" i="157" s="1"/>
  <c r="F2260" i="157"/>
  <c r="F2259" i="157"/>
  <c r="F2257" i="157"/>
  <c r="G2257" i="157" s="1"/>
  <c r="F2256" i="157"/>
  <c r="F2253" i="157"/>
  <c r="F2252" i="157"/>
  <c r="G2252" i="157" s="1"/>
  <c r="F2251" i="157"/>
  <c r="G2251" i="157" s="1"/>
  <c r="F2247" i="157"/>
  <c r="F2246" i="157"/>
  <c r="G2246" i="157" s="1"/>
  <c r="F2245" i="157"/>
  <c r="G2245" i="157" s="1"/>
  <c r="F2244" i="157"/>
  <c r="F2243" i="157"/>
  <c r="F2242" i="157"/>
  <c r="G2242" i="157" s="1"/>
  <c r="F2241" i="157"/>
  <c r="F2240" i="157"/>
  <c r="F2239" i="157"/>
  <c r="F2238" i="157"/>
  <c r="F2237" i="157"/>
  <c r="G2237" i="157" s="1"/>
  <c r="F2236" i="157"/>
  <c r="F2235" i="157"/>
  <c r="G2235" i="157" s="1"/>
  <c r="F2234" i="157"/>
  <c r="J2233" i="157"/>
  <c r="K2233" i="157" s="1"/>
  <c r="F2233" i="157"/>
  <c r="G2233" i="157" s="1"/>
  <c r="F2232" i="157"/>
  <c r="G2232" i="157" s="1"/>
  <c r="F2231" i="157"/>
  <c r="G2231" i="157" s="1"/>
  <c r="F2230" i="157"/>
  <c r="F2229" i="157"/>
  <c r="G2229" i="157" s="1"/>
  <c r="F2228" i="157"/>
  <c r="F2227" i="157"/>
  <c r="G2227" i="157" s="1"/>
  <c r="F2226" i="157"/>
  <c r="F2225" i="157"/>
  <c r="F2222" i="157"/>
  <c r="G2222" i="157" s="1"/>
  <c r="F2221" i="157"/>
  <c r="F2220" i="157"/>
  <c r="G2220" i="157" s="1"/>
  <c r="F2219" i="157"/>
  <c r="F2218" i="157"/>
  <c r="F2217" i="157"/>
  <c r="F2216" i="157"/>
  <c r="G2216" i="157" s="1"/>
  <c r="F2215" i="157"/>
  <c r="F2214" i="157"/>
  <c r="G2214" i="157" s="1"/>
  <c r="F2213" i="157"/>
  <c r="G2213" i="157" s="1"/>
  <c r="F2212" i="157"/>
  <c r="F2211" i="157"/>
  <c r="F2210" i="157"/>
  <c r="G2210" i="157" s="1"/>
  <c r="F2209" i="157"/>
  <c r="G2209" i="157" s="1"/>
  <c r="J2208" i="157"/>
  <c r="K2208" i="157" s="1"/>
  <c r="F2208" i="157"/>
  <c r="G2208" i="157" s="1"/>
  <c r="F2207" i="157"/>
  <c r="F2206" i="157"/>
  <c r="F2205" i="157"/>
  <c r="F2204" i="157"/>
  <c r="G2204" i="157" s="1"/>
  <c r="F2203" i="157"/>
  <c r="G2203" i="157" s="1"/>
  <c r="F2202" i="157"/>
  <c r="G2202" i="157" s="1"/>
  <c r="F2201" i="157"/>
  <c r="F2200" i="157"/>
  <c r="G2200" i="157" s="1"/>
  <c r="F2196" i="157"/>
  <c r="G2196" i="157" s="1"/>
  <c r="F2195" i="157"/>
  <c r="F2194" i="157"/>
  <c r="G2194" i="157" s="1"/>
  <c r="F2172" i="157"/>
  <c r="F2170" i="157"/>
  <c r="G2170" i="157" s="1"/>
  <c r="F2169" i="157"/>
  <c r="F2168" i="157"/>
  <c r="F2167" i="157"/>
  <c r="F2166" i="157"/>
  <c r="G2166" i="157" s="1"/>
  <c r="F2162" i="157"/>
  <c r="F2161" i="157"/>
  <c r="F2158" i="157"/>
  <c r="F2157" i="157"/>
  <c r="G2157" i="157" s="1"/>
  <c r="F2156" i="157"/>
  <c r="F2155" i="157"/>
  <c r="G2155" i="157" s="1"/>
  <c r="F2154" i="157"/>
  <c r="F2153" i="157"/>
  <c r="G2153" i="157" s="1"/>
  <c r="F2152" i="157"/>
  <c r="F2151" i="157"/>
  <c r="F2147" i="157"/>
  <c r="G2147" i="157" s="1"/>
  <c r="F2146" i="157"/>
  <c r="F2143" i="157"/>
  <c r="F2142" i="157"/>
  <c r="G2142" i="157" s="1"/>
  <c r="F2141" i="157"/>
  <c r="F2140" i="157"/>
  <c r="G2140" i="157" s="1"/>
  <c r="F2139" i="157"/>
  <c r="G2139" i="157" s="1"/>
  <c r="F2138" i="157"/>
  <c r="G2138" i="157" s="1"/>
  <c r="F2137" i="157"/>
  <c r="F2136" i="157"/>
  <c r="F2132" i="157"/>
  <c r="G2132" i="157" s="1"/>
  <c r="F2131" i="157"/>
  <c r="F2128" i="157"/>
  <c r="G2128" i="157" s="1"/>
  <c r="F2127" i="157"/>
  <c r="F2126" i="157"/>
  <c r="F2125" i="157"/>
  <c r="G2125" i="157" s="1"/>
  <c r="F2124" i="157"/>
  <c r="G2124" i="157" s="1"/>
  <c r="F2123" i="157"/>
  <c r="F2122" i="157"/>
  <c r="F2121" i="157"/>
  <c r="G2121" i="157" s="1"/>
  <c r="F2078" i="157"/>
  <c r="F2077" i="157"/>
  <c r="F2076" i="157"/>
  <c r="G2076" i="157" s="1"/>
  <c r="F2075" i="157"/>
  <c r="F2070" i="157"/>
  <c r="F2069" i="157"/>
  <c r="G2069" i="157" s="1"/>
  <c r="F2068" i="157"/>
  <c r="F2067" i="157"/>
  <c r="F2066" i="157"/>
  <c r="F2065" i="157"/>
  <c r="F2064" i="157"/>
  <c r="F2063" i="157"/>
  <c r="F2061" i="157"/>
  <c r="J2060" i="157"/>
  <c r="K2060" i="157" s="1"/>
  <c r="F2060" i="157"/>
  <c r="G2060" i="157" s="1"/>
  <c r="F2057" i="157"/>
  <c r="F2056" i="157"/>
  <c r="F2055" i="157"/>
  <c r="F2054" i="157"/>
  <c r="G2054" i="157" s="1"/>
  <c r="F2053" i="157"/>
  <c r="G2053" i="157" s="1"/>
  <c r="F2052" i="157"/>
  <c r="F2051" i="157"/>
  <c r="F2050" i="157"/>
  <c r="G2050" i="157" s="1"/>
  <c r="F2049" i="157"/>
  <c r="F2048" i="157"/>
  <c r="F2047" i="157"/>
  <c r="F2045" i="157"/>
  <c r="G2045" i="157" s="1"/>
  <c r="F2044" i="157"/>
  <c r="G2044" i="157" s="1"/>
  <c r="F2040" i="157"/>
  <c r="G2040" i="157" s="1"/>
  <c r="F2039" i="157"/>
  <c r="F2038" i="157"/>
  <c r="G2038" i="157" s="1"/>
  <c r="F2037" i="157"/>
  <c r="F2032" i="157"/>
  <c r="F2031" i="157"/>
  <c r="G2031" i="157" s="1"/>
  <c r="F2030" i="157"/>
  <c r="F2029" i="157"/>
  <c r="F2028" i="157"/>
  <c r="G2028" i="157" s="1"/>
  <c r="F2027" i="157"/>
  <c r="G2027" i="157" s="1"/>
  <c r="F2026" i="157"/>
  <c r="G2026" i="157" s="1"/>
  <c r="F2025" i="157"/>
  <c r="G2025" i="157" s="1"/>
  <c r="F2023" i="157"/>
  <c r="J2022" i="157"/>
  <c r="K2022" i="157" s="1"/>
  <c r="F2022" i="157"/>
  <c r="F2019" i="157"/>
  <c r="F2018" i="157"/>
  <c r="G2018" i="157" s="1"/>
  <c r="F2017" i="157"/>
  <c r="F2016" i="157"/>
  <c r="G2016" i="157" s="1"/>
  <c r="F2015" i="157"/>
  <c r="F2014" i="157"/>
  <c r="F2013" i="157"/>
  <c r="F2012" i="157"/>
  <c r="G2012" i="157" s="1"/>
  <c r="F2011" i="157"/>
  <c r="F2010" i="157"/>
  <c r="G2010" i="157" s="1"/>
  <c r="F2009" i="157"/>
  <c r="F2007" i="157"/>
  <c r="G2007" i="157" s="1"/>
  <c r="F2006" i="157"/>
  <c r="F2002" i="157"/>
  <c r="G2002" i="157" s="1"/>
  <c r="F2001" i="157"/>
  <c r="G2001" i="157" s="1"/>
  <c r="F2000" i="157"/>
  <c r="F1999" i="157"/>
  <c r="F1994" i="157"/>
  <c r="G1994" i="157" s="1"/>
  <c r="F1993" i="157"/>
  <c r="F1992" i="157"/>
  <c r="F1991" i="157"/>
  <c r="G1991" i="157" s="1"/>
  <c r="F1990" i="157"/>
  <c r="F1989" i="157"/>
  <c r="G1989" i="157" s="1"/>
  <c r="F1988" i="157"/>
  <c r="F1987" i="157"/>
  <c r="G1987" i="157" s="1"/>
  <c r="F1985" i="157"/>
  <c r="J1984" i="157"/>
  <c r="K1984" i="157" s="1"/>
  <c r="F1984" i="157"/>
  <c r="F1981" i="157"/>
  <c r="F1980" i="157"/>
  <c r="G1980" i="157" s="1"/>
  <c r="F1979" i="157"/>
  <c r="F1978" i="157"/>
  <c r="F1977" i="157"/>
  <c r="F1976" i="157"/>
  <c r="F1975" i="157"/>
  <c r="F1974" i="157"/>
  <c r="F1973" i="157"/>
  <c r="F1972" i="157"/>
  <c r="F1971" i="157"/>
  <c r="F1969" i="157"/>
  <c r="F1968" i="157"/>
  <c r="F1964" i="157"/>
  <c r="F1963" i="157"/>
  <c r="F1962" i="157"/>
  <c r="G1962" i="157" s="1"/>
  <c r="F1961" i="157"/>
  <c r="F1956" i="157"/>
  <c r="F1955" i="157"/>
  <c r="G1955" i="157" s="1"/>
  <c r="F1954" i="157"/>
  <c r="F1953" i="157"/>
  <c r="G1953" i="157" s="1"/>
  <c r="F1952" i="157"/>
  <c r="F1951" i="157"/>
  <c r="G1951" i="157" s="1"/>
  <c r="F1950" i="157"/>
  <c r="F1949" i="157"/>
  <c r="F1947" i="157"/>
  <c r="J1946" i="157"/>
  <c r="K1946" i="157" s="1"/>
  <c r="F1946" i="157"/>
  <c r="G1946" i="157" s="1"/>
  <c r="F1943" i="157"/>
  <c r="F1942" i="157"/>
  <c r="G1942" i="157" s="1"/>
  <c r="F1941" i="157"/>
  <c r="F1940" i="157"/>
  <c r="G1940" i="157" s="1"/>
  <c r="F1939" i="157"/>
  <c r="F1938" i="157"/>
  <c r="F1937" i="157"/>
  <c r="G1937" i="157" s="1"/>
  <c r="F1936" i="157"/>
  <c r="G1936" i="157" s="1"/>
  <c r="F1935" i="157"/>
  <c r="F1934" i="157"/>
  <c r="G1934" i="157" s="1"/>
  <c r="F1933" i="157"/>
  <c r="F1931" i="157"/>
  <c r="G1931" i="157" s="1"/>
  <c r="F1930" i="157"/>
  <c r="F1926" i="157"/>
  <c r="F1925" i="157"/>
  <c r="F1924" i="157"/>
  <c r="F1923" i="157"/>
  <c r="F1918" i="157"/>
  <c r="G1918" i="157" s="1"/>
  <c r="F1917" i="157"/>
  <c r="F1916" i="157"/>
  <c r="F1915" i="157"/>
  <c r="G1915" i="157" s="1"/>
  <c r="F1914" i="157"/>
  <c r="F1913" i="157"/>
  <c r="G1913" i="157" s="1"/>
  <c r="F1912" i="157"/>
  <c r="F1911" i="157"/>
  <c r="F1909" i="157"/>
  <c r="G1909" i="157" s="1"/>
  <c r="F1908" i="157"/>
  <c r="G1908" i="157" s="1"/>
  <c r="F1905" i="157"/>
  <c r="F1904" i="157"/>
  <c r="G1904" i="157" s="1"/>
  <c r="F1903" i="157"/>
  <c r="F1902" i="157"/>
  <c r="F1901" i="157"/>
  <c r="G1901" i="157" s="1"/>
  <c r="F1900" i="157"/>
  <c r="F1899" i="157"/>
  <c r="F1898" i="157"/>
  <c r="G1898" i="157" s="1"/>
  <c r="F1897" i="157"/>
  <c r="F1896" i="157"/>
  <c r="G1896" i="157" s="1"/>
  <c r="F1895" i="157"/>
  <c r="F1893" i="157"/>
  <c r="F1892" i="157"/>
  <c r="G1892" i="157" s="1"/>
  <c r="F1888" i="157"/>
  <c r="F1887" i="157"/>
  <c r="F1886" i="157"/>
  <c r="G1886" i="157" s="1"/>
  <c r="F1885" i="157"/>
  <c r="F1880" i="157"/>
  <c r="F1879" i="157"/>
  <c r="F1878" i="157"/>
  <c r="G1878" i="157" s="1"/>
  <c r="F1877" i="157"/>
  <c r="F1876" i="157"/>
  <c r="F1875" i="157"/>
  <c r="F1874" i="157"/>
  <c r="F1873" i="157"/>
  <c r="F1871" i="157"/>
  <c r="F1870" i="157"/>
  <c r="F1867" i="157"/>
  <c r="F1866" i="157"/>
  <c r="G1866" i="157" s="1"/>
  <c r="F1865" i="157"/>
  <c r="F1864" i="157"/>
  <c r="G1864" i="157" s="1"/>
  <c r="F1863" i="157"/>
  <c r="F1862" i="157"/>
  <c r="F1861" i="157"/>
  <c r="F1860" i="157"/>
  <c r="F1859" i="157"/>
  <c r="F1858" i="157"/>
  <c r="G1858" i="157" s="1"/>
  <c r="F1857" i="157"/>
  <c r="F1855" i="157"/>
  <c r="G1855" i="157" s="1"/>
  <c r="F1854" i="157"/>
  <c r="G1854" i="157" s="1"/>
  <c r="F1829" i="157"/>
  <c r="F1828" i="157"/>
  <c r="F1827" i="157"/>
  <c r="F1810" i="157"/>
  <c r="F1808" i="157"/>
  <c r="F1807" i="157"/>
  <c r="F1806" i="157"/>
  <c r="F1805" i="157"/>
  <c r="F1800" i="157"/>
  <c r="F1799" i="157"/>
  <c r="F1798" i="157"/>
  <c r="F1797" i="157"/>
  <c r="F1796" i="157"/>
  <c r="F1795" i="157"/>
  <c r="F1793" i="157"/>
  <c r="F1792" i="157"/>
  <c r="F1790" i="157"/>
  <c r="F1789" i="157"/>
  <c r="F1788" i="157"/>
  <c r="F1786" i="157"/>
  <c r="F1785" i="157"/>
  <c r="F1784" i="157"/>
  <c r="F1783" i="157"/>
  <c r="F1782" i="157"/>
  <c r="F1780" i="157"/>
  <c r="F1779" i="157"/>
  <c r="F1777" i="157"/>
  <c r="F1776" i="157"/>
  <c r="F1774" i="157"/>
  <c r="F1771" i="157"/>
  <c r="F1769" i="157"/>
  <c r="F1768" i="157"/>
  <c r="F1767" i="157"/>
  <c r="F1766" i="157"/>
  <c r="F1761" i="157"/>
  <c r="G1761" i="157" s="1"/>
  <c r="F1760" i="157"/>
  <c r="F1759" i="157"/>
  <c r="G1759" i="157" s="1"/>
  <c r="F1758" i="157"/>
  <c r="F1757" i="157"/>
  <c r="G1757" i="157" s="1"/>
  <c r="F1756" i="157"/>
  <c r="F1754" i="157"/>
  <c r="F1753" i="157"/>
  <c r="F1751" i="157"/>
  <c r="F1750" i="157"/>
  <c r="F1749" i="157"/>
  <c r="F1747" i="157"/>
  <c r="F1746" i="157"/>
  <c r="F1745" i="157"/>
  <c r="F1744" i="157"/>
  <c r="F1743" i="157"/>
  <c r="F1741" i="157"/>
  <c r="F1740" i="157"/>
  <c r="F1738" i="157"/>
  <c r="F1737" i="157"/>
  <c r="F1735" i="157"/>
  <c r="F1732" i="157"/>
  <c r="F1730" i="157"/>
  <c r="F1729" i="157"/>
  <c r="F1728" i="157"/>
  <c r="F1727" i="157"/>
  <c r="F1722" i="157"/>
  <c r="F1721" i="157"/>
  <c r="F1720" i="157"/>
  <c r="F1719" i="157"/>
  <c r="F1718" i="157"/>
  <c r="F1717" i="157"/>
  <c r="F1715" i="157"/>
  <c r="F1714" i="157"/>
  <c r="F1712" i="157"/>
  <c r="F1711" i="157"/>
  <c r="G1711" i="157" s="1"/>
  <c r="F1710" i="157"/>
  <c r="F1708" i="157"/>
  <c r="F1707" i="157"/>
  <c r="F1706" i="157"/>
  <c r="F1705" i="157"/>
  <c r="F1704" i="157"/>
  <c r="F1702" i="157"/>
  <c r="F1701" i="157"/>
  <c r="F1699" i="157"/>
  <c r="F1698" i="157"/>
  <c r="F1696" i="157"/>
  <c r="F1693" i="157"/>
  <c r="F1691" i="157"/>
  <c r="F1690" i="157"/>
  <c r="F1689" i="157"/>
  <c r="F1688" i="157"/>
  <c r="F1683" i="157"/>
  <c r="F1682" i="157"/>
  <c r="F1681" i="157"/>
  <c r="F1680" i="157"/>
  <c r="F1679" i="157"/>
  <c r="F1678" i="157"/>
  <c r="F1676" i="157"/>
  <c r="F1675" i="157"/>
  <c r="F1673" i="157"/>
  <c r="F1672" i="157"/>
  <c r="F1671" i="157"/>
  <c r="F1669" i="157"/>
  <c r="G1669" i="157" s="1"/>
  <c r="F1668" i="157"/>
  <c r="F1667" i="157"/>
  <c r="F1666" i="157"/>
  <c r="F1665" i="157"/>
  <c r="F1663" i="157"/>
  <c r="F1662" i="157"/>
  <c r="F1660" i="157"/>
  <c r="F1659" i="157"/>
  <c r="F1657" i="157"/>
  <c r="F1654" i="157"/>
  <c r="G1654" i="157" s="1"/>
  <c r="F1652" i="157"/>
  <c r="G1652" i="157" s="1"/>
  <c r="F1651" i="157"/>
  <c r="G1651" i="157" s="1"/>
  <c r="F1650" i="157"/>
  <c r="G1650" i="157" s="1"/>
  <c r="F1649" i="157"/>
  <c r="G1649" i="157" s="1"/>
  <c r="F1644" i="157"/>
  <c r="F1643" i="157"/>
  <c r="F1642" i="157"/>
  <c r="F1641" i="157"/>
  <c r="F1640" i="157"/>
  <c r="F1639" i="157"/>
  <c r="F1637" i="157"/>
  <c r="F1636" i="157"/>
  <c r="F1634" i="157"/>
  <c r="F1633" i="157"/>
  <c r="F1632" i="157"/>
  <c r="F1630" i="157"/>
  <c r="F1629" i="157"/>
  <c r="F1628" i="157"/>
  <c r="F1627" i="157"/>
  <c r="F1626" i="157"/>
  <c r="F1624" i="157"/>
  <c r="F1623" i="157"/>
  <c r="F1621" i="157"/>
  <c r="F1620" i="157"/>
  <c r="F1618" i="157"/>
  <c r="F1615" i="157"/>
  <c r="G1615" i="157" s="1"/>
  <c r="F1613" i="157"/>
  <c r="G1613" i="157" s="1"/>
  <c r="F1612" i="157"/>
  <c r="G1612" i="157" s="1"/>
  <c r="F1611" i="157"/>
  <c r="G1611" i="157" s="1"/>
  <c r="F1610" i="157"/>
  <c r="G1610" i="157" s="1"/>
  <c r="F1605" i="157"/>
  <c r="F1604" i="157"/>
  <c r="F1603" i="157"/>
  <c r="F1602" i="157"/>
  <c r="F1601" i="157"/>
  <c r="F1600" i="157"/>
  <c r="F1598" i="157"/>
  <c r="F1597" i="157"/>
  <c r="F1595" i="157"/>
  <c r="F1594" i="157"/>
  <c r="F1593" i="157"/>
  <c r="F1591" i="157"/>
  <c r="F1590" i="157"/>
  <c r="F1589" i="157"/>
  <c r="F1588" i="157"/>
  <c r="F1587" i="157"/>
  <c r="F1585" i="157"/>
  <c r="F1584" i="157"/>
  <c r="F1582" i="157"/>
  <c r="F1581" i="157"/>
  <c r="F1579" i="157"/>
  <c r="F1576" i="157"/>
  <c r="G1576" i="157" s="1"/>
  <c r="F1574" i="157"/>
  <c r="G1574" i="157" s="1"/>
  <c r="F1573" i="157"/>
  <c r="G1573" i="157" s="1"/>
  <c r="F1572" i="157"/>
  <c r="G1572" i="157" s="1"/>
  <c r="F1571" i="157"/>
  <c r="G1571" i="157" s="1"/>
  <c r="F1566" i="157"/>
  <c r="F1565" i="157"/>
  <c r="F1564" i="157"/>
  <c r="F1563" i="157"/>
  <c r="F1562" i="157"/>
  <c r="F1561" i="157"/>
  <c r="F1559" i="157"/>
  <c r="F1558" i="157"/>
  <c r="F1556" i="157"/>
  <c r="F1555" i="157"/>
  <c r="F1554" i="157"/>
  <c r="F1552" i="157"/>
  <c r="F1551" i="157"/>
  <c r="F1550" i="157"/>
  <c r="G1550" i="157" s="1"/>
  <c r="F1549" i="157"/>
  <c r="F1548" i="157"/>
  <c r="F1546" i="157"/>
  <c r="F1545" i="157"/>
  <c r="F1543" i="157"/>
  <c r="F1542" i="157"/>
  <c r="G1542" i="157" s="1"/>
  <c r="F1540" i="157"/>
  <c r="F1537" i="157"/>
  <c r="G1537" i="157" s="1"/>
  <c r="F1535" i="157"/>
  <c r="G1535" i="157" s="1"/>
  <c r="F1534" i="157"/>
  <c r="G1534" i="157" s="1"/>
  <c r="F1533" i="157"/>
  <c r="G1533" i="157" s="1"/>
  <c r="F1532" i="157"/>
  <c r="G1532" i="157" s="1"/>
  <c r="F1527" i="157"/>
  <c r="F1526" i="157"/>
  <c r="F1525" i="157"/>
  <c r="F1524" i="157"/>
  <c r="F1523" i="157"/>
  <c r="F1522" i="157"/>
  <c r="G1522" i="157" s="1"/>
  <c r="F1520" i="157"/>
  <c r="F1519" i="157"/>
  <c r="F1517" i="157"/>
  <c r="F1516" i="157"/>
  <c r="F1515" i="157"/>
  <c r="F1513" i="157"/>
  <c r="G1513" i="157" s="1"/>
  <c r="F1512" i="157"/>
  <c r="F1511" i="157"/>
  <c r="F1510" i="157"/>
  <c r="F1509" i="157"/>
  <c r="F1507" i="157"/>
  <c r="F1506" i="157"/>
  <c r="F1504" i="157"/>
  <c r="G1504" i="157" s="1"/>
  <c r="F1503" i="157"/>
  <c r="F1501" i="157"/>
  <c r="F1488" i="157"/>
  <c r="G1488" i="157" s="1"/>
  <c r="F1487" i="157"/>
  <c r="F1486" i="157"/>
  <c r="F1485" i="157"/>
  <c r="G1485" i="157" s="1"/>
  <c r="F1484" i="157"/>
  <c r="G1484" i="157" s="1"/>
  <c r="F1483" i="157"/>
  <c r="F1479" i="157"/>
  <c r="F1478" i="157"/>
  <c r="G1478" i="157" s="1"/>
  <c r="F1477" i="157"/>
  <c r="G1477" i="157" s="1"/>
  <c r="F1476" i="157"/>
  <c r="F1475" i="157"/>
  <c r="F1474" i="157"/>
  <c r="G1474" i="157" s="1"/>
  <c r="F1470" i="157"/>
  <c r="F1469" i="157"/>
  <c r="F1468" i="157"/>
  <c r="F1467" i="157"/>
  <c r="G1467" i="157" s="1"/>
  <c r="F1466" i="157"/>
  <c r="G1466" i="157" s="1"/>
  <c r="F1465" i="157"/>
  <c r="F1461" i="157"/>
  <c r="F1460" i="157"/>
  <c r="G1460" i="157" s="1"/>
  <c r="F1459" i="157"/>
  <c r="G1459" i="157" s="1"/>
  <c r="F1458" i="157"/>
  <c r="F1457" i="157"/>
  <c r="F1456" i="157"/>
  <c r="G1456" i="157" s="1"/>
  <c r="F1452" i="157"/>
  <c r="G1452" i="157" s="1"/>
  <c r="F1451" i="157"/>
  <c r="F1450" i="157"/>
  <c r="F1449" i="157"/>
  <c r="G1449" i="157" s="1"/>
  <c r="F1448" i="157"/>
  <c r="G1448" i="157" s="1"/>
  <c r="F1447" i="157"/>
  <c r="J1443" i="157"/>
  <c r="K1443" i="157" s="1"/>
  <c r="F1443" i="157"/>
  <c r="G1443" i="157" s="1"/>
  <c r="F1441" i="157"/>
  <c r="F1440" i="157"/>
  <c r="G1440" i="157" s="1"/>
  <c r="F1439" i="157"/>
  <c r="G1439" i="157" s="1"/>
  <c r="F1391" i="157"/>
  <c r="F1390" i="157"/>
  <c r="F1389" i="157"/>
  <c r="F1388" i="157"/>
  <c r="G1388" i="157" s="1"/>
  <c r="F1385" i="157"/>
  <c r="G1385" i="157" s="1"/>
  <c r="F1384" i="157"/>
  <c r="G1384" i="157" s="1"/>
  <c r="F1383" i="157"/>
  <c r="F1378" i="157"/>
  <c r="G1378" i="157" s="1"/>
  <c r="F1377" i="157"/>
  <c r="G1377" i="157" s="1"/>
  <c r="F1376" i="157"/>
  <c r="F1375" i="157"/>
  <c r="F1374" i="157"/>
  <c r="G1374" i="157" s="1"/>
  <c r="F1373" i="157"/>
  <c r="G1373" i="157" s="1"/>
  <c r="F1372" i="157"/>
  <c r="F1371" i="157"/>
  <c r="F1370" i="157"/>
  <c r="G1370" i="157" s="1"/>
  <c r="F1368" i="157"/>
  <c r="F1367" i="157"/>
  <c r="F1364" i="157"/>
  <c r="F1363" i="157"/>
  <c r="G1363" i="157" s="1"/>
  <c r="F1362" i="157"/>
  <c r="G1362" i="157" s="1"/>
  <c r="F1361" i="157"/>
  <c r="F1360" i="157"/>
  <c r="F1359" i="157"/>
  <c r="G1359" i="157" s="1"/>
  <c r="F1358" i="157"/>
  <c r="G1358" i="157" s="1"/>
  <c r="F1357" i="157"/>
  <c r="F1356" i="157"/>
  <c r="F1355" i="157"/>
  <c r="G1355" i="157" s="1"/>
  <c r="F1354" i="157"/>
  <c r="G1354" i="157" s="1"/>
  <c r="F1352" i="157"/>
  <c r="F1351" i="157"/>
  <c r="F1350" i="157"/>
  <c r="F1346" i="157"/>
  <c r="F1345" i="157"/>
  <c r="F1344" i="157"/>
  <c r="G1344" i="157" s="1"/>
  <c r="F1343" i="157"/>
  <c r="G1343" i="157" s="1"/>
  <c r="F1340" i="157"/>
  <c r="G1340" i="157" s="1"/>
  <c r="F1339" i="157"/>
  <c r="F1338" i="157"/>
  <c r="F1333" i="157"/>
  <c r="G1333" i="157" s="1"/>
  <c r="F1332" i="157"/>
  <c r="F1331" i="157"/>
  <c r="F1330" i="157"/>
  <c r="G1330" i="157" s="1"/>
  <c r="F1329" i="157"/>
  <c r="G1329" i="157" s="1"/>
  <c r="F1328" i="157"/>
  <c r="F1327" i="157"/>
  <c r="F1326" i="157"/>
  <c r="G1326" i="157" s="1"/>
  <c r="F1325" i="157"/>
  <c r="G1325" i="157" s="1"/>
  <c r="F1323" i="157"/>
  <c r="F1322" i="157"/>
  <c r="G1322" i="157" s="1"/>
  <c r="F1319" i="157"/>
  <c r="G1319" i="157" s="1"/>
  <c r="F1318" i="157"/>
  <c r="G1318" i="157" s="1"/>
  <c r="F1317" i="157"/>
  <c r="F1316" i="157"/>
  <c r="F1315" i="157"/>
  <c r="G1315" i="157" s="1"/>
  <c r="F1314" i="157"/>
  <c r="G1314" i="157" s="1"/>
  <c r="F1313" i="157"/>
  <c r="F1312" i="157"/>
  <c r="G1312" i="157" s="1"/>
  <c r="F1311" i="157"/>
  <c r="G1311" i="157" s="1"/>
  <c r="F1310" i="157"/>
  <c r="G1310" i="157" s="1"/>
  <c r="F1309" i="157"/>
  <c r="F1307" i="157"/>
  <c r="G1307" i="157" s="1"/>
  <c r="F1306" i="157"/>
  <c r="G1306" i="157" s="1"/>
  <c r="F1305" i="157"/>
  <c r="F1301" i="157"/>
  <c r="F1300" i="157"/>
  <c r="F1299" i="157"/>
  <c r="G1299" i="157" s="1"/>
  <c r="F1298" i="157"/>
  <c r="G1298" i="157" s="1"/>
  <c r="F1295" i="157"/>
  <c r="G1295" i="157" s="1"/>
  <c r="F1294" i="157"/>
  <c r="F1293" i="157"/>
  <c r="F1288" i="157"/>
  <c r="G1288" i="157" s="1"/>
  <c r="F1287" i="157"/>
  <c r="F1286" i="157"/>
  <c r="G1286" i="157" s="1"/>
  <c r="F1285" i="157"/>
  <c r="G1285" i="157" s="1"/>
  <c r="F1284" i="157"/>
  <c r="G1284" i="157" s="1"/>
  <c r="F1283" i="157"/>
  <c r="F1282" i="157"/>
  <c r="G1282" i="157" s="1"/>
  <c r="F1281" i="157"/>
  <c r="G1281" i="157" s="1"/>
  <c r="F1280" i="157"/>
  <c r="F1278" i="157"/>
  <c r="F1277" i="157"/>
  <c r="F1274" i="157"/>
  <c r="G1274" i="157" s="1"/>
  <c r="F1273" i="157"/>
  <c r="G1273" i="157" s="1"/>
  <c r="F1272" i="157"/>
  <c r="F1271" i="157"/>
  <c r="F1270" i="157"/>
  <c r="G1270" i="157" s="1"/>
  <c r="F1269" i="157"/>
  <c r="G1269" i="157" s="1"/>
  <c r="F1268" i="157"/>
  <c r="F1267" i="157"/>
  <c r="F1266" i="157"/>
  <c r="G1266" i="157" s="1"/>
  <c r="F1265" i="157"/>
  <c r="G1265" i="157" s="1"/>
  <c r="F1264" i="157"/>
  <c r="F1262" i="157"/>
  <c r="F1261" i="157"/>
  <c r="G1261" i="157" s="1"/>
  <c r="F1260" i="157"/>
  <c r="G1260" i="157" s="1"/>
  <c r="F1256" i="157"/>
  <c r="F1255" i="157"/>
  <c r="G1255" i="157" s="1"/>
  <c r="F1254" i="157"/>
  <c r="G1254" i="157" s="1"/>
  <c r="F1253" i="157"/>
  <c r="F1250" i="157"/>
  <c r="F1249" i="157"/>
  <c r="G1249" i="157" s="1"/>
  <c r="F1248" i="157"/>
  <c r="G1248" i="157" s="1"/>
  <c r="F1243" i="157"/>
  <c r="F1242" i="157"/>
  <c r="G1242" i="157" s="1"/>
  <c r="F1241" i="157"/>
  <c r="G1241" i="157" s="1"/>
  <c r="F1240" i="157"/>
  <c r="G1240" i="157" s="1"/>
  <c r="F1239" i="157"/>
  <c r="F1238" i="157"/>
  <c r="F1237" i="157"/>
  <c r="G1237" i="157" s="1"/>
  <c r="F1236" i="157"/>
  <c r="G1236" i="157" s="1"/>
  <c r="F1235" i="157"/>
  <c r="F1233" i="157"/>
  <c r="G1233" i="157" s="1"/>
  <c r="F1232" i="157"/>
  <c r="F1229" i="157"/>
  <c r="G1229" i="157" s="1"/>
  <c r="F1228" i="157"/>
  <c r="F1227" i="157"/>
  <c r="G1227" i="157" s="1"/>
  <c r="F1226" i="157"/>
  <c r="G1226" i="157" s="1"/>
  <c r="F1225" i="157"/>
  <c r="G1225" i="157" s="1"/>
  <c r="F1224" i="157"/>
  <c r="F1223" i="157"/>
  <c r="F1222" i="157"/>
  <c r="F1221" i="157"/>
  <c r="G1221" i="157" s="1"/>
  <c r="F1220" i="157"/>
  <c r="F1219" i="157"/>
  <c r="F1217" i="157"/>
  <c r="G1217" i="157" s="1"/>
  <c r="F1216" i="157"/>
  <c r="G1216" i="157" s="1"/>
  <c r="F1215" i="157"/>
  <c r="G1215" i="157" s="1"/>
  <c r="F1211" i="157"/>
  <c r="F1210" i="157"/>
  <c r="G1210" i="157" s="1"/>
  <c r="F1209" i="157"/>
  <c r="F1208" i="157"/>
  <c r="G1208" i="157" s="1"/>
  <c r="F1205" i="157"/>
  <c r="F1204" i="157"/>
  <c r="F1203" i="157"/>
  <c r="G1203" i="157" s="1"/>
  <c r="F1198" i="157"/>
  <c r="F1197" i="157"/>
  <c r="F1196" i="157"/>
  <c r="G1196" i="157" s="1"/>
  <c r="F1195" i="157"/>
  <c r="F1194" i="157"/>
  <c r="G1194" i="157" s="1"/>
  <c r="F1193" i="157"/>
  <c r="G1193" i="157" s="1"/>
  <c r="F1192" i="157"/>
  <c r="F1191" i="157"/>
  <c r="G1191" i="157" s="1"/>
  <c r="F1190" i="157"/>
  <c r="F1188" i="157"/>
  <c r="G1188" i="157" s="1"/>
  <c r="F1187" i="157"/>
  <c r="G1187" i="157" s="1"/>
  <c r="F1184" i="157"/>
  <c r="F1183" i="157"/>
  <c r="F1182" i="157"/>
  <c r="G1182" i="157" s="1"/>
  <c r="F1181" i="157"/>
  <c r="F1180" i="157"/>
  <c r="F1179" i="157"/>
  <c r="G1179" i="157" s="1"/>
  <c r="F1178" i="157"/>
  <c r="G1178" i="157" s="1"/>
  <c r="F1177" i="157"/>
  <c r="F1176" i="157"/>
  <c r="F1175" i="157"/>
  <c r="F1174" i="157"/>
  <c r="G1174" i="157" s="1"/>
  <c r="F1172" i="157"/>
  <c r="F1171" i="157"/>
  <c r="F1170" i="157"/>
  <c r="F1166" i="157"/>
  <c r="G1166" i="157" s="1"/>
  <c r="F1165" i="157"/>
  <c r="F1164" i="157"/>
  <c r="F1163" i="157"/>
  <c r="G1163" i="157" s="1"/>
  <c r="F1160" i="157"/>
  <c r="G1160" i="157" s="1"/>
  <c r="F1159" i="157"/>
  <c r="G1159" i="157" s="1"/>
  <c r="F1158" i="157"/>
  <c r="F1153" i="157"/>
  <c r="G1153" i="157" s="1"/>
  <c r="F1152" i="157"/>
  <c r="F1151" i="157"/>
  <c r="F1150" i="157"/>
  <c r="F1149" i="157"/>
  <c r="G1149" i="157" s="1"/>
  <c r="F1148" i="157"/>
  <c r="G1148" i="157" s="1"/>
  <c r="F1147" i="157"/>
  <c r="F1146" i="157"/>
  <c r="F1145" i="157"/>
  <c r="G1145" i="157" s="1"/>
  <c r="F1143" i="157"/>
  <c r="F1142" i="157"/>
  <c r="F1139" i="157"/>
  <c r="F1138" i="157"/>
  <c r="G1138" i="157" s="1"/>
  <c r="F1137" i="157"/>
  <c r="F1136" i="157"/>
  <c r="F1135" i="157"/>
  <c r="F1134" i="157"/>
  <c r="G1134" i="157" s="1"/>
  <c r="F1133" i="157"/>
  <c r="G1133" i="157" s="1"/>
  <c r="F1132" i="157"/>
  <c r="F1131" i="157"/>
  <c r="F1130" i="157"/>
  <c r="G1130" i="157" s="1"/>
  <c r="F1129" i="157"/>
  <c r="F1127" i="157"/>
  <c r="F1126" i="157"/>
  <c r="F1125" i="157"/>
  <c r="F1121" i="157"/>
  <c r="F1120" i="157"/>
  <c r="F1119" i="157"/>
  <c r="G1119" i="157" s="1"/>
  <c r="F1118" i="157"/>
  <c r="F1115" i="157"/>
  <c r="G1115" i="157" s="1"/>
  <c r="F1114" i="157"/>
  <c r="F1113" i="157"/>
  <c r="F1108" i="157"/>
  <c r="F1107" i="157"/>
  <c r="F1106" i="157"/>
  <c r="F1105" i="157"/>
  <c r="G1105" i="157" s="1"/>
  <c r="F1104" i="157"/>
  <c r="G1104" i="157" s="1"/>
  <c r="F1103" i="157"/>
  <c r="F1102" i="157"/>
  <c r="F1101" i="157"/>
  <c r="G1101" i="157" s="1"/>
  <c r="F1100" i="157"/>
  <c r="F1098" i="157"/>
  <c r="F1097" i="157"/>
  <c r="F1094" i="157"/>
  <c r="F1093" i="157"/>
  <c r="F1092" i="157"/>
  <c r="F1091" i="157"/>
  <c r="G1091" i="157" s="1"/>
  <c r="F1090" i="157"/>
  <c r="F1089" i="157"/>
  <c r="G1089" i="157" s="1"/>
  <c r="F1088" i="157"/>
  <c r="F1087" i="157"/>
  <c r="F1086" i="157"/>
  <c r="F1085" i="157"/>
  <c r="G1085" i="157" s="1"/>
  <c r="F1084" i="157"/>
  <c r="F1082" i="157"/>
  <c r="F1081" i="157"/>
  <c r="F1080" i="157"/>
  <c r="G1080" i="157" s="1"/>
  <c r="F1076" i="157"/>
  <c r="F1075" i="157"/>
  <c r="F1074" i="157"/>
  <c r="F1073" i="157"/>
  <c r="F1070" i="157"/>
  <c r="F1069" i="157"/>
  <c r="F1068" i="157"/>
  <c r="F1063" i="157"/>
  <c r="G1063" i="157" s="1"/>
  <c r="F1062" i="157"/>
  <c r="F1061" i="157"/>
  <c r="F1060" i="157"/>
  <c r="G1060" i="157" s="1"/>
  <c r="F1059" i="157"/>
  <c r="F1058" i="157"/>
  <c r="F1057" i="157"/>
  <c r="F1056" i="157"/>
  <c r="F1055" i="157"/>
  <c r="G1055" i="157" s="1"/>
  <c r="F1053" i="157"/>
  <c r="F1052" i="157"/>
  <c r="G1052" i="157" s="1"/>
  <c r="F1049" i="157"/>
  <c r="G1049" i="157" s="1"/>
  <c r="F1048" i="157"/>
  <c r="G1048" i="157" s="1"/>
  <c r="F1047" i="157"/>
  <c r="F1046" i="157"/>
  <c r="F1045" i="157"/>
  <c r="F1044" i="157"/>
  <c r="F1043" i="157"/>
  <c r="F1042" i="157"/>
  <c r="F1041" i="157"/>
  <c r="G1041" i="157" s="1"/>
  <c r="F1040" i="157"/>
  <c r="F1039" i="157"/>
  <c r="G1039" i="157" s="1"/>
  <c r="F1037" i="157"/>
  <c r="G1037" i="157" s="1"/>
  <c r="F1036" i="157"/>
  <c r="F1035" i="157"/>
  <c r="G1035" i="157" s="1"/>
  <c r="F1030" i="157"/>
  <c r="F1029" i="157"/>
  <c r="G1029" i="157" s="1"/>
  <c r="F1022" i="157"/>
  <c r="F1021" i="157"/>
  <c r="G1021" i="157" s="1"/>
  <c r="F1018" i="157"/>
  <c r="G1018" i="157" s="1"/>
  <c r="F1017" i="157"/>
  <c r="F1009" i="157"/>
  <c r="G1009" i="157" s="1"/>
  <c r="F1008" i="157"/>
  <c r="G1008" i="157" s="1"/>
  <c r="F1005" i="157"/>
  <c r="F1004" i="157"/>
  <c r="G1004" i="157" s="1"/>
  <c r="F949" i="157"/>
  <c r="F946" i="157"/>
  <c r="F945" i="157"/>
  <c r="F944" i="157"/>
  <c r="F943" i="157"/>
  <c r="F942" i="157"/>
  <c r="F941" i="157"/>
  <c r="G941" i="157" s="1"/>
  <c r="F940" i="157"/>
  <c r="F928" i="157"/>
  <c r="F927" i="157"/>
  <c r="G927" i="157" s="1"/>
  <c r="F926" i="157"/>
  <c r="F925" i="157"/>
  <c r="F924" i="157"/>
  <c r="F923" i="157"/>
  <c r="G923" i="157" s="1"/>
  <c r="F922" i="157"/>
  <c r="G922" i="157" s="1"/>
  <c r="F919" i="157"/>
  <c r="F918" i="157"/>
  <c r="F917" i="157"/>
  <c r="F916" i="157"/>
  <c r="G916" i="157" s="1"/>
  <c r="F915" i="157"/>
  <c r="F914" i="157"/>
  <c r="G914" i="157" s="1"/>
  <c r="F913" i="157"/>
  <c r="F909" i="157"/>
  <c r="F908" i="157"/>
  <c r="G908" i="157" s="1"/>
  <c r="F907" i="157"/>
  <c r="F906" i="157"/>
  <c r="G906" i="157" s="1"/>
  <c r="F905" i="157"/>
  <c r="F904" i="157"/>
  <c r="F903" i="157"/>
  <c r="F891" i="157"/>
  <c r="F890" i="157"/>
  <c r="G890" i="157" s="1"/>
  <c r="F889" i="157"/>
  <c r="F888" i="157"/>
  <c r="F887" i="157"/>
  <c r="F886" i="157"/>
  <c r="G886" i="157" s="1"/>
  <c r="F885" i="157"/>
  <c r="F882" i="157"/>
  <c r="G882" i="157" s="1"/>
  <c r="F881" i="157"/>
  <c r="G881" i="157" s="1"/>
  <c r="F880" i="157"/>
  <c r="F879" i="157"/>
  <c r="G879" i="157" s="1"/>
  <c r="F878" i="157"/>
  <c r="F877" i="157"/>
  <c r="F876" i="157"/>
  <c r="F868" i="157"/>
  <c r="F867" i="157"/>
  <c r="F852" i="157"/>
  <c r="F851" i="157"/>
  <c r="F850" i="157"/>
  <c r="F849" i="157"/>
  <c r="F848" i="157"/>
  <c r="F847" i="157"/>
  <c r="F846" i="157"/>
  <c r="F845" i="157"/>
  <c r="F844" i="157"/>
  <c r="F840" i="157"/>
  <c r="F839" i="157"/>
  <c r="F838" i="157"/>
  <c r="F837" i="157"/>
  <c r="G837" i="157" s="1"/>
  <c r="F836" i="157"/>
  <c r="F835" i="157"/>
  <c r="F834" i="157"/>
  <c r="F833" i="157"/>
  <c r="F832" i="157"/>
  <c r="F828" i="157"/>
  <c r="F827" i="157"/>
  <c r="F826" i="157"/>
  <c r="F825" i="157"/>
  <c r="F824" i="157"/>
  <c r="F823" i="157"/>
  <c r="G823" i="157" s="1"/>
  <c r="F822" i="157"/>
  <c r="F821" i="157"/>
  <c r="G821" i="157" s="1"/>
  <c r="F820" i="157"/>
  <c r="F816" i="157"/>
  <c r="G816" i="157" s="1"/>
  <c r="F815" i="157"/>
  <c r="F814" i="157"/>
  <c r="F813" i="157"/>
  <c r="G813" i="157" s="1"/>
  <c r="F812" i="157"/>
  <c r="F811" i="157"/>
  <c r="F810" i="157"/>
  <c r="F809" i="157"/>
  <c r="G809" i="157" s="1"/>
  <c r="F808" i="157"/>
  <c r="F804" i="157"/>
  <c r="F803" i="157"/>
  <c r="F802" i="157"/>
  <c r="F801" i="157"/>
  <c r="F800" i="157"/>
  <c r="F799" i="157"/>
  <c r="G799" i="157" s="1"/>
  <c r="F798" i="157"/>
  <c r="F797" i="157"/>
  <c r="F796" i="157"/>
  <c r="F792" i="157"/>
  <c r="F791" i="157"/>
  <c r="F790" i="157"/>
  <c r="F789" i="157"/>
  <c r="G789" i="157" s="1"/>
  <c r="F788" i="157"/>
  <c r="G788" i="157" s="1"/>
  <c r="F787" i="157"/>
  <c r="G787" i="157" s="1"/>
  <c r="F786" i="157"/>
  <c r="F785" i="157"/>
  <c r="G785" i="157" s="1"/>
  <c r="F784" i="157"/>
  <c r="F780" i="157"/>
  <c r="F778" i="157"/>
  <c r="F777" i="157"/>
  <c r="G777" i="157" s="1"/>
  <c r="F767" i="157"/>
  <c r="F766" i="157"/>
  <c r="F765" i="157"/>
  <c r="F764" i="157"/>
  <c r="G764" i="157" s="1"/>
  <c r="F763" i="157"/>
  <c r="G763" i="157" s="1"/>
  <c r="F762" i="157"/>
  <c r="G762" i="157" s="1"/>
  <c r="F759" i="157"/>
  <c r="G759" i="157" s="1"/>
  <c r="F758" i="157"/>
  <c r="F757" i="157"/>
  <c r="G757" i="157" s="1"/>
  <c r="F756" i="157"/>
  <c r="F755" i="157"/>
  <c r="G755" i="157" s="1"/>
  <c r="F754" i="157"/>
  <c r="F751" i="157"/>
  <c r="F750" i="157"/>
  <c r="G750" i="157" s="1"/>
  <c r="F749" i="157"/>
  <c r="G749" i="157" s="1"/>
  <c r="F748" i="157"/>
  <c r="G748" i="157" s="1"/>
  <c r="F747" i="157"/>
  <c r="F746" i="157"/>
  <c r="G746" i="157" s="1"/>
  <c r="F743" i="157"/>
  <c r="F742" i="157"/>
  <c r="F741" i="157"/>
  <c r="G741" i="157" s="1"/>
  <c r="F740" i="157"/>
  <c r="F739" i="157"/>
  <c r="F738" i="157"/>
  <c r="G738" i="157" s="1"/>
  <c r="F735" i="157"/>
  <c r="G735" i="157" s="1"/>
  <c r="F734" i="157"/>
  <c r="G734" i="157" s="1"/>
  <c r="F733" i="157"/>
  <c r="F732" i="157"/>
  <c r="G732" i="157" s="1"/>
  <c r="F731" i="157"/>
  <c r="G731" i="157" s="1"/>
  <c r="F730" i="157"/>
  <c r="G730" i="157" s="1"/>
  <c r="F727" i="157"/>
  <c r="G727" i="157" s="1"/>
  <c r="F726" i="157"/>
  <c r="F725" i="157"/>
  <c r="G725" i="157" s="1"/>
  <c r="F724" i="157"/>
  <c r="G724" i="157" s="1"/>
  <c r="F723" i="157"/>
  <c r="F722" i="157"/>
  <c r="G722" i="157" s="1"/>
  <c r="F717" i="157"/>
  <c r="F716" i="157"/>
  <c r="G716" i="157" s="1"/>
  <c r="F715" i="157"/>
  <c r="F710" i="157"/>
  <c r="F709" i="157"/>
  <c r="G692" i="157"/>
  <c r="G691" i="157"/>
  <c r="G685" i="157"/>
  <c r="F668" i="157"/>
  <c r="G668" i="157" s="1"/>
  <c r="F666" i="157"/>
  <c r="F664" i="157"/>
  <c r="F663" i="157"/>
  <c r="G663" i="157" s="1"/>
  <c r="F661" i="157"/>
  <c r="F660" i="157"/>
  <c r="G660" i="157" s="1"/>
  <c r="F658" i="157"/>
  <c r="F657" i="157"/>
  <c r="F656" i="157"/>
  <c r="G656" i="157" s="1"/>
  <c r="F653" i="157"/>
  <c r="G653" i="157" s="1"/>
  <c r="F652" i="157"/>
  <c r="F651" i="157"/>
  <c r="G651" i="157" s="1"/>
  <c r="F650" i="157"/>
  <c r="F649" i="157"/>
  <c r="G649" i="157" s="1"/>
  <c r="F648" i="157"/>
  <c r="F647" i="157"/>
  <c r="G647" i="157" s="1"/>
  <c r="F645" i="157"/>
  <c r="F642" i="157"/>
  <c r="F641" i="157"/>
  <c r="G641" i="157" s="1"/>
  <c r="F640" i="157"/>
  <c r="F639" i="157"/>
  <c r="G639" i="157" s="1"/>
  <c r="F637" i="157"/>
  <c r="F636" i="157"/>
  <c r="G636" i="157" s="1"/>
  <c r="F635" i="157"/>
  <c r="F631" i="157"/>
  <c r="G631" i="157" s="1"/>
  <c r="F629" i="157"/>
  <c r="G629" i="157" s="1"/>
  <c r="F628" i="157"/>
  <c r="B628" i="157"/>
  <c r="F627" i="157"/>
  <c r="F626" i="157"/>
  <c r="F625" i="157"/>
  <c r="G625" i="157" s="1"/>
  <c r="F624" i="157"/>
  <c r="G624" i="157" s="1"/>
  <c r="F623" i="157"/>
  <c r="F621" i="157"/>
  <c r="F620" i="157"/>
  <c r="F619" i="157"/>
  <c r="F618" i="157"/>
  <c r="F617" i="157"/>
  <c r="F616" i="157"/>
  <c r="F615" i="157"/>
  <c r="F614" i="157"/>
  <c r="F613" i="157"/>
  <c r="G613" i="157" s="1"/>
  <c r="F612" i="157"/>
  <c r="G612" i="157" s="1"/>
  <c r="F611" i="157"/>
  <c r="G611" i="157" s="1"/>
  <c r="F610" i="157"/>
  <c r="F609" i="157"/>
  <c r="F608" i="157"/>
  <c r="G608" i="157" s="1"/>
  <c r="F604" i="157"/>
  <c r="F603" i="157"/>
  <c r="F602" i="157"/>
  <c r="F601" i="157"/>
  <c r="F600" i="157"/>
  <c r="F599" i="157"/>
  <c r="F597" i="157"/>
  <c r="F596" i="157"/>
  <c r="F595" i="157"/>
  <c r="F594" i="157"/>
  <c r="F593" i="157"/>
  <c r="F592" i="157"/>
  <c r="F591" i="157"/>
  <c r="F590" i="157"/>
  <c r="F589" i="157"/>
  <c r="F588" i="157"/>
  <c r="F587" i="157"/>
  <c r="F586" i="157"/>
  <c r="F585" i="157"/>
  <c r="F584" i="157"/>
  <c r="F583" i="157"/>
  <c r="G583" i="157" s="1"/>
  <c r="F581" i="157"/>
  <c r="G581" i="157" s="1"/>
  <c r="F579" i="157"/>
  <c r="F578" i="157"/>
  <c r="F577" i="157"/>
  <c r="G577" i="157" s="1"/>
  <c r="F576" i="157"/>
  <c r="F562" i="157"/>
  <c r="F561" i="157"/>
  <c r="G561" i="157" s="1"/>
  <c r="F560" i="157"/>
  <c r="F559" i="157"/>
  <c r="G559" i="157" s="1"/>
  <c r="F558" i="157"/>
  <c r="G558" i="157" s="1"/>
  <c r="F557" i="157"/>
  <c r="F556" i="157"/>
  <c r="F555" i="157"/>
  <c r="G555" i="157" s="1"/>
  <c r="F554" i="157"/>
  <c r="F553" i="157"/>
  <c r="F552" i="157"/>
  <c r="G552" i="157" s="1"/>
  <c r="F551" i="157"/>
  <c r="G551" i="157" s="1"/>
  <c r="F550" i="157"/>
  <c r="F549" i="157"/>
  <c r="F548" i="157"/>
  <c r="F547" i="157"/>
  <c r="F546" i="157"/>
  <c r="F544" i="157"/>
  <c r="F539" i="157"/>
  <c r="G539" i="157" s="1"/>
  <c r="F538" i="157"/>
  <c r="G538" i="157" s="1"/>
  <c r="F537" i="157"/>
  <c r="G537" i="157" s="1"/>
  <c r="F536" i="157"/>
  <c r="F535" i="157"/>
  <c r="F534" i="157"/>
  <c r="G534" i="157" s="1"/>
  <c r="F533" i="157"/>
  <c r="G533" i="157" s="1"/>
  <c r="F532" i="157"/>
  <c r="F531" i="157"/>
  <c r="F530" i="157"/>
  <c r="F529" i="157"/>
  <c r="G529" i="157" s="1"/>
  <c r="F528" i="157"/>
  <c r="F481" i="157"/>
  <c r="F480" i="157"/>
  <c r="F479" i="157"/>
  <c r="F478" i="157"/>
  <c r="G478" i="157" s="1"/>
  <c r="F477" i="157"/>
  <c r="F476" i="157"/>
  <c r="G476" i="157" s="1"/>
  <c r="F475" i="157"/>
  <c r="F474" i="157"/>
  <c r="G474" i="157" s="1"/>
  <c r="F473" i="157"/>
  <c r="F472" i="157"/>
  <c r="F471" i="157"/>
  <c r="F470" i="157"/>
  <c r="G470" i="157" s="1"/>
  <c r="F457" i="157"/>
  <c r="G457" i="157" s="1"/>
  <c r="F455" i="157"/>
  <c r="F451" i="157"/>
  <c r="F450" i="157"/>
  <c r="F449" i="157"/>
  <c r="F448" i="157"/>
  <c r="F447" i="157"/>
  <c r="F446" i="157"/>
  <c r="F431" i="157"/>
  <c r="F377" i="157"/>
  <c r="F372" i="157"/>
  <c r="G372" i="157" s="1"/>
  <c r="F371" i="157"/>
  <c r="F370" i="157"/>
  <c r="F369" i="157"/>
  <c r="F368" i="157"/>
  <c r="G368" i="157" s="1"/>
  <c r="F332" i="157"/>
  <c r="F329" i="157"/>
  <c r="F303" i="157"/>
  <c r="F302" i="157"/>
  <c r="F301" i="157"/>
  <c r="F300" i="157"/>
  <c r="F292" i="157"/>
  <c r="G292" i="157" s="1"/>
  <c r="F291" i="157"/>
  <c r="G291" i="157" s="1"/>
  <c r="F290" i="157"/>
  <c r="G290" i="157" s="1"/>
  <c r="F285" i="157"/>
  <c r="G285" i="157" s="1"/>
  <c r="F284" i="157"/>
  <c r="G284" i="157" s="1"/>
  <c r="F283" i="157"/>
  <c r="F282" i="157"/>
  <c r="F279" i="157"/>
  <c r="G279" i="157" s="1"/>
  <c r="F278" i="157"/>
  <c r="G278" i="157" s="1"/>
  <c r="F277" i="157"/>
  <c r="F276" i="157"/>
  <c r="J205" i="157"/>
  <c r="K205" i="157" s="1"/>
  <c r="F205" i="157"/>
  <c r="J204" i="157"/>
  <c r="K204" i="157" s="1"/>
  <c r="F204" i="157"/>
  <c r="F195" i="157"/>
  <c r="F194" i="157"/>
  <c r="F193" i="157"/>
  <c r="F192" i="157"/>
  <c r="F191" i="157"/>
  <c r="F189" i="157"/>
  <c r="F188" i="157"/>
  <c r="J184" i="157"/>
  <c r="K184" i="157" s="1"/>
  <c r="F184" i="157"/>
  <c r="F180" i="157"/>
  <c r="F176" i="157"/>
  <c r="F165" i="157"/>
  <c r="F164" i="157"/>
  <c r="F163" i="157"/>
  <c r="F162" i="157"/>
  <c r="F160" i="157"/>
  <c r="F159" i="157"/>
  <c r="F158" i="157"/>
  <c r="F157" i="157"/>
  <c r="F156" i="157"/>
  <c r="F151" i="157"/>
  <c r="G151" i="157" s="1"/>
  <c r="J83" i="157"/>
  <c r="K83" i="157" s="1"/>
  <c r="F27" i="157"/>
  <c r="F26" i="157"/>
  <c r="G26" i="157" s="1"/>
  <c r="F25" i="157"/>
  <c r="F24" i="157"/>
  <c r="F23" i="157"/>
  <c r="G23" i="157" s="1"/>
  <c r="F22" i="157"/>
  <c r="G22" i="157" s="1"/>
  <c r="F21" i="157"/>
  <c r="F20" i="157"/>
  <c r="F19" i="157"/>
  <c r="G19" i="157" s="1"/>
  <c r="F18" i="157"/>
  <c r="G18" i="157" s="1"/>
  <c r="B59" i="151"/>
  <c r="F1538" i="157" s="1"/>
  <c r="G1538" i="157" s="1"/>
  <c r="U2280" i="92" l="1"/>
  <c r="Z338" i="92"/>
  <c r="W2280" i="92"/>
  <c r="Z322" i="92"/>
  <c r="Z1814" i="92"/>
  <c r="F386" i="157"/>
  <c r="G386" i="157" s="1"/>
  <c r="E387" i="92"/>
  <c r="F387" i="157"/>
  <c r="G387" i="157" s="1"/>
  <c r="F338" i="157"/>
  <c r="G338" i="157" s="1"/>
  <c r="U2294" i="92"/>
  <c r="W2294" i="92"/>
  <c r="I338" i="92"/>
  <c r="S338" i="92" s="1"/>
  <c r="S322" i="92"/>
  <c r="G239" i="92"/>
  <c r="K239" i="92"/>
  <c r="J239" i="157"/>
  <c r="K239" i="157" s="1"/>
  <c r="S314" i="92"/>
  <c r="Z314" i="92"/>
  <c r="G3844" i="157"/>
  <c r="G3852" i="157"/>
  <c r="G3828" i="157"/>
  <c r="G3784" i="157"/>
  <c r="G3758" i="157"/>
  <c r="G3866" i="157"/>
  <c r="G3850" i="157"/>
  <c r="G3878" i="157"/>
  <c r="G3838" i="157"/>
  <c r="G3796" i="157"/>
  <c r="G3694" i="157"/>
  <c r="G3767" i="157"/>
  <c r="G180" i="157"/>
  <c r="G205" i="157"/>
  <c r="G300" i="157"/>
  <c r="G447" i="157"/>
  <c r="G554" i="157"/>
  <c r="G609" i="157"/>
  <c r="G614" i="157"/>
  <c r="G617" i="157"/>
  <c r="G620" i="157"/>
  <c r="G623" i="157"/>
  <c r="G628" i="157"/>
  <c r="G648" i="157"/>
  <c r="G652" i="157"/>
  <c r="G751" i="157"/>
  <c r="G766" i="157"/>
  <c r="G812" i="157"/>
  <c r="G828" i="157"/>
  <c r="G836" i="157"/>
  <c r="G850" i="157"/>
  <c r="G867" i="157"/>
  <c r="G888" i="157"/>
  <c r="G903" i="157"/>
  <c r="G919" i="157"/>
  <c r="G949" i="157"/>
  <c r="G1044" i="157"/>
  <c r="G1074" i="157"/>
  <c r="G1100" i="157"/>
  <c r="G1121" i="157"/>
  <c r="G1151" i="157"/>
  <c r="G1164" i="157"/>
  <c r="G1197" i="157"/>
  <c r="G1209" i="157"/>
  <c r="G1293" i="157"/>
  <c r="G1350" i="157"/>
  <c r="G1389" i="157"/>
  <c r="G1468" i="157"/>
  <c r="G1475" i="157"/>
  <c r="G1487" i="157"/>
  <c r="G1559" i="157"/>
  <c r="G1565" i="157"/>
  <c r="G1796" i="157"/>
  <c r="G1888" i="157"/>
  <c r="G21" i="157"/>
  <c r="G158" i="157"/>
  <c r="G189" i="157"/>
  <c r="G193" i="157"/>
  <c r="G276" i="157"/>
  <c r="G282" i="157"/>
  <c r="G369" i="157"/>
  <c r="G450" i="157"/>
  <c r="G473" i="157"/>
  <c r="G477" i="157"/>
  <c r="G544" i="157"/>
  <c r="G547" i="157"/>
  <c r="G550" i="157"/>
  <c r="G584" i="157"/>
  <c r="G588" i="157"/>
  <c r="G592" i="157"/>
  <c r="G596" i="157"/>
  <c r="G599" i="157"/>
  <c r="G603" i="157"/>
  <c r="G627" i="157"/>
  <c r="G687" i="157"/>
  <c r="G717" i="157"/>
  <c r="G726" i="157"/>
  <c r="G739" i="157"/>
  <c r="G754" i="157"/>
  <c r="G778" i="157"/>
  <c r="G790" i="157"/>
  <c r="G796" i="157"/>
  <c r="G801" i="157"/>
  <c r="G834" i="157"/>
  <c r="G839" i="157"/>
  <c r="G845" i="157"/>
  <c r="G878" i="157"/>
  <c r="G891" i="157"/>
  <c r="G925" i="157"/>
  <c r="G942" i="157"/>
  <c r="G1022" i="157"/>
  <c r="G1058" i="157"/>
  <c r="G1082" i="157"/>
  <c r="G1086" i="157"/>
  <c r="G1090" i="157"/>
  <c r="G1094" i="157"/>
  <c r="G1097" i="157"/>
  <c r="G1126" i="157"/>
  <c r="G1132" i="157"/>
  <c r="G1139" i="157"/>
  <c r="G1142" i="157"/>
  <c r="G1150" i="157"/>
  <c r="G1192" i="157"/>
  <c r="G1205" i="157"/>
  <c r="G1220" i="157"/>
  <c r="G1232" i="157"/>
  <c r="G1235" i="157"/>
  <c r="G1239" i="157"/>
  <c r="G1277" i="157"/>
  <c r="G1300" i="157"/>
  <c r="G1316" i="157"/>
  <c r="G1327" i="157"/>
  <c r="G1332" i="157"/>
  <c r="G1356" i="157"/>
  <c r="G1360" i="157"/>
  <c r="G1509" i="157"/>
  <c r="G1543" i="157"/>
  <c r="G1552" i="157"/>
  <c r="G1683" i="157"/>
  <c r="G1790" i="157"/>
  <c r="G1867" i="157"/>
  <c r="G1870" i="157"/>
  <c r="G1876" i="157"/>
  <c r="G27" i="157"/>
  <c r="G25" i="157"/>
  <c r="G165" i="157"/>
  <c r="G176" i="157"/>
  <c r="G204" i="157"/>
  <c r="G377" i="157"/>
  <c r="G481" i="157"/>
  <c r="G528" i="157"/>
  <c r="G532" i="157"/>
  <c r="G553" i="157"/>
  <c r="G557" i="157"/>
  <c r="G616" i="157"/>
  <c r="G635" i="157"/>
  <c r="G661" i="157"/>
  <c r="G666" i="157"/>
  <c r="G742" i="157"/>
  <c r="G747" i="157"/>
  <c r="G786" i="157"/>
  <c r="G804" i="157"/>
  <c r="G810" i="157"/>
  <c r="G815" i="157"/>
  <c r="G826" i="157"/>
  <c r="G832" i="157"/>
  <c r="G848" i="157"/>
  <c r="G876" i="157"/>
  <c r="G917" i="157"/>
  <c r="G940" i="157"/>
  <c r="G945" i="157"/>
  <c r="G1036" i="157"/>
  <c r="G1043" i="157"/>
  <c r="G1047" i="157"/>
  <c r="G1062" i="157"/>
  <c r="G1070" i="157"/>
  <c r="G1073" i="157"/>
  <c r="G1103" i="157"/>
  <c r="G1120" i="157"/>
  <c r="G1158" i="157"/>
  <c r="G1170" i="157"/>
  <c r="G1177" i="157"/>
  <c r="G1181" i="157"/>
  <c r="G1204" i="157"/>
  <c r="G1224" i="157"/>
  <c r="G1228" i="157"/>
  <c r="G1243" i="157"/>
  <c r="G1250" i="157"/>
  <c r="G1253" i="157"/>
  <c r="G1262" i="157"/>
  <c r="G1280" i="157"/>
  <c r="G1323" i="157"/>
  <c r="G1331" i="157"/>
  <c r="G1339" i="157"/>
  <c r="G1352" i="157"/>
  <c r="G1364" i="157"/>
  <c r="G1546" i="157"/>
  <c r="G1555" i="157"/>
  <c r="G1675" i="157"/>
  <c r="G1681" i="157"/>
  <c r="G1745" i="157"/>
  <c r="G1753" i="157"/>
  <c r="G1767" i="157"/>
  <c r="G1783" i="157"/>
  <c r="G1964" i="157"/>
  <c r="G20" i="157"/>
  <c r="G24" i="157"/>
  <c r="G188" i="157"/>
  <c r="G192" i="157"/>
  <c r="G302" i="157"/>
  <c r="G329" i="157"/>
  <c r="G371" i="157"/>
  <c r="G448" i="157"/>
  <c r="G472" i="157"/>
  <c r="G536" i="157"/>
  <c r="G546" i="157"/>
  <c r="G549" i="157"/>
  <c r="G576" i="157"/>
  <c r="G587" i="157"/>
  <c r="G591" i="157"/>
  <c r="G595" i="157"/>
  <c r="G602" i="157"/>
  <c r="G626" i="157"/>
  <c r="G642" i="157"/>
  <c r="G645" i="157"/>
  <c r="G658" i="157"/>
  <c r="G686" i="157"/>
  <c r="G693" i="157"/>
  <c r="G767" i="157"/>
  <c r="G784" i="157"/>
  <c r="G851" i="157"/>
  <c r="G889" i="157"/>
  <c r="G904" i="157"/>
  <c r="G909" i="157"/>
  <c r="G928" i="157"/>
  <c r="G1005" i="157"/>
  <c r="G1057" i="157"/>
  <c r="G1093" i="157"/>
  <c r="G1108" i="157"/>
  <c r="G1131" i="157"/>
  <c r="G1172" i="157"/>
  <c r="G1176" i="157"/>
  <c r="G1219" i="157"/>
  <c r="G1238" i="157"/>
  <c r="G1367" i="157"/>
  <c r="G1441" i="157"/>
  <c r="G1524" i="157"/>
  <c r="G1566" i="157"/>
  <c r="G1620" i="157"/>
  <c r="G1626" i="157"/>
  <c r="G1636" i="157"/>
  <c r="G1642" i="157"/>
  <c r="G1659" i="157"/>
  <c r="G1665" i="157"/>
  <c r="G1715" i="157"/>
  <c r="G164" i="157"/>
  <c r="G191" i="157"/>
  <c r="G451" i="157"/>
  <c r="G480" i="157"/>
  <c r="G531" i="157"/>
  <c r="G556" i="157"/>
  <c r="G619" i="157"/>
  <c r="G650" i="157"/>
  <c r="G740" i="157"/>
  <c r="G791" i="157"/>
  <c r="G797" i="157"/>
  <c r="G802" i="157"/>
  <c r="G808" i="157"/>
  <c r="G824" i="157"/>
  <c r="G835" i="157"/>
  <c r="G840" i="157"/>
  <c r="G846" i="157"/>
  <c r="G907" i="157"/>
  <c r="G915" i="157"/>
  <c r="G926" i="157"/>
  <c r="G943" i="157"/>
  <c r="G1042" i="157"/>
  <c r="G1046" i="157"/>
  <c r="G1053" i="157"/>
  <c r="G1061" i="157"/>
  <c r="G1069" i="157"/>
  <c r="G1076" i="157"/>
  <c r="G1084" i="157"/>
  <c r="G1102" i="157"/>
  <c r="G1175" i="157"/>
  <c r="G1180" i="157"/>
  <c r="G1184" i="157"/>
  <c r="G1195" i="157"/>
  <c r="G1211" i="157"/>
  <c r="G1223" i="157"/>
  <c r="G1256" i="157"/>
  <c r="G1305" i="157"/>
  <c r="G1338" i="157"/>
  <c r="G1346" i="157"/>
  <c r="G1351" i="157"/>
  <c r="G1391" i="157"/>
  <c r="G1470" i="157"/>
  <c r="G1597" i="157"/>
  <c r="G1603" i="157"/>
  <c r="G1943" i="157"/>
  <c r="G157" i="157"/>
  <c r="G160" i="157"/>
  <c r="G163" i="157"/>
  <c r="G184" i="157"/>
  <c r="G195" i="157"/>
  <c r="G332" i="157"/>
  <c r="G446" i="157"/>
  <c r="G471" i="157"/>
  <c r="G475" i="157"/>
  <c r="G535" i="157"/>
  <c r="G548" i="157"/>
  <c r="G579" i="157"/>
  <c r="G586" i="157"/>
  <c r="G590" i="157"/>
  <c r="G594" i="157"/>
  <c r="G601" i="157"/>
  <c r="G657" i="157"/>
  <c r="G710" i="157"/>
  <c r="G715" i="157"/>
  <c r="G765" i="157"/>
  <c r="G780" i="157"/>
  <c r="G800" i="157"/>
  <c r="G811" i="157"/>
  <c r="G827" i="157"/>
  <c r="G833" i="157"/>
  <c r="G849" i="157"/>
  <c r="G887" i="157"/>
  <c r="G913" i="157"/>
  <c r="G918" i="157"/>
  <c r="G1017" i="157"/>
  <c r="G1056" i="157"/>
  <c r="G1081" i="157"/>
  <c r="G1088" i="157"/>
  <c r="G1092" i="157"/>
  <c r="G1107" i="157"/>
  <c r="G1114" i="157"/>
  <c r="G1125" i="157"/>
  <c r="G1127" i="157"/>
  <c r="G1137" i="157"/>
  <c r="G1147" i="157"/>
  <c r="G1190" i="157"/>
  <c r="G1264" i="157"/>
  <c r="G1268" i="157"/>
  <c r="G1272" i="157"/>
  <c r="G1278" i="157"/>
  <c r="G1283" i="157"/>
  <c r="G1287" i="157"/>
  <c r="G1372" i="157"/>
  <c r="G1376" i="157"/>
  <c r="G1383" i="157"/>
  <c r="G1465" i="157"/>
  <c r="G1590" i="157"/>
  <c r="G1595" i="157"/>
  <c r="G1933" i="157"/>
  <c r="G1938" i="157"/>
  <c r="G156" i="157"/>
  <c r="G370" i="157"/>
  <c r="G449" i="157"/>
  <c r="G455" i="157"/>
  <c r="G479" i="157"/>
  <c r="G530" i="157"/>
  <c r="G560" i="157"/>
  <c r="G615" i="157"/>
  <c r="G618" i="157"/>
  <c r="G621" i="157"/>
  <c r="G637" i="157"/>
  <c r="G640" i="157"/>
  <c r="G664" i="157"/>
  <c r="G723" i="157"/>
  <c r="G733" i="157"/>
  <c r="G743" i="157"/>
  <c r="G814" i="157"/>
  <c r="G822" i="157"/>
  <c r="G838" i="157"/>
  <c r="G844" i="157"/>
  <c r="G852" i="157"/>
  <c r="G868" i="157"/>
  <c r="G877" i="157"/>
  <c r="G885" i="157"/>
  <c r="G905" i="157"/>
  <c r="G924" i="157"/>
  <c r="G946" i="157"/>
  <c r="G1030" i="157"/>
  <c r="G1045" i="157"/>
  <c r="G1068" i="157"/>
  <c r="G1075" i="157"/>
  <c r="G1098" i="157"/>
  <c r="G1106" i="157"/>
  <c r="G1118" i="157"/>
  <c r="G1135" i="157"/>
  <c r="G1136" i="157"/>
  <c r="G1143" i="157"/>
  <c r="G1165" i="157"/>
  <c r="G1183" i="157"/>
  <c r="G1198" i="157"/>
  <c r="G1222" i="157"/>
  <c r="G1294" i="157"/>
  <c r="G1309" i="157"/>
  <c r="G1345" i="157"/>
  <c r="G1390" i="157"/>
  <c r="G1450" i="157"/>
  <c r="G1469" i="157"/>
  <c r="G1476" i="157"/>
  <c r="G1507" i="157"/>
  <c r="G1516" i="157"/>
  <c r="G1525" i="157"/>
  <c r="G1584" i="157"/>
  <c r="G1621" i="157"/>
  <c r="G1627" i="157"/>
  <c r="G1632" i="157"/>
  <c r="G1708" i="157"/>
  <c r="G159" i="157"/>
  <c r="G162" i="157"/>
  <c r="G194" i="157"/>
  <c r="G277" i="157"/>
  <c r="G283" i="157"/>
  <c r="G301" i="157"/>
  <c r="G303" i="157"/>
  <c r="G431" i="157"/>
  <c r="G562" i="157"/>
  <c r="G578" i="157"/>
  <c r="G585" i="157"/>
  <c r="G589" i="157"/>
  <c r="G593" i="157"/>
  <c r="G597" i="157"/>
  <c r="G600" i="157"/>
  <c r="G604" i="157"/>
  <c r="G610" i="157"/>
  <c r="G709" i="157"/>
  <c r="G756" i="157"/>
  <c r="G758" i="157"/>
  <c r="G792" i="157"/>
  <c r="G798" i="157"/>
  <c r="G803" i="157"/>
  <c r="G820" i="157"/>
  <c r="G825" i="157"/>
  <c r="G847" i="157"/>
  <c r="G880" i="157"/>
  <c r="G944" i="157"/>
  <c r="G1040" i="157"/>
  <c r="G1059" i="157"/>
  <c r="G1087" i="157"/>
  <c r="G1113" i="157"/>
  <c r="G1129" i="157"/>
  <c r="G1146" i="157"/>
  <c r="G1152" i="157"/>
  <c r="G1171" i="157"/>
  <c r="G1267" i="157"/>
  <c r="G1271" i="157"/>
  <c r="G1301" i="157"/>
  <c r="G1313" i="157"/>
  <c r="G1317" i="157"/>
  <c r="G1328" i="157"/>
  <c r="G1357" i="157"/>
  <c r="G1361" i="157"/>
  <c r="G1368" i="157"/>
  <c r="G1371" i="157"/>
  <c r="G1375" i="157"/>
  <c r="G1461" i="157"/>
  <c r="G1483" i="157"/>
  <c r="G1501" i="157"/>
  <c r="G1511" i="157"/>
  <c r="G1593" i="157"/>
  <c r="G1604" i="157"/>
  <c r="G1690" i="157"/>
  <c r="G1696" i="157"/>
  <c r="G1702" i="157"/>
  <c r="G1810" i="157"/>
  <c r="G1917" i="157"/>
  <c r="G1673" i="157"/>
  <c r="G1688" i="157"/>
  <c r="G1706" i="157"/>
  <c r="G1722" i="157"/>
  <c r="G1730" i="157"/>
  <c r="G1737" i="157"/>
  <c r="G1743" i="157"/>
  <c r="G1751" i="157"/>
  <c r="G1780" i="157"/>
  <c r="G1786" i="157"/>
  <c r="G1807" i="157"/>
  <c r="G1828" i="157"/>
  <c r="G1857" i="157"/>
  <c r="G1875" i="157"/>
  <c r="G1887" i="157"/>
  <c r="G1897" i="157"/>
  <c r="G1916" i="157"/>
  <c r="G1930" i="157"/>
  <c r="G1956" i="157"/>
  <c r="G1963" i="157"/>
  <c r="G2011" i="157"/>
  <c r="G2015" i="157"/>
  <c r="G2023" i="157"/>
  <c r="G2030" i="157"/>
  <c r="G2037" i="157"/>
  <c r="G2066" i="157"/>
  <c r="G2070" i="157"/>
  <c r="G2075" i="157"/>
  <c r="G2126" i="157"/>
  <c r="G2131" i="157"/>
  <c r="G2136" i="157"/>
  <c r="G2146" i="157"/>
  <c r="G2154" i="157"/>
  <c r="G2225" i="157"/>
  <c r="G2241" i="157"/>
  <c r="G2253" i="157"/>
  <c r="G2256" i="157"/>
  <c r="G2274" i="157"/>
  <c r="G2342" i="157"/>
  <c r="G2360" i="157"/>
  <c r="G2514" i="157"/>
  <c r="G2579" i="157"/>
  <c r="G2617" i="157"/>
  <c r="G2633" i="157"/>
  <c r="G2674" i="157"/>
  <c r="G2776" i="157"/>
  <c r="G2780" i="157"/>
  <c r="G2797" i="157"/>
  <c r="G2835" i="157"/>
  <c r="G2845" i="157"/>
  <c r="G2851" i="157"/>
  <c r="G2896" i="157"/>
  <c r="G2904" i="157"/>
  <c r="G3020" i="157"/>
  <c r="G3034" i="157"/>
  <c r="G3042" i="157"/>
  <c r="G3775" i="157"/>
  <c r="G3702" i="157"/>
  <c r="G3025" i="157"/>
  <c r="G2841" i="157"/>
  <c r="G1451" i="157"/>
  <c r="G1458" i="157"/>
  <c r="G1503" i="157"/>
  <c r="G1512" i="157"/>
  <c r="G1519" i="157"/>
  <c r="G1548" i="157"/>
  <c r="G1558" i="157"/>
  <c r="G1561" i="157"/>
  <c r="G1579" i="157"/>
  <c r="G1585" i="157"/>
  <c r="G1591" i="157"/>
  <c r="G1598" i="157"/>
  <c r="G1637" i="157"/>
  <c r="G1643" i="157"/>
  <c r="G1660" i="157"/>
  <c r="G1666" i="157"/>
  <c r="G1671" i="157"/>
  <c r="G1676" i="157"/>
  <c r="G1691" i="157"/>
  <c r="G1698" i="157"/>
  <c r="G1704" i="157"/>
  <c r="G1717" i="157"/>
  <c r="G1746" i="157"/>
  <c r="G1754" i="157"/>
  <c r="G1760" i="157"/>
  <c r="G1768" i="157"/>
  <c r="G1774" i="157"/>
  <c r="G1784" i="157"/>
  <c r="G1797" i="157"/>
  <c r="G1861" i="157"/>
  <c r="G1865" i="157"/>
  <c r="G1879" i="157"/>
  <c r="G1905" i="157"/>
  <c r="G1911" i="157"/>
  <c r="G1923" i="157"/>
  <c r="G1941" i="157"/>
  <c r="G1971" i="157"/>
  <c r="G1975" i="157"/>
  <c r="G2195" i="157"/>
  <c r="G2206" i="157"/>
  <c r="G2212" i="157"/>
  <c r="G2221" i="157"/>
  <c r="G2230" i="157"/>
  <c r="G2290" i="157"/>
  <c r="G2295" i="157"/>
  <c r="G2333" i="157"/>
  <c r="G2339" i="157"/>
  <c r="G2430" i="157"/>
  <c r="G2557" i="157"/>
  <c r="G2616" i="157"/>
  <c r="G2620" i="157"/>
  <c r="G2724" i="157"/>
  <c r="G2842" i="157"/>
  <c r="G2855" i="157"/>
  <c r="G2909" i="157"/>
  <c r="G2912" i="157"/>
  <c r="G2916" i="157"/>
  <c r="G3037" i="157"/>
  <c r="G3040" i="157"/>
  <c r="G3843" i="157"/>
  <c r="G3819" i="157"/>
  <c r="G3783" i="157"/>
  <c r="G3774" i="157"/>
  <c r="G3748" i="157"/>
  <c r="G3738" i="157"/>
  <c r="G3710" i="157"/>
  <c r="G3701" i="157"/>
  <c r="G3046" i="157"/>
  <c r="G2897" i="157"/>
  <c r="G2782" i="157"/>
  <c r="G2722" i="157"/>
  <c r="G2693" i="157"/>
  <c r="G1506" i="157"/>
  <c r="G1515" i="157"/>
  <c r="G1517" i="157"/>
  <c r="G1523" i="157"/>
  <c r="G1551" i="157"/>
  <c r="G1556" i="157"/>
  <c r="G1564" i="157"/>
  <c r="G1589" i="157"/>
  <c r="G1602" i="157"/>
  <c r="G1618" i="157"/>
  <c r="G1624" i="157"/>
  <c r="G1630" i="157"/>
  <c r="G1680" i="157"/>
  <c r="G1682" i="157"/>
  <c r="G1701" i="157"/>
  <c r="G1714" i="157"/>
  <c r="G1720" i="157"/>
  <c r="G1728" i="157"/>
  <c r="G1740" i="157"/>
  <c r="G1749" i="157"/>
  <c r="G1758" i="157"/>
  <c r="G1795" i="157"/>
  <c r="G1800" i="157"/>
  <c r="G1805" i="157"/>
  <c r="G1871" i="157"/>
  <c r="G1874" i="157"/>
  <c r="G1893" i="157"/>
  <c r="G1900" i="157"/>
  <c r="G1935" i="157"/>
  <c r="G1993" i="157"/>
  <c r="G2000" i="157"/>
  <c r="G2014" i="157"/>
  <c r="G2029" i="157"/>
  <c r="G2049" i="157"/>
  <c r="G2065" i="157"/>
  <c r="G2078" i="157"/>
  <c r="G2137" i="157"/>
  <c r="G2162" i="157"/>
  <c r="G2169" i="157"/>
  <c r="G2273" i="157"/>
  <c r="G2283" i="157"/>
  <c r="G2308" i="157"/>
  <c r="G2320" i="157"/>
  <c r="G2324" i="157"/>
  <c r="G2328" i="157"/>
  <c r="G2372" i="157"/>
  <c r="G2378" i="157"/>
  <c r="G2426" i="157"/>
  <c r="G2502" i="157"/>
  <c r="G2530" i="157"/>
  <c r="G2556" i="157"/>
  <c r="G2568" i="157"/>
  <c r="G2570" i="157"/>
  <c r="G2588" i="157"/>
  <c r="G2632" i="157"/>
  <c r="G2640" i="157"/>
  <c r="G2667" i="157"/>
  <c r="G2734" i="157"/>
  <c r="G2739" i="157"/>
  <c r="G2779" i="157"/>
  <c r="G2796" i="157"/>
  <c r="G2806" i="157"/>
  <c r="G2808" i="157"/>
  <c r="G2834" i="157"/>
  <c r="G2895" i="157"/>
  <c r="G2928" i="157"/>
  <c r="G3699" i="157"/>
  <c r="G3739" i="157"/>
  <c r="G3787" i="157"/>
  <c r="G3803" i="157"/>
  <c r="G3834" i="157"/>
  <c r="G3809" i="157"/>
  <c r="G3773" i="157"/>
  <c r="G3041" i="157"/>
  <c r="G2918" i="157"/>
  <c r="G2894" i="157"/>
  <c r="G1457" i="157"/>
  <c r="G1510" i="157"/>
  <c r="G1526" i="157"/>
  <c r="G1545" i="157"/>
  <c r="G1554" i="157"/>
  <c r="G1594" i="157"/>
  <c r="G1628" i="157"/>
  <c r="G1633" i="157"/>
  <c r="G1641" i="157"/>
  <c r="G1657" i="157"/>
  <c r="G1663" i="157"/>
  <c r="G1689" i="157"/>
  <c r="G1707" i="157"/>
  <c r="G1712" i="157"/>
  <c r="G1732" i="157"/>
  <c r="G1744" i="157"/>
  <c r="G1766" i="157"/>
  <c r="G1782" i="157"/>
  <c r="G1789" i="157"/>
  <c r="G1808" i="157"/>
  <c r="G1829" i="157"/>
  <c r="G1860" i="157"/>
  <c r="G1926" i="157"/>
  <c r="G1947" i="157"/>
  <c r="G1950" i="157"/>
  <c r="G1954" i="157"/>
  <c r="G1968" i="157"/>
  <c r="G1974" i="157"/>
  <c r="G1979" i="157"/>
  <c r="G1985" i="157"/>
  <c r="G1988" i="157"/>
  <c r="G2019" i="157"/>
  <c r="G2061" i="157"/>
  <c r="G2123" i="157"/>
  <c r="G2141" i="157"/>
  <c r="G2158" i="157"/>
  <c r="G2161" i="157"/>
  <c r="G2168" i="157"/>
  <c r="G2201" i="157"/>
  <c r="G2205" i="157"/>
  <c r="G2211" i="157"/>
  <c r="G2228" i="157"/>
  <c r="G2236" i="157"/>
  <c r="G2240" i="157"/>
  <c r="G2244" i="157"/>
  <c r="G2260" i="157"/>
  <c r="G2293" i="157"/>
  <c r="G2313" i="157"/>
  <c r="G2332" i="157"/>
  <c r="G2338" i="157"/>
  <c r="G2345" i="157"/>
  <c r="G2354" i="157"/>
  <c r="G2429" i="157"/>
  <c r="G2435" i="157"/>
  <c r="G2560" i="157"/>
  <c r="G2603" i="157"/>
  <c r="G2619" i="157"/>
  <c r="G2685" i="157"/>
  <c r="G2727" i="157"/>
  <c r="G2788" i="157"/>
  <c r="G2794" i="157"/>
  <c r="G2805" i="157"/>
  <c r="G2907" i="157"/>
  <c r="G2915" i="157"/>
  <c r="G3035" i="157"/>
  <c r="G3043" i="157"/>
  <c r="G3833" i="157"/>
  <c r="G3817" i="157"/>
  <c r="G3799" i="157"/>
  <c r="G3764" i="157"/>
  <c r="G3754" i="157"/>
  <c r="G3717" i="157"/>
  <c r="G3698" i="157"/>
  <c r="G3017" i="157"/>
  <c r="G1520" i="157"/>
  <c r="G1549" i="157"/>
  <c r="G1562" i="157"/>
  <c r="G1581" i="157"/>
  <c r="G1587" i="157"/>
  <c r="G1600" i="157"/>
  <c r="G1605" i="157"/>
  <c r="G1639" i="157"/>
  <c r="G1644" i="157"/>
  <c r="G1667" i="157"/>
  <c r="G1672" i="157"/>
  <c r="G1678" i="157"/>
  <c r="G1693" i="157"/>
  <c r="G1699" i="157"/>
  <c r="G1718" i="157"/>
  <c r="G1738" i="157"/>
  <c r="G1747" i="157"/>
  <c r="G1756" i="157"/>
  <c r="G1769" i="157"/>
  <c r="G1776" i="157"/>
  <c r="G1792" i="157"/>
  <c r="G1798" i="157"/>
  <c r="G1859" i="157"/>
  <c r="G1873" i="157"/>
  <c r="G1877" i="157"/>
  <c r="G1885" i="157"/>
  <c r="G1895" i="157"/>
  <c r="G1899" i="157"/>
  <c r="G1914" i="157"/>
  <c r="G1961" i="157"/>
  <c r="G1992" i="157"/>
  <c r="G1999" i="157"/>
  <c r="G2009" i="157"/>
  <c r="G2013" i="157"/>
  <c r="G2022" i="157"/>
  <c r="G2032" i="157"/>
  <c r="G2039" i="157"/>
  <c r="G2048" i="157"/>
  <c r="G2052" i="157"/>
  <c r="G2064" i="157"/>
  <c r="G2068" i="157"/>
  <c r="G2077" i="157"/>
  <c r="G2152" i="157"/>
  <c r="G2219" i="157"/>
  <c r="G2267" i="157"/>
  <c r="G2323" i="157"/>
  <c r="G2344" i="157"/>
  <c r="G2353" i="157"/>
  <c r="G2371" i="157"/>
  <c r="G2377" i="157"/>
  <c r="G2438" i="157"/>
  <c r="G2501" i="157"/>
  <c r="G2505" i="157"/>
  <c r="G2513" i="157"/>
  <c r="G2515" i="157"/>
  <c r="G2567" i="157"/>
  <c r="G2602" i="157"/>
  <c r="G2614" i="157"/>
  <c r="G2631" i="157"/>
  <c r="G2670" i="157"/>
  <c r="G2676" i="157"/>
  <c r="G2696" i="157"/>
  <c r="G2750" i="157"/>
  <c r="G2778" i="157"/>
  <c r="G2786" i="157"/>
  <c r="G2804" i="157"/>
  <c r="G2853" i="157"/>
  <c r="G3723" i="157"/>
  <c r="G3795" i="157"/>
  <c r="G3824" i="157"/>
  <c r="G3762" i="157"/>
  <c r="G3735" i="157"/>
  <c r="G3697" i="157"/>
  <c r="G3038" i="157"/>
  <c r="G2849" i="157"/>
  <c r="G2742" i="157"/>
  <c r="G2671" i="157"/>
  <c r="G1705" i="157"/>
  <c r="G1710" i="157"/>
  <c r="G1721" i="157"/>
  <c r="G1729" i="157"/>
  <c r="G1735" i="157"/>
  <c r="G1741" i="157"/>
  <c r="G1750" i="157"/>
  <c r="G1779" i="157"/>
  <c r="G1785" i="157"/>
  <c r="G1806" i="157"/>
  <c r="G1827" i="157"/>
  <c r="G1863" i="157"/>
  <c r="G1903" i="157"/>
  <c r="G1925" i="157"/>
  <c r="G1939" i="157"/>
  <c r="G1949" i="157"/>
  <c r="G1973" i="157"/>
  <c r="G1978" i="157"/>
  <c r="G2017" i="157"/>
  <c r="G2063" i="157"/>
  <c r="G2122" i="157"/>
  <c r="G2167" i="157"/>
  <c r="G2172" i="157"/>
  <c r="G2234" i="157"/>
  <c r="G2239" i="157"/>
  <c r="G2243" i="157"/>
  <c r="G2259" i="157"/>
  <c r="G2292" i="157"/>
  <c r="G2303" i="157"/>
  <c r="G2312" i="157"/>
  <c r="G2357" i="157"/>
  <c r="G2601" i="157"/>
  <c r="G2684" i="157"/>
  <c r="G2726" i="157"/>
  <c r="G2729" i="157"/>
  <c r="G2785" i="157"/>
  <c r="G2840" i="157"/>
  <c r="G2890" i="157"/>
  <c r="G2914" i="157"/>
  <c r="G2917" i="157"/>
  <c r="G2936" i="157"/>
  <c r="G3027" i="157"/>
  <c r="G3873" i="157"/>
  <c r="G3839" i="157"/>
  <c r="G3823" i="157"/>
  <c r="G3815" i="157"/>
  <c r="G3806" i="157"/>
  <c r="G3788" i="157"/>
  <c r="G3778" i="157"/>
  <c r="G3752" i="157"/>
  <c r="G3743" i="157"/>
  <c r="G3033" i="157"/>
  <c r="G2910" i="157"/>
  <c r="G2886" i="157"/>
  <c r="G1977" i="157"/>
  <c r="G2006" i="157"/>
  <c r="G2047" i="157"/>
  <c r="G2051" i="157"/>
  <c r="G2057" i="157"/>
  <c r="G2067" i="157"/>
  <c r="G2151" i="157"/>
  <c r="G2156" i="157"/>
  <c r="G2215" i="157"/>
  <c r="G2218" i="157"/>
  <c r="G2247" i="157"/>
  <c r="G2275" i="157"/>
  <c r="G2297" i="157"/>
  <c r="G2306" i="157"/>
  <c r="G2322" i="157"/>
  <c r="G2326" i="157"/>
  <c r="G2330" i="157"/>
  <c r="G2361" i="157"/>
  <c r="G2366" i="157"/>
  <c r="G2376" i="157"/>
  <c r="G2504" i="157"/>
  <c r="G2512" i="157"/>
  <c r="G2521" i="157"/>
  <c r="G2528" i="157"/>
  <c r="G2547" i="157"/>
  <c r="G2550" i="157"/>
  <c r="G2569" i="157"/>
  <c r="G2580" i="157"/>
  <c r="G2638" i="157"/>
  <c r="G2675" i="157"/>
  <c r="G2688" i="157"/>
  <c r="G2735" i="157"/>
  <c r="G2749" i="157"/>
  <c r="G2799" i="157"/>
  <c r="G2807" i="157"/>
  <c r="G2852" i="157"/>
  <c r="G2888" i="157"/>
  <c r="G3036" i="157"/>
  <c r="G3805" i="157"/>
  <c r="G1447" i="157"/>
  <c r="G1479" i="157"/>
  <c r="G1486" i="157"/>
  <c r="G1527" i="157"/>
  <c r="G1540" i="157"/>
  <c r="G1563" i="157"/>
  <c r="G1582" i="157"/>
  <c r="G1588" i="157"/>
  <c r="G1601" i="157"/>
  <c r="G1623" i="157"/>
  <c r="G1629" i="157"/>
  <c r="G1634" i="157"/>
  <c r="G1640" i="157"/>
  <c r="G1662" i="157"/>
  <c r="G1668" i="157"/>
  <c r="G1679" i="157"/>
  <c r="G1719" i="157"/>
  <c r="G1727" i="157"/>
  <c r="G1771" i="157"/>
  <c r="G1777" i="157"/>
  <c r="G1788" i="157"/>
  <c r="G1793" i="157"/>
  <c r="G1799" i="157"/>
  <c r="G1862" i="157"/>
  <c r="G1880" i="157"/>
  <c r="G1902" i="157"/>
  <c r="G1912" i="157"/>
  <c r="G1924" i="157"/>
  <c r="G1952" i="157"/>
  <c r="G1969" i="157"/>
  <c r="G1972" i="157"/>
  <c r="G1976" i="157"/>
  <c r="G1981" i="157"/>
  <c r="G1984" i="157"/>
  <c r="G1990" i="157"/>
  <c r="G2055" i="157"/>
  <c r="G2056" i="157"/>
  <c r="G2127" i="157"/>
  <c r="G2143" i="157"/>
  <c r="G2207" i="157"/>
  <c r="G2217" i="157"/>
  <c r="G2226" i="157"/>
  <c r="G2238" i="157"/>
  <c r="G2279" i="157"/>
  <c r="G2296" i="157"/>
  <c r="G2351" i="157"/>
  <c r="G2365" i="157"/>
  <c r="G2558" i="157"/>
  <c r="G2621" i="157"/>
  <c r="G2624" i="157"/>
  <c r="G2694" i="157"/>
  <c r="G2721" i="157"/>
  <c r="G2752" i="157"/>
  <c r="G2802" i="157"/>
  <c r="G2836" i="157"/>
  <c r="G2839" i="157"/>
  <c r="G2843" i="157"/>
  <c r="G2859" i="157"/>
  <c r="G3015" i="157"/>
  <c r="G3711" i="157"/>
  <c r="G3755" i="157"/>
  <c r="G3880" i="157"/>
  <c r="G3853" i="157"/>
  <c r="G3845" i="157"/>
  <c r="G3768" i="157"/>
  <c r="G3759" i="157"/>
  <c r="G3732" i="157"/>
  <c r="G2731" i="157"/>
  <c r="I3878" i="92"/>
  <c r="E3878" i="92"/>
  <c r="Z3878" i="92" s="1"/>
  <c r="E38" i="63"/>
  <c r="J3878" i="157" s="1"/>
  <c r="K3878" i="157" s="1"/>
  <c r="I41" i="55"/>
  <c r="F3712" i="157" s="1"/>
  <c r="G3712" i="157" s="1"/>
  <c r="I3710" i="92"/>
  <c r="E3710" i="92"/>
  <c r="Z3710" i="92" s="1"/>
  <c r="K37" i="55"/>
  <c r="J3710" i="157" s="1"/>
  <c r="K3710" i="157" s="1"/>
  <c r="E3044" i="92"/>
  <c r="Z3044" i="92" s="1"/>
  <c r="I3044" i="92"/>
  <c r="E3045" i="92"/>
  <c r="I3045" i="92"/>
  <c r="E3026" i="92"/>
  <c r="Z3026" i="92" s="1"/>
  <c r="I3026" i="92"/>
  <c r="E3027" i="92"/>
  <c r="I3027" i="92"/>
  <c r="E2916" i="92"/>
  <c r="Z2916" i="92" s="1"/>
  <c r="I2916" i="92"/>
  <c r="E2917" i="92"/>
  <c r="I2917" i="92"/>
  <c r="E2898" i="92"/>
  <c r="Z2898" i="92" s="1"/>
  <c r="I2898" i="92"/>
  <c r="E2899" i="92"/>
  <c r="I2899" i="92"/>
  <c r="E2861" i="92"/>
  <c r="Z2861" i="92" s="1"/>
  <c r="I2861" i="92"/>
  <c r="E2862" i="92"/>
  <c r="I2862" i="92"/>
  <c r="E2843" i="92"/>
  <c r="Z2843" i="92" s="1"/>
  <c r="I2843" i="92"/>
  <c r="E2844" i="92"/>
  <c r="I2844" i="92"/>
  <c r="E2806" i="92"/>
  <c r="Z2806" i="92" s="1"/>
  <c r="I2806" i="92"/>
  <c r="E2807" i="92"/>
  <c r="I2807" i="92"/>
  <c r="E2788" i="92"/>
  <c r="Z2788" i="92" s="1"/>
  <c r="I2788" i="92"/>
  <c r="E2789" i="92"/>
  <c r="I2789" i="92"/>
  <c r="E2751" i="92"/>
  <c r="Z2751" i="92" s="1"/>
  <c r="I2751" i="92"/>
  <c r="E2752" i="92"/>
  <c r="Z2752" i="92" s="1"/>
  <c r="I2752" i="92"/>
  <c r="E2733" i="92"/>
  <c r="Z2733" i="92" s="1"/>
  <c r="I2733" i="92"/>
  <c r="E2734" i="92"/>
  <c r="I2734" i="92"/>
  <c r="E2696" i="92"/>
  <c r="Z2696" i="92" s="1"/>
  <c r="I2696" i="92"/>
  <c r="E2697" i="92"/>
  <c r="I2697" i="92"/>
  <c r="E2678" i="92"/>
  <c r="Z2678" i="92" s="1"/>
  <c r="I2678" i="92"/>
  <c r="E2679" i="92"/>
  <c r="I2679" i="92"/>
  <c r="E2641" i="92"/>
  <c r="Z2641" i="92" s="1"/>
  <c r="I2641" i="92"/>
  <c r="E2642" i="92"/>
  <c r="I2642" i="92"/>
  <c r="E2623" i="92"/>
  <c r="Z2623" i="92" s="1"/>
  <c r="I2623" i="92"/>
  <c r="E2624" i="92"/>
  <c r="Z2624" i="92" s="1"/>
  <c r="I2624" i="92"/>
  <c r="E2604" i="92"/>
  <c r="Z2604" i="92" s="1"/>
  <c r="G2604" i="92"/>
  <c r="I2604" i="92"/>
  <c r="K2604" i="92"/>
  <c r="E2605" i="92"/>
  <c r="Z2605" i="92" s="1"/>
  <c r="G2605" i="92"/>
  <c r="I2605" i="92"/>
  <c r="K2605" i="92"/>
  <c r="E2586" i="92"/>
  <c r="Z2586" i="92" s="1"/>
  <c r="G2586" i="92"/>
  <c r="I2586" i="92"/>
  <c r="K2586" i="92"/>
  <c r="E2587" i="92"/>
  <c r="Z2587" i="92" s="1"/>
  <c r="G2587" i="92"/>
  <c r="I2587" i="92"/>
  <c r="K2587" i="92"/>
  <c r="E2568" i="92"/>
  <c r="Z2568" i="92" s="1"/>
  <c r="G2568" i="92"/>
  <c r="I2568" i="92"/>
  <c r="K2568" i="92"/>
  <c r="E2569" i="92"/>
  <c r="Z2569" i="92" s="1"/>
  <c r="G2569" i="92"/>
  <c r="I2569" i="92"/>
  <c r="K2569" i="92"/>
  <c r="I2550" i="92"/>
  <c r="E2549" i="92"/>
  <c r="Z2549" i="92" s="1"/>
  <c r="G2549" i="92"/>
  <c r="I2549" i="92"/>
  <c r="K2549" i="92"/>
  <c r="E2550" i="92"/>
  <c r="Z2550" i="92" s="1"/>
  <c r="G2550" i="92"/>
  <c r="K2550" i="92"/>
  <c r="E2531" i="92"/>
  <c r="Z2531" i="92" s="1"/>
  <c r="G2531" i="92"/>
  <c r="I2531" i="92"/>
  <c r="K2531" i="92"/>
  <c r="E2532" i="92"/>
  <c r="Z2532" i="92" s="1"/>
  <c r="G2532" i="92"/>
  <c r="I2532" i="92"/>
  <c r="K2532" i="92"/>
  <c r="E2513" i="92"/>
  <c r="Z2513" i="92" s="1"/>
  <c r="G2513" i="92"/>
  <c r="I2513" i="92"/>
  <c r="K2513" i="92"/>
  <c r="E2514" i="92"/>
  <c r="Z2514" i="92" s="1"/>
  <c r="G2514" i="92"/>
  <c r="I2514" i="92"/>
  <c r="K2514" i="92"/>
  <c r="I65" i="52"/>
  <c r="F2660" i="157" s="1"/>
  <c r="G2660" i="157" s="1"/>
  <c r="S65" i="52"/>
  <c r="F2935" i="157" s="1"/>
  <c r="G2935" i="157" s="1"/>
  <c r="Q65" i="52"/>
  <c r="F2880" i="157" s="1"/>
  <c r="G2880" i="157" s="1"/>
  <c r="O65" i="52"/>
  <c r="F2825" i="157" s="1"/>
  <c r="G2825" i="157" s="1"/>
  <c r="M65" i="52"/>
  <c r="F2770" i="157" s="1"/>
  <c r="G2770" i="157" s="1"/>
  <c r="K65" i="52"/>
  <c r="F2715" i="157" s="1"/>
  <c r="G2715" i="157" s="1"/>
  <c r="S64" i="52"/>
  <c r="Q64" i="52"/>
  <c r="O64" i="52"/>
  <c r="M64" i="52"/>
  <c r="K64" i="52"/>
  <c r="F2714" i="157" s="1"/>
  <c r="G2714" i="157" s="1"/>
  <c r="I64" i="52"/>
  <c r="P65" i="53"/>
  <c r="N65" i="53"/>
  <c r="P64" i="53"/>
  <c r="N64" i="53"/>
  <c r="S46" i="53"/>
  <c r="J2917" i="157" s="1"/>
  <c r="K2917" i="157" s="1"/>
  <c r="Q46" i="53"/>
  <c r="J2862" i="157" s="1"/>
  <c r="K2862" i="157" s="1"/>
  <c r="O46" i="53"/>
  <c r="J2807" i="157" s="1"/>
  <c r="K2807" i="157" s="1"/>
  <c r="M46" i="53"/>
  <c r="J2752" i="157" s="1"/>
  <c r="K2752" i="157" s="1"/>
  <c r="K46" i="53"/>
  <c r="J2697" i="157" s="1"/>
  <c r="K2697" i="157" s="1"/>
  <c r="I46" i="53"/>
  <c r="J2642" i="157" s="1"/>
  <c r="K2642" i="157" s="1"/>
  <c r="C46" i="53"/>
  <c r="K2477" i="92" s="1"/>
  <c r="S45" i="53"/>
  <c r="J2916" i="157" s="1"/>
  <c r="K2916" i="157" s="1"/>
  <c r="Q45" i="53"/>
  <c r="J2861" i="157" s="1"/>
  <c r="K2861" i="157" s="1"/>
  <c r="O45" i="53"/>
  <c r="J2806" i="157" s="1"/>
  <c r="K2806" i="157" s="1"/>
  <c r="M45" i="53"/>
  <c r="J2751" i="157" s="1"/>
  <c r="K2751" i="157" s="1"/>
  <c r="K45" i="53"/>
  <c r="J2696" i="157" s="1"/>
  <c r="K2696" i="157" s="1"/>
  <c r="I45" i="53"/>
  <c r="J2641" i="157" s="1"/>
  <c r="K2641" i="157" s="1"/>
  <c r="C45" i="53"/>
  <c r="S27" i="53"/>
  <c r="J2899" i="157" s="1"/>
  <c r="K2899" i="157" s="1"/>
  <c r="Q27" i="53"/>
  <c r="J2844" i="157" s="1"/>
  <c r="K2844" i="157" s="1"/>
  <c r="O27" i="53"/>
  <c r="J2789" i="157" s="1"/>
  <c r="K2789" i="157" s="1"/>
  <c r="M27" i="53"/>
  <c r="J2734" i="157" s="1"/>
  <c r="K2734" i="157" s="1"/>
  <c r="K27" i="53"/>
  <c r="J2679" i="157" s="1"/>
  <c r="K2679" i="157" s="1"/>
  <c r="I27" i="53"/>
  <c r="J2624" i="157" s="1"/>
  <c r="K2624" i="157" s="1"/>
  <c r="C27" i="53"/>
  <c r="G2459" i="92" s="1"/>
  <c r="S26" i="53"/>
  <c r="J2898" i="157" s="1"/>
  <c r="K2898" i="157" s="1"/>
  <c r="Q26" i="53"/>
  <c r="J2843" i="157" s="1"/>
  <c r="K2843" i="157" s="1"/>
  <c r="O26" i="53"/>
  <c r="J2788" i="157" s="1"/>
  <c r="K2788" i="157" s="1"/>
  <c r="M26" i="53"/>
  <c r="J2733" i="157" s="1"/>
  <c r="K2733" i="157" s="1"/>
  <c r="K26" i="53"/>
  <c r="J2678" i="157" s="1"/>
  <c r="K2678" i="157" s="1"/>
  <c r="I26" i="53"/>
  <c r="J2623" i="157" s="1"/>
  <c r="K2623" i="157" s="1"/>
  <c r="C26" i="53"/>
  <c r="K2458" i="92" s="1"/>
  <c r="I2367" i="92"/>
  <c r="E2367" i="92"/>
  <c r="Z2367" i="92" s="1"/>
  <c r="I2334" i="92"/>
  <c r="E2334" i="92"/>
  <c r="Z2334" i="92" s="1"/>
  <c r="I2061" i="92"/>
  <c r="K2060" i="92"/>
  <c r="I2060" i="92"/>
  <c r="I2045" i="92"/>
  <c r="I2044" i="92"/>
  <c r="I2023" i="92"/>
  <c r="K2022" i="92"/>
  <c r="I2022" i="92"/>
  <c r="I2007" i="92"/>
  <c r="I2006" i="92"/>
  <c r="I1985" i="92"/>
  <c r="K1984" i="92"/>
  <c r="I1984" i="92"/>
  <c r="I1969" i="92"/>
  <c r="I1968" i="92"/>
  <c r="I1947" i="92"/>
  <c r="K1946" i="92"/>
  <c r="I1946" i="92"/>
  <c r="I1931" i="92"/>
  <c r="I1930" i="92"/>
  <c r="I1909" i="92"/>
  <c r="I1908" i="92"/>
  <c r="N30" i="43"/>
  <c r="E1892" i="92"/>
  <c r="E1893" i="92"/>
  <c r="E1895" i="92"/>
  <c r="E1896" i="92"/>
  <c r="E1897" i="92"/>
  <c r="E1898" i="92"/>
  <c r="E1899" i="92"/>
  <c r="E1900" i="92"/>
  <c r="E1901" i="92"/>
  <c r="E1902" i="92"/>
  <c r="E1903" i="92"/>
  <c r="E1904" i="92"/>
  <c r="E1905" i="92"/>
  <c r="N13" i="43"/>
  <c r="F2083" i="157" s="1"/>
  <c r="G2083" i="157" s="1"/>
  <c r="I1893" i="92"/>
  <c r="I1892" i="92"/>
  <c r="I1871" i="92"/>
  <c r="I1870" i="92"/>
  <c r="I1855" i="92"/>
  <c r="I1854" i="92"/>
  <c r="S1843" i="92"/>
  <c r="U1843" i="92"/>
  <c r="W1843" i="92"/>
  <c r="U1844" i="92"/>
  <c r="W1844" i="92"/>
  <c r="U1845" i="92"/>
  <c r="W1845" i="92"/>
  <c r="U1846" i="92"/>
  <c r="W1846" i="92"/>
  <c r="U1847" i="92"/>
  <c r="W1847" i="92"/>
  <c r="U1849" i="92"/>
  <c r="W1849" i="92"/>
  <c r="U1850" i="92"/>
  <c r="W1850" i="92"/>
  <c r="S1804" i="92"/>
  <c r="U1804" i="92"/>
  <c r="W1804" i="92"/>
  <c r="U1805" i="92"/>
  <c r="W1805" i="92"/>
  <c r="U1806" i="92"/>
  <c r="W1806" i="92"/>
  <c r="U1807" i="92"/>
  <c r="W1807" i="92"/>
  <c r="U1808" i="92"/>
  <c r="W1808" i="92"/>
  <c r="U1810" i="92"/>
  <c r="W1810" i="92"/>
  <c r="U1811" i="92"/>
  <c r="W1811" i="92"/>
  <c r="S1765" i="92"/>
  <c r="U1765" i="92"/>
  <c r="W1765" i="92"/>
  <c r="U1766" i="92"/>
  <c r="W1766" i="92"/>
  <c r="U1767" i="92"/>
  <c r="W1767" i="92"/>
  <c r="U1768" i="92"/>
  <c r="W1768" i="92"/>
  <c r="U1769" i="92"/>
  <c r="W1769" i="92"/>
  <c r="U1771" i="92"/>
  <c r="W1771" i="92"/>
  <c r="U1772" i="92"/>
  <c r="W1772" i="92"/>
  <c r="S1726" i="92"/>
  <c r="U1726" i="92"/>
  <c r="W1726" i="92"/>
  <c r="U1727" i="92"/>
  <c r="W1727" i="92"/>
  <c r="U1728" i="92"/>
  <c r="W1728" i="92"/>
  <c r="U1729" i="92"/>
  <c r="W1729" i="92"/>
  <c r="U1730" i="92"/>
  <c r="W1730" i="92"/>
  <c r="U1732" i="92"/>
  <c r="W1732" i="92"/>
  <c r="U1733" i="92"/>
  <c r="W1733" i="92"/>
  <c r="S1687" i="92"/>
  <c r="U1687" i="92"/>
  <c r="W1687" i="92"/>
  <c r="U1688" i="92"/>
  <c r="W1688" i="92"/>
  <c r="U1689" i="92"/>
  <c r="W1689" i="92"/>
  <c r="U1690" i="92"/>
  <c r="W1690" i="92"/>
  <c r="U1691" i="92"/>
  <c r="W1691" i="92"/>
  <c r="U1693" i="92"/>
  <c r="W1693" i="92"/>
  <c r="U1694" i="92"/>
  <c r="W1694" i="92"/>
  <c r="W1507" i="92"/>
  <c r="W1500" i="92"/>
  <c r="E2060" i="92"/>
  <c r="Z2060" i="92" s="1"/>
  <c r="E2061" i="92"/>
  <c r="E2044" i="92"/>
  <c r="Z2044" i="92" s="1"/>
  <c r="E2045" i="92"/>
  <c r="E2022" i="92"/>
  <c r="Z2022" i="92" s="1"/>
  <c r="E2023" i="92"/>
  <c r="E2006" i="92"/>
  <c r="Z2006" i="92" s="1"/>
  <c r="E2007" i="92"/>
  <c r="E1984" i="92"/>
  <c r="Z1984" i="92" s="1"/>
  <c r="E1985" i="92"/>
  <c r="E1968" i="92"/>
  <c r="Z1968" i="92" s="1"/>
  <c r="E1969" i="92"/>
  <c r="E1946" i="92"/>
  <c r="Z1946" i="92" s="1"/>
  <c r="E1947" i="92"/>
  <c r="E1930" i="92"/>
  <c r="Z1930" i="92" s="1"/>
  <c r="E1931" i="92"/>
  <c r="E1908" i="92"/>
  <c r="E1909" i="92"/>
  <c r="Z1909" i="92" s="1"/>
  <c r="E1870" i="92"/>
  <c r="E1871" i="92"/>
  <c r="E1854" i="92"/>
  <c r="Z1854" i="92" s="1"/>
  <c r="E1855" i="92"/>
  <c r="G2060" i="92"/>
  <c r="G2022" i="92"/>
  <c r="G1984" i="92"/>
  <c r="G1946" i="92"/>
  <c r="L12" i="44"/>
  <c r="K2044" i="92" s="1"/>
  <c r="L13" i="44"/>
  <c r="J12" i="44"/>
  <c r="K2006" i="92" s="1"/>
  <c r="J13" i="44"/>
  <c r="K2007" i="92" s="1"/>
  <c r="J15" i="44"/>
  <c r="J2009" i="157" s="1"/>
  <c r="K2009" i="157" s="1"/>
  <c r="H12" i="44"/>
  <c r="H13" i="44"/>
  <c r="K1969" i="92" s="1"/>
  <c r="F12" i="44"/>
  <c r="F13" i="44"/>
  <c r="K1931" i="92" s="1"/>
  <c r="F15" i="44"/>
  <c r="J1933" i="157" s="1"/>
  <c r="K1933" i="157" s="1"/>
  <c r="D30" i="44"/>
  <c r="D31" i="44"/>
  <c r="D12" i="44"/>
  <c r="J1892" i="157" s="1"/>
  <c r="K1892" i="157" s="1"/>
  <c r="D13" i="44"/>
  <c r="J1893" i="157" s="1"/>
  <c r="K1893" i="157" s="1"/>
  <c r="B30" i="44"/>
  <c r="B31" i="44"/>
  <c r="B12" i="44"/>
  <c r="J1854" i="157" s="1"/>
  <c r="K1854" i="157" s="1"/>
  <c r="B13" i="44"/>
  <c r="J1855" i="157" s="1"/>
  <c r="K1855" i="157" s="1"/>
  <c r="E1806" i="92"/>
  <c r="S1806" i="92" s="1"/>
  <c r="E1807" i="92"/>
  <c r="S1807" i="92" s="1"/>
  <c r="E1808" i="92"/>
  <c r="S1808" i="92" s="1"/>
  <c r="E1810" i="92"/>
  <c r="S1810" i="92" s="1"/>
  <c r="E1805" i="92"/>
  <c r="S1805" i="92" s="1"/>
  <c r="E1767" i="92"/>
  <c r="S1767" i="92" s="1"/>
  <c r="E1768" i="92"/>
  <c r="S1768" i="92" s="1"/>
  <c r="E1769" i="92"/>
  <c r="S1769" i="92" s="1"/>
  <c r="E1771" i="92"/>
  <c r="S1771" i="92" s="1"/>
  <c r="E1766" i="92"/>
  <c r="S1766" i="92" s="1"/>
  <c r="E1728" i="92"/>
  <c r="S1728" i="92" s="1"/>
  <c r="E1729" i="92"/>
  <c r="S1729" i="92" s="1"/>
  <c r="E1730" i="92"/>
  <c r="S1730" i="92" s="1"/>
  <c r="E1732" i="92"/>
  <c r="S1732" i="92" s="1"/>
  <c r="E1727" i="92"/>
  <c r="S1727" i="92" s="1"/>
  <c r="E1689" i="92"/>
  <c r="S1689" i="92" s="1"/>
  <c r="E1690" i="92"/>
  <c r="S1690" i="92" s="1"/>
  <c r="E1691" i="92"/>
  <c r="S1691" i="92" s="1"/>
  <c r="E1693" i="92"/>
  <c r="S1693" i="92" s="1"/>
  <c r="E1688" i="92"/>
  <c r="S1688" i="92" s="1"/>
  <c r="E1650" i="92"/>
  <c r="E1651" i="92"/>
  <c r="E1652" i="92"/>
  <c r="E1654" i="92"/>
  <c r="E1649" i="92"/>
  <c r="E1611" i="92"/>
  <c r="E1612" i="92"/>
  <c r="E1613" i="92"/>
  <c r="E1615" i="92"/>
  <c r="E1610" i="92"/>
  <c r="E1572" i="92"/>
  <c r="E1573" i="92"/>
  <c r="E1574" i="92"/>
  <c r="E1576" i="92"/>
  <c r="E1571" i="92"/>
  <c r="E1533" i="92"/>
  <c r="E1534" i="92"/>
  <c r="E1535" i="92"/>
  <c r="E1537" i="92"/>
  <c r="E1538" i="92"/>
  <c r="E1532" i="92"/>
  <c r="R58" i="151"/>
  <c r="F1849" i="157" s="1"/>
  <c r="G1849" i="157" s="1"/>
  <c r="R56" i="151"/>
  <c r="F1847" i="157" s="1"/>
  <c r="G1847" i="157" s="1"/>
  <c r="R55" i="151"/>
  <c r="F1846" i="157" s="1"/>
  <c r="G1846" i="157" s="1"/>
  <c r="R54" i="151"/>
  <c r="F1845" i="157" s="1"/>
  <c r="G1845" i="157" s="1"/>
  <c r="R53" i="151"/>
  <c r="F1844" i="157" s="1"/>
  <c r="G1844" i="157" s="1"/>
  <c r="P59" i="151"/>
  <c r="F1811" i="157" s="1"/>
  <c r="G1811" i="157" s="1"/>
  <c r="N59" i="151"/>
  <c r="F1772" i="157" s="1"/>
  <c r="G1772" i="157" s="1"/>
  <c r="L59" i="151"/>
  <c r="F1733" i="157" s="1"/>
  <c r="G1733" i="157" s="1"/>
  <c r="J59" i="151"/>
  <c r="F1694" i="157" s="1"/>
  <c r="G1694" i="157" s="1"/>
  <c r="H59" i="151"/>
  <c r="F1655" i="157" s="1"/>
  <c r="G1655" i="157" s="1"/>
  <c r="F59" i="151"/>
  <c r="F1616" i="157" s="1"/>
  <c r="G1616" i="157" s="1"/>
  <c r="D59" i="151"/>
  <c r="F1577" i="157" s="1"/>
  <c r="G1577" i="157" s="1"/>
  <c r="I1368" i="92"/>
  <c r="I1367" i="92"/>
  <c r="I1352" i="92"/>
  <c r="I1351" i="92"/>
  <c r="I1350" i="92"/>
  <c r="I1323" i="92"/>
  <c r="I1322" i="92"/>
  <c r="I1307" i="92"/>
  <c r="I1306" i="92"/>
  <c r="I1305" i="92"/>
  <c r="I1278" i="92"/>
  <c r="I1277" i="92"/>
  <c r="I1262" i="92"/>
  <c r="I1261" i="92"/>
  <c r="I1260" i="92"/>
  <c r="I1233" i="92"/>
  <c r="I1232" i="92"/>
  <c r="I1217" i="92"/>
  <c r="I1216" i="92"/>
  <c r="I1215" i="92"/>
  <c r="I1188" i="92"/>
  <c r="I1187" i="92"/>
  <c r="I1172" i="92"/>
  <c r="I1171" i="92"/>
  <c r="I1170" i="92"/>
  <c r="I1143" i="92"/>
  <c r="I1142" i="92"/>
  <c r="I1127" i="92"/>
  <c r="I1126" i="92"/>
  <c r="I1125" i="92"/>
  <c r="W1097" i="92"/>
  <c r="I1098" i="92"/>
  <c r="I1097" i="92"/>
  <c r="I1082" i="92"/>
  <c r="I1081" i="92"/>
  <c r="I1080" i="92"/>
  <c r="I1051" i="92"/>
  <c r="K1051" i="92"/>
  <c r="I1052" i="92"/>
  <c r="K1052" i="92"/>
  <c r="I550" i="92"/>
  <c r="I547" i="92"/>
  <c r="I157" i="92"/>
  <c r="K83" i="92"/>
  <c r="P12" i="40"/>
  <c r="P13" i="40"/>
  <c r="G1351" i="92" s="1"/>
  <c r="P14" i="40"/>
  <c r="P15" i="40"/>
  <c r="N12" i="40"/>
  <c r="G1305" i="92" s="1"/>
  <c r="N13" i="40"/>
  <c r="N14" i="40"/>
  <c r="N15" i="40"/>
  <c r="J1308" i="157" s="1"/>
  <c r="K1308" i="157" s="1"/>
  <c r="L12" i="40"/>
  <c r="L13" i="40"/>
  <c r="L14" i="40"/>
  <c r="L15" i="40"/>
  <c r="L16" i="40"/>
  <c r="J1264" i="157" s="1"/>
  <c r="K1264" i="157" s="1"/>
  <c r="J12" i="40"/>
  <c r="J13" i="40"/>
  <c r="J14" i="40"/>
  <c r="J15" i="40"/>
  <c r="J1218" i="157" s="1"/>
  <c r="K1218" i="157" s="1"/>
  <c r="H12" i="40"/>
  <c r="H13" i="40"/>
  <c r="H14" i="40"/>
  <c r="H15" i="40"/>
  <c r="H16" i="40"/>
  <c r="J1174" i="157" s="1"/>
  <c r="K1174" i="157" s="1"/>
  <c r="F12" i="40"/>
  <c r="F13" i="40"/>
  <c r="F14" i="40"/>
  <c r="F15" i="40"/>
  <c r="D32" i="40"/>
  <c r="K1097" i="92" s="1"/>
  <c r="D33" i="40"/>
  <c r="D35" i="40"/>
  <c r="D12" i="40"/>
  <c r="D13" i="40"/>
  <c r="D14" i="40"/>
  <c r="D15" i="40"/>
  <c r="J1083" i="157" s="1"/>
  <c r="K1083" i="157" s="1"/>
  <c r="E1367" i="92"/>
  <c r="Z1367" i="92" s="1"/>
  <c r="E1368" i="92"/>
  <c r="E1350" i="92"/>
  <c r="E1351" i="92"/>
  <c r="E1352" i="92"/>
  <c r="E1322" i="92"/>
  <c r="Z1322" i="92" s="1"/>
  <c r="E1323" i="92"/>
  <c r="E1305" i="92"/>
  <c r="Z1305" i="92" s="1"/>
  <c r="E1306" i="92"/>
  <c r="Z1306" i="92" s="1"/>
  <c r="E1307" i="92"/>
  <c r="E1277" i="92"/>
  <c r="Z1277" i="92" s="1"/>
  <c r="E1278" i="92"/>
  <c r="E1260" i="92"/>
  <c r="Z1260" i="92" s="1"/>
  <c r="E1261" i="92"/>
  <c r="Z1261" i="92" s="1"/>
  <c r="E1262" i="92"/>
  <c r="E1232" i="92"/>
  <c r="Z1232" i="92" s="1"/>
  <c r="E1233" i="92"/>
  <c r="E1215" i="92"/>
  <c r="Z1215" i="92" s="1"/>
  <c r="E1216" i="92"/>
  <c r="Z1216" i="92" s="1"/>
  <c r="E1217" i="92"/>
  <c r="E1187" i="92"/>
  <c r="Z1187" i="92" s="1"/>
  <c r="E1188" i="92"/>
  <c r="E1170" i="92"/>
  <c r="Z1170" i="92" s="1"/>
  <c r="E1171" i="92"/>
  <c r="Z1171" i="92" s="1"/>
  <c r="E1172" i="92"/>
  <c r="E1142" i="92"/>
  <c r="E1143" i="92"/>
  <c r="E1125" i="92"/>
  <c r="Z1125" i="92" s="1"/>
  <c r="E1126" i="92"/>
  <c r="Z1126" i="92" s="1"/>
  <c r="E1127" i="92"/>
  <c r="E1097" i="92"/>
  <c r="Z1097" i="92" s="1"/>
  <c r="E1098" i="92"/>
  <c r="E1080" i="92"/>
  <c r="Z1080" i="92" s="1"/>
  <c r="E1081" i="92"/>
  <c r="Z1081" i="92" s="1"/>
  <c r="E1082" i="92"/>
  <c r="E1052" i="92"/>
  <c r="Z1052" i="92" s="1"/>
  <c r="E1053" i="92"/>
  <c r="Z1053" i="92" s="1"/>
  <c r="I64" i="30"/>
  <c r="I23" i="30"/>
  <c r="J597" i="157" s="1"/>
  <c r="K597" i="157" s="1"/>
  <c r="H26" i="29"/>
  <c r="I21" i="152" s="1"/>
  <c r="I301" i="92"/>
  <c r="I302" i="92"/>
  <c r="E301" i="92"/>
  <c r="Z301" i="92" s="1"/>
  <c r="E302" i="92"/>
  <c r="E59" i="50"/>
  <c r="E25" i="50"/>
  <c r="D36" i="40"/>
  <c r="J1100" i="157" s="1"/>
  <c r="K1100" i="157" s="1"/>
  <c r="D37" i="40"/>
  <c r="J1101" i="157" s="1"/>
  <c r="K1101" i="157" s="1"/>
  <c r="D38" i="40"/>
  <c r="J1102" i="157" s="1"/>
  <c r="K1102" i="157" s="1"/>
  <c r="D39" i="40"/>
  <c r="J1103" i="157" s="1"/>
  <c r="K1103" i="157" s="1"/>
  <c r="D40" i="40"/>
  <c r="J1104" i="157" s="1"/>
  <c r="K1104" i="157" s="1"/>
  <c r="D41" i="40"/>
  <c r="J1105" i="157" s="1"/>
  <c r="K1105" i="157" s="1"/>
  <c r="D42" i="40"/>
  <c r="J1106" i="157" s="1"/>
  <c r="K1106" i="157" s="1"/>
  <c r="D43" i="40"/>
  <c r="J1107" i="157" s="1"/>
  <c r="K1107" i="157" s="1"/>
  <c r="J1055" i="157"/>
  <c r="K1055" i="157" s="1"/>
  <c r="J1056" i="157"/>
  <c r="K1056" i="157" s="1"/>
  <c r="J1057" i="157"/>
  <c r="K1057" i="157" s="1"/>
  <c r="J1058" i="157"/>
  <c r="K1058" i="157" s="1"/>
  <c r="J1059" i="157"/>
  <c r="K1059" i="157" s="1"/>
  <c r="J1060" i="157"/>
  <c r="K1060" i="157" s="1"/>
  <c r="J1061" i="157"/>
  <c r="K1061" i="157" s="1"/>
  <c r="J1062" i="157"/>
  <c r="K1062" i="157" s="1"/>
  <c r="J1063" i="157"/>
  <c r="K1063" i="157" s="1"/>
  <c r="R32" i="39"/>
  <c r="F1412" i="157" s="1"/>
  <c r="G1412" i="157" s="1"/>
  <c r="I1037" i="92"/>
  <c r="I1036" i="92"/>
  <c r="I1035" i="92"/>
  <c r="E1035" i="92"/>
  <c r="Z1035" i="92" s="1"/>
  <c r="E1036" i="92"/>
  <c r="Z1036" i="92" s="1"/>
  <c r="E1037" i="92"/>
  <c r="F32" i="40"/>
  <c r="H32" i="40"/>
  <c r="J32" i="40"/>
  <c r="L32" i="40"/>
  <c r="N32" i="40"/>
  <c r="P32" i="40"/>
  <c r="B13" i="40"/>
  <c r="B14" i="40"/>
  <c r="R13" i="39"/>
  <c r="F1396" i="157" s="1"/>
  <c r="G1396" i="157" s="1"/>
  <c r="R14" i="39"/>
  <c r="I658" i="92"/>
  <c r="E658" i="92"/>
  <c r="Z658" i="92" s="1"/>
  <c r="I39" i="31"/>
  <c r="I22" i="152" s="1"/>
  <c r="I28" i="152" s="1"/>
  <c r="I619" i="92"/>
  <c r="I615" i="92"/>
  <c r="E615" i="92"/>
  <c r="Z615" i="92" s="1"/>
  <c r="E619" i="92"/>
  <c r="Z619" i="92" s="1"/>
  <c r="I43" i="30"/>
  <c r="I39" i="30"/>
  <c r="I560" i="92"/>
  <c r="I561" i="92"/>
  <c r="E560" i="92"/>
  <c r="Z560" i="92" s="1"/>
  <c r="E561" i="92"/>
  <c r="H37" i="29"/>
  <c r="I25" i="152" s="1"/>
  <c r="H36" i="29"/>
  <c r="I24" i="152" s="1"/>
  <c r="F34" i="13"/>
  <c r="J304" i="157" s="1"/>
  <c r="K304" i="157" s="1"/>
  <c r="F31" i="13"/>
  <c r="F32" i="13"/>
  <c r="I29" i="152" s="1"/>
  <c r="B17" i="12"/>
  <c r="E157" i="92"/>
  <c r="Z157" i="92" s="1"/>
  <c r="H10" i="9"/>
  <c r="I18" i="92"/>
  <c r="E18" i="92"/>
  <c r="Z18" i="92" s="1"/>
  <c r="Z16" i="92"/>
  <c r="Z30" i="92"/>
  <c r="Z31" i="92"/>
  <c r="Z32" i="92"/>
  <c r="Z33" i="92"/>
  <c r="Z34" i="92"/>
  <c r="Z35" i="92"/>
  <c r="Z36" i="92"/>
  <c r="Z37" i="92"/>
  <c r="Z38" i="92"/>
  <c r="Z39" i="92"/>
  <c r="Z40" i="92"/>
  <c r="Z41" i="92"/>
  <c r="Z43" i="92"/>
  <c r="Z44" i="92"/>
  <c r="Z45" i="92"/>
  <c r="Z46" i="92"/>
  <c r="Z47" i="92"/>
  <c r="Z48" i="92"/>
  <c r="Z49" i="92"/>
  <c r="Z50" i="92"/>
  <c r="Z51" i="92"/>
  <c r="Z52" i="92"/>
  <c r="Z53" i="92"/>
  <c r="Z54" i="92"/>
  <c r="Z55" i="92"/>
  <c r="Z56" i="92"/>
  <c r="Z57" i="92"/>
  <c r="Z58" i="92"/>
  <c r="Z59" i="92"/>
  <c r="Z60" i="92"/>
  <c r="Z61" i="92"/>
  <c r="Z62" i="92"/>
  <c r="Z63" i="92"/>
  <c r="Z64" i="92"/>
  <c r="Z65" i="92"/>
  <c r="Z66" i="92"/>
  <c r="Z67" i="92"/>
  <c r="Z69" i="92"/>
  <c r="Z70" i="92"/>
  <c r="Z71" i="92"/>
  <c r="Z72" i="92"/>
  <c r="Z73" i="92"/>
  <c r="Z74" i="92"/>
  <c r="Z75" i="92"/>
  <c r="Z76" i="92"/>
  <c r="Z77" i="92"/>
  <c r="Z78" i="92"/>
  <c r="Z79" i="92"/>
  <c r="Z80" i="92"/>
  <c r="Z81" i="92"/>
  <c r="Z88" i="92"/>
  <c r="Z97" i="92"/>
  <c r="Z99" i="92"/>
  <c r="Z104" i="92"/>
  <c r="Z106" i="92"/>
  <c r="Z111" i="92"/>
  <c r="Z112" i="92"/>
  <c r="Z113" i="92"/>
  <c r="Z116" i="92"/>
  <c r="Z118" i="92"/>
  <c r="Z119" i="92"/>
  <c r="Z121" i="92"/>
  <c r="Z122" i="92"/>
  <c r="Z125" i="92"/>
  <c r="Z126" i="92"/>
  <c r="Z127" i="92"/>
  <c r="Z129" i="92"/>
  <c r="Z130" i="92"/>
  <c r="Z131" i="92"/>
  <c r="Z132" i="92"/>
  <c r="Z133" i="92"/>
  <c r="Z134" i="92"/>
  <c r="Z135" i="92"/>
  <c r="Z136" i="92"/>
  <c r="Z137" i="92"/>
  <c r="Z138" i="92"/>
  <c r="Z139" i="92"/>
  <c r="Z140" i="92"/>
  <c r="Z141" i="92"/>
  <c r="Z142" i="92"/>
  <c r="Z143" i="92"/>
  <c r="Z145" i="92"/>
  <c r="Z146" i="92"/>
  <c r="Z147" i="92"/>
  <c r="Z148" i="92"/>
  <c r="Z149" i="92"/>
  <c r="Z161" i="92"/>
  <c r="Z167" i="92"/>
  <c r="Z168" i="92"/>
  <c r="Z170" i="92"/>
  <c r="Z171" i="92"/>
  <c r="Z172" i="92"/>
  <c r="Z174" i="92"/>
  <c r="Z178" i="92"/>
  <c r="Z190" i="92"/>
  <c r="Z196" i="92"/>
  <c r="Z197" i="92"/>
  <c r="Z199" i="92"/>
  <c r="Z200" i="92"/>
  <c r="Z201" i="92"/>
  <c r="Z203" i="92"/>
  <c r="Z208" i="92"/>
  <c r="Z209" i="92"/>
  <c r="Z212" i="92"/>
  <c r="Z213" i="92"/>
  <c r="Z214" i="92"/>
  <c r="Z216" i="92"/>
  <c r="Z217" i="92"/>
  <c r="Z218" i="92"/>
  <c r="Z219" i="92"/>
  <c r="Z220" i="92"/>
  <c r="Z221" i="92"/>
  <c r="Z222" i="92"/>
  <c r="Z223" i="92"/>
  <c r="Z224" i="92"/>
  <c r="Z225" i="92"/>
  <c r="Z226" i="92"/>
  <c r="Z227" i="92"/>
  <c r="Z228" i="92"/>
  <c r="Z229" i="92"/>
  <c r="Z232" i="92"/>
  <c r="Z233" i="92"/>
  <c r="Z234" i="92"/>
  <c r="Z235" i="92"/>
  <c r="Z236" i="92"/>
  <c r="Z248" i="92"/>
  <c r="Z254" i="92"/>
  <c r="Z255" i="92"/>
  <c r="Z257" i="92"/>
  <c r="Z258" i="92"/>
  <c r="Z259" i="92"/>
  <c r="Z261" i="92"/>
  <c r="Z265" i="92"/>
  <c r="Z266" i="92"/>
  <c r="Z267" i="92"/>
  <c r="Z272" i="92"/>
  <c r="Z274" i="92"/>
  <c r="Z275" i="92"/>
  <c r="Z280" i="92"/>
  <c r="Z281" i="92"/>
  <c r="Z286" i="92"/>
  <c r="Z289" i="92"/>
  <c r="Z293" i="92"/>
  <c r="Z294" i="92"/>
  <c r="Z295" i="92"/>
  <c r="Z296" i="92"/>
  <c r="Z297" i="92"/>
  <c r="Z298" i="92"/>
  <c r="Z299" i="92"/>
  <c r="Z308" i="92"/>
  <c r="Z310" i="92"/>
  <c r="Z318" i="92"/>
  <c r="Z326" i="92"/>
  <c r="Z334" i="92"/>
  <c r="Z342" i="92"/>
  <c r="Z343" i="92"/>
  <c r="Z355" i="92"/>
  <c r="Z367" i="92"/>
  <c r="Z379" i="92"/>
  <c r="Z391" i="92"/>
  <c r="Z393" i="92"/>
  <c r="Z394" i="92"/>
  <c r="Z395" i="92"/>
  <c r="Z396" i="92"/>
  <c r="Z397" i="92"/>
  <c r="Z398" i="92"/>
  <c r="Z399" i="92"/>
  <c r="Z400" i="92"/>
  <c r="Z401" i="92"/>
  <c r="Z402" i="92"/>
  <c r="Z403" i="92"/>
  <c r="Z404" i="92"/>
  <c r="Z405" i="92"/>
  <c r="Z406" i="92"/>
  <c r="Z407" i="92"/>
  <c r="Z408" i="92"/>
  <c r="Z409" i="92"/>
  <c r="Z410" i="92"/>
  <c r="Z411" i="92"/>
  <c r="Z412" i="92"/>
  <c r="Z413" i="92"/>
  <c r="Z415" i="92"/>
  <c r="Z416" i="92"/>
  <c r="Z417" i="92"/>
  <c r="Z418" i="92"/>
  <c r="Z419" i="92"/>
  <c r="Z420" i="92"/>
  <c r="Z421" i="92"/>
  <c r="Z422" i="92"/>
  <c r="Z423" i="92"/>
  <c r="Z424" i="92"/>
  <c r="Z428" i="92"/>
  <c r="Z429" i="92"/>
  <c r="Z430" i="92"/>
  <c r="Z432" i="92"/>
  <c r="Z433" i="92"/>
  <c r="Z434" i="92"/>
  <c r="Z435" i="92"/>
  <c r="Z436" i="92"/>
  <c r="Z437" i="92"/>
  <c r="Z438" i="92"/>
  <c r="Z439" i="92"/>
  <c r="Z440" i="92"/>
  <c r="Z444" i="92"/>
  <c r="Z445" i="92"/>
  <c r="Z453" i="92"/>
  <c r="Z454" i="92"/>
  <c r="Z456" i="92"/>
  <c r="Z458" i="92"/>
  <c r="Z459" i="92"/>
  <c r="Z461" i="92"/>
  <c r="Z469" i="92"/>
  <c r="Z483" i="92"/>
  <c r="Z484" i="92"/>
  <c r="Z485" i="92"/>
  <c r="Z486" i="92"/>
  <c r="Z487" i="92"/>
  <c r="Z488" i="92"/>
  <c r="Z489" i="92"/>
  <c r="Z490" i="92"/>
  <c r="Z491" i="92"/>
  <c r="Z492" i="92"/>
  <c r="Z493" i="92"/>
  <c r="Z494" i="92"/>
  <c r="Z495" i="92"/>
  <c r="Z496" i="92"/>
  <c r="Z497" i="92"/>
  <c r="Z498" i="92"/>
  <c r="Z499" i="92"/>
  <c r="Z500" i="92"/>
  <c r="Z501" i="92"/>
  <c r="Z502" i="92"/>
  <c r="Z503" i="92"/>
  <c r="Z504" i="92"/>
  <c r="Z505" i="92"/>
  <c r="Z506" i="92"/>
  <c r="Z507" i="92"/>
  <c r="Z508" i="92"/>
  <c r="Z509" i="92"/>
  <c r="Z510" i="92"/>
  <c r="Z511" i="92"/>
  <c r="Z512" i="92"/>
  <c r="Z513" i="92"/>
  <c r="Z514" i="92"/>
  <c r="Z516" i="92"/>
  <c r="Z517" i="92"/>
  <c r="Z518" i="92"/>
  <c r="Z519" i="92"/>
  <c r="Z520" i="92"/>
  <c r="Z521" i="92"/>
  <c r="Z522" i="92"/>
  <c r="Z523" i="92"/>
  <c r="Z524" i="92"/>
  <c r="Z525" i="92"/>
  <c r="Z526" i="92"/>
  <c r="Z527" i="92"/>
  <c r="Z541" i="92"/>
  <c r="Z542" i="92"/>
  <c r="Z543" i="92"/>
  <c r="Z545" i="92"/>
  <c r="Z564" i="92"/>
  <c r="Z565" i="92"/>
  <c r="Z566" i="92"/>
  <c r="Z574" i="92"/>
  <c r="Z582" i="92"/>
  <c r="Z598" i="92"/>
  <c r="Z605" i="92"/>
  <c r="Z606" i="92"/>
  <c r="Z607" i="92"/>
  <c r="Z632" i="92"/>
  <c r="Z633" i="92"/>
  <c r="Z634" i="92"/>
  <c r="Z638" i="92"/>
  <c r="Z644" i="92"/>
  <c r="Z655" i="92"/>
  <c r="Z659" i="92"/>
  <c r="Z667" i="92"/>
  <c r="Z670" i="92"/>
  <c r="Z683" i="92"/>
  <c r="Z684" i="92"/>
  <c r="Z689" i="92"/>
  <c r="Z690" i="92"/>
  <c r="Z707" i="92"/>
  <c r="Z708" i="92"/>
  <c r="Z711" i="92"/>
  <c r="Z713" i="92"/>
  <c r="Z714" i="92"/>
  <c r="Z719" i="92"/>
  <c r="Z720" i="92"/>
  <c r="Z721" i="92"/>
  <c r="Z729" i="92"/>
  <c r="Z737" i="92"/>
  <c r="Z745" i="92"/>
  <c r="Z753" i="92"/>
  <c r="Z761" i="92"/>
  <c r="Z769" i="92"/>
  <c r="Z781" i="92"/>
  <c r="Z782" i="92"/>
  <c r="Z783" i="92"/>
  <c r="Z794" i="92"/>
  <c r="Z795" i="92"/>
  <c r="Z806" i="92"/>
  <c r="Z807" i="92"/>
  <c r="Z818" i="92"/>
  <c r="Z819" i="92"/>
  <c r="Z830" i="92"/>
  <c r="Z831" i="92"/>
  <c r="Z842" i="92"/>
  <c r="Z843" i="92"/>
  <c r="Z854" i="92"/>
  <c r="Z855" i="92"/>
  <c r="Z866" i="92"/>
  <c r="Z869" i="92"/>
  <c r="Z870" i="92"/>
  <c r="Z871" i="92"/>
  <c r="Z872" i="92"/>
  <c r="Z873" i="92"/>
  <c r="Z874" i="92"/>
  <c r="Z875" i="92"/>
  <c r="Z884" i="92"/>
  <c r="Z893" i="92"/>
  <c r="Z902" i="92"/>
  <c r="Z911" i="92"/>
  <c r="Z912" i="92"/>
  <c r="Z921" i="92"/>
  <c r="Z930" i="92"/>
  <c r="Z939" i="92"/>
  <c r="Z948" i="92"/>
  <c r="Z951" i="92"/>
  <c r="Z952" i="92"/>
  <c r="Z953" i="92"/>
  <c r="Z954" i="92"/>
  <c r="Z955" i="92"/>
  <c r="Z956" i="92"/>
  <c r="Z957" i="92"/>
  <c r="Z958" i="92"/>
  <c r="Z959" i="92"/>
  <c r="Z960" i="92"/>
  <c r="Z961" i="92"/>
  <c r="Z962" i="92"/>
  <c r="Z963" i="92"/>
  <c r="Z964" i="92"/>
  <c r="Z965" i="92"/>
  <c r="Z966" i="92"/>
  <c r="Z967" i="92"/>
  <c r="Z968" i="92"/>
  <c r="Z969" i="92"/>
  <c r="Z970" i="92"/>
  <c r="Z971" i="92"/>
  <c r="Z972" i="92"/>
  <c r="Z973" i="92"/>
  <c r="Z974" i="92"/>
  <c r="Z975" i="92"/>
  <c r="Z976" i="92"/>
  <c r="Z977" i="92"/>
  <c r="Z978" i="92"/>
  <c r="Z979" i="92"/>
  <c r="Z980" i="92"/>
  <c r="Z981" i="92"/>
  <c r="Z982" i="92"/>
  <c r="Z983" i="92"/>
  <c r="Z984" i="92"/>
  <c r="Z985" i="92"/>
  <c r="Z986" i="92"/>
  <c r="Z987" i="92"/>
  <c r="Z988" i="92"/>
  <c r="Z989" i="92"/>
  <c r="Z990" i="92"/>
  <c r="Z991" i="92"/>
  <c r="Z992" i="92"/>
  <c r="Z993" i="92"/>
  <c r="Z994" i="92"/>
  <c r="Z995" i="92"/>
  <c r="Z996" i="92"/>
  <c r="Z997" i="92"/>
  <c r="Z998" i="92"/>
  <c r="Z999" i="92"/>
  <c r="Z1000" i="92"/>
  <c r="Z1001" i="92"/>
  <c r="Z1002" i="92"/>
  <c r="Z1003" i="92"/>
  <c r="Z1007" i="92"/>
  <c r="Z1011" i="92"/>
  <c r="Z1015" i="92"/>
  <c r="Z1016" i="92"/>
  <c r="Z1020" i="92"/>
  <c r="Z1024" i="92"/>
  <c r="Z1028" i="92"/>
  <c r="Z1032" i="92"/>
  <c r="Z1033" i="92"/>
  <c r="Z1067" i="92"/>
  <c r="Z1072" i="92"/>
  <c r="Z1078" i="92"/>
  <c r="Z1112" i="92"/>
  <c r="Z1117" i="92"/>
  <c r="Z1123" i="92"/>
  <c r="Z1157" i="92"/>
  <c r="Z1162" i="92"/>
  <c r="Z1168" i="92"/>
  <c r="Z1202" i="92"/>
  <c r="Z1207" i="92"/>
  <c r="Z1213" i="92"/>
  <c r="Z1247" i="92"/>
  <c r="Z1252" i="92"/>
  <c r="Z1258" i="92"/>
  <c r="Z1292" i="92"/>
  <c r="Z1297" i="92"/>
  <c r="Z1303" i="92"/>
  <c r="Z1337" i="92"/>
  <c r="Z1342" i="92"/>
  <c r="Z1348" i="92"/>
  <c r="Z1382" i="92"/>
  <c r="Z1387" i="92"/>
  <c r="Z1393" i="92"/>
  <c r="Z1427" i="92"/>
  <c r="Z1432" i="92"/>
  <c r="Z1438" i="92"/>
  <c r="Z1444" i="92"/>
  <c r="Z1445" i="92"/>
  <c r="Z1454" i="92"/>
  <c r="Z1463" i="92"/>
  <c r="Z1472" i="92"/>
  <c r="Z1481" i="92"/>
  <c r="Z1490" i="92"/>
  <c r="Z1499" i="92"/>
  <c r="Z1500" i="92"/>
  <c r="Z1539" i="92"/>
  <c r="Z1578" i="92"/>
  <c r="Z1617" i="92"/>
  <c r="Z1656" i="92"/>
  <c r="Z1695" i="92"/>
  <c r="Z1734" i="92"/>
  <c r="Z1773" i="92"/>
  <c r="Z1812" i="92"/>
  <c r="Z1851" i="92"/>
  <c r="Z1852" i="92"/>
  <c r="Z1884" i="92"/>
  <c r="Z1922" i="92"/>
  <c r="Z1928" i="92"/>
  <c r="Z1960" i="92"/>
  <c r="Z1966" i="92"/>
  <c r="Z1998" i="92"/>
  <c r="Z2004" i="92"/>
  <c r="Z2036" i="92"/>
  <c r="Z2042" i="92"/>
  <c r="Z2074" i="92"/>
  <c r="Z2080" i="92"/>
  <c r="Z2112" i="92"/>
  <c r="Z2118" i="92"/>
  <c r="Z2119" i="92"/>
  <c r="Z2120" i="92"/>
  <c r="Z2130" i="92"/>
  <c r="Z2134" i="92"/>
  <c r="Z2135" i="92"/>
  <c r="Z2145" i="92"/>
  <c r="Z2149" i="92"/>
  <c r="Z2150" i="92"/>
  <c r="Z2160" i="92"/>
  <c r="Z2164" i="92"/>
  <c r="Z2165" i="92"/>
  <c r="Z2173" i="92"/>
  <c r="Z2174" i="92"/>
  <c r="Z2175" i="92"/>
  <c r="Z2176" i="92"/>
  <c r="Z2177" i="92"/>
  <c r="Z2178" i="92"/>
  <c r="Z2179" i="92"/>
  <c r="Z2180" i="92"/>
  <c r="Z2181" i="92"/>
  <c r="Z2182" i="92"/>
  <c r="Z2183" i="92"/>
  <c r="Z2184" i="92"/>
  <c r="Z2185" i="92"/>
  <c r="Z2186" i="92"/>
  <c r="Z2187" i="92"/>
  <c r="Z2188" i="92"/>
  <c r="Z2189" i="92"/>
  <c r="Z2190" i="92"/>
  <c r="Z2191" i="92"/>
  <c r="Z2192" i="92"/>
  <c r="Z2193" i="92"/>
  <c r="Z2198" i="92"/>
  <c r="Z2199" i="92"/>
  <c r="Z2224" i="92"/>
  <c r="Z2250" i="92"/>
  <c r="Z2255" i="92"/>
  <c r="Z2265" i="92"/>
  <c r="Z2269" i="92"/>
  <c r="Z2270" i="92"/>
  <c r="Z2271" i="92"/>
  <c r="Z2272" i="92"/>
  <c r="Z2285" i="92"/>
  <c r="Z2286" i="92"/>
  <c r="Z2301" i="92"/>
  <c r="Z2305" i="92"/>
  <c r="Z2315" i="92"/>
  <c r="Z2316" i="92"/>
  <c r="Z2340" i="92"/>
  <c r="Z2349" i="92"/>
  <c r="Z2383" i="92"/>
  <c r="Z2384" i="92"/>
  <c r="Z2385" i="92"/>
  <c r="Z2386" i="92"/>
  <c r="Z2387" i="92"/>
  <c r="Z2388" i="92"/>
  <c r="Z2389" i="92"/>
  <c r="Z2390" i="92"/>
  <c r="Z2391" i="92"/>
  <c r="Z2392" i="92"/>
  <c r="Z2393" i="92"/>
  <c r="Z2394" i="92"/>
  <c r="Z2395" i="92"/>
  <c r="Z2396" i="92"/>
  <c r="Z2397" i="92"/>
  <c r="Z2398" i="92"/>
  <c r="Z2399" i="92"/>
  <c r="Z2400" i="92"/>
  <c r="Z2401" i="92"/>
  <c r="Z2402" i="92"/>
  <c r="Z2403" i="92"/>
  <c r="Z2404" i="92"/>
  <c r="Z2405" i="92"/>
  <c r="Z2406" i="92"/>
  <c r="Z2407" i="92"/>
  <c r="Z2408" i="92"/>
  <c r="Z2409" i="92"/>
  <c r="Z2410" i="92"/>
  <c r="Z2411" i="92"/>
  <c r="Z2412" i="92"/>
  <c r="Z2413" i="92"/>
  <c r="Z2414" i="92"/>
  <c r="Z2415" i="92"/>
  <c r="Z2416" i="92"/>
  <c r="Z2417" i="92"/>
  <c r="Z2418" i="92"/>
  <c r="Z2419" i="92"/>
  <c r="Z2420" i="92"/>
  <c r="Z2421" i="92"/>
  <c r="Z2422" i="92"/>
  <c r="Z2423" i="92"/>
  <c r="Z2424" i="92"/>
  <c r="Z2428" i="92"/>
  <c r="Z2432" i="92"/>
  <c r="Z2433" i="92"/>
  <c r="Z2437" i="92"/>
  <c r="Z2441" i="92"/>
  <c r="Z2442" i="92"/>
  <c r="Z2443" i="92"/>
  <c r="Z2444" i="92"/>
  <c r="Z2445" i="92"/>
  <c r="Z2453" i="92"/>
  <c r="Z2462" i="92"/>
  <c r="Z2463" i="92"/>
  <c r="Z2471" i="92"/>
  <c r="Z2480" i="92"/>
  <c r="Z2481" i="92"/>
  <c r="Z2489" i="92"/>
  <c r="Z2498" i="92"/>
  <c r="Z2499" i="92"/>
  <c r="Z2500" i="92"/>
  <c r="Z2508" i="92"/>
  <c r="Z2517" i="92"/>
  <c r="Z2518" i="92"/>
  <c r="Z2526" i="92"/>
  <c r="Z2535" i="92"/>
  <c r="Z2536" i="92"/>
  <c r="Z2544" i="92"/>
  <c r="Z2553" i="92"/>
  <c r="Z2554" i="92"/>
  <c r="Z2555" i="92"/>
  <c r="Z2563" i="92"/>
  <c r="Z2572" i="92"/>
  <c r="Z2573" i="92"/>
  <c r="Z2581" i="92"/>
  <c r="Z2590" i="92"/>
  <c r="Z2591" i="92"/>
  <c r="Z2599" i="92"/>
  <c r="Z2608" i="92"/>
  <c r="Z2609" i="92"/>
  <c r="Z2610" i="92"/>
  <c r="Z2618" i="92"/>
  <c r="Z2627" i="92"/>
  <c r="Z2628" i="92"/>
  <c r="Z2636" i="92"/>
  <c r="Z2645" i="92"/>
  <c r="Z2646" i="92"/>
  <c r="Z2654" i="92"/>
  <c r="Z2663" i="92"/>
  <c r="Z2664" i="92"/>
  <c r="Z2665" i="92"/>
  <c r="Z2682" i="92"/>
  <c r="Z2683" i="92"/>
  <c r="Z2700" i="92"/>
  <c r="Z2701" i="92"/>
  <c r="Z2718" i="92"/>
  <c r="Z2719" i="92"/>
  <c r="Z2720" i="92"/>
  <c r="Z2728" i="92"/>
  <c r="Z2737" i="92"/>
  <c r="Z2738" i="92"/>
  <c r="Z2746" i="92"/>
  <c r="Z2755" i="92"/>
  <c r="Z2756" i="92"/>
  <c r="Z2764" i="92"/>
  <c r="Z2773" i="92"/>
  <c r="Z2774" i="92"/>
  <c r="Z2775" i="92"/>
  <c r="Z2783" i="92"/>
  <c r="Z2792" i="92"/>
  <c r="Z2793" i="92"/>
  <c r="Z2801" i="92"/>
  <c r="Z2810" i="92"/>
  <c r="Z2811" i="92"/>
  <c r="Z2819" i="92"/>
  <c r="Z2828" i="92"/>
  <c r="Z2829" i="92"/>
  <c r="Z2830" i="92"/>
  <c r="Z2838" i="92"/>
  <c r="Z2847" i="92"/>
  <c r="Z2848" i="92"/>
  <c r="Z2856" i="92"/>
  <c r="Z2865" i="92"/>
  <c r="Z2866" i="92"/>
  <c r="Z2874" i="92"/>
  <c r="Z2883" i="92"/>
  <c r="Z2884" i="92"/>
  <c r="Z2885" i="92"/>
  <c r="Z2893" i="92"/>
  <c r="Z2902" i="92"/>
  <c r="Z2903" i="92"/>
  <c r="Z2911" i="92"/>
  <c r="Z2920" i="92"/>
  <c r="Z2921" i="92"/>
  <c r="Z2929" i="92"/>
  <c r="Z2938" i="92"/>
  <c r="Z2939" i="92"/>
  <c r="Z2940" i="92"/>
  <c r="Z2948" i="92"/>
  <c r="Z2957" i="92"/>
  <c r="Z2958" i="92"/>
  <c r="Z2966" i="92"/>
  <c r="Z2975" i="92"/>
  <c r="Z2976" i="92"/>
  <c r="Z2984" i="92"/>
  <c r="Z2993" i="92"/>
  <c r="Z2994" i="92"/>
  <c r="Z2995" i="92"/>
  <c r="Z3003" i="92"/>
  <c r="Z3012" i="92"/>
  <c r="Z3013" i="92"/>
  <c r="Z3021" i="92"/>
  <c r="Z3030" i="92"/>
  <c r="Z3031" i="92"/>
  <c r="Z3039" i="92"/>
  <c r="Z3048" i="92"/>
  <c r="Z3049" i="92"/>
  <c r="Z3057" i="92"/>
  <c r="Z3066" i="92"/>
  <c r="Z3067" i="92"/>
  <c r="Z3068" i="92"/>
  <c r="Z3069" i="92"/>
  <c r="Z3070" i="92"/>
  <c r="Z3071" i="92"/>
  <c r="Z3072" i="92"/>
  <c r="Z3073" i="92"/>
  <c r="Z3074" i="92"/>
  <c r="Z3075" i="92"/>
  <c r="Z3076" i="92"/>
  <c r="Z3077" i="92"/>
  <c r="Z3078" i="92"/>
  <c r="Z3079" i="92"/>
  <c r="Z3080" i="92"/>
  <c r="Z3081" i="92"/>
  <c r="Z3084" i="92"/>
  <c r="Z3085" i="92"/>
  <c r="Z3086" i="92"/>
  <c r="Z3087" i="92"/>
  <c r="Z3088" i="92"/>
  <c r="Z3089" i="92"/>
  <c r="Z3090" i="92"/>
  <c r="Z3091" i="92"/>
  <c r="Z3092" i="92"/>
  <c r="Z3093" i="92"/>
  <c r="Z3094" i="92"/>
  <c r="Z3095" i="92"/>
  <c r="Z3096" i="92"/>
  <c r="Z3097" i="92"/>
  <c r="Z3098" i="92"/>
  <c r="Z3099" i="92"/>
  <c r="Z3102" i="92"/>
  <c r="Z3103" i="92"/>
  <c r="Z3104" i="92"/>
  <c r="Z3105" i="92"/>
  <c r="Z3106" i="92"/>
  <c r="Z3107" i="92"/>
  <c r="Z3108" i="92"/>
  <c r="Z3109" i="92"/>
  <c r="Z3110" i="92"/>
  <c r="Z3111" i="92"/>
  <c r="Z3112" i="92"/>
  <c r="Z3113" i="92"/>
  <c r="Z3114" i="92"/>
  <c r="Z3115" i="92"/>
  <c r="Z3116" i="92"/>
  <c r="Z3117" i="92"/>
  <c r="Z3120" i="92"/>
  <c r="Z3121" i="92"/>
  <c r="Z3122" i="92"/>
  <c r="Z3123" i="92"/>
  <c r="Z3124" i="92"/>
  <c r="Z3125" i="92"/>
  <c r="Z3126" i="92"/>
  <c r="Z3127" i="92"/>
  <c r="Z3128" i="92"/>
  <c r="Z3129" i="92"/>
  <c r="Z3130" i="92"/>
  <c r="Z3131" i="92"/>
  <c r="Z3132" i="92"/>
  <c r="Z3133" i="92"/>
  <c r="Z3134" i="92"/>
  <c r="Z3135" i="92"/>
  <c r="Z3136" i="92"/>
  <c r="Z3139" i="92"/>
  <c r="Z3140" i="92"/>
  <c r="Z3141" i="92"/>
  <c r="Z3142" i="92"/>
  <c r="Z3143" i="92"/>
  <c r="Z3144" i="92"/>
  <c r="Z3145" i="92"/>
  <c r="Z3146" i="92"/>
  <c r="Z3147" i="92"/>
  <c r="Z3148" i="92"/>
  <c r="Z3149" i="92"/>
  <c r="Z3150" i="92"/>
  <c r="Z3151" i="92"/>
  <c r="Z3152" i="92"/>
  <c r="Z3153" i="92"/>
  <c r="Z3154" i="92"/>
  <c r="Z3157" i="92"/>
  <c r="Z3158" i="92"/>
  <c r="Z3159" i="92"/>
  <c r="Z3160" i="92"/>
  <c r="Z3161" i="92"/>
  <c r="Z3162" i="92"/>
  <c r="Z3163" i="92"/>
  <c r="Z3164" i="92"/>
  <c r="Z3165" i="92"/>
  <c r="Z3166" i="92"/>
  <c r="Z3167" i="92"/>
  <c r="Z3168" i="92"/>
  <c r="Z3169" i="92"/>
  <c r="Z3170" i="92"/>
  <c r="Z3171" i="92"/>
  <c r="Z3172" i="92"/>
  <c r="Z3175" i="92"/>
  <c r="Z3176" i="92"/>
  <c r="Z3177" i="92"/>
  <c r="Z3178" i="92"/>
  <c r="Z3179" i="92"/>
  <c r="Z3180" i="92"/>
  <c r="Z3181" i="92"/>
  <c r="Z3182" i="92"/>
  <c r="Z3183" i="92"/>
  <c r="Z3184" i="92"/>
  <c r="Z3185" i="92"/>
  <c r="Z3186" i="92"/>
  <c r="Z3187" i="92"/>
  <c r="Z3188" i="92"/>
  <c r="Z3189" i="92"/>
  <c r="Z3190" i="92"/>
  <c r="Z3191" i="92"/>
  <c r="Z3194" i="92"/>
  <c r="Z3195" i="92"/>
  <c r="Z3196" i="92"/>
  <c r="Z3197" i="92"/>
  <c r="Z3198" i="92"/>
  <c r="Z3199" i="92"/>
  <c r="Z3200" i="92"/>
  <c r="Z3201" i="92"/>
  <c r="Z3202" i="92"/>
  <c r="Z3203" i="92"/>
  <c r="Z3204" i="92"/>
  <c r="Z3205" i="92"/>
  <c r="Z3206" i="92"/>
  <c r="Z3207" i="92"/>
  <c r="Z3208" i="92"/>
  <c r="Z3209" i="92"/>
  <c r="Z3212" i="92"/>
  <c r="Z3213" i="92"/>
  <c r="Z3214" i="92"/>
  <c r="Z3215" i="92"/>
  <c r="Z3216" i="92"/>
  <c r="Z3217" i="92"/>
  <c r="Z3218" i="92"/>
  <c r="Z3219" i="92"/>
  <c r="Z3220" i="92"/>
  <c r="Z3221" i="92"/>
  <c r="Z3222" i="92"/>
  <c r="Z3223" i="92"/>
  <c r="Z3224" i="92"/>
  <c r="Z3225" i="92"/>
  <c r="Z3226" i="92"/>
  <c r="Z3227" i="92"/>
  <c r="Z3230" i="92"/>
  <c r="Z3231" i="92"/>
  <c r="Z3232" i="92"/>
  <c r="Z3233" i="92"/>
  <c r="Z3234" i="92"/>
  <c r="Z3235" i="92"/>
  <c r="Z3236" i="92"/>
  <c r="Z3237" i="92"/>
  <c r="Z3238" i="92"/>
  <c r="Z3239" i="92"/>
  <c r="Z3240" i="92"/>
  <c r="Z3241" i="92"/>
  <c r="Z3242" i="92"/>
  <c r="Z3243" i="92"/>
  <c r="Z3244" i="92"/>
  <c r="Z3245" i="92"/>
  <c r="Z3246" i="92"/>
  <c r="Z3249" i="92"/>
  <c r="Z3250" i="92"/>
  <c r="Z3251" i="92"/>
  <c r="Z3252" i="92"/>
  <c r="Z3253" i="92"/>
  <c r="Z3254" i="92"/>
  <c r="Z3255" i="92"/>
  <c r="Z3256" i="92"/>
  <c r="Z3257" i="92"/>
  <c r="Z3258" i="92"/>
  <c r="Z3259" i="92"/>
  <c r="Z3260" i="92"/>
  <c r="Z3261" i="92"/>
  <c r="Z3262" i="92"/>
  <c r="Z3263" i="92"/>
  <c r="Z3264" i="92"/>
  <c r="Z3267" i="92"/>
  <c r="Z3268" i="92"/>
  <c r="Z3269" i="92"/>
  <c r="Z3270" i="92"/>
  <c r="Z3271" i="92"/>
  <c r="Z3272" i="92"/>
  <c r="Z3273" i="92"/>
  <c r="Z3274" i="92"/>
  <c r="Z3275" i="92"/>
  <c r="Z3276" i="92"/>
  <c r="Z3277" i="92"/>
  <c r="Z3278" i="92"/>
  <c r="Z3279" i="92"/>
  <c r="Z3280" i="92"/>
  <c r="Z3281" i="92"/>
  <c r="Z3282" i="92"/>
  <c r="Z3285" i="92"/>
  <c r="Z3286" i="92"/>
  <c r="Z3287" i="92"/>
  <c r="Z3288" i="92"/>
  <c r="Z3289" i="92"/>
  <c r="Z3290" i="92"/>
  <c r="Z3291" i="92"/>
  <c r="Z3292" i="92"/>
  <c r="Z3293" i="92"/>
  <c r="Z3294" i="92"/>
  <c r="Z3295" i="92"/>
  <c r="Z3296" i="92"/>
  <c r="Z3297" i="92"/>
  <c r="Z3298" i="92"/>
  <c r="Z3299" i="92"/>
  <c r="Z3300" i="92"/>
  <c r="Z3301" i="92"/>
  <c r="Z3304" i="92"/>
  <c r="Z3305" i="92"/>
  <c r="Z3306" i="92"/>
  <c r="Z3307" i="92"/>
  <c r="Z3308" i="92"/>
  <c r="Z3309" i="92"/>
  <c r="Z3310" i="92"/>
  <c r="Z3311" i="92"/>
  <c r="Z3312" i="92"/>
  <c r="Z3313" i="92"/>
  <c r="Z3314" i="92"/>
  <c r="Z3315" i="92"/>
  <c r="Z3316" i="92"/>
  <c r="Z3317" i="92"/>
  <c r="Z3318" i="92"/>
  <c r="Z3319" i="92"/>
  <c r="Z3322" i="92"/>
  <c r="Z3323" i="92"/>
  <c r="Z3324" i="92"/>
  <c r="Z3325" i="92"/>
  <c r="Z3326" i="92"/>
  <c r="Z3327" i="92"/>
  <c r="Z3328" i="92"/>
  <c r="Z3329" i="92"/>
  <c r="Z3330" i="92"/>
  <c r="Z3331" i="92"/>
  <c r="Z3332" i="92"/>
  <c r="Z3333" i="92"/>
  <c r="Z3334" i="92"/>
  <c r="Z3335" i="92"/>
  <c r="Z3336" i="92"/>
  <c r="Z3337" i="92"/>
  <c r="Z3340" i="92"/>
  <c r="Z3341" i="92"/>
  <c r="Z3342" i="92"/>
  <c r="Z3343" i="92"/>
  <c r="Z3344" i="92"/>
  <c r="Z3345" i="92"/>
  <c r="Z3346" i="92"/>
  <c r="Z3347" i="92"/>
  <c r="Z3348" i="92"/>
  <c r="Z3349" i="92"/>
  <c r="Z3350" i="92"/>
  <c r="Z3351" i="92"/>
  <c r="Z3352" i="92"/>
  <c r="Z3353" i="92"/>
  <c r="Z3354" i="92"/>
  <c r="Z3355" i="92"/>
  <c r="Z3356" i="92"/>
  <c r="Z3359" i="92"/>
  <c r="Z3360" i="92"/>
  <c r="Z3361" i="92"/>
  <c r="Z3362" i="92"/>
  <c r="Z3363" i="92"/>
  <c r="Z3364" i="92"/>
  <c r="Z3365" i="92"/>
  <c r="Z3366" i="92"/>
  <c r="Z3367" i="92"/>
  <c r="Z3368" i="92"/>
  <c r="Z3369" i="92"/>
  <c r="Z3370" i="92"/>
  <c r="Z3371" i="92"/>
  <c r="Z3372" i="92"/>
  <c r="Z3373" i="92"/>
  <c r="Z3374" i="92"/>
  <c r="Z3377" i="92"/>
  <c r="Z3378" i="92"/>
  <c r="Z3379" i="92"/>
  <c r="Z3380" i="92"/>
  <c r="Z3381" i="92"/>
  <c r="Z3382" i="92"/>
  <c r="Z3383" i="92"/>
  <c r="Z3384" i="92"/>
  <c r="Z3385" i="92"/>
  <c r="Z3386" i="92"/>
  <c r="Z3387" i="92"/>
  <c r="Z3388" i="92"/>
  <c r="Z3389" i="92"/>
  <c r="Z3390" i="92"/>
  <c r="Z3391" i="92"/>
  <c r="Z3392" i="92"/>
  <c r="Z3395" i="92"/>
  <c r="Z3396" i="92"/>
  <c r="Z3397" i="92"/>
  <c r="Z3398" i="92"/>
  <c r="Z3399" i="92"/>
  <c r="Z3400" i="92"/>
  <c r="Z3401" i="92"/>
  <c r="Z3402" i="92"/>
  <c r="Z3403" i="92"/>
  <c r="Z3404" i="92"/>
  <c r="Z3405" i="92"/>
  <c r="Z3406" i="92"/>
  <c r="Z3407" i="92"/>
  <c r="Z3408" i="92"/>
  <c r="Z3409" i="92"/>
  <c r="Z3410" i="92"/>
  <c r="Z3411" i="92"/>
  <c r="Z3414" i="92"/>
  <c r="Z3415" i="92"/>
  <c r="Z3416" i="92"/>
  <c r="Z3417" i="92"/>
  <c r="Z3418" i="92"/>
  <c r="Z3419" i="92"/>
  <c r="Z3420" i="92"/>
  <c r="Z3421" i="92"/>
  <c r="Z3422" i="92"/>
  <c r="Z3423" i="92"/>
  <c r="Z3424" i="92"/>
  <c r="Z3425" i="92"/>
  <c r="Z3426" i="92"/>
  <c r="Z3427" i="92"/>
  <c r="Z3428" i="92"/>
  <c r="Z3429" i="92"/>
  <c r="Z3432" i="92"/>
  <c r="Z3433" i="92"/>
  <c r="Z3434" i="92"/>
  <c r="Z3435" i="92"/>
  <c r="Z3436" i="92"/>
  <c r="Z3437" i="92"/>
  <c r="Z3438" i="92"/>
  <c r="Z3439" i="92"/>
  <c r="Z3440" i="92"/>
  <c r="Z3441" i="92"/>
  <c r="Z3442" i="92"/>
  <c r="Z3443" i="92"/>
  <c r="Z3444" i="92"/>
  <c r="Z3445" i="92"/>
  <c r="Z3446" i="92"/>
  <c r="Z3447" i="92"/>
  <c r="Z3450" i="92"/>
  <c r="Z3451" i="92"/>
  <c r="Z3452" i="92"/>
  <c r="Z3453" i="92"/>
  <c r="Z3454" i="92"/>
  <c r="Z3455" i="92"/>
  <c r="Z3456" i="92"/>
  <c r="Z3457" i="92"/>
  <c r="Z3458" i="92"/>
  <c r="Z3459" i="92"/>
  <c r="Z3460" i="92"/>
  <c r="Z3461" i="92"/>
  <c r="Z3462" i="92"/>
  <c r="Z3463" i="92"/>
  <c r="Z3464" i="92"/>
  <c r="Z3465" i="92"/>
  <c r="Z3466" i="92"/>
  <c r="Z3469" i="92"/>
  <c r="Z3470" i="92"/>
  <c r="Z3471" i="92"/>
  <c r="Z3472" i="92"/>
  <c r="Z3473" i="92"/>
  <c r="Z3474" i="92"/>
  <c r="Z3475" i="92"/>
  <c r="Z3476" i="92"/>
  <c r="Z3477" i="92"/>
  <c r="Z3478" i="92"/>
  <c r="Z3479" i="92"/>
  <c r="Z3480" i="92"/>
  <c r="Z3481" i="92"/>
  <c r="Z3482" i="92"/>
  <c r="Z3483" i="92"/>
  <c r="Z3484" i="92"/>
  <c r="Z3487" i="92"/>
  <c r="Z3488" i="92"/>
  <c r="Z3489" i="92"/>
  <c r="Z3490" i="92"/>
  <c r="Z3491" i="92"/>
  <c r="Z3492" i="92"/>
  <c r="Z3493" i="92"/>
  <c r="Z3494" i="92"/>
  <c r="Z3495" i="92"/>
  <c r="Z3496" i="92"/>
  <c r="Z3497" i="92"/>
  <c r="Z3498" i="92"/>
  <c r="Z3499" i="92"/>
  <c r="Z3500" i="92"/>
  <c r="Z3501" i="92"/>
  <c r="Z3502" i="92"/>
  <c r="Z3505" i="92"/>
  <c r="Z3506" i="92"/>
  <c r="Z3507" i="92"/>
  <c r="Z3508" i="92"/>
  <c r="Z3509" i="92"/>
  <c r="Z3510" i="92"/>
  <c r="Z3511" i="92"/>
  <c r="Z3512" i="92"/>
  <c r="Z3513" i="92"/>
  <c r="Z3514" i="92"/>
  <c r="Z3515" i="92"/>
  <c r="Z3516" i="92"/>
  <c r="Z3517" i="92"/>
  <c r="Z3518" i="92"/>
  <c r="Z3519" i="92"/>
  <c r="Z3520" i="92"/>
  <c r="Z3521" i="92"/>
  <c r="Z3524" i="92"/>
  <c r="Z3525" i="92"/>
  <c r="Z3526" i="92"/>
  <c r="Z3527" i="92"/>
  <c r="Z3528" i="92"/>
  <c r="Z3529" i="92"/>
  <c r="Z3530" i="92"/>
  <c r="Z3531" i="92"/>
  <c r="Z3532" i="92"/>
  <c r="Z3533" i="92"/>
  <c r="Z3534" i="92"/>
  <c r="Z3535" i="92"/>
  <c r="Z3536" i="92"/>
  <c r="Z3537" i="92"/>
  <c r="Z3538" i="92"/>
  <c r="Z3539" i="92"/>
  <c r="Z3542" i="92"/>
  <c r="Z3543" i="92"/>
  <c r="Z3544" i="92"/>
  <c r="Z3545" i="92"/>
  <c r="Z3546" i="92"/>
  <c r="Z3547" i="92"/>
  <c r="Z3548" i="92"/>
  <c r="Z3549" i="92"/>
  <c r="Z3550" i="92"/>
  <c r="Z3551" i="92"/>
  <c r="Z3552" i="92"/>
  <c r="Z3553" i="92"/>
  <c r="Z3554" i="92"/>
  <c r="Z3555" i="92"/>
  <c r="Z3556" i="92"/>
  <c r="Z3557" i="92"/>
  <c r="Z3560" i="92"/>
  <c r="Z3561" i="92"/>
  <c r="Z3562" i="92"/>
  <c r="Z3563" i="92"/>
  <c r="Z3564" i="92"/>
  <c r="Z3565" i="92"/>
  <c r="Z3566" i="92"/>
  <c r="Z3567" i="92"/>
  <c r="Z3568" i="92"/>
  <c r="Z3569" i="92"/>
  <c r="Z3570" i="92"/>
  <c r="Z3571" i="92"/>
  <c r="Z3572" i="92"/>
  <c r="Z3573" i="92"/>
  <c r="Z3574" i="92"/>
  <c r="Z3575" i="92"/>
  <c r="Z3576" i="92"/>
  <c r="Z3579" i="92"/>
  <c r="Z3580" i="92"/>
  <c r="Z3581" i="92"/>
  <c r="Z3582" i="92"/>
  <c r="Z3583" i="92"/>
  <c r="Z3584" i="92"/>
  <c r="Z3585" i="92"/>
  <c r="Z3586" i="92"/>
  <c r="Z3587" i="92"/>
  <c r="Z3588" i="92"/>
  <c r="Z3589" i="92"/>
  <c r="Z3590" i="92"/>
  <c r="Z3591" i="92"/>
  <c r="Z3592" i="92"/>
  <c r="Z3593" i="92"/>
  <c r="Z3594" i="92"/>
  <c r="Z3597" i="92"/>
  <c r="Z3598" i="92"/>
  <c r="Z3599" i="92"/>
  <c r="Z3600" i="92"/>
  <c r="Z3601" i="92"/>
  <c r="Z3602" i="92"/>
  <c r="Z3603" i="92"/>
  <c r="Z3604" i="92"/>
  <c r="Z3605" i="92"/>
  <c r="Z3606" i="92"/>
  <c r="Z3607" i="92"/>
  <c r="Z3608" i="92"/>
  <c r="Z3609" i="92"/>
  <c r="Z3610" i="92"/>
  <c r="Z3611" i="92"/>
  <c r="Z3612" i="92"/>
  <c r="Z3615" i="92"/>
  <c r="Z3616" i="92"/>
  <c r="Z3617" i="92"/>
  <c r="Z3618" i="92"/>
  <c r="Z3619" i="92"/>
  <c r="Z3620" i="92"/>
  <c r="Z3621" i="92"/>
  <c r="Z3622" i="92"/>
  <c r="Z3623" i="92"/>
  <c r="Z3624" i="92"/>
  <c r="Z3625" i="92"/>
  <c r="Z3626" i="92"/>
  <c r="Z3627" i="92"/>
  <c r="Z3628" i="92"/>
  <c r="Z3629" i="92"/>
  <c r="Z3630" i="92"/>
  <c r="Z3631" i="92"/>
  <c r="Z3634" i="92"/>
  <c r="Z3635" i="92"/>
  <c r="Z3636" i="92"/>
  <c r="Z3637" i="92"/>
  <c r="Z3638" i="92"/>
  <c r="Z3639" i="92"/>
  <c r="Z3640" i="92"/>
  <c r="Z3641" i="92"/>
  <c r="Z3642" i="92"/>
  <c r="Z3643" i="92"/>
  <c r="Z3644" i="92"/>
  <c r="Z3645" i="92"/>
  <c r="Z3646" i="92"/>
  <c r="Z3647" i="92"/>
  <c r="Z3648" i="92"/>
  <c r="Z3649" i="92"/>
  <c r="Z3652" i="92"/>
  <c r="Z3653" i="92"/>
  <c r="Z3654" i="92"/>
  <c r="Z3655" i="92"/>
  <c r="Z3656" i="92"/>
  <c r="Z3657" i="92"/>
  <c r="Z3658" i="92"/>
  <c r="Z3659" i="92"/>
  <c r="Z3660" i="92"/>
  <c r="Z3661" i="92"/>
  <c r="Z3662" i="92"/>
  <c r="Z3663" i="92"/>
  <c r="Z3664" i="92"/>
  <c r="Z3665" i="92"/>
  <c r="Z3666" i="92"/>
  <c r="Z3667" i="92"/>
  <c r="Z3670" i="92"/>
  <c r="Z3671" i="92"/>
  <c r="Z3672" i="92"/>
  <c r="Z3673" i="92"/>
  <c r="Z3674" i="92"/>
  <c r="Z3675" i="92"/>
  <c r="Z3676" i="92"/>
  <c r="Z3677" i="92"/>
  <c r="Z3678" i="92"/>
  <c r="Z3679" i="92"/>
  <c r="Z3680" i="92"/>
  <c r="Z3681" i="92"/>
  <c r="Z3682" i="92"/>
  <c r="Z3683" i="92"/>
  <c r="Z3684" i="92"/>
  <c r="Z3685" i="92"/>
  <c r="Z3688" i="92"/>
  <c r="Z3689" i="92"/>
  <c r="Z3690" i="92"/>
  <c r="Z3691" i="92"/>
  <c r="Z3692" i="92"/>
  <c r="Z3693" i="92"/>
  <c r="Z3706" i="92"/>
  <c r="Z3707" i="92"/>
  <c r="Z3708" i="92"/>
  <c r="Z3713" i="92"/>
  <c r="Z3714" i="92"/>
  <c r="Z3715" i="92"/>
  <c r="Z3716" i="92"/>
  <c r="Z3720" i="92"/>
  <c r="Z3722" i="92"/>
  <c r="Z3726" i="92"/>
  <c r="Z3728" i="92"/>
  <c r="Z3729" i="92"/>
  <c r="Z3730" i="92"/>
  <c r="Z3731" i="92"/>
  <c r="Z3737" i="92"/>
  <c r="Z3741" i="92"/>
  <c r="Z3746" i="92"/>
  <c r="Z3750" i="92"/>
  <c r="Z3751" i="92"/>
  <c r="Z3757" i="92"/>
  <c r="Z3761" i="92"/>
  <c r="Z3766" i="92"/>
  <c r="Z3770" i="92"/>
  <c r="Z3771" i="92"/>
  <c r="Z3777" i="92"/>
  <c r="Z3781" i="92"/>
  <c r="Z3786" i="92"/>
  <c r="Z3790" i="92"/>
  <c r="Z3791" i="92"/>
  <c r="Z3792" i="92"/>
  <c r="Z3798" i="92"/>
  <c r="Z3802" i="92"/>
  <c r="Z3808" i="92"/>
  <c r="Z3812" i="92"/>
  <c r="Z3813" i="92"/>
  <c r="Z3814" i="92"/>
  <c r="Z3820" i="92"/>
  <c r="Z3821" i="92"/>
  <c r="Z3826" i="92"/>
  <c r="Z3831" i="92"/>
  <c r="Z3837" i="92"/>
  <c r="Z3841" i="92"/>
  <c r="Z3842" i="92"/>
  <c r="Z3847" i="92"/>
  <c r="Z3848" i="92"/>
  <c r="Z3851" i="92"/>
  <c r="Z3854" i="92"/>
  <c r="Z3855" i="92"/>
  <c r="Z3868" i="92"/>
  <c r="Z3883" i="92"/>
  <c r="Z3884" i="92"/>
  <c r="Z3885" i="92"/>
  <c r="Z3886" i="92"/>
  <c r="Z3887" i="92"/>
  <c r="F1397" i="157" l="1"/>
  <c r="G1397" i="157" s="1"/>
  <c r="C16" i="63"/>
  <c r="AF2514" i="92"/>
  <c r="AF2532" i="92"/>
  <c r="AF2569" i="92"/>
  <c r="AF2587" i="92"/>
  <c r="W2513" i="92"/>
  <c r="AF2513" i="92"/>
  <c r="W2531" i="92"/>
  <c r="AF2531" i="92"/>
  <c r="W2568" i="92"/>
  <c r="AF2568" i="92"/>
  <c r="W2586" i="92"/>
  <c r="AF2586" i="92"/>
  <c r="W2604" i="92"/>
  <c r="AF2604" i="92"/>
  <c r="W2550" i="92"/>
  <c r="AF2550" i="92"/>
  <c r="AF2605" i="92"/>
  <c r="W2549" i="92"/>
  <c r="AF2549" i="92"/>
  <c r="F2769" i="157"/>
  <c r="G2769" i="157" s="1"/>
  <c r="F2824" i="157"/>
  <c r="G2824" i="157" s="1"/>
  <c r="F2879" i="157"/>
  <c r="G2879" i="157" s="1"/>
  <c r="F2934" i="157"/>
  <c r="G2934" i="157" s="1"/>
  <c r="F2659" i="157"/>
  <c r="G2659" i="157" s="1"/>
  <c r="G200" i="6"/>
  <c r="I30" i="152"/>
  <c r="W1305" i="92"/>
  <c r="W1946" i="92"/>
  <c r="U1097" i="92"/>
  <c r="J2334" i="157"/>
  <c r="K2334" i="157" s="1"/>
  <c r="I15" i="152"/>
  <c r="K1307" i="92"/>
  <c r="G1307" i="92"/>
  <c r="J2367" i="157"/>
  <c r="K2367" i="157" s="1"/>
  <c r="I16" i="152"/>
  <c r="K1306" i="92"/>
  <c r="G1306" i="92"/>
  <c r="J1099" i="157"/>
  <c r="K1099" i="157" s="1"/>
  <c r="N30" i="44"/>
  <c r="E2879" i="92"/>
  <c r="Z2879" i="92" s="1"/>
  <c r="E2769" i="92"/>
  <c r="Z2769" i="92" s="1"/>
  <c r="I2880" i="92"/>
  <c r="I2934" i="92"/>
  <c r="I2660" i="92"/>
  <c r="E2934" i="92"/>
  <c r="Z2934" i="92" s="1"/>
  <c r="E2659" i="92"/>
  <c r="Z2659" i="92" s="1"/>
  <c r="I2715" i="92"/>
  <c r="E2715" i="92"/>
  <c r="Z2715" i="92" s="1"/>
  <c r="E1396" i="92"/>
  <c r="Z1396" i="92" s="1"/>
  <c r="I2659" i="92"/>
  <c r="I2769" i="92"/>
  <c r="I2879" i="92"/>
  <c r="I2825" i="92"/>
  <c r="I2935" i="92"/>
  <c r="E1412" i="92"/>
  <c r="E2825" i="92"/>
  <c r="Z2825" i="92" s="1"/>
  <c r="E2935" i="92"/>
  <c r="Z2935" i="92" s="1"/>
  <c r="I1396" i="92"/>
  <c r="E1772" i="92"/>
  <c r="S1772" i="92" s="1"/>
  <c r="I2714" i="92"/>
  <c r="I2824" i="92"/>
  <c r="I1397" i="92"/>
  <c r="E2714" i="92"/>
  <c r="Z2714" i="92" s="1"/>
  <c r="E2824" i="92"/>
  <c r="Z2824" i="92" s="1"/>
  <c r="I1412" i="92"/>
  <c r="E1846" i="92"/>
  <c r="S1846" i="92" s="1"/>
  <c r="I2770" i="92"/>
  <c r="E1397" i="92"/>
  <c r="E1845" i="92"/>
  <c r="S1845" i="92" s="1"/>
  <c r="E2660" i="92"/>
  <c r="Z2660" i="92" s="1"/>
  <c r="E2770" i="92"/>
  <c r="Z2770" i="92" s="1"/>
  <c r="E2880" i="92"/>
  <c r="Z2880" i="92" s="1"/>
  <c r="W239" i="92"/>
  <c r="U239" i="92"/>
  <c r="E1655" i="92"/>
  <c r="E1811" i="92"/>
  <c r="S1811" i="92" s="1"/>
  <c r="E1847" i="92"/>
  <c r="S1847" i="92" s="1"/>
  <c r="E1616" i="92"/>
  <c r="R59" i="151"/>
  <c r="E1577" i="92"/>
  <c r="E1733" i="92"/>
  <c r="S1733" i="92" s="1"/>
  <c r="E1844" i="92"/>
  <c r="S1844" i="92" s="1"/>
  <c r="E1694" i="92"/>
  <c r="S1694" i="92" s="1"/>
  <c r="E1849" i="92"/>
  <c r="S1849" i="92" s="1"/>
  <c r="S2807" i="92"/>
  <c r="S2844" i="92"/>
  <c r="S302" i="92"/>
  <c r="U2569" i="92"/>
  <c r="S2789" i="92"/>
  <c r="S1142" i="92"/>
  <c r="U2549" i="92"/>
  <c r="U2513" i="92"/>
  <c r="S2569" i="92"/>
  <c r="Z2844" i="92"/>
  <c r="S1098" i="92"/>
  <c r="U1984" i="92"/>
  <c r="S2697" i="92"/>
  <c r="S2862" i="92"/>
  <c r="S2899" i="92"/>
  <c r="U2531" i="92"/>
  <c r="U2568" i="92"/>
  <c r="U2586" i="92"/>
  <c r="S2513" i="92"/>
  <c r="S2550" i="92"/>
  <c r="S2679" i="92"/>
  <c r="S2917" i="92"/>
  <c r="S3027" i="92"/>
  <c r="S2514" i="92"/>
  <c r="Z2807" i="92"/>
  <c r="S301" i="92"/>
  <c r="S2642" i="92"/>
  <c r="Z2697" i="92"/>
  <c r="Z3027" i="92"/>
  <c r="S1854" i="92"/>
  <c r="Z2899" i="92"/>
  <c r="S2605" i="92"/>
  <c r="U2514" i="92"/>
  <c r="S2586" i="92"/>
  <c r="S2549" i="92"/>
  <c r="S2734" i="92"/>
  <c r="S3045" i="92"/>
  <c r="U2060" i="92"/>
  <c r="S2531" i="92"/>
  <c r="S2624" i="92"/>
  <c r="Z2642" i="92"/>
  <c r="Z2789" i="92"/>
  <c r="S2532" i="92"/>
  <c r="S2568" i="92"/>
  <c r="Z2734" i="92"/>
  <c r="Z3045" i="92"/>
  <c r="S1351" i="92"/>
  <c r="Z2679" i="92"/>
  <c r="Z2917" i="92"/>
  <c r="S1082" i="92"/>
  <c r="S2587" i="92"/>
  <c r="S2752" i="92"/>
  <c r="U1946" i="92"/>
  <c r="U2550" i="92"/>
  <c r="Z1142" i="92"/>
  <c r="U2605" i="92"/>
  <c r="S2604" i="92"/>
  <c r="S2623" i="92"/>
  <c r="S2641" i="92"/>
  <c r="S2678" i="92"/>
  <c r="S2696" i="92"/>
  <c r="S2733" i="92"/>
  <c r="S2751" i="92"/>
  <c r="S2788" i="92"/>
  <c r="S2806" i="92"/>
  <c r="S2843" i="92"/>
  <c r="S2861" i="92"/>
  <c r="S2898" i="92"/>
  <c r="S2916" i="92"/>
  <c r="S3026" i="92"/>
  <c r="S3044" i="92"/>
  <c r="U2604" i="92"/>
  <c r="Z2862" i="92"/>
  <c r="S3878" i="92"/>
  <c r="S1350" i="92"/>
  <c r="Z1351" i="92"/>
  <c r="U2022" i="92"/>
  <c r="S2060" i="92"/>
  <c r="W1984" i="92"/>
  <c r="S2022" i="92"/>
  <c r="U2532" i="92"/>
  <c r="U2587" i="92"/>
  <c r="S1322" i="92"/>
  <c r="S2006" i="92"/>
  <c r="W2514" i="92"/>
  <c r="W2532" i="92"/>
  <c r="W2569" i="92"/>
  <c r="W2587" i="92"/>
  <c r="W2605" i="92"/>
  <c r="W2022" i="92"/>
  <c r="W2060" i="92"/>
  <c r="E2098" i="92"/>
  <c r="F2098" i="157"/>
  <c r="G2098" i="157" s="1"/>
  <c r="I2098" i="92"/>
  <c r="S1909" i="92"/>
  <c r="S1870" i="92"/>
  <c r="S1946" i="92"/>
  <c r="S1984" i="92"/>
  <c r="E2083" i="92"/>
  <c r="S1930" i="92"/>
  <c r="S2044" i="92"/>
  <c r="S1968" i="92"/>
  <c r="I2083" i="92"/>
  <c r="K1854" i="92"/>
  <c r="S3710" i="92"/>
  <c r="K2641" i="92"/>
  <c r="K2678" i="92"/>
  <c r="K64" i="53"/>
  <c r="J2714" i="157" s="1"/>
  <c r="K2714" i="157" s="1"/>
  <c r="K2696" i="92"/>
  <c r="K2806" i="92"/>
  <c r="K3878" i="92"/>
  <c r="K2367" i="92"/>
  <c r="K2843" i="92"/>
  <c r="G2477" i="92"/>
  <c r="G1036" i="92"/>
  <c r="J1036" i="157"/>
  <c r="K1036" i="157" s="1"/>
  <c r="G1053" i="92"/>
  <c r="J1053" i="157"/>
  <c r="K1053" i="157" s="1"/>
  <c r="G1081" i="92"/>
  <c r="J1081" i="157"/>
  <c r="K1081" i="157" s="1"/>
  <c r="G1125" i="92"/>
  <c r="J1125" i="157"/>
  <c r="K1125" i="157" s="1"/>
  <c r="K1260" i="92"/>
  <c r="J1260" i="157"/>
  <c r="K1260" i="157" s="1"/>
  <c r="K1350" i="92"/>
  <c r="J1350" i="157"/>
  <c r="K1350" i="157" s="1"/>
  <c r="G1909" i="92"/>
  <c r="J1909" i="157"/>
  <c r="K1909" i="157" s="1"/>
  <c r="G1968" i="92"/>
  <c r="J1968" i="157"/>
  <c r="K1968" i="157" s="1"/>
  <c r="K1909" i="92"/>
  <c r="U45" i="53"/>
  <c r="J2476" i="157"/>
  <c r="K2476" i="157" s="1"/>
  <c r="I65" i="53"/>
  <c r="K1367" i="92"/>
  <c r="J1367" i="157"/>
  <c r="K1367" i="157" s="1"/>
  <c r="G1052" i="92"/>
  <c r="J1052" i="157"/>
  <c r="K1052" i="157" s="1"/>
  <c r="K550" i="92"/>
  <c r="J550" i="157"/>
  <c r="K550" i="157" s="1"/>
  <c r="G1080" i="92"/>
  <c r="J1080" i="157"/>
  <c r="K1080" i="157" s="1"/>
  <c r="K1217" i="92"/>
  <c r="J1217" i="157"/>
  <c r="K1217" i="157" s="1"/>
  <c r="G1871" i="92"/>
  <c r="J1871" i="157"/>
  <c r="K1871" i="157" s="1"/>
  <c r="G1908" i="92"/>
  <c r="J1908" i="157"/>
  <c r="K1908" i="157" s="1"/>
  <c r="G2334" i="92"/>
  <c r="AF2334" i="92" s="1"/>
  <c r="AI2347" i="92" s="1"/>
  <c r="AK2347" i="92" s="1"/>
  <c r="U27" i="53"/>
  <c r="J2459" i="157"/>
  <c r="K2459" i="157" s="1"/>
  <c r="M64" i="53"/>
  <c r="K65" i="53"/>
  <c r="K2459" i="92"/>
  <c r="U2459" i="92" s="1"/>
  <c r="W2459" i="92"/>
  <c r="K2624" i="92"/>
  <c r="K2642" i="92"/>
  <c r="K2679" i="92"/>
  <c r="K2697" i="92"/>
  <c r="K2734" i="92"/>
  <c r="K2752" i="92"/>
  <c r="K2789" i="92"/>
  <c r="K2807" i="92"/>
  <c r="K2844" i="92"/>
  <c r="K2862" i="92"/>
  <c r="K2899" i="92"/>
  <c r="K2917" i="92"/>
  <c r="G18" i="92"/>
  <c r="J18" i="157"/>
  <c r="K18" i="157" s="1"/>
  <c r="K658" i="92"/>
  <c r="J658" i="157"/>
  <c r="K658" i="157" s="1"/>
  <c r="K1322" i="92"/>
  <c r="J1322" i="157"/>
  <c r="K1322" i="157" s="1"/>
  <c r="G1173" i="92"/>
  <c r="J1173" i="157"/>
  <c r="K1173" i="157" s="1"/>
  <c r="K1216" i="92"/>
  <c r="J1216" i="157"/>
  <c r="K1216" i="157" s="1"/>
  <c r="G1870" i="92"/>
  <c r="J1870" i="157"/>
  <c r="K1870" i="157" s="1"/>
  <c r="U26" i="53"/>
  <c r="J2458" i="157"/>
  <c r="K2458" i="157" s="1"/>
  <c r="M65" i="53"/>
  <c r="G3710" i="92"/>
  <c r="K302" i="92"/>
  <c r="J302" i="157"/>
  <c r="K302" i="157" s="1"/>
  <c r="K1277" i="92"/>
  <c r="J1277" i="157"/>
  <c r="K1277" i="157" s="1"/>
  <c r="K1098" i="92"/>
  <c r="J1098" i="157"/>
  <c r="K1098" i="157" s="1"/>
  <c r="K1172" i="92"/>
  <c r="J1172" i="157"/>
  <c r="K1172" i="157" s="1"/>
  <c r="K1215" i="92"/>
  <c r="J1215" i="157"/>
  <c r="K1215" i="157" s="1"/>
  <c r="G2007" i="92"/>
  <c r="J2007" i="157"/>
  <c r="K2007" i="157" s="1"/>
  <c r="K2334" i="92"/>
  <c r="O64" i="53"/>
  <c r="G2624" i="92"/>
  <c r="AF2624" i="92" s="1"/>
  <c r="G2642" i="92"/>
  <c r="AF2642" i="92" s="1"/>
  <c r="G2679" i="92"/>
  <c r="AF2679" i="92" s="1"/>
  <c r="G2697" i="92"/>
  <c r="AF2697" i="92" s="1"/>
  <c r="G2734" i="92"/>
  <c r="AF2734" i="92" s="1"/>
  <c r="G2752" i="92"/>
  <c r="AF2752" i="92" s="1"/>
  <c r="G2789" i="92"/>
  <c r="G2807" i="92"/>
  <c r="G2844" i="92"/>
  <c r="AF2844" i="92" s="1"/>
  <c r="G2862" i="92"/>
  <c r="AF2862" i="92" s="1"/>
  <c r="G2899" i="92"/>
  <c r="AF2899" i="92" s="1"/>
  <c r="G2917" i="92"/>
  <c r="AF2917" i="92" s="1"/>
  <c r="K301" i="92"/>
  <c r="J301" i="157"/>
  <c r="K301" i="157" s="1"/>
  <c r="K615" i="92"/>
  <c r="J615" i="157"/>
  <c r="K615" i="157" s="1"/>
  <c r="G1232" i="92"/>
  <c r="J1232" i="157"/>
  <c r="K1232" i="157" s="1"/>
  <c r="G1171" i="92"/>
  <c r="J1171" i="157"/>
  <c r="K1171" i="157" s="1"/>
  <c r="K1305" i="92"/>
  <c r="U1305" i="92" s="1"/>
  <c r="J1307" i="157"/>
  <c r="K1307" i="157" s="1"/>
  <c r="G1931" i="92"/>
  <c r="J1931" i="157"/>
  <c r="K1931" i="157" s="1"/>
  <c r="G2006" i="92"/>
  <c r="J2006" i="157"/>
  <c r="K2006" i="157" s="1"/>
  <c r="K1968" i="92"/>
  <c r="O65" i="53"/>
  <c r="K3710" i="92"/>
  <c r="G3878" i="92"/>
  <c r="G186" i="92"/>
  <c r="J186" i="157"/>
  <c r="K186" i="157" s="1"/>
  <c r="K619" i="92"/>
  <c r="J619" i="157"/>
  <c r="K619" i="157" s="1"/>
  <c r="G1187" i="92"/>
  <c r="J1187" i="157"/>
  <c r="K1187" i="157" s="1"/>
  <c r="G1128" i="92"/>
  <c r="J1128" i="157"/>
  <c r="K1128" i="157" s="1"/>
  <c r="K1170" i="92"/>
  <c r="J1170" i="157"/>
  <c r="K1170" i="157" s="1"/>
  <c r="G1263" i="92"/>
  <c r="J1263" i="157"/>
  <c r="K1263" i="157" s="1"/>
  <c r="G1353" i="92"/>
  <c r="J1353" i="157"/>
  <c r="K1353" i="157" s="1"/>
  <c r="G1930" i="92"/>
  <c r="J1930" i="157"/>
  <c r="K1930" i="157" s="1"/>
  <c r="K1855" i="92"/>
  <c r="K1870" i="92"/>
  <c r="K1892" i="92"/>
  <c r="Q64" i="53"/>
  <c r="K2476" i="92"/>
  <c r="K2623" i="92"/>
  <c r="K2733" i="92"/>
  <c r="K2751" i="92"/>
  <c r="K2788" i="92"/>
  <c r="K2861" i="92"/>
  <c r="K2898" i="92"/>
  <c r="K2916" i="92"/>
  <c r="G157" i="92"/>
  <c r="J157" i="157"/>
  <c r="K157" i="157" s="1"/>
  <c r="K560" i="92"/>
  <c r="J560" i="157"/>
  <c r="K560" i="157" s="1"/>
  <c r="K1142" i="92"/>
  <c r="J1142" i="157"/>
  <c r="K1142" i="157" s="1"/>
  <c r="G1127" i="92"/>
  <c r="J1127" i="157"/>
  <c r="K1127" i="157" s="1"/>
  <c r="G1172" i="92"/>
  <c r="G1262" i="92"/>
  <c r="J1262" i="157"/>
  <c r="K1262" i="157" s="1"/>
  <c r="G1352" i="92"/>
  <c r="J1352" i="157"/>
  <c r="K1352" i="157" s="1"/>
  <c r="G2045" i="92"/>
  <c r="J2045" i="157"/>
  <c r="K2045" i="157" s="1"/>
  <c r="K1908" i="92"/>
  <c r="K2045" i="92"/>
  <c r="G1893" i="92"/>
  <c r="G2367" i="92"/>
  <c r="AF2367" i="92" s="1"/>
  <c r="AI2380" i="92" s="1"/>
  <c r="AK2380" i="92" s="1"/>
  <c r="C64" i="53"/>
  <c r="S64" i="53"/>
  <c r="Q65" i="53"/>
  <c r="K561" i="92"/>
  <c r="J561" i="157"/>
  <c r="K561" i="157" s="1"/>
  <c r="K1037" i="92"/>
  <c r="J1037" i="157"/>
  <c r="K1037" i="157" s="1"/>
  <c r="G1054" i="92"/>
  <c r="J1054" i="157"/>
  <c r="K1054" i="157" s="1"/>
  <c r="K1082" i="92"/>
  <c r="J1082" i="157"/>
  <c r="K1082" i="157" s="1"/>
  <c r="G1126" i="92"/>
  <c r="J1126" i="157"/>
  <c r="K1126" i="157" s="1"/>
  <c r="G1170" i="92"/>
  <c r="G1261" i="92"/>
  <c r="J1261" i="157"/>
  <c r="K1261" i="157" s="1"/>
  <c r="K1351" i="92"/>
  <c r="U1351" i="92" s="1"/>
  <c r="J1351" i="157"/>
  <c r="K1351" i="157" s="1"/>
  <c r="G1969" i="92"/>
  <c r="J1969" i="157"/>
  <c r="K1969" i="157" s="1"/>
  <c r="G2044" i="92"/>
  <c r="J2044" i="157"/>
  <c r="K2044" i="157" s="1"/>
  <c r="K1871" i="92"/>
  <c r="K1893" i="92"/>
  <c r="K1930" i="92"/>
  <c r="G1892" i="92"/>
  <c r="U46" i="53"/>
  <c r="J2477" i="157"/>
  <c r="K2477" i="157" s="1"/>
  <c r="I64" i="53"/>
  <c r="C65" i="53"/>
  <c r="S65" i="53"/>
  <c r="G2458" i="92"/>
  <c r="G2476" i="92"/>
  <c r="G2623" i="92"/>
  <c r="AF2623" i="92" s="1"/>
  <c r="G2641" i="92"/>
  <c r="AF2641" i="92" s="1"/>
  <c r="G2678" i="92"/>
  <c r="AF2678" i="92" s="1"/>
  <c r="G2696" i="92"/>
  <c r="AF2696" i="92" s="1"/>
  <c r="G2733" i="92"/>
  <c r="AF2733" i="92" s="1"/>
  <c r="G2751" i="92"/>
  <c r="AF2751" i="92" s="1"/>
  <c r="G2788" i="92"/>
  <c r="G2806" i="92"/>
  <c r="G2843" i="92"/>
  <c r="AF2843" i="92" s="1"/>
  <c r="G2861" i="92"/>
  <c r="AF2861" i="92" s="1"/>
  <c r="G2898" i="92"/>
  <c r="AF2898" i="92" s="1"/>
  <c r="G2916" i="92"/>
  <c r="AF2916" i="92" s="1"/>
  <c r="S2367" i="92"/>
  <c r="S2334" i="92"/>
  <c r="Z1870" i="92"/>
  <c r="S1216" i="92"/>
  <c r="Z302" i="92"/>
  <c r="G1350" i="92"/>
  <c r="S1126" i="92"/>
  <c r="S1215" i="92"/>
  <c r="S1306" i="92"/>
  <c r="Z1350" i="92"/>
  <c r="G302" i="92"/>
  <c r="G1322" i="92"/>
  <c r="S1097" i="92"/>
  <c r="S1125" i="92"/>
  <c r="S1187" i="92"/>
  <c r="K1261" i="92"/>
  <c r="S1277" i="92"/>
  <c r="S1081" i="92"/>
  <c r="S1305" i="92"/>
  <c r="S1080" i="92"/>
  <c r="S1171" i="92"/>
  <c r="S1261" i="92"/>
  <c r="S1367" i="92"/>
  <c r="S157" i="92"/>
  <c r="S1052" i="92"/>
  <c r="S1170" i="92"/>
  <c r="S1260" i="92"/>
  <c r="K1352" i="92"/>
  <c r="G1217" i="92"/>
  <c r="S1232" i="92"/>
  <c r="N13" i="44"/>
  <c r="G1215" i="92"/>
  <c r="K1126" i="92"/>
  <c r="N12" i="44"/>
  <c r="R13" i="40"/>
  <c r="J1396" i="157" s="1"/>
  <c r="K1396" i="157" s="1"/>
  <c r="G1216" i="92"/>
  <c r="G1277" i="92"/>
  <c r="K1080" i="92"/>
  <c r="W1351" i="92"/>
  <c r="G1855" i="92"/>
  <c r="G301" i="92"/>
  <c r="K157" i="92"/>
  <c r="K1127" i="92"/>
  <c r="K1187" i="92"/>
  <c r="K1262" i="92"/>
  <c r="G1854" i="92"/>
  <c r="G1367" i="92"/>
  <c r="K1081" i="92"/>
  <c r="K1171" i="92"/>
  <c r="K1232" i="92"/>
  <c r="G1082" i="92"/>
  <c r="G1142" i="92"/>
  <c r="G1260" i="92"/>
  <c r="R14" i="40"/>
  <c r="J1397" i="157" s="1"/>
  <c r="K1397" i="157" s="1"/>
  <c r="K1125" i="92"/>
  <c r="S1036" i="92"/>
  <c r="K1036" i="92"/>
  <c r="S1037" i="92"/>
  <c r="Z1082" i="92"/>
  <c r="S561" i="92"/>
  <c r="G1037" i="92"/>
  <c r="G658" i="92"/>
  <c r="S1035" i="92"/>
  <c r="Z1037" i="92"/>
  <c r="B45" i="40"/>
  <c r="J1064" i="157" s="1"/>
  <c r="K1064" i="157" s="1"/>
  <c r="R32" i="40"/>
  <c r="J1412" i="157" s="1"/>
  <c r="K1412" i="157" s="1"/>
  <c r="G560" i="92"/>
  <c r="G619" i="92"/>
  <c r="G615" i="92"/>
  <c r="S615" i="92"/>
  <c r="S658" i="92"/>
  <c r="S619" i="92"/>
  <c r="S560" i="92"/>
  <c r="Z561" i="92"/>
  <c r="G561" i="92"/>
  <c r="F17" i="12"/>
  <c r="J244" i="157" s="1"/>
  <c r="K244" i="157" s="1"/>
  <c r="K186" i="92"/>
  <c r="S18" i="92"/>
  <c r="K18" i="92"/>
  <c r="K24" i="46"/>
  <c r="J2147" i="157" s="1"/>
  <c r="K2147" i="157" s="1"/>
  <c r="K25" i="46"/>
  <c r="J2148" i="157" s="1"/>
  <c r="K2148" i="157" s="1"/>
  <c r="K23" i="46"/>
  <c r="J2146" i="157" s="1"/>
  <c r="K2146" i="157" s="1"/>
  <c r="J2144" i="157"/>
  <c r="K2144" i="157" s="1"/>
  <c r="J2137" i="157"/>
  <c r="K2137" i="157" s="1"/>
  <c r="J2138" i="157"/>
  <c r="K2138" i="157" s="1"/>
  <c r="J2139" i="157"/>
  <c r="K2139" i="157" s="1"/>
  <c r="J2140" i="157"/>
  <c r="K2140" i="157" s="1"/>
  <c r="J2141" i="157"/>
  <c r="K2141" i="157" s="1"/>
  <c r="J2142" i="157"/>
  <c r="K2142" i="157" s="1"/>
  <c r="J2143" i="157"/>
  <c r="K2143" i="157" s="1"/>
  <c r="J2136" i="157"/>
  <c r="K2136" i="157" s="1"/>
  <c r="F25" i="46"/>
  <c r="F2148" i="157" s="1"/>
  <c r="G2148" i="157" s="1"/>
  <c r="F19" i="46"/>
  <c r="F2144" i="157" s="1"/>
  <c r="G2144" i="157" s="1"/>
  <c r="I2240" i="92"/>
  <c r="E2240" i="92"/>
  <c r="Z2240" i="92" s="1"/>
  <c r="E2215" i="92"/>
  <c r="J51" i="48"/>
  <c r="J24" i="48"/>
  <c r="C17" i="63" l="1"/>
  <c r="G220" i="6" s="1"/>
  <c r="F3865" i="157"/>
  <c r="G3865" i="157" s="1"/>
  <c r="G219" i="6"/>
  <c r="F3864" i="157"/>
  <c r="G3864" i="157" s="1"/>
  <c r="E3864" i="92"/>
  <c r="F219" i="6"/>
  <c r="J2215" i="157"/>
  <c r="K2215" i="157" s="1"/>
  <c r="I17" i="152"/>
  <c r="J200" i="6"/>
  <c r="I200" i="6"/>
  <c r="W302" i="92"/>
  <c r="U2477" i="92"/>
  <c r="W1036" i="92"/>
  <c r="W1261" i="92"/>
  <c r="U1052" i="92"/>
  <c r="W1125" i="92"/>
  <c r="W619" i="92"/>
  <c r="W157" i="92"/>
  <c r="W1187" i="92"/>
  <c r="W18" i="92"/>
  <c r="W1322" i="92"/>
  <c r="W1081" i="92"/>
  <c r="W1306" i="92"/>
  <c r="W1215" i="92"/>
  <c r="W1126" i="92"/>
  <c r="W1232" i="92"/>
  <c r="U1306" i="92"/>
  <c r="W1350" i="92"/>
  <c r="W1080" i="92"/>
  <c r="W658" i="92"/>
  <c r="W615" i="92"/>
  <c r="W186" i="92"/>
  <c r="S2879" i="92"/>
  <c r="J2098" i="157"/>
  <c r="K2098" i="157" s="1"/>
  <c r="G2098" i="92"/>
  <c r="K2098" i="92"/>
  <c r="S1412" i="92"/>
  <c r="S2935" i="92"/>
  <c r="S1396" i="92"/>
  <c r="S2769" i="92"/>
  <c r="S2934" i="92"/>
  <c r="S2715" i="92"/>
  <c r="S2659" i="92"/>
  <c r="S2660" i="92"/>
  <c r="S2825" i="92"/>
  <c r="S2770" i="92"/>
  <c r="S2824" i="92"/>
  <c r="S2880" i="92"/>
  <c r="S2714" i="92"/>
  <c r="Z1412" i="92"/>
  <c r="F1850" i="157"/>
  <c r="G1850" i="157" s="1"/>
  <c r="E1850" i="92"/>
  <c r="S1850" i="92" s="1"/>
  <c r="K2714" i="92"/>
  <c r="U2367" i="92"/>
  <c r="W2477" i="92"/>
  <c r="U1081" i="92"/>
  <c r="U1125" i="92"/>
  <c r="S2098" i="92"/>
  <c r="Z2098" i="92"/>
  <c r="U560" i="92"/>
  <c r="U1261" i="92"/>
  <c r="U1232" i="92"/>
  <c r="U1037" i="92"/>
  <c r="G2714" i="92"/>
  <c r="AF2714" i="92" s="1"/>
  <c r="U1171" i="92"/>
  <c r="W1171" i="92"/>
  <c r="U1170" i="92"/>
  <c r="U1080" i="92"/>
  <c r="U1350" i="92"/>
  <c r="W2367" i="92"/>
  <c r="W1052" i="92"/>
  <c r="U1036" i="92"/>
  <c r="J2880" i="157"/>
  <c r="K2880" i="157" s="1"/>
  <c r="G2880" i="92"/>
  <c r="AF2880" i="92" s="1"/>
  <c r="K2880" i="92"/>
  <c r="U2752" i="92"/>
  <c r="W2752" i="92"/>
  <c r="U18" i="92"/>
  <c r="G2082" i="92"/>
  <c r="J2082" i="157"/>
  <c r="K2082" i="157" s="1"/>
  <c r="K2082" i="92"/>
  <c r="U1322" i="92"/>
  <c r="U2733" i="92"/>
  <c r="W2733" i="92"/>
  <c r="J2935" i="157"/>
  <c r="K2935" i="157" s="1"/>
  <c r="G2935" i="92"/>
  <c r="AF2935" i="92" s="1"/>
  <c r="K2935" i="92"/>
  <c r="J2494" i="157"/>
  <c r="K2494" i="157" s="1"/>
  <c r="G2494" i="92"/>
  <c r="K2494" i="92"/>
  <c r="J2825" i="157"/>
  <c r="K2825" i="157" s="1"/>
  <c r="G2825" i="92"/>
  <c r="K2825" i="92"/>
  <c r="U2917" i="92"/>
  <c r="W2917" i="92"/>
  <c r="U2697" i="92"/>
  <c r="W2697" i="92"/>
  <c r="U1909" i="92"/>
  <c r="W1909" i="92"/>
  <c r="J2660" i="157"/>
  <c r="K2660" i="157" s="1"/>
  <c r="G2660" i="92"/>
  <c r="AF2660" i="92" s="1"/>
  <c r="K2660" i="92"/>
  <c r="U2898" i="92"/>
  <c r="W2898" i="92"/>
  <c r="U2696" i="92"/>
  <c r="W2696" i="92"/>
  <c r="U64" i="53"/>
  <c r="J2659" i="157"/>
  <c r="K2659" i="157" s="1"/>
  <c r="G2659" i="92"/>
  <c r="AF2659" i="92" s="1"/>
  <c r="K2659" i="92"/>
  <c r="W2044" i="92"/>
  <c r="U2044" i="92"/>
  <c r="U2862" i="92"/>
  <c r="W2862" i="92"/>
  <c r="U2642" i="92"/>
  <c r="W2642" i="92"/>
  <c r="U2334" i="92"/>
  <c r="W2334" i="92"/>
  <c r="U65" i="53"/>
  <c r="J2495" i="157"/>
  <c r="K2495" i="157" s="1"/>
  <c r="G2495" i="92"/>
  <c r="K2495" i="92"/>
  <c r="U2679" i="92"/>
  <c r="W2679" i="92"/>
  <c r="J2954" i="157"/>
  <c r="K2954" i="157" s="1"/>
  <c r="G2954" i="92"/>
  <c r="K2954" i="92"/>
  <c r="C27" i="52"/>
  <c r="G2083" i="92"/>
  <c r="J2083" i="157"/>
  <c r="K2083" i="157" s="1"/>
  <c r="K2083" i="92"/>
  <c r="U2861" i="92"/>
  <c r="W2861" i="92"/>
  <c r="U2678" i="92"/>
  <c r="W2678" i="92"/>
  <c r="U2006" i="92"/>
  <c r="W2006" i="92"/>
  <c r="U2844" i="92"/>
  <c r="W2844" i="92"/>
  <c r="U2624" i="92"/>
  <c r="W2624" i="92"/>
  <c r="U1870" i="92"/>
  <c r="W1870" i="92"/>
  <c r="J2971" i="157"/>
  <c r="K2971" i="157" s="1"/>
  <c r="G2971" i="92"/>
  <c r="K2971" i="92"/>
  <c r="C45" i="52"/>
  <c r="U1854" i="92"/>
  <c r="W1854" i="92"/>
  <c r="U1126" i="92"/>
  <c r="U2916" i="92"/>
  <c r="W2916" i="92"/>
  <c r="U2899" i="92"/>
  <c r="W2899" i="92"/>
  <c r="U186" i="92"/>
  <c r="U1187" i="92"/>
  <c r="K2240" i="92"/>
  <c r="J2240" i="157"/>
  <c r="K2240" i="157" s="1"/>
  <c r="W1170" i="92"/>
  <c r="U2843" i="92"/>
  <c r="W2843" i="92"/>
  <c r="U2641" i="92"/>
  <c r="W2641" i="92"/>
  <c r="J2972" i="157"/>
  <c r="K2972" i="157" s="1"/>
  <c r="G2972" i="92"/>
  <c r="C46" i="52"/>
  <c r="K2972" i="92"/>
  <c r="U2807" i="92"/>
  <c r="W2807" i="92"/>
  <c r="J2824" i="157"/>
  <c r="K2824" i="157" s="1"/>
  <c r="G2824" i="92"/>
  <c r="K2824" i="92"/>
  <c r="U3710" i="92"/>
  <c r="W3710" i="92"/>
  <c r="U2806" i="92"/>
  <c r="W2806" i="92"/>
  <c r="U2623" i="92"/>
  <c r="W2623" i="92"/>
  <c r="U2789" i="92"/>
  <c r="W2789" i="92"/>
  <c r="J2770" i="157"/>
  <c r="K2770" i="157" s="1"/>
  <c r="G2770" i="92"/>
  <c r="AF2770" i="92" s="1"/>
  <c r="K2770" i="92"/>
  <c r="U2788" i="92"/>
  <c r="W2788" i="92"/>
  <c r="U3878" i="92"/>
  <c r="W3878" i="92"/>
  <c r="J2715" i="157"/>
  <c r="K2715" i="157" s="1"/>
  <c r="G2715" i="92"/>
  <c r="AF2715" i="92" s="1"/>
  <c r="K2715" i="92"/>
  <c r="W1968" i="92"/>
  <c r="U1968" i="92"/>
  <c r="U157" i="92"/>
  <c r="U2476" i="92"/>
  <c r="W2476" i="92"/>
  <c r="U2751" i="92"/>
  <c r="W2751" i="92"/>
  <c r="U2458" i="92"/>
  <c r="W2458" i="92"/>
  <c r="J2934" i="157"/>
  <c r="K2934" i="157" s="1"/>
  <c r="G2934" i="92"/>
  <c r="AF2934" i="92" s="1"/>
  <c r="K2934" i="92"/>
  <c r="J2879" i="157"/>
  <c r="K2879" i="157" s="1"/>
  <c r="G2879" i="92"/>
  <c r="AF2879" i="92" s="1"/>
  <c r="K2879" i="92"/>
  <c r="U1930" i="92"/>
  <c r="W1930" i="92"/>
  <c r="U2734" i="92"/>
  <c r="W2734" i="92"/>
  <c r="J2953" i="157"/>
  <c r="K2953" i="157" s="1"/>
  <c r="G2953" i="92"/>
  <c r="K2953" i="92"/>
  <c r="C26" i="52"/>
  <c r="J2769" i="157"/>
  <c r="K2769" i="157" s="1"/>
  <c r="G2769" i="92"/>
  <c r="AF2769" i="92" s="1"/>
  <c r="K2769" i="92"/>
  <c r="U302" i="92"/>
  <c r="U1215" i="92"/>
  <c r="U1142" i="92"/>
  <c r="W1142" i="92"/>
  <c r="K1412" i="92"/>
  <c r="G1412" i="92"/>
  <c r="U301" i="92"/>
  <c r="W301" i="92"/>
  <c r="G1396" i="92"/>
  <c r="K1396" i="92"/>
  <c r="W1260" i="92"/>
  <c r="U1260" i="92"/>
  <c r="W1367" i="92"/>
  <c r="U1367" i="92"/>
  <c r="K1397" i="92"/>
  <c r="G1397" i="92"/>
  <c r="U1277" i="92"/>
  <c r="W1277" i="92"/>
  <c r="U1216" i="92"/>
  <c r="W1216" i="92"/>
  <c r="U658" i="92"/>
  <c r="W560" i="92"/>
  <c r="W1037" i="92"/>
  <c r="U619" i="92"/>
  <c r="U615" i="92"/>
  <c r="W561" i="92"/>
  <c r="U561" i="92"/>
  <c r="K244" i="92"/>
  <c r="G244" i="92"/>
  <c r="S2240" i="92"/>
  <c r="S2215" i="92"/>
  <c r="Z2215" i="92"/>
  <c r="G2215" i="92"/>
  <c r="AF2215" i="92" s="1"/>
  <c r="AI2222" i="92" s="1"/>
  <c r="AK2222" i="92" s="1"/>
  <c r="G2240" i="92"/>
  <c r="AF2240" i="92" s="1"/>
  <c r="AI2247" i="92" s="1"/>
  <c r="AK2247" i="92" s="1"/>
  <c r="S2134" i="92"/>
  <c r="U2134" i="92"/>
  <c r="S2135" i="92"/>
  <c r="U2135" i="92"/>
  <c r="S2145" i="92"/>
  <c r="U2145" i="92"/>
  <c r="G2147" i="92"/>
  <c r="G2148" i="92"/>
  <c r="G2146" i="92"/>
  <c r="G2137" i="92"/>
  <c r="G2138" i="92"/>
  <c r="G2139" i="92"/>
  <c r="G2140" i="92"/>
  <c r="G2141" i="92"/>
  <c r="G2142" i="92"/>
  <c r="G2143" i="92"/>
  <c r="G2144" i="92"/>
  <c r="G2136" i="92"/>
  <c r="E2147" i="92"/>
  <c r="E2148" i="92"/>
  <c r="E2146" i="92"/>
  <c r="E2137" i="92"/>
  <c r="E2138" i="92"/>
  <c r="E2139" i="92"/>
  <c r="E2140" i="92"/>
  <c r="E2141" i="92"/>
  <c r="E2142" i="92"/>
  <c r="E2143" i="92"/>
  <c r="E2144" i="92"/>
  <c r="E2136" i="92"/>
  <c r="E3865" i="92" l="1"/>
  <c r="F220" i="6"/>
  <c r="J219" i="6"/>
  <c r="U2140" i="92"/>
  <c r="U2139" i="92"/>
  <c r="U2136" i="92"/>
  <c r="U2146" i="92"/>
  <c r="U2143" i="92"/>
  <c r="U2148" i="92"/>
  <c r="U2138" i="92"/>
  <c r="U2142" i="92"/>
  <c r="U2147" i="92"/>
  <c r="U2215" i="92"/>
  <c r="U2144" i="92"/>
  <c r="U2141" i="92"/>
  <c r="U2137" i="92"/>
  <c r="W2098" i="92"/>
  <c r="U2098" i="92"/>
  <c r="U2714" i="92"/>
  <c r="W2714" i="92"/>
  <c r="U2879" i="92"/>
  <c r="W2879" i="92"/>
  <c r="U2935" i="92"/>
  <c r="W2935" i="92"/>
  <c r="F2476" i="157"/>
  <c r="G2476" i="157" s="1"/>
  <c r="I2476" i="92"/>
  <c r="C64" i="52"/>
  <c r="U45" i="52"/>
  <c r="E2476" i="92"/>
  <c r="AF2476" i="92" s="1"/>
  <c r="U2825" i="92"/>
  <c r="W2825" i="92"/>
  <c r="J2989" i="157"/>
  <c r="K2989" i="157" s="1"/>
  <c r="G2989" i="92"/>
  <c r="K2989" i="92"/>
  <c r="U2934" i="92"/>
  <c r="W2934" i="92"/>
  <c r="U2971" i="92"/>
  <c r="W2971" i="92"/>
  <c r="U2495" i="92"/>
  <c r="W2495" i="92"/>
  <c r="F2459" i="157"/>
  <c r="G2459" i="157" s="1"/>
  <c r="E2459" i="92"/>
  <c r="AF2459" i="92" s="1"/>
  <c r="I2459" i="92"/>
  <c r="U27" i="52"/>
  <c r="U2880" i="92"/>
  <c r="W2880" i="92"/>
  <c r="U2953" i="92"/>
  <c r="W2953" i="92"/>
  <c r="U2824" i="92"/>
  <c r="W2824" i="92"/>
  <c r="U2769" i="92"/>
  <c r="W2769" i="92"/>
  <c r="J2990" i="157"/>
  <c r="K2990" i="157" s="1"/>
  <c r="G2990" i="92"/>
  <c r="K2990" i="92"/>
  <c r="U2494" i="92"/>
  <c r="W2494" i="92"/>
  <c r="U2770" i="92"/>
  <c r="W2770" i="92"/>
  <c r="F2477" i="157"/>
  <c r="G2477" i="157" s="1"/>
  <c r="C65" i="52"/>
  <c r="E2477" i="92"/>
  <c r="AF2477" i="92" s="1"/>
  <c r="I2477" i="92"/>
  <c r="U46" i="52"/>
  <c r="U2954" i="92"/>
  <c r="W2954" i="92"/>
  <c r="F2458" i="157"/>
  <c r="G2458" i="157" s="1"/>
  <c r="I2458" i="92"/>
  <c r="U26" i="52"/>
  <c r="E2458" i="92"/>
  <c r="AF2458" i="92" s="1"/>
  <c r="U2715" i="92"/>
  <c r="W2715" i="92"/>
  <c r="U2972" i="92"/>
  <c r="W2972" i="92"/>
  <c r="U2659" i="92"/>
  <c r="W2659" i="92"/>
  <c r="U2660" i="92"/>
  <c r="W2660" i="92"/>
  <c r="U2082" i="92"/>
  <c r="W2082" i="92"/>
  <c r="U1412" i="92"/>
  <c r="W1412" i="92"/>
  <c r="U1396" i="92"/>
  <c r="W1396" i="92"/>
  <c r="W244" i="92"/>
  <c r="U244" i="92"/>
  <c r="W2215" i="92"/>
  <c r="S2141" i="92"/>
  <c r="Z2141" i="92"/>
  <c r="S2136" i="92"/>
  <c r="Z2136" i="92"/>
  <c r="S2143" i="92"/>
  <c r="Z2143" i="92"/>
  <c r="S2142" i="92"/>
  <c r="Z2142" i="92"/>
  <c r="S2144" i="92"/>
  <c r="Z2144" i="92"/>
  <c r="S2147" i="92"/>
  <c r="Z2147" i="92"/>
  <c r="S2140" i="92"/>
  <c r="Z2140" i="92"/>
  <c r="S2139" i="92"/>
  <c r="Z2139" i="92"/>
  <c r="S2137" i="92"/>
  <c r="Z2137" i="92"/>
  <c r="S2146" i="92"/>
  <c r="Z2146" i="92"/>
  <c r="S2148" i="92"/>
  <c r="Z2148" i="92"/>
  <c r="S2138" i="92"/>
  <c r="Z2138" i="92"/>
  <c r="W2240" i="92"/>
  <c r="U2240" i="92"/>
  <c r="A1" i="152"/>
  <c r="W3836" i="92"/>
  <c r="W2120" i="92"/>
  <c r="S1499" i="92"/>
  <c r="S921" i="92"/>
  <c r="S912" i="92"/>
  <c r="S911" i="92"/>
  <c r="S902" i="92"/>
  <c r="W311" i="92"/>
  <c r="W445" i="92"/>
  <c r="E1041" i="92"/>
  <c r="Z1041" i="92" s="1"/>
  <c r="E1042" i="92"/>
  <c r="Z1042" i="92" s="1"/>
  <c r="E1043" i="92"/>
  <c r="Z1043" i="92" s="1"/>
  <c r="E1044" i="92"/>
  <c r="Z1044" i="92" s="1"/>
  <c r="E1045" i="92"/>
  <c r="Z1045" i="92" s="1"/>
  <c r="E1046" i="92"/>
  <c r="Z1046" i="92" s="1"/>
  <c r="E1047" i="92"/>
  <c r="Z1047" i="92" s="1"/>
  <c r="E1048" i="92"/>
  <c r="Z1048" i="92" s="1"/>
  <c r="E1049" i="92"/>
  <c r="Z1049" i="92" s="1"/>
  <c r="E1040" i="92"/>
  <c r="Z1040" i="92" s="1"/>
  <c r="W16" i="92"/>
  <c r="W30" i="92"/>
  <c r="W88" i="92"/>
  <c r="W97" i="92"/>
  <c r="W99" i="92"/>
  <c r="W104" i="92"/>
  <c r="W106" i="92"/>
  <c r="W111" i="92"/>
  <c r="W112" i="92"/>
  <c r="W113" i="92"/>
  <c r="W116" i="92"/>
  <c r="W118" i="92"/>
  <c r="W149" i="92"/>
  <c r="W161" i="92"/>
  <c r="W167" i="92"/>
  <c r="W168" i="92"/>
  <c r="W170" i="92"/>
  <c r="W171" i="92"/>
  <c r="W172" i="92"/>
  <c r="W174" i="92"/>
  <c r="W178" i="92"/>
  <c r="W190" i="92"/>
  <c r="W196" i="92"/>
  <c r="W197" i="92"/>
  <c r="W199" i="92"/>
  <c r="W200" i="92"/>
  <c r="W201" i="92"/>
  <c r="W203" i="92"/>
  <c r="W236" i="92"/>
  <c r="W248" i="92"/>
  <c r="W254" i="92"/>
  <c r="W255" i="92"/>
  <c r="W257" i="92"/>
  <c r="W258" i="92"/>
  <c r="W259" i="92"/>
  <c r="W261" i="92"/>
  <c r="W265" i="92"/>
  <c r="W266" i="92"/>
  <c r="W267" i="92"/>
  <c r="W272" i="92"/>
  <c r="W274" i="92"/>
  <c r="W275" i="92"/>
  <c r="W280" i="92"/>
  <c r="W281" i="92"/>
  <c r="W286" i="92"/>
  <c r="W289" i="92"/>
  <c r="W308" i="92"/>
  <c r="W310" i="92"/>
  <c r="W312" i="92"/>
  <c r="W313" i="92"/>
  <c r="W315" i="92"/>
  <c r="W316" i="92"/>
  <c r="W317" i="92"/>
  <c r="W318" i="92"/>
  <c r="W319" i="92"/>
  <c r="W320" i="92"/>
  <c r="W321" i="92"/>
  <c r="W323" i="92"/>
  <c r="W324" i="92"/>
  <c r="W325" i="92"/>
  <c r="W326" i="92"/>
  <c r="W327" i="92"/>
  <c r="W328" i="92"/>
  <c r="W329" i="92"/>
  <c r="W331" i="92"/>
  <c r="W332" i="92"/>
  <c r="W333" i="92"/>
  <c r="W334" i="92"/>
  <c r="W335" i="92"/>
  <c r="W336" i="92"/>
  <c r="W337" i="92"/>
  <c r="W339" i="92"/>
  <c r="W340" i="92"/>
  <c r="W341" i="92"/>
  <c r="W342" i="92"/>
  <c r="W343" i="92"/>
  <c r="W344" i="92"/>
  <c r="W345" i="92"/>
  <c r="W346" i="92"/>
  <c r="W347" i="92"/>
  <c r="W348" i="92"/>
  <c r="W352" i="92"/>
  <c r="W353" i="92"/>
  <c r="W354" i="92"/>
  <c r="W355" i="92"/>
  <c r="W356" i="92"/>
  <c r="W357" i="92"/>
  <c r="W358" i="92"/>
  <c r="W359" i="92"/>
  <c r="W360" i="92"/>
  <c r="W364" i="92"/>
  <c r="W365" i="92"/>
  <c r="W366" i="92"/>
  <c r="W367" i="92"/>
  <c r="W368" i="92"/>
  <c r="W369" i="92"/>
  <c r="W370" i="92"/>
  <c r="W371" i="92"/>
  <c r="W372" i="92"/>
  <c r="W376" i="92"/>
  <c r="W377" i="92"/>
  <c r="W378" i="92"/>
  <c r="W379" i="92"/>
  <c r="W380" i="92"/>
  <c r="W381" i="92"/>
  <c r="W382" i="92"/>
  <c r="W383" i="92"/>
  <c r="W384" i="92"/>
  <c r="W388" i="92"/>
  <c r="W389" i="92"/>
  <c r="W390" i="92"/>
  <c r="W391" i="92"/>
  <c r="W444" i="92"/>
  <c r="W461" i="92"/>
  <c r="W469" i="92"/>
  <c r="W545" i="92"/>
  <c r="W564" i="92"/>
  <c r="W565" i="92"/>
  <c r="W566" i="92"/>
  <c r="W574" i="92"/>
  <c r="W582" i="92"/>
  <c r="W598" i="92"/>
  <c r="W605" i="92"/>
  <c r="W606" i="92"/>
  <c r="W607" i="92"/>
  <c r="W632" i="92"/>
  <c r="W633" i="92"/>
  <c r="W634" i="92"/>
  <c r="W638" i="92"/>
  <c r="W644" i="92"/>
  <c r="W655" i="92"/>
  <c r="W659" i="92"/>
  <c r="W667" i="92"/>
  <c r="W670" i="92"/>
  <c r="W683" i="92"/>
  <c r="W684" i="92"/>
  <c r="W689" i="92"/>
  <c r="W690" i="92"/>
  <c r="W707" i="92"/>
  <c r="W708" i="92"/>
  <c r="W711" i="92"/>
  <c r="W713" i="92"/>
  <c r="W714" i="92"/>
  <c r="W719" i="92"/>
  <c r="W720" i="92"/>
  <c r="W721" i="92"/>
  <c r="W769" i="92"/>
  <c r="W781" i="92"/>
  <c r="W782" i="92"/>
  <c r="W783" i="92"/>
  <c r="W866" i="92"/>
  <c r="W902" i="92"/>
  <c r="W930" i="92"/>
  <c r="W939" i="92"/>
  <c r="W948" i="92"/>
  <c r="W1003" i="92"/>
  <c r="W1007" i="92"/>
  <c r="W1011" i="92"/>
  <c r="W1015" i="92"/>
  <c r="W1016" i="92"/>
  <c r="W1020" i="92"/>
  <c r="W1024" i="92"/>
  <c r="W1028" i="92"/>
  <c r="W1032" i="92"/>
  <c r="W1033" i="92"/>
  <c r="W1067" i="92"/>
  <c r="W1072" i="92"/>
  <c r="W1078" i="92"/>
  <c r="W1112" i="92"/>
  <c r="W1117" i="92"/>
  <c r="W1123" i="92"/>
  <c r="W1157" i="92"/>
  <c r="W1162" i="92"/>
  <c r="W1168" i="92"/>
  <c r="W1202" i="92"/>
  <c r="W1207" i="92"/>
  <c r="W1213" i="92"/>
  <c r="W1247" i="92"/>
  <c r="W1252" i="92"/>
  <c r="W1258" i="92"/>
  <c r="W1292" i="92"/>
  <c r="W1297" i="92"/>
  <c r="W1303" i="92"/>
  <c r="W1337" i="92"/>
  <c r="W1342" i="92"/>
  <c r="W1348" i="92"/>
  <c r="W1382" i="92"/>
  <c r="W1387" i="92"/>
  <c r="W1393" i="92"/>
  <c r="W1427" i="92"/>
  <c r="W1432" i="92"/>
  <c r="W1438" i="92"/>
  <c r="W1444" i="92"/>
  <c r="W1445" i="92"/>
  <c r="W1454" i="92"/>
  <c r="W1463" i="92"/>
  <c r="W1472" i="92"/>
  <c r="W1481" i="92"/>
  <c r="W1490" i="92"/>
  <c r="W1499" i="92"/>
  <c r="W1501" i="92"/>
  <c r="W1503" i="92"/>
  <c r="W1504" i="92"/>
  <c r="W1505" i="92"/>
  <c r="W1506" i="92"/>
  <c r="W1509" i="92"/>
  <c r="W1510" i="92"/>
  <c r="W1511" i="92"/>
  <c r="W1512" i="92"/>
  <c r="W1513" i="92"/>
  <c r="W1514" i="92"/>
  <c r="W1515" i="92"/>
  <c r="W1516" i="92"/>
  <c r="W1517" i="92"/>
  <c r="W1518" i="92"/>
  <c r="W1519" i="92"/>
  <c r="W1520" i="92"/>
  <c r="W1522" i="92"/>
  <c r="W1523" i="92"/>
  <c r="W1524" i="92"/>
  <c r="W1525" i="92"/>
  <c r="W1526" i="92"/>
  <c r="W1527" i="92"/>
  <c r="W1528" i="92"/>
  <c r="W1529" i="92"/>
  <c r="W1530" i="92"/>
  <c r="W1539" i="92"/>
  <c r="W1540" i="92"/>
  <c r="W1542" i="92"/>
  <c r="W1543" i="92"/>
  <c r="W1544" i="92"/>
  <c r="W1545" i="92"/>
  <c r="W1546" i="92"/>
  <c r="W1548" i="92"/>
  <c r="W1549" i="92"/>
  <c r="W1550" i="92"/>
  <c r="W1551" i="92"/>
  <c r="W1552" i="92"/>
  <c r="W1553" i="92"/>
  <c r="W1554" i="92"/>
  <c r="W1555" i="92"/>
  <c r="W1556" i="92"/>
  <c r="W1557" i="92"/>
  <c r="W1558" i="92"/>
  <c r="W1559" i="92"/>
  <c r="W1561" i="92"/>
  <c r="W1562" i="92"/>
  <c r="W1563" i="92"/>
  <c r="W1564" i="92"/>
  <c r="W1565" i="92"/>
  <c r="W1566" i="92"/>
  <c r="W1567" i="92"/>
  <c r="W1568" i="92"/>
  <c r="W1569" i="92"/>
  <c r="W1578" i="92"/>
  <c r="W1579" i="92"/>
  <c r="W1581" i="92"/>
  <c r="W1582" i="92"/>
  <c r="W1583" i="92"/>
  <c r="W1584" i="92"/>
  <c r="W1585" i="92"/>
  <c r="W1587" i="92"/>
  <c r="W1588" i="92"/>
  <c r="W1589" i="92"/>
  <c r="W1590" i="92"/>
  <c r="W1591" i="92"/>
  <c r="W1592" i="92"/>
  <c r="W1593" i="92"/>
  <c r="W1594" i="92"/>
  <c r="W1595" i="92"/>
  <c r="W1596" i="92"/>
  <c r="W1597" i="92"/>
  <c r="W1598" i="92"/>
  <c r="W1600" i="92"/>
  <c r="W1601" i="92"/>
  <c r="W1602" i="92"/>
  <c r="W1603" i="92"/>
  <c r="W1604" i="92"/>
  <c r="W1605" i="92"/>
  <c r="W1606" i="92"/>
  <c r="W1607" i="92"/>
  <c r="W1608" i="92"/>
  <c r="W1617" i="92"/>
  <c r="W1618" i="92"/>
  <c r="W1620" i="92"/>
  <c r="W1621" i="92"/>
  <c r="W1622" i="92"/>
  <c r="W1623" i="92"/>
  <c r="W1624" i="92"/>
  <c r="W1626" i="92"/>
  <c r="W1627" i="92"/>
  <c r="W1628" i="92"/>
  <c r="W1629" i="92"/>
  <c r="W1630" i="92"/>
  <c r="W1631" i="92"/>
  <c r="W1632" i="92"/>
  <c r="W1633" i="92"/>
  <c r="W1634" i="92"/>
  <c r="W1635" i="92"/>
  <c r="W1636" i="92"/>
  <c r="W1637" i="92"/>
  <c r="W1639" i="92"/>
  <c r="W1640" i="92"/>
  <c r="W1641" i="92"/>
  <c r="W1642" i="92"/>
  <c r="W1643" i="92"/>
  <c r="W1644" i="92"/>
  <c r="W1645" i="92"/>
  <c r="W1646" i="92"/>
  <c r="W1647" i="92"/>
  <c r="W1656" i="92"/>
  <c r="W1657" i="92"/>
  <c r="W1659" i="92"/>
  <c r="W1660" i="92"/>
  <c r="W1661" i="92"/>
  <c r="W1662" i="92"/>
  <c r="W1663" i="92"/>
  <c r="W1665" i="92"/>
  <c r="W1666" i="92"/>
  <c r="W1667" i="92"/>
  <c r="W1668" i="92"/>
  <c r="W1669" i="92"/>
  <c r="W1670" i="92"/>
  <c r="W1671" i="92"/>
  <c r="W1672" i="92"/>
  <c r="W1673" i="92"/>
  <c r="W1674" i="92"/>
  <c r="W1675" i="92"/>
  <c r="W1676" i="92"/>
  <c r="W1678" i="92"/>
  <c r="W1679" i="92"/>
  <c r="W1680" i="92"/>
  <c r="W1681" i="92"/>
  <c r="W1682" i="92"/>
  <c r="W1683" i="92"/>
  <c r="W1684" i="92"/>
  <c r="W1685" i="92"/>
  <c r="W1686" i="92"/>
  <c r="W1695" i="92"/>
  <c r="W1696" i="92"/>
  <c r="W1698" i="92"/>
  <c r="W1699" i="92"/>
  <c r="W1700" i="92"/>
  <c r="W1701" i="92"/>
  <c r="W1702" i="92"/>
  <c r="W1704" i="92"/>
  <c r="W1705" i="92"/>
  <c r="W1706" i="92"/>
  <c r="W1707" i="92"/>
  <c r="W1708" i="92"/>
  <c r="W1709" i="92"/>
  <c r="W1710" i="92"/>
  <c r="W1711" i="92"/>
  <c r="W1712" i="92"/>
  <c r="W1713" i="92"/>
  <c r="W1714" i="92"/>
  <c r="W1715" i="92"/>
  <c r="W1717" i="92"/>
  <c r="W1718" i="92"/>
  <c r="W1719" i="92"/>
  <c r="W1720" i="92"/>
  <c r="W1721" i="92"/>
  <c r="W1722" i="92"/>
  <c r="W1723" i="92"/>
  <c r="W1724" i="92"/>
  <c r="W1725" i="92"/>
  <c r="W1734" i="92"/>
  <c r="W1735" i="92"/>
  <c r="W1737" i="92"/>
  <c r="W1738" i="92"/>
  <c r="W1739" i="92"/>
  <c r="W1740" i="92"/>
  <c r="W1741" i="92"/>
  <c r="W1743" i="92"/>
  <c r="W1744" i="92"/>
  <c r="W1745" i="92"/>
  <c r="W1746" i="92"/>
  <c r="W1747" i="92"/>
  <c r="W1748" i="92"/>
  <c r="W1749" i="92"/>
  <c r="W1750" i="92"/>
  <c r="W1751" i="92"/>
  <c r="W1752" i="92"/>
  <c r="W1753" i="92"/>
  <c r="W1754" i="92"/>
  <c r="W1756" i="92"/>
  <c r="W1757" i="92"/>
  <c r="W1758" i="92"/>
  <c r="W1759" i="92"/>
  <c r="W1760" i="92"/>
  <c r="W1761" i="92"/>
  <c r="W1762" i="92"/>
  <c r="W1763" i="92"/>
  <c r="W1764" i="92"/>
  <c r="W1773" i="92"/>
  <c r="W1774" i="92"/>
  <c r="W1776" i="92"/>
  <c r="W1777" i="92"/>
  <c r="W1778" i="92"/>
  <c r="W1779" i="92"/>
  <c r="W1780" i="92"/>
  <c r="W1782" i="92"/>
  <c r="W1783" i="92"/>
  <c r="W1784" i="92"/>
  <c r="W1785" i="92"/>
  <c r="W1786" i="92"/>
  <c r="W1787" i="92"/>
  <c r="W1788" i="92"/>
  <c r="W1789" i="92"/>
  <c r="W1790" i="92"/>
  <c r="W1791" i="92"/>
  <c r="W1792" i="92"/>
  <c r="W1793" i="92"/>
  <c r="W1795" i="92"/>
  <c r="W1796" i="92"/>
  <c r="W1797" i="92"/>
  <c r="W1798" i="92"/>
  <c r="W1799" i="92"/>
  <c r="W1800" i="92"/>
  <c r="W1801" i="92"/>
  <c r="W1802" i="92"/>
  <c r="W1803" i="92"/>
  <c r="W1812" i="92"/>
  <c r="W1813" i="92"/>
  <c r="W1815" i="92"/>
  <c r="W1816" i="92"/>
  <c r="W1817" i="92"/>
  <c r="W1818" i="92"/>
  <c r="W1819" i="92"/>
  <c r="W1821" i="92"/>
  <c r="W1822" i="92"/>
  <c r="W1823" i="92"/>
  <c r="W1824" i="92"/>
  <c r="W1825" i="92"/>
  <c r="W1826" i="92"/>
  <c r="W1827" i="92"/>
  <c r="W1828" i="92"/>
  <c r="W1829" i="92"/>
  <c r="W1830" i="92"/>
  <c r="W1831" i="92"/>
  <c r="W1832" i="92"/>
  <c r="W1834" i="92"/>
  <c r="W1835" i="92"/>
  <c r="W1836" i="92"/>
  <c r="W1837" i="92"/>
  <c r="W1838" i="92"/>
  <c r="W1839" i="92"/>
  <c r="W1840" i="92"/>
  <c r="W1841" i="92"/>
  <c r="W1842" i="92"/>
  <c r="W1851" i="92"/>
  <c r="W1852" i="92"/>
  <c r="W1884" i="92"/>
  <c r="W1922" i="92"/>
  <c r="W1928" i="92"/>
  <c r="W1960" i="92"/>
  <c r="W1966" i="92"/>
  <c r="W1998" i="92"/>
  <c r="W2004" i="92"/>
  <c r="W2036" i="92"/>
  <c r="W2042" i="92"/>
  <c r="W2074" i="92"/>
  <c r="W2080" i="92"/>
  <c r="W2112" i="92"/>
  <c r="W2118" i="92"/>
  <c r="W2119" i="92"/>
  <c r="W2130" i="92"/>
  <c r="W2149" i="92"/>
  <c r="W2150" i="92"/>
  <c r="W2160" i="92"/>
  <c r="W2164" i="92"/>
  <c r="W2165" i="92"/>
  <c r="W2173" i="92"/>
  <c r="W2174" i="92"/>
  <c r="W2175" i="92"/>
  <c r="W2176" i="92"/>
  <c r="W2177" i="92"/>
  <c r="W2178" i="92"/>
  <c r="W2179" i="92"/>
  <c r="W2180" i="92"/>
  <c r="W2181" i="92"/>
  <c r="W2182" i="92"/>
  <c r="W2183" i="92"/>
  <c r="W2184" i="92"/>
  <c r="W2185" i="92"/>
  <c r="W2186" i="92"/>
  <c r="W2187" i="92"/>
  <c r="W2188" i="92"/>
  <c r="W2189" i="92"/>
  <c r="W2190" i="92"/>
  <c r="W2191" i="92"/>
  <c r="W2192" i="92"/>
  <c r="W2193" i="92"/>
  <c r="W2198" i="92"/>
  <c r="W2199" i="92"/>
  <c r="W2224" i="92"/>
  <c r="W2250" i="92"/>
  <c r="W2255" i="92"/>
  <c r="W2265" i="92"/>
  <c r="W2269" i="92"/>
  <c r="W2270" i="92"/>
  <c r="W2271" i="92"/>
  <c r="W2272" i="92"/>
  <c r="W2285" i="92"/>
  <c r="W2286" i="92"/>
  <c r="W2301" i="92"/>
  <c r="W2305" i="92"/>
  <c r="W2315" i="92"/>
  <c r="W2316" i="92"/>
  <c r="W2349" i="92"/>
  <c r="W2383" i="92"/>
  <c r="W2384" i="92"/>
  <c r="W2385" i="92"/>
  <c r="W2386" i="92"/>
  <c r="W2387" i="92"/>
  <c r="W2388" i="92"/>
  <c r="W2389" i="92"/>
  <c r="W2390" i="92"/>
  <c r="W2391" i="92"/>
  <c r="W2392" i="92"/>
  <c r="W2393" i="92"/>
  <c r="W2395" i="92"/>
  <c r="W2396" i="92"/>
  <c r="W2397" i="92"/>
  <c r="W2398" i="92"/>
  <c r="W2399" i="92"/>
  <c r="W2400" i="92"/>
  <c r="W2401" i="92"/>
  <c r="W2402" i="92"/>
  <c r="W2403" i="92"/>
  <c r="W2404" i="92"/>
  <c r="W2405" i="92"/>
  <c r="W2406" i="92"/>
  <c r="W2408" i="92"/>
  <c r="W2409" i="92"/>
  <c r="W2410" i="92"/>
  <c r="W2411" i="92"/>
  <c r="W2412" i="92"/>
  <c r="W2413" i="92"/>
  <c r="W2414" i="92"/>
  <c r="W2415" i="92"/>
  <c r="W2416" i="92"/>
  <c r="W2417" i="92"/>
  <c r="W2418" i="92"/>
  <c r="W2419" i="92"/>
  <c r="W2420" i="92"/>
  <c r="W2421" i="92"/>
  <c r="W2422" i="92"/>
  <c r="W2423" i="92"/>
  <c r="W2424" i="92"/>
  <c r="W2428" i="92"/>
  <c r="W2432" i="92"/>
  <c r="W2433" i="92"/>
  <c r="W2437" i="92"/>
  <c r="W2441" i="92"/>
  <c r="W2442" i="92"/>
  <c r="W2443" i="92"/>
  <c r="W2444" i="92"/>
  <c r="W2445" i="92"/>
  <c r="W2453" i="92"/>
  <c r="W2462" i="92"/>
  <c r="W2463" i="92"/>
  <c r="W2471" i="92"/>
  <c r="W2480" i="92"/>
  <c r="W2481" i="92"/>
  <c r="W2489" i="92"/>
  <c r="W2498" i="92"/>
  <c r="W2499" i="92"/>
  <c r="W2500" i="92"/>
  <c r="W2508" i="92"/>
  <c r="W2517" i="92"/>
  <c r="W2518" i="92"/>
  <c r="W2526" i="92"/>
  <c r="W2535" i="92"/>
  <c r="W2536" i="92"/>
  <c r="W2544" i="92"/>
  <c r="W2553" i="92"/>
  <c r="W2554" i="92"/>
  <c r="W2555" i="92"/>
  <c r="W2563" i="92"/>
  <c r="W2572" i="92"/>
  <c r="W2573" i="92"/>
  <c r="W2581" i="92"/>
  <c r="W2590" i="92"/>
  <c r="W2591" i="92"/>
  <c r="W2599" i="92"/>
  <c r="W2608" i="92"/>
  <c r="W2609" i="92"/>
  <c r="W2610" i="92"/>
  <c r="W2618" i="92"/>
  <c r="W2627" i="92"/>
  <c r="W2628" i="92"/>
  <c r="W2636" i="92"/>
  <c r="W2645" i="92"/>
  <c r="W2646" i="92"/>
  <c r="W2654" i="92"/>
  <c r="W2663" i="92"/>
  <c r="W2664" i="92"/>
  <c r="W2665" i="92"/>
  <c r="W2682" i="92"/>
  <c r="W2683" i="92"/>
  <c r="W2700" i="92"/>
  <c r="W2701" i="92"/>
  <c r="W2718" i="92"/>
  <c r="W2719" i="92"/>
  <c r="W2720" i="92"/>
  <c r="W2728" i="92"/>
  <c r="W2737" i="92"/>
  <c r="W2738" i="92"/>
  <c r="W2746" i="92"/>
  <c r="W2755" i="92"/>
  <c r="W2756" i="92"/>
  <c r="W2764" i="92"/>
  <c r="W2773" i="92"/>
  <c r="W2774" i="92"/>
  <c r="W2775" i="92"/>
  <c r="W2783" i="92"/>
  <c r="W2792" i="92"/>
  <c r="W2793" i="92"/>
  <c r="W2801" i="92"/>
  <c r="W2810" i="92"/>
  <c r="W2811" i="92"/>
  <c r="W2819" i="92"/>
  <c r="W2828" i="92"/>
  <c r="W2829" i="92"/>
  <c r="W2830" i="92"/>
  <c r="W2838" i="92"/>
  <c r="W2847" i="92"/>
  <c r="W2848" i="92"/>
  <c r="W2856" i="92"/>
  <c r="W2865" i="92"/>
  <c r="W2866" i="92"/>
  <c r="W2874" i="92"/>
  <c r="W2883" i="92"/>
  <c r="W2884" i="92"/>
  <c r="W2885" i="92"/>
  <c r="W2893" i="92"/>
  <c r="W2902" i="92"/>
  <c r="W2903" i="92"/>
  <c r="W2911" i="92"/>
  <c r="W2920" i="92"/>
  <c r="W2921" i="92"/>
  <c r="W2929" i="92"/>
  <c r="W2938" i="92"/>
  <c r="W2939" i="92"/>
  <c r="W2940" i="92"/>
  <c r="W2948" i="92"/>
  <c r="W2957" i="92"/>
  <c r="W2958" i="92"/>
  <c r="W2975" i="92"/>
  <c r="W2976" i="92"/>
  <c r="W2993" i="92"/>
  <c r="W2994" i="92"/>
  <c r="W2995" i="92"/>
  <c r="W3693" i="92"/>
  <c r="W3706" i="92"/>
  <c r="W3707" i="92"/>
  <c r="W3708" i="92"/>
  <c r="W3713" i="92"/>
  <c r="W3714" i="92"/>
  <c r="W3715" i="92"/>
  <c r="W3716" i="92"/>
  <c r="W3728" i="92"/>
  <c r="W3729" i="92"/>
  <c r="W3730" i="92"/>
  <c r="W3731" i="92"/>
  <c r="W3737" i="92"/>
  <c r="W3741" i="92"/>
  <c r="W3746" i="92"/>
  <c r="W3750" i="92"/>
  <c r="W3751" i="92"/>
  <c r="W3757" i="92"/>
  <c r="W3761" i="92"/>
  <c r="W3766" i="92"/>
  <c r="W3770" i="92"/>
  <c r="W3771" i="92"/>
  <c r="W3777" i="92"/>
  <c r="W3781" i="92"/>
  <c r="W3786" i="92"/>
  <c r="W3790" i="92"/>
  <c r="W3791" i="92"/>
  <c r="W3792" i="92"/>
  <c r="W3798" i="92"/>
  <c r="W3802" i="92"/>
  <c r="W3808" i="92"/>
  <c r="W3812" i="92"/>
  <c r="W3813" i="92"/>
  <c r="W3814" i="92"/>
  <c r="W3820" i="92"/>
  <c r="W3821" i="92"/>
  <c r="W3826" i="92"/>
  <c r="W3831" i="92"/>
  <c r="W3837" i="92"/>
  <c r="W3841" i="92"/>
  <c r="W3842" i="92"/>
  <c r="W3847" i="92"/>
  <c r="W3848" i="92"/>
  <c r="W3854" i="92"/>
  <c r="W3855" i="92"/>
  <c r="W3868" i="92"/>
  <c r="U16" i="92"/>
  <c r="U30" i="92"/>
  <c r="U88" i="92"/>
  <c r="U97" i="92"/>
  <c r="U99" i="92"/>
  <c r="U104" i="92"/>
  <c r="U106" i="92"/>
  <c r="U111" i="92"/>
  <c r="U112" i="92"/>
  <c r="U113" i="92"/>
  <c r="U116" i="92"/>
  <c r="U118" i="92"/>
  <c r="U149" i="92"/>
  <c r="U161" i="92"/>
  <c r="U167" i="92"/>
  <c r="U168" i="92"/>
  <c r="U170" i="92"/>
  <c r="U171" i="92"/>
  <c r="U172" i="92"/>
  <c r="U174" i="92"/>
  <c r="U178" i="92"/>
  <c r="U190" i="92"/>
  <c r="U196" i="92"/>
  <c r="U197" i="92"/>
  <c r="U199" i="92"/>
  <c r="U200" i="92"/>
  <c r="U201" i="92"/>
  <c r="U203" i="92"/>
  <c r="U236" i="92"/>
  <c r="U248" i="92"/>
  <c r="U254" i="92"/>
  <c r="U255" i="92"/>
  <c r="U257" i="92"/>
  <c r="U258" i="92"/>
  <c r="U259" i="92"/>
  <c r="U261" i="92"/>
  <c r="U265" i="92"/>
  <c r="U266" i="92"/>
  <c r="U267" i="92"/>
  <c r="U272" i="92"/>
  <c r="U274" i="92"/>
  <c r="U275" i="92"/>
  <c r="U280" i="92"/>
  <c r="U281" i="92"/>
  <c r="U286" i="92"/>
  <c r="U289" i="92"/>
  <c r="U308" i="92"/>
  <c r="U310" i="92"/>
  <c r="U311" i="92"/>
  <c r="U312" i="92"/>
  <c r="U313" i="92"/>
  <c r="U315" i="92"/>
  <c r="U316" i="92"/>
  <c r="U317" i="92"/>
  <c r="U318" i="92"/>
  <c r="U319" i="92"/>
  <c r="U320" i="92"/>
  <c r="U321" i="92"/>
  <c r="U323" i="92"/>
  <c r="U324" i="92"/>
  <c r="U325" i="92"/>
  <c r="U326" i="92"/>
  <c r="U327" i="92"/>
  <c r="U328" i="92"/>
  <c r="U329" i="92"/>
  <c r="U331" i="92"/>
  <c r="U332" i="92"/>
  <c r="U333" i="92"/>
  <c r="U334" i="92"/>
  <c r="U335" i="92"/>
  <c r="U336" i="92"/>
  <c r="U337" i="92"/>
  <c r="U339" i="92"/>
  <c r="U340" i="92"/>
  <c r="U341" i="92"/>
  <c r="U342" i="92"/>
  <c r="U343" i="92"/>
  <c r="U344" i="92"/>
  <c r="U345" i="92"/>
  <c r="U346" i="92"/>
  <c r="U347" i="92"/>
  <c r="U348" i="92"/>
  <c r="U352" i="92"/>
  <c r="U353" i="92"/>
  <c r="U354" i="92"/>
  <c r="U355" i="92"/>
  <c r="U356" i="92"/>
  <c r="U357" i="92"/>
  <c r="U358" i="92"/>
  <c r="U359" i="92"/>
  <c r="U360" i="92"/>
  <c r="U364" i="92"/>
  <c r="U365" i="92"/>
  <c r="U366" i="92"/>
  <c r="U367" i="92"/>
  <c r="U368" i="92"/>
  <c r="U369" i="92"/>
  <c r="U370" i="92"/>
  <c r="U371" i="92"/>
  <c r="U372" i="92"/>
  <c r="U376" i="92"/>
  <c r="U377" i="92"/>
  <c r="U378" i="92"/>
  <c r="U379" i="92"/>
  <c r="U380" i="92"/>
  <c r="U381" i="92"/>
  <c r="U382" i="92"/>
  <c r="U383" i="92"/>
  <c r="U384" i="92"/>
  <c r="U388" i="92"/>
  <c r="U389" i="92"/>
  <c r="U390" i="92"/>
  <c r="U391" i="92"/>
  <c r="U444" i="92"/>
  <c r="U445" i="92"/>
  <c r="U461" i="92"/>
  <c r="U469" i="92"/>
  <c r="U545" i="92"/>
  <c r="U564" i="92"/>
  <c r="U565" i="92"/>
  <c r="U566" i="92"/>
  <c r="U574" i="92"/>
  <c r="U582" i="92"/>
  <c r="U598" i="92"/>
  <c r="U605" i="92"/>
  <c r="U606" i="92"/>
  <c r="U607" i="92"/>
  <c r="U632" i="92"/>
  <c r="U633" i="92"/>
  <c r="U634" i="92"/>
  <c r="U638" i="92"/>
  <c r="U644" i="92"/>
  <c r="U655" i="92"/>
  <c r="U659" i="92"/>
  <c r="U667" i="92"/>
  <c r="U670" i="92"/>
  <c r="U683" i="92"/>
  <c r="U684" i="92"/>
  <c r="U689" i="92"/>
  <c r="U690" i="92"/>
  <c r="U707" i="92"/>
  <c r="U708" i="92"/>
  <c r="U711" i="92"/>
  <c r="U713" i="92"/>
  <c r="U714" i="92"/>
  <c r="U719" i="92"/>
  <c r="U720" i="92"/>
  <c r="U721" i="92"/>
  <c r="U769" i="92"/>
  <c r="U781" i="92"/>
  <c r="U782" i="92"/>
  <c r="U783" i="92"/>
  <c r="U866" i="92"/>
  <c r="U902" i="92"/>
  <c r="U930" i="92"/>
  <c r="U939" i="92"/>
  <c r="U948" i="92"/>
  <c r="U1003" i="92"/>
  <c r="U1007" i="92"/>
  <c r="U1011" i="92"/>
  <c r="U1015" i="92"/>
  <c r="U1016" i="92"/>
  <c r="U1020" i="92"/>
  <c r="U1024" i="92"/>
  <c r="U1028" i="92"/>
  <c r="U1032" i="92"/>
  <c r="U1033" i="92"/>
  <c r="U1067" i="92"/>
  <c r="U1072" i="92"/>
  <c r="U1078" i="92"/>
  <c r="U1112" i="92"/>
  <c r="U1117" i="92"/>
  <c r="U1123" i="92"/>
  <c r="U1157" i="92"/>
  <c r="U1162" i="92"/>
  <c r="U1168" i="92"/>
  <c r="U1202" i="92"/>
  <c r="U1207" i="92"/>
  <c r="U1213" i="92"/>
  <c r="U1247" i="92"/>
  <c r="U1252" i="92"/>
  <c r="U1258" i="92"/>
  <c r="U1292" i="92"/>
  <c r="U1297" i="92"/>
  <c r="U1303" i="92"/>
  <c r="U1337" i="92"/>
  <c r="U1342" i="92"/>
  <c r="U1348" i="92"/>
  <c r="U1382" i="92"/>
  <c r="U1387" i="92"/>
  <c r="U1393" i="92"/>
  <c r="U1427" i="92"/>
  <c r="U1432" i="92"/>
  <c r="U1438" i="92"/>
  <c r="U1444" i="92"/>
  <c r="U1445" i="92"/>
  <c r="U1454" i="92"/>
  <c r="U1463" i="92"/>
  <c r="U1472" i="92"/>
  <c r="U1481" i="92"/>
  <c r="U1490" i="92"/>
  <c r="U1499" i="92"/>
  <c r="U1500" i="92"/>
  <c r="U1501" i="92"/>
  <c r="U1503" i="92"/>
  <c r="U1504" i="92"/>
  <c r="U1505" i="92"/>
  <c r="U1506" i="92"/>
  <c r="U1507" i="92"/>
  <c r="U1509" i="92"/>
  <c r="U1510" i="92"/>
  <c r="U1511" i="92"/>
  <c r="U1512" i="92"/>
  <c r="U1513" i="92"/>
  <c r="U1514" i="92"/>
  <c r="U1515" i="92"/>
  <c r="U1516" i="92"/>
  <c r="U1517" i="92"/>
  <c r="U1518" i="92"/>
  <c r="U1519" i="92"/>
  <c r="U1520" i="92"/>
  <c r="U1522" i="92"/>
  <c r="U1523" i="92"/>
  <c r="U1524" i="92"/>
  <c r="U1525" i="92"/>
  <c r="U1526" i="92"/>
  <c r="U1527" i="92"/>
  <c r="U1528" i="92"/>
  <c r="U1529" i="92"/>
  <c r="U1530" i="92"/>
  <c r="U1539" i="92"/>
  <c r="U1540" i="92"/>
  <c r="U1542" i="92"/>
  <c r="U1543" i="92"/>
  <c r="U1544" i="92"/>
  <c r="U1545" i="92"/>
  <c r="U1546" i="92"/>
  <c r="U1548" i="92"/>
  <c r="U1549" i="92"/>
  <c r="U1550" i="92"/>
  <c r="U1551" i="92"/>
  <c r="U1552" i="92"/>
  <c r="U1553" i="92"/>
  <c r="U1554" i="92"/>
  <c r="U1555" i="92"/>
  <c r="U1556" i="92"/>
  <c r="U1557" i="92"/>
  <c r="U1558" i="92"/>
  <c r="U1559" i="92"/>
  <c r="U1561" i="92"/>
  <c r="U1562" i="92"/>
  <c r="U1563" i="92"/>
  <c r="U1564" i="92"/>
  <c r="U1565" i="92"/>
  <c r="U1566" i="92"/>
  <c r="U1567" i="92"/>
  <c r="U1568" i="92"/>
  <c r="U1569" i="92"/>
  <c r="U1578" i="92"/>
  <c r="U1579" i="92"/>
  <c r="U1581" i="92"/>
  <c r="U1582" i="92"/>
  <c r="U1583" i="92"/>
  <c r="U1584" i="92"/>
  <c r="U1585" i="92"/>
  <c r="U1587" i="92"/>
  <c r="U1588" i="92"/>
  <c r="U1589" i="92"/>
  <c r="U1590" i="92"/>
  <c r="U1591" i="92"/>
  <c r="U1592" i="92"/>
  <c r="U1593" i="92"/>
  <c r="U1594" i="92"/>
  <c r="U1595" i="92"/>
  <c r="U1596" i="92"/>
  <c r="U1597" i="92"/>
  <c r="U1598" i="92"/>
  <c r="U1600" i="92"/>
  <c r="U1601" i="92"/>
  <c r="U1602" i="92"/>
  <c r="U1603" i="92"/>
  <c r="U1604" i="92"/>
  <c r="U1605" i="92"/>
  <c r="U1606" i="92"/>
  <c r="U1607" i="92"/>
  <c r="U1608" i="92"/>
  <c r="U1617" i="92"/>
  <c r="U1618" i="92"/>
  <c r="U1620" i="92"/>
  <c r="U1621" i="92"/>
  <c r="U1622" i="92"/>
  <c r="U1623" i="92"/>
  <c r="U1624" i="92"/>
  <c r="U1626" i="92"/>
  <c r="U1627" i="92"/>
  <c r="U1628" i="92"/>
  <c r="U1629" i="92"/>
  <c r="U1630" i="92"/>
  <c r="U1631" i="92"/>
  <c r="U1632" i="92"/>
  <c r="U1633" i="92"/>
  <c r="U1634" i="92"/>
  <c r="U1635" i="92"/>
  <c r="U1636" i="92"/>
  <c r="U1637" i="92"/>
  <c r="U1639" i="92"/>
  <c r="U1640" i="92"/>
  <c r="U1641" i="92"/>
  <c r="U1642" i="92"/>
  <c r="U1643" i="92"/>
  <c r="U1644" i="92"/>
  <c r="U1645" i="92"/>
  <c r="U1646" i="92"/>
  <c r="U1647" i="92"/>
  <c r="U1656" i="92"/>
  <c r="U1657" i="92"/>
  <c r="U1659" i="92"/>
  <c r="U1660" i="92"/>
  <c r="U1661" i="92"/>
  <c r="U1662" i="92"/>
  <c r="U1663" i="92"/>
  <c r="U1665" i="92"/>
  <c r="U1666" i="92"/>
  <c r="U1667" i="92"/>
  <c r="U1668" i="92"/>
  <c r="U1669" i="92"/>
  <c r="U1670" i="92"/>
  <c r="U1671" i="92"/>
  <c r="U1672" i="92"/>
  <c r="U1673" i="92"/>
  <c r="U1674" i="92"/>
  <c r="U1675" i="92"/>
  <c r="U1676" i="92"/>
  <c r="U1678" i="92"/>
  <c r="U1679" i="92"/>
  <c r="U1680" i="92"/>
  <c r="U1681" i="92"/>
  <c r="U1682" i="92"/>
  <c r="U1683" i="92"/>
  <c r="U1684" i="92"/>
  <c r="U1685" i="92"/>
  <c r="U1686" i="92"/>
  <c r="U1695" i="92"/>
  <c r="U1696" i="92"/>
  <c r="U1698" i="92"/>
  <c r="U1699" i="92"/>
  <c r="U1700" i="92"/>
  <c r="U1701" i="92"/>
  <c r="U1702" i="92"/>
  <c r="U1704" i="92"/>
  <c r="U1705" i="92"/>
  <c r="U1706" i="92"/>
  <c r="U1707" i="92"/>
  <c r="U1708" i="92"/>
  <c r="U1709" i="92"/>
  <c r="U1710" i="92"/>
  <c r="U1711" i="92"/>
  <c r="U1712" i="92"/>
  <c r="U1713" i="92"/>
  <c r="U1714" i="92"/>
  <c r="U1715" i="92"/>
  <c r="U1717" i="92"/>
  <c r="U1718" i="92"/>
  <c r="U1719" i="92"/>
  <c r="U1720" i="92"/>
  <c r="U1721" i="92"/>
  <c r="U1722" i="92"/>
  <c r="U1723" i="92"/>
  <c r="U1724" i="92"/>
  <c r="U1725" i="92"/>
  <c r="U1734" i="92"/>
  <c r="U1735" i="92"/>
  <c r="U1737" i="92"/>
  <c r="U1738" i="92"/>
  <c r="U1739" i="92"/>
  <c r="U1740" i="92"/>
  <c r="U1741" i="92"/>
  <c r="U1743" i="92"/>
  <c r="U1744" i="92"/>
  <c r="U1745" i="92"/>
  <c r="U1746" i="92"/>
  <c r="U1747" i="92"/>
  <c r="U1748" i="92"/>
  <c r="U1749" i="92"/>
  <c r="U1750" i="92"/>
  <c r="U1751" i="92"/>
  <c r="U1752" i="92"/>
  <c r="U1753" i="92"/>
  <c r="U1754" i="92"/>
  <c r="U1756" i="92"/>
  <c r="U1757" i="92"/>
  <c r="U1758" i="92"/>
  <c r="U1759" i="92"/>
  <c r="U1760" i="92"/>
  <c r="U1761" i="92"/>
  <c r="U1762" i="92"/>
  <c r="U1763" i="92"/>
  <c r="U1764" i="92"/>
  <c r="U1773" i="92"/>
  <c r="U1774" i="92"/>
  <c r="U1776" i="92"/>
  <c r="U1777" i="92"/>
  <c r="U1778" i="92"/>
  <c r="U1779" i="92"/>
  <c r="U1780" i="92"/>
  <c r="U1782" i="92"/>
  <c r="U1783" i="92"/>
  <c r="U1784" i="92"/>
  <c r="U1785" i="92"/>
  <c r="U1786" i="92"/>
  <c r="U1787" i="92"/>
  <c r="U1788" i="92"/>
  <c r="U1789" i="92"/>
  <c r="U1790" i="92"/>
  <c r="U1791" i="92"/>
  <c r="U1792" i="92"/>
  <c r="U1793" i="92"/>
  <c r="U1795" i="92"/>
  <c r="U1796" i="92"/>
  <c r="U1797" i="92"/>
  <c r="U1798" i="92"/>
  <c r="U1799" i="92"/>
  <c r="U1800" i="92"/>
  <c r="U1801" i="92"/>
  <c r="U1802" i="92"/>
  <c r="U1803" i="92"/>
  <c r="U1812" i="92"/>
  <c r="U1813" i="92"/>
  <c r="U1815" i="92"/>
  <c r="U1816" i="92"/>
  <c r="U1817" i="92"/>
  <c r="U1818" i="92"/>
  <c r="U1819" i="92"/>
  <c r="U1821" i="92"/>
  <c r="U1822" i="92"/>
  <c r="U1823" i="92"/>
  <c r="U1824" i="92"/>
  <c r="U1825" i="92"/>
  <c r="U1826" i="92"/>
  <c r="U1827" i="92"/>
  <c r="U1828" i="92"/>
  <c r="U1829" i="92"/>
  <c r="U1830" i="92"/>
  <c r="U1831" i="92"/>
  <c r="U1832" i="92"/>
  <c r="U1834" i="92"/>
  <c r="U1835" i="92"/>
  <c r="U1836" i="92"/>
  <c r="U1837" i="92"/>
  <c r="U1838" i="92"/>
  <c r="U1839" i="92"/>
  <c r="U1840" i="92"/>
  <c r="U1841" i="92"/>
  <c r="U1842" i="92"/>
  <c r="U1851" i="92"/>
  <c r="U1852" i="92"/>
  <c r="U1884" i="92"/>
  <c r="U1922" i="92"/>
  <c r="U1928" i="92"/>
  <c r="U1960" i="92"/>
  <c r="U1966" i="92"/>
  <c r="U1998" i="92"/>
  <c r="U2004" i="92"/>
  <c r="U2036" i="92"/>
  <c r="U2042" i="92"/>
  <c r="U2074" i="92"/>
  <c r="U2080" i="92"/>
  <c r="U2112" i="92"/>
  <c r="U2118" i="92"/>
  <c r="U2119" i="92"/>
  <c r="U2120" i="92"/>
  <c r="U2130" i="92"/>
  <c r="U2149" i="92"/>
  <c r="U2150" i="92"/>
  <c r="U2160" i="92"/>
  <c r="U2164" i="92"/>
  <c r="U2165" i="92"/>
  <c r="U2173" i="92"/>
  <c r="U2174" i="92"/>
  <c r="U2175" i="92"/>
  <c r="U2176" i="92"/>
  <c r="U2177" i="92"/>
  <c r="U2178" i="92"/>
  <c r="U2179" i="92"/>
  <c r="U2180" i="92"/>
  <c r="U2181" i="92"/>
  <c r="U2182" i="92"/>
  <c r="U2183" i="92"/>
  <c r="U2184" i="92"/>
  <c r="U2185" i="92"/>
  <c r="U2186" i="92"/>
  <c r="U2187" i="92"/>
  <c r="U2188" i="92"/>
  <c r="U2189" i="92"/>
  <c r="U2190" i="92"/>
  <c r="U2191" i="92"/>
  <c r="U2192" i="92"/>
  <c r="U2193" i="92"/>
  <c r="U2198" i="92"/>
  <c r="U2199" i="92"/>
  <c r="U2224" i="92"/>
  <c r="U2250" i="92"/>
  <c r="U2255" i="92"/>
  <c r="U2265" i="92"/>
  <c r="U2269" i="92"/>
  <c r="U2270" i="92"/>
  <c r="U2271" i="92"/>
  <c r="U2272" i="92"/>
  <c r="U2285" i="92"/>
  <c r="U2286" i="92"/>
  <c r="U2301" i="92"/>
  <c r="U2305" i="92"/>
  <c r="U2315" i="92"/>
  <c r="U2316" i="92"/>
  <c r="U2349" i="92"/>
  <c r="U2383" i="92"/>
  <c r="U2384" i="92"/>
  <c r="U2385" i="92"/>
  <c r="U2386" i="92"/>
  <c r="U2387" i="92"/>
  <c r="U2388" i="92"/>
  <c r="U2389" i="92"/>
  <c r="U2390" i="92"/>
  <c r="U2391" i="92"/>
  <c r="U2392" i="92"/>
  <c r="U2393" i="92"/>
  <c r="U2395" i="92"/>
  <c r="U2396" i="92"/>
  <c r="U2397" i="92"/>
  <c r="U2398" i="92"/>
  <c r="U2399" i="92"/>
  <c r="U2400" i="92"/>
  <c r="U2401" i="92"/>
  <c r="U2402" i="92"/>
  <c r="U2403" i="92"/>
  <c r="U2404" i="92"/>
  <c r="U2405" i="92"/>
  <c r="U2406" i="92"/>
  <c r="U2408" i="92"/>
  <c r="U2409" i="92"/>
  <c r="U2410" i="92"/>
  <c r="U2411" i="92"/>
  <c r="U2412" i="92"/>
  <c r="U2413" i="92"/>
  <c r="U2414" i="92"/>
  <c r="U2415" i="92"/>
  <c r="U2416" i="92"/>
  <c r="U2417" i="92"/>
  <c r="U2418" i="92"/>
  <c r="U2419" i="92"/>
  <c r="U2420" i="92"/>
  <c r="U2421" i="92"/>
  <c r="U2422" i="92"/>
  <c r="U2423" i="92"/>
  <c r="U2424" i="92"/>
  <c r="U2428" i="92"/>
  <c r="U2432" i="92"/>
  <c r="U2433" i="92"/>
  <c r="U2437" i="92"/>
  <c r="U2441" i="92"/>
  <c r="U2442" i="92"/>
  <c r="U2443" i="92"/>
  <c r="U2444" i="92"/>
  <c r="U2445" i="92"/>
  <c r="U2453" i="92"/>
  <c r="U2462" i="92"/>
  <c r="U2463" i="92"/>
  <c r="U2471" i="92"/>
  <c r="U2480" i="92"/>
  <c r="U2481" i="92"/>
  <c r="U2489" i="92"/>
  <c r="U2498" i="92"/>
  <c r="U2499" i="92"/>
  <c r="U2500" i="92"/>
  <c r="U2508" i="92"/>
  <c r="U2517" i="92"/>
  <c r="U2518" i="92"/>
  <c r="U2526" i="92"/>
  <c r="U2535" i="92"/>
  <c r="U2536" i="92"/>
  <c r="U2544" i="92"/>
  <c r="U2553" i="92"/>
  <c r="U2554" i="92"/>
  <c r="U2555" i="92"/>
  <c r="U2563" i="92"/>
  <c r="U2572" i="92"/>
  <c r="U2573" i="92"/>
  <c r="U2581" i="92"/>
  <c r="U2590" i="92"/>
  <c r="U2591" i="92"/>
  <c r="U2599" i="92"/>
  <c r="U2608" i="92"/>
  <c r="U2609" i="92"/>
  <c r="U2610" i="92"/>
  <c r="U2618" i="92"/>
  <c r="U2627" i="92"/>
  <c r="U2628" i="92"/>
  <c r="U2636" i="92"/>
  <c r="U2645" i="92"/>
  <c r="U2646" i="92"/>
  <c r="U2654" i="92"/>
  <c r="U2663" i="92"/>
  <c r="U2664" i="92"/>
  <c r="U2665" i="92"/>
  <c r="U2682" i="92"/>
  <c r="U2683" i="92"/>
  <c r="U2700" i="92"/>
  <c r="U2701" i="92"/>
  <c r="U2718" i="92"/>
  <c r="U2719" i="92"/>
  <c r="U2720" i="92"/>
  <c r="U2728" i="92"/>
  <c r="U2737" i="92"/>
  <c r="U2738" i="92"/>
  <c r="U2746" i="92"/>
  <c r="U2755" i="92"/>
  <c r="U2756" i="92"/>
  <c r="U2764" i="92"/>
  <c r="U2773" i="92"/>
  <c r="U2774" i="92"/>
  <c r="U2775" i="92"/>
  <c r="U2783" i="92"/>
  <c r="U2792" i="92"/>
  <c r="U2793" i="92"/>
  <c r="U2801" i="92"/>
  <c r="U2810" i="92"/>
  <c r="U2811" i="92"/>
  <c r="U2819" i="92"/>
  <c r="U2828" i="92"/>
  <c r="U2829" i="92"/>
  <c r="U2830" i="92"/>
  <c r="U2838" i="92"/>
  <c r="U2847" i="92"/>
  <c r="U2848" i="92"/>
  <c r="U2856" i="92"/>
  <c r="U2865" i="92"/>
  <c r="U2866" i="92"/>
  <c r="U2874" i="92"/>
  <c r="U2883" i="92"/>
  <c r="U2884" i="92"/>
  <c r="U2885" i="92"/>
  <c r="U2893" i="92"/>
  <c r="U2902" i="92"/>
  <c r="U2903" i="92"/>
  <c r="U2911" i="92"/>
  <c r="U2920" i="92"/>
  <c r="U2921" i="92"/>
  <c r="U2929" i="92"/>
  <c r="U2938" i="92"/>
  <c r="U2939" i="92"/>
  <c r="U2940" i="92"/>
  <c r="U2948" i="92"/>
  <c r="U2957" i="92"/>
  <c r="U2958" i="92"/>
  <c r="U2975" i="92"/>
  <c r="U2976" i="92"/>
  <c r="U2993" i="92"/>
  <c r="U2994" i="92"/>
  <c r="U2995" i="92"/>
  <c r="U3693" i="92"/>
  <c r="U3706" i="92"/>
  <c r="U3707" i="92"/>
  <c r="U3708" i="92"/>
  <c r="U3713" i="92"/>
  <c r="U3714" i="92"/>
  <c r="U3715" i="92"/>
  <c r="U3716" i="92"/>
  <c r="U3728" i="92"/>
  <c r="U3729" i="92"/>
  <c r="U3730" i="92"/>
  <c r="U3731" i="92"/>
  <c r="U3737" i="92"/>
  <c r="U3741" i="92"/>
  <c r="U3746" i="92"/>
  <c r="U3750" i="92"/>
  <c r="U3751" i="92"/>
  <c r="U3757" i="92"/>
  <c r="U3761" i="92"/>
  <c r="U3766" i="92"/>
  <c r="U3770" i="92"/>
  <c r="U3771" i="92"/>
  <c r="U3777" i="92"/>
  <c r="U3781" i="92"/>
  <c r="U3786" i="92"/>
  <c r="U3790" i="92"/>
  <c r="U3791" i="92"/>
  <c r="U3792" i="92"/>
  <c r="U3798" i="92"/>
  <c r="U3802" i="92"/>
  <c r="U3808" i="92"/>
  <c r="U3812" i="92"/>
  <c r="U3813" i="92"/>
  <c r="U3814" i="92"/>
  <c r="U3820" i="92"/>
  <c r="U3821" i="92"/>
  <c r="U3826" i="92"/>
  <c r="U3831" i="92"/>
  <c r="U3836" i="92"/>
  <c r="U3837" i="92"/>
  <c r="U3841" i="92"/>
  <c r="U3842" i="92"/>
  <c r="U3847" i="92"/>
  <c r="U3848" i="92"/>
  <c r="U3854" i="92"/>
  <c r="U3855" i="92"/>
  <c r="U3868" i="92"/>
  <c r="S16" i="92"/>
  <c r="S30" i="92"/>
  <c r="S88" i="92"/>
  <c r="S97" i="92"/>
  <c r="S99" i="92"/>
  <c r="S104" i="92"/>
  <c r="S106" i="92"/>
  <c r="S111" i="92"/>
  <c r="S112" i="92"/>
  <c r="S113" i="92"/>
  <c r="S116" i="92"/>
  <c r="S118" i="92"/>
  <c r="S149" i="92"/>
  <c r="S161" i="92"/>
  <c r="S167" i="92"/>
  <c r="S168" i="92"/>
  <c r="S170" i="92"/>
  <c r="S171" i="92"/>
  <c r="S172" i="92"/>
  <c r="S174" i="92"/>
  <c r="S178" i="92"/>
  <c r="S190" i="92"/>
  <c r="S196" i="92"/>
  <c r="S197" i="92"/>
  <c r="S199" i="92"/>
  <c r="S200" i="92"/>
  <c r="S201" i="92"/>
  <c r="S203" i="92"/>
  <c r="S236" i="92"/>
  <c r="S248" i="92"/>
  <c r="S254" i="92"/>
  <c r="S255" i="92"/>
  <c r="S257" i="92"/>
  <c r="S258" i="92"/>
  <c r="S259" i="92"/>
  <c r="S261" i="92"/>
  <c r="S265" i="92"/>
  <c r="S266" i="92"/>
  <c r="S267" i="92"/>
  <c r="S272" i="92"/>
  <c r="S274" i="92"/>
  <c r="S275" i="92"/>
  <c r="S280" i="92"/>
  <c r="S281" i="92"/>
  <c r="S286" i="92"/>
  <c r="S289" i="92"/>
  <c r="S308" i="92"/>
  <c r="S310" i="92"/>
  <c r="S318" i="92"/>
  <c r="S326" i="92"/>
  <c r="S334" i="92"/>
  <c r="S342" i="92"/>
  <c r="S343" i="92"/>
  <c r="S355" i="92"/>
  <c r="S367" i="92"/>
  <c r="S379" i="92"/>
  <c r="S391" i="92"/>
  <c r="S444" i="92"/>
  <c r="S445" i="92"/>
  <c r="S453" i="92"/>
  <c r="S454" i="92"/>
  <c r="S456" i="92"/>
  <c r="S458" i="92"/>
  <c r="S459" i="92"/>
  <c r="S461" i="92"/>
  <c r="S469" i="92"/>
  <c r="S545" i="92"/>
  <c r="S564" i="92"/>
  <c r="S565" i="92"/>
  <c r="S566" i="92"/>
  <c r="S574" i="92"/>
  <c r="S582" i="92"/>
  <c r="S598" i="92"/>
  <c r="S605" i="92"/>
  <c r="S606" i="92"/>
  <c r="S607" i="92"/>
  <c r="S632" i="92"/>
  <c r="S633" i="92"/>
  <c r="S634" i="92"/>
  <c r="S638" i="92"/>
  <c r="S644" i="92"/>
  <c r="S655" i="92"/>
  <c r="S659" i="92"/>
  <c r="S667" i="92"/>
  <c r="S670" i="92"/>
  <c r="S683" i="92"/>
  <c r="S684" i="92"/>
  <c r="S689" i="92"/>
  <c r="S690" i="92"/>
  <c r="S707" i="92"/>
  <c r="S708" i="92"/>
  <c r="S711" i="92"/>
  <c r="S713" i="92"/>
  <c r="S714" i="92"/>
  <c r="S719" i="92"/>
  <c r="S720" i="92"/>
  <c r="S721" i="92"/>
  <c r="S729" i="92"/>
  <c r="S737" i="92"/>
  <c r="S745" i="92"/>
  <c r="S753" i="92"/>
  <c r="S761" i="92"/>
  <c r="S769" i="92"/>
  <c r="S781" i="92"/>
  <c r="S782" i="92"/>
  <c r="S783" i="92"/>
  <c r="S794" i="92"/>
  <c r="S795" i="92"/>
  <c r="S806" i="92"/>
  <c r="S807" i="92"/>
  <c r="S818" i="92"/>
  <c r="S819" i="92"/>
  <c r="S830" i="92"/>
  <c r="S831" i="92"/>
  <c r="S842" i="92"/>
  <c r="S843" i="92"/>
  <c r="S854" i="92"/>
  <c r="S855" i="92"/>
  <c r="S866" i="92"/>
  <c r="S869" i="92"/>
  <c r="S870" i="92"/>
  <c r="S871" i="92"/>
  <c r="S872" i="92"/>
  <c r="S873" i="92"/>
  <c r="S874" i="92"/>
  <c r="S875" i="92"/>
  <c r="S884" i="92"/>
  <c r="S893" i="92"/>
  <c r="S930" i="92"/>
  <c r="S939" i="92"/>
  <c r="S948" i="92"/>
  <c r="S1003" i="92"/>
  <c r="S1007" i="92"/>
  <c r="S1011" i="92"/>
  <c r="S1015" i="92"/>
  <c r="S1016" i="92"/>
  <c r="S1020" i="92"/>
  <c r="S1024" i="92"/>
  <c r="S1028" i="92"/>
  <c r="S1032" i="92"/>
  <c r="S1033" i="92"/>
  <c r="S1067" i="92"/>
  <c r="S1072" i="92"/>
  <c r="S1078" i="92"/>
  <c r="S1112" i="92"/>
  <c r="S1117" i="92"/>
  <c r="S1123" i="92"/>
  <c r="S1157" i="92"/>
  <c r="S1162" i="92"/>
  <c r="S1168" i="92"/>
  <c r="S1202" i="92"/>
  <c r="S1207" i="92"/>
  <c r="S1213" i="92"/>
  <c r="S1247" i="92"/>
  <c r="S1252" i="92"/>
  <c r="S1258" i="92"/>
  <c r="S1292" i="92"/>
  <c r="S1297" i="92"/>
  <c r="S1303" i="92"/>
  <c r="S1337" i="92"/>
  <c r="S1342" i="92"/>
  <c r="S1348" i="92"/>
  <c r="S1382" i="92"/>
  <c r="S1387" i="92"/>
  <c r="S1393" i="92"/>
  <c r="S1427" i="92"/>
  <c r="S1432" i="92"/>
  <c r="S1438" i="92"/>
  <c r="S1444" i="92"/>
  <c r="S1445" i="92"/>
  <c r="S1454" i="92"/>
  <c r="S1463" i="92"/>
  <c r="S1472" i="92"/>
  <c r="S1481" i="92"/>
  <c r="S1490" i="92"/>
  <c r="S1500" i="92"/>
  <c r="S1539" i="92"/>
  <c r="S1578" i="92"/>
  <c r="S1617" i="92"/>
  <c r="S1656" i="92"/>
  <c r="S1695" i="92"/>
  <c r="S1734" i="92"/>
  <c r="S1773" i="92"/>
  <c r="S1812" i="92"/>
  <c r="S1851" i="92"/>
  <c r="S1852" i="92"/>
  <c r="S1884" i="92"/>
  <c r="S1922" i="92"/>
  <c r="S1928" i="92"/>
  <c r="S1960" i="92"/>
  <c r="S1966" i="92"/>
  <c r="S1998" i="92"/>
  <c r="S2004" i="92"/>
  <c r="S2036" i="92"/>
  <c r="S2042" i="92"/>
  <c r="S2074" i="92"/>
  <c r="S2080" i="92"/>
  <c r="S2112" i="92"/>
  <c r="S2118" i="92"/>
  <c r="S2119" i="92"/>
  <c r="S2120" i="92"/>
  <c r="S2130" i="92"/>
  <c r="S2149" i="92"/>
  <c r="S2150" i="92"/>
  <c r="S2160" i="92"/>
  <c r="S2164" i="92"/>
  <c r="S2165" i="92"/>
  <c r="S2173" i="92"/>
  <c r="S2177" i="92"/>
  <c r="S2178" i="92"/>
  <c r="S2179" i="92"/>
  <c r="S2180" i="92"/>
  <c r="S2181" i="92"/>
  <c r="S2182" i="92"/>
  <c r="S2183" i="92"/>
  <c r="S2184" i="92"/>
  <c r="S2185" i="92"/>
  <c r="S2186" i="92"/>
  <c r="S2187" i="92"/>
  <c r="S2188" i="92"/>
  <c r="S2189" i="92"/>
  <c r="S2190" i="92"/>
  <c r="S2191" i="92"/>
  <c r="S2192" i="92"/>
  <c r="S2193" i="92"/>
  <c r="S2198" i="92"/>
  <c r="S2199" i="92"/>
  <c r="S2224" i="92"/>
  <c r="S2250" i="92"/>
  <c r="S2255" i="92"/>
  <c r="S2265" i="92"/>
  <c r="S2269" i="92"/>
  <c r="S2270" i="92"/>
  <c r="S2271" i="92"/>
  <c r="S2272" i="92"/>
  <c r="S2285" i="92"/>
  <c r="S2286" i="92"/>
  <c r="S2301" i="92"/>
  <c r="S2305" i="92"/>
  <c r="S2315" i="92"/>
  <c r="S2316" i="92"/>
  <c r="S2340" i="92"/>
  <c r="S2349" i="92"/>
  <c r="S2383" i="92"/>
  <c r="S2384" i="92"/>
  <c r="S2385" i="92"/>
  <c r="S2386" i="92"/>
  <c r="S2387" i="92"/>
  <c r="S2388" i="92"/>
  <c r="S2389" i="92"/>
  <c r="S2390" i="92"/>
  <c r="S2391" i="92"/>
  <c r="S2392" i="92"/>
  <c r="S2393" i="92"/>
  <c r="S2395" i="92"/>
  <c r="S2396" i="92"/>
  <c r="S2397" i="92"/>
  <c r="S2398" i="92"/>
  <c r="S2399" i="92"/>
  <c r="S2400" i="92"/>
  <c r="S2401" i="92"/>
  <c r="S2402" i="92"/>
  <c r="S2403" i="92"/>
  <c r="S2404" i="92"/>
  <c r="S2405" i="92"/>
  <c r="S2406" i="92"/>
  <c r="S2408" i="92"/>
  <c r="S2409" i="92"/>
  <c r="S2410" i="92"/>
  <c r="S2411" i="92"/>
  <c r="S2412" i="92"/>
  <c r="S2413" i="92"/>
  <c r="S2414" i="92"/>
  <c r="S2415" i="92"/>
  <c r="S2416" i="92"/>
  <c r="S2417" i="92"/>
  <c r="S2418" i="92"/>
  <c r="S2419" i="92"/>
  <c r="S2420" i="92"/>
  <c r="S2421" i="92"/>
  <c r="S2422" i="92"/>
  <c r="S2423" i="92"/>
  <c r="S2424" i="92"/>
  <c r="S2428" i="92"/>
  <c r="S2432" i="92"/>
  <c r="S2433" i="92"/>
  <c r="S2437" i="92"/>
  <c r="S2441" i="92"/>
  <c r="S2442" i="92"/>
  <c r="S2443" i="92"/>
  <c r="S2444" i="92"/>
  <c r="S2445" i="92"/>
  <c r="S2453" i="92"/>
  <c r="S2462" i="92"/>
  <c r="S2463" i="92"/>
  <c r="S2471" i="92"/>
  <c r="S2480" i="92"/>
  <c r="S2481" i="92"/>
  <c r="S2489" i="92"/>
  <c r="S2498" i="92"/>
  <c r="S2499" i="92"/>
  <c r="S2500" i="92"/>
  <c r="S2508" i="92"/>
  <c r="S2517" i="92"/>
  <c r="S2518" i="92"/>
  <c r="S2526" i="92"/>
  <c r="S2535" i="92"/>
  <c r="S2536" i="92"/>
  <c r="S2544" i="92"/>
  <c r="S2553" i="92"/>
  <c r="S2554" i="92"/>
  <c r="S2555" i="92"/>
  <c r="S2563" i="92"/>
  <c r="S2572" i="92"/>
  <c r="S2573" i="92"/>
  <c r="S2581" i="92"/>
  <c r="S2590" i="92"/>
  <c r="S2591" i="92"/>
  <c r="S2599" i="92"/>
  <c r="S2608" i="92"/>
  <c r="S2609" i="92"/>
  <c r="S2610" i="92"/>
  <c r="S2618" i="92"/>
  <c r="S2627" i="92"/>
  <c r="S2628" i="92"/>
  <c r="S2636" i="92"/>
  <c r="S2645" i="92"/>
  <c r="S2646" i="92"/>
  <c r="S2654" i="92"/>
  <c r="S2663" i="92"/>
  <c r="S2664" i="92"/>
  <c r="S2665" i="92"/>
  <c r="S2682" i="92"/>
  <c r="S2683" i="92"/>
  <c r="S2700" i="92"/>
  <c r="S2701" i="92"/>
  <c r="S2718" i="92"/>
  <c r="S2719" i="92"/>
  <c r="S2720" i="92"/>
  <c r="S2728" i="92"/>
  <c r="S2737" i="92"/>
  <c r="S2738" i="92"/>
  <c r="S2746" i="92"/>
  <c r="S2755" i="92"/>
  <c r="S2756" i="92"/>
  <c r="S2764" i="92"/>
  <c r="S2773" i="92"/>
  <c r="S2774" i="92"/>
  <c r="S2775" i="92"/>
  <c r="S2783" i="92"/>
  <c r="S2792" i="92"/>
  <c r="S2793" i="92"/>
  <c r="S2801" i="92"/>
  <c r="S2810" i="92"/>
  <c r="S2811" i="92"/>
  <c r="S2819" i="92"/>
  <c r="S2828" i="92"/>
  <c r="S2829" i="92"/>
  <c r="S2830" i="92"/>
  <c r="S2838" i="92"/>
  <c r="S2847" i="92"/>
  <c r="S2848" i="92"/>
  <c r="S2856" i="92"/>
  <c r="S2865" i="92"/>
  <c r="S2866" i="92"/>
  <c r="S2874" i="92"/>
  <c r="S2883" i="92"/>
  <c r="S2884" i="92"/>
  <c r="S2885" i="92"/>
  <c r="S2893" i="92"/>
  <c r="S2902" i="92"/>
  <c r="S2903" i="92"/>
  <c r="S2911" i="92"/>
  <c r="S2920" i="92"/>
  <c r="S2921" i="92"/>
  <c r="S2929" i="92"/>
  <c r="S2938" i="92"/>
  <c r="S2939" i="92"/>
  <c r="S2940" i="92"/>
  <c r="S2948" i="92"/>
  <c r="S2957" i="92"/>
  <c r="S2958" i="92"/>
  <c r="S2966" i="92"/>
  <c r="S2975" i="92"/>
  <c r="S2976" i="92"/>
  <c r="S2984" i="92"/>
  <c r="S2993" i="92"/>
  <c r="S2994" i="92"/>
  <c r="S2995" i="92"/>
  <c r="S3003" i="92"/>
  <c r="S3012" i="92"/>
  <c r="S3013" i="92"/>
  <c r="S3021" i="92"/>
  <c r="S3030" i="92"/>
  <c r="S3031" i="92"/>
  <c r="S3039" i="92"/>
  <c r="S3048" i="92"/>
  <c r="S3049" i="92"/>
  <c r="S3057" i="92"/>
  <c r="S3066" i="92"/>
  <c r="S3067" i="92"/>
  <c r="S3068" i="92"/>
  <c r="S3069" i="92"/>
  <c r="S3070" i="92"/>
  <c r="S3071" i="92"/>
  <c r="S3072" i="92"/>
  <c r="S3073" i="92"/>
  <c r="S3074" i="92"/>
  <c r="S3075" i="92"/>
  <c r="S3076" i="92"/>
  <c r="S3077" i="92"/>
  <c r="S3078" i="92"/>
  <c r="S3079" i="92"/>
  <c r="S3080" i="92"/>
  <c r="S3081" i="92"/>
  <c r="S3084" i="92"/>
  <c r="S3085" i="92"/>
  <c r="S3086" i="92"/>
  <c r="S3087" i="92"/>
  <c r="S3088" i="92"/>
  <c r="S3089" i="92"/>
  <c r="S3090" i="92"/>
  <c r="S3091" i="92"/>
  <c r="S3092" i="92"/>
  <c r="S3093" i="92"/>
  <c r="S3094" i="92"/>
  <c r="S3095" i="92"/>
  <c r="S3096" i="92"/>
  <c r="S3097" i="92"/>
  <c r="S3098" i="92"/>
  <c r="S3099" i="92"/>
  <c r="S3102" i="92"/>
  <c r="S3103" i="92"/>
  <c r="S3104" i="92"/>
  <c r="S3105" i="92"/>
  <c r="S3106" i="92"/>
  <c r="S3107" i="92"/>
  <c r="S3108" i="92"/>
  <c r="S3109" i="92"/>
  <c r="S3110" i="92"/>
  <c r="S3111" i="92"/>
  <c r="S3112" i="92"/>
  <c r="S3113" i="92"/>
  <c r="S3114" i="92"/>
  <c r="S3115" i="92"/>
  <c r="S3116" i="92"/>
  <c r="S3117" i="92"/>
  <c r="S3120" i="92"/>
  <c r="S3121" i="92"/>
  <c r="S3122" i="92"/>
  <c r="S3123" i="92"/>
  <c r="S3124" i="92"/>
  <c r="S3125" i="92"/>
  <c r="S3126" i="92"/>
  <c r="S3127" i="92"/>
  <c r="S3128" i="92"/>
  <c r="S3129" i="92"/>
  <c r="S3130" i="92"/>
  <c r="S3131" i="92"/>
  <c r="S3132" i="92"/>
  <c r="S3133" i="92"/>
  <c r="S3134" i="92"/>
  <c r="S3135" i="92"/>
  <c r="S3136" i="92"/>
  <c r="S3139" i="92"/>
  <c r="S3140" i="92"/>
  <c r="S3141" i="92"/>
  <c r="S3142" i="92"/>
  <c r="S3143" i="92"/>
  <c r="S3144" i="92"/>
  <c r="S3145" i="92"/>
  <c r="S3146" i="92"/>
  <c r="S3147" i="92"/>
  <c r="S3148" i="92"/>
  <c r="S3149" i="92"/>
  <c r="S3150" i="92"/>
  <c r="S3151" i="92"/>
  <c r="S3152" i="92"/>
  <c r="S3153" i="92"/>
  <c r="S3154" i="92"/>
  <c r="S3157" i="92"/>
  <c r="S3158" i="92"/>
  <c r="S3159" i="92"/>
  <c r="S3160" i="92"/>
  <c r="S3161" i="92"/>
  <c r="S3162" i="92"/>
  <c r="S3163" i="92"/>
  <c r="S3164" i="92"/>
  <c r="S3165" i="92"/>
  <c r="S3166" i="92"/>
  <c r="S3167" i="92"/>
  <c r="S3168" i="92"/>
  <c r="S3169" i="92"/>
  <c r="S3170" i="92"/>
  <c r="S3171" i="92"/>
  <c r="S3172" i="92"/>
  <c r="S3175" i="92"/>
  <c r="S3176" i="92"/>
  <c r="S3177" i="92"/>
  <c r="S3178" i="92"/>
  <c r="S3179" i="92"/>
  <c r="S3180" i="92"/>
  <c r="S3181" i="92"/>
  <c r="S3182" i="92"/>
  <c r="S3183" i="92"/>
  <c r="S3184" i="92"/>
  <c r="S3185" i="92"/>
  <c r="S3186" i="92"/>
  <c r="S3187" i="92"/>
  <c r="S3188" i="92"/>
  <c r="S3189" i="92"/>
  <c r="S3190" i="92"/>
  <c r="S3191" i="92"/>
  <c r="S3194" i="92"/>
  <c r="S3195" i="92"/>
  <c r="S3196" i="92"/>
  <c r="S3197" i="92"/>
  <c r="S3198" i="92"/>
  <c r="S3199" i="92"/>
  <c r="S3200" i="92"/>
  <c r="S3201" i="92"/>
  <c r="S3202" i="92"/>
  <c r="S3203" i="92"/>
  <c r="S3204" i="92"/>
  <c r="S3205" i="92"/>
  <c r="S3206" i="92"/>
  <c r="S3207" i="92"/>
  <c r="S3208" i="92"/>
  <c r="S3209" i="92"/>
  <c r="S3212" i="92"/>
  <c r="S3213" i="92"/>
  <c r="S3214" i="92"/>
  <c r="S3215" i="92"/>
  <c r="S3216" i="92"/>
  <c r="S3217" i="92"/>
  <c r="S3218" i="92"/>
  <c r="S3219" i="92"/>
  <c r="S3220" i="92"/>
  <c r="S3221" i="92"/>
  <c r="S3222" i="92"/>
  <c r="S3223" i="92"/>
  <c r="S3224" i="92"/>
  <c r="S3225" i="92"/>
  <c r="S3226" i="92"/>
  <c r="S3227" i="92"/>
  <c r="S3230" i="92"/>
  <c r="S3231" i="92"/>
  <c r="S3232" i="92"/>
  <c r="S3233" i="92"/>
  <c r="S3234" i="92"/>
  <c r="S3235" i="92"/>
  <c r="S3236" i="92"/>
  <c r="S3237" i="92"/>
  <c r="S3238" i="92"/>
  <c r="S3239" i="92"/>
  <c r="S3240" i="92"/>
  <c r="S3241" i="92"/>
  <c r="S3242" i="92"/>
  <c r="S3243" i="92"/>
  <c r="S3244" i="92"/>
  <c r="S3245" i="92"/>
  <c r="S3246" i="92"/>
  <c r="S3249" i="92"/>
  <c r="S3250" i="92"/>
  <c r="S3251" i="92"/>
  <c r="S3252" i="92"/>
  <c r="S3253" i="92"/>
  <c r="S3254" i="92"/>
  <c r="S3255" i="92"/>
  <c r="S3256" i="92"/>
  <c r="S3257" i="92"/>
  <c r="S3258" i="92"/>
  <c r="S3259" i="92"/>
  <c r="S3260" i="92"/>
  <c r="S3261" i="92"/>
  <c r="S3262" i="92"/>
  <c r="S3263" i="92"/>
  <c r="S3264" i="92"/>
  <c r="S3267" i="92"/>
  <c r="S3268" i="92"/>
  <c r="S3269" i="92"/>
  <c r="S3270" i="92"/>
  <c r="S3271" i="92"/>
  <c r="S3272" i="92"/>
  <c r="S3273" i="92"/>
  <c r="S3274" i="92"/>
  <c r="S3275" i="92"/>
  <c r="S3276" i="92"/>
  <c r="S3277" i="92"/>
  <c r="S3278" i="92"/>
  <c r="S3279" i="92"/>
  <c r="S3280" i="92"/>
  <c r="S3281" i="92"/>
  <c r="S3282" i="92"/>
  <c r="S3285" i="92"/>
  <c r="S3286" i="92"/>
  <c r="S3287" i="92"/>
  <c r="S3288" i="92"/>
  <c r="S3289" i="92"/>
  <c r="S3290" i="92"/>
  <c r="S3291" i="92"/>
  <c r="S3292" i="92"/>
  <c r="S3293" i="92"/>
  <c r="S3294" i="92"/>
  <c r="S3295" i="92"/>
  <c r="S3296" i="92"/>
  <c r="S3297" i="92"/>
  <c r="S3298" i="92"/>
  <c r="S3299" i="92"/>
  <c r="S3300" i="92"/>
  <c r="S3301" i="92"/>
  <c r="S3304" i="92"/>
  <c r="S3305" i="92"/>
  <c r="S3306" i="92"/>
  <c r="S3307" i="92"/>
  <c r="S3308" i="92"/>
  <c r="S3309" i="92"/>
  <c r="S3310" i="92"/>
  <c r="S3311" i="92"/>
  <c r="S3312" i="92"/>
  <c r="S3313" i="92"/>
  <c r="S3314" i="92"/>
  <c r="S3315" i="92"/>
  <c r="S3316" i="92"/>
  <c r="S3317" i="92"/>
  <c r="S3318" i="92"/>
  <c r="S3319" i="92"/>
  <c r="S3322" i="92"/>
  <c r="S3323" i="92"/>
  <c r="S3324" i="92"/>
  <c r="S3325" i="92"/>
  <c r="S3326" i="92"/>
  <c r="S3327" i="92"/>
  <c r="S3328" i="92"/>
  <c r="S3329" i="92"/>
  <c r="S3330" i="92"/>
  <c r="S3331" i="92"/>
  <c r="S3332" i="92"/>
  <c r="S3333" i="92"/>
  <c r="S3334" i="92"/>
  <c r="S3335" i="92"/>
  <c r="S3336" i="92"/>
  <c r="S3337" i="92"/>
  <c r="S3340" i="92"/>
  <c r="S3341" i="92"/>
  <c r="S3342" i="92"/>
  <c r="S3343" i="92"/>
  <c r="S3344" i="92"/>
  <c r="S3345" i="92"/>
  <c r="S3346" i="92"/>
  <c r="S3347" i="92"/>
  <c r="S3348" i="92"/>
  <c r="S3349" i="92"/>
  <c r="S3350" i="92"/>
  <c r="S3351" i="92"/>
  <c r="S3352" i="92"/>
  <c r="S3353" i="92"/>
  <c r="S3354" i="92"/>
  <c r="S3355" i="92"/>
  <c r="S3356" i="92"/>
  <c r="S3359" i="92"/>
  <c r="S3360" i="92"/>
  <c r="S3361" i="92"/>
  <c r="S3362" i="92"/>
  <c r="S3363" i="92"/>
  <c r="S3364" i="92"/>
  <c r="S3365" i="92"/>
  <c r="S3366" i="92"/>
  <c r="S3367" i="92"/>
  <c r="S3368" i="92"/>
  <c r="S3369" i="92"/>
  <c r="S3370" i="92"/>
  <c r="S3371" i="92"/>
  <c r="S3372" i="92"/>
  <c r="S3373" i="92"/>
  <c r="S3374" i="92"/>
  <c r="S3377" i="92"/>
  <c r="S3378" i="92"/>
  <c r="S3379" i="92"/>
  <c r="S3380" i="92"/>
  <c r="S3381" i="92"/>
  <c r="S3382" i="92"/>
  <c r="S3383" i="92"/>
  <c r="S3384" i="92"/>
  <c r="S3385" i="92"/>
  <c r="S3386" i="92"/>
  <c r="S3387" i="92"/>
  <c r="S3388" i="92"/>
  <c r="S3389" i="92"/>
  <c r="S3390" i="92"/>
  <c r="S3391" i="92"/>
  <c r="S3392" i="92"/>
  <c r="S3395" i="92"/>
  <c r="S3396" i="92"/>
  <c r="S3397" i="92"/>
  <c r="S3398" i="92"/>
  <c r="S3399" i="92"/>
  <c r="S3400" i="92"/>
  <c r="S3401" i="92"/>
  <c r="S3402" i="92"/>
  <c r="S3403" i="92"/>
  <c r="S3404" i="92"/>
  <c r="S3405" i="92"/>
  <c r="S3406" i="92"/>
  <c r="S3407" i="92"/>
  <c r="S3408" i="92"/>
  <c r="S3409" i="92"/>
  <c r="S3410" i="92"/>
  <c r="S3411" i="92"/>
  <c r="S3414" i="92"/>
  <c r="S3415" i="92"/>
  <c r="S3416" i="92"/>
  <c r="S3417" i="92"/>
  <c r="S3418" i="92"/>
  <c r="S3419" i="92"/>
  <c r="S3420" i="92"/>
  <c r="S3421" i="92"/>
  <c r="S3422" i="92"/>
  <c r="S3423" i="92"/>
  <c r="S3424" i="92"/>
  <c r="S3425" i="92"/>
  <c r="S3426" i="92"/>
  <c r="S3427" i="92"/>
  <c r="S3428" i="92"/>
  <c r="S3429" i="92"/>
  <c r="S3432" i="92"/>
  <c r="S3433" i="92"/>
  <c r="S3434" i="92"/>
  <c r="S3435" i="92"/>
  <c r="S3436" i="92"/>
  <c r="S3437" i="92"/>
  <c r="S3438" i="92"/>
  <c r="S3439" i="92"/>
  <c r="S3440" i="92"/>
  <c r="S3441" i="92"/>
  <c r="S3442" i="92"/>
  <c r="S3443" i="92"/>
  <c r="S3444" i="92"/>
  <c r="S3445" i="92"/>
  <c r="S3446" i="92"/>
  <c r="S3447" i="92"/>
  <c r="S3450" i="92"/>
  <c r="S3451" i="92"/>
  <c r="S3452" i="92"/>
  <c r="S3453" i="92"/>
  <c r="S3454" i="92"/>
  <c r="S3455" i="92"/>
  <c r="S3456" i="92"/>
  <c r="S3457" i="92"/>
  <c r="S3458" i="92"/>
  <c r="S3459" i="92"/>
  <c r="S3460" i="92"/>
  <c r="S3461" i="92"/>
  <c r="S3462" i="92"/>
  <c r="S3463" i="92"/>
  <c r="S3464" i="92"/>
  <c r="S3465" i="92"/>
  <c r="S3466" i="92"/>
  <c r="S3469" i="92"/>
  <c r="S3470" i="92"/>
  <c r="S3471" i="92"/>
  <c r="S3472" i="92"/>
  <c r="S3473" i="92"/>
  <c r="S3474" i="92"/>
  <c r="S3475" i="92"/>
  <c r="S3476" i="92"/>
  <c r="S3477" i="92"/>
  <c r="S3478" i="92"/>
  <c r="S3479" i="92"/>
  <c r="S3480" i="92"/>
  <c r="S3481" i="92"/>
  <c r="S3482" i="92"/>
  <c r="S3483" i="92"/>
  <c r="S3484" i="92"/>
  <c r="S3487" i="92"/>
  <c r="S3488" i="92"/>
  <c r="S3489" i="92"/>
  <c r="S3490" i="92"/>
  <c r="S3491" i="92"/>
  <c r="S3492" i="92"/>
  <c r="S3493" i="92"/>
  <c r="S3494" i="92"/>
  <c r="S3495" i="92"/>
  <c r="S3496" i="92"/>
  <c r="S3497" i="92"/>
  <c r="S3498" i="92"/>
  <c r="S3499" i="92"/>
  <c r="S3500" i="92"/>
  <c r="S3501" i="92"/>
  <c r="S3502" i="92"/>
  <c r="S3505" i="92"/>
  <c r="S3506" i="92"/>
  <c r="S3507" i="92"/>
  <c r="S3508" i="92"/>
  <c r="S3509" i="92"/>
  <c r="S3510" i="92"/>
  <c r="S3511" i="92"/>
  <c r="S3512" i="92"/>
  <c r="S3513" i="92"/>
  <c r="S3514" i="92"/>
  <c r="S3515" i="92"/>
  <c r="S3516" i="92"/>
  <c r="S3517" i="92"/>
  <c r="S3518" i="92"/>
  <c r="S3519" i="92"/>
  <c r="S3520" i="92"/>
  <c r="S3521" i="92"/>
  <c r="S3524" i="92"/>
  <c r="S3525" i="92"/>
  <c r="S3526" i="92"/>
  <c r="S3527" i="92"/>
  <c r="S3528" i="92"/>
  <c r="S3529" i="92"/>
  <c r="S3530" i="92"/>
  <c r="S3531" i="92"/>
  <c r="S3532" i="92"/>
  <c r="S3533" i="92"/>
  <c r="S3534" i="92"/>
  <c r="S3535" i="92"/>
  <c r="S3536" i="92"/>
  <c r="S3537" i="92"/>
  <c r="S3538" i="92"/>
  <c r="S3539" i="92"/>
  <c r="S3542" i="92"/>
  <c r="S3543" i="92"/>
  <c r="S3544" i="92"/>
  <c r="S3545" i="92"/>
  <c r="S3546" i="92"/>
  <c r="S3547" i="92"/>
  <c r="S3548" i="92"/>
  <c r="S3549" i="92"/>
  <c r="S3550" i="92"/>
  <c r="S3551" i="92"/>
  <c r="S3552" i="92"/>
  <c r="S3553" i="92"/>
  <c r="S3554" i="92"/>
  <c r="S3555" i="92"/>
  <c r="S3556" i="92"/>
  <c r="S3557" i="92"/>
  <c r="S3560" i="92"/>
  <c r="S3561" i="92"/>
  <c r="S3562" i="92"/>
  <c r="S3563" i="92"/>
  <c r="S3564" i="92"/>
  <c r="S3565" i="92"/>
  <c r="S3566" i="92"/>
  <c r="S3567" i="92"/>
  <c r="S3568" i="92"/>
  <c r="S3569" i="92"/>
  <c r="S3570" i="92"/>
  <c r="S3571" i="92"/>
  <c r="S3572" i="92"/>
  <c r="S3573" i="92"/>
  <c r="S3574" i="92"/>
  <c r="S3575" i="92"/>
  <c r="S3576" i="92"/>
  <c r="S3579" i="92"/>
  <c r="S3580" i="92"/>
  <c r="S3581" i="92"/>
  <c r="S3582" i="92"/>
  <c r="S3583" i="92"/>
  <c r="S3584" i="92"/>
  <c r="S3585" i="92"/>
  <c r="S3586" i="92"/>
  <c r="S3587" i="92"/>
  <c r="S3588" i="92"/>
  <c r="S3589" i="92"/>
  <c r="S3590" i="92"/>
  <c r="S3591" i="92"/>
  <c r="S3592" i="92"/>
  <c r="S3593" i="92"/>
  <c r="S3594" i="92"/>
  <c r="S3597" i="92"/>
  <c r="S3598" i="92"/>
  <c r="S3599" i="92"/>
  <c r="S3600" i="92"/>
  <c r="S3601" i="92"/>
  <c r="S3602" i="92"/>
  <c r="S3603" i="92"/>
  <c r="S3604" i="92"/>
  <c r="S3605" i="92"/>
  <c r="S3606" i="92"/>
  <c r="S3607" i="92"/>
  <c r="S3608" i="92"/>
  <c r="S3609" i="92"/>
  <c r="S3610" i="92"/>
  <c r="S3611" i="92"/>
  <c r="S3612" i="92"/>
  <c r="S3615" i="92"/>
  <c r="S3616" i="92"/>
  <c r="S3617" i="92"/>
  <c r="S3618" i="92"/>
  <c r="S3619" i="92"/>
  <c r="S3620" i="92"/>
  <c r="S3621" i="92"/>
  <c r="S3622" i="92"/>
  <c r="S3623" i="92"/>
  <c r="S3624" i="92"/>
  <c r="S3625" i="92"/>
  <c r="S3626" i="92"/>
  <c r="S3627" i="92"/>
  <c r="S3628" i="92"/>
  <c r="S3629" i="92"/>
  <c r="S3630" i="92"/>
  <c r="S3631" i="92"/>
  <c r="S3634" i="92"/>
  <c r="S3635" i="92"/>
  <c r="S3636" i="92"/>
  <c r="S3637" i="92"/>
  <c r="S3638" i="92"/>
  <c r="S3639" i="92"/>
  <c r="S3640" i="92"/>
  <c r="S3641" i="92"/>
  <c r="S3642" i="92"/>
  <c r="S3643" i="92"/>
  <c r="S3644" i="92"/>
  <c r="S3645" i="92"/>
  <c r="S3646" i="92"/>
  <c r="S3647" i="92"/>
  <c r="S3648" i="92"/>
  <c r="S3649" i="92"/>
  <c r="S3652" i="92"/>
  <c r="S3653" i="92"/>
  <c r="S3654" i="92"/>
  <c r="S3655" i="92"/>
  <c r="S3656" i="92"/>
  <c r="S3657" i="92"/>
  <c r="S3658" i="92"/>
  <c r="S3659" i="92"/>
  <c r="S3660" i="92"/>
  <c r="S3661" i="92"/>
  <c r="S3662" i="92"/>
  <c r="S3663" i="92"/>
  <c r="S3664" i="92"/>
  <c r="S3665" i="92"/>
  <c r="S3666" i="92"/>
  <c r="S3667" i="92"/>
  <c r="S3670" i="92"/>
  <c r="S3671" i="92"/>
  <c r="S3672" i="92"/>
  <c r="S3673" i="92"/>
  <c r="S3674" i="92"/>
  <c r="S3675" i="92"/>
  <c r="S3676" i="92"/>
  <c r="S3677" i="92"/>
  <c r="S3678" i="92"/>
  <c r="S3679" i="92"/>
  <c r="S3680" i="92"/>
  <c r="S3681" i="92"/>
  <c r="S3682" i="92"/>
  <c r="S3683" i="92"/>
  <c r="S3684" i="92"/>
  <c r="S3685" i="92"/>
  <c r="S3688" i="92"/>
  <c r="S3689" i="92"/>
  <c r="S3690" i="92"/>
  <c r="S3691" i="92"/>
  <c r="S3692" i="92"/>
  <c r="S3693" i="92"/>
  <c r="S3706" i="92"/>
  <c r="S3707" i="92"/>
  <c r="S3708" i="92"/>
  <c r="S3713" i="92"/>
  <c r="S3714" i="92"/>
  <c r="S3715" i="92"/>
  <c r="S3716" i="92"/>
  <c r="S3720" i="92"/>
  <c r="S3722" i="92"/>
  <c r="S3726" i="92"/>
  <c r="S3728" i="92"/>
  <c r="S3729" i="92"/>
  <c r="S3730" i="92"/>
  <c r="S3731" i="92"/>
  <c r="S3737" i="92"/>
  <c r="S3741" i="92"/>
  <c r="S3746" i="92"/>
  <c r="S3750" i="92"/>
  <c r="S3751" i="92"/>
  <c r="S3757" i="92"/>
  <c r="S3761" i="92"/>
  <c r="S3766" i="92"/>
  <c r="S3770" i="92"/>
  <c r="S3771" i="92"/>
  <c r="S3777" i="92"/>
  <c r="S3781" i="92"/>
  <c r="S3786" i="92"/>
  <c r="S3790" i="92"/>
  <c r="S3791" i="92"/>
  <c r="S3792" i="92"/>
  <c r="S3798" i="92"/>
  <c r="S3802" i="92"/>
  <c r="S3808" i="92"/>
  <c r="S3812" i="92"/>
  <c r="S3813" i="92"/>
  <c r="S3814" i="92"/>
  <c r="S3820" i="92"/>
  <c r="S3821" i="92"/>
  <c r="S3826" i="92"/>
  <c r="S3831" i="92"/>
  <c r="S3837" i="92"/>
  <c r="S3841" i="92"/>
  <c r="S3842" i="92"/>
  <c r="S3847" i="92"/>
  <c r="S3848" i="92"/>
  <c r="S3851" i="92"/>
  <c r="S3854" i="92"/>
  <c r="S3855" i="92"/>
  <c r="S3868" i="92"/>
  <c r="E3873" i="92"/>
  <c r="Z3873" i="92" s="1"/>
  <c r="E3874" i="92"/>
  <c r="Z3874" i="92" s="1"/>
  <c r="E3875" i="92"/>
  <c r="Z3875" i="92" s="1"/>
  <c r="E3880" i="92"/>
  <c r="Z3880" i="92" s="1"/>
  <c r="E3881" i="92"/>
  <c r="Z3881" i="92" s="1"/>
  <c r="Z3866" i="92"/>
  <c r="E3853" i="92"/>
  <c r="Z3853" i="92" s="1"/>
  <c r="E3852" i="92"/>
  <c r="Z3852" i="92" s="1"/>
  <c r="E3850" i="92"/>
  <c r="Z3850" i="92" s="1"/>
  <c r="E3849" i="92"/>
  <c r="Z3849" i="92" s="1"/>
  <c r="E3844" i="92"/>
  <c r="Z3844" i="92" s="1"/>
  <c r="E3845" i="92"/>
  <c r="Z3845" i="92" s="1"/>
  <c r="E3843" i="92"/>
  <c r="Z3843" i="92" s="1"/>
  <c r="E3839" i="92"/>
  <c r="Z3839" i="92" s="1"/>
  <c r="E3838" i="92"/>
  <c r="Z3838" i="92" s="1"/>
  <c r="E3836" i="92"/>
  <c r="Z3836" i="92" s="1"/>
  <c r="E3833" i="92"/>
  <c r="Z3833" i="92" s="1"/>
  <c r="E3834" i="92"/>
  <c r="Z3834" i="92" s="1"/>
  <c r="E3832" i="92"/>
  <c r="Z3832" i="92" s="1"/>
  <c r="E3828" i="92"/>
  <c r="Z3828" i="92" s="1"/>
  <c r="E3829" i="92"/>
  <c r="Z3829" i="92" s="1"/>
  <c r="E3827" i="92"/>
  <c r="Z3827" i="92" s="1"/>
  <c r="E3823" i="92"/>
  <c r="Z3823" i="92" s="1"/>
  <c r="E3824" i="92"/>
  <c r="Z3824" i="92" s="1"/>
  <c r="E3822" i="92"/>
  <c r="Z3822" i="92" s="1"/>
  <c r="E3819" i="92"/>
  <c r="Z3819" i="92" s="1"/>
  <c r="E3816" i="92"/>
  <c r="Z3816" i="92" s="1"/>
  <c r="E3817" i="92"/>
  <c r="Z3817" i="92" s="1"/>
  <c r="E3815" i="92"/>
  <c r="Z3815" i="92" s="1"/>
  <c r="E3810" i="92"/>
  <c r="Z3810" i="92" s="1"/>
  <c r="E3809" i="92"/>
  <c r="Z3809" i="92" s="1"/>
  <c r="E3804" i="92"/>
  <c r="Z3804" i="92" s="1"/>
  <c r="E3805" i="92"/>
  <c r="Z3805" i="92" s="1"/>
  <c r="E3806" i="92"/>
  <c r="Z3806" i="92" s="1"/>
  <c r="E3803" i="92"/>
  <c r="Z3803" i="92" s="1"/>
  <c r="E3800" i="92"/>
  <c r="Z3800" i="92" s="1"/>
  <c r="E3799" i="92"/>
  <c r="Z3799" i="92" s="1"/>
  <c r="E3794" i="92"/>
  <c r="Z3794" i="92" s="1"/>
  <c r="E3795" i="92"/>
  <c r="Z3795" i="92" s="1"/>
  <c r="E3796" i="92"/>
  <c r="Z3796" i="92" s="1"/>
  <c r="E3793" i="92"/>
  <c r="Z3793" i="92" s="1"/>
  <c r="Z3788" i="92"/>
  <c r="Z3787" i="92"/>
  <c r="Z3783" i="92"/>
  <c r="Z3784" i="92"/>
  <c r="Z3782" i="92"/>
  <c r="Z3779" i="92"/>
  <c r="Z3778" i="92"/>
  <c r="Z3773" i="92"/>
  <c r="Z3774" i="92"/>
  <c r="Z3775" i="92"/>
  <c r="Z3772" i="92"/>
  <c r="Z3768" i="92"/>
  <c r="Z3767" i="92"/>
  <c r="Z3763" i="92"/>
  <c r="Z3764" i="92"/>
  <c r="Z3762" i="92"/>
  <c r="Z3759" i="92"/>
  <c r="Z3758" i="92"/>
  <c r="Z3753" i="92"/>
  <c r="Z3754" i="92"/>
  <c r="Z3755" i="92"/>
  <c r="Z3752" i="92"/>
  <c r="Z3748" i="92"/>
  <c r="Z3747" i="92"/>
  <c r="Z3743" i="92"/>
  <c r="Z3744" i="92"/>
  <c r="Z3742" i="92"/>
  <c r="Z3739" i="92"/>
  <c r="Z3738" i="92"/>
  <c r="Z3733" i="92"/>
  <c r="Z3734" i="92"/>
  <c r="Z3735" i="92"/>
  <c r="Z3732" i="92"/>
  <c r="E3724" i="92"/>
  <c r="Z3724" i="92" s="1"/>
  <c r="E3725" i="92"/>
  <c r="Z3725" i="92" s="1"/>
  <c r="E3723" i="92"/>
  <c r="Z3723" i="92" s="1"/>
  <c r="E3718" i="92"/>
  <c r="Z3718" i="92" s="1"/>
  <c r="E3719" i="92"/>
  <c r="Z3719" i="92" s="1"/>
  <c r="E3717" i="92"/>
  <c r="Z3717" i="92" s="1"/>
  <c r="E3711" i="92"/>
  <c r="Z3711" i="92" s="1"/>
  <c r="E3709" i="92"/>
  <c r="Z3709" i="92" s="1"/>
  <c r="E3704" i="92"/>
  <c r="Z3704" i="92" s="1"/>
  <c r="E3695" i="92"/>
  <c r="Z3695" i="92" s="1"/>
  <c r="E3696" i="92"/>
  <c r="Z3696" i="92" s="1"/>
  <c r="E3697" i="92"/>
  <c r="Z3697" i="92" s="1"/>
  <c r="E3698" i="92"/>
  <c r="Z3698" i="92" s="1"/>
  <c r="E3699" i="92"/>
  <c r="Z3699" i="92" s="1"/>
  <c r="E3700" i="92"/>
  <c r="Z3700" i="92" s="1"/>
  <c r="E3701" i="92"/>
  <c r="Z3701" i="92" s="1"/>
  <c r="E3702" i="92"/>
  <c r="Z3702" i="92" s="1"/>
  <c r="E3694" i="92"/>
  <c r="Z3694" i="92" s="1"/>
  <c r="G2928" i="92"/>
  <c r="G2936" i="92"/>
  <c r="G2910" i="92"/>
  <c r="G2918" i="92"/>
  <c r="G2892" i="92"/>
  <c r="G2900" i="92"/>
  <c r="G2676" i="92"/>
  <c r="G2600" i="92"/>
  <c r="G2601" i="92"/>
  <c r="G2602" i="92"/>
  <c r="G2603" i="92"/>
  <c r="G2582" i="92"/>
  <c r="G2583" i="92"/>
  <c r="G2584" i="92"/>
  <c r="G2585" i="92"/>
  <c r="G2564" i="92"/>
  <c r="G2565" i="92"/>
  <c r="G2566" i="92"/>
  <c r="G2567" i="92"/>
  <c r="G2545" i="92"/>
  <c r="G2546" i="92"/>
  <c r="G2547" i="92"/>
  <c r="G2548" i="92"/>
  <c r="G2551" i="92"/>
  <c r="G2527" i="92"/>
  <c r="G2528" i="92"/>
  <c r="G2529" i="92"/>
  <c r="G2530" i="92"/>
  <c r="G2533" i="92"/>
  <c r="G2509" i="92"/>
  <c r="G2510" i="92"/>
  <c r="G2511" i="92"/>
  <c r="G2512" i="92"/>
  <c r="G2515" i="92"/>
  <c r="E3033" i="92"/>
  <c r="Z3033" i="92" s="1"/>
  <c r="E3034" i="92"/>
  <c r="Z3034" i="92" s="1"/>
  <c r="E3035" i="92"/>
  <c r="Z3035" i="92" s="1"/>
  <c r="E3036" i="92"/>
  <c r="Z3036" i="92" s="1"/>
  <c r="E3037" i="92"/>
  <c r="Z3037" i="92" s="1"/>
  <c r="E3038" i="92"/>
  <c r="Z3038" i="92" s="1"/>
  <c r="E3040" i="92"/>
  <c r="Z3040" i="92" s="1"/>
  <c r="E3041" i="92"/>
  <c r="Z3041" i="92" s="1"/>
  <c r="E3042" i="92"/>
  <c r="Z3042" i="92" s="1"/>
  <c r="E3043" i="92"/>
  <c r="Z3043" i="92" s="1"/>
  <c r="E3046" i="92"/>
  <c r="Z3046" i="92" s="1"/>
  <c r="E3032" i="92"/>
  <c r="Z3032" i="92" s="1"/>
  <c r="E3015" i="92"/>
  <c r="Z3015" i="92" s="1"/>
  <c r="E3016" i="92"/>
  <c r="Z3016" i="92" s="1"/>
  <c r="E3017" i="92"/>
  <c r="Z3017" i="92" s="1"/>
  <c r="E3018" i="92"/>
  <c r="Z3018" i="92" s="1"/>
  <c r="E3019" i="92"/>
  <c r="Z3019" i="92" s="1"/>
  <c r="E3020" i="92"/>
  <c r="Z3020" i="92" s="1"/>
  <c r="E3022" i="92"/>
  <c r="Z3022" i="92" s="1"/>
  <c r="E3023" i="92"/>
  <c r="Z3023" i="92" s="1"/>
  <c r="E3024" i="92"/>
  <c r="Z3024" i="92" s="1"/>
  <c r="E3025" i="92"/>
  <c r="Z3025" i="92" s="1"/>
  <c r="E3028" i="92"/>
  <c r="Z3028" i="92" s="1"/>
  <c r="E3014" i="92"/>
  <c r="Z3014" i="92" s="1"/>
  <c r="E2928" i="92"/>
  <c r="Z2928" i="92" s="1"/>
  <c r="E2936" i="92"/>
  <c r="Z2936" i="92" s="1"/>
  <c r="E2905" i="92"/>
  <c r="Z2905" i="92" s="1"/>
  <c r="E2906" i="92"/>
  <c r="Z2906" i="92" s="1"/>
  <c r="E2907" i="92"/>
  <c r="Z2907" i="92" s="1"/>
  <c r="E2908" i="92"/>
  <c r="Z2908" i="92" s="1"/>
  <c r="E2909" i="92"/>
  <c r="Z2909" i="92" s="1"/>
  <c r="E2910" i="92"/>
  <c r="Z2910" i="92" s="1"/>
  <c r="E2912" i="92"/>
  <c r="Z2912" i="92" s="1"/>
  <c r="E2913" i="92"/>
  <c r="Z2913" i="92" s="1"/>
  <c r="E2914" i="92"/>
  <c r="Z2914" i="92" s="1"/>
  <c r="E2915" i="92"/>
  <c r="Z2915" i="92" s="1"/>
  <c r="E2918" i="92"/>
  <c r="Z2918" i="92" s="1"/>
  <c r="E2904" i="92"/>
  <c r="Z2904" i="92" s="1"/>
  <c r="E2887" i="92"/>
  <c r="Z2887" i="92" s="1"/>
  <c r="E2888" i="92"/>
  <c r="Z2888" i="92" s="1"/>
  <c r="E2889" i="92"/>
  <c r="Z2889" i="92" s="1"/>
  <c r="E2890" i="92"/>
  <c r="Z2890" i="92" s="1"/>
  <c r="E2891" i="92"/>
  <c r="Z2891" i="92" s="1"/>
  <c r="E2892" i="92"/>
  <c r="Z2892" i="92" s="1"/>
  <c r="E2894" i="92"/>
  <c r="Z2894" i="92" s="1"/>
  <c r="E2895" i="92"/>
  <c r="Z2895" i="92" s="1"/>
  <c r="E2896" i="92"/>
  <c r="Z2896" i="92" s="1"/>
  <c r="E2897" i="92"/>
  <c r="Z2897" i="92" s="1"/>
  <c r="E2900" i="92"/>
  <c r="Z2900" i="92" s="1"/>
  <c r="E2886" i="92"/>
  <c r="Z2886" i="92" s="1"/>
  <c r="E2850" i="92"/>
  <c r="Z2850" i="92" s="1"/>
  <c r="E2851" i="92"/>
  <c r="Z2851" i="92" s="1"/>
  <c r="E2852" i="92"/>
  <c r="Z2852" i="92" s="1"/>
  <c r="E2853" i="92"/>
  <c r="Z2853" i="92" s="1"/>
  <c r="E2854" i="92"/>
  <c r="Z2854" i="92" s="1"/>
  <c r="E2855" i="92"/>
  <c r="Z2855" i="92" s="1"/>
  <c r="E2857" i="92"/>
  <c r="Z2857" i="92" s="1"/>
  <c r="E2858" i="92"/>
  <c r="Z2858" i="92" s="1"/>
  <c r="E2859" i="92"/>
  <c r="Z2859" i="92" s="1"/>
  <c r="E2860" i="92"/>
  <c r="Z2860" i="92" s="1"/>
  <c r="E2863" i="92"/>
  <c r="Z2863" i="92" s="1"/>
  <c r="E2849" i="92"/>
  <c r="Z2849" i="92" s="1"/>
  <c r="E2832" i="92"/>
  <c r="Z2832" i="92" s="1"/>
  <c r="E2833" i="92"/>
  <c r="Z2833" i="92" s="1"/>
  <c r="E2834" i="92"/>
  <c r="Z2834" i="92" s="1"/>
  <c r="E2835" i="92"/>
  <c r="Z2835" i="92" s="1"/>
  <c r="E2836" i="92"/>
  <c r="Z2836" i="92" s="1"/>
  <c r="E2837" i="92"/>
  <c r="Z2837" i="92" s="1"/>
  <c r="E2839" i="92"/>
  <c r="Z2839" i="92" s="1"/>
  <c r="E2840" i="92"/>
  <c r="Z2840" i="92" s="1"/>
  <c r="E2841" i="92"/>
  <c r="Z2841" i="92" s="1"/>
  <c r="E2842" i="92"/>
  <c r="Z2842" i="92" s="1"/>
  <c r="E2845" i="92"/>
  <c r="Z2845" i="92" s="1"/>
  <c r="E2831" i="92"/>
  <c r="Z2831" i="92" s="1"/>
  <c r="E2795" i="92"/>
  <c r="Z2795" i="92" s="1"/>
  <c r="E2796" i="92"/>
  <c r="Z2796" i="92" s="1"/>
  <c r="E2797" i="92"/>
  <c r="Z2797" i="92" s="1"/>
  <c r="E2798" i="92"/>
  <c r="Z2798" i="92" s="1"/>
  <c r="E2799" i="92"/>
  <c r="Z2799" i="92" s="1"/>
  <c r="E2800" i="92"/>
  <c r="Z2800" i="92" s="1"/>
  <c r="E2802" i="92"/>
  <c r="Z2802" i="92" s="1"/>
  <c r="E2803" i="92"/>
  <c r="Z2803" i="92" s="1"/>
  <c r="E2804" i="92"/>
  <c r="Z2804" i="92" s="1"/>
  <c r="E2805" i="92"/>
  <c r="Z2805" i="92" s="1"/>
  <c r="E2808" i="92"/>
  <c r="Z2808" i="92" s="1"/>
  <c r="E2794" i="92"/>
  <c r="Z2794" i="92" s="1"/>
  <c r="E2777" i="92"/>
  <c r="Z2777" i="92" s="1"/>
  <c r="E2778" i="92"/>
  <c r="Z2778" i="92" s="1"/>
  <c r="E2779" i="92"/>
  <c r="Z2779" i="92" s="1"/>
  <c r="E2780" i="92"/>
  <c r="Z2780" i="92" s="1"/>
  <c r="E2781" i="92"/>
  <c r="Z2781" i="92" s="1"/>
  <c r="E2782" i="92"/>
  <c r="Z2782" i="92" s="1"/>
  <c r="E2784" i="92"/>
  <c r="Z2784" i="92" s="1"/>
  <c r="E2785" i="92"/>
  <c r="Z2785" i="92" s="1"/>
  <c r="E2786" i="92"/>
  <c r="Z2786" i="92" s="1"/>
  <c r="E2787" i="92"/>
  <c r="Z2787" i="92" s="1"/>
  <c r="E2790" i="92"/>
  <c r="Z2790" i="92" s="1"/>
  <c r="E2776" i="92"/>
  <c r="Z2776" i="92" s="1"/>
  <c r="E2740" i="92"/>
  <c r="Z2740" i="92" s="1"/>
  <c r="E2741" i="92"/>
  <c r="Z2741" i="92" s="1"/>
  <c r="E2742" i="92"/>
  <c r="Z2742" i="92" s="1"/>
  <c r="E2743" i="92"/>
  <c r="Z2743" i="92" s="1"/>
  <c r="E2744" i="92"/>
  <c r="Z2744" i="92" s="1"/>
  <c r="E2745" i="92"/>
  <c r="Z2745" i="92" s="1"/>
  <c r="E2747" i="92"/>
  <c r="Z2747" i="92" s="1"/>
  <c r="E2748" i="92"/>
  <c r="Z2748" i="92" s="1"/>
  <c r="E2749" i="92"/>
  <c r="Z2749" i="92" s="1"/>
  <c r="E2750" i="92"/>
  <c r="Z2750" i="92" s="1"/>
  <c r="E2753" i="92"/>
  <c r="Z2753" i="92" s="1"/>
  <c r="E2739" i="92"/>
  <c r="Z2739" i="92" s="1"/>
  <c r="E2722" i="92"/>
  <c r="Z2722" i="92" s="1"/>
  <c r="E2723" i="92"/>
  <c r="Z2723" i="92" s="1"/>
  <c r="E2724" i="92"/>
  <c r="Z2724" i="92" s="1"/>
  <c r="E2725" i="92"/>
  <c r="Z2725" i="92" s="1"/>
  <c r="E2726" i="92"/>
  <c r="Z2726" i="92" s="1"/>
  <c r="E2727" i="92"/>
  <c r="Z2727" i="92" s="1"/>
  <c r="E2729" i="92"/>
  <c r="Z2729" i="92" s="1"/>
  <c r="E2730" i="92"/>
  <c r="Z2730" i="92" s="1"/>
  <c r="E2731" i="92"/>
  <c r="Z2731" i="92" s="1"/>
  <c r="E2732" i="92"/>
  <c r="Z2732" i="92" s="1"/>
  <c r="E2735" i="92"/>
  <c r="Z2735" i="92" s="1"/>
  <c r="E2721" i="92"/>
  <c r="Z2721" i="92" s="1"/>
  <c r="E2685" i="92"/>
  <c r="Z2685" i="92" s="1"/>
  <c r="E2686" i="92"/>
  <c r="Z2686" i="92" s="1"/>
  <c r="E2687" i="92"/>
  <c r="Z2687" i="92" s="1"/>
  <c r="E2688" i="92"/>
  <c r="Z2688" i="92" s="1"/>
  <c r="E2689" i="92"/>
  <c r="Z2689" i="92" s="1"/>
  <c r="E2690" i="92"/>
  <c r="Z2690" i="92" s="1"/>
  <c r="E2691" i="92"/>
  <c r="E2692" i="92"/>
  <c r="Z2692" i="92" s="1"/>
  <c r="E2693" i="92"/>
  <c r="Z2693" i="92" s="1"/>
  <c r="E2694" i="92"/>
  <c r="Z2694" i="92" s="1"/>
  <c r="E2695" i="92"/>
  <c r="Z2695" i="92" s="1"/>
  <c r="E2698" i="92"/>
  <c r="Z2698" i="92" s="1"/>
  <c r="E2684" i="92"/>
  <c r="Z2684" i="92" s="1"/>
  <c r="E2667" i="92"/>
  <c r="Z2667" i="92" s="1"/>
  <c r="E2668" i="92"/>
  <c r="Z2668" i="92" s="1"/>
  <c r="E2669" i="92"/>
  <c r="Z2669" i="92" s="1"/>
  <c r="E2670" i="92"/>
  <c r="Z2670" i="92" s="1"/>
  <c r="E2671" i="92"/>
  <c r="Z2671" i="92" s="1"/>
  <c r="E2672" i="92"/>
  <c r="Z2672" i="92" s="1"/>
  <c r="E2673" i="92"/>
  <c r="E2674" i="92"/>
  <c r="Z2674" i="92" s="1"/>
  <c r="E2675" i="92"/>
  <c r="Z2675" i="92" s="1"/>
  <c r="E2676" i="92"/>
  <c r="Z2676" i="92" s="1"/>
  <c r="E2677" i="92"/>
  <c r="Z2677" i="92" s="1"/>
  <c r="E2680" i="92"/>
  <c r="Z2680" i="92" s="1"/>
  <c r="E2666" i="92"/>
  <c r="Z2666" i="92" s="1"/>
  <c r="E2630" i="92"/>
  <c r="Z2630" i="92" s="1"/>
  <c r="E2631" i="92"/>
  <c r="Z2631" i="92" s="1"/>
  <c r="E2632" i="92"/>
  <c r="Z2632" i="92" s="1"/>
  <c r="E2633" i="92"/>
  <c r="Z2633" i="92" s="1"/>
  <c r="E2634" i="92"/>
  <c r="Z2634" i="92" s="1"/>
  <c r="E2635" i="92"/>
  <c r="Z2635" i="92" s="1"/>
  <c r="E2637" i="92"/>
  <c r="Z2637" i="92" s="1"/>
  <c r="E2638" i="92"/>
  <c r="Z2638" i="92" s="1"/>
  <c r="E2639" i="92"/>
  <c r="Z2639" i="92" s="1"/>
  <c r="E2640" i="92"/>
  <c r="Z2640" i="92" s="1"/>
  <c r="E2643" i="92"/>
  <c r="Z2643" i="92" s="1"/>
  <c r="E2629" i="92"/>
  <c r="Z2629" i="92" s="1"/>
  <c r="E2612" i="92"/>
  <c r="Z2612" i="92" s="1"/>
  <c r="E2613" i="92"/>
  <c r="Z2613" i="92" s="1"/>
  <c r="E2614" i="92"/>
  <c r="Z2614" i="92" s="1"/>
  <c r="E2615" i="92"/>
  <c r="Z2615" i="92" s="1"/>
  <c r="E2616" i="92"/>
  <c r="Z2616" i="92" s="1"/>
  <c r="E2617" i="92"/>
  <c r="Z2617" i="92" s="1"/>
  <c r="E2619" i="92"/>
  <c r="Z2619" i="92" s="1"/>
  <c r="E2620" i="92"/>
  <c r="Z2620" i="92" s="1"/>
  <c r="E2621" i="92"/>
  <c r="Z2621" i="92" s="1"/>
  <c r="E2622" i="92"/>
  <c r="Z2622" i="92" s="1"/>
  <c r="E2625" i="92"/>
  <c r="Z2625" i="92" s="1"/>
  <c r="E2611" i="92"/>
  <c r="Z2611" i="92" s="1"/>
  <c r="E2600" i="92"/>
  <c r="Z2600" i="92" s="1"/>
  <c r="E2601" i="92"/>
  <c r="Z2601" i="92" s="1"/>
  <c r="E2602" i="92"/>
  <c r="Z2602" i="92" s="1"/>
  <c r="E2603" i="92"/>
  <c r="Z2603" i="92" s="1"/>
  <c r="E2575" i="92"/>
  <c r="Z2575" i="92" s="1"/>
  <c r="E2576" i="92"/>
  <c r="Z2576" i="92" s="1"/>
  <c r="E2577" i="92"/>
  <c r="Z2577" i="92" s="1"/>
  <c r="E2578" i="92"/>
  <c r="Z2578" i="92" s="1"/>
  <c r="E2579" i="92"/>
  <c r="Z2579" i="92" s="1"/>
  <c r="E2580" i="92"/>
  <c r="Z2580" i="92" s="1"/>
  <c r="E2582" i="92"/>
  <c r="Z2582" i="92" s="1"/>
  <c r="E2583" i="92"/>
  <c r="Z2583" i="92" s="1"/>
  <c r="E2584" i="92"/>
  <c r="Z2584" i="92" s="1"/>
  <c r="E2585" i="92"/>
  <c r="Z2585" i="92" s="1"/>
  <c r="E2588" i="92"/>
  <c r="Z2588" i="92" s="1"/>
  <c r="E2574" i="92"/>
  <c r="Z2574" i="92" s="1"/>
  <c r="E2557" i="92"/>
  <c r="Z2557" i="92" s="1"/>
  <c r="E2558" i="92"/>
  <c r="Z2558" i="92" s="1"/>
  <c r="E2559" i="92"/>
  <c r="Z2559" i="92" s="1"/>
  <c r="E2560" i="92"/>
  <c r="Z2560" i="92" s="1"/>
  <c r="E2561" i="92"/>
  <c r="Z2561" i="92" s="1"/>
  <c r="E2562" i="92"/>
  <c r="Z2562" i="92" s="1"/>
  <c r="E2564" i="92"/>
  <c r="Z2564" i="92" s="1"/>
  <c r="E2565" i="92"/>
  <c r="Z2565" i="92" s="1"/>
  <c r="E2566" i="92"/>
  <c r="Z2566" i="92" s="1"/>
  <c r="E2567" i="92"/>
  <c r="Z2567" i="92" s="1"/>
  <c r="E2570" i="92"/>
  <c r="Z2570" i="92" s="1"/>
  <c r="E2556" i="92"/>
  <c r="Z2556" i="92" s="1"/>
  <c r="E2545" i="92"/>
  <c r="Z2545" i="92" s="1"/>
  <c r="E2546" i="92"/>
  <c r="Z2546" i="92" s="1"/>
  <c r="E2547" i="92"/>
  <c r="Z2547" i="92" s="1"/>
  <c r="E2548" i="92"/>
  <c r="Z2548" i="92" s="1"/>
  <c r="E2551" i="92"/>
  <c r="Z2551" i="92" s="1"/>
  <c r="E2529" i="92"/>
  <c r="Z2529" i="92" s="1"/>
  <c r="E2530" i="92"/>
  <c r="Z2530" i="92" s="1"/>
  <c r="E2533" i="92"/>
  <c r="Z2533" i="92" s="1"/>
  <c r="E2520" i="92"/>
  <c r="Z2520" i="92" s="1"/>
  <c r="E2521" i="92"/>
  <c r="Z2521" i="92" s="1"/>
  <c r="E2522" i="92"/>
  <c r="Z2522" i="92" s="1"/>
  <c r="E2523" i="92"/>
  <c r="Z2523" i="92" s="1"/>
  <c r="E2524" i="92"/>
  <c r="Z2524" i="92" s="1"/>
  <c r="E2525" i="92"/>
  <c r="Z2525" i="92" s="1"/>
  <c r="E2527" i="92"/>
  <c r="Z2527" i="92" s="1"/>
  <c r="E2528" i="92"/>
  <c r="Z2528" i="92" s="1"/>
  <c r="E2519" i="92"/>
  <c r="Z2519" i="92" s="1"/>
  <c r="E2502" i="92"/>
  <c r="Z2502" i="92" s="1"/>
  <c r="E2503" i="92"/>
  <c r="Z2503" i="92" s="1"/>
  <c r="E2504" i="92"/>
  <c r="Z2504" i="92" s="1"/>
  <c r="E2505" i="92"/>
  <c r="Z2505" i="92" s="1"/>
  <c r="E2506" i="92"/>
  <c r="Z2506" i="92" s="1"/>
  <c r="E2507" i="92"/>
  <c r="Z2507" i="92" s="1"/>
  <c r="E2509" i="92"/>
  <c r="Z2509" i="92" s="1"/>
  <c r="E2510" i="92"/>
  <c r="Z2510" i="92" s="1"/>
  <c r="E2511" i="92"/>
  <c r="Z2511" i="92" s="1"/>
  <c r="E2512" i="92"/>
  <c r="Z2512" i="92" s="1"/>
  <c r="E2515" i="92"/>
  <c r="Z2515" i="92" s="1"/>
  <c r="E2501" i="92"/>
  <c r="Z2501" i="92" s="1"/>
  <c r="E2439" i="92"/>
  <c r="Z2439" i="92" s="1"/>
  <c r="E2438" i="92"/>
  <c r="Z2438" i="92" s="1"/>
  <c r="E2435" i="92"/>
  <c r="Z2435" i="92" s="1"/>
  <c r="E2436" i="92"/>
  <c r="Z2436" i="92" s="1"/>
  <c r="E2434" i="92"/>
  <c r="Z2434" i="92" s="1"/>
  <c r="E2430" i="92"/>
  <c r="Z2430" i="92" s="1"/>
  <c r="E2429" i="92"/>
  <c r="Z2429" i="92" s="1"/>
  <c r="E2426" i="92"/>
  <c r="Z2426" i="92" s="1"/>
  <c r="E2427" i="92"/>
  <c r="Z2427" i="92" s="1"/>
  <c r="E2425" i="92"/>
  <c r="Z2425" i="92" s="1"/>
  <c r="G2373" i="92"/>
  <c r="G2340" i="92"/>
  <c r="AF2340" i="92" s="1"/>
  <c r="E2365" i="92"/>
  <c r="Z2365" i="92" s="1"/>
  <c r="E2366" i="92"/>
  <c r="Z2366" i="92" s="1"/>
  <c r="E2368" i="92"/>
  <c r="Z2368" i="92" s="1"/>
  <c r="E2369" i="92"/>
  <c r="Z2369" i="92" s="1"/>
  <c r="E2371" i="92"/>
  <c r="Z2371" i="92" s="1"/>
  <c r="E2372" i="92"/>
  <c r="Z2372" i="92" s="1"/>
  <c r="E2373" i="92"/>
  <c r="E2375" i="92"/>
  <c r="Z2375" i="92" s="1"/>
  <c r="E2376" i="92"/>
  <c r="Z2376" i="92" s="1"/>
  <c r="E2377" i="92"/>
  <c r="Z2377" i="92" s="1"/>
  <c r="E2378" i="92"/>
  <c r="Z2378" i="92" s="1"/>
  <c r="E2379" i="92"/>
  <c r="Z2379" i="92" s="1"/>
  <c r="E2380" i="92"/>
  <c r="Z2380" i="92" s="1"/>
  <c r="E2351" i="92"/>
  <c r="Z2351" i="92" s="1"/>
  <c r="E2352" i="92"/>
  <c r="Z2352" i="92" s="1"/>
  <c r="E2353" i="92"/>
  <c r="Z2353" i="92" s="1"/>
  <c r="E2354" i="92"/>
  <c r="Z2354" i="92" s="1"/>
  <c r="E2355" i="92"/>
  <c r="Z2355" i="92" s="1"/>
  <c r="E2356" i="92"/>
  <c r="Z2356" i="92" s="1"/>
  <c r="E2357" i="92"/>
  <c r="Z2357" i="92" s="1"/>
  <c r="E2358" i="92"/>
  <c r="Z2358" i="92" s="1"/>
  <c r="E2359" i="92"/>
  <c r="Z2359" i="92" s="1"/>
  <c r="E2360" i="92"/>
  <c r="Z2360" i="92" s="1"/>
  <c r="E2361" i="92"/>
  <c r="Z2361" i="92" s="1"/>
  <c r="E2362" i="92"/>
  <c r="Z2362" i="92" s="1"/>
  <c r="E2363" i="92"/>
  <c r="Z2363" i="92" s="1"/>
  <c r="E2364" i="92"/>
  <c r="Z2364" i="92" s="1"/>
  <c r="E2350" i="92"/>
  <c r="Z2350" i="92" s="1"/>
  <c r="E2338" i="92"/>
  <c r="Z2338" i="92" s="1"/>
  <c r="E2339" i="92"/>
  <c r="Z2339" i="92" s="1"/>
  <c r="E2342" i="92"/>
  <c r="Z2342" i="92" s="1"/>
  <c r="E2343" i="92"/>
  <c r="Z2343" i="92" s="1"/>
  <c r="E2344" i="92"/>
  <c r="Z2344" i="92" s="1"/>
  <c r="E2345" i="92"/>
  <c r="Z2345" i="92" s="1"/>
  <c r="E2346" i="92"/>
  <c r="Z2346" i="92" s="1"/>
  <c r="E2347" i="92"/>
  <c r="Z2347" i="92" s="1"/>
  <c r="E2318" i="92"/>
  <c r="Z2318" i="92" s="1"/>
  <c r="E2319" i="92"/>
  <c r="Z2319" i="92" s="1"/>
  <c r="E2320" i="92"/>
  <c r="Z2320" i="92" s="1"/>
  <c r="E2321" i="92"/>
  <c r="Z2321" i="92" s="1"/>
  <c r="E2322" i="92"/>
  <c r="Z2322" i="92" s="1"/>
  <c r="E2323" i="92"/>
  <c r="Z2323" i="92" s="1"/>
  <c r="E2324" i="92"/>
  <c r="Z2324" i="92" s="1"/>
  <c r="E2325" i="92"/>
  <c r="Z2325" i="92" s="1"/>
  <c r="E2326" i="92"/>
  <c r="Z2326" i="92" s="1"/>
  <c r="E2327" i="92"/>
  <c r="Z2327" i="92" s="1"/>
  <c r="E2328" i="92"/>
  <c r="Z2328" i="92" s="1"/>
  <c r="E2329" i="92"/>
  <c r="Z2329" i="92" s="1"/>
  <c r="E2330" i="92"/>
  <c r="Z2330" i="92" s="1"/>
  <c r="E2331" i="92"/>
  <c r="Z2331" i="92" s="1"/>
  <c r="E2332" i="92"/>
  <c r="Z2332" i="92" s="1"/>
  <c r="E2333" i="92"/>
  <c r="Z2333" i="92" s="1"/>
  <c r="E2335" i="92"/>
  <c r="Z2335" i="92" s="1"/>
  <c r="E2336" i="92"/>
  <c r="Z2336" i="92" s="1"/>
  <c r="E2317" i="92"/>
  <c r="Z2317" i="92" s="1"/>
  <c r="E2307" i="92"/>
  <c r="Z2307" i="92" s="1"/>
  <c r="E2308" i="92"/>
  <c r="Z2308" i="92" s="1"/>
  <c r="E2310" i="92"/>
  <c r="Z2310" i="92" s="1"/>
  <c r="E2312" i="92"/>
  <c r="Z2312" i="92" s="1"/>
  <c r="E2313" i="92"/>
  <c r="Z2313" i="92" s="1"/>
  <c r="E2306" i="92"/>
  <c r="Z2306" i="92" s="1"/>
  <c r="E2303" i="92"/>
  <c r="Z2303" i="92" s="1"/>
  <c r="G2293" i="92"/>
  <c r="E2288" i="92"/>
  <c r="Z2288" i="92" s="1"/>
  <c r="E2289" i="92"/>
  <c r="Z2289" i="92" s="1"/>
  <c r="E2290" i="92"/>
  <c r="Z2290" i="92" s="1"/>
  <c r="E2291" i="92"/>
  <c r="Z2291" i="92" s="1"/>
  <c r="E2292" i="92"/>
  <c r="Z2292" i="92" s="1"/>
  <c r="E2293" i="92"/>
  <c r="Z2293" i="92" s="1"/>
  <c r="E2295" i="92"/>
  <c r="Z2295" i="92" s="1"/>
  <c r="E2296" i="92"/>
  <c r="Z2296" i="92" s="1"/>
  <c r="E2297" i="92"/>
  <c r="Z2297" i="92" s="1"/>
  <c r="E2287" i="92"/>
  <c r="Z2287" i="92" s="1"/>
  <c r="G2279" i="92"/>
  <c r="E2274" i="92"/>
  <c r="Z2274" i="92" s="1"/>
  <c r="E2275" i="92"/>
  <c r="Z2275" i="92" s="1"/>
  <c r="E2276" i="92"/>
  <c r="Z2276" i="92" s="1"/>
  <c r="E2277" i="92"/>
  <c r="Z2277" i="92" s="1"/>
  <c r="E2278" i="92"/>
  <c r="Z2278" i="92" s="1"/>
  <c r="E2279" i="92"/>
  <c r="Z2279" i="92" s="1"/>
  <c r="E2281" i="92"/>
  <c r="Z2281" i="92" s="1"/>
  <c r="E2282" i="92"/>
  <c r="Z2282" i="92" s="1"/>
  <c r="E2283" i="92"/>
  <c r="Z2283" i="92" s="1"/>
  <c r="E2273" i="92"/>
  <c r="Z2273" i="92" s="1"/>
  <c r="E2267" i="92"/>
  <c r="Z2267" i="92" s="1"/>
  <c r="E2266" i="92"/>
  <c r="Z2266" i="92" s="1"/>
  <c r="E2257" i="92"/>
  <c r="Z2257" i="92" s="1"/>
  <c r="E2259" i="92"/>
  <c r="Z2259" i="92" s="1"/>
  <c r="E2260" i="92"/>
  <c r="Z2260" i="92" s="1"/>
  <c r="E2261" i="92"/>
  <c r="Z2261" i="92" s="1"/>
  <c r="E2262" i="92"/>
  <c r="Z2262" i="92" s="1"/>
  <c r="E2263" i="92"/>
  <c r="Z2263" i="92" s="1"/>
  <c r="E2256" i="92"/>
  <c r="Z2256" i="92" s="1"/>
  <c r="E2252" i="92"/>
  <c r="Z2252" i="92" s="1"/>
  <c r="E2253" i="92"/>
  <c r="Z2253" i="92" s="1"/>
  <c r="E2251" i="92"/>
  <c r="Z2251" i="92" s="1"/>
  <c r="G2233" i="92"/>
  <c r="E2239" i="92"/>
  <c r="Z2239" i="92" s="1"/>
  <c r="E2241" i="92"/>
  <c r="Z2241" i="92" s="1"/>
  <c r="E2242" i="92"/>
  <c r="Z2242" i="92" s="1"/>
  <c r="E2243" i="92"/>
  <c r="Z2243" i="92" s="1"/>
  <c r="E2244" i="92"/>
  <c r="Z2244" i="92" s="1"/>
  <c r="E2245" i="92"/>
  <c r="Z2245" i="92" s="1"/>
  <c r="E2246" i="92"/>
  <c r="Z2246" i="92" s="1"/>
  <c r="E2247" i="92"/>
  <c r="Z2247" i="92" s="1"/>
  <c r="E2230" i="92"/>
  <c r="Z2230" i="92" s="1"/>
  <c r="E2231" i="92"/>
  <c r="Z2231" i="92" s="1"/>
  <c r="E2232" i="92"/>
  <c r="Z2232" i="92" s="1"/>
  <c r="E2233" i="92"/>
  <c r="E2234" i="92"/>
  <c r="Z2234" i="92" s="1"/>
  <c r="E2235" i="92"/>
  <c r="Z2235" i="92" s="1"/>
  <c r="E2236" i="92"/>
  <c r="Z2236" i="92" s="1"/>
  <c r="E2237" i="92"/>
  <c r="Z2237" i="92" s="1"/>
  <c r="E2238" i="92"/>
  <c r="Z2238" i="92" s="1"/>
  <c r="E2226" i="92"/>
  <c r="Z2226" i="92" s="1"/>
  <c r="E2227" i="92"/>
  <c r="Z2227" i="92" s="1"/>
  <c r="E2228" i="92"/>
  <c r="Z2228" i="92" s="1"/>
  <c r="E2229" i="92"/>
  <c r="Z2229" i="92" s="1"/>
  <c r="E2225" i="92"/>
  <c r="Z2225" i="92" s="1"/>
  <c r="G2208" i="92"/>
  <c r="E2221" i="92"/>
  <c r="Z2221" i="92" s="1"/>
  <c r="E2222" i="92"/>
  <c r="Z2222" i="92" s="1"/>
  <c r="E2213" i="92"/>
  <c r="Z2213" i="92" s="1"/>
  <c r="E2214" i="92"/>
  <c r="Z2214" i="92" s="1"/>
  <c r="E2216" i="92"/>
  <c r="Z2216" i="92" s="1"/>
  <c r="E2217" i="92"/>
  <c r="Z2217" i="92" s="1"/>
  <c r="E2218" i="92"/>
  <c r="Z2218" i="92" s="1"/>
  <c r="E2219" i="92"/>
  <c r="Z2219" i="92" s="1"/>
  <c r="E2220" i="92"/>
  <c r="Z2220" i="92" s="1"/>
  <c r="E2205" i="92"/>
  <c r="Z2205" i="92" s="1"/>
  <c r="E2206" i="92"/>
  <c r="Z2206" i="92" s="1"/>
  <c r="E2207" i="92"/>
  <c r="Z2207" i="92" s="1"/>
  <c r="E2208" i="92"/>
  <c r="E2209" i="92"/>
  <c r="Z2209" i="92" s="1"/>
  <c r="E2210" i="92"/>
  <c r="Z2210" i="92" s="1"/>
  <c r="E2211" i="92"/>
  <c r="Z2211" i="92" s="1"/>
  <c r="E2212" i="92"/>
  <c r="Z2212" i="92" s="1"/>
  <c r="E2201" i="92"/>
  <c r="Z2201" i="92" s="1"/>
  <c r="E2202" i="92"/>
  <c r="Z2202" i="92" s="1"/>
  <c r="E2203" i="92"/>
  <c r="Z2203" i="92" s="1"/>
  <c r="E2204" i="92"/>
  <c r="Z2204" i="92" s="1"/>
  <c r="E2200" i="92"/>
  <c r="Z2200" i="92" s="1"/>
  <c r="E2195" i="92"/>
  <c r="Z2195" i="92" s="1"/>
  <c r="E2196" i="92"/>
  <c r="Z2196" i="92" s="1"/>
  <c r="E2194" i="92"/>
  <c r="Z2194" i="92" s="1"/>
  <c r="E2167" i="92"/>
  <c r="Z2167" i="92" s="1"/>
  <c r="E2168" i="92"/>
  <c r="Z2168" i="92" s="1"/>
  <c r="E2169" i="92"/>
  <c r="Z2169" i="92" s="1"/>
  <c r="E2170" i="92"/>
  <c r="Z2170" i="92" s="1"/>
  <c r="E2172" i="92"/>
  <c r="Z2172" i="92" s="1"/>
  <c r="E2166" i="92"/>
  <c r="Z2166" i="92" s="1"/>
  <c r="E2162" i="92"/>
  <c r="Z2162" i="92" s="1"/>
  <c r="E2161" i="92"/>
  <c r="Z2161" i="92" s="1"/>
  <c r="E2152" i="92"/>
  <c r="Z2152" i="92" s="1"/>
  <c r="E2153" i="92"/>
  <c r="Z2153" i="92" s="1"/>
  <c r="E2154" i="92"/>
  <c r="Z2154" i="92" s="1"/>
  <c r="E2155" i="92"/>
  <c r="Z2155" i="92" s="1"/>
  <c r="E2156" i="92"/>
  <c r="Z2156" i="92" s="1"/>
  <c r="E2157" i="92"/>
  <c r="Z2157" i="92" s="1"/>
  <c r="E2158" i="92"/>
  <c r="Z2158" i="92" s="1"/>
  <c r="E2151" i="92"/>
  <c r="Z2151" i="92" s="1"/>
  <c r="E2132" i="92"/>
  <c r="Z2132" i="92" s="1"/>
  <c r="E2131" i="92"/>
  <c r="Z2131" i="92" s="1"/>
  <c r="E2122" i="92"/>
  <c r="Z2122" i="92" s="1"/>
  <c r="E2123" i="92"/>
  <c r="Z2123" i="92" s="1"/>
  <c r="E2124" i="92"/>
  <c r="Z2124" i="92" s="1"/>
  <c r="E2125" i="92"/>
  <c r="Z2125" i="92" s="1"/>
  <c r="E2126" i="92"/>
  <c r="Z2126" i="92" s="1"/>
  <c r="E2127" i="92"/>
  <c r="Z2127" i="92" s="1"/>
  <c r="E2128" i="92"/>
  <c r="Z2128" i="92" s="1"/>
  <c r="E2121" i="92"/>
  <c r="Z2121" i="92" s="1"/>
  <c r="L31" i="44"/>
  <c r="J31" i="44"/>
  <c r="H31" i="44"/>
  <c r="F31" i="44"/>
  <c r="L29" i="44"/>
  <c r="J29" i="44"/>
  <c r="H29" i="44"/>
  <c r="F29" i="44"/>
  <c r="D29" i="44"/>
  <c r="D32" i="44" s="1"/>
  <c r="B29" i="44"/>
  <c r="B32" i="44" s="1"/>
  <c r="L11" i="44"/>
  <c r="L14" i="44" s="1"/>
  <c r="J11" i="44"/>
  <c r="J14" i="44" s="1"/>
  <c r="H11" i="44"/>
  <c r="H14" i="44" s="1"/>
  <c r="F11" i="44"/>
  <c r="F14" i="44" s="1"/>
  <c r="D11" i="44"/>
  <c r="D14" i="44" s="1"/>
  <c r="B11" i="44"/>
  <c r="B14" i="44" s="1"/>
  <c r="E2075" i="92"/>
  <c r="Z2075" i="92" s="1"/>
  <c r="E2076" i="92"/>
  <c r="Z2076" i="92" s="1"/>
  <c r="E2077" i="92"/>
  <c r="Z2077" i="92" s="1"/>
  <c r="E2078" i="92"/>
  <c r="Z2078" i="92" s="1"/>
  <c r="E2063" i="92"/>
  <c r="Z2063" i="92" s="1"/>
  <c r="E2064" i="92"/>
  <c r="Z2064" i="92" s="1"/>
  <c r="E2065" i="92"/>
  <c r="Z2065" i="92" s="1"/>
  <c r="E2066" i="92"/>
  <c r="Z2066" i="92" s="1"/>
  <c r="E2067" i="92"/>
  <c r="Z2067" i="92" s="1"/>
  <c r="E2068" i="92"/>
  <c r="Z2068" i="92" s="1"/>
  <c r="E2069" i="92"/>
  <c r="Z2069" i="92" s="1"/>
  <c r="E2070" i="92"/>
  <c r="Z2070" i="92" s="1"/>
  <c r="E2047" i="92"/>
  <c r="Z2047" i="92" s="1"/>
  <c r="E2048" i="92"/>
  <c r="Z2048" i="92" s="1"/>
  <c r="E2049" i="92"/>
  <c r="Z2049" i="92" s="1"/>
  <c r="E2050" i="92"/>
  <c r="Z2050" i="92" s="1"/>
  <c r="E2051" i="92"/>
  <c r="Z2051" i="92" s="1"/>
  <c r="E2052" i="92"/>
  <c r="Z2052" i="92" s="1"/>
  <c r="E2053" i="92"/>
  <c r="Z2053" i="92" s="1"/>
  <c r="E2054" i="92"/>
  <c r="Z2054" i="92" s="1"/>
  <c r="E2055" i="92"/>
  <c r="Z2055" i="92" s="1"/>
  <c r="E2056" i="92"/>
  <c r="Z2056" i="92" s="1"/>
  <c r="E2057" i="92"/>
  <c r="Z2057" i="92" s="1"/>
  <c r="E2038" i="92"/>
  <c r="Z2038" i="92" s="1"/>
  <c r="E2039" i="92"/>
  <c r="Z2039" i="92" s="1"/>
  <c r="E2040" i="92"/>
  <c r="Z2040" i="92" s="1"/>
  <c r="E2037" i="92"/>
  <c r="Z2037" i="92" s="1"/>
  <c r="E2025" i="92"/>
  <c r="Z2025" i="92" s="1"/>
  <c r="E2026" i="92"/>
  <c r="Z2026" i="92" s="1"/>
  <c r="E2027" i="92"/>
  <c r="Z2027" i="92" s="1"/>
  <c r="E2028" i="92"/>
  <c r="Z2028" i="92" s="1"/>
  <c r="E2029" i="92"/>
  <c r="Z2029" i="92" s="1"/>
  <c r="E2030" i="92"/>
  <c r="Z2030" i="92" s="1"/>
  <c r="E2031" i="92"/>
  <c r="Z2031" i="92" s="1"/>
  <c r="E2032" i="92"/>
  <c r="Z2032" i="92" s="1"/>
  <c r="E2009" i="92"/>
  <c r="Z2009" i="92" s="1"/>
  <c r="E2010" i="92"/>
  <c r="Z2010" i="92" s="1"/>
  <c r="E2011" i="92"/>
  <c r="Z2011" i="92" s="1"/>
  <c r="E2012" i="92"/>
  <c r="Z2012" i="92" s="1"/>
  <c r="E2013" i="92"/>
  <c r="Z2013" i="92" s="1"/>
  <c r="E2014" i="92"/>
  <c r="Z2014" i="92" s="1"/>
  <c r="E2015" i="92"/>
  <c r="Z2015" i="92" s="1"/>
  <c r="E2016" i="92"/>
  <c r="Z2016" i="92" s="1"/>
  <c r="E2017" i="92"/>
  <c r="Z2017" i="92" s="1"/>
  <c r="E2018" i="92"/>
  <c r="Z2018" i="92" s="1"/>
  <c r="E2019" i="92"/>
  <c r="Z2019" i="92" s="1"/>
  <c r="E2000" i="92"/>
  <c r="Z2000" i="92" s="1"/>
  <c r="E2001" i="92"/>
  <c r="Z2001" i="92" s="1"/>
  <c r="E2002" i="92"/>
  <c r="Z2002" i="92" s="1"/>
  <c r="E1999" i="92"/>
  <c r="Z1999" i="92" s="1"/>
  <c r="E1987" i="92"/>
  <c r="Z1987" i="92" s="1"/>
  <c r="E1988" i="92"/>
  <c r="Z1988" i="92" s="1"/>
  <c r="E1989" i="92"/>
  <c r="Z1989" i="92" s="1"/>
  <c r="E1990" i="92"/>
  <c r="Z1990" i="92" s="1"/>
  <c r="E1991" i="92"/>
  <c r="Z1991" i="92" s="1"/>
  <c r="E1992" i="92"/>
  <c r="Z1992" i="92" s="1"/>
  <c r="E1993" i="92"/>
  <c r="Z1993" i="92" s="1"/>
  <c r="E1994" i="92"/>
  <c r="Z1994" i="92" s="1"/>
  <c r="E1971" i="92"/>
  <c r="Z1971" i="92" s="1"/>
  <c r="E1972" i="92"/>
  <c r="Z1972" i="92" s="1"/>
  <c r="E1973" i="92"/>
  <c r="Z1973" i="92" s="1"/>
  <c r="E1974" i="92"/>
  <c r="Z1974" i="92" s="1"/>
  <c r="E1975" i="92"/>
  <c r="Z1975" i="92" s="1"/>
  <c r="E1976" i="92"/>
  <c r="Z1976" i="92" s="1"/>
  <c r="E1977" i="92"/>
  <c r="Z1977" i="92" s="1"/>
  <c r="E1978" i="92"/>
  <c r="Z1978" i="92" s="1"/>
  <c r="E1979" i="92"/>
  <c r="Z1979" i="92" s="1"/>
  <c r="E1980" i="92"/>
  <c r="Z1980" i="92" s="1"/>
  <c r="E1981" i="92"/>
  <c r="Z1981" i="92" s="1"/>
  <c r="E1962" i="92"/>
  <c r="Z1962" i="92" s="1"/>
  <c r="E1963" i="92"/>
  <c r="Z1963" i="92" s="1"/>
  <c r="E1964" i="92"/>
  <c r="Z1964" i="92" s="1"/>
  <c r="E1961" i="92"/>
  <c r="Z1961" i="92" s="1"/>
  <c r="E1949" i="92"/>
  <c r="Z1949" i="92" s="1"/>
  <c r="E1950" i="92"/>
  <c r="Z1950" i="92" s="1"/>
  <c r="E1951" i="92"/>
  <c r="Z1951" i="92" s="1"/>
  <c r="E1952" i="92"/>
  <c r="Z1952" i="92" s="1"/>
  <c r="E1953" i="92"/>
  <c r="Z1953" i="92" s="1"/>
  <c r="E1954" i="92"/>
  <c r="Z1954" i="92" s="1"/>
  <c r="E1955" i="92"/>
  <c r="Z1955" i="92" s="1"/>
  <c r="E1956" i="92"/>
  <c r="Z1956" i="92" s="1"/>
  <c r="E1933" i="92"/>
  <c r="Z1933" i="92" s="1"/>
  <c r="E1934" i="92"/>
  <c r="Z1934" i="92" s="1"/>
  <c r="E1935" i="92"/>
  <c r="Z1935" i="92" s="1"/>
  <c r="E1936" i="92"/>
  <c r="Z1936" i="92" s="1"/>
  <c r="E1937" i="92"/>
  <c r="Z1937" i="92" s="1"/>
  <c r="E1938" i="92"/>
  <c r="Z1938" i="92" s="1"/>
  <c r="E1939" i="92"/>
  <c r="Z1939" i="92" s="1"/>
  <c r="E1940" i="92"/>
  <c r="Z1940" i="92" s="1"/>
  <c r="E1941" i="92"/>
  <c r="Z1941" i="92" s="1"/>
  <c r="E1942" i="92"/>
  <c r="Z1942" i="92" s="1"/>
  <c r="E1943" i="92"/>
  <c r="Z1943" i="92" s="1"/>
  <c r="E1924" i="92"/>
  <c r="Z1924" i="92" s="1"/>
  <c r="E1925" i="92"/>
  <c r="Z1925" i="92" s="1"/>
  <c r="E1926" i="92"/>
  <c r="Z1926" i="92" s="1"/>
  <c r="E1923" i="92"/>
  <c r="Z1923" i="92" s="1"/>
  <c r="E1911" i="92"/>
  <c r="Z1911" i="92" s="1"/>
  <c r="E1912" i="92"/>
  <c r="Z1912" i="92" s="1"/>
  <c r="E1913" i="92"/>
  <c r="Z1913" i="92" s="1"/>
  <c r="E1914" i="92"/>
  <c r="Z1914" i="92" s="1"/>
  <c r="E1915" i="92"/>
  <c r="Z1915" i="92" s="1"/>
  <c r="E1916" i="92"/>
  <c r="Z1916" i="92" s="1"/>
  <c r="E1917" i="92"/>
  <c r="Z1917" i="92" s="1"/>
  <c r="E1918" i="92"/>
  <c r="Z1918" i="92" s="1"/>
  <c r="Z1895" i="92"/>
  <c r="Z1896" i="92"/>
  <c r="Z1897" i="92"/>
  <c r="Z1898" i="92"/>
  <c r="Z1899" i="92"/>
  <c r="Z1900" i="92"/>
  <c r="Z1901" i="92"/>
  <c r="Z1902" i="92"/>
  <c r="Z1903" i="92"/>
  <c r="Z1904" i="92"/>
  <c r="Z1905" i="92"/>
  <c r="E1886" i="92"/>
  <c r="Z1886" i="92" s="1"/>
  <c r="E1887" i="92"/>
  <c r="Z1887" i="92" s="1"/>
  <c r="E1888" i="92"/>
  <c r="Z1888" i="92" s="1"/>
  <c r="E1885" i="92"/>
  <c r="Z1885" i="92" s="1"/>
  <c r="E1873" i="92"/>
  <c r="Z1873" i="92" s="1"/>
  <c r="E1874" i="92"/>
  <c r="Z1874" i="92" s="1"/>
  <c r="E1875" i="92"/>
  <c r="Z1875" i="92" s="1"/>
  <c r="E1876" i="92"/>
  <c r="Z1876" i="92" s="1"/>
  <c r="E1877" i="92"/>
  <c r="Z1877" i="92" s="1"/>
  <c r="E1878" i="92"/>
  <c r="Z1878" i="92" s="1"/>
  <c r="E1879" i="92"/>
  <c r="Z1879" i="92" s="1"/>
  <c r="E1880" i="92"/>
  <c r="Z1880" i="92" s="1"/>
  <c r="N31" i="43"/>
  <c r="E1857" i="92"/>
  <c r="Z1857" i="92" s="1"/>
  <c r="E1858" i="92"/>
  <c r="Z1858" i="92" s="1"/>
  <c r="E1859" i="92"/>
  <c r="Z1859" i="92" s="1"/>
  <c r="E1860" i="92"/>
  <c r="Z1860" i="92" s="1"/>
  <c r="E1861" i="92"/>
  <c r="Z1861" i="92" s="1"/>
  <c r="E1862" i="92"/>
  <c r="Z1862" i="92" s="1"/>
  <c r="E1863" i="92"/>
  <c r="Z1863" i="92" s="1"/>
  <c r="E1864" i="92"/>
  <c r="Z1864" i="92" s="1"/>
  <c r="E1865" i="92"/>
  <c r="Z1865" i="92" s="1"/>
  <c r="E1866" i="92"/>
  <c r="Z1866" i="92" s="1"/>
  <c r="E1867" i="92"/>
  <c r="Z1867" i="92" s="1"/>
  <c r="N12" i="43"/>
  <c r="E1828" i="92"/>
  <c r="E1829" i="92"/>
  <c r="E1827" i="92"/>
  <c r="E1789" i="92"/>
  <c r="E1790" i="92"/>
  <c r="E1792" i="92"/>
  <c r="E1793" i="92"/>
  <c r="E1795" i="92"/>
  <c r="E1796" i="92"/>
  <c r="E1797" i="92"/>
  <c r="E1798" i="92"/>
  <c r="E1799" i="92"/>
  <c r="E1800" i="92"/>
  <c r="E1788" i="92"/>
  <c r="E1776" i="92"/>
  <c r="E1777" i="92"/>
  <c r="E1779" i="92"/>
  <c r="E1780" i="92"/>
  <c r="E1782" i="92"/>
  <c r="E1783" i="92"/>
  <c r="E1784" i="92"/>
  <c r="E1785" i="92"/>
  <c r="E1786" i="92"/>
  <c r="E1774" i="92"/>
  <c r="E1750" i="92"/>
  <c r="E1751" i="92"/>
  <c r="E1753" i="92"/>
  <c r="E1754" i="92"/>
  <c r="E1756" i="92"/>
  <c r="E1757" i="92"/>
  <c r="E1758" i="92"/>
  <c r="E1759" i="92"/>
  <c r="E1760" i="92"/>
  <c r="E1761" i="92"/>
  <c r="E1749" i="92"/>
  <c r="E1737" i="92"/>
  <c r="E1738" i="92"/>
  <c r="E1740" i="92"/>
  <c r="E1741" i="92"/>
  <c r="E1743" i="92"/>
  <c r="E1744" i="92"/>
  <c r="E1745" i="92"/>
  <c r="E1746" i="92"/>
  <c r="E1747" i="92"/>
  <c r="E1735" i="92"/>
  <c r="E1711" i="92"/>
  <c r="E1712" i="92"/>
  <c r="E1714" i="92"/>
  <c r="E1715" i="92"/>
  <c r="E1717" i="92"/>
  <c r="E1718" i="92"/>
  <c r="E1719" i="92"/>
  <c r="E1720" i="92"/>
  <c r="E1721" i="92"/>
  <c r="E1722" i="92"/>
  <c r="E1710" i="92"/>
  <c r="E1698" i="92"/>
  <c r="E1699" i="92"/>
  <c r="E1701" i="92"/>
  <c r="E1702" i="92"/>
  <c r="E1704" i="92"/>
  <c r="E1705" i="92"/>
  <c r="E1706" i="92"/>
  <c r="E1707" i="92"/>
  <c r="E1708" i="92"/>
  <c r="E1696" i="92"/>
  <c r="E1672" i="92"/>
  <c r="E1673" i="92"/>
  <c r="E1675" i="92"/>
  <c r="E1676" i="92"/>
  <c r="E1678" i="92"/>
  <c r="E1679" i="92"/>
  <c r="E1680" i="92"/>
  <c r="E1681" i="92"/>
  <c r="E1682" i="92"/>
  <c r="E1683" i="92"/>
  <c r="E1671" i="92"/>
  <c r="E1659" i="92"/>
  <c r="E1660" i="92"/>
  <c r="E1662" i="92"/>
  <c r="E1663" i="92"/>
  <c r="E1665" i="92"/>
  <c r="E1666" i="92"/>
  <c r="E1667" i="92"/>
  <c r="E1668" i="92"/>
  <c r="E1669" i="92"/>
  <c r="E1657" i="92"/>
  <c r="E1633" i="92"/>
  <c r="E1634" i="92"/>
  <c r="E1636" i="92"/>
  <c r="E1637" i="92"/>
  <c r="E1639" i="92"/>
  <c r="E1640" i="92"/>
  <c r="E1641" i="92"/>
  <c r="E1642" i="92"/>
  <c r="E1643" i="92"/>
  <c r="E1644" i="92"/>
  <c r="E1632" i="92"/>
  <c r="E1620" i="92"/>
  <c r="E1621" i="92"/>
  <c r="E1623" i="92"/>
  <c r="E1624" i="92"/>
  <c r="E1626" i="92"/>
  <c r="E1627" i="92"/>
  <c r="E1628" i="92"/>
  <c r="E1629" i="92"/>
  <c r="E1630" i="92"/>
  <c r="E1618" i="92"/>
  <c r="E1594" i="92"/>
  <c r="E1595" i="92"/>
  <c r="E1597" i="92"/>
  <c r="E1598" i="92"/>
  <c r="E1600" i="92"/>
  <c r="E1601" i="92"/>
  <c r="E1602" i="92"/>
  <c r="E1603" i="92"/>
  <c r="E1604" i="92"/>
  <c r="E1605" i="92"/>
  <c r="E1593" i="92"/>
  <c r="E1581" i="92"/>
  <c r="E1582" i="92"/>
  <c r="E1584" i="92"/>
  <c r="E1585" i="92"/>
  <c r="E1587" i="92"/>
  <c r="E1588" i="92"/>
  <c r="E1589" i="92"/>
  <c r="E1590" i="92"/>
  <c r="E1591" i="92"/>
  <c r="E1579" i="92"/>
  <c r="E1555" i="92"/>
  <c r="E1556" i="92"/>
  <c r="E1558" i="92"/>
  <c r="E1559" i="92"/>
  <c r="E1561" i="92"/>
  <c r="E1562" i="92"/>
  <c r="E1563" i="92"/>
  <c r="E1564" i="92"/>
  <c r="E1565" i="92"/>
  <c r="E1566" i="92"/>
  <c r="E1554" i="92"/>
  <c r="E1542" i="92"/>
  <c r="E1543" i="92"/>
  <c r="E1545" i="92"/>
  <c r="E1546" i="92"/>
  <c r="E1548" i="92"/>
  <c r="E1549" i="92"/>
  <c r="E1550" i="92"/>
  <c r="E1551" i="92"/>
  <c r="E1552" i="92"/>
  <c r="E1540" i="92"/>
  <c r="E1516" i="92"/>
  <c r="E1517" i="92"/>
  <c r="E1519" i="92"/>
  <c r="E1520" i="92"/>
  <c r="E1522" i="92"/>
  <c r="E1523" i="92"/>
  <c r="E1524" i="92"/>
  <c r="E1525" i="92"/>
  <c r="E1526" i="92"/>
  <c r="E1527" i="92"/>
  <c r="E1515" i="92"/>
  <c r="E1503" i="92"/>
  <c r="E1504" i="92"/>
  <c r="E1506" i="92"/>
  <c r="E1507" i="92"/>
  <c r="E1509" i="92"/>
  <c r="E1510" i="92"/>
  <c r="E1511" i="92"/>
  <c r="E1512" i="92"/>
  <c r="E1513" i="92"/>
  <c r="E1501" i="92"/>
  <c r="A1" i="151"/>
  <c r="R42" i="151"/>
  <c r="G107" i="6" s="1"/>
  <c r="R41" i="151"/>
  <c r="R40" i="151"/>
  <c r="R39" i="151"/>
  <c r="R38" i="151"/>
  <c r="R37" i="151"/>
  <c r="R35" i="151"/>
  <c r="R34" i="151"/>
  <c r="P33" i="151"/>
  <c r="N33" i="151"/>
  <c r="L33" i="151"/>
  <c r="J33" i="151"/>
  <c r="H33" i="151"/>
  <c r="F33" i="151"/>
  <c r="D33" i="151"/>
  <c r="B33" i="151"/>
  <c r="R27" i="151"/>
  <c r="R26" i="151"/>
  <c r="R25" i="151"/>
  <c r="R24" i="151"/>
  <c r="D17" i="11" s="1"/>
  <c r="R23" i="151"/>
  <c r="R21" i="151"/>
  <c r="R20" i="151"/>
  <c r="P19" i="151"/>
  <c r="N19" i="151"/>
  <c r="L19" i="151"/>
  <c r="J19" i="151"/>
  <c r="H19" i="151"/>
  <c r="F19" i="151"/>
  <c r="F1583" i="157" s="1"/>
  <c r="G1583" i="157" s="1"/>
  <c r="D19" i="151"/>
  <c r="F1505" i="157"/>
  <c r="G1505" i="157" s="1"/>
  <c r="R18" i="151"/>
  <c r="R17" i="151"/>
  <c r="R15" i="151"/>
  <c r="F186" i="157" l="1"/>
  <c r="G186" i="157" s="1"/>
  <c r="F17" i="11"/>
  <c r="I186" i="92"/>
  <c r="E186" i="92"/>
  <c r="AF2293" i="92"/>
  <c r="AF2279" i="92"/>
  <c r="AF2936" i="92"/>
  <c r="J220" i="6"/>
  <c r="AF2530" i="92"/>
  <c r="AF2545" i="92"/>
  <c r="AF2582" i="92"/>
  <c r="AF2918" i="92"/>
  <c r="AF2529" i="92"/>
  <c r="AF2567" i="92"/>
  <c r="AF2603" i="92"/>
  <c r="AF2910" i="92"/>
  <c r="AF2515" i="92"/>
  <c r="AF2528" i="92"/>
  <c r="AF2566" i="92"/>
  <c r="AF2602" i="92"/>
  <c r="AF2512" i="92"/>
  <c r="AF2527" i="92"/>
  <c r="AF2565" i="92"/>
  <c r="AF2601" i="92"/>
  <c r="AF2928" i="92"/>
  <c r="AF2511" i="92"/>
  <c r="AF2551" i="92"/>
  <c r="AF2564" i="92"/>
  <c r="AF2600" i="92"/>
  <c r="AF2510" i="92"/>
  <c r="AF2548" i="92"/>
  <c r="AF2585" i="92"/>
  <c r="AF2676" i="92"/>
  <c r="AF2509" i="92"/>
  <c r="AF2547" i="92"/>
  <c r="AF2584" i="92"/>
  <c r="AF2900" i="92"/>
  <c r="AF2533" i="92"/>
  <c r="AF2546" i="92"/>
  <c r="AF2583" i="92"/>
  <c r="AF2892" i="92"/>
  <c r="AF2233" i="92"/>
  <c r="AF2373" i="92"/>
  <c r="AF2208" i="92"/>
  <c r="B45" i="151"/>
  <c r="F1529" i="157" s="1"/>
  <c r="G1529" i="157" s="1"/>
  <c r="B43" i="151"/>
  <c r="F1528" i="157" s="1"/>
  <c r="G1528" i="157" s="1"/>
  <c r="H32" i="44"/>
  <c r="J32" i="44"/>
  <c r="F32" i="44"/>
  <c r="J1856" i="157"/>
  <c r="K1856" i="157" s="1"/>
  <c r="G1856" i="92"/>
  <c r="J1894" i="157"/>
  <c r="K1894" i="157" s="1"/>
  <c r="G1894" i="92"/>
  <c r="G1910" i="92"/>
  <c r="J1910" i="157"/>
  <c r="K1910" i="157" s="1"/>
  <c r="G1932" i="92"/>
  <c r="J1932" i="157"/>
  <c r="K1932" i="157" s="1"/>
  <c r="G1970" i="92"/>
  <c r="J1970" i="157"/>
  <c r="K1970" i="157" s="1"/>
  <c r="L32" i="44"/>
  <c r="G2008" i="92"/>
  <c r="J2008" i="157"/>
  <c r="K2008" i="157" s="1"/>
  <c r="G2046" i="92"/>
  <c r="J2046" i="157"/>
  <c r="K2046" i="157" s="1"/>
  <c r="G1872" i="92"/>
  <c r="J1872" i="157"/>
  <c r="K1872" i="157" s="1"/>
  <c r="H45" i="151"/>
  <c r="F1622" i="157"/>
  <c r="G1622" i="157" s="1"/>
  <c r="J45" i="151"/>
  <c r="F1661" i="157"/>
  <c r="G1661" i="157" s="1"/>
  <c r="E1823" i="92"/>
  <c r="S1823" i="92" s="1"/>
  <c r="F1823" i="157"/>
  <c r="G1823" i="157" s="1"/>
  <c r="L43" i="151"/>
  <c r="F1713" i="157"/>
  <c r="G1713" i="157" s="1"/>
  <c r="E1837" i="92"/>
  <c r="S1837" i="92" s="1"/>
  <c r="F1837" i="157"/>
  <c r="G1837" i="157" s="1"/>
  <c r="E1836" i="92"/>
  <c r="S1836" i="92" s="1"/>
  <c r="F1836" i="157"/>
  <c r="G1836" i="157" s="1"/>
  <c r="N43" i="151"/>
  <c r="F1752" i="157"/>
  <c r="G1752" i="157" s="1"/>
  <c r="E1813" i="92"/>
  <c r="F1813" i="157"/>
  <c r="G1813" i="157" s="1"/>
  <c r="E1824" i="92"/>
  <c r="S1824" i="92" s="1"/>
  <c r="F1824" i="157"/>
  <c r="G1824" i="157" s="1"/>
  <c r="E1838" i="92"/>
  <c r="Z1838" i="92" s="1"/>
  <c r="F1838" i="157"/>
  <c r="G1838" i="157" s="1"/>
  <c r="E1815" i="92"/>
  <c r="S1815" i="92" s="1"/>
  <c r="F1815" i="157"/>
  <c r="G1815" i="157" s="1"/>
  <c r="N28" i="151"/>
  <c r="F1739" i="157"/>
  <c r="G1739" i="157" s="1"/>
  <c r="E1825" i="92"/>
  <c r="Z1825" i="92" s="1"/>
  <c r="F1825" i="157"/>
  <c r="G1825" i="157" s="1"/>
  <c r="P43" i="151"/>
  <c r="F1791" i="157"/>
  <c r="G1791" i="157" s="1"/>
  <c r="E1839" i="92"/>
  <c r="S1839" i="92" s="1"/>
  <c r="F1839" i="157"/>
  <c r="G1839" i="157" s="1"/>
  <c r="L28" i="151"/>
  <c r="F1709" i="157" s="1"/>
  <c r="G1709" i="157" s="1"/>
  <c r="F1700" i="157"/>
  <c r="G1700" i="157" s="1"/>
  <c r="E1816" i="92"/>
  <c r="S1816" i="92" s="1"/>
  <c r="F1816" i="157"/>
  <c r="G1816" i="157" s="1"/>
  <c r="E1831" i="92"/>
  <c r="Z1831" i="92" s="1"/>
  <c r="F1831" i="157"/>
  <c r="G1831" i="157" s="1"/>
  <c r="E1818" i="92"/>
  <c r="Z1818" i="92" s="1"/>
  <c r="F1818" i="157"/>
  <c r="G1818" i="157" s="1"/>
  <c r="D43" i="151"/>
  <c r="F1557" i="157"/>
  <c r="G1557" i="157" s="1"/>
  <c r="E1832" i="92"/>
  <c r="Z1832" i="92" s="1"/>
  <c r="F1832" i="157"/>
  <c r="G1832" i="157" s="1"/>
  <c r="J43" i="151"/>
  <c r="F1674" i="157"/>
  <c r="G1674" i="157" s="1"/>
  <c r="P28" i="151"/>
  <c r="F1787" i="157" s="1"/>
  <c r="G1787" i="157" s="1"/>
  <c r="F1778" i="157"/>
  <c r="G1778" i="157" s="1"/>
  <c r="E1544" i="92"/>
  <c r="F1544" i="157"/>
  <c r="G1544" i="157" s="1"/>
  <c r="E1819" i="92"/>
  <c r="Z1819" i="92" s="1"/>
  <c r="F1819" i="157"/>
  <c r="G1819" i="157" s="1"/>
  <c r="F43" i="151"/>
  <c r="F1596" i="157"/>
  <c r="G1596" i="157" s="1"/>
  <c r="E1834" i="92"/>
  <c r="S1834" i="92" s="1"/>
  <c r="F1834" i="157"/>
  <c r="G1834" i="157" s="1"/>
  <c r="E1822" i="92"/>
  <c r="S1822" i="92" s="1"/>
  <c r="F1822" i="157"/>
  <c r="G1822" i="157" s="1"/>
  <c r="F1518" i="157"/>
  <c r="G1518" i="157" s="1"/>
  <c r="E1821" i="92"/>
  <c r="Z1821" i="92" s="1"/>
  <c r="F1821" i="157"/>
  <c r="G1821" i="157" s="1"/>
  <c r="H43" i="151"/>
  <c r="F1635" i="157"/>
  <c r="G1635" i="157" s="1"/>
  <c r="E1835" i="92"/>
  <c r="S1835" i="92" s="1"/>
  <c r="F1835" i="157"/>
  <c r="G1835" i="157" s="1"/>
  <c r="F2099" i="157"/>
  <c r="G2099" i="157" s="1"/>
  <c r="E2099" i="92"/>
  <c r="Z2099" i="92" s="1"/>
  <c r="I2099" i="92"/>
  <c r="F2082" i="157"/>
  <c r="G2082" i="157" s="1"/>
  <c r="I2082" i="92"/>
  <c r="E2082" i="92"/>
  <c r="J2005" i="157"/>
  <c r="K2005" i="157" s="1"/>
  <c r="K2005" i="92"/>
  <c r="G1947" i="92"/>
  <c r="J1947" i="157"/>
  <c r="K1947" i="157" s="1"/>
  <c r="K1947" i="92"/>
  <c r="F2954" i="157"/>
  <c r="G2954" i="157" s="1"/>
  <c r="O88" i="52"/>
  <c r="E2954" i="92"/>
  <c r="AF2954" i="92" s="1"/>
  <c r="I2954" i="92"/>
  <c r="F2971" i="157"/>
  <c r="G2971" i="157" s="1"/>
  <c r="I2971" i="92"/>
  <c r="E2971" i="92"/>
  <c r="AF2971" i="92" s="1"/>
  <c r="J1869" i="157"/>
  <c r="K1869" i="157" s="1"/>
  <c r="K1869" i="92"/>
  <c r="G2023" i="92"/>
  <c r="J2023" i="157"/>
  <c r="K2023" i="157" s="1"/>
  <c r="K2023" i="92"/>
  <c r="Z2459" i="92"/>
  <c r="S2459" i="92"/>
  <c r="J1907" i="157"/>
  <c r="K1907" i="157" s="1"/>
  <c r="K1907" i="92"/>
  <c r="G2061" i="92"/>
  <c r="J2061" i="157"/>
  <c r="K2061" i="157" s="1"/>
  <c r="K2061" i="92"/>
  <c r="U2989" i="92"/>
  <c r="W2989" i="92"/>
  <c r="J1853" i="157"/>
  <c r="K1853" i="157" s="1"/>
  <c r="K1853" i="92"/>
  <c r="J1945" i="157"/>
  <c r="K1945" i="157" s="1"/>
  <c r="K1945" i="92"/>
  <c r="F2972" i="157"/>
  <c r="G2972" i="157" s="1"/>
  <c r="E2972" i="92"/>
  <c r="AF2972" i="92" s="1"/>
  <c r="I2972" i="92"/>
  <c r="J2043" i="157"/>
  <c r="K2043" i="157" s="1"/>
  <c r="K2043" i="92"/>
  <c r="J1891" i="157"/>
  <c r="K1891" i="157" s="1"/>
  <c r="K1891" i="92"/>
  <c r="G1891" i="92"/>
  <c r="J1983" i="157"/>
  <c r="K1983" i="157" s="1"/>
  <c r="K1983" i="92"/>
  <c r="G1985" i="92"/>
  <c r="J1985" i="157"/>
  <c r="K1985" i="157" s="1"/>
  <c r="K1985" i="92"/>
  <c r="J1929" i="157"/>
  <c r="K1929" i="157" s="1"/>
  <c r="K1929" i="92"/>
  <c r="J2021" i="157"/>
  <c r="K2021" i="157" s="1"/>
  <c r="K2021" i="92"/>
  <c r="S2458" i="92"/>
  <c r="Z2458" i="92"/>
  <c r="Z2477" i="92"/>
  <c r="S2477" i="92"/>
  <c r="U2990" i="92"/>
  <c r="W2990" i="92"/>
  <c r="F2494" i="157"/>
  <c r="G2494" i="157" s="1"/>
  <c r="I2494" i="92"/>
  <c r="E2494" i="92"/>
  <c r="AF2494" i="92" s="1"/>
  <c r="U64" i="52"/>
  <c r="J1967" i="157"/>
  <c r="K1967" i="157" s="1"/>
  <c r="K1967" i="92"/>
  <c r="J2059" i="157"/>
  <c r="K2059" i="157" s="1"/>
  <c r="K2059" i="92"/>
  <c r="O87" i="52"/>
  <c r="F2953" i="157"/>
  <c r="G2953" i="157" s="1"/>
  <c r="I2953" i="92"/>
  <c r="E2953" i="92"/>
  <c r="AF2953" i="92" s="1"/>
  <c r="F2495" i="157"/>
  <c r="G2495" i="157" s="1"/>
  <c r="E2495" i="92"/>
  <c r="AF2495" i="92" s="1"/>
  <c r="U65" i="52"/>
  <c r="I2495" i="92"/>
  <c r="S2476" i="92"/>
  <c r="Z2476" i="92"/>
  <c r="S1564" i="92"/>
  <c r="Z1564" i="92"/>
  <c r="S1634" i="92"/>
  <c r="Z1634" i="92"/>
  <c r="S1698" i="92"/>
  <c r="Z1698" i="92"/>
  <c r="S1893" i="92"/>
  <c r="Z1893" i="92"/>
  <c r="S1513" i="92"/>
  <c r="Z1513" i="92"/>
  <c r="S1503" i="92"/>
  <c r="Z1503" i="92"/>
  <c r="S1520" i="92"/>
  <c r="Z1520" i="92"/>
  <c r="S1549" i="92"/>
  <c r="Z1549" i="92"/>
  <c r="S1565" i="92"/>
  <c r="Z1565" i="92"/>
  <c r="S1555" i="92"/>
  <c r="Z1555" i="92"/>
  <c r="S1584" i="92"/>
  <c r="Z1584" i="92"/>
  <c r="S1601" i="92"/>
  <c r="Z1601" i="92"/>
  <c r="S1629" i="92"/>
  <c r="Z1629" i="92"/>
  <c r="S1632" i="92"/>
  <c r="Z1632" i="92"/>
  <c r="S1636" i="92"/>
  <c r="Z1636" i="92"/>
  <c r="S1665" i="92"/>
  <c r="Z1665" i="92"/>
  <c r="S1681" i="92"/>
  <c r="Z1681" i="92"/>
  <c r="S1696" i="92"/>
  <c r="Z1696" i="92"/>
  <c r="S1699" i="92"/>
  <c r="Z1699" i="92"/>
  <c r="S1717" i="92"/>
  <c r="Z1717" i="92"/>
  <c r="S1745" i="92"/>
  <c r="Z1745" i="92"/>
  <c r="S1761" i="92"/>
  <c r="Z1761" i="92"/>
  <c r="S1751" i="92"/>
  <c r="Z1751" i="92"/>
  <c r="S1780" i="92"/>
  <c r="Z1780" i="92"/>
  <c r="S1797" i="92"/>
  <c r="Z1797" i="92"/>
  <c r="S1829" i="92"/>
  <c r="Z1829" i="92"/>
  <c r="S1871" i="92"/>
  <c r="Z1871" i="92"/>
  <c r="S2023" i="92"/>
  <c r="Z2023" i="92"/>
  <c r="S1512" i="92"/>
  <c r="Z1512" i="92"/>
  <c r="S1600" i="92"/>
  <c r="Z1600" i="92"/>
  <c r="S1744" i="92"/>
  <c r="Z1744" i="92"/>
  <c r="S1548" i="92"/>
  <c r="Z1548" i="92"/>
  <c r="S1663" i="92"/>
  <c r="Z1663" i="92"/>
  <c r="S2208" i="92"/>
  <c r="Z2208" i="92"/>
  <c r="S1511" i="92"/>
  <c r="Z1511" i="92"/>
  <c r="S1527" i="92"/>
  <c r="Z1527" i="92"/>
  <c r="S1517" i="92"/>
  <c r="Z1517" i="92"/>
  <c r="S1546" i="92"/>
  <c r="Z1546" i="92"/>
  <c r="S1563" i="92"/>
  <c r="Z1563" i="92"/>
  <c r="S1591" i="92"/>
  <c r="Z1591" i="92"/>
  <c r="S1581" i="92"/>
  <c r="Z1581" i="92"/>
  <c r="S1598" i="92"/>
  <c r="Z1598" i="92"/>
  <c r="S1627" i="92"/>
  <c r="Z1627" i="92"/>
  <c r="S1643" i="92"/>
  <c r="Z1643" i="92"/>
  <c r="S1633" i="92"/>
  <c r="Z1633" i="92"/>
  <c r="S1662" i="92"/>
  <c r="Z1662" i="92"/>
  <c r="S1679" i="92"/>
  <c r="Z1679" i="92"/>
  <c r="S1707" i="92"/>
  <c r="Z1707" i="92"/>
  <c r="S1710" i="92"/>
  <c r="Z1710" i="92"/>
  <c r="S1714" i="92"/>
  <c r="Z1714" i="92"/>
  <c r="S1743" i="92"/>
  <c r="Z1743" i="92"/>
  <c r="S1759" i="92"/>
  <c r="Z1759" i="92"/>
  <c r="S1774" i="92"/>
  <c r="Z1774" i="92"/>
  <c r="S1777" i="92"/>
  <c r="Z1777" i="92"/>
  <c r="S1795" i="92"/>
  <c r="Z1795" i="92"/>
  <c r="S2083" i="92"/>
  <c r="Z2083" i="92"/>
  <c r="S1908" i="92"/>
  <c r="Z1908" i="92"/>
  <c r="S2061" i="92"/>
  <c r="Z2061" i="92"/>
  <c r="S1579" i="92"/>
  <c r="Z1579" i="92"/>
  <c r="S1680" i="92"/>
  <c r="Z1680" i="92"/>
  <c r="S1779" i="92"/>
  <c r="Z1779" i="92"/>
  <c r="S2045" i="92"/>
  <c r="Z2045" i="92"/>
  <c r="S1510" i="92"/>
  <c r="Z1510" i="92"/>
  <c r="S1526" i="92"/>
  <c r="Z1526" i="92"/>
  <c r="S1516" i="92"/>
  <c r="Z1516" i="92"/>
  <c r="S1545" i="92"/>
  <c r="Z1545" i="92"/>
  <c r="S1562" i="92"/>
  <c r="Z1562" i="92"/>
  <c r="S1590" i="92"/>
  <c r="Z1590" i="92"/>
  <c r="S1593" i="92"/>
  <c r="Z1593" i="92"/>
  <c r="S1597" i="92"/>
  <c r="Z1597" i="92"/>
  <c r="S1626" i="92"/>
  <c r="Z1626" i="92"/>
  <c r="S1642" i="92"/>
  <c r="Z1642" i="92"/>
  <c r="S1657" i="92"/>
  <c r="Z1657" i="92"/>
  <c r="S1660" i="92"/>
  <c r="Z1660" i="92"/>
  <c r="S1678" i="92"/>
  <c r="Z1678" i="92"/>
  <c r="S1706" i="92"/>
  <c r="Z1706" i="92"/>
  <c r="S1722" i="92"/>
  <c r="Z1722" i="92"/>
  <c r="S1712" i="92"/>
  <c r="Z1712" i="92"/>
  <c r="S1741" i="92"/>
  <c r="Z1741" i="92"/>
  <c r="S1758" i="92"/>
  <c r="Z1758" i="92"/>
  <c r="S1786" i="92"/>
  <c r="Z1786" i="92"/>
  <c r="S1776" i="92"/>
  <c r="Z1776" i="92"/>
  <c r="S1793" i="92"/>
  <c r="Z1793" i="92"/>
  <c r="S1931" i="92"/>
  <c r="Z1931" i="92"/>
  <c r="S1519" i="92"/>
  <c r="Z1519" i="92"/>
  <c r="S1644" i="92"/>
  <c r="Z1644" i="92"/>
  <c r="S1708" i="92"/>
  <c r="Z1708" i="92"/>
  <c r="S1760" i="92"/>
  <c r="Z1760" i="92"/>
  <c r="S1796" i="92"/>
  <c r="Z1796" i="92"/>
  <c r="S2233" i="92"/>
  <c r="Z2233" i="92"/>
  <c r="S1605" i="92"/>
  <c r="Z1605" i="92"/>
  <c r="S1705" i="92"/>
  <c r="Z1705" i="92"/>
  <c r="S1792" i="92"/>
  <c r="Z1792" i="92"/>
  <c r="S1515" i="92"/>
  <c r="Z1515" i="92"/>
  <c r="S1628" i="92"/>
  <c r="Z1628" i="92"/>
  <c r="S1715" i="92"/>
  <c r="Z1715" i="92"/>
  <c r="S1828" i="92"/>
  <c r="Z1828" i="92"/>
  <c r="S1525" i="92"/>
  <c r="Z1525" i="92"/>
  <c r="S1589" i="92"/>
  <c r="Z1589" i="92"/>
  <c r="S1641" i="92"/>
  <c r="Z1641" i="92"/>
  <c r="S1676" i="92"/>
  <c r="Z1676" i="92"/>
  <c r="S1711" i="92"/>
  <c r="Z1711" i="92"/>
  <c r="S1785" i="92"/>
  <c r="Z1785" i="92"/>
  <c r="S1947" i="92"/>
  <c r="Z1947" i="92"/>
  <c r="S1507" i="92"/>
  <c r="Z1507" i="92"/>
  <c r="S1524" i="92"/>
  <c r="Z1524" i="92"/>
  <c r="S1552" i="92"/>
  <c r="Z1552" i="92"/>
  <c r="S1542" i="92"/>
  <c r="Z1542" i="92"/>
  <c r="S1559" i="92"/>
  <c r="Z1559" i="92"/>
  <c r="S1588" i="92"/>
  <c r="Z1588" i="92"/>
  <c r="S1604" i="92"/>
  <c r="Z1604" i="92"/>
  <c r="S1594" i="92"/>
  <c r="Z1594" i="92"/>
  <c r="S1623" i="92"/>
  <c r="Z1623" i="92"/>
  <c r="S1640" i="92"/>
  <c r="Z1640" i="92"/>
  <c r="S1668" i="92"/>
  <c r="Z1668" i="92"/>
  <c r="S1671" i="92"/>
  <c r="Z1671" i="92"/>
  <c r="S1675" i="92"/>
  <c r="Z1675" i="92"/>
  <c r="S1704" i="92"/>
  <c r="Z1704" i="92"/>
  <c r="S1720" i="92"/>
  <c r="Z1720" i="92"/>
  <c r="S1735" i="92"/>
  <c r="Z1735" i="92"/>
  <c r="S1738" i="92"/>
  <c r="Z1738" i="92"/>
  <c r="S1756" i="92"/>
  <c r="Z1756" i="92"/>
  <c r="S1784" i="92"/>
  <c r="Z1784" i="92"/>
  <c r="S1800" i="92"/>
  <c r="Z1800" i="92"/>
  <c r="S1790" i="92"/>
  <c r="Z1790" i="92"/>
  <c r="S1969" i="92"/>
  <c r="Z1969" i="92"/>
  <c r="S2691" i="92"/>
  <c r="Z2691" i="92"/>
  <c r="S1582" i="92"/>
  <c r="Z1582" i="92"/>
  <c r="S1750" i="92"/>
  <c r="Z1750" i="92"/>
  <c r="S1509" i="92"/>
  <c r="Z1509" i="92"/>
  <c r="S1543" i="92"/>
  <c r="Z1543" i="92"/>
  <c r="S1595" i="92"/>
  <c r="Z1595" i="92"/>
  <c r="S1669" i="92"/>
  <c r="Z1669" i="92"/>
  <c r="S1721" i="92"/>
  <c r="Z1721" i="92"/>
  <c r="S1757" i="92"/>
  <c r="Z1757" i="92"/>
  <c r="S1788" i="92"/>
  <c r="Z1788" i="92"/>
  <c r="S1506" i="92"/>
  <c r="Z1506" i="92"/>
  <c r="S1523" i="92"/>
  <c r="Z1523" i="92"/>
  <c r="S1551" i="92"/>
  <c r="Z1551" i="92"/>
  <c r="S1554" i="92"/>
  <c r="Z1554" i="92"/>
  <c r="S1558" i="92"/>
  <c r="Z1558" i="92"/>
  <c r="S1587" i="92"/>
  <c r="Z1587" i="92"/>
  <c r="S1603" i="92"/>
  <c r="Z1603" i="92"/>
  <c r="S1618" i="92"/>
  <c r="Z1618" i="92"/>
  <c r="S1621" i="92"/>
  <c r="Z1621" i="92"/>
  <c r="S1639" i="92"/>
  <c r="Z1639" i="92"/>
  <c r="S1667" i="92"/>
  <c r="Z1667" i="92"/>
  <c r="S1683" i="92"/>
  <c r="Z1683" i="92"/>
  <c r="S1673" i="92"/>
  <c r="Z1673" i="92"/>
  <c r="S1702" i="92"/>
  <c r="Z1702" i="92"/>
  <c r="S1719" i="92"/>
  <c r="Z1719" i="92"/>
  <c r="S1747" i="92"/>
  <c r="Z1747" i="92"/>
  <c r="S1737" i="92"/>
  <c r="Z1737" i="92"/>
  <c r="S1754" i="92"/>
  <c r="Z1754" i="92"/>
  <c r="S1783" i="92"/>
  <c r="Z1783" i="92"/>
  <c r="S1799" i="92"/>
  <c r="Z1799" i="92"/>
  <c r="S1789" i="92"/>
  <c r="Z1789" i="92"/>
  <c r="S1855" i="92"/>
  <c r="Z1855" i="92"/>
  <c r="S1985" i="92"/>
  <c r="Z1985" i="92"/>
  <c r="S2373" i="92"/>
  <c r="Z2373" i="92"/>
  <c r="S1540" i="92"/>
  <c r="Z1540" i="92"/>
  <c r="S1561" i="92"/>
  <c r="Z1561" i="92"/>
  <c r="S1624" i="92"/>
  <c r="Z1624" i="92"/>
  <c r="S1659" i="92"/>
  <c r="Z1659" i="92"/>
  <c r="S1740" i="92"/>
  <c r="Z1740" i="92"/>
  <c r="S1501" i="92"/>
  <c r="Z1501" i="92"/>
  <c r="S1504" i="92"/>
  <c r="Z1504" i="92"/>
  <c r="S1522" i="92"/>
  <c r="Z1522" i="92"/>
  <c r="S1550" i="92"/>
  <c r="Z1550" i="92"/>
  <c r="S1566" i="92"/>
  <c r="Z1566" i="92"/>
  <c r="S1556" i="92"/>
  <c r="Z1556" i="92"/>
  <c r="S1585" i="92"/>
  <c r="Z1585" i="92"/>
  <c r="S1602" i="92"/>
  <c r="Z1602" i="92"/>
  <c r="S1630" i="92"/>
  <c r="Z1630" i="92"/>
  <c r="S1620" i="92"/>
  <c r="Z1620" i="92"/>
  <c r="S1637" i="92"/>
  <c r="Z1637" i="92"/>
  <c r="S1666" i="92"/>
  <c r="Z1666" i="92"/>
  <c r="S1682" i="92"/>
  <c r="Z1682" i="92"/>
  <c r="S1672" i="92"/>
  <c r="Z1672" i="92"/>
  <c r="S1701" i="92"/>
  <c r="Z1701" i="92"/>
  <c r="S1718" i="92"/>
  <c r="Z1718" i="92"/>
  <c r="S1746" i="92"/>
  <c r="Z1746" i="92"/>
  <c r="S1749" i="92"/>
  <c r="Z1749" i="92"/>
  <c r="S1753" i="92"/>
  <c r="Z1753" i="92"/>
  <c r="S1782" i="92"/>
  <c r="Z1782" i="92"/>
  <c r="S1798" i="92"/>
  <c r="Z1798" i="92"/>
  <c r="S1827" i="92"/>
  <c r="Z1827" i="92"/>
  <c r="S2007" i="92"/>
  <c r="Z2007" i="92"/>
  <c r="S2673" i="92"/>
  <c r="Z2673" i="92"/>
  <c r="E1739" i="92"/>
  <c r="E1674" i="92"/>
  <c r="E1622" i="92"/>
  <c r="W2208" i="92"/>
  <c r="U2208" i="92"/>
  <c r="W2279" i="92"/>
  <c r="W2233" i="92"/>
  <c r="U2233" i="92"/>
  <c r="W2340" i="92"/>
  <c r="U2340" i="92"/>
  <c r="U2373" i="92"/>
  <c r="W2373" i="92"/>
  <c r="W2529" i="92"/>
  <c r="W2567" i="92"/>
  <c r="W2603" i="92"/>
  <c r="W2910" i="92"/>
  <c r="W2512" i="92"/>
  <c r="W2527" i="92"/>
  <c r="W2565" i="92"/>
  <c r="W2601" i="92"/>
  <c r="W2928" i="92"/>
  <c r="W2511" i="92"/>
  <c r="W2551" i="92"/>
  <c r="W2564" i="92"/>
  <c r="W2600" i="92"/>
  <c r="W2515" i="92"/>
  <c r="W2528" i="92"/>
  <c r="W2566" i="92"/>
  <c r="W2602" i="92"/>
  <c r="W2936" i="92"/>
  <c r="W2293" i="92"/>
  <c r="W2510" i="92"/>
  <c r="W2548" i="92"/>
  <c r="W2585" i="92"/>
  <c r="W2676" i="92"/>
  <c r="W2509" i="92"/>
  <c r="W2547" i="92"/>
  <c r="W2584" i="92"/>
  <c r="W2900" i="92"/>
  <c r="W2533" i="92"/>
  <c r="W2546" i="92"/>
  <c r="W2583" i="92"/>
  <c r="W2892" i="92"/>
  <c r="W2530" i="92"/>
  <c r="W2545" i="92"/>
  <c r="W2582" i="92"/>
  <c r="W2918" i="92"/>
  <c r="U1893" i="92"/>
  <c r="G1983" i="92"/>
  <c r="U1931" i="92"/>
  <c r="U1969" i="92"/>
  <c r="G2059" i="92"/>
  <c r="G1929" i="92"/>
  <c r="W2007" i="92"/>
  <c r="W1871" i="92"/>
  <c r="G1853" i="92"/>
  <c r="W1908" i="92"/>
  <c r="G2005" i="92"/>
  <c r="G1869" i="92"/>
  <c r="W2045" i="92"/>
  <c r="G2043" i="92"/>
  <c r="G1907" i="92"/>
  <c r="G2021" i="92"/>
  <c r="G1967" i="92"/>
  <c r="W1855" i="92"/>
  <c r="G1945" i="92"/>
  <c r="N11" i="44"/>
  <c r="N14" i="44" s="1"/>
  <c r="N31" i="44"/>
  <c r="N29" i="44"/>
  <c r="E1791" i="92"/>
  <c r="F45" i="151"/>
  <c r="F1607" i="157" s="1"/>
  <c r="G1607" i="157" s="1"/>
  <c r="E1661" i="92"/>
  <c r="E1713" i="92"/>
  <c r="D45" i="151"/>
  <c r="F1568" i="157" s="1"/>
  <c r="G1568" i="157" s="1"/>
  <c r="E1518" i="92"/>
  <c r="E1778" i="92"/>
  <c r="E1596" i="92"/>
  <c r="E1583" i="92"/>
  <c r="E1635" i="92"/>
  <c r="E1700" i="92"/>
  <c r="E1752" i="92"/>
  <c r="E1505" i="92"/>
  <c r="E1557" i="92"/>
  <c r="R19" i="151"/>
  <c r="F1817" i="157" s="1"/>
  <c r="G1817" i="157" s="1"/>
  <c r="L45" i="151"/>
  <c r="F1724" i="157" s="1"/>
  <c r="G1724" i="157" s="1"/>
  <c r="D28" i="151"/>
  <c r="F1553" i="157" s="1"/>
  <c r="G1553" i="157" s="1"/>
  <c r="F1830" i="157"/>
  <c r="G1830" i="157" s="1"/>
  <c r="N45" i="151"/>
  <c r="F1763" i="157" s="1"/>
  <c r="G1763" i="157" s="1"/>
  <c r="F28" i="151"/>
  <c r="F1592" i="157" s="1"/>
  <c r="G1592" i="157" s="1"/>
  <c r="P45" i="151"/>
  <c r="F1802" i="157" s="1"/>
  <c r="G1802" i="157" s="1"/>
  <c r="H28" i="151"/>
  <c r="F1631" i="157" s="1"/>
  <c r="G1631" i="157" s="1"/>
  <c r="J28" i="151"/>
  <c r="F1670" i="157" s="1"/>
  <c r="G1670" i="157" s="1"/>
  <c r="Z186" i="92" l="1"/>
  <c r="S186" i="92"/>
  <c r="F244" i="157"/>
  <c r="G244" i="157" s="1"/>
  <c r="E244" i="92"/>
  <c r="I244" i="92"/>
  <c r="W1983" i="92"/>
  <c r="W1967" i="92"/>
  <c r="W1853" i="92"/>
  <c r="W1985" i="92"/>
  <c r="S1544" i="92"/>
  <c r="S1813" i="92"/>
  <c r="F1514" i="157"/>
  <c r="G1514" i="157" s="1"/>
  <c r="B47" i="151"/>
  <c r="F1530" i="157" s="1"/>
  <c r="G1530" i="157" s="1"/>
  <c r="W1907" i="92"/>
  <c r="W2023" i="92"/>
  <c r="W2043" i="92"/>
  <c r="W2061" i="92"/>
  <c r="W2059" i="92"/>
  <c r="E1528" i="92"/>
  <c r="N32" i="44"/>
  <c r="E1787" i="92"/>
  <c r="P47" i="151"/>
  <c r="F1803" i="157" s="1"/>
  <c r="G1803" i="157" s="1"/>
  <c r="G2084" i="92"/>
  <c r="J2084" i="157"/>
  <c r="K2084" i="157" s="1"/>
  <c r="S1838" i="92"/>
  <c r="S1832" i="92"/>
  <c r="Z1834" i="92"/>
  <c r="S1819" i="92"/>
  <c r="S1825" i="92"/>
  <c r="N47" i="151"/>
  <c r="F1764" i="157" s="1"/>
  <c r="G1764" i="157" s="1"/>
  <c r="R43" i="151"/>
  <c r="F1840" i="157" s="1"/>
  <c r="G1840" i="157" s="1"/>
  <c r="L47" i="151"/>
  <c r="F1725" i="157" s="1"/>
  <c r="G1725" i="157" s="1"/>
  <c r="Z1822" i="92"/>
  <c r="E1709" i="92"/>
  <c r="Z1813" i="92"/>
  <c r="S1818" i="92"/>
  <c r="S1831" i="92"/>
  <c r="Z1836" i="92"/>
  <c r="Z1816" i="92"/>
  <c r="S1821" i="92"/>
  <c r="Z1835" i="92"/>
  <c r="Z1544" i="92"/>
  <c r="Z1839" i="92"/>
  <c r="Z1815" i="92"/>
  <c r="Z1824" i="92"/>
  <c r="Z1837" i="92"/>
  <c r="E1567" i="92"/>
  <c r="F1567" i="157"/>
  <c r="G1567" i="157" s="1"/>
  <c r="E1748" i="92"/>
  <c r="F1748" i="157"/>
  <c r="G1748" i="157" s="1"/>
  <c r="E1723" i="92"/>
  <c r="F1723" i="157"/>
  <c r="G1723" i="157" s="1"/>
  <c r="E1645" i="92"/>
  <c r="F1645" i="157"/>
  <c r="G1645" i="157" s="1"/>
  <c r="E1762" i="92"/>
  <c r="F1762" i="157"/>
  <c r="G1762" i="157" s="1"/>
  <c r="E1529" i="92"/>
  <c r="Z1823" i="92"/>
  <c r="E1606" i="92"/>
  <c r="F1606" i="157"/>
  <c r="G1606" i="157" s="1"/>
  <c r="E1684" i="92"/>
  <c r="F1684" i="157"/>
  <c r="G1684" i="157" s="1"/>
  <c r="E1801" i="92"/>
  <c r="F1801" i="157"/>
  <c r="G1801" i="157" s="1"/>
  <c r="E1685" i="92"/>
  <c r="F1685" i="157"/>
  <c r="G1685" i="157" s="1"/>
  <c r="E1646" i="92"/>
  <c r="F1646" i="157"/>
  <c r="G1646" i="157" s="1"/>
  <c r="U2021" i="92"/>
  <c r="U2005" i="92"/>
  <c r="S2099" i="92"/>
  <c r="S2082" i="92"/>
  <c r="Z2082" i="92"/>
  <c r="U1929" i="92"/>
  <c r="S2494" i="92"/>
  <c r="Z2494" i="92"/>
  <c r="Z2972" i="92"/>
  <c r="S2972" i="92"/>
  <c r="Z2954" i="92"/>
  <c r="S2954" i="92"/>
  <c r="J2097" i="157"/>
  <c r="K2097" i="157" s="1"/>
  <c r="K2097" i="92"/>
  <c r="G2099" i="92"/>
  <c r="J2099" i="157"/>
  <c r="K2099" i="157" s="1"/>
  <c r="K2099" i="92"/>
  <c r="F2990" i="157"/>
  <c r="G2990" i="157" s="1"/>
  <c r="E2990" i="92"/>
  <c r="AF2990" i="92" s="1"/>
  <c r="I2990" i="92"/>
  <c r="S2971" i="92"/>
  <c r="Z2971" i="92"/>
  <c r="U88" i="52"/>
  <c r="F3009" i="157"/>
  <c r="G3009" i="157" s="1"/>
  <c r="E3009" i="92"/>
  <c r="I3009" i="92"/>
  <c r="J2081" i="157"/>
  <c r="K2081" i="157" s="1"/>
  <c r="K2081" i="92"/>
  <c r="Z2495" i="92"/>
  <c r="S2495" i="92"/>
  <c r="U1945" i="92"/>
  <c r="U1869" i="92"/>
  <c r="U87" i="52"/>
  <c r="F3008" i="157"/>
  <c r="G3008" i="157" s="1"/>
  <c r="E3008" i="92"/>
  <c r="I3008" i="92"/>
  <c r="S2953" i="92"/>
  <c r="Z2953" i="92"/>
  <c r="F2989" i="157"/>
  <c r="G2989" i="157" s="1"/>
  <c r="I2989" i="92"/>
  <c r="E2989" i="92"/>
  <c r="AF2989" i="92" s="1"/>
  <c r="S1700" i="92"/>
  <c r="Z1700" i="92"/>
  <c r="S1713" i="92"/>
  <c r="Z1713" i="92"/>
  <c r="S1635" i="92"/>
  <c r="Z1635" i="92"/>
  <c r="S1674" i="92"/>
  <c r="Z1674" i="92"/>
  <c r="S1739" i="92"/>
  <c r="Z1739" i="92"/>
  <c r="S1661" i="92"/>
  <c r="Z1661" i="92"/>
  <c r="S1583" i="92"/>
  <c r="Z1583" i="92"/>
  <c r="S1557" i="92"/>
  <c r="Z1557" i="92"/>
  <c r="S1596" i="92"/>
  <c r="Z1596" i="92"/>
  <c r="S1622" i="92"/>
  <c r="Z1622" i="92"/>
  <c r="S1752" i="92"/>
  <c r="Z1752" i="92"/>
  <c r="S1778" i="92"/>
  <c r="Z1778" i="92"/>
  <c r="S1791" i="92"/>
  <c r="Z1791" i="92"/>
  <c r="S1505" i="92"/>
  <c r="Z1505" i="92"/>
  <c r="S1518" i="92"/>
  <c r="Z1518" i="92"/>
  <c r="E1802" i="92"/>
  <c r="E1763" i="92"/>
  <c r="E1724" i="92"/>
  <c r="E1607" i="92"/>
  <c r="E1568" i="92"/>
  <c r="E1830" i="92"/>
  <c r="W1929" i="92"/>
  <c r="W1931" i="92"/>
  <c r="U2023" i="92"/>
  <c r="U2045" i="92"/>
  <c r="W1969" i="92"/>
  <c r="U1908" i="92"/>
  <c r="W2021" i="92"/>
  <c r="U1985" i="92"/>
  <c r="U2061" i="92"/>
  <c r="W1869" i="92"/>
  <c r="U1853" i="92"/>
  <c r="U2059" i="92"/>
  <c r="U1855" i="92"/>
  <c r="W2005" i="92"/>
  <c r="W1945" i="92"/>
  <c r="U1907" i="92"/>
  <c r="U1983" i="92"/>
  <c r="W1947" i="92"/>
  <c r="U1947" i="92"/>
  <c r="U1871" i="92"/>
  <c r="U1891" i="92"/>
  <c r="W1891" i="92"/>
  <c r="G2097" i="92"/>
  <c r="U2007" i="92"/>
  <c r="W1893" i="92"/>
  <c r="U1967" i="92"/>
  <c r="U2043" i="92"/>
  <c r="W2083" i="92"/>
  <c r="G2081" i="92"/>
  <c r="D47" i="151"/>
  <c r="F1569" i="157" s="1"/>
  <c r="G1569" i="157" s="1"/>
  <c r="E1553" i="92"/>
  <c r="F47" i="151"/>
  <c r="F1608" i="157" s="1"/>
  <c r="G1608" i="157" s="1"/>
  <c r="E1592" i="92"/>
  <c r="R45" i="151"/>
  <c r="F1841" i="157" s="1"/>
  <c r="G1841" i="157" s="1"/>
  <c r="J47" i="151"/>
  <c r="F1686" i="157" s="1"/>
  <c r="G1686" i="157" s="1"/>
  <c r="E1670" i="92"/>
  <c r="E1514" i="92"/>
  <c r="H47" i="151"/>
  <c r="F1647" i="157" s="1"/>
  <c r="G1647" i="157" s="1"/>
  <c r="E1631" i="92"/>
  <c r="R28" i="151"/>
  <c r="F1826" i="157" s="1"/>
  <c r="G1826" i="157" s="1"/>
  <c r="E1817" i="92"/>
  <c r="E1483" i="92"/>
  <c r="Z1483" i="92" s="1"/>
  <c r="E1484" i="92"/>
  <c r="Z1484" i="92" s="1"/>
  <c r="E1485" i="92"/>
  <c r="Z1485" i="92" s="1"/>
  <c r="E1486" i="92"/>
  <c r="Z1486" i="92" s="1"/>
  <c r="E1487" i="92"/>
  <c r="Z1487" i="92" s="1"/>
  <c r="E1488" i="92"/>
  <c r="Z1488" i="92" s="1"/>
  <c r="E1474" i="92"/>
  <c r="Z1474" i="92" s="1"/>
  <c r="E1475" i="92"/>
  <c r="Z1475" i="92" s="1"/>
  <c r="E1476" i="92"/>
  <c r="Z1476" i="92" s="1"/>
  <c r="E1477" i="92"/>
  <c r="Z1477" i="92" s="1"/>
  <c r="E1478" i="92"/>
  <c r="Z1478" i="92" s="1"/>
  <c r="E1479" i="92"/>
  <c r="Z1479" i="92" s="1"/>
  <c r="E1465" i="92"/>
  <c r="Z1465" i="92" s="1"/>
  <c r="E1466" i="92"/>
  <c r="Z1466" i="92" s="1"/>
  <c r="E1467" i="92"/>
  <c r="Z1467" i="92" s="1"/>
  <c r="E1468" i="92"/>
  <c r="Z1468" i="92" s="1"/>
  <c r="E1469" i="92"/>
  <c r="Z1469" i="92" s="1"/>
  <c r="E1470" i="92"/>
  <c r="Z1470" i="92" s="1"/>
  <c r="E1456" i="92"/>
  <c r="Z1456" i="92" s="1"/>
  <c r="E1457" i="92"/>
  <c r="Z1457" i="92" s="1"/>
  <c r="E1458" i="92"/>
  <c r="Z1458" i="92" s="1"/>
  <c r="E1459" i="92"/>
  <c r="Z1459" i="92" s="1"/>
  <c r="E1460" i="92"/>
  <c r="Z1460" i="92" s="1"/>
  <c r="E1461" i="92"/>
  <c r="Z1461" i="92" s="1"/>
  <c r="E1447" i="92"/>
  <c r="Z1447" i="92" s="1"/>
  <c r="E1448" i="92"/>
  <c r="Z1448" i="92" s="1"/>
  <c r="E1449" i="92"/>
  <c r="Z1449" i="92" s="1"/>
  <c r="E1450" i="92"/>
  <c r="Z1450" i="92" s="1"/>
  <c r="E1451" i="92"/>
  <c r="Z1451" i="92" s="1"/>
  <c r="E1452" i="92"/>
  <c r="Z1452" i="92" s="1"/>
  <c r="B15" i="40"/>
  <c r="J1038" i="157" s="1"/>
  <c r="K1038" i="157" s="1"/>
  <c r="P33" i="40"/>
  <c r="J1368" i="157" s="1"/>
  <c r="K1368" i="157" s="1"/>
  <c r="N33" i="40"/>
  <c r="J1323" i="157" s="1"/>
  <c r="K1323" i="157" s="1"/>
  <c r="L33" i="40"/>
  <c r="J1278" i="157" s="1"/>
  <c r="K1278" i="157" s="1"/>
  <c r="J33" i="40"/>
  <c r="J1233" i="157" s="1"/>
  <c r="K1233" i="157" s="1"/>
  <c r="H33" i="40"/>
  <c r="J1188" i="157" s="1"/>
  <c r="K1188" i="157" s="1"/>
  <c r="F33" i="40"/>
  <c r="J1143" i="157" s="1"/>
  <c r="K1143" i="157" s="1"/>
  <c r="P31" i="40"/>
  <c r="N31" i="40"/>
  <c r="L31" i="40"/>
  <c r="J31" i="40"/>
  <c r="H31" i="40"/>
  <c r="F31" i="40"/>
  <c r="D31" i="40"/>
  <c r="B31" i="40"/>
  <c r="J1051" i="157" s="1"/>
  <c r="K1051" i="157" s="1"/>
  <c r="B12" i="40"/>
  <c r="P11" i="40"/>
  <c r="N11" i="40"/>
  <c r="L11" i="40"/>
  <c r="J11" i="40"/>
  <c r="H11" i="40"/>
  <c r="F11" i="40"/>
  <c r="D11" i="40"/>
  <c r="B11" i="40"/>
  <c r="J1034" i="157" s="1"/>
  <c r="K1034" i="157" s="1"/>
  <c r="G1443" i="92"/>
  <c r="E1443" i="92"/>
  <c r="Z1443" i="92" s="1"/>
  <c r="E1440" i="92"/>
  <c r="Z1440" i="92" s="1"/>
  <c r="E1441" i="92"/>
  <c r="Z1441" i="92" s="1"/>
  <c r="E1439" i="92"/>
  <c r="Z1439" i="92" s="1"/>
  <c r="E1389" i="92"/>
  <c r="Z1389" i="92" s="1"/>
  <c r="E1390" i="92"/>
  <c r="Z1390" i="92" s="1"/>
  <c r="E1391" i="92"/>
  <c r="Z1391" i="92" s="1"/>
  <c r="E1388" i="92"/>
  <c r="Z1388" i="92" s="1"/>
  <c r="E1384" i="92"/>
  <c r="Z1384" i="92" s="1"/>
  <c r="E1385" i="92"/>
  <c r="Z1385" i="92" s="1"/>
  <c r="E1383" i="92"/>
  <c r="Z1383" i="92" s="1"/>
  <c r="E1371" i="92"/>
  <c r="Z1371" i="92" s="1"/>
  <c r="E1372" i="92"/>
  <c r="Z1372" i="92" s="1"/>
  <c r="E1373" i="92"/>
  <c r="Z1373" i="92" s="1"/>
  <c r="E1374" i="92"/>
  <c r="Z1374" i="92" s="1"/>
  <c r="E1375" i="92"/>
  <c r="Z1375" i="92" s="1"/>
  <c r="E1376" i="92"/>
  <c r="Z1376" i="92" s="1"/>
  <c r="E1377" i="92"/>
  <c r="Z1377" i="92" s="1"/>
  <c r="E1378" i="92"/>
  <c r="Z1378" i="92" s="1"/>
  <c r="E1370" i="92"/>
  <c r="Z1370" i="92" s="1"/>
  <c r="E1356" i="92"/>
  <c r="Z1356" i="92" s="1"/>
  <c r="E1357" i="92"/>
  <c r="Z1357" i="92" s="1"/>
  <c r="E1358" i="92"/>
  <c r="Z1358" i="92" s="1"/>
  <c r="E1359" i="92"/>
  <c r="Z1359" i="92" s="1"/>
  <c r="E1360" i="92"/>
  <c r="Z1360" i="92" s="1"/>
  <c r="E1361" i="92"/>
  <c r="Z1361" i="92" s="1"/>
  <c r="E1362" i="92"/>
  <c r="Z1362" i="92" s="1"/>
  <c r="E1363" i="92"/>
  <c r="Z1363" i="92" s="1"/>
  <c r="E1364" i="92"/>
  <c r="Z1364" i="92" s="1"/>
  <c r="E1355" i="92"/>
  <c r="Z1355" i="92" s="1"/>
  <c r="E1354" i="92"/>
  <c r="Z1354" i="92" s="1"/>
  <c r="E1344" i="92"/>
  <c r="Z1344" i="92" s="1"/>
  <c r="E1345" i="92"/>
  <c r="Z1345" i="92" s="1"/>
  <c r="E1346" i="92"/>
  <c r="Z1346" i="92" s="1"/>
  <c r="E1343" i="92"/>
  <c r="Z1343" i="92" s="1"/>
  <c r="E1339" i="92"/>
  <c r="Z1339" i="92" s="1"/>
  <c r="E1340" i="92"/>
  <c r="Z1340" i="92" s="1"/>
  <c r="E1338" i="92"/>
  <c r="Z1338" i="92" s="1"/>
  <c r="E1325" i="92"/>
  <c r="Z1325" i="92" s="1"/>
  <c r="E1326" i="92"/>
  <c r="Z1326" i="92" s="1"/>
  <c r="E1327" i="92"/>
  <c r="Z1327" i="92" s="1"/>
  <c r="E1328" i="92"/>
  <c r="Z1328" i="92" s="1"/>
  <c r="E1329" i="92"/>
  <c r="Z1329" i="92" s="1"/>
  <c r="E1330" i="92"/>
  <c r="Z1330" i="92" s="1"/>
  <c r="E1331" i="92"/>
  <c r="Z1331" i="92" s="1"/>
  <c r="E1332" i="92"/>
  <c r="Z1332" i="92" s="1"/>
  <c r="E1333" i="92"/>
  <c r="Z1333" i="92" s="1"/>
  <c r="E1311" i="92"/>
  <c r="Z1311" i="92" s="1"/>
  <c r="E1312" i="92"/>
  <c r="Z1312" i="92" s="1"/>
  <c r="E1313" i="92"/>
  <c r="Z1313" i="92" s="1"/>
  <c r="E1314" i="92"/>
  <c r="Z1314" i="92" s="1"/>
  <c r="E1315" i="92"/>
  <c r="Z1315" i="92" s="1"/>
  <c r="E1316" i="92"/>
  <c r="Z1316" i="92" s="1"/>
  <c r="E1317" i="92"/>
  <c r="Z1317" i="92" s="1"/>
  <c r="E1318" i="92"/>
  <c r="Z1318" i="92" s="1"/>
  <c r="E1319" i="92"/>
  <c r="Z1319" i="92" s="1"/>
  <c r="E1310" i="92"/>
  <c r="Z1310" i="92" s="1"/>
  <c r="E1309" i="92"/>
  <c r="Z1309" i="92" s="1"/>
  <c r="E1299" i="92"/>
  <c r="Z1299" i="92" s="1"/>
  <c r="E1300" i="92"/>
  <c r="Z1300" i="92" s="1"/>
  <c r="E1301" i="92"/>
  <c r="Z1301" i="92" s="1"/>
  <c r="E1298" i="92"/>
  <c r="Z1298" i="92" s="1"/>
  <c r="E1294" i="92"/>
  <c r="Z1294" i="92" s="1"/>
  <c r="E1295" i="92"/>
  <c r="Z1295" i="92" s="1"/>
  <c r="E1293" i="92"/>
  <c r="Z1293" i="92" s="1"/>
  <c r="E1280" i="92"/>
  <c r="Z1280" i="92" s="1"/>
  <c r="E1281" i="92"/>
  <c r="Z1281" i="92" s="1"/>
  <c r="E1282" i="92"/>
  <c r="Z1282" i="92" s="1"/>
  <c r="E1283" i="92"/>
  <c r="Z1283" i="92" s="1"/>
  <c r="E1284" i="92"/>
  <c r="Z1284" i="92" s="1"/>
  <c r="E1285" i="92"/>
  <c r="Z1285" i="92" s="1"/>
  <c r="E1286" i="92"/>
  <c r="Z1286" i="92" s="1"/>
  <c r="E1287" i="92"/>
  <c r="Z1287" i="92" s="1"/>
  <c r="E1288" i="92"/>
  <c r="Z1288" i="92" s="1"/>
  <c r="E1266" i="92"/>
  <c r="Z1266" i="92" s="1"/>
  <c r="E1267" i="92"/>
  <c r="Z1267" i="92" s="1"/>
  <c r="E1268" i="92"/>
  <c r="Z1268" i="92" s="1"/>
  <c r="E1269" i="92"/>
  <c r="Z1269" i="92" s="1"/>
  <c r="E1270" i="92"/>
  <c r="Z1270" i="92" s="1"/>
  <c r="E1271" i="92"/>
  <c r="Z1271" i="92" s="1"/>
  <c r="E1272" i="92"/>
  <c r="Z1272" i="92" s="1"/>
  <c r="E1273" i="92"/>
  <c r="Z1273" i="92" s="1"/>
  <c r="E1274" i="92"/>
  <c r="Z1274" i="92" s="1"/>
  <c r="E1265" i="92"/>
  <c r="Z1265" i="92" s="1"/>
  <c r="E1264" i="92"/>
  <c r="Z1264" i="92" s="1"/>
  <c r="E1254" i="92"/>
  <c r="Z1254" i="92" s="1"/>
  <c r="E1255" i="92"/>
  <c r="Z1255" i="92" s="1"/>
  <c r="E1256" i="92"/>
  <c r="Z1256" i="92" s="1"/>
  <c r="E1253" i="92"/>
  <c r="Z1253" i="92" s="1"/>
  <c r="E1249" i="92"/>
  <c r="Z1249" i="92" s="1"/>
  <c r="E1250" i="92"/>
  <c r="Z1250" i="92" s="1"/>
  <c r="E1248" i="92"/>
  <c r="Z1248" i="92" s="1"/>
  <c r="E1235" i="92"/>
  <c r="Z1235" i="92" s="1"/>
  <c r="E1236" i="92"/>
  <c r="Z1236" i="92" s="1"/>
  <c r="E1237" i="92"/>
  <c r="Z1237" i="92" s="1"/>
  <c r="E1238" i="92"/>
  <c r="Z1238" i="92" s="1"/>
  <c r="E1239" i="92"/>
  <c r="Z1239" i="92" s="1"/>
  <c r="E1240" i="92"/>
  <c r="Z1240" i="92" s="1"/>
  <c r="E1241" i="92"/>
  <c r="Z1241" i="92" s="1"/>
  <c r="E1242" i="92"/>
  <c r="Z1242" i="92" s="1"/>
  <c r="E1243" i="92"/>
  <c r="Z1243" i="92" s="1"/>
  <c r="E1221" i="92"/>
  <c r="Z1221" i="92" s="1"/>
  <c r="E1222" i="92"/>
  <c r="Z1222" i="92" s="1"/>
  <c r="E1223" i="92"/>
  <c r="Z1223" i="92" s="1"/>
  <c r="E1224" i="92"/>
  <c r="Z1224" i="92" s="1"/>
  <c r="E1225" i="92"/>
  <c r="Z1225" i="92" s="1"/>
  <c r="E1226" i="92"/>
  <c r="Z1226" i="92" s="1"/>
  <c r="E1227" i="92"/>
  <c r="Z1227" i="92" s="1"/>
  <c r="E1228" i="92"/>
  <c r="Z1228" i="92" s="1"/>
  <c r="E1229" i="92"/>
  <c r="Z1229" i="92" s="1"/>
  <c r="E1220" i="92"/>
  <c r="Z1220" i="92" s="1"/>
  <c r="E1219" i="92"/>
  <c r="Z1219" i="92" s="1"/>
  <c r="E1209" i="92"/>
  <c r="Z1209" i="92" s="1"/>
  <c r="E1210" i="92"/>
  <c r="Z1210" i="92" s="1"/>
  <c r="E1211" i="92"/>
  <c r="Z1211" i="92" s="1"/>
  <c r="E1208" i="92"/>
  <c r="Z1208" i="92" s="1"/>
  <c r="E1204" i="92"/>
  <c r="Z1204" i="92" s="1"/>
  <c r="E1205" i="92"/>
  <c r="Z1205" i="92" s="1"/>
  <c r="E1203" i="92"/>
  <c r="Z1203" i="92" s="1"/>
  <c r="E1190" i="92"/>
  <c r="Z1190" i="92" s="1"/>
  <c r="E1191" i="92"/>
  <c r="Z1191" i="92" s="1"/>
  <c r="E1192" i="92"/>
  <c r="Z1192" i="92" s="1"/>
  <c r="E1193" i="92"/>
  <c r="Z1193" i="92" s="1"/>
  <c r="E1194" i="92"/>
  <c r="Z1194" i="92" s="1"/>
  <c r="E1195" i="92"/>
  <c r="Z1195" i="92" s="1"/>
  <c r="E1196" i="92"/>
  <c r="Z1196" i="92" s="1"/>
  <c r="E1197" i="92"/>
  <c r="Z1197" i="92" s="1"/>
  <c r="E1198" i="92"/>
  <c r="Z1198" i="92" s="1"/>
  <c r="E1176" i="92"/>
  <c r="Z1176" i="92" s="1"/>
  <c r="E1177" i="92"/>
  <c r="Z1177" i="92" s="1"/>
  <c r="E1178" i="92"/>
  <c r="Z1178" i="92" s="1"/>
  <c r="E1179" i="92"/>
  <c r="Z1179" i="92" s="1"/>
  <c r="E1180" i="92"/>
  <c r="Z1180" i="92" s="1"/>
  <c r="E1181" i="92"/>
  <c r="Z1181" i="92" s="1"/>
  <c r="E1182" i="92"/>
  <c r="Z1182" i="92" s="1"/>
  <c r="E1183" i="92"/>
  <c r="Z1183" i="92" s="1"/>
  <c r="E1184" i="92"/>
  <c r="Z1184" i="92" s="1"/>
  <c r="E1175" i="92"/>
  <c r="Z1175" i="92" s="1"/>
  <c r="E1174" i="92"/>
  <c r="Z1174" i="92" s="1"/>
  <c r="E1164" i="92"/>
  <c r="Z1164" i="92" s="1"/>
  <c r="E1165" i="92"/>
  <c r="Z1165" i="92" s="1"/>
  <c r="E1166" i="92"/>
  <c r="Z1166" i="92" s="1"/>
  <c r="E1163" i="92"/>
  <c r="Z1163" i="92" s="1"/>
  <c r="E1159" i="92"/>
  <c r="Z1159" i="92" s="1"/>
  <c r="E1160" i="92"/>
  <c r="Z1160" i="92" s="1"/>
  <c r="E1158" i="92"/>
  <c r="Z1158" i="92" s="1"/>
  <c r="E1145" i="92"/>
  <c r="Z1145" i="92" s="1"/>
  <c r="E1146" i="92"/>
  <c r="Z1146" i="92" s="1"/>
  <c r="E1147" i="92"/>
  <c r="Z1147" i="92" s="1"/>
  <c r="E1148" i="92"/>
  <c r="Z1148" i="92" s="1"/>
  <c r="E1149" i="92"/>
  <c r="Z1149" i="92" s="1"/>
  <c r="E1150" i="92"/>
  <c r="Z1150" i="92" s="1"/>
  <c r="E1151" i="92"/>
  <c r="Z1151" i="92" s="1"/>
  <c r="E1152" i="92"/>
  <c r="Z1152" i="92" s="1"/>
  <c r="E1153" i="92"/>
  <c r="Z1153" i="92" s="1"/>
  <c r="E1131" i="92"/>
  <c r="Z1131" i="92" s="1"/>
  <c r="E1132" i="92"/>
  <c r="Z1132" i="92" s="1"/>
  <c r="E1133" i="92"/>
  <c r="Z1133" i="92" s="1"/>
  <c r="E1134" i="92"/>
  <c r="Z1134" i="92" s="1"/>
  <c r="E1135" i="92"/>
  <c r="Z1135" i="92" s="1"/>
  <c r="E1136" i="92"/>
  <c r="Z1136" i="92" s="1"/>
  <c r="E1137" i="92"/>
  <c r="Z1137" i="92" s="1"/>
  <c r="E1138" i="92"/>
  <c r="Z1138" i="92" s="1"/>
  <c r="E1139" i="92"/>
  <c r="Z1139" i="92" s="1"/>
  <c r="E1130" i="92"/>
  <c r="Z1130" i="92" s="1"/>
  <c r="E1129" i="92"/>
  <c r="Z1129" i="92" s="1"/>
  <c r="E1119" i="92"/>
  <c r="Z1119" i="92" s="1"/>
  <c r="E1120" i="92"/>
  <c r="Z1120" i="92" s="1"/>
  <c r="E1121" i="92"/>
  <c r="Z1121" i="92" s="1"/>
  <c r="E1118" i="92"/>
  <c r="Z1118" i="92" s="1"/>
  <c r="E1114" i="92"/>
  <c r="Z1114" i="92" s="1"/>
  <c r="E1115" i="92"/>
  <c r="Z1115" i="92" s="1"/>
  <c r="E1113" i="92"/>
  <c r="Z1113" i="92" s="1"/>
  <c r="E1100" i="92"/>
  <c r="Z1100" i="92" s="1"/>
  <c r="E1101" i="92"/>
  <c r="Z1101" i="92" s="1"/>
  <c r="E1102" i="92"/>
  <c r="Z1102" i="92" s="1"/>
  <c r="E1103" i="92"/>
  <c r="Z1103" i="92" s="1"/>
  <c r="E1104" i="92"/>
  <c r="Z1104" i="92" s="1"/>
  <c r="E1105" i="92"/>
  <c r="Z1105" i="92" s="1"/>
  <c r="E1106" i="92"/>
  <c r="Z1106" i="92" s="1"/>
  <c r="E1107" i="92"/>
  <c r="Z1107" i="92" s="1"/>
  <c r="E1108" i="92"/>
  <c r="Z1108" i="92" s="1"/>
  <c r="E1086" i="92"/>
  <c r="Z1086" i="92" s="1"/>
  <c r="E1087" i="92"/>
  <c r="Z1087" i="92" s="1"/>
  <c r="E1088" i="92"/>
  <c r="Z1088" i="92" s="1"/>
  <c r="E1089" i="92"/>
  <c r="Z1089" i="92" s="1"/>
  <c r="E1090" i="92"/>
  <c r="Z1090" i="92" s="1"/>
  <c r="E1091" i="92"/>
  <c r="Z1091" i="92" s="1"/>
  <c r="E1092" i="92"/>
  <c r="Z1092" i="92" s="1"/>
  <c r="E1093" i="92"/>
  <c r="Z1093" i="92" s="1"/>
  <c r="E1094" i="92"/>
  <c r="Z1094" i="92" s="1"/>
  <c r="E1085" i="92"/>
  <c r="Z1085" i="92" s="1"/>
  <c r="E1084" i="92"/>
  <c r="Z1084" i="92" s="1"/>
  <c r="E1074" i="92"/>
  <c r="Z1074" i="92" s="1"/>
  <c r="E1075" i="92"/>
  <c r="Z1075" i="92" s="1"/>
  <c r="E1076" i="92"/>
  <c r="Z1076" i="92" s="1"/>
  <c r="E1073" i="92"/>
  <c r="Z1073" i="92" s="1"/>
  <c r="E1069" i="92"/>
  <c r="Z1069" i="92" s="1"/>
  <c r="E1070" i="92"/>
  <c r="Z1070" i="92" s="1"/>
  <c r="E1068" i="92"/>
  <c r="Z1068" i="92" s="1"/>
  <c r="E1055" i="92"/>
  <c r="Z1055" i="92" s="1"/>
  <c r="E1056" i="92"/>
  <c r="Z1056" i="92" s="1"/>
  <c r="E1057" i="92"/>
  <c r="Z1057" i="92" s="1"/>
  <c r="E1058" i="92"/>
  <c r="Z1058" i="92" s="1"/>
  <c r="E1059" i="92"/>
  <c r="Z1059" i="92" s="1"/>
  <c r="E1060" i="92"/>
  <c r="Z1060" i="92" s="1"/>
  <c r="E1061" i="92"/>
  <c r="Z1061" i="92" s="1"/>
  <c r="E1062" i="92"/>
  <c r="Z1062" i="92" s="1"/>
  <c r="E1063" i="92"/>
  <c r="Z1063" i="92" s="1"/>
  <c r="K34" i="39"/>
  <c r="R33" i="39"/>
  <c r="B12" i="11" s="1"/>
  <c r="E1039" i="92"/>
  <c r="Z1039" i="92" s="1"/>
  <c r="R12" i="39"/>
  <c r="E1030" i="92"/>
  <c r="Z1030" i="92" s="1"/>
  <c r="E1029" i="92"/>
  <c r="Z1029" i="92" s="1"/>
  <c r="E1022" i="92"/>
  <c r="Z1022" i="92" s="1"/>
  <c r="E1021" i="92"/>
  <c r="Z1021" i="92" s="1"/>
  <c r="E1018" i="92"/>
  <c r="Z1018" i="92" s="1"/>
  <c r="E1017" i="92"/>
  <c r="Z1017" i="92" s="1"/>
  <c r="E1009" i="92"/>
  <c r="Z1009" i="92" s="1"/>
  <c r="E1008" i="92"/>
  <c r="Z1008" i="92" s="1"/>
  <c r="E1005" i="92"/>
  <c r="Z1005" i="92" s="1"/>
  <c r="E1004" i="92"/>
  <c r="Z1004" i="92" s="1"/>
  <c r="E949" i="92"/>
  <c r="Z949" i="92" s="1"/>
  <c r="I152" i="92" l="1"/>
  <c r="E152" i="92"/>
  <c r="F12" i="11"/>
  <c r="F152" i="157"/>
  <c r="G152" i="157" s="1"/>
  <c r="Z244" i="92"/>
  <c r="S244" i="92"/>
  <c r="S1528" i="92"/>
  <c r="S1787" i="92"/>
  <c r="W2099" i="92"/>
  <c r="Z1528" i="92"/>
  <c r="Z1709" i="92"/>
  <c r="W2097" i="92"/>
  <c r="S1529" i="92"/>
  <c r="E1803" i="92"/>
  <c r="Z1787" i="92"/>
  <c r="E1764" i="92"/>
  <c r="E1840" i="92"/>
  <c r="E1725" i="92"/>
  <c r="S1709" i="92"/>
  <c r="F1395" i="157"/>
  <c r="G1395" i="157" s="1"/>
  <c r="E1395" i="92"/>
  <c r="I1395" i="92"/>
  <c r="F1413" i="157"/>
  <c r="G1413" i="157" s="1"/>
  <c r="I1413" i="92"/>
  <c r="E1413" i="92"/>
  <c r="Z1529" i="92"/>
  <c r="Z1685" i="92"/>
  <c r="S1685" i="92"/>
  <c r="Z1748" i="92"/>
  <c r="S1748" i="92"/>
  <c r="S1801" i="92"/>
  <c r="Z1801" i="92"/>
  <c r="S1762" i="92"/>
  <c r="Z1762" i="92"/>
  <c r="S1567" i="92"/>
  <c r="Z1567" i="92"/>
  <c r="S1684" i="92"/>
  <c r="Z1684" i="92"/>
  <c r="S1645" i="92"/>
  <c r="Z1645" i="92"/>
  <c r="S1646" i="92"/>
  <c r="Z1646" i="92"/>
  <c r="S1606" i="92"/>
  <c r="Z1606" i="92"/>
  <c r="S1723" i="92"/>
  <c r="Z1723" i="92"/>
  <c r="U2081" i="92"/>
  <c r="K1169" i="92"/>
  <c r="J1169" i="157"/>
  <c r="K1169" i="157" s="1"/>
  <c r="K1141" i="92"/>
  <c r="J1141" i="157"/>
  <c r="K1141" i="157" s="1"/>
  <c r="K1214" i="92"/>
  <c r="J1214" i="157"/>
  <c r="K1214" i="157" s="1"/>
  <c r="K1186" i="92"/>
  <c r="J1186" i="157"/>
  <c r="K1186" i="157" s="1"/>
  <c r="K1259" i="92"/>
  <c r="J1259" i="157"/>
  <c r="K1259" i="157" s="1"/>
  <c r="K1231" i="92"/>
  <c r="J1231" i="157"/>
  <c r="K1231" i="157" s="1"/>
  <c r="S3008" i="92"/>
  <c r="Z3008" i="92"/>
  <c r="Z2990" i="92"/>
  <c r="S2990" i="92"/>
  <c r="K1124" i="92"/>
  <c r="J1124" i="157"/>
  <c r="K1124" i="157" s="1"/>
  <c r="K1304" i="92"/>
  <c r="J1304" i="157"/>
  <c r="K1304" i="157" s="1"/>
  <c r="K1276" i="92"/>
  <c r="J1276" i="157"/>
  <c r="K1276" i="157" s="1"/>
  <c r="K1349" i="92"/>
  <c r="J1349" i="157"/>
  <c r="K1349" i="157" s="1"/>
  <c r="K1321" i="92"/>
  <c r="J1321" i="157"/>
  <c r="K1321" i="157" s="1"/>
  <c r="S2989" i="92"/>
  <c r="Z2989" i="92"/>
  <c r="F3062" i="157"/>
  <c r="G3062" i="157" s="1"/>
  <c r="E3062" i="92"/>
  <c r="I3062" i="92"/>
  <c r="Z3009" i="92"/>
  <c r="S3009" i="92"/>
  <c r="R12" i="40"/>
  <c r="J1395" i="157" s="1"/>
  <c r="K1395" i="157" s="1"/>
  <c r="J1035" i="157"/>
  <c r="K1035" i="157" s="1"/>
  <c r="K1366" i="92"/>
  <c r="J1366" i="157"/>
  <c r="K1366" i="157" s="1"/>
  <c r="K1096" i="92"/>
  <c r="J1096" i="157"/>
  <c r="K1096" i="157" s="1"/>
  <c r="K1079" i="92"/>
  <c r="J1079" i="157"/>
  <c r="K1079" i="157" s="1"/>
  <c r="F3063" i="157"/>
  <c r="G3063" i="157" s="1"/>
  <c r="E3063" i="92"/>
  <c r="I3063" i="92"/>
  <c r="K1233" i="92"/>
  <c r="G1233" i="92"/>
  <c r="K1323" i="92"/>
  <c r="G1323" i="92"/>
  <c r="G1368" i="92"/>
  <c r="K1368" i="92"/>
  <c r="K1034" i="92"/>
  <c r="R11" i="40"/>
  <c r="R15" i="40"/>
  <c r="K1053" i="92"/>
  <c r="G1143" i="92"/>
  <c r="K1143" i="92"/>
  <c r="K1188" i="92"/>
  <c r="G1188" i="92"/>
  <c r="K1278" i="92"/>
  <c r="G1278" i="92"/>
  <c r="U1082" i="92"/>
  <c r="W1082" i="92"/>
  <c r="K1035" i="92"/>
  <c r="G1035" i="92"/>
  <c r="S1397" i="92"/>
  <c r="S1188" i="92"/>
  <c r="Z1188" i="92"/>
  <c r="S1352" i="92"/>
  <c r="Z1352" i="92"/>
  <c r="S1592" i="92"/>
  <c r="Z1592" i="92"/>
  <c r="S1143" i="92"/>
  <c r="Z1143" i="92"/>
  <c r="S1262" i="92"/>
  <c r="Z1262" i="92"/>
  <c r="S1307" i="92"/>
  <c r="Z1307" i="92"/>
  <c r="S1631" i="92"/>
  <c r="Z1631" i="92"/>
  <c r="S1724" i="92"/>
  <c r="Z1724" i="92"/>
  <c r="S1802" i="92"/>
  <c r="Z1802" i="92"/>
  <c r="Z1098" i="92"/>
  <c r="S1553" i="92"/>
  <c r="Z1553" i="92"/>
  <c r="S1217" i="92"/>
  <c r="Z1217" i="92"/>
  <c r="S1514" i="92"/>
  <c r="Z1514" i="92"/>
  <c r="S1568" i="92"/>
  <c r="Z1568" i="92"/>
  <c r="S1172" i="92"/>
  <c r="Z1172" i="92"/>
  <c r="S1368" i="92"/>
  <c r="Z1368" i="92"/>
  <c r="S1127" i="92"/>
  <c r="Z1127" i="92"/>
  <c r="S1323" i="92"/>
  <c r="Z1323" i="92"/>
  <c r="S1670" i="92"/>
  <c r="Z1670" i="92"/>
  <c r="S1607" i="92"/>
  <c r="Z1607" i="92"/>
  <c r="S1763" i="92"/>
  <c r="Z1763" i="92"/>
  <c r="S1278" i="92"/>
  <c r="Z1278" i="92"/>
  <c r="S1233" i="92"/>
  <c r="Z1233" i="92"/>
  <c r="S1817" i="92"/>
  <c r="Z1817" i="92"/>
  <c r="S1830" i="92"/>
  <c r="Z1830" i="92"/>
  <c r="E1686" i="92"/>
  <c r="E1647" i="92"/>
  <c r="E1608" i="92"/>
  <c r="E1841" i="92"/>
  <c r="E1826" i="92"/>
  <c r="E1569" i="92"/>
  <c r="U2083" i="92"/>
  <c r="U2099" i="92"/>
  <c r="W1443" i="92"/>
  <c r="U2097" i="92"/>
  <c r="G1096" i="92"/>
  <c r="G1124" i="92"/>
  <c r="G1259" i="92"/>
  <c r="U1262" i="92"/>
  <c r="G1276" i="92"/>
  <c r="W2081" i="92"/>
  <c r="W1127" i="92"/>
  <c r="G1304" i="92"/>
  <c r="U1307" i="92"/>
  <c r="G1321" i="92"/>
  <c r="G1079" i="92"/>
  <c r="G1141" i="92"/>
  <c r="G1349" i="92"/>
  <c r="W1352" i="92"/>
  <c r="G1366" i="92"/>
  <c r="G1034" i="92"/>
  <c r="G1098" i="92"/>
  <c r="G1169" i="92"/>
  <c r="W1172" i="92"/>
  <c r="G1186" i="92"/>
  <c r="G1214" i="92"/>
  <c r="W1217" i="92"/>
  <c r="G1231" i="92"/>
  <c r="R47" i="151"/>
  <c r="F1842" i="157" s="1"/>
  <c r="G1842" i="157" s="1"/>
  <c r="E1530" i="92"/>
  <c r="R31" i="40"/>
  <c r="R33" i="40"/>
  <c r="J1413" i="157" s="1"/>
  <c r="K1413" i="157" s="1"/>
  <c r="G1051" i="92"/>
  <c r="E941" i="92"/>
  <c r="Z941" i="92" s="1"/>
  <c r="E942" i="92"/>
  <c r="Z942" i="92" s="1"/>
  <c r="E943" i="92"/>
  <c r="Z943" i="92" s="1"/>
  <c r="E944" i="92"/>
  <c r="Z944" i="92" s="1"/>
  <c r="E945" i="92"/>
  <c r="Z945" i="92" s="1"/>
  <c r="E946" i="92"/>
  <c r="Z946" i="92" s="1"/>
  <c r="E940" i="92"/>
  <c r="Z940" i="92" s="1"/>
  <c r="E923" i="92"/>
  <c r="Z923" i="92" s="1"/>
  <c r="E924" i="92"/>
  <c r="Z924" i="92" s="1"/>
  <c r="E925" i="92"/>
  <c r="Z925" i="92" s="1"/>
  <c r="E926" i="92"/>
  <c r="Z926" i="92" s="1"/>
  <c r="E927" i="92"/>
  <c r="Z927" i="92" s="1"/>
  <c r="E928" i="92"/>
  <c r="Z928" i="92" s="1"/>
  <c r="E922" i="92"/>
  <c r="Z922" i="92" s="1"/>
  <c r="E914" i="92"/>
  <c r="Z914" i="92" s="1"/>
  <c r="E915" i="92"/>
  <c r="Z915" i="92" s="1"/>
  <c r="E916" i="92"/>
  <c r="Z916" i="92" s="1"/>
  <c r="E917" i="92"/>
  <c r="Z917" i="92" s="1"/>
  <c r="E918" i="92"/>
  <c r="Z918" i="92" s="1"/>
  <c r="E919" i="92"/>
  <c r="Z919" i="92" s="1"/>
  <c r="E913" i="92"/>
  <c r="Z913" i="92" s="1"/>
  <c r="E904" i="92"/>
  <c r="Z904" i="92" s="1"/>
  <c r="E905" i="92"/>
  <c r="Z905" i="92" s="1"/>
  <c r="E906" i="92"/>
  <c r="Z906" i="92" s="1"/>
  <c r="E907" i="92"/>
  <c r="Z907" i="92" s="1"/>
  <c r="E908" i="92"/>
  <c r="Z908" i="92" s="1"/>
  <c r="E909" i="92"/>
  <c r="Z909" i="92" s="1"/>
  <c r="E903" i="92"/>
  <c r="Z903" i="92" s="1"/>
  <c r="E886" i="92"/>
  <c r="Z886" i="92" s="1"/>
  <c r="E887" i="92"/>
  <c r="Z887" i="92" s="1"/>
  <c r="E888" i="92"/>
  <c r="Z888" i="92" s="1"/>
  <c r="E889" i="92"/>
  <c r="Z889" i="92" s="1"/>
  <c r="E890" i="92"/>
  <c r="Z890" i="92" s="1"/>
  <c r="E891" i="92"/>
  <c r="Z891" i="92" s="1"/>
  <c r="E885" i="92"/>
  <c r="Z885" i="92" s="1"/>
  <c r="E877" i="92"/>
  <c r="Z877" i="92" s="1"/>
  <c r="E878" i="92"/>
  <c r="Z878" i="92" s="1"/>
  <c r="E879" i="92"/>
  <c r="Z879" i="92" s="1"/>
  <c r="E880" i="92"/>
  <c r="Z880" i="92" s="1"/>
  <c r="E881" i="92"/>
  <c r="Z881" i="92" s="1"/>
  <c r="E882" i="92"/>
  <c r="Z882" i="92" s="1"/>
  <c r="E876" i="92"/>
  <c r="Z876" i="92" s="1"/>
  <c r="E868" i="92"/>
  <c r="Z868" i="92" s="1"/>
  <c r="E867" i="92"/>
  <c r="Z867" i="92" s="1"/>
  <c r="E845" i="92"/>
  <c r="Z845" i="92" s="1"/>
  <c r="E846" i="92"/>
  <c r="Z846" i="92" s="1"/>
  <c r="E847" i="92"/>
  <c r="Z847" i="92" s="1"/>
  <c r="E848" i="92"/>
  <c r="Z848" i="92" s="1"/>
  <c r="E849" i="92"/>
  <c r="Z849" i="92" s="1"/>
  <c r="E850" i="92"/>
  <c r="Z850" i="92" s="1"/>
  <c r="E851" i="92"/>
  <c r="Z851" i="92" s="1"/>
  <c r="E852" i="92"/>
  <c r="Z852" i="92" s="1"/>
  <c r="E844" i="92"/>
  <c r="Z844" i="92" s="1"/>
  <c r="E833" i="92"/>
  <c r="Z833" i="92" s="1"/>
  <c r="E834" i="92"/>
  <c r="Z834" i="92" s="1"/>
  <c r="E835" i="92"/>
  <c r="Z835" i="92" s="1"/>
  <c r="E836" i="92"/>
  <c r="Z836" i="92" s="1"/>
  <c r="E837" i="92"/>
  <c r="Z837" i="92" s="1"/>
  <c r="E838" i="92"/>
  <c r="Z838" i="92" s="1"/>
  <c r="E839" i="92"/>
  <c r="Z839" i="92" s="1"/>
  <c r="E840" i="92"/>
  <c r="Z840" i="92" s="1"/>
  <c r="E832" i="92"/>
  <c r="Z832" i="92" s="1"/>
  <c r="E821" i="92"/>
  <c r="Z821" i="92" s="1"/>
  <c r="E822" i="92"/>
  <c r="Z822" i="92" s="1"/>
  <c r="E823" i="92"/>
  <c r="Z823" i="92" s="1"/>
  <c r="E824" i="92"/>
  <c r="Z824" i="92" s="1"/>
  <c r="E825" i="92"/>
  <c r="Z825" i="92" s="1"/>
  <c r="E826" i="92"/>
  <c r="Z826" i="92" s="1"/>
  <c r="E827" i="92"/>
  <c r="Z827" i="92" s="1"/>
  <c r="E828" i="92"/>
  <c r="Z828" i="92" s="1"/>
  <c r="E820" i="92"/>
  <c r="Z820" i="92" s="1"/>
  <c r="E809" i="92"/>
  <c r="Z809" i="92" s="1"/>
  <c r="E810" i="92"/>
  <c r="Z810" i="92" s="1"/>
  <c r="E811" i="92"/>
  <c r="Z811" i="92" s="1"/>
  <c r="E812" i="92"/>
  <c r="Z812" i="92" s="1"/>
  <c r="E813" i="92"/>
  <c r="Z813" i="92" s="1"/>
  <c r="E814" i="92"/>
  <c r="Z814" i="92" s="1"/>
  <c r="E815" i="92"/>
  <c r="Z815" i="92" s="1"/>
  <c r="E816" i="92"/>
  <c r="Z816" i="92" s="1"/>
  <c r="E808" i="92"/>
  <c r="Z808" i="92" s="1"/>
  <c r="E797" i="92"/>
  <c r="Z797" i="92" s="1"/>
  <c r="E798" i="92"/>
  <c r="Z798" i="92" s="1"/>
  <c r="E799" i="92"/>
  <c r="Z799" i="92" s="1"/>
  <c r="E800" i="92"/>
  <c r="Z800" i="92" s="1"/>
  <c r="E801" i="92"/>
  <c r="Z801" i="92" s="1"/>
  <c r="E802" i="92"/>
  <c r="Z802" i="92" s="1"/>
  <c r="E803" i="92"/>
  <c r="Z803" i="92" s="1"/>
  <c r="E804" i="92"/>
  <c r="Z804" i="92" s="1"/>
  <c r="E796" i="92"/>
  <c r="Z796" i="92" s="1"/>
  <c r="E785" i="92"/>
  <c r="Z785" i="92" s="1"/>
  <c r="E786" i="92"/>
  <c r="Z786" i="92" s="1"/>
  <c r="E787" i="92"/>
  <c r="Z787" i="92" s="1"/>
  <c r="E788" i="92"/>
  <c r="Z788" i="92" s="1"/>
  <c r="E789" i="92"/>
  <c r="Z789" i="92" s="1"/>
  <c r="E790" i="92"/>
  <c r="Z790" i="92" s="1"/>
  <c r="E791" i="92"/>
  <c r="Z791" i="92" s="1"/>
  <c r="E792" i="92"/>
  <c r="Z792" i="92" s="1"/>
  <c r="E784" i="92"/>
  <c r="Z784" i="92" s="1"/>
  <c r="E780" i="92"/>
  <c r="Z780" i="92" s="1"/>
  <c r="E778" i="92"/>
  <c r="Z778" i="92" s="1"/>
  <c r="E777" i="92"/>
  <c r="Z777" i="92" s="1"/>
  <c r="E763" i="92"/>
  <c r="Z763" i="92" s="1"/>
  <c r="E764" i="92"/>
  <c r="Z764" i="92" s="1"/>
  <c r="E765" i="92"/>
  <c r="Z765" i="92" s="1"/>
  <c r="E766" i="92"/>
  <c r="Z766" i="92" s="1"/>
  <c r="E767" i="92"/>
  <c r="Z767" i="92" s="1"/>
  <c r="E762" i="92"/>
  <c r="Z762" i="92" s="1"/>
  <c r="E755" i="92"/>
  <c r="Z755" i="92" s="1"/>
  <c r="E756" i="92"/>
  <c r="Z756" i="92" s="1"/>
  <c r="E757" i="92"/>
  <c r="Z757" i="92" s="1"/>
  <c r="E758" i="92"/>
  <c r="Z758" i="92" s="1"/>
  <c r="E759" i="92"/>
  <c r="Z759" i="92" s="1"/>
  <c r="E754" i="92"/>
  <c r="Z754" i="92" s="1"/>
  <c r="E747" i="92"/>
  <c r="Z747" i="92" s="1"/>
  <c r="E748" i="92"/>
  <c r="Z748" i="92" s="1"/>
  <c r="E749" i="92"/>
  <c r="Z749" i="92" s="1"/>
  <c r="E750" i="92"/>
  <c r="Z750" i="92" s="1"/>
  <c r="E751" i="92"/>
  <c r="Z751" i="92" s="1"/>
  <c r="E746" i="92"/>
  <c r="Z746" i="92" s="1"/>
  <c r="E739" i="92"/>
  <c r="Z739" i="92" s="1"/>
  <c r="E740" i="92"/>
  <c r="Z740" i="92" s="1"/>
  <c r="E741" i="92"/>
  <c r="Z741" i="92" s="1"/>
  <c r="E742" i="92"/>
  <c r="Z742" i="92" s="1"/>
  <c r="E743" i="92"/>
  <c r="Z743" i="92" s="1"/>
  <c r="E738" i="92"/>
  <c r="Z738" i="92" s="1"/>
  <c r="E731" i="92"/>
  <c r="Z731" i="92" s="1"/>
  <c r="E732" i="92"/>
  <c r="Z732" i="92" s="1"/>
  <c r="E733" i="92"/>
  <c r="Z733" i="92" s="1"/>
  <c r="E734" i="92"/>
  <c r="Z734" i="92" s="1"/>
  <c r="E735" i="92"/>
  <c r="Z735" i="92" s="1"/>
  <c r="E730" i="92"/>
  <c r="Z730" i="92" s="1"/>
  <c r="E723" i="92"/>
  <c r="Z723" i="92" s="1"/>
  <c r="E724" i="92"/>
  <c r="Z724" i="92" s="1"/>
  <c r="E725" i="92"/>
  <c r="Z725" i="92" s="1"/>
  <c r="E726" i="92"/>
  <c r="Z726" i="92" s="1"/>
  <c r="E727" i="92"/>
  <c r="Z727" i="92" s="1"/>
  <c r="E722" i="92"/>
  <c r="Z722" i="92" s="1"/>
  <c r="E716" i="92"/>
  <c r="Z716" i="92" s="1"/>
  <c r="E717" i="92"/>
  <c r="Z717" i="92" s="1"/>
  <c r="E715" i="92"/>
  <c r="Z715" i="92" s="1"/>
  <c r="E710" i="92"/>
  <c r="Z710" i="92" s="1"/>
  <c r="E709" i="92"/>
  <c r="Z709" i="92" s="1"/>
  <c r="E692" i="92"/>
  <c r="Z692" i="92" s="1"/>
  <c r="E693" i="92"/>
  <c r="Z693" i="92" s="1"/>
  <c r="E691" i="92"/>
  <c r="Z691" i="92" s="1"/>
  <c r="E686" i="92"/>
  <c r="Z686" i="92" s="1"/>
  <c r="E687" i="92"/>
  <c r="Z687" i="92" s="1"/>
  <c r="E685" i="92"/>
  <c r="Z685" i="92" s="1"/>
  <c r="E668" i="92"/>
  <c r="Z668" i="92" s="1"/>
  <c r="E661" i="92"/>
  <c r="Z661" i="92" s="1"/>
  <c r="E663" i="92"/>
  <c r="Z663" i="92" s="1"/>
  <c r="E664" i="92"/>
  <c r="Z664" i="92" s="1"/>
  <c r="E666" i="92"/>
  <c r="Z666" i="92" s="1"/>
  <c r="E660" i="92"/>
  <c r="Z660" i="92" s="1"/>
  <c r="E657" i="92"/>
  <c r="Z657" i="92" s="1"/>
  <c r="E656" i="92"/>
  <c r="Z656" i="92" s="1"/>
  <c r="E647" i="92"/>
  <c r="Z647" i="92" s="1"/>
  <c r="E648" i="92"/>
  <c r="Z648" i="92" s="1"/>
  <c r="E649" i="92"/>
  <c r="Z649" i="92" s="1"/>
  <c r="E650" i="92"/>
  <c r="Z650" i="92" s="1"/>
  <c r="E651" i="92"/>
  <c r="Z651" i="92" s="1"/>
  <c r="E652" i="92"/>
  <c r="Z652" i="92" s="1"/>
  <c r="E653" i="92"/>
  <c r="Z653" i="92" s="1"/>
  <c r="E645" i="92"/>
  <c r="Z645" i="92" s="1"/>
  <c r="E640" i="92"/>
  <c r="Z640" i="92" s="1"/>
  <c r="E641" i="92"/>
  <c r="Z641" i="92" s="1"/>
  <c r="E642" i="92"/>
  <c r="Z642" i="92" s="1"/>
  <c r="E639" i="92"/>
  <c r="Z639" i="92" s="1"/>
  <c r="E636" i="92"/>
  <c r="Z636" i="92" s="1"/>
  <c r="E637" i="92"/>
  <c r="Z637" i="92" s="1"/>
  <c r="E635" i="92"/>
  <c r="Z635" i="92" s="1"/>
  <c r="E631" i="92"/>
  <c r="Z631" i="92" s="1"/>
  <c r="E624" i="92"/>
  <c r="Z624" i="92" s="1"/>
  <c r="E625" i="92"/>
  <c r="Z625" i="92" s="1"/>
  <c r="E626" i="92"/>
  <c r="Z626" i="92" s="1"/>
  <c r="E627" i="92"/>
  <c r="Z627" i="92" s="1"/>
  <c r="E628" i="92"/>
  <c r="Z628" i="92" s="1"/>
  <c r="E629" i="92"/>
  <c r="Z629" i="92" s="1"/>
  <c r="E623" i="92"/>
  <c r="Z623" i="92" s="1"/>
  <c r="E609" i="92"/>
  <c r="Z609" i="92" s="1"/>
  <c r="E610" i="92"/>
  <c r="Z610" i="92" s="1"/>
  <c r="E611" i="92"/>
  <c r="Z611" i="92" s="1"/>
  <c r="E612" i="92"/>
  <c r="Z612" i="92" s="1"/>
  <c r="E613" i="92"/>
  <c r="Z613" i="92" s="1"/>
  <c r="E614" i="92"/>
  <c r="Z614" i="92" s="1"/>
  <c r="E616" i="92"/>
  <c r="Z616" i="92" s="1"/>
  <c r="E617" i="92"/>
  <c r="Z617" i="92" s="1"/>
  <c r="E618" i="92"/>
  <c r="Z618" i="92" s="1"/>
  <c r="E620" i="92"/>
  <c r="Z620" i="92" s="1"/>
  <c r="E621" i="92"/>
  <c r="Z621" i="92" s="1"/>
  <c r="E608" i="92"/>
  <c r="Z608" i="92" s="1"/>
  <c r="E600" i="92"/>
  <c r="Z600" i="92" s="1"/>
  <c r="E601" i="92"/>
  <c r="Z601" i="92" s="1"/>
  <c r="E602" i="92"/>
  <c r="Z602" i="92" s="1"/>
  <c r="E603" i="92"/>
  <c r="Z603" i="92" s="1"/>
  <c r="E604" i="92"/>
  <c r="Z604" i="92" s="1"/>
  <c r="E599" i="92"/>
  <c r="Z599" i="92" s="1"/>
  <c r="E593" i="92"/>
  <c r="Z593" i="92" s="1"/>
  <c r="E594" i="92"/>
  <c r="Z594" i="92" s="1"/>
  <c r="E595" i="92"/>
  <c r="Z595" i="92" s="1"/>
  <c r="E596" i="92"/>
  <c r="Z596" i="92" s="1"/>
  <c r="E597" i="92"/>
  <c r="Z597" i="92" s="1"/>
  <c r="E587" i="92"/>
  <c r="Z587" i="92" s="1"/>
  <c r="E589" i="92"/>
  <c r="Z589" i="92" s="1"/>
  <c r="E590" i="92"/>
  <c r="Z590" i="92" s="1"/>
  <c r="E591" i="92"/>
  <c r="Z591" i="92" s="1"/>
  <c r="E592" i="92"/>
  <c r="Z592" i="92" s="1"/>
  <c r="E584" i="92"/>
  <c r="Z584" i="92" s="1"/>
  <c r="E585" i="92"/>
  <c r="Z585" i="92" s="1"/>
  <c r="E586" i="92"/>
  <c r="Z586" i="92" s="1"/>
  <c r="E583" i="92"/>
  <c r="Z583" i="92" s="1"/>
  <c r="E581" i="92"/>
  <c r="Z581" i="92" s="1"/>
  <c r="E576" i="92"/>
  <c r="Z576" i="92" s="1"/>
  <c r="E577" i="92"/>
  <c r="Z577" i="92" s="1"/>
  <c r="E578" i="92"/>
  <c r="Z578" i="92" s="1"/>
  <c r="E579" i="92"/>
  <c r="Z579" i="92" s="1"/>
  <c r="G550" i="92"/>
  <c r="E558" i="92"/>
  <c r="Z558" i="92" s="1"/>
  <c r="E559" i="92"/>
  <c r="Z559" i="92" s="1"/>
  <c r="E550" i="92"/>
  <c r="E551" i="92"/>
  <c r="Z551" i="92" s="1"/>
  <c r="E552" i="92"/>
  <c r="Z552" i="92" s="1"/>
  <c r="E553" i="92"/>
  <c r="Z553" i="92" s="1"/>
  <c r="E554" i="92"/>
  <c r="Z554" i="92" s="1"/>
  <c r="E555" i="92"/>
  <c r="Z555" i="92" s="1"/>
  <c r="E556" i="92"/>
  <c r="Z556" i="92" s="1"/>
  <c r="E557" i="92"/>
  <c r="Z557" i="92" s="1"/>
  <c r="E549" i="92"/>
  <c r="Z549" i="92" s="1"/>
  <c r="H23" i="29"/>
  <c r="I20" i="152" s="1"/>
  <c r="E547" i="92"/>
  <c r="E531" i="92"/>
  <c r="Z531" i="92" s="1"/>
  <c r="E532" i="92"/>
  <c r="Z532" i="92" s="1"/>
  <c r="E533" i="92"/>
  <c r="Z533" i="92" s="1"/>
  <c r="E534" i="92"/>
  <c r="Z534" i="92" s="1"/>
  <c r="E535" i="92"/>
  <c r="Z535" i="92" s="1"/>
  <c r="E536" i="92"/>
  <c r="Z536" i="92" s="1"/>
  <c r="E537" i="92"/>
  <c r="Z537" i="92" s="1"/>
  <c r="E538" i="92"/>
  <c r="Z538" i="92" s="1"/>
  <c r="E539" i="92"/>
  <c r="Z539" i="92" s="1"/>
  <c r="E544" i="92"/>
  <c r="Z544" i="92" s="1"/>
  <c r="E530" i="92"/>
  <c r="Z530" i="92" s="1"/>
  <c r="E529" i="92"/>
  <c r="Z529" i="92" s="1"/>
  <c r="E528" i="92"/>
  <c r="Z528" i="92" s="1"/>
  <c r="E471" i="92"/>
  <c r="Z471" i="92" s="1"/>
  <c r="E472" i="92"/>
  <c r="Z472" i="92" s="1"/>
  <c r="E473" i="92"/>
  <c r="Z473" i="92" s="1"/>
  <c r="E474" i="92"/>
  <c r="Z474" i="92" s="1"/>
  <c r="E475" i="92"/>
  <c r="Z475" i="92" s="1"/>
  <c r="E476" i="92"/>
  <c r="Z476" i="92" s="1"/>
  <c r="E477" i="92"/>
  <c r="Z477" i="92" s="1"/>
  <c r="E478" i="92"/>
  <c r="Z478" i="92" s="1"/>
  <c r="E479" i="92"/>
  <c r="Z479" i="92" s="1"/>
  <c r="E480" i="92"/>
  <c r="Z480" i="92" s="1"/>
  <c r="E481" i="92"/>
  <c r="Z481" i="92" s="1"/>
  <c r="E470" i="92"/>
  <c r="Z470" i="92" s="1"/>
  <c r="E455" i="92"/>
  <c r="Z455" i="92" s="1"/>
  <c r="E457" i="92"/>
  <c r="Z457" i="92" s="1"/>
  <c r="E447" i="92"/>
  <c r="Z447" i="92" s="1"/>
  <c r="E448" i="92"/>
  <c r="Z448" i="92" s="1"/>
  <c r="E449" i="92"/>
  <c r="Z449" i="92" s="1"/>
  <c r="E450" i="92"/>
  <c r="Z450" i="92" s="1"/>
  <c r="E451" i="92"/>
  <c r="Z451" i="92" s="1"/>
  <c r="E446" i="92"/>
  <c r="Z446" i="92" s="1"/>
  <c r="E431" i="92"/>
  <c r="E369" i="92"/>
  <c r="Z369" i="92" s="1"/>
  <c r="E370" i="92"/>
  <c r="Z370" i="92" s="1"/>
  <c r="E371" i="92"/>
  <c r="Z371" i="92" s="1"/>
  <c r="E372" i="92"/>
  <c r="Z372" i="92" s="1"/>
  <c r="E377" i="92"/>
  <c r="Z377" i="92" s="1"/>
  <c r="E368" i="92"/>
  <c r="Z368" i="92" s="1"/>
  <c r="E329" i="92"/>
  <c r="Z329" i="92" s="1"/>
  <c r="E332" i="92"/>
  <c r="Z332" i="92" s="1"/>
  <c r="E303" i="92"/>
  <c r="Z303" i="92" s="1"/>
  <c r="E300" i="92"/>
  <c r="Z300" i="92" s="1"/>
  <c r="E291" i="92"/>
  <c r="Z291" i="92" s="1"/>
  <c r="E292" i="92"/>
  <c r="Z292" i="92" s="1"/>
  <c r="E290" i="92"/>
  <c r="Z290" i="92" s="1"/>
  <c r="E283" i="92"/>
  <c r="Z283" i="92" s="1"/>
  <c r="E284" i="92"/>
  <c r="Z284" i="92" s="1"/>
  <c r="E285" i="92"/>
  <c r="Z285" i="92" s="1"/>
  <c r="E282" i="92"/>
  <c r="Z282" i="92" s="1"/>
  <c r="E277" i="92"/>
  <c r="Z277" i="92" s="1"/>
  <c r="E278" i="92"/>
  <c r="Z278" i="92" s="1"/>
  <c r="E279" i="92"/>
  <c r="Z279" i="92" s="1"/>
  <c r="E276" i="92"/>
  <c r="Z276" i="92" s="1"/>
  <c r="G205" i="92"/>
  <c r="G204" i="92"/>
  <c r="G184" i="92"/>
  <c r="E205" i="92"/>
  <c r="Z205" i="92" s="1"/>
  <c r="E204" i="92"/>
  <c r="Z204" i="92" s="1"/>
  <c r="E192" i="92"/>
  <c r="Z192" i="92" s="1"/>
  <c r="E193" i="92"/>
  <c r="Z193" i="92" s="1"/>
  <c r="E194" i="92"/>
  <c r="Z194" i="92" s="1"/>
  <c r="E195" i="92"/>
  <c r="Z195" i="92" s="1"/>
  <c r="E191" i="92"/>
  <c r="Z191" i="92" s="1"/>
  <c r="E188" i="92"/>
  <c r="Z188" i="92" s="1"/>
  <c r="E189" i="92"/>
  <c r="Z189" i="92" s="1"/>
  <c r="E184" i="92"/>
  <c r="Z184" i="92" s="1"/>
  <c r="E180" i="92"/>
  <c r="Z180" i="92" s="1"/>
  <c r="E176" i="92"/>
  <c r="Z176" i="92" s="1"/>
  <c r="E163" i="92"/>
  <c r="Z163" i="92" s="1"/>
  <c r="E164" i="92"/>
  <c r="Z164" i="92" s="1"/>
  <c r="E165" i="92"/>
  <c r="Z165" i="92" s="1"/>
  <c r="E162" i="92"/>
  <c r="Z162" i="92" s="1"/>
  <c r="E151" i="92"/>
  <c r="Z151" i="92" s="1"/>
  <c r="E156" i="92"/>
  <c r="Z156" i="92" s="1"/>
  <c r="E158" i="92"/>
  <c r="Z158" i="92" s="1"/>
  <c r="E159" i="92"/>
  <c r="Z159" i="92" s="1"/>
  <c r="E160" i="92"/>
  <c r="Z160" i="92" s="1"/>
  <c r="G83" i="92"/>
  <c r="E19" i="92"/>
  <c r="Z19" i="92" s="1"/>
  <c r="E20" i="92"/>
  <c r="Z20" i="92" s="1"/>
  <c r="E21" i="92"/>
  <c r="Z21" i="92" s="1"/>
  <c r="E22" i="92"/>
  <c r="Z22" i="92" s="1"/>
  <c r="E23" i="92"/>
  <c r="Z23" i="92" s="1"/>
  <c r="E24" i="92"/>
  <c r="Z24" i="92" s="1"/>
  <c r="E25" i="92"/>
  <c r="Z25" i="92" s="1"/>
  <c r="E26" i="92"/>
  <c r="Z26" i="92" s="1"/>
  <c r="E27" i="92"/>
  <c r="Z27" i="92" s="1"/>
  <c r="I71" i="30"/>
  <c r="J631" i="157" s="1"/>
  <c r="K631" i="157" s="1"/>
  <c r="E239" i="92" l="1"/>
  <c r="Z239" i="92" s="1"/>
  <c r="F239" i="157"/>
  <c r="G239" i="157" s="1"/>
  <c r="I239" i="92"/>
  <c r="S239" i="92" s="1"/>
  <c r="S152" i="92"/>
  <c r="Z152" i="92"/>
  <c r="W1233" i="92"/>
  <c r="U1098" i="92"/>
  <c r="W1231" i="92"/>
  <c r="W1366" i="92"/>
  <c r="Z1803" i="92"/>
  <c r="W1214" i="92"/>
  <c r="W1349" i="92"/>
  <c r="W1276" i="92"/>
  <c r="S1803" i="92"/>
  <c r="S1725" i="92"/>
  <c r="W1188" i="92"/>
  <c r="S1840" i="92"/>
  <c r="W1079" i="92"/>
  <c r="S1764" i="92"/>
  <c r="W1124" i="92"/>
  <c r="W1323" i="92"/>
  <c r="Z1840" i="92"/>
  <c r="Z1725" i="92"/>
  <c r="Z1764" i="92"/>
  <c r="S1413" i="92"/>
  <c r="Z1395" i="92"/>
  <c r="S1395" i="92"/>
  <c r="U1096" i="92"/>
  <c r="U1169" i="92"/>
  <c r="U1321" i="92"/>
  <c r="U1034" i="92"/>
  <c r="U1304" i="92"/>
  <c r="U1141" i="92"/>
  <c r="U1259" i="92"/>
  <c r="U1278" i="92"/>
  <c r="U1143" i="92"/>
  <c r="K1395" i="92"/>
  <c r="S3062" i="92"/>
  <c r="Z3062" i="92"/>
  <c r="K547" i="92"/>
  <c r="J547" i="157"/>
  <c r="K547" i="157" s="1"/>
  <c r="G1398" i="92"/>
  <c r="J1398" i="157"/>
  <c r="K1398" i="157" s="1"/>
  <c r="K1411" i="92"/>
  <c r="J1411" i="157"/>
  <c r="K1411" i="157" s="1"/>
  <c r="U1186" i="92"/>
  <c r="K1394" i="92"/>
  <c r="J1394" i="157"/>
  <c r="K1394" i="157" s="1"/>
  <c r="Z3063" i="92"/>
  <c r="S3063" i="92"/>
  <c r="G1395" i="92"/>
  <c r="U1368" i="92"/>
  <c r="G1413" i="92"/>
  <c r="K1413" i="92"/>
  <c r="Z1397" i="92"/>
  <c r="U1035" i="92"/>
  <c r="W1035" i="92"/>
  <c r="Z1413" i="92"/>
  <c r="S547" i="92"/>
  <c r="Z547" i="92"/>
  <c r="S1569" i="92"/>
  <c r="Z1569" i="92"/>
  <c r="S1647" i="92"/>
  <c r="Z1647" i="92"/>
  <c r="S550" i="92"/>
  <c r="Z550" i="92"/>
  <c r="S1826" i="92"/>
  <c r="Z1826" i="92"/>
  <c r="S1686" i="92"/>
  <c r="Z1686" i="92"/>
  <c r="S1530" i="92"/>
  <c r="Z1530" i="92"/>
  <c r="S1841" i="92"/>
  <c r="Z1841" i="92"/>
  <c r="S1608" i="92"/>
  <c r="Z1608" i="92"/>
  <c r="E1842" i="92"/>
  <c r="D12" i="10"/>
  <c r="U1079" i="92"/>
  <c r="U1124" i="92"/>
  <c r="W1262" i="92"/>
  <c r="U1323" i="92"/>
  <c r="U1217" i="92"/>
  <c r="U1172" i="92"/>
  <c r="U1352" i="92"/>
  <c r="W1096" i="92"/>
  <c r="U1276" i="92"/>
  <c r="U1366" i="92"/>
  <c r="W1304" i="92"/>
  <c r="W1278" i="92"/>
  <c r="W1141" i="92"/>
  <c r="W1368" i="92"/>
  <c r="W1186" i="92"/>
  <c r="W1143" i="92"/>
  <c r="W204" i="92"/>
  <c r="U83" i="92"/>
  <c r="W83" i="92"/>
  <c r="W205" i="92"/>
  <c r="W1034" i="92"/>
  <c r="W1259" i="92"/>
  <c r="U1127" i="92"/>
  <c r="W184" i="92"/>
  <c r="U550" i="92"/>
  <c r="W550" i="92"/>
  <c r="W1307" i="92"/>
  <c r="G1411" i="92"/>
  <c r="U1188" i="92"/>
  <c r="U1233" i="92"/>
  <c r="G631" i="92"/>
  <c r="W1321" i="92"/>
  <c r="U1397" i="92"/>
  <c r="U1231" i="92"/>
  <c r="U1349" i="92"/>
  <c r="U1214" i="92"/>
  <c r="G547" i="92"/>
  <c r="G1394" i="92"/>
  <c r="W1098" i="92"/>
  <c r="W1169" i="92"/>
  <c r="W1053" i="92"/>
  <c r="U1053" i="92"/>
  <c r="W1051" i="92"/>
  <c r="U1051" i="92"/>
  <c r="K263" i="93"/>
  <c r="F703" i="93"/>
  <c r="G703" i="93" s="1"/>
  <c r="F704" i="93"/>
  <c r="G704" i="93" s="1"/>
  <c r="I780" i="92"/>
  <c r="S780" i="92" s="1"/>
  <c r="G64" i="30"/>
  <c r="W631" i="92" l="1"/>
  <c r="W1395" i="92"/>
  <c r="W1411" i="92"/>
  <c r="W1394" i="92"/>
  <c r="F83" i="157"/>
  <c r="G83" i="157" s="1"/>
  <c r="I83" i="92"/>
  <c r="U1395" i="92"/>
  <c r="U1413" i="92"/>
  <c r="U547" i="92"/>
  <c r="E546" i="92"/>
  <c r="Z546" i="92" s="1"/>
  <c r="E562" i="92"/>
  <c r="Z562" i="92" s="1"/>
  <c r="S1842" i="92"/>
  <c r="Z1842" i="92"/>
  <c r="E83" i="92"/>
  <c r="U1411" i="92"/>
  <c r="U1394" i="92"/>
  <c r="W547" i="92"/>
  <c r="W1397" i="92"/>
  <c r="W1413" i="92"/>
  <c r="J704" i="93"/>
  <c r="K704" i="93" s="1"/>
  <c r="J60" i="32"/>
  <c r="F718" i="157" s="1"/>
  <c r="G718" i="157" s="1"/>
  <c r="K41" i="32"/>
  <c r="K38" i="32"/>
  <c r="K37" i="32"/>
  <c r="K36" i="32"/>
  <c r="K39" i="32" l="1"/>
  <c r="E718" i="92"/>
  <c r="Z718" i="92" s="1"/>
  <c r="S83" i="92"/>
  <c r="Z83" i="92"/>
  <c r="R70" i="40" l="1"/>
  <c r="J1439" i="157" s="1"/>
  <c r="K1439" i="157" s="1"/>
  <c r="R71" i="40"/>
  <c r="J1440" i="157" s="1"/>
  <c r="K1440" i="157" s="1"/>
  <c r="R72" i="40"/>
  <c r="J1441" i="157" s="1"/>
  <c r="K1441" i="157" s="1"/>
  <c r="G1441" i="92" l="1"/>
  <c r="G1439" i="92"/>
  <c r="G1440" i="92"/>
  <c r="R73" i="40"/>
  <c r="J1442" i="157" s="1"/>
  <c r="K1442" i="157" s="1"/>
  <c r="W1439" i="92" l="1"/>
  <c r="W1440" i="92"/>
  <c r="W1441" i="92"/>
  <c r="E588" i="92"/>
  <c r="Z588" i="92" s="1"/>
  <c r="G1442" i="92"/>
  <c r="F25" i="26"/>
  <c r="F313" i="157" s="1"/>
  <c r="G313" i="157" s="1"/>
  <c r="W1442" i="92" l="1"/>
  <c r="E313" i="92"/>
  <c r="Z313" i="92" l="1"/>
  <c r="E548" i="92"/>
  <c r="Z548" i="92" s="1"/>
  <c r="I52" i="30" l="1"/>
  <c r="J628" i="157" s="1"/>
  <c r="K628" i="157" s="1"/>
  <c r="B577" i="93"/>
  <c r="F577" i="93"/>
  <c r="G577" i="93" s="1"/>
  <c r="I628" i="92"/>
  <c r="S628" i="92" s="1"/>
  <c r="B628" i="92"/>
  <c r="J577" i="93" l="1"/>
  <c r="K577" i="93" s="1"/>
  <c r="G628" i="92"/>
  <c r="K628" i="92"/>
  <c r="W628" i="92" l="1"/>
  <c r="U628" i="92"/>
  <c r="G110" i="6"/>
  <c r="G46" i="6"/>
  <c r="F527" i="93"/>
  <c r="F528" i="93"/>
  <c r="F499" i="93"/>
  <c r="G499" i="93" s="1"/>
  <c r="F501" i="93"/>
  <c r="O579" i="92"/>
  <c r="O578" i="92"/>
  <c r="O577" i="92"/>
  <c r="O576" i="92"/>
  <c r="I579" i="92"/>
  <c r="S579" i="92" s="1"/>
  <c r="I578" i="92"/>
  <c r="S578" i="92" s="1"/>
  <c r="I577" i="92"/>
  <c r="S577" i="92" s="1"/>
  <c r="I576" i="92"/>
  <c r="S576" i="92" s="1"/>
  <c r="O556" i="92"/>
  <c r="O555" i="92"/>
  <c r="O554" i="92"/>
  <c r="O553" i="92"/>
  <c r="O552" i="92"/>
  <c r="O551" i="92"/>
  <c r="O549" i="92"/>
  <c r="O548" i="92"/>
  <c r="O546" i="92"/>
  <c r="I556" i="92"/>
  <c r="S556" i="92" s="1"/>
  <c r="I555" i="92"/>
  <c r="S555" i="92" s="1"/>
  <c r="I554" i="92"/>
  <c r="S554" i="92" s="1"/>
  <c r="I553" i="92"/>
  <c r="S553" i="92" s="1"/>
  <c r="I552" i="92"/>
  <c r="S552" i="92" s="1"/>
  <c r="I551" i="92"/>
  <c r="S551" i="92" s="1"/>
  <c r="I549" i="92"/>
  <c r="S549" i="92" s="1"/>
  <c r="I548" i="92"/>
  <c r="S548" i="92" s="1"/>
  <c r="I546" i="92"/>
  <c r="S546" i="92" s="1"/>
  <c r="H59" i="26" l="1"/>
  <c r="F365" i="157" s="1"/>
  <c r="G365" i="157" s="1"/>
  <c r="F59" i="26"/>
  <c r="F353" i="157" s="1"/>
  <c r="G353" i="157" s="1"/>
  <c r="H54" i="26"/>
  <c r="F54" i="26"/>
  <c r="F348" i="157" s="1"/>
  <c r="G348" i="157" s="1"/>
  <c r="H53" i="26"/>
  <c r="F359" i="157" s="1"/>
  <c r="G359" i="157" s="1"/>
  <c r="F53" i="26"/>
  <c r="F347" i="157" s="1"/>
  <c r="G347" i="157" s="1"/>
  <c r="H52" i="26"/>
  <c r="F358" i="157" s="1"/>
  <c r="G358" i="157" s="1"/>
  <c r="F52" i="26"/>
  <c r="F346" i="157" s="1"/>
  <c r="G346" i="157" s="1"/>
  <c r="H51" i="26"/>
  <c r="F357" i="157" s="1"/>
  <c r="G357" i="157" s="1"/>
  <c r="F51" i="26"/>
  <c r="F345" i="157" s="1"/>
  <c r="G345" i="157" s="1"/>
  <c r="F50" i="26"/>
  <c r="H50" i="26"/>
  <c r="O329" i="92"/>
  <c r="O332" i="92"/>
  <c r="F356" i="157" l="1"/>
  <c r="G356" i="157" s="1"/>
  <c r="H58" i="26"/>
  <c r="F344" i="157"/>
  <c r="G344" i="157" s="1"/>
  <c r="F58" i="26"/>
  <c r="F360" i="157"/>
  <c r="G360" i="157" s="1"/>
  <c r="L54" i="26"/>
  <c r="E346" i="92"/>
  <c r="E358" i="92"/>
  <c r="E353" i="92"/>
  <c r="E347" i="92"/>
  <c r="E359" i="92"/>
  <c r="E356" i="92"/>
  <c r="E348" i="92"/>
  <c r="E344" i="92"/>
  <c r="E360" i="92"/>
  <c r="E345" i="92"/>
  <c r="E357" i="92"/>
  <c r="E365" i="92"/>
  <c r="H28" i="26"/>
  <c r="F324" i="157" s="1"/>
  <c r="G324" i="157" s="1"/>
  <c r="H25" i="26"/>
  <c r="F321" i="157" s="1"/>
  <c r="G321" i="157" s="1"/>
  <c r="H24" i="26"/>
  <c r="F320" i="157" s="1"/>
  <c r="G320" i="157" s="1"/>
  <c r="H23" i="26"/>
  <c r="H27" i="26" s="1"/>
  <c r="F316" i="157"/>
  <c r="G316" i="157" s="1"/>
  <c r="F24" i="26"/>
  <c r="F312" i="157" s="1"/>
  <c r="G312" i="157" s="1"/>
  <c r="F23" i="26"/>
  <c r="F27" i="26" l="1"/>
  <c r="Z346" i="92"/>
  <c r="Z358" i="92"/>
  <c r="Z360" i="92"/>
  <c r="Z356" i="92"/>
  <c r="Z345" i="92"/>
  <c r="Z344" i="92"/>
  <c r="Z348" i="92"/>
  <c r="Z359" i="92"/>
  <c r="Z365" i="92"/>
  <c r="Z347" i="92"/>
  <c r="Z357" i="92"/>
  <c r="Z353" i="92"/>
  <c r="F311" i="157"/>
  <c r="G311" i="157" s="1"/>
  <c r="F319" i="157"/>
  <c r="G319" i="157" s="1"/>
  <c r="E312" i="92"/>
  <c r="E319" i="92"/>
  <c r="E320" i="92"/>
  <c r="E311" i="92"/>
  <c r="E316" i="92"/>
  <c r="E321" i="92"/>
  <c r="E324" i="92"/>
  <c r="K33" i="28"/>
  <c r="J478" i="157" s="1"/>
  <c r="K478" i="157" s="1"/>
  <c r="Z311" i="92" l="1"/>
  <c r="Z320" i="92"/>
  <c r="Z319" i="92"/>
  <c r="Z312" i="92"/>
  <c r="Z324" i="92"/>
  <c r="Z321" i="92"/>
  <c r="Z316" i="92"/>
  <c r="F29" i="26"/>
  <c r="G478" i="92"/>
  <c r="J51" i="38"/>
  <c r="W478" i="92" l="1"/>
  <c r="F1031" i="157"/>
  <c r="G1031" i="157" s="1"/>
  <c r="E1031" i="92"/>
  <c r="Z1031" i="92" s="1"/>
  <c r="E3712" i="92"/>
  <c r="Z3712" i="92" s="1"/>
  <c r="O16" i="53"/>
  <c r="J2778" i="157" s="1"/>
  <c r="K2778" i="157" s="1"/>
  <c r="O14" i="53"/>
  <c r="J2776" i="157" s="1"/>
  <c r="K2776" i="157" s="1"/>
  <c r="G2776" i="92" l="1"/>
  <c r="G2778" i="92"/>
  <c r="W2778" i="92" l="1"/>
  <c r="W2776" i="92"/>
  <c r="D42" i="122"/>
  <c r="D16" i="122"/>
  <c r="F757" i="93" l="1"/>
  <c r="F758" i="93"/>
  <c r="F759" i="93"/>
  <c r="F760" i="93"/>
  <c r="F761" i="93"/>
  <c r="F762" i="93"/>
  <c r="F763" i="93"/>
  <c r="F764" i="93"/>
  <c r="F756" i="93"/>
  <c r="F1362" i="93" l="1"/>
  <c r="F1363" i="93"/>
  <c r="F1364" i="93"/>
  <c r="F1365" i="93"/>
  <c r="F1366" i="93"/>
  <c r="F1367" i="93"/>
  <c r="F653" i="93"/>
  <c r="F654" i="93"/>
  <c r="F655" i="93"/>
  <c r="F656" i="93"/>
  <c r="F657" i="93"/>
  <c r="O1465" i="92"/>
  <c r="O1466" i="92"/>
  <c r="O1467" i="92"/>
  <c r="O1468" i="92"/>
  <c r="O1469" i="92"/>
  <c r="O1470" i="92"/>
  <c r="O731" i="92"/>
  <c r="O732" i="92"/>
  <c r="O733" i="92"/>
  <c r="O734" i="92"/>
  <c r="O735" i="92"/>
  <c r="I731" i="92"/>
  <c r="S731" i="92" s="1"/>
  <c r="I732" i="92"/>
  <c r="S732" i="92" s="1"/>
  <c r="I733" i="92"/>
  <c r="S733" i="92" s="1"/>
  <c r="I734" i="92"/>
  <c r="S734" i="92" s="1"/>
  <c r="I735" i="92"/>
  <c r="S735" i="92" s="1"/>
  <c r="I1470" i="92" l="1"/>
  <c r="S1470" i="92" s="1"/>
  <c r="I1469" i="92"/>
  <c r="S1469" i="92" s="1"/>
  <c r="I1468" i="92"/>
  <c r="S1468" i="92" s="1"/>
  <c r="I1467" i="92"/>
  <c r="S1467" i="92" s="1"/>
  <c r="I1466" i="92"/>
  <c r="S1466" i="92" s="1"/>
  <c r="I1465" i="92"/>
  <c r="S1465" i="92" s="1"/>
  <c r="F108" i="56" l="1"/>
  <c r="G206" i="6" s="1"/>
  <c r="E35" i="63" l="1"/>
  <c r="J3875" i="157" s="1"/>
  <c r="K3875" i="157" s="1"/>
  <c r="E34" i="63"/>
  <c r="J3874" i="157" s="1"/>
  <c r="K3874" i="157" s="1"/>
  <c r="F3493" i="93"/>
  <c r="G3493" i="93" s="1"/>
  <c r="F3492" i="93"/>
  <c r="G3492" i="93" s="1"/>
  <c r="I3875" i="92"/>
  <c r="S3875" i="92" s="1"/>
  <c r="I3874" i="92"/>
  <c r="S3874" i="92" s="1"/>
  <c r="J3492" i="93" l="1"/>
  <c r="K3492" i="93" s="1"/>
  <c r="G3874" i="92"/>
  <c r="J3493" i="93"/>
  <c r="K3493" i="93" s="1"/>
  <c r="G3875" i="92"/>
  <c r="K3874" i="92"/>
  <c r="K3875" i="92"/>
  <c r="I19" i="120"/>
  <c r="J2258" i="157" s="1"/>
  <c r="K2258" i="157" s="1"/>
  <c r="G2258" i="92" l="1"/>
  <c r="W3874" i="92"/>
  <c r="U3874" i="92"/>
  <c r="W3875" i="92"/>
  <c r="U3875" i="92"/>
  <c r="F3439" i="93"/>
  <c r="G3439" i="93" s="1"/>
  <c r="O3819" i="92"/>
  <c r="I3819" i="92"/>
  <c r="S3819" i="92" s="1"/>
  <c r="I42" i="49"/>
  <c r="K34" i="34"/>
  <c r="J949" i="157" s="1"/>
  <c r="K949" i="157" s="1"/>
  <c r="W2258" i="92" l="1"/>
  <c r="I44" i="49"/>
  <c r="G172" i="6" s="1"/>
  <c r="F2309" i="157"/>
  <c r="G2309" i="157" s="1"/>
  <c r="E2309" i="92"/>
  <c r="Z2309" i="92" s="1"/>
  <c r="G949" i="92"/>
  <c r="E15" i="28"/>
  <c r="W949" i="92" l="1"/>
  <c r="F2311" i="157"/>
  <c r="G2311" i="157" s="1"/>
  <c r="E2311" i="92"/>
  <c r="Z2311" i="92" s="1"/>
  <c r="F452" i="157"/>
  <c r="G452" i="157" s="1"/>
  <c r="E452" i="92"/>
  <c r="Z452" i="92" s="1"/>
  <c r="G104" i="6"/>
  <c r="C16" i="122" l="1"/>
  <c r="F562" i="93" l="1"/>
  <c r="G562" i="93" s="1"/>
  <c r="F563" i="93"/>
  <c r="G563" i="93" s="1"/>
  <c r="F511" i="93"/>
  <c r="G511" i="93" s="1"/>
  <c r="F512" i="93"/>
  <c r="G512" i="93" s="1"/>
  <c r="O611" i="92"/>
  <c r="O612" i="92"/>
  <c r="I611" i="92"/>
  <c r="S611" i="92" s="1"/>
  <c r="I612" i="92"/>
  <c r="S612" i="92" s="1"/>
  <c r="I35" i="30"/>
  <c r="J611" i="157" s="1"/>
  <c r="K611" i="157" s="1"/>
  <c r="I36" i="30"/>
  <c r="J612" i="157" s="1"/>
  <c r="K612" i="157" s="1"/>
  <c r="O558" i="92"/>
  <c r="O559" i="92"/>
  <c r="I558" i="92"/>
  <c r="S558" i="92" s="1"/>
  <c r="I559" i="92"/>
  <c r="S559" i="92" s="1"/>
  <c r="H34" i="29"/>
  <c r="J558" i="157" s="1"/>
  <c r="K558" i="157" s="1"/>
  <c r="H35" i="29"/>
  <c r="J559" i="157" s="1"/>
  <c r="K559" i="157" s="1"/>
  <c r="Q559" i="92" l="1"/>
  <c r="G559" i="92"/>
  <c r="J562" i="93"/>
  <c r="K562" i="93" s="1"/>
  <c r="G611" i="92"/>
  <c r="K558" i="92"/>
  <c r="G558" i="92"/>
  <c r="K612" i="92"/>
  <c r="G612" i="92"/>
  <c r="Q612" i="92"/>
  <c r="K559" i="92"/>
  <c r="J512" i="93"/>
  <c r="K512" i="93" s="1"/>
  <c r="K611" i="92"/>
  <c r="J511" i="93"/>
  <c r="K511" i="93" s="1"/>
  <c r="Q558" i="92"/>
  <c r="J563" i="93"/>
  <c r="K563" i="93" s="1"/>
  <c r="Q611" i="92"/>
  <c r="I2174" i="92"/>
  <c r="S2174" i="92" s="1"/>
  <c r="W558" i="92" l="1"/>
  <c r="U558" i="92"/>
  <c r="W559" i="92"/>
  <c r="U559" i="92"/>
  <c r="W612" i="92"/>
  <c r="U612" i="92"/>
  <c r="W611" i="92"/>
  <c r="U611" i="92"/>
  <c r="I629" i="92"/>
  <c r="S629" i="92" s="1"/>
  <c r="F2735" i="93" l="1"/>
  <c r="G2735" i="93" s="1"/>
  <c r="F2719" i="93"/>
  <c r="G2719" i="93" s="1"/>
  <c r="F2621" i="93"/>
  <c r="G2621" i="93" s="1"/>
  <c r="F2605" i="93"/>
  <c r="G2605" i="93" s="1"/>
  <c r="F2572" i="93"/>
  <c r="G2572" i="93" s="1"/>
  <c r="F2556" i="93"/>
  <c r="G2556" i="93" s="1"/>
  <c r="F2523" i="93"/>
  <c r="G2523" i="93" s="1"/>
  <c r="F2507" i="93"/>
  <c r="G2507" i="93" s="1"/>
  <c r="F2474" i="93"/>
  <c r="G2474" i="93" s="1"/>
  <c r="F2458" i="93"/>
  <c r="G2458" i="93" s="1"/>
  <c r="F2425" i="93"/>
  <c r="G2425" i="93" s="1"/>
  <c r="F2409" i="93"/>
  <c r="G2409" i="93" s="1"/>
  <c r="J2409" i="93"/>
  <c r="K2409" i="93" s="1"/>
  <c r="F2376" i="93"/>
  <c r="G2376" i="93" s="1"/>
  <c r="F2360" i="93"/>
  <c r="G2360" i="93" s="1"/>
  <c r="F2343" i="93"/>
  <c r="G2343" i="93" s="1"/>
  <c r="J2343" i="93"/>
  <c r="K2343" i="93" s="1"/>
  <c r="F2327" i="93"/>
  <c r="G2327" i="93" s="1"/>
  <c r="J2327" i="93"/>
  <c r="K2327" i="93" s="1"/>
  <c r="F2311" i="93"/>
  <c r="G2311" i="93" s="1"/>
  <c r="J2311" i="93"/>
  <c r="K2311" i="93" s="1"/>
  <c r="F2294" i="93"/>
  <c r="G2294" i="93" s="1"/>
  <c r="J2294" i="93"/>
  <c r="K2294" i="93" s="1"/>
  <c r="F2278" i="93"/>
  <c r="G2278" i="93" s="1"/>
  <c r="J2278" i="93"/>
  <c r="K2278" i="93" s="1"/>
  <c r="F2262" i="93"/>
  <c r="G2262" i="93" s="1"/>
  <c r="J2262" i="93"/>
  <c r="K2262" i="93" s="1"/>
  <c r="I3042" i="92"/>
  <c r="S3042" i="92" s="1"/>
  <c r="O3042" i="92"/>
  <c r="I3024" i="92"/>
  <c r="S3024" i="92" s="1"/>
  <c r="O3024" i="92"/>
  <c r="I2914" i="92"/>
  <c r="S2914" i="92" s="1"/>
  <c r="O2914" i="92"/>
  <c r="I2896" i="92"/>
  <c r="S2896" i="92" s="1"/>
  <c r="O2896" i="92"/>
  <c r="I2859" i="92"/>
  <c r="S2859" i="92" s="1"/>
  <c r="O2859" i="92"/>
  <c r="I2841" i="92"/>
  <c r="S2841" i="92" s="1"/>
  <c r="O2841" i="92"/>
  <c r="I2804" i="92"/>
  <c r="S2804" i="92" s="1"/>
  <c r="O2804" i="92"/>
  <c r="I2786" i="92"/>
  <c r="S2786" i="92" s="1"/>
  <c r="O2786" i="92"/>
  <c r="I2749" i="92"/>
  <c r="S2749" i="92" s="1"/>
  <c r="O2749" i="92"/>
  <c r="I2731" i="92"/>
  <c r="S2731" i="92" s="1"/>
  <c r="O2731" i="92"/>
  <c r="I2694" i="92"/>
  <c r="S2694" i="92" s="1"/>
  <c r="O2694" i="92"/>
  <c r="I2676" i="92"/>
  <c r="S2676" i="92" s="1"/>
  <c r="K2676" i="92"/>
  <c r="U2676" i="92" s="1"/>
  <c r="O2676" i="92"/>
  <c r="Q2676" i="92"/>
  <c r="I2639" i="92"/>
  <c r="S2639" i="92" s="1"/>
  <c r="O2639" i="92"/>
  <c r="I2621" i="92"/>
  <c r="S2621" i="92" s="1"/>
  <c r="O2621" i="92"/>
  <c r="I2602" i="92"/>
  <c r="S2602" i="92" s="1"/>
  <c r="K2602" i="92"/>
  <c r="U2602" i="92" s="1"/>
  <c r="O2602" i="92"/>
  <c r="Q2602" i="92"/>
  <c r="I2584" i="92"/>
  <c r="S2584" i="92" s="1"/>
  <c r="K2584" i="92"/>
  <c r="U2584" i="92" s="1"/>
  <c r="O2584" i="92"/>
  <c r="Q2584" i="92"/>
  <c r="I2566" i="92"/>
  <c r="S2566" i="92" s="1"/>
  <c r="K2566" i="92"/>
  <c r="U2566" i="92" s="1"/>
  <c r="O2566" i="92"/>
  <c r="Q2566" i="92"/>
  <c r="I2547" i="92"/>
  <c r="S2547" i="92" s="1"/>
  <c r="K2547" i="92"/>
  <c r="U2547" i="92" s="1"/>
  <c r="O2547" i="92"/>
  <c r="Q2547" i="92"/>
  <c r="I2529" i="92"/>
  <c r="S2529" i="92" s="1"/>
  <c r="K2529" i="92"/>
  <c r="U2529" i="92" s="1"/>
  <c r="O2529" i="92"/>
  <c r="Q2529" i="92"/>
  <c r="I2511" i="92"/>
  <c r="S2511" i="92" s="1"/>
  <c r="K2511" i="92"/>
  <c r="U2511" i="92" s="1"/>
  <c r="O2511" i="92"/>
  <c r="Q2511" i="92"/>
  <c r="N62" i="53"/>
  <c r="P62" i="53"/>
  <c r="I43" i="53"/>
  <c r="J2639" i="157" s="1"/>
  <c r="K2639" i="157" s="1"/>
  <c r="K43" i="53"/>
  <c r="J2694" i="157" s="1"/>
  <c r="K2694" i="157" s="1"/>
  <c r="M43" i="53"/>
  <c r="J2749" i="157" s="1"/>
  <c r="K2749" i="157" s="1"/>
  <c r="O43" i="53"/>
  <c r="J2804" i="157" s="1"/>
  <c r="K2804" i="157" s="1"/>
  <c r="Q43" i="53"/>
  <c r="J2859" i="157" s="1"/>
  <c r="K2859" i="157" s="1"/>
  <c r="S43" i="53"/>
  <c r="J2914" i="157" s="1"/>
  <c r="K2914" i="157" s="1"/>
  <c r="C43" i="53"/>
  <c r="J2474" i="157" s="1"/>
  <c r="K2474" i="157" s="1"/>
  <c r="M24" i="53"/>
  <c r="J2731" i="157" s="1"/>
  <c r="K2731" i="157" s="1"/>
  <c r="O24" i="53"/>
  <c r="J2786" i="157" s="1"/>
  <c r="K2786" i="157" s="1"/>
  <c r="Q24" i="53"/>
  <c r="J2841" i="157" s="1"/>
  <c r="K2841" i="157" s="1"/>
  <c r="S24" i="53"/>
  <c r="J2896" i="157" s="1"/>
  <c r="K2896" i="157" s="1"/>
  <c r="I24" i="53"/>
  <c r="J2621" i="157" s="1"/>
  <c r="K2621" i="157" s="1"/>
  <c r="C24" i="53"/>
  <c r="J2456" i="157" s="1"/>
  <c r="K2456" i="157" s="1"/>
  <c r="G2474" i="92" l="1"/>
  <c r="K2749" i="92"/>
  <c r="G2749" i="92"/>
  <c r="AF2749" i="92" s="1"/>
  <c r="Q2621" i="92"/>
  <c r="G2621" i="92"/>
  <c r="AF2621" i="92" s="1"/>
  <c r="K2694" i="92"/>
  <c r="G2694" i="92"/>
  <c r="AF2694" i="92" s="1"/>
  <c r="K2859" i="92"/>
  <c r="G2859" i="92"/>
  <c r="AF2859" i="92" s="1"/>
  <c r="J2507" i="93"/>
  <c r="K2507" i="93" s="1"/>
  <c r="G2786" i="92"/>
  <c r="J2376" i="93"/>
  <c r="K2376" i="93" s="1"/>
  <c r="G2639" i="92"/>
  <c r="AF2639" i="92" s="1"/>
  <c r="Q2804" i="92"/>
  <c r="G2804" i="92"/>
  <c r="K2456" i="92"/>
  <c r="G2456" i="92"/>
  <c r="K2896" i="92"/>
  <c r="G2896" i="92"/>
  <c r="AF2896" i="92" s="1"/>
  <c r="Q2841" i="92"/>
  <c r="G2841" i="92"/>
  <c r="AF2841" i="92" s="1"/>
  <c r="J2458" i="93"/>
  <c r="K2458" i="93" s="1"/>
  <c r="G2731" i="92"/>
  <c r="AF2731" i="92" s="1"/>
  <c r="Q2914" i="92"/>
  <c r="G2914" i="92"/>
  <c r="AF2914" i="92" s="1"/>
  <c r="J2556" i="93"/>
  <c r="K2556" i="93" s="1"/>
  <c r="C62" i="53"/>
  <c r="J2492" i="157" s="1"/>
  <c r="K2492" i="157" s="1"/>
  <c r="J2474" i="93"/>
  <c r="K2474" i="93" s="1"/>
  <c r="K2841" i="92"/>
  <c r="J2425" i="93"/>
  <c r="K2425" i="93" s="1"/>
  <c r="Q2731" i="92"/>
  <c r="K2731" i="92"/>
  <c r="J2360" i="93"/>
  <c r="K2360" i="93" s="1"/>
  <c r="J2523" i="93"/>
  <c r="K2523" i="93" s="1"/>
  <c r="Q2896" i="92"/>
  <c r="J2605" i="93"/>
  <c r="K2605" i="93" s="1"/>
  <c r="Q2456" i="92"/>
  <c r="J2213" i="93"/>
  <c r="K2213" i="93" s="1"/>
  <c r="J2572" i="93"/>
  <c r="K2572" i="93" s="1"/>
  <c r="Q2474" i="92"/>
  <c r="J2229" i="93"/>
  <c r="K2229" i="93" s="1"/>
  <c r="K2474" i="92"/>
  <c r="K2914" i="92"/>
  <c r="J2621" i="93"/>
  <c r="K2621" i="93" s="1"/>
  <c r="M62" i="53"/>
  <c r="J2767" i="157" s="1"/>
  <c r="K2767" i="157" s="1"/>
  <c r="S62" i="53"/>
  <c r="J2932" i="157" s="1"/>
  <c r="K2932" i="157" s="1"/>
  <c r="Q2859" i="92"/>
  <c r="Q62" i="53"/>
  <c r="J2877" i="157" s="1"/>
  <c r="K2877" i="157" s="1"/>
  <c r="O62" i="53"/>
  <c r="J2822" i="157" s="1"/>
  <c r="K2822" i="157" s="1"/>
  <c r="K2804" i="92"/>
  <c r="Q2786" i="92"/>
  <c r="K2786" i="92"/>
  <c r="Q2749" i="92"/>
  <c r="Q2694" i="92"/>
  <c r="U43" i="53"/>
  <c r="J2969" i="157" s="1"/>
  <c r="K2969" i="157" s="1"/>
  <c r="K62" i="53"/>
  <c r="J2712" i="157" s="1"/>
  <c r="K2712" i="157" s="1"/>
  <c r="Q2639" i="92"/>
  <c r="K2639" i="92"/>
  <c r="K2621" i="92"/>
  <c r="U24" i="53"/>
  <c r="J2951" i="157" s="1"/>
  <c r="K2951" i="157" s="1"/>
  <c r="I62" i="53"/>
  <c r="J2657" i="157" s="1"/>
  <c r="K2657" i="157" s="1"/>
  <c r="S61" i="52"/>
  <c r="F2931" i="157" s="1"/>
  <c r="G2931" i="157" s="1"/>
  <c r="I62" i="52"/>
  <c r="F2657" i="157" s="1"/>
  <c r="G2657" i="157" s="1"/>
  <c r="K62" i="52"/>
  <c r="F2712" i="157" s="1"/>
  <c r="G2712" i="157" s="1"/>
  <c r="M62" i="52"/>
  <c r="F2767" i="157" s="1"/>
  <c r="G2767" i="157" s="1"/>
  <c r="O62" i="52"/>
  <c r="F2822" i="157" s="1"/>
  <c r="G2822" i="157" s="1"/>
  <c r="Q62" i="52"/>
  <c r="F2877" i="157" s="1"/>
  <c r="G2877" i="157" s="1"/>
  <c r="S62" i="52"/>
  <c r="F2932" i="157" s="1"/>
  <c r="G2932" i="157" s="1"/>
  <c r="F2000" i="93"/>
  <c r="G2000" i="93" s="1"/>
  <c r="F1976" i="93"/>
  <c r="G1976" i="93" s="1"/>
  <c r="O2232" i="92"/>
  <c r="I2232" i="92"/>
  <c r="S2232" i="92" s="1"/>
  <c r="O2207" i="92"/>
  <c r="I2207" i="92"/>
  <c r="S2207" i="92" s="1"/>
  <c r="J2232" i="157"/>
  <c r="K2232" i="157" s="1"/>
  <c r="J16" i="48"/>
  <c r="J2207" i="157" s="1"/>
  <c r="K2207" i="157" s="1"/>
  <c r="H33" i="47"/>
  <c r="H32" i="47"/>
  <c r="F1945" i="93"/>
  <c r="G1945" i="93" s="1"/>
  <c r="F1944" i="93"/>
  <c r="G1944" i="93" s="1"/>
  <c r="F1943" i="93"/>
  <c r="G1943" i="93" s="1"/>
  <c r="O2176" i="92"/>
  <c r="O2175" i="92"/>
  <c r="O2174" i="92"/>
  <c r="I2176" i="92"/>
  <c r="S2176" i="92" s="1"/>
  <c r="I2175" i="92"/>
  <c r="S2175" i="92" s="1"/>
  <c r="W2474" i="92" l="1"/>
  <c r="E2657" i="92"/>
  <c r="Z2657" i="92" s="1"/>
  <c r="E2931" i="92"/>
  <c r="Z2931" i="92" s="1"/>
  <c r="E2822" i="92"/>
  <c r="Z2822" i="92" s="1"/>
  <c r="E2877" i="92"/>
  <c r="Z2877" i="92" s="1"/>
  <c r="E2767" i="92"/>
  <c r="Z2767" i="92" s="1"/>
  <c r="E2932" i="92"/>
  <c r="Z2932" i="92" s="1"/>
  <c r="E2712" i="92"/>
  <c r="Z2712" i="92" s="1"/>
  <c r="U2474" i="92"/>
  <c r="G2932" i="92"/>
  <c r="G2951" i="92"/>
  <c r="G2822" i="92"/>
  <c r="G2657" i="92"/>
  <c r="AF2657" i="92" s="1"/>
  <c r="G2712" i="92"/>
  <c r="G2877" i="92"/>
  <c r="G2767" i="92"/>
  <c r="G2969" i="92"/>
  <c r="W2731" i="92"/>
  <c r="U2731" i="92"/>
  <c r="W2859" i="92"/>
  <c r="U2859" i="92"/>
  <c r="W2841" i="92"/>
  <c r="U2841" i="92"/>
  <c r="W2804" i="92"/>
  <c r="U2804" i="92"/>
  <c r="W2694" i="92"/>
  <c r="U2694" i="92"/>
  <c r="Q2207" i="92"/>
  <c r="G2207" i="92"/>
  <c r="AF2207" i="92" s="1"/>
  <c r="K2232" i="92"/>
  <c r="G2232" i="92"/>
  <c r="AF2232" i="92" s="1"/>
  <c r="Q2492" i="92"/>
  <c r="G2492" i="92"/>
  <c r="W2896" i="92"/>
  <c r="U2896" i="92"/>
  <c r="W2639" i="92"/>
  <c r="U2639" i="92"/>
  <c r="W2621" i="92"/>
  <c r="U2621" i="92"/>
  <c r="W2914" i="92"/>
  <c r="U2914" i="92"/>
  <c r="W2456" i="92"/>
  <c r="U2456" i="92"/>
  <c r="W2786" i="92"/>
  <c r="U2786" i="92"/>
  <c r="W2749" i="92"/>
  <c r="U2749" i="92"/>
  <c r="J703" i="93"/>
  <c r="K703" i="93" s="1"/>
  <c r="I2712" i="92"/>
  <c r="O2712" i="92"/>
  <c r="F2441" i="93"/>
  <c r="G2441" i="93" s="1"/>
  <c r="I2932" i="92"/>
  <c r="O2932" i="92"/>
  <c r="F2637" i="93"/>
  <c r="G2637" i="93" s="1"/>
  <c r="F2588" i="93"/>
  <c r="G2588" i="93" s="1"/>
  <c r="I2877" i="92"/>
  <c r="O2877" i="92"/>
  <c r="F2539" i="93"/>
  <c r="G2539" i="93" s="1"/>
  <c r="I2822" i="92"/>
  <c r="O2822" i="92"/>
  <c r="I2767" i="92"/>
  <c r="O2767" i="92"/>
  <c r="F2490" i="93"/>
  <c r="G2490" i="93" s="1"/>
  <c r="I2657" i="92"/>
  <c r="S2657" i="92" s="1"/>
  <c r="O2657" i="92"/>
  <c r="F2392" i="93"/>
  <c r="G2392" i="93" s="1"/>
  <c r="J2245" i="93"/>
  <c r="K2245" i="93" s="1"/>
  <c r="K2492" i="92"/>
  <c r="Q2969" i="92"/>
  <c r="J2670" i="93"/>
  <c r="K2670" i="93" s="1"/>
  <c r="K2969" i="92"/>
  <c r="J2392" i="93"/>
  <c r="K2392" i="93" s="1"/>
  <c r="K2657" i="92"/>
  <c r="Q2657" i="92"/>
  <c r="C24" i="52"/>
  <c r="F2456" i="157" s="1"/>
  <c r="G2456" i="157" s="1"/>
  <c r="K2951" i="92"/>
  <c r="J2654" i="93"/>
  <c r="K2654" i="93" s="1"/>
  <c r="Q2951" i="92"/>
  <c r="K2767" i="92"/>
  <c r="Q2767" i="92"/>
  <c r="J2490" i="93"/>
  <c r="K2490" i="93" s="1"/>
  <c r="J2637" i="93"/>
  <c r="K2637" i="93" s="1"/>
  <c r="Q2932" i="92"/>
  <c r="K2932" i="92"/>
  <c r="K2822" i="92"/>
  <c r="J2539" i="93"/>
  <c r="K2539" i="93" s="1"/>
  <c r="Q2822" i="92"/>
  <c r="K2877" i="92"/>
  <c r="J2588" i="93"/>
  <c r="K2588" i="93" s="1"/>
  <c r="Q2877" i="92"/>
  <c r="C43" i="52"/>
  <c r="F2474" i="157" s="1"/>
  <c r="G2474" i="157" s="1"/>
  <c r="J2441" i="93"/>
  <c r="K2441" i="93" s="1"/>
  <c r="K2712" i="92"/>
  <c r="Q2712" i="92"/>
  <c r="U62" i="53"/>
  <c r="J2987" i="157" s="1"/>
  <c r="K2987" i="157" s="1"/>
  <c r="Q2232" i="92"/>
  <c r="J2000" i="93"/>
  <c r="K2000" i="93" s="1"/>
  <c r="J1976" i="93"/>
  <c r="K1976" i="93" s="1"/>
  <c r="K2207" i="92"/>
  <c r="AF2712" i="92" l="1"/>
  <c r="AF2932" i="92"/>
  <c r="AF2767" i="92"/>
  <c r="AF2877" i="92"/>
  <c r="W2767" i="92"/>
  <c r="W2877" i="92"/>
  <c r="W2657" i="92"/>
  <c r="W2822" i="92"/>
  <c r="W2712" i="92"/>
  <c r="W2951" i="92"/>
  <c r="W2969" i="92"/>
  <c r="W2932" i="92"/>
  <c r="U2951" i="92"/>
  <c r="S2932" i="92"/>
  <c r="S2822" i="92"/>
  <c r="S2767" i="92"/>
  <c r="S2712" i="92"/>
  <c r="S2877" i="92"/>
  <c r="U2932" i="92"/>
  <c r="U2822" i="92"/>
  <c r="U2969" i="92"/>
  <c r="U2712" i="92"/>
  <c r="U2877" i="92"/>
  <c r="U2657" i="92"/>
  <c r="E2456" i="92"/>
  <c r="AF2456" i="92" s="1"/>
  <c r="G2987" i="92"/>
  <c r="U2767" i="92"/>
  <c r="W2492" i="92"/>
  <c r="U2492" i="92"/>
  <c r="W2207" i="92"/>
  <c r="U2207" i="92"/>
  <c r="W2232" i="92"/>
  <c r="U2232" i="92"/>
  <c r="F2229" i="93"/>
  <c r="G2229" i="93" s="1"/>
  <c r="E2474" i="92"/>
  <c r="AF2474" i="92" s="1"/>
  <c r="O2474" i="92"/>
  <c r="I2474" i="92"/>
  <c r="U43" i="52"/>
  <c r="F2969" i="157" s="1"/>
  <c r="G2969" i="157" s="1"/>
  <c r="C62" i="52"/>
  <c r="F2492" i="157" s="1"/>
  <c r="G2492" i="157" s="1"/>
  <c r="O2456" i="92"/>
  <c r="I2456" i="92"/>
  <c r="K2987" i="92"/>
  <c r="Q2987" i="92"/>
  <c r="J2686" i="93"/>
  <c r="K2686" i="93" s="1"/>
  <c r="U24" i="52"/>
  <c r="F2951" i="157" s="1"/>
  <c r="G2951" i="157" s="1"/>
  <c r="F2213" i="93"/>
  <c r="G2213" i="93" s="1"/>
  <c r="Z2456" i="92" l="1"/>
  <c r="Z2474" i="92"/>
  <c r="W2987" i="92"/>
  <c r="S2456" i="92"/>
  <c r="U2987" i="92"/>
  <c r="E2951" i="92"/>
  <c r="AF2951" i="92" s="1"/>
  <c r="I2969" i="92"/>
  <c r="E2969" i="92"/>
  <c r="AF2969" i="92" s="1"/>
  <c r="O2492" i="92"/>
  <c r="E2492" i="92"/>
  <c r="AF2492" i="92" s="1"/>
  <c r="S2474" i="92"/>
  <c r="F2670" i="93"/>
  <c r="G2670" i="93" s="1"/>
  <c r="O2969" i="92"/>
  <c r="F2245" i="93"/>
  <c r="G2245" i="93" s="1"/>
  <c r="U62" i="52"/>
  <c r="F2987" i="157" s="1"/>
  <c r="G2987" i="157" s="1"/>
  <c r="I2492" i="92"/>
  <c r="O85" i="52"/>
  <c r="F3006" i="157" s="1"/>
  <c r="G3006" i="157" s="1"/>
  <c r="I2951" i="92"/>
  <c r="F2654" i="93"/>
  <c r="G2654" i="93" s="1"/>
  <c r="O2951" i="92"/>
  <c r="L49" i="38"/>
  <c r="J1030" i="157" s="1"/>
  <c r="K1030" i="157" s="1"/>
  <c r="L48" i="38"/>
  <c r="J1029" i="157" s="1"/>
  <c r="K1029" i="157" s="1"/>
  <c r="G35" i="34"/>
  <c r="G28" i="34"/>
  <c r="Z2492" i="92" l="1"/>
  <c r="Z2969" i="92"/>
  <c r="Z2951" i="92"/>
  <c r="F937" i="157"/>
  <c r="G937" i="157" s="1"/>
  <c r="E937" i="92"/>
  <c r="Z937" i="92" s="1"/>
  <c r="F950" i="157"/>
  <c r="G950" i="157" s="1"/>
  <c r="E950" i="92"/>
  <c r="Z950" i="92" s="1"/>
  <c r="S2951" i="92"/>
  <c r="E3006" i="92"/>
  <c r="G1029" i="92"/>
  <c r="G1030" i="92"/>
  <c r="S2492" i="92"/>
  <c r="S2969" i="92"/>
  <c r="F2686" i="93"/>
  <c r="G2686" i="93" s="1"/>
  <c r="E2987" i="92"/>
  <c r="AF2987" i="92" s="1"/>
  <c r="I2987" i="92"/>
  <c r="O2987" i="92"/>
  <c r="U85" i="52"/>
  <c r="F3060" i="157" s="1"/>
  <c r="G3060" i="157" s="1"/>
  <c r="F2703" i="93"/>
  <c r="G2703" i="93" s="1"/>
  <c r="I3006" i="92"/>
  <c r="O3006" i="92"/>
  <c r="G54" i="30"/>
  <c r="W1029" i="92" l="1"/>
  <c r="Z3006" i="92"/>
  <c r="W1030" i="92"/>
  <c r="Z2987" i="92"/>
  <c r="F563" i="157"/>
  <c r="G563" i="157" s="1"/>
  <c r="G13" i="158"/>
  <c r="F630" i="157"/>
  <c r="G630" i="157" s="1"/>
  <c r="G15" i="158"/>
  <c r="E630" i="92"/>
  <c r="Z630" i="92" s="1"/>
  <c r="E563" i="92"/>
  <c r="Z563" i="92" s="1"/>
  <c r="S3006" i="92"/>
  <c r="E3060" i="92"/>
  <c r="S2987" i="92"/>
  <c r="F2751" i="93"/>
  <c r="G2751" i="93" s="1"/>
  <c r="I3060" i="92"/>
  <c r="O3060" i="92"/>
  <c r="Z3060" i="92" l="1"/>
  <c r="I10" i="92"/>
  <c r="F10" i="157"/>
  <c r="E10" i="92"/>
  <c r="I8" i="92"/>
  <c r="F8" i="157"/>
  <c r="E8" i="92"/>
  <c r="S3060" i="92"/>
  <c r="F1340" i="93"/>
  <c r="G1340" i="93" s="1"/>
  <c r="G756" i="93"/>
  <c r="G757" i="93"/>
  <c r="G758" i="93"/>
  <c r="G759" i="93"/>
  <c r="G760" i="93"/>
  <c r="G761" i="93"/>
  <c r="G762" i="93"/>
  <c r="G763" i="93"/>
  <c r="F677" i="93"/>
  <c r="G677" i="93" s="1"/>
  <c r="F678" i="93"/>
  <c r="G678" i="93" s="1"/>
  <c r="F679" i="93"/>
  <c r="G679" i="93" s="1"/>
  <c r="F680" i="93"/>
  <c r="G680" i="93" s="1"/>
  <c r="F681" i="93"/>
  <c r="G681" i="93" s="1"/>
  <c r="F676" i="93"/>
  <c r="G676" i="93" s="1"/>
  <c r="F487" i="93"/>
  <c r="G487" i="93" s="1"/>
  <c r="F488" i="93"/>
  <c r="G488" i="93" s="1"/>
  <c r="F489" i="93"/>
  <c r="G489" i="93" s="1"/>
  <c r="F490" i="93"/>
  <c r="G490" i="93" s="1"/>
  <c r="F491" i="93"/>
  <c r="G491" i="93" s="1"/>
  <c r="O1443" i="92"/>
  <c r="K1443" i="92"/>
  <c r="U1443" i="92" s="1"/>
  <c r="I1443" i="92"/>
  <c r="S1443" i="92" s="1"/>
  <c r="O833" i="92"/>
  <c r="O834" i="92"/>
  <c r="O835" i="92"/>
  <c r="O836" i="92"/>
  <c r="O837" i="92"/>
  <c r="O838" i="92"/>
  <c r="O839" i="92"/>
  <c r="O840" i="92"/>
  <c r="O832" i="92"/>
  <c r="I833" i="92"/>
  <c r="S833" i="92" s="1"/>
  <c r="I834" i="92"/>
  <c r="S834" i="92" s="1"/>
  <c r="I835" i="92"/>
  <c r="S835" i="92" s="1"/>
  <c r="I836" i="92"/>
  <c r="S836" i="92" s="1"/>
  <c r="I837" i="92"/>
  <c r="S837" i="92" s="1"/>
  <c r="I838" i="92"/>
  <c r="S838" i="92" s="1"/>
  <c r="I839" i="92"/>
  <c r="S839" i="92" s="1"/>
  <c r="I840" i="92"/>
  <c r="S840" i="92" s="1"/>
  <c r="I832" i="92"/>
  <c r="S832" i="92" s="1"/>
  <c r="O755" i="92"/>
  <c r="O756" i="92"/>
  <c r="O757" i="92"/>
  <c r="O758" i="92"/>
  <c r="O759" i="92"/>
  <c r="O754" i="92"/>
  <c r="I755" i="92"/>
  <c r="S755" i="92" s="1"/>
  <c r="I756" i="92"/>
  <c r="S756" i="92" s="1"/>
  <c r="I757" i="92"/>
  <c r="S757" i="92" s="1"/>
  <c r="I758" i="92"/>
  <c r="S758" i="92" s="1"/>
  <c r="I759" i="92"/>
  <c r="S759" i="92" s="1"/>
  <c r="I754" i="92"/>
  <c r="S754" i="92" s="1"/>
  <c r="O530" i="92"/>
  <c r="O531" i="92"/>
  <c r="O532" i="92"/>
  <c r="O533" i="92"/>
  <c r="O534" i="92"/>
  <c r="H12" i="29"/>
  <c r="J531" i="157" s="1"/>
  <c r="K531" i="157" s="1"/>
  <c r="H13" i="29"/>
  <c r="J532" i="157" s="1"/>
  <c r="K532" i="157" s="1"/>
  <c r="H14" i="29"/>
  <c r="J533" i="157" s="1"/>
  <c r="K533" i="157" s="1"/>
  <c r="I530" i="92"/>
  <c r="S530" i="92" s="1"/>
  <c r="I531" i="92"/>
  <c r="S531" i="92" s="1"/>
  <c r="I532" i="92"/>
  <c r="S532" i="92" s="1"/>
  <c r="I533" i="92"/>
  <c r="S533" i="92" s="1"/>
  <c r="I534" i="92"/>
  <c r="S534" i="92" s="1"/>
  <c r="R72" i="39"/>
  <c r="F1442" i="157" s="1"/>
  <c r="G1442" i="157" s="1"/>
  <c r="L53" i="33"/>
  <c r="L16" i="33"/>
  <c r="P10" i="33"/>
  <c r="F682" i="93" l="1"/>
  <c r="G682" i="93" s="1"/>
  <c r="F760" i="157"/>
  <c r="G760" i="157" s="1"/>
  <c r="E760" i="92"/>
  <c r="Z760" i="92" s="1"/>
  <c r="F841" i="157"/>
  <c r="G841" i="157" s="1"/>
  <c r="E841" i="92"/>
  <c r="Z841" i="92" s="1"/>
  <c r="F770" i="157"/>
  <c r="G770" i="157" s="1"/>
  <c r="E770" i="92"/>
  <c r="Z770" i="92" s="1"/>
  <c r="E1442" i="92"/>
  <c r="Z1442" i="92" s="1"/>
  <c r="K533" i="92"/>
  <c r="G533" i="92"/>
  <c r="J488" i="93"/>
  <c r="K488" i="93" s="1"/>
  <c r="G531" i="92"/>
  <c r="K532" i="92"/>
  <c r="G532" i="92"/>
  <c r="O841" i="92"/>
  <c r="F765" i="93"/>
  <c r="G765" i="93" s="1"/>
  <c r="O760" i="92"/>
  <c r="I760" i="92"/>
  <c r="I841" i="92"/>
  <c r="G764" i="93"/>
  <c r="J490" i="93"/>
  <c r="K490" i="93" s="1"/>
  <c r="Q533" i="92"/>
  <c r="J1340" i="93"/>
  <c r="K1340" i="93" s="1"/>
  <c r="Q532" i="92"/>
  <c r="Q1443" i="92"/>
  <c r="J489" i="93"/>
  <c r="K489" i="93" s="1"/>
  <c r="Q531" i="92"/>
  <c r="K531" i="92"/>
  <c r="F745" i="93"/>
  <c r="G745" i="93" s="1"/>
  <c r="F746" i="93"/>
  <c r="G746" i="93" s="1"/>
  <c r="F747" i="93"/>
  <c r="G747" i="93" s="1"/>
  <c r="F748" i="93"/>
  <c r="G748" i="93" s="1"/>
  <c r="F749" i="93"/>
  <c r="G749" i="93" s="1"/>
  <c r="F750" i="93"/>
  <c r="G750" i="93" s="1"/>
  <c r="F751" i="93"/>
  <c r="G751" i="93" s="1"/>
  <c r="F752" i="93"/>
  <c r="G752" i="93" s="1"/>
  <c r="F744" i="93"/>
  <c r="G744" i="93" s="1"/>
  <c r="F669" i="93"/>
  <c r="G669" i="93" s="1"/>
  <c r="F670" i="93"/>
  <c r="G670" i="93" s="1"/>
  <c r="F671" i="93"/>
  <c r="G671" i="93" s="1"/>
  <c r="F672" i="93"/>
  <c r="G672" i="93" s="1"/>
  <c r="F673" i="93"/>
  <c r="G673" i="93" s="1"/>
  <c r="F668" i="93"/>
  <c r="G668" i="93" s="1"/>
  <c r="O821" i="92"/>
  <c r="O822" i="92"/>
  <c r="O823" i="92"/>
  <c r="O824" i="92"/>
  <c r="O825" i="92"/>
  <c r="O826" i="92"/>
  <c r="O827" i="92"/>
  <c r="O828" i="92"/>
  <c r="O820" i="92"/>
  <c r="I821" i="92"/>
  <c r="S821" i="92" s="1"/>
  <c r="I822" i="92"/>
  <c r="S822" i="92" s="1"/>
  <c r="I823" i="92"/>
  <c r="S823" i="92" s="1"/>
  <c r="I824" i="92"/>
  <c r="S824" i="92" s="1"/>
  <c r="I825" i="92"/>
  <c r="S825" i="92" s="1"/>
  <c r="I826" i="92"/>
  <c r="S826" i="92" s="1"/>
  <c r="I827" i="92"/>
  <c r="S827" i="92" s="1"/>
  <c r="I828" i="92"/>
  <c r="S828" i="92" s="1"/>
  <c r="I820" i="92"/>
  <c r="S820" i="92" s="1"/>
  <c r="O747" i="92"/>
  <c r="O748" i="92"/>
  <c r="O749" i="92"/>
  <c r="O750" i="92"/>
  <c r="O751" i="92"/>
  <c r="O746" i="92"/>
  <c r="I747" i="92"/>
  <c r="S747" i="92" s="1"/>
  <c r="I748" i="92"/>
  <c r="S748" i="92" s="1"/>
  <c r="I749" i="92"/>
  <c r="S749" i="92" s="1"/>
  <c r="I750" i="92"/>
  <c r="S750" i="92" s="1"/>
  <c r="I751" i="92"/>
  <c r="S751" i="92" s="1"/>
  <c r="I746" i="92"/>
  <c r="S746" i="92" s="1"/>
  <c r="J53" i="33"/>
  <c r="J16" i="33"/>
  <c r="H11" i="29"/>
  <c r="J530" i="157" s="1"/>
  <c r="K530" i="157" s="1"/>
  <c r="S760" i="92" l="1"/>
  <c r="S841" i="92"/>
  <c r="O829" i="92"/>
  <c r="F829" i="157"/>
  <c r="G829" i="157" s="1"/>
  <c r="E829" i="92"/>
  <c r="Z829" i="92" s="1"/>
  <c r="O752" i="92"/>
  <c r="F752" i="157"/>
  <c r="G752" i="157" s="1"/>
  <c r="E752" i="92"/>
  <c r="Z752" i="92" s="1"/>
  <c r="G530" i="92"/>
  <c r="W532" i="92"/>
  <c r="U532" i="92"/>
  <c r="W533" i="92"/>
  <c r="U533" i="92"/>
  <c r="W531" i="92"/>
  <c r="U531" i="92"/>
  <c r="F674" i="93"/>
  <c r="G674" i="93" s="1"/>
  <c r="I829" i="92"/>
  <c r="F753" i="93"/>
  <c r="G753" i="93" s="1"/>
  <c r="I752" i="92"/>
  <c r="J487" i="93"/>
  <c r="K487" i="93" s="1"/>
  <c r="K530" i="92"/>
  <c r="Q530" i="92"/>
  <c r="W530" i="92" l="1"/>
  <c r="S829" i="92"/>
  <c r="S752" i="92"/>
  <c r="U530" i="92"/>
  <c r="L2968" i="136"/>
  <c r="F2968" i="136"/>
  <c r="L2967" i="136"/>
  <c r="F2967" i="136"/>
  <c r="L2964" i="136"/>
  <c r="F2964" i="136"/>
  <c r="L2957" i="136"/>
  <c r="F2957" i="136"/>
  <c r="L2956" i="136"/>
  <c r="F2956" i="136"/>
  <c r="L2955" i="136"/>
  <c r="F2955" i="136"/>
  <c r="T2946" i="136"/>
  <c r="R2946" i="136"/>
  <c r="L2946" i="136"/>
  <c r="F2946" i="136"/>
  <c r="T2945" i="136"/>
  <c r="R2945" i="136"/>
  <c r="L2945" i="136"/>
  <c r="F2945" i="136"/>
  <c r="P2945" i="136" s="1"/>
  <c r="T2943" i="136"/>
  <c r="R2943" i="136"/>
  <c r="L2943" i="136"/>
  <c r="F2943" i="136"/>
  <c r="T2942" i="136"/>
  <c r="R2942" i="136"/>
  <c r="L2942" i="136"/>
  <c r="F2942" i="136"/>
  <c r="P2942" i="136" s="1"/>
  <c r="L2938" i="136"/>
  <c r="F2938" i="136"/>
  <c r="L2937" i="136"/>
  <c r="F2937" i="136"/>
  <c r="L2936" i="136"/>
  <c r="F2936" i="136"/>
  <c r="L2932" i="136"/>
  <c r="F2932" i="136"/>
  <c r="P2932" i="136" s="1"/>
  <c r="L2931" i="136"/>
  <c r="F2931" i="136"/>
  <c r="T2929" i="136"/>
  <c r="R2929" i="136"/>
  <c r="L2929" i="136"/>
  <c r="F2929" i="136"/>
  <c r="L2927" i="136"/>
  <c r="F2927" i="136"/>
  <c r="L2926" i="136"/>
  <c r="F2926" i="136"/>
  <c r="L2925" i="136"/>
  <c r="F2925" i="136"/>
  <c r="L2922" i="136"/>
  <c r="F2922" i="136"/>
  <c r="L2921" i="136"/>
  <c r="F2921" i="136"/>
  <c r="P2921" i="136" s="1"/>
  <c r="L2920" i="136"/>
  <c r="F2920" i="136"/>
  <c r="L2917" i="136"/>
  <c r="F2917" i="136"/>
  <c r="L2916" i="136"/>
  <c r="F2916" i="136"/>
  <c r="L2915" i="136"/>
  <c r="F2915" i="136"/>
  <c r="N2912" i="136"/>
  <c r="L2912" i="136"/>
  <c r="H2912" i="136"/>
  <c r="T2912" i="136" s="1"/>
  <c r="F2912" i="136"/>
  <c r="L2910" i="136"/>
  <c r="F2910" i="136"/>
  <c r="L2909" i="136"/>
  <c r="F2909" i="136"/>
  <c r="L2908" i="136"/>
  <c r="F2908" i="136"/>
  <c r="L2903" i="136"/>
  <c r="F2903" i="136"/>
  <c r="L2902" i="136"/>
  <c r="F2902" i="136"/>
  <c r="L2899" i="136"/>
  <c r="F2899" i="136"/>
  <c r="L2898" i="136"/>
  <c r="F2898" i="136"/>
  <c r="L2897" i="136"/>
  <c r="F2897" i="136"/>
  <c r="L2896" i="136"/>
  <c r="F2896" i="136"/>
  <c r="L2893" i="136"/>
  <c r="F2893" i="136"/>
  <c r="L2892" i="136"/>
  <c r="F2892" i="136"/>
  <c r="L2889" i="136"/>
  <c r="F2889" i="136"/>
  <c r="L2888" i="136"/>
  <c r="F2888" i="136"/>
  <c r="L2887" i="136"/>
  <c r="F2887" i="136"/>
  <c r="L2886" i="136"/>
  <c r="F2886" i="136"/>
  <c r="L2881" i="136"/>
  <c r="F2881" i="136"/>
  <c r="L2880" i="136"/>
  <c r="F2880" i="136"/>
  <c r="L2877" i="136"/>
  <c r="F2877" i="136"/>
  <c r="L2876" i="136"/>
  <c r="F2876" i="136"/>
  <c r="L2875" i="136"/>
  <c r="F2875" i="136"/>
  <c r="L2872" i="136"/>
  <c r="F2872" i="136"/>
  <c r="L2871" i="136"/>
  <c r="F2871" i="136"/>
  <c r="L2868" i="136"/>
  <c r="F2868" i="136"/>
  <c r="L2867" i="136"/>
  <c r="F2867" i="136"/>
  <c r="L2866" i="136"/>
  <c r="F2866" i="136"/>
  <c r="L2865" i="136"/>
  <c r="F2865" i="136"/>
  <c r="L2861" i="136"/>
  <c r="F2861" i="136"/>
  <c r="L2860" i="136"/>
  <c r="F2860" i="136"/>
  <c r="L2857" i="136"/>
  <c r="F2857" i="136"/>
  <c r="L2856" i="136"/>
  <c r="F2856" i="136"/>
  <c r="L2855" i="136"/>
  <c r="F2855" i="136"/>
  <c r="L2852" i="136"/>
  <c r="F2852" i="136"/>
  <c r="L2851" i="136"/>
  <c r="F2851" i="136"/>
  <c r="L2848" i="136"/>
  <c r="F2848" i="136"/>
  <c r="L2847" i="136"/>
  <c r="F2847" i="136"/>
  <c r="L2846" i="136"/>
  <c r="F2846" i="136"/>
  <c r="L2845" i="136"/>
  <c r="F2845" i="136"/>
  <c r="L2841" i="136"/>
  <c r="F2841" i="136"/>
  <c r="L2840" i="136"/>
  <c r="F2840" i="136"/>
  <c r="L2837" i="136"/>
  <c r="F2837" i="136"/>
  <c r="L2836" i="136"/>
  <c r="F2836" i="136"/>
  <c r="L2835" i="136"/>
  <c r="F2835" i="136"/>
  <c r="L2832" i="136"/>
  <c r="F2832" i="136"/>
  <c r="L2831" i="136"/>
  <c r="F2831" i="136"/>
  <c r="L2828" i="136"/>
  <c r="F2828" i="136"/>
  <c r="L2827" i="136"/>
  <c r="F2827" i="136"/>
  <c r="L2826" i="136"/>
  <c r="F2826" i="136"/>
  <c r="L2825" i="136"/>
  <c r="F2825" i="136"/>
  <c r="T2820" i="136"/>
  <c r="R2820" i="136"/>
  <c r="T2819" i="136"/>
  <c r="R2819" i="136"/>
  <c r="L2819" i="136"/>
  <c r="F2819" i="136"/>
  <c r="T2818" i="136"/>
  <c r="R2818" i="136"/>
  <c r="L2818" i="136"/>
  <c r="F2818" i="136"/>
  <c r="T2817" i="136"/>
  <c r="R2817" i="136"/>
  <c r="L2817" i="136"/>
  <c r="F2817" i="136"/>
  <c r="T2815" i="136"/>
  <c r="R2815" i="136"/>
  <c r="T2814" i="136"/>
  <c r="R2814" i="136"/>
  <c r="L2814" i="136"/>
  <c r="F2814" i="136"/>
  <c r="T2813" i="136"/>
  <c r="R2813" i="136"/>
  <c r="L2813" i="136"/>
  <c r="F2813" i="136"/>
  <c r="T2812" i="136"/>
  <c r="R2812" i="136"/>
  <c r="L2812" i="136"/>
  <c r="F2812" i="136"/>
  <c r="L2806" i="136"/>
  <c r="F2806" i="136"/>
  <c r="L2805" i="136"/>
  <c r="F2805" i="136"/>
  <c r="L2799" i="136"/>
  <c r="F2799" i="136"/>
  <c r="L2797" i="136"/>
  <c r="F2797" i="136"/>
  <c r="L2796" i="136"/>
  <c r="F2796" i="136"/>
  <c r="L2795" i="136"/>
  <c r="F2795" i="136"/>
  <c r="L2794" i="136"/>
  <c r="F2794" i="136"/>
  <c r="L2793" i="136"/>
  <c r="F2793" i="136"/>
  <c r="L2792" i="136"/>
  <c r="F2792" i="136"/>
  <c r="L2791" i="136"/>
  <c r="F2791" i="136"/>
  <c r="L2790" i="136"/>
  <c r="F2790" i="136"/>
  <c r="L2789" i="136"/>
  <c r="F2789" i="136"/>
  <c r="T2262" i="136"/>
  <c r="R2262" i="136"/>
  <c r="T2261" i="136"/>
  <c r="R2261" i="136"/>
  <c r="T2260" i="136"/>
  <c r="R2260" i="136"/>
  <c r="T2259" i="136"/>
  <c r="R2259" i="136"/>
  <c r="T2258" i="136"/>
  <c r="R2258" i="136"/>
  <c r="T2256" i="136"/>
  <c r="R2256" i="136"/>
  <c r="T2255" i="136"/>
  <c r="R2255" i="136"/>
  <c r="T2254" i="136"/>
  <c r="R2254" i="136"/>
  <c r="T2253" i="136"/>
  <c r="R2253" i="136"/>
  <c r="T2252" i="136"/>
  <c r="R2252" i="136"/>
  <c r="T2251" i="136"/>
  <c r="R2251" i="136"/>
  <c r="T2250" i="136"/>
  <c r="R2250" i="136"/>
  <c r="T2247" i="136"/>
  <c r="R2247" i="136"/>
  <c r="T2246" i="136"/>
  <c r="R2246" i="136"/>
  <c r="L2246" i="136"/>
  <c r="F2246" i="136"/>
  <c r="T2245" i="136"/>
  <c r="R2245" i="136"/>
  <c r="L2245" i="136"/>
  <c r="F2245" i="136"/>
  <c r="T2244" i="136"/>
  <c r="R2244" i="136"/>
  <c r="L2244" i="136"/>
  <c r="F2244" i="136"/>
  <c r="T2243" i="136"/>
  <c r="R2243" i="136"/>
  <c r="L2243" i="136"/>
  <c r="F2243" i="136"/>
  <c r="T2241" i="136"/>
  <c r="R2241" i="136"/>
  <c r="L2241" i="136"/>
  <c r="F2241" i="136"/>
  <c r="T2240" i="136"/>
  <c r="R2240" i="136"/>
  <c r="L2240" i="136"/>
  <c r="F2240" i="136"/>
  <c r="T2239" i="136"/>
  <c r="R2239" i="136"/>
  <c r="L2239" i="136"/>
  <c r="F2239" i="136"/>
  <c r="T2238" i="136"/>
  <c r="R2238" i="136"/>
  <c r="L2238" i="136"/>
  <c r="F2238" i="136"/>
  <c r="T2237" i="136"/>
  <c r="R2237" i="136"/>
  <c r="L2237" i="136"/>
  <c r="F2237" i="136"/>
  <c r="T2236" i="136"/>
  <c r="R2236" i="136"/>
  <c r="L2236" i="136"/>
  <c r="F2236" i="136"/>
  <c r="T2235" i="136"/>
  <c r="R2235" i="136"/>
  <c r="L2235" i="136"/>
  <c r="F2235" i="136"/>
  <c r="T2232" i="136"/>
  <c r="R2232" i="136"/>
  <c r="T2231" i="136"/>
  <c r="R2231" i="136"/>
  <c r="L2231" i="136"/>
  <c r="F2231" i="136"/>
  <c r="T2230" i="136"/>
  <c r="R2230" i="136"/>
  <c r="L2230" i="136"/>
  <c r="F2230" i="136"/>
  <c r="T2229" i="136"/>
  <c r="R2229" i="136"/>
  <c r="L2229" i="136"/>
  <c r="F2229" i="136"/>
  <c r="T2228" i="136"/>
  <c r="R2228" i="136"/>
  <c r="L2228" i="136"/>
  <c r="F2228" i="136"/>
  <c r="T2226" i="136"/>
  <c r="R2226" i="136"/>
  <c r="L2226" i="136"/>
  <c r="F2226" i="136"/>
  <c r="T2225" i="136"/>
  <c r="R2225" i="136"/>
  <c r="L2225" i="136"/>
  <c r="F2225" i="136"/>
  <c r="T2224" i="136"/>
  <c r="R2224" i="136"/>
  <c r="L2224" i="136"/>
  <c r="F2224" i="136"/>
  <c r="T2223" i="136"/>
  <c r="R2223" i="136"/>
  <c r="L2223" i="136"/>
  <c r="F2223" i="136"/>
  <c r="T2222" i="136"/>
  <c r="R2222" i="136"/>
  <c r="L2222" i="136"/>
  <c r="F2222" i="136"/>
  <c r="T2221" i="136"/>
  <c r="R2221" i="136"/>
  <c r="L2221" i="136"/>
  <c r="F2221" i="136"/>
  <c r="T2220" i="136"/>
  <c r="R2220" i="136"/>
  <c r="L2220" i="136"/>
  <c r="F2220" i="136"/>
  <c r="T2217" i="136"/>
  <c r="R2217" i="136"/>
  <c r="T2216" i="136"/>
  <c r="R2216" i="136"/>
  <c r="T2215" i="136"/>
  <c r="R2215" i="136"/>
  <c r="T2214" i="136"/>
  <c r="R2214" i="136"/>
  <c r="T2213" i="136"/>
  <c r="R2213" i="136"/>
  <c r="T2211" i="136"/>
  <c r="R2211" i="136"/>
  <c r="T2210" i="136"/>
  <c r="R2210" i="136"/>
  <c r="T2209" i="136"/>
  <c r="R2209" i="136"/>
  <c r="T2208" i="136"/>
  <c r="R2208" i="136"/>
  <c r="T2207" i="136"/>
  <c r="R2207" i="136"/>
  <c r="T2206" i="136"/>
  <c r="R2206" i="136"/>
  <c r="T2205" i="136"/>
  <c r="R2205" i="136"/>
  <c r="N2154" i="136"/>
  <c r="L2154" i="136"/>
  <c r="H2154" i="136"/>
  <c r="T2154" i="136" s="1"/>
  <c r="F2154" i="136"/>
  <c r="L2152" i="136"/>
  <c r="F2152" i="136"/>
  <c r="N2149" i="136"/>
  <c r="L2149" i="136"/>
  <c r="H2149" i="136"/>
  <c r="F2149" i="136"/>
  <c r="N2139" i="136"/>
  <c r="L2139" i="136"/>
  <c r="H2139" i="136"/>
  <c r="T2139" i="136" s="1"/>
  <c r="F2139" i="136"/>
  <c r="L2138" i="136"/>
  <c r="F2138" i="136"/>
  <c r="L2137" i="136"/>
  <c r="F2137" i="136"/>
  <c r="L2136" i="136"/>
  <c r="F2136" i="136"/>
  <c r="N2134" i="136"/>
  <c r="L2134" i="136"/>
  <c r="H2134" i="136"/>
  <c r="T2134" i="136" s="1"/>
  <c r="F2134" i="136"/>
  <c r="L2133" i="136"/>
  <c r="F2133" i="136"/>
  <c r="L2132" i="136"/>
  <c r="F2132" i="136"/>
  <c r="L2131" i="136"/>
  <c r="F2131" i="136"/>
  <c r="L2130" i="136"/>
  <c r="F2130" i="136"/>
  <c r="L2129" i="136"/>
  <c r="F2129" i="136"/>
  <c r="L2128" i="136"/>
  <c r="F2128" i="136"/>
  <c r="N2124" i="136"/>
  <c r="L2124" i="136"/>
  <c r="H2124" i="136"/>
  <c r="F2124" i="136"/>
  <c r="L2123" i="136"/>
  <c r="F2123" i="136"/>
  <c r="L2122" i="136"/>
  <c r="F2122" i="136"/>
  <c r="L2121" i="136"/>
  <c r="F2121" i="136"/>
  <c r="N2119" i="136"/>
  <c r="L2119" i="136"/>
  <c r="H2119" i="136"/>
  <c r="T2119" i="136" s="1"/>
  <c r="F2119" i="136"/>
  <c r="L2118" i="136"/>
  <c r="F2118" i="136"/>
  <c r="L2117" i="136"/>
  <c r="F2117" i="136"/>
  <c r="L2116" i="136"/>
  <c r="F2116" i="136"/>
  <c r="L2115" i="136"/>
  <c r="F2115" i="136"/>
  <c r="L2114" i="136"/>
  <c r="F2114" i="136"/>
  <c r="L2113" i="136"/>
  <c r="F2113" i="136"/>
  <c r="L2093" i="136"/>
  <c r="F2093" i="136"/>
  <c r="L2092" i="136"/>
  <c r="F2092" i="136"/>
  <c r="L2091" i="136"/>
  <c r="F2091" i="136"/>
  <c r="L2090" i="136"/>
  <c r="F2090" i="136"/>
  <c r="L2088" i="136"/>
  <c r="F2088" i="136"/>
  <c r="L2087" i="136"/>
  <c r="F2087" i="136"/>
  <c r="L2086" i="136"/>
  <c r="F2086" i="136"/>
  <c r="L2085" i="136"/>
  <c r="F2085" i="136"/>
  <c r="L2084" i="136"/>
  <c r="F2084" i="136"/>
  <c r="L2083" i="136"/>
  <c r="F2083" i="136"/>
  <c r="L2082" i="136"/>
  <c r="F2082" i="136"/>
  <c r="L2078" i="136"/>
  <c r="F2078" i="136"/>
  <c r="L2077" i="136"/>
  <c r="F2077" i="136"/>
  <c r="L2076" i="136"/>
  <c r="F2076" i="136"/>
  <c r="L2075" i="136"/>
  <c r="F2075" i="136"/>
  <c r="L2073" i="136"/>
  <c r="F2073" i="136"/>
  <c r="L2072" i="136"/>
  <c r="F2072" i="136"/>
  <c r="L2071" i="136"/>
  <c r="F2071" i="136"/>
  <c r="L2070" i="136"/>
  <c r="F2070" i="136"/>
  <c r="L2069" i="136"/>
  <c r="F2069" i="136"/>
  <c r="L2068" i="136"/>
  <c r="F2068" i="136"/>
  <c r="L2067" i="136"/>
  <c r="F2067" i="136"/>
  <c r="L2047" i="136"/>
  <c r="F2047" i="136"/>
  <c r="L2046" i="136"/>
  <c r="F2046" i="136"/>
  <c r="L2045" i="136"/>
  <c r="F2045" i="136"/>
  <c r="L2044" i="136"/>
  <c r="F2044" i="136"/>
  <c r="L2042" i="136"/>
  <c r="F2042" i="136"/>
  <c r="L2041" i="136"/>
  <c r="F2041" i="136"/>
  <c r="L2040" i="136"/>
  <c r="F2040" i="136"/>
  <c r="L2039" i="136"/>
  <c r="F2039" i="136"/>
  <c r="L2038" i="136"/>
  <c r="F2038" i="136"/>
  <c r="L2037" i="136"/>
  <c r="F2037" i="136"/>
  <c r="L2036" i="136"/>
  <c r="F2036" i="136"/>
  <c r="L2032" i="136"/>
  <c r="F2032" i="136"/>
  <c r="L2031" i="136"/>
  <c r="F2031" i="136"/>
  <c r="L2030" i="136"/>
  <c r="F2030" i="136"/>
  <c r="L2029" i="136"/>
  <c r="F2029" i="136"/>
  <c r="L2027" i="136"/>
  <c r="F2027" i="136"/>
  <c r="L2026" i="136"/>
  <c r="F2026" i="136"/>
  <c r="L2025" i="136"/>
  <c r="F2025" i="136"/>
  <c r="L2024" i="136"/>
  <c r="F2024" i="136"/>
  <c r="L2023" i="136"/>
  <c r="F2023" i="136"/>
  <c r="L2022" i="136"/>
  <c r="F2022" i="136"/>
  <c r="L2021" i="136"/>
  <c r="F2021" i="136"/>
  <c r="L2001" i="136"/>
  <c r="F2001" i="136"/>
  <c r="L2000" i="136"/>
  <c r="F2000" i="136"/>
  <c r="L1999" i="136"/>
  <c r="F1999" i="136"/>
  <c r="L1998" i="136"/>
  <c r="F1998" i="136"/>
  <c r="L1996" i="136"/>
  <c r="F1996" i="136"/>
  <c r="L1995" i="136"/>
  <c r="F1995" i="136"/>
  <c r="L1994" i="136"/>
  <c r="F1994" i="136"/>
  <c r="L1993" i="136"/>
  <c r="F1993" i="136"/>
  <c r="L1992" i="136"/>
  <c r="F1992" i="136"/>
  <c r="L1991" i="136"/>
  <c r="F1991" i="136"/>
  <c r="L1990" i="136"/>
  <c r="F1990" i="136"/>
  <c r="L1986" i="136"/>
  <c r="F1986" i="136"/>
  <c r="L1985" i="136"/>
  <c r="F1985" i="136"/>
  <c r="L1984" i="136"/>
  <c r="F1984" i="136"/>
  <c r="L1983" i="136"/>
  <c r="F1983" i="136"/>
  <c r="L1981" i="136"/>
  <c r="F1981" i="136"/>
  <c r="L1980" i="136"/>
  <c r="F1980" i="136"/>
  <c r="L1979" i="136"/>
  <c r="F1979" i="136"/>
  <c r="L1978" i="136"/>
  <c r="F1978" i="136"/>
  <c r="L1977" i="136"/>
  <c r="F1977" i="136"/>
  <c r="L1976" i="136"/>
  <c r="F1976" i="136"/>
  <c r="L1975" i="136"/>
  <c r="F1975" i="136"/>
  <c r="L1955" i="136"/>
  <c r="F1955" i="136"/>
  <c r="L1954" i="136"/>
  <c r="F1954" i="136"/>
  <c r="L1953" i="136"/>
  <c r="F1953" i="136"/>
  <c r="L1952" i="136"/>
  <c r="F1952" i="136"/>
  <c r="L1950" i="136"/>
  <c r="F1950" i="136"/>
  <c r="L1949" i="136"/>
  <c r="F1949" i="136"/>
  <c r="L1948" i="136"/>
  <c r="F1948" i="136"/>
  <c r="L1947" i="136"/>
  <c r="F1947" i="136"/>
  <c r="L1946" i="136"/>
  <c r="F1946" i="136"/>
  <c r="L1945" i="136"/>
  <c r="F1945" i="136"/>
  <c r="L1944" i="136"/>
  <c r="F1944" i="136"/>
  <c r="L1940" i="136"/>
  <c r="F1940" i="136"/>
  <c r="L1939" i="136"/>
  <c r="F1939" i="136"/>
  <c r="L1938" i="136"/>
  <c r="F1938" i="136"/>
  <c r="L1937" i="136"/>
  <c r="F1937" i="136"/>
  <c r="L1935" i="136"/>
  <c r="F1935" i="136"/>
  <c r="L1934" i="136"/>
  <c r="F1934" i="136"/>
  <c r="L1933" i="136"/>
  <c r="F1933" i="136"/>
  <c r="L1932" i="136"/>
  <c r="F1932" i="136"/>
  <c r="L1931" i="136"/>
  <c r="F1931" i="136"/>
  <c r="L1930" i="136"/>
  <c r="F1930" i="136"/>
  <c r="L1929" i="136"/>
  <c r="F1929" i="136"/>
  <c r="L1909" i="136"/>
  <c r="F1909" i="136"/>
  <c r="L1908" i="136"/>
  <c r="F1908" i="136"/>
  <c r="L1907" i="136"/>
  <c r="F1907" i="136"/>
  <c r="L1906" i="136"/>
  <c r="F1906" i="136"/>
  <c r="L1904" i="136"/>
  <c r="F1904" i="136"/>
  <c r="L1903" i="136"/>
  <c r="F1903" i="136"/>
  <c r="L1902" i="136"/>
  <c r="F1902" i="136"/>
  <c r="L1901" i="136"/>
  <c r="F1901" i="136"/>
  <c r="L1900" i="136"/>
  <c r="F1900" i="136"/>
  <c r="L1899" i="136"/>
  <c r="F1899" i="136"/>
  <c r="L1898" i="136"/>
  <c r="F1898" i="136"/>
  <c r="L1894" i="136"/>
  <c r="F1894" i="136"/>
  <c r="L1893" i="136"/>
  <c r="F1893" i="136"/>
  <c r="L1892" i="136"/>
  <c r="F1892" i="136"/>
  <c r="L1891" i="136"/>
  <c r="F1891" i="136"/>
  <c r="L1889" i="136"/>
  <c r="F1889" i="136"/>
  <c r="L1888" i="136"/>
  <c r="F1888" i="136"/>
  <c r="L1887" i="136"/>
  <c r="F1887" i="136"/>
  <c r="L1886" i="136"/>
  <c r="F1886" i="136"/>
  <c r="L1885" i="136"/>
  <c r="F1885" i="136"/>
  <c r="L1884" i="136"/>
  <c r="F1884" i="136"/>
  <c r="L1883" i="136"/>
  <c r="F1883" i="136"/>
  <c r="N1877" i="136"/>
  <c r="L1877" i="136"/>
  <c r="H1877" i="136"/>
  <c r="T1877" i="136" s="1"/>
  <c r="F1877" i="136"/>
  <c r="N1876" i="136"/>
  <c r="L1876" i="136"/>
  <c r="H1876" i="136"/>
  <c r="T1876" i="136" s="1"/>
  <c r="F1876" i="136"/>
  <c r="N1875" i="136"/>
  <c r="L1875" i="136"/>
  <c r="H1875" i="136"/>
  <c r="F1875" i="136"/>
  <c r="L1863" i="136"/>
  <c r="F1863" i="136"/>
  <c r="N1862" i="136"/>
  <c r="L1862" i="136"/>
  <c r="H1862" i="136"/>
  <c r="T1862" i="136" s="1"/>
  <c r="F1862" i="136"/>
  <c r="N1861" i="136"/>
  <c r="L1861" i="136"/>
  <c r="H1861" i="136"/>
  <c r="F1861" i="136"/>
  <c r="N1860" i="136"/>
  <c r="L1860" i="136"/>
  <c r="H1860" i="136"/>
  <c r="F1860" i="136"/>
  <c r="L1858" i="136"/>
  <c r="F1858" i="136"/>
  <c r="L1857" i="136"/>
  <c r="F1857" i="136"/>
  <c r="L1856" i="136"/>
  <c r="F1856" i="136"/>
  <c r="L1855" i="136"/>
  <c r="F1855" i="136"/>
  <c r="L1854" i="136"/>
  <c r="F1854" i="136"/>
  <c r="L1853" i="136"/>
  <c r="F1853" i="136"/>
  <c r="L1852" i="136"/>
  <c r="F1852" i="136"/>
  <c r="L1848" i="136"/>
  <c r="F1848" i="136"/>
  <c r="N1847" i="136"/>
  <c r="L1847" i="136"/>
  <c r="H1847" i="136"/>
  <c r="F1847" i="136"/>
  <c r="N1846" i="136"/>
  <c r="L1846" i="136"/>
  <c r="H1846" i="136"/>
  <c r="F1846" i="136"/>
  <c r="N1845" i="136"/>
  <c r="L1845" i="136"/>
  <c r="H1845" i="136"/>
  <c r="F1845" i="136"/>
  <c r="L1843" i="136"/>
  <c r="F1843" i="136"/>
  <c r="L1842" i="136"/>
  <c r="F1842" i="136"/>
  <c r="L1841" i="136"/>
  <c r="F1841" i="136"/>
  <c r="L1840" i="136"/>
  <c r="F1840" i="136"/>
  <c r="L1839" i="136"/>
  <c r="F1839" i="136"/>
  <c r="L1838" i="136"/>
  <c r="F1838" i="136"/>
  <c r="L1837" i="136"/>
  <c r="F1837" i="136"/>
  <c r="N1832" i="136"/>
  <c r="L1832" i="136"/>
  <c r="H1832" i="136"/>
  <c r="T1832" i="136" s="1"/>
  <c r="F1832" i="136"/>
  <c r="N1831" i="136"/>
  <c r="L1831" i="136"/>
  <c r="H1831" i="136"/>
  <c r="T1831" i="136" s="1"/>
  <c r="F1831" i="136"/>
  <c r="N1830" i="136"/>
  <c r="L1830" i="136"/>
  <c r="H1830" i="136"/>
  <c r="T1830" i="136" s="1"/>
  <c r="F1830" i="136"/>
  <c r="N1829" i="136"/>
  <c r="L1829" i="136"/>
  <c r="H1829" i="136"/>
  <c r="T1829" i="136" s="1"/>
  <c r="F1829" i="136"/>
  <c r="N1817" i="136"/>
  <c r="L1817" i="136"/>
  <c r="H1817" i="136"/>
  <c r="F1817" i="136"/>
  <c r="N1816" i="136"/>
  <c r="L1816" i="136"/>
  <c r="H1816" i="136"/>
  <c r="F1816" i="136"/>
  <c r="N1815" i="136"/>
  <c r="L1815" i="136"/>
  <c r="H1815" i="136"/>
  <c r="T1815" i="136" s="1"/>
  <c r="F1815" i="136"/>
  <c r="N1814" i="136"/>
  <c r="L1814" i="136"/>
  <c r="H1814" i="136"/>
  <c r="F1814" i="136"/>
  <c r="L1812" i="136"/>
  <c r="F1812" i="136"/>
  <c r="L1811" i="136"/>
  <c r="F1811" i="136"/>
  <c r="L1810" i="136"/>
  <c r="F1810" i="136"/>
  <c r="L1809" i="136"/>
  <c r="F1809" i="136"/>
  <c r="L1808" i="136"/>
  <c r="F1808" i="136"/>
  <c r="L1807" i="136"/>
  <c r="F1807" i="136"/>
  <c r="L1806" i="136"/>
  <c r="F1806" i="136"/>
  <c r="N1802" i="136"/>
  <c r="L1802" i="136"/>
  <c r="H1802" i="136"/>
  <c r="T1802" i="136" s="1"/>
  <c r="F1802" i="136"/>
  <c r="N1801" i="136"/>
  <c r="L1801" i="136"/>
  <c r="H1801" i="136"/>
  <c r="T1801" i="136" s="1"/>
  <c r="F1801" i="136"/>
  <c r="N1800" i="136"/>
  <c r="L1800" i="136"/>
  <c r="H1800" i="136"/>
  <c r="F1800" i="136"/>
  <c r="N1799" i="136"/>
  <c r="L1799" i="136"/>
  <c r="H1799" i="136"/>
  <c r="T1799" i="136" s="1"/>
  <c r="F1799" i="136"/>
  <c r="L1797" i="136"/>
  <c r="F1797" i="136"/>
  <c r="L1796" i="136"/>
  <c r="F1796" i="136"/>
  <c r="L1795" i="136"/>
  <c r="F1795" i="136"/>
  <c r="L1794" i="136"/>
  <c r="F1794" i="136"/>
  <c r="L1793" i="136"/>
  <c r="F1793" i="136"/>
  <c r="L1792" i="136"/>
  <c r="F1792" i="136"/>
  <c r="L1791" i="136"/>
  <c r="F1791" i="136"/>
  <c r="L1738" i="136"/>
  <c r="F1738" i="136"/>
  <c r="L1737" i="136"/>
  <c r="F1737" i="136"/>
  <c r="L1735" i="136"/>
  <c r="F1735" i="136"/>
  <c r="L1734" i="136"/>
  <c r="F1734" i="136"/>
  <c r="L1733" i="136"/>
  <c r="F1733" i="136"/>
  <c r="L1729" i="136"/>
  <c r="F1729" i="136"/>
  <c r="L1728" i="136"/>
  <c r="F1728" i="136"/>
  <c r="L1726" i="136"/>
  <c r="F1726" i="136"/>
  <c r="L1725" i="136"/>
  <c r="F1725" i="136"/>
  <c r="L1724" i="136"/>
  <c r="F1724" i="136"/>
  <c r="L1681" i="136"/>
  <c r="F1681" i="136"/>
  <c r="L1680" i="136"/>
  <c r="F1680" i="136"/>
  <c r="L1679" i="136"/>
  <c r="F1679" i="136"/>
  <c r="L1678" i="136"/>
  <c r="F1678" i="136"/>
  <c r="L1677" i="136"/>
  <c r="F1677" i="136"/>
  <c r="L1676" i="136"/>
  <c r="F1676" i="136"/>
  <c r="L1673" i="136"/>
  <c r="F1673" i="136"/>
  <c r="L1672" i="136"/>
  <c r="F1672" i="136"/>
  <c r="L1671" i="136"/>
  <c r="F1671" i="136"/>
  <c r="L1670" i="136"/>
  <c r="F1670" i="136"/>
  <c r="L1669" i="136"/>
  <c r="F1669" i="136"/>
  <c r="L1668" i="136"/>
  <c r="F1668" i="136"/>
  <c r="L1667" i="136"/>
  <c r="F1667" i="136"/>
  <c r="L1666" i="136"/>
  <c r="F1666" i="136"/>
  <c r="L1665" i="136"/>
  <c r="F1665" i="136"/>
  <c r="L1664" i="136"/>
  <c r="F1664" i="136"/>
  <c r="L1663" i="136"/>
  <c r="F1663" i="136"/>
  <c r="L1662" i="136"/>
  <c r="F1662" i="136"/>
  <c r="L1661" i="136"/>
  <c r="F1661" i="136"/>
  <c r="L1660" i="136"/>
  <c r="F1660" i="136"/>
  <c r="L1659" i="136"/>
  <c r="F1659" i="136"/>
  <c r="L1658" i="136"/>
  <c r="F1658" i="136"/>
  <c r="L1657" i="136"/>
  <c r="F1657" i="136"/>
  <c r="L1656" i="136"/>
  <c r="F1656" i="136"/>
  <c r="L1655" i="136"/>
  <c r="F1655" i="136"/>
  <c r="L1654" i="136"/>
  <c r="F1654" i="136"/>
  <c r="L1653" i="136"/>
  <c r="F1653" i="136"/>
  <c r="L1650" i="136"/>
  <c r="F1650" i="136"/>
  <c r="L1649" i="136"/>
  <c r="F1649" i="136"/>
  <c r="L1648" i="136"/>
  <c r="F1648" i="136"/>
  <c r="L1647" i="136"/>
  <c r="F1647" i="136"/>
  <c r="L1646" i="136"/>
  <c r="F1646" i="136"/>
  <c r="L1645" i="136"/>
  <c r="F1645" i="136"/>
  <c r="L1642" i="136"/>
  <c r="F1642" i="136"/>
  <c r="L1641" i="136"/>
  <c r="F1641" i="136"/>
  <c r="L1640" i="136"/>
  <c r="F1640" i="136"/>
  <c r="L1639" i="136"/>
  <c r="F1639" i="136"/>
  <c r="L1638" i="136"/>
  <c r="F1638" i="136"/>
  <c r="L1637" i="136"/>
  <c r="F1637" i="136"/>
  <c r="L1636" i="136"/>
  <c r="F1636" i="136"/>
  <c r="L1635" i="136"/>
  <c r="F1635" i="136"/>
  <c r="L1634" i="136"/>
  <c r="F1634" i="136"/>
  <c r="L1633" i="136"/>
  <c r="F1633" i="136"/>
  <c r="L1632" i="136"/>
  <c r="F1632" i="136"/>
  <c r="L1631" i="136"/>
  <c r="F1631" i="136"/>
  <c r="L1630" i="136"/>
  <c r="F1630" i="136"/>
  <c r="L1629" i="136"/>
  <c r="F1629" i="136"/>
  <c r="L1628" i="136"/>
  <c r="F1628" i="136"/>
  <c r="L1627" i="136"/>
  <c r="F1627" i="136"/>
  <c r="L1626" i="136"/>
  <c r="F1626" i="136"/>
  <c r="L1625" i="136"/>
  <c r="F1625" i="136"/>
  <c r="L1624" i="136"/>
  <c r="F1624" i="136"/>
  <c r="L1623" i="136"/>
  <c r="F1623" i="136"/>
  <c r="L1622" i="136"/>
  <c r="F1622" i="136"/>
  <c r="L1618" i="136"/>
  <c r="F1618" i="136"/>
  <c r="L1617" i="136"/>
  <c r="F1617" i="136"/>
  <c r="L1615" i="136"/>
  <c r="F1615" i="136"/>
  <c r="L1613" i="136"/>
  <c r="F1613" i="136"/>
  <c r="L1612" i="136"/>
  <c r="F1612" i="136"/>
  <c r="L1611" i="136"/>
  <c r="F1611" i="136"/>
  <c r="L1608" i="136"/>
  <c r="F1608" i="136"/>
  <c r="L1604" i="136"/>
  <c r="F1604" i="136"/>
  <c r="L1603" i="136"/>
  <c r="F1603" i="136"/>
  <c r="L1602" i="136"/>
  <c r="F1602" i="136"/>
  <c r="L1601" i="136"/>
  <c r="F1601" i="136"/>
  <c r="L1600" i="136"/>
  <c r="F1600" i="136"/>
  <c r="L1599" i="136"/>
  <c r="F1599" i="136"/>
  <c r="L1598" i="136"/>
  <c r="F1598" i="136"/>
  <c r="L1597" i="136"/>
  <c r="F1597" i="136"/>
  <c r="L1596" i="136"/>
  <c r="F1596" i="136"/>
  <c r="L1595" i="136"/>
  <c r="F1595" i="136"/>
  <c r="L1591" i="136"/>
  <c r="F1591" i="136"/>
  <c r="L1590" i="136"/>
  <c r="F1590" i="136"/>
  <c r="L1589" i="136"/>
  <c r="F1589" i="136"/>
  <c r="L1588" i="136"/>
  <c r="F1588" i="136"/>
  <c r="L1587" i="136"/>
  <c r="F1587" i="136"/>
  <c r="L1586" i="136"/>
  <c r="F1586" i="136"/>
  <c r="L1585" i="136"/>
  <c r="F1585" i="136"/>
  <c r="L1584" i="136"/>
  <c r="F1584" i="136"/>
  <c r="L1583" i="136"/>
  <c r="F1583" i="136"/>
  <c r="L1582" i="136"/>
  <c r="F1582" i="136"/>
  <c r="L1576" i="136"/>
  <c r="F1576" i="136"/>
  <c r="L1575" i="136"/>
  <c r="F1575" i="136"/>
  <c r="L1572" i="136"/>
  <c r="F1572" i="136"/>
  <c r="L1571" i="136"/>
  <c r="F1571" i="136"/>
  <c r="L1570" i="136"/>
  <c r="F1570" i="136"/>
  <c r="L1569" i="136"/>
  <c r="F1569" i="136"/>
  <c r="L1568" i="136"/>
  <c r="F1568" i="136"/>
  <c r="L1566" i="136"/>
  <c r="F1566" i="136"/>
  <c r="L1565" i="136"/>
  <c r="F1565" i="136"/>
  <c r="L1562" i="136"/>
  <c r="F1562" i="136"/>
  <c r="L1561" i="136"/>
  <c r="F1561" i="136"/>
  <c r="L1560" i="136"/>
  <c r="F1560" i="136"/>
  <c r="L1556" i="136"/>
  <c r="F1556" i="136"/>
  <c r="L1555" i="136"/>
  <c r="F1555" i="136"/>
  <c r="L1554" i="136"/>
  <c r="F1554" i="136"/>
  <c r="L1553" i="136"/>
  <c r="F1553" i="136"/>
  <c r="L1552" i="136"/>
  <c r="F1552" i="136"/>
  <c r="L1551" i="136"/>
  <c r="F1551" i="136"/>
  <c r="L1550" i="136"/>
  <c r="F1550" i="136"/>
  <c r="L1549" i="136"/>
  <c r="F1549" i="136"/>
  <c r="L1548" i="136"/>
  <c r="F1548" i="136"/>
  <c r="L1547" i="136"/>
  <c r="F1547" i="136"/>
  <c r="L1546" i="136"/>
  <c r="F1546" i="136"/>
  <c r="L1545" i="136"/>
  <c r="F1545" i="136"/>
  <c r="L1544" i="136"/>
  <c r="F1544" i="136"/>
  <c r="L1542" i="136"/>
  <c r="F1542" i="136"/>
  <c r="L1541" i="136"/>
  <c r="F1541" i="136"/>
  <c r="L1540" i="136"/>
  <c r="F1540" i="136"/>
  <c r="L1539" i="136"/>
  <c r="F1539" i="136"/>
  <c r="L1538" i="136"/>
  <c r="F1538" i="136"/>
  <c r="L1537" i="136"/>
  <c r="F1537" i="136"/>
  <c r="L1536" i="136"/>
  <c r="F1536" i="136"/>
  <c r="L1533" i="136"/>
  <c r="F1533" i="136"/>
  <c r="L1532" i="136"/>
  <c r="F1532" i="136"/>
  <c r="L1531" i="136"/>
  <c r="F1531" i="136"/>
  <c r="L1530" i="136"/>
  <c r="F1530" i="136"/>
  <c r="L1529" i="136"/>
  <c r="F1529" i="136"/>
  <c r="L1528" i="136"/>
  <c r="F1528" i="136"/>
  <c r="L1527" i="136"/>
  <c r="F1527" i="136"/>
  <c r="L1526" i="136"/>
  <c r="F1526" i="136"/>
  <c r="L1525" i="136"/>
  <c r="F1525" i="136"/>
  <c r="L1524" i="136"/>
  <c r="F1524" i="136"/>
  <c r="L1523" i="136"/>
  <c r="F1523" i="136"/>
  <c r="L1522" i="136"/>
  <c r="F1522" i="136"/>
  <c r="L1521" i="136"/>
  <c r="F1521" i="136"/>
  <c r="L1519" i="136"/>
  <c r="F1519" i="136"/>
  <c r="L1518" i="136"/>
  <c r="F1518" i="136"/>
  <c r="L1517" i="136"/>
  <c r="F1517" i="136"/>
  <c r="L1516" i="136"/>
  <c r="F1516" i="136"/>
  <c r="L1515" i="136"/>
  <c r="F1515" i="136"/>
  <c r="L1514" i="136"/>
  <c r="F1514" i="136"/>
  <c r="L1513" i="136"/>
  <c r="F1513" i="136"/>
  <c r="L1509" i="136"/>
  <c r="F1509" i="136"/>
  <c r="L1508" i="136"/>
  <c r="F1508" i="136"/>
  <c r="L1507" i="136"/>
  <c r="F1507" i="136"/>
  <c r="L1505" i="136"/>
  <c r="F1505" i="136"/>
  <c r="L1503" i="136"/>
  <c r="F1503" i="136"/>
  <c r="P1503" i="136" s="1"/>
  <c r="L1502" i="136"/>
  <c r="F1502" i="136"/>
  <c r="L1501" i="136"/>
  <c r="F1501" i="136"/>
  <c r="L1500" i="136"/>
  <c r="F1500" i="136"/>
  <c r="L1499" i="136"/>
  <c r="F1499" i="136"/>
  <c r="L1495" i="136"/>
  <c r="F1495" i="136"/>
  <c r="L1494" i="136"/>
  <c r="F1494" i="136"/>
  <c r="L1491" i="136"/>
  <c r="F1491" i="136"/>
  <c r="L1490" i="136"/>
  <c r="F1490" i="136"/>
  <c r="L1489" i="136"/>
  <c r="F1489" i="136"/>
  <c r="L1488" i="136"/>
  <c r="F1488" i="136"/>
  <c r="L1487" i="136"/>
  <c r="F1487" i="136"/>
  <c r="L1486" i="136"/>
  <c r="F1486" i="136"/>
  <c r="L1485" i="136"/>
  <c r="F1485" i="136"/>
  <c r="L1484" i="136"/>
  <c r="F1484" i="136"/>
  <c r="L1480" i="136"/>
  <c r="F1480" i="136"/>
  <c r="L1479" i="136"/>
  <c r="F1479" i="136"/>
  <c r="L1476" i="136"/>
  <c r="F1476" i="136"/>
  <c r="L1475" i="136"/>
  <c r="F1475" i="136"/>
  <c r="L1474" i="136"/>
  <c r="F1474" i="136"/>
  <c r="L1473" i="136"/>
  <c r="F1473" i="136"/>
  <c r="L1472" i="136"/>
  <c r="F1472" i="136"/>
  <c r="L1471" i="136"/>
  <c r="F1471" i="136"/>
  <c r="L1470" i="136"/>
  <c r="F1470" i="136"/>
  <c r="L1469" i="136"/>
  <c r="F1469" i="136"/>
  <c r="L1432" i="136"/>
  <c r="F1432" i="136"/>
  <c r="L1431" i="136"/>
  <c r="F1431" i="136"/>
  <c r="L1430" i="136"/>
  <c r="F1430" i="136"/>
  <c r="L1429" i="136"/>
  <c r="F1429" i="136"/>
  <c r="L1424" i="136"/>
  <c r="F1424" i="136"/>
  <c r="L1423" i="136"/>
  <c r="F1423" i="136"/>
  <c r="L1422" i="136"/>
  <c r="F1422" i="136"/>
  <c r="L1421" i="136"/>
  <c r="F1421" i="136"/>
  <c r="L1420" i="136"/>
  <c r="F1420" i="136"/>
  <c r="L1419" i="136"/>
  <c r="F1419" i="136"/>
  <c r="L1418" i="136"/>
  <c r="F1418" i="136"/>
  <c r="L1417" i="136"/>
  <c r="F1417" i="136"/>
  <c r="L1414" i="136"/>
  <c r="F1414" i="136"/>
  <c r="L1413" i="136"/>
  <c r="F1413" i="136"/>
  <c r="L1412" i="136"/>
  <c r="F1412" i="136"/>
  <c r="L1411" i="136"/>
  <c r="F1411" i="136"/>
  <c r="L1410" i="136"/>
  <c r="F1410" i="136"/>
  <c r="L1409" i="136"/>
  <c r="F1409" i="136"/>
  <c r="L1408" i="136"/>
  <c r="F1408" i="136"/>
  <c r="L1407" i="136"/>
  <c r="F1407" i="136"/>
  <c r="L1406" i="136"/>
  <c r="F1406" i="136"/>
  <c r="L1405" i="136"/>
  <c r="F1405" i="136"/>
  <c r="L1404" i="136"/>
  <c r="F1404" i="136"/>
  <c r="L1400" i="136"/>
  <c r="F1400" i="136"/>
  <c r="L1399" i="136"/>
  <c r="F1399" i="136"/>
  <c r="L1398" i="136"/>
  <c r="F1398" i="136"/>
  <c r="L1397" i="136"/>
  <c r="F1397" i="136"/>
  <c r="L1392" i="136"/>
  <c r="F1392" i="136"/>
  <c r="L1391" i="136"/>
  <c r="F1391" i="136"/>
  <c r="L1390" i="136"/>
  <c r="F1390" i="136"/>
  <c r="L1389" i="136"/>
  <c r="F1389" i="136"/>
  <c r="L1388" i="136"/>
  <c r="F1388" i="136"/>
  <c r="L1387" i="136"/>
  <c r="F1387" i="136"/>
  <c r="L1386" i="136"/>
  <c r="F1386" i="136"/>
  <c r="L1385" i="136"/>
  <c r="F1385" i="136"/>
  <c r="L1382" i="136"/>
  <c r="F1382" i="136"/>
  <c r="L1381" i="136"/>
  <c r="F1381" i="136"/>
  <c r="L1380" i="136"/>
  <c r="F1380" i="136"/>
  <c r="L1379" i="136"/>
  <c r="F1379" i="136"/>
  <c r="L1378" i="136"/>
  <c r="F1378" i="136"/>
  <c r="L1377" i="136"/>
  <c r="F1377" i="136"/>
  <c r="L1376" i="136"/>
  <c r="F1376" i="136"/>
  <c r="L1375" i="136"/>
  <c r="F1375" i="136"/>
  <c r="L1374" i="136"/>
  <c r="F1374" i="136"/>
  <c r="L1373" i="136"/>
  <c r="F1373" i="136"/>
  <c r="L1372" i="136"/>
  <c r="F1372" i="136"/>
  <c r="L1368" i="136"/>
  <c r="F1368" i="136"/>
  <c r="L1367" i="136"/>
  <c r="F1367" i="136"/>
  <c r="L1366" i="136"/>
  <c r="F1366" i="136"/>
  <c r="L1365" i="136"/>
  <c r="F1365" i="136"/>
  <c r="L1360" i="136"/>
  <c r="F1360" i="136"/>
  <c r="L1359" i="136"/>
  <c r="F1359" i="136"/>
  <c r="L1358" i="136"/>
  <c r="F1358" i="136"/>
  <c r="L1357" i="136"/>
  <c r="F1357" i="136"/>
  <c r="L1356" i="136"/>
  <c r="F1356" i="136"/>
  <c r="L1355" i="136"/>
  <c r="F1355" i="136"/>
  <c r="L1354" i="136"/>
  <c r="F1354" i="136"/>
  <c r="L1353" i="136"/>
  <c r="F1353" i="136"/>
  <c r="L1350" i="136"/>
  <c r="F1350" i="136"/>
  <c r="L1349" i="136"/>
  <c r="F1349" i="136"/>
  <c r="L1348" i="136"/>
  <c r="F1348" i="136"/>
  <c r="L1347" i="136"/>
  <c r="F1347" i="136"/>
  <c r="L1346" i="136"/>
  <c r="F1346" i="136"/>
  <c r="L1345" i="136"/>
  <c r="F1345" i="136"/>
  <c r="L1344" i="136"/>
  <c r="F1344" i="136"/>
  <c r="L1343" i="136"/>
  <c r="F1343" i="136"/>
  <c r="L1342" i="136"/>
  <c r="F1342" i="136"/>
  <c r="L1341" i="136"/>
  <c r="F1341" i="136"/>
  <c r="L1340" i="136"/>
  <c r="F1340" i="136"/>
  <c r="L1336" i="136"/>
  <c r="F1336" i="136"/>
  <c r="L1335" i="136"/>
  <c r="F1335" i="136"/>
  <c r="L1334" i="136"/>
  <c r="F1334" i="136"/>
  <c r="L1333" i="136"/>
  <c r="F1333" i="136"/>
  <c r="L1328" i="136"/>
  <c r="F1328" i="136"/>
  <c r="L1327" i="136"/>
  <c r="F1327" i="136"/>
  <c r="L1326" i="136"/>
  <c r="F1326" i="136"/>
  <c r="L1325" i="136"/>
  <c r="F1325" i="136"/>
  <c r="L1324" i="136"/>
  <c r="F1324" i="136"/>
  <c r="L1323" i="136"/>
  <c r="F1323" i="136"/>
  <c r="L1322" i="136"/>
  <c r="F1322" i="136"/>
  <c r="L1321" i="136"/>
  <c r="F1321" i="136"/>
  <c r="L1318" i="136"/>
  <c r="F1318" i="136"/>
  <c r="L1317" i="136"/>
  <c r="F1317" i="136"/>
  <c r="L1316" i="136"/>
  <c r="F1316" i="136"/>
  <c r="L1315" i="136"/>
  <c r="F1315" i="136"/>
  <c r="L1314" i="136"/>
  <c r="F1314" i="136"/>
  <c r="L1313" i="136"/>
  <c r="F1313" i="136"/>
  <c r="L1312" i="136"/>
  <c r="F1312" i="136"/>
  <c r="L1311" i="136"/>
  <c r="F1311" i="136"/>
  <c r="L1310" i="136"/>
  <c r="F1310" i="136"/>
  <c r="L1309" i="136"/>
  <c r="F1309" i="136"/>
  <c r="L1308" i="136"/>
  <c r="F1308" i="136"/>
  <c r="L1304" i="136"/>
  <c r="F1304" i="136"/>
  <c r="L1303" i="136"/>
  <c r="F1303" i="136"/>
  <c r="L1302" i="136"/>
  <c r="F1302" i="136"/>
  <c r="L1301" i="136"/>
  <c r="F1301" i="136"/>
  <c r="L1296" i="136"/>
  <c r="F1296" i="136"/>
  <c r="L1295" i="136"/>
  <c r="F1295" i="136"/>
  <c r="L1294" i="136"/>
  <c r="F1294" i="136"/>
  <c r="L1293" i="136"/>
  <c r="F1293" i="136"/>
  <c r="L1292" i="136"/>
  <c r="F1292" i="136"/>
  <c r="L1291" i="136"/>
  <c r="F1291" i="136"/>
  <c r="L1290" i="136"/>
  <c r="F1290" i="136"/>
  <c r="L1289" i="136"/>
  <c r="F1289" i="136"/>
  <c r="L1286" i="136"/>
  <c r="F1286" i="136"/>
  <c r="L1285" i="136"/>
  <c r="F1285" i="136"/>
  <c r="L1284" i="136"/>
  <c r="F1284" i="136"/>
  <c r="L1283" i="136"/>
  <c r="F1283" i="136"/>
  <c r="L1282" i="136"/>
  <c r="F1282" i="136"/>
  <c r="L1281" i="136"/>
  <c r="F1281" i="136"/>
  <c r="L1280" i="136"/>
  <c r="F1280" i="136"/>
  <c r="L1279" i="136"/>
  <c r="F1279" i="136"/>
  <c r="L1278" i="136"/>
  <c r="F1278" i="136"/>
  <c r="L1277" i="136"/>
  <c r="F1277" i="136"/>
  <c r="L1276" i="136"/>
  <c r="F1276" i="136"/>
  <c r="L1272" i="136"/>
  <c r="F1272" i="136"/>
  <c r="L1271" i="136"/>
  <c r="F1271" i="136"/>
  <c r="L1270" i="136"/>
  <c r="F1270" i="136"/>
  <c r="L1269" i="136"/>
  <c r="F1269" i="136"/>
  <c r="L1264" i="136"/>
  <c r="F1264" i="136"/>
  <c r="L1263" i="136"/>
  <c r="F1263" i="136"/>
  <c r="L1262" i="136"/>
  <c r="F1262" i="136"/>
  <c r="L1261" i="136"/>
  <c r="F1261" i="136"/>
  <c r="L1260" i="136"/>
  <c r="F1260" i="136"/>
  <c r="L1259" i="136"/>
  <c r="F1259" i="136"/>
  <c r="L1258" i="136"/>
  <c r="F1258" i="136"/>
  <c r="L1257" i="136"/>
  <c r="F1257" i="136"/>
  <c r="L1254" i="136"/>
  <c r="F1254" i="136"/>
  <c r="L1253" i="136"/>
  <c r="F1253" i="136"/>
  <c r="L1252" i="136"/>
  <c r="F1252" i="136"/>
  <c r="L1251" i="136"/>
  <c r="F1251" i="136"/>
  <c r="L1250" i="136"/>
  <c r="F1250" i="136"/>
  <c r="L1249" i="136"/>
  <c r="F1249" i="136"/>
  <c r="L1248" i="136"/>
  <c r="F1248" i="136"/>
  <c r="L1247" i="136"/>
  <c r="F1247" i="136"/>
  <c r="L1246" i="136"/>
  <c r="F1246" i="136"/>
  <c r="L1245" i="136"/>
  <c r="F1245" i="136"/>
  <c r="L1244" i="136"/>
  <c r="F1244" i="136"/>
  <c r="L1230" i="136"/>
  <c r="F1230" i="136"/>
  <c r="L1229" i="136"/>
  <c r="F1229" i="136"/>
  <c r="L1228" i="136"/>
  <c r="F1228" i="136"/>
  <c r="L1227" i="136"/>
  <c r="F1227" i="136"/>
  <c r="L1226" i="136"/>
  <c r="F1226" i="136"/>
  <c r="L1225" i="136"/>
  <c r="F1225" i="136"/>
  <c r="L1221" i="136"/>
  <c r="F1221" i="136"/>
  <c r="L1220" i="136"/>
  <c r="F1220" i="136"/>
  <c r="L1219" i="136"/>
  <c r="F1219" i="136"/>
  <c r="P1219" i="136" s="1"/>
  <c r="L1218" i="136"/>
  <c r="F1218" i="136"/>
  <c r="L1217" i="136"/>
  <c r="F1217" i="136"/>
  <c r="L1216" i="136"/>
  <c r="F1216" i="136"/>
  <c r="T1213" i="136"/>
  <c r="R1213" i="136"/>
  <c r="P1213" i="136"/>
  <c r="T1212" i="136"/>
  <c r="R1212" i="136"/>
  <c r="P1212" i="136"/>
  <c r="T1211" i="136"/>
  <c r="R1211" i="136"/>
  <c r="P1211" i="136"/>
  <c r="T1210" i="136"/>
  <c r="R1210" i="136"/>
  <c r="P1210" i="136"/>
  <c r="T1209" i="136"/>
  <c r="R1209" i="136"/>
  <c r="P1209" i="136"/>
  <c r="T1208" i="136"/>
  <c r="R1208" i="136"/>
  <c r="P1208" i="136"/>
  <c r="T1207" i="136"/>
  <c r="R1207" i="136"/>
  <c r="P1207" i="136"/>
  <c r="L1203" i="136"/>
  <c r="F1203" i="136"/>
  <c r="L1202" i="136"/>
  <c r="F1202" i="136"/>
  <c r="L1201" i="136"/>
  <c r="F1201" i="136"/>
  <c r="L1200" i="136"/>
  <c r="F1200" i="136"/>
  <c r="L1199" i="136"/>
  <c r="F1199" i="136"/>
  <c r="L1198" i="136"/>
  <c r="F1198" i="136"/>
  <c r="L1194" i="136"/>
  <c r="F1194" i="136"/>
  <c r="L1193" i="136"/>
  <c r="F1193" i="136"/>
  <c r="L1192" i="136"/>
  <c r="F1192" i="136"/>
  <c r="L1191" i="136"/>
  <c r="F1191" i="136"/>
  <c r="L1190" i="136"/>
  <c r="F1190" i="136"/>
  <c r="L1189" i="136"/>
  <c r="F1189" i="136"/>
  <c r="L1185" i="136"/>
  <c r="F1185" i="136"/>
  <c r="L1184" i="136"/>
  <c r="F1184" i="136"/>
  <c r="L1183" i="136"/>
  <c r="F1183" i="136"/>
  <c r="L1182" i="136"/>
  <c r="F1182" i="136"/>
  <c r="L1141" i="136"/>
  <c r="F1141" i="136"/>
  <c r="L1140" i="136"/>
  <c r="F1140" i="136"/>
  <c r="L1139" i="136"/>
  <c r="F1139" i="136"/>
  <c r="L1138" i="136"/>
  <c r="F1138" i="136"/>
  <c r="L1135" i="136"/>
  <c r="F1135" i="136"/>
  <c r="L1134" i="136"/>
  <c r="F1134" i="136"/>
  <c r="L1133" i="136"/>
  <c r="F1133" i="136"/>
  <c r="L1128" i="136"/>
  <c r="F1128" i="136"/>
  <c r="L1127" i="136"/>
  <c r="F1127" i="136"/>
  <c r="L1126" i="136"/>
  <c r="F1126" i="136"/>
  <c r="L1125" i="136"/>
  <c r="F1125" i="136"/>
  <c r="L1124" i="136"/>
  <c r="F1124" i="136"/>
  <c r="L1123" i="136"/>
  <c r="F1123" i="136"/>
  <c r="L1122" i="136"/>
  <c r="F1122" i="136"/>
  <c r="L1121" i="136"/>
  <c r="F1121" i="136"/>
  <c r="L1120" i="136"/>
  <c r="F1120" i="136"/>
  <c r="L1117" i="136"/>
  <c r="F1117" i="136"/>
  <c r="L1116" i="136"/>
  <c r="F1116" i="136"/>
  <c r="L1115" i="136"/>
  <c r="F1115" i="136"/>
  <c r="L1114" i="136"/>
  <c r="F1114" i="136"/>
  <c r="L1113" i="136"/>
  <c r="F1113" i="136"/>
  <c r="L1112" i="136"/>
  <c r="F1112" i="136"/>
  <c r="L1111" i="136"/>
  <c r="F1111" i="136"/>
  <c r="L1110" i="136"/>
  <c r="F1110" i="136"/>
  <c r="L1109" i="136"/>
  <c r="F1109" i="136"/>
  <c r="L1108" i="136"/>
  <c r="F1108" i="136"/>
  <c r="L1107" i="136"/>
  <c r="F1107" i="136"/>
  <c r="L1103" i="136"/>
  <c r="F1103" i="136"/>
  <c r="L1102" i="136"/>
  <c r="F1102" i="136"/>
  <c r="L1101" i="136"/>
  <c r="F1101" i="136"/>
  <c r="L1100" i="136"/>
  <c r="F1100" i="136"/>
  <c r="L1097" i="136"/>
  <c r="F1097" i="136"/>
  <c r="L1096" i="136"/>
  <c r="F1096" i="136"/>
  <c r="L1095" i="136"/>
  <c r="F1095" i="136"/>
  <c r="L1090" i="136"/>
  <c r="F1090" i="136"/>
  <c r="L1089" i="136"/>
  <c r="F1089" i="136"/>
  <c r="L1088" i="136"/>
  <c r="F1088" i="136"/>
  <c r="L1087" i="136"/>
  <c r="F1087" i="136"/>
  <c r="L1086" i="136"/>
  <c r="F1086" i="136"/>
  <c r="L1085" i="136"/>
  <c r="F1085" i="136"/>
  <c r="L1084" i="136"/>
  <c r="F1084" i="136"/>
  <c r="L1083" i="136"/>
  <c r="F1083" i="136"/>
  <c r="L1082" i="136"/>
  <c r="F1082" i="136"/>
  <c r="L1079" i="136"/>
  <c r="F1079" i="136"/>
  <c r="L1078" i="136"/>
  <c r="F1078" i="136"/>
  <c r="L1077" i="136"/>
  <c r="F1077" i="136"/>
  <c r="L1076" i="136"/>
  <c r="F1076" i="136"/>
  <c r="L1075" i="136"/>
  <c r="F1075" i="136"/>
  <c r="L1074" i="136"/>
  <c r="F1074" i="136"/>
  <c r="L1073" i="136"/>
  <c r="F1073" i="136"/>
  <c r="L1072" i="136"/>
  <c r="F1072" i="136"/>
  <c r="L1071" i="136"/>
  <c r="F1071" i="136"/>
  <c r="L1070" i="136"/>
  <c r="F1070" i="136"/>
  <c r="L1069" i="136"/>
  <c r="F1069" i="136"/>
  <c r="L1065" i="136"/>
  <c r="F1065" i="136"/>
  <c r="L1064" i="136"/>
  <c r="F1064" i="136"/>
  <c r="L1063" i="136"/>
  <c r="F1063" i="136"/>
  <c r="L1062" i="136"/>
  <c r="F1062" i="136"/>
  <c r="L1059" i="136"/>
  <c r="F1059" i="136"/>
  <c r="L1058" i="136"/>
  <c r="F1058" i="136"/>
  <c r="L1057" i="136"/>
  <c r="F1057" i="136"/>
  <c r="L1052" i="136"/>
  <c r="F1052" i="136"/>
  <c r="L1051" i="136"/>
  <c r="F1051" i="136"/>
  <c r="L1050" i="136"/>
  <c r="F1050" i="136"/>
  <c r="L1049" i="136"/>
  <c r="F1049" i="136"/>
  <c r="L1048" i="136"/>
  <c r="F1048" i="136"/>
  <c r="L1047" i="136"/>
  <c r="F1047" i="136"/>
  <c r="L1046" i="136"/>
  <c r="F1046" i="136"/>
  <c r="L1045" i="136"/>
  <c r="F1045" i="136"/>
  <c r="L1044" i="136"/>
  <c r="F1044" i="136"/>
  <c r="L1041" i="136"/>
  <c r="F1041" i="136"/>
  <c r="L1040" i="136"/>
  <c r="F1040" i="136"/>
  <c r="L1039" i="136"/>
  <c r="F1039" i="136"/>
  <c r="L1038" i="136"/>
  <c r="F1038" i="136"/>
  <c r="L1037" i="136"/>
  <c r="F1037" i="136"/>
  <c r="L1036" i="136"/>
  <c r="F1036" i="136"/>
  <c r="L1035" i="136"/>
  <c r="F1035" i="136"/>
  <c r="L1034" i="136"/>
  <c r="F1034" i="136"/>
  <c r="L1033" i="136"/>
  <c r="F1033" i="136"/>
  <c r="L1032" i="136"/>
  <c r="F1032" i="136"/>
  <c r="L1031" i="136"/>
  <c r="F1031" i="136"/>
  <c r="L1027" i="136"/>
  <c r="F1027" i="136"/>
  <c r="L1026" i="136"/>
  <c r="F1026" i="136"/>
  <c r="L1025" i="136"/>
  <c r="F1025" i="136"/>
  <c r="L1024" i="136"/>
  <c r="F1024" i="136"/>
  <c r="L1021" i="136"/>
  <c r="F1021" i="136"/>
  <c r="L1020" i="136"/>
  <c r="F1020" i="136"/>
  <c r="L1019" i="136"/>
  <c r="F1019" i="136"/>
  <c r="L1014" i="136"/>
  <c r="F1014" i="136"/>
  <c r="L1013" i="136"/>
  <c r="F1013" i="136"/>
  <c r="L1012" i="136"/>
  <c r="F1012" i="136"/>
  <c r="L1011" i="136"/>
  <c r="F1011" i="136"/>
  <c r="L1010" i="136"/>
  <c r="F1010" i="136"/>
  <c r="L1009" i="136"/>
  <c r="F1009" i="136"/>
  <c r="L1008" i="136"/>
  <c r="F1008" i="136"/>
  <c r="L1007" i="136"/>
  <c r="F1007" i="136"/>
  <c r="L1006" i="136"/>
  <c r="F1006" i="136"/>
  <c r="L1003" i="136"/>
  <c r="F1003" i="136"/>
  <c r="L1002" i="136"/>
  <c r="F1002" i="136"/>
  <c r="L1001" i="136"/>
  <c r="F1001" i="136"/>
  <c r="L1000" i="136"/>
  <c r="F1000" i="136"/>
  <c r="L999" i="136"/>
  <c r="F999" i="136"/>
  <c r="L998" i="136"/>
  <c r="F998" i="136"/>
  <c r="L997" i="136"/>
  <c r="F997" i="136"/>
  <c r="L996" i="136"/>
  <c r="F996" i="136"/>
  <c r="L995" i="136"/>
  <c r="F995" i="136"/>
  <c r="L994" i="136"/>
  <c r="F994" i="136"/>
  <c r="L993" i="136"/>
  <c r="F993" i="136"/>
  <c r="L989" i="136"/>
  <c r="F989" i="136"/>
  <c r="L988" i="136"/>
  <c r="F988" i="136"/>
  <c r="L987" i="136"/>
  <c r="F987" i="136"/>
  <c r="L986" i="136"/>
  <c r="F986" i="136"/>
  <c r="L983" i="136"/>
  <c r="F983" i="136"/>
  <c r="L982" i="136"/>
  <c r="F982" i="136"/>
  <c r="L981" i="136"/>
  <c r="F981" i="136"/>
  <c r="L976" i="136"/>
  <c r="F976" i="136"/>
  <c r="L975" i="136"/>
  <c r="F975" i="136"/>
  <c r="L974" i="136"/>
  <c r="F974" i="136"/>
  <c r="L973" i="136"/>
  <c r="F973" i="136"/>
  <c r="L972" i="136"/>
  <c r="F972" i="136"/>
  <c r="L971" i="136"/>
  <c r="F971" i="136"/>
  <c r="L970" i="136"/>
  <c r="F970" i="136"/>
  <c r="L969" i="136"/>
  <c r="F969" i="136"/>
  <c r="L968" i="136"/>
  <c r="F968" i="136"/>
  <c r="L965" i="136"/>
  <c r="F965" i="136"/>
  <c r="L964" i="136"/>
  <c r="F964" i="136"/>
  <c r="L963" i="136"/>
  <c r="F963" i="136"/>
  <c r="L962" i="136"/>
  <c r="F962" i="136"/>
  <c r="L961" i="136"/>
  <c r="F961" i="136"/>
  <c r="L960" i="136"/>
  <c r="F960" i="136"/>
  <c r="L959" i="136"/>
  <c r="F959" i="136"/>
  <c r="L958" i="136"/>
  <c r="F958" i="136"/>
  <c r="L957" i="136"/>
  <c r="F957" i="136"/>
  <c r="L956" i="136"/>
  <c r="F956" i="136"/>
  <c r="L955" i="136"/>
  <c r="F955" i="136"/>
  <c r="L951" i="136"/>
  <c r="F951" i="136"/>
  <c r="L950" i="136"/>
  <c r="F950" i="136"/>
  <c r="L949" i="136"/>
  <c r="F949" i="136"/>
  <c r="L948" i="136"/>
  <c r="F948" i="136"/>
  <c r="L945" i="136"/>
  <c r="F945" i="136"/>
  <c r="L944" i="136"/>
  <c r="F944" i="136"/>
  <c r="L943" i="136"/>
  <c r="F943" i="136"/>
  <c r="L938" i="136"/>
  <c r="F938" i="136"/>
  <c r="L937" i="136"/>
  <c r="F937" i="136"/>
  <c r="L936" i="136"/>
  <c r="F936" i="136"/>
  <c r="L935" i="136"/>
  <c r="F935" i="136"/>
  <c r="L934" i="136"/>
  <c r="F934" i="136"/>
  <c r="L933" i="136"/>
  <c r="F933" i="136"/>
  <c r="L932" i="136"/>
  <c r="F932" i="136"/>
  <c r="L931" i="136"/>
  <c r="F931" i="136"/>
  <c r="L930" i="136"/>
  <c r="F930" i="136"/>
  <c r="L927" i="136"/>
  <c r="F927" i="136"/>
  <c r="L926" i="136"/>
  <c r="F926" i="136"/>
  <c r="L925" i="136"/>
  <c r="F925" i="136"/>
  <c r="L924" i="136"/>
  <c r="F924" i="136"/>
  <c r="L923" i="136"/>
  <c r="F923" i="136"/>
  <c r="L922" i="136"/>
  <c r="F922" i="136"/>
  <c r="L921" i="136"/>
  <c r="F921" i="136"/>
  <c r="L920" i="136"/>
  <c r="F920" i="136"/>
  <c r="L919" i="136"/>
  <c r="F919" i="136"/>
  <c r="L918" i="136"/>
  <c r="F918" i="136"/>
  <c r="L917" i="136"/>
  <c r="F917" i="136"/>
  <c r="L913" i="136"/>
  <c r="F913" i="136"/>
  <c r="L912" i="136"/>
  <c r="F912" i="136"/>
  <c r="L911" i="136"/>
  <c r="F911" i="136"/>
  <c r="L910" i="136"/>
  <c r="F910" i="136"/>
  <c r="L907" i="136"/>
  <c r="F907" i="136"/>
  <c r="L906" i="136"/>
  <c r="F906" i="136"/>
  <c r="L905" i="136"/>
  <c r="F905" i="136"/>
  <c r="L900" i="136"/>
  <c r="F900" i="136"/>
  <c r="L899" i="136"/>
  <c r="F899" i="136"/>
  <c r="L898" i="136"/>
  <c r="F898" i="136"/>
  <c r="L897" i="136"/>
  <c r="F897" i="136"/>
  <c r="L896" i="136"/>
  <c r="F896" i="136"/>
  <c r="L895" i="136"/>
  <c r="F895" i="136"/>
  <c r="L894" i="136"/>
  <c r="F894" i="136"/>
  <c r="L893" i="136"/>
  <c r="F893" i="136"/>
  <c r="L892" i="136"/>
  <c r="F892" i="136"/>
  <c r="L889" i="136"/>
  <c r="F889" i="136"/>
  <c r="L888" i="136"/>
  <c r="F888" i="136"/>
  <c r="L887" i="136"/>
  <c r="F887" i="136"/>
  <c r="L886" i="136"/>
  <c r="F886" i="136"/>
  <c r="L885" i="136"/>
  <c r="F885" i="136"/>
  <c r="L884" i="136"/>
  <c r="F884" i="136"/>
  <c r="L883" i="136"/>
  <c r="F883" i="136"/>
  <c r="L882" i="136"/>
  <c r="F882" i="136"/>
  <c r="L881" i="136"/>
  <c r="F881" i="136"/>
  <c r="L880" i="136"/>
  <c r="F880" i="136"/>
  <c r="L879" i="136"/>
  <c r="F879" i="136"/>
  <c r="L875" i="136"/>
  <c r="F875" i="136"/>
  <c r="L874" i="136"/>
  <c r="F874" i="136"/>
  <c r="L873" i="136"/>
  <c r="F873" i="136"/>
  <c r="L872" i="136"/>
  <c r="F872" i="136"/>
  <c r="L869" i="136"/>
  <c r="F869" i="136"/>
  <c r="L868" i="136"/>
  <c r="F868" i="136"/>
  <c r="L867" i="136"/>
  <c r="F867" i="136"/>
  <c r="L862" i="136"/>
  <c r="F862" i="136"/>
  <c r="L861" i="136"/>
  <c r="F861" i="136"/>
  <c r="L860" i="136"/>
  <c r="F860" i="136"/>
  <c r="L859" i="136"/>
  <c r="F859" i="136"/>
  <c r="L858" i="136"/>
  <c r="F858" i="136"/>
  <c r="L857" i="136"/>
  <c r="F857" i="136"/>
  <c r="L856" i="136"/>
  <c r="F856" i="136"/>
  <c r="L855" i="136"/>
  <c r="F855" i="136"/>
  <c r="L854" i="136"/>
  <c r="F854" i="136"/>
  <c r="L851" i="136"/>
  <c r="F851" i="136"/>
  <c r="L850" i="136"/>
  <c r="F850" i="136"/>
  <c r="L849" i="136"/>
  <c r="F849" i="136"/>
  <c r="L848" i="136"/>
  <c r="F848" i="136"/>
  <c r="L847" i="136"/>
  <c r="F847" i="136"/>
  <c r="L846" i="136"/>
  <c r="F846" i="136"/>
  <c r="L845" i="136"/>
  <c r="F845" i="136"/>
  <c r="L844" i="136"/>
  <c r="F844" i="136"/>
  <c r="L843" i="136"/>
  <c r="F843" i="136"/>
  <c r="L842" i="136"/>
  <c r="F842" i="136"/>
  <c r="L841" i="136"/>
  <c r="F841" i="136"/>
  <c r="L836" i="136"/>
  <c r="F836" i="136"/>
  <c r="N835" i="136"/>
  <c r="L835" i="136"/>
  <c r="H835" i="136"/>
  <c r="T835" i="136" s="1"/>
  <c r="F835" i="136"/>
  <c r="L828" i="136"/>
  <c r="F828" i="136"/>
  <c r="L827" i="136"/>
  <c r="F827" i="136"/>
  <c r="L824" i="136"/>
  <c r="F824" i="136"/>
  <c r="L823" i="136"/>
  <c r="F823" i="136"/>
  <c r="L815" i="136"/>
  <c r="F815" i="136"/>
  <c r="L814" i="136"/>
  <c r="F814" i="136"/>
  <c r="L811" i="136"/>
  <c r="F811" i="136"/>
  <c r="L810" i="136"/>
  <c r="F810" i="136"/>
  <c r="L804" i="136"/>
  <c r="F804" i="136"/>
  <c r="N803" i="136"/>
  <c r="L803" i="136"/>
  <c r="H803" i="136"/>
  <c r="F803" i="136"/>
  <c r="T801" i="136"/>
  <c r="R801" i="136"/>
  <c r="T800" i="136"/>
  <c r="R800" i="136"/>
  <c r="L800" i="136"/>
  <c r="F800" i="136"/>
  <c r="T799" i="136"/>
  <c r="R799" i="136"/>
  <c r="L799" i="136"/>
  <c r="F799" i="136"/>
  <c r="T798" i="136"/>
  <c r="R798" i="136"/>
  <c r="L798" i="136"/>
  <c r="F798" i="136"/>
  <c r="T797" i="136"/>
  <c r="R797" i="136"/>
  <c r="L797" i="136"/>
  <c r="F797" i="136"/>
  <c r="T796" i="136"/>
  <c r="R796" i="136"/>
  <c r="L796" i="136"/>
  <c r="F796" i="136"/>
  <c r="T795" i="136"/>
  <c r="R795" i="136"/>
  <c r="L795" i="136"/>
  <c r="F795" i="136"/>
  <c r="T794" i="136"/>
  <c r="R794" i="136"/>
  <c r="L794" i="136"/>
  <c r="F794" i="136"/>
  <c r="L791" i="136"/>
  <c r="F791" i="136"/>
  <c r="T783" i="136"/>
  <c r="R783" i="136"/>
  <c r="T782" i="136"/>
  <c r="R782" i="136"/>
  <c r="L782" i="136"/>
  <c r="F782" i="136"/>
  <c r="T781" i="136"/>
  <c r="R781" i="136"/>
  <c r="L781" i="136"/>
  <c r="F781" i="136"/>
  <c r="T780" i="136"/>
  <c r="R780" i="136"/>
  <c r="L780" i="136"/>
  <c r="F780" i="136"/>
  <c r="T779" i="136"/>
  <c r="R779" i="136"/>
  <c r="L779" i="136"/>
  <c r="F779" i="136"/>
  <c r="T778" i="136"/>
  <c r="R778" i="136"/>
  <c r="L778" i="136"/>
  <c r="F778" i="136"/>
  <c r="T777" i="136"/>
  <c r="R777" i="136"/>
  <c r="L777" i="136"/>
  <c r="F777" i="136"/>
  <c r="T776" i="136"/>
  <c r="R776" i="136"/>
  <c r="L776" i="136"/>
  <c r="F776" i="136"/>
  <c r="T774" i="136"/>
  <c r="R774" i="136"/>
  <c r="T773" i="136"/>
  <c r="R773" i="136"/>
  <c r="L773" i="136"/>
  <c r="F773" i="136"/>
  <c r="T772" i="136"/>
  <c r="R772" i="136"/>
  <c r="L772" i="136"/>
  <c r="F772" i="136"/>
  <c r="T771" i="136"/>
  <c r="R771" i="136"/>
  <c r="L771" i="136"/>
  <c r="F771" i="136"/>
  <c r="T770" i="136"/>
  <c r="R770" i="136"/>
  <c r="L770" i="136"/>
  <c r="F770" i="136"/>
  <c r="T769" i="136"/>
  <c r="R769" i="136"/>
  <c r="L769" i="136"/>
  <c r="F769" i="136"/>
  <c r="T768" i="136"/>
  <c r="R768" i="136"/>
  <c r="L768" i="136"/>
  <c r="F768" i="136"/>
  <c r="T767" i="136"/>
  <c r="R767" i="136"/>
  <c r="L767" i="136"/>
  <c r="F767" i="136"/>
  <c r="T764" i="136"/>
  <c r="R764" i="136"/>
  <c r="T763" i="136"/>
  <c r="R763" i="136"/>
  <c r="L763" i="136"/>
  <c r="F763" i="136"/>
  <c r="T762" i="136"/>
  <c r="R762" i="136"/>
  <c r="L762" i="136"/>
  <c r="F762" i="136"/>
  <c r="T761" i="136"/>
  <c r="R761" i="136"/>
  <c r="L761" i="136"/>
  <c r="F761" i="136"/>
  <c r="T760" i="136"/>
  <c r="R760" i="136"/>
  <c r="L760" i="136"/>
  <c r="F760" i="136"/>
  <c r="T759" i="136"/>
  <c r="R759" i="136"/>
  <c r="L759" i="136"/>
  <c r="F759" i="136"/>
  <c r="T758" i="136"/>
  <c r="R758" i="136"/>
  <c r="L758" i="136"/>
  <c r="F758" i="136"/>
  <c r="T757" i="136"/>
  <c r="R757" i="136"/>
  <c r="L757" i="136"/>
  <c r="F757" i="136"/>
  <c r="T746" i="136"/>
  <c r="R746" i="136"/>
  <c r="T745" i="136"/>
  <c r="R745" i="136"/>
  <c r="L745" i="136"/>
  <c r="F745" i="136"/>
  <c r="T744" i="136"/>
  <c r="R744" i="136"/>
  <c r="L744" i="136"/>
  <c r="F744" i="136"/>
  <c r="T743" i="136"/>
  <c r="R743" i="136"/>
  <c r="L743" i="136"/>
  <c r="F743" i="136"/>
  <c r="T742" i="136"/>
  <c r="R742" i="136"/>
  <c r="L742" i="136"/>
  <c r="F742" i="136"/>
  <c r="T741" i="136"/>
  <c r="R741" i="136"/>
  <c r="L741" i="136"/>
  <c r="F741" i="136"/>
  <c r="T740" i="136"/>
  <c r="R740" i="136"/>
  <c r="L740" i="136"/>
  <c r="F740" i="136"/>
  <c r="T739" i="136"/>
  <c r="R739" i="136"/>
  <c r="L739" i="136"/>
  <c r="F739" i="136"/>
  <c r="T737" i="136"/>
  <c r="R737" i="136"/>
  <c r="T736" i="136"/>
  <c r="R736" i="136"/>
  <c r="L736" i="136"/>
  <c r="F736" i="136"/>
  <c r="T735" i="136"/>
  <c r="R735" i="136"/>
  <c r="L735" i="136"/>
  <c r="F735" i="136"/>
  <c r="T734" i="136"/>
  <c r="R734" i="136"/>
  <c r="L734" i="136"/>
  <c r="F734" i="136"/>
  <c r="T733" i="136"/>
  <c r="R733" i="136"/>
  <c r="L733" i="136"/>
  <c r="F733" i="136"/>
  <c r="T732" i="136"/>
  <c r="R732" i="136"/>
  <c r="L732" i="136"/>
  <c r="F732" i="136"/>
  <c r="T731" i="136"/>
  <c r="R731" i="136"/>
  <c r="L731" i="136"/>
  <c r="F731" i="136"/>
  <c r="T730" i="136"/>
  <c r="R730" i="136"/>
  <c r="L730" i="136"/>
  <c r="F730" i="136"/>
  <c r="L722" i="136"/>
  <c r="F722" i="136"/>
  <c r="L721" i="136"/>
  <c r="F721" i="136"/>
  <c r="T707" i="136"/>
  <c r="R707" i="136"/>
  <c r="T706" i="136"/>
  <c r="R706" i="136"/>
  <c r="L706" i="136"/>
  <c r="F706" i="136"/>
  <c r="T705" i="136"/>
  <c r="R705" i="136"/>
  <c r="L705" i="136"/>
  <c r="F705" i="136"/>
  <c r="T704" i="136"/>
  <c r="R704" i="136"/>
  <c r="L704" i="136"/>
  <c r="F704" i="136"/>
  <c r="T703" i="136"/>
  <c r="R703" i="136"/>
  <c r="L703" i="136"/>
  <c r="F703" i="136"/>
  <c r="T702" i="136"/>
  <c r="R702" i="136"/>
  <c r="L702" i="136"/>
  <c r="F702" i="136"/>
  <c r="T701" i="136"/>
  <c r="R701" i="136"/>
  <c r="L701" i="136"/>
  <c r="F701" i="136"/>
  <c r="T700" i="136"/>
  <c r="R700" i="136"/>
  <c r="L700" i="136"/>
  <c r="F700" i="136"/>
  <c r="T699" i="136"/>
  <c r="R699" i="136"/>
  <c r="L699" i="136"/>
  <c r="F699" i="136"/>
  <c r="T698" i="136"/>
  <c r="R698" i="136"/>
  <c r="L698" i="136"/>
  <c r="F698" i="136"/>
  <c r="T695" i="136"/>
  <c r="R695" i="136"/>
  <c r="T694" i="136"/>
  <c r="R694" i="136"/>
  <c r="L694" i="136"/>
  <c r="F694" i="136"/>
  <c r="T693" i="136"/>
  <c r="R693" i="136"/>
  <c r="L693" i="136"/>
  <c r="F693" i="136"/>
  <c r="T692" i="136"/>
  <c r="R692" i="136"/>
  <c r="L692" i="136"/>
  <c r="F692" i="136"/>
  <c r="T691" i="136"/>
  <c r="R691" i="136"/>
  <c r="L691" i="136"/>
  <c r="F691" i="136"/>
  <c r="T690" i="136"/>
  <c r="R690" i="136"/>
  <c r="L690" i="136"/>
  <c r="F690" i="136"/>
  <c r="T689" i="136"/>
  <c r="R689" i="136"/>
  <c r="L689" i="136"/>
  <c r="F689" i="136"/>
  <c r="T688" i="136"/>
  <c r="R688" i="136"/>
  <c r="L688" i="136"/>
  <c r="F688" i="136"/>
  <c r="T687" i="136"/>
  <c r="R687" i="136"/>
  <c r="L687" i="136"/>
  <c r="F687" i="136"/>
  <c r="T686" i="136"/>
  <c r="R686" i="136"/>
  <c r="L686" i="136"/>
  <c r="F686" i="136"/>
  <c r="T683" i="136"/>
  <c r="R683" i="136"/>
  <c r="T682" i="136"/>
  <c r="R682" i="136"/>
  <c r="L682" i="136"/>
  <c r="F682" i="136"/>
  <c r="T681" i="136"/>
  <c r="R681" i="136"/>
  <c r="L681" i="136"/>
  <c r="F681" i="136"/>
  <c r="T680" i="136"/>
  <c r="R680" i="136"/>
  <c r="L680" i="136"/>
  <c r="F680" i="136"/>
  <c r="T679" i="136"/>
  <c r="R679" i="136"/>
  <c r="L679" i="136"/>
  <c r="F679" i="136"/>
  <c r="T678" i="136"/>
  <c r="R678" i="136"/>
  <c r="L678" i="136"/>
  <c r="F678" i="136"/>
  <c r="T677" i="136"/>
  <c r="R677" i="136"/>
  <c r="L677" i="136"/>
  <c r="F677" i="136"/>
  <c r="T676" i="136"/>
  <c r="R676" i="136"/>
  <c r="L676" i="136"/>
  <c r="F676" i="136"/>
  <c r="T675" i="136"/>
  <c r="R675" i="136"/>
  <c r="L675" i="136"/>
  <c r="F675" i="136"/>
  <c r="T674" i="136"/>
  <c r="R674" i="136"/>
  <c r="L674" i="136"/>
  <c r="F674" i="136"/>
  <c r="T671" i="136"/>
  <c r="R671" i="136"/>
  <c r="T670" i="136"/>
  <c r="R670" i="136"/>
  <c r="L670" i="136"/>
  <c r="F670" i="136"/>
  <c r="T669" i="136"/>
  <c r="R669" i="136"/>
  <c r="L669" i="136"/>
  <c r="F669" i="136"/>
  <c r="T668" i="136"/>
  <c r="R668" i="136"/>
  <c r="L668" i="136"/>
  <c r="F668" i="136"/>
  <c r="T667" i="136"/>
  <c r="R667" i="136"/>
  <c r="L667" i="136"/>
  <c r="F667" i="136"/>
  <c r="T666" i="136"/>
  <c r="R666" i="136"/>
  <c r="L666" i="136"/>
  <c r="F666" i="136"/>
  <c r="T665" i="136"/>
  <c r="R665" i="136"/>
  <c r="L665" i="136"/>
  <c r="F665" i="136"/>
  <c r="T664" i="136"/>
  <c r="R664" i="136"/>
  <c r="L664" i="136"/>
  <c r="F664" i="136"/>
  <c r="T663" i="136"/>
  <c r="R663" i="136"/>
  <c r="L663" i="136"/>
  <c r="F663" i="136"/>
  <c r="T662" i="136"/>
  <c r="R662" i="136"/>
  <c r="L662" i="136"/>
  <c r="F662" i="136"/>
  <c r="L658" i="136"/>
  <c r="F658" i="136"/>
  <c r="L656" i="136"/>
  <c r="F656" i="136"/>
  <c r="L655" i="136"/>
  <c r="F655" i="136"/>
  <c r="T646" i="136"/>
  <c r="R646" i="136"/>
  <c r="T645" i="136"/>
  <c r="R645" i="136"/>
  <c r="L645" i="136"/>
  <c r="F645" i="136"/>
  <c r="T644" i="136"/>
  <c r="R644" i="136"/>
  <c r="L644" i="136"/>
  <c r="F644" i="136"/>
  <c r="T643" i="136"/>
  <c r="R643" i="136"/>
  <c r="L643" i="136"/>
  <c r="F643" i="136"/>
  <c r="T642" i="136"/>
  <c r="R642" i="136"/>
  <c r="L642" i="136"/>
  <c r="F642" i="136"/>
  <c r="T641" i="136"/>
  <c r="R641" i="136"/>
  <c r="L641" i="136"/>
  <c r="F641" i="136"/>
  <c r="T640" i="136"/>
  <c r="R640" i="136"/>
  <c r="L640" i="136"/>
  <c r="F640" i="136"/>
  <c r="T638" i="136"/>
  <c r="R638" i="136"/>
  <c r="T637" i="136"/>
  <c r="R637" i="136"/>
  <c r="L637" i="136"/>
  <c r="F637" i="136"/>
  <c r="T636" i="136"/>
  <c r="R636" i="136"/>
  <c r="L636" i="136"/>
  <c r="F636" i="136"/>
  <c r="T635" i="136"/>
  <c r="R635" i="136"/>
  <c r="L635" i="136"/>
  <c r="F635" i="136"/>
  <c r="T634" i="136"/>
  <c r="R634" i="136"/>
  <c r="L634" i="136"/>
  <c r="F634" i="136"/>
  <c r="T633" i="136"/>
  <c r="R633" i="136"/>
  <c r="L633" i="136"/>
  <c r="F633" i="136"/>
  <c r="T632" i="136"/>
  <c r="R632" i="136"/>
  <c r="L632" i="136"/>
  <c r="F632" i="136"/>
  <c r="T624" i="136"/>
  <c r="R624" i="136"/>
  <c r="L624" i="136"/>
  <c r="F624" i="136"/>
  <c r="T622" i="136"/>
  <c r="R622" i="136"/>
  <c r="T621" i="136"/>
  <c r="R621" i="136"/>
  <c r="L621" i="136"/>
  <c r="F621" i="136"/>
  <c r="T620" i="136"/>
  <c r="R620" i="136"/>
  <c r="L620" i="136"/>
  <c r="F620" i="136"/>
  <c r="T619" i="136"/>
  <c r="R619" i="136"/>
  <c r="L619" i="136"/>
  <c r="F619" i="136"/>
  <c r="T618" i="136"/>
  <c r="R618" i="136"/>
  <c r="L618" i="136"/>
  <c r="F618" i="136"/>
  <c r="T617" i="136"/>
  <c r="R617" i="136"/>
  <c r="L617" i="136"/>
  <c r="F617" i="136"/>
  <c r="T616" i="136"/>
  <c r="R616" i="136"/>
  <c r="L616" i="136"/>
  <c r="F616" i="136"/>
  <c r="L611" i="136"/>
  <c r="F611" i="136"/>
  <c r="L610" i="136"/>
  <c r="F610" i="136"/>
  <c r="L609" i="136"/>
  <c r="F609" i="136"/>
  <c r="L604" i="136"/>
  <c r="F604" i="136"/>
  <c r="L603" i="136"/>
  <c r="F603" i="136"/>
  <c r="L599" i="136"/>
  <c r="F599" i="136"/>
  <c r="L598" i="136"/>
  <c r="F598" i="136"/>
  <c r="L597" i="136"/>
  <c r="F597" i="136"/>
  <c r="L593" i="136"/>
  <c r="F593" i="136"/>
  <c r="L592" i="136"/>
  <c r="F592" i="136"/>
  <c r="L591" i="136"/>
  <c r="F591" i="136"/>
  <c r="L586" i="136"/>
  <c r="F586" i="136"/>
  <c r="L584" i="136"/>
  <c r="F584" i="136"/>
  <c r="L582" i="136"/>
  <c r="F582" i="136"/>
  <c r="L581" i="136"/>
  <c r="F581" i="136"/>
  <c r="L580" i="136"/>
  <c r="F580" i="136"/>
  <c r="L579" i="136"/>
  <c r="F579" i="136"/>
  <c r="L577" i="136"/>
  <c r="F577" i="136"/>
  <c r="L576" i="136"/>
  <c r="F576" i="136"/>
  <c r="L573" i="136"/>
  <c r="F573" i="136"/>
  <c r="L572" i="136"/>
  <c r="F572" i="136"/>
  <c r="L571" i="136"/>
  <c r="F571" i="136"/>
  <c r="L570" i="136"/>
  <c r="F570" i="136"/>
  <c r="L569" i="136"/>
  <c r="F569" i="136"/>
  <c r="L568" i="136"/>
  <c r="F568" i="136"/>
  <c r="L567" i="136"/>
  <c r="F567" i="136"/>
  <c r="L566" i="136"/>
  <c r="F566" i="136"/>
  <c r="L563" i="136"/>
  <c r="F563" i="136"/>
  <c r="L562" i="136"/>
  <c r="F562" i="136"/>
  <c r="L561" i="136"/>
  <c r="F561" i="136"/>
  <c r="L560" i="136"/>
  <c r="F560" i="136"/>
  <c r="L558" i="136"/>
  <c r="F558" i="136"/>
  <c r="L557" i="136"/>
  <c r="F557" i="136"/>
  <c r="L556" i="136"/>
  <c r="F556" i="136"/>
  <c r="L552" i="136"/>
  <c r="F552" i="136"/>
  <c r="L550" i="136"/>
  <c r="F550" i="136"/>
  <c r="L549" i="136"/>
  <c r="F549" i="136"/>
  <c r="L548" i="136"/>
  <c r="F548" i="136"/>
  <c r="L547" i="136"/>
  <c r="F547" i="136"/>
  <c r="L546" i="136"/>
  <c r="F546" i="136"/>
  <c r="L545" i="136"/>
  <c r="F545" i="136"/>
  <c r="N544" i="136"/>
  <c r="L544" i="136"/>
  <c r="H544" i="136"/>
  <c r="T544" i="136" s="1"/>
  <c r="F544" i="136"/>
  <c r="L543" i="136"/>
  <c r="F543" i="136"/>
  <c r="L542" i="136"/>
  <c r="F542" i="136"/>
  <c r="L541" i="136"/>
  <c r="F541" i="136"/>
  <c r="L540" i="136"/>
  <c r="F540" i="136"/>
  <c r="L539" i="136"/>
  <c r="F539" i="136"/>
  <c r="L538" i="136"/>
  <c r="F538" i="136"/>
  <c r="L537" i="136"/>
  <c r="F537" i="136"/>
  <c r="L536" i="136"/>
  <c r="F536" i="136"/>
  <c r="L535" i="136"/>
  <c r="F535" i="136"/>
  <c r="L534" i="136"/>
  <c r="F534" i="136"/>
  <c r="L530" i="136"/>
  <c r="F530" i="136"/>
  <c r="L529" i="136"/>
  <c r="F529" i="136"/>
  <c r="L528" i="136"/>
  <c r="F528" i="136"/>
  <c r="L527" i="136"/>
  <c r="F527" i="136"/>
  <c r="L526" i="136"/>
  <c r="F526" i="136"/>
  <c r="L525" i="136"/>
  <c r="F525" i="136"/>
  <c r="L523" i="136"/>
  <c r="F523" i="136"/>
  <c r="L522" i="136"/>
  <c r="F522" i="136"/>
  <c r="L521" i="136"/>
  <c r="F521" i="136"/>
  <c r="L520" i="136"/>
  <c r="F520" i="136"/>
  <c r="L519" i="136"/>
  <c r="F519" i="136"/>
  <c r="L518" i="136"/>
  <c r="F518" i="136"/>
  <c r="L517" i="136"/>
  <c r="F517" i="136"/>
  <c r="L516" i="136"/>
  <c r="F516" i="136"/>
  <c r="L515" i="136"/>
  <c r="F515" i="136"/>
  <c r="L514" i="136"/>
  <c r="F514" i="136"/>
  <c r="L513" i="136"/>
  <c r="F513" i="136"/>
  <c r="L512" i="136"/>
  <c r="F512" i="136"/>
  <c r="L511" i="136"/>
  <c r="F511" i="136"/>
  <c r="L510" i="136"/>
  <c r="F510" i="136"/>
  <c r="L509" i="136"/>
  <c r="F509" i="136"/>
  <c r="L507" i="136"/>
  <c r="F507" i="136"/>
  <c r="L505" i="136"/>
  <c r="F505" i="136"/>
  <c r="L504" i="136"/>
  <c r="F504" i="136"/>
  <c r="L503" i="136"/>
  <c r="F503" i="136"/>
  <c r="L502" i="136"/>
  <c r="F502" i="136"/>
  <c r="L499" i="136"/>
  <c r="F499" i="136"/>
  <c r="L498" i="136"/>
  <c r="F498" i="136"/>
  <c r="L497" i="136"/>
  <c r="F497" i="136"/>
  <c r="L496" i="136"/>
  <c r="F496" i="136"/>
  <c r="L495" i="136"/>
  <c r="F495" i="136"/>
  <c r="L494" i="136"/>
  <c r="F494" i="136"/>
  <c r="L493" i="136"/>
  <c r="F493" i="136"/>
  <c r="L488" i="136"/>
  <c r="F488" i="136"/>
  <c r="L487" i="136"/>
  <c r="F487" i="136"/>
  <c r="L486" i="136"/>
  <c r="F486" i="136"/>
  <c r="L485" i="136"/>
  <c r="F485" i="136"/>
  <c r="L484" i="136"/>
  <c r="F484" i="136"/>
  <c r="L483" i="136"/>
  <c r="F483" i="136"/>
  <c r="L482" i="136"/>
  <c r="F482" i="136"/>
  <c r="L481" i="136"/>
  <c r="F481" i="136"/>
  <c r="L480" i="136"/>
  <c r="F480" i="136"/>
  <c r="L479" i="136"/>
  <c r="F479" i="136"/>
  <c r="L478" i="136"/>
  <c r="F478" i="136"/>
  <c r="L476" i="136"/>
  <c r="F476" i="136"/>
  <c r="L475" i="136"/>
  <c r="F475" i="136"/>
  <c r="L474" i="136"/>
  <c r="F474" i="136"/>
  <c r="L473" i="136"/>
  <c r="F473" i="136"/>
  <c r="L472" i="136"/>
  <c r="F472" i="136"/>
  <c r="L471" i="136"/>
  <c r="F471" i="136"/>
  <c r="L470" i="136"/>
  <c r="F470" i="136"/>
  <c r="L469" i="136"/>
  <c r="F469" i="136"/>
  <c r="L468" i="136"/>
  <c r="F468" i="136"/>
  <c r="L434" i="136"/>
  <c r="F434" i="136"/>
  <c r="L433" i="136"/>
  <c r="F433" i="136"/>
  <c r="L432" i="136"/>
  <c r="F432" i="136"/>
  <c r="L431" i="136"/>
  <c r="F431" i="136"/>
  <c r="L430" i="136"/>
  <c r="F430" i="136"/>
  <c r="L429" i="136"/>
  <c r="F429" i="136"/>
  <c r="L428" i="136"/>
  <c r="F428" i="136"/>
  <c r="L427" i="136"/>
  <c r="F427" i="136"/>
  <c r="L426" i="136"/>
  <c r="F426" i="136"/>
  <c r="L425" i="136"/>
  <c r="F425" i="136"/>
  <c r="L424" i="136"/>
  <c r="F424" i="136"/>
  <c r="L423" i="136"/>
  <c r="F423" i="136"/>
  <c r="T413" i="136"/>
  <c r="R413" i="136"/>
  <c r="T410" i="136"/>
  <c r="R410" i="136"/>
  <c r="L410" i="136"/>
  <c r="F410" i="136"/>
  <c r="T408" i="136"/>
  <c r="R408" i="136"/>
  <c r="L408" i="136"/>
  <c r="F408" i="136"/>
  <c r="T405" i="136"/>
  <c r="R405" i="136"/>
  <c r="T404" i="136"/>
  <c r="R404" i="136"/>
  <c r="L404" i="136"/>
  <c r="F404" i="136"/>
  <c r="T403" i="136"/>
  <c r="R403" i="136"/>
  <c r="L403" i="136"/>
  <c r="F403" i="136"/>
  <c r="T402" i="136"/>
  <c r="R402" i="136"/>
  <c r="L402" i="136"/>
  <c r="F402" i="136"/>
  <c r="T401" i="136"/>
  <c r="R401" i="136"/>
  <c r="L401" i="136"/>
  <c r="F401" i="136"/>
  <c r="T400" i="136"/>
  <c r="R400" i="136"/>
  <c r="L400" i="136"/>
  <c r="F400" i="136"/>
  <c r="T399" i="136"/>
  <c r="R399" i="136"/>
  <c r="L399" i="136"/>
  <c r="F399" i="136"/>
  <c r="L384" i="136"/>
  <c r="F384" i="136"/>
  <c r="T347" i="136"/>
  <c r="R347" i="136"/>
  <c r="T346" i="136"/>
  <c r="R346" i="136"/>
  <c r="T345" i="136"/>
  <c r="R345" i="136"/>
  <c r="T344" i="136"/>
  <c r="R344" i="136"/>
  <c r="T343" i="136"/>
  <c r="R343" i="136"/>
  <c r="T342" i="136"/>
  <c r="R342" i="136"/>
  <c r="T341" i="136"/>
  <c r="R341" i="136"/>
  <c r="T340" i="136"/>
  <c r="R340" i="136"/>
  <c r="T338" i="136"/>
  <c r="R338" i="136"/>
  <c r="T337" i="136"/>
  <c r="R337" i="136"/>
  <c r="L337" i="136"/>
  <c r="F337" i="136"/>
  <c r="T336" i="136"/>
  <c r="R336" i="136"/>
  <c r="T335" i="136"/>
  <c r="R335" i="136"/>
  <c r="L335" i="136"/>
  <c r="F335" i="136"/>
  <c r="T334" i="136"/>
  <c r="R334" i="136"/>
  <c r="L334" i="136"/>
  <c r="F334" i="136"/>
  <c r="T333" i="136"/>
  <c r="R333" i="136"/>
  <c r="L333" i="136"/>
  <c r="F333" i="136"/>
  <c r="T332" i="136"/>
  <c r="R332" i="136"/>
  <c r="L332" i="136"/>
  <c r="F332" i="136"/>
  <c r="T331" i="136"/>
  <c r="R331" i="136"/>
  <c r="L331" i="136"/>
  <c r="F331" i="136"/>
  <c r="T329" i="136"/>
  <c r="R329" i="136"/>
  <c r="T328" i="136"/>
  <c r="R328" i="136"/>
  <c r="T327" i="136"/>
  <c r="R327" i="136"/>
  <c r="T326" i="136"/>
  <c r="R326" i="136"/>
  <c r="T325" i="136"/>
  <c r="R325" i="136"/>
  <c r="T324" i="136"/>
  <c r="R324" i="136"/>
  <c r="T323" i="136"/>
  <c r="R323" i="136"/>
  <c r="T322" i="136"/>
  <c r="R322" i="136"/>
  <c r="T320" i="136"/>
  <c r="R320" i="136"/>
  <c r="T319" i="136"/>
  <c r="R319" i="136"/>
  <c r="T318" i="136"/>
  <c r="R318" i="136"/>
  <c r="T317" i="136"/>
  <c r="R317" i="136"/>
  <c r="T316" i="136"/>
  <c r="R316" i="136"/>
  <c r="T315" i="136"/>
  <c r="R315" i="136"/>
  <c r="T314" i="136"/>
  <c r="R314" i="136"/>
  <c r="T313" i="136"/>
  <c r="R313" i="136"/>
  <c r="T310" i="136"/>
  <c r="R310" i="136"/>
  <c r="T309" i="136"/>
  <c r="R309" i="136"/>
  <c r="T308" i="136"/>
  <c r="R308" i="136"/>
  <c r="T307" i="136"/>
  <c r="R307" i="136"/>
  <c r="T306" i="136"/>
  <c r="R306" i="136"/>
  <c r="T305" i="136"/>
  <c r="R305" i="136"/>
  <c r="T303" i="136"/>
  <c r="R303" i="136"/>
  <c r="T302" i="136"/>
  <c r="R302" i="136"/>
  <c r="L302" i="136"/>
  <c r="F302" i="136"/>
  <c r="T301" i="136"/>
  <c r="R301" i="136"/>
  <c r="T300" i="136"/>
  <c r="R300" i="136"/>
  <c r="L300" i="136"/>
  <c r="F300" i="136"/>
  <c r="T299" i="136"/>
  <c r="R299" i="136"/>
  <c r="T298" i="136"/>
  <c r="R298" i="136"/>
  <c r="T296" i="136"/>
  <c r="R296" i="136"/>
  <c r="T295" i="136"/>
  <c r="R295" i="136"/>
  <c r="T294" i="136"/>
  <c r="R294" i="136"/>
  <c r="T293" i="136"/>
  <c r="R293" i="136"/>
  <c r="T292" i="136"/>
  <c r="R292" i="136"/>
  <c r="T291" i="136"/>
  <c r="R291" i="136"/>
  <c r="T289" i="136"/>
  <c r="R289" i="136"/>
  <c r="T288" i="136"/>
  <c r="R288" i="136"/>
  <c r="T287" i="136"/>
  <c r="R287" i="136"/>
  <c r="T286" i="136"/>
  <c r="R286" i="136"/>
  <c r="T285" i="136"/>
  <c r="R285" i="136"/>
  <c r="T284" i="136"/>
  <c r="R284" i="136"/>
  <c r="L276" i="136"/>
  <c r="F276" i="136"/>
  <c r="L275" i="136"/>
  <c r="F275" i="136"/>
  <c r="L267" i="136"/>
  <c r="F267" i="136"/>
  <c r="L266" i="136"/>
  <c r="F266" i="136"/>
  <c r="L265" i="136"/>
  <c r="F265" i="136"/>
  <c r="L260" i="136"/>
  <c r="F260" i="136"/>
  <c r="L259" i="136"/>
  <c r="F259" i="136"/>
  <c r="L258" i="136"/>
  <c r="F258" i="136"/>
  <c r="L257" i="136"/>
  <c r="F257" i="136"/>
  <c r="L254" i="136"/>
  <c r="F254" i="136"/>
  <c r="L253" i="136"/>
  <c r="F253" i="136"/>
  <c r="L252" i="136"/>
  <c r="F252" i="136"/>
  <c r="L251" i="136"/>
  <c r="F251" i="136"/>
  <c r="N188" i="136"/>
  <c r="L188" i="136"/>
  <c r="H188" i="136"/>
  <c r="T188" i="136" s="1"/>
  <c r="F188" i="136"/>
  <c r="N187" i="136"/>
  <c r="L187" i="136"/>
  <c r="H187" i="136"/>
  <c r="T187" i="136" s="1"/>
  <c r="F187" i="136"/>
  <c r="L179" i="136"/>
  <c r="F179" i="136"/>
  <c r="L178" i="136"/>
  <c r="F178" i="136"/>
  <c r="L177" i="136"/>
  <c r="F177" i="136"/>
  <c r="L176" i="136"/>
  <c r="F176" i="136"/>
  <c r="L175" i="136"/>
  <c r="F175" i="136"/>
  <c r="L173" i="136"/>
  <c r="F173" i="136"/>
  <c r="L172" i="136"/>
  <c r="F172" i="136"/>
  <c r="N169" i="136"/>
  <c r="L169" i="136"/>
  <c r="H169" i="136"/>
  <c r="F169" i="136"/>
  <c r="L167" i="136"/>
  <c r="F167" i="136"/>
  <c r="L163" i="136"/>
  <c r="F163" i="136"/>
  <c r="L153" i="136"/>
  <c r="F153" i="136"/>
  <c r="L152" i="136"/>
  <c r="F152" i="136"/>
  <c r="L151" i="136"/>
  <c r="F151" i="136"/>
  <c r="L150" i="136"/>
  <c r="F150" i="136"/>
  <c r="L148" i="136"/>
  <c r="F148" i="136"/>
  <c r="L147" i="136"/>
  <c r="F147" i="136"/>
  <c r="L146" i="136"/>
  <c r="F146" i="136"/>
  <c r="L145" i="136"/>
  <c r="F145" i="136"/>
  <c r="L142" i="136"/>
  <c r="F142" i="136"/>
  <c r="L26" i="136"/>
  <c r="F26" i="136"/>
  <c r="L25" i="136"/>
  <c r="F25" i="136"/>
  <c r="L24" i="136"/>
  <c r="F24" i="136"/>
  <c r="L23" i="136"/>
  <c r="F23" i="136"/>
  <c r="L22" i="136"/>
  <c r="F22" i="136"/>
  <c r="L21" i="136"/>
  <c r="F21" i="136"/>
  <c r="L20" i="136"/>
  <c r="F20" i="136"/>
  <c r="L19" i="136"/>
  <c r="F19" i="136"/>
  <c r="L18" i="136"/>
  <c r="F18" i="136"/>
  <c r="A6" i="136"/>
  <c r="A7" i="136" s="1"/>
  <c r="A8" i="136" s="1"/>
  <c r="A9" i="136" s="1"/>
  <c r="A10" i="136" s="1"/>
  <c r="A11" i="136" s="1"/>
  <c r="A12" i="136" s="1"/>
  <c r="A13" i="136" s="1"/>
  <c r="A14" i="136" s="1"/>
  <c r="A15" i="136" s="1"/>
  <c r="A16" i="136" s="1"/>
  <c r="A17" i="136" s="1"/>
  <c r="A18" i="136" s="1"/>
  <c r="A19" i="136" s="1"/>
  <c r="A20" i="136" s="1"/>
  <c r="A21" i="136" s="1"/>
  <c r="A22" i="136" s="1"/>
  <c r="A23" i="136" s="1"/>
  <c r="A24" i="136" s="1"/>
  <c r="A25" i="136" s="1"/>
  <c r="A26" i="136" s="1"/>
  <c r="A27" i="136" s="1"/>
  <c r="A28" i="136" s="1"/>
  <c r="A29" i="136" s="1"/>
  <c r="A30" i="136" s="1"/>
  <c r="A31" i="136" s="1"/>
  <c r="A32" i="136" s="1"/>
  <c r="A33" i="136" s="1"/>
  <c r="A34" i="136" s="1"/>
  <c r="A35" i="136" s="1"/>
  <c r="A36" i="136" s="1"/>
  <c r="A37" i="136" s="1"/>
  <c r="A38" i="136" s="1"/>
  <c r="A39" i="136" s="1"/>
  <c r="A40" i="136" s="1"/>
  <c r="A41" i="136" s="1"/>
  <c r="A42" i="136" s="1"/>
  <c r="A43" i="136" s="1"/>
  <c r="A44" i="136" s="1"/>
  <c r="A45" i="136" s="1"/>
  <c r="A46" i="136" s="1"/>
  <c r="A47" i="136" s="1"/>
  <c r="A48" i="136" s="1"/>
  <c r="A49" i="136" s="1"/>
  <c r="A50" i="136" s="1"/>
  <c r="A51" i="136" s="1"/>
  <c r="A52" i="136" s="1"/>
  <c r="A53" i="136" s="1"/>
  <c r="A54" i="136" s="1"/>
  <c r="A55" i="136" s="1"/>
  <c r="A56" i="136" s="1"/>
  <c r="A57" i="136" s="1"/>
  <c r="A58" i="136" s="1"/>
  <c r="A59" i="136" s="1"/>
  <c r="A60" i="136" s="1"/>
  <c r="A61" i="136" s="1"/>
  <c r="A62" i="136" s="1"/>
  <c r="A63" i="136" s="1"/>
  <c r="A64" i="136" s="1"/>
  <c r="A65" i="136" s="1"/>
  <c r="A66" i="136" s="1"/>
  <c r="A67" i="136" s="1"/>
  <c r="A68" i="136" s="1"/>
  <c r="A69" i="136" s="1"/>
  <c r="A70" i="136" s="1"/>
  <c r="A71" i="136" s="1"/>
  <c r="A72" i="136" s="1"/>
  <c r="A73" i="136" s="1"/>
  <c r="A74" i="136" s="1"/>
  <c r="A75" i="136" s="1"/>
  <c r="A76" i="136" s="1"/>
  <c r="A77" i="136" s="1"/>
  <c r="A78" i="136" s="1"/>
  <c r="A79" i="136" s="1"/>
  <c r="A80" i="136" s="1"/>
  <c r="A81" i="136" s="1"/>
  <c r="A82" i="136" s="1"/>
  <c r="A83" i="136" s="1"/>
  <c r="A84" i="136" s="1"/>
  <c r="A85" i="136" s="1"/>
  <c r="A86" i="136" s="1"/>
  <c r="A87" i="136" s="1"/>
  <c r="A88" i="136" s="1"/>
  <c r="A89" i="136" s="1"/>
  <c r="A90" i="136" s="1"/>
  <c r="A91" i="136" s="1"/>
  <c r="A92" i="136" s="1"/>
  <c r="A93" i="136" s="1"/>
  <c r="A94" i="136" s="1"/>
  <c r="A95" i="136" s="1"/>
  <c r="A96" i="136" s="1"/>
  <c r="A97" i="136" s="1"/>
  <c r="A98" i="136" s="1"/>
  <c r="A99" i="136" s="1"/>
  <c r="A100" i="136" s="1"/>
  <c r="A101" i="136" s="1"/>
  <c r="A102" i="136" s="1"/>
  <c r="A103" i="136" s="1"/>
  <c r="A104" i="136" s="1"/>
  <c r="A105" i="136" s="1"/>
  <c r="A106" i="136" s="1"/>
  <c r="A107" i="136" s="1"/>
  <c r="A108" i="136" s="1"/>
  <c r="A109" i="136" s="1"/>
  <c r="A110" i="136" s="1"/>
  <c r="A111" i="136" s="1"/>
  <c r="A112" i="136" s="1"/>
  <c r="A113" i="136" s="1"/>
  <c r="A114" i="136" s="1"/>
  <c r="A115" i="136" s="1"/>
  <c r="A116" i="136" s="1"/>
  <c r="A117" i="136" s="1"/>
  <c r="A118" i="136" s="1"/>
  <c r="A119" i="136" s="1"/>
  <c r="A120" i="136" s="1"/>
  <c r="A121" i="136" s="1"/>
  <c r="A122" i="136" s="1"/>
  <c r="A123" i="136" s="1"/>
  <c r="A124" i="136" s="1"/>
  <c r="A125" i="136" s="1"/>
  <c r="A126" i="136" s="1"/>
  <c r="A127" i="136" s="1"/>
  <c r="A128" i="136" s="1"/>
  <c r="A129" i="136" s="1"/>
  <c r="A130" i="136" s="1"/>
  <c r="A131" i="136" s="1"/>
  <c r="A132" i="136" s="1"/>
  <c r="A133" i="136" s="1"/>
  <c r="A134" i="136" s="1"/>
  <c r="A135" i="136" s="1"/>
  <c r="A136" i="136" s="1"/>
  <c r="A137" i="136" s="1"/>
  <c r="A138" i="136" s="1"/>
  <c r="A139" i="136" s="1"/>
  <c r="A140" i="136" s="1"/>
  <c r="A141" i="136" s="1"/>
  <c r="A142" i="136" s="1"/>
  <c r="A143" i="136" s="1"/>
  <c r="A144" i="136" s="1"/>
  <c r="A145" i="136" s="1"/>
  <c r="A146" i="136" s="1"/>
  <c r="A147" i="136" s="1"/>
  <c r="A148" i="136" s="1"/>
  <c r="A149" i="136" s="1"/>
  <c r="A150" i="136" s="1"/>
  <c r="A151" i="136" s="1"/>
  <c r="A152" i="136" s="1"/>
  <c r="A153" i="136" s="1"/>
  <c r="A154" i="136" s="1"/>
  <c r="A155" i="136" s="1"/>
  <c r="A156" i="136" s="1"/>
  <c r="A157" i="136" s="1"/>
  <c r="A158" i="136" s="1"/>
  <c r="A159" i="136" s="1"/>
  <c r="A160" i="136" s="1"/>
  <c r="A161" i="136" s="1"/>
  <c r="A162" i="136" s="1"/>
  <c r="A163" i="136" s="1"/>
  <c r="A164" i="136" s="1"/>
  <c r="A165" i="136" s="1"/>
  <c r="A166" i="136" s="1"/>
  <c r="A167" i="136" s="1"/>
  <c r="A168" i="136" s="1"/>
  <c r="A169" i="136" s="1"/>
  <c r="A170" i="136" s="1"/>
  <c r="A171" i="136" s="1"/>
  <c r="A172" i="136" s="1"/>
  <c r="A173" i="136" s="1"/>
  <c r="A174" i="136" s="1"/>
  <c r="A175" i="136" s="1"/>
  <c r="A176" i="136" s="1"/>
  <c r="A177" i="136" s="1"/>
  <c r="A178" i="136" s="1"/>
  <c r="A179" i="136" s="1"/>
  <c r="A180" i="136" s="1"/>
  <c r="A181" i="136" s="1"/>
  <c r="A182" i="136" s="1"/>
  <c r="A183" i="136" s="1"/>
  <c r="A184" i="136" s="1"/>
  <c r="A185" i="136" s="1"/>
  <c r="A186" i="136" s="1"/>
  <c r="A187" i="136" s="1"/>
  <c r="A188" i="136" s="1"/>
  <c r="A189" i="136" s="1"/>
  <c r="A190" i="136" s="1"/>
  <c r="A191" i="136" s="1"/>
  <c r="A192" i="136" s="1"/>
  <c r="A193" i="136" s="1"/>
  <c r="A194" i="136" s="1"/>
  <c r="A195" i="136" s="1"/>
  <c r="A196" i="136" s="1"/>
  <c r="A197" i="136" s="1"/>
  <c r="A198" i="136" s="1"/>
  <c r="A199" i="136" s="1"/>
  <c r="A200" i="136" s="1"/>
  <c r="A201" i="136" s="1"/>
  <c r="A202" i="136" s="1"/>
  <c r="A203" i="136" s="1"/>
  <c r="A204" i="136" s="1"/>
  <c r="A205" i="136" s="1"/>
  <c r="A206" i="136" s="1"/>
  <c r="A207" i="136" s="1"/>
  <c r="A208" i="136" s="1"/>
  <c r="A209" i="136" s="1"/>
  <c r="A210" i="136" s="1"/>
  <c r="A211" i="136" s="1"/>
  <c r="A212" i="136" s="1"/>
  <c r="A213" i="136" s="1"/>
  <c r="A214" i="136" s="1"/>
  <c r="A215" i="136" s="1"/>
  <c r="A216" i="136" s="1"/>
  <c r="A217" i="136" s="1"/>
  <c r="A218" i="136" s="1"/>
  <c r="A219" i="136" s="1"/>
  <c r="A220" i="136" s="1"/>
  <c r="A221" i="136" s="1"/>
  <c r="A222" i="136" s="1"/>
  <c r="A223" i="136" s="1"/>
  <c r="A224" i="136" s="1"/>
  <c r="A225" i="136" s="1"/>
  <c r="A226" i="136" s="1"/>
  <c r="A227" i="136" s="1"/>
  <c r="A228" i="136" s="1"/>
  <c r="A229" i="136" s="1"/>
  <c r="A230" i="136" s="1"/>
  <c r="A231" i="136" s="1"/>
  <c r="A232" i="136" s="1"/>
  <c r="A233" i="136" s="1"/>
  <c r="A234" i="136" s="1"/>
  <c r="A235" i="136" s="1"/>
  <c r="A236" i="136" s="1"/>
  <c r="A237" i="136" s="1"/>
  <c r="A238" i="136" s="1"/>
  <c r="A239" i="136" s="1"/>
  <c r="A240" i="136" s="1"/>
  <c r="A241" i="136" s="1"/>
  <c r="A242" i="136" s="1"/>
  <c r="A243" i="136" s="1"/>
  <c r="A244" i="136" s="1"/>
  <c r="A245" i="136" s="1"/>
  <c r="A246" i="136" s="1"/>
  <c r="A247" i="136" s="1"/>
  <c r="A248" i="136" s="1"/>
  <c r="A249" i="136" s="1"/>
  <c r="A250" i="136" s="1"/>
  <c r="A251" i="136" s="1"/>
  <c r="A252" i="136" s="1"/>
  <c r="A253" i="136" s="1"/>
  <c r="A254" i="136" s="1"/>
  <c r="A255" i="136" s="1"/>
  <c r="A256" i="136" s="1"/>
  <c r="A257" i="136" s="1"/>
  <c r="A258" i="136" s="1"/>
  <c r="A259" i="136" s="1"/>
  <c r="A260" i="136" s="1"/>
  <c r="A261" i="136" s="1"/>
  <c r="A262" i="136" s="1"/>
  <c r="A263" i="136" s="1"/>
  <c r="A264" i="136" s="1"/>
  <c r="A265" i="136" s="1"/>
  <c r="A266" i="136" s="1"/>
  <c r="A267" i="136" s="1"/>
  <c r="A268" i="136" s="1"/>
  <c r="A269" i="136" s="1"/>
  <c r="A270" i="136" s="1"/>
  <c r="A271" i="136" s="1"/>
  <c r="A272" i="136" s="1"/>
  <c r="A273" i="136" s="1"/>
  <c r="A274" i="136" s="1"/>
  <c r="A275" i="136" s="1"/>
  <c r="A276" i="136" s="1"/>
  <c r="A277" i="136" s="1"/>
  <c r="A278" i="136" s="1"/>
  <c r="A279" i="136" s="1"/>
  <c r="A280" i="136" s="1"/>
  <c r="A281" i="136" s="1"/>
  <c r="A282" i="136" s="1"/>
  <c r="A283" i="136" s="1"/>
  <c r="A284" i="136" s="1"/>
  <c r="A285" i="136" s="1"/>
  <c r="A286" i="136" s="1"/>
  <c r="A287" i="136" s="1"/>
  <c r="A288" i="136" s="1"/>
  <c r="A289" i="136" s="1"/>
  <c r="A290" i="136" s="1"/>
  <c r="A291" i="136" s="1"/>
  <c r="A292" i="136" s="1"/>
  <c r="A293" i="136" s="1"/>
  <c r="A294" i="136" s="1"/>
  <c r="A295" i="136" s="1"/>
  <c r="A296" i="136" s="1"/>
  <c r="A297" i="136" s="1"/>
  <c r="A298" i="136" s="1"/>
  <c r="A299" i="136" s="1"/>
  <c r="A300" i="136" s="1"/>
  <c r="A301" i="136" s="1"/>
  <c r="A302" i="136" s="1"/>
  <c r="A303" i="136" s="1"/>
  <c r="A304" i="136" s="1"/>
  <c r="A305" i="136" s="1"/>
  <c r="A306" i="136" s="1"/>
  <c r="A307" i="136" s="1"/>
  <c r="A308" i="136" s="1"/>
  <c r="A309" i="136" s="1"/>
  <c r="A310" i="136" s="1"/>
  <c r="A311" i="136" s="1"/>
  <c r="A312" i="136" s="1"/>
  <c r="A313" i="136" s="1"/>
  <c r="A314" i="136" s="1"/>
  <c r="A315" i="136" s="1"/>
  <c r="A316" i="136" s="1"/>
  <c r="A317" i="136" s="1"/>
  <c r="A318" i="136" s="1"/>
  <c r="A319" i="136" s="1"/>
  <c r="A320" i="136" s="1"/>
  <c r="A321" i="136" s="1"/>
  <c r="A322" i="136" s="1"/>
  <c r="A323" i="136" s="1"/>
  <c r="A324" i="136" s="1"/>
  <c r="A325" i="136" s="1"/>
  <c r="A326" i="136" s="1"/>
  <c r="A327" i="136" s="1"/>
  <c r="A328" i="136" s="1"/>
  <c r="A329" i="136" s="1"/>
  <c r="A330" i="136" s="1"/>
  <c r="A331" i="136" s="1"/>
  <c r="A332" i="136" s="1"/>
  <c r="A333" i="136" s="1"/>
  <c r="A334" i="136" s="1"/>
  <c r="A335" i="136" s="1"/>
  <c r="A336" i="136" s="1"/>
  <c r="A337" i="136" s="1"/>
  <c r="A338" i="136" s="1"/>
  <c r="A339" i="136" s="1"/>
  <c r="A340" i="136" s="1"/>
  <c r="A341" i="136" s="1"/>
  <c r="A342" i="136" s="1"/>
  <c r="A343" i="136" s="1"/>
  <c r="A344" i="136" s="1"/>
  <c r="A345" i="136" s="1"/>
  <c r="A346" i="136" s="1"/>
  <c r="A347" i="136" s="1"/>
  <c r="A348" i="136" s="1"/>
  <c r="A349" i="136" s="1"/>
  <c r="A350" i="136" s="1"/>
  <c r="A351" i="136" s="1"/>
  <c r="A352" i="136" s="1"/>
  <c r="A353" i="136" s="1"/>
  <c r="A354" i="136" s="1"/>
  <c r="A355" i="136" s="1"/>
  <c r="A356" i="136" s="1"/>
  <c r="A357" i="136" s="1"/>
  <c r="A358" i="136" s="1"/>
  <c r="A359" i="136" s="1"/>
  <c r="A360" i="136" s="1"/>
  <c r="A361" i="136" s="1"/>
  <c r="A362" i="136" s="1"/>
  <c r="A363" i="136" s="1"/>
  <c r="A364" i="136" s="1"/>
  <c r="A365" i="136" s="1"/>
  <c r="A366" i="136" s="1"/>
  <c r="A367" i="136" s="1"/>
  <c r="A368" i="136" s="1"/>
  <c r="A369" i="136" s="1"/>
  <c r="A370" i="136" s="1"/>
  <c r="A371" i="136" s="1"/>
  <c r="A372" i="136" s="1"/>
  <c r="A373" i="136" s="1"/>
  <c r="A374" i="136" s="1"/>
  <c r="A375" i="136" s="1"/>
  <c r="A376" i="136" s="1"/>
  <c r="A377" i="136" s="1"/>
  <c r="A378" i="136" s="1"/>
  <c r="A379" i="136" s="1"/>
  <c r="A380" i="136" s="1"/>
  <c r="A381" i="136" s="1"/>
  <c r="A382" i="136" s="1"/>
  <c r="A383" i="136" s="1"/>
  <c r="A384" i="136" s="1"/>
  <c r="A385" i="136" s="1"/>
  <c r="A386" i="136" s="1"/>
  <c r="A387" i="136" s="1"/>
  <c r="A388" i="136" s="1"/>
  <c r="A389" i="136" s="1"/>
  <c r="A390" i="136" s="1"/>
  <c r="A391" i="136" s="1"/>
  <c r="A392" i="136" s="1"/>
  <c r="A393" i="136" s="1"/>
  <c r="A394" i="136" s="1"/>
  <c r="A395" i="136" s="1"/>
  <c r="A396" i="136" s="1"/>
  <c r="A397" i="136" s="1"/>
  <c r="A398" i="136" s="1"/>
  <c r="A399" i="136" s="1"/>
  <c r="A400" i="136" s="1"/>
  <c r="A401" i="136" s="1"/>
  <c r="A402" i="136" s="1"/>
  <c r="A403" i="136" s="1"/>
  <c r="A404" i="136" s="1"/>
  <c r="A405" i="136" s="1"/>
  <c r="A406" i="136" s="1"/>
  <c r="A407" i="136" s="1"/>
  <c r="A408" i="136" s="1"/>
  <c r="A409" i="136" s="1"/>
  <c r="A410" i="136" s="1"/>
  <c r="A411" i="136" s="1"/>
  <c r="A412" i="136" s="1"/>
  <c r="A413" i="136" s="1"/>
  <c r="A414" i="136" s="1"/>
  <c r="A415" i="136" s="1"/>
  <c r="A416" i="136" s="1"/>
  <c r="A417" i="136" s="1"/>
  <c r="A418" i="136" s="1"/>
  <c r="A419" i="136" s="1"/>
  <c r="A420" i="136" s="1"/>
  <c r="A421" i="136" s="1"/>
  <c r="A422" i="136" s="1"/>
  <c r="A423" i="136" s="1"/>
  <c r="A424" i="136" s="1"/>
  <c r="A425" i="136" s="1"/>
  <c r="A426" i="136" s="1"/>
  <c r="A427" i="136" s="1"/>
  <c r="A428" i="136" s="1"/>
  <c r="A429" i="136" s="1"/>
  <c r="A430" i="136" s="1"/>
  <c r="A431" i="136" s="1"/>
  <c r="A432" i="136" s="1"/>
  <c r="A433" i="136" s="1"/>
  <c r="A434" i="136" s="1"/>
  <c r="A435" i="136" s="1"/>
  <c r="A436" i="136" s="1"/>
  <c r="A437" i="136" s="1"/>
  <c r="A438" i="136" s="1"/>
  <c r="A439" i="136" s="1"/>
  <c r="A440" i="136" s="1"/>
  <c r="A441" i="136" s="1"/>
  <c r="A442" i="136" s="1"/>
  <c r="A443" i="136" s="1"/>
  <c r="A444" i="136" s="1"/>
  <c r="A445" i="136" s="1"/>
  <c r="A446" i="136" s="1"/>
  <c r="A447" i="136" s="1"/>
  <c r="A448" i="136" s="1"/>
  <c r="A449" i="136" s="1"/>
  <c r="A450" i="136" s="1"/>
  <c r="A451" i="136" s="1"/>
  <c r="A452" i="136" s="1"/>
  <c r="A453" i="136" s="1"/>
  <c r="A454" i="136" s="1"/>
  <c r="A455" i="136" s="1"/>
  <c r="A456" i="136" s="1"/>
  <c r="A457" i="136" s="1"/>
  <c r="A458" i="136" s="1"/>
  <c r="A459" i="136" s="1"/>
  <c r="A460" i="136" s="1"/>
  <c r="A461" i="136" s="1"/>
  <c r="A462" i="136" s="1"/>
  <c r="A463" i="136" s="1"/>
  <c r="A464" i="136" s="1"/>
  <c r="A465" i="136" s="1"/>
  <c r="A466" i="136" s="1"/>
  <c r="A467" i="136" s="1"/>
  <c r="A468" i="136" s="1"/>
  <c r="A469" i="136" s="1"/>
  <c r="A470" i="136" s="1"/>
  <c r="A471" i="136" s="1"/>
  <c r="A472" i="136" s="1"/>
  <c r="A473" i="136" s="1"/>
  <c r="A474" i="136" s="1"/>
  <c r="A475" i="136" s="1"/>
  <c r="A476" i="136" s="1"/>
  <c r="A477" i="136" s="1"/>
  <c r="A478" i="136" s="1"/>
  <c r="A479" i="136" s="1"/>
  <c r="A480" i="136" s="1"/>
  <c r="A481" i="136" s="1"/>
  <c r="A482" i="136" s="1"/>
  <c r="A483" i="136" s="1"/>
  <c r="A484" i="136" s="1"/>
  <c r="A485" i="136" s="1"/>
  <c r="A486" i="136" s="1"/>
  <c r="A487" i="136" s="1"/>
  <c r="A488" i="136" s="1"/>
  <c r="A489" i="136" s="1"/>
  <c r="A490" i="136" s="1"/>
  <c r="A491" i="136" s="1"/>
  <c r="A492" i="136" s="1"/>
  <c r="A493" i="136" s="1"/>
  <c r="A494" i="136" s="1"/>
  <c r="A495" i="136" s="1"/>
  <c r="A496" i="136" s="1"/>
  <c r="A497" i="136" s="1"/>
  <c r="A498" i="136" s="1"/>
  <c r="A499" i="136" s="1"/>
  <c r="A500" i="136" s="1"/>
  <c r="A501" i="136" s="1"/>
  <c r="A502" i="136" s="1"/>
  <c r="A503" i="136" s="1"/>
  <c r="A504" i="136" s="1"/>
  <c r="A505" i="136" s="1"/>
  <c r="A506" i="136" s="1"/>
  <c r="A507" i="136" s="1"/>
  <c r="A508" i="136" s="1"/>
  <c r="A509" i="136" s="1"/>
  <c r="A510" i="136" s="1"/>
  <c r="A511" i="136" s="1"/>
  <c r="A512" i="136" s="1"/>
  <c r="A513" i="136" s="1"/>
  <c r="A514" i="136" s="1"/>
  <c r="A515" i="136" s="1"/>
  <c r="A516" i="136" s="1"/>
  <c r="A517" i="136" s="1"/>
  <c r="A518" i="136" s="1"/>
  <c r="A519" i="136" s="1"/>
  <c r="A520" i="136" s="1"/>
  <c r="A521" i="136" s="1"/>
  <c r="A522" i="136" s="1"/>
  <c r="A523" i="136" s="1"/>
  <c r="A524" i="136" s="1"/>
  <c r="A525" i="136" s="1"/>
  <c r="A526" i="136" s="1"/>
  <c r="A527" i="136" s="1"/>
  <c r="A528" i="136" s="1"/>
  <c r="A529" i="136" s="1"/>
  <c r="A530" i="136" s="1"/>
  <c r="A531" i="136" s="1"/>
  <c r="A532" i="136" s="1"/>
  <c r="A533" i="136" s="1"/>
  <c r="A534" i="136" s="1"/>
  <c r="A535" i="136" s="1"/>
  <c r="A536" i="136" s="1"/>
  <c r="A537" i="136" s="1"/>
  <c r="A538" i="136" s="1"/>
  <c r="A539" i="136" s="1"/>
  <c r="A540" i="136" s="1"/>
  <c r="A541" i="136" s="1"/>
  <c r="A542" i="136" s="1"/>
  <c r="A543" i="136" s="1"/>
  <c r="A544" i="136" s="1"/>
  <c r="A545" i="136" s="1"/>
  <c r="A546" i="136" s="1"/>
  <c r="A547" i="136" s="1"/>
  <c r="A548" i="136" s="1"/>
  <c r="A549" i="136" s="1"/>
  <c r="A550" i="136" s="1"/>
  <c r="A551" i="136" s="1"/>
  <c r="A552" i="136" s="1"/>
  <c r="A553" i="136" s="1"/>
  <c r="A554" i="136" s="1"/>
  <c r="A555" i="136" s="1"/>
  <c r="A556" i="136" s="1"/>
  <c r="A557" i="136" s="1"/>
  <c r="A558" i="136" s="1"/>
  <c r="A559" i="136" s="1"/>
  <c r="A560" i="136" s="1"/>
  <c r="A561" i="136" s="1"/>
  <c r="A562" i="136" s="1"/>
  <c r="A563" i="136" s="1"/>
  <c r="A564" i="136" s="1"/>
  <c r="A565" i="136" s="1"/>
  <c r="A566" i="136" s="1"/>
  <c r="A567" i="136" s="1"/>
  <c r="A568" i="136" s="1"/>
  <c r="A569" i="136" s="1"/>
  <c r="A570" i="136" s="1"/>
  <c r="A571" i="136" s="1"/>
  <c r="A572" i="136" s="1"/>
  <c r="A573" i="136" s="1"/>
  <c r="A574" i="136" s="1"/>
  <c r="A575" i="136" s="1"/>
  <c r="A576" i="136" s="1"/>
  <c r="A577" i="136" s="1"/>
  <c r="A578" i="136" s="1"/>
  <c r="A579" i="136" s="1"/>
  <c r="A580" i="136" s="1"/>
  <c r="A581" i="136" s="1"/>
  <c r="A582" i="136" s="1"/>
  <c r="A583" i="136" s="1"/>
  <c r="A584" i="136" s="1"/>
  <c r="A585" i="136" s="1"/>
  <c r="A586" i="136" s="1"/>
  <c r="A587" i="136" s="1"/>
  <c r="A588" i="136" s="1"/>
  <c r="A589" i="136" s="1"/>
  <c r="A590" i="136" s="1"/>
  <c r="A591" i="136" s="1"/>
  <c r="A592" i="136" s="1"/>
  <c r="A593" i="136" s="1"/>
  <c r="A594" i="136" s="1"/>
  <c r="A595" i="136" s="1"/>
  <c r="A596" i="136" s="1"/>
  <c r="A597" i="136" s="1"/>
  <c r="A598" i="136" s="1"/>
  <c r="A599" i="136" s="1"/>
  <c r="A600" i="136" s="1"/>
  <c r="A601" i="136" s="1"/>
  <c r="A602" i="136" s="1"/>
  <c r="A603" i="136" s="1"/>
  <c r="A604" i="136" s="1"/>
  <c r="A605" i="136" s="1"/>
  <c r="A606" i="136" s="1"/>
  <c r="A607" i="136" s="1"/>
  <c r="A608" i="136" s="1"/>
  <c r="A609" i="136" s="1"/>
  <c r="A610" i="136" s="1"/>
  <c r="A611" i="136" s="1"/>
  <c r="A612" i="136" s="1"/>
  <c r="A613" i="136" s="1"/>
  <c r="A614" i="136" s="1"/>
  <c r="A615" i="136" s="1"/>
  <c r="A616" i="136" s="1"/>
  <c r="A617" i="136" s="1"/>
  <c r="A618" i="136" s="1"/>
  <c r="A619" i="136" s="1"/>
  <c r="A620" i="136" s="1"/>
  <c r="A621" i="136" s="1"/>
  <c r="A622" i="136" s="1"/>
  <c r="A623" i="136" s="1"/>
  <c r="A624" i="136" s="1"/>
  <c r="A625" i="136" s="1"/>
  <c r="A626" i="136" s="1"/>
  <c r="A627" i="136" s="1"/>
  <c r="A628" i="136" s="1"/>
  <c r="A629" i="136" s="1"/>
  <c r="A630" i="136" s="1"/>
  <c r="A631" i="136" s="1"/>
  <c r="A632" i="136" s="1"/>
  <c r="A633" i="136" s="1"/>
  <c r="A634" i="136" s="1"/>
  <c r="A635" i="136" s="1"/>
  <c r="A636" i="136" s="1"/>
  <c r="A637" i="136" s="1"/>
  <c r="A638" i="136" s="1"/>
  <c r="A639" i="136" s="1"/>
  <c r="A640" i="136" s="1"/>
  <c r="A641" i="136" s="1"/>
  <c r="A642" i="136" s="1"/>
  <c r="A643" i="136" s="1"/>
  <c r="A644" i="136" s="1"/>
  <c r="A645" i="136" s="1"/>
  <c r="A646" i="136" s="1"/>
  <c r="A647" i="136" s="1"/>
  <c r="A648" i="136" s="1"/>
  <c r="A649" i="136" s="1"/>
  <c r="A650" i="136" s="1"/>
  <c r="A651" i="136" s="1"/>
  <c r="A652" i="136" s="1"/>
  <c r="A653" i="136" s="1"/>
  <c r="A654" i="136" s="1"/>
  <c r="A655" i="136" s="1"/>
  <c r="A656" i="136" s="1"/>
  <c r="A657" i="136" s="1"/>
  <c r="A658" i="136" s="1"/>
  <c r="A659" i="136" s="1"/>
  <c r="A660" i="136" s="1"/>
  <c r="A661" i="136" s="1"/>
  <c r="A662" i="136" s="1"/>
  <c r="A663" i="136" s="1"/>
  <c r="A664" i="136" s="1"/>
  <c r="A665" i="136" s="1"/>
  <c r="A666" i="136" s="1"/>
  <c r="A667" i="136" s="1"/>
  <c r="A668" i="136" s="1"/>
  <c r="A669" i="136" s="1"/>
  <c r="A670" i="136" s="1"/>
  <c r="A671" i="136" s="1"/>
  <c r="A672" i="136" s="1"/>
  <c r="A673" i="136" s="1"/>
  <c r="A674" i="136" s="1"/>
  <c r="A675" i="136" s="1"/>
  <c r="A676" i="136" s="1"/>
  <c r="A677" i="136" s="1"/>
  <c r="A678" i="136" s="1"/>
  <c r="A679" i="136" s="1"/>
  <c r="A680" i="136" s="1"/>
  <c r="A681" i="136" s="1"/>
  <c r="A682" i="136" s="1"/>
  <c r="A683" i="136" s="1"/>
  <c r="A684" i="136" s="1"/>
  <c r="A685" i="136" s="1"/>
  <c r="A686" i="136" s="1"/>
  <c r="A687" i="136" s="1"/>
  <c r="A688" i="136" s="1"/>
  <c r="A689" i="136" s="1"/>
  <c r="A690" i="136" s="1"/>
  <c r="A691" i="136" s="1"/>
  <c r="A692" i="136" s="1"/>
  <c r="A693" i="136" s="1"/>
  <c r="A694" i="136" s="1"/>
  <c r="A695" i="136" s="1"/>
  <c r="A696" i="136" s="1"/>
  <c r="A697" i="136" s="1"/>
  <c r="A698" i="136" s="1"/>
  <c r="A699" i="136" s="1"/>
  <c r="A700" i="136" s="1"/>
  <c r="A701" i="136" s="1"/>
  <c r="A702" i="136" s="1"/>
  <c r="A703" i="136" s="1"/>
  <c r="A704" i="136" s="1"/>
  <c r="A705" i="136" s="1"/>
  <c r="A706" i="136" s="1"/>
  <c r="A707" i="136" s="1"/>
  <c r="A708" i="136" s="1"/>
  <c r="A709" i="136" s="1"/>
  <c r="A710" i="136" s="1"/>
  <c r="A711" i="136" s="1"/>
  <c r="A712" i="136" s="1"/>
  <c r="A713" i="136" s="1"/>
  <c r="A714" i="136" s="1"/>
  <c r="A715" i="136" s="1"/>
  <c r="A716" i="136" s="1"/>
  <c r="A717" i="136" s="1"/>
  <c r="A718" i="136" s="1"/>
  <c r="A719" i="136" s="1"/>
  <c r="A720" i="136" s="1"/>
  <c r="A721" i="136" s="1"/>
  <c r="A722" i="136" s="1"/>
  <c r="A723" i="136" s="1"/>
  <c r="A724" i="136" s="1"/>
  <c r="A725" i="136" s="1"/>
  <c r="A726" i="136" s="1"/>
  <c r="A727" i="136" s="1"/>
  <c r="A728" i="136" s="1"/>
  <c r="A729" i="136" s="1"/>
  <c r="A730" i="136" s="1"/>
  <c r="A731" i="136" s="1"/>
  <c r="A732" i="136" s="1"/>
  <c r="A733" i="136" s="1"/>
  <c r="A734" i="136" s="1"/>
  <c r="A735" i="136" s="1"/>
  <c r="A736" i="136" s="1"/>
  <c r="A737" i="136" s="1"/>
  <c r="A738" i="136" s="1"/>
  <c r="A739" i="136" s="1"/>
  <c r="A740" i="136" s="1"/>
  <c r="A741" i="136" s="1"/>
  <c r="A742" i="136" s="1"/>
  <c r="A743" i="136" s="1"/>
  <c r="A744" i="136" s="1"/>
  <c r="A745" i="136" s="1"/>
  <c r="A746" i="136" s="1"/>
  <c r="A747" i="136" s="1"/>
  <c r="A748" i="136" s="1"/>
  <c r="A749" i="136" s="1"/>
  <c r="A750" i="136" s="1"/>
  <c r="A751" i="136" s="1"/>
  <c r="A752" i="136" s="1"/>
  <c r="A753" i="136" s="1"/>
  <c r="A754" i="136" s="1"/>
  <c r="A755" i="136" s="1"/>
  <c r="A756" i="136" s="1"/>
  <c r="A757" i="136" s="1"/>
  <c r="A758" i="136" s="1"/>
  <c r="A759" i="136" s="1"/>
  <c r="A760" i="136" s="1"/>
  <c r="A761" i="136" s="1"/>
  <c r="A762" i="136" s="1"/>
  <c r="A763" i="136" s="1"/>
  <c r="A764" i="136" s="1"/>
  <c r="A765" i="136" s="1"/>
  <c r="A766" i="136" s="1"/>
  <c r="A767" i="136" s="1"/>
  <c r="A768" i="136" s="1"/>
  <c r="A769" i="136" s="1"/>
  <c r="A770" i="136" s="1"/>
  <c r="A771" i="136" s="1"/>
  <c r="A772" i="136" s="1"/>
  <c r="A773" i="136" s="1"/>
  <c r="A774" i="136" s="1"/>
  <c r="A775" i="136" s="1"/>
  <c r="A776" i="136" s="1"/>
  <c r="A777" i="136" s="1"/>
  <c r="A778" i="136" s="1"/>
  <c r="A779" i="136" s="1"/>
  <c r="A780" i="136" s="1"/>
  <c r="A781" i="136" s="1"/>
  <c r="A782" i="136" s="1"/>
  <c r="A783" i="136" s="1"/>
  <c r="A784" i="136" s="1"/>
  <c r="A785" i="136" s="1"/>
  <c r="A786" i="136" s="1"/>
  <c r="A787" i="136" s="1"/>
  <c r="A788" i="136" s="1"/>
  <c r="A789" i="136" s="1"/>
  <c r="A790" i="136" s="1"/>
  <c r="A791" i="136" s="1"/>
  <c r="A792" i="136" s="1"/>
  <c r="A793" i="136" s="1"/>
  <c r="A794" i="136" s="1"/>
  <c r="A795" i="136" s="1"/>
  <c r="A796" i="136" s="1"/>
  <c r="A797" i="136" s="1"/>
  <c r="A798" i="136" s="1"/>
  <c r="A799" i="136" s="1"/>
  <c r="A800" i="136" s="1"/>
  <c r="A801" i="136" s="1"/>
  <c r="A802" i="136" s="1"/>
  <c r="A803" i="136" s="1"/>
  <c r="A804" i="136" s="1"/>
  <c r="A805" i="136" s="1"/>
  <c r="A806" i="136" s="1"/>
  <c r="A807" i="136" s="1"/>
  <c r="A808" i="136" s="1"/>
  <c r="A809" i="136" s="1"/>
  <c r="A810" i="136" s="1"/>
  <c r="A811" i="136" s="1"/>
  <c r="A812" i="136" s="1"/>
  <c r="A813" i="136" s="1"/>
  <c r="A814" i="136" s="1"/>
  <c r="A815" i="136" s="1"/>
  <c r="A816" i="136" s="1"/>
  <c r="A817" i="136" s="1"/>
  <c r="A818" i="136" s="1"/>
  <c r="A819" i="136" s="1"/>
  <c r="A820" i="136" s="1"/>
  <c r="A821" i="136" s="1"/>
  <c r="A822" i="136" s="1"/>
  <c r="A823" i="136" s="1"/>
  <c r="A824" i="136" s="1"/>
  <c r="A825" i="136" s="1"/>
  <c r="A826" i="136" s="1"/>
  <c r="A827" i="136" s="1"/>
  <c r="A828" i="136" s="1"/>
  <c r="A829" i="136" s="1"/>
  <c r="A830" i="136" s="1"/>
  <c r="A831" i="136" s="1"/>
  <c r="A832" i="136" s="1"/>
  <c r="A833" i="136" s="1"/>
  <c r="A834" i="136" s="1"/>
  <c r="A835" i="136" s="1"/>
  <c r="A836" i="136" s="1"/>
  <c r="A837" i="136" s="1"/>
  <c r="A838" i="136" s="1"/>
  <c r="A839" i="136" s="1"/>
  <c r="A840" i="136" s="1"/>
  <c r="A841" i="136" s="1"/>
  <c r="A842" i="136" s="1"/>
  <c r="A843" i="136" s="1"/>
  <c r="A844" i="136" s="1"/>
  <c r="A845" i="136" s="1"/>
  <c r="A846" i="136" s="1"/>
  <c r="A847" i="136" s="1"/>
  <c r="A848" i="136" s="1"/>
  <c r="A849" i="136" s="1"/>
  <c r="A850" i="136" s="1"/>
  <c r="A851" i="136" s="1"/>
  <c r="A852" i="136" s="1"/>
  <c r="A853" i="136" s="1"/>
  <c r="A854" i="136" s="1"/>
  <c r="A855" i="136" s="1"/>
  <c r="A856" i="136" s="1"/>
  <c r="A857" i="136" s="1"/>
  <c r="A858" i="136" s="1"/>
  <c r="A859" i="136" s="1"/>
  <c r="A860" i="136" s="1"/>
  <c r="A861" i="136" s="1"/>
  <c r="A862" i="136" s="1"/>
  <c r="A863" i="136" s="1"/>
  <c r="A864" i="136" s="1"/>
  <c r="A865" i="136" s="1"/>
  <c r="A866" i="136" s="1"/>
  <c r="A867" i="136" s="1"/>
  <c r="A868" i="136" s="1"/>
  <c r="A869" i="136" s="1"/>
  <c r="A870" i="136" s="1"/>
  <c r="A871" i="136" s="1"/>
  <c r="A872" i="136" s="1"/>
  <c r="A873" i="136" s="1"/>
  <c r="A874" i="136" s="1"/>
  <c r="A875" i="136" s="1"/>
  <c r="A876" i="136" s="1"/>
  <c r="A877" i="136" s="1"/>
  <c r="A878" i="136" s="1"/>
  <c r="A879" i="136" s="1"/>
  <c r="A880" i="136" s="1"/>
  <c r="A881" i="136" s="1"/>
  <c r="A882" i="136" s="1"/>
  <c r="A883" i="136" s="1"/>
  <c r="A884" i="136" s="1"/>
  <c r="A885" i="136" s="1"/>
  <c r="A886" i="136" s="1"/>
  <c r="A887" i="136" s="1"/>
  <c r="A888" i="136" s="1"/>
  <c r="A889" i="136" s="1"/>
  <c r="A890" i="136" s="1"/>
  <c r="A891" i="136" s="1"/>
  <c r="A892" i="136" s="1"/>
  <c r="A893" i="136" s="1"/>
  <c r="A894" i="136" s="1"/>
  <c r="A895" i="136" s="1"/>
  <c r="A896" i="136" s="1"/>
  <c r="A897" i="136" s="1"/>
  <c r="A898" i="136" s="1"/>
  <c r="A899" i="136" s="1"/>
  <c r="A900" i="136" s="1"/>
  <c r="A901" i="136" s="1"/>
  <c r="A902" i="136" s="1"/>
  <c r="A903" i="136" s="1"/>
  <c r="A904" i="136" s="1"/>
  <c r="A905" i="136" s="1"/>
  <c r="A906" i="136" s="1"/>
  <c r="A907" i="136" s="1"/>
  <c r="A908" i="136" s="1"/>
  <c r="A909" i="136" s="1"/>
  <c r="A910" i="136" s="1"/>
  <c r="A911" i="136" s="1"/>
  <c r="A912" i="136" s="1"/>
  <c r="A913" i="136" s="1"/>
  <c r="A914" i="136" s="1"/>
  <c r="A915" i="136" s="1"/>
  <c r="A916" i="136" s="1"/>
  <c r="A917" i="136" s="1"/>
  <c r="A918" i="136" s="1"/>
  <c r="A919" i="136" s="1"/>
  <c r="A920" i="136" s="1"/>
  <c r="A921" i="136" s="1"/>
  <c r="A922" i="136" s="1"/>
  <c r="A923" i="136" s="1"/>
  <c r="A924" i="136" s="1"/>
  <c r="A925" i="136" s="1"/>
  <c r="A926" i="136" s="1"/>
  <c r="A927" i="136" s="1"/>
  <c r="A928" i="136" s="1"/>
  <c r="A929" i="136" s="1"/>
  <c r="A930" i="136" s="1"/>
  <c r="A931" i="136" s="1"/>
  <c r="A932" i="136" s="1"/>
  <c r="A933" i="136" s="1"/>
  <c r="A934" i="136" s="1"/>
  <c r="A935" i="136" s="1"/>
  <c r="A936" i="136" s="1"/>
  <c r="A937" i="136" s="1"/>
  <c r="A938" i="136" s="1"/>
  <c r="A939" i="136" s="1"/>
  <c r="A940" i="136" s="1"/>
  <c r="A941" i="136" s="1"/>
  <c r="A942" i="136" s="1"/>
  <c r="A943" i="136" s="1"/>
  <c r="A944" i="136" s="1"/>
  <c r="A945" i="136" s="1"/>
  <c r="A946" i="136" s="1"/>
  <c r="A947" i="136" s="1"/>
  <c r="A948" i="136" s="1"/>
  <c r="A949" i="136" s="1"/>
  <c r="A950" i="136" s="1"/>
  <c r="A951" i="136" s="1"/>
  <c r="A952" i="136" s="1"/>
  <c r="A953" i="136" s="1"/>
  <c r="A954" i="136" s="1"/>
  <c r="A955" i="136" s="1"/>
  <c r="A956" i="136" s="1"/>
  <c r="A957" i="136" s="1"/>
  <c r="A958" i="136" s="1"/>
  <c r="A959" i="136" s="1"/>
  <c r="A960" i="136" s="1"/>
  <c r="A961" i="136" s="1"/>
  <c r="A962" i="136" s="1"/>
  <c r="A963" i="136" s="1"/>
  <c r="A964" i="136" s="1"/>
  <c r="A965" i="136" s="1"/>
  <c r="A966" i="136" s="1"/>
  <c r="A967" i="136" s="1"/>
  <c r="A968" i="136" s="1"/>
  <c r="A969" i="136" s="1"/>
  <c r="A970" i="136" s="1"/>
  <c r="A971" i="136" s="1"/>
  <c r="A972" i="136" s="1"/>
  <c r="A973" i="136" s="1"/>
  <c r="A974" i="136" s="1"/>
  <c r="A975" i="136" s="1"/>
  <c r="A976" i="136" s="1"/>
  <c r="A977" i="136" s="1"/>
  <c r="A978" i="136" s="1"/>
  <c r="A979" i="136" s="1"/>
  <c r="A980" i="136" s="1"/>
  <c r="A981" i="136" s="1"/>
  <c r="A982" i="136" s="1"/>
  <c r="A983" i="136" s="1"/>
  <c r="A984" i="136" s="1"/>
  <c r="A985" i="136" s="1"/>
  <c r="A986" i="136" s="1"/>
  <c r="A987" i="136" s="1"/>
  <c r="A988" i="136" s="1"/>
  <c r="A989" i="136" s="1"/>
  <c r="A990" i="136" s="1"/>
  <c r="A991" i="136" s="1"/>
  <c r="A992" i="136" s="1"/>
  <c r="A993" i="136" s="1"/>
  <c r="A994" i="136" s="1"/>
  <c r="A995" i="136" s="1"/>
  <c r="A996" i="136" s="1"/>
  <c r="A997" i="136" s="1"/>
  <c r="A998" i="136" s="1"/>
  <c r="A999" i="136" s="1"/>
  <c r="A1000" i="136" s="1"/>
  <c r="A1001" i="136" s="1"/>
  <c r="A1002" i="136" s="1"/>
  <c r="A1003" i="136" s="1"/>
  <c r="A1004" i="136" s="1"/>
  <c r="A1005" i="136" s="1"/>
  <c r="A1006" i="136" s="1"/>
  <c r="A1007" i="136" s="1"/>
  <c r="A1008" i="136" s="1"/>
  <c r="A1009" i="136" s="1"/>
  <c r="A1010" i="136" s="1"/>
  <c r="A1011" i="136" s="1"/>
  <c r="A1012" i="136" s="1"/>
  <c r="A1013" i="136" s="1"/>
  <c r="A1014" i="136" s="1"/>
  <c r="A1015" i="136" s="1"/>
  <c r="A1016" i="136" s="1"/>
  <c r="A1017" i="136" s="1"/>
  <c r="A1018" i="136" s="1"/>
  <c r="A1019" i="136" s="1"/>
  <c r="A1020" i="136" s="1"/>
  <c r="A1021" i="136" s="1"/>
  <c r="A1022" i="136" s="1"/>
  <c r="A1023" i="136" s="1"/>
  <c r="A1024" i="136" s="1"/>
  <c r="A1025" i="136" s="1"/>
  <c r="A1026" i="136" s="1"/>
  <c r="A1027" i="136" s="1"/>
  <c r="A1028" i="136" s="1"/>
  <c r="A1029" i="136" s="1"/>
  <c r="A1030" i="136" s="1"/>
  <c r="A1031" i="136" s="1"/>
  <c r="A1032" i="136" s="1"/>
  <c r="A1033" i="136" s="1"/>
  <c r="A1034" i="136" s="1"/>
  <c r="A1035" i="136" s="1"/>
  <c r="A1036" i="136" s="1"/>
  <c r="A1037" i="136" s="1"/>
  <c r="A1038" i="136" s="1"/>
  <c r="A1039" i="136" s="1"/>
  <c r="A1040" i="136" s="1"/>
  <c r="A1041" i="136" s="1"/>
  <c r="A1042" i="136" s="1"/>
  <c r="A1043" i="136" s="1"/>
  <c r="A1044" i="136" s="1"/>
  <c r="A1045" i="136" s="1"/>
  <c r="A1046" i="136" s="1"/>
  <c r="A1047" i="136" s="1"/>
  <c r="A1048" i="136" s="1"/>
  <c r="A1049" i="136" s="1"/>
  <c r="A1050" i="136" s="1"/>
  <c r="A1051" i="136" s="1"/>
  <c r="A1052" i="136" s="1"/>
  <c r="A1053" i="136" s="1"/>
  <c r="A1054" i="136" s="1"/>
  <c r="A1055" i="136" s="1"/>
  <c r="A1056" i="136" s="1"/>
  <c r="A1057" i="136" s="1"/>
  <c r="A1058" i="136" s="1"/>
  <c r="A1059" i="136" s="1"/>
  <c r="A1060" i="136" s="1"/>
  <c r="A1061" i="136" s="1"/>
  <c r="A1062" i="136" s="1"/>
  <c r="A1063" i="136" s="1"/>
  <c r="A1064" i="136" s="1"/>
  <c r="A1065" i="136" s="1"/>
  <c r="A1066" i="136" s="1"/>
  <c r="A1067" i="136" s="1"/>
  <c r="A1068" i="136" s="1"/>
  <c r="A1069" i="136" s="1"/>
  <c r="A1070" i="136" s="1"/>
  <c r="A1071" i="136" s="1"/>
  <c r="A1072" i="136" s="1"/>
  <c r="A1073" i="136" s="1"/>
  <c r="A1074" i="136" s="1"/>
  <c r="A1075" i="136" s="1"/>
  <c r="A1076" i="136" s="1"/>
  <c r="A1077" i="136" s="1"/>
  <c r="A1078" i="136" s="1"/>
  <c r="A1079" i="136" s="1"/>
  <c r="A1080" i="136" s="1"/>
  <c r="A1081" i="136" s="1"/>
  <c r="A1082" i="136" s="1"/>
  <c r="A1083" i="136" s="1"/>
  <c r="A1084" i="136" s="1"/>
  <c r="A1085" i="136" s="1"/>
  <c r="A1086" i="136" s="1"/>
  <c r="A1087" i="136" s="1"/>
  <c r="A1088" i="136" s="1"/>
  <c r="A1089" i="136" s="1"/>
  <c r="A1090" i="136" s="1"/>
  <c r="A1091" i="136" s="1"/>
  <c r="A1092" i="136" s="1"/>
  <c r="A1093" i="136" s="1"/>
  <c r="A1094" i="136" s="1"/>
  <c r="A1095" i="136" s="1"/>
  <c r="A1096" i="136" s="1"/>
  <c r="A1097" i="136" s="1"/>
  <c r="A1098" i="136" s="1"/>
  <c r="A1099" i="136" s="1"/>
  <c r="A1100" i="136" s="1"/>
  <c r="A1101" i="136" s="1"/>
  <c r="A1102" i="136" s="1"/>
  <c r="A1103" i="136" s="1"/>
  <c r="A1104" i="136" s="1"/>
  <c r="A1105" i="136" s="1"/>
  <c r="A1106" i="136" s="1"/>
  <c r="A1107" i="136" s="1"/>
  <c r="A1108" i="136" s="1"/>
  <c r="A1109" i="136" s="1"/>
  <c r="A1110" i="136" s="1"/>
  <c r="A1111" i="136" s="1"/>
  <c r="A1112" i="136" s="1"/>
  <c r="A1113" i="136" s="1"/>
  <c r="A1114" i="136" s="1"/>
  <c r="A1115" i="136" s="1"/>
  <c r="A1116" i="136" s="1"/>
  <c r="A1117" i="136" s="1"/>
  <c r="A1118" i="136" s="1"/>
  <c r="A1119" i="136" s="1"/>
  <c r="A1120" i="136" s="1"/>
  <c r="A1121" i="136" s="1"/>
  <c r="A1122" i="136" s="1"/>
  <c r="A1123" i="136" s="1"/>
  <c r="A1124" i="136" s="1"/>
  <c r="A1125" i="136" s="1"/>
  <c r="A1126" i="136" s="1"/>
  <c r="A1127" i="136" s="1"/>
  <c r="A1128" i="136" s="1"/>
  <c r="A1129" i="136" s="1"/>
  <c r="A1130" i="136" s="1"/>
  <c r="A1131" i="136" s="1"/>
  <c r="A1132" i="136" s="1"/>
  <c r="A1133" i="136" s="1"/>
  <c r="A1134" i="136" s="1"/>
  <c r="A1135" i="136" s="1"/>
  <c r="A1136" i="136" s="1"/>
  <c r="A1137" i="136" s="1"/>
  <c r="A1138" i="136" s="1"/>
  <c r="A1139" i="136" s="1"/>
  <c r="A1140" i="136" s="1"/>
  <c r="A1141" i="136" s="1"/>
  <c r="A1142" i="136" s="1"/>
  <c r="A1143" i="136" s="1"/>
  <c r="A1144" i="136" s="1"/>
  <c r="A1145" i="136" s="1"/>
  <c r="A1146" i="136" s="1"/>
  <c r="A1147" i="136" s="1"/>
  <c r="A1148" i="136" s="1"/>
  <c r="A1149" i="136" s="1"/>
  <c r="A1150" i="136" s="1"/>
  <c r="A1151" i="136" s="1"/>
  <c r="A1152" i="136" s="1"/>
  <c r="A1153" i="136" s="1"/>
  <c r="A1154" i="136" s="1"/>
  <c r="A1155" i="136" s="1"/>
  <c r="A1156" i="136" s="1"/>
  <c r="A1157" i="136" s="1"/>
  <c r="A1158" i="136" s="1"/>
  <c r="A1159" i="136" s="1"/>
  <c r="A1160" i="136" s="1"/>
  <c r="A1161" i="136" s="1"/>
  <c r="A1162" i="136" s="1"/>
  <c r="A1163" i="136" s="1"/>
  <c r="A1164" i="136" s="1"/>
  <c r="A1165" i="136" s="1"/>
  <c r="A1166" i="136" s="1"/>
  <c r="A1167" i="136" s="1"/>
  <c r="A1168" i="136" s="1"/>
  <c r="A1169" i="136" s="1"/>
  <c r="A1170" i="136" s="1"/>
  <c r="A1171" i="136" s="1"/>
  <c r="A1172" i="136" s="1"/>
  <c r="A1173" i="136" s="1"/>
  <c r="A1174" i="136" s="1"/>
  <c r="A1175" i="136" s="1"/>
  <c r="A1176" i="136" s="1"/>
  <c r="A1177" i="136" s="1"/>
  <c r="A1178" i="136" s="1"/>
  <c r="A1179" i="136" s="1"/>
  <c r="A1180" i="136" s="1"/>
  <c r="A1181" i="136" s="1"/>
  <c r="A1182" i="136" s="1"/>
  <c r="A1183" i="136" s="1"/>
  <c r="A1184" i="136" s="1"/>
  <c r="A1185" i="136" s="1"/>
  <c r="A1186" i="136" s="1"/>
  <c r="A1187" i="136" s="1"/>
  <c r="A1188" i="136" s="1"/>
  <c r="A1189" i="136" s="1"/>
  <c r="A1190" i="136" s="1"/>
  <c r="A1191" i="136" s="1"/>
  <c r="A1192" i="136" s="1"/>
  <c r="A1193" i="136" s="1"/>
  <c r="A1194" i="136" s="1"/>
  <c r="A1195" i="136" s="1"/>
  <c r="A1196" i="136" s="1"/>
  <c r="A1197" i="136" s="1"/>
  <c r="A1198" i="136" s="1"/>
  <c r="A1199" i="136" s="1"/>
  <c r="A1200" i="136" s="1"/>
  <c r="A1201" i="136" s="1"/>
  <c r="A1202" i="136" s="1"/>
  <c r="A1203" i="136" s="1"/>
  <c r="A1204" i="136" s="1"/>
  <c r="A1205" i="136" s="1"/>
  <c r="A1206" i="136" s="1"/>
  <c r="A1207" i="136" s="1"/>
  <c r="A1208" i="136" s="1"/>
  <c r="A1209" i="136" s="1"/>
  <c r="A1210" i="136" s="1"/>
  <c r="A1211" i="136" s="1"/>
  <c r="A1212" i="136" s="1"/>
  <c r="A1213" i="136" s="1"/>
  <c r="A1214" i="136" s="1"/>
  <c r="A1215" i="136" s="1"/>
  <c r="A1216" i="136" s="1"/>
  <c r="A1217" i="136" s="1"/>
  <c r="A1218" i="136" s="1"/>
  <c r="A1219" i="136" s="1"/>
  <c r="A1220" i="136" s="1"/>
  <c r="A1221" i="136" s="1"/>
  <c r="A1222" i="136" s="1"/>
  <c r="A1223" i="136" s="1"/>
  <c r="A1224" i="136" s="1"/>
  <c r="A1225" i="136" s="1"/>
  <c r="A1226" i="136" s="1"/>
  <c r="A1227" i="136" s="1"/>
  <c r="A1228" i="136" s="1"/>
  <c r="A1229" i="136" s="1"/>
  <c r="A1230" i="136" s="1"/>
  <c r="A1231" i="136" s="1"/>
  <c r="A1232" i="136" s="1"/>
  <c r="A1233" i="136" s="1"/>
  <c r="A1234" i="136" s="1"/>
  <c r="A1235" i="136" s="1"/>
  <c r="A1236" i="136" s="1"/>
  <c r="A1237" i="136" s="1"/>
  <c r="A1238" i="136" s="1"/>
  <c r="A1239" i="136" s="1"/>
  <c r="A1240" i="136" s="1"/>
  <c r="A1241" i="136" s="1"/>
  <c r="A1242" i="136" s="1"/>
  <c r="A1243" i="136" s="1"/>
  <c r="A1244" i="136" s="1"/>
  <c r="A1245" i="136" s="1"/>
  <c r="A1246" i="136" s="1"/>
  <c r="A1247" i="136" s="1"/>
  <c r="A1248" i="136" s="1"/>
  <c r="A1249" i="136" s="1"/>
  <c r="A1250" i="136" s="1"/>
  <c r="A1251" i="136" s="1"/>
  <c r="A1252" i="136" s="1"/>
  <c r="A1253" i="136" s="1"/>
  <c r="A1254" i="136" s="1"/>
  <c r="A1255" i="136" s="1"/>
  <c r="A1256" i="136" s="1"/>
  <c r="A1257" i="136" s="1"/>
  <c r="A1258" i="136" s="1"/>
  <c r="A1259" i="136" s="1"/>
  <c r="A1260" i="136" s="1"/>
  <c r="A1261" i="136" s="1"/>
  <c r="A1262" i="136" s="1"/>
  <c r="A1263" i="136" s="1"/>
  <c r="A1264" i="136" s="1"/>
  <c r="A1265" i="136" s="1"/>
  <c r="A1266" i="136" s="1"/>
  <c r="A1267" i="136" s="1"/>
  <c r="A1268" i="136" s="1"/>
  <c r="A1269" i="136" s="1"/>
  <c r="A1270" i="136" s="1"/>
  <c r="A1271" i="136" s="1"/>
  <c r="A1272" i="136" s="1"/>
  <c r="A1273" i="136" s="1"/>
  <c r="A1274" i="136" s="1"/>
  <c r="A1275" i="136" s="1"/>
  <c r="A1276" i="136" s="1"/>
  <c r="A1277" i="136" s="1"/>
  <c r="A1278" i="136" s="1"/>
  <c r="A1279" i="136" s="1"/>
  <c r="A1280" i="136" s="1"/>
  <c r="A1281" i="136" s="1"/>
  <c r="A1282" i="136" s="1"/>
  <c r="A1283" i="136" s="1"/>
  <c r="A1284" i="136" s="1"/>
  <c r="A1285" i="136" s="1"/>
  <c r="A1286" i="136" s="1"/>
  <c r="A1287" i="136" s="1"/>
  <c r="A1288" i="136" s="1"/>
  <c r="A1289" i="136" s="1"/>
  <c r="A1290" i="136" s="1"/>
  <c r="A1291" i="136" s="1"/>
  <c r="A1292" i="136" s="1"/>
  <c r="A1293" i="136" s="1"/>
  <c r="A1294" i="136" s="1"/>
  <c r="A1295" i="136" s="1"/>
  <c r="A1296" i="136" s="1"/>
  <c r="A1297" i="136" s="1"/>
  <c r="A1298" i="136" s="1"/>
  <c r="A1299" i="136" s="1"/>
  <c r="A1300" i="136" s="1"/>
  <c r="A1301" i="136" s="1"/>
  <c r="A1302" i="136" s="1"/>
  <c r="A1303" i="136" s="1"/>
  <c r="A1304" i="136" s="1"/>
  <c r="A1305" i="136" s="1"/>
  <c r="A1306" i="136" s="1"/>
  <c r="A1307" i="136" s="1"/>
  <c r="A1308" i="136" s="1"/>
  <c r="A1309" i="136" s="1"/>
  <c r="A1310" i="136" s="1"/>
  <c r="A1311" i="136" s="1"/>
  <c r="A1312" i="136" s="1"/>
  <c r="A1313" i="136" s="1"/>
  <c r="A1314" i="136" s="1"/>
  <c r="A1315" i="136" s="1"/>
  <c r="A1316" i="136" s="1"/>
  <c r="A1317" i="136" s="1"/>
  <c r="A1318" i="136" s="1"/>
  <c r="A1319" i="136" s="1"/>
  <c r="A1320" i="136" s="1"/>
  <c r="A1321" i="136" s="1"/>
  <c r="A1322" i="136" s="1"/>
  <c r="A1323" i="136" s="1"/>
  <c r="A1324" i="136" s="1"/>
  <c r="A1325" i="136" s="1"/>
  <c r="A1326" i="136" s="1"/>
  <c r="A1327" i="136" s="1"/>
  <c r="A1328" i="136" s="1"/>
  <c r="A1329" i="136" s="1"/>
  <c r="A1330" i="136" s="1"/>
  <c r="A1331" i="136" s="1"/>
  <c r="A1332" i="136" s="1"/>
  <c r="A1333" i="136" s="1"/>
  <c r="A1334" i="136" s="1"/>
  <c r="A1335" i="136" s="1"/>
  <c r="A1336" i="136" s="1"/>
  <c r="A1337" i="136" s="1"/>
  <c r="A1338" i="136" s="1"/>
  <c r="A1339" i="136" s="1"/>
  <c r="A1340" i="136" s="1"/>
  <c r="A1341" i="136" s="1"/>
  <c r="A1342" i="136" s="1"/>
  <c r="A1343" i="136" s="1"/>
  <c r="A1344" i="136" s="1"/>
  <c r="A1345" i="136" s="1"/>
  <c r="A1346" i="136" s="1"/>
  <c r="A1347" i="136" s="1"/>
  <c r="A1348" i="136" s="1"/>
  <c r="A1349" i="136" s="1"/>
  <c r="A1350" i="136" s="1"/>
  <c r="A1351" i="136" s="1"/>
  <c r="A1352" i="136" s="1"/>
  <c r="A1353" i="136" s="1"/>
  <c r="A1354" i="136" s="1"/>
  <c r="A1355" i="136" s="1"/>
  <c r="A1356" i="136" s="1"/>
  <c r="A1357" i="136" s="1"/>
  <c r="A1358" i="136" s="1"/>
  <c r="A1359" i="136" s="1"/>
  <c r="A1360" i="136" s="1"/>
  <c r="A1361" i="136" s="1"/>
  <c r="A1362" i="136" s="1"/>
  <c r="A1363" i="136" s="1"/>
  <c r="A1364" i="136" s="1"/>
  <c r="A1365" i="136" s="1"/>
  <c r="A1366" i="136" s="1"/>
  <c r="A1367" i="136" s="1"/>
  <c r="A1368" i="136" s="1"/>
  <c r="A1369" i="136" s="1"/>
  <c r="A1370" i="136" s="1"/>
  <c r="A1371" i="136" s="1"/>
  <c r="A1372" i="136" s="1"/>
  <c r="A1373" i="136" s="1"/>
  <c r="A1374" i="136" s="1"/>
  <c r="A1375" i="136" s="1"/>
  <c r="A1376" i="136" s="1"/>
  <c r="A1377" i="136" s="1"/>
  <c r="A1378" i="136" s="1"/>
  <c r="A1379" i="136" s="1"/>
  <c r="A1380" i="136" s="1"/>
  <c r="A1381" i="136" s="1"/>
  <c r="A1382" i="136" s="1"/>
  <c r="A1383" i="136" s="1"/>
  <c r="A1384" i="136" s="1"/>
  <c r="A1385" i="136" s="1"/>
  <c r="A1386" i="136" s="1"/>
  <c r="A1387" i="136" s="1"/>
  <c r="A1388" i="136" s="1"/>
  <c r="A1389" i="136" s="1"/>
  <c r="A1390" i="136" s="1"/>
  <c r="A1391" i="136" s="1"/>
  <c r="A1392" i="136" s="1"/>
  <c r="A1393" i="136" s="1"/>
  <c r="A1394" i="136" s="1"/>
  <c r="A1395" i="136" s="1"/>
  <c r="A1396" i="136" s="1"/>
  <c r="A1397" i="136" s="1"/>
  <c r="A1398" i="136" s="1"/>
  <c r="A1399" i="136" s="1"/>
  <c r="A1400" i="136" s="1"/>
  <c r="A1401" i="136" s="1"/>
  <c r="A1402" i="136" s="1"/>
  <c r="A1403" i="136" s="1"/>
  <c r="A1404" i="136" s="1"/>
  <c r="A1405" i="136" s="1"/>
  <c r="A1406" i="136" s="1"/>
  <c r="A1407" i="136" s="1"/>
  <c r="A1408" i="136" s="1"/>
  <c r="A1409" i="136" s="1"/>
  <c r="A1410" i="136" s="1"/>
  <c r="A1411" i="136" s="1"/>
  <c r="A1412" i="136" s="1"/>
  <c r="A1413" i="136" s="1"/>
  <c r="A1414" i="136" s="1"/>
  <c r="A1415" i="136" s="1"/>
  <c r="A1416" i="136" s="1"/>
  <c r="A1417" i="136" s="1"/>
  <c r="A1418" i="136" s="1"/>
  <c r="A1419" i="136" s="1"/>
  <c r="A1420" i="136" s="1"/>
  <c r="A1421" i="136" s="1"/>
  <c r="A1422" i="136" s="1"/>
  <c r="A1423" i="136" s="1"/>
  <c r="A1424" i="136" s="1"/>
  <c r="A1425" i="136" s="1"/>
  <c r="A1426" i="136" s="1"/>
  <c r="A1427" i="136" s="1"/>
  <c r="A1428" i="136" s="1"/>
  <c r="A1429" i="136" s="1"/>
  <c r="A1430" i="136" s="1"/>
  <c r="A1431" i="136" s="1"/>
  <c r="A1432" i="136" s="1"/>
  <c r="A1433" i="136" s="1"/>
  <c r="A1434" i="136" s="1"/>
  <c r="A1435" i="136" s="1"/>
  <c r="A1436" i="136" s="1"/>
  <c r="A1437" i="136" s="1"/>
  <c r="A1438" i="136" s="1"/>
  <c r="A1439" i="136" s="1"/>
  <c r="A1440" i="136" s="1"/>
  <c r="A1441" i="136" s="1"/>
  <c r="A1442" i="136" s="1"/>
  <c r="A1443" i="136" s="1"/>
  <c r="A1444" i="136" s="1"/>
  <c r="A1445" i="136" s="1"/>
  <c r="A1446" i="136" s="1"/>
  <c r="A1447" i="136" s="1"/>
  <c r="A1448" i="136" s="1"/>
  <c r="A1449" i="136" s="1"/>
  <c r="A1450" i="136" s="1"/>
  <c r="A1451" i="136" s="1"/>
  <c r="A1452" i="136" s="1"/>
  <c r="A1453" i="136" s="1"/>
  <c r="A1454" i="136" s="1"/>
  <c r="A1455" i="136" s="1"/>
  <c r="A1456" i="136" s="1"/>
  <c r="A1457" i="136" s="1"/>
  <c r="A1458" i="136" s="1"/>
  <c r="A1459" i="136" s="1"/>
  <c r="A1460" i="136" s="1"/>
  <c r="A1461" i="136" s="1"/>
  <c r="A1462" i="136" s="1"/>
  <c r="A1463" i="136" s="1"/>
  <c r="A1464" i="136" s="1"/>
  <c r="A1465" i="136" s="1"/>
  <c r="A1466" i="136" s="1"/>
  <c r="A1467" i="136" s="1"/>
  <c r="A1468" i="136" s="1"/>
  <c r="A1469" i="136" s="1"/>
  <c r="A1470" i="136" s="1"/>
  <c r="A1471" i="136" s="1"/>
  <c r="A1472" i="136" s="1"/>
  <c r="A1473" i="136" s="1"/>
  <c r="A1474" i="136" s="1"/>
  <c r="A1475" i="136" s="1"/>
  <c r="A1476" i="136" s="1"/>
  <c r="A1477" i="136" s="1"/>
  <c r="A1478" i="136" s="1"/>
  <c r="A1479" i="136" s="1"/>
  <c r="A1480" i="136" s="1"/>
  <c r="A1481" i="136" s="1"/>
  <c r="A1482" i="136" s="1"/>
  <c r="A1483" i="136" s="1"/>
  <c r="A1484" i="136" s="1"/>
  <c r="A1485" i="136" s="1"/>
  <c r="A1486" i="136" s="1"/>
  <c r="A1487" i="136" s="1"/>
  <c r="A1488" i="136" s="1"/>
  <c r="A1489" i="136" s="1"/>
  <c r="A1490" i="136" s="1"/>
  <c r="A1491" i="136" s="1"/>
  <c r="A1492" i="136" s="1"/>
  <c r="A1493" i="136" s="1"/>
  <c r="A1494" i="136" s="1"/>
  <c r="A1495" i="136" s="1"/>
  <c r="A1496" i="136" s="1"/>
  <c r="A1497" i="136" s="1"/>
  <c r="A1498" i="136" s="1"/>
  <c r="A1499" i="136" s="1"/>
  <c r="A1500" i="136" s="1"/>
  <c r="A1501" i="136" s="1"/>
  <c r="A1502" i="136" s="1"/>
  <c r="A1503" i="136" s="1"/>
  <c r="A1504" i="136" s="1"/>
  <c r="A1505" i="136" s="1"/>
  <c r="A1506" i="136" s="1"/>
  <c r="A1507" i="136" s="1"/>
  <c r="A1508" i="136" s="1"/>
  <c r="A1509" i="136" s="1"/>
  <c r="A1510" i="136" s="1"/>
  <c r="A1511" i="136" s="1"/>
  <c r="A1512" i="136" s="1"/>
  <c r="A1513" i="136" s="1"/>
  <c r="A1514" i="136" s="1"/>
  <c r="A1515" i="136" s="1"/>
  <c r="A1516" i="136" s="1"/>
  <c r="A1517" i="136" s="1"/>
  <c r="A1518" i="136" s="1"/>
  <c r="A1519" i="136" s="1"/>
  <c r="A1520" i="136" s="1"/>
  <c r="A1521" i="136" s="1"/>
  <c r="A1522" i="136" s="1"/>
  <c r="A1523" i="136" s="1"/>
  <c r="A1524" i="136" s="1"/>
  <c r="A1525" i="136" s="1"/>
  <c r="A1526" i="136" s="1"/>
  <c r="A1527" i="136" s="1"/>
  <c r="A1528" i="136" s="1"/>
  <c r="A1529" i="136" s="1"/>
  <c r="A1530" i="136" s="1"/>
  <c r="A1531" i="136" s="1"/>
  <c r="A1532" i="136" s="1"/>
  <c r="A1533" i="136" s="1"/>
  <c r="A1534" i="136" s="1"/>
  <c r="A1535" i="136" s="1"/>
  <c r="A1536" i="136" s="1"/>
  <c r="A1537" i="136" s="1"/>
  <c r="A1538" i="136" s="1"/>
  <c r="A1539" i="136" s="1"/>
  <c r="A1540" i="136" s="1"/>
  <c r="A1541" i="136" s="1"/>
  <c r="A1542" i="136" s="1"/>
  <c r="A1543" i="136" s="1"/>
  <c r="A1544" i="136" s="1"/>
  <c r="A1545" i="136" s="1"/>
  <c r="A1546" i="136" s="1"/>
  <c r="A1547" i="136" s="1"/>
  <c r="A1548" i="136" s="1"/>
  <c r="A1549" i="136" s="1"/>
  <c r="A1550" i="136" s="1"/>
  <c r="A1551" i="136" s="1"/>
  <c r="A1552" i="136" s="1"/>
  <c r="A1553" i="136" s="1"/>
  <c r="A1554" i="136" s="1"/>
  <c r="A1555" i="136" s="1"/>
  <c r="A1556" i="136" s="1"/>
  <c r="A1557" i="136" s="1"/>
  <c r="A1558" i="136" s="1"/>
  <c r="A1559" i="136" s="1"/>
  <c r="A1560" i="136" s="1"/>
  <c r="A1561" i="136" s="1"/>
  <c r="A1562" i="136" s="1"/>
  <c r="A1563" i="136" s="1"/>
  <c r="A1564" i="136" s="1"/>
  <c r="A1565" i="136" s="1"/>
  <c r="A1566" i="136" s="1"/>
  <c r="A1567" i="136" s="1"/>
  <c r="A1568" i="136" s="1"/>
  <c r="A1569" i="136" s="1"/>
  <c r="A1570" i="136" s="1"/>
  <c r="A1571" i="136" s="1"/>
  <c r="A1572" i="136" s="1"/>
  <c r="A1573" i="136" s="1"/>
  <c r="A1574" i="136" s="1"/>
  <c r="A1575" i="136" s="1"/>
  <c r="A1576" i="136" s="1"/>
  <c r="A1577" i="136" s="1"/>
  <c r="A1578" i="136" s="1"/>
  <c r="A1579" i="136" s="1"/>
  <c r="A1580" i="136" s="1"/>
  <c r="A1581" i="136" s="1"/>
  <c r="A1582" i="136" s="1"/>
  <c r="A1583" i="136" s="1"/>
  <c r="A1584" i="136" s="1"/>
  <c r="A1585" i="136" s="1"/>
  <c r="A1586" i="136" s="1"/>
  <c r="A1587" i="136" s="1"/>
  <c r="A1588" i="136" s="1"/>
  <c r="A1589" i="136" s="1"/>
  <c r="A1590" i="136" s="1"/>
  <c r="A1591" i="136" s="1"/>
  <c r="A1592" i="136" s="1"/>
  <c r="A1593" i="136" s="1"/>
  <c r="A1594" i="136" s="1"/>
  <c r="A1595" i="136" s="1"/>
  <c r="A1596" i="136" s="1"/>
  <c r="A1597" i="136" s="1"/>
  <c r="A1598" i="136" s="1"/>
  <c r="A1599" i="136" s="1"/>
  <c r="A1600" i="136" s="1"/>
  <c r="A1601" i="136" s="1"/>
  <c r="A1602" i="136" s="1"/>
  <c r="A1603" i="136" s="1"/>
  <c r="A1604" i="136" s="1"/>
  <c r="A1605" i="136" s="1"/>
  <c r="A1606" i="136" s="1"/>
  <c r="A1607" i="136" s="1"/>
  <c r="A1608" i="136" s="1"/>
  <c r="A1609" i="136" s="1"/>
  <c r="A1610" i="136" s="1"/>
  <c r="A1611" i="136" s="1"/>
  <c r="A1612" i="136" s="1"/>
  <c r="A1613" i="136" s="1"/>
  <c r="A1614" i="136" s="1"/>
  <c r="A1615" i="136" s="1"/>
  <c r="A1616" i="136" s="1"/>
  <c r="A1617" i="136" s="1"/>
  <c r="A1618" i="136" s="1"/>
  <c r="A1619" i="136" s="1"/>
  <c r="A1620" i="136" s="1"/>
  <c r="A1621" i="136" s="1"/>
  <c r="A1622" i="136" s="1"/>
  <c r="A1623" i="136" s="1"/>
  <c r="A1624" i="136" s="1"/>
  <c r="A1625" i="136" s="1"/>
  <c r="A1626" i="136" s="1"/>
  <c r="A1627" i="136" s="1"/>
  <c r="A1628" i="136" s="1"/>
  <c r="A1629" i="136" s="1"/>
  <c r="A1630" i="136" s="1"/>
  <c r="A1631" i="136" s="1"/>
  <c r="A1632" i="136" s="1"/>
  <c r="A1633" i="136" s="1"/>
  <c r="A1634" i="136" s="1"/>
  <c r="A1635" i="136" s="1"/>
  <c r="A1636" i="136" s="1"/>
  <c r="A1637" i="136" s="1"/>
  <c r="A1638" i="136" s="1"/>
  <c r="A1639" i="136" s="1"/>
  <c r="A1640" i="136" s="1"/>
  <c r="A1641" i="136" s="1"/>
  <c r="A1642" i="136" s="1"/>
  <c r="A1643" i="136" s="1"/>
  <c r="A1644" i="136" s="1"/>
  <c r="A1645" i="136" s="1"/>
  <c r="A1646" i="136" s="1"/>
  <c r="A1647" i="136" s="1"/>
  <c r="A1648" i="136" s="1"/>
  <c r="A1649" i="136" s="1"/>
  <c r="A1650" i="136" s="1"/>
  <c r="A1651" i="136" s="1"/>
  <c r="A1652" i="136" s="1"/>
  <c r="A1653" i="136" s="1"/>
  <c r="A1654" i="136" s="1"/>
  <c r="A1655" i="136" s="1"/>
  <c r="A1656" i="136" s="1"/>
  <c r="A1657" i="136" s="1"/>
  <c r="A1658" i="136" s="1"/>
  <c r="A1659" i="136" s="1"/>
  <c r="A1660" i="136" s="1"/>
  <c r="A1661" i="136" s="1"/>
  <c r="A1662" i="136" s="1"/>
  <c r="A1663" i="136" s="1"/>
  <c r="A1664" i="136" s="1"/>
  <c r="A1665" i="136" s="1"/>
  <c r="A1666" i="136" s="1"/>
  <c r="A1667" i="136" s="1"/>
  <c r="A1668" i="136" s="1"/>
  <c r="A1669" i="136" s="1"/>
  <c r="A1670" i="136" s="1"/>
  <c r="A1671" i="136" s="1"/>
  <c r="A1672" i="136" s="1"/>
  <c r="A1673" i="136" s="1"/>
  <c r="A1674" i="136" s="1"/>
  <c r="A1675" i="136" s="1"/>
  <c r="A1676" i="136" s="1"/>
  <c r="A1677" i="136" s="1"/>
  <c r="A1678" i="136" s="1"/>
  <c r="A1679" i="136" s="1"/>
  <c r="A1680" i="136" s="1"/>
  <c r="A1681" i="136" s="1"/>
  <c r="A1682" i="136" s="1"/>
  <c r="A1683" i="136" s="1"/>
  <c r="A1684" i="136" s="1"/>
  <c r="A1685" i="136" s="1"/>
  <c r="A1686" i="136" s="1"/>
  <c r="A1687" i="136" s="1"/>
  <c r="A1688" i="136" s="1"/>
  <c r="A1689" i="136" s="1"/>
  <c r="A1690" i="136" s="1"/>
  <c r="A1691" i="136" s="1"/>
  <c r="A1692" i="136" s="1"/>
  <c r="A1693" i="136" s="1"/>
  <c r="A1694" i="136" s="1"/>
  <c r="A1695" i="136" s="1"/>
  <c r="A1696" i="136" s="1"/>
  <c r="A1697" i="136" s="1"/>
  <c r="A1698" i="136" s="1"/>
  <c r="A1699" i="136" s="1"/>
  <c r="A1700" i="136" s="1"/>
  <c r="A1701" i="136" s="1"/>
  <c r="A1702" i="136" s="1"/>
  <c r="A1703" i="136" s="1"/>
  <c r="A1704" i="136" s="1"/>
  <c r="A1705" i="136" s="1"/>
  <c r="A1706" i="136" s="1"/>
  <c r="A1707" i="136" s="1"/>
  <c r="A1708" i="136" s="1"/>
  <c r="A1709" i="136" s="1"/>
  <c r="A1710" i="136" s="1"/>
  <c r="A1711" i="136" s="1"/>
  <c r="A1712" i="136" s="1"/>
  <c r="A1713" i="136" s="1"/>
  <c r="A1714" i="136" s="1"/>
  <c r="A1715" i="136" s="1"/>
  <c r="A1716" i="136" s="1"/>
  <c r="A1717" i="136" s="1"/>
  <c r="A1718" i="136" s="1"/>
  <c r="A1719" i="136" s="1"/>
  <c r="A1720" i="136" s="1"/>
  <c r="A1721" i="136" s="1"/>
  <c r="A1722" i="136" s="1"/>
  <c r="A1723" i="136" s="1"/>
  <c r="A1724" i="136" s="1"/>
  <c r="A1725" i="136" s="1"/>
  <c r="A1726" i="136" s="1"/>
  <c r="A1727" i="136" s="1"/>
  <c r="A1728" i="136" s="1"/>
  <c r="A1729" i="136" s="1"/>
  <c r="A1730" i="136" s="1"/>
  <c r="A1731" i="136" s="1"/>
  <c r="A1732" i="136" s="1"/>
  <c r="A1733" i="136" s="1"/>
  <c r="A1734" i="136" s="1"/>
  <c r="A1735" i="136" s="1"/>
  <c r="A1736" i="136" s="1"/>
  <c r="A1737" i="136" s="1"/>
  <c r="A1738" i="136" s="1"/>
  <c r="A1739" i="136" s="1"/>
  <c r="A1740" i="136" s="1"/>
  <c r="A1741" i="136" s="1"/>
  <c r="A1742" i="136" s="1"/>
  <c r="A1743" i="136" s="1"/>
  <c r="A1744" i="136" s="1"/>
  <c r="A1745" i="136" s="1"/>
  <c r="A1746" i="136" s="1"/>
  <c r="A1747" i="136" s="1"/>
  <c r="A1748" i="136" s="1"/>
  <c r="A1749" i="136" s="1"/>
  <c r="A1750" i="136" s="1"/>
  <c r="A1751" i="136" s="1"/>
  <c r="A1752" i="136" s="1"/>
  <c r="A1753" i="136" s="1"/>
  <c r="A1754" i="136" s="1"/>
  <c r="A1755" i="136" s="1"/>
  <c r="A1756" i="136" s="1"/>
  <c r="A1757" i="136" s="1"/>
  <c r="A1758" i="136" s="1"/>
  <c r="A1759" i="136" s="1"/>
  <c r="A1760" i="136" s="1"/>
  <c r="A1761" i="136" s="1"/>
  <c r="A1762" i="136" s="1"/>
  <c r="A1763" i="136" s="1"/>
  <c r="A1764" i="136" s="1"/>
  <c r="A1765" i="136" s="1"/>
  <c r="A1766" i="136" s="1"/>
  <c r="A1767" i="136" s="1"/>
  <c r="A1768" i="136" s="1"/>
  <c r="A1769" i="136" s="1"/>
  <c r="A1770" i="136" s="1"/>
  <c r="A1771" i="136" s="1"/>
  <c r="A1772" i="136" s="1"/>
  <c r="A1773" i="136" s="1"/>
  <c r="A1774" i="136" s="1"/>
  <c r="A1775" i="136" s="1"/>
  <c r="A1776" i="136" s="1"/>
  <c r="A1777" i="136" s="1"/>
  <c r="A1778" i="136" s="1"/>
  <c r="A1779" i="136" s="1"/>
  <c r="A1780" i="136" s="1"/>
  <c r="A1781" i="136" s="1"/>
  <c r="A1782" i="136" s="1"/>
  <c r="A1783" i="136" s="1"/>
  <c r="A1784" i="136" s="1"/>
  <c r="A1785" i="136" s="1"/>
  <c r="A1786" i="136" s="1"/>
  <c r="A1787" i="136" s="1"/>
  <c r="A1788" i="136" s="1"/>
  <c r="A1789" i="136" s="1"/>
  <c r="A1790" i="136" s="1"/>
  <c r="A1791" i="136" s="1"/>
  <c r="A1792" i="136" s="1"/>
  <c r="A1793" i="136" s="1"/>
  <c r="A1794" i="136" s="1"/>
  <c r="A1795" i="136" s="1"/>
  <c r="A1796" i="136" s="1"/>
  <c r="A1797" i="136" s="1"/>
  <c r="A1798" i="136" s="1"/>
  <c r="A1799" i="136" s="1"/>
  <c r="A1800" i="136" s="1"/>
  <c r="A1801" i="136" s="1"/>
  <c r="A1802" i="136" s="1"/>
  <c r="A1803" i="136" s="1"/>
  <c r="A1804" i="136" s="1"/>
  <c r="A1805" i="136" s="1"/>
  <c r="A1806" i="136" s="1"/>
  <c r="A1807" i="136" s="1"/>
  <c r="A1808" i="136" s="1"/>
  <c r="A1809" i="136" s="1"/>
  <c r="A1810" i="136" s="1"/>
  <c r="A1811" i="136" s="1"/>
  <c r="A1812" i="136" s="1"/>
  <c r="A1813" i="136" s="1"/>
  <c r="A1814" i="136" s="1"/>
  <c r="A1815" i="136" s="1"/>
  <c r="A1816" i="136" s="1"/>
  <c r="A1817" i="136" s="1"/>
  <c r="A1818" i="136" s="1"/>
  <c r="A1819" i="136" s="1"/>
  <c r="A1820" i="136" s="1"/>
  <c r="A1821" i="136" s="1"/>
  <c r="A1822" i="136" s="1"/>
  <c r="A1823" i="136" s="1"/>
  <c r="A1824" i="136" s="1"/>
  <c r="A1825" i="136" s="1"/>
  <c r="A1826" i="136" s="1"/>
  <c r="A1827" i="136" s="1"/>
  <c r="A1828" i="136" s="1"/>
  <c r="A1829" i="136" s="1"/>
  <c r="A1830" i="136" s="1"/>
  <c r="A1831" i="136" s="1"/>
  <c r="A1832" i="136" s="1"/>
  <c r="A1833" i="136" s="1"/>
  <c r="A1834" i="136" s="1"/>
  <c r="A1835" i="136" s="1"/>
  <c r="A1836" i="136" s="1"/>
  <c r="A1837" i="136" s="1"/>
  <c r="A1838" i="136" s="1"/>
  <c r="A1839" i="136" s="1"/>
  <c r="A1840" i="136" s="1"/>
  <c r="A1841" i="136" s="1"/>
  <c r="A1842" i="136" s="1"/>
  <c r="A1843" i="136" s="1"/>
  <c r="A1844" i="136" s="1"/>
  <c r="A1845" i="136" s="1"/>
  <c r="A1846" i="136" s="1"/>
  <c r="A1847" i="136" s="1"/>
  <c r="A1848" i="136" s="1"/>
  <c r="A1849" i="136" s="1"/>
  <c r="A1850" i="136" s="1"/>
  <c r="A1851" i="136" s="1"/>
  <c r="A1852" i="136" s="1"/>
  <c r="A1853" i="136" s="1"/>
  <c r="A1854" i="136" s="1"/>
  <c r="A1855" i="136" s="1"/>
  <c r="A1856" i="136" s="1"/>
  <c r="A1857" i="136" s="1"/>
  <c r="A1858" i="136" s="1"/>
  <c r="A1859" i="136" s="1"/>
  <c r="A1860" i="136" s="1"/>
  <c r="A1861" i="136" s="1"/>
  <c r="A1862" i="136" s="1"/>
  <c r="A1863" i="136" s="1"/>
  <c r="A1864" i="136" s="1"/>
  <c r="A1865" i="136" s="1"/>
  <c r="A1866" i="136" s="1"/>
  <c r="A1867" i="136" s="1"/>
  <c r="A1868" i="136" s="1"/>
  <c r="A1869" i="136" s="1"/>
  <c r="A1870" i="136" s="1"/>
  <c r="A1871" i="136" s="1"/>
  <c r="A1872" i="136" s="1"/>
  <c r="A1873" i="136" s="1"/>
  <c r="A1874" i="136" s="1"/>
  <c r="A1875" i="136" s="1"/>
  <c r="A1876" i="136" s="1"/>
  <c r="A1877" i="136" s="1"/>
  <c r="A1878" i="136" s="1"/>
  <c r="A1879" i="136" s="1"/>
  <c r="A1880" i="136" s="1"/>
  <c r="A1881" i="136" s="1"/>
  <c r="A1882" i="136" s="1"/>
  <c r="A1883" i="136" s="1"/>
  <c r="A1884" i="136" s="1"/>
  <c r="A1885" i="136" s="1"/>
  <c r="A1886" i="136" s="1"/>
  <c r="A1887" i="136" s="1"/>
  <c r="A1888" i="136" s="1"/>
  <c r="A1889" i="136" s="1"/>
  <c r="A1890" i="136" s="1"/>
  <c r="A1891" i="136" s="1"/>
  <c r="A1892" i="136" s="1"/>
  <c r="A1893" i="136" s="1"/>
  <c r="A1894" i="136" s="1"/>
  <c r="A1895" i="136" s="1"/>
  <c r="A1896" i="136" s="1"/>
  <c r="A1897" i="136" s="1"/>
  <c r="A1898" i="136" s="1"/>
  <c r="A1899" i="136" s="1"/>
  <c r="A1900" i="136" s="1"/>
  <c r="A1901" i="136" s="1"/>
  <c r="A1902" i="136" s="1"/>
  <c r="A1903" i="136" s="1"/>
  <c r="A1904" i="136" s="1"/>
  <c r="A1905" i="136" s="1"/>
  <c r="A1906" i="136" s="1"/>
  <c r="A1907" i="136" s="1"/>
  <c r="A1908" i="136" s="1"/>
  <c r="A1909" i="136" s="1"/>
  <c r="A1910" i="136" s="1"/>
  <c r="A1911" i="136" s="1"/>
  <c r="A1912" i="136" s="1"/>
  <c r="A1913" i="136" s="1"/>
  <c r="A1914" i="136" s="1"/>
  <c r="A1915" i="136" s="1"/>
  <c r="A1916" i="136" s="1"/>
  <c r="A1917" i="136" s="1"/>
  <c r="A1918" i="136" s="1"/>
  <c r="A1919" i="136" s="1"/>
  <c r="A1920" i="136" s="1"/>
  <c r="A1921" i="136" s="1"/>
  <c r="A1922" i="136" s="1"/>
  <c r="A1923" i="136" s="1"/>
  <c r="A1924" i="136" s="1"/>
  <c r="A1925" i="136" s="1"/>
  <c r="A1926" i="136" s="1"/>
  <c r="A1927" i="136" s="1"/>
  <c r="A1928" i="136" s="1"/>
  <c r="A1929" i="136" s="1"/>
  <c r="A1930" i="136" s="1"/>
  <c r="A1931" i="136" s="1"/>
  <c r="A1932" i="136" s="1"/>
  <c r="A1933" i="136" s="1"/>
  <c r="A1934" i="136" s="1"/>
  <c r="A1935" i="136" s="1"/>
  <c r="A1936" i="136" s="1"/>
  <c r="A1937" i="136" s="1"/>
  <c r="A1938" i="136" s="1"/>
  <c r="A1939" i="136" s="1"/>
  <c r="A1940" i="136" s="1"/>
  <c r="A1941" i="136" s="1"/>
  <c r="A1942" i="136" s="1"/>
  <c r="A1943" i="136" s="1"/>
  <c r="A1944" i="136" s="1"/>
  <c r="A1945" i="136" s="1"/>
  <c r="A1946" i="136" s="1"/>
  <c r="A1947" i="136" s="1"/>
  <c r="A1948" i="136" s="1"/>
  <c r="A1949" i="136" s="1"/>
  <c r="A1950" i="136" s="1"/>
  <c r="A1951" i="136" s="1"/>
  <c r="A1952" i="136" s="1"/>
  <c r="A1953" i="136" s="1"/>
  <c r="A1954" i="136" s="1"/>
  <c r="A1955" i="136" s="1"/>
  <c r="A1956" i="136" s="1"/>
  <c r="A1957" i="136" s="1"/>
  <c r="A1958" i="136" s="1"/>
  <c r="A1959" i="136" s="1"/>
  <c r="A1960" i="136" s="1"/>
  <c r="A1961" i="136" s="1"/>
  <c r="A1962" i="136" s="1"/>
  <c r="A1963" i="136" s="1"/>
  <c r="A1964" i="136" s="1"/>
  <c r="A1965" i="136" s="1"/>
  <c r="A1966" i="136" s="1"/>
  <c r="A1967" i="136" s="1"/>
  <c r="A1968" i="136" s="1"/>
  <c r="A1969" i="136" s="1"/>
  <c r="A1970" i="136" s="1"/>
  <c r="A1971" i="136" s="1"/>
  <c r="A1972" i="136" s="1"/>
  <c r="A1973" i="136" s="1"/>
  <c r="A1974" i="136" s="1"/>
  <c r="A1975" i="136" s="1"/>
  <c r="A1976" i="136" s="1"/>
  <c r="A1977" i="136" s="1"/>
  <c r="A1978" i="136" s="1"/>
  <c r="A1979" i="136" s="1"/>
  <c r="A1980" i="136" s="1"/>
  <c r="A1981" i="136" s="1"/>
  <c r="A1982" i="136" s="1"/>
  <c r="A1983" i="136" s="1"/>
  <c r="A1984" i="136" s="1"/>
  <c r="A1985" i="136" s="1"/>
  <c r="A1986" i="136" s="1"/>
  <c r="A1987" i="136" s="1"/>
  <c r="A1988" i="136" s="1"/>
  <c r="A1989" i="136" s="1"/>
  <c r="A1990" i="136" s="1"/>
  <c r="A1991" i="136" s="1"/>
  <c r="A1992" i="136" s="1"/>
  <c r="A1993" i="136" s="1"/>
  <c r="A1994" i="136" s="1"/>
  <c r="A1995" i="136" s="1"/>
  <c r="A1996" i="136" s="1"/>
  <c r="A1997" i="136" s="1"/>
  <c r="A1998" i="136" s="1"/>
  <c r="A1999" i="136" s="1"/>
  <c r="A2000" i="136" s="1"/>
  <c r="A2001" i="136" s="1"/>
  <c r="A2002" i="136" s="1"/>
  <c r="A2003" i="136" s="1"/>
  <c r="A2004" i="136" s="1"/>
  <c r="A2005" i="136" s="1"/>
  <c r="A2006" i="136" s="1"/>
  <c r="A2007" i="136" s="1"/>
  <c r="A2008" i="136" s="1"/>
  <c r="A2009" i="136" s="1"/>
  <c r="A2010" i="136" s="1"/>
  <c r="A2011" i="136" s="1"/>
  <c r="A2012" i="136" s="1"/>
  <c r="A2013" i="136" s="1"/>
  <c r="A2014" i="136" s="1"/>
  <c r="A2015" i="136" s="1"/>
  <c r="A2016" i="136" s="1"/>
  <c r="A2017" i="136" s="1"/>
  <c r="A2018" i="136" s="1"/>
  <c r="A2019" i="136" s="1"/>
  <c r="A2020" i="136" s="1"/>
  <c r="A2021" i="136" s="1"/>
  <c r="A2022" i="136" s="1"/>
  <c r="A2023" i="136" s="1"/>
  <c r="A2024" i="136" s="1"/>
  <c r="A2025" i="136" s="1"/>
  <c r="A2026" i="136" s="1"/>
  <c r="A2027" i="136" s="1"/>
  <c r="A2028" i="136" s="1"/>
  <c r="A2029" i="136" s="1"/>
  <c r="A2030" i="136" s="1"/>
  <c r="A2031" i="136" s="1"/>
  <c r="A2032" i="136" s="1"/>
  <c r="A2033" i="136" s="1"/>
  <c r="A2034" i="136" s="1"/>
  <c r="A2035" i="136" s="1"/>
  <c r="A2036" i="136" s="1"/>
  <c r="A2037" i="136" s="1"/>
  <c r="A2038" i="136" s="1"/>
  <c r="A2039" i="136" s="1"/>
  <c r="A2040" i="136" s="1"/>
  <c r="A2041" i="136" s="1"/>
  <c r="A2042" i="136" s="1"/>
  <c r="A2043" i="136" s="1"/>
  <c r="A2044" i="136" s="1"/>
  <c r="A2045" i="136" s="1"/>
  <c r="A2046" i="136" s="1"/>
  <c r="A2047" i="136" s="1"/>
  <c r="A2048" i="136" s="1"/>
  <c r="A2049" i="136" s="1"/>
  <c r="A2050" i="136" s="1"/>
  <c r="A2051" i="136" s="1"/>
  <c r="A2052" i="136" s="1"/>
  <c r="A2053" i="136" s="1"/>
  <c r="A2054" i="136" s="1"/>
  <c r="A2055" i="136" s="1"/>
  <c r="A2056" i="136" s="1"/>
  <c r="A2057" i="136" s="1"/>
  <c r="A2058" i="136" s="1"/>
  <c r="A2059" i="136" s="1"/>
  <c r="A2060" i="136" s="1"/>
  <c r="A2061" i="136" s="1"/>
  <c r="A2062" i="136" s="1"/>
  <c r="A2063" i="136" s="1"/>
  <c r="A2064" i="136" s="1"/>
  <c r="A2065" i="136" s="1"/>
  <c r="A2066" i="136" s="1"/>
  <c r="A2067" i="136" s="1"/>
  <c r="A2068" i="136" s="1"/>
  <c r="A2069" i="136" s="1"/>
  <c r="A2070" i="136" s="1"/>
  <c r="A2071" i="136" s="1"/>
  <c r="A2072" i="136" s="1"/>
  <c r="A2073" i="136" s="1"/>
  <c r="A2074" i="136" s="1"/>
  <c r="A2075" i="136" s="1"/>
  <c r="A2076" i="136" s="1"/>
  <c r="A2077" i="136" s="1"/>
  <c r="A2078" i="136" s="1"/>
  <c r="A2079" i="136" s="1"/>
  <c r="A2080" i="136" s="1"/>
  <c r="A2081" i="136" s="1"/>
  <c r="A2082" i="136" s="1"/>
  <c r="A2083" i="136" s="1"/>
  <c r="A2084" i="136" s="1"/>
  <c r="A2085" i="136" s="1"/>
  <c r="A2086" i="136" s="1"/>
  <c r="A2087" i="136" s="1"/>
  <c r="A2088" i="136" s="1"/>
  <c r="A2089" i="136" s="1"/>
  <c r="A2090" i="136" s="1"/>
  <c r="A2091" i="136" s="1"/>
  <c r="A2092" i="136" s="1"/>
  <c r="A2093" i="136" s="1"/>
  <c r="A2094" i="136" s="1"/>
  <c r="A2095" i="136" s="1"/>
  <c r="A2096" i="136" s="1"/>
  <c r="A2097" i="136" s="1"/>
  <c r="A2098" i="136" s="1"/>
  <c r="A2099" i="136" s="1"/>
  <c r="A2100" i="136" s="1"/>
  <c r="A2101" i="136" s="1"/>
  <c r="A2102" i="136" s="1"/>
  <c r="A2103" i="136" s="1"/>
  <c r="A2104" i="136" s="1"/>
  <c r="A2105" i="136" s="1"/>
  <c r="A2106" i="136" s="1"/>
  <c r="A2107" i="136" s="1"/>
  <c r="A2108" i="136" s="1"/>
  <c r="A2109" i="136" s="1"/>
  <c r="A2110" i="136" s="1"/>
  <c r="A2111" i="136" s="1"/>
  <c r="A2112" i="136" s="1"/>
  <c r="A2113" i="136" s="1"/>
  <c r="A2114" i="136" s="1"/>
  <c r="A2115" i="136" s="1"/>
  <c r="A2116" i="136" s="1"/>
  <c r="A2117" i="136" s="1"/>
  <c r="A2118" i="136" s="1"/>
  <c r="A2119" i="136" s="1"/>
  <c r="A2120" i="136" s="1"/>
  <c r="A2121" i="136" s="1"/>
  <c r="A2122" i="136" s="1"/>
  <c r="A2123" i="136" s="1"/>
  <c r="A2124" i="136" s="1"/>
  <c r="A2125" i="136" s="1"/>
  <c r="A2126" i="136" s="1"/>
  <c r="A2127" i="136" s="1"/>
  <c r="A2128" i="136" s="1"/>
  <c r="A2129" i="136" s="1"/>
  <c r="A2130" i="136" s="1"/>
  <c r="A2131" i="136" s="1"/>
  <c r="A2132" i="136" s="1"/>
  <c r="A2133" i="136" s="1"/>
  <c r="A2134" i="136" s="1"/>
  <c r="A2135" i="136" s="1"/>
  <c r="A2136" i="136" s="1"/>
  <c r="A2137" i="136" s="1"/>
  <c r="A2138" i="136" s="1"/>
  <c r="A2139" i="136" s="1"/>
  <c r="A2140" i="136" s="1"/>
  <c r="A2141" i="136" s="1"/>
  <c r="A2142" i="136" s="1"/>
  <c r="A2143" i="136" s="1"/>
  <c r="A2144" i="136" s="1"/>
  <c r="A2145" i="136" s="1"/>
  <c r="A2146" i="136" s="1"/>
  <c r="A2147" i="136" s="1"/>
  <c r="A2148" i="136" s="1"/>
  <c r="A2149" i="136" s="1"/>
  <c r="A2150" i="136" s="1"/>
  <c r="A2151" i="136" s="1"/>
  <c r="A2152" i="136" s="1"/>
  <c r="A2153" i="136" s="1"/>
  <c r="A2154" i="136" s="1"/>
  <c r="A2155" i="136" s="1"/>
  <c r="A2156" i="136" s="1"/>
  <c r="A2157" i="136" s="1"/>
  <c r="A2158" i="136" s="1"/>
  <c r="A2159" i="136" s="1"/>
  <c r="A2160" i="136" s="1"/>
  <c r="A2161" i="136" s="1"/>
  <c r="A2162" i="136" s="1"/>
  <c r="A2163" i="136" s="1"/>
  <c r="A2164" i="136" s="1"/>
  <c r="A2165" i="136" s="1"/>
  <c r="A2166" i="136" s="1"/>
  <c r="A2167" i="136" s="1"/>
  <c r="A2168" i="136" s="1"/>
  <c r="A2169" i="136" s="1"/>
  <c r="A2170" i="136" s="1"/>
  <c r="A2171" i="136" s="1"/>
  <c r="A2172" i="136" s="1"/>
  <c r="A2173" i="136" s="1"/>
  <c r="A2174" i="136" s="1"/>
  <c r="A2175" i="136" s="1"/>
  <c r="A2176" i="136" s="1"/>
  <c r="A2177" i="136" s="1"/>
  <c r="A2178" i="136" s="1"/>
  <c r="A2179" i="136" s="1"/>
  <c r="A2180" i="136" s="1"/>
  <c r="A2181" i="136" s="1"/>
  <c r="A2182" i="136" s="1"/>
  <c r="A2183" i="136" s="1"/>
  <c r="A2184" i="136" s="1"/>
  <c r="A2185" i="136" s="1"/>
  <c r="A2186" i="136" s="1"/>
  <c r="A2187" i="136" s="1"/>
  <c r="A2188" i="136" s="1"/>
  <c r="A2189" i="136" s="1"/>
  <c r="A2190" i="136" s="1"/>
  <c r="A2191" i="136" s="1"/>
  <c r="A2192" i="136" s="1"/>
  <c r="A2193" i="136" s="1"/>
  <c r="A2194" i="136" s="1"/>
  <c r="A2195" i="136" s="1"/>
  <c r="A2196" i="136" s="1"/>
  <c r="A2197" i="136" s="1"/>
  <c r="A2198" i="136" s="1"/>
  <c r="A2199" i="136" s="1"/>
  <c r="A2200" i="136" s="1"/>
  <c r="A2201" i="136" s="1"/>
  <c r="A2202" i="136" s="1"/>
  <c r="A2203" i="136" s="1"/>
  <c r="A2204" i="136" s="1"/>
  <c r="A2205" i="136" s="1"/>
  <c r="A2206" i="136" s="1"/>
  <c r="A2207" i="136" s="1"/>
  <c r="A2208" i="136" s="1"/>
  <c r="A2209" i="136" s="1"/>
  <c r="A2210" i="136" s="1"/>
  <c r="A2211" i="136" s="1"/>
  <c r="A2212" i="136" s="1"/>
  <c r="A2213" i="136" s="1"/>
  <c r="A2214" i="136" s="1"/>
  <c r="A2215" i="136" s="1"/>
  <c r="A2216" i="136" s="1"/>
  <c r="A2217" i="136" s="1"/>
  <c r="A2218" i="136" s="1"/>
  <c r="A2219" i="136" s="1"/>
  <c r="A2220" i="136" s="1"/>
  <c r="A2221" i="136" s="1"/>
  <c r="A2222" i="136" s="1"/>
  <c r="A2223" i="136" s="1"/>
  <c r="A2224" i="136" s="1"/>
  <c r="A2225" i="136" s="1"/>
  <c r="A2226" i="136" s="1"/>
  <c r="A2227" i="136" s="1"/>
  <c r="A2228" i="136" s="1"/>
  <c r="A2229" i="136" s="1"/>
  <c r="A2230" i="136" s="1"/>
  <c r="A2231" i="136" s="1"/>
  <c r="A2232" i="136" s="1"/>
  <c r="A2233" i="136" s="1"/>
  <c r="A2234" i="136" s="1"/>
  <c r="A2235" i="136" s="1"/>
  <c r="A2236" i="136" s="1"/>
  <c r="A2237" i="136" s="1"/>
  <c r="A2238" i="136" s="1"/>
  <c r="A2239" i="136" s="1"/>
  <c r="A2240" i="136" s="1"/>
  <c r="A2241" i="136" s="1"/>
  <c r="A2242" i="136" s="1"/>
  <c r="A2243" i="136" s="1"/>
  <c r="A2244" i="136" s="1"/>
  <c r="A2245" i="136" s="1"/>
  <c r="A2246" i="136" s="1"/>
  <c r="A2247" i="136" s="1"/>
  <c r="A2248" i="136" s="1"/>
  <c r="A2249" i="136" s="1"/>
  <c r="A2250" i="136" s="1"/>
  <c r="A2251" i="136" s="1"/>
  <c r="A2252" i="136" s="1"/>
  <c r="A2253" i="136" s="1"/>
  <c r="A2254" i="136" s="1"/>
  <c r="A2255" i="136" s="1"/>
  <c r="A2256" i="136" s="1"/>
  <c r="A2257" i="136" s="1"/>
  <c r="A2258" i="136" s="1"/>
  <c r="A2259" i="136" s="1"/>
  <c r="A2260" i="136" s="1"/>
  <c r="A2261" i="136" s="1"/>
  <c r="A2262" i="136" s="1"/>
  <c r="A2263" i="136" s="1"/>
  <c r="A2264" i="136" s="1"/>
  <c r="A2265" i="136" s="1"/>
  <c r="A2266" i="136" s="1"/>
  <c r="A2267" i="136" s="1"/>
  <c r="A2268" i="136" s="1"/>
  <c r="A2269" i="136" s="1"/>
  <c r="A2270" i="136" s="1"/>
  <c r="A2271" i="136" s="1"/>
  <c r="A2272" i="136" s="1"/>
  <c r="A2273" i="136" s="1"/>
  <c r="A2274" i="136" s="1"/>
  <c r="A2275" i="136" s="1"/>
  <c r="A2276" i="136" s="1"/>
  <c r="A2277" i="136" s="1"/>
  <c r="A2278" i="136" s="1"/>
  <c r="A2279" i="136" s="1"/>
  <c r="A2280" i="136" s="1"/>
  <c r="A2281" i="136" s="1"/>
  <c r="A2282" i="136" s="1"/>
  <c r="A2283" i="136" s="1"/>
  <c r="A2284" i="136" s="1"/>
  <c r="A2285" i="136" s="1"/>
  <c r="A2286" i="136" s="1"/>
  <c r="A2287" i="136" s="1"/>
  <c r="A2288" i="136" s="1"/>
  <c r="A2289" i="136" s="1"/>
  <c r="A2290" i="136" s="1"/>
  <c r="A2291" i="136" s="1"/>
  <c r="A2292" i="136" s="1"/>
  <c r="A2293" i="136" s="1"/>
  <c r="A2294" i="136" s="1"/>
  <c r="A2295" i="136" s="1"/>
  <c r="A2296" i="136" s="1"/>
  <c r="A2297" i="136" s="1"/>
  <c r="A2298" i="136" s="1"/>
  <c r="A2299" i="136" s="1"/>
  <c r="A2300" i="136" s="1"/>
  <c r="A2301" i="136" s="1"/>
  <c r="A2302" i="136" s="1"/>
  <c r="A2303" i="136" s="1"/>
  <c r="A2304" i="136" s="1"/>
  <c r="A2305" i="136" s="1"/>
  <c r="A2306" i="136" s="1"/>
  <c r="A2307" i="136" s="1"/>
  <c r="A2308" i="136" s="1"/>
  <c r="A2309" i="136" s="1"/>
  <c r="A2310" i="136" s="1"/>
  <c r="A2311" i="136" s="1"/>
  <c r="A2312" i="136" s="1"/>
  <c r="A2313" i="136" s="1"/>
  <c r="A2314" i="136" s="1"/>
  <c r="A2315" i="136" s="1"/>
  <c r="A2316" i="136" s="1"/>
  <c r="A2317" i="136" s="1"/>
  <c r="A2318" i="136" s="1"/>
  <c r="A2319" i="136" s="1"/>
  <c r="A2320" i="136" s="1"/>
  <c r="A2321" i="136" s="1"/>
  <c r="A2322" i="136" s="1"/>
  <c r="A2323" i="136" s="1"/>
  <c r="A2324" i="136" s="1"/>
  <c r="A2325" i="136" s="1"/>
  <c r="A2326" i="136" s="1"/>
  <c r="A2327" i="136" s="1"/>
  <c r="A2328" i="136" s="1"/>
  <c r="A2329" i="136" s="1"/>
  <c r="A2330" i="136" s="1"/>
  <c r="A2331" i="136" s="1"/>
  <c r="A2332" i="136" s="1"/>
  <c r="A2333" i="136" s="1"/>
  <c r="A2334" i="136" s="1"/>
  <c r="A2335" i="136" s="1"/>
  <c r="A2336" i="136" s="1"/>
  <c r="A2337" i="136" s="1"/>
  <c r="A2338" i="136" s="1"/>
  <c r="A2339" i="136" s="1"/>
  <c r="A2340" i="136" s="1"/>
  <c r="A2341" i="136" s="1"/>
  <c r="A2342" i="136" s="1"/>
  <c r="A2343" i="136" s="1"/>
  <c r="A2344" i="136" s="1"/>
  <c r="A2345" i="136" s="1"/>
  <c r="A2346" i="136" s="1"/>
  <c r="A2347" i="136" s="1"/>
  <c r="A2348" i="136" s="1"/>
  <c r="A2349" i="136" s="1"/>
  <c r="A2350" i="136" s="1"/>
  <c r="A2351" i="136" s="1"/>
  <c r="A2352" i="136" s="1"/>
  <c r="A2353" i="136" s="1"/>
  <c r="A2354" i="136" s="1"/>
  <c r="A2355" i="136" s="1"/>
  <c r="A2356" i="136" s="1"/>
  <c r="A2357" i="136" s="1"/>
  <c r="A2358" i="136" s="1"/>
  <c r="A2359" i="136" s="1"/>
  <c r="A2360" i="136" s="1"/>
  <c r="A2361" i="136" s="1"/>
  <c r="A2362" i="136" s="1"/>
  <c r="A2363" i="136" s="1"/>
  <c r="A2364" i="136" s="1"/>
  <c r="A2365" i="136" s="1"/>
  <c r="A2366" i="136" s="1"/>
  <c r="A2367" i="136" s="1"/>
  <c r="A2368" i="136" s="1"/>
  <c r="A2369" i="136" s="1"/>
  <c r="A2370" i="136" s="1"/>
  <c r="A2371" i="136" s="1"/>
  <c r="A2372" i="136" s="1"/>
  <c r="A2373" i="136" s="1"/>
  <c r="A2374" i="136" s="1"/>
  <c r="A2375" i="136" s="1"/>
  <c r="A2376" i="136" s="1"/>
  <c r="A2377" i="136" s="1"/>
  <c r="A2378" i="136" s="1"/>
  <c r="A2379" i="136" s="1"/>
  <c r="A2380" i="136" s="1"/>
  <c r="A2381" i="136" s="1"/>
  <c r="A2382" i="136" s="1"/>
  <c r="A2383" i="136" s="1"/>
  <c r="A2384" i="136" s="1"/>
  <c r="A2385" i="136" s="1"/>
  <c r="A2386" i="136" s="1"/>
  <c r="A2387" i="136" s="1"/>
  <c r="A2388" i="136" s="1"/>
  <c r="A2389" i="136" s="1"/>
  <c r="A2390" i="136" s="1"/>
  <c r="A2391" i="136" s="1"/>
  <c r="A2392" i="136" s="1"/>
  <c r="A2393" i="136" s="1"/>
  <c r="A2394" i="136" s="1"/>
  <c r="A2395" i="136" s="1"/>
  <c r="A2396" i="136" s="1"/>
  <c r="A2397" i="136" s="1"/>
  <c r="A2398" i="136" s="1"/>
  <c r="A2399" i="136" s="1"/>
  <c r="A2400" i="136" s="1"/>
  <c r="A2401" i="136" s="1"/>
  <c r="A2402" i="136" s="1"/>
  <c r="A2403" i="136" s="1"/>
  <c r="A2404" i="136" s="1"/>
  <c r="A2405" i="136" s="1"/>
  <c r="A2406" i="136" s="1"/>
  <c r="A2407" i="136" s="1"/>
  <c r="A2408" i="136" s="1"/>
  <c r="A2409" i="136" s="1"/>
  <c r="A2410" i="136" s="1"/>
  <c r="A2411" i="136" s="1"/>
  <c r="A2412" i="136" s="1"/>
  <c r="A2413" i="136" s="1"/>
  <c r="A2414" i="136" s="1"/>
  <c r="A2415" i="136" s="1"/>
  <c r="A2416" i="136" s="1"/>
  <c r="A2417" i="136" s="1"/>
  <c r="A2418" i="136" s="1"/>
  <c r="A2419" i="136" s="1"/>
  <c r="A2420" i="136" s="1"/>
  <c r="A2421" i="136" s="1"/>
  <c r="A2422" i="136" s="1"/>
  <c r="A2423" i="136" s="1"/>
  <c r="A2424" i="136" s="1"/>
  <c r="A2425" i="136" s="1"/>
  <c r="A2426" i="136" s="1"/>
  <c r="A2427" i="136" s="1"/>
  <c r="A2428" i="136" s="1"/>
  <c r="A2429" i="136" s="1"/>
  <c r="A2430" i="136" s="1"/>
  <c r="A2431" i="136" s="1"/>
  <c r="A2432" i="136" s="1"/>
  <c r="A2433" i="136" s="1"/>
  <c r="A2434" i="136" s="1"/>
  <c r="A2435" i="136" s="1"/>
  <c r="A2436" i="136" s="1"/>
  <c r="A2437" i="136" s="1"/>
  <c r="A2438" i="136" s="1"/>
  <c r="A2439" i="136" s="1"/>
  <c r="A2440" i="136" s="1"/>
  <c r="A2441" i="136" s="1"/>
  <c r="A2442" i="136" s="1"/>
  <c r="A2443" i="136" s="1"/>
  <c r="A2444" i="136" s="1"/>
  <c r="A2445" i="136" s="1"/>
  <c r="A2446" i="136" s="1"/>
  <c r="A2447" i="136" s="1"/>
  <c r="A2448" i="136" s="1"/>
  <c r="A2449" i="136" s="1"/>
  <c r="A2450" i="136" s="1"/>
  <c r="A2451" i="136" s="1"/>
  <c r="A2452" i="136" s="1"/>
  <c r="A2453" i="136" s="1"/>
  <c r="A2454" i="136" s="1"/>
  <c r="A2455" i="136" s="1"/>
  <c r="A2456" i="136" s="1"/>
  <c r="A2457" i="136" s="1"/>
  <c r="A2458" i="136" s="1"/>
  <c r="A2459" i="136" s="1"/>
  <c r="A2460" i="136" s="1"/>
  <c r="A2461" i="136" s="1"/>
  <c r="A2462" i="136" s="1"/>
  <c r="A2463" i="136" s="1"/>
  <c r="A2464" i="136" s="1"/>
  <c r="A2465" i="136" s="1"/>
  <c r="A2466" i="136" s="1"/>
  <c r="A2467" i="136" s="1"/>
  <c r="A2468" i="136" s="1"/>
  <c r="A2469" i="136" s="1"/>
  <c r="A2470" i="136" s="1"/>
  <c r="A2471" i="136" s="1"/>
  <c r="A2472" i="136" s="1"/>
  <c r="A2473" i="136" s="1"/>
  <c r="A2474" i="136" s="1"/>
  <c r="A2475" i="136" s="1"/>
  <c r="A2476" i="136" s="1"/>
  <c r="A2477" i="136" s="1"/>
  <c r="A2478" i="136" s="1"/>
  <c r="A2479" i="136" s="1"/>
  <c r="A2480" i="136" s="1"/>
  <c r="A2481" i="136" s="1"/>
  <c r="A2482" i="136" s="1"/>
  <c r="A2483" i="136" s="1"/>
  <c r="A2484" i="136" s="1"/>
  <c r="A2485" i="136" s="1"/>
  <c r="A2486" i="136" s="1"/>
  <c r="A2487" i="136" s="1"/>
  <c r="A2488" i="136" s="1"/>
  <c r="A2489" i="136" s="1"/>
  <c r="A2490" i="136" s="1"/>
  <c r="A2491" i="136" s="1"/>
  <c r="A2492" i="136" s="1"/>
  <c r="A2493" i="136" s="1"/>
  <c r="A2494" i="136" s="1"/>
  <c r="A2495" i="136" s="1"/>
  <c r="A2496" i="136" s="1"/>
  <c r="A2497" i="136" s="1"/>
  <c r="A2498" i="136" s="1"/>
  <c r="A2499" i="136" s="1"/>
  <c r="A2500" i="136" s="1"/>
  <c r="A2501" i="136" s="1"/>
  <c r="A2502" i="136" s="1"/>
  <c r="A2503" i="136" s="1"/>
  <c r="A2504" i="136" s="1"/>
  <c r="A2505" i="136" s="1"/>
  <c r="A2506" i="136" s="1"/>
  <c r="A2507" i="136" s="1"/>
  <c r="A2508" i="136" s="1"/>
  <c r="A2509" i="136" s="1"/>
  <c r="A2510" i="136" s="1"/>
  <c r="A2511" i="136" s="1"/>
  <c r="A2512" i="136" s="1"/>
  <c r="A2513" i="136" s="1"/>
  <c r="A2514" i="136" s="1"/>
  <c r="A2515" i="136" s="1"/>
  <c r="A2516" i="136" s="1"/>
  <c r="A2517" i="136" s="1"/>
  <c r="A2518" i="136" s="1"/>
  <c r="A2519" i="136" s="1"/>
  <c r="A2520" i="136" s="1"/>
  <c r="A2521" i="136" s="1"/>
  <c r="A2522" i="136" s="1"/>
  <c r="A2523" i="136" s="1"/>
  <c r="A2524" i="136" s="1"/>
  <c r="A2525" i="136" s="1"/>
  <c r="A2526" i="136" s="1"/>
  <c r="A2527" i="136" s="1"/>
  <c r="A2528" i="136" s="1"/>
  <c r="A2529" i="136" s="1"/>
  <c r="A2530" i="136" s="1"/>
  <c r="A2531" i="136" s="1"/>
  <c r="A2532" i="136" s="1"/>
  <c r="A2533" i="136" s="1"/>
  <c r="A2534" i="136" s="1"/>
  <c r="A2535" i="136" s="1"/>
  <c r="A2536" i="136" s="1"/>
  <c r="A2537" i="136" s="1"/>
  <c r="A2538" i="136" s="1"/>
  <c r="A2539" i="136" s="1"/>
  <c r="A2540" i="136" s="1"/>
  <c r="A2541" i="136" s="1"/>
  <c r="A2542" i="136" s="1"/>
  <c r="A2543" i="136" s="1"/>
  <c r="A2544" i="136" s="1"/>
  <c r="A2545" i="136" s="1"/>
  <c r="A2546" i="136" s="1"/>
  <c r="A2547" i="136" s="1"/>
  <c r="A2548" i="136" s="1"/>
  <c r="A2549" i="136" s="1"/>
  <c r="A2550" i="136" s="1"/>
  <c r="A2551" i="136" s="1"/>
  <c r="A2552" i="136" s="1"/>
  <c r="A2553" i="136" s="1"/>
  <c r="A2554" i="136" s="1"/>
  <c r="A2555" i="136" s="1"/>
  <c r="A2556" i="136" s="1"/>
  <c r="A2557" i="136" s="1"/>
  <c r="A2558" i="136" s="1"/>
  <c r="A2559" i="136" s="1"/>
  <c r="A2560" i="136" s="1"/>
  <c r="A2561" i="136" s="1"/>
  <c r="A2562" i="136" s="1"/>
  <c r="A2563" i="136" s="1"/>
  <c r="A2564" i="136" s="1"/>
  <c r="A2565" i="136" s="1"/>
  <c r="A2566" i="136" s="1"/>
  <c r="A2567" i="136" s="1"/>
  <c r="A2568" i="136" s="1"/>
  <c r="A2569" i="136" s="1"/>
  <c r="A2570" i="136" s="1"/>
  <c r="A2571" i="136" s="1"/>
  <c r="A2572" i="136" s="1"/>
  <c r="A2573" i="136" s="1"/>
  <c r="A2574" i="136" s="1"/>
  <c r="A2575" i="136" s="1"/>
  <c r="A2576" i="136" s="1"/>
  <c r="A2577" i="136" s="1"/>
  <c r="A2578" i="136" s="1"/>
  <c r="A2579" i="136" s="1"/>
  <c r="A2580" i="136" s="1"/>
  <c r="A2581" i="136" s="1"/>
  <c r="A2582" i="136" s="1"/>
  <c r="A2583" i="136" s="1"/>
  <c r="A2584" i="136" s="1"/>
  <c r="A2585" i="136" s="1"/>
  <c r="A2586" i="136" s="1"/>
  <c r="A2587" i="136" s="1"/>
  <c r="A2588" i="136" s="1"/>
  <c r="A2589" i="136" s="1"/>
  <c r="A2590" i="136" s="1"/>
  <c r="A2591" i="136" s="1"/>
  <c r="A2592" i="136" s="1"/>
  <c r="A2593" i="136" s="1"/>
  <c r="A2594" i="136" s="1"/>
  <c r="A2595" i="136" s="1"/>
  <c r="A2596" i="136" s="1"/>
  <c r="A2597" i="136" s="1"/>
  <c r="A2598" i="136" s="1"/>
  <c r="A2599" i="136" s="1"/>
  <c r="A2600" i="136" s="1"/>
  <c r="A2601" i="136" s="1"/>
  <c r="A2602" i="136" s="1"/>
  <c r="A2603" i="136" s="1"/>
  <c r="A2604" i="136" s="1"/>
  <c r="A2605" i="136" s="1"/>
  <c r="A2606" i="136" s="1"/>
  <c r="A2607" i="136" s="1"/>
  <c r="A2608" i="136" s="1"/>
  <c r="A2609" i="136" s="1"/>
  <c r="A2610" i="136" s="1"/>
  <c r="A2611" i="136" s="1"/>
  <c r="A2612" i="136" s="1"/>
  <c r="A2613" i="136" s="1"/>
  <c r="A2614" i="136" s="1"/>
  <c r="A2615" i="136" s="1"/>
  <c r="A2616" i="136" s="1"/>
  <c r="A2617" i="136" s="1"/>
  <c r="A2618" i="136" s="1"/>
  <c r="A2619" i="136" s="1"/>
  <c r="A2620" i="136" s="1"/>
  <c r="A2621" i="136" s="1"/>
  <c r="A2622" i="136" s="1"/>
  <c r="A2623" i="136" s="1"/>
  <c r="A2624" i="136" s="1"/>
  <c r="A2625" i="136" s="1"/>
  <c r="A2626" i="136" s="1"/>
  <c r="A2627" i="136" s="1"/>
  <c r="A2628" i="136" s="1"/>
  <c r="A2629" i="136" s="1"/>
  <c r="A2630" i="136" s="1"/>
  <c r="A2631" i="136" s="1"/>
  <c r="A2632" i="136" s="1"/>
  <c r="A2633" i="136" s="1"/>
  <c r="A2634" i="136" s="1"/>
  <c r="A2635" i="136" s="1"/>
  <c r="A2636" i="136" s="1"/>
  <c r="A2637" i="136" s="1"/>
  <c r="A2638" i="136" s="1"/>
  <c r="A2639" i="136" s="1"/>
  <c r="A2640" i="136" s="1"/>
  <c r="A2641" i="136" s="1"/>
  <c r="A2642" i="136" s="1"/>
  <c r="A2643" i="136" s="1"/>
  <c r="A2644" i="136" s="1"/>
  <c r="A2645" i="136" s="1"/>
  <c r="A2646" i="136" s="1"/>
  <c r="A2647" i="136" s="1"/>
  <c r="A2648" i="136" s="1"/>
  <c r="A2649" i="136" s="1"/>
  <c r="A2650" i="136" s="1"/>
  <c r="A2651" i="136" s="1"/>
  <c r="A2652" i="136" s="1"/>
  <c r="A2653" i="136" s="1"/>
  <c r="A2654" i="136" s="1"/>
  <c r="A2655" i="136" s="1"/>
  <c r="A2656" i="136" s="1"/>
  <c r="A2657" i="136" s="1"/>
  <c r="A2658" i="136" s="1"/>
  <c r="A2659" i="136" s="1"/>
  <c r="A2660" i="136" s="1"/>
  <c r="A2661" i="136" s="1"/>
  <c r="A2662" i="136" s="1"/>
  <c r="A2663" i="136" s="1"/>
  <c r="A2664" i="136" s="1"/>
  <c r="A2665" i="136" s="1"/>
  <c r="A2666" i="136" s="1"/>
  <c r="A2667" i="136" s="1"/>
  <c r="A2668" i="136" s="1"/>
  <c r="A2669" i="136" s="1"/>
  <c r="A2670" i="136" s="1"/>
  <c r="A2671" i="136" s="1"/>
  <c r="A2672" i="136" s="1"/>
  <c r="A2673" i="136" s="1"/>
  <c r="A2674" i="136" s="1"/>
  <c r="A2675" i="136" s="1"/>
  <c r="A2676" i="136" s="1"/>
  <c r="A2677" i="136" s="1"/>
  <c r="A2678" i="136" s="1"/>
  <c r="A2679" i="136" s="1"/>
  <c r="A2680" i="136" s="1"/>
  <c r="A2681" i="136" s="1"/>
  <c r="A2682" i="136" s="1"/>
  <c r="A2683" i="136" s="1"/>
  <c r="A2684" i="136" s="1"/>
  <c r="A2685" i="136" s="1"/>
  <c r="A2686" i="136" s="1"/>
  <c r="A2687" i="136" s="1"/>
  <c r="A2688" i="136" s="1"/>
  <c r="A2689" i="136" s="1"/>
  <c r="A2690" i="136" s="1"/>
  <c r="A2691" i="136" s="1"/>
  <c r="A2692" i="136" s="1"/>
  <c r="A2693" i="136" s="1"/>
  <c r="A2694" i="136" s="1"/>
  <c r="A2695" i="136" s="1"/>
  <c r="A2696" i="136" s="1"/>
  <c r="A2697" i="136" s="1"/>
  <c r="A2698" i="136" s="1"/>
  <c r="A2699" i="136" s="1"/>
  <c r="A2700" i="136" s="1"/>
  <c r="A2701" i="136" s="1"/>
  <c r="A2702" i="136" s="1"/>
  <c r="A2703" i="136" s="1"/>
  <c r="A2704" i="136" s="1"/>
  <c r="A2705" i="136" s="1"/>
  <c r="A2706" i="136" s="1"/>
  <c r="A2707" i="136" s="1"/>
  <c r="A2708" i="136" s="1"/>
  <c r="A2709" i="136" s="1"/>
  <c r="A2710" i="136" s="1"/>
  <c r="A2711" i="136" s="1"/>
  <c r="A2712" i="136" s="1"/>
  <c r="A2713" i="136" s="1"/>
  <c r="A2714" i="136" s="1"/>
  <c r="A2715" i="136" s="1"/>
  <c r="A2716" i="136" s="1"/>
  <c r="A2717" i="136" s="1"/>
  <c r="A2718" i="136" s="1"/>
  <c r="A2719" i="136" s="1"/>
  <c r="A2720" i="136" s="1"/>
  <c r="A2721" i="136" s="1"/>
  <c r="A2722" i="136" s="1"/>
  <c r="A2723" i="136" s="1"/>
  <c r="A2724" i="136" s="1"/>
  <c r="A2725" i="136" s="1"/>
  <c r="A2726" i="136" s="1"/>
  <c r="A2727" i="136" s="1"/>
  <c r="A2728" i="136" s="1"/>
  <c r="A2729" i="136" s="1"/>
  <c r="A2730" i="136" s="1"/>
  <c r="A2731" i="136" s="1"/>
  <c r="A2732" i="136" s="1"/>
  <c r="A2733" i="136" s="1"/>
  <c r="A2734" i="136" s="1"/>
  <c r="A2735" i="136" s="1"/>
  <c r="A2736" i="136" s="1"/>
  <c r="A2737" i="136" s="1"/>
  <c r="A2738" i="136" s="1"/>
  <c r="A2739" i="136" s="1"/>
  <c r="A2740" i="136" s="1"/>
  <c r="A2741" i="136" s="1"/>
  <c r="A2742" i="136" s="1"/>
  <c r="A2743" i="136" s="1"/>
  <c r="A2744" i="136" s="1"/>
  <c r="A2745" i="136" s="1"/>
  <c r="A2746" i="136" s="1"/>
  <c r="A2747" i="136" s="1"/>
  <c r="A2748" i="136" s="1"/>
  <c r="A2749" i="136" s="1"/>
  <c r="A2750" i="136" s="1"/>
  <c r="A2751" i="136" s="1"/>
  <c r="A2752" i="136" s="1"/>
  <c r="A2753" i="136" s="1"/>
  <c r="A2754" i="136" s="1"/>
  <c r="A2755" i="136" s="1"/>
  <c r="A2756" i="136" s="1"/>
  <c r="A2757" i="136" s="1"/>
  <c r="A2758" i="136" s="1"/>
  <c r="A2759" i="136" s="1"/>
  <c r="A2760" i="136" s="1"/>
  <c r="A2761" i="136" s="1"/>
  <c r="A2762" i="136" s="1"/>
  <c r="A2763" i="136" s="1"/>
  <c r="A2764" i="136" s="1"/>
  <c r="A2765" i="136" s="1"/>
  <c r="A2766" i="136" s="1"/>
  <c r="A2767" i="136" s="1"/>
  <c r="A2768" i="136" s="1"/>
  <c r="A2769" i="136" s="1"/>
  <c r="A2770" i="136" s="1"/>
  <c r="A2771" i="136" s="1"/>
  <c r="A2772" i="136" s="1"/>
  <c r="A2773" i="136" s="1"/>
  <c r="A2774" i="136" s="1"/>
  <c r="A2775" i="136" s="1"/>
  <c r="A2776" i="136" s="1"/>
  <c r="A2777" i="136" s="1"/>
  <c r="A2778" i="136" s="1"/>
  <c r="A2779" i="136" s="1"/>
  <c r="A2780" i="136" s="1"/>
  <c r="A2781" i="136" s="1"/>
  <c r="A2782" i="136" s="1"/>
  <c r="A2783" i="136" s="1"/>
  <c r="A2784" i="136" s="1"/>
  <c r="A2785" i="136" s="1"/>
  <c r="A2786" i="136" s="1"/>
  <c r="A2787" i="136" s="1"/>
  <c r="A2788" i="136" s="1"/>
  <c r="A2789" i="136" s="1"/>
  <c r="A2790" i="136" s="1"/>
  <c r="A2791" i="136" s="1"/>
  <c r="A2792" i="136" s="1"/>
  <c r="A2793" i="136" s="1"/>
  <c r="A2794" i="136" s="1"/>
  <c r="A2795" i="136" s="1"/>
  <c r="A2796" i="136" s="1"/>
  <c r="A2797" i="136" s="1"/>
  <c r="A2798" i="136" s="1"/>
  <c r="A2799" i="136" s="1"/>
  <c r="A2800" i="136" s="1"/>
  <c r="A2801" i="136" s="1"/>
  <c r="A2802" i="136" s="1"/>
  <c r="A2803" i="136" s="1"/>
  <c r="A2804" i="136" s="1"/>
  <c r="A2805" i="136" s="1"/>
  <c r="A2806" i="136" s="1"/>
  <c r="A2807" i="136" s="1"/>
  <c r="A2808" i="136" s="1"/>
  <c r="A2809" i="136" s="1"/>
  <c r="A2810" i="136" s="1"/>
  <c r="A2811" i="136" s="1"/>
  <c r="A2812" i="136" s="1"/>
  <c r="A2813" i="136" s="1"/>
  <c r="A2814" i="136" s="1"/>
  <c r="A2815" i="136" s="1"/>
  <c r="A2816" i="136" s="1"/>
  <c r="A2817" i="136" s="1"/>
  <c r="A2818" i="136" s="1"/>
  <c r="A2819" i="136" s="1"/>
  <c r="A2820" i="136" s="1"/>
  <c r="A2821" i="136" s="1"/>
  <c r="A2822" i="136" s="1"/>
  <c r="A2823" i="136" s="1"/>
  <c r="A2824" i="136" s="1"/>
  <c r="A2825" i="136" s="1"/>
  <c r="A2826" i="136" s="1"/>
  <c r="A2827" i="136" s="1"/>
  <c r="A2828" i="136" s="1"/>
  <c r="A2829" i="136" s="1"/>
  <c r="A2830" i="136" s="1"/>
  <c r="A2831" i="136" s="1"/>
  <c r="A2832" i="136" s="1"/>
  <c r="A2833" i="136" s="1"/>
  <c r="A2834" i="136" s="1"/>
  <c r="A2835" i="136" s="1"/>
  <c r="A2836" i="136" s="1"/>
  <c r="A2837" i="136" s="1"/>
  <c r="A2838" i="136" s="1"/>
  <c r="A2839" i="136" s="1"/>
  <c r="A2840" i="136" s="1"/>
  <c r="A2841" i="136" s="1"/>
  <c r="A2842" i="136" s="1"/>
  <c r="A2843" i="136" s="1"/>
  <c r="A2844" i="136" s="1"/>
  <c r="A2845" i="136" s="1"/>
  <c r="A2846" i="136" s="1"/>
  <c r="A2847" i="136" s="1"/>
  <c r="A2848" i="136" s="1"/>
  <c r="A2849" i="136" s="1"/>
  <c r="A2850" i="136" s="1"/>
  <c r="A2851" i="136" s="1"/>
  <c r="A2852" i="136" s="1"/>
  <c r="A2853" i="136" s="1"/>
  <c r="A2854" i="136" s="1"/>
  <c r="A2855" i="136" s="1"/>
  <c r="A2856" i="136" s="1"/>
  <c r="A2857" i="136" s="1"/>
  <c r="A2858" i="136" s="1"/>
  <c r="A2859" i="136" s="1"/>
  <c r="A2860" i="136" s="1"/>
  <c r="A2861" i="136" s="1"/>
  <c r="A2862" i="136" s="1"/>
  <c r="A2863" i="136" s="1"/>
  <c r="A2864" i="136" s="1"/>
  <c r="A2865" i="136" s="1"/>
  <c r="A2866" i="136" s="1"/>
  <c r="A2867" i="136" s="1"/>
  <c r="A2868" i="136" s="1"/>
  <c r="A2869" i="136" s="1"/>
  <c r="A2870" i="136" s="1"/>
  <c r="A2871" i="136" s="1"/>
  <c r="A2872" i="136" s="1"/>
  <c r="A2873" i="136" s="1"/>
  <c r="A2874" i="136" s="1"/>
  <c r="A2875" i="136" s="1"/>
  <c r="A2876" i="136" s="1"/>
  <c r="A2877" i="136" s="1"/>
  <c r="A2878" i="136" s="1"/>
  <c r="A2879" i="136" s="1"/>
  <c r="A2880" i="136" s="1"/>
  <c r="A2881" i="136" s="1"/>
  <c r="A2882" i="136" s="1"/>
  <c r="A2883" i="136" s="1"/>
  <c r="A2884" i="136" s="1"/>
  <c r="A2885" i="136" s="1"/>
  <c r="A2886" i="136" s="1"/>
  <c r="A2887" i="136" s="1"/>
  <c r="A2888" i="136" s="1"/>
  <c r="A2889" i="136" s="1"/>
  <c r="A2890" i="136" s="1"/>
  <c r="A2891" i="136" s="1"/>
  <c r="A2892" i="136" s="1"/>
  <c r="A2893" i="136" s="1"/>
  <c r="A2894" i="136" s="1"/>
  <c r="A2895" i="136" s="1"/>
  <c r="A2896" i="136" s="1"/>
  <c r="A2897" i="136" s="1"/>
  <c r="A2898" i="136" s="1"/>
  <c r="A2899" i="136" s="1"/>
  <c r="A2900" i="136" s="1"/>
  <c r="A2901" i="136" s="1"/>
  <c r="A2902" i="136" s="1"/>
  <c r="A2903" i="136" s="1"/>
  <c r="A2904" i="136" s="1"/>
  <c r="A2905" i="136" s="1"/>
  <c r="A2906" i="136" s="1"/>
  <c r="A2907" i="136" s="1"/>
  <c r="A2908" i="136" s="1"/>
  <c r="A2909" i="136" s="1"/>
  <c r="A2910" i="136" s="1"/>
  <c r="A2911" i="136" s="1"/>
  <c r="A2912" i="136" s="1"/>
  <c r="A2913" i="136" s="1"/>
  <c r="A2914" i="136" s="1"/>
  <c r="A2915" i="136" s="1"/>
  <c r="A2916" i="136" s="1"/>
  <c r="A2917" i="136" s="1"/>
  <c r="A2918" i="136" s="1"/>
  <c r="A2919" i="136" s="1"/>
  <c r="A2920" i="136" s="1"/>
  <c r="A2921" i="136" s="1"/>
  <c r="A2922" i="136" s="1"/>
  <c r="A2923" i="136" s="1"/>
  <c r="A2924" i="136" s="1"/>
  <c r="A2925" i="136" s="1"/>
  <c r="A2926" i="136" s="1"/>
  <c r="A2927" i="136" s="1"/>
  <c r="A2928" i="136" s="1"/>
  <c r="A2929" i="136" s="1"/>
  <c r="A2930" i="136" s="1"/>
  <c r="A2931" i="136" s="1"/>
  <c r="A2932" i="136" s="1"/>
  <c r="A2933" i="136" s="1"/>
  <c r="A2934" i="136" s="1"/>
  <c r="A2935" i="136" s="1"/>
  <c r="A2936" i="136" s="1"/>
  <c r="A2937" i="136" s="1"/>
  <c r="A2938" i="136" s="1"/>
  <c r="A2939" i="136" s="1"/>
  <c r="A2940" i="136" s="1"/>
  <c r="A2941" i="136" s="1"/>
  <c r="A2942" i="136" s="1"/>
  <c r="A2943" i="136" s="1"/>
  <c r="A2944" i="136" s="1"/>
  <c r="A2945" i="136" s="1"/>
  <c r="A2946" i="136" s="1"/>
  <c r="A2947" i="136" s="1"/>
  <c r="A2948" i="136" s="1"/>
  <c r="A2949" i="136" s="1"/>
  <c r="A2950" i="136" s="1"/>
  <c r="A2951" i="136" s="1"/>
  <c r="A2952" i="136" s="1"/>
  <c r="A2953" i="136" s="1"/>
  <c r="A2954" i="136" s="1"/>
  <c r="A2955" i="136" s="1"/>
  <c r="A2956" i="136" s="1"/>
  <c r="A2957" i="136" s="1"/>
  <c r="A2958" i="136" s="1"/>
  <c r="A2959" i="136" s="1"/>
  <c r="A2960" i="136" s="1"/>
  <c r="A2961" i="136" s="1"/>
  <c r="A2962" i="136" s="1"/>
  <c r="A2963" i="136" s="1"/>
  <c r="A2964" i="136" s="1"/>
  <c r="A2965" i="136" s="1"/>
  <c r="A2966" i="136" s="1"/>
  <c r="A2967" i="136" s="1"/>
  <c r="A2968" i="136" s="1"/>
  <c r="A2969" i="136" s="1"/>
  <c r="A2970" i="136" s="1"/>
  <c r="A2971" i="136" s="1"/>
  <c r="A2972" i="136" s="1"/>
  <c r="A2973" i="136" s="1"/>
  <c r="L2968" i="135"/>
  <c r="F2968" i="135"/>
  <c r="L2967" i="135"/>
  <c r="F2967" i="135"/>
  <c r="L2964" i="135"/>
  <c r="F2964" i="135"/>
  <c r="L2957" i="135"/>
  <c r="F2957" i="135"/>
  <c r="L2956" i="135"/>
  <c r="F2956" i="135"/>
  <c r="L2955" i="135"/>
  <c r="F2955" i="135"/>
  <c r="T2946" i="135"/>
  <c r="R2946" i="135"/>
  <c r="L2946" i="135"/>
  <c r="F2946" i="135"/>
  <c r="P2946" i="135" s="1"/>
  <c r="T2945" i="135"/>
  <c r="R2945" i="135"/>
  <c r="L2945" i="135"/>
  <c r="F2945" i="135"/>
  <c r="T2943" i="135"/>
  <c r="R2943" i="135"/>
  <c r="L2943" i="135"/>
  <c r="F2943" i="135"/>
  <c r="T2942" i="135"/>
  <c r="R2942" i="135"/>
  <c r="L2942" i="135"/>
  <c r="F2942" i="135"/>
  <c r="L2938" i="135"/>
  <c r="F2938" i="135"/>
  <c r="L2937" i="135"/>
  <c r="F2937" i="135"/>
  <c r="L2936" i="135"/>
  <c r="F2936" i="135"/>
  <c r="L2932" i="135"/>
  <c r="F2932" i="135"/>
  <c r="L2931" i="135"/>
  <c r="F2931" i="135"/>
  <c r="T2929" i="135"/>
  <c r="R2929" i="135"/>
  <c r="L2929" i="135"/>
  <c r="F2929" i="135"/>
  <c r="L2927" i="135"/>
  <c r="F2927" i="135"/>
  <c r="L2926" i="135"/>
  <c r="F2926" i="135"/>
  <c r="L2925" i="135"/>
  <c r="F2925" i="135"/>
  <c r="L2922" i="135"/>
  <c r="F2922" i="135"/>
  <c r="L2921" i="135"/>
  <c r="F2921" i="135"/>
  <c r="L2920" i="135"/>
  <c r="F2920" i="135"/>
  <c r="L2917" i="135"/>
  <c r="F2917" i="135"/>
  <c r="L2916" i="135"/>
  <c r="F2916" i="135"/>
  <c r="L2915" i="135"/>
  <c r="F2915" i="135"/>
  <c r="N2912" i="135"/>
  <c r="L2912" i="135"/>
  <c r="H2912" i="135"/>
  <c r="T2912" i="135" s="1"/>
  <c r="F2912" i="135"/>
  <c r="L2910" i="135"/>
  <c r="F2910" i="135"/>
  <c r="L2909" i="135"/>
  <c r="F2909" i="135"/>
  <c r="L2908" i="135"/>
  <c r="F2908" i="135"/>
  <c r="L2903" i="135"/>
  <c r="F2903" i="135"/>
  <c r="L2902" i="135"/>
  <c r="F2902" i="135"/>
  <c r="L2899" i="135"/>
  <c r="F2899" i="135"/>
  <c r="L2898" i="135"/>
  <c r="F2898" i="135"/>
  <c r="L2897" i="135"/>
  <c r="F2897" i="135"/>
  <c r="L2896" i="135"/>
  <c r="F2896" i="135"/>
  <c r="L2893" i="135"/>
  <c r="F2893" i="135"/>
  <c r="L2892" i="135"/>
  <c r="F2892" i="135"/>
  <c r="L2889" i="135"/>
  <c r="F2889" i="135"/>
  <c r="L2888" i="135"/>
  <c r="F2888" i="135"/>
  <c r="L2887" i="135"/>
  <c r="F2887" i="135"/>
  <c r="L2886" i="135"/>
  <c r="F2886" i="135"/>
  <c r="L2881" i="135"/>
  <c r="F2881" i="135"/>
  <c r="L2880" i="135"/>
  <c r="F2880" i="135"/>
  <c r="L2877" i="135"/>
  <c r="F2877" i="135"/>
  <c r="L2876" i="135"/>
  <c r="F2876" i="135"/>
  <c r="L2875" i="135"/>
  <c r="F2875" i="135"/>
  <c r="P2875" i="135" s="1"/>
  <c r="L2872" i="135"/>
  <c r="F2872" i="135"/>
  <c r="L2871" i="135"/>
  <c r="F2871" i="135"/>
  <c r="L2868" i="135"/>
  <c r="F2868" i="135"/>
  <c r="L2867" i="135"/>
  <c r="F2867" i="135"/>
  <c r="L2866" i="135"/>
  <c r="F2866" i="135"/>
  <c r="L2865" i="135"/>
  <c r="F2865" i="135"/>
  <c r="L2861" i="135"/>
  <c r="F2861" i="135"/>
  <c r="L2860" i="135"/>
  <c r="F2860" i="135"/>
  <c r="L2857" i="135"/>
  <c r="F2857" i="135"/>
  <c r="L2856" i="135"/>
  <c r="F2856" i="135"/>
  <c r="L2855" i="135"/>
  <c r="F2855" i="135"/>
  <c r="L2852" i="135"/>
  <c r="F2852" i="135"/>
  <c r="P2852" i="135" s="1"/>
  <c r="L2851" i="135"/>
  <c r="F2851" i="135"/>
  <c r="L2848" i="135"/>
  <c r="F2848" i="135"/>
  <c r="L2847" i="135"/>
  <c r="F2847" i="135"/>
  <c r="L2846" i="135"/>
  <c r="F2846" i="135"/>
  <c r="L2845" i="135"/>
  <c r="F2845" i="135"/>
  <c r="L2841" i="135"/>
  <c r="F2841" i="135"/>
  <c r="L2840" i="135"/>
  <c r="F2840" i="135"/>
  <c r="L2837" i="135"/>
  <c r="F2837" i="135"/>
  <c r="L2836" i="135"/>
  <c r="F2836" i="135"/>
  <c r="L2835" i="135"/>
  <c r="F2835" i="135"/>
  <c r="L2832" i="135"/>
  <c r="F2832" i="135"/>
  <c r="L2831" i="135"/>
  <c r="F2831" i="135"/>
  <c r="P2831" i="135" s="1"/>
  <c r="L2828" i="135"/>
  <c r="F2828" i="135"/>
  <c r="L2827" i="135"/>
  <c r="F2827" i="135"/>
  <c r="L2826" i="135"/>
  <c r="F2826" i="135"/>
  <c r="L2825" i="135"/>
  <c r="F2825" i="135"/>
  <c r="P2825" i="135" s="1"/>
  <c r="T2820" i="135"/>
  <c r="R2820" i="135"/>
  <c r="T2819" i="135"/>
  <c r="R2819" i="135"/>
  <c r="L2819" i="135"/>
  <c r="F2819" i="135"/>
  <c r="T2818" i="135"/>
  <c r="R2818" i="135"/>
  <c r="L2818" i="135"/>
  <c r="F2818" i="135"/>
  <c r="T2817" i="135"/>
  <c r="R2817" i="135"/>
  <c r="L2817" i="135"/>
  <c r="F2817" i="135"/>
  <c r="T2815" i="135"/>
  <c r="R2815" i="135"/>
  <c r="T2814" i="135"/>
  <c r="R2814" i="135"/>
  <c r="L2814" i="135"/>
  <c r="F2814" i="135"/>
  <c r="T2813" i="135"/>
  <c r="R2813" i="135"/>
  <c r="L2813" i="135"/>
  <c r="F2813" i="135"/>
  <c r="T2812" i="135"/>
  <c r="R2812" i="135"/>
  <c r="L2812" i="135"/>
  <c r="F2812" i="135"/>
  <c r="L2806" i="135"/>
  <c r="F2806" i="135"/>
  <c r="L2805" i="135"/>
  <c r="F2805" i="135"/>
  <c r="L2799" i="135"/>
  <c r="F2799" i="135"/>
  <c r="L2797" i="135"/>
  <c r="F2797" i="135"/>
  <c r="L2796" i="135"/>
  <c r="F2796" i="135"/>
  <c r="L2795" i="135"/>
  <c r="F2795" i="135"/>
  <c r="L2794" i="135"/>
  <c r="F2794" i="135"/>
  <c r="L2793" i="135"/>
  <c r="F2793" i="135"/>
  <c r="L2792" i="135"/>
  <c r="F2792" i="135"/>
  <c r="L2791" i="135"/>
  <c r="F2791" i="135"/>
  <c r="P2791" i="135" s="1"/>
  <c r="L2790" i="135"/>
  <c r="F2790" i="135"/>
  <c r="L2789" i="135"/>
  <c r="F2789" i="135"/>
  <c r="T2262" i="135"/>
  <c r="R2262" i="135"/>
  <c r="T2261" i="135"/>
  <c r="R2261" i="135"/>
  <c r="T2260" i="135"/>
  <c r="R2260" i="135"/>
  <c r="T2259" i="135"/>
  <c r="R2259" i="135"/>
  <c r="T2258" i="135"/>
  <c r="R2258" i="135"/>
  <c r="T2256" i="135"/>
  <c r="R2256" i="135"/>
  <c r="T2255" i="135"/>
  <c r="R2255" i="135"/>
  <c r="T2254" i="135"/>
  <c r="R2254" i="135"/>
  <c r="T2253" i="135"/>
  <c r="R2253" i="135"/>
  <c r="T2252" i="135"/>
  <c r="R2252" i="135"/>
  <c r="T2251" i="135"/>
  <c r="R2251" i="135"/>
  <c r="T2250" i="135"/>
  <c r="R2250" i="135"/>
  <c r="T2247" i="135"/>
  <c r="R2247" i="135"/>
  <c r="T2246" i="135"/>
  <c r="R2246" i="135"/>
  <c r="L2246" i="135"/>
  <c r="F2246" i="135"/>
  <c r="T2245" i="135"/>
  <c r="R2245" i="135"/>
  <c r="L2245" i="135"/>
  <c r="F2245" i="135"/>
  <c r="T2244" i="135"/>
  <c r="R2244" i="135"/>
  <c r="L2244" i="135"/>
  <c r="F2244" i="135"/>
  <c r="T2243" i="135"/>
  <c r="R2243" i="135"/>
  <c r="L2243" i="135"/>
  <c r="F2243" i="135"/>
  <c r="T2241" i="135"/>
  <c r="R2241" i="135"/>
  <c r="L2241" i="135"/>
  <c r="F2241" i="135"/>
  <c r="T2240" i="135"/>
  <c r="R2240" i="135"/>
  <c r="L2240" i="135"/>
  <c r="F2240" i="135"/>
  <c r="T2239" i="135"/>
  <c r="R2239" i="135"/>
  <c r="L2239" i="135"/>
  <c r="F2239" i="135"/>
  <c r="T2238" i="135"/>
  <c r="R2238" i="135"/>
  <c r="L2238" i="135"/>
  <c r="F2238" i="135"/>
  <c r="T2237" i="135"/>
  <c r="R2237" i="135"/>
  <c r="L2237" i="135"/>
  <c r="F2237" i="135"/>
  <c r="T2236" i="135"/>
  <c r="R2236" i="135"/>
  <c r="L2236" i="135"/>
  <c r="F2236" i="135"/>
  <c r="T2235" i="135"/>
  <c r="R2235" i="135"/>
  <c r="L2235" i="135"/>
  <c r="F2235" i="135"/>
  <c r="T2232" i="135"/>
  <c r="R2232" i="135"/>
  <c r="T2231" i="135"/>
  <c r="R2231" i="135"/>
  <c r="L2231" i="135"/>
  <c r="F2231" i="135"/>
  <c r="T2230" i="135"/>
  <c r="R2230" i="135"/>
  <c r="L2230" i="135"/>
  <c r="F2230" i="135"/>
  <c r="T2229" i="135"/>
  <c r="R2229" i="135"/>
  <c r="L2229" i="135"/>
  <c r="F2229" i="135"/>
  <c r="T2228" i="135"/>
  <c r="R2228" i="135"/>
  <c r="L2228" i="135"/>
  <c r="F2228" i="135"/>
  <c r="T2226" i="135"/>
  <c r="R2226" i="135"/>
  <c r="L2226" i="135"/>
  <c r="F2226" i="135"/>
  <c r="T2225" i="135"/>
  <c r="R2225" i="135"/>
  <c r="L2225" i="135"/>
  <c r="F2225" i="135"/>
  <c r="T2224" i="135"/>
  <c r="R2224" i="135"/>
  <c r="L2224" i="135"/>
  <c r="F2224" i="135"/>
  <c r="T2223" i="135"/>
  <c r="R2223" i="135"/>
  <c r="L2223" i="135"/>
  <c r="F2223" i="135"/>
  <c r="T2222" i="135"/>
  <c r="R2222" i="135"/>
  <c r="L2222" i="135"/>
  <c r="F2222" i="135"/>
  <c r="T2221" i="135"/>
  <c r="R2221" i="135"/>
  <c r="L2221" i="135"/>
  <c r="F2221" i="135"/>
  <c r="T2220" i="135"/>
  <c r="R2220" i="135"/>
  <c r="L2220" i="135"/>
  <c r="F2220" i="135"/>
  <c r="T2217" i="135"/>
  <c r="R2217" i="135"/>
  <c r="T2216" i="135"/>
  <c r="R2216" i="135"/>
  <c r="T2215" i="135"/>
  <c r="R2215" i="135"/>
  <c r="T2214" i="135"/>
  <c r="R2214" i="135"/>
  <c r="T2213" i="135"/>
  <c r="R2213" i="135"/>
  <c r="T2211" i="135"/>
  <c r="R2211" i="135"/>
  <c r="T2210" i="135"/>
  <c r="R2210" i="135"/>
  <c r="T2209" i="135"/>
  <c r="R2209" i="135"/>
  <c r="T2208" i="135"/>
  <c r="R2208" i="135"/>
  <c r="T2207" i="135"/>
  <c r="R2207" i="135"/>
  <c r="T2206" i="135"/>
  <c r="R2206" i="135"/>
  <c r="T2205" i="135"/>
  <c r="R2205" i="135"/>
  <c r="N2154" i="135"/>
  <c r="L2154" i="135"/>
  <c r="H2154" i="135"/>
  <c r="T2154" i="135" s="1"/>
  <c r="F2154" i="135"/>
  <c r="L2152" i="135"/>
  <c r="F2152" i="135"/>
  <c r="N2149" i="135"/>
  <c r="L2149" i="135"/>
  <c r="H2149" i="135"/>
  <c r="T2149" i="135" s="1"/>
  <c r="F2149" i="135"/>
  <c r="N2139" i="135"/>
  <c r="L2139" i="135"/>
  <c r="H2139" i="135"/>
  <c r="F2139" i="135"/>
  <c r="L2138" i="135"/>
  <c r="F2138" i="135"/>
  <c r="L2137" i="135"/>
  <c r="F2137" i="135"/>
  <c r="L2136" i="135"/>
  <c r="F2136" i="135"/>
  <c r="N2134" i="135"/>
  <c r="L2134" i="135"/>
  <c r="H2134" i="135"/>
  <c r="T2134" i="135" s="1"/>
  <c r="F2134" i="135"/>
  <c r="L2133" i="135"/>
  <c r="F2133" i="135"/>
  <c r="L2132" i="135"/>
  <c r="F2132" i="135"/>
  <c r="L2131" i="135"/>
  <c r="F2131" i="135"/>
  <c r="L2130" i="135"/>
  <c r="F2130" i="135"/>
  <c r="L2129" i="135"/>
  <c r="F2129" i="135"/>
  <c r="L2128" i="135"/>
  <c r="F2128" i="135"/>
  <c r="N2124" i="135"/>
  <c r="L2124" i="135"/>
  <c r="H2124" i="135"/>
  <c r="T2124" i="135" s="1"/>
  <c r="F2124" i="135"/>
  <c r="L2123" i="135"/>
  <c r="F2123" i="135"/>
  <c r="L2122" i="135"/>
  <c r="F2122" i="135"/>
  <c r="L2121" i="135"/>
  <c r="F2121" i="135"/>
  <c r="N2119" i="135"/>
  <c r="L2119" i="135"/>
  <c r="H2119" i="135"/>
  <c r="T2119" i="135" s="1"/>
  <c r="F2119" i="135"/>
  <c r="L2118" i="135"/>
  <c r="F2118" i="135"/>
  <c r="L2117" i="135"/>
  <c r="F2117" i="135"/>
  <c r="L2116" i="135"/>
  <c r="F2116" i="135"/>
  <c r="L2115" i="135"/>
  <c r="F2115" i="135"/>
  <c r="L2114" i="135"/>
  <c r="F2114" i="135"/>
  <c r="L2113" i="135"/>
  <c r="F2113" i="135"/>
  <c r="L2093" i="135"/>
  <c r="F2093" i="135"/>
  <c r="L2092" i="135"/>
  <c r="F2092" i="135"/>
  <c r="L2091" i="135"/>
  <c r="F2091" i="135"/>
  <c r="L2090" i="135"/>
  <c r="F2090" i="135"/>
  <c r="L2088" i="135"/>
  <c r="F2088" i="135"/>
  <c r="L2087" i="135"/>
  <c r="F2087" i="135"/>
  <c r="L2086" i="135"/>
  <c r="F2086" i="135"/>
  <c r="L2085" i="135"/>
  <c r="F2085" i="135"/>
  <c r="L2084" i="135"/>
  <c r="F2084" i="135"/>
  <c r="L2083" i="135"/>
  <c r="F2083" i="135"/>
  <c r="L2082" i="135"/>
  <c r="F2082" i="135"/>
  <c r="L2078" i="135"/>
  <c r="F2078" i="135"/>
  <c r="L2077" i="135"/>
  <c r="F2077" i="135"/>
  <c r="L2076" i="135"/>
  <c r="F2076" i="135"/>
  <c r="L2075" i="135"/>
  <c r="F2075" i="135"/>
  <c r="L2073" i="135"/>
  <c r="F2073" i="135"/>
  <c r="L2072" i="135"/>
  <c r="F2072" i="135"/>
  <c r="L2071" i="135"/>
  <c r="F2071" i="135"/>
  <c r="L2070" i="135"/>
  <c r="F2070" i="135"/>
  <c r="L2069" i="135"/>
  <c r="F2069" i="135"/>
  <c r="L2068" i="135"/>
  <c r="F2068" i="135"/>
  <c r="L2067" i="135"/>
  <c r="F2067" i="135"/>
  <c r="L2047" i="135"/>
  <c r="F2047" i="135"/>
  <c r="L2046" i="135"/>
  <c r="F2046" i="135"/>
  <c r="L2045" i="135"/>
  <c r="F2045" i="135"/>
  <c r="L2044" i="135"/>
  <c r="F2044" i="135"/>
  <c r="L2042" i="135"/>
  <c r="F2042" i="135"/>
  <c r="L2041" i="135"/>
  <c r="F2041" i="135"/>
  <c r="L2040" i="135"/>
  <c r="F2040" i="135"/>
  <c r="L2039" i="135"/>
  <c r="F2039" i="135"/>
  <c r="L2038" i="135"/>
  <c r="F2038" i="135"/>
  <c r="L2037" i="135"/>
  <c r="F2037" i="135"/>
  <c r="L2036" i="135"/>
  <c r="F2036" i="135"/>
  <c r="L2032" i="135"/>
  <c r="F2032" i="135"/>
  <c r="L2031" i="135"/>
  <c r="F2031" i="135"/>
  <c r="L2030" i="135"/>
  <c r="F2030" i="135"/>
  <c r="L2029" i="135"/>
  <c r="F2029" i="135"/>
  <c r="L2027" i="135"/>
  <c r="F2027" i="135"/>
  <c r="L2026" i="135"/>
  <c r="F2026" i="135"/>
  <c r="L2025" i="135"/>
  <c r="F2025" i="135"/>
  <c r="L2024" i="135"/>
  <c r="F2024" i="135"/>
  <c r="L2023" i="135"/>
  <c r="F2023" i="135"/>
  <c r="L2022" i="135"/>
  <c r="F2022" i="135"/>
  <c r="L2021" i="135"/>
  <c r="F2021" i="135"/>
  <c r="L2001" i="135"/>
  <c r="F2001" i="135"/>
  <c r="L2000" i="135"/>
  <c r="F2000" i="135"/>
  <c r="L1999" i="135"/>
  <c r="F1999" i="135"/>
  <c r="L1998" i="135"/>
  <c r="F1998" i="135"/>
  <c r="L1996" i="135"/>
  <c r="F1996" i="135"/>
  <c r="L1995" i="135"/>
  <c r="F1995" i="135"/>
  <c r="L1994" i="135"/>
  <c r="F1994" i="135"/>
  <c r="L1993" i="135"/>
  <c r="F1993" i="135"/>
  <c r="L1992" i="135"/>
  <c r="F1992" i="135"/>
  <c r="L1991" i="135"/>
  <c r="F1991" i="135"/>
  <c r="L1990" i="135"/>
  <c r="F1990" i="135"/>
  <c r="L1986" i="135"/>
  <c r="F1986" i="135"/>
  <c r="L1985" i="135"/>
  <c r="F1985" i="135"/>
  <c r="L1984" i="135"/>
  <c r="F1984" i="135"/>
  <c r="L1983" i="135"/>
  <c r="F1983" i="135"/>
  <c r="L1981" i="135"/>
  <c r="F1981" i="135"/>
  <c r="L1980" i="135"/>
  <c r="F1980" i="135"/>
  <c r="L1979" i="135"/>
  <c r="F1979" i="135"/>
  <c r="L1978" i="135"/>
  <c r="F1978" i="135"/>
  <c r="L1977" i="135"/>
  <c r="F1977" i="135"/>
  <c r="L1976" i="135"/>
  <c r="F1976" i="135"/>
  <c r="L1975" i="135"/>
  <c r="F1975" i="135"/>
  <c r="L1955" i="135"/>
  <c r="F1955" i="135"/>
  <c r="L1954" i="135"/>
  <c r="F1954" i="135"/>
  <c r="L1953" i="135"/>
  <c r="F1953" i="135"/>
  <c r="L1952" i="135"/>
  <c r="F1952" i="135"/>
  <c r="L1950" i="135"/>
  <c r="F1950" i="135"/>
  <c r="L1949" i="135"/>
  <c r="F1949" i="135"/>
  <c r="L1948" i="135"/>
  <c r="F1948" i="135"/>
  <c r="L1947" i="135"/>
  <c r="F1947" i="135"/>
  <c r="L1946" i="135"/>
  <c r="F1946" i="135"/>
  <c r="L1945" i="135"/>
  <c r="F1945" i="135"/>
  <c r="L1944" i="135"/>
  <c r="F1944" i="135"/>
  <c r="L1940" i="135"/>
  <c r="F1940" i="135"/>
  <c r="L1939" i="135"/>
  <c r="F1939" i="135"/>
  <c r="L1938" i="135"/>
  <c r="F1938" i="135"/>
  <c r="L1937" i="135"/>
  <c r="F1937" i="135"/>
  <c r="L1935" i="135"/>
  <c r="F1935" i="135"/>
  <c r="L1934" i="135"/>
  <c r="F1934" i="135"/>
  <c r="L1933" i="135"/>
  <c r="F1933" i="135"/>
  <c r="L1932" i="135"/>
  <c r="F1932" i="135"/>
  <c r="L1931" i="135"/>
  <c r="F1931" i="135"/>
  <c r="L1930" i="135"/>
  <c r="F1930" i="135"/>
  <c r="L1929" i="135"/>
  <c r="F1929" i="135"/>
  <c r="L1909" i="135"/>
  <c r="F1909" i="135"/>
  <c r="L1908" i="135"/>
  <c r="F1908" i="135"/>
  <c r="L1907" i="135"/>
  <c r="F1907" i="135"/>
  <c r="L1906" i="135"/>
  <c r="F1906" i="135"/>
  <c r="L1904" i="135"/>
  <c r="F1904" i="135"/>
  <c r="L1903" i="135"/>
  <c r="F1903" i="135"/>
  <c r="L1902" i="135"/>
  <c r="F1902" i="135"/>
  <c r="L1901" i="135"/>
  <c r="F1901" i="135"/>
  <c r="L1900" i="135"/>
  <c r="F1900" i="135"/>
  <c r="L1899" i="135"/>
  <c r="F1899" i="135"/>
  <c r="L1898" i="135"/>
  <c r="F1898" i="135"/>
  <c r="L1894" i="135"/>
  <c r="F1894" i="135"/>
  <c r="L1893" i="135"/>
  <c r="F1893" i="135"/>
  <c r="L1892" i="135"/>
  <c r="F1892" i="135"/>
  <c r="L1891" i="135"/>
  <c r="F1891" i="135"/>
  <c r="L1889" i="135"/>
  <c r="F1889" i="135"/>
  <c r="L1888" i="135"/>
  <c r="F1888" i="135"/>
  <c r="L1887" i="135"/>
  <c r="F1887" i="135"/>
  <c r="L1886" i="135"/>
  <c r="F1886" i="135"/>
  <c r="L1885" i="135"/>
  <c r="F1885" i="135"/>
  <c r="L1884" i="135"/>
  <c r="F1884" i="135"/>
  <c r="L1883" i="135"/>
  <c r="F1883" i="135"/>
  <c r="N1877" i="135"/>
  <c r="L1877" i="135"/>
  <c r="H1877" i="135"/>
  <c r="T1877" i="135" s="1"/>
  <c r="F1877" i="135"/>
  <c r="N1876" i="135"/>
  <c r="L1876" i="135"/>
  <c r="H1876" i="135"/>
  <c r="F1876" i="135"/>
  <c r="N1875" i="135"/>
  <c r="L1875" i="135"/>
  <c r="H1875" i="135"/>
  <c r="T1875" i="135" s="1"/>
  <c r="F1875" i="135"/>
  <c r="L1863" i="135"/>
  <c r="F1863" i="135"/>
  <c r="N1862" i="135"/>
  <c r="L1862" i="135"/>
  <c r="H1862" i="135"/>
  <c r="T1862" i="135" s="1"/>
  <c r="F1862" i="135"/>
  <c r="N1861" i="135"/>
  <c r="L1861" i="135"/>
  <c r="H1861" i="135"/>
  <c r="T1861" i="135" s="1"/>
  <c r="F1861" i="135"/>
  <c r="N1860" i="135"/>
  <c r="L1860" i="135"/>
  <c r="H1860" i="135"/>
  <c r="T1860" i="135" s="1"/>
  <c r="F1860" i="135"/>
  <c r="L1858" i="135"/>
  <c r="F1858" i="135"/>
  <c r="L1857" i="135"/>
  <c r="F1857" i="135"/>
  <c r="L1856" i="135"/>
  <c r="F1856" i="135"/>
  <c r="L1855" i="135"/>
  <c r="F1855" i="135"/>
  <c r="L1854" i="135"/>
  <c r="F1854" i="135"/>
  <c r="L1853" i="135"/>
  <c r="F1853" i="135"/>
  <c r="L1852" i="135"/>
  <c r="F1852" i="135"/>
  <c r="L1848" i="135"/>
  <c r="F1848" i="135"/>
  <c r="N1847" i="135"/>
  <c r="L1847" i="135"/>
  <c r="H1847" i="135"/>
  <c r="F1847" i="135"/>
  <c r="N1846" i="135"/>
  <c r="L1846" i="135"/>
  <c r="H1846" i="135"/>
  <c r="F1846" i="135"/>
  <c r="N1845" i="135"/>
  <c r="L1845" i="135"/>
  <c r="H1845" i="135"/>
  <c r="F1845" i="135"/>
  <c r="L1843" i="135"/>
  <c r="F1843" i="135"/>
  <c r="L1842" i="135"/>
  <c r="F1842" i="135"/>
  <c r="L1841" i="135"/>
  <c r="F1841" i="135"/>
  <c r="L1840" i="135"/>
  <c r="F1840" i="135"/>
  <c r="L1839" i="135"/>
  <c r="F1839" i="135"/>
  <c r="L1838" i="135"/>
  <c r="F1838" i="135"/>
  <c r="L1837" i="135"/>
  <c r="F1837" i="135"/>
  <c r="N1832" i="135"/>
  <c r="L1832" i="135"/>
  <c r="H1832" i="135"/>
  <c r="F1832" i="135"/>
  <c r="N1831" i="135"/>
  <c r="L1831" i="135"/>
  <c r="H1831" i="135"/>
  <c r="F1831" i="135"/>
  <c r="N1830" i="135"/>
  <c r="L1830" i="135"/>
  <c r="H1830" i="135"/>
  <c r="F1830" i="135"/>
  <c r="N1829" i="135"/>
  <c r="L1829" i="135"/>
  <c r="H1829" i="135"/>
  <c r="F1829" i="135"/>
  <c r="N1817" i="135"/>
  <c r="L1817" i="135"/>
  <c r="H1817" i="135"/>
  <c r="T1817" i="135" s="1"/>
  <c r="F1817" i="135"/>
  <c r="N1816" i="135"/>
  <c r="L1816" i="135"/>
  <c r="H1816" i="135"/>
  <c r="T1816" i="135" s="1"/>
  <c r="F1816" i="135"/>
  <c r="N1815" i="135"/>
  <c r="L1815" i="135"/>
  <c r="H1815" i="135"/>
  <c r="F1815" i="135"/>
  <c r="N1814" i="135"/>
  <c r="L1814" i="135"/>
  <c r="H1814" i="135"/>
  <c r="T1814" i="135" s="1"/>
  <c r="F1814" i="135"/>
  <c r="L1812" i="135"/>
  <c r="F1812" i="135"/>
  <c r="L1811" i="135"/>
  <c r="F1811" i="135"/>
  <c r="L1810" i="135"/>
  <c r="F1810" i="135"/>
  <c r="L1809" i="135"/>
  <c r="F1809" i="135"/>
  <c r="L1808" i="135"/>
  <c r="F1808" i="135"/>
  <c r="L1807" i="135"/>
  <c r="F1807" i="135"/>
  <c r="L1806" i="135"/>
  <c r="F1806" i="135"/>
  <c r="N1802" i="135"/>
  <c r="L1802" i="135"/>
  <c r="H1802" i="135"/>
  <c r="T1802" i="135" s="1"/>
  <c r="F1802" i="135"/>
  <c r="N1801" i="135"/>
  <c r="L1801" i="135"/>
  <c r="H1801" i="135"/>
  <c r="F1801" i="135"/>
  <c r="N1800" i="135"/>
  <c r="L1800" i="135"/>
  <c r="H1800" i="135"/>
  <c r="T1800" i="135" s="1"/>
  <c r="F1800" i="135"/>
  <c r="N1799" i="135"/>
  <c r="L1799" i="135"/>
  <c r="H1799" i="135"/>
  <c r="F1799" i="135"/>
  <c r="L1797" i="135"/>
  <c r="F1797" i="135"/>
  <c r="L1796" i="135"/>
  <c r="F1796" i="135"/>
  <c r="L1795" i="135"/>
  <c r="F1795" i="135"/>
  <c r="L1794" i="135"/>
  <c r="F1794" i="135"/>
  <c r="L1793" i="135"/>
  <c r="F1793" i="135"/>
  <c r="L1792" i="135"/>
  <c r="F1792" i="135"/>
  <c r="L1791" i="135"/>
  <c r="F1791" i="135"/>
  <c r="L1738" i="135"/>
  <c r="F1738" i="135"/>
  <c r="L1737" i="135"/>
  <c r="F1737" i="135"/>
  <c r="L1735" i="135"/>
  <c r="F1735" i="135"/>
  <c r="L1734" i="135"/>
  <c r="F1734" i="135"/>
  <c r="L1733" i="135"/>
  <c r="F1733" i="135"/>
  <c r="L1729" i="135"/>
  <c r="F1729" i="135"/>
  <c r="L1728" i="135"/>
  <c r="F1728" i="135"/>
  <c r="L1726" i="135"/>
  <c r="F1726" i="135"/>
  <c r="L1725" i="135"/>
  <c r="F1725" i="135"/>
  <c r="L1724" i="135"/>
  <c r="F1724" i="135"/>
  <c r="L1681" i="135"/>
  <c r="F1681" i="135"/>
  <c r="L1680" i="135"/>
  <c r="F1680" i="135"/>
  <c r="L1679" i="135"/>
  <c r="F1679" i="135"/>
  <c r="L1678" i="135"/>
  <c r="F1678" i="135"/>
  <c r="L1677" i="135"/>
  <c r="F1677" i="135"/>
  <c r="L1676" i="135"/>
  <c r="F1676" i="135"/>
  <c r="L1673" i="135"/>
  <c r="F1673" i="135"/>
  <c r="L1672" i="135"/>
  <c r="F1672" i="135"/>
  <c r="L1671" i="135"/>
  <c r="F1671" i="135"/>
  <c r="L1670" i="135"/>
  <c r="F1670" i="135"/>
  <c r="L1669" i="135"/>
  <c r="F1669" i="135"/>
  <c r="L1668" i="135"/>
  <c r="F1668" i="135"/>
  <c r="L1667" i="135"/>
  <c r="F1667" i="135"/>
  <c r="L1666" i="135"/>
  <c r="F1666" i="135"/>
  <c r="L1665" i="135"/>
  <c r="F1665" i="135"/>
  <c r="L1664" i="135"/>
  <c r="F1664" i="135"/>
  <c r="L1663" i="135"/>
  <c r="F1663" i="135"/>
  <c r="L1662" i="135"/>
  <c r="F1662" i="135"/>
  <c r="L1661" i="135"/>
  <c r="F1661" i="135"/>
  <c r="L1660" i="135"/>
  <c r="F1660" i="135"/>
  <c r="L1659" i="135"/>
  <c r="F1659" i="135"/>
  <c r="L1658" i="135"/>
  <c r="F1658" i="135"/>
  <c r="L1657" i="135"/>
  <c r="F1657" i="135"/>
  <c r="L1656" i="135"/>
  <c r="F1656" i="135"/>
  <c r="L1655" i="135"/>
  <c r="F1655" i="135"/>
  <c r="L1654" i="135"/>
  <c r="F1654" i="135"/>
  <c r="L1653" i="135"/>
  <c r="F1653" i="135"/>
  <c r="L1650" i="135"/>
  <c r="F1650" i="135"/>
  <c r="L1649" i="135"/>
  <c r="F1649" i="135"/>
  <c r="L1648" i="135"/>
  <c r="F1648" i="135"/>
  <c r="L1647" i="135"/>
  <c r="F1647" i="135"/>
  <c r="L1646" i="135"/>
  <c r="F1646" i="135"/>
  <c r="L1645" i="135"/>
  <c r="F1645" i="135"/>
  <c r="L1642" i="135"/>
  <c r="F1642" i="135"/>
  <c r="L1641" i="135"/>
  <c r="F1641" i="135"/>
  <c r="L1640" i="135"/>
  <c r="F1640" i="135"/>
  <c r="L1639" i="135"/>
  <c r="F1639" i="135"/>
  <c r="L1638" i="135"/>
  <c r="F1638" i="135"/>
  <c r="L1637" i="135"/>
  <c r="F1637" i="135"/>
  <c r="L1636" i="135"/>
  <c r="F1636" i="135"/>
  <c r="L1635" i="135"/>
  <c r="F1635" i="135"/>
  <c r="L1634" i="135"/>
  <c r="F1634" i="135"/>
  <c r="L1633" i="135"/>
  <c r="F1633" i="135"/>
  <c r="L1632" i="135"/>
  <c r="F1632" i="135"/>
  <c r="L1631" i="135"/>
  <c r="F1631" i="135"/>
  <c r="L1630" i="135"/>
  <c r="F1630" i="135"/>
  <c r="L1629" i="135"/>
  <c r="F1629" i="135"/>
  <c r="L1628" i="135"/>
  <c r="F1628" i="135"/>
  <c r="L1627" i="135"/>
  <c r="F1627" i="135"/>
  <c r="L1626" i="135"/>
  <c r="F1626" i="135"/>
  <c r="L1625" i="135"/>
  <c r="F1625" i="135"/>
  <c r="L1624" i="135"/>
  <c r="F1624" i="135"/>
  <c r="L1623" i="135"/>
  <c r="F1623" i="135"/>
  <c r="L1622" i="135"/>
  <c r="F1622" i="135"/>
  <c r="L1618" i="135"/>
  <c r="F1618" i="135"/>
  <c r="L1617" i="135"/>
  <c r="F1617" i="135"/>
  <c r="L1615" i="135"/>
  <c r="F1615" i="135"/>
  <c r="L1613" i="135"/>
  <c r="F1613" i="135"/>
  <c r="L1612" i="135"/>
  <c r="F1612" i="135"/>
  <c r="L1611" i="135"/>
  <c r="F1611" i="135"/>
  <c r="L1608" i="135"/>
  <c r="F1608" i="135"/>
  <c r="L1604" i="135"/>
  <c r="F1604" i="135"/>
  <c r="L1603" i="135"/>
  <c r="F1603" i="135"/>
  <c r="L1602" i="135"/>
  <c r="F1602" i="135"/>
  <c r="L1601" i="135"/>
  <c r="F1601" i="135"/>
  <c r="L1600" i="135"/>
  <c r="F1600" i="135"/>
  <c r="L1599" i="135"/>
  <c r="F1599" i="135"/>
  <c r="L1598" i="135"/>
  <c r="F1598" i="135"/>
  <c r="L1597" i="135"/>
  <c r="F1597" i="135"/>
  <c r="L1596" i="135"/>
  <c r="F1596" i="135"/>
  <c r="L1595" i="135"/>
  <c r="F1595" i="135"/>
  <c r="L1591" i="135"/>
  <c r="F1591" i="135"/>
  <c r="L1590" i="135"/>
  <c r="F1590" i="135"/>
  <c r="L1589" i="135"/>
  <c r="F1589" i="135"/>
  <c r="L1588" i="135"/>
  <c r="F1588" i="135"/>
  <c r="L1587" i="135"/>
  <c r="F1587" i="135"/>
  <c r="L1586" i="135"/>
  <c r="F1586" i="135"/>
  <c r="L1585" i="135"/>
  <c r="F1585" i="135"/>
  <c r="L1584" i="135"/>
  <c r="F1584" i="135"/>
  <c r="L1583" i="135"/>
  <c r="F1583" i="135"/>
  <c r="L1582" i="135"/>
  <c r="F1582" i="135"/>
  <c r="L1576" i="135"/>
  <c r="F1576" i="135"/>
  <c r="L1575" i="135"/>
  <c r="F1575" i="135"/>
  <c r="L1572" i="135"/>
  <c r="F1572" i="135"/>
  <c r="L1571" i="135"/>
  <c r="F1571" i="135"/>
  <c r="L1570" i="135"/>
  <c r="F1570" i="135"/>
  <c r="L1569" i="135"/>
  <c r="F1569" i="135"/>
  <c r="L1568" i="135"/>
  <c r="F1568" i="135"/>
  <c r="L1566" i="135"/>
  <c r="F1566" i="135"/>
  <c r="L1565" i="135"/>
  <c r="F1565" i="135"/>
  <c r="L1562" i="135"/>
  <c r="F1562" i="135"/>
  <c r="L1561" i="135"/>
  <c r="F1561" i="135"/>
  <c r="L1560" i="135"/>
  <c r="F1560" i="135"/>
  <c r="L1556" i="135"/>
  <c r="F1556" i="135"/>
  <c r="L1555" i="135"/>
  <c r="F1555" i="135"/>
  <c r="L1554" i="135"/>
  <c r="F1554" i="135"/>
  <c r="L1553" i="135"/>
  <c r="F1553" i="135"/>
  <c r="L1552" i="135"/>
  <c r="F1552" i="135"/>
  <c r="L1551" i="135"/>
  <c r="F1551" i="135"/>
  <c r="L1550" i="135"/>
  <c r="F1550" i="135"/>
  <c r="L1549" i="135"/>
  <c r="F1549" i="135"/>
  <c r="L1548" i="135"/>
  <c r="F1548" i="135"/>
  <c r="L1547" i="135"/>
  <c r="F1547" i="135"/>
  <c r="L1546" i="135"/>
  <c r="F1546" i="135"/>
  <c r="L1545" i="135"/>
  <c r="F1545" i="135"/>
  <c r="L1544" i="135"/>
  <c r="F1544" i="135"/>
  <c r="L1542" i="135"/>
  <c r="F1542" i="135"/>
  <c r="L1541" i="135"/>
  <c r="F1541" i="135"/>
  <c r="L1540" i="135"/>
  <c r="F1540" i="135"/>
  <c r="L1539" i="135"/>
  <c r="F1539" i="135"/>
  <c r="L1538" i="135"/>
  <c r="F1538" i="135"/>
  <c r="L1537" i="135"/>
  <c r="F1537" i="135"/>
  <c r="L1536" i="135"/>
  <c r="F1536" i="135"/>
  <c r="L1533" i="135"/>
  <c r="F1533" i="135"/>
  <c r="L1532" i="135"/>
  <c r="F1532" i="135"/>
  <c r="L1531" i="135"/>
  <c r="F1531" i="135"/>
  <c r="L1530" i="135"/>
  <c r="F1530" i="135"/>
  <c r="L1529" i="135"/>
  <c r="F1529" i="135"/>
  <c r="L1528" i="135"/>
  <c r="F1528" i="135"/>
  <c r="L1527" i="135"/>
  <c r="F1527" i="135"/>
  <c r="L1526" i="135"/>
  <c r="F1526" i="135"/>
  <c r="L1525" i="135"/>
  <c r="F1525" i="135"/>
  <c r="L1524" i="135"/>
  <c r="F1524" i="135"/>
  <c r="L1523" i="135"/>
  <c r="F1523" i="135"/>
  <c r="L1522" i="135"/>
  <c r="F1522" i="135"/>
  <c r="L1521" i="135"/>
  <c r="F1521" i="135"/>
  <c r="L1519" i="135"/>
  <c r="F1519" i="135"/>
  <c r="L1518" i="135"/>
  <c r="F1518" i="135"/>
  <c r="L1517" i="135"/>
  <c r="F1517" i="135"/>
  <c r="L1516" i="135"/>
  <c r="F1516" i="135"/>
  <c r="L1515" i="135"/>
  <c r="F1515" i="135"/>
  <c r="L1514" i="135"/>
  <c r="F1514" i="135"/>
  <c r="L1513" i="135"/>
  <c r="F1513" i="135"/>
  <c r="L1509" i="135"/>
  <c r="F1509" i="135"/>
  <c r="L1508" i="135"/>
  <c r="F1508" i="135"/>
  <c r="L1507" i="135"/>
  <c r="F1507" i="135"/>
  <c r="L1505" i="135"/>
  <c r="F1505" i="135"/>
  <c r="L1503" i="135"/>
  <c r="F1503" i="135"/>
  <c r="L1502" i="135"/>
  <c r="F1502" i="135"/>
  <c r="L1501" i="135"/>
  <c r="F1501" i="135"/>
  <c r="L1500" i="135"/>
  <c r="F1500" i="135"/>
  <c r="L1499" i="135"/>
  <c r="F1499" i="135"/>
  <c r="L1495" i="135"/>
  <c r="F1495" i="135"/>
  <c r="L1494" i="135"/>
  <c r="F1494" i="135"/>
  <c r="L1491" i="135"/>
  <c r="F1491" i="135"/>
  <c r="L1490" i="135"/>
  <c r="F1490" i="135"/>
  <c r="L1489" i="135"/>
  <c r="F1489" i="135"/>
  <c r="L1488" i="135"/>
  <c r="F1488" i="135"/>
  <c r="L1487" i="135"/>
  <c r="F1487" i="135"/>
  <c r="L1486" i="135"/>
  <c r="F1486" i="135"/>
  <c r="L1485" i="135"/>
  <c r="F1485" i="135"/>
  <c r="L1484" i="135"/>
  <c r="F1484" i="135"/>
  <c r="L1480" i="135"/>
  <c r="F1480" i="135"/>
  <c r="L1479" i="135"/>
  <c r="F1479" i="135"/>
  <c r="L1476" i="135"/>
  <c r="F1476" i="135"/>
  <c r="L1475" i="135"/>
  <c r="F1475" i="135"/>
  <c r="L1474" i="135"/>
  <c r="F1474" i="135"/>
  <c r="L1473" i="135"/>
  <c r="F1473" i="135"/>
  <c r="L1472" i="135"/>
  <c r="F1472" i="135"/>
  <c r="L1471" i="135"/>
  <c r="F1471" i="135"/>
  <c r="L1470" i="135"/>
  <c r="F1470" i="135"/>
  <c r="L1469" i="135"/>
  <c r="F1469" i="135"/>
  <c r="L1432" i="135"/>
  <c r="F1432" i="135"/>
  <c r="L1431" i="135"/>
  <c r="F1431" i="135"/>
  <c r="L1430" i="135"/>
  <c r="F1430" i="135"/>
  <c r="L1429" i="135"/>
  <c r="F1429" i="135"/>
  <c r="L1424" i="135"/>
  <c r="F1424" i="135"/>
  <c r="L1423" i="135"/>
  <c r="F1423" i="135"/>
  <c r="L1422" i="135"/>
  <c r="F1422" i="135"/>
  <c r="L1421" i="135"/>
  <c r="F1421" i="135"/>
  <c r="L1420" i="135"/>
  <c r="F1420" i="135"/>
  <c r="L1419" i="135"/>
  <c r="F1419" i="135"/>
  <c r="L1418" i="135"/>
  <c r="F1418" i="135"/>
  <c r="L1417" i="135"/>
  <c r="F1417" i="135"/>
  <c r="L1414" i="135"/>
  <c r="F1414" i="135"/>
  <c r="L1413" i="135"/>
  <c r="F1413" i="135"/>
  <c r="L1412" i="135"/>
  <c r="F1412" i="135"/>
  <c r="L1411" i="135"/>
  <c r="F1411" i="135"/>
  <c r="L1410" i="135"/>
  <c r="F1410" i="135"/>
  <c r="L1409" i="135"/>
  <c r="F1409" i="135"/>
  <c r="L1408" i="135"/>
  <c r="F1408" i="135"/>
  <c r="L1407" i="135"/>
  <c r="F1407" i="135"/>
  <c r="L1406" i="135"/>
  <c r="F1406" i="135"/>
  <c r="L1405" i="135"/>
  <c r="F1405" i="135"/>
  <c r="L1404" i="135"/>
  <c r="F1404" i="135"/>
  <c r="L1400" i="135"/>
  <c r="F1400" i="135"/>
  <c r="L1399" i="135"/>
  <c r="F1399" i="135"/>
  <c r="L1398" i="135"/>
  <c r="F1398" i="135"/>
  <c r="L1397" i="135"/>
  <c r="F1397" i="135"/>
  <c r="L1392" i="135"/>
  <c r="F1392" i="135"/>
  <c r="L1391" i="135"/>
  <c r="F1391" i="135"/>
  <c r="L1390" i="135"/>
  <c r="F1390" i="135"/>
  <c r="L1389" i="135"/>
  <c r="F1389" i="135"/>
  <c r="L1388" i="135"/>
  <c r="F1388" i="135"/>
  <c r="L1387" i="135"/>
  <c r="F1387" i="135"/>
  <c r="L1386" i="135"/>
  <c r="F1386" i="135"/>
  <c r="L1385" i="135"/>
  <c r="F1385" i="135"/>
  <c r="L1382" i="135"/>
  <c r="F1382" i="135"/>
  <c r="L1381" i="135"/>
  <c r="F1381" i="135"/>
  <c r="L1380" i="135"/>
  <c r="F1380" i="135"/>
  <c r="L1379" i="135"/>
  <c r="F1379" i="135"/>
  <c r="L1378" i="135"/>
  <c r="F1378" i="135"/>
  <c r="L1377" i="135"/>
  <c r="F1377" i="135"/>
  <c r="L1376" i="135"/>
  <c r="F1376" i="135"/>
  <c r="L1375" i="135"/>
  <c r="F1375" i="135"/>
  <c r="L1374" i="135"/>
  <c r="F1374" i="135"/>
  <c r="L1373" i="135"/>
  <c r="F1373" i="135"/>
  <c r="L1372" i="135"/>
  <c r="F1372" i="135"/>
  <c r="L1368" i="135"/>
  <c r="F1368" i="135"/>
  <c r="L1367" i="135"/>
  <c r="F1367" i="135"/>
  <c r="L1366" i="135"/>
  <c r="F1366" i="135"/>
  <c r="L1365" i="135"/>
  <c r="F1365" i="135"/>
  <c r="L1360" i="135"/>
  <c r="F1360" i="135"/>
  <c r="L1359" i="135"/>
  <c r="F1359" i="135"/>
  <c r="L1358" i="135"/>
  <c r="F1358" i="135"/>
  <c r="L1357" i="135"/>
  <c r="F1357" i="135"/>
  <c r="L1356" i="135"/>
  <c r="F1356" i="135"/>
  <c r="L1355" i="135"/>
  <c r="F1355" i="135"/>
  <c r="L1354" i="135"/>
  <c r="F1354" i="135"/>
  <c r="L1353" i="135"/>
  <c r="F1353" i="135"/>
  <c r="L1350" i="135"/>
  <c r="F1350" i="135"/>
  <c r="L1349" i="135"/>
  <c r="F1349" i="135"/>
  <c r="L1348" i="135"/>
  <c r="F1348" i="135"/>
  <c r="L1347" i="135"/>
  <c r="F1347" i="135"/>
  <c r="L1346" i="135"/>
  <c r="F1346" i="135"/>
  <c r="L1345" i="135"/>
  <c r="F1345" i="135"/>
  <c r="L1344" i="135"/>
  <c r="F1344" i="135"/>
  <c r="L1343" i="135"/>
  <c r="F1343" i="135"/>
  <c r="L1342" i="135"/>
  <c r="F1342" i="135"/>
  <c r="L1341" i="135"/>
  <c r="F1341" i="135"/>
  <c r="L1340" i="135"/>
  <c r="F1340" i="135"/>
  <c r="L1336" i="135"/>
  <c r="F1336" i="135"/>
  <c r="L1335" i="135"/>
  <c r="F1335" i="135"/>
  <c r="L1334" i="135"/>
  <c r="F1334" i="135"/>
  <c r="L1333" i="135"/>
  <c r="F1333" i="135"/>
  <c r="L1328" i="135"/>
  <c r="F1328" i="135"/>
  <c r="L1327" i="135"/>
  <c r="F1327" i="135"/>
  <c r="L1326" i="135"/>
  <c r="F1326" i="135"/>
  <c r="L1325" i="135"/>
  <c r="F1325" i="135"/>
  <c r="L1324" i="135"/>
  <c r="F1324" i="135"/>
  <c r="L1323" i="135"/>
  <c r="F1323" i="135"/>
  <c r="L1322" i="135"/>
  <c r="F1322" i="135"/>
  <c r="L1321" i="135"/>
  <c r="F1321" i="135"/>
  <c r="L1318" i="135"/>
  <c r="F1318" i="135"/>
  <c r="L1317" i="135"/>
  <c r="F1317" i="135"/>
  <c r="L1316" i="135"/>
  <c r="F1316" i="135"/>
  <c r="L1315" i="135"/>
  <c r="F1315" i="135"/>
  <c r="L1314" i="135"/>
  <c r="F1314" i="135"/>
  <c r="L1313" i="135"/>
  <c r="F1313" i="135"/>
  <c r="L1312" i="135"/>
  <c r="F1312" i="135"/>
  <c r="L1311" i="135"/>
  <c r="F1311" i="135"/>
  <c r="L1310" i="135"/>
  <c r="F1310" i="135"/>
  <c r="L1309" i="135"/>
  <c r="F1309" i="135"/>
  <c r="L1308" i="135"/>
  <c r="F1308" i="135"/>
  <c r="L1304" i="135"/>
  <c r="F1304" i="135"/>
  <c r="L1303" i="135"/>
  <c r="F1303" i="135"/>
  <c r="L1302" i="135"/>
  <c r="F1302" i="135"/>
  <c r="L1301" i="135"/>
  <c r="F1301" i="135"/>
  <c r="L1296" i="135"/>
  <c r="F1296" i="135"/>
  <c r="L1295" i="135"/>
  <c r="F1295" i="135"/>
  <c r="L1294" i="135"/>
  <c r="F1294" i="135"/>
  <c r="L1293" i="135"/>
  <c r="F1293" i="135"/>
  <c r="L1292" i="135"/>
  <c r="F1292" i="135"/>
  <c r="L1291" i="135"/>
  <c r="F1291" i="135"/>
  <c r="L1290" i="135"/>
  <c r="F1290" i="135"/>
  <c r="L1289" i="135"/>
  <c r="F1289" i="135"/>
  <c r="L1286" i="135"/>
  <c r="F1286" i="135"/>
  <c r="L1285" i="135"/>
  <c r="F1285" i="135"/>
  <c r="L1284" i="135"/>
  <c r="F1284" i="135"/>
  <c r="L1283" i="135"/>
  <c r="F1283" i="135"/>
  <c r="L1282" i="135"/>
  <c r="F1282" i="135"/>
  <c r="L1281" i="135"/>
  <c r="F1281" i="135"/>
  <c r="L1280" i="135"/>
  <c r="F1280" i="135"/>
  <c r="L1279" i="135"/>
  <c r="F1279" i="135"/>
  <c r="L1278" i="135"/>
  <c r="F1278" i="135"/>
  <c r="L1277" i="135"/>
  <c r="F1277" i="135"/>
  <c r="L1276" i="135"/>
  <c r="F1276" i="135"/>
  <c r="L1272" i="135"/>
  <c r="F1272" i="135"/>
  <c r="L1271" i="135"/>
  <c r="F1271" i="135"/>
  <c r="L1270" i="135"/>
  <c r="F1270" i="135"/>
  <c r="L1269" i="135"/>
  <c r="F1269" i="135"/>
  <c r="L1264" i="135"/>
  <c r="F1264" i="135"/>
  <c r="L1263" i="135"/>
  <c r="F1263" i="135"/>
  <c r="L1262" i="135"/>
  <c r="F1262" i="135"/>
  <c r="L1261" i="135"/>
  <c r="F1261" i="135"/>
  <c r="L1260" i="135"/>
  <c r="F1260" i="135"/>
  <c r="L1259" i="135"/>
  <c r="F1259" i="135"/>
  <c r="L1258" i="135"/>
  <c r="F1258" i="135"/>
  <c r="L1257" i="135"/>
  <c r="F1257" i="135"/>
  <c r="L1254" i="135"/>
  <c r="F1254" i="135"/>
  <c r="L1253" i="135"/>
  <c r="F1253" i="135"/>
  <c r="L1252" i="135"/>
  <c r="F1252" i="135"/>
  <c r="L1251" i="135"/>
  <c r="F1251" i="135"/>
  <c r="L1250" i="135"/>
  <c r="F1250" i="135"/>
  <c r="L1249" i="135"/>
  <c r="F1249" i="135"/>
  <c r="L1248" i="135"/>
  <c r="F1248" i="135"/>
  <c r="L1247" i="135"/>
  <c r="F1247" i="135"/>
  <c r="L1246" i="135"/>
  <c r="F1246" i="135"/>
  <c r="L1245" i="135"/>
  <c r="F1245" i="135"/>
  <c r="L1244" i="135"/>
  <c r="F1244" i="135"/>
  <c r="L1230" i="135"/>
  <c r="F1230" i="135"/>
  <c r="L1229" i="135"/>
  <c r="F1229" i="135"/>
  <c r="L1228" i="135"/>
  <c r="F1228" i="135"/>
  <c r="L1227" i="135"/>
  <c r="F1227" i="135"/>
  <c r="L1226" i="135"/>
  <c r="F1226" i="135"/>
  <c r="L1225" i="135"/>
  <c r="F1225" i="135"/>
  <c r="L1221" i="135"/>
  <c r="F1221" i="135"/>
  <c r="L1220" i="135"/>
  <c r="F1220" i="135"/>
  <c r="L1219" i="135"/>
  <c r="F1219" i="135"/>
  <c r="L1218" i="135"/>
  <c r="F1218" i="135"/>
  <c r="L1217" i="135"/>
  <c r="F1217" i="135"/>
  <c r="L1216" i="135"/>
  <c r="F1216" i="135"/>
  <c r="T1213" i="135"/>
  <c r="R1213" i="135"/>
  <c r="P1213" i="135"/>
  <c r="T1212" i="135"/>
  <c r="R1212" i="135"/>
  <c r="P1212" i="135"/>
  <c r="T1211" i="135"/>
  <c r="R1211" i="135"/>
  <c r="P1211" i="135"/>
  <c r="T1210" i="135"/>
  <c r="R1210" i="135"/>
  <c r="P1210" i="135"/>
  <c r="T1209" i="135"/>
  <c r="R1209" i="135"/>
  <c r="P1209" i="135"/>
  <c r="T1208" i="135"/>
  <c r="R1208" i="135"/>
  <c r="P1208" i="135"/>
  <c r="T1207" i="135"/>
  <c r="R1207" i="135"/>
  <c r="P1207" i="135"/>
  <c r="L1203" i="135"/>
  <c r="F1203" i="135"/>
  <c r="L1202" i="135"/>
  <c r="F1202" i="135"/>
  <c r="L1201" i="135"/>
  <c r="F1201" i="135"/>
  <c r="L1200" i="135"/>
  <c r="F1200" i="135"/>
  <c r="L1199" i="135"/>
  <c r="F1199" i="135"/>
  <c r="L1198" i="135"/>
  <c r="F1198" i="135"/>
  <c r="L1194" i="135"/>
  <c r="F1194" i="135"/>
  <c r="L1193" i="135"/>
  <c r="F1193" i="135"/>
  <c r="L1192" i="135"/>
  <c r="F1192" i="135"/>
  <c r="L1191" i="135"/>
  <c r="F1191" i="135"/>
  <c r="L1190" i="135"/>
  <c r="F1190" i="135"/>
  <c r="L1189" i="135"/>
  <c r="F1189" i="135"/>
  <c r="L1185" i="135"/>
  <c r="F1185" i="135"/>
  <c r="L1184" i="135"/>
  <c r="F1184" i="135"/>
  <c r="L1183" i="135"/>
  <c r="F1183" i="135"/>
  <c r="L1182" i="135"/>
  <c r="F1182" i="135"/>
  <c r="L1141" i="135"/>
  <c r="F1141" i="135"/>
  <c r="L1140" i="135"/>
  <c r="F1140" i="135"/>
  <c r="L1139" i="135"/>
  <c r="F1139" i="135"/>
  <c r="L1138" i="135"/>
  <c r="F1138" i="135"/>
  <c r="L1135" i="135"/>
  <c r="F1135" i="135"/>
  <c r="L1134" i="135"/>
  <c r="F1134" i="135"/>
  <c r="L1133" i="135"/>
  <c r="F1133" i="135"/>
  <c r="L1128" i="135"/>
  <c r="F1128" i="135"/>
  <c r="L1127" i="135"/>
  <c r="F1127" i="135"/>
  <c r="L1126" i="135"/>
  <c r="F1126" i="135"/>
  <c r="L1125" i="135"/>
  <c r="F1125" i="135"/>
  <c r="L1124" i="135"/>
  <c r="F1124" i="135"/>
  <c r="L1123" i="135"/>
  <c r="F1123" i="135"/>
  <c r="L1122" i="135"/>
  <c r="F1122" i="135"/>
  <c r="L1121" i="135"/>
  <c r="F1121" i="135"/>
  <c r="L1120" i="135"/>
  <c r="F1120" i="135"/>
  <c r="L1117" i="135"/>
  <c r="F1117" i="135"/>
  <c r="L1116" i="135"/>
  <c r="F1116" i="135"/>
  <c r="L1115" i="135"/>
  <c r="F1115" i="135"/>
  <c r="L1114" i="135"/>
  <c r="F1114" i="135"/>
  <c r="L1113" i="135"/>
  <c r="F1113" i="135"/>
  <c r="L1112" i="135"/>
  <c r="F1112" i="135"/>
  <c r="L1111" i="135"/>
  <c r="F1111" i="135"/>
  <c r="L1110" i="135"/>
  <c r="F1110" i="135"/>
  <c r="L1109" i="135"/>
  <c r="F1109" i="135"/>
  <c r="L1108" i="135"/>
  <c r="F1108" i="135"/>
  <c r="L1107" i="135"/>
  <c r="F1107" i="135"/>
  <c r="L1103" i="135"/>
  <c r="F1103" i="135"/>
  <c r="L1102" i="135"/>
  <c r="F1102" i="135"/>
  <c r="L1101" i="135"/>
  <c r="F1101" i="135"/>
  <c r="L1100" i="135"/>
  <c r="F1100" i="135"/>
  <c r="L1097" i="135"/>
  <c r="F1097" i="135"/>
  <c r="L1096" i="135"/>
  <c r="F1096" i="135"/>
  <c r="L1095" i="135"/>
  <c r="F1095" i="135"/>
  <c r="L1090" i="135"/>
  <c r="F1090" i="135"/>
  <c r="L1089" i="135"/>
  <c r="F1089" i="135"/>
  <c r="L1088" i="135"/>
  <c r="F1088" i="135"/>
  <c r="L1087" i="135"/>
  <c r="F1087" i="135"/>
  <c r="L1086" i="135"/>
  <c r="F1086" i="135"/>
  <c r="L1085" i="135"/>
  <c r="F1085" i="135"/>
  <c r="L1084" i="135"/>
  <c r="F1084" i="135"/>
  <c r="L1083" i="135"/>
  <c r="F1083" i="135"/>
  <c r="L1082" i="135"/>
  <c r="F1082" i="135"/>
  <c r="L1079" i="135"/>
  <c r="F1079" i="135"/>
  <c r="L1078" i="135"/>
  <c r="F1078" i="135"/>
  <c r="L1077" i="135"/>
  <c r="F1077" i="135"/>
  <c r="L1076" i="135"/>
  <c r="F1076" i="135"/>
  <c r="L1075" i="135"/>
  <c r="F1075" i="135"/>
  <c r="L1074" i="135"/>
  <c r="F1074" i="135"/>
  <c r="L1073" i="135"/>
  <c r="F1073" i="135"/>
  <c r="L1072" i="135"/>
  <c r="F1072" i="135"/>
  <c r="L1071" i="135"/>
  <c r="F1071" i="135"/>
  <c r="L1070" i="135"/>
  <c r="F1070" i="135"/>
  <c r="L1069" i="135"/>
  <c r="F1069" i="135"/>
  <c r="L1065" i="135"/>
  <c r="F1065" i="135"/>
  <c r="L1064" i="135"/>
  <c r="F1064" i="135"/>
  <c r="L1063" i="135"/>
  <c r="F1063" i="135"/>
  <c r="L1062" i="135"/>
  <c r="F1062" i="135"/>
  <c r="L1059" i="135"/>
  <c r="F1059" i="135"/>
  <c r="L1058" i="135"/>
  <c r="F1058" i="135"/>
  <c r="L1057" i="135"/>
  <c r="F1057" i="135"/>
  <c r="L1052" i="135"/>
  <c r="F1052" i="135"/>
  <c r="L1051" i="135"/>
  <c r="F1051" i="135"/>
  <c r="L1050" i="135"/>
  <c r="F1050" i="135"/>
  <c r="L1049" i="135"/>
  <c r="F1049" i="135"/>
  <c r="L1048" i="135"/>
  <c r="F1048" i="135"/>
  <c r="L1047" i="135"/>
  <c r="F1047" i="135"/>
  <c r="L1046" i="135"/>
  <c r="F1046" i="135"/>
  <c r="L1045" i="135"/>
  <c r="F1045" i="135"/>
  <c r="L1044" i="135"/>
  <c r="F1044" i="135"/>
  <c r="L1041" i="135"/>
  <c r="F1041" i="135"/>
  <c r="L1040" i="135"/>
  <c r="F1040" i="135"/>
  <c r="L1039" i="135"/>
  <c r="F1039" i="135"/>
  <c r="L1038" i="135"/>
  <c r="F1038" i="135"/>
  <c r="L1037" i="135"/>
  <c r="F1037" i="135"/>
  <c r="L1036" i="135"/>
  <c r="F1036" i="135"/>
  <c r="L1035" i="135"/>
  <c r="F1035" i="135"/>
  <c r="L1034" i="135"/>
  <c r="F1034" i="135"/>
  <c r="L1033" i="135"/>
  <c r="F1033" i="135"/>
  <c r="L1032" i="135"/>
  <c r="F1032" i="135"/>
  <c r="L1031" i="135"/>
  <c r="F1031" i="135"/>
  <c r="L1027" i="135"/>
  <c r="F1027" i="135"/>
  <c r="L1026" i="135"/>
  <c r="F1026" i="135"/>
  <c r="L1025" i="135"/>
  <c r="F1025" i="135"/>
  <c r="L1024" i="135"/>
  <c r="F1024" i="135"/>
  <c r="L1021" i="135"/>
  <c r="F1021" i="135"/>
  <c r="L1020" i="135"/>
  <c r="F1020" i="135"/>
  <c r="L1019" i="135"/>
  <c r="F1019" i="135"/>
  <c r="L1014" i="135"/>
  <c r="F1014" i="135"/>
  <c r="L1013" i="135"/>
  <c r="F1013" i="135"/>
  <c r="L1012" i="135"/>
  <c r="F1012" i="135"/>
  <c r="L1011" i="135"/>
  <c r="F1011" i="135"/>
  <c r="L1010" i="135"/>
  <c r="F1010" i="135"/>
  <c r="L1009" i="135"/>
  <c r="F1009" i="135"/>
  <c r="L1008" i="135"/>
  <c r="F1008" i="135"/>
  <c r="L1007" i="135"/>
  <c r="F1007" i="135"/>
  <c r="L1006" i="135"/>
  <c r="F1006" i="135"/>
  <c r="L1003" i="135"/>
  <c r="F1003" i="135"/>
  <c r="L1002" i="135"/>
  <c r="F1002" i="135"/>
  <c r="L1001" i="135"/>
  <c r="F1001" i="135"/>
  <c r="L1000" i="135"/>
  <c r="F1000" i="135"/>
  <c r="L999" i="135"/>
  <c r="F999" i="135"/>
  <c r="L998" i="135"/>
  <c r="F998" i="135"/>
  <c r="L997" i="135"/>
  <c r="F997" i="135"/>
  <c r="L996" i="135"/>
  <c r="F996" i="135"/>
  <c r="L995" i="135"/>
  <c r="F995" i="135"/>
  <c r="L994" i="135"/>
  <c r="F994" i="135"/>
  <c r="L993" i="135"/>
  <c r="F993" i="135"/>
  <c r="L989" i="135"/>
  <c r="F989" i="135"/>
  <c r="L988" i="135"/>
  <c r="F988" i="135"/>
  <c r="L987" i="135"/>
  <c r="F987" i="135"/>
  <c r="L986" i="135"/>
  <c r="F986" i="135"/>
  <c r="L983" i="135"/>
  <c r="F983" i="135"/>
  <c r="L982" i="135"/>
  <c r="F982" i="135"/>
  <c r="L981" i="135"/>
  <c r="F981" i="135"/>
  <c r="L976" i="135"/>
  <c r="F976" i="135"/>
  <c r="L975" i="135"/>
  <c r="F975" i="135"/>
  <c r="L974" i="135"/>
  <c r="F974" i="135"/>
  <c r="L973" i="135"/>
  <c r="F973" i="135"/>
  <c r="L972" i="135"/>
  <c r="F972" i="135"/>
  <c r="L971" i="135"/>
  <c r="F971" i="135"/>
  <c r="L970" i="135"/>
  <c r="F970" i="135"/>
  <c r="L969" i="135"/>
  <c r="F969" i="135"/>
  <c r="L968" i="135"/>
  <c r="F968" i="135"/>
  <c r="L965" i="135"/>
  <c r="F965" i="135"/>
  <c r="L964" i="135"/>
  <c r="F964" i="135"/>
  <c r="L963" i="135"/>
  <c r="F963" i="135"/>
  <c r="L962" i="135"/>
  <c r="F962" i="135"/>
  <c r="L961" i="135"/>
  <c r="F961" i="135"/>
  <c r="L960" i="135"/>
  <c r="F960" i="135"/>
  <c r="L959" i="135"/>
  <c r="F959" i="135"/>
  <c r="L958" i="135"/>
  <c r="F958" i="135"/>
  <c r="L957" i="135"/>
  <c r="F957" i="135"/>
  <c r="L956" i="135"/>
  <c r="F956" i="135"/>
  <c r="L955" i="135"/>
  <c r="F955" i="135"/>
  <c r="L951" i="135"/>
  <c r="F951" i="135"/>
  <c r="L950" i="135"/>
  <c r="F950" i="135"/>
  <c r="L949" i="135"/>
  <c r="F949" i="135"/>
  <c r="L948" i="135"/>
  <c r="F948" i="135"/>
  <c r="L945" i="135"/>
  <c r="F945" i="135"/>
  <c r="L944" i="135"/>
  <c r="F944" i="135"/>
  <c r="L943" i="135"/>
  <c r="F943" i="135"/>
  <c r="L938" i="135"/>
  <c r="F938" i="135"/>
  <c r="L937" i="135"/>
  <c r="F937" i="135"/>
  <c r="L936" i="135"/>
  <c r="F936" i="135"/>
  <c r="L935" i="135"/>
  <c r="F935" i="135"/>
  <c r="L934" i="135"/>
  <c r="F934" i="135"/>
  <c r="L933" i="135"/>
  <c r="F933" i="135"/>
  <c r="L932" i="135"/>
  <c r="F932" i="135"/>
  <c r="L931" i="135"/>
  <c r="F931" i="135"/>
  <c r="L930" i="135"/>
  <c r="F930" i="135"/>
  <c r="L927" i="135"/>
  <c r="F927" i="135"/>
  <c r="L926" i="135"/>
  <c r="F926" i="135"/>
  <c r="L925" i="135"/>
  <c r="F925" i="135"/>
  <c r="L924" i="135"/>
  <c r="F924" i="135"/>
  <c r="L923" i="135"/>
  <c r="F923" i="135"/>
  <c r="L922" i="135"/>
  <c r="F922" i="135"/>
  <c r="L921" i="135"/>
  <c r="F921" i="135"/>
  <c r="L920" i="135"/>
  <c r="F920" i="135"/>
  <c r="L919" i="135"/>
  <c r="F919" i="135"/>
  <c r="L918" i="135"/>
  <c r="F918" i="135"/>
  <c r="L917" i="135"/>
  <c r="F917" i="135"/>
  <c r="L913" i="135"/>
  <c r="F913" i="135"/>
  <c r="L912" i="135"/>
  <c r="F912" i="135"/>
  <c r="L911" i="135"/>
  <c r="F911" i="135"/>
  <c r="L910" i="135"/>
  <c r="F910" i="135"/>
  <c r="L907" i="135"/>
  <c r="F907" i="135"/>
  <c r="L906" i="135"/>
  <c r="F906" i="135"/>
  <c r="L905" i="135"/>
  <c r="F905" i="135"/>
  <c r="L900" i="135"/>
  <c r="F900" i="135"/>
  <c r="L899" i="135"/>
  <c r="F899" i="135"/>
  <c r="L898" i="135"/>
  <c r="F898" i="135"/>
  <c r="L897" i="135"/>
  <c r="F897" i="135"/>
  <c r="L896" i="135"/>
  <c r="F896" i="135"/>
  <c r="L895" i="135"/>
  <c r="F895" i="135"/>
  <c r="L894" i="135"/>
  <c r="F894" i="135"/>
  <c r="L893" i="135"/>
  <c r="F893" i="135"/>
  <c r="L892" i="135"/>
  <c r="F892" i="135"/>
  <c r="L889" i="135"/>
  <c r="F889" i="135"/>
  <c r="L888" i="135"/>
  <c r="F888" i="135"/>
  <c r="L887" i="135"/>
  <c r="F887" i="135"/>
  <c r="L886" i="135"/>
  <c r="F886" i="135"/>
  <c r="L885" i="135"/>
  <c r="F885" i="135"/>
  <c r="L884" i="135"/>
  <c r="F884" i="135"/>
  <c r="L883" i="135"/>
  <c r="F883" i="135"/>
  <c r="L882" i="135"/>
  <c r="F882" i="135"/>
  <c r="L881" i="135"/>
  <c r="F881" i="135"/>
  <c r="L880" i="135"/>
  <c r="F880" i="135"/>
  <c r="L879" i="135"/>
  <c r="F879" i="135"/>
  <c r="L875" i="135"/>
  <c r="F875" i="135"/>
  <c r="L874" i="135"/>
  <c r="F874" i="135"/>
  <c r="L873" i="135"/>
  <c r="F873" i="135"/>
  <c r="L872" i="135"/>
  <c r="F872" i="135"/>
  <c r="L869" i="135"/>
  <c r="F869" i="135"/>
  <c r="L868" i="135"/>
  <c r="F868" i="135"/>
  <c r="L867" i="135"/>
  <c r="F867" i="135"/>
  <c r="L862" i="135"/>
  <c r="F862" i="135"/>
  <c r="L861" i="135"/>
  <c r="F861" i="135"/>
  <c r="L860" i="135"/>
  <c r="F860" i="135"/>
  <c r="L859" i="135"/>
  <c r="F859" i="135"/>
  <c r="L858" i="135"/>
  <c r="F858" i="135"/>
  <c r="L857" i="135"/>
  <c r="F857" i="135"/>
  <c r="L856" i="135"/>
  <c r="F856" i="135"/>
  <c r="L855" i="135"/>
  <c r="F855" i="135"/>
  <c r="L854" i="135"/>
  <c r="F854" i="135"/>
  <c r="L851" i="135"/>
  <c r="F851" i="135"/>
  <c r="L850" i="135"/>
  <c r="F850" i="135"/>
  <c r="L849" i="135"/>
  <c r="F849" i="135"/>
  <c r="L848" i="135"/>
  <c r="F848" i="135"/>
  <c r="L847" i="135"/>
  <c r="F847" i="135"/>
  <c r="L846" i="135"/>
  <c r="F846" i="135"/>
  <c r="L845" i="135"/>
  <c r="F845" i="135"/>
  <c r="L844" i="135"/>
  <c r="F844" i="135"/>
  <c r="L843" i="135"/>
  <c r="F843" i="135"/>
  <c r="L842" i="135"/>
  <c r="F842" i="135"/>
  <c r="L841" i="135"/>
  <c r="F841" i="135"/>
  <c r="L836" i="135"/>
  <c r="F836" i="135"/>
  <c r="N835" i="135"/>
  <c r="L835" i="135"/>
  <c r="H835" i="135"/>
  <c r="T835" i="135" s="1"/>
  <c r="F835" i="135"/>
  <c r="L828" i="135"/>
  <c r="F828" i="135"/>
  <c r="L827" i="135"/>
  <c r="F827" i="135"/>
  <c r="L824" i="135"/>
  <c r="F824" i="135"/>
  <c r="L823" i="135"/>
  <c r="F823" i="135"/>
  <c r="L815" i="135"/>
  <c r="F815" i="135"/>
  <c r="L814" i="135"/>
  <c r="F814" i="135"/>
  <c r="L811" i="135"/>
  <c r="F811" i="135"/>
  <c r="L810" i="135"/>
  <c r="F810" i="135"/>
  <c r="L804" i="135"/>
  <c r="F804" i="135"/>
  <c r="N803" i="135"/>
  <c r="L803" i="135"/>
  <c r="H803" i="135"/>
  <c r="F803" i="135"/>
  <c r="T801" i="135"/>
  <c r="R801" i="135"/>
  <c r="T800" i="135"/>
  <c r="R800" i="135"/>
  <c r="L800" i="135"/>
  <c r="F800" i="135"/>
  <c r="T799" i="135"/>
  <c r="R799" i="135"/>
  <c r="L799" i="135"/>
  <c r="F799" i="135"/>
  <c r="T798" i="135"/>
  <c r="R798" i="135"/>
  <c r="L798" i="135"/>
  <c r="F798" i="135"/>
  <c r="T797" i="135"/>
  <c r="R797" i="135"/>
  <c r="L797" i="135"/>
  <c r="F797" i="135"/>
  <c r="T796" i="135"/>
  <c r="R796" i="135"/>
  <c r="L796" i="135"/>
  <c r="F796" i="135"/>
  <c r="T795" i="135"/>
  <c r="R795" i="135"/>
  <c r="L795" i="135"/>
  <c r="F795" i="135"/>
  <c r="T794" i="135"/>
  <c r="R794" i="135"/>
  <c r="L794" i="135"/>
  <c r="F794" i="135"/>
  <c r="L791" i="135"/>
  <c r="F791" i="135"/>
  <c r="T783" i="135"/>
  <c r="R783" i="135"/>
  <c r="T782" i="135"/>
  <c r="R782" i="135"/>
  <c r="L782" i="135"/>
  <c r="F782" i="135"/>
  <c r="T781" i="135"/>
  <c r="R781" i="135"/>
  <c r="L781" i="135"/>
  <c r="F781" i="135"/>
  <c r="T780" i="135"/>
  <c r="R780" i="135"/>
  <c r="L780" i="135"/>
  <c r="F780" i="135"/>
  <c r="T779" i="135"/>
  <c r="R779" i="135"/>
  <c r="L779" i="135"/>
  <c r="F779" i="135"/>
  <c r="T778" i="135"/>
  <c r="R778" i="135"/>
  <c r="L778" i="135"/>
  <c r="F778" i="135"/>
  <c r="T777" i="135"/>
  <c r="R777" i="135"/>
  <c r="L777" i="135"/>
  <c r="F777" i="135"/>
  <c r="T776" i="135"/>
  <c r="R776" i="135"/>
  <c r="L776" i="135"/>
  <c r="F776" i="135"/>
  <c r="T774" i="135"/>
  <c r="R774" i="135"/>
  <c r="T773" i="135"/>
  <c r="R773" i="135"/>
  <c r="L773" i="135"/>
  <c r="F773" i="135"/>
  <c r="T772" i="135"/>
  <c r="R772" i="135"/>
  <c r="L772" i="135"/>
  <c r="F772" i="135"/>
  <c r="T771" i="135"/>
  <c r="R771" i="135"/>
  <c r="L771" i="135"/>
  <c r="F771" i="135"/>
  <c r="T770" i="135"/>
  <c r="R770" i="135"/>
  <c r="L770" i="135"/>
  <c r="F770" i="135"/>
  <c r="T769" i="135"/>
  <c r="R769" i="135"/>
  <c r="L769" i="135"/>
  <c r="F769" i="135"/>
  <c r="T768" i="135"/>
  <c r="R768" i="135"/>
  <c r="L768" i="135"/>
  <c r="F768" i="135"/>
  <c r="T767" i="135"/>
  <c r="R767" i="135"/>
  <c r="L767" i="135"/>
  <c r="F767" i="135"/>
  <c r="T764" i="135"/>
  <c r="R764" i="135"/>
  <c r="T763" i="135"/>
  <c r="R763" i="135"/>
  <c r="L763" i="135"/>
  <c r="F763" i="135"/>
  <c r="T762" i="135"/>
  <c r="R762" i="135"/>
  <c r="L762" i="135"/>
  <c r="F762" i="135"/>
  <c r="T761" i="135"/>
  <c r="R761" i="135"/>
  <c r="L761" i="135"/>
  <c r="F761" i="135"/>
  <c r="T760" i="135"/>
  <c r="R760" i="135"/>
  <c r="L760" i="135"/>
  <c r="F760" i="135"/>
  <c r="T759" i="135"/>
  <c r="R759" i="135"/>
  <c r="L759" i="135"/>
  <c r="F759" i="135"/>
  <c r="T758" i="135"/>
  <c r="R758" i="135"/>
  <c r="L758" i="135"/>
  <c r="F758" i="135"/>
  <c r="T757" i="135"/>
  <c r="R757" i="135"/>
  <c r="L757" i="135"/>
  <c r="F757" i="135"/>
  <c r="T746" i="135"/>
  <c r="R746" i="135"/>
  <c r="T745" i="135"/>
  <c r="R745" i="135"/>
  <c r="L745" i="135"/>
  <c r="F745" i="135"/>
  <c r="T744" i="135"/>
  <c r="R744" i="135"/>
  <c r="L744" i="135"/>
  <c r="F744" i="135"/>
  <c r="T743" i="135"/>
  <c r="R743" i="135"/>
  <c r="L743" i="135"/>
  <c r="F743" i="135"/>
  <c r="T742" i="135"/>
  <c r="R742" i="135"/>
  <c r="L742" i="135"/>
  <c r="F742" i="135"/>
  <c r="T741" i="135"/>
  <c r="R741" i="135"/>
  <c r="L741" i="135"/>
  <c r="F741" i="135"/>
  <c r="T740" i="135"/>
  <c r="R740" i="135"/>
  <c r="L740" i="135"/>
  <c r="F740" i="135"/>
  <c r="T739" i="135"/>
  <c r="R739" i="135"/>
  <c r="L739" i="135"/>
  <c r="F739" i="135"/>
  <c r="T737" i="135"/>
  <c r="R737" i="135"/>
  <c r="T736" i="135"/>
  <c r="R736" i="135"/>
  <c r="L736" i="135"/>
  <c r="F736" i="135"/>
  <c r="T735" i="135"/>
  <c r="R735" i="135"/>
  <c r="L735" i="135"/>
  <c r="F735" i="135"/>
  <c r="T734" i="135"/>
  <c r="R734" i="135"/>
  <c r="L734" i="135"/>
  <c r="F734" i="135"/>
  <c r="T733" i="135"/>
  <c r="R733" i="135"/>
  <c r="L733" i="135"/>
  <c r="F733" i="135"/>
  <c r="T732" i="135"/>
  <c r="R732" i="135"/>
  <c r="L732" i="135"/>
  <c r="F732" i="135"/>
  <c r="T731" i="135"/>
  <c r="R731" i="135"/>
  <c r="L731" i="135"/>
  <c r="F731" i="135"/>
  <c r="T730" i="135"/>
  <c r="R730" i="135"/>
  <c r="L730" i="135"/>
  <c r="F730" i="135"/>
  <c r="L722" i="135"/>
  <c r="F722" i="135"/>
  <c r="L721" i="135"/>
  <c r="F721" i="135"/>
  <c r="T707" i="135"/>
  <c r="R707" i="135"/>
  <c r="T706" i="135"/>
  <c r="R706" i="135"/>
  <c r="L706" i="135"/>
  <c r="F706" i="135"/>
  <c r="T705" i="135"/>
  <c r="R705" i="135"/>
  <c r="L705" i="135"/>
  <c r="F705" i="135"/>
  <c r="T704" i="135"/>
  <c r="R704" i="135"/>
  <c r="L704" i="135"/>
  <c r="F704" i="135"/>
  <c r="T703" i="135"/>
  <c r="R703" i="135"/>
  <c r="L703" i="135"/>
  <c r="F703" i="135"/>
  <c r="T702" i="135"/>
  <c r="R702" i="135"/>
  <c r="L702" i="135"/>
  <c r="F702" i="135"/>
  <c r="T701" i="135"/>
  <c r="R701" i="135"/>
  <c r="L701" i="135"/>
  <c r="F701" i="135"/>
  <c r="T700" i="135"/>
  <c r="R700" i="135"/>
  <c r="L700" i="135"/>
  <c r="F700" i="135"/>
  <c r="T699" i="135"/>
  <c r="R699" i="135"/>
  <c r="L699" i="135"/>
  <c r="F699" i="135"/>
  <c r="T698" i="135"/>
  <c r="R698" i="135"/>
  <c r="L698" i="135"/>
  <c r="F698" i="135"/>
  <c r="T695" i="135"/>
  <c r="R695" i="135"/>
  <c r="T694" i="135"/>
  <c r="R694" i="135"/>
  <c r="L694" i="135"/>
  <c r="F694" i="135"/>
  <c r="T693" i="135"/>
  <c r="R693" i="135"/>
  <c r="L693" i="135"/>
  <c r="F693" i="135"/>
  <c r="T692" i="135"/>
  <c r="R692" i="135"/>
  <c r="L692" i="135"/>
  <c r="F692" i="135"/>
  <c r="T691" i="135"/>
  <c r="R691" i="135"/>
  <c r="L691" i="135"/>
  <c r="F691" i="135"/>
  <c r="T690" i="135"/>
  <c r="R690" i="135"/>
  <c r="L690" i="135"/>
  <c r="F690" i="135"/>
  <c r="T689" i="135"/>
  <c r="R689" i="135"/>
  <c r="L689" i="135"/>
  <c r="F689" i="135"/>
  <c r="T688" i="135"/>
  <c r="R688" i="135"/>
  <c r="L688" i="135"/>
  <c r="F688" i="135"/>
  <c r="T687" i="135"/>
  <c r="R687" i="135"/>
  <c r="L687" i="135"/>
  <c r="F687" i="135"/>
  <c r="T686" i="135"/>
  <c r="R686" i="135"/>
  <c r="L686" i="135"/>
  <c r="F686" i="135"/>
  <c r="T683" i="135"/>
  <c r="R683" i="135"/>
  <c r="T682" i="135"/>
  <c r="R682" i="135"/>
  <c r="L682" i="135"/>
  <c r="F682" i="135"/>
  <c r="T681" i="135"/>
  <c r="R681" i="135"/>
  <c r="L681" i="135"/>
  <c r="F681" i="135"/>
  <c r="T680" i="135"/>
  <c r="R680" i="135"/>
  <c r="L680" i="135"/>
  <c r="F680" i="135"/>
  <c r="T679" i="135"/>
  <c r="R679" i="135"/>
  <c r="L679" i="135"/>
  <c r="F679" i="135"/>
  <c r="T678" i="135"/>
  <c r="R678" i="135"/>
  <c r="L678" i="135"/>
  <c r="F678" i="135"/>
  <c r="T677" i="135"/>
  <c r="R677" i="135"/>
  <c r="L677" i="135"/>
  <c r="F677" i="135"/>
  <c r="T676" i="135"/>
  <c r="R676" i="135"/>
  <c r="L676" i="135"/>
  <c r="F676" i="135"/>
  <c r="T675" i="135"/>
  <c r="R675" i="135"/>
  <c r="L675" i="135"/>
  <c r="F675" i="135"/>
  <c r="T674" i="135"/>
  <c r="R674" i="135"/>
  <c r="L674" i="135"/>
  <c r="F674" i="135"/>
  <c r="T671" i="135"/>
  <c r="R671" i="135"/>
  <c r="T670" i="135"/>
  <c r="R670" i="135"/>
  <c r="L670" i="135"/>
  <c r="F670" i="135"/>
  <c r="T669" i="135"/>
  <c r="R669" i="135"/>
  <c r="L669" i="135"/>
  <c r="F669" i="135"/>
  <c r="T668" i="135"/>
  <c r="R668" i="135"/>
  <c r="L668" i="135"/>
  <c r="F668" i="135"/>
  <c r="T667" i="135"/>
  <c r="R667" i="135"/>
  <c r="L667" i="135"/>
  <c r="F667" i="135"/>
  <c r="T666" i="135"/>
  <c r="R666" i="135"/>
  <c r="L666" i="135"/>
  <c r="F666" i="135"/>
  <c r="T665" i="135"/>
  <c r="R665" i="135"/>
  <c r="L665" i="135"/>
  <c r="F665" i="135"/>
  <c r="T664" i="135"/>
  <c r="R664" i="135"/>
  <c r="L664" i="135"/>
  <c r="F664" i="135"/>
  <c r="T663" i="135"/>
  <c r="R663" i="135"/>
  <c r="L663" i="135"/>
  <c r="F663" i="135"/>
  <c r="T662" i="135"/>
  <c r="R662" i="135"/>
  <c r="L662" i="135"/>
  <c r="F662" i="135"/>
  <c r="L658" i="135"/>
  <c r="F658" i="135"/>
  <c r="L656" i="135"/>
  <c r="F656" i="135"/>
  <c r="L655" i="135"/>
  <c r="F655" i="135"/>
  <c r="T646" i="135"/>
  <c r="R646" i="135"/>
  <c r="T645" i="135"/>
  <c r="R645" i="135"/>
  <c r="L645" i="135"/>
  <c r="F645" i="135"/>
  <c r="T644" i="135"/>
  <c r="R644" i="135"/>
  <c r="L644" i="135"/>
  <c r="F644" i="135"/>
  <c r="T643" i="135"/>
  <c r="R643" i="135"/>
  <c r="L643" i="135"/>
  <c r="F643" i="135"/>
  <c r="T642" i="135"/>
  <c r="R642" i="135"/>
  <c r="L642" i="135"/>
  <c r="F642" i="135"/>
  <c r="T641" i="135"/>
  <c r="R641" i="135"/>
  <c r="L641" i="135"/>
  <c r="F641" i="135"/>
  <c r="T640" i="135"/>
  <c r="R640" i="135"/>
  <c r="L640" i="135"/>
  <c r="F640" i="135"/>
  <c r="T638" i="135"/>
  <c r="R638" i="135"/>
  <c r="T637" i="135"/>
  <c r="R637" i="135"/>
  <c r="L637" i="135"/>
  <c r="F637" i="135"/>
  <c r="T636" i="135"/>
  <c r="R636" i="135"/>
  <c r="L636" i="135"/>
  <c r="F636" i="135"/>
  <c r="T635" i="135"/>
  <c r="R635" i="135"/>
  <c r="L635" i="135"/>
  <c r="F635" i="135"/>
  <c r="T634" i="135"/>
  <c r="R634" i="135"/>
  <c r="L634" i="135"/>
  <c r="F634" i="135"/>
  <c r="T633" i="135"/>
  <c r="R633" i="135"/>
  <c r="L633" i="135"/>
  <c r="F633" i="135"/>
  <c r="T632" i="135"/>
  <c r="R632" i="135"/>
  <c r="L632" i="135"/>
  <c r="F632" i="135"/>
  <c r="T624" i="135"/>
  <c r="R624" i="135"/>
  <c r="L624" i="135"/>
  <c r="F624" i="135"/>
  <c r="T622" i="135"/>
  <c r="R622" i="135"/>
  <c r="T621" i="135"/>
  <c r="R621" i="135"/>
  <c r="L621" i="135"/>
  <c r="F621" i="135"/>
  <c r="T620" i="135"/>
  <c r="R620" i="135"/>
  <c r="L620" i="135"/>
  <c r="F620" i="135"/>
  <c r="T619" i="135"/>
  <c r="R619" i="135"/>
  <c r="L619" i="135"/>
  <c r="F619" i="135"/>
  <c r="T618" i="135"/>
  <c r="R618" i="135"/>
  <c r="L618" i="135"/>
  <c r="F618" i="135"/>
  <c r="T617" i="135"/>
  <c r="R617" i="135"/>
  <c r="L617" i="135"/>
  <c r="F617" i="135"/>
  <c r="T616" i="135"/>
  <c r="R616" i="135"/>
  <c r="L616" i="135"/>
  <c r="F616" i="135"/>
  <c r="L611" i="135"/>
  <c r="F611" i="135"/>
  <c r="L610" i="135"/>
  <c r="F610" i="135"/>
  <c r="L609" i="135"/>
  <c r="F609" i="135"/>
  <c r="L604" i="135"/>
  <c r="F604" i="135"/>
  <c r="L603" i="135"/>
  <c r="F603" i="135"/>
  <c r="L599" i="135"/>
  <c r="F599" i="135"/>
  <c r="L598" i="135"/>
  <c r="F598" i="135"/>
  <c r="L597" i="135"/>
  <c r="F597" i="135"/>
  <c r="L593" i="135"/>
  <c r="F593" i="135"/>
  <c r="L592" i="135"/>
  <c r="F592" i="135"/>
  <c r="L591" i="135"/>
  <c r="F591" i="135"/>
  <c r="L586" i="135"/>
  <c r="F586" i="135"/>
  <c r="L584" i="135"/>
  <c r="F584" i="135"/>
  <c r="L582" i="135"/>
  <c r="F582" i="135"/>
  <c r="L581" i="135"/>
  <c r="F581" i="135"/>
  <c r="L580" i="135"/>
  <c r="F580" i="135"/>
  <c r="L579" i="135"/>
  <c r="F579" i="135"/>
  <c r="L577" i="135"/>
  <c r="F577" i="135"/>
  <c r="L576" i="135"/>
  <c r="F576" i="135"/>
  <c r="L573" i="135"/>
  <c r="F573" i="135"/>
  <c r="L572" i="135"/>
  <c r="F572" i="135"/>
  <c r="L571" i="135"/>
  <c r="F571" i="135"/>
  <c r="L570" i="135"/>
  <c r="F570" i="135"/>
  <c r="L569" i="135"/>
  <c r="F569" i="135"/>
  <c r="L568" i="135"/>
  <c r="F568" i="135"/>
  <c r="L567" i="135"/>
  <c r="F567" i="135"/>
  <c r="L566" i="135"/>
  <c r="F566" i="135"/>
  <c r="L563" i="135"/>
  <c r="F563" i="135"/>
  <c r="L562" i="135"/>
  <c r="F562" i="135"/>
  <c r="L561" i="135"/>
  <c r="F561" i="135"/>
  <c r="L560" i="135"/>
  <c r="F560" i="135"/>
  <c r="L558" i="135"/>
  <c r="F558" i="135"/>
  <c r="L557" i="135"/>
  <c r="F557" i="135"/>
  <c r="L556" i="135"/>
  <c r="F556" i="135"/>
  <c r="L552" i="135"/>
  <c r="F552" i="135"/>
  <c r="L550" i="135"/>
  <c r="F550" i="135"/>
  <c r="L549" i="135"/>
  <c r="F549" i="135"/>
  <c r="L548" i="135"/>
  <c r="F548" i="135"/>
  <c r="L547" i="135"/>
  <c r="F547" i="135"/>
  <c r="L546" i="135"/>
  <c r="F546" i="135"/>
  <c r="L545" i="135"/>
  <c r="F545" i="135"/>
  <c r="N544" i="135"/>
  <c r="L544" i="135"/>
  <c r="H544" i="135"/>
  <c r="T544" i="135" s="1"/>
  <c r="F544" i="135"/>
  <c r="L543" i="135"/>
  <c r="F543" i="135"/>
  <c r="L542" i="135"/>
  <c r="F542" i="135"/>
  <c r="L541" i="135"/>
  <c r="F541" i="135"/>
  <c r="L540" i="135"/>
  <c r="F540" i="135"/>
  <c r="L539" i="135"/>
  <c r="F539" i="135"/>
  <c r="L538" i="135"/>
  <c r="F538" i="135"/>
  <c r="L537" i="135"/>
  <c r="F537" i="135"/>
  <c r="L536" i="135"/>
  <c r="F536" i="135"/>
  <c r="L535" i="135"/>
  <c r="F535" i="135"/>
  <c r="L534" i="135"/>
  <c r="F534" i="135"/>
  <c r="L530" i="135"/>
  <c r="F530" i="135"/>
  <c r="L529" i="135"/>
  <c r="F529" i="135"/>
  <c r="L528" i="135"/>
  <c r="F528" i="135"/>
  <c r="L527" i="135"/>
  <c r="F527" i="135"/>
  <c r="L526" i="135"/>
  <c r="F526" i="135"/>
  <c r="L525" i="135"/>
  <c r="F525" i="135"/>
  <c r="L523" i="135"/>
  <c r="F523" i="135"/>
  <c r="L522" i="135"/>
  <c r="F522" i="135"/>
  <c r="L521" i="135"/>
  <c r="F521" i="135"/>
  <c r="L520" i="135"/>
  <c r="F520" i="135"/>
  <c r="L519" i="135"/>
  <c r="F519" i="135"/>
  <c r="L518" i="135"/>
  <c r="F518" i="135"/>
  <c r="L517" i="135"/>
  <c r="F517" i="135"/>
  <c r="L516" i="135"/>
  <c r="F516" i="135"/>
  <c r="L515" i="135"/>
  <c r="F515" i="135"/>
  <c r="L514" i="135"/>
  <c r="F514" i="135"/>
  <c r="L513" i="135"/>
  <c r="F513" i="135"/>
  <c r="L512" i="135"/>
  <c r="F512" i="135"/>
  <c r="L511" i="135"/>
  <c r="F511" i="135"/>
  <c r="L510" i="135"/>
  <c r="F510" i="135"/>
  <c r="L509" i="135"/>
  <c r="F509" i="135"/>
  <c r="L507" i="135"/>
  <c r="F507" i="135"/>
  <c r="L505" i="135"/>
  <c r="F505" i="135"/>
  <c r="L504" i="135"/>
  <c r="F504" i="135"/>
  <c r="L503" i="135"/>
  <c r="F503" i="135"/>
  <c r="L502" i="135"/>
  <c r="F502" i="135"/>
  <c r="L499" i="135"/>
  <c r="F499" i="135"/>
  <c r="L498" i="135"/>
  <c r="F498" i="135"/>
  <c r="L497" i="135"/>
  <c r="F497" i="135"/>
  <c r="L496" i="135"/>
  <c r="F496" i="135"/>
  <c r="L495" i="135"/>
  <c r="F495" i="135"/>
  <c r="L494" i="135"/>
  <c r="F494" i="135"/>
  <c r="L493" i="135"/>
  <c r="F493" i="135"/>
  <c r="L488" i="135"/>
  <c r="F488" i="135"/>
  <c r="L487" i="135"/>
  <c r="F487" i="135"/>
  <c r="L486" i="135"/>
  <c r="F486" i="135"/>
  <c r="L485" i="135"/>
  <c r="F485" i="135"/>
  <c r="L484" i="135"/>
  <c r="F484" i="135"/>
  <c r="L483" i="135"/>
  <c r="F483" i="135"/>
  <c r="L482" i="135"/>
  <c r="F482" i="135"/>
  <c r="L481" i="135"/>
  <c r="F481" i="135"/>
  <c r="L480" i="135"/>
  <c r="F480" i="135"/>
  <c r="L479" i="135"/>
  <c r="F479" i="135"/>
  <c r="L478" i="135"/>
  <c r="F478" i="135"/>
  <c r="L476" i="135"/>
  <c r="F476" i="135"/>
  <c r="L475" i="135"/>
  <c r="F475" i="135"/>
  <c r="L474" i="135"/>
  <c r="F474" i="135"/>
  <c r="L473" i="135"/>
  <c r="F473" i="135"/>
  <c r="L472" i="135"/>
  <c r="F472" i="135"/>
  <c r="L471" i="135"/>
  <c r="F471" i="135"/>
  <c r="L470" i="135"/>
  <c r="F470" i="135"/>
  <c r="L469" i="135"/>
  <c r="F469" i="135"/>
  <c r="L468" i="135"/>
  <c r="F468" i="135"/>
  <c r="L434" i="135"/>
  <c r="F434" i="135"/>
  <c r="L433" i="135"/>
  <c r="F433" i="135"/>
  <c r="L432" i="135"/>
  <c r="F432" i="135"/>
  <c r="L431" i="135"/>
  <c r="F431" i="135"/>
  <c r="L430" i="135"/>
  <c r="F430" i="135"/>
  <c r="L429" i="135"/>
  <c r="F429" i="135"/>
  <c r="L428" i="135"/>
  <c r="F428" i="135"/>
  <c r="L427" i="135"/>
  <c r="F427" i="135"/>
  <c r="L426" i="135"/>
  <c r="F426" i="135"/>
  <c r="L425" i="135"/>
  <c r="F425" i="135"/>
  <c r="L424" i="135"/>
  <c r="F424" i="135"/>
  <c r="L423" i="135"/>
  <c r="F423" i="135"/>
  <c r="T413" i="135"/>
  <c r="R413" i="135"/>
  <c r="T410" i="135"/>
  <c r="R410" i="135"/>
  <c r="L410" i="135"/>
  <c r="F410" i="135"/>
  <c r="T408" i="135"/>
  <c r="R408" i="135"/>
  <c r="L408" i="135"/>
  <c r="F408" i="135"/>
  <c r="T405" i="135"/>
  <c r="R405" i="135"/>
  <c r="T404" i="135"/>
  <c r="R404" i="135"/>
  <c r="L404" i="135"/>
  <c r="F404" i="135"/>
  <c r="T403" i="135"/>
  <c r="R403" i="135"/>
  <c r="L403" i="135"/>
  <c r="F403" i="135"/>
  <c r="T402" i="135"/>
  <c r="R402" i="135"/>
  <c r="L402" i="135"/>
  <c r="F402" i="135"/>
  <c r="T401" i="135"/>
  <c r="R401" i="135"/>
  <c r="L401" i="135"/>
  <c r="F401" i="135"/>
  <c r="T400" i="135"/>
  <c r="R400" i="135"/>
  <c r="L400" i="135"/>
  <c r="F400" i="135"/>
  <c r="T399" i="135"/>
  <c r="R399" i="135"/>
  <c r="L399" i="135"/>
  <c r="F399" i="135"/>
  <c r="L384" i="135"/>
  <c r="F384" i="135"/>
  <c r="T347" i="135"/>
  <c r="R347" i="135"/>
  <c r="T346" i="135"/>
  <c r="R346" i="135"/>
  <c r="T345" i="135"/>
  <c r="R345" i="135"/>
  <c r="T344" i="135"/>
  <c r="R344" i="135"/>
  <c r="T343" i="135"/>
  <c r="R343" i="135"/>
  <c r="T342" i="135"/>
  <c r="R342" i="135"/>
  <c r="T341" i="135"/>
  <c r="R341" i="135"/>
  <c r="T340" i="135"/>
  <c r="R340" i="135"/>
  <c r="T338" i="135"/>
  <c r="R338" i="135"/>
  <c r="T337" i="135"/>
  <c r="R337" i="135"/>
  <c r="L337" i="135"/>
  <c r="F337" i="135"/>
  <c r="T336" i="135"/>
  <c r="R336" i="135"/>
  <c r="T335" i="135"/>
  <c r="R335" i="135"/>
  <c r="L335" i="135"/>
  <c r="F335" i="135"/>
  <c r="T334" i="135"/>
  <c r="R334" i="135"/>
  <c r="L334" i="135"/>
  <c r="F334" i="135"/>
  <c r="T333" i="135"/>
  <c r="R333" i="135"/>
  <c r="L333" i="135"/>
  <c r="F333" i="135"/>
  <c r="T332" i="135"/>
  <c r="R332" i="135"/>
  <c r="L332" i="135"/>
  <c r="F332" i="135"/>
  <c r="T331" i="135"/>
  <c r="R331" i="135"/>
  <c r="L331" i="135"/>
  <c r="F331" i="135"/>
  <c r="T329" i="135"/>
  <c r="R329" i="135"/>
  <c r="T328" i="135"/>
  <c r="R328" i="135"/>
  <c r="T327" i="135"/>
  <c r="R327" i="135"/>
  <c r="T326" i="135"/>
  <c r="R326" i="135"/>
  <c r="T325" i="135"/>
  <c r="R325" i="135"/>
  <c r="T324" i="135"/>
  <c r="R324" i="135"/>
  <c r="T323" i="135"/>
  <c r="R323" i="135"/>
  <c r="T322" i="135"/>
  <c r="R322" i="135"/>
  <c r="T320" i="135"/>
  <c r="R320" i="135"/>
  <c r="T319" i="135"/>
  <c r="R319" i="135"/>
  <c r="T318" i="135"/>
  <c r="R318" i="135"/>
  <c r="T317" i="135"/>
  <c r="R317" i="135"/>
  <c r="T316" i="135"/>
  <c r="R316" i="135"/>
  <c r="T315" i="135"/>
  <c r="R315" i="135"/>
  <c r="T314" i="135"/>
  <c r="R314" i="135"/>
  <c r="T313" i="135"/>
  <c r="R313" i="135"/>
  <c r="T310" i="135"/>
  <c r="R310" i="135"/>
  <c r="T309" i="135"/>
  <c r="R309" i="135"/>
  <c r="T308" i="135"/>
  <c r="R308" i="135"/>
  <c r="T307" i="135"/>
  <c r="R307" i="135"/>
  <c r="T306" i="135"/>
  <c r="R306" i="135"/>
  <c r="T305" i="135"/>
  <c r="R305" i="135"/>
  <c r="T303" i="135"/>
  <c r="R303" i="135"/>
  <c r="T302" i="135"/>
  <c r="R302" i="135"/>
  <c r="L302" i="135"/>
  <c r="F302" i="135"/>
  <c r="T301" i="135"/>
  <c r="R301" i="135"/>
  <c r="T300" i="135"/>
  <c r="R300" i="135"/>
  <c r="L300" i="135"/>
  <c r="F300" i="135"/>
  <c r="T299" i="135"/>
  <c r="R299" i="135"/>
  <c r="T298" i="135"/>
  <c r="R298" i="135"/>
  <c r="T296" i="135"/>
  <c r="R296" i="135"/>
  <c r="T295" i="135"/>
  <c r="R295" i="135"/>
  <c r="T294" i="135"/>
  <c r="R294" i="135"/>
  <c r="T293" i="135"/>
  <c r="R293" i="135"/>
  <c r="T292" i="135"/>
  <c r="R292" i="135"/>
  <c r="T291" i="135"/>
  <c r="R291" i="135"/>
  <c r="T289" i="135"/>
  <c r="R289" i="135"/>
  <c r="T288" i="135"/>
  <c r="R288" i="135"/>
  <c r="T287" i="135"/>
  <c r="R287" i="135"/>
  <c r="T286" i="135"/>
  <c r="R286" i="135"/>
  <c r="T285" i="135"/>
  <c r="R285" i="135"/>
  <c r="T284" i="135"/>
  <c r="R284" i="135"/>
  <c r="L276" i="135"/>
  <c r="F276" i="135"/>
  <c r="L275" i="135"/>
  <c r="F275" i="135"/>
  <c r="L267" i="135"/>
  <c r="F267" i="135"/>
  <c r="L266" i="135"/>
  <c r="F266" i="135"/>
  <c r="L265" i="135"/>
  <c r="F265" i="135"/>
  <c r="L260" i="135"/>
  <c r="F260" i="135"/>
  <c r="L259" i="135"/>
  <c r="F259" i="135"/>
  <c r="L258" i="135"/>
  <c r="F258" i="135"/>
  <c r="L257" i="135"/>
  <c r="F257" i="135"/>
  <c r="L254" i="135"/>
  <c r="F254" i="135"/>
  <c r="L253" i="135"/>
  <c r="F253" i="135"/>
  <c r="L252" i="135"/>
  <c r="F252" i="135"/>
  <c r="L251" i="135"/>
  <c r="F251" i="135"/>
  <c r="N188" i="135"/>
  <c r="L188" i="135"/>
  <c r="H188" i="135"/>
  <c r="T188" i="135" s="1"/>
  <c r="F188" i="135"/>
  <c r="N187" i="135"/>
  <c r="L187" i="135"/>
  <c r="H187" i="135"/>
  <c r="T187" i="135" s="1"/>
  <c r="F187" i="135"/>
  <c r="L179" i="135"/>
  <c r="F179" i="135"/>
  <c r="L178" i="135"/>
  <c r="F178" i="135"/>
  <c r="L177" i="135"/>
  <c r="F177" i="135"/>
  <c r="L176" i="135"/>
  <c r="F176" i="135"/>
  <c r="L175" i="135"/>
  <c r="F175" i="135"/>
  <c r="L173" i="135"/>
  <c r="F173" i="135"/>
  <c r="L172" i="135"/>
  <c r="F172" i="135"/>
  <c r="N169" i="135"/>
  <c r="L169" i="135"/>
  <c r="H169" i="135"/>
  <c r="T169" i="135" s="1"/>
  <c r="F169" i="135"/>
  <c r="L167" i="135"/>
  <c r="F167" i="135"/>
  <c r="L163" i="135"/>
  <c r="F163" i="135"/>
  <c r="L153" i="135"/>
  <c r="F153" i="135"/>
  <c r="L152" i="135"/>
  <c r="F152" i="135"/>
  <c r="L151" i="135"/>
  <c r="F151" i="135"/>
  <c r="L150" i="135"/>
  <c r="F150" i="135"/>
  <c r="L148" i="135"/>
  <c r="F148" i="135"/>
  <c r="L147" i="135"/>
  <c r="F147" i="135"/>
  <c r="L146" i="135"/>
  <c r="F146" i="135"/>
  <c r="L145" i="135"/>
  <c r="F145" i="135"/>
  <c r="L142" i="135"/>
  <c r="F142" i="135"/>
  <c r="L26" i="135"/>
  <c r="F26" i="135"/>
  <c r="L25" i="135"/>
  <c r="F25" i="135"/>
  <c r="L24" i="135"/>
  <c r="F24" i="135"/>
  <c r="L23" i="135"/>
  <c r="F23" i="135"/>
  <c r="L22" i="135"/>
  <c r="F22" i="135"/>
  <c r="L21" i="135"/>
  <c r="F21" i="135"/>
  <c r="L20" i="135"/>
  <c r="F20" i="135"/>
  <c r="L19" i="135"/>
  <c r="F19" i="135"/>
  <c r="L18" i="135"/>
  <c r="F18" i="135"/>
  <c r="A6" i="135"/>
  <c r="A7" i="135" s="1"/>
  <c r="A8" i="135" s="1"/>
  <c r="A9" i="135" s="1"/>
  <c r="A10" i="135" s="1"/>
  <c r="A11" i="135" s="1"/>
  <c r="A12" i="135" s="1"/>
  <c r="A13" i="135" s="1"/>
  <c r="A14" i="135" s="1"/>
  <c r="A15" i="135" s="1"/>
  <c r="A16" i="135" s="1"/>
  <c r="A17" i="135" s="1"/>
  <c r="A18" i="135" s="1"/>
  <c r="A19" i="135" s="1"/>
  <c r="A20" i="135" s="1"/>
  <c r="A21" i="135" s="1"/>
  <c r="A22" i="135" s="1"/>
  <c r="A23" i="135" s="1"/>
  <c r="A24" i="135" s="1"/>
  <c r="A25" i="135" s="1"/>
  <c r="A26" i="135" s="1"/>
  <c r="A27" i="135" s="1"/>
  <c r="A28" i="135" s="1"/>
  <c r="A29" i="135" s="1"/>
  <c r="A30" i="135" s="1"/>
  <c r="A31" i="135" s="1"/>
  <c r="A32" i="135" s="1"/>
  <c r="A33" i="135" s="1"/>
  <c r="A34" i="135" s="1"/>
  <c r="A35" i="135" s="1"/>
  <c r="A36" i="135" s="1"/>
  <c r="A37" i="135" s="1"/>
  <c r="A38" i="135" s="1"/>
  <c r="A39" i="135" s="1"/>
  <c r="A40" i="135" s="1"/>
  <c r="A41" i="135" s="1"/>
  <c r="A42" i="135" s="1"/>
  <c r="A43" i="135" s="1"/>
  <c r="A44" i="135" s="1"/>
  <c r="A45" i="135" s="1"/>
  <c r="A46" i="135" s="1"/>
  <c r="A47" i="135" s="1"/>
  <c r="A48" i="135" s="1"/>
  <c r="A49" i="135" s="1"/>
  <c r="A50" i="135" s="1"/>
  <c r="A51" i="135" s="1"/>
  <c r="A52" i="135" s="1"/>
  <c r="A53" i="135" s="1"/>
  <c r="A54" i="135" s="1"/>
  <c r="A55" i="135" s="1"/>
  <c r="A56" i="135" s="1"/>
  <c r="A57" i="135" s="1"/>
  <c r="A58" i="135" s="1"/>
  <c r="A59" i="135" s="1"/>
  <c r="A60" i="135" s="1"/>
  <c r="A61" i="135" s="1"/>
  <c r="A62" i="135" s="1"/>
  <c r="A63" i="135" s="1"/>
  <c r="A64" i="135" s="1"/>
  <c r="A65" i="135" s="1"/>
  <c r="A66" i="135" s="1"/>
  <c r="A67" i="135" s="1"/>
  <c r="A68" i="135" s="1"/>
  <c r="A69" i="135" s="1"/>
  <c r="A70" i="135" s="1"/>
  <c r="A71" i="135" s="1"/>
  <c r="A72" i="135" s="1"/>
  <c r="A73" i="135" s="1"/>
  <c r="A74" i="135" s="1"/>
  <c r="A75" i="135" s="1"/>
  <c r="A76" i="135" s="1"/>
  <c r="A77" i="135" s="1"/>
  <c r="A78" i="135" s="1"/>
  <c r="A79" i="135" s="1"/>
  <c r="A80" i="135" s="1"/>
  <c r="A81" i="135" s="1"/>
  <c r="A82" i="135" s="1"/>
  <c r="A83" i="135" s="1"/>
  <c r="A84" i="135" s="1"/>
  <c r="A85" i="135" s="1"/>
  <c r="A86" i="135" s="1"/>
  <c r="A87" i="135" s="1"/>
  <c r="A88" i="135" s="1"/>
  <c r="A89" i="135" s="1"/>
  <c r="A90" i="135" s="1"/>
  <c r="A91" i="135" s="1"/>
  <c r="A92" i="135" s="1"/>
  <c r="A93" i="135" s="1"/>
  <c r="A94" i="135" s="1"/>
  <c r="A95" i="135" s="1"/>
  <c r="A96" i="135" s="1"/>
  <c r="A97" i="135" s="1"/>
  <c r="A98" i="135" s="1"/>
  <c r="A99" i="135" s="1"/>
  <c r="A100" i="135" s="1"/>
  <c r="A101" i="135" s="1"/>
  <c r="A102" i="135" s="1"/>
  <c r="A103" i="135" s="1"/>
  <c r="A104" i="135" s="1"/>
  <c r="A105" i="135" s="1"/>
  <c r="A106" i="135" s="1"/>
  <c r="A107" i="135" s="1"/>
  <c r="A108" i="135" s="1"/>
  <c r="A109" i="135" s="1"/>
  <c r="A110" i="135" s="1"/>
  <c r="A111" i="135" s="1"/>
  <c r="A112" i="135" s="1"/>
  <c r="A113" i="135" s="1"/>
  <c r="A114" i="135" s="1"/>
  <c r="A115" i="135" s="1"/>
  <c r="A116" i="135" s="1"/>
  <c r="A117" i="135" s="1"/>
  <c r="A118" i="135" s="1"/>
  <c r="A119" i="135" s="1"/>
  <c r="A120" i="135" s="1"/>
  <c r="A121" i="135" s="1"/>
  <c r="A122" i="135" s="1"/>
  <c r="A123" i="135" s="1"/>
  <c r="A124" i="135" s="1"/>
  <c r="A125" i="135" s="1"/>
  <c r="A126" i="135" s="1"/>
  <c r="A127" i="135" s="1"/>
  <c r="A128" i="135" s="1"/>
  <c r="A129" i="135" s="1"/>
  <c r="A130" i="135" s="1"/>
  <c r="A131" i="135" s="1"/>
  <c r="A132" i="135" s="1"/>
  <c r="A133" i="135" s="1"/>
  <c r="A134" i="135" s="1"/>
  <c r="A135" i="135" s="1"/>
  <c r="A136" i="135" s="1"/>
  <c r="A137" i="135" s="1"/>
  <c r="A138" i="135" s="1"/>
  <c r="A139" i="135" s="1"/>
  <c r="A140" i="135" s="1"/>
  <c r="A141" i="135" s="1"/>
  <c r="A142" i="135" s="1"/>
  <c r="A143" i="135" s="1"/>
  <c r="A144" i="135" s="1"/>
  <c r="A145" i="135" s="1"/>
  <c r="A146" i="135" s="1"/>
  <c r="A147" i="135" s="1"/>
  <c r="A148" i="135" s="1"/>
  <c r="A149" i="135" s="1"/>
  <c r="A150" i="135" s="1"/>
  <c r="A151" i="135" s="1"/>
  <c r="A152" i="135" s="1"/>
  <c r="A153" i="135" s="1"/>
  <c r="A154" i="135" s="1"/>
  <c r="A155" i="135" s="1"/>
  <c r="A156" i="135" s="1"/>
  <c r="A157" i="135" s="1"/>
  <c r="A158" i="135" s="1"/>
  <c r="A159" i="135" s="1"/>
  <c r="A160" i="135" s="1"/>
  <c r="A161" i="135" s="1"/>
  <c r="A162" i="135" s="1"/>
  <c r="A163" i="135" s="1"/>
  <c r="A164" i="135" s="1"/>
  <c r="A165" i="135" s="1"/>
  <c r="A166" i="135" s="1"/>
  <c r="A167" i="135" s="1"/>
  <c r="A168" i="135" s="1"/>
  <c r="A169" i="135" s="1"/>
  <c r="A170" i="135" s="1"/>
  <c r="A171" i="135" s="1"/>
  <c r="A172" i="135" s="1"/>
  <c r="A173" i="135" s="1"/>
  <c r="A174" i="135" s="1"/>
  <c r="A175" i="135" s="1"/>
  <c r="A176" i="135" s="1"/>
  <c r="A177" i="135" s="1"/>
  <c r="A178" i="135" s="1"/>
  <c r="A179" i="135" s="1"/>
  <c r="A180" i="135" s="1"/>
  <c r="A181" i="135" s="1"/>
  <c r="A182" i="135" s="1"/>
  <c r="A183" i="135" s="1"/>
  <c r="A184" i="135" s="1"/>
  <c r="A185" i="135" s="1"/>
  <c r="A186" i="135" s="1"/>
  <c r="A187" i="135" s="1"/>
  <c r="A188" i="135" s="1"/>
  <c r="A189" i="135" s="1"/>
  <c r="A190" i="135" s="1"/>
  <c r="A191" i="135" s="1"/>
  <c r="A192" i="135" s="1"/>
  <c r="A193" i="135" s="1"/>
  <c r="A194" i="135" s="1"/>
  <c r="A195" i="135" s="1"/>
  <c r="A196" i="135" s="1"/>
  <c r="A197" i="135" s="1"/>
  <c r="A198" i="135" s="1"/>
  <c r="A199" i="135" s="1"/>
  <c r="A200" i="135" s="1"/>
  <c r="A201" i="135" s="1"/>
  <c r="A202" i="135" s="1"/>
  <c r="A203" i="135" s="1"/>
  <c r="A204" i="135" s="1"/>
  <c r="A205" i="135" s="1"/>
  <c r="A206" i="135" s="1"/>
  <c r="A207" i="135" s="1"/>
  <c r="A208" i="135" s="1"/>
  <c r="A209" i="135" s="1"/>
  <c r="A210" i="135" s="1"/>
  <c r="A211" i="135" s="1"/>
  <c r="A212" i="135" s="1"/>
  <c r="A213" i="135" s="1"/>
  <c r="A214" i="135" s="1"/>
  <c r="A215" i="135" s="1"/>
  <c r="A216" i="135" s="1"/>
  <c r="A217" i="135" s="1"/>
  <c r="A218" i="135" s="1"/>
  <c r="A219" i="135" s="1"/>
  <c r="A220" i="135" s="1"/>
  <c r="A221" i="135" s="1"/>
  <c r="A222" i="135" s="1"/>
  <c r="A223" i="135" s="1"/>
  <c r="A224" i="135" s="1"/>
  <c r="A225" i="135" s="1"/>
  <c r="A226" i="135" s="1"/>
  <c r="A227" i="135" s="1"/>
  <c r="A228" i="135" s="1"/>
  <c r="A229" i="135" s="1"/>
  <c r="A230" i="135" s="1"/>
  <c r="A231" i="135" s="1"/>
  <c r="A232" i="135" s="1"/>
  <c r="A233" i="135" s="1"/>
  <c r="A234" i="135" s="1"/>
  <c r="A235" i="135" s="1"/>
  <c r="A236" i="135" s="1"/>
  <c r="A237" i="135" s="1"/>
  <c r="A238" i="135" s="1"/>
  <c r="A239" i="135" s="1"/>
  <c r="A240" i="135" s="1"/>
  <c r="A241" i="135" s="1"/>
  <c r="A242" i="135" s="1"/>
  <c r="A243" i="135" s="1"/>
  <c r="A244" i="135" s="1"/>
  <c r="A245" i="135" s="1"/>
  <c r="A246" i="135" s="1"/>
  <c r="A247" i="135" s="1"/>
  <c r="A248" i="135" s="1"/>
  <c r="A249" i="135" s="1"/>
  <c r="A250" i="135" s="1"/>
  <c r="A251" i="135" s="1"/>
  <c r="A252" i="135" s="1"/>
  <c r="A253" i="135" s="1"/>
  <c r="A254" i="135" s="1"/>
  <c r="A255" i="135" s="1"/>
  <c r="A256" i="135" s="1"/>
  <c r="A257" i="135" s="1"/>
  <c r="A258" i="135" s="1"/>
  <c r="A259" i="135" s="1"/>
  <c r="A260" i="135" s="1"/>
  <c r="A261" i="135" s="1"/>
  <c r="A262" i="135" s="1"/>
  <c r="A263" i="135" s="1"/>
  <c r="A264" i="135" s="1"/>
  <c r="A265" i="135" s="1"/>
  <c r="A266" i="135" s="1"/>
  <c r="A267" i="135" s="1"/>
  <c r="A268" i="135" s="1"/>
  <c r="A269" i="135" s="1"/>
  <c r="A270" i="135" s="1"/>
  <c r="A271" i="135" s="1"/>
  <c r="A272" i="135" s="1"/>
  <c r="A273" i="135" s="1"/>
  <c r="A274" i="135" s="1"/>
  <c r="A275" i="135" s="1"/>
  <c r="A276" i="135" s="1"/>
  <c r="A277" i="135" s="1"/>
  <c r="A278" i="135" s="1"/>
  <c r="A279" i="135" s="1"/>
  <c r="A280" i="135" s="1"/>
  <c r="A281" i="135" s="1"/>
  <c r="A282" i="135" s="1"/>
  <c r="A283" i="135" s="1"/>
  <c r="A284" i="135" s="1"/>
  <c r="A285" i="135" s="1"/>
  <c r="A286" i="135" s="1"/>
  <c r="A287" i="135" s="1"/>
  <c r="A288" i="135" s="1"/>
  <c r="A289" i="135" s="1"/>
  <c r="A290" i="135" s="1"/>
  <c r="A291" i="135" s="1"/>
  <c r="A292" i="135" s="1"/>
  <c r="A293" i="135" s="1"/>
  <c r="A294" i="135" s="1"/>
  <c r="A295" i="135" s="1"/>
  <c r="A296" i="135" s="1"/>
  <c r="A297" i="135" s="1"/>
  <c r="A298" i="135" s="1"/>
  <c r="A299" i="135" s="1"/>
  <c r="A300" i="135" s="1"/>
  <c r="A301" i="135" s="1"/>
  <c r="A302" i="135" s="1"/>
  <c r="A303" i="135" s="1"/>
  <c r="A304" i="135" s="1"/>
  <c r="A305" i="135" s="1"/>
  <c r="A306" i="135" s="1"/>
  <c r="A307" i="135" s="1"/>
  <c r="A308" i="135" s="1"/>
  <c r="A309" i="135" s="1"/>
  <c r="A310" i="135" s="1"/>
  <c r="A311" i="135" s="1"/>
  <c r="A312" i="135" s="1"/>
  <c r="A313" i="135" s="1"/>
  <c r="A314" i="135" s="1"/>
  <c r="A315" i="135" s="1"/>
  <c r="A316" i="135" s="1"/>
  <c r="A317" i="135" s="1"/>
  <c r="A318" i="135" s="1"/>
  <c r="A319" i="135" s="1"/>
  <c r="A320" i="135" s="1"/>
  <c r="A321" i="135" s="1"/>
  <c r="A322" i="135" s="1"/>
  <c r="A323" i="135" s="1"/>
  <c r="A324" i="135" s="1"/>
  <c r="A325" i="135" s="1"/>
  <c r="A326" i="135" s="1"/>
  <c r="A327" i="135" s="1"/>
  <c r="A328" i="135" s="1"/>
  <c r="A329" i="135" s="1"/>
  <c r="A330" i="135" s="1"/>
  <c r="A331" i="135" s="1"/>
  <c r="A332" i="135" s="1"/>
  <c r="A333" i="135" s="1"/>
  <c r="A334" i="135" s="1"/>
  <c r="A335" i="135" s="1"/>
  <c r="A336" i="135" s="1"/>
  <c r="A337" i="135" s="1"/>
  <c r="A338" i="135" s="1"/>
  <c r="A339" i="135" s="1"/>
  <c r="A340" i="135" s="1"/>
  <c r="A341" i="135" s="1"/>
  <c r="A342" i="135" s="1"/>
  <c r="A343" i="135" s="1"/>
  <c r="A344" i="135" s="1"/>
  <c r="A345" i="135" s="1"/>
  <c r="A346" i="135" s="1"/>
  <c r="A347" i="135" s="1"/>
  <c r="A348" i="135" s="1"/>
  <c r="A349" i="135" s="1"/>
  <c r="A350" i="135" s="1"/>
  <c r="A351" i="135" s="1"/>
  <c r="A352" i="135" s="1"/>
  <c r="A353" i="135" s="1"/>
  <c r="A354" i="135" s="1"/>
  <c r="A355" i="135" s="1"/>
  <c r="A356" i="135" s="1"/>
  <c r="A357" i="135" s="1"/>
  <c r="A358" i="135" s="1"/>
  <c r="A359" i="135" s="1"/>
  <c r="A360" i="135" s="1"/>
  <c r="A361" i="135" s="1"/>
  <c r="A362" i="135" s="1"/>
  <c r="A363" i="135" s="1"/>
  <c r="A364" i="135" s="1"/>
  <c r="A365" i="135" s="1"/>
  <c r="A366" i="135" s="1"/>
  <c r="A367" i="135" s="1"/>
  <c r="A368" i="135" s="1"/>
  <c r="A369" i="135" s="1"/>
  <c r="A370" i="135" s="1"/>
  <c r="A371" i="135" s="1"/>
  <c r="A372" i="135" s="1"/>
  <c r="A373" i="135" s="1"/>
  <c r="A374" i="135" s="1"/>
  <c r="A375" i="135" s="1"/>
  <c r="A376" i="135" s="1"/>
  <c r="A377" i="135" s="1"/>
  <c r="A378" i="135" s="1"/>
  <c r="A379" i="135" s="1"/>
  <c r="A380" i="135" s="1"/>
  <c r="A381" i="135" s="1"/>
  <c r="A382" i="135" s="1"/>
  <c r="A383" i="135" s="1"/>
  <c r="A384" i="135" s="1"/>
  <c r="A385" i="135" s="1"/>
  <c r="A386" i="135" s="1"/>
  <c r="A387" i="135" s="1"/>
  <c r="A388" i="135" s="1"/>
  <c r="A389" i="135" s="1"/>
  <c r="A390" i="135" s="1"/>
  <c r="A391" i="135" s="1"/>
  <c r="A392" i="135" s="1"/>
  <c r="A393" i="135" s="1"/>
  <c r="A394" i="135" s="1"/>
  <c r="A395" i="135" s="1"/>
  <c r="A396" i="135" s="1"/>
  <c r="A397" i="135" s="1"/>
  <c r="A398" i="135" s="1"/>
  <c r="A399" i="135" s="1"/>
  <c r="A400" i="135" s="1"/>
  <c r="A401" i="135" s="1"/>
  <c r="A402" i="135" s="1"/>
  <c r="A403" i="135" s="1"/>
  <c r="A404" i="135" s="1"/>
  <c r="A405" i="135" s="1"/>
  <c r="A406" i="135" s="1"/>
  <c r="A407" i="135" s="1"/>
  <c r="A408" i="135" s="1"/>
  <c r="A409" i="135" s="1"/>
  <c r="A410" i="135" s="1"/>
  <c r="A411" i="135" s="1"/>
  <c r="A412" i="135" s="1"/>
  <c r="A413" i="135" s="1"/>
  <c r="A414" i="135" s="1"/>
  <c r="A415" i="135" s="1"/>
  <c r="A416" i="135" s="1"/>
  <c r="A417" i="135" s="1"/>
  <c r="A418" i="135" s="1"/>
  <c r="A419" i="135" s="1"/>
  <c r="A420" i="135" s="1"/>
  <c r="A421" i="135" s="1"/>
  <c r="A422" i="135" s="1"/>
  <c r="A423" i="135" s="1"/>
  <c r="A424" i="135" s="1"/>
  <c r="A425" i="135" s="1"/>
  <c r="A426" i="135" s="1"/>
  <c r="A427" i="135" s="1"/>
  <c r="A428" i="135" s="1"/>
  <c r="A429" i="135" s="1"/>
  <c r="A430" i="135" s="1"/>
  <c r="A431" i="135" s="1"/>
  <c r="A432" i="135" s="1"/>
  <c r="A433" i="135" s="1"/>
  <c r="A434" i="135" s="1"/>
  <c r="A435" i="135" s="1"/>
  <c r="A436" i="135" s="1"/>
  <c r="A437" i="135" s="1"/>
  <c r="A438" i="135" s="1"/>
  <c r="A439" i="135" s="1"/>
  <c r="A440" i="135" s="1"/>
  <c r="A441" i="135" s="1"/>
  <c r="A442" i="135" s="1"/>
  <c r="A443" i="135" s="1"/>
  <c r="A444" i="135" s="1"/>
  <c r="A445" i="135" s="1"/>
  <c r="A446" i="135" s="1"/>
  <c r="A447" i="135" s="1"/>
  <c r="A448" i="135" s="1"/>
  <c r="A449" i="135" s="1"/>
  <c r="A450" i="135" s="1"/>
  <c r="A451" i="135" s="1"/>
  <c r="A452" i="135" s="1"/>
  <c r="A453" i="135" s="1"/>
  <c r="A454" i="135" s="1"/>
  <c r="A455" i="135" s="1"/>
  <c r="A456" i="135" s="1"/>
  <c r="A457" i="135" s="1"/>
  <c r="A458" i="135" s="1"/>
  <c r="A459" i="135" s="1"/>
  <c r="A460" i="135" s="1"/>
  <c r="A461" i="135" s="1"/>
  <c r="A462" i="135" s="1"/>
  <c r="A463" i="135" s="1"/>
  <c r="A464" i="135" s="1"/>
  <c r="A465" i="135" s="1"/>
  <c r="A466" i="135" s="1"/>
  <c r="A467" i="135" s="1"/>
  <c r="A468" i="135" s="1"/>
  <c r="A469" i="135" s="1"/>
  <c r="A470" i="135" s="1"/>
  <c r="A471" i="135" s="1"/>
  <c r="A472" i="135" s="1"/>
  <c r="A473" i="135" s="1"/>
  <c r="A474" i="135" s="1"/>
  <c r="A475" i="135" s="1"/>
  <c r="A476" i="135" s="1"/>
  <c r="A477" i="135" s="1"/>
  <c r="A478" i="135" s="1"/>
  <c r="A479" i="135" s="1"/>
  <c r="A480" i="135" s="1"/>
  <c r="A481" i="135" s="1"/>
  <c r="A482" i="135" s="1"/>
  <c r="A483" i="135" s="1"/>
  <c r="A484" i="135" s="1"/>
  <c r="A485" i="135" s="1"/>
  <c r="A486" i="135" s="1"/>
  <c r="A487" i="135" s="1"/>
  <c r="A488" i="135" s="1"/>
  <c r="A489" i="135" s="1"/>
  <c r="A490" i="135" s="1"/>
  <c r="A491" i="135" s="1"/>
  <c r="A492" i="135" s="1"/>
  <c r="A493" i="135" s="1"/>
  <c r="A494" i="135" s="1"/>
  <c r="A495" i="135" s="1"/>
  <c r="A496" i="135" s="1"/>
  <c r="A497" i="135" s="1"/>
  <c r="A498" i="135" s="1"/>
  <c r="A499" i="135" s="1"/>
  <c r="A500" i="135" s="1"/>
  <c r="A501" i="135" s="1"/>
  <c r="A502" i="135" s="1"/>
  <c r="A503" i="135" s="1"/>
  <c r="A504" i="135" s="1"/>
  <c r="A505" i="135" s="1"/>
  <c r="A506" i="135" s="1"/>
  <c r="A507" i="135" s="1"/>
  <c r="A508" i="135" s="1"/>
  <c r="A509" i="135" s="1"/>
  <c r="A510" i="135" s="1"/>
  <c r="A511" i="135" s="1"/>
  <c r="A512" i="135" s="1"/>
  <c r="A513" i="135" s="1"/>
  <c r="A514" i="135" s="1"/>
  <c r="A515" i="135" s="1"/>
  <c r="A516" i="135" s="1"/>
  <c r="A517" i="135" s="1"/>
  <c r="A518" i="135" s="1"/>
  <c r="A519" i="135" s="1"/>
  <c r="A520" i="135" s="1"/>
  <c r="A521" i="135" s="1"/>
  <c r="A522" i="135" s="1"/>
  <c r="A523" i="135" s="1"/>
  <c r="A524" i="135" s="1"/>
  <c r="A525" i="135" s="1"/>
  <c r="A526" i="135" s="1"/>
  <c r="A527" i="135" s="1"/>
  <c r="A528" i="135" s="1"/>
  <c r="A529" i="135" s="1"/>
  <c r="A530" i="135" s="1"/>
  <c r="A531" i="135" s="1"/>
  <c r="A532" i="135" s="1"/>
  <c r="A533" i="135" s="1"/>
  <c r="A534" i="135" s="1"/>
  <c r="A535" i="135" s="1"/>
  <c r="A536" i="135" s="1"/>
  <c r="A537" i="135" s="1"/>
  <c r="A538" i="135" s="1"/>
  <c r="A539" i="135" s="1"/>
  <c r="A540" i="135" s="1"/>
  <c r="A541" i="135" s="1"/>
  <c r="A542" i="135" s="1"/>
  <c r="A543" i="135" s="1"/>
  <c r="A544" i="135" s="1"/>
  <c r="A545" i="135" s="1"/>
  <c r="A546" i="135" s="1"/>
  <c r="A547" i="135" s="1"/>
  <c r="A548" i="135" s="1"/>
  <c r="A549" i="135" s="1"/>
  <c r="A550" i="135" s="1"/>
  <c r="A551" i="135" s="1"/>
  <c r="A552" i="135" s="1"/>
  <c r="A553" i="135" s="1"/>
  <c r="A554" i="135" s="1"/>
  <c r="A555" i="135" s="1"/>
  <c r="A556" i="135" s="1"/>
  <c r="A557" i="135" s="1"/>
  <c r="A558" i="135" s="1"/>
  <c r="A559" i="135" s="1"/>
  <c r="A560" i="135" s="1"/>
  <c r="A561" i="135" s="1"/>
  <c r="A562" i="135" s="1"/>
  <c r="A563" i="135" s="1"/>
  <c r="A564" i="135" s="1"/>
  <c r="A565" i="135" s="1"/>
  <c r="A566" i="135" s="1"/>
  <c r="A567" i="135" s="1"/>
  <c r="A568" i="135" s="1"/>
  <c r="A569" i="135" s="1"/>
  <c r="A570" i="135" s="1"/>
  <c r="A571" i="135" s="1"/>
  <c r="A572" i="135" s="1"/>
  <c r="A573" i="135" s="1"/>
  <c r="A574" i="135" s="1"/>
  <c r="A575" i="135" s="1"/>
  <c r="A576" i="135" s="1"/>
  <c r="A577" i="135" s="1"/>
  <c r="A578" i="135" s="1"/>
  <c r="A579" i="135" s="1"/>
  <c r="A580" i="135" s="1"/>
  <c r="A581" i="135" s="1"/>
  <c r="A582" i="135" s="1"/>
  <c r="A583" i="135" s="1"/>
  <c r="A584" i="135" s="1"/>
  <c r="A585" i="135" s="1"/>
  <c r="A586" i="135" s="1"/>
  <c r="A587" i="135" s="1"/>
  <c r="A588" i="135" s="1"/>
  <c r="A589" i="135" s="1"/>
  <c r="A590" i="135" s="1"/>
  <c r="A591" i="135" s="1"/>
  <c r="A592" i="135" s="1"/>
  <c r="A593" i="135" s="1"/>
  <c r="A594" i="135" s="1"/>
  <c r="A595" i="135" s="1"/>
  <c r="A596" i="135" s="1"/>
  <c r="A597" i="135" s="1"/>
  <c r="A598" i="135" s="1"/>
  <c r="A599" i="135" s="1"/>
  <c r="A600" i="135" s="1"/>
  <c r="A601" i="135" s="1"/>
  <c r="A602" i="135" s="1"/>
  <c r="A603" i="135" s="1"/>
  <c r="A604" i="135" s="1"/>
  <c r="A605" i="135" s="1"/>
  <c r="A606" i="135" s="1"/>
  <c r="A607" i="135" s="1"/>
  <c r="A608" i="135" s="1"/>
  <c r="A609" i="135" s="1"/>
  <c r="A610" i="135" s="1"/>
  <c r="A611" i="135" s="1"/>
  <c r="A612" i="135" s="1"/>
  <c r="A613" i="135" s="1"/>
  <c r="A614" i="135" s="1"/>
  <c r="A615" i="135" s="1"/>
  <c r="A616" i="135" s="1"/>
  <c r="A617" i="135" s="1"/>
  <c r="A618" i="135" s="1"/>
  <c r="A619" i="135" s="1"/>
  <c r="A620" i="135" s="1"/>
  <c r="A621" i="135" s="1"/>
  <c r="A622" i="135" s="1"/>
  <c r="A623" i="135" s="1"/>
  <c r="A624" i="135" s="1"/>
  <c r="A625" i="135" s="1"/>
  <c r="A626" i="135" s="1"/>
  <c r="A627" i="135" s="1"/>
  <c r="A628" i="135" s="1"/>
  <c r="A629" i="135" s="1"/>
  <c r="A630" i="135" s="1"/>
  <c r="A631" i="135" s="1"/>
  <c r="A632" i="135" s="1"/>
  <c r="A633" i="135" s="1"/>
  <c r="A634" i="135" s="1"/>
  <c r="A635" i="135" s="1"/>
  <c r="A636" i="135" s="1"/>
  <c r="A637" i="135" s="1"/>
  <c r="A638" i="135" s="1"/>
  <c r="A639" i="135" s="1"/>
  <c r="A640" i="135" s="1"/>
  <c r="A641" i="135" s="1"/>
  <c r="A642" i="135" s="1"/>
  <c r="A643" i="135" s="1"/>
  <c r="A644" i="135" s="1"/>
  <c r="A645" i="135" s="1"/>
  <c r="A646" i="135" s="1"/>
  <c r="A647" i="135" s="1"/>
  <c r="A648" i="135" s="1"/>
  <c r="A649" i="135" s="1"/>
  <c r="A650" i="135" s="1"/>
  <c r="A651" i="135" s="1"/>
  <c r="A652" i="135" s="1"/>
  <c r="A653" i="135" s="1"/>
  <c r="A654" i="135" s="1"/>
  <c r="A655" i="135" s="1"/>
  <c r="A656" i="135" s="1"/>
  <c r="A657" i="135" s="1"/>
  <c r="A658" i="135" s="1"/>
  <c r="A659" i="135" s="1"/>
  <c r="A660" i="135" s="1"/>
  <c r="A661" i="135" s="1"/>
  <c r="A662" i="135" s="1"/>
  <c r="A663" i="135" s="1"/>
  <c r="A664" i="135" s="1"/>
  <c r="A665" i="135" s="1"/>
  <c r="A666" i="135" s="1"/>
  <c r="A667" i="135" s="1"/>
  <c r="A668" i="135" s="1"/>
  <c r="A669" i="135" s="1"/>
  <c r="A670" i="135" s="1"/>
  <c r="A671" i="135" s="1"/>
  <c r="A672" i="135" s="1"/>
  <c r="A673" i="135" s="1"/>
  <c r="A674" i="135" s="1"/>
  <c r="A675" i="135" s="1"/>
  <c r="A676" i="135" s="1"/>
  <c r="A677" i="135" s="1"/>
  <c r="A678" i="135" s="1"/>
  <c r="A679" i="135" s="1"/>
  <c r="A680" i="135" s="1"/>
  <c r="A681" i="135" s="1"/>
  <c r="A682" i="135" s="1"/>
  <c r="A683" i="135" s="1"/>
  <c r="A684" i="135" s="1"/>
  <c r="A685" i="135" s="1"/>
  <c r="A686" i="135" s="1"/>
  <c r="A687" i="135" s="1"/>
  <c r="A688" i="135" s="1"/>
  <c r="A689" i="135" s="1"/>
  <c r="A690" i="135" s="1"/>
  <c r="A691" i="135" s="1"/>
  <c r="A692" i="135" s="1"/>
  <c r="A693" i="135" s="1"/>
  <c r="A694" i="135" s="1"/>
  <c r="A695" i="135" s="1"/>
  <c r="A696" i="135" s="1"/>
  <c r="A697" i="135" s="1"/>
  <c r="A698" i="135" s="1"/>
  <c r="A699" i="135" s="1"/>
  <c r="A700" i="135" s="1"/>
  <c r="A701" i="135" s="1"/>
  <c r="A702" i="135" s="1"/>
  <c r="A703" i="135" s="1"/>
  <c r="A704" i="135" s="1"/>
  <c r="A705" i="135" s="1"/>
  <c r="A706" i="135" s="1"/>
  <c r="A707" i="135" s="1"/>
  <c r="A708" i="135" s="1"/>
  <c r="A709" i="135" s="1"/>
  <c r="A710" i="135" s="1"/>
  <c r="A711" i="135" s="1"/>
  <c r="A712" i="135" s="1"/>
  <c r="A713" i="135" s="1"/>
  <c r="A714" i="135" s="1"/>
  <c r="A715" i="135" s="1"/>
  <c r="A716" i="135" s="1"/>
  <c r="A717" i="135" s="1"/>
  <c r="A718" i="135" s="1"/>
  <c r="A719" i="135" s="1"/>
  <c r="A720" i="135" s="1"/>
  <c r="A721" i="135" s="1"/>
  <c r="A722" i="135" s="1"/>
  <c r="A723" i="135" s="1"/>
  <c r="A724" i="135" s="1"/>
  <c r="A725" i="135" s="1"/>
  <c r="A726" i="135" s="1"/>
  <c r="A727" i="135" s="1"/>
  <c r="A728" i="135" s="1"/>
  <c r="A729" i="135" s="1"/>
  <c r="A730" i="135" s="1"/>
  <c r="A731" i="135" s="1"/>
  <c r="A732" i="135" s="1"/>
  <c r="A733" i="135" s="1"/>
  <c r="A734" i="135" s="1"/>
  <c r="A735" i="135" s="1"/>
  <c r="A736" i="135" s="1"/>
  <c r="A737" i="135" s="1"/>
  <c r="A738" i="135" s="1"/>
  <c r="A739" i="135" s="1"/>
  <c r="A740" i="135" s="1"/>
  <c r="A741" i="135" s="1"/>
  <c r="A742" i="135" s="1"/>
  <c r="A743" i="135" s="1"/>
  <c r="A744" i="135" s="1"/>
  <c r="A745" i="135" s="1"/>
  <c r="A746" i="135" s="1"/>
  <c r="A747" i="135" s="1"/>
  <c r="A748" i="135" s="1"/>
  <c r="A749" i="135" s="1"/>
  <c r="A750" i="135" s="1"/>
  <c r="A751" i="135" s="1"/>
  <c r="A752" i="135" s="1"/>
  <c r="A753" i="135" s="1"/>
  <c r="A754" i="135" s="1"/>
  <c r="A755" i="135" s="1"/>
  <c r="A756" i="135" s="1"/>
  <c r="A757" i="135" s="1"/>
  <c r="A758" i="135" s="1"/>
  <c r="A759" i="135" s="1"/>
  <c r="A760" i="135" s="1"/>
  <c r="A761" i="135" s="1"/>
  <c r="A762" i="135" s="1"/>
  <c r="A763" i="135" s="1"/>
  <c r="A764" i="135" s="1"/>
  <c r="A765" i="135" s="1"/>
  <c r="A766" i="135" s="1"/>
  <c r="A767" i="135" s="1"/>
  <c r="A768" i="135" s="1"/>
  <c r="A769" i="135" s="1"/>
  <c r="A770" i="135" s="1"/>
  <c r="A771" i="135" s="1"/>
  <c r="A772" i="135" s="1"/>
  <c r="A773" i="135" s="1"/>
  <c r="A774" i="135" s="1"/>
  <c r="A775" i="135" s="1"/>
  <c r="A776" i="135" s="1"/>
  <c r="A777" i="135" s="1"/>
  <c r="A778" i="135" s="1"/>
  <c r="A779" i="135" s="1"/>
  <c r="A780" i="135" s="1"/>
  <c r="A781" i="135" s="1"/>
  <c r="A782" i="135" s="1"/>
  <c r="A783" i="135" s="1"/>
  <c r="A784" i="135" s="1"/>
  <c r="A785" i="135" s="1"/>
  <c r="A786" i="135" s="1"/>
  <c r="A787" i="135" s="1"/>
  <c r="A788" i="135" s="1"/>
  <c r="A789" i="135" s="1"/>
  <c r="A790" i="135" s="1"/>
  <c r="A791" i="135" s="1"/>
  <c r="A792" i="135" s="1"/>
  <c r="A793" i="135" s="1"/>
  <c r="A794" i="135" s="1"/>
  <c r="A795" i="135" s="1"/>
  <c r="A796" i="135" s="1"/>
  <c r="A797" i="135" s="1"/>
  <c r="A798" i="135" s="1"/>
  <c r="A799" i="135" s="1"/>
  <c r="A800" i="135" s="1"/>
  <c r="A801" i="135" s="1"/>
  <c r="A802" i="135" s="1"/>
  <c r="A803" i="135" s="1"/>
  <c r="A804" i="135" s="1"/>
  <c r="A805" i="135" s="1"/>
  <c r="A806" i="135" s="1"/>
  <c r="A807" i="135" s="1"/>
  <c r="A808" i="135" s="1"/>
  <c r="A809" i="135" s="1"/>
  <c r="A810" i="135" s="1"/>
  <c r="A811" i="135" s="1"/>
  <c r="A812" i="135" s="1"/>
  <c r="A813" i="135" s="1"/>
  <c r="A814" i="135" s="1"/>
  <c r="A815" i="135" s="1"/>
  <c r="A816" i="135" s="1"/>
  <c r="A817" i="135" s="1"/>
  <c r="A818" i="135" s="1"/>
  <c r="A819" i="135" s="1"/>
  <c r="A820" i="135" s="1"/>
  <c r="A821" i="135" s="1"/>
  <c r="A822" i="135" s="1"/>
  <c r="A823" i="135" s="1"/>
  <c r="A824" i="135" s="1"/>
  <c r="A825" i="135" s="1"/>
  <c r="A826" i="135" s="1"/>
  <c r="A827" i="135" s="1"/>
  <c r="A828" i="135" s="1"/>
  <c r="A829" i="135" s="1"/>
  <c r="A830" i="135" s="1"/>
  <c r="A831" i="135" s="1"/>
  <c r="A832" i="135" s="1"/>
  <c r="A833" i="135" s="1"/>
  <c r="A834" i="135" s="1"/>
  <c r="A835" i="135" s="1"/>
  <c r="A836" i="135" s="1"/>
  <c r="A837" i="135" s="1"/>
  <c r="A838" i="135" s="1"/>
  <c r="A839" i="135" s="1"/>
  <c r="A840" i="135" s="1"/>
  <c r="A841" i="135" s="1"/>
  <c r="A842" i="135" s="1"/>
  <c r="A843" i="135" s="1"/>
  <c r="A844" i="135" s="1"/>
  <c r="A845" i="135" s="1"/>
  <c r="A846" i="135" s="1"/>
  <c r="A847" i="135" s="1"/>
  <c r="A848" i="135" s="1"/>
  <c r="A849" i="135" s="1"/>
  <c r="A850" i="135" s="1"/>
  <c r="A851" i="135" s="1"/>
  <c r="A852" i="135" s="1"/>
  <c r="A853" i="135" s="1"/>
  <c r="A854" i="135" s="1"/>
  <c r="A855" i="135" s="1"/>
  <c r="A856" i="135" s="1"/>
  <c r="A857" i="135" s="1"/>
  <c r="A858" i="135" s="1"/>
  <c r="A859" i="135" s="1"/>
  <c r="A860" i="135" s="1"/>
  <c r="A861" i="135" s="1"/>
  <c r="A862" i="135" s="1"/>
  <c r="A863" i="135" s="1"/>
  <c r="A864" i="135" s="1"/>
  <c r="A865" i="135" s="1"/>
  <c r="A866" i="135" s="1"/>
  <c r="A867" i="135" s="1"/>
  <c r="A868" i="135" s="1"/>
  <c r="A869" i="135" s="1"/>
  <c r="A870" i="135" s="1"/>
  <c r="A871" i="135" s="1"/>
  <c r="A872" i="135" s="1"/>
  <c r="A873" i="135" s="1"/>
  <c r="A874" i="135" s="1"/>
  <c r="A875" i="135" s="1"/>
  <c r="A876" i="135" s="1"/>
  <c r="A877" i="135" s="1"/>
  <c r="A878" i="135" s="1"/>
  <c r="A879" i="135" s="1"/>
  <c r="A880" i="135" s="1"/>
  <c r="A881" i="135" s="1"/>
  <c r="A882" i="135" s="1"/>
  <c r="A883" i="135" s="1"/>
  <c r="A884" i="135" s="1"/>
  <c r="A885" i="135" s="1"/>
  <c r="A886" i="135" s="1"/>
  <c r="A887" i="135" s="1"/>
  <c r="A888" i="135" s="1"/>
  <c r="A889" i="135" s="1"/>
  <c r="A890" i="135" s="1"/>
  <c r="A891" i="135" s="1"/>
  <c r="A892" i="135" s="1"/>
  <c r="A893" i="135" s="1"/>
  <c r="A894" i="135" s="1"/>
  <c r="A895" i="135" s="1"/>
  <c r="A896" i="135" s="1"/>
  <c r="A897" i="135" s="1"/>
  <c r="A898" i="135" s="1"/>
  <c r="A899" i="135" s="1"/>
  <c r="A900" i="135" s="1"/>
  <c r="A901" i="135" s="1"/>
  <c r="A902" i="135" s="1"/>
  <c r="A903" i="135" s="1"/>
  <c r="A904" i="135" s="1"/>
  <c r="A905" i="135" s="1"/>
  <c r="A906" i="135" s="1"/>
  <c r="A907" i="135" s="1"/>
  <c r="A908" i="135" s="1"/>
  <c r="A909" i="135" s="1"/>
  <c r="A910" i="135" s="1"/>
  <c r="A911" i="135" s="1"/>
  <c r="A912" i="135" s="1"/>
  <c r="A913" i="135" s="1"/>
  <c r="A914" i="135" s="1"/>
  <c r="A915" i="135" s="1"/>
  <c r="A916" i="135" s="1"/>
  <c r="A917" i="135" s="1"/>
  <c r="A918" i="135" s="1"/>
  <c r="A919" i="135" s="1"/>
  <c r="A920" i="135" s="1"/>
  <c r="A921" i="135" s="1"/>
  <c r="A922" i="135" s="1"/>
  <c r="A923" i="135" s="1"/>
  <c r="A924" i="135" s="1"/>
  <c r="A925" i="135" s="1"/>
  <c r="A926" i="135" s="1"/>
  <c r="A927" i="135" s="1"/>
  <c r="A928" i="135" s="1"/>
  <c r="A929" i="135" s="1"/>
  <c r="A930" i="135" s="1"/>
  <c r="A931" i="135" s="1"/>
  <c r="A932" i="135" s="1"/>
  <c r="A933" i="135" s="1"/>
  <c r="A934" i="135" s="1"/>
  <c r="A935" i="135" s="1"/>
  <c r="A936" i="135" s="1"/>
  <c r="A937" i="135" s="1"/>
  <c r="A938" i="135" s="1"/>
  <c r="A939" i="135" s="1"/>
  <c r="A940" i="135" s="1"/>
  <c r="A941" i="135" s="1"/>
  <c r="A942" i="135" s="1"/>
  <c r="A943" i="135" s="1"/>
  <c r="A944" i="135" s="1"/>
  <c r="A945" i="135" s="1"/>
  <c r="A946" i="135" s="1"/>
  <c r="A947" i="135" s="1"/>
  <c r="A948" i="135" s="1"/>
  <c r="A949" i="135" s="1"/>
  <c r="A950" i="135" s="1"/>
  <c r="A951" i="135" s="1"/>
  <c r="A952" i="135" s="1"/>
  <c r="A953" i="135" s="1"/>
  <c r="A954" i="135" s="1"/>
  <c r="A955" i="135" s="1"/>
  <c r="A956" i="135" s="1"/>
  <c r="A957" i="135" s="1"/>
  <c r="A958" i="135" s="1"/>
  <c r="A959" i="135" s="1"/>
  <c r="A960" i="135" s="1"/>
  <c r="A961" i="135" s="1"/>
  <c r="A962" i="135" s="1"/>
  <c r="A963" i="135" s="1"/>
  <c r="A964" i="135" s="1"/>
  <c r="A965" i="135" s="1"/>
  <c r="A966" i="135" s="1"/>
  <c r="A967" i="135" s="1"/>
  <c r="A968" i="135" s="1"/>
  <c r="A969" i="135" s="1"/>
  <c r="A970" i="135" s="1"/>
  <c r="A971" i="135" s="1"/>
  <c r="A972" i="135" s="1"/>
  <c r="A973" i="135" s="1"/>
  <c r="A974" i="135" s="1"/>
  <c r="A975" i="135" s="1"/>
  <c r="A976" i="135" s="1"/>
  <c r="A977" i="135" s="1"/>
  <c r="A978" i="135" s="1"/>
  <c r="A979" i="135" s="1"/>
  <c r="A980" i="135" s="1"/>
  <c r="A981" i="135" s="1"/>
  <c r="A982" i="135" s="1"/>
  <c r="A983" i="135" s="1"/>
  <c r="A984" i="135" s="1"/>
  <c r="A985" i="135" s="1"/>
  <c r="A986" i="135" s="1"/>
  <c r="A987" i="135" s="1"/>
  <c r="A988" i="135" s="1"/>
  <c r="A989" i="135" s="1"/>
  <c r="A990" i="135" s="1"/>
  <c r="A991" i="135" s="1"/>
  <c r="A992" i="135" s="1"/>
  <c r="A993" i="135" s="1"/>
  <c r="A994" i="135" s="1"/>
  <c r="A995" i="135" s="1"/>
  <c r="A996" i="135" s="1"/>
  <c r="A997" i="135" s="1"/>
  <c r="A998" i="135" s="1"/>
  <c r="A999" i="135" s="1"/>
  <c r="A1000" i="135" s="1"/>
  <c r="A1001" i="135" s="1"/>
  <c r="A1002" i="135" s="1"/>
  <c r="A1003" i="135" s="1"/>
  <c r="A1004" i="135" s="1"/>
  <c r="A1005" i="135" s="1"/>
  <c r="A1006" i="135" s="1"/>
  <c r="A1007" i="135" s="1"/>
  <c r="A1008" i="135" s="1"/>
  <c r="A1009" i="135" s="1"/>
  <c r="A1010" i="135" s="1"/>
  <c r="A1011" i="135" s="1"/>
  <c r="A1012" i="135" s="1"/>
  <c r="A1013" i="135" s="1"/>
  <c r="A1014" i="135" s="1"/>
  <c r="A1015" i="135" s="1"/>
  <c r="A1016" i="135" s="1"/>
  <c r="A1017" i="135" s="1"/>
  <c r="A1018" i="135" s="1"/>
  <c r="A1019" i="135" s="1"/>
  <c r="A1020" i="135" s="1"/>
  <c r="A1021" i="135" s="1"/>
  <c r="A1022" i="135" s="1"/>
  <c r="A1023" i="135" s="1"/>
  <c r="A1024" i="135" s="1"/>
  <c r="A1025" i="135" s="1"/>
  <c r="A1026" i="135" s="1"/>
  <c r="A1027" i="135" s="1"/>
  <c r="A1028" i="135" s="1"/>
  <c r="A1029" i="135" s="1"/>
  <c r="A1030" i="135" s="1"/>
  <c r="A1031" i="135" s="1"/>
  <c r="A1032" i="135" s="1"/>
  <c r="A1033" i="135" s="1"/>
  <c r="A1034" i="135" s="1"/>
  <c r="A1035" i="135" s="1"/>
  <c r="A1036" i="135" s="1"/>
  <c r="A1037" i="135" s="1"/>
  <c r="A1038" i="135" s="1"/>
  <c r="A1039" i="135" s="1"/>
  <c r="A1040" i="135" s="1"/>
  <c r="A1041" i="135" s="1"/>
  <c r="A1042" i="135" s="1"/>
  <c r="A1043" i="135" s="1"/>
  <c r="A1044" i="135" s="1"/>
  <c r="A1045" i="135" s="1"/>
  <c r="A1046" i="135" s="1"/>
  <c r="A1047" i="135" s="1"/>
  <c r="A1048" i="135" s="1"/>
  <c r="A1049" i="135" s="1"/>
  <c r="A1050" i="135" s="1"/>
  <c r="A1051" i="135" s="1"/>
  <c r="A1052" i="135" s="1"/>
  <c r="A1053" i="135" s="1"/>
  <c r="A1054" i="135" s="1"/>
  <c r="A1055" i="135" s="1"/>
  <c r="A1056" i="135" s="1"/>
  <c r="A1057" i="135" s="1"/>
  <c r="A1058" i="135" s="1"/>
  <c r="A1059" i="135" s="1"/>
  <c r="A1060" i="135" s="1"/>
  <c r="A1061" i="135" s="1"/>
  <c r="A1062" i="135" s="1"/>
  <c r="A1063" i="135" s="1"/>
  <c r="A1064" i="135" s="1"/>
  <c r="A1065" i="135" s="1"/>
  <c r="A1066" i="135" s="1"/>
  <c r="A1067" i="135" s="1"/>
  <c r="A1068" i="135" s="1"/>
  <c r="A1069" i="135" s="1"/>
  <c r="A1070" i="135" s="1"/>
  <c r="A1071" i="135" s="1"/>
  <c r="A1072" i="135" s="1"/>
  <c r="A1073" i="135" s="1"/>
  <c r="A1074" i="135" s="1"/>
  <c r="A1075" i="135" s="1"/>
  <c r="A1076" i="135" s="1"/>
  <c r="A1077" i="135" s="1"/>
  <c r="A1078" i="135" s="1"/>
  <c r="A1079" i="135" s="1"/>
  <c r="A1080" i="135" s="1"/>
  <c r="A1081" i="135" s="1"/>
  <c r="A1082" i="135" s="1"/>
  <c r="A1083" i="135" s="1"/>
  <c r="A1084" i="135" s="1"/>
  <c r="A1085" i="135" s="1"/>
  <c r="A1086" i="135" s="1"/>
  <c r="A1087" i="135" s="1"/>
  <c r="A1088" i="135" s="1"/>
  <c r="A1089" i="135" s="1"/>
  <c r="A1090" i="135" s="1"/>
  <c r="A1091" i="135" s="1"/>
  <c r="A1092" i="135" s="1"/>
  <c r="A1093" i="135" s="1"/>
  <c r="A1094" i="135" s="1"/>
  <c r="A1095" i="135" s="1"/>
  <c r="A1096" i="135" s="1"/>
  <c r="A1097" i="135" s="1"/>
  <c r="A1098" i="135" s="1"/>
  <c r="A1099" i="135" s="1"/>
  <c r="A1100" i="135" s="1"/>
  <c r="A1101" i="135" s="1"/>
  <c r="A1102" i="135" s="1"/>
  <c r="A1103" i="135" s="1"/>
  <c r="A1104" i="135" s="1"/>
  <c r="A1105" i="135" s="1"/>
  <c r="A1106" i="135" s="1"/>
  <c r="A1107" i="135" s="1"/>
  <c r="A1108" i="135" s="1"/>
  <c r="A1109" i="135" s="1"/>
  <c r="A1110" i="135" s="1"/>
  <c r="A1111" i="135" s="1"/>
  <c r="A1112" i="135" s="1"/>
  <c r="A1113" i="135" s="1"/>
  <c r="A1114" i="135" s="1"/>
  <c r="A1115" i="135" s="1"/>
  <c r="A1116" i="135" s="1"/>
  <c r="A1117" i="135" s="1"/>
  <c r="A1118" i="135" s="1"/>
  <c r="A1119" i="135" s="1"/>
  <c r="A1120" i="135" s="1"/>
  <c r="A1121" i="135" s="1"/>
  <c r="A1122" i="135" s="1"/>
  <c r="A1123" i="135" s="1"/>
  <c r="A1124" i="135" s="1"/>
  <c r="A1125" i="135" s="1"/>
  <c r="A1126" i="135" s="1"/>
  <c r="A1127" i="135" s="1"/>
  <c r="A1128" i="135" s="1"/>
  <c r="A1129" i="135" s="1"/>
  <c r="A1130" i="135" s="1"/>
  <c r="A1131" i="135" s="1"/>
  <c r="A1132" i="135" s="1"/>
  <c r="A1133" i="135" s="1"/>
  <c r="A1134" i="135" s="1"/>
  <c r="A1135" i="135" s="1"/>
  <c r="A1136" i="135" s="1"/>
  <c r="A1137" i="135" s="1"/>
  <c r="A1138" i="135" s="1"/>
  <c r="A1139" i="135" s="1"/>
  <c r="A1140" i="135" s="1"/>
  <c r="A1141" i="135" s="1"/>
  <c r="A1142" i="135" s="1"/>
  <c r="A1143" i="135" s="1"/>
  <c r="A1144" i="135" s="1"/>
  <c r="A1145" i="135" s="1"/>
  <c r="A1146" i="135" s="1"/>
  <c r="A1147" i="135" s="1"/>
  <c r="A1148" i="135" s="1"/>
  <c r="A1149" i="135" s="1"/>
  <c r="A1150" i="135" s="1"/>
  <c r="A1151" i="135" s="1"/>
  <c r="A1152" i="135" s="1"/>
  <c r="A1153" i="135" s="1"/>
  <c r="A1154" i="135" s="1"/>
  <c r="A1155" i="135" s="1"/>
  <c r="A1156" i="135" s="1"/>
  <c r="A1157" i="135" s="1"/>
  <c r="A1158" i="135" s="1"/>
  <c r="A1159" i="135" s="1"/>
  <c r="A1160" i="135" s="1"/>
  <c r="A1161" i="135" s="1"/>
  <c r="A1162" i="135" s="1"/>
  <c r="A1163" i="135" s="1"/>
  <c r="A1164" i="135" s="1"/>
  <c r="A1165" i="135" s="1"/>
  <c r="A1166" i="135" s="1"/>
  <c r="A1167" i="135" s="1"/>
  <c r="A1168" i="135" s="1"/>
  <c r="A1169" i="135" s="1"/>
  <c r="A1170" i="135" s="1"/>
  <c r="A1171" i="135" s="1"/>
  <c r="A1172" i="135" s="1"/>
  <c r="A1173" i="135" s="1"/>
  <c r="A1174" i="135" s="1"/>
  <c r="A1175" i="135" s="1"/>
  <c r="A1176" i="135" s="1"/>
  <c r="A1177" i="135" s="1"/>
  <c r="A1178" i="135" s="1"/>
  <c r="A1179" i="135" s="1"/>
  <c r="A1180" i="135" s="1"/>
  <c r="A1181" i="135" s="1"/>
  <c r="A1182" i="135" s="1"/>
  <c r="A1183" i="135" s="1"/>
  <c r="A1184" i="135" s="1"/>
  <c r="A1185" i="135" s="1"/>
  <c r="A1186" i="135" s="1"/>
  <c r="A1187" i="135" s="1"/>
  <c r="A1188" i="135" s="1"/>
  <c r="A1189" i="135" s="1"/>
  <c r="A1190" i="135" s="1"/>
  <c r="A1191" i="135" s="1"/>
  <c r="A1192" i="135" s="1"/>
  <c r="A1193" i="135" s="1"/>
  <c r="A1194" i="135" s="1"/>
  <c r="A1195" i="135" s="1"/>
  <c r="A1196" i="135" s="1"/>
  <c r="A1197" i="135" s="1"/>
  <c r="A1198" i="135" s="1"/>
  <c r="A1199" i="135" s="1"/>
  <c r="A1200" i="135" s="1"/>
  <c r="A1201" i="135" s="1"/>
  <c r="A1202" i="135" s="1"/>
  <c r="A1203" i="135" s="1"/>
  <c r="A1204" i="135" s="1"/>
  <c r="A1205" i="135" s="1"/>
  <c r="A1206" i="135" s="1"/>
  <c r="A1207" i="135" s="1"/>
  <c r="A1208" i="135" s="1"/>
  <c r="A1209" i="135" s="1"/>
  <c r="A1210" i="135" s="1"/>
  <c r="A1211" i="135" s="1"/>
  <c r="A1212" i="135" s="1"/>
  <c r="A1213" i="135" s="1"/>
  <c r="A1214" i="135" s="1"/>
  <c r="A1215" i="135" s="1"/>
  <c r="A1216" i="135" s="1"/>
  <c r="A1217" i="135" s="1"/>
  <c r="A1218" i="135" s="1"/>
  <c r="A1219" i="135" s="1"/>
  <c r="A1220" i="135" s="1"/>
  <c r="A1221" i="135" s="1"/>
  <c r="A1222" i="135" s="1"/>
  <c r="A1223" i="135" s="1"/>
  <c r="A1224" i="135" s="1"/>
  <c r="A1225" i="135" s="1"/>
  <c r="A1226" i="135" s="1"/>
  <c r="A1227" i="135" s="1"/>
  <c r="A1228" i="135" s="1"/>
  <c r="A1229" i="135" s="1"/>
  <c r="A1230" i="135" s="1"/>
  <c r="A1231" i="135" s="1"/>
  <c r="A1232" i="135" s="1"/>
  <c r="A1233" i="135" s="1"/>
  <c r="A1234" i="135" s="1"/>
  <c r="A1235" i="135" s="1"/>
  <c r="A1236" i="135" s="1"/>
  <c r="A1237" i="135" s="1"/>
  <c r="A1238" i="135" s="1"/>
  <c r="A1239" i="135" s="1"/>
  <c r="A1240" i="135" s="1"/>
  <c r="A1241" i="135" s="1"/>
  <c r="A1242" i="135" s="1"/>
  <c r="A1243" i="135" s="1"/>
  <c r="A1244" i="135" s="1"/>
  <c r="A1245" i="135" s="1"/>
  <c r="A1246" i="135" s="1"/>
  <c r="A1247" i="135" s="1"/>
  <c r="A1248" i="135" s="1"/>
  <c r="A1249" i="135" s="1"/>
  <c r="A1250" i="135" s="1"/>
  <c r="A1251" i="135" s="1"/>
  <c r="A1252" i="135" s="1"/>
  <c r="A1253" i="135" s="1"/>
  <c r="A1254" i="135" s="1"/>
  <c r="A1255" i="135" s="1"/>
  <c r="A1256" i="135" s="1"/>
  <c r="A1257" i="135" s="1"/>
  <c r="A1258" i="135" s="1"/>
  <c r="A1259" i="135" s="1"/>
  <c r="A1260" i="135" s="1"/>
  <c r="A1261" i="135" s="1"/>
  <c r="A1262" i="135" s="1"/>
  <c r="A1263" i="135" s="1"/>
  <c r="A1264" i="135" s="1"/>
  <c r="A1265" i="135" s="1"/>
  <c r="A1266" i="135" s="1"/>
  <c r="A1267" i="135" s="1"/>
  <c r="A1268" i="135" s="1"/>
  <c r="A1269" i="135" s="1"/>
  <c r="A1270" i="135" s="1"/>
  <c r="A1271" i="135" s="1"/>
  <c r="A1272" i="135" s="1"/>
  <c r="A1273" i="135" s="1"/>
  <c r="A1274" i="135" s="1"/>
  <c r="A1275" i="135" s="1"/>
  <c r="A1276" i="135" s="1"/>
  <c r="A1277" i="135" s="1"/>
  <c r="A1278" i="135" s="1"/>
  <c r="A1279" i="135" s="1"/>
  <c r="A1280" i="135" s="1"/>
  <c r="A1281" i="135" s="1"/>
  <c r="A1282" i="135" s="1"/>
  <c r="A1283" i="135" s="1"/>
  <c r="A1284" i="135" s="1"/>
  <c r="A1285" i="135" s="1"/>
  <c r="A1286" i="135" s="1"/>
  <c r="A1287" i="135" s="1"/>
  <c r="A1288" i="135" s="1"/>
  <c r="A1289" i="135" s="1"/>
  <c r="A1290" i="135" s="1"/>
  <c r="A1291" i="135" s="1"/>
  <c r="A1292" i="135" s="1"/>
  <c r="A1293" i="135" s="1"/>
  <c r="A1294" i="135" s="1"/>
  <c r="A1295" i="135" s="1"/>
  <c r="A1296" i="135" s="1"/>
  <c r="A1297" i="135" s="1"/>
  <c r="A1298" i="135" s="1"/>
  <c r="A1299" i="135" s="1"/>
  <c r="A1300" i="135" s="1"/>
  <c r="A1301" i="135" s="1"/>
  <c r="A1302" i="135" s="1"/>
  <c r="A1303" i="135" s="1"/>
  <c r="A1304" i="135" s="1"/>
  <c r="A1305" i="135" s="1"/>
  <c r="A1306" i="135" s="1"/>
  <c r="A1307" i="135" s="1"/>
  <c r="A1308" i="135" s="1"/>
  <c r="A1309" i="135" s="1"/>
  <c r="A1310" i="135" s="1"/>
  <c r="A1311" i="135" s="1"/>
  <c r="A1312" i="135" s="1"/>
  <c r="A1313" i="135" s="1"/>
  <c r="A1314" i="135" s="1"/>
  <c r="A1315" i="135" s="1"/>
  <c r="A1316" i="135" s="1"/>
  <c r="A1317" i="135" s="1"/>
  <c r="A1318" i="135" s="1"/>
  <c r="A1319" i="135" s="1"/>
  <c r="A1320" i="135" s="1"/>
  <c r="A1321" i="135" s="1"/>
  <c r="A1322" i="135" s="1"/>
  <c r="A1323" i="135" s="1"/>
  <c r="A1324" i="135" s="1"/>
  <c r="A1325" i="135" s="1"/>
  <c r="A1326" i="135" s="1"/>
  <c r="A1327" i="135" s="1"/>
  <c r="A1328" i="135" s="1"/>
  <c r="A1329" i="135" s="1"/>
  <c r="A1330" i="135" s="1"/>
  <c r="A1331" i="135" s="1"/>
  <c r="A1332" i="135" s="1"/>
  <c r="A1333" i="135" s="1"/>
  <c r="A1334" i="135" s="1"/>
  <c r="A1335" i="135" s="1"/>
  <c r="A1336" i="135" s="1"/>
  <c r="A1337" i="135" s="1"/>
  <c r="A1338" i="135" s="1"/>
  <c r="A1339" i="135" s="1"/>
  <c r="A1340" i="135" s="1"/>
  <c r="A1341" i="135" s="1"/>
  <c r="A1342" i="135" s="1"/>
  <c r="A1343" i="135" s="1"/>
  <c r="A1344" i="135" s="1"/>
  <c r="A1345" i="135" s="1"/>
  <c r="A1346" i="135" s="1"/>
  <c r="A1347" i="135" s="1"/>
  <c r="A1348" i="135" s="1"/>
  <c r="A1349" i="135" s="1"/>
  <c r="A1350" i="135" s="1"/>
  <c r="A1351" i="135" s="1"/>
  <c r="A1352" i="135" s="1"/>
  <c r="A1353" i="135" s="1"/>
  <c r="A1354" i="135" s="1"/>
  <c r="A1355" i="135" s="1"/>
  <c r="A1356" i="135" s="1"/>
  <c r="A1357" i="135" s="1"/>
  <c r="A1358" i="135" s="1"/>
  <c r="A1359" i="135" s="1"/>
  <c r="A1360" i="135" s="1"/>
  <c r="A1361" i="135" s="1"/>
  <c r="A1362" i="135" s="1"/>
  <c r="A1363" i="135" s="1"/>
  <c r="A1364" i="135" s="1"/>
  <c r="A1365" i="135" s="1"/>
  <c r="A1366" i="135" s="1"/>
  <c r="A1367" i="135" s="1"/>
  <c r="A1368" i="135" s="1"/>
  <c r="A1369" i="135" s="1"/>
  <c r="A1370" i="135" s="1"/>
  <c r="A1371" i="135" s="1"/>
  <c r="A1372" i="135" s="1"/>
  <c r="A1373" i="135" s="1"/>
  <c r="A1374" i="135" s="1"/>
  <c r="A1375" i="135" s="1"/>
  <c r="A1376" i="135" s="1"/>
  <c r="A1377" i="135" s="1"/>
  <c r="A1378" i="135" s="1"/>
  <c r="A1379" i="135" s="1"/>
  <c r="A1380" i="135" s="1"/>
  <c r="A1381" i="135" s="1"/>
  <c r="A1382" i="135" s="1"/>
  <c r="A1383" i="135" s="1"/>
  <c r="A1384" i="135" s="1"/>
  <c r="A1385" i="135" s="1"/>
  <c r="A1386" i="135" s="1"/>
  <c r="A1387" i="135" s="1"/>
  <c r="A1388" i="135" s="1"/>
  <c r="A1389" i="135" s="1"/>
  <c r="A1390" i="135" s="1"/>
  <c r="A1391" i="135" s="1"/>
  <c r="A1392" i="135" s="1"/>
  <c r="A1393" i="135" s="1"/>
  <c r="A1394" i="135" s="1"/>
  <c r="A1395" i="135" s="1"/>
  <c r="A1396" i="135" s="1"/>
  <c r="A1397" i="135" s="1"/>
  <c r="A1398" i="135" s="1"/>
  <c r="A1399" i="135" s="1"/>
  <c r="A1400" i="135" s="1"/>
  <c r="A1401" i="135" s="1"/>
  <c r="A1402" i="135" s="1"/>
  <c r="A1403" i="135" s="1"/>
  <c r="A1404" i="135" s="1"/>
  <c r="A1405" i="135" s="1"/>
  <c r="A1406" i="135" s="1"/>
  <c r="A1407" i="135" s="1"/>
  <c r="A1408" i="135" s="1"/>
  <c r="A1409" i="135" s="1"/>
  <c r="A1410" i="135" s="1"/>
  <c r="A1411" i="135" s="1"/>
  <c r="A1412" i="135" s="1"/>
  <c r="A1413" i="135" s="1"/>
  <c r="A1414" i="135" s="1"/>
  <c r="A1415" i="135" s="1"/>
  <c r="A1416" i="135" s="1"/>
  <c r="A1417" i="135" s="1"/>
  <c r="A1418" i="135" s="1"/>
  <c r="A1419" i="135" s="1"/>
  <c r="A1420" i="135" s="1"/>
  <c r="A1421" i="135" s="1"/>
  <c r="A1422" i="135" s="1"/>
  <c r="A1423" i="135" s="1"/>
  <c r="A1424" i="135" s="1"/>
  <c r="A1425" i="135" s="1"/>
  <c r="A1426" i="135" s="1"/>
  <c r="A1427" i="135" s="1"/>
  <c r="A1428" i="135" s="1"/>
  <c r="A1429" i="135" s="1"/>
  <c r="A1430" i="135" s="1"/>
  <c r="A1431" i="135" s="1"/>
  <c r="A1432" i="135" s="1"/>
  <c r="A1433" i="135" s="1"/>
  <c r="A1434" i="135" s="1"/>
  <c r="A1435" i="135" s="1"/>
  <c r="A1436" i="135" s="1"/>
  <c r="A1437" i="135" s="1"/>
  <c r="A1438" i="135" s="1"/>
  <c r="A1439" i="135" s="1"/>
  <c r="A1440" i="135" s="1"/>
  <c r="A1441" i="135" s="1"/>
  <c r="A1442" i="135" s="1"/>
  <c r="A1443" i="135" s="1"/>
  <c r="A1444" i="135" s="1"/>
  <c r="A1445" i="135" s="1"/>
  <c r="A1446" i="135" s="1"/>
  <c r="A1447" i="135" s="1"/>
  <c r="A1448" i="135" s="1"/>
  <c r="A1449" i="135" s="1"/>
  <c r="A1450" i="135" s="1"/>
  <c r="A1451" i="135" s="1"/>
  <c r="A1452" i="135" s="1"/>
  <c r="A1453" i="135" s="1"/>
  <c r="A1454" i="135" s="1"/>
  <c r="A1455" i="135" s="1"/>
  <c r="A1456" i="135" s="1"/>
  <c r="A1457" i="135" s="1"/>
  <c r="A1458" i="135" s="1"/>
  <c r="A1459" i="135" s="1"/>
  <c r="A1460" i="135" s="1"/>
  <c r="A1461" i="135" s="1"/>
  <c r="A1462" i="135" s="1"/>
  <c r="A1463" i="135" s="1"/>
  <c r="A1464" i="135" s="1"/>
  <c r="A1465" i="135" s="1"/>
  <c r="A1466" i="135" s="1"/>
  <c r="A1467" i="135" s="1"/>
  <c r="A1468" i="135" s="1"/>
  <c r="A1469" i="135" s="1"/>
  <c r="A1470" i="135" s="1"/>
  <c r="A1471" i="135" s="1"/>
  <c r="A1472" i="135" s="1"/>
  <c r="A1473" i="135" s="1"/>
  <c r="A1474" i="135" s="1"/>
  <c r="A1475" i="135" s="1"/>
  <c r="A1476" i="135" s="1"/>
  <c r="A1477" i="135" s="1"/>
  <c r="A1478" i="135" s="1"/>
  <c r="A1479" i="135" s="1"/>
  <c r="A1480" i="135" s="1"/>
  <c r="A1481" i="135" s="1"/>
  <c r="A1482" i="135" s="1"/>
  <c r="A1483" i="135" s="1"/>
  <c r="A1484" i="135" s="1"/>
  <c r="A1485" i="135" s="1"/>
  <c r="A1486" i="135" s="1"/>
  <c r="A1487" i="135" s="1"/>
  <c r="A1488" i="135" s="1"/>
  <c r="A1489" i="135" s="1"/>
  <c r="A1490" i="135" s="1"/>
  <c r="A1491" i="135" s="1"/>
  <c r="A1492" i="135" s="1"/>
  <c r="A1493" i="135" s="1"/>
  <c r="A1494" i="135" s="1"/>
  <c r="A1495" i="135" s="1"/>
  <c r="A1496" i="135" s="1"/>
  <c r="A1497" i="135" s="1"/>
  <c r="A1498" i="135" s="1"/>
  <c r="A1499" i="135" s="1"/>
  <c r="A1500" i="135" s="1"/>
  <c r="A1501" i="135" s="1"/>
  <c r="A1502" i="135" s="1"/>
  <c r="A1503" i="135" s="1"/>
  <c r="A1504" i="135" s="1"/>
  <c r="A1505" i="135" s="1"/>
  <c r="A1506" i="135" s="1"/>
  <c r="A1507" i="135" s="1"/>
  <c r="A1508" i="135" s="1"/>
  <c r="A1509" i="135" s="1"/>
  <c r="A1510" i="135" s="1"/>
  <c r="A1511" i="135" s="1"/>
  <c r="A1512" i="135" s="1"/>
  <c r="A1513" i="135" s="1"/>
  <c r="A1514" i="135" s="1"/>
  <c r="A1515" i="135" s="1"/>
  <c r="A1516" i="135" s="1"/>
  <c r="A1517" i="135" s="1"/>
  <c r="A1518" i="135" s="1"/>
  <c r="A1519" i="135" s="1"/>
  <c r="A1520" i="135" s="1"/>
  <c r="A1521" i="135" s="1"/>
  <c r="A1522" i="135" s="1"/>
  <c r="A1523" i="135" s="1"/>
  <c r="A1524" i="135" s="1"/>
  <c r="A1525" i="135" s="1"/>
  <c r="A1526" i="135" s="1"/>
  <c r="A1527" i="135" s="1"/>
  <c r="A1528" i="135" s="1"/>
  <c r="A1529" i="135" s="1"/>
  <c r="A1530" i="135" s="1"/>
  <c r="A1531" i="135" s="1"/>
  <c r="A1532" i="135" s="1"/>
  <c r="A1533" i="135" s="1"/>
  <c r="A1534" i="135" s="1"/>
  <c r="A1535" i="135" s="1"/>
  <c r="A1536" i="135" s="1"/>
  <c r="A1537" i="135" s="1"/>
  <c r="A1538" i="135" s="1"/>
  <c r="A1539" i="135" s="1"/>
  <c r="A1540" i="135" s="1"/>
  <c r="A1541" i="135" s="1"/>
  <c r="A1542" i="135" s="1"/>
  <c r="A1543" i="135" s="1"/>
  <c r="A1544" i="135" s="1"/>
  <c r="A1545" i="135" s="1"/>
  <c r="A1546" i="135" s="1"/>
  <c r="A1547" i="135" s="1"/>
  <c r="A1548" i="135" s="1"/>
  <c r="A1549" i="135" s="1"/>
  <c r="A1550" i="135" s="1"/>
  <c r="A1551" i="135" s="1"/>
  <c r="A1552" i="135" s="1"/>
  <c r="A1553" i="135" s="1"/>
  <c r="A1554" i="135" s="1"/>
  <c r="A1555" i="135" s="1"/>
  <c r="A1556" i="135" s="1"/>
  <c r="A1557" i="135" s="1"/>
  <c r="A1558" i="135" s="1"/>
  <c r="A1559" i="135" s="1"/>
  <c r="A1560" i="135" s="1"/>
  <c r="A1561" i="135" s="1"/>
  <c r="A1562" i="135" s="1"/>
  <c r="A1563" i="135" s="1"/>
  <c r="A1564" i="135" s="1"/>
  <c r="A1565" i="135" s="1"/>
  <c r="A1566" i="135" s="1"/>
  <c r="A1567" i="135" s="1"/>
  <c r="A1568" i="135" s="1"/>
  <c r="A1569" i="135" s="1"/>
  <c r="A1570" i="135" s="1"/>
  <c r="A1571" i="135" s="1"/>
  <c r="A1572" i="135" s="1"/>
  <c r="A1573" i="135" s="1"/>
  <c r="A1574" i="135" s="1"/>
  <c r="A1575" i="135" s="1"/>
  <c r="A1576" i="135" s="1"/>
  <c r="A1577" i="135" s="1"/>
  <c r="A1578" i="135" s="1"/>
  <c r="A1579" i="135" s="1"/>
  <c r="A1580" i="135" s="1"/>
  <c r="A1581" i="135" s="1"/>
  <c r="A1582" i="135" s="1"/>
  <c r="A1583" i="135" s="1"/>
  <c r="A1584" i="135" s="1"/>
  <c r="A1585" i="135" s="1"/>
  <c r="A1586" i="135" s="1"/>
  <c r="A1587" i="135" s="1"/>
  <c r="A1588" i="135" s="1"/>
  <c r="A1589" i="135" s="1"/>
  <c r="A1590" i="135" s="1"/>
  <c r="A1591" i="135" s="1"/>
  <c r="A1592" i="135" s="1"/>
  <c r="A1593" i="135" s="1"/>
  <c r="A1594" i="135" s="1"/>
  <c r="A1595" i="135" s="1"/>
  <c r="A1596" i="135" s="1"/>
  <c r="A1597" i="135" s="1"/>
  <c r="A1598" i="135" s="1"/>
  <c r="A1599" i="135" s="1"/>
  <c r="A1600" i="135" s="1"/>
  <c r="A1601" i="135" s="1"/>
  <c r="A1602" i="135" s="1"/>
  <c r="A1603" i="135" s="1"/>
  <c r="A1604" i="135" s="1"/>
  <c r="A1605" i="135" s="1"/>
  <c r="A1606" i="135" s="1"/>
  <c r="A1607" i="135" s="1"/>
  <c r="A1608" i="135" s="1"/>
  <c r="A1609" i="135" s="1"/>
  <c r="A1610" i="135" s="1"/>
  <c r="A1611" i="135" s="1"/>
  <c r="A1612" i="135" s="1"/>
  <c r="A1613" i="135" s="1"/>
  <c r="A1614" i="135" s="1"/>
  <c r="A1615" i="135" s="1"/>
  <c r="A1616" i="135" s="1"/>
  <c r="A1617" i="135" s="1"/>
  <c r="A1618" i="135" s="1"/>
  <c r="A1619" i="135" s="1"/>
  <c r="A1620" i="135" s="1"/>
  <c r="A1621" i="135" s="1"/>
  <c r="A1622" i="135" s="1"/>
  <c r="A1623" i="135" s="1"/>
  <c r="A1624" i="135" s="1"/>
  <c r="A1625" i="135" s="1"/>
  <c r="A1626" i="135" s="1"/>
  <c r="A1627" i="135" s="1"/>
  <c r="A1628" i="135" s="1"/>
  <c r="A1629" i="135" s="1"/>
  <c r="A1630" i="135" s="1"/>
  <c r="A1631" i="135" s="1"/>
  <c r="A1632" i="135" s="1"/>
  <c r="A1633" i="135" s="1"/>
  <c r="A1634" i="135" s="1"/>
  <c r="A1635" i="135" s="1"/>
  <c r="A1636" i="135" s="1"/>
  <c r="A1637" i="135" s="1"/>
  <c r="A1638" i="135" s="1"/>
  <c r="A1639" i="135" s="1"/>
  <c r="A1640" i="135" s="1"/>
  <c r="A1641" i="135" s="1"/>
  <c r="A1642" i="135" s="1"/>
  <c r="A1643" i="135" s="1"/>
  <c r="A1644" i="135" s="1"/>
  <c r="A1645" i="135" s="1"/>
  <c r="A1646" i="135" s="1"/>
  <c r="A1647" i="135" s="1"/>
  <c r="A1648" i="135" s="1"/>
  <c r="A1649" i="135" s="1"/>
  <c r="A1650" i="135" s="1"/>
  <c r="A1651" i="135" s="1"/>
  <c r="A1652" i="135" s="1"/>
  <c r="A1653" i="135" s="1"/>
  <c r="A1654" i="135" s="1"/>
  <c r="A1655" i="135" s="1"/>
  <c r="A1656" i="135" s="1"/>
  <c r="A1657" i="135" s="1"/>
  <c r="A1658" i="135" s="1"/>
  <c r="A1659" i="135" s="1"/>
  <c r="A1660" i="135" s="1"/>
  <c r="A1661" i="135" s="1"/>
  <c r="A1662" i="135" s="1"/>
  <c r="A1663" i="135" s="1"/>
  <c r="A1664" i="135" s="1"/>
  <c r="A1665" i="135" s="1"/>
  <c r="A1666" i="135" s="1"/>
  <c r="A1667" i="135" s="1"/>
  <c r="A1668" i="135" s="1"/>
  <c r="A1669" i="135" s="1"/>
  <c r="A1670" i="135" s="1"/>
  <c r="A1671" i="135" s="1"/>
  <c r="A1672" i="135" s="1"/>
  <c r="A1673" i="135" s="1"/>
  <c r="A1674" i="135" s="1"/>
  <c r="A1675" i="135" s="1"/>
  <c r="A1676" i="135" s="1"/>
  <c r="A1677" i="135" s="1"/>
  <c r="A1678" i="135" s="1"/>
  <c r="A1679" i="135" s="1"/>
  <c r="A1680" i="135" s="1"/>
  <c r="A1681" i="135" s="1"/>
  <c r="A1682" i="135" s="1"/>
  <c r="A1683" i="135" s="1"/>
  <c r="A1684" i="135" s="1"/>
  <c r="A1685" i="135" s="1"/>
  <c r="A1686" i="135" s="1"/>
  <c r="A1687" i="135" s="1"/>
  <c r="A1688" i="135" s="1"/>
  <c r="A1689" i="135" s="1"/>
  <c r="A1690" i="135" s="1"/>
  <c r="A1691" i="135" s="1"/>
  <c r="A1692" i="135" s="1"/>
  <c r="A1693" i="135" s="1"/>
  <c r="A1694" i="135" s="1"/>
  <c r="A1695" i="135" s="1"/>
  <c r="A1696" i="135" s="1"/>
  <c r="A1697" i="135" s="1"/>
  <c r="A1698" i="135" s="1"/>
  <c r="A1699" i="135" s="1"/>
  <c r="A1700" i="135" s="1"/>
  <c r="A1701" i="135" s="1"/>
  <c r="A1702" i="135" s="1"/>
  <c r="A1703" i="135" s="1"/>
  <c r="A1704" i="135" s="1"/>
  <c r="A1705" i="135" s="1"/>
  <c r="A1706" i="135" s="1"/>
  <c r="A1707" i="135" s="1"/>
  <c r="A1708" i="135" s="1"/>
  <c r="A1709" i="135" s="1"/>
  <c r="A1710" i="135" s="1"/>
  <c r="A1711" i="135" s="1"/>
  <c r="A1712" i="135" s="1"/>
  <c r="A1713" i="135" s="1"/>
  <c r="A1714" i="135" s="1"/>
  <c r="A1715" i="135" s="1"/>
  <c r="A1716" i="135" s="1"/>
  <c r="A1717" i="135" s="1"/>
  <c r="A1718" i="135" s="1"/>
  <c r="A1719" i="135" s="1"/>
  <c r="A1720" i="135" s="1"/>
  <c r="A1721" i="135" s="1"/>
  <c r="A1722" i="135" s="1"/>
  <c r="A1723" i="135" s="1"/>
  <c r="A1724" i="135" s="1"/>
  <c r="A1725" i="135" s="1"/>
  <c r="A1726" i="135" s="1"/>
  <c r="A1727" i="135" s="1"/>
  <c r="A1728" i="135" s="1"/>
  <c r="A1729" i="135" s="1"/>
  <c r="A1730" i="135" s="1"/>
  <c r="A1731" i="135" s="1"/>
  <c r="A1732" i="135" s="1"/>
  <c r="A1733" i="135" s="1"/>
  <c r="A1734" i="135" s="1"/>
  <c r="A1735" i="135" s="1"/>
  <c r="A1736" i="135" s="1"/>
  <c r="A1737" i="135" s="1"/>
  <c r="A1738" i="135" s="1"/>
  <c r="A1739" i="135" s="1"/>
  <c r="A1740" i="135" s="1"/>
  <c r="A1741" i="135" s="1"/>
  <c r="A1742" i="135" s="1"/>
  <c r="A1743" i="135" s="1"/>
  <c r="A1744" i="135" s="1"/>
  <c r="A1745" i="135" s="1"/>
  <c r="A1746" i="135" s="1"/>
  <c r="A1747" i="135" s="1"/>
  <c r="A1748" i="135" s="1"/>
  <c r="A1749" i="135" s="1"/>
  <c r="A1750" i="135" s="1"/>
  <c r="A1751" i="135" s="1"/>
  <c r="A1752" i="135" s="1"/>
  <c r="A1753" i="135" s="1"/>
  <c r="A1754" i="135" s="1"/>
  <c r="A1755" i="135" s="1"/>
  <c r="A1756" i="135" s="1"/>
  <c r="A1757" i="135" s="1"/>
  <c r="A1758" i="135" s="1"/>
  <c r="A1759" i="135" s="1"/>
  <c r="A1760" i="135" s="1"/>
  <c r="A1761" i="135" s="1"/>
  <c r="A1762" i="135" s="1"/>
  <c r="A1763" i="135" s="1"/>
  <c r="A1764" i="135" s="1"/>
  <c r="A1765" i="135" s="1"/>
  <c r="A1766" i="135" s="1"/>
  <c r="A1767" i="135" s="1"/>
  <c r="A1768" i="135" s="1"/>
  <c r="A1769" i="135" s="1"/>
  <c r="A1770" i="135" s="1"/>
  <c r="A1771" i="135" s="1"/>
  <c r="A1772" i="135" s="1"/>
  <c r="A1773" i="135" s="1"/>
  <c r="A1774" i="135" s="1"/>
  <c r="A1775" i="135" s="1"/>
  <c r="A1776" i="135" s="1"/>
  <c r="A1777" i="135" s="1"/>
  <c r="A1778" i="135" s="1"/>
  <c r="A1779" i="135" s="1"/>
  <c r="A1780" i="135" s="1"/>
  <c r="A1781" i="135" s="1"/>
  <c r="A1782" i="135" s="1"/>
  <c r="A1783" i="135" s="1"/>
  <c r="A1784" i="135" s="1"/>
  <c r="A1785" i="135" s="1"/>
  <c r="A1786" i="135" s="1"/>
  <c r="A1787" i="135" s="1"/>
  <c r="A1788" i="135" s="1"/>
  <c r="A1789" i="135" s="1"/>
  <c r="A1790" i="135" s="1"/>
  <c r="A1791" i="135" s="1"/>
  <c r="A1792" i="135" s="1"/>
  <c r="A1793" i="135" s="1"/>
  <c r="A1794" i="135" s="1"/>
  <c r="A1795" i="135" s="1"/>
  <c r="A1796" i="135" s="1"/>
  <c r="A1797" i="135" s="1"/>
  <c r="A1798" i="135" s="1"/>
  <c r="A1799" i="135" s="1"/>
  <c r="A1800" i="135" s="1"/>
  <c r="A1801" i="135" s="1"/>
  <c r="A1802" i="135" s="1"/>
  <c r="A1803" i="135" s="1"/>
  <c r="A1804" i="135" s="1"/>
  <c r="A1805" i="135" s="1"/>
  <c r="A1806" i="135" s="1"/>
  <c r="A1807" i="135" s="1"/>
  <c r="A1808" i="135" s="1"/>
  <c r="A1809" i="135" s="1"/>
  <c r="A1810" i="135" s="1"/>
  <c r="A1811" i="135" s="1"/>
  <c r="A1812" i="135" s="1"/>
  <c r="A1813" i="135" s="1"/>
  <c r="A1814" i="135" s="1"/>
  <c r="A1815" i="135" s="1"/>
  <c r="A1816" i="135" s="1"/>
  <c r="A1817" i="135" s="1"/>
  <c r="A1818" i="135" s="1"/>
  <c r="A1819" i="135" s="1"/>
  <c r="A1820" i="135" s="1"/>
  <c r="A1821" i="135" s="1"/>
  <c r="A1822" i="135" s="1"/>
  <c r="A1823" i="135" s="1"/>
  <c r="A1824" i="135" s="1"/>
  <c r="A1825" i="135" s="1"/>
  <c r="A1826" i="135" s="1"/>
  <c r="A1827" i="135" s="1"/>
  <c r="A1828" i="135" s="1"/>
  <c r="A1829" i="135" s="1"/>
  <c r="A1830" i="135" s="1"/>
  <c r="A1831" i="135" s="1"/>
  <c r="A1832" i="135" s="1"/>
  <c r="A1833" i="135" s="1"/>
  <c r="A1834" i="135" s="1"/>
  <c r="A1835" i="135" s="1"/>
  <c r="A1836" i="135" s="1"/>
  <c r="A1837" i="135" s="1"/>
  <c r="A1838" i="135" s="1"/>
  <c r="A1839" i="135" s="1"/>
  <c r="A1840" i="135" s="1"/>
  <c r="A1841" i="135" s="1"/>
  <c r="A1842" i="135" s="1"/>
  <c r="A1843" i="135" s="1"/>
  <c r="A1844" i="135" s="1"/>
  <c r="A1845" i="135" s="1"/>
  <c r="A1846" i="135" s="1"/>
  <c r="A1847" i="135" s="1"/>
  <c r="A1848" i="135" s="1"/>
  <c r="A1849" i="135" s="1"/>
  <c r="A1850" i="135" s="1"/>
  <c r="A1851" i="135" s="1"/>
  <c r="A1852" i="135" s="1"/>
  <c r="A1853" i="135" s="1"/>
  <c r="A1854" i="135" s="1"/>
  <c r="A1855" i="135" s="1"/>
  <c r="A1856" i="135" s="1"/>
  <c r="A1857" i="135" s="1"/>
  <c r="A1858" i="135" s="1"/>
  <c r="A1859" i="135" s="1"/>
  <c r="A1860" i="135" s="1"/>
  <c r="A1861" i="135" s="1"/>
  <c r="A1862" i="135" s="1"/>
  <c r="A1863" i="135" s="1"/>
  <c r="A1864" i="135" s="1"/>
  <c r="A1865" i="135" s="1"/>
  <c r="A1866" i="135" s="1"/>
  <c r="A1867" i="135" s="1"/>
  <c r="A1868" i="135" s="1"/>
  <c r="A1869" i="135" s="1"/>
  <c r="A1870" i="135" s="1"/>
  <c r="A1871" i="135" s="1"/>
  <c r="A1872" i="135" s="1"/>
  <c r="A1873" i="135" s="1"/>
  <c r="A1874" i="135" s="1"/>
  <c r="A1875" i="135" s="1"/>
  <c r="A1876" i="135" s="1"/>
  <c r="A1877" i="135" s="1"/>
  <c r="A1878" i="135" s="1"/>
  <c r="A1879" i="135" s="1"/>
  <c r="A1880" i="135" s="1"/>
  <c r="A1881" i="135" s="1"/>
  <c r="A1882" i="135" s="1"/>
  <c r="A1883" i="135" s="1"/>
  <c r="A1884" i="135" s="1"/>
  <c r="A1885" i="135" s="1"/>
  <c r="A1886" i="135" s="1"/>
  <c r="A1887" i="135" s="1"/>
  <c r="A1888" i="135" s="1"/>
  <c r="A1889" i="135" s="1"/>
  <c r="A1890" i="135" s="1"/>
  <c r="A1891" i="135" s="1"/>
  <c r="A1892" i="135" s="1"/>
  <c r="A1893" i="135" s="1"/>
  <c r="A1894" i="135" s="1"/>
  <c r="A1895" i="135" s="1"/>
  <c r="A1896" i="135" s="1"/>
  <c r="A1897" i="135" s="1"/>
  <c r="A1898" i="135" s="1"/>
  <c r="A1899" i="135" s="1"/>
  <c r="A1900" i="135" s="1"/>
  <c r="A1901" i="135" s="1"/>
  <c r="A1902" i="135" s="1"/>
  <c r="A1903" i="135" s="1"/>
  <c r="A1904" i="135" s="1"/>
  <c r="A1905" i="135" s="1"/>
  <c r="A1906" i="135" s="1"/>
  <c r="A1907" i="135" s="1"/>
  <c r="A1908" i="135" s="1"/>
  <c r="A1909" i="135" s="1"/>
  <c r="A1910" i="135" s="1"/>
  <c r="A1911" i="135" s="1"/>
  <c r="A1912" i="135" s="1"/>
  <c r="A1913" i="135" s="1"/>
  <c r="A1914" i="135" s="1"/>
  <c r="A1915" i="135" s="1"/>
  <c r="A1916" i="135" s="1"/>
  <c r="A1917" i="135" s="1"/>
  <c r="A1918" i="135" s="1"/>
  <c r="A1919" i="135" s="1"/>
  <c r="A1920" i="135" s="1"/>
  <c r="A1921" i="135" s="1"/>
  <c r="A1922" i="135" s="1"/>
  <c r="A1923" i="135" s="1"/>
  <c r="A1924" i="135" s="1"/>
  <c r="A1925" i="135" s="1"/>
  <c r="A1926" i="135" s="1"/>
  <c r="A1927" i="135" s="1"/>
  <c r="A1928" i="135" s="1"/>
  <c r="A1929" i="135" s="1"/>
  <c r="A1930" i="135" s="1"/>
  <c r="A1931" i="135" s="1"/>
  <c r="A1932" i="135" s="1"/>
  <c r="A1933" i="135" s="1"/>
  <c r="A1934" i="135" s="1"/>
  <c r="A1935" i="135" s="1"/>
  <c r="A1936" i="135" s="1"/>
  <c r="A1937" i="135" s="1"/>
  <c r="A1938" i="135" s="1"/>
  <c r="A1939" i="135" s="1"/>
  <c r="A1940" i="135" s="1"/>
  <c r="A1941" i="135" s="1"/>
  <c r="A1942" i="135" s="1"/>
  <c r="A1943" i="135" s="1"/>
  <c r="A1944" i="135" s="1"/>
  <c r="A1945" i="135" s="1"/>
  <c r="A1946" i="135" s="1"/>
  <c r="A1947" i="135" s="1"/>
  <c r="A1948" i="135" s="1"/>
  <c r="A1949" i="135" s="1"/>
  <c r="A1950" i="135" s="1"/>
  <c r="A1951" i="135" s="1"/>
  <c r="A1952" i="135" s="1"/>
  <c r="A1953" i="135" s="1"/>
  <c r="A1954" i="135" s="1"/>
  <c r="A1955" i="135" s="1"/>
  <c r="A1956" i="135" s="1"/>
  <c r="A1957" i="135" s="1"/>
  <c r="A1958" i="135" s="1"/>
  <c r="A1959" i="135" s="1"/>
  <c r="A1960" i="135" s="1"/>
  <c r="A1961" i="135" s="1"/>
  <c r="A1962" i="135" s="1"/>
  <c r="A1963" i="135" s="1"/>
  <c r="A1964" i="135" s="1"/>
  <c r="A1965" i="135" s="1"/>
  <c r="A1966" i="135" s="1"/>
  <c r="A1967" i="135" s="1"/>
  <c r="A1968" i="135" s="1"/>
  <c r="A1969" i="135" s="1"/>
  <c r="A1970" i="135" s="1"/>
  <c r="A1971" i="135" s="1"/>
  <c r="A1972" i="135" s="1"/>
  <c r="A1973" i="135" s="1"/>
  <c r="A1974" i="135" s="1"/>
  <c r="A1975" i="135" s="1"/>
  <c r="A1976" i="135" s="1"/>
  <c r="A1977" i="135" s="1"/>
  <c r="A1978" i="135" s="1"/>
  <c r="A1979" i="135" s="1"/>
  <c r="A1980" i="135" s="1"/>
  <c r="A1981" i="135" s="1"/>
  <c r="A1982" i="135" s="1"/>
  <c r="A1983" i="135" s="1"/>
  <c r="A1984" i="135" s="1"/>
  <c r="A1985" i="135" s="1"/>
  <c r="A1986" i="135" s="1"/>
  <c r="A1987" i="135" s="1"/>
  <c r="A1988" i="135" s="1"/>
  <c r="A1989" i="135" s="1"/>
  <c r="A1990" i="135" s="1"/>
  <c r="A1991" i="135" s="1"/>
  <c r="A1992" i="135" s="1"/>
  <c r="A1993" i="135" s="1"/>
  <c r="A1994" i="135" s="1"/>
  <c r="A1995" i="135" s="1"/>
  <c r="A1996" i="135" s="1"/>
  <c r="A1997" i="135" s="1"/>
  <c r="A1998" i="135" s="1"/>
  <c r="A1999" i="135" s="1"/>
  <c r="A2000" i="135" s="1"/>
  <c r="A2001" i="135" s="1"/>
  <c r="A2002" i="135" s="1"/>
  <c r="A2003" i="135" s="1"/>
  <c r="A2004" i="135" s="1"/>
  <c r="A2005" i="135" s="1"/>
  <c r="A2006" i="135" s="1"/>
  <c r="A2007" i="135" s="1"/>
  <c r="A2008" i="135" s="1"/>
  <c r="A2009" i="135" s="1"/>
  <c r="A2010" i="135" s="1"/>
  <c r="A2011" i="135" s="1"/>
  <c r="A2012" i="135" s="1"/>
  <c r="A2013" i="135" s="1"/>
  <c r="A2014" i="135" s="1"/>
  <c r="A2015" i="135" s="1"/>
  <c r="A2016" i="135" s="1"/>
  <c r="A2017" i="135" s="1"/>
  <c r="A2018" i="135" s="1"/>
  <c r="A2019" i="135" s="1"/>
  <c r="A2020" i="135" s="1"/>
  <c r="A2021" i="135" s="1"/>
  <c r="A2022" i="135" s="1"/>
  <c r="A2023" i="135" s="1"/>
  <c r="A2024" i="135" s="1"/>
  <c r="A2025" i="135" s="1"/>
  <c r="A2026" i="135" s="1"/>
  <c r="A2027" i="135" s="1"/>
  <c r="A2028" i="135" s="1"/>
  <c r="A2029" i="135" s="1"/>
  <c r="A2030" i="135" s="1"/>
  <c r="A2031" i="135" s="1"/>
  <c r="A2032" i="135" s="1"/>
  <c r="A2033" i="135" s="1"/>
  <c r="A2034" i="135" s="1"/>
  <c r="A2035" i="135" s="1"/>
  <c r="A2036" i="135" s="1"/>
  <c r="A2037" i="135" s="1"/>
  <c r="A2038" i="135" s="1"/>
  <c r="A2039" i="135" s="1"/>
  <c r="A2040" i="135" s="1"/>
  <c r="A2041" i="135" s="1"/>
  <c r="A2042" i="135" s="1"/>
  <c r="A2043" i="135" s="1"/>
  <c r="A2044" i="135" s="1"/>
  <c r="A2045" i="135" s="1"/>
  <c r="A2046" i="135" s="1"/>
  <c r="A2047" i="135" s="1"/>
  <c r="A2048" i="135" s="1"/>
  <c r="A2049" i="135" s="1"/>
  <c r="A2050" i="135" s="1"/>
  <c r="A2051" i="135" s="1"/>
  <c r="A2052" i="135" s="1"/>
  <c r="A2053" i="135" s="1"/>
  <c r="A2054" i="135" s="1"/>
  <c r="A2055" i="135" s="1"/>
  <c r="A2056" i="135" s="1"/>
  <c r="A2057" i="135" s="1"/>
  <c r="A2058" i="135" s="1"/>
  <c r="A2059" i="135" s="1"/>
  <c r="A2060" i="135" s="1"/>
  <c r="A2061" i="135" s="1"/>
  <c r="A2062" i="135" s="1"/>
  <c r="A2063" i="135" s="1"/>
  <c r="A2064" i="135" s="1"/>
  <c r="A2065" i="135" s="1"/>
  <c r="A2066" i="135" s="1"/>
  <c r="A2067" i="135" s="1"/>
  <c r="A2068" i="135" s="1"/>
  <c r="A2069" i="135" s="1"/>
  <c r="A2070" i="135" s="1"/>
  <c r="A2071" i="135" s="1"/>
  <c r="A2072" i="135" s="1"/>
  <c r="A2073" i="135" s="1"/>
  <c r="A2074" i="135" s="1"/>
  <c r="A2075" i="135" s="1"/>
  <c r="A2076" i="135" s="1"/>
  <c r="A2077" i="135" s="1"/>
  <c r="A2078" i="135" s="1"/>
  <c r="A2079" i="135" s="1"/>
  <c r="A2080" i="135" s="1"/>
  <c r="A2081" i="135" s="1"/>
  <c r="A2082" i="135" s="1"/>
  <c r="A2083" i="135" s="1"/>
  <c r="A2084" i="135" s="1"/>
  <c r="A2085" i="135" s="1"/>
  <c r="A2086" i="135" s="1"/>
  <c r="A2087" i="135" s="1"/>
  <c r="A2088" i="135" s="1"/>
  <c r="A2089" i="135" s="1"/>
  <c r="A2090" i="135" s="1"/>
  <c r="A2091" i="135" s="1"/>
  <c r="A2092" i="135" s="1"/>
  <c r="A2093" i="135" s="1"/>
  <c r="A2094" i="135" s="1"/>
  <c r="A2095" i="135" s="1"/>
  <c r="A2096" i="135" s="1"/>
  <c r="A2097" i="135" s="1"/>
  <c r="A2098" i="135" s="1"/>
  <c r="A2099" i="135" s="1"/>
  <c r="A2100" i="135" s="1"/>
  <c r="A2101" i="135" s="1"/>
  <c r="A2102" i="135" s="1"/>
  <c r="A2103" i="135" s="1"/>
  <c r="A2104" i="135" s="1"/>
  <c r="A2105" i="135" s="1"/>
  <c r="A2106" i="135" s="1"/>
  <c r="A2107" i="135" s="1"/>
  <c r="A2108" i="135" s="1"/>
  <c r="A2109" i="135" s="1"/>
  <c r="A2110" i="135" s="1"/>
  <c r="A2111" i="135" s="1"/>
  <c r="A2112" i="135" s="1"/>
  <c r="A2113" i="135" s="1"/>
  <c r="A2114" i="135" s="1"/>
  <c r="A2115" i="135" s="1"/>
  <c r="A2116" i="135" s="1"/>
  <c r="A2117" i="135" s="1"/>
  <c r="A2118" i="135" s="1"/>
  <c r="A2119" i="135" s="1"/>
  <c r="A2120" i="135" s="1"/>
  <c r="A2121" i="135" s="1"/>
  <c r="A2122" i="135" s="1"/>
  <c r="A2123" i="135" s="1"/>
  <c r="A2124" i="135" s="1"/>
  <c r="A2125" i="135" s="1"/>
  <c r="A2126" i="135" s="1"/>
  <c r="A2127" i="135" s="1"/>
  <c r="A2128" i="135" s="1"/>
  <c r="A2129" i="135" s="1"/>
  <c r="A2130" i="135" s="1"/>
  <c r="A2131" i="135" s="1"/>
  <c r="A2132" i="135" s="1"/>
  <c r="A2133" i="135" s="1"/>
  <c r="A2134" i="135" s="1"/>
  <c r="A2135" i="135" s="1"/>
  <c r="A2136" i="135" s="1"/>
  <c r="A2137" i="135" s="1"/>
  <c r="A2138" i="135" s="1"/>
  <c r="A2139" i="135" s="1"/>
  <c r="A2140" i="135" s="1"/>
  <c r="A2141" i="135" s="1"/>
  <c r="A2142" i="135" s="1"/>
  <c r="A2143" i="135" s="1"/>
  <c r="A2144" i="135" s="1"/>
  <c r="A2145" i="135" s="1"/>
  <c r="A2146" i="135" s="1"/>
  <c r="A2147" i="135" s="1"/>
  <c r="A2148" i="135" s="1"/>
  <c r="A2149" i="135" s="1"/>
  <c r="A2150" i="135" s="1"/>
  <c r="A2151" i="135" s="1"/>
  <c r="A2152" i="135" s="1"/>
  <c r="A2153" i="135" s="1"/>
  <c r="A2154" i="135" s="1"/>
  <c r="A2155" i="135" s="1"/>
  <c r="A2156" i="135" s="1"/>
  <c r="A2157" i="135" s="1"/>
  <c r="A2158" i="135" s="1"/>
  <c r="A2159" i="135" s="1"/>
  <c r="A2160" i="135" s="1"/>
  <c r="A2161" i="135" s="1"/>
  <c r="A2162" i="135" s="1"/>
  <c r="A2163" i="135" s="1"/>
  <c r="A2164" i="135" s="1"/>
  <c r="A2165" i="135" s="1"/>
  <c r="A2166" i="135" s="1"/>
  <c r="A2167" i="135" s="1"/>
  <c r="A2168" i="135" s="1"/>
  <c r="A2169" i="135" s="1"/>
  <c r="A2170" i="135" s="1"/>
  <c r="A2171" i="135" s="1"/>
  <c r="A2172" i="135" s="1"/>
  <c r="A2173" i="135" s="1"/>
  <c r="A2174" i="135" s="1"/>
  <c r="A2175" i="135" s="1"/>
  <c r="A2176" i="135" s="1"/>
  <c r="A2177" i="135" s="1"/>
  <c r="A2178" i="135" s="1"/>
  <c r="A2179" i="135" s="1"/>
  <c r="A2180" i="135" s="1"/>
  <c r="A2181" i="135" s="1"/>
  <c r="A2182" i="135" s="1"/>
  <c r="A2183" i="135" s="1"/>
  <c r="A2184" i="135" s="1"/>
  <c r="A2185" i="135" s="1"/>
  <c r="A2186" i="135" s="1"/>
  <c r="A2187" i="135" s="1"/>
  <c r="A2188" i="135" s="1"/>
  <c r="A2189" i="135" s="1"/>
  <c r="A2190" i="135" s="1"/>
  <c r="A2191" i="135" s="1"/>
  <c r="A2192" i="135" s="1"/>
  <c r="A2193" i="135" s="1"/>
  <c r="A2194" i="135" s="1"/>
  <c r="A2195" i="135" s="1"/>
  <c r="A2196" i="135" s="1"/>
  <c r="A2197" i="135" s="1"/>
  <c r="A2198" i="135" s="1"/>
  <c r="A2199" i="135" s="1"/>
  <c r="A2200" i="135" s="1"/>
  <c r="A2201" i="135" s="1"/>
  <c r="A2202" i="135" s="1"/>
  <c r="A2203" i="135" s="1"/>
  <c r="A2204" i="135" s="1"/>
  <c r="A2205" i="135" s="1"/>
  <c r="A2206" i="135" s="1"/>
  <c r="A2207" i="135" s="1"/>
  <c r="A2208" i="135" s="1"/>
  <c r="A2209" i="135" s="1"/>
  <c r="A2210" i="135" s="1"/>
  <c r="A2211" i="135" s="1"/>
  <c r="A2212" i="135" s="1"/>
  <c r="A2213" i="135" s="1"/>
  <c r="A2214" i="135" s="1"/>
  <c r="A2215" i="135" s="1"/>
  <c r="A2216" i="135" s="1"/>
  <c r="A2217" i="135" s="1"/>
  <c r="A2218" i="135" s="1"/>
  <c r="A2219" i="135" s="1"/>
  <c r="A2220" i="135" s="1"/>
  <c r="A2221" i="135" s="1"/>
  <c r="A2222" i="135" s="1"/>
  <c r="A2223" i="135" s="1"/>
  <c r="A2224" i="135" s="1"/>
  <c r="A2225" i="135" s="1"/>
  <c r="A2226" i="135" s="1"/>
  <c r="A2227" i="135" s="1"/>
  <c r="A2228" i="135" s="1"/>
  <c r="A2229" i="135" s="1"/>
  <c r="A2230" i="135" s="1"/>
  <c r="A2231" i="135" s="1"/>
  <c r="A2232" i="135" s="1"/>
  <c r="A2233" i="135" s="1"/>
  <c r="A2234" i="135" s="1"/>
  <c r="A2235" i="135" s="1"/>
  <c r="A2236" i="135" s="1"/>
  <c r="A2237" i="135" s="1"/>
  <c r="A2238" i="135" s="1"/>
  <c r="A2239" i="135" s="1"/>
  <c r="A2240" i="135" s="1"/>
  <c r="A2241" i="135" s="1"/>
  <c r="A2242" i="135" s="1"/>
  <c r="A2243" i="135" s="1"/>
  <c r="A2244" i="135" s="1"/>
  <c r="A2245" i="135" s="1"/>
  <c r="A2246" i="135" s="1"/>
  <c r="A2247" i="135" s="1"/>
  <c r="A2248" i="135" s="1"/>
  <c r="A2249" i="135" s="1"/>
  <c r="A2250" i="135" s="1"/>
  <c r="A2251" i="135" s="1"/>
  <c r="A2252" i="135" s="1"/>
  <c r="A2253" i="135" s="1"/>
  <c r="A2254" i="135" s="1"/>
  <c r="A2255" i="135" s="1"/>
  <c r="A2256" i="135" s="1"/>
  <c r="A2257" i="135" s="1"/>
  <c r="A2258" i="135" s="1"/>
  <c r="A2259" i="135" s="1"/>
  <c r="A2260" i="135" s="1"/>
  <c r="A2261" i="135" s="1"/>
  <c r="A2262" i="135" s="1"/>
  <c r="A2263" i="135" s="1"/>
  <c r="A2264" i="135" s="1"/>
  <c r="A2265" i="135" s="1"/>
  <c r="A2266" i="135" s="1"/>
  <c r="A2267" i="135" s="1"/>
  <c r="A2268" i="135" s="1"/>
  <c r="A2269" i="135" s="1"/>
  <c r="A2270" i="135" s="1"/>
  <c r="A2271" i="135" s="1"/>
  <c r="A2272" i="135" s="1"/>
  <c r="A2273" i="135" s="1"/>
  <c r="A2274" i="135" s="1"/>
  <c r="A2275" i="135" s="1"/>
  <c r="A2276" i="135" s="1"/>
  <c r="A2277" i="135" s="1"/>
  <c r="A2278" i="135" s="1"/>
  <c r="A2279" i="135" s="1"/>
  <c r="A2280" i="135" s="1"/>
  <c r="A2281" i="135" s="1"/>
  <c r="A2282" i="135" s="1"/>
  <c r="A2283" i="135" s="1"/>
  <c r="A2284" i="135" s="1"/>
  <c r="A2285" i="135" s="1"/>
  <c r="A2286" i="135" s="1"/>
  <c r="A2287" i="135" s="1"/>
  <c r="A2288" i="135" s="1"/>
  <c r="A2289" i="135" s="1"/>
  <c r="A2290" i="135" s="1"/>
  <c r="A2291" i="135" s="1"/>
  <c r="A2292" i="135" s="1"/>
  <c r="A2293" i="135" s="1"/>
  <c r="A2294" i="135" s="1"/>
  <c r="A2295" i="135" s="1"/>
  <c r="A2296" i="135" s="1"/>
  <c r="A2297" i="135" s="1"/>
  <c r="A2298" i="135" s="1"/>
  <c r="A2299" i="135" s="1"/>
  <c r="A2300" i="135" s="1"/>
  <c r="A2301" i="135" s="1"/>
  <c r="A2302" i="135" s="1"/>
  <c r="A2303" i="135" s="1"/>
  <c r="A2304" i="135" s="1"/>
  <c r="A2305" i="135" s="1"/>
  <c r="A2306" i="135" s="1"/>
  <c r="A2307" i="135" s="1"/>
  <c r="A2308" i="135" s="1"/>
  <c r="A2309" i="135" s="1"/>
  <c r="A2310" i="135" s="1"/>
  <c r="A2311" i="135" s="1"/>
  <c r="A2312" i="135" s="1"/>
  <c r="A2313" i="135" s="1"/>
  <c r="A2314" i="135" s="1"/>
  <c r="A2315" i="135" s="1"/>
  <c r="A2316" i="135" s="1"/>
  <c r="A2317" i="135" s="1"/>
  <c r="A2318" i="135" s="1"/>
  <c r="A2319" i="135" s="1"/>
  <c r="A2320" i="135" s="1"/>
  <c r="A2321" i="135" s="1"/>
  <c r="A2322" i="135" s="1"/>
  <c r="A2323" i="135" s="1"/>
  <c r="A2324" i="135" s="1"/>
  <c r="A2325" i="135" s="1"/>
  <c r="A2326" i="135" s="1"/>
  <c r="A2327" i="135" s="1"/>
  <c r="A2328" i="135" s="1"/>
  <c r="A2329" i="135" s="1"/>
  <c r="A2330" i="135" s="1"/>
  <c r="A2331" i="135" s="1"/>
  <c r="A2332" i="135" s="1"/>
  <c r="A2333" i="135" s="1"/>
  <c r="A2334" i="135" s="1"/>
  <c r="A2335" i="135" s="1"/>
  <c r="A2336" i="135" s="1"/>
  <c r="A2337" i="135" s="1"/>
  <c r="A2338" i="135" s="1"/>
  <c r="A2339" i="135" s="1"/>
  <c r="A2340" i="135" s="1"/>
  <c r="A2341" i="135" s="1"/>
  <c r="A2342" i="135" s="1"/>
  <c r="A2343" i="135" s="1"/>
  <c r="A2344" i="135" s="1"/>
  <c r="A2345" i="135" s="1"/>
  <c r="A2346" i="135" s="1"/>
  <c r="A2347" i="135" s="1"/>
  <c r="A2348" i="135" s="1"/>
  <c r="A2349" i="135" s="1"/>
  <c r="A2350" i="135" s="1"/>
  <c r="A2351" i="135" s="1"/>
  <c r="A2352" i="135" s="1"/>
  <c r="A2353" i="135" s="1"/>
  <c r="A2354" i="135" s="1"/>
  <c r="A2355" i="135" s="1"/>
  <c r="A2356" i="135" s="1"/>
  <c r="A2357" i="135" s="1"/>
  <c r="A2358" i="135" s="1"/>
  <c r="A2359" i="135" s="1"/>
  <c r="A2360" i="135" s="1"/>
  <c r="A2361" i="135" s="1"/>
  <c r="A2362" i="135" s="1"/>
  <c r="A2363" i="135" s="1"/>
  <c r="A2364" i="135" s="1"/>
  <c r="A2365" i="135" s="1"/>
  <c r="A2366" i="135" s="1"/>
  <c r="A2367" i="135" s="1"/>
  <c r="A2368" i="135" s="1"/>
  <c r="A2369" i="135" s="1"/>
  <c r="A2370" i="135" s="1"/>
  <c r="A2371" i="135" s="1"/>
  <c r="A2372" i="135" s="1"/>
  <c r="A2373" i="135" s="1"/>
  <c r="A2374" i="135" s="1"/>
  <c r="A2375" i="135" s="1"/>
  <c r="A2376" i="135" s="1"/>
  <c r="A2377" i="135" s="1"/>
  <c r="A2378" i="135" s="1"/>
  <c r="A2379" i="135" s="1"/>
  <c r="A2380" i="135" s="1"/>
  <c r="A2381" i="135" s="1"/>
  <c r="A2382" i="135" s="1"/>
  <c r="A2383" i="135" s="1"/>
  <c r="A2384" i="135" s="1"/>
  <c r="A2385" i="135" s="1"/>
  <c r="A2386" i="135" s="1"/>
  <c r="A2387" i="135" s="1"/>
  <c r="A2388" i="135" s="1"/>
  <c r="A2389" i="135" s="1"/>
  <c r="A2390" i="135" s="1"/>
  <c r="A2391" i="135" s="1"/>
  <c r="A2392" i="135" s="1"/>
  <c r="A2393" i="135" s="1"/>
  <c r="A2394" i="135" s="1"/>
  <c r="A2395" i="135" s="1"/>
  <c r="A2396" i="135" s="1"/>
  <c r="A2397" i="135" s="1"/>
  <c r="A2398" i="135" s="1"/>
  <c r="A2399" i="135" s="1"/>
  <c r="A2400" i="135" s="1"/>
  <c r="A2401" i="135" s="1"/>
  <c r="A2402" i="135" s="1"/>
  <c r="A2403" i="135" s="1"/>
  <c r="A2404" i="135" s="1"/>
  <c r="A2405" i="135" s="1"/>
  <c r="A2406" i="135" s="1"/>
  <c r="A2407" i="135" s="1"/>
  <c r="A2408" i="135" s="1"/>
  <c r="A2409" i="135" s="1"/>
  <c r="A2410" i="135" s="1"/>
  <c r="A2411" i="135" s="1"/>
  <c r="A2412" i="135" s="1"/>
  <c r="A2413" i="135" s="1"/>
  <c r="A2414" i="135" s="1"/>
  <c r="A2415" i="135" s="1"/>
  <c r="A2416" i="135" s="1"/>
  <c r="A2417" i="135" s="1"/>
  <c r="A2418" i="135" s="1"/>
  <c r="A2419" i="135" s="1"/>
  <c r="A2420" i="135" s="1"/>
  <c r="A2421" i="135" s="1"/>
  <c r="A2422" i="135" s="1"/>
  <c r="A2423" i="135" s="1"/>
  <c r="A2424" i="135" s="1"/>
  <c r="A2425" i="135" s="1"/>
  <c r="A2426" i="135" s="1"/>
  <c r="A2427" i="135" s="1"/>
  <c r="A2428" i="135" s="1"/>
  <c r="A2429" i="135" s="1"/>
  <c r="A2430" i="135" s="1"/>
  <c r="A2431" i="135" s="1"/>
  <c r="A2432" i="135" s="1"/>
  <c r="A2433" i="135" s="1"/>
  <c r="A2434" i="135" s="1"/>
  <c r="A2435" i="135" s="1"/>
  <c r="A2436" i="135" s="1"/>
  <c r="A2437" i="135" s="1"/>
  <c r="A2438" i="135" s="1"/>
  <c r="A2439" i="135" s="1"/>
  <c r="A2440" i="135" s="1"/>
  <c r="A2441" i="135" s="1"/>
  <c r="A2442" i="135" s="1"/>
  <c r="A2443" i="135" s="1"/>
  <c r="A2444" i="135" s="1"/>
  <c r="A2445" i="135" s="1"/>
  <c r="A2446" i="135" s="1"/>
  <c r="A2447" i="135" s="1"/>
  <c r="A2448" i="135" s="1"/>
  <c r="A2449" i="135" s="1"/>
  <c r="A2450" i="135" s="1"/>
  <c r="A2451" i="135" s="1"/>
  <c r="A2452" i="135" s="1"/>
  <c r="A2453" i="135" s="1"/>
  <c r="A2454" i="135" s="1"/>
  <c r="A2455" i="135" s="1"/>
  <c r="A2456" i="135" s="1"/>
  <c r="A2457" i="135" s="1"/>
  <c r="A2458" i="135" s="1"/>
  <c r="A2459" i="135" s="1"/>
  <c r="A2460" i="135" s="1"/>
  <c r="A2461" i="135" s="1"/>
  <c r="A2462" i="135" s="1"/>
  <c r="A2463" i="135" s="1"/>
  <c r="A2464" i="135" s="1"/>
  <c r="A2465" i="135" s="1"/>
  <c r="A2466" i="135" s="1"/>
  <c r="A2467" i="135" s="1"/>
  <c r="A2468" i="135" s="1"/>
  <c r="A2469" i="135" s="1"/>
  <c r="A2470" i="135" s="1"/>
  <c r="A2471" i="135" s="1"/>
  <c r="A2472" i="135" s="1"/>
  <c r="A2473" i="135" s="1"/>
  <c r="A2474" i="135" s="1"/>
  <c r="A2475" i="135" s="1"/>
  <c r="A2476" i="135" s="1"/>
  <c r="A2477" i="135" s="1"/>
  <c r="A2478" i="135" s="1"/>
  <c r="A2479" i="135" s="1"/>
  <c r="A2480" i="135" s="1"/>
  <c r="A2481" i="135" s="1"/>
  <c r="A2482" i="135" s="1"/>
  <c r="A2483" i="135" s="1"/>
  <c r="A2484" i="135" s="1"/>
  <c r="A2485" i="135" s="1"/>
  <c r="A2486" i="135" s="1"/>
  <c r="A2487" i="135" s="1"/>
  <c r="A2488" i="135" s="1"/>
  <c r="A2489" i="135" s="1"/>
  <c r="A2490" i="135" s="1"/>
  <c r="A2491" i="135" s="1"/>
  <c r="A2492" i="135" s="1"/>
  <c r="A2493" i="135" s="1"/>
  <c r="A2494" i="135" s="1"/>
  <c r="A2495" i="135" s="1"/>
  <c r="A2496" i="135" s="1"/>
  <c r="A2497" i="135" s="1"/>
  <c r="A2498" i="135" s="1"/>
  <c r="A2499" i="135" s="1"/>
  <c r="A2500" i="135" s="1"/>
  <c r="A2501" i="135" s="1"/>
  <c r="A2502" i="135" s="1"/>
  <c r="A2503" i="135" s="1"/>
  <c r="A2504" i="135" s="1"/>
  <c r="A2505" i="135" s="1"/>
  <c r="A2506" i="135" s="1"/>
  <c r="A2507" i="135" s="1"/>
  <c r="A2508" i="135" s="1"/>
  <c r="A2509" i="135" s="1"/>
  <c r="A2510" i="135" s="1"/>
  <c r="A2511" i="135" s="1"/>
  <c r="A2512" i="135" s="1"/>
  <c r="A2513" i="135" s="1"/>
  <c r="A2514" i="135" s="1"/>
  <c r="A2515" i="135" s="1"/>
  <c r="A2516" i="135" s="1"/>
  <c r="A2517" i="135" s="1"/>
  <c r="A2518" i="135" s="1"/>
  <c r="A2519" i="135" s="1"/>
  <c r="A2520" i="135" s="1"/>
  <c r="A2521" i="135" s="1"/>
  <c r="A2522" i="135" s="1"/>
  <c r="A2523" i="135" s="1"/>
  <c r="A2524" i="135" s="1"/>
  <c r="A2525" i="135" s="1"/>
  <c r="A2526" i="135" s="1"/>
  <c r="A2527" i="135" s="1"/>
  <c r="A2528" i="135" s="1"/>
  <c r="A2529" i="135" s="1"/>
  <c r="A2530" i="135" s="1"/>
  <c r="A2531" i="135" s="1"/>
  <c r="A2532" i="135" s="1"/>
  <c r="A2533" i="135" s="1"/>
  <c r="A2534" i="135" s="1"/>
  <c r="A2535" i="135" s="1"/>
  <c r="A2536" i="135" s="1"/>
  <c r="A2537" i="135" s="1"/>
  <c r="A2538" i="135" s="1"/>
  <c r="A2539" i="135" s="1"/>
  <c r="A2540" i="135" s="1"/>
  <c r="A2541" i="135" s="1"/>
  <c r="A2542" i="135" s="1"/>
  <c r="A2543" i="135" s="1"/>
  <c r="A2544" i="135" s="1"/>
  <c r="A2545" i="135" s="1"/>
  <c r="A2546" i="135" s="1"/>
  <c r="A2547" i="135" s="1"/>
  <c r="A2548" i="135" s="1"/>
  <c r="A2549" i="135" s="1"/>
  <c r="A2550" i="135" s="1"/>
  <c r="A2551" i="135" s="1"/>
  <c r="A2552" i="135" s="1"/>
  <c r="A2553" i="135" s="1"/>
  <c r="A2554" i="135" s="1"/>
  <c r="A2555" i="135" s="1"/>
  <c r="A2556" i="135" s="1"/>
  <c r="A2557" i="135" s="1"/>
  <c r="A2558" i="135" s="1"/>
  <c r="A2559" i="135" s="1"/>
  <c r="A2560" i="135" s="1"/>
  <c r="A2561" i="135" s="1"/>
  <c r="A2562" i="135" s="1"/>
  <c r="A2563" i="135" s="1"/>
  <c r="A2564" i="135" s="1"/>
  <c r="A2565" i="135" s="1"/>
  <c r="A2566" i="135" s="1"/>
  <c r="A2567" i="135" s="1"/>
  <c r="A2568" i="135" s="1"/>
  <c r="A2569" i="135" s="1"/>
  <c r="A2570" i="135" s="1"/>
  <c r="A2571" i="135" s="1"/>
  <c r="A2572" i="135" s="1"/>
  <c r="A2573" i="135" s="1"/>
  <c r="A2574" i="135" s="1"/>
  <c r="A2575" i="135" s="1"/>
  <c r="A2576" i="135" s="1"/>
  <c r="A2577" i="135" s="1"/>
  <c r="A2578" i="135" s="1"/>
  <c r="A2579" i="135" s="1"/>
  <c r="A2580" i="135" s="1"/>
  <c r="A2581" i="135" s="1"/>
  <c r="A2582" i="135" s="1"/>
  <c r="A2583" i="135" s="1"/>
  <c r="A2584" i="135" s="1"/>
  <c r="A2585" i="135" s="1"/>
  <c r="A2586" i="135" s="1"/>
  <c r="A2587" i="135" s="1"/>
  <c r="A2588" i="135" s="1"/>
  <c r="A2589" i="135" s="1"/>
  <c r="A2590" i="135" s="1"/>
  <c r="A2591" i="135" s="1"/>
  <c r="A2592" i="135" s="1"/>
  <c r="A2593" i="135" s="1"/>
  <c r="A2594" i="135" s="1"/>
  <c r="A2595" i="135" s="1"/>
  <c r="A2596" i="135" s="1"/>
  <c r="A2597" i="135" s="1"/>
  <c r="A2598" i="135" s="1"/>
  <c r="A2599" i="135" s="1"/>
  <c r="A2600" i="135" s="1"/>
  <c r="A2601" i="135" s="1"/>
  <c r="A2602" i="135" s="1"/>
  <c r="A2603" i="135" s="1"/>
  <c r="A2604" i="135" s="1"/>
  <c r="A2605" i="135" s="1"/>
  <c r="A2606" i="135" s="1"/>
  <c r="A2607" i="135" s="1"/>
  <c r="A2608" i="135" s="1"/>
  <c r="A2609" i="135" s="1"/>
  <c r="A2610" i="135" s="1"/>
  <c r="A2611" i="135" s="1"/>
  <c r="A2612" i="135" s="1"/>
  <c r="A2613" i="135" s="1"/>
  <c r="A2614" i="135" s="1"/>
  <c r="A2615" i="135" s="1"/>
  <c r="A2616" i="135" s="1"/>
  <c r="A2617" i="135" s="1"/>
  <c r="A2618" i="135" s="1"/>
  <c r="A2619" i="135" s="1"/>
  <c r="A2620" i="135" s="1"/>
  <c r="A2621" i="135" s="1"/>
  <c r="A2622" i="135" s="1"/>
  <c r="A2623" i="135" s="1"/>
  <c r="A2624" i="135" s="1"/>
  <c r="A2625" i="135" s="1"/>
  <c r="A2626" i="135" s="1"/>
  <c r="A2627" i="135" s="1"/>
  <c r="A2628" i="135" s="1"/>
  <c r="A2629" i="135" s="1"/>
  <c r="A2630" i="135" s="1"/>
  <c r="A2631" i="135" s="1"/>
  <c r="A2632" i="135" s="1"/>
  <c r="A2633" i="135" s="1"/>
  <c r="A2634" i="135" s="1"/>
  <c r="A2635" i="135" s="1"/>
  <c r="A2636" i="135" s="1"/>
  <c r="A2637" i="135" s="1"/>
  <c r="A2638" i="135" s="1"/>
  <c r="A2639" i="135" s="1"/>
  <c r="A2640" i="135" s="1"/>
  <c r="A2641" i="135" s="1"/>
  <c r="A2642" i="135" s="1"/>
  <c r="A2643" i="135" s="1"/>
  <c r="A2644" i="135" s="1"/>
  <c r="A2645" i="135" s="1"/>
  <c r="A2646" i="135" s="1"/>
  <c r="A2647" i="135" s="1"/>
  <c r="A2648" i="135" s="1"/>
  <c r="A2649" i="135" s="1"/>
  <c r="A2650" i="135" s="1"/>
  <c r="A2651" i="135" s="1"/>
  <c r="A2652" i="135" s="1"/>
  <c r="A2653" i="135" s="1"/>
  <c r="A2654" i="135" s="1"/>
  <c r="A2655" i="135" s="1"/>
  <c r="A2656" i="135" s="1"/>
  <c r="A2657" i="135" s="1"/>
  <c r="A2658" i="135" s="1"/>
  <c r="A2659" i="135" s="1"/>
  <c r="A2660" i="135" s="1"/>
  <c r="A2661" i="135" s="1"/>
  <c r="A2662" i="135" s="1"/>
  <c r="A2663" i="135" s="1"/>
  <c r="A2664" i="135" s="1"/>
  <c r="A2665" i="135" s="1"/>
  <c r="A2666" i="135" s="1"/>
  <c r="A2667" i="135" s="1"/>
  <c r="A2668" i="135" s="1"/>
  <c r="A2669" i="135" s="1"/>
  <c r="A2670" i="135" s="1"/>
  <c r="A2671" i="135" s="1"/>
  <c r="A2672" i="135" s="1"/>
  <c r="A2673" i="135" s="1"/>
  <c r="A2674" i="135" s="1"/>
  <c r="A2675" i="135" s="1"/>
  <c r="A2676" i="135" s="1"/>
  <c r="A2677" i="135" s="1"/>
  <c r="A2678" i="135" s="1"/>
  <c r="A2679" i="135" s="1"/>
  <c r="A2680" i="135" s="1"/>
  <c r="A2681" i="135" s="1"/>
  <c r="A2682" i="135" s="1"/>
  <c r="A2683" i="135" s="1"/>
  <c r="A2684" i="135" s="1"/>
  <c r="A2685" i="135" s="1"/>
  <c r="A2686" i="135" s="1"/>
  <c r="A2687" i="135" s="1"/>
  <c r="A2688" i="135" s="1"/>
  <c r="A2689" i="135" s="1"/>
  <c r="A2690" i="135" s="1"/>
  <c r="A2691" i="135" s="1"/>
  <c r="A2692" i="135" s="1"/>
  <c r="A2693" i="135" s="1"/>
  <c r="A2694" i="135" s="1"/>
  <c r="A2695" i="135" s="1"/>
  <c r="A2696" i="135" s="1"/>
  <c r="A2697" i="135" s="1"/>
  <c r="A2698" i="135" s="1"/>
  <c r="A2699" i="135" s="1"/>
  <c r="A2700" i="135" s="1"/>
  <c r="A2701" i="135" s="1"/>
  <c r="A2702" i="135" s="1"/>
  <c r="A2703" i="135" s="1"/>
  <c r="A2704" i="135" s="1"/>
  <c r="A2705" i="135" s="1"/>
  <c r="A2706" i="135" s="1"/>
  <c r="A2707" i="135" s="1"/>
  <c r="A2708" i="135" s="1"/>
  <c r="A2709" i="135" s="1"/>
  <c r="A2710" i="135" s="1"/>
  <c r="A2711" i="135" s="1"/>
  <c r="A2712" i="135" s="1"/>
  <c r="A2713" i="135" s="1"/>
  <c r="A2714" i="135" s="1"/>
  <c r="A2715" i="135" s="1"/>
  <c r="A2716" i="135" s="1"/>
  <c r="A2717" i="135" s="1"/>
  <c r="A2718" i="135" s="1"/>
  <c r="A2719" i="135" s="1"/>
  <c r="A2720" i="135" s="1"/>
  <c r="A2721" i="135" s="1"/>
  <c r="A2722" i="135" s="1"/>
  <c r="A2723" i="135" s="1"/>
  <c r="A2724" i="135" s="1"/>
  <c r="A2725" i="135" s="1"/>
  <c r="A2726" i="135" s="1"/>
  <c r="A2727" i="135" s="1"/>
  <c r="A2728" i="135" s="1"/>
  <c r="A2729" i="135" s="1"/>
  <c r="A2730" i="135" s="1"/>
  <c r="A2731" i="135" s="1"/>
  <c r="A2732" i="135" s="1"/>
  <c r="A2733" i="135" s="1"/>
  <c r="A2734" i="135" s="1"/>
  <c r="A2735" i="135" s="1"/>
  <c r="A2736" i="135" s="1"/>
  <c r="A2737" i="135" s="1"/>
  <c r="A2738" i="135" s="1"/>
  <c r="A2739" i="135" s="1"/>
  <c r="A2740" i="135" s="1"/>
  <c r="A2741" i="135" s="1"/>
  <c r="A2742" i="135" s="1"/>
  <c r="A2743" i="135" s="1"/>
  <c r="A2744" i="135" s="1"/>
  <c r="A2745" i="135" s="1"/>
  <c r="A2746" i="135" s="1"/>
  <c r="A2747" i="135" s="1"/>
  <c r="A2748" i="135" s="1"/>
  <c r="A2749" i="135" s="1"/>
  <c r="A2750" i="135" s="1"/>
  <c r="A2751" i="135" s="1"/>
  <c r="A2752" i="135" s="1"/>
  <c r="A2753" i="135" s="1"/>
  <c r="A2754" i="135" s="1"/>
  <c r="A2755" i="135" s="1"/>
  <c r="A2756" i="135" s="1"/>
  <c r="A2757" i="135" s="1"/>
  <c r="A2758" i="135" s="1"/>
  <c r="A2759" i="135" s="1"/>
  <c r="A2760" i="135" s="1"/>
  <c r="A2761" i="135" s="1"/>
  <c r="A2762" i="135" s="1"/>
  <c r="A2763" i="135" s="1"/>
  <c r="A2764" i="135" s="1"/>
  <c r="A2765" i="135" s="1"/>
  <c r="A2766" i="135" s="1"/>
  <c r="A2767" i="135" s="1"/>
  <c r="A2768" i="135" s="1"/>
  <c r="A2769" i="135" s="1"/>
  <c r="A2770" i="135" s="1"/>
  <c r="A2771" i="135" s="1"/>
  <c r="A2772" i="135" s="1"/>
  <c r="A2773" i="135" s="1"/>
  <c r="A2774" i="135" s="1"/>
  <c r="A2775" i="135" s="1"/>
  <c r="A2776" i="135" s="1"/>
  <c r="A2777" i="135" s="1"/>
  <c r="A2778" i="135" s="1"/>
  <c r="A2779" i="135" s="1"/>
  <c r="A2780" i="135" s="1"/>
  <c r="A2781" i="135" s="1"/>
  <c r="A2782" i="135" s="1"/>
  <c r="A2783" i="135" s="1"/>
  <c r="A2784" i="135" s="1"/>
  <c r="A2785" i="135" s="1"/>
  <c r="A2786" i="135" s="1"/>
  <c r="A2787" i="135" s="1"/>
  <c r="A2788" i="135" s="1"/>
  <c r="A2789" i="135" s="1"/>
  <c r="A2790" i="135" s="1"/>
  <c r="A2791" i="135" s="1"/>
  <c r="A2792" i="135" s="1"/>
  <c r="A2793" i="135" s="1"/>
  <c r="A2794" i="135" s="1"/>
  <c r="A2795" i="135" s="1"/>
  <c r="A2796" i="135" s="1"/>
  <c r="A2797" i="135" s="1"/>
  <c r="A2798" i="135" s="1"/>
  <c r="A2799" i="135" s="1"/>
  <c r="A2800" i="135" s="1"/>
  <c r="A2801" i="135" s="1"/>
  <c r="A2802" i="135" s="1"/>
  <c r="A2803" i="135" s="1"/>
  <c r="A2804" i="135" s="1"/>
  <c r="A2805" i="135" s="1"/>
  <c r="A2806" i="135" s="1"/>
  <c r="A2807" i="135" s="1"/>
  <c r="A2808" i="135" s="1"/>
  <c r="A2809" i="135" s="1"/>
  <c r="A2810" i="135" s="1"/>
  <c r="A2811" i="135" s="1"/>
  <c r="A2812" i="135" s="1"/>
  <c r="A2813" i="135" s="1"/>
  <c r="A2814" i="135" s="1"/>
  <c r="A2815" i="135" s="1"/>
  <c r="A2816" i="135" s="1"/>
  <c r="A2817" i="135" s="1"/>
  <c r="A2818" i="135" s="1"/>
  <c r="A2819" i="135" s="1"/>
  <c r="A2820" i="135" s="1"/>
  <c r="A2821" i="135" s="1"/>
  <c r="A2822" i="135" s="1"/>
  <c r="A2823" i="135" s="1"/>
  <c r="A2824" i="135" s="1"/>
  <c r="A2825" i="135" s="1"/>
  <c r="A2826" i="135" s="1"/>
  <c r="A2827" i="135" s="1"/>
  <c r="A2828" i="135" s="1"/>
  <c r="A2829" i="135" s="1"/>
  <c r="A2830" i="135" s="1"/>
  <c r="A2831" i="135" s="1"/>
  <c r="A2832" i="135" s="1"/>
  <c r="A2833" i="135" s="1"/>
  <c r="A2834" i="135" s="1"/>
  <c r="A2835" i="135" s="1"/>
  <c r="A2836" i="135" s="1"/>
  <c r="A2837" i="135" s="1"/>
  <c r="A2838" i="135" s="1"/>
  <c r="A2839" i="135" s="1"/>
  <c r="A2840" i="135" s="1"/>
  <c r="A2841" i="135" s="1"/>
  <c r="A2842" i="135" s="1"/>
  <c r="A2843" i="135" s="1"/>
  <c r="A2844" i="135" s="1"/>
  <c r="A2845" i="135" s="1"/>
  <c r="A2846" i="135" s="1"/>
  <c r="A2847" i="135" s="1"/>
  <c r="A2848" i="135" s="1"/>
  <c r="A2849" i="135" s="1"/>
  <c r="A2850" i="135" s="1"/>
  <c r="A2851" i="135" s="1"/>
  <c r="A2852" i="135" s="1"/>
  <c r="A2853" i="135" s="1"/>
  <c r="A2854" i="135" s="1"/>
  <c r="A2855" i="135" s="1"/>
  <c r="A2856" i="135" s="1"/>
  <c r="A2857" i="135" s="1"/>
  <c r="A2858" i="135" s="1"/>
  <c r="A2859" i="135" s="1"/>
  <c r="A2860" i="135" s="1"/>
  <c r="A2861" i="135" s="1"/>
  <c r="A2862" i="135" s="1"/>
  <c r="A2863" i="135" s="1"/>
  <c r="A2864" i="135" s="1"/>
  <c r="A2865" i="135" s="1"/>
  <c r="A2866" i="135" s="1"/>
  <c r="A2867" i="135" s="1"/>
  <c r="A2868" i="135" s="1"/>
  <c r="A2869" i="135" s="1"/>
  <c r="A2870" i="135" s="1"/>
  <c r="A2871" i="135" s="1"/>
  <c r="A2872" i="135" s="1"/>
  <c r="A2873" i="135" s="1"/>
  <c r="A2874" i="135" s="1"/>
  <c r="A2875" i="135" s="1"/>
  <c r="A2876" i="135" s="1"/>
  <c r="A2877" i="135" s="1"/>
  <c r="A2878" i="135" s="1"/>
  <c r="A2879" i="135" s="1"/>
  <c r="A2880" i="135" s="1"/>
  <c r="A2881" i="135" s="1"/>
  <c r="A2882" i="135" s="1"/>
  <c r="A2883" i="135" s="1"/>
  <c r="A2884" i="135" s="1"/>
  <c r="A2885" i="135" s="1"/>
  <c r="A2886" i="135" s="1"/>
  <c r="A2887" i="135" s="1"/>
  <c r="A2888" i="135" s="1"/>
  <c r="A2889" i="135" s="1"/>
  <c r="A2890" i="135" s="1"/>
  <c r="A2891" i="135" s="1"/>
  <c r="A2892" i="135" s="1"/>
  <c r="A2893" i="135" s="1"/>
  <c r="A2894" i="135" s="1"/>
  <c r="A2895" i="135" s="1"/>
  <c r="A2896" i="135" s="1"/>
  <c r="A2897" i="135" s="1"/>
  <c r="A2898" i="135" s="1"/>
  <c r="A2899" i="135" s="1"/>
  <c r="A2900" i="135" s="1"/>
  <c r="A2901" i="135" s="1"/>
  <c r="A2902" i="135" s="1"/>
  <c r="A2903" i="135" s="1"/>
  <c r="A2904" i="135" s="1"/>
  <c r="A2905" i="135" s="1"/>
  <c r="A2906" i="135" s="1"/>
  <c r="A2907" i="135" s="1"/>
  <c r="A2908" i="135" s="1"/>
  <c r="A2909" i="135" s="1"/>
  <c r="A2910" i="135" s="1"/>
  <c r="A2911" i="135" s="1"/>
  <c r="A2912" i="135" s="1"/>
  <c r="A2913" i="135" s="1"/>
  <c r="A2914" i="135" s="1"/>
  <c r="A2915" i="135" s="1"/>
  <c r="A2916" i="135" s="1"/>
  <c r="A2917" i="135" s="1"/>
  <c r="A2918" i="135" s="1"/>
  <c r="A2919" i="135" s="1"/>
  <c r="A2920" i="135" s="1"/>
  <c r="A2921" i="135" s="1"/>
  <c r="A2922" i="135" s="1"/>
  <c r="A2923" i="135" s="1"/>
  <c r="A2924" i="135" s="1"/>
  <c r="A2925" i="135" s="1"/>
  <c r="A2926" i="135" s="1"/>
  <c r="A2927" i="135" s="1"/>
  <c r="A2928" i="135" s="1"/>
  <c r="A2929" i="135" s="1"/>
  <c r="A2930" i="135" s="1"/>
  <c r="A2931" i="135" s="1"/>
  <c r="A2932" i="135" s="1"/>
  <c r="A2933" i="135" s="1"/>
  <c r="A2934" i="135" s="1"/>
  <c r="A2935" i="135" s="1"/>
  <c r="A2936" i="135" s="1"/>
  <c r="A2937" i="135" s="1"/>
  <c r="A2938" i="135" s="1"/>
  <c r="A2939" i="135" s="1"/>
  <c r="A2940" i="135" s="1"/>
  <c r="A2941" i="135" s="1"/>
  <c r="A2942" i="135" s="1"/>
  <c r="A2943" i="135" s="1"/>
  <c r="A2944" i="135" s="1"/>
  <c r="A2945" i="135" s="1"/>
  <c r="A2946" i="135" s="1"/>
  <c r="A2947" i="135" s="1"/>
  <c r="A2948" i="135" s="1"/>
  <c r="A2949" i="135" s="1"/>
  <c r="A2950" i="135" s="1"/>
  <c r="A2951" i="135" s="1"/>
  <c r="A2952" i="135" s="1"/>
  <c r="A2953" i="135" s="1"/>
  <c r="A2954" i="135" s="1"/>
  <c r="A2955" i="135" s="1"/>
  <c r="A2956" i="135" s="1"/>
  <c r="A2957" i="135" s="1"/>
  <c r="A2958" i="135" s="1"/>
  <c r="A2959" i="135" s="1"/>
  <c r="A2960" i="135" s="1"/>
  <c r="A2961" i="135" s="1"/>
  <c r="A2962" i="135" s="1"/>
  <c r="A2963" i="135" s="1"/>
  <c r="A2964" i="135" s="1"/>
  <c r="A2965" i="135" s="1"/>
  <c r="A2966" i="135" s="1"/>
  <c r="A2967" i="135" s="1"/>
  <c r="A2968" i="135" s="1"/>
  <c r="A2969" i="135" s="1"/>
  <c r="A2970" i="135" s="1"/>
  <c r="A2971" i="135" s="1"/>
  <c r="A2972" i="135" s="1"/>
  <c r="A2973" i="135" s="1"/>
  <c r="P1509" i="136" l="1"/>
  <c r="P2791" i="136"/>
  <c r="P2825" i="136"/>
  <c r="P2831" i="136"/>
  <c r="P2946" i="136"/>
  <c r="P2938" i="135"/>
  <c r="P2916" i="136"/>
  <c r="P2922" i="136"/>
  <c r="P2964" i="136"/>
  <c r="P2937" i="136"/>
  <c r="P2795" i="136"/>
  <c r="P2805" i="135"/>
  <c r="P2846" i="136"/>
  <c r="P2860" i="136"/>
  <c r="P2881" i="136"/>
  <c r="P2955" i="136"/>
  <c r="P1808" i="135"/>
  <c r="P2138" i="136"/>
  <c r="P1276" i="135"/>
  <c r="P1280" i="135"/>
  <c r="P1284" i="135"/>
  <c r="P1323" i="135"/>
  <c r="P1327" i="135"/>
  <c r="P1342" i="135"/>
  <c r="P1350" i="135"/>
  <c r="P1529" i="136"/>
  <c r="P1533" i="136"/>
  <c r="P2875" i="136"/>
  <c r="P1247" i="136"/>
  <c r="P1251" i="136"/>
  <c r="P1257" i="136"/>
  <c r="P1486" i="135"/>
  <c r="P1490" i="135"/>
  <c r="P1525" i="135"/>
  <c r="P1556" i="135"/>
  <c r="P1565" i="135"/>
  <c r="P1570" i="135"/>
  <c r="P1626" i="135"/>
  <c r="P1654" i="135"/>
  <c r="P2790" i="135"/>
  <c r="P2910" i="135"/>
  <c r="P1302" i="136"/>
  <c r="P1323" i="136"/>
  <c r="P1327" i="136"/>
  <c r="P1335" i="136"/>
  <c r="P1368" i="136"/>
  <c r="P1375" i="136"/>
  <c r="P1379" i="136"/>
  <c r="P1404" i="136"/>
  <c r="P1408" i="136"/>
  <c r="P1412" i="136"/>
  <c r="P1418" i="136"/>
  <c r="P1422" i="136"/>
  <c r="P1225" i="136"/>
  <c r="P1246" i="136"/>
  <c r="P1250" i="136"/>
  <c r="P1254" i="136"/>
  <c r="P1260" i="136"/>
  <c r="P1264" i="136"/>
  <c r="P1301" i="136"/>
  <c r="P1322" i="136"/>
  <c r="P1326" i="136"/>
  <c r="P1334" i="136"/>
  <c r="P1341" i="136"/>
  <c r="P1429" i="136"/>
  <c r="P1490" i="136"/>
  <c r="P1830" i="135"/>
  <c r="P1832" i="135"/>
  <c r="P2149" i="135"/>
  <c r="P331" i="135"/>
  <c r="P333" i="135"/>
  <c r="P335" i="135"/>
  <c r="P558" i="135"/>
  <c r="P563" i="135"/>
  <c r="P721" i="135"/>
  <c r="P731" i="135"/>
  <c r="P733" i="135"/>
  <c r="P735" i="135"/>
  <c r="P759" i="135"/>
  <c r="P761" i="135"/>
  <c r="P779" i="135"/>
  <c r="P781" i="135"/>
  <c r="P797" i="135"/>
  <c r="P799" i="135"/>
  <c r="P868" i="135"/>
  <c r="P969" i="135"/>
  <c r="P973" i="135"/>
  <c r="P1008" i="135"/>
  <c r="P1012" i="135"/>
  <c r="P1072" i="135"/>
  <c r="P1082" i="135"/>
  <c r="P1139" i="135"/>
  <c r="R1815" i="135"/>
  <c r="P1491" i="136"/>
  <c r="P1645" i="136"/>
  <c r="P20" i="136"/>
  <c r="P1034" i="136"/>
  <c r="P1909" i="135"/>
  <c r="P2917" i="135"/>
  <c r="P803" i="136"/>
  <c r="P581" i="136"/>
  <c r="P1505" i="136"/>
  <c r="P1667" i="136"/>
  <c r="P24" i="136"/>
  <c r="P2936" i="136"/>
  <c r="R2912" i="135"/>
  <c r="P2793" i="135"/>
  <c r="P1807" i="135"/>
  <c r="P1672" i="136"/>
  <c r="P167" i="136"/>
  <c r="P251" i="136"/>
  <c r="P257" i="136"/>
  <c r="P815" i="136"/>
  <c r="P828" i="136"/>
  <c r="P958" i="136"/>
  <c r="P962" i="136"/>
  <c r="P968" i="136"/>
  <c r="P972" i="136"/>
  <c r="P976" i="136"/>
  <c r="P1075" i="136"/>
  <c r="P1583" i="136"/>
  <c r="P1646" i="136"/>
  <c r="P1678" i="136"/>
  <c r="P1591" i="136"/>
  <c r="P1660" i="136"/>
  <c r="P1664" i="136"/>
  <c r="P1258" i="135"/>
  <c r="P2897" i="135"/>
  <c r="P259" i="135"/>
  <c r="P576" i="135"/>
  <c r="P581" i="135"/>
  <c r="P743" i="135"/>
  <c r="P770" i="135"/>
  <c r="P811" i="135"/>
  <c r="P843" i="135"/>
  <c r="P869" i="135"/>
  <c r="P882" i="135"/>
  <c r="P896" i="135"/>
  <c r="P2881" i="135"/>
  <c r="P332" i="135"/>
  <c r="P592" i="135"/>
  <c r="P736" i="135"/>
  <c r="P798" i="135"/>
  <c r="P800" i="135"/>
  <c r="P1262" i="135"/>
  <c r="R1816" i="136"/>
  <c r="P187" i="135"/>
  <c r="P1271" i="135"/>
  <c r="P1366" i="135"/>
  <c r="P1406" i="135"/>
  <c r="P1410" i="135"/>
  <c r="P1414" i="135"/>
  <c r="P1420" i="135"/>
  <c r="P1424" i="135"/>
  <c r="P1432" i="135"/>
  <c r="P1575" i="135"/>
  <c r="P1629" i="135"/>
  <c r="P1641" i="135"/>
  <c r="P1661" i="135"/>
  <c r="P1665" i="135"/>
  <c r="P1669" i="135"/>
  <c r="P2932" i="135"/>
  <c r="P2945" i="135"/>
  <c r="P21" i="136"/>
  <c r="P25" i="136"/>
  <c r="P332" i="136"/>
  <c r="P778" i="136"/>
  <c r="P1304" i="136"/>
  <c r="P1311" i="136"/>
  <c r="P1315" i="136"/>
  <c r="P1321" i="136"/>
  <c r="P1340" i="136"/>
  <c r="P1344" i="136"/>
  <c r="P2887" i="136"/>
  <c r="P2936" i="135"/>
  <c r="P25" i="135"/>
  <c r="P260" i="135"/>
  <c r="P1291" i="135"/>
  <c r="P1295" i="135"/>
  <c r="P1310" i="135"/>
  <c r="P1314" i="135"/>
  <c r="P1318" i="135"/>
  <c r="P1324" i="135"/>
  <c r="P1328" i="135"/>
  <c r="P1353" i="135"/>
  <c r="P1357" i="135"/>
  <c r="P1365" i="135"/>
  <c r="P1672" i="135"/>
  <c r="P1724" i="135"/>
  <c r="P1729" i="135"/>
  <c r="P1737" i="135"/>
  <c r="P1837" i="135"/>
  <c r="P1841" i="135"/>
  <c r="P1854" i="135"/>
  <c r="P1220" i="136"/>
  <c r="P1244" i="136"/>
  <c r="P1248" i="136"/>
  <c r="P1252" i="136"/>
  <c r="P1258" i="136"/>
  <c r="P1262" i="136"/>
  <c r="P1270" i="136"/>
  <c r="P1359" i="135"/>
  <c r="P2857" i="135"/>
  <c r="P26" i="136"/>
  <c r="P1728" i="135"/>
  <c r="P1576" i="136"/>
  <c r="P1596" i="136"/>
  <c r="P1600" i="136"/>
  <c r="P1648" i="136"/>
  <c r="P1658" i="136"/>
  <c r="P1676" i="136"/>
  <c r="P1680" i="136"/>
  <c r="P1726" i="136"/>
  <c r="P1734" i="136"/>
  <c r="P1791" i="136"/>
  <c r="P1899" i="136"/>
  <c r="P1903" i="136"/>
  <c r="P1931" i="136"/>
  <c r="P2129" i="136"/>
  <c r="P2133" i="136"/>
  <c r="P2137" i="136"/>
  <c r="P2246" i="136"/>
  <c r="P2790" i="136"/>
  <c r="P2799" i="136"/>
  <c r="P2857" i="136"/>
  <c r="P2880" i="136"/>
  <c r="P2845" i="135"/>
  <c r="P2872" i="135"/>
  <c r="P18" i="136"/>
  <c r="P1955" i="136"/>
  <c r="P2070" i="136"/>
  <c r="R1817" i="136"/>
  <c r="P1367" i="135"/>
  <c r="P2851" i="135"/>
  <c r="P22" i="136"/>
  <c r="P2075" i="136"/>
  <c r="P22" i="135"/>
  <c r="P147" i="135"/>
  <c r="P167" i="135"/>
  <c r="P176" i="135"/>
  <c r="P257" i="135"/>
  <c r="P173" i="136"/>
  <c r="P253" i="136"/>
  <c r="P259" i="136"/>
  <c r="P423" i="136"/>
  <c r="P427" i="136"/>
  <c r="P570" i="136"/>
  <c r="P700" i="136"/>
  <c r="P702" i="136"/>
  <c r="P706" i="136"/>
  <c r="P739" i="136"/>
  <c r="P741" i="136"/>
  <c r="P743" i="136"/>
  <c r="P745" i="136"/>
  <c r="P1430" i="136"/>
  <c r="P1681" i="136"/>
  <c r="P1728" i="136"/>
  <c r="P1735" i="136"/>
  <c r="P1840" i="136"/>
  <c r="P1853" i="136"/>
  <c r="P1884" i="136"/>
  <c r="P1888" i="136"/>
  <c r="P1893" i="136"/>
  <c r="P1900" i="136"/>
  <c r="P2119" i="136"/>
  <c r="R2124" i="136"/>
  <c r="P258" i="135"/>
  <c r="P1263" i="135"/>
  <c r="P1673" i="135"/>
  <c r="P2154" i="135"/>
  <c r="P2909" i="135"/>
  <c r="P556" i="136"/>
  <c r="P582" i="136"/>
  <c r="P592" i="136"/>
  <c r="P776" i="136"/>
  <c r="P1318" i="136"/>
  <c r="P1829" i="136"/>
  <c r="P1831" i="136"/>
  <c r="P1875" i="136"/>
  <c r="P1877" i="136"/>
  <c r="P2085" i="136"/>
  <c r="P2090" i="136"/>
  <c r="P2240" i="136"/>
  <c r="P2832" i="136"/>
  <c r="P2847" i="136"/>
  <c r="P2855" i="136"/>
  <c r="P2868" i="136"/>
  <c r="P2876" i="136"/>
  <c r="P2886" i="136"/>
  <c r="P302" i="135"/>
  <c r="P425" i="135"/>
  <c r="P433" i="135"/>
  <c r="P557" i="135"/>
  <c r="P562" i="135"/>
  <c r="P603" i="135"/>
  <c r="P658" i="135"/>
  <c r="P701" i="135"/>
  <c r="P1398" i="135"/>
  <c r="P1405" i="135"/>
  <c r="P1409" i="135"/>
  <c r="P1413" i="135"/>
  <c r="P1419" i="135"/>
  <c r="P1423" i="135"/>
  <c r="P1431" i="135"/>
  <c r="P1484" i="135"/>
  <c r="P1488" i="135"/>
  <c r="P1494" i="135"/>
  <c r="P1514" i="135"/>
  <c r="P1554" i="135"/>
  <c r="P1572" i="135"/>
  <c r="P1677" i="135"/>
  <c r="P1681" i="135"/>
  <c r="P1886" i="135"/>
  <c r="P1891" i="135"/>
  <c r="P1930" i="135"/>
  <c r="P1934" i="135"/>
  <c r="P1939" i="135"/>
  <c r="P1978" i="135"/>
  <c r="P2047" i="135"/>
  <c r="P2835" i="135"/>
  <c r="P2841" i="135"/>
  <c r="P2856" i="135"/>
  <c r="P2877" i="135"/>
  <c r="P1276" i="136"/>
  <c r="P1280" i="136"/>
  <c r="P1552" i="136"/>
  <c r="P1670" i="136"/>
  <c r="P1303" i="136"/>
  <c r="P2123" i="136"/>
  <c r="P835" i="135"/>
  <c r="P1254" i="135"/>
  <c r="P1354" i="135"/>
  <c r="P2134" i="136"/>
  <c r="P2902" i="136"/>
  <c r="P2910" i="136"/>
  <c r="R2154" i="135"/>
  <c r="P782" i="136"/>
  <c r="P1348" i="136"/>
  <c r="P1354" i="136"/>
  <c r="P1358" i="136"/>
  <c r="P1366" i="136"/>
  <c r="P1373" i="136"/>
  <c r="P1377" i="136"/>
  <c r="P1381" i="136"/>
  <c r="P1387" i="136"/>
  <c r="P1391" i="136"/>
  <c r="P1406" i="136"/>
  <c r="P1410" i="136"/>
  <c r="P1414" i="136"/>
  <c r="P1420" i="136"/>
  <c r="P1424" i="136"/>
  <c r="P1431" i="136"/>
  <c r="P1724" i="136"/>
  <c r="P1729" i="136"/>
  <c r="P1737" i="136"/>
  <c r="P1885" i="136"/>
  <c r="P1889" i="136"/>
  <c r="P1894" i="136"/>
  <c r="P1901" i="136"/>
  <c r="P1906" i="136"/>
  <c r="P2889" i="136"/>
  <c r="P2956" i="136"/>
  <c r="P2903" i="135"/>
  <c r="P1182" i="136"/>
  <c r="P2912" i="135"/>
  <c r="P1345" i="136"/>
  <c r="P1349" i="136"/>
  <c r="P1355" i="136"/>
  <c r="P1359" i="136"/>
  <c r="P1367" i="136"/>
  <c r="P1374" i="136"/>
  <c r="P1378" i="136"/>
  <c r="P1382" i="136"/>
  <c r="P1388" i="136"/>
  <c r="P1392" i="136"/>
  <c r="P1407" i="136"/>
  <c r="P1411" i="136"/>
  <c r="P1417" i="136"/>
  <c r="P1421" i="136"/>
  <c r="P1432" i="136"/>
  <c r="P1472" i="136"/>
  <c r="P1476" i="136"/>
  <c r="P1485" i="136"/>
  <c r="P1489" i="136"/>
  <c r="P1495" i="136"/>
  <c r="P1524" i="136"/>
  <c r="P1528" i="136"/>
  <c r="P1538" i="136"/>
  <c r="P1542" i="136"/>
  <c r="P1547" i="136"/>
  <c r="P1551" i="136"/>
  <c r="P1569" i="136"/>
  <c r="P1575" i="136"/>
  <c r="P1584" i="136"/>
  <c r="P1603" i="136"/>
  <c r="P1629" i="136"/>
  <c r="P1633" i="136"/>
  <c r="P1637" i="136"/>
  <c r="P1647" i="136"/>
  <c r="P1653" i="136"/>
  <c r="P1657" i="136"/>
  <c r="P1661" i="136"/>
  <c r="P1665" i="136"/>
  <c r="P1669" i="136"/>
  <c r="P1673" i="136"/>
  <c r="P1679" i="136"/>
  <c r="P1725" i="136"/>
  <c r="P1733" i="136"/>
  <c r="P1738" i="136"/>
  <c r="P1860" i="136"/>
  <c r="P1862" i="136"/>
  <c r="P1930" i="136"/>
  <c r="P2792" i="136"/>
  <c r="P2840" i="136"/>
  <c r="P2898" i="136"/>
  <c r="P1252" i="135"/>
  <c r="P1368" i="135"/>
  <c r="P1404" i="135"/>
  <c r="P1408" i="135"/>
  <c r="P1412" i="135"/>
  <c r="P1418" i="135"/>
  <c r="P1422" i="135"/>
  <c r="P1430" i="135"/>
  <c r="P1487" i="135"/>
  <c r="P1491" i="135"/>
  <c r="P1505" i="135"/>
  <c r="P1517" i="135"/>
  <c r="P1549" i="135"/>
  <c r="P1553" i="135"/>
  <c r="P1560" i="135"/>
  <c r="P1571" i="135"/>
  <c r="P1627" i="135"/>
  <c r="P1631" i="135"/>
  <c r="P1639" i="135"/>
  <c r="P1645" i="135"/>
  <c r="P1649" i="135"/>
  <c r="P1655" i="135"/>
  <c r="P1659" i="135"/>
  <c r="P1663" i="135"/>
  <c r="P1670" i="135"/>
  <c r="R1801" i="135"/>
  <c r="R1875" i="135"/>
  <c r="P1938" i="135"/>
  <c r="P1954" i="135"/>
  <c r="P2073" i="135"/>
  <c r="P2085" i="135"/>
  <c r="P2131" i="135"/>
  <c r="P2796" i="135"/>
  <c r="P2806" i="135"/>
  <c r="P2840" i="135"/>
  <c r="P2868" i="135"/>
  <c r="P2876" i="135"/>
  <c r="P2886" i="135"/>
  <c r="P2908" i="135"/>
  <c r="P153" i="136"/>
  <c r="P169" i="136"/>
  <c r="P258" i="136"/>
  <c r="P266" i="136"/>
  <c r="P331" i="136"/>
  <c r="P335" i="136"/>
  <c r="P426" i="136"/>
  <c r="P434" i="136"/>
  <c r="P471" i="136"/>
  <c r="P546" i="136"/>
  <c r="P558" i="136"/>
  <c r="P580" i="136"/>
  <c r="P604" i="136"/>
  <c r="P731" i="136"/>
  <c r="P733" i="136"/>
  <c r="P735" i="136"/>
  <c r="P763" i="136"/>
  <c r="P799" i="136"/>
  <c r="P920" i="136"/>
  <c r="P924" i="136"/>
  <c r="P998" i="136"/>
  <c r="P1002" i="136"/>
  <c r="P1065" i="136"/>
  <c r="P1190" i="136"/>
  <c r="P1312" i="136"/>
  <c r="P2031" i="136"/>
  <c r="P2038" i="136"/>
  <c r="P2223" i="136"/>
  <c r="P2228" i="136"/>
  <c r="P2230" i="136"/>
  <c r="P2789" i="136"/>
  <c r="P2793" i="136"/>
  <c r="P2797" i="136"/>
  <c r="P2827" i="136"/>
  <c r="P2841" i="136"/>
  <c r="P2848" i="136"/>
  <c r="P2856" i="136"/>
  <c r="P2865" i="136"/>
  <c r="P2871" i="136"/>
  <c r="P2877" i="136"/>
  <c r="P2920" i="136"/>
  <c r="P254" i="135"/>
  <c r="P19" i="135"/>
  <c r="P142" i="135"/>
  <c r="P153" i="135"/>
  <c r="P177" i="135"/>
  <c r="P188" i="135"/>
  <c r="P1184" i="135"/>
  <c r="P1198" i="135"/>
  <c r="P1202" i="135"/>
  <c r="P1373" i="135"/>
  <c r="P1377" i="135"/>
  <c r="P1381" i="135"/>
  <c r="P1387" i="135"/>
  <c r="P1391" i="135"/>
  <c r="P1399" i="135"/>
  <c r="P1537" i="135"/>
  <c r="P1541" i="135"/>
  <c r="P1568" i="135"/>
  <c r="P1863" i="135"/>
  <c r="P2044" i="135"/>
  <c r="P2076" i="135"/>
  <c r="P2087" i="135"/>
  <c r="P2827" i="135"/>
  <c r="P2848" i="135"/>
  <c r="P187" i="136"/>
  <c r="P665" i="136"/>
  <c r="P669" i="136"/>
  <c r="P798" i="136"/>
  <c r="P800" i="136"/>
  <c r="P836" i="136"/>
  <c r="P848" i="136"/>
  <c r="P854" i="136"/>
  <c r="P858" i="136"/>
  <c r="P862" i="136"/>
  <c r="P989" i="136"/>
  <c r="P1291" i="136"/>
  <c r="P1295" i="136"/>
  <c r="P1494" i="136"/>
  <c r="P1568" i="136"/>
  <c r="P1572" i="136"/>
  <c r="P1624" i="136"/>
  <c r="P1628" i="136"/>
  <c r="P1632" i="136"/>
  <c r="P1640" i="136"/>
  <c r="P1650" i="136"/>
  <c r="P1909" i="136"/>
  <c r="P1932" i="136"/>
  <c r="P1944" i="136"/>
  <c r="P1953" i="136"/>
  <c r="P2001" i="136"/>
  <c r="P2024" i="136"/>
  <c r="P2084" i="136"/>
  <c r="P2088" i="136"/>
  <c r="P2093" i="136"/>
  <c r="P2116" i="136"/>
  <c r="P2851" i="136"/>
  <c r="P2888" i="136"/>
  <c r="P2896" i="136"/>
  <c r="P2915" i="136"/>
  <c r="P384" i="135"/>
  <c r="P556" i="135"/>
  <c r="P582" i="135"/>
  <c r="P730" i="135"/>
  <c r="P780" i="135"/>
  <c r="P836" i="135"/>
  <c r="P971" i="135"/>
  <c r="P975" i="135"/>
  <c r="P1006" i="135"/>
  <c r="P1010" i="135"/>
  <c r="P1045" i="135"/>
  <c r="P1049" i="135"/>
  <c r="P1088" i="135"/>
  <c r="P1102" i="135"/>
  <c r="P1141" i="135"/>
  <c r="P1360" i="135"/>
  <c r="P1407" i="135"/>
  <c r="P1411" i="135"/>
  <c r="P1417" i="135"/>
  <c r="P1421" i="135"/>
  <c r="P1429" i="135"/>
  <c r="P1485" i="135"/>
  <c r="P1489" i="135"/>
  <c r="P1508" i="135"/>
  <c r="P1555" i="135"/>
  <c r="P1628" i="135"/>
  <c r="P1646" i="135"/>
  <c r="P1650" i="135"/>
  <c r="P1664" i="135"/>
  <c r="P1668" i="135"/>
  <c r="P1734" i="135"/>
  <c r="P1810" i="135"/>
  <c r="P1884" i="135"/>
  <c r="P1888" i="135"/>
  <c r="P1893" i="135"/>
  <c r="P1932" i="135"/>
  <c r="P1953" i="135"/>
  <c r="P2001" i="135"/>
  <c r="P2084" i="135"/>
  <c r="P2119" i="135"/>
  <c r="P2794" i="135"/>
  <c r="P2888" i="135"/>
  <c r="P2902" i="135"/>
  <c r="P2937" i="135"/>
  <c r="P568" i="136"/>
  <c r="P572" i="136"/>
  <c r="P579" i="136"/>
  <c r="P611" i="136"/>
  <c r="P740" i="136"/>
  <c r="P744" i="136"/>
  <c r="P767" i="136"/>
  <c r="P769" i="136"/>
  <c r="P771" i="136"/>
  <c r="P773" i="136"/>
  <c r="P1221" i="136"/>
  <c r="P1245" i="136"/>
  <c r="P1249" i="136"/>
  <c r="P1253" i="136"/>
  <c r="P1259" i="136"/>
  <c r="P1263" i="136"/>
  <c r="P1271" i="136"/>
  <c r="P1324" i="136"/>
  <c r="P1328" i="136"/>
  <c r="P1353" i="136"/>
  <c r="P1357" i="136"/>
  <c r="P1372" i="136"/>
  <c r="P1376" i="136"/>
  <c r="P1380" i="136"/>
  <c r="P1386" i="136"/>
  <c r="P1390" i="136"/>
  <c r="P1398" i="136"/>
  <c r="P1405" i="136"/>
  <c r="P1409" i="136"/>
  <c r="P1413" i="136"/>
  <c r="P1419" i="136"/>
  <c r="P1423" i="136"/>
  <c r="P1802" i="136"/>
  <c r="P1933" i="136"/>
  <c r="P1945" i="136"/>
  <c r="P1998" i="136"/>
  <c r="P2030" i="136"/>
  <c r="P1253" i="135"/>
  <c r="P1817" i="135"/>
  <c r="P19" i="136"/>
  <c r="P23" i="136"/>
  <c r="P804" i="136"/>
  <c r="P2131" i="136"/>
  <c r="P2903" i="136"/>
  <c r="R2912" i="136"/>
  <c r="P1246" i="135"/>
  <c r="P1278" i="135"/>
  <c r="P1282" i="135"/>
  <c r="P1286" i="135"/>
  <c r="P1292" i="135"/>
  <c r="P1296" i="135"/>
  <c r="P1311" i="135"/>
  <c r="P1315" i="135"/>
  <c r="P1321" i="135"/>
  <c r="P1325" i="135"/>
  <c r="P1333" i="135"/>
  <c r="P1340" i="135"/>
  <c r="P1344" i="135"/>
  <c r="P1348" i="135"/>
  <c r="P1358" i="135"/>
  <c r="P1576" i="135"/>
  <c r="P1596" i="135"/>
  <c r="P1600" i="135"/>
  <c r="P1604" i="135"/>
  <c r="P1622" i="135"/>
  <c r="P2792" i="135"/>
  <c r="P620" i="136"/>
  <c r="P1279" i="136"/>
  <c r="P1283" i="136"/>
  <c r="P1289" i="136"/>
  <c r="P1293" i="136"/>
  <c r="P1325" i="136"/>
  <c r="P1399" i="136"/>
  <c r="P1794" i="136"/>
  <c r="P2047" i="136"/>
  <c r="T2124" i="136"/>
  <c r="P2912" i="136"/>
  <c r="P2943" i="136"/>
  <c r="P544" i="136"/>
  <c r="P576" i="136"/>
  <c r="P1801" i="136"/>
  <c r="P1832" i="136"/>
  <c r="P1219" i="135"/>
  <c r="P1226" i="135"/>
  <c r="P1257" i="135"/>
  <c r="P1264" i="135"/>
  <c r="P1279" i="135"/>
  <c r="P1283" i="135"/>
  <c r="P1289" i="135"/>
  <c r="P1293" i="135"/>
  <c r="P1301" i="135"/>
  <c r="P1308" i="135"/>
  <c r="P1316" i="135"/>
  <c r="P1334" i="135"/>
  <c r="P1341" i="135"/>
  <c r="P1345" i="135"/>
  <c r="P1349" i="135"/>
  <c r="P1355" i="135"/>
  <c r="P1386" i="135"/>
  <c r="P1390" i="135"/>
  <c r="P1474" i="135"/>
  <c r="P1566" i="135"/>
  <c r="P1638" i="135"/>
  <c r="P1666" i="135"/>
  <c r="P2122" i="135"/>
  <c r="P2223" i="135"/>
  <c r="P2228" i="135"/>
  <c r="P2230" i="135"/>
  <c r="P2847" i="135"/>
  <c r="P2861" i="135"/>
  <c r="P2916" i="135"/>
  <c r="P254" i="136"/>
  <c r="P260" i="136"/>
  <c r="P791" i="136"/>
  <c r="P1284" i="136"/>
  <c r="P1290" i="136"/>
  <c r="P1294" i="136"/>
  <c r="P1309" i="136"/>
  <c r="P1313" i="136"/>
  <c r="P1400" i="136"/>
  <c r="P1474" i="136"/>
  <c r="P1513" i="136"/>
  <c r="P1517" i="136"/>
  <c r="P1553" i="136"/>
  <c r="P1566" i="136"/>
  <c r="P1571" i="136"/>
  <c r="P1586" i="136"/>
  <c r="P1590" i="136"/>
  <c r="P1597" i="136"/>
  <c r="P1601" i="136"/>
  <c r="P1623" i="136"/>
  <c r="P1631" i="136"/>
  <c r="P1649" i="136"/>
  <c r="P1677" i="136"/>
  <c r="P2083" i="136"/>
  <c r="P2087" i="136"/>
  <c r="P2115" i="136"/>
  <c r="P827" i="135"/>
  <c r="P267" i="136"/>
  <c r="P163" i="136"/>
  <c r="P151" i="136"/>
  <c r="P152" i="135"/>
  <c r="P145" i="135"/>
  <c r="P1618" i="136"/>
  <c r="P146" i="135"/>
  <c r="P175" i="135"/>
  <c r="P179" i="135"/>
  <c r="P266" i="135"/>
  <c r="P824" i="136"/>
  <c r="P2957" i="136"/>
  <c r="P2899" i="136"/>
  <c r="P2893" i="136"/>
  <c r="P2872" i="136"/>
  <c r="P2855" i="135"/>
  <c r="P2845" i="136"/>
  <c r="P2836" i="136"/>
  <c r="P2797" i="135"/>
  <c r="P2794" i="136"/>
  <c r="P1901" i="135"/>
  <c r="P2040" i="136"/>
  <c r="P1809" i="135"/>
  <c r="P2078" i="135"/>
  <c r="P1738" i="135"/>
  <c r="P1678" i="135"/>
  <c r="P1667" i="135"/>
  <c r="P1666" i="136"/>
  <c r="P1655" i="136"/>
  <c r="P1656" i="136"/>
  <c r="P1637" i="135"/>
  <c r="P1630" i="135"/>
  <c r="P1622" i="136"/>
  <c r="P1626" i="136"/>
  <c r="P1630" i="136"/>
  <c r="P1634" i="136"/>
  <c r="P1638" i="136"/>
  <c r="P1642" i="136"/>
  <c r="P1570" i="136"/>
  <c r="P1547" i="135"/>
  <c r="P1538" i="135"/>
  <c r="P1542" i="135"/>
  <c r="P1495" i="135"/>
  <c r="P1484" i="136"/>
  <c r="P1488" i="136"/>
  <c r="P1486" i="136"/>
  <c r="P1472" i="135"/>
  <c r="P1476" i="135"/>
  <c r="P1469" i="135"/>
  <c r="P1356" i="135"/>
  <c r="P1388" i="135"/>
  <c r="P1392" i="135"/>
  <c r="P1372" i="135"/>
  <c r="P1376" i="135"/>
  <c r="P1380" i="135"/>
  <c r="P1308" i="136"/>
  <c r="P1374" i="135"/>
  <c r="P1378" i="135"/>
  <c r="P1382" i="135"/>
  <c r="P1317" i="136"/>
  <c r="P1310" i="136"/>
  <c r="P1314" i="136"/>
  <c r="P1272" i="135"/>
  <c r="P1247" i="135"/>
  <c r="P1245" i="135"/>
  <c r="P1249" i="135"/>
  <c r="P1250" i="135"/>
  <c r="P1244" i="135"/>
  <c r="P1216" i="136"/>
  <c r="P1193" i="135"/>
  <c r="P910" i="135"/>
  <c r="P935" i="135"/>
  <c r="P921" i="135"/>
  <c r="P732" i="135"/>
  <c r="P705" i="135"/>
  <c r="P549" i="135"/>
  <c r="P433" i="136"/>
  <c r="P430" i="136"/>
  <c r="P425" i="136"/>
  <c r="P401" i="136"/>
  <c r="P511" i="136"/>
  <c r="P148" i="135"/>
  <c r="P2892" i="135"/>
  <c r="P2892" i="136"/>
  <c r="P2889" i="135"/>
  <c r="P2871" i="135"/>
  <c r="P2865" i="135"/>
  <c r="P2866" i="136"/>
  <c r="P2860" i="135"/>
  <c r="P2852" i="136"/>
  <c r="P2846" i="135"/>
  <c r="P2835" i="136"/>
  <c r="P2826" i="135"/>
  <c r="P2826" i="136"/>
  <c r="P2828" i="135"/>
  <c r="P2828" i="136"/>
  <c r="P2789" i="135"/>
  <c r="P2236" i="135"/>
  <c r="P2238" i="135"/>
  <c r="P2240" i="135"/>
  <c r="P2245" i="135"/>
  <c r="P2245" i="136"/>
  <c r="P1994" i="135"/>
  <c r="P1806" i="136"/>
  <c r="P2023" i="136"/>
  <c r="P1838" i="135"/>
  <c r="P1842" i="135"/>
  <c r="P1733" i="135"/>
  <c r="P1654" i="136"/>
  <c r="P1656" i="135"/>
  <c r="P1668" i="136"/>
  <c r="P1653" i="135"/>
  <c r="P1660" i="135"/>
  <c r="P1657" i="135"/>
  <c r="P1662" i="136"/>
  <c r="P1659" i="136"/>
  <c r="P1658" i="135"/>
  <c r="P1663" i="136"/>
  <c r="P1662" i="135"/>
  <c r="P1634" i="135"/>
  <c r="P1623" i="135"/>
  <c r="P1640" i="135"/>
  <c r="P1569" i="135"/>
  <c r="P1544" i="135"/>
  <c r="P1549" i="136"/>
  <c r="P1519" i="136"/>
  <c r="P1551" i="135"/>
  <c r="P1522" i="135"/>
  <c r="P1526" i="135"/>
  <c r="P1545" i="135"/>
  <c r="P1550" i="135"/>
  <c r="P1554" i="136"/>
  <c r="P1515" i="135"/>
  <c r="P1539" i="135"/>
  <c r="P1552" i="135"/>
  <c r="P1539" i="136"/>
  <c r="P1527" i="135"/>
  <c r="P1536" i="136"/>
  <c r="P1541" i="136"/>
  <c r="P1487" i="136"/>
  <c r="P1471" i="135"/>
  <c r="P1471" i="136"/>
  <c r="P1473" i="135"/>
  <c r="P1473" i="136"/>
  <c r="P1469" i="136"/>
  <c r="P1335" i="135"/>
  <c r="P1304" i="135"/>
  <c r="P1336" i="135"/>
  <c r="P1397" i="135"/>
  <c r="P1400" i="135"/>
  <c r="P1336" i="136"/>
  <c r="P1365" i="136"/>
  <c r="P1397" i="136"/>
  <c r="P1385" i="135"/>
  <c r="P1389" i="135"/>
  <c r="P1385" i="136"/>
  <c r="P1389" i="136"/>
  <c r="P1292" i="136"/>
  <c r="P1296" i="136"/>
  <c r="P1356" i="136"/>
  <c r="P1360" i="136"/>
  <c r="P1290" i="135"/>
  <c r="P1294" i="135"/>
  <c r="P1322" i="135"/>
  <c r="P1326" i="135"/>
  <c r="P1269" i="136"/>
  <c r="P1270" i="135"/>
  <c r="P1272" i="136"/>
  <c r="P1259" i="135"/>
  <c r="P1260" i="135"/>
  <c r="P1343" i="135"/>
  <c r="P1347" i="135"/>
  <c r="P1375" i="135"/>
  <c r="P1379" i="135"/>
  <c r="P1316" i="136"/>
  <c r="P1346" i="135"/>
  <c r="P1277" i="136"/>
  <c r="P1281" i="136"/>
  <c r="P1285" i="136"/>
  <c r="P1343" i="136"/>
  <c r="P1347" i="136"/>
  <c r="P1278" i="136"/>
  <c r="P1282" i="136"/>
  <c r="P1286" i="136"/>
  <c r="P1277" i="135"/>
  <c r="P1281" i="135"/>
  <c r="P1285" i="135"/>
  <c r="P1309" i="135"/>
  <c r="P1313" i="135"/>
  <c r="P1317" i="135"/>
  <c r="P1342" i="136"/>
  <c r="P1346" i="136"/>
  <c r="P1350" i="136"/>
  <c r="P1251" i="135"/>
  <c r="P1200" i="135"/>
  <c r="P1217" i="136"/>
  <c r="P1218" i="136"/>
  <c r="P1217" i="135"/>
  <c r="P1221" i="135"/>
  <c r="P1102" i="136"/>
  <c r="P986" i="135"/>
  <c r="P1025" i="135"/>
  <c r="P1084" i="136"/>
  <c r="P1046" i="135"/>
  <c r="P1050" i="135"/>
  <c r="P894" i="135"/>
  <c r="P898" i="135"/>
  <c r="P920" i="135"/>
  <c r="P955" i="135"/>
  <c r="P963" i="135"/>
  <c r="P998" i="135"/>
  <c r="P1002" i="135"/>
  <c r="P1033" i="135"/>
  <c r="P957" i="135"/>
  <c r="P961" i="135"/>
  <c r="P965" i="135"/>
  <c r="P996" i="135"/>
  <c r="P1000" i="135"/>
  <c r="P888" i="135"/>
  <c r="P919" i="135"/>
  <c r="P849" i="135"/>
  <c r="P828" i="135"/>
  <c r="P810" i="135"/>
  <c r="P804" i="135"/>
  <c r="P794" i="136"/>
  <c r="P795" i="135"/>
  <c r="P796" i="135"/>
  <c r="P776" i="135"/>
  <c r="P770" i="136"/>
  <c r="P771" i="135"/>
  <c r="P773" i="135"/>
  <c r="P757" i="136"/>
  <c r="P758" i="135"/>
  <c r="P760" i="135"/>
  <c r="P744" i="135"/>
  <c r="P734" i="135"/>
  <c r="P730" i="136"/>
  <c r="P593" i="136"/>
  <c r="P586" i="135"/>
  <c r="P432" i="135"/>
  <c r="P432" i="136"/>
  <c r="P767" i="135"/>
  <c r="P741" i="135"/>
  <c r="P745" i="135"/>
  <c r="P761" i="136"/>
  <c r="P777" i="135"/>
  <c r="P795" i="136"/>
  <c r="P797" i="136"/>
  <c r="P762" i="135"/>
  <c r="P780" i="136"/>
  <c r="P584" i="135"/>
  <c r="P1611" i="136"/>
  <c r="P1597" i="135"/>
  <c r="P1601" i="135"/>
  <c r="P1612" i="135"/>
  <c r="P1618" i="135"/>
  <c r="P2967" i="135"/>
  <c r="P2931" i="136"/>
  <c r="P2931" i="135"/>
  <c r="P2929" i="135"/>
  <c r="P2796" i="136"/>
  <c r="P1902" i="135"/>
  <c r="P1898" i="135"/>
  <c r="P2069" i="135"/>
  <c r="P2025" i="136"/>
  <c r="P1976" i="135"/>
  <c r="P1889" i="135"/>
  <c r="P1642" i="135"/>
  <c r="P1633" i="135"/>
  <c r="P1521" i="136"/>
  <c r="P1518" i="135"/>
  <c r="P1516" i="136"/>
  <c r="P1096" i="135"/>
  <c r="P943" i="135"/>
  <c r="P611" i="135"/>
  <c r="P579" i="135"/>
  <c r="P577" i="136"/>
  <c r="P505" i="135"/>
  <c r="P424" i="136"/>
  <c r="P302" i="136"/>
  <c r="P265" i="136"/>
  <c r="P177" i="136"/>
  <c r="P142" i="136"/>
  <c r="P172" i="136"/>
  <c r="P150" i="136"/>
  <c r="P150" i="135"/>
  <c r="P172" i="135"/>
  <c r="P169" i="135"/>
  <c r="P151" i="135"/>
  <c r="P173" i="135"/>
  <c r="P178" i="135"/>
  <c r="P2814" i="136"/>
  <c r="P2817" i="136"/>
  <c r="P2818" i="136"/>
  <c r="P2819" i="136"/>
  <c r="P1588" i="135"/>
  <c r="P1595" i="135"/>
  <c r="P1599" i="135"/>
  <c r="P1603" i="135"/>
  <c r="P1611" i="135"/>
  <c r="P1617" i="135"/>
  <c r="P1582" i="136"/>
  <c r="P1589" i="136"/>
  <c r="P1587" i="135"/>
  <c r="P1591" i="135"/>
  <c r="P1598" i="135"/>
  <c r="P1602" i="135"/>
  <c r="P1608" i="135"/>
  <c r="P1585" i="136"/>
  <c r="P1599" i="136"/>
  <c r="P1604" i="136"/>
  <c r="P1583" i="135"/>
  <c r="P1587" i="136"/>
  <c r="P1602" i="136"/>
  <c r="P1615" i="136"/>
  <c r="P1584" i="135"/>
  <c r="P1588" i="136"/>
  <c r="P252" i="135"/>
  <c r="P1636" i="136"/>
  <c r="P1636" i="135"/>
  <c r="P610" i="135"/>
  <c r="P603" i="136"/>
  <c r="P1190" i="135"/>
  <c r="P1192" i="135"/>
  <c r="P1194" i="135"/>
  <c r="P1199" i="135"/>
  <c r="P1201" i="135"/>
  <c r="P1203" i="135"/>
  <c r="P1228" i="135"/>
  <c r="P1230" i="135"/>
  <c r="P1194" i="136"/>
  <c r="P1199" i="136"/>
  <c r="P1203" i="136"/>
  <c r="P1226" i="136"/>
  <c r="P1228" i="136"/>
  <c r="P1230" i="136"/>
  <c r="P1216" i="135"/>
  <c r="P1218" i="135"/>
  <c r="P1220" i="135"/>
  <c r="P1225" i="135"/>
  <c r="P1227" i="135"/>
  <c r="P1229" i="135"/>
  <c r="P1193" i="136"/>
  <c r="P1198" i="136"/>
  <c r="P1202" i="136"/>
  <c r="P1227" i="136"/>
  <c r="P1229" i="136"/>
  <c r="P2956" i="135"/>
  <c r="P2964" i="135"/>
  <c r="P2968" i="135"/>
  <c r="P428" i="136"/>
  <c r="P384" i="136"/>
  <c r="P618" i="136"/>
  <c r="P2957" i="135"/>
  <c r="P276" i="136"/>
  <c r="P275" i="136"/>
  <c r="P267" i="135"/>
  <c r="P1625" i="135"/>
  <c r="P429" i="135"/>
  <c r="P616" i="136"/>
  <c r="P674" i="135"/>
  <c r="P682" i="135"/>
  <c r="P252" i="136"/>
  <c r="P163" i="135"/>
  <c r="P276" i="135"/>
  <c r="P265" i="135"/>
  <c r="P2955" i="135"/>
  <c r="P1480" i="136"/>
  <c r="P1480" i="135"/>
  <c r="P1479" i="135"/>
  <c r="P1479" i="136"/>
  <c r="P1475" i="135"/>
  <c r="P1475" i="136"/>
  <c r="P1671" i="136"/>
  <c r="P1671" i="135"/>
  <c r="P1647" i="135"/>
  <c r="P1635" i="135"/>
  <c r="P1632" i="135"/>
  <c r="P1625" i="136"/>
  <c r="P1624" i="135"/>
  <c r="P1546" i="136"/>
  <c r="P1514" i="136"/>
  <c r="P1513" i="135"/>
  <c r="P300" i="135"/>
  <c r="P431" i="136"/>
  <c r="P401" i="135"/>
  <c r="P851" i="135"/>
  <c r="P2942" i="135"/>
  <c r="P2922" i="135"/>
  <c r="P2920" i="135"/>
  <c r="P2917" i="136"/>
  <c r="P2915" i="135"/>
  <c r="P1470" i="135"/>
  <c r="P1470" i="136"/>
  <c r="P1269" i="135"/>
  <c r="P1261" i="135"/>
  <c r="P1248" i="135"/>
  <c r="P1191" i="135"/>
  <c r="P1183" i="136"/>
  <c r="P1097" i="135"/>
  <c r="P900" i="135"/>
  <c r="P892" i="135"/>
  <c r="P886" i="135"/>
  <c r="P880" i="135"/>
  <c r="P584" i="136"/>
  <c r="P580" i="135"/>
  <c r="P337" i="136"/>
  <c r="P334" i="135"/>
  <c r="P334" i="136"/>
  <c r="P545" i="135"/>
  <c r="P528" i="136"/>
  <c r="P2968" i="136"/>
  <c r="P507" i="136"/>
  <c r="P2244" i="135"/>
  <c r="P1996" i="135"/>
  <c r="P1900" i="135"/>
  <c r="P2036" i="136"/>
  <c r="P1892" i="136"/>
  <c r="P2071" i="135"/>
  <c r="P1885" i="135"/>
  <c r="P1976" i="136"/>
  <c r="P2067" i="135"/>
  <c r="P2817" i="135"/>
  <c r="P2813" i="135"/>
  <c r="P2812" i="136"/>
  <c r="P2799" i="135"/>
  <c r="P2795" i="135"/>
  <c r="P815" i="135"/>
  <c r="P814" i="136"/>
  <c r="P814" i="135"/>
  <c r="P811" i="136"/>
  <c r="P810" i="136"/>
  <c r="P1565" i="136"/>
  <c r="P2929" i="136"/>
  <c r="P2908" i="136"/>
  <c r="P2909" i="136"/>
  <c r="P1615" i="135"/>
  <c r="P763" i="135"/>
  <c r="P759" i="136"/>
  <c r="P757" i="135"/>
  <c r="P758" i="136"/>
  <c r="P760" i="136"/>
  <c r="P762" i="136"/>
  <c r="P742" i="136"/>
  <c r="P740" i="135"/>
  <c r="P732" i="136"/>
  <c r="P734" i="136"/>
  <c r="P791" i="135"/>
  <c r="P803" i="135"/>
  <c r="P794" i="135"/>
  <c r="P768" i="135"/>
  <c r="P772" i="135"/>
  <c r="P778" i="135"/>
  <c r="P768" i="136"/>
  <c r="P772" i="136"/>
  <c r="P769" i="135"/>
  <c r="P779" i="136"/>
  <c r="P586" i="136"/>
  <c r="P569" i="136"/>
  <c r="P573" i="136"/>
  <c r="P567" i="136"/>
  <c r="P571" i="136"/>
  <c r="P560" i="136"/>
  <c r="P557" i="136"/>
  <c r="R169" i="136"/>
  <c r="P188" i="136"/>
  <c r="P147" i="136"/>
  <c r="P178" i="136"/>
  <c r="P148" i="136"/>
  <c r="P152" i="136"/>
  <c r="P175" i="136"/>
  <c r="P179" i="136"/>
  <c r="P145" i="136"/>
  <c r="P176" i="136"/>
  <c r="P146" i="136"/>
  <c r="P537" i="135"/>
  <c r="P547" i="135"/>
  <c r="P541" i="135"/>
  <c r="P546" i="135"/>
  <c r="P550" i="135"/>
  <c r="P534" i="136"/>
  <c r="P538" i="136"/>
  <c r="P542" i="136"/>
  <c r="P471" i="135"/>
  <c r="P475" i="135"/>
  <c r="P469" i="136"/>
  <c r="P478" i="136"/>
  <c r="P486" i="136"/>
  <c r="P494" i="136"/>
  <c r="P504" i="136"/>
  <c r="P641" i="135"/>
  <c r="P643" i="135"/>
  <c r="P645" i="135"/>
  <c r="P656" i="135"/>
  <c r="P667" i="135"/>
  <c r="P669" i="135"/>
  <c r="P687" i="136"/>
  <c r="P599" i="136"/>
  <c r="P504" i="135"/>
  <c r="P423" i="135"/>
  <c r="P434" i="135"/>
  <c r="P430" i="135"/>
  <c r="P400" i="136"/>
  <c r="P510" i="135"/>
  <c r="P514" i="135"/>
  <c r="P518" i="135"/>
  <c r="P552" i="136"/>
  <c r="P548" i="136"/>
  <c r="P548" i="135"/>
  <c r="P534" i="135"/>
  <c r="P542" i="135"/>
  <c r="P509" i="136"/>
  <c r="P513" i="136"/>
  <c r="P521" i="136"/>
  <c r="P536" i="136"/>
  <c r="P540" i="136"/>
  <c r="P513" i="135"/>
  <c r="P535" i="135"/>
  <c r="P543" i="135"/>
  <c r="P526" i="136"/>
  <c r="P530" i="136"/>
  <c r="R544" i="136"/>
  <c r="P522" i="135"/>
  <c r="P540" i="135"/>
  <c r="R544" i="135"/>
  <c r="P523" i="136"/>
  <c r="P544" i="135"/>
  <c r="P549" i="136"/>
  <c r="R188" i="135"/>
  <c r="T169" i="136"/>
  <c r="R187" i="135"/>
  <c r="R169" i="135"/>
  <c r="R835" i="136"/>
  <c r="R1799" i="135"/>
  <c r="R1877" i="136"/>
  <c r="R1832" i="136"/>
  <c r="R2119" i="135"/>
  <c r="R1802" i="135"/>
  <c r="R1860" i="136"/>
  <c r="R2119" i="136"/>
  <c r="R1876" i="135"/>
  <c r="R2139" i="135"/>
  <c r="R1829" i="136"/>
  <c r="T1860" i="136"/>
  <c r="R1861" i="135"/>
  <c r="R2149" i="135"/>
  <c r="R1814" i="136"/>
  <c r="R1861" i="136"/>
  <c r="T1815" i="135"/>
  <c r="T1817" i="136"/>
  <c r="R1831" i="136"/>
  <c r="T1799" i="135"/>
  <c r="R1860" i="135"/>
  <c r="T1876" i="135"/>
  <c r="R1816" i="135"/>
  <c r="R1862" i="135"/>
  <c r="T1814" i="136"/>
  <c r="T1861" i="136"/>
  <c r="R1800" i="135"/>
  <c r="T1801" i="135"/>
  <c r="R1799" i="136"/>
  <c r="R1830" i="136"/>
  <c r="R1815" i="136"/>
  <c r="R1862" i="136"/>
  <c r="P2083" i="135"/>
  <c r="P2224" i="135"/>
  <c r="P2231" i="135"/>
  <c r="P1977" i="136"/>
  <c r="P1793" i="136"/>
  <c r="P1797" i="136"/>
  <c r="P2149" i="136"/>
  <c r="P1935" i="136"/>
  <c r="P1940" i="136"/>
  <c r="P1952" i="136"/>
  <c r="P1975" i="136"/>
  <c r="P1979" i="136"/>
  <c r="P1991" i="136"/>
  <c r="P1995" i="136"/>
  <c r="P2000" i="136"/>
  <c r="P2117" i="136"/>
  <c r="P1829" i="135"/>
  <c r="P1831" i="135"/>
  <c r="P1861" i="135"/>
  <c r="P1980" i="135"/>
  <c r="P1996" i="136"/>
  <c r="P2118" i="136"/>
  <c r="P1981" i="135"/>
  <c r="P1998" i="135"/>
  <c r="P2027" i="135"/>
  <c r="P2032" i="135"/>
  <c r="P2075" i="135"/>
  <c r="P2091" i="135"/>
  <c r="P2123" i="135"/>
  <c r="P2137" i="135"/>
  <c r="P2152" i="135"/>
  <c r="P1796" i="136"/>
  <c r="P1800" i="136"/>
  <c r="P1990" i="135"/>
  <c r="P2024" i="135"/>
  <c r="P2029" i="135"/>
  <c r="P2036" i="135"/>
  <c r="P2239" i="135"/>
  <c r="P2241" i="135"/>
  <c r="P1863" i="136"/>
  <c r="P1978" i="136"/>
  <c r="P1983" i="136"/>
  <c r="P1990" i="136"/>
  <c r="P1991" i="135"/>
  <c r="P1995" i="135"/>
  <c r="P2000" i="135"/>
  <c r="P2046" i="135"/>
  <c r="P2072" i="135"/>
  <c r="P2077" i="135"/>
  <c r="P2246" i="135"/>
  <c r="P1947" i="136"/>
  <c r="P2021" i="136"/>
  <c r="P1801" i="135"/>
  <c r="P2114" i="136"/>
  <c r="P1800" i="135"/>
  <c r="P1908" i="135"/>
  <c r="P1944" i="135"/>
  <c r="P2113" i="135"/>
  <c r="P2117" i="135"/>
  <c r="P2022" i="136"/>
  <c r="P1845" i="135"/>
  <c r="P2031" i="135"/>
  <c r="P1980" i="136"/>
  <c r="P2221" i="136"/>
  <c r="P1802" i="135"/>
  <c r="P1814" i="136"/>
  <c r="P1876" i="136"/>
  <c r="P1860" i="135"/>
  <c r="P1955" i="135"/>
  <c r="P1799" i="136"/>
  <c r="P1854" i="136"/>
  <c r="P1907" i="136"/>
  <c r="P1993" i="136"/>
  <c r="P2027" i="136"/>
  <c r="P2032" i="136"/>
  <c r="P2122" i="136"/>
  <c r="P1794" i="135"/>
  <c r="P1799" i="135"/>
  <c r="P1847" i="135"/>
  <c r="P1853" i="135"/>
  <c r="P1862" i="135"/>
  <c r="P1883" i="135"/>
  <c r="P1887" i="135"/>
  <c r="P1899" i="135"/>
  <c r="P1903" i="135"/>
  <c r="P1931" i="135"/>
  <c r="P1935" i="135"/>
  <c r="P1940" i="135"/>
  <c r="P1952" i="135"/>
  <c r="P2070" i="135"/>
  <c r="P2088" i="135"/>
  <c r="P2093" i="135"/>
  <c r="P2121" i="135"/>
  <c r="P1842" i="136"/>
  <c r="P1848" i="136"/>
  <c r="P1855" i="136"/>
  <c r="P1946" i="136"/>
  <c r="P1954" i="136"/>
  <c r="P1992" i="136"/>
  <c r="P2231" i="136"/>
  <c r="P1811" i="135"/>
  <c r="P1815" i="135"/>
  <c r="P1937" i="135"/>
  <c r="P2045" i="135"/>
  <c r="P2082" i="135"/>
  <c r="P1792" i="136"/>
  <c r="P1815" i="136"/>
  <c r="P1908" i="136"/>
  <c r="P1981" i="136"/>
  <c r="P1986" i="136"/>
  <c r="P1812" i="135"/>
  <c r="P1877" i="135"/>
  <c r="P1929" i="135"/>
  <c r="P2037" i="135"/>
  <c r="P2041" i="135"/>
  <c r="P2086" i="135"/>
  <c r="P1904" i="136"/>
  <c r="P1929" i="136"/>
  <c r="P1937" i="136"/>
  <c r="P2238" i="136"/>
  <c r="P1985" i="135"/>
  <c r="P1992" i="135"/>
  <c r="P1857" i="136"/>
  <c r="P2026" i="136"/>
  <c r="P2130" i="136"/>
  <c r="P1806" i="135"/>
  <c r="P1814" i="135"/>
  <c r="P1933" i="135"/>
  <c r="P2068" i="135"/>
  <c r="P2039" i="136"/>
  <c r="P2044" i="136"/>
  <c r="P2225" i="136"/>
  <c r="P1846" i="135"/>
  <c r="P1993" i="135"/>
  <c r="P1830" i="136"/>
  <c r="P1858" i="136"/>
  <c r="P1994" i="136"/>
  <c r="P1816" i="135"/>
  <c r="P1907" i="135"/>
  <c r="P2124" i="135"/>
  <c r="P1795" i="136"/>
  <c r="P1810" i="136"/>
  <c r="P1934" i="136"/>
  <c r="P2092" i="136"/>
  <c r="P2113" i="136"/>
  <c r="P2128" i="136"/>
  <c r="P2132" i="136"/>
  <c r="P2136" i="136"/>
  <c r="P2152" i="136"/>
  <c r="P2220" i="136"/>
  <c r="P2222" i="136"/>
  <c r="P2128" i="135"/>
  <c r="P2132" i="135"/>
  <c r="P2136" i="135"/>
  <c r="P2226" i="135"/>
  <c r="P2229" i="135"/>
  <c r="P1807" i="136"/>
  <c r="P1838" i="136"/>
  <c r="P1841" i="136"/>
  <c r="P1938" i="136"/>
  <c r="P2068" i="136"/>
  <c r="P2072" i="136"/>
  <c r="P2077" i="136"/>
  <c r="P2236" i="136"/>
  <c r="P1791" i="135"/>
  <c r="P1795" i="135"/>
  <c r="P1839" i="135"/>
  <c r="P1843" i="135"/>
  <c r="P1948" i="135"/>
  <c r="P1977" i="135"/>
  <c r="P1999" i="135"/>
  <c r="P2022" i="135"/>
  <c r="P2026" i="135"/>
  <c r="P2092" i="135"/>
  <c r="P1939" i="136"/>
  <c r="P1985" i="136"/>
  <c r="P2073" i="136"/>
  <c r="P2243" i="136"/>
  <c r="P1840" i="135"/>
  <c r="P1856" i="135"/>
  <c r="P1906" i="135"/>
  <c r="P1945" i="135"/>
  <c r="P1949" i="135"/>
  <c r="P2114" i="135"/>
  <c r="P2118" i="135"/>
  <c r="P2243" i="135"/>
  <c r="P1809" i="136"/>
  <c r="P1852" i="136"/>
  <c r="P1856" i="136"/>
  <c r="P1891" i="136"/>
  <c r="P1898" i="136"/>
  <c r="P1902" i="136"/>
  <c r="P1949" i="136"/>
  <c r="P2037" i="136"/>
  <c r="P2041" i="136"/>
  <c r="P2046" i="136"/>
  <c r="P2086" i="136"/>
  <c r="P2091" i="136"/>
  <c r="P1876" i="135"/>
  <c r="P1975" i="135"/>
  <c r="P1986" i="135"/>
  <c r="P2039" i="135"/>
  <c r="P2235" i="136"/>
  <c r="P1946" i="135"/>
  <c r="P1950" i="135"/>
  <c r="P2090" i="135"/>
  <c r="P2115" i="135"/>
  <c r="P1847" i="136"/>
  <c r="P2244" i="136"/>
  <c r="P1983" i="135"/>
  <c r="P2235" i="135"/>
  <c r="P2237" i="135"/>
  <c r="P1837" i="136"/>
  <c r="P2029" i="136"/>
  <c r="P2042" i="136"/>
  <c r="P2071" i="136"/>
  <c r="P2124" i="136"/>
  <c r="P1875" i="135"/>
  <c r="P1947" i="135"/>
  <c r="P1979" i="135"/>
  <c r="P2030" i="135"/>
  <c r="P2116" i="135"/>
  <c r="P2222" i="135"/>
  <c r="P1861" i="136"/>
  <c r="P2121" i="136"/>
  <c r="P2139" i="136"/>
  <c r="P2154" i="136"/>
  <c r="P1536" i="135"/>
  <c r="P1548" i="135"/>
  <c r="P1550" i="136"/>
  <c r="P1548" i="136"/>
  <c r="P1518" i="136"/>
  <c r="P1537" i="136"/>
  <c r="P1540" i="136"/>
  <c r="P1545" i="136"/>
  <c r="P1530" i="135"/>
  <c r="P1556" i="136"/>
  <c r="P1540" i="135"/>
  <c r="P1531" i="135"/>
  <c r="P1516" i="135"/>
  <c r="P1519" i="135"/>
  <c r="P1524" i="135"/>
  <c r="P1546" i="135"/>
  <c r="P1522" i="136"/>
  <c r="P1526" i="136"/>
  <c r="P1530" i="136"/>
  <c r="P1515" i="136"/>
  <c r="P1523" i="136"/>
  <c r="P1527" i="136"/>
  <c r="P1531" i="136"/>
  <c r="P1544" i="136"/>
  <c r="P1555" i="136"/>
  <c r="P1502" i="135"/>
  <c r="P1499" i="135"/>
  <c r="P1509" i="135"/>
  <c r="P1502" i="136"/>
  <c r="P1508" i="136"/>
  <c r="P1503" i="135"/>
  <c r="P1499" i="136"/>
  <c r="P1501" i="135"/>
  <c r="P1507" i="136"/>
  <c r="P1500" i="135"/>
  <c r="P1500" i="136"/>
  <c r="P1501" i="136"/>
  <c r="P640" i="136"/>
  <c r="P706" i="135"/>
  <c r="P674" i="136"/>
  <c r="P676" i="136"/>
  <c r="P703" i="136"/>
  <c r="P693" i="135"/>
  <c r="P633" i="135"/>
  <c r="P635" i="135"/>
  <c r="P637" i="135"/>
  <c r="P655" i="135"/>
  <c r="P632" i="135"/>
  <c r="P635" i="136"/>
  <c r="P637" i="136"/>
  <c r="P721" i="136"/>
  <c r="P679" i="135"/>
  <c r="P656" i="136"/>
  <c r="P704" i="136"/>
  <c r="P694" i="135"/>
  <c r="P632" i="136"/>
  <c r="P634" i="136"/>
  <c r="P680" i="136"/>
  <c r="P682" i="136"/>
  <c r="P699" i="136"/>
  <c r="P640" i="135"/>
  <c r="P664" i="135"/>
  <c r="P668" i="135"/>
  <c r="P691" i="136"/>
  <c r="P693" i="136"/>
  <c r="P597" i="135"/>
  <c r="P604" i="135"/>
  <c r="P609" i="136"/>
  <c r="P609" i="135"/>
  <c r="P599" i="135"/>
  <c r="P593" i="135"/>
  <c r="P610" i="136"/>
  <c r="P591" i="135"/>
  <c r="P598" i="135"/>
  <c r="P591" i="136"/>
  <c r="P598" i="136"/>
  <c r="P470" i="135"/>
  <c r="P474" i="135"/>
  <c r="P479" i="135"/>
  <c r="P487" i="135"/>
  <c r="P505" i="136"/>
  <c r="P502" i="135"/>
  <c r="P507" i="135"/>
  <c r="P481" i="135"/>
  <c r="P485" i="135"/>
  <c r="P497" i="135"/>
  <c r="P470" i="136"/>
  <c r="P474" i="136"/>
  <c r="P487" i="136"/>
  <c r="P488" i="136"/>
  <c r="P404" i="136"/>
  <c r="P428" i="135"/>
  <c r="P399" i="136"/>
  <c r="P408" i="135"/>
  <c r="P403" i="136"/>
  <c r="P429" i="136"/>
  <c r="P426" i="135"/>
  <c r="P402" i="136"/>
  <c r="P404" i="135"/>
  <c r="P424" i="135"/>
  <c r="P431" i="135"/>
  <c r="P473" i="135"/>
  <c r="R835" i="135"/>
  <c r="P253" i="135"/>
  <c r="P251" i="135"/>
  <c r="P2967" i="136"/>
  <c r="P2938" i="136"/>
  <c r="P2926" i="136"/>
  <c r="P2926" i="135"/>
  <c r="P2921" i="135"/>
  <c r="P2880" i="135"/>
  <c r="P2819" i="135"/>
  <c r="P2818" i="135"/>
  <c r="P2814" i="135"/>
  <c r="P2805" i="136"/>
  <c r="P2229" i="136"/>
  <c r="P2239" i="136"/>
  <c r="P2226" i="136"/>
  <c r="P2224" i="136"/>
  <c r="P2220" i="135"/>
  <c r="P1999" i="136"/>
  <c r="P2045" i="136"/>
  <c r="P1904" i="135"/>
  <c r="P2082" i="136"/>
  <c r="P2078" i="136"/>
  <c r="P2076" i="136"/>
  <c r="P2069" i="136"/>
  <c r="P2067" i="136"/>
  <c r="P2025" i="135"/>
  <c r="P2023" i="135"/>
  <c r="P2021" i="135"/>
  <c r="P1984" i="135"/>
  <c r="P1984" i="136"/>
  <c r="P1648" i="135"/>
  <c r="P1641" i="136"/>
  <c r="P1639" i="136"/>
  <c r="P1635" i="136"/>
  <c r="P1627" i="136"/>
  <c r="P1613" i="135"/>
  <c r="P1562" i="136"/>
  <c r="P1562" i="135"/>
  <c r="P1561" i="135"/>
  <c r="P1533" i="135"/>
  <c r="P1532" i="136"/>
  <c r="P1532" i="135"/>
  <c r="P1529" i="135"/>
  <c r="P1528" i="135"/>
  <c r="P1525" i="136"/>
  <c r="P1523" i="135"/>
  <c r="P1521" i="135"/>
  <c r="P1333" i="136"/>
  <c r="P1261" i="136"/>
  <c r="P1312" i="135"/>
  <c r="P1189" i="136"/>
  <c r="P1189" i="135"/>
  <c r="P1183" i="135"/>
  <c r="P1185" i="135"/>
  <c r="P1100" i="135"/>
  <c r="P1059" i="135"/>
  <c r="P1057" i="135"/>
  <c r="P1019" i="136"/>
  <c r="P867" i="135"/>
  <c r="P1090" i="135"/>
  <c r="P1007" i="136"/>
  <c r="P1074" i="135"/>
  <c r="P994" i="135"/>
  <c r="P959" i="135"/>
  <c r="P884" i="135"/>
  <c r="P827" i="136"/>
  <c r="P824" i="135"/>
  <c r="P823" i="135"/>
  <c r="P742" i="135"/>
  <c r="P722" i="136"/>
  <c r="P690" i="136"/>
  <c r="P624" i="136"/>
  <c r="P597" i="136"/>
  <c r="P577" i="135"/>
  <c r="P566" i="136"/>
  <c r="P552" i="135"/>
  <c r="P539" i="135"/>
  <c r="P538" i="135"/>
  <c r="P536" i="135"/>
  <c r="P535" i="136"/>
  <c r="P515" i="136"/>
  <c r="P509" i="135"/>
  <c r="P495" i="135"/>
  <c r="P427" i="135"/>
  <c r="P410" i="136"/>
  <c r="P408" i="136"/>
  <c r="P402" i="135"/>
  <c r="P400" i="135"/>
  <c r="P337" i="135"/>
  <c r="P333" i="136"/>
  <c r="P300" i="136"/>
  <c r="P950" i="136"/>
  <c r="P912" i="136"/>
  <c r="P988" i="135"/>
  <c r="P1027" i="135"/>
  <c r="P1034" i="135"/>
  <c r="P1044" i="135"/>
  <c r="P1069" i="135"/>
  <c r="P1077" i="135"/>
  <c r="P1083" i="135"/>
  <c r="P1095" i="135"/>
  <c r="P1101" i="135"/>
  <c r="P1134" i="135"/>
  <c r="P1140" i="135"/>
  <c r="P882" i="136"/>
  <c r="P886" i="136"/>
  <c r="P892" i="136"/>
  <c r="P896" i="136"/>
  <c r="P900" i="136"/>
  <c r="P879" i="135"/>
  <c r="P883" i="135"/>
  <c r="P887" i="135"/>
  <c r="P893" i="135"/>
  <c r="P897" i="135"/>
  <c r="P905" i="135"/>
  <c r="P911" i="135"/>
  <c r="P875" i="136"/>
  <c r="P995" i="136"/>
  <c r="P999" i="136"/>
  <c r="P1003" i="136"/>
  <c r="P1109" i="135"/>
  <c r="P1113" i="135"/>
  <c r="P1117" i="135"/>
  <c r="P1123" i="135"/>
  <c r="P1135" i="135"/>
  <c r="P841" i="136"/>
  <c r="P845" i="136"/>
  <c r="P907" i="136"/>
  <c r="P945" i="136"/>
  <c r="P1011" i="136"/>
  <c r="P1051" i="135"/>
  <c r="P1033" i="136"/>
  <c r="P1037" i="136"/>
  <c r="P1041" i="136"/>
  <c r="P1047" i="136"/>
  <c r="P1039" i="135"/>
  <c r="P1182" i="135"/>
  <c r="P1014" i="136"/>
  <c r="P1059" i="136"/>
  <c r="P1064" i="136"/>
  <c r="P1074" i="136"/>
  <c r="P1107" i="136"/>
  <c r="P1111" i="136"/>
  <c r="P1115" i="136"/>
  <c r="P1138" i="136"/>
  <c r="P1184" i="136"/>
  <c r="P862" i="135"/>
  <c r="P1110" i="135"/>
  <c r="P1114" i="135"/>
  <c r="P1120" i="135"/>
  <c r="P1041" i="135"/>
  <c r="P846" i="136"/>
  <c r="P850" i="136"/>
  <c r="P905" i="136"/>
  <c r="P910" i="136"/>
  <c r="P956" i="135"/>
  <c r="P960" i="135"/>
  <c r="P964" i="135"/>
  <c r="P970" i="135"/>
  <c r="P974" i="135"/>
  <c r="P987" i="135"/>
  <c r="P993" i="135"/>
  <c r="P997" i="135"/>
  <c r="P1001" i="135"/>
  <c r="P1007" i="135"/>
  <c r="P1011" i="135"/>
  <c r="P1019" i="135"/>
  <c r="P1064" i="135"/>
  <c r="P847" i="136"/>
  <c r="P851" i="136"/>
  <c r="P869" i="136"/>
  <c r="P880" i="136"/>
  <c r="P884" i="136"/>
  <c r="P888" i="136"/>
  <c r="P894" i="136"/>
  <c r="P898" i="136"/>
  <c r="P906" i="136"/>
  <c r="P911" i="136"/>
  <c r="P1031" i="136"/>
  <c r="P1035" i="136"/>
  <c r="P1039" i="136"/>
  <c r="P924" i="135"/>
  <c r="P1095" i="136"/>
  <c r="P1185" i="136"/>
  <c r="P931" i="135"/>
  <c r="P918" i="135"/>
  <c r="P932" i="135"/>
  <c r="P936" i="135"/>
  <c r="P1026" i="135"/>
  <c r="P1032" i="135"/>
  <c r="P1040" i="135"/>
  <c r="P843" i="136"/>
  <c r="P1014" i="135"/>
  <c r="P943" i="136"/>
  <c r="P933" i="135"/>
  <c r="P937" i="135"/>
  <c r="P955" i="136"/>
  <c r="P959" i="136"/>
  <c r="P963" i="136"/>
  <c r="P969" i="136"/>
  <c r="P973" i="136"/>
  <c r="P986" i="136"/>
  <c r="P996" i="136"/>
  <c r="P1009" i="136"/>
  <c r="P1020" i="136"/>
  <c r="P1057" i="136"/>
  <c r="P1062" i="136"/>
  <c r="P1082" i="136"/>
  <c r="P1086" i="136"/>
  <c r="P1103" i="136"/>
  <c r="P1123" i="136"/>
  <c r="P1127" i="136"/>
  <c r="P1135" i="136"/>
  <c r="P1140" i="136"/>
  <c r="P906" i="135"/>
  <c r="P938" i="135"/>
  <c r="P867" i="136"/>
  <c r="P956" i="136"/>
  <c r="P960" i="136"/>
  <c r="P964" i="136"/>
  <c r="P970" i="136"/>
  <c r="P974" i="136"/>
  <c r="P987" i="136"/>
  <c r="P993" i="136"/>
  <c r="P1001" i="136"/>
  <c r="P1010" i="136"/>
  <c r="P1021" i="136"/>
  <c r="P1058" i="136"/>
  <c r="P1063" i="136"/>
  <c r="P1077" i="136"/>
  <c r="P1087" i="136"/>
  <c r="P1100" i="136"/>
  <c r="P1110" i="136"/>
  <c r="P1114" i="136"/>
  <c r="P1141" i="136"/>
  <c r="P848" i="135"/>
  <c r="P1078" i="136"/>
  <c r="P842" i="135"/>
  <c r="P846" i="135"/>
  <c r="P856" i="135"/>
  <c r="P860" i="135"/>
  <c r="P923" i="135"/>
  <c r="P927" i="135"/>
  <c r="P944" i="135"/>
  <c r="P949" i="135"/>
  <c r="P1065" i="135"/>
  <c r="P1108" i="135"/>
  <c r="P1112" i="135"/>
  <c r="P844" i="136"/>
  <c r="P857" i="136"/>
  <c r="P1036" i="135"/>
  <c r="P847" i="135"/>
  <c r="P857" i="135"/>
  <c r="P917" i="135"/>
  <c r="P930" i="135"/>
  <c r="P945" i="135"/>
  <c r="P950" i="135"/>
  <c r="P1058" i="135"/>
  <c r="P917" i="136"/>
  <c r="P921" i="136"/>
  <c r="P925" i="136"/>
  <c r="P983" i="136"/>
  <c r="P994" i="136"/>
  <c r="P1024" i="135"/>
  <c r="P849" i="136"/>
  <c r="P1096" i="136"/>
  <c r="P844" i="135"/>
  <c r="P912" i="135"/>
  <c r="P925" i="135"/>
  <c r="P934" i="135"/>
  <c r="P951" i="135"/>
  <c r="P1038" i="135"/>
  <c r="P1047" i="135"/>
  <c r="P842" i="136"/>
  <c r="P855" i="136"/>
  <c r="P859" i="136"/>
  <c r="P932" i="136"/>
  <c r="P936" i="136"/>
  <c r="P949" i="136"/>
  <c r="P1012" i="136"/>
  <c r="P1024" i="136"/>
  <c r="P1133" i="135"/>
  <c r="P1101" i="136"/>
  <c r="P841" i="135"/>
  <c r="P845" i="135"/>
  <c r="P859" i="135"/>
  <c r="P913" i="135"/>
  <c r="P922" i="135"/>
  <c r="P926" i="135"/>
  <c r="P948" i="135"/>
  <c r="P1031" i="135"/>
  <c r="P1035" i="135"/>
  <c r="P1048" i="135"/>
  <c r="P1052" i="135"/>
  <c r="P1138" i="135"/>
  <c r="P913" i="136"/>
  <c r="P919" i="136"/>
  <c r="P927" i="136"/>
  <c r="P1006" i="136"/>
  <c r="P1013" i="136"/>
  <c r="P1097" i="136"/>
  <c r="P1122" i="136"/>
  <c r="P1126" i="136"/>
  <c r="P1139" i="136"/>
  <c r="P1107" i="135"/>
  <c r="P1111" i="135"/>
  <c r="P1115" i="135"/>
  <c r="P1121" i="135"/>
  <c r="P1125" i="135"/>
  <c r="P873" i="136"/>
  <c r="P944" i="136"/>
  <c r="P1032" i="136"/>
  <c r="P1036" i="136"/>
  <c r="P1040" i="136"/>
  <c r="P1046" i="136"/>
  <c r="P1050" i="136"/>
  <c r="P1072" i="136"/>
  <c r="P1076" i="136"/>
  <c r="P1037" i="135"/>
  <c r="P1062" i="135"/>
  <c r="P933" i="136"/>
  <c r="P937" i="136"/>
  <c r="P1027" i="136"/>
  <c r="P1089" i="136"/>
  <c r="P1116" i="135"/>
  <c r="P1122" i="135"/>
  <c r="P1126" i="135"/>
  <c r="P874" i="136"/>
  <c r="P1051" i="136"/>
  <c r="P1069" i="136"/>
  <c r="P1073" i="136"/>
  <c r="P1083" i="136"/>
  <c r="P1090" i="136"/>
  <c r="P854" i="135"/>
  <c r="P1063" i="135"/>
  <c r="P1103" i="135"/>
  <c r="P856" i="136"/>
  <c r="P981" i="136"/>
  <c r="P1127" i="135"/>
  <c r="P860" i="136"/>
  <c r="P1038" i="136"/>
  <c r="P1044" i="136"/>
  <c r="P1048" i="136"/>
  <c r="P1052" i="136"/>
  <c r="P1070" i="136"/>
  <c r="P855" i="135"/>
  <c r="P858" i="135"/>
  <c r="P861" i="135"/>
  <c r="P935" i="136"/>
  <c r="P948" i="136"/>
  <c r="P951" i="136"/>
  <c r="P982" i="136"/>
  <c r="P1025" i="136"/>
  <c r="P850" i="135"/>
  <c r="P881" i="135"/>
  <c r="P885" i="135"/>
  <c r="P889" i="135"/>
  <c r="P895" i="135"/>
  <c r="P899" i="135"/>
  <c r="P907" i="135"/>
  <c r="P958" i="135"/>
  <c r="P962" i="135"/>
  <c r="P968" i="135"/>
  <c r="P972" i="135"/>
  <c r="P976" i="135"/>
  <c r="P989" i="135"/>
  <c r="P995" i="135"/>
  <c r="P999" i="135"/>
  <c r="P1003" i="135"/>
  <c r="P1009" i="135"/>
  <c r="P1013" i="135"/>
  <c r="P1075" i="135"/>
  <c r="P1085" i="135"/>
  <c r="P1124" i="135"/>
  <c r="P1128" i="135"/>
  <c r="P861" i="136"/>
  <c r="P868" i="136"/>
  <c r="P872" i="136"/>
  <c r="P957" i="136"/>
  <c r="P961" i="136"/>
  <c r="P965" i="136"/>
  <c r="P971" i="136"/>
  <c r="P975" i="136"/>
  <c r="P988" i="136"/>
  <c r="P997" i="136"/>
  <c r="P1000" i="136"/>
  <c r="P1008" i="136"/>
  <c r="P1045" i="136"/>
  <c r="P1049" i="136"/>
  <c r="P1071" i="136"/>
  <c r="P1079" i="136"/>
  <c r="P1085" i="136"/>
  <c r="P1088" i="136"/>
  <c r="P616" i="135"/>
  <c r="P634" i="135"/>
  <c r="P636" i="135"/>
  <c r="P643" i="136"/>
  <c r="P655" i="136"/>
  <c r="P662" i="136"/>
  <c r="P670" i="136"/>
  <c r="P689" i="136"/>
  <c r="P678" i="135"/>
  <c r="P617" i="136"/>
  <c r="P619" i="136"/>
  <c r="P621" i="136"/>
  <c r="P678" i="136"/>
  <c r="P642" i="135"/>
  <c r="P663" i="135"/>
  <c r="P686" i="135"/>
  <c r="P690" i="135"/>
  <c r="P698" i="135"/>
  <c r="P700" i="135"/>
  <c r="P665" i="135"/>
  <c r="P642" i="136"/>
  <c r="P644" i="136"/>
  <c r="P663" i="136"/>
  <c r="P667" i="136"/>
  <c r="P704" i="135"/>
  <c r="P675" i="135"/>
  <c r="P658" i="136"/>
  <c r="P698" i="136"/>
  <c r="P662" i="135"/>
  <c r="P687" i="135"/>
  <c r="P689" i="135"/>
  <c r="P468" i="136"/>
  <c r="P472" i="136"/>
  <c r="P476" i="136"/>
  <c r="P481" i="136"/>
  <c r="P502" i="136"/>
  <c r="P496" i="135"/>
  <c r="P497" i="136"/>
  <c r="P498" i="135"/>
  <c r="P503" i="135"/>
  <c r="P479" i="136"/>
  <c r="P480" i="136"/>
  <c r="P496" i="136"/>
  <c r="P618" i="135"/>
  <c r="P620" i="135"/>
  <c r="P681" i="136"/>
  <c r="P692" i="136"/>
  <c r="P692" i="135"/>
  <c r="P636" i="136"/>
  <c r="P641" i="136"/>
  <c r="P617" i="135"/>
  <c r="P619" i="135"/>
  <c r="P621" i="135"/>
  <c r="P624" i="135"/>
  <c r="P676" i="135"/>
  <c r="P633" i="136"/>
  <c r="P645" i="136"/>
  <c r="P680" i="135"/>
  <c r="P666" i="136"/>
  <c r="P686" i="136"/>
  <c r="P644" i="135"/>
  <c r="P666" i="135"/>
  <c r="P691" i="135"/>
  <c r="P702" i="135"/>
  <c r="P722" i="135"/>
  <c r="P668" i="136"/>
  <c r="P677" i="136"/>
  <c r="P688" i="136"/>
  <c r="P469" i="135"/>
  <c r="P478" i="135"/>
  <c r="P493" i="135"/>
  <c r="P493" i="136"/>
  <c r="P484" i="136"/>
  <c r="P495" i="136"/>
  <c r="P499" i="136"/>
  <c r="P472" i="135"/>
  <c r="P483" i="135"/>
  <c r="P480" i="135"/>
  <c r="P483" i="136"/>
  <c r="P482" i="135"/>
  <c r="P498" i="136"/>
  <c r="P468" i="135"/>
  <c r="P484" i="135"/>
  <c r="P494" i="135"/>
  <c r="P499" i="135"/>
  <c r="P473" i="136"/>
  <c r="P475" i="136"/>
  <c r="P485" i="136"/>
  <c r="P476" i="135"/>
  <c r="P486" i="135"/>
  <c r="P488" i="135"/>
  <c r="P482" i="136"/>
  <c r="P503" i="136"/>
  <c r="P521" i="135"/>
  <c r="P517" i="136"/>
  <c r="P519" i="136"/>
  <c r="P517" i="135"/>
  <c r="P512" i="136"/>
  <c r="P516" i="136"/>
  <c r="P520" i="136"/>
  <c r="P525" i="136"/>
  <c r="P529" i="136"/>
  <c r="P537" i="136"/>
  <c r="P541" i="136"/>
  <c r="P545" i="136"/>
  <c r="P781" i="136"/>
  <c r="P563" i="136"/>
  <c r="P675" i="136"/>
  <c r="P694" i="136"/>
  <c r="P701" i="136"/>
  <c r="P736" i="136"/>
  <c r="R803" i="136"/>
  <c r="T803" i="136"/>
  <c r="R187" i="136"/>
  <c r="R188" i="136"/>
  <c r="P562" i="136"/>
  <c r="P510" i="136"/>
  <c r="P514" i="136"/>
  <c r="P518" i="136"/>
  <c r="P522" i="136"/>
  <c r="P527" i="136"/>
  <c r="P539" i="136"/>
  <c r="P543" i="136"/>
  <c r="P547" i="136"/>
  <c r="P550" i="136"/>
  <c r="P664" i="136"/>
  <c r="P679" i="136"/>
  <c r="P705" i="136"/>
  <c r="P561" i="136"/>
  <c r="P777" i="136"/>
  <c r="P879" i="136"/>
  <c r="P883" i="136"/>
  <c r="P887" i="136"/>
  <c r="P895" i="136"/>
  <c r="P899" i="136"/>
  <c r="P922" i="136"/>
  <c r="P930" i="136"/>
  <c r="P938" i="136"/>
  <c r="P796" i="136"/>
  <c r="P823" i="136"/>
  <c r="P835" i="136"/>
  <c r="P881" i="136"/>
  <c r="P885" i="136"/>
  <c r="P889" i="136"/>
  <c r="P893" i="136"/>
  <c r="P897" i="136"/>
  <c r="P918" i="136"/>
  <c r="P926" i="136"/>
  <c r="P934" i="136"/>
  <c r="P1026" i="136"/>
  <c r="P923" i="136"/>
  <c r="P931" i="136"/>
  <c r="P1108" i="136"/>
  <c r="P1116" i="136"/>
  <c r="P1124" i="136"/>
  <c r="P1133" i="136"/>
  <c r="P1191" i="136"/>
  <c r="P1200" i="136"/>
  <c r="P1113" i="136"/>
  <c r="P1121" i="136"/>
  <c r="P1112" i="136"/>
  <c r="P1120" i="136"/>
  <c r="P1128" i="136"/>
  <c r="P1109" i="136"/>
  <c r="P1117" i="136"/>
  <c r="P1125" i="136"/>
  <c r="P1134" i="136"/>
  <c r="P1192" i="136"/>
  <c r="P1201" i="136"/>
  <c r="P1598" i="136"/>
  <c r="T1800" i="136"/>
  <c r="R1800" i="136"/>
  <c r="P1561" i="136"/>
  <c r="P1595" i="136"/>
  <c r="P1843" i="136"/>
  <c r="P1560" i="136"/>
  <c r="P1613" i="136"/>
  <c r="P1839" i="136"/>
  <c r="T1875" i="136"/>
  <c r="R1875" i="136"/>
  <c r="P1612" i="136"/>
  <c r="T1847" i="136"/>
  <c r="R1847" i="136"/>
  <c r="P1608" i="136"/>
  <c r="P1617" i="136"/>
  <c r="R1802" i="136"/>
  <c r="P1811" i="136"/>
  <c r="T1816" i="136"/>
  <c r="R1801" i="136"/>
  <c r="P1808" i="136"/>
  <c r="P1817" i="136"/>
  <c r="P1846" i="136"/>
  <c r="R1876" i="136"/>
  <c r="P1887" i="136"/>
  <c r="T1846" i="136"/>
  <c r="R1846" i="136"/>
  <c r="P1816" i="136"/>
  <c r="P1845" i="136"/>
  <c r="P1886" i="136"/>
  <c r="P1812" i="136"/>
  <c r="T1845" i="136"/>
  <c r="R1845" i="136"/>
  <c r="P1883" i="136"/>
  <c r="P1948" i="136"/>
  <c r="P1950" i="136"/>
  <c r="T2149" i="136"/>
  <c r="R2149" i="136"/>
  <c r="P2237" i="136"/>
  <c r="P2241" i="136"/>
  <c r="R2134" i="136"/>
  <c r="R2139" i="136"/>
  <c r="R2154" i="136"/>
  <c r="P2861" i="136"/>
  <c r="P2897" i="136"/>
  <c r="P2927" i="136"/>
  <c r="P2806" i="136"/>
  <c r="P2925" i="136"/>
  <c r="P2813" i="136"/>
  <c r="P2837" i="136"/>
  <c r="P2867" i="136"/>
  <c r="P24" i="135"/>
  <c r="P21" i="135"/>
  <c r="P18" i="135"/>
  <c r="P26" i="135"/>
  <c r="P23" i="135"/>
  <c r="P20" i="135"/>
  <c r="P275" i="135"/>
  <c r="P511" i="135"/>
  <c r="P519" i="135"/>
  <c r="P681" i="135"/>
  <c r="P703" i="135"/>
  <c r="P403" i="135"/>
  <c r="P516" i="135"/>
  <c r="P525" i="135"/>
  <c r="P527" i="135"/>
  <c r="P529" i="135"/>
  <c r="P561" i="135"/>
  <c r="P567" i="135"/>
  <c r="P569" i="135"/>
  <c r="P571" i="135"/>
  <c r="P573" i="135"/>
  <c r="P688" i="135"/>
  <c r="P515" i="135"/>
  <c r="P523" i="135"/>
  <c r="P560" i="135"/>
  <c r="P739" i="135"/>
  <c r="P399" i="135"/>
  <c r="P410" i="135"/>
  <c r="P512" i="135"/>
  <c r="P520" i="135"/>
  <c r="P526" i="135"/>
  <c r="P528" i="135"/>
  <c r="P530" i="135"/>
  <c r="P566" i="135"/>
  <c r="P568" i="135"/>
  <c r="P570" i="135"/>
  <c r="P572" i="135"/>
  <c r="P670" i="135"/>
  <c r="P677" i="135"/>
  <c r="P699" i="135"/>
  <c r="T803" i="135"/>
  <c r="R803" i="135"/>
  <c r="P873" i="135"/>
  <c r="P875" i="135"/>
  <c r="P982" i="135"/>
  <c r="P782" i="135"/>
  <c r="P872" i="135"/>
  <c r="P874" i="135"/>
  <c r="P981" i="135"/>
  <c r="P983" i="135"/>
  <c r="P1071" i="135"/>
  <c r="P1079" i="135"/>
  <c r="P1087" i="135"/>
  <c r="P1076" i="135"/>
  <c r="P1084" i="135"/>
  <c r="P1021" i="135"/>
  <c r="P1073" i="135"/>
  <c r="P1089" i="135"/>
  <c r="P1020" i="135"/>
  <c r="P1070" i="135"/>
  <c r="P1078" i="135"/>
  <c r="P1086" i="135"/>
  <c r="P1303" i="135"/>
  <c r="P1302" i="135"/>
  <c r="P1507" i="135"/>
  <c r="P1582" i="135"/>
  <c r="P1586" i="135"/>
  <c r="P1590" i="135"/>
  <c r="P1585" i="135"/>
  <c r="P1589" i="135"/>
  <c r="P1679" i="135"/>
  <c r="P1725" i="135"/>
  <c r="P1735" i="135"/>
  <c r="P1792" i="135"/>
  <c r="P1796" i="135"/>
  <c r="T1830" i="135"/>
  <c r="R1830" i="135"/>
  <c r="T1832" i="135"/>
  <c r="R1832" i="135"/>
  <c r="T1847" i="135"/>
  <c r="R1847" i="135"/>
  <c r="P1855" i="135"/>
  <c r="R1814" i="135"/>
  <c r="T1846" i="135"/>
  <c r="R1846" i="135"/>
  <c r="P1848" i="135"/>
  <c r="T1829" i="135"/>
  <c r="R1829" i="135"/>
  <c r="T1831" i="135"/>
  <c r="R1831" i="135"/>
  <c r="R1817" i="135"/>
  <c r="P1676" i="135"/>
  <c r="P1680" i="135"/>
  <c r="P1726" i="135"/>
  <c r="P1793" i="135"/>
  <c r="P1797" i="135"/>
  <c r="P1892" i="135"/>
  <c r="P2042" i="135"/>
  <c r="P1852" i="135"/>
  <c r="T1845" i="135"/>
  <c r="R1845" i="135"/>
  <c r="P2038" i="135"/>
  <c r="P1858" i="135"/>
  <c r="P1857" i="135"/>
  <c r="R1877" i="135"/>
  <c r="P1894" i="135"/>
  <c r="P2040" i="135"/>
  <c r="R2124" i="135"/>
  <c r="P2133" i="135"/>
  <c r="P2130" i="135"/>
  <c r="P2139" i="135"/>
  <c r="P2129" i="135"/>
  <c r="P2138" i="135"/>
  <c r="P2134" i="135"/>
  <c r="T2139" i="135"/>
  <c r="R2134" i="135"/>
  <c r="P2221" i="135"/>
  <c r="P2225" i="135"/>
  <c r="P2837" i="135"/>
  <c r="P2867" i="135"/>
  <c r="P2832" i="135"/>
  <c r="P2836" i="135"/>
  <c r="P2866" i="135"/>
  <c r="P2887" i="135"/>
  <c r="P2896" i="135"/>
  <c r="P2943" i="135"/>
  <c r="P2899" i="135"/>
  <c r="P2925" i="135"/>
  <c r="P2927" i="135"/>
  <c r="P2812" i="135"/>
  <c r="P2893" i="135"/>
  <c r="P2898" i="135"/>
  <c r="K2132" i="93" l="1"/>
  <c r="K2101" i="93"/>
  <c r="K1977" i="93"/>
  <c r="J2639" i="93"/>
  <c r="K2639" i="93" s="1"/>
  <c r="J2633" i="93"/>
  <c r="K2633" i="93" s="1"/>
  <c r="J2623" i="93"/>
  <c r="K2623" i="93" s="1"/>
  <c r="J2617" i="93"/>
  <c r="K2617" i="93" s="1"/>
  <c r="J2607" i="93"/>
  <c r="K2607" i="93" s="1"/>
  <c r="J2601" i="93"/>
  <c r="K2601" i="93" s="1"/>
  <c r="J2344" i="93"/>
  <c r="K2344" i="93" s="1"/>
  <c r="J2342" i="93"/>
  <c r="K2342" i="93" s="1"/>
  <c r="J2341" i="93"/>
  <c r="K2341" i="93" s="1"/>
  <c r="J2328" i="93"/>
  <c r="K2328" i="93" s="1"/>
  <c r="J2326" i="93"/>
  <c r="K2326" i="93" s="1"/>
  <c r="J2325" i="93"/>
  <c r="K2325" i="93" s="1"/>
  <c r="J2312" i="93"/>
  <c r="K2312" i="93" s="1"/>
  <c r="J2310" i="93"/>
  <c r="K2310" i="93" s="1"/>
  <c r="J2309" i="93"/>
  <c r="K2309" i="93" s="1"/>
  <c r="J2296" i="93"/>
  <c r="K2296" i="93" s="1"/>
  <c r="J2295" i="93"/>
  <c r="K2295" i="93" s="1"/>
  <c r="J2293" i="93"/>
  <c r="K2293" i="93" s="1"/>
  <c r="J2292" i="93"/>
  <c r="K2292" i="93" s="1"/>
  <c r="J2280" i="93"/>
  <c r="K2280" i="93" s="1"/>
  <c r="J2279" i="93"/>
  <c r="K2279" i="93" s="1"/>
  <c r="J2277" i="93"/>
  <c r="K2277" i="93" s="1"/>
  <c r="J2276" i="93"/>
  <c r="K2276" i="93" s="1"/>
  <c r="J2264" i="93"/>
  <c r="K2264" i="93" s="1"/>
  <c r="J2263" i="93"/>
  <c r="K2263" i="93" s="1"/>
  <c r="J2261" i="93"/>
  <c r="K2261" i="93" s="1"/>
  <c r="J2260" i="93"/>
  <c r="K2260" i="93" s="1"/>
  <c r="J953" i="93"/>
  <c r="K953" i="93" s="1"/>
  <c r="J873" i="93"/>
  <c r="K873" i="93" s="1"/>
  <c r="J190" i="93"/>
  <c r="K190" i="93" s="1"/>
  <c r="J189" i="93"/>
  <c r="K189" i="93" s="1"/>
  <c r="J171" i="93"/>
  <c r="K171" i="93" s="1"/>
  <c r="K2936" i="92" l="1"/>
  <c r="U2936" i="92" s="1"/>
  <c r="K2928" i="92"/>
  <c r="U2928" i="92" s="1"/>
  <c r="K2918" i="92"/>
  <c r="U2918" i="92" s="1"/>
  <c r="K2910" i="92"/>
  <c r="U2910" i="92" s="1"/>
  <c r="K2900" i="92"/>
  <c r="U2900" i="92" s="1"/>
  <c r="K2892" i="92"/>
  <c r="U2892" i="92" s="1"/>
  <c r="K2603" i="92"/>
  <c r="U2603" i="92" s="1"/>
  <c r="K2601" i="92"/>
  <c r="U2601" i="92" s="1"/>
  <c r="K2600" i="92"/>
  <c r="U2600" i="92" s="1"/>
  <c r="K2585" i="92"/>
  <c r="U2585" i="92" s="1"/>
  <c r="K2583" i="92"/>
  <c r="U2583" i="92" s="1"/>
  <c r="K2582" i="92"/>
  <c r="U2582" i="92" s="1"/>
  <c r="K2567" i="92"/>
  <c r="U2567" i="92" s="1"/>
  <c r="K2565" i="92"/>
  <c r="U2565" i="92" s="1"/>
  <c r="K2564" i="92"/>
  <c r="U2564" i="92" s="1"/>
  <c r="K2551" i="92"/>
  <c r="U2551" i="92" s="1"/>
  <c r="K2548" i="92"/>
  <c r="U2548" i="92" s="1"/>
  <c r="K2546" i="92"/>
  <c r="U2546" i="92" s="1"/>
  <c r="K2545" i="92"/>
  <c r="U2545" i="92" s="1"/>
  <c r="K2533" i="92"/>
  <c r="U2533" i="92" s="1"/>
  <c r="K2530" i="92"/>
  <c r="U2530" i="92" s="1"/>
  <c r="K2528" i="92"/>
  <c r="U2528" i="92" s="1"/>
  <c r="K2527" i="92"/>
  <c r="U2527" i="92" s="1"/>
  <c r="K2515" i="92"/>
  <c r="U2515" i="92" s="1"/>
  <c r="K2512" i="92"/>
  <c r="U2512" i="92" s="1"/>
  <c r="K2510" i="92"/>
  <c r="U2510" i="92" s="1"/>
  <c r="K2509" i="92"/>
  <c r="U2509" i="92" s="1"/>
  <c r="K1029" i="92"/>
  <c r="K949" i="92"/>
  <c r="K622" i="92"/>
  <c r="K205" i="92"/>
  <c r="U205" i="92" s="1"/>
  <c r="K204" i="92"/>
  <c r="U204" i="92" s="1"/>
  <c r="K184" i="92"/>
  <c r="U184" i="92" s="1"/>
  <c r="I3881" i="92"/>
  <c r="S3881" i="92" s="1"/>
  <c r="I3880" i="92"/>
  <c r="S3880" i="92" s="1"/>
  <c r="I3873" i="92"/>
  <c r="S3873" i="92" s="1"/>
  <c r="I3866" i="92"/>
  <c r="S3866" i="92" s="1"/>
  <c r="I3863" i="92"/>
  <c r="I3862" i="92"/>
  <c r="I3853" i="92"/>
  <c r="S3853" i="92" s="1"/>
  <c r="I3852" i="92"/>
  <c r="S3852" i="92" s="1"/>
  <c r="I3850" i="92"/>
  <c r="S3850" i="92" s="1"/>
  <c r="I3849" i="92"/>
  <c r="S3849" i="92" s="1"/>
  <c r="I3845" i="92"/>
  <c r="S3845" i="92" s="1"/>
  <c r="I3844" i="92"/>
  <c r="S3844" i="92" s="1"/>
  <c r="I3843" i="92"/>
  <c r="S3843" i="92" s="1"/>
  <c r="I3839" i="92"/>
  <c r="S3839" i="92" s="1"/>
  <c r="I3838" i="92"/>
  <c r="S3838" i="92" s="1"/>
  <c r="I3836" i="92"/>
  <c r="S3836" i="92" s="1"/>
  <c r="I3834" i="92"/>
  <c r="S3834" i="92" s="1"/>
  <c r="I3833" i="92"/>
  <c r="S3833" i="92" s="1"/>
  <c r="I3832" i="92"/>
  <c r="S3832" i="92" s="1"/>
  <c r="I3829" i="92"/>
  <c r="S3829" i="92" s="1"/>
  <c r="I3828" i="92"/>
  <c r="S3828" i="92" s="1"/>
  <c r="I3827" i="92"/>
  <c r="S3827" i="92" s="1"/>
  <c r="I3824" i="92"/>
  <c r="S3824" i="92" s="1"/>
  <c r="I3823" i="92"/>
  <c r="S3823" i="92" s="1"/>
  <c r="I3822" i="92"/>
  <c r="S3822" i="92" s="1"/>
  <c r="I3817" i="92"/>
  <c r="S3817" i="92" s="1"/>
  <c r="I3816" i="92"/>
  <c r="S3816" i="92" s="1"/>
  <c r="I3815" i="92"/>
  <c r="S3815" i="92" s="1"/>
  <c r="I3810" i="92"/>
  <c r="S3810" i="92" s="1"/>
  <c r="I3809" i="92"/>
  <c r="S3809" i="92" s="1"/>
  <c r="I3806" i="92"/>
  <c r="S3806" i="92" s="1"/>
  <c r="I3805" i="92"/>
  <c r="S3805" i="92" s="1"/>
  <c r="I3804" i="92"/>
  <c r="S3804" i="92" s="1"/>
  <c r="I3803" i="92"/>
  <c r="S3803" i="92" s="1"/>
  <c r="I3800" i="92"/>
  <c r="S3800" i="92" s="1"/>
  <c r="I3799" i="92"/>
  <c r="S3799" i="92" s="1"/>
  <c r="I3796" i="92"/>
  <c r="S3796" i="92" s="1"/>
  <c r="I3795" i="92"/>
  <c r="S3795" i="92" s="1"/>
  <c r="I3794" i="92"/>
  <c r="S3794" i="92" s="1"/>
  <c r="I3793" i="92"/>
  <c r="S3793" i="92" s="1"/>
  <c r="I3788" i="92"/>
  <c r="S3788" i="92" s="1"/>
  <c r="I3787" i="92"/>
  <c r="S3787" i="92" s="1"/>
  <c r="I3784" i="92"/>
  <c r="S3784" i="92" s="1"/>
  <c r="I3783" i="92"/>
  <c r="S3783" i="92" s="1"/>
  <c r="I3782" i="92"/>
  <c r="S3782" i="92" s="1"/>
  <c r="I3779" i="92"/>
  <c r="S3779" i="92" s="1"/>
  <c r="I3778" i="92"/>
  <c r="S3778" i="92" s="1"/>
  <c r="I3775" i="92"/>
  <c r="S3775" i="92" s="1"/>
  <c r="I3774" i="92"/>
  <c r="S3774" i="92" s="1"/>
  <c r="I3773" i="92"/>
  <c r="S3773" i="92" s="1"/>
  <c r="I3772" i="92"/>
  <c r="S3772" i="92" s="1"/>
  <c r="I3768" i="92"/>
  <c r="S3768" i="92" s="1"/>
  <c r="I3767" i="92"/>
  <c r="S3767" i="92" s="1"/>
  <c r="I3764" i="92"/>
  <c r="S3764" i="92" s="1"/>
  <c r="I3763" i="92"/>
  <c r="S3763" i="92" s="1"/>
  <c r="I3762" i="92"/>
  <c r="S3762" i="92" s="1"/>
  <c r="I3759" i="92"/>
  <c r="S3759" i="92" s="1"/>
  <c r="I3758" i="92"/>
  <c r="S3758" i="92" s="1"/>
  <c r="I3755" i="92"/>
  <c r="S3755" i="92" s="1"/>
  <c r="I3754" i="92"/>
  <c r="S3754" i="92" s="1"/>
  <c r="I3753" i="92"/>
  <c r="S3753" i="92" s="1"/>
  <c r="I3752" i="92"/>
  <c r="S3752" i="92" s="1"/>
  <c r="I3748" i="92"/>
  <c r="S3748" i="92" s="1"/>
  <c r="I3747" i="92"/>
  <c r="S3747" i="92" s="1"/>
  <c r="I3744" i="92"/>
  <c r="S3744" i="92" s="1"/>
  <c r="I3743" i="92"/>
  <c r="S3743" i="92" s="1"/>
  <c r="I3742" i="92"/>
  <c r="S3742" i="92" s="1"/>
  <c r="I3739" i="92"/>
  <c r="S3739" i="92" s="1"/>
  <c r="I3738" i="92"/>
  <c r="S3738" i="92" s="1"/>
  <c r="I3735" i="92"/>
  <c r="S3735" i="92" s="1"/>
  <c r="I3734" i="92"/>
  <c r="S3734" i="92" s="1"/>
  <c r="I3733" i="92"/>
  <c r="S3733" i="92" s="1"/>
  <c r="I3732" i="92"/>
  <c r="S3732" i="92" s="1"/>
  <c r="I3725" i="92"/>
  <c r="S3725" i="92" s="1"/>
  <c r="I3724" i="92"/>
  <c r="S3724" i="92" s="1"/>
  <c r="I3723" i="92"/>
  <c r="S3723" i="92" s="1"/>
  <c r="I3719" i="92"/>
  <c r="S3719" i="92" s="1"/>
  <c r="I3718" i="92"/>
  <c r="S3718" i="92" s="1"/>
  <c r="I3717" i="92"/>
  <c r="S3717" i="92" s="1"/>
  <c r="I3711" i="92"/>
  <c r="S3711" i="92" s="1"/>
  <c r="I3709" i="92"/>
  <c r="S3709" i="92" s="1"/>
  <c r="I3704" i="92"/>
  <c r="S3704" i="92" s="1"/>
  <c r="I3702" i="92"/>
  <c r="S3702" i="92" s="1"/>
  <c r="I3701" i="92"/>
  <c r="S3701" i="92" s="1"/>
  <c r="I3700" i="92"/>
  <c r="S3700" i="92" s="1"/>
  <c r="I3699" i="92"/>
  <c r="S3699" i="92" s="1"/>
  <c r="I3698" i="92"/>
  <c r="S3698" i="92" s="1"/>
  <c r="I3697" i="92"/>
  <c r="S3697" i="92" s="1"/>
  <c r="I3696" i="92"/>
  <c r="S3696" i="92" s="1"/>
  <c r="I3695" i="92"/>
  <c r="S3695" i="92" s="1"/>
  <c r="I3694" i="92"/>
  <c r="S3694" i="92" s="1"/>
  <c r="I3046" i="92"/>
  <c r="S3046" i="92" s="1"/>
  <c r="I3043" i="92"/>
  <c r="S3043" i="92" s="1"/>
  <c r="I3041" i="92"/>
  <c r="S3041" i="92" s="1"/>
  <c r="I3040" i="92"/>
  <c r="S3040" i="92" s="1"/>
  <c r="I3038" i="92"/>
  <c r="S3038" i="92" s="1"/>
  <c r="I3037" i="92"/>
  <c r="S3037" i="92" s="1"/>
  <c r="I3036" i="92"/>
  <c r="S3036" i="92" s="1"/>
  <c r="I3035" i="92"/>
  <c r="S3035" i="92" s="1"/>
  <c r="I3034" i="92"/>
  <c r="S3034" i="92" s="1"/>
  <c r="I3033" i="92"/>
  <c r="S3033" i="92" s="1"/>
  <c r="I3032" i="92"/>
  <c r="S3032" i="92" s="1"/>
  <c r="I3028" i="92"/>
  <c r="S3028" i="92" s="1"/>
  <c r="I3025" i="92"/>
  <c r="S3025" i="92" s="1"/>
  <c r="I3023" i="92"/>
  <c r="S3023" i="92" s="1"/>
  <c r="I3022" i="92"/>
  <c r="S3022" i="92" s="1"/>
  <c r="I3020" i="92"/>
  <c r="S3020" i="92" s="1"/>
  <c r="I3019" i="92"/>
  <c r="S3019" i="92" s="1"/>
  <c r="I3018" i="92"/>
  <c r="S3018" i="92" s="1"/>
  <c r="I3017" i="92"/>
  <c r="S3017" i="92" s="1"/>
  <c r="I3016" i="92"/>
  <c r="S3016" i="92" s="1"/>
  <c r="I3015" i="92"/>
  <c r="S3015" i="92" s="1"/>
  <c r="I3014" i="92"/>
  <c r="S3014" i="92" s="1"/>
  <c r="I2936" i="92"/>
  <c r="S2936" i="92" s="1"/>
  <c r="I2931" i="92"/>
  <c r="S2931" i="92" s="1"/>
  <c r="I2928" i="92"/>
  <c r="S2928" i="92" s="1"/>
  <c r="I2918" i="92"/>
  <c r="S2918" i="92" s="1"/>
  <c r="I2915" i="92"/>
  <c r="S2915" i="92" s="1"/>
  <c r="I2913" i="92"/>
  <c r="S2913" i="92" s="1"/>
  <c r="I2912" i="92"/>
  <c r="S2912" i="92" s="1"/>
  <c r="I2910" i="92"/>
  <c r="S2910" i="92" s="1"/>
  <c r="I2909" i="92"/>
  <c r="S2909" i="92" s="1"/>
  <c r="I2908" i="92"/>
  <c r="S2908" i="92" s="1"/>
  <c r="I2907" i="92"/>
  <c r="S2907" i="92" s="1"/>
  <c r="I2906" i="92"/>
  <c r="S2906" i="92" s="1"/>
  <c r="I2905" i="92"/>
  <c r="S2905" i="92" s="1"/>
  <c r="I2904" i="92"/>
  <c r="S2904" i="92" s="1"/>
  <c r="I2900" i="92"/>
  <c r="S2900" i="92" s="1"/>
  <c r="I2897" i="92"/>
  <c r="S2897" i="92" s="1"/>
  <c r="I2895" i="92"/>
  <c r="S2895" i="92" s="1"/>
  <c r="I2894" i="92"/>
  <c r="S2894" i="92" s="1"/>
  <c r="I2892" i="92"/>
  <c r="S2892" i="92" s="1"/>
  <c r="I2891" i="92"/>
  <c r="S2891" i="92" s="1"/>
  <c r="I2890" i="92"/>
  <c r="S2890" i="92" s="1"/>
  <c r="I2889" i="92"/>
  <c r="S2889" i="92" s="1"/>
  <c r="I2888" i="92"/>
  <c r="S2888" i="92" s="1"/>
  <c r="I2887" i="92"/>
  <c r="S2887" i="92" s="1"/>
  <c r="I2886" i="92"/>
  <c r="S2886" i="92" s="1"/>
  <c r="I2863" i="92"/>
  <c r="S2863" i="92" s="1"/>
  <c r="I2860" i="92"/>
  <c r="S2860" i="92" s="1"/>
  <c r="I2858" i="92"/>
  <c r="S2858" i="92" s="1"/>
  <c r="I2857" i="92"/>
  <c r="S2857" i="92" s="1"/>
  <c r="I2855" i="92"/>
  <c r="S2855" i="92" s="1"/>
  <c r="I2854" i="92"/>
  <c r="S2854" i="92" s="1"/>
  <c r="I2853" i="92"/>
  <c r="S2853" i="92" s="1"/>
  <c r="I2852" i="92"/>
  <c r="S2852" i="92" s="1"/>
  <c r="I2851" i="92"/>
  <c r="S2851" i="92" s="1"/>
  <c r="I2850" i="92"/>
  <c r="S2850" i="92" s="1"/>
  <c r="I2849" i="92"/>
  <c r="S2849" i="92" s="1"/>
  <c r="I2845" i="92"/>
  <c r="S2845" i="92" s="1"/>
  <c r="I2842" i="92"/>
  <c r="S2842" i="92" s="1"/>
  <c r="I2840" i="92"/>
  <c r="S2840" i="92" s="1"/>
  <c r="I2839" i="92"/>
  <c r="S2839" i="92" s="1"/>
  <c r="I2837" i="92"/>
  <c r="S2837" i="92" s="1"/>
  <c r="I2836" i="92"/>
  <c r="S2836" i="92" s="1"/>
  <c r="I2835" i="92"/>
  <c r="S2835" i="92" s="1"/>
  <c r="I2834" i="92"/>
  <c r="S2834" i="92" s="1"/>
  <c r="I2833" i="92"/>
  <c r="S2833" i="92" s="1"/>
  <c r="I2832" i="92"/>
  <c r="S2832" i="92" s="1"/>
  <c r="I2831" i="92"/>
  <c r="S2831" i="92" s="1"/>
  <c r="I2808" i="92"/>
  <c r="S2808" i="92" s="1"/>
  <c r="I2805" i="92"/>
  <c r="S2805" i="92" s="1"/>
  <c r="I2803" i="92"/>
  <c r="S2803" i="92" s="1"/>
  <c r="I2802" i="92"/>
  <c r="S2802" i="92" s="1"/>
  <c r="I2800" i="92"/>
  <c r="S2800" i="92" s="1"/>
  <c r="I2799" i="92"/>
  <c r="S2799" i="92" s="1"/>
  <c r="I2798" i="92"/>
  <c r="S2798" i="92" s="1"/>
  <c r="I2797" i="92"/>
  <c r="S2797" i="92" s="1"/>
  <c r="I2796" i="92"/>
  <c r="S2796" i="92" s="1"/>
  <c r="I2795" i="92"/>
  <c r="S2795" i="92" s="1"/>
  <c r="I2794" i="92"/>
  <c r="S2794" i="92" s="1"/>
  <c r="I2790" i="92"/>
  <c r="S2790" i="92" s="1"/>
  <c r="I2787" i="92"/>
  <c r="S2787" i="92" s="1"/>
  <c r="I2785" i="92"/>
  <c r="S2785" i="92" s="1"/>
  <c r="I2784" i="92"/>
  <c r="S2784" i="92" s="1"/>
  <c r="I2782" i="92"/>
  <c r="S2782" i="92" s="1"/>
  <c r="I2781" i="92"/>
  <c r="S2781" i="92" s="1"/>
  <c r="I2780" i="92"/>
  <c r="S2780" i="92" s="1"/>
  <c r="I2779" i="92"/>
  <c r="S2779" i="92" s="1"/>
  <c r="I2778" i="92"/>
  <c r="S2778" i="92" s="1"/>
  <c r="I2777" i="92"/>
  <c r="S2777" i="92" s="1"/>
  <c r="I2776" i="92"/>
  <c r="S2776" i="92" s="1"/>
  <c r="I2753" i="92"/>
  <c r="S2753" i="92" s="1"/>
  <c r="I2750" i="92"/>
  <c r="S2750" i="92" s="1"/>
  <c r="I2748" i="92"/>
  <c r="S2748" i="92" s="1"/>
  <c r="I2747" i="92"/>
  <c r="S2747" i="92" s="1"/>
  <c r="I2745" i="92"/>
  <c r="S2745" i="92" s="1"/>
  <c r="I2744" i="92"/>
  <c r="S2744" i="92" s="1"/>
  <c r="I2743" i="92"/>
  <c r="S2743" i="92" s="1"/>
  <c r="I2742" i="92"/>
  <c r="S2742" i="92" s="1"/>
  <c r="I2741" i="92"/>
  <c r="S2741" i="92" s="1"/>
  <c r="I2740" i="92"/>
  <c r="S2740" i="92" s="1"/>
  <c r="I2739" i="92"/>
  <c r="S2739" i="92" s="1"/>
  <c r="I2735" i="92"/>
  <c r="S2735" i="92" s="1"/>
  <c r="I2732" i="92"/>
  <c r="S2732" i="92" s="1"/>
  <c r="I2730" i="92"/>
  <c r="S2730" i="92" s="1"/>
  <c r="I2729" i="92"/>
  <c r="S2729" i="92" s="1"/>
  <c r="I2727" i="92"/>
  <c r="S2727" i="92" s="1"/>
  <c r="I2726" i="92"/>
  <c r="S2726" i="92" s="1"/>
  <c r="I2725" i="92"/>
  <c r="S2725" i="92" s="1"/>
  <c r="I2724" i="92"/>
  <c r="S2724" i="92" s="1"/>
  <c r="I2723" i="92"/>
  <c r="S2723" i="92" s="1"/>
  <c r="I2722" i="92"/>
  <c r="S2722" i="92" s="1"/>
  <c r="I2721" i="92"/>
  <c r="S2721" i="92" s="1"/>
  <c r="I2698" i="92"/>
  <c r="S2698" i="92" s="1"/>
  <c r="I2695" i="92"/>
  <c r="S2695" i="92" s="1"/>
  <c r="I2693" i="92"/>
  <c r="S2693" i="92" s="1"/>
  <c r="I2692" i="92"/>
  <c r="S2692" i="92" s="1"/>
  <c r="I2690" i="92"/>
  <c r="S2690" i="92" s="1"/>
  <c r="I2689" i="92"/>
  <c r="S2689" i="92" s="1"/>
  <c r="I2688" i="92"/>
  <c r="S2688" i="92" s="1"/>
  <c r="I2687" i="92"/>
  <c r="S2687" i="92" s="1"/>
  <c r="I2686" i="92"/>
  <c r="S2686" i="92" s="1"/>
  <c r="I2685" i="92"/>
  <c r="S2685" i="92" s="1"/>
  <c r="I2684" i="92"/>
  <c r="S2684" i="92" s="1"/>
  <c r="I2680" i="92"/>
  <c r="S2680" i="92" s="1"/>
  <c r="I2677" i="92"/>
  <c r="S2677" i="92" s="1"/>
  <c r="I2675" i="92"/>
  <c r="S2675" i="92" s="1"/>
  <c r="I2674" i="92"/>
  <c r="S2674" i="92" s="1"/>
  <c r="I2672" i="92"/>
  <c r="S2672" i="92" s="1"/>
  <c r="I2671" i="92"/>
  <c r="S2671" i="92" s="1"/>
  <c r="I2670" i="92"/>
  <c r="S2670" i="92" s="1"/>
  <c r="I2669" i="92"/>
  <c r="S2669" i="92" s="1"/>
  <c r="I2668" i="92"/>
  <c r="S2668" i="92" s="1"/>
  <c r="I2667" i="92"/>
  <c r="S2667" i="92" s="1"/>
  <c r="I2666" i="92"/>
  <c r="S2666" i="92" s="1"/>
  <c r="I2643" i="92"/>
  <c r="S2643" i="92" s="1"/>
  <c r="I2640" i="92"/>
  <c r="S2640" i="92" s="1"/>
  <c r="I2638" i="92"/>
  <c r="S2638" i="92" s="1"/>
  <c r="I2637" i="92"/>
  <c r="S2637" i="92" s="1"/>
  <c r="I2635" i="92"/>
  <c r="S2635" i="92" s="1"/>
  <c r="I2634" i="92"/>
  <c r="S2634" i="92" s="1"/>
  <c r="I2633" i="92"/>
  <c r="S2633" i="92" s="1"/>
  <c r="I2632" i="92"/>
  <c r="S2632" i="92" s="1"/>
  <c r="I2631" i="92"/>
  <c r="S2631" i="92" s="1"/>
  <c r="I2630" i="92"/>
  <c r="S2630" i="92" s="1"/>
  <c r="I2629" i="92"/>
  <c r="S2629" i="92" s="1"/>
  <c r="I2625" i="92"/>
  <c r="S2625" i="92" s="1"/>
  <c r="I2622" i="92"/>
  <c r="S2622" i="92" s="1"/>
  <c r="I2620" i="92"/>
  <c r="S2620" i="92" s="1"/>
  <c r="I2619" i="92"/>
  <c r="S2619" i="92" s="1"/>
  <c r="I2617" i="92"/>
  <c r="S2617" i="92" s="1"/>
  <c r="I2616" i="92"/>
  <c r="S2616" i="92" s="1"/>
  <c r="I2615" i="92"/>
  <c r="S2615" i="92" s="1"/>
  <c r="I2614" i="92"/>
  <c r="S2614" i="92" s="1"/>
  <c r="I2613" i="92"/>
  <c r="S2613" i="92" s="1"/>
  <c r="I2612" i="92"/>
  <c r="S2612" i="92" s="1"/>
  <c r="I2611" i="92"/>
  <c r="S2611" i="92" s="1"/>
  <c r="I2603" i="92"/>
  <c r="S2603" i="92" s="1"/>
  <c r="I2601" i="92"/>
  <c r="S2601" i="92" s="1"/>
  <c r="I2600" i="92"/>
  <c r="S2600" i="92" s="1"/>
  <c r="I2588" i="92"/>
  <c r="S2588" i="92" s="1"/>
  <c r="I2585" i="92"/>
  <c r="S2585" i="92" s="1"/>
  <c r="I2583" i="92"/>
  <c r="S2583" i="92" s="1"/>
  <c r="I2582" i="92"/>
  <c r="S2582" i="92" s="1"/>
  <c r="I2580" i="92"/>
  <c r="S2580" i="92" s="1"/>
  <c r="I2579" i="92"/>
  <c r="S2579" i="92" s="1"/>
  <c r="I2578" i="92"/>
  <c r="S2578" i="92" s="1"/>
  <c r="I2577" i="92"/>
  <c r="S2577" i="92" s="1"/>
  <c r="I2576" i="92"/>
  <c r="S2576" i="92" s="1"/>
  <c r="I2575" i="92"/>
  <c r="S2575" i="92" s="1"/>
  <c r="I2574" i="92"/>
  <c r="S2574" i="92" s="1"/>
  <c r="I2570" i="92"/>
  <c r="S2570" i="92" s="1"/>
  <c r="I2567" i="92"/>
  <c r="S2567" i="92" s="1"/>
  <c r="I2565" i="92"/>
  <c r="S2565" i="92" s="1"/>
  <c r="I2564" i="92"/>
  <c r="S2564" i="92" s="1"/>
  <c r="I2562" i="92"/>
  <c r="S2562" i="92" s="1"/>
  <c r="I2561" i="92"/>
  <c r="S2561" i="92" s="1"/>
  <c r="I2560" i="92"/>
  <c r="S2560" i="92" s="1"/>
  <c r="I2559" i="92"/>
  <c r="S2559" i="92" s="1"/>
  <c r="I2558" i="92"/>
  <c r="S2558" i="92" s="1"/>
  <c r="I2557" i="92"/>
  <c r="S2557" i="92" s="1"/>
  <c r="I2556" i="92"/>
  <c r="S2556" i="92" s="1"/>
  <c r="I2551" i="92"/>
  <c r="S2551" i="92" s="1"/>
  <c r="I2548" i="92"/>
  <c r="S2548" i="92" s="1"/>
  <c r="I2546" i="92"/>
  <c r="S2546" i="92" s="1"/>
  <c r="I2545" i="92"/>
  <c r="S2545" i="92" s="1"/>
  <c r="I2533" i="92"/>
  <c r="S2533" i="92" s="1"/>
  <c r="I2530" i="92"/>
  <c r="S2530" i="92" s="1"/>
  <c r="I2528" i="92"/>
  <c r="S2528" i="92" s="1"/>
  <c r="I2527" i="92"/>
  <c r="S2527" i="92" s="1"/>
  <c r="I2525" i="92"/>
  <c r="S2525" i="92" s="1"/>
  <c r="I2524" i="92"/>
  <c r="S2524" i="92" s="1"/>
  <c r="I2523" i="92"/>
  <c r="S2523" i="92" s="1"/>
  <c r="I2522" i="92"/>
  <c r="S2522" i="92" s="1"/>
  <c r="I2521" i="92"/>
  <c r="S2521" i="92" s="1"/>
  <c r="I2520" i="92"/>
  <c r="S2520" i="92" s="1"/>
  <c r="I2519" i="92"/>
  <c r="S2519" i="92" s="1"/>
  <c r="I2515" i="92"/>
  <c r="S2515" i="92" s="1"/>
  <c r="I2512" i="92"/>
  <c r="S2512" i="92" s="1"/>
  <c r="I2510" i="92"/>
  <c r="S2510" i="92" s="1"/>
  <c r="I2509" i="92"/>
  <c r="S2509" i="92" s="1"/>
  <c r="I2507" i="92"/>
  <c r="S2507" i="92" s="1"/>
  <c r="I2506" i="92"/>
  <c r="S2506" i="92" s="1"/>
  <c r="I2505" i="92"/>
  <c r="S2505" i="92" s="1"/>
  <c r="I2504" i="92"/>
  <c r="S2504" i="92" s="1"/>
  <c r="I2503" i="92"/>
  <c r="S2503" i="92" s="1"/>
  <c r="I2502" i="92"/>
  <c r="S2502" i="92" s="1"/>
  <c r="I2501" i="92"/>
  <c r="S2501" i="92" s="1"/>
  <c r="I2439" i="92"/>
  <c r="S2439" i="92" s="1"/>
  <c r="I2438" i="92"/>
  <c r="S2438" i="92" s="1"/>
  <c r="I2436" i="92"/>
  <c r="S2436" i="92" s="1"/>
  <c r="I2435" i="92"/>
  <c r="S2435" i="92" s="1"/>
  <c r="I2434" i="92"/>
  <c r="S2434" i="92" s="1"/>
  <c r="I2430" i="92"/>
  <c r="S2430" i="92" s="1"/>
  <c r="I2429" i="92"/>
  <c r="S2429" i="92" s="1"/>
  <c r="I2427" i="92"/>
  <c r="S2427" i="92" s="1"/>
  <c r="I2426" i="92"/>
  <c r="S2426" i="92" s="1"/>
  <c r="I2425" i="92"/>
  <c r="S2425" i="92" s="1"/>
  <c r="I2380" i="92"/>
  <c r="S2380" i="92" s="1"/>
  <c r="I2379" i="92"/>
  <c r="S2379" i="92" s="1"/>
  <c r="I2378" i="92"/>
  <c r="S2378" i="92" s="1"/>
  <c r="I2377" i="92"/>
  <c r="S2377" i="92" s="1"/>
  <c r="I2376" i="92"/>
  <c r="S2376" i="92" s="1"/>
  <c r="I2375" i="92"/>
  <c r="S2375" i="92" s="1"/>
  <c r="I2372" i="92"/>
  <c r="S2372" i="92" s="1"/>
  <c r="I2371" i="92"/>
  <c r="S2371" i="92" s="1"/>
  <c r="I2369" i="92"/>
  <c r="S2369" i="92" s="1"/>
  <c r="I2368" i="92"/>
  <c r="S2368" i="92" s="1"/>
  <c r="I2366" i="92"/>
  <c r="S2366" i="92" s="1"/>
  <c r="I2365" i="92"/>
  <c r="S2365" i="92" s="1"/>
  <c r="I2364" i="92"/>
  <c r="S2364" i="92" s="1"/>
  <c r="I2363" i="92"/>
  <c r="S2363" i="92" s="1"/>
  <c r="I2362" i="92"/>
  <c r="S2362" i="92" s="1"/>
  <c r="I2361" i="92"/>
  <c r="S2361" i="92" s="1"/>
  <c r="I2360" i="92"/>
  <c r="S2360" i="92" s="1"/>
  <c r="I2359" i="92"/>
  <c r="S2359" i="92" s="1"/>
  <c r="I2358" i="92"/>
  <c r="S2358" i="92" s="1"/>
  <c r="I2357" i="92"/>
  <c r="S2357" i="92" s="1"/>
  <c r="I2356" i="92"/>
  <c r="S2356" i="92" s="1"/>
  <c r="I2355" i="92"/>
  <c r="S2355" i="92" s="1"/>
  <c r="I2354" i="92"/>
  <c r="S2354" i="92" s="1"/>
  <c r="I2353" i="92"/>
  <c r="S2353" i="92" s="1"/>
  <c r="I2352" i="92"/>
  <c r="S2352" i="92" s="1"/>
  <c r="I2351" i="92"/>
  <c r="S2351" i="92" s="1"/>
  <c r="I2350" i="92"/>
  <c r="S2350" i="92" s="1"/>
  <c r="I2347" i="92"/>
  <c r="S2347" i="92" s="1"/>
  <c r="I2346" i="92"/>
  <c r="S2346" i="92" s="1"/>
  <c r="I2345" i="92"/>
  <c r="S2345" i="92" s="1"/>
  <c r="I2344" i="92"/>
  <c r="S2344" i="92" s="1"/>
  <c r="I2343" i="92"/>
  <c r="S2343" i="92" s="1"/>
  <c r="I2342" i="92"/>
  <c r="S2342" i="92" s="1"/>
  <c r="I2339" i="92"/>
  <c r="S2339" i="92" s="1"/>
  <c r="I2338" i="92"/>
  <c r="S2338" i="92" s="1"/>
  <c r="I2336" i="92"/>
  <c r="S2336" i="92" s="1"/>
  <c r="I2335" i="92"/>
  <c r="S2335" i="92" s="1"/>
  <c r="I2333" i="92"/>
  <c r="S2333" i="92" s="1"/>
  <c r="I2332" i="92"/>
  <c r="S2332" i="92" s="1"/>
  <c r="I2331" i="92"/>
  <c r="S2331" i="92" s="1"/>
  <c r="I2330" i="92"/>
  <c r="S2330" i="92" s="1"/>
  <c r="I2329" i="92"/>
  <c r="S2329" i="92" s="1"/>
  <c r="I2328" i="92"/>
  <c r="S2328" i="92" s="1"/>
  <c r="I2327" i="92"/>
  <c r="S2327" i="92" s="1"/>
  <c r="I2326" i="92"/>
  <c r="S2326" i="92" s="1"/>
  <c r="I2325" i="92"/>
  <c r="S2325" i="92" s="1"/>
  <c r="I2324" i="92"/>
  <c r="S2324" i="92" s="1"/>
  <c r="I2323" i="92"/>
  <c r="S2323" i="92" s="1"/>
  <c r="I2322" i="92"/>
  <c r="S2322" i="92" s="1"/>
  <c r="I2321" i="92"/>
  <c r="S2321" i="92" s="1"/>
  <c r="I2320" i="92"/>
  <c r="S2320" i="92" s="1"/>
  <c r="I2319" i="92"/>
  <c r="S2319" i="92" s="1"/>
  <c r="I2318" i="92"/>
  <c r="S2318" i="92" s="1"/>
  <c r="I2317" i="92"/>
  <c r="S2317" i="92" s="1"/>
  <c r="I2313" i="92"/>
  <c r="S2313" i="92" s="1"/>
  <c r="I2312" i="92"/>
  <c r="S2312" i="92" s="1"/>
  <c r="I2310" i="92"/>
  <c r="S2310" i="92" s="1"/>
  <c r="I2308" i="92"/>
  <c r="S2308" i="92" s="1"/>
  <c r="I2307" i="92"/>
  <c r="S2307" i="92" s="1"/>
  <c r="I2306" i="92"/>
  <c r="S2306" i="92" s="1"/>
  <c r="I2303" i="92"/>
  <c r="S2303" i="92" s="1"/>
  <c r="I2297" i="92"/>
  <c r="S2297" i="92" s="1"/>
  <c r="I2296" i="92"/>
  <c r="S2296" i="92" s="1"/>
  <c r="I2295" i="92"/>
  <c r="S2295" i="92" s="1"/>
  <c r="I2293" i="92"/>
  <c r="S2293" i="92" s="1"/>
  <c r="I2292" i="92"/>
  <c r="S2292" i="92" s="1"/>
  <c r="I2291" i="92"/>
  <c r="S2291" i="92" s="1"/>
  <c r="I2290" i="92"/>
  <c r="S2290" i="92" s="1"/>
  <c r="I2289" i="92"/>
  <c r="S2289" i="92" s="1"/>
  <c r="I2288" i="92"/>
  <c r="S2288" i="92" s="1"/>
  <c r="I2287" i="92"/>
  <c r="S2287" i="92" s="1"/>
  <c r="I2283" i="92"/>
  <c r="S2283" i="92" s="1"/>
  <c r="I2282" i="92"/>
  <c r="S2282" i="92" s="1"/>
  <c r="I2281" i="92"/>
  <c r="S2281" i="92" s="1"/>
  <c r="I2279" i="92"/>
  <c r="S2279" i="92" s="1"/>
  <c r="I2278" i="92"/>
  <c r="S2278" i="92" s="1"/>
  <c r="I2277" i="92"/>
  <c r="S2277" i="92" s="1"/>
  <c r="I2276" i="92"/>
  <c r="S2276" i="92" s="1"/>
  <c r="I2275" i="92"/>
  <c r="S2275" i="92" s="1"/>
  <c r="I2274" i="92"/>
  <c r="S2274" i="92" s="1"/>
  <c r="I2273" i="92"/>
  <c r="S2273" i="92" s="1"/>
  <c r="I2267" i="92"/>
  <c r="S2267" i="92" s="1"/>
  <c r="I2266" i="92"/>
  <c r="S2266" i="92" s="1"/>
  <c r="I2263" i="92"/>
  <c r="S2263" i="92" s="1"/>
  <c r="I2262" i="92"/>
  <c r="S2262" i="92" s="1"/>
  <c r="I2261" i="92"/>
  <c r="S2261" i="92" s="1"/>
  <c r="I2260" i="92"/>
  <c r="S2260" i="92" s="1"/>
  <c r="I2259" i="92"/>
  <c r="S2259" i="92" s="1"/>
  <c r="I2257" i="92"/>
  <c r="S2257" i="92" s="1"/>
  <c r="I2256" i="92"/>
  <c r="S2256" i="92" s="1"/>
  <c r="I2253" i="92"/>
  <c r="S2253" i="92" s="1"/>
  <c r="I2252" i="92"/>
  <c r="S2252" i="92" s="1"/>
  <c r="I2251" i="92"/>
  <c r="S2251" i="92" s="1"/>
  <c r="I2247" i="92"/>
  <c r="S2247" i="92" s="1"/>
  <c r="I2246" i="92"/>
  <c r="S2246" i="92" s="1"/>
  <c r="I2245" i="92"/>
  <c r="S2245" i="92" s="1"/>
  <c r="I2244" i="92"/>
  <c r="S2244" i="92" s="1"/>
  <c r="I2243" i="92"/>
  <c r="S2243" i="92" s="1"/>
  <c r="I2242" i="92"/>
  <c r="S2242" i="92" s="1"/>
  <c r="I2241" i="92"/>
  <c r="S2241" i="92" s="1"/>
  <c r="I2239" i="92"/>
  <c r="S2239" i="92" s="1"/>
  <c r="I2238" i="92"/>
  <c r="S2238" i="92" s="1"/>
  <c r="I2237" i="92"/>
  <c r="S2237" i="92" s="1"/>
  <c r="I2236" i="92"/>
  <c r="S2236" i="92" s="1"/>
  <c r="I2235" i="92"/>
  <c r="S2235" i="92" s="1"/>
  <c r="I2234" i="92"/>
  <c r="S2234" i="92" s="1"/>
  <c r="I2231" i="92"/>
  <c r="S2231" i="92" s="1"/>
  <c r="I2230" i="92"/>
  <c r="S2230" i="92" s="1"/>
  <c r="I2229" i="92"/>
  <c r="S2229" i="92" s="1"/>
  <c r="I2228" i="92"/>
  <c r="S2228" i="92" s="1"/>
  <c r="I2227" i="92"/>
  <c r="S2227" i="92" s="1"/>
  <c r="I2226" i="92"/>
  <c r="S2226" i="92" s="1"/>
  <c r="I2225" i="92"/>
  <c r="S2225" i="92" s="1"/>
  <c r="I2222" i="92"/>
  <c r="S2222" i="92" s="1"/>
  <c r="I2221" i="92"/>
  <c r="S2221" i="92" s="1"/>
  <c r="I2220" i="92"/>
  <c r="S2220" i="92" s="1"/>
  <c r="I2219" i="92"/>
  <c r="S2219" i="92" s="1"/>
  <c r="I2218" i="92"/>
  <c r="S2218" i="92" s="1"/>
  <c r="I2217" i="92"/>
  <c r="S2217" i="92" s="1"/>
  <c r="I2216" i="92"/>
  <c r="S2216" i="92" s="1"/>
  <c r="I2214" i="92"/>
  <c r="S2214" i="92" s="1"/>
  <c r="I2213" i="92"/>
  <c r="S2213" i="92" s="1"/>
  <c r="I2212" i="92"/>
  <c r="S2212" i="92" s="1"/>
  <c r="I2211" i="92"/>
  <c r="S2211" i="92" s="1"/>
  <c r="I2210" i="92"/>
  <c r="S2210" i="92" s="1"/>
  <c r="I2209" i="92"/>
  <c r="S2209" i="92" s="1"/>
  <c r="I2206" i="92"/>
  <c r="S2206" i="92" s="1"/>
  <c r="I2205" i="92"/>
  <c r="S2205" i="92" s="1"/>
  <c r="I2204" i="92"/>
  <c r="S2204" i="92" s="1"/>
  <c r="I2203" i="92"/>
  <c r="S2203" i="92" s="1"/>
  <c r="I2202" i="92"/>
  <c r="S2202" i="92" s="1"/>
  <c r="I2201" i="92"/>
  <c r="S2201" i="92" s="1"/>
  <c r="I2200" i="92"/>
  <c r="S2200" i="92" s="1"/>
  <c r="I2196" i="92"/>
  <c r="S2196" i="92" s="1"/>
  <c r="I2195" i="92"/>
  <c r="S2195" i="92" s="1"/>
  <c r="I2194" i="92"/>
  <c r="S2194" i="92" s="1"/>
  <c r="I2172" i="92"/>
  <c r="S2172" i="92" s="1"/>
  <c r="I2170" i="92"/>
  <c r="S2170" i="92" s="1"/>
  <c r="I2169" i="92"/>
  <c r="S2169" i="92" s="1"/>
  <c r="I2168" i="92"/>
  <c r="S2168" i="92" s="1"/>
  <c r="I2167" i="92"/>
  <c r="S2167" i="92" s="1"/>
  <c r="I2166" i="92"/>
  <c r="S2166" i="92" s="1"/>
  <c r="I2162" i="92"/>
  <c r="S2162" i="92" s="1"/>
  <c r="I2161" i="92"/>
  <c r="S2161" i="92" s="1"/>
  <c r="I2158" i="92"/>
  <c r="S2158" i="92" s="1"/>
  <c r="I2157" i="92"/>
  <c r="S2157" i="92" s="1"/>
  <c r="I2156" i="92"/>
  <c r="S2156" i="92" s="1"/>
  <c r="I2155" i="92"/>
  <c r="S2155" i="92" s="1"/>
  <c r="I2154" i="92"/>
  <c r="S2154" i="92" s="1"/>
  <c r="I2153" i="92"/>
  <c r="S2153" i="92" s="1"/>
  <c r="I2152" i="92"/>
  <c r="S2152" i="92" s="1"/>
  <c r="I2151" i="92"/>
  <c r="S2151" i="92" s="1"/>
  <c r="I2132" i="92"/>
  <c r="S2132" i="92" s="1"/>
  <c r="I2131" i="92"/>
  <c r="S2131" i="92" s="1"/>
  <c r="I2128" i="92"/>
  <c r="S2128" i="92" s="1"/>
  <c r="I2127" i="92"/>
  <c r="S2127" i="92" s="1"/>
  <c r="I2126" i="92"/>
  <c r="S2126" i="92" s="1"/>
  <c r="I2125" i="92"/>
  <c r="S2125" i="92" s="1"/>
  <c r="I2124" i="92"/>
  <c r="S2124" i="92" s="1"/>
  <c r="I2123" i="92"/>
  <c r="S2123" i="92" s="1"/>
  <c r="I2122" i="92"/>
  <c r="S2122" i="92" s="1"/>
  <c r="I2121" i="92"/>
  <c r="S2121" i="92" s="1"/>
  <c r="I2078" i="92"/>
  <c r="S2078" i="92" s="1"/>
  <c r="I2077" i="92"/>
  <c r="S2077" i="92" s="1"/>
  <c r="I2076" i="92"/>
  <c r="S2076" i="92" s="1"/>
  <c r="I2075" i="92"/>
  <c r="S2075" i="92" s="1"/>
  <c r="I2070" i="92"/>
  <c r="S2070" i="92" s="1"/>
  <c r="I2069" i="92"/>
  <c r="S2069" i="92" s="1"/>
  <c r="I2068" i="92"/>
  <c r="S2068" i="92" s="1"/>
  <c r="I2067" i="92"/>
  <c r="S2067" i="92" s="1"/>
  <c r="I2066" i="92"/>
  <c r="S2066" i="92" s="1"/>
  <c r="I2065" i="92"/>
  <c r="S2065" i="92" s="1"/>
  <c r="I2064" i="92"/>
  <c r="S2064" i="92" s="1"/>
  <c r="I2063" i="92"/>
  <c r="S2063" i="92" s="1"/>
  <c r="I2057" i="92"/>
  <c r="S2057" i="92" s="1"/>
  <c r="I2056" i="92"/>
  <c r="S2056" i="92" s="1"/>
  <c r="I2055" i="92"/>
  <c r="S2055" i="92" s="1"/>
  <c r="I2054" i="92"/>
  <c r="S2054" i="92" s="1"/>
  <c r="I2053" i="92"/>
  <c r="S2053" i="92" s="1"/>
  <c r="I2052" i="92"/>
  <c r="S2052" i="92" s="1"/>
  <c r="I2051" i="92"/>
  <c r="S2051" i="92" s="1"/>
  <c r="I2050" i="92"/>
  <c r="S2050" i="92" s="1"/>
  <c r="I2049" i="92"/>
  <c r="S2049" i="92" s="1"/>
  <c r="I2048" i="92"/>
  <c r="S2048" i="92" s="1"/>
  <c r="I2047" i="92"/>
  <c r="S2047" i="92" s="1"/>
  <c r="I2040" i="92"/>
  <c r="S2040" i="92" s="1"/>
  <c r="I2039" i="92"/>
  <c r="S2039" i="92" s="1"/>
  <c r="I2038" i="92"/>
  <c r="S2038" i="92" s="1"/>
  <c r="I2037" i="92"/>
  <c r="S2037" i="92" s="1"/>
  <c r="I2032" i="92"/>
  <c r="S2032" i="92" s="1"/>
  <c r="I2031" i="92"/>
  <c r="S2031" i="92" s="1"/>
  <c r="I2030" i="92"/>
  <c r="S2030" i="92" s="1"/>
  <c r="I2029" i="92"/>
  <c r="S2029" i="92" s="1"/>
  <c r="I2028" i="92"/>
  <c r="S2028" i="92" s="1"/>
  <c r="I2027" i="92"/>
  <c r="S2027" i="92" s="1"/>
  <c r="I2026" i="92"/>
  <c r="S2026" i="92" s="1"/>
  <c r="I2025" i="92"/>
  <c r="S2025" i="92" s="1"/>
  <c r="I2019" i="92"/>
  <c r="S2019" i="92" s="1"/>
  <c r="I2018" i="92"/>
  <c r="S2018" i="92" s="1"/>
  <c r="I2017" i="92"/>
  <c r="S2017" i="92" s="1"/>
  <c r="I2016" i="92"/>
  <c r="S2016" i="92" s="1"/>
  <c r="I2015" i="92"/>
  <c r="S2015" i="92" s="1"/>
  <c r="I2014" i="92"/>
  <c r="S2014" i="92" s="1"/>
  <c r="I2013" i="92"/>
  <c r="S2013" i="92" s="1"/>
  <c r="I2012" i="92"/>
  <c r="S2012" i="92" s="1"/>
  <c r="I2011" i="92"/>
  <c r="S2011" i="92" s="1"/>
  <c r="I2010" i="92"/>
  <c r="S2010" i="92" s="1"/>
  <c r="I2009" i="92"/>
  <c r="S2009" i="92" s="1"/>
  <c r="I2002" i="92"/>
  <c r="S2002" i="92" s="1"/>
  <c r="I2001" i="92"/>
  <c r="S2001" i="92" s="1"/>
  <c r="I2000" i="92"/>
  <c r="S2000" i="92" s="1"/>
  <c r="I1999" i="92"/>
  <c r="S1999" i="92" s="1"/>
  <c r="I1994" i="92"/>
  <c r="S1994" i="92" s="1"/>
  <c r="I1993" i="92"/>
  <c r="S1993" i="92" s="1"/>
  <c r="I1992" i="92"/>
  <c r="S1992" i="92" s="1"/>
  <c r="I1991" i="92"/>
  <c r="S1991" i="92" s="1"/>
  <c r="I1990" i="92"/>
  <c r="S1990" i="92" s="1"/>
  <c r="I1989" i="92"/>
  <c r="S1989" i="92" s="1"/>
  <c r="I1988" i="92"/>
  <c r="S1988" i="92" s="1"/>
  <c r="I1987" i="92"/>
  <c r="S1987" i="92" s="1"/>
  <c r="I1981" i="92"/>
  <c r="S1981" i="92" s="1"/>
  <c r="I1980" i="92"/>
  <c r="S1980" i="92" s="1"/>
  <c r="I1979" i="92"/>
  <c r="S1979" i="92" s="1"/>
  <c r="I1978" i="92"/>
  <c r="S1978" i="92" s="1"/>
  <c r="I1977" i="92"/>
  <c r="S1977" i="92" s="1"/>
  <c r="I1976" i="92"/>
  <c r="S1976" i="92" s="1"/>
  <c r="I1975" i="92"/>
  <c r="S1975" i="92" s="1"/>
  <c r="I1974" i="92"/>
  <c r="S1974" i="92" s="1"/>
  <c r="I1973" i="92"/>
  <c r="S1973" i="92" s="1"/>
  <c r="I1972" i="92"/>
  <c r="S1972" i="92" s="1"/>
  <c r="I1971" i="92"/>
  <c r="S1971" i="92" s="1"/>
  <c r="I1964" i="92"/>
  <c r="S1964" i="92" s="1"/>
  <c r="I1963" i="92"/>
  <c r="S1963" i="92" s="1"/>
  <c r="I1962" i="92"/>
  <c r="S1962" i="92" s="1"/>
  <c r="I1961" i="92"/>
  <c r="S1961" i="92" s="1"/>
  <c r="I1956" i="92"/>
  <c r="S1956" i="92" s="1"/>
  <c r="I1955" i="92"/>
  <c r="S1955" i="92" s="1"/>
  <c r="I1954" i="92"/>
  <c r="S1954" i="92" s="1"/>
  <c r="I1953" i="92"/>
  <c r="S1953" i="92" s="1"/>
  <c r="I1952" i="92"/>
  <c r="S1952" i="92" s="1"/>
  <c r="I1951" i="92"/>
  <c r="S1951" i="92" s="1"/>
  <c r="I1950" i="92"/>
  <c r="S1950" i="92" s="1"/>
  <c r="I1949" i="92"/>
  <c r="S1949" i="92" s="1"/>
  <c r="I1943" i="92"/>
  <c r="S1943" i="92" s="1"/>
  <c r="I1942" i="92"/>
  <c r="S1942" i="92" s="1"/>
  <c r="I1941" i="92"/>
  <c r="S1941" i="92" s="1"/>
  <c r="I1940" i="92"/>
  <c r="S1940" i="92" s="1"/>
  <c r="I1939" i="92"/>
  <c r="S1939" i="92" s="1"/>
  <c r="I1938" i="92"/>
  <c r="S1938" i="92" s="1"/>
  <c r="I1937" i="92"/>
  <c r="S1937" i="92" s="1"/>
  <c r="I1936" i="92"/>
  <c r="S1936" i="92" s="1"/>
  <c r="I1935" i="92"/>
  <c r="S1935" i="92" s="1"/>
  <c r="I1934" i="92"/>
  <c r="S1934" i="92" s="1"/>
  <c r="I1933" i="92"/>
  <c r="S1933" i="92" s="1"/>
  <c r="I1926" i="92"/>
  <c r="S1926" i="92" s="1"/>
  <c r="I1925" i="92"/>
  <c r="S1925" i="92" s="1"/>
  <c r="I1924" i="92"/>
  <c r="S1924" i="92" s="1"/>
  <c r="I1923" i="92"/>
  <c r="S1923" i="92" s="1"/>
  <c r="I1918" i="92"/>
  <c r="S1918" i="92" s="1"/>
  <c r="I1917" i="92"/>
  <c r="S1917" i="92" s="1"/>
  <c r="I1916" i="92"/>
  <c r="S1916" i="92" s="1"/>
  <c r="I1915" i="92"/>
  <c r="S1915" i="92" s="1"/>
  <c r="I1914" i="92"/>
  <c r="S1914" i="92" s="1"/>
  <c r="I1913" i="92"/>
  <c r="S1913" i="92" s="1"/>
  <c r="I1912" i="92"/>
  <c r="S1912" i="92" s="1"/>
  <c r="I1911" i="92"/>
  <c r="S1911" i="92" s="1"/>
  <c r="I1905" i="92"/>
  <c r="S1905" i="92" s="1"/>
  <c r="I1904" i="92"/>
  <c r="S1904" i="92" s="1"/>
  <c r="I1903" i="92"/>
  <c r="S1903" i="92" s="1"/>
  <c r="I1902" i="92"/>
  <c r="S1902" i="92" s="1"/>
  <c r="I1901" i="92"/>
  <c r="S1901" i="92" s="1"/>
  <c r="I1900" i="92"/>
  <c r="S1900" i="92" s="1"/>
  <c r="I1899" i="92"/>
  <c r="S1899" i="92" s="1"/>
  <c r="I1898" i="92"/>
  <c r="S1898" i="92" s="1"/>
  <c r="I1897" i="92"/>
  <c r="S1897" i="92" s="1"/>
  <c r="I1896" i="92"/>
  <c r="S1896" i="92" s="1"/>
  <c r="I1895" i="92"/>
  <c r="S1895" i="92" s="1"/>
  <c r="I1888" i="92"/>
  <c r="S1888" i="92" s="1"/>
  <c r="I1887" i="92"/>
  <c r="S1887" i="92" s="1"/>
  <c r="I1886" i="92"/>
  <c r="S1886" i="92" s="1"/>
  <c r="I1885" i="92"/>
  <c r="S1885" i="92" s="1"/>
  <c r="I1880" i="92"/>
  <c r="S1880" i="92" s="1"/>
  <c r="I1879" i="92"/>
  <c r="S1879" i="92" s="1"/>
  <c r="I1878" i="92"/>
  <c r="S1878" i="92" s="1"/>
  <c r="I1877" i="92"/>
  <c r="S1877" i="92" s="1"/>
  <c r="I1876" i="92"/>
  <c r="S1876" i="92" s="1"/>
  <c r="I1875" i="92"/>
  <c r="S1875" i="92" s="1"/>
  <c r="I1874" i="92"/>
  <c r="S1874" i="92" s="1"/>
  <c r="I1873" i="92"/>
  <c r="S1873" i="92" s="1"/>
  <c r="I1867" i="92"/>
  <c r="S1867" i="92" s="1"/>
  <c r="I1866" i="92"/>
  <c r="S1866" i="92" s="1"/>
  <c r="I1865" i="92"/>
  <c r="S1865" i="92" s="1"/>
  <c r="I1864" i="92"/>
  <c r="S1864" i="92" s="1"/>
  <c r="I1863" i="92"/>
  <c r="S1863" i="92" s="1"/>
  <c r="I1862" i="92"/>
  <c r="S1862" i="92" s="1"/>
  <c r="I1861" i="92"/>
  <c r="S1861" i="92" s="1"/>
  <c r="I1860" i="92"/>
  <c r="S1860" i="92" s="1"/>
  <c r="I1859" i="92"/>
  <c r="S1859" i="92" s="1"/>
  <c r="I1858" i="92"/>
  <c r="S1858" i="92" s="1"/>
  <c r="I1857" i="92"/>
  <c r="S1857" i="92" s="1"/>
  <c r="I1488" i="92"/>
  <c r="S1488" i="92" s="1"/>
  <c r="I1487" i="92"/>
  <c r="S1487" i="92" s="1"/>
  <c r="I1486" i="92"/>
  <c r="S1486" i="92" s="1"/>
  <c r="I1485" i="92"/>
  <c r="S1485" i="92" s="1"/>
  <c r="I1484" i="92"/>
  <c r="S1484" i="92" s="1"/>
  <c r="I1483" i="92"/>
  <c r="S1483" i="92" s="1"/>
  <c r="I1479" i="92"/>
  <c r="S1479" i="92" s="1"/>
  <c r="I1478" i="92"/>
  <c r="S1478" i="92" s="1"/>
  <c r="I1477" i="92"/>
  <c r="S1477" i="92" s="1"/>
  <c r="I1476" i="92"/>
  <c r="S1476" i="92" s="1"/>
  <c r="I1475" i="92"/>
  <c r="S1475" i="92" s="1"/>
  <c r="I1474" i="92"/>
  <c r="S1474" i="92" s="1"/>
  <c r="I1461" i="92"/>
  <c r="S1461" i="92" s="1"/>
  <c r="I1460" i="92"/>
  <c r="S1460" i="92" s="1"/>
  <c r="I1459" i="92"/>
  <c r="S1459" i="92" s="1"/>
  <c r="I1458" i="92"/>
  <c r="S1458" i="92" s="1"/>
  <c r="I1457" i="92"/>
  <c r="S1457" i="92" s="1"/>
  <c r="I1456" i="92"/>
  <c r="S1456" i="92" s="1"/>
  <c r="I1452" i="92"/>
  <c r="S1452" i="92" s="1"/>
  <c r="I1451" i="92"/>
  <c r="S1451" i="92" s="1"/>
  <c r="I1450" i="92"/>
  <c r="S1450" i="92" s="1"/>
  <c r="I1449" i="92"/>
  <c r="S1449" i="92" s="1"/>
  <c r="I1448" i="92"/>
  <c r="S1448" i="92" s="1"/>
  <c r="I1447" i="92"/>
  <c r="S1447" i="92" s="1"/>
  <c r="I1442" i="92"/>
  <c r="S1442" i="92" s="1"/>
  <c r="I1441" i="92"/>
  <c r="S1441" i="92" s="1"/>
  <c r="I1440" i="92"/>
  <c r="S1440" i="92" s="1"/>
  <c r="I1439" i="92"/>
  <c r="S1439" i="92" s="1"/>
  <c r="I1391" i="92"/>
  <c r="S1391" i="92" s="1"/>
  <c r="I1390" i="92"/>
  <c r="S1390" i="92" s="1"/>
  <c r="I1389" i="92"/>
  <c r="S1389" i="92" s="1"/>
  <c r="I1388" i="92"/>
  <c r="S1388" i="92" s="1"/>
  <c r="I1385" i="92"/>
  <c r="S1385" i="92" s="1"/>
  <c r="I1384" i="92"/>
  <c r="S1384" i="92" s="1"/>
  <c r="I1383" i="92"/>
  <c r="S1383" i="92" s="1"/>
  <c r="I1378" i="92"/>
  <c r="S1378" i="92" s="1"/>
  <c r="I1377" i="92"/>
  <c r="S1377" i="92" s="1"/>
  <c r="I1376" i="92"/>
  <c r="S1376" i="92" s="1"/>
  <c r="I1375" i="92"/>
  <c r="S1375" i="92" s="1"/>
  <c r="I1374" i="92"/>
  <c r="S1374" i="92" s="1"/>
  <c r="I1373" i="92"/>
  <c r="S1373" i="92" s="1"/>
  <c r="I1372" i="92"/>
  <c r="S1372" i="92" s="1"/>
  <c r="I1371" i="92"/>
  <c r="S1371" i="92" s="1"/>
  <c r="I1370" i="92"/>
  <c r="S1370" i="92" s="1"/>
  <c r="I1364" i="92"/>
  <c r="S1364" i="92" s="1"/>
  <c r="I1363" i="92"/>
  <c r="S1363" i="92" s="1"/>
  <c r="I1362" i="92"/>
  <c r="S1362" i="92" s="1"/>
  <c r="I1361" i="92"/>
  <c r="S1361" i="92" s="1"/>
  <c r="I1360" i="92"/>
  <c r="S1360" i="92" s="1"/>
  <c r="I1359" i="92"/>
  <c r="S1359" i="92" s="1"/>
  <c r="I1358" i="92"/>
  <c r="S1358" i="92" s="1"/>
  <c r="I1357" i="92"/>
  <c r="S1357" i="92" s="1"/>
  <c r="I1356" i="92"/>
  <c r="S1356" i="92" s="1"/>
  <c r="I1355" i="92"/>
  <c r="S1355" i="92" s="1"/>
  <c r="I1354" i="92"/>
  <c r="S1354" i="92" s="1"/>
  <c r="I1346" i="92"/>
  <c r="S1346" i="92" s="1"/>
  <c r="I1345" i="92"/>
  <c r="S1345" i="92" s="1"/>
  <c r="I1344" i="92"/>
  <c r="S1344" i="92" s="1"/>
  <c r="I1343" i="92"/>
  <c r="S1343" i="92" s="1"/>
  <c r="I1340" i="92"/>
  <c r="S1340" i="92" s="1"/>
  <c r="I1339" i="92"/>
  <c r="S1339" i="92" s="1"/>
  <c r="I1338" i="92"/>
  <c r="S1338" i="92" s="1"/>
  <c r="I1333" i="92"/>
  <c r="S1333" i="92" s="1"/>
  <c r="I1332" i="92"/>
  <c r="S1332" i="92" s="1"/>
  <c r="I1331" i="92"/>
  <c r="S1331" i="92" s="1"/>
  <c r="I1330" i="92"/>
  <c r="S1330" i="92" s="1"/>
  <c r="I1329" i="92"/>
  <c r="S1329" i="92" s="1"/>
  <c r="I1328" i="92"/>
  <c r="S1328" i="92" s="1"/>
  <c r="I1327" i="92"/>
  <c r="S1327" i="92" s="1"/>
  <c r="I1326" i="92"/>
  <c r="S1326" i="92" s="1"/>
  <c r="I1325" i="92"/>
  <c r="S1325" i="92" s="1"/>
  <c r="I1319" i="92"/>
  <c r="S1319" i="92" s="1"/>
  <c r="I1318" i="92"/>
  <c r="S1318" i="92" s="1"/>
  <c r="I1317" i="92"/>
  <c r="S1317" i="92" s="1"/>
  <c r="I1316" i="92"/>
  <c r="S1316" i="92" s="1"/>
  <c r="I1315" i="92"/>
  <c r="S1315" i="92" s="1"/>
  <c r="I1314" i="92"/>
  <c r="S1314" i="92" s="1"/>
  <c r="I1313" i="92"/>
  <c r="S1313" i="92" s="1"/>
  <c r="I1312" i="92"/>
  <c r="S1312" i="92" s="1"/>
  <c r="I1311" i="92"/>
  <c r="S1311" i="92" s="1"/>
  <c r="I1310" i="92"/>
  <c r="S1310" i="92" s="1"/>
  <c r="I1309" i="92"/>
  <c r="S1309" i="92" s="1"/>
  <c r="I1301" i="92"/>
  <c r="S1301" i="92" s="1"/>
  <c r="I1300" i="92"/>
  <c r="S1300" i="92" s="1"/>
  <c r="I1299" i="92"/>
  <c r="S1299" i="92" s="1"/>
  <c r="I1298" i="92"/>
  <c r="S1298" i="92" s="1"/>
  <c r="I1295" i="92"/>
  <c r="S1295" i="92" s="1"/>
  <c r="I1294" i="92"/>
  <c r="S1294" i="92" s="1"/>
  <c r="I1293" i="92"/>
  <c r="S1293" i="92" s="1"/>
  <c r="I1288" i="92"/>
  <c r="S1288" i="92" s="1"/>
  <c r="I1287" i="92"/>
  <c r="S1287" i="92" s="1"/>
  <c r="I1286" i="92"/>
  <c r="S1286" i="92" s="1"/>
  <c r="I1285" i="92"/>
  <c r="S1285" i="92" s="1"/>
  <c r="I1284" i="92"/>
  <c r="S1284" i="92" s="1"/>
  <c r="I1283" i="92"/>
  <c r="S1283" i="92" s="1"/>
  <c r="I1282" i="92"/>
  <c r="S1282" i="92" s="1"/>
  <c r="I1281" i="92"/>
  <c r="S1281" i="92" s="1"/>
  <c r="I1280" i="92"/>
  <c r="S1280" i="92" s="1"/>
  <c r="I1274" i="92"/>
  <c r="S1274" i="92" s="1"/>
  <c r="I1273" i="92"/>
  <c r="S1273" i="92" s="1"/>
  <c r="I1272" i="92"/>
  <c r="S1272" i="92" s="1"/>
  <c r="I1271" i="92"/>
  <c r="S1271" i="92" s="1"/>
  <c r="I1270" i="92"/>
  <c r="S1270" i="92" s="1"/>
  <c r="I1269" i="92"/>
  <c r="S1269" i="92" s="1"/>
  <c r="I1268" i="92"/>
  <c r="S1268" i="92" s="1"/>
  <c r="I1267" i="92"/>
  <c r="S1267" i="92" s="1"/>
  <c r="I1266" i="92"/>
  <c r="S1266" i="92" s="1"/>
  <c r="I1265" i="92"/>
  <c r="S1265" i="92" s="1"/>
  <c r="I1264" i="92"/>
  <c r="S1264" i="92" s="1"/>
  <c r="I1256" i="92"/>
  <c r="S1256" i="92" s="1"/>
  <c r="I1255" i="92"/>
  <c r="S1255" i="92" s="1"/>
  <c r="I1254" i="92"/>
  <c r="S1254" i="92" s="1"/>
  <c r="I1253" i="92"/>
  <c r="S1253" i="92" s="1"/>
  <c r="I1250" i="92"/>
  <c r="S1250" i="92" s="1"/>
  <c r="I1249" i="92"/>
  <c r="S1249" i="92" s="1"/>
  <c r="I1248" i="92"/>
  <c r="S1248" i="92" s="1"/>
  <c r="I1243" i="92"/>
  <c r="S1243" i="92" s="1"/>
  <c r="I1242" i="92"/>
  <c r="S1242" i="92" s="1"/>
  <c r="I1241" i="92"/>
  <c r="S1241" i="92" s="1"/>
  <c r="I1240" i="92"/>
  <c r="S1240" i="92" s="1"/>
  <c r="I1239" i="92"/>
  <c r="S1239" i="92" s="1"/>
  <c r="I1238" i="92"/>
  <c r="S1238" i="92" s="1"/>
  <c r="I1237" i="92"/>
  <c r="S1237" i="92" s="1"/>
  <c r="I1236" i="92"/>
  <c r="S1236" i="92" s="1"/>
  <c r="I1235" i="92"/>
  <c r="S1235" i="92" s="1"/>
  <c r="I1229" i="92"/>
  <c r="S1229" i="92" s="1"/>
  <c r="I1228" i="92"/>
  <c r="S1228" i="92" s="1"/>
  <c r="I1227" i="92"/>
  <c r="S1227" i="92" s="1"/>
  <c r="I1226" i="92"/>
  <c r="S1226" i="92" s="1"/>
  <c r="I1225" i="92"/>
  <c r="S1225" i="92" s="1"/>
  <c r="I1224" i="92"/>
  <c r="S1224" i="92" s="1"/>
  <c r="I1223" i="92"/>
  <c r="S1223" i="92" s="1"/>
  <c r="I1222" i="92"/>
  <c r="S1222" i="92" s="1"/>
  <c r="I1221" i="92"/>
  <c r="S1221" i="92" s="1"/>
  <c r="I1220" i="92"/>
  <c r="S1220" i="92" s="1"/>
  <c r="I1219" i="92"/>
  <c r="S1219" i="92" s="1"/>
  <c r="I1211" i="92"/>
  <c r="S1211" i="92" s="1"/>
  <c r="I1210" i="92"/>
  <c r="S1210" i="92" s="1"/>
  <c r="I1209" i="92"/>
  <c r="S1209" i="92" s="1"/>
  <c r="I1208" i="92"/>
  <c r="S1208" i="92" s="1"/>
  <c r="I1205" i="92"/>
  <c r="S1205" i="92" s="1"/>
  <c r="I1204" i="92"/>
  <c r="S1204" i="92" s="1"/>
  <c r="I1203" i="92"/>
  <c r="S1203" i="92" s="1"/>
  <c r="I1198" i="92"/>
  <c r="S1198" i="92" s="1"/>
  <c r="I1197" i="92"/>
  <c r="S1197" i="92" s="1"/>
  <c r="I1196" i="92"/>
  <c r="S1196" i="92" s="1"/>
  <c r="I1195" i="92"/>
  <c r="S1195" i="92" s="1"/>
  <c r="I1194" i="92"/>
  <c r="S1194" i="92" s="1"/>
  <c r="I1193" i="92"/>
  <c r="S1193" i="92" s="1"/>
  <c r="I1192" i="92"/>
  <c r="S1192" i="92" s="1"/>
  <c r="I1191" i="92"/>
  <c r="S1191" i="92" s="1"/>
  <c r="I1190" i="92"/>
  <c r="S1190" i="92" s="1"/>
  <c r="I1184" i="92"/>
  <c r="S1184" i="92" s="1"/>
  <c r="I1183" i="92"/>
  <c r="S1183" i="92" s="1"/>
  <c r="I1182" i="92"/>
  <c r="S1182" i="92" s="1"/>
  <c r="I1181" i="92"/>
  <c r="S1181" i="92" s="1"/>
  <c r="I1180" i="92"/>
  <c r="S1180" i="92" s="1"/>
  <c r="I1179" i="92"/>
  <c r="S1179" i="92" s="1"/>
  <c r="I1178" i="92"/>
  <c r="S1178" i="92" s="1"/>
  <c r="I1177" i="92"/>
  <c r="S1177" i="92" s="1"/>
  <c r="I1176" i="92"/>
  <c r="S1176" i="92" s="1"/>
  <c r="I1175" i="92"/>
  <c r="S1175" i="92" s="1"/>
  <c r="I1174" i="92"/>
  <c r="S1174" i="92" s="1"/>
  <c r="I1166" i="92"/>
  <c r="S1166" i="92" s="1"/>
  <c r="I1165" i="92"/>
  <c r="S1165" i="92" s="1"/>
  <c r="I1164" i="92"/>
  <c r="S1164" i="92" s="1"/>
  <c r="I1163" i="92"/>
  <c r="S1163" i="92" s="1"/>
  <c r="I1160" i="92"/>
  <c r="S1160" i="92" s="1"/>
  <c r="I1159" i="92"/>
  <c r="S1159" i="92" s="1"/>
  <c r="I1158" i="92"/>
  <c r="S1158" i="92" s="1"/>
  <c r="I1153" i="92"/>
  <c r="S1153" i="92" s="1"/>
  <c r="I1152" i="92"/>
  <c r="S1152" i="92" s="1"/>
  <c r="I1151" i="92"/>
  <c r="S1151" i="92" s="1"/>
  <c r="I1150" i="92"/>
  <c r="S1150" i="92" s="1"/>
  <c r="I1149" i="92"/>
  <c r="S1149" i="92" s="1"/>
  <c r="I1148" i="92"/>
  <c r="S1148" i="92" s="1"/>
  <c r="I1147" i="92"/>
  <c r="S1147" i="92" s="1"/>
  <c r="I1146" i="92"/>
  <c r="S1146" i="92" s="1"/>
  <c r="I1145" i="92"/>
  <c r="S1145" i="92" s="1"/>
  <c r="I1139" i="92"/>
  <c r="S1139" i="92" s="1"/>
  <c r="I1138" i="92"/>
  <c r="S1138" i="92" s="1"/>
  <c r="I1137" i="92"/>
  <c r="S1137" i="92" s="1"/>
  <c r="I1136" i="92"/>
  <c r="S1136" i="92" s="1"/>
  <c r="I1135" i="92"/>
  <c r="S1135" i="92" s="1"/>
  <c r="I1134" i="92"/>
  <c r="S1134" i="92" s="1"/>
  <c r="I1133" i="92"/>
  <c r="S1133" i="92" s="1"/>
  <c r="I1132" i="92"/>
  <c r="S1132" i="92" s="1"/>
  <c r="I1131" i="92"/>
  <c r="S1131" i="92" s="1"/>
  <c r="I1130" i="92"/>
  <c r="S1130" i="92" s="1"/>
  <c r="I1129" i="92"/>
  <c r="S1129" i="92" s="1"/>
  <c r="I1121" i="92"/>
  <c r="S1121" i="92" s="1"/>
  <c r="I1120" i="92"/>
  <c r="S1120" i="92" s="1"/>
  <c r="I1119" i="92"/>
  <c r="S1119" i="92" s="1"/>
  <c r="I1118" i="92"/>
  <c r="S1118" i="92" s="1"/>
  <c r="I1115" i="92"/>
  <c r="S1115" i="92" s="1"/>
  <c r="I1114" i="92"/>
  <c r="S1114" i="92" s="1"/>
  <c r="I1113" i="92"/>
  <c r="S1113" i="92" s="1"/>
  <c r="I1108" i="92"/>
  <c r="S1108" i="92" s="1"/>
  <c r="I1107" i="92"/>
  <c r="S1107" i="92" s="1"/>
  <c r="I1106" i="92"/>
  <c r="S1106" i="92" s="1"/>
  <c r="I1105" i="92"/>
  <c r="S1105" i="92" s="1"/>
  <c r="I1104" i="92"/>
  <c r="S1104" i="92" s="1"/>
  <c r="I1103" i="92"/>
  <c r="S1103" i="92" s="1"/>
  <c r="I1102" i="92"/>
  <c r="S1102" i="92" s="1"/>
  <c r="I1101" i="92"/>
  <c r="S1101" i="92" s="1"/>
  <c r="I1100" i="92"/>
  <c r="S1100" i="92" s="1"/>
  <c r="I1094" i="92"/>
  <c r="S1094" i="92" s="1"/>
  <c r="I1093" i="92"/>
  <c r="S1093" i="92" s="1"/>
  <c r="I1092" i="92"/>
  <c r="S1092" i="92" s="1"/>
  <c r="I1091" i="92"/>
  <c r="S1091" i="92" s="1"/>
  <c r="I1090" i="92"/>
  <c r="S1090" i="92" s="1"/>
  <c r="I1089" i="92"/>
  <c r="S1089" i="92" s="1"/>
  <c r="I1088" i="92"/>
  <c r="S1088" i="92" s="1"/>
  <c r="I1087" i="92"/>
  <c r="S1087" i="92" s="1"/>
  <c r="I1086" i="92"/>
  <c r="S1086" i="92" s="1"/>
  <c r="I1085" i="92"/>
  <c r="S1085" i="92" s="1"/>
  <c r="I1084" i="92"/>
  <c r="S1084" i="92" s="1"/>
  <c r="I1076" i="92"/>
  <c r="S1076" i="92" s="1"/>
  <c r="I1075" i="92"/>
  <c r="S1075" i="92" s="1"/>
  <c r="I1074" i="92"/>
  <c r="S1074" i="92" s="1"/>
  <c r="I1073" i="92"/>
  <c r="S1073" i="92" s="1"/>
  <c r="I1070" i="92"/>
  <c r="S1070" i="92" s="1"/>
  <c r="I1069" i="92"/>
  <c r="S1069" i="92" s="1"/>
  <c r="I1068" i="92"/>
  <c r="S1068" i="92" s="1"/>
  <c r="I1063" i="92"/>
  <c r="S1063" i="92" s="1"/>
  <c r="I1062" i="92"/>
  <c r="S1062" i="92" s="1"/>
  <c r="I1061" i="92"/>
  <c r="S1061" i="92" s="1"/>
  <c r="I1060" i="92"/>
  <c r="S1060" i="92" s="1"/>
  <c r="I1059" i="92"/>
  <c r="S1059" i="92" s="1"/>
  <c r="I1058" i="92"/>
  <c r="S1058" i="92" s="1"/>
  <c r="I1057" i="92"/>
  <c r="S1057" i="92" s="1"/>
  <c r="I1056" i="92"/>
  <c r="S1056" i="92" s="1"/>
  <c r="I1055" i="92"/>
  <c r="S1055" i="92" s="1"/>
  <c r="I1049" i="92"/>
  <c r="S1049" i="92" s="1"/>
  <c r="I1048" i="92"/>
  <c r="S1048" i="92" s="1"/>
  <c r="I1047" i="92"/>
  <c r="S1047" i="92" s="1"/>
  <c r="I1046" i="92"/>
  <c r="S1046" i="92" s="1"/>
  <c r="I1045" i="92"/>
  <c r="S1045" i="92" s="1"/>
  <c r="I1044" i="92"/>
  <c r="S1044" i="92" s="1"/>
  <c r="I1043" i="92"/>
  <c r="S1043" i="92" s="1"/>
  <c r="I1042" i="92"/>
  <c r="S1042" i="92" s="1"/>
  <c r="I1041" i="92"/>
  <c r="S1041" i="92" s="1"/>
  <c r="I1040" i="92"/>
  <c r="S1040" i="92" s="1"/>
  <c r="I1039" i="92"/>
  <c r="S1039" i="92" s="1"/>
  <c r="I1030" i="92"/>
  <c r="S1030" i="92" s="1"/>
  <c r="I1029" i="92"/>
  <c r="S1029" i="92" s="1"/>
  <c r="I1022" i="92"/>
  <c r="S1022" i="92" s="1"/>
  <c r="I1021" i="92"/>
  <c r="S1021" i="92" s="1"/>
  <c r="I1018" i="92"/>
  <c r="S1018" i="92" s="1"/>
  <c r="I1017" i="92"/>
  <c r="S1017" i="92" s="1"/>
  <c r="I1009" i="92"/>
  <c r="S1009" i="92" s="1"/>
  <c r="I1008" i="92"/>
  <c r="S1008" i="92" s="1"/>
  <c r="I1005" i="92"/>
  <c r="S1005" i="92" s="1"/>
  <c r="I1004" i="92"/>
  <c r="S1004" i="92" s="1"/>
  <c r="I950" i="92"/>
  <c r="S950" i="92" s="1"/>
  <c r="I949" i="92"/>
  <c r="S949" i="92" s="1"/>
  <c r="I946" i="92"/>
  <c r="S946" i="92" s="1"/>
  <c r="I945" i="92"/>
  <c r="S945" i="92" s="1"/>
  <c r="I944" i="92"/>
  <c r="S944" i="92" s="1"/>
  <c r="I943" i="92"/>
  <c r="S943" i="92" s="1"/>
  <c r="I942" i="92"/>
  <c r="S942" i="92" s="1"/>
  <c r="I941" i="92"/>
  <c r="S941" i="92" s="1"/>
  <c r="I940" i="92"/>
  <c r="S940" i="92" s="1"/>
  <c r="I937" i="92"/>
  <c r="S937" i="92" s="1"/>
  <c r="I928" i="92"/>
  <c r="S928" i="92" s="1"/>
  <c r="I927" i="92"/>
  <c r="S927" i="92" s="1"/>
  <c r="I926" i="92"/>
  <c r="S926" i="92" s="1"/>
  <c r="I925" i="92"/>
  <c r="S925" i="92" s="1"/>
  <c r="I924" i="92"/>
  <c r="S924" i="92" s="1"/>
  <c r="I923" i="92"/>
  <c r="S923" i="92" s="1"/>
  <c r="I922" i="92"/>
  <c r="S922" i="92" s="1"/>
  <c r="I919" i="92"/>
  <c r="S919" i="92" s="1"/>
  <c r="I918" i="92"/>
  <c r="S918" i="92" s="1"/>
  <c r="I917" i="92"/>
  <c r="S917" i="92" s="1"/>
  <c r="I916" i="92"/>
  <c r="S916" i="92" s="1"/>
  <c r="I915" i="92"/>
  <c r="S915" i="92" s="1"/>
  <c r="I914" i="92"/>
  <c r="S914" i="92" s="1"/>
  <c r="I913" i="92"/>
  <c r="S913" i="92" s="1"/>
  <c r="I909" i="92"/>
  <c r="S909" i="92" s="1"/>
  <c r="I908" i="92"/>
  <c r="S908" i="92" s="1"/>
  <c r="I907" i="92"/>
  <c r="S907" i="92" s="1"/>
  <c r="I906" i="92"/>
  <c r="S906" i="92" s="1"/>
  <c r="I905" i="92"/>
  <c r="S905" i="92" s="1"/>
  <c r="I904" i="92"/>
  <c r="S904" i="92" s="1"/>
  <c r="I903" i="92"/>
  <c r="S903" i="92" s="1"/>
  <c r="I891" i="92"/>
  <c r="S891" i="92" s="1"/>
  <c r="I890" i="92"/>
  <c r="S890" i="92" s="1"/>
  <c r="I889" i="92"/>
  <c r="S889" i="92" s="1"/>
  <c r="I888" i="92"/>
  <c r="S888" i="92" s="1"/>
  <c r="I887" i="92"/>
  <c r="S887" i="92" s="1"/>
  <c r="I886" i="92"/>
  <c r="S886" i="92" s="1"/>
  <c r="I885" i="92"/>
  <c r="S885" i="92" s="1"/>
  <c r="I882" i="92"/>
  <c r="S882" i="92" s="1"/>
  <c r="I881" i="92"/>
  <c r="S881" i="92" s="1"/>
  <c r="I880" i="92"/>
  <c r="S880" i="92" s="1"/>
  <c r="I879" i="92"/>
  <c r="S879" i="92" s="1"/>
  <c r="I878" i="92"/>
  <c r="S878" i="92" s="1"/>
  <c r="I877" i="92"/>
  <c r="S877" i="92" s="1"/>
  <c r="I876" i="92"/>
  <c r="S876" i="92" s="1"/>
  <c r="I868" i="92"/>
  <c r="S868" i="92" s="1"/>
  <c r="I867" i="92"/>
  <c r="S867" i="92" s="1"/>
  <c r="I852" i="92"/>
  <c r="S852" i="92" s="1"/>
  <c r="I851" i="92"/>
  <c r="S851" i="92" s="1"/>
  <c r="I850" i="92"/>
  <c r="S850" i="92" s="1"/>
  <c r="I849" i="92"/>
  <c r="S849" i="92" s="1"/>
  <c r="I848" i="92"/>
  <c r="S848" i="92" s="1"/>
  <c r="I847" i="92"/>
  <c r="S847" i="92" s="1"/>
  <c r="I846" i="92"/>
  <c r="S846" i="92" s="1"/>
  <c r="I845" i="92"/>
  <c r="S845" i="92" s="1"/>
  <c r="I844" i="92"/>
  <c r="S844" i="92" s="1"/>
  <c r="I816" i="92"/>
  <c r="S816" i="92" s="1"/>
  <c r="I815" i="92"/>
  <c r="S815" i="92" s="1"/>
  <c r="I814" i="92"/>
  <c r="S814" i="92" s="1"/>
  <c r="I813" i="92"/>
  <c r="S813" i="92" s="1"/>
  <c r="I812" i="92"/>
  <c r="S812" i="92" s="1"/>
  <c r="I811" i="92"/>
  <c r="S811" i="92" s="1"/>
  <c r="I810" i="92"/>
  <c r="S810" i="92" s="1"/>
  <c r="I809" i="92"/>
  <c r="S809" i="92" s="1"/>
  <c r="I808" i="92"/>
  <c r="S808" i="92" s="1"/>
  <c r="I804" i="92"/>
  <c r="S804" i="92" s="1"/>
  <c r="I803" i="92"/>
  <c r="S803" i="92" s="1"/>
  <c r="I802" i="92"/>
  <c r="S802" i="92" s="1"/>
  <c r="I801" i="92"/>
  <c r="S801" i="92" s="1"/>
  <c r="I800" i="92"/>
  <c r="S800" i="92" s="1"/>
  <c r="I799" i="92"/>
  <c r="S799" i="92" s="1"/>
  <c r="I798" i="92"/>
  <c r="S798" i="92" s="1"/>
  <c r="I797" i="92"/>
  <c r="S797" i="92" s="1"/>
  <c r="I796" i="92"/>
  <c r="S796" i="92" s="1"/>
  <c r="I792" i="92"/>
  <c r="S792" i="92" s="1"/>
  <c r="I791" i="92"/>
  <c r="S791" i="92" s="1"/>
  <c r="I790" i="92"/>
  <c r="S790" i="92" s="1"/>
  <c r="I789" i="92"/>
  <c r="S789" i="92" s="1"/>
  <c r="I788" i="92"/>
  <c r="S788" i="92" s="1"/>
  <c r="I787" i="92"/>
  <c r="S787" i="92" s="1"/>
  <c r="I786" i="92"/>
  <c r="S786" i="92" s="1"/>
  <c r="I785" i="92"/>
  <c r="S785" i="92" s="1"/>
  <c r="I784" i="92"/>
  <c r="S784" i="92" s="1"/>
  <c r="I778" i="92"/>
  <c r="S778" i="92" s="1"/>
  <c r="I777" i="92"/>
  <c r="S777" i="92" s="1"/>
  <c r="I767" i="92"/>
  <c r="S767" i="92" s="1"/>
  <c r="I766" i="92"/>
  <c r="S766" i="92" s="1"/>
  <c r="I765" i="92"/>
  <c r="S765" i="92" s="1"/>
  <c r="I764" i="92"/>
  <c r="S764" i="92" s="1"/>
  <c r="I763" i="92"/>
  <c r="S763" i="92" s="1"/>
  <c r="I762" i="92"/>
  <c r="S762" i="92" s="1"/>
  <c r="I743" i="92"/>
  <c r="S743" i="92" s="1"/>
  <c r="I742" i="92"/>
  <c r="S742" i="92" s="1"/>
  <c r="I741" i="92"/>
  <c r="S741" i="92" s="1"/>
  <c r="I740" i="92"/>
  <c r="S740" i="92" s="1"/>
  <c r="I739" i="92"/>
  <c r="S739" i="92" s="1"/>
  <c r="I738" i="92"/>
  <c r="S738" i="92" s="1"/>
  <c r="I730" i="92"/>
  <c r="S730" i="92" s="1"/>
  <c r="I727" i="92"/>
  <c r="S727" i="92" s="1"/>
  <c r="I726" i="92"/>
  <c r="S726" i="92" s="1"/>
  <c r="I725" i="92"/>
  <c r="S725" i="92" s="1"/>
  <c r="I724" i="92"/>
  <c r="S724" i="92" s="1"/>
  <c r="I723" i="92"/>
  <c r="S723" i="92" s="1"/>
  <c r="I722" i="92"/>
  <c r="S722" i="92" s="1"/>
  <c r="I717" i="92"/>
  <c r="S717" i="92" s="1"/>
  <c r="I716" i="92"/>
  <c r="S716" i="92" s="1"/>
  <c r="I715" i="92"/>
  <c r="S715" i="92" s="1"/>
  <c r="I710" i="92"/>
  <c r="S710" i="92" s="1"/>
  <c r="I709" i="92"/>
  <c r="S709" i="92" s="1"/>
  <c r="I693" i="92"/>
  <c r="S693" i="92" s="1"/>
  <c r="I692" i="92"/>
  <c r="S692" i="92" s="1"/>
  <c r="I691" i="92"/>
  <c r="S691" i="92" s="1"/>
  <c r="I687" i="92"/>
  <c r="S687" i="92" s="1"/>
  <c r="I686" i="92"/>
  <c r="S686" i="92" s="1"/>
  <c r="I685" i="92"/>
  <c r="S685" i="92" s="1"/>
  <c r="I668" i="92"/>
  <c r="S668" i="92" s="1"/>
  <c r="I666" i="92"/>
  <c r="S666" i="92" s="1"/>
  <c r="I664" i="92"/>
  <c r="S664" i="92" s="1"/>
  <c r="I663" i="92"/>
  <c r="S663" i="92" s="1"/>
  <c r="I661" i="92"/>
  <c r="S661" i="92" s="1"/>
  <c r="I660" i="92"/>
  <c r="S660" i="92" s="1"/>
  <c r="I657" i="92"/>
  <c r="S657" i="92" s="1"/>
  <c r="I656" i="92"/>
  <c r="S656" i="92" s="1"/>
  <c r="I653" i="92"/>
  <c r="S653" i="92" s="1"/>
  <c r="I652" i="92"/>
  <c r="S652" i="92" s="1"/>
  <c r="I651" i="92"/>
  <c r="S651" i="92" s="1"/>
  <c r="I650" i="92"/>
  <c r="S650" i="92" s="1"/>
  <c r="I649" i="92"/>
  <c r="S649" i="92" s="1"/>
  <c r="I648" i="92"/>
  <c r="S648" i="92" s="1"/>
  <c r="I647" i="92"/>
  <c r="S647" i="92" s="1"/>
  <c r="I645" i="92"/>
  <c r="S645" i="92" s="1"/>
  <c r="I642" i="92"/>
  <c r="S642" i="92" s="1"/>
  <c r="I641" i="92"/>
  <c r="S641" i="92" s="1"/>
  <c r="I640" i="92"/>
  <c r="S640" i="92" s="1"/>
  <c r="I639" i="92"/>
  <c r="S639" i="92" s="1"/>
  <c r="I637" i="92"/>
  <c r="S637" i="92" s="1"/>
  <c r="I636" i="92"/>
  <c r="S636" i="92" s="1"/>
  <c r="I635" i="92"/>
  <c r="S635" i="92" s="1"/>
  <c r="I631" i="92"/>
  <c r="S631" i="92" s="1"/>
  <c r="I627" i="92"/>
  <c r="S627" i="92" s="1"/>
  <c r="I626" i="92"/>
  <c r="S626" i="92" s="1"/>
  <c r="I625" i="92"/>
  <c r="S625" i="92" s="1"/>
  <c r="I624" i="92"/>
  <c r="S624" i="92" s="1"/>
  <c r="I623" i="92"/>
  <c r="S623" i="92" s="1"/>
  <c r="I622" i="92"/>
  <c r="I621" i="92"/>
  <c r="S621" i="92" s="1"/>
  <c r="I620" i="92"/>
  <c r="S620" i="92" s="1"/>
  <c r="I618" i="92"/>
  <c r="S618" i="92" s="1"/>
  <c r="I617" i="92"/>
  <c r="S617" i="92" s="1"/>
  <c r="I616" i="92"/>
  <c r="S616" i="92" s="1"/>
  <c r="I614" i="92"/>
  <c r="S614" i="92" s="1"/>
  <c r="I613" i="92"/>
  <c r="S613" i="92" s="1"/>
  <c r="I610" i="92"/>
  <c r="S610" i="92" s="1"/>
  <c r="I609" i="92"/>
  <c r="S609" i="92" s="1"/>
  <c r="I608" i="92"/>
  <c r="S608" i="92" s="1"/>
  <c r="I604" i="92"/>
  <c r="S604" i="92" s="1"/>
  <c r="I603" i="92"/>
  <c r="S603" i="92" s="1"/>
  <c r="I602" i="92"/>
  <c r="S602" i="92" s="1"/>
  <c r="I601" i="92"/>
  <c r="S601" i="92" s="1"/>
  <c r="I600" i="92"/>
  <c r="S600" i="92" s="1"/>
  <c r="I599" i="92"/>
  <c r="S599" i="92" s="1"/>
  <c r="I597" i="92"/>
  <c r="S597" i="92" s="1"/>
  <c r="I596" i="92"/>
  <c r="S596" i="92" s="1"/>
  <c r="I595" i="92"/>
  <c r="S595" i="92" s="1"/>
  <c r="I594" i="92"/>
  <c r="S594" i="92" s="1"/>
  <c r="I593" i="92"/>
  <c r="S593" i="92" s="1"/>
  <c r="I592" i="92"/>
  <c r="S592" i="92" s="1"/>
  <c r="I591" i="92"/>
  <c r="S591" i="92" s="1"/>
  <c r="I590" i="92"/>
  <c r="S590" i="92" s="1"/>
  <c r="I589" i="92"/>
  <c r="S589" i="92" s="1"/>
  <c r="I588" i="92"/>
  <c r="S588" i="92" s="1"/>
  <c r="I587" i="92"/>
  <c r="S587" i="92" s="1"/>
  <c r="I586" i="92"/>
  <c r="S586" i="92" s="1"/>
  <c r="I585" i="92"/>
  <c r="S585" i="92" s="1"/>
  <c r="I584" i="92"/>
  <c r="S584" i="92" s="1"/>
  <c r="I583" i="92"/>
  <c r="S583" i="92" s="1"/>
  <c r="I581" i="92"/>
  <c r="S581" i="92" s="1"/>
  <c r="I573" i="92"/>
  <c r="I572" i="92"/>
  <c r="I571" i="92"/>
  <c r="I570" i="92"/>
  <c r="I569" i="92"/>
  <c r="I568" i="92"/>
  <c r="I567" i="92"/>
  <c r="I562" i="92"/>
  <c r="S562" i="92" s="1"/>
  <c r="I557" i="92"/>
  <c r="S557" i="92" s="1"/>
  <c r="I544" i="92"/>
  <c r="S544" i="92" s="1"/>
  <c r="I539" i="92"/>
  <c r="S539" i="92" s="1"/>
  <c r="I538" i="92"/>
  <c r="S538" i="92" s="1"/>
  <c r="I537" i="92"/>
  <c r="S537" i="92" s="1"/>
  <c r="I536" i="92"/>
  <c r="S536" i="92" s="1"/>
  <c r="I535" i="92"/>
  <c r="S535" i="92" s="1"/>
  <c r="I529" i="92"/>
  <c r="S529" i="92" s="1"/>
  <c r="I528" i="92"/>
  <c r="S528" i="92" s="1"/>
  <c r="I481" i="92"/>
  <c r="S481" i="92" s="1"/>
  <c r="I480" i="92"/>
  <c r="S480" i="92" s="1"/>
  <c r="I479" i="92"/>
  <c r="S479" i="92" s="1"/>
  <c r="I478" i="92"/>
  <c r="S478" i="92" s="1"/>
  <c r="I477" i="92"/>
  <c r="S477" i="92" s="1"/>
  <c r="I476" i="92"/>
  <c r="S476" i="92" s="1"/>
  <c r="I475" i="92"/>
  <c r="S475" i="92" s="1"/>
  <c r="I474" i="92"/>
  <c r="S474" i="92" s="1"/>
  <c r="I473" i="92"/>
  <c r="S473" i="92" s="1"/>
  <c r="I472" i="92"/>
  <c r="S472" i="92" s="1"/>
  <c r="I471" i="92"/>
  <c r="S471" i="92" s="1"/>
  <c r="I470" i="92"/>
  <c r="S470" i="92" s="1"/>
  <c r="I457" i="92"/>
  <c r="S457" i="92" s="1"/>
  <c r="I455" i="92"/>
  <c r="S455" i="92" s="1"/>
  <c r="I451" i="92"/>
  <c r="S451" i="92" s="1"/>
  <c r="I450" i="92"/>
  <c r="S450" i="92" s="1"/>
  <c r="I449" i="92"/>
  <c r="S449" i="92" s="1"/>
  <c r="I448" i="92"/>
  <c r="S448" i="92" s="1"/>
  <c r="I447" i="92"/>
  <c r="S447" i="92" s="1"/>
  <c r="I446" i="92"/>
  <c r="S446" i="92" s="1"/>
  <c r="I431" i="92"/>
  <c r="I377" i="92"/>
  <c r="S377" i="92" s="1"/>
  <c r="I372" i="92"/>
  <c r="S372" i="92" s="1"/>
  <c r="I371" i="92"/>
  <c r="S371" i="92" s="1"/>
  <c r="I370" i="92"/>
  <c r="S370" i="92" s="1"/>
  <c r="I369" i="92"/>
  <c r="S369" i="92" s="1"/>
  <c r="I368" i="92"/>
  <c r="S368" i="92" s="1"/>
  <c r="I332" i="92"/>
  <c r="S332" i="92" s="1"/>
  <c r="I329" i="92"/>
  <c r="S329" i="92" s="1"/>
  <c r="I303" i="92"/>
  <c r="S303" i="92" s="1"/>
  <c r="I300" i="92"/>
  <c r="S300" i="92" s="1"/>
  <c r="I292" i="92"/>
  <c r="S292" i="92" s="1"/>
  <c r="I291" i="92"/>
  <c r="S291" i="92" s="1"/>
  <c r="I290" i="92"/>
  <c r="S290" i="92" s="1"/>
  <c r="I285" i="92"/>
  <c r="S285" i="92" s="1"/>
  <c r="I284" i="92"/>
  <c r="S284" i="92" s="1"/>
  <c r="I283" i="92"/>
  <c r="S283" i="92" s="1"/>
  <c r="I282" i="92"/>
  <c r="S282" i="92" s="1"/>
  <c r="I279" i="92"/>
  <c r="S279" i="92" s="1"/>
  <c r="I278" i="92"/>
  <c r="S278" i="92" s="1"/>
  <c r="I277" i="92"/>
  <c r="S277" i="92" s="1"/>
  <c r="I276" i="92"/>
  <c r="S276" i="92" s="1"/>
  <c r="I205" i="92"/>
  <c r="S205" i="92" s="1"/>
  <c r="I204" i="92"/>
  <c r="S204" i="92" s="1"/>
  <c r="I195" i="92"/>
  <c r="S195" i="92" s="1"/>
  <c r="I194" i="92"/>
  <c r="S194" i="92" s="1"/>
  <c r="I193" i="92"/>
  <c r="S193" i="92" s="1"/>
  <c r="I192" i="92"/>
  <c r="S192" i="92" s="1"/>
  <c r="I191" i="92"/>
  <c r="S191" i="92" s="1"/>
  <c r="I189" i="92"/>
  <c r="S189" i="92" s="1"/>
  <c r="I188" i="92"/>
  <c r="S188" i="92" s="1"/>
  <c r="I184" i="92"/>
  <c r="S184" i="92" s="1"/>
  <c r="I180" i="92"/>
  <c r="S180" i="92" s="1"/>
  <c r="I176" i="92"/>
  <c r="S176" i="92" s="1"/>
  <c r="I165" i="92"/>
  <c r="S165" i="92" s="1"/>
  <c r="I164" i="92"/>
  <c r="S164" i="92" s="1"/>
  <c r="I163" i="92"/>
  <c r="S163" i="92" s="1"/>
  <c r="I162" i="92"/>
  <c r="S162" i="92" s="1"/>
  <c r="I160" i="92"/>
  <c r="S160" i="92" s="1"/>
  <c r="I159" i="92"/>
  <c r="S159" i="92" s="1"/>
  <c r="I158" i="92"/>
  <c r="S158" i="92" s="1"/>
  <c r="I156" i="92"/>
  <c r="S156" i="92" s="1"/>
  <c r="I151" i="92"/>
  <c r="S151" i="92" s="1"/>
  <c r="I27" i="92"/>
  <c r="S27" i="92" s="1"/>
  <c r="I26" i="92"/>
  <c r="S26" i="92" s="1"/>
  <c r="I25" i="92"/>
  <c r="S25" i="92" s="1"/>
  <c r="I24" i="92"/>
  <c r="S24" i="92" s="1"/>
  <c r="I23" i="92"/>
  <c r="S23" i="92" s="1"/>
  <c r="I22" i="92"/>
  <c r="S22" i="92" s="1"/>
  <c r="I21" i="92"/>
  <c r="S21" i="92" s="1"/>
  <c r="I20" i="92"/>
  <c r="S20" i="92" s="1"/>
  <c r="I19" i="92"/>
  <c r="S19" i="92" s="1"/>
  <c r="G2132" i="93"/>
  <c r="G2101" i="93"/>
  <c r="G1367" i="93"/>
  <c r="G1366" i="93"/>
  <c r="G1365" i="93"/>
  <c r="G1364" i="93"/>
  <c r="G1363" i="93"/>
  <c r="G1362" i="93"/>
  <c r="G657" i="93"/>
  <c r="G656" i="93"/>
  <c r="G655" i="93"/>
  <c r="G654" i="93"/>
  <c r="G653" i="93"/>
  <c r="F3497" i="93"/>
  <c r="G3497" i="93" s="1"/>
  <c r="F3496" i="93"/>
  <c r="G3496" i="93" s="1"/>
  <c r="F3491" i="93"/>
  <c r="G3491" i="93" s="1"/>
  <c r="F3484" i="93"/>
  <c r="G3484" i="93" s="1"/>
  <c r="F3483" i="93"/>
  <c r="G3483" i="93" s="1"/>
  <c r="F3482" i="93"/>
  <c r="G3482" i="93" s="1"/>
  <c r="F3473" i="93"/>
  <c r="G3473" i="93" s="1"/>
  <c r="F3472" i="93"/>
  <c r="G3472" i="93" s="1"/>
  <c r="F3470" i="93"/>
  <c r="G3470" i="93" s="1"/>
  <c r="F3469" i="93"/>
  <c r="G3469" i="93" s="1"/>
  <c r="F3465" i="93"/>
  <c r="G3465" i="93" s="1"/>
  <c r="F3464" i="93"/>
  <c r="G3464" i="93" s="1"/>
  <c r="F3463" i="93"/>
  <c r="G3463" i="93" s="1"/>
  <c r="F3459" i="93"/>
  <c r="G3459" i="93" s="1"/>
  <c r="F3458" i="93"/>
  <c r="G3458" i="93" s="1"/>
  <c r="F3456" i="93"/>
  <c r="F3454" i="93"/>
  <c r="G3454" i="93" s="1"/>
  <c r="F3453" i="93"/>
  <c r="G3453" i="93" s="1"/>
  <c r="F3452" i="93"/>
  <c r="G3452" i="93" s="1"/>
  <c r="F3449" i="93"/>
  <c r="G3449" i="93" s="1"/>
  <c r="F3448" i="93"/>
  <c r="G3448" i="93" s="1"/>
  <c r="F3447" i="93"/>
  <c r="G3447" i="93" s="1"/>
  <c r="F3444" i="93"/>
  <c r="G3444" i="93" s="1"/>
  <c r="F3443" i="93"/>
  <c r="G3443" i="93" s="1"/>
  <c r="F3442" i="93"/>
  <c r="G3442" i="93" s="1"/>
  <c r="F3437" i="93"/>
  <c r="G3437" i="93" s="1"/>
  <c r="F3436" i="93"/>
  <c r="G3436" i="93" s="1"/>
  <c r="F3435" i="93"/>
  <c r="G3435" i="93" s="1"/>
  <c r="F3430" i="93"/>
  <c r="G3430" i="93" s="1"/>
  <c r="F3429" i="93"/>
  <c r="G3429" i="93" s="1"/>
  <c r="F3426" i="93"/>
  <c r="G3426" i="93" s="1"/>
  <c r="F3425" i="93"/>
  <c r="G3425" i="93" s="1"/>
  <c r="F3424" i="93"/>
  <c r="G3424" i="93" s="1"/>
  <c r="F3423" i="93"/>
  <c r="G3423" i="93" s="1"/>
  <c r="F3420" i="93"/>
  <c r="G3420" i="93" s="1"/>
  <c r="F3419" i="93"/>
  <c r="G3419" i="93" s="1"/>
  <c r="F3416" i="93"/>
  <c r="G3416" i="93" s="1"/>
  <c r="F3415" i="93"/>
  <c r="G3415" i="93" s="1"/>
  <c r="F3414" i="93"/>
  <c r="G3414" i="93" s="1"/>
  <c r="F3413" i="93"/>
  <c r="G3413" i="93" s="1"/>
  <c r="F3408" i="93"/>
  <c r="G3408" i="93" s="1"/>
  <c r="F3407" i="93"/>
  <c r="G3407" i="93" s="1"/>
  <c r="F3404" i="93"/>
  <c r="G3404" i="93" s="1"/>
  <c r="F3403" i="93"/>
  <c r="G3403" i="93" s="1"/>
  <c r="F3402" i="93"/>
  <c r="G3402" i="93" s="1"/>
  <c r="F3399" i="93"/>
  <c r="G3399" i="93" s="1"/>
  <c r="F3398" i="93"/>
  <c r="G3398" i="93" s="1"/>
  <c r="F3395" i="93"/>
  <c r="G3395" i="93" s="1"/>
  <c r="F3394" i="93"/>
  <c r="G3394" i="93" s="1"/>
  <c r="F3393" i="93"/>
  <c r="G3393" i="93" s="1"/>
  <c r="F3392" i="93"/>
  <c r="G3392" i="93" s="1"/>
  <c r="F3388" i="93"/>
  <c r="G3388" i="93" s="1"/>
  <c r="F3387" i="93"/>
  <c r="G3387" i="93" s="1"/>
  <c r="F3384" i="93"/>
  <c r="G3384" i="93" s="1"/>
  <c r="F3383" i="93"/>
  <c r="G3383" i="93" s="1"/>
  <c r="F3382" i="93"/>
  <c r="G3382" i="93" s="1"/>
  <c r="F3379" i="93"/>
  <c r="G3379" i="93" s="1"/>
  <c r="F3378" i="93"/>
  <c r="G3378" i="93" s="1"/>
  <c r="F3375" i="93"/>
  <c r="G3375" i="93" s="1"/>
  <c r="F3374" i="93"/>
  <c r="G3374" i="93" s="1"/>
  <c r="F3373" i="93"/>
  <c r="G3373" i="93" s="1"/>
  <c r="F3372" i="93"/>
  <c r="G3372" i="93" s="1"/>
  <c r="F3368" i="93"/>
  <c r="G3368" i="93" s="1"/>
  <c r="F3367" i="93"/>
  <c r="G3367" i="93" s="1"/>
  <c r="F3364" i="93"/>
  <c r="G3364" i="93" s="1"/>
  <c r="F3363" i="93"/>
  <c r="G3363" i="93" s="1"/>
  <c r="F3362" i="93"/>
  <c r="G3362" i="93" s="1"/>
  <c r="F3359" i="93"/>
  <c r="G3359" i="93" s="1"/>
  <c r="F3358" i="93"/>
  <c r="G3358" i="93" s="1"/>
  <c r="F3355" i="93"/>
  <c r="G3355" i="93" s="1"/>
  <c r="F3354" i="93"/>
  <c r="G3354" i="93" s="1"/>
  <c r="F3353" i="93"/>
  <c r="F3352" i="93"/>
  <c r="G3352" i="93" s="1"/>
  <c r="F3345" i="93"/>
  <c r="G3345" i="93" s="1"/>
  <c r="F3344" i="93"/>
  <c r="G3344" i="93" s="1"/>
  <c r="F3343" i="93"/>
  <c r="G3343" i="93" s="1"/>
  <c r="F3339" i="93"/>
  <c r="G3339" i="93" s="1"/>
  <c r="F3338" i="93"/>
  <c r="G3338" i="93" s="1"/>
  <c r="F3337" i="93"/>
  <c r="G3337" i="93" s="1"/>
  <c r="F3331" i="93"/>
  <c r="G3331" i="93" s="1"/>
  <c r="F3330" i="93"/>
  <c r="G3330" i="93" s="1"/>
  <c r="F3325" i="93"/>
  <c r="G3325" i="93" s="1"/>
  <c r="F3323" i="93"/>
  <c r="G3323" i="93" s="1"/>
  <c r="F3322" i="93"/>
  <c r="G3322" i="93" s="1"/>
  <c r="F3321" i="93"/>
  <c r="G3321" i="93" s="1"/>
  <c r="F3320" i="93"/>
  <c r="G3320" i="93" s="1"/>
  <c r="F3319" i="93"/>
  <c r="G3319" i="93" s="1"/>
  <c r="F3318" i="93"/>
  <c r="G3318" i="93" s="1"/>
  <c r="F3317" i="93"/>
  <c r="G3317" i="93" s="1"/>
  <c r="F3316" i="93"/>
  <c r="G3316" i="93" s="1"/>
  <c r="F3315" i="93"/>
  <c r="G3315" i="93" s="1"/>
  <c r="F2737" i="93"/>
  <c r="G2737" i="93" s="1"/>
  <c r="F2736" i="93"/>
  <c r="G2736" i="93" s="1"/>
  <c r="F2734" i="93"/>
  <c r="G2734" i="93" s="1"/>
  <c r="F2733" i="93"/>
  <c r="G2733" i="93" s="1"/>
  <c r="F2731" i="93"/>
  <c r="G2731" i="93" s="1"/>
  <c r="F2730" i="93"/>
  <c r="G2730" i="93" s="1"/>
  <c r="F2729" i="93"/>
  <c r="G2729" i="93" s="1"/>
  <c r="F2728" i="93"/>
  <c r="G2728" i="93" s="1"/>
  <c r="F2727" i="93"/>
  <c r="G2727" i="93" s="1"/>
  <c r="F2726" i="93"/>
  <c r="G2726" i="93" s="1"/>
  <c r="F2725" i="93"/>
  <c r="G2725" i="93" s="1"/>
  <c r="F2721" i="93"/>
  <c r="G2721" i="93" s="1"/>
  <c r="F2720" i="93"/>
  <c r="G2720" i="93" s="1"/>
  <c r="F2718" i="93"/>
  <c r="G2718" i="93" s="1"/>
  <c r="F2717" i="93"/>
  <c r="G2717" i="93" s="1"/>
  <c r="F2715" i="93"/>
  <c r="G2715" i="93" s="1"/>
  <c r="F2714" i="93"/>
  <c r="G2714" i="93" s="1"/>
  <c r="F2713" i="93"/>
  <c r="G2713" i="93" s="1"/>
  <c r="F2712" i="93"/>
  <c r="G2712" i="93" s="1"/>
  <c r="F2711" i="93"/>
  <c r="G2711" i="93" s="1"/>
  <c r="F2710" i="93"/>
  <c r="G2710" i="93" s="1"/>
  <c r="F2709" i="93"/>
  <c r="G2709" i="93" s="1"/>
  <c r="F2639" i="93"/>
  <c r="G2639" i="93" s="1"/>
  <c r="F2636" i="93"/>
  <c r="G2636" i="93" s="1"/>
  <c r="F2633" i="93"/>
  <c r="G2633" i="93" s="1"/>
  <c r="F2623" i="93"/>
  <c r="G2623" i="93" s="1"/>
  <c r="F2622" i="93"/>
  <c r="G2622" i="93" s="1"/>
  <c r="F2620" i="93"/>
  <c r="G2620" i="93" s="1"/>
  <c r="F2619" i="93"/>
  <c r="G2619" i="93" s="1"/>
  <c r="F2617" i="93"/>
  <c r="G2617" i="93" s="1"/>
  <c r="F2616" i="93"/>
  <c r="G2616" i="93" s="1"/>
  <c r="F2615" i="93"/>
  <c r="G2615" i="93" s="1"/>
  <c r="F2614" i="93"/>
  <c r="G2614" i="93" s="1"/>
  <c r="F2613" i="93"/>
  <c r="G2613" i="93" s="1"/>
  <c r="F2612" i="93"/>
  <c r="G2612" i="93" s="1"/>
  <c r="F2611" i="93"/>
  <c r="G2611" i="93" s="1"/>
  <c r="F2607" i="93"/>
  <c r="G2607" i="93" s="1"/>
  <c r="F2606" i="93"/>
  <c r="G2606" i="93" s="1"/>
  <c r="F2604" i="93"/>
  <c r="G2604" i="93" s="1"/>
  <c r="F2603" i="93"/>
  <c r="G2603" i="93" s="1"/>
  <c r="F2601" i="93"/>
  <c r="G2601" i="93" s="1"/>
  <c r="F2600" i="93"/>
  <c r="G2600" i="93" s="1"/>
  <c r="F2599" i="93"/>
  <c r="G2599" i="93" s="1"/>
  <c r="F2598" i="93"/>
  <c r="G2598" i="93" s="1"/>
  <c r="F2597" i="93"/>
  <c r="G2597" i="93" s="1"/>
  <c r="F2596" i="93"/>
  <c r="G2596" i="93" s="1"/>
  <c r="F2595" i="93"/>
  <c r="G2595" i="93" s="1"/>
  <c r="F2574" i="93"/>
  <c r="G2574" i="93" s="1"/>
  <c r="F2573" i="93"/>
  <c r="G2573" i="93" s="1"/>
  <c r="F2571" i="93"/>
  <c r="G2571" i="93" s="1"/>
  <c r="F2570" i="93"/>
  <c r="G2570" i="93" s="1"/>
  <c r="F2568" i="93"/>
  <c r="G2568" i="93" s="1"/>
  <c r="F2567" i="93"/>
  <c r="G2567" i="93" s="1"/>
  <c r="F2566" i="93"/>
  <c r="G2566" i="93" s="1"/>
  <c r="F2565" i="93"/>
  <c r="G2565" i="93" s="1"/>
  <c r="F2564" i="93"/>
  <c r="G2564" i="93" s="1"/>
  <c r="F2563" i="93"/>
  <c r="G2563" i="93" s="1"/>
  <c r="F2562" i="93"/>
  <c r="G2562" i="93" s="1"/>
  <c r="F2558" i="93"/>
  <c r="G2558" i="93" s="1"/>
  <c r="F2557" i="93"/>
  <c r="G2557" i="93" s="1"/>
  <c r="F2555" i="93"/>
  <c r="G2555" i="93" s="1"/>
  <c r="F2554" i="93"/>
  <c r="G2554" i="93" s="1"/>
  <c r="F2552" i="93"/>
  <c r="G2552" i="93" s="1"/>
  <c r="F2551" i="93"/>
  <c r="G2551" i="93" s="1"/>
  <c r="F2550" i="93"/>
  <c r="G2550" i="93" s="1"/>
  <c r="F2549" i="93"/>
  <c r="G2549" i="93" s="1"/>
  <c r="F2548" i="93"/>
  <c r="G2548" i="93" s="1"/>
  <c r="F2547" i="93"/>
  <c r="G2547" i="93" s="1"/>
  <c r="F2546" i="93"/>
  <c r="G2546" i="93" s="1"/>
  <c r="F2525" i="93"/>
  <c r="G2525" i="93" s="1"/>
  <c r="F2524" i="93"/>
  <c r="G2524" i="93" s="1"/>
  <c r="F2522" i="93"/>
  <c r="G2522" i="93" s="1"/>
  <c r="F2521" i="93"/>
  <c r="G2521" i="93" s="1"/>
  <c r="F2519" i="93"/>
  <c r="G2519" i="93" s="1"/>
  <c r="F2518" i="93"/>
  <c r="G2518" i="93" s="1"/>
  <c r="F2517" i="93"/>
  <c r="G2517" i="93" s="1"/>
  <c r="F2516" i="93"/>
  <c r="G2516" i="93" s="1"/>
  <c r="F2515" i="93"/>
  <c r="G2515" i="93" s="1"/>
  <c r="F2514" i="93"/>
  <c r="G2514" i="93" s="1"/>
  <c r="F2513" i="93"/>
  <c r="G2513" i="93" s="1"/>
  <c r="F2509" i="93"/>
  <c r="G2509" i="93" s="1"/>
  <c r="F2508" i="93"/>
  <c r="G2508" i="93" s="1"/>
  <c r="F2506" i="93"/>
  <c r="G2506" i="93" s="1"/>
  <c r="F2505" i="93"/>
  <c r="G2505" i="93" s="1"/>
  <c r="F2503" i="93"/>
  <c r="G2503" i="93" s="1"/>
  <c r="F2502" i="93"/>
  <c r="G2502" i="93" s="1"/>
  <c r="F2501" i="93"/>
  <c r="G2501" i="93" s="1"/>
  <c r="F2500" i="93"/>
  <c r="G2500" i="93" s="1"/>
  <c r="F2499" i="93"/>
  <c r="G2499" i="93" s="1"/>
  <c r="F2498" i="93"/>
  <c r="G2498" i="93" s="1"/>
  <c r="F2497" i="93"/>
  <c r="G2497" i="93" s="1"/>
  <c r="F2476" i="93"/>
  <c r="G2476" i="93" s="1"/>
  <c r="F2475" i="93"/>
  <c r="G2475" i="93" s="1"/>
  <c r="F2473" i="93"/>
  <c r="G2473" i="93" s="1"/>
  <c r="F2472" i="93"/>
  <c r="G2472" i="93" s="1"/>
  <c r="F2470" i="93"/>
  <c r="G2470" i="93" s="1"/>
  <c r="F2469" i="93"/>
  <c r="G2469" i="93" s="1"/>
  <c r="F2468" i="93"/>
  <c r="G2468" i="93" s="1"/>
  <c r="F2467" i="93"/>
  <c r="G2467" i="93" s="1"/>
  <c r="F2466" i="93"/>
  <c r="G2466" i="93" s="1"/>
  <c r="F2465" i="93"/>
  <c r="G2465" i="93" s="1"/>
  <c r="F2464" i="93"/>
  <c r="G2464" i="93" s="1"/>
  <c r="F2460" i="93"/>
  <c r="G2460" i="93" s="1"/>
  <c r="F2459" i="93"/>
  <c r="G2459" i="93" s="1"/>
  <c r="F2457" i="93"/>
  <c r="G2457" i="93" s="1"/>
  <c r="F2456" i="93"/>
  <c r="G2456" i="93" s="1"/>
  <c r="F2454" i="93"/>
  <c r="G2454" i="93" s="1"/>
  <c r="F2453" i="93"/>
  <c r="G2453" i="93" s="1"/>
  <c r="F2452" i="93"/>
  <c r="G2452" i="93" s="1"/>
  <c r="F2451" i="93"/>
  <c r="G2451" i="93" s="1"/>
  <c r="F2450" i="93"/>
  <c r="G2450" i="93" s="1"/>
  <c r="F2449" i="93"/>
  <c r="G2449" i="93" s="1"/>
  <c r="F2448" i="93"/>
  <c r="G2448" i="93" s="1"/>
  <c r="F2427" i="93"/>
  <c r="G2427" i="93" s="1"/>
  <c r="F2426" i="93"/>
  <c r="G2426" i="93" s="1"/>
  <c r="F2424" i="93"/>
  <c r="G2424" i="93" s="1"/>
  <c r="F2423" i="93"/>
  <c r="G2423" i="93" s="1"/>
  <c r="F2421" i="93"/>
  <c r="G2421" i="93" s="1"/>
  <c r="F2420" i="93"/>
  <c r="G2420" i="93" s="1"/>
  <c r="F2419" i="93"/>
  <c r="G2419" i="93" s="1"/>
  <c r="F2418" i="93"/>
  <c r="G2418" i="93" s="1"/>
  <c r="F2417" i="93"/>
  <c r="G2417" i="93" s="1"/>
  <c r="F2416" i="93"/>
  <c r="G2416" i="93" s="1"/>
  <c r="F2415" i="93"/>
  <c r="G2415" i="93" s="1"/>
  <c r="F2411" i="93"/>
  <c r="G2411" i="93" s="1"/>
  <c r="F2410" i="93"/>
  <c r="G2410" i="93" s="1"/>
  <c r="F2408" i="93"/>
  <c r="G2408" i="93" s="1"/>
  <c r="F2407" i="93"/>
  <c r="G2407" i="93" s="1"/>
  <c r="F2405" i="93"/>
  <c r="G2405" i="93" s="1"/>
  <c r="F2404" i="93"/>
  <c r="G2404" i="93" s="1"/>
  <c r="F2403" i="93"/>
  <c r="G2403" i="93" s="1"/>
  <c r="F2402" i="93"/>
  <c r="G2402" i="93" s="1"/>
  <c r="F2401" i="93"/>
  <c r="G2401" i="93" s="1"/>
  <c r="F2400" i="93"/>
  <c r="G2400" i="93" s="1"/>
  <c r="F2399" i="93"/>
  <c r="G2399" i="93" s="1"/>
  <c r="F2378" i="93"/>
  <c r="G2378" i="93" s="1"/>
  <c r="F2377" i="93"/>
  <c r="G2377" i="93" s="1"/>
  <c r="F2375" i="93"/>
  <c r="G2375" i="93" s="1"/>
  <c r="F2374" i="93"/>
  <c r="G2374" i="93" s="1"/>
  <c r="F2372" i="93"/>
  <c r="G2372" i="93" s="1"/>
  <c r="F2371" i="93"/>
  <c r="G2371" i="93" s="1"/>
  <c r="F2370" i="93"/>
  <c r="G2370" i="93" s="1"/>
  <c r="F2369" i="93"/>
  <c r="G2369" i="93" s="1"/>
  <c r="F2368" i="93"/>
  <c r="G2368" i="93" s="1"/>
  <c r="F2367" i="93"/>
  <c r="G2367" i="93" s="1"/>
  <c r="F2366" i="93"/>
  <c r="G2366" i="93" s="1"/>
  <c r="F2362" i="93"/>
  <c r="G2362" i="93" s="1"/>
  <c r="F2361" i="93"/>
  <c r="G2361" i="93" s="1"/>
  <c r="F2359" i="93"/>
  <c r="G2359" i="93" s="1"/>
  <c r="F2358" i="93"/>
  <c r="G2358" i="93" s="1"/>
  <c r="F2356" i="93"/>
  <c r="G2356" i="93" s="1"/>
  <c r="F2355" i="93"/>
  <c r="G2355" i="93" s="1"/>
  <c r="F2354" i="93"/>
  <c r="G2354" i="93" s="1"/>
  <c r="F2353" i="93"/>
  <c r="G2353" i="93" s="1"/>
  <c r="F2352" i="93"/>
  <c r="G2352" i="93" s="1"/>
  <c r="F2351" i="93"/>
  <c r="G2351" i="93" s="1"/>
  <c r="F2350" i="93"/>
  <c r="G2350" i="93" s="1"/>
  <c r="F2344" i="93"/>
  <c r="G2344" i="93" s="1"/>
  <c r="F2342" i="93"/>
  <c r="G2342" i="93" s="1"/>
  <c r="F2341" i="93"/>
  <c r="G2341" i="93" s="1"/>
  <c r="F2329" i="93"/>
  <c r="G2329" i="93" s="1"/>
  <c r="F2328" i="93"/>
  <c r="G2328" i="93" s="1"/>
  <c r="F2326" i="93"/>
  <c r="G2326" i="93" s="1"/>
  <c r="F2325" i="93"/>
  <c r="G2325" i="93" s="1"/>
  <c r="F2323" i="93"/>
  <c r="G2323" i="93" s="1"/>
  <c r="F2322" i="93"/>
  <c r="G2322" i="93" s="1"/>
  <c r="F2321" i="93"/>
  <c r="G2321" i="93" s="1"/>
  <c r="F2320" i="93"/>
  <c r="G2320" i="93" s="1"/>
  <c r="F2319" i="93"/>
  <c r="G2319" i="93" s="1"/>
  <c r="F2318" i="93"/>
  <c r="G2318" i="93" s="1"/>
  <c r="F2317" i="93"/>
  <c r="G2317" i="93" s="1"/>
  <c r="F2313" i="93"/>
  <c r="G2313" i="93" s="1"/>
  <c r="F2312" i="93"/>
  <c r="G2312" i="93" s="1"/>
  <c r="F2310" i="93"/>
  <c r="G2310" i="93" s="1"/>
  <c r="F2309" i="93"/>
  <c r="G2309" i="93" s="1"/>
  <c r="F2307" i="93"/>
  <c r="G2307" i="93" s="1"/>
  <c r="F2306" i="93"/>
  <c r="G2306" i="93" s="1"/>
  <c r="F2305" i="93"/>
  <c r="G2305" i="93" s="1"/>
  <c r="F2304" i="93"/>
  <c r="G2304" i="93" s="1"/>
  <c r="F2303" i="93"/>
  <c r="G2303" i="93" s="1"/>
  <c r="F2302" i="93"/>
  <c r="G2302" i="93" s="1"/>
  <c r="F2301" i="93"/>
  <c r="G2301" i="93" s="1"/>
  <c r="F2296" i="93"/>
  <c r="G2296" i="93" s="1"/>
  <c r="F2295" i="93"/>
  <c r="G2295" i="93" s="1"/>
  <c r="F2293" i="93"/>
  <c r="G2293" i="93" s="1"/>
  <c r="F2292" i="93"/>
  <c r="G2292" i="93" s="1"/>
  <c r="F2280" i="93"/>
  <c r="G2280" i="93" s="1"/>
  <c r="F2279" i="93"/>
  <c r="G2279" i="93" s="1"/>
  <c r="F2277" i="93"/>
  <c r="G2277" i="93" s="1"/>
  <c r="F2276" i="93"/>
  <c r="G2276" i="93" s="1"/>
  <c r="F2274" i="93"/>
  <c r="G2274" i="93" s="1"/>
  <c r="F2273" i="93"/>
  <c r="G2273" i="93" s="1"/>
  <c r="F2272" i="93"/>
  <c r="G2272" i="93" s="1"/>
  <c r="F2271" i="93"/>
  <c r="G2271" i="93" s="1"/>
  <c r="F2270" i="93"/>
  <c r="G2270" i="93" s="1"/>
  <c r="F2269" i="93"/>
  <c r="G2269" i="93" s="1"/>
  <c r="F2268" i="93"/>
  <c r="G2268" i="93" s="1"/>
  <c r="F2264" i="93"/>
  <c r="G2264" i="93" s="1"/>
  <c r="F2263" i="93"/>
  <c r="G2263" i="93" s="1"/>
  <c r="F2261" i="93"/>
  <c r="G2261" i="93" s="1"/>
  <c r="F2260" i="93"/>
  <c r="G2260" i="93" s="1"/>
  <c r="F2258" i="93"/>
  <c r="G2258" i="93" s="1"/>
  <c r="F2257" i="93"/>
  <c r="G2257" i="93" s="1"/>
  <c r="F2256" i="93"/>
  <c r="G2256" i="93" s="1"/>
  <c r="F2255" i="93"/>
  <c r="G2255" i="93" s="1"/>
  <c r="F2254" i="93"/>
  <c r="G2254" i="93" s="1"/>
  <c r="F2253" i="93"/>
  <c r="G2253" i="93" s="1"/>
  <c r="F2252" i="93"/>
  <c r="G2252" i="93" s="1"/>
  <c r="F2196" i="93"/>
  <c r="G2196" i="93" s="1"/>
  <c r="F2195" i="93"/>
  <c r="G2195" i="93" s="1"/>
  <c r="F2193" i="93"/>
  <c r="G2193" i="93" s="1"/>
  <c r="F2192" i="93"/>
  <c r="G2192" i="93" s="1"/>
  <c r="F2191" i="93"/>
  <c r="G2191" i="93" s="1"/>
  <c r="F2187" i="93"/>
  <c r="G2187" i="93" s="1"/>
  <c r="F2186" i="93"/>
  <c r="G2186" i="93" s="1"/>
  <c r="F2184" i="93"/>
  <c r="G2184" i="93" s="1"/>
  <c r="F2183" i="93"/>
  <c r="G2183" i="93" s="1"/>
  <c r="F2182" i="93"/>
  <c r="G2182" i="93" s="1"/>
  <c r="F2139" i="93"/>
  <c r="G2139" i="93" s="1"/>
  <c r="F2138" i="93"/>
  <c r="G2138" i="93" s="1"/>
  <c r="F2137" i="93"/>
  <c r="G2137" i="93" s="1"/>
  <c r="F2136" i="93"/>
  <c r="G2136" i="93" s="1"/>
  <c r="F2135" i="93"/>
  <c r="G2135" i="93" s="1"/>
  <c r="F2134" i="93"/>
  <c r="G2134" i="93" s="1"/>
  <c r="F2131" i="93"/>
  <c r="G2131" i="93" s="1"/>
  <c r="F2130" i="93"/>
  <c r="G2130" i="93" s="1"/>
  <c r="F2129" i="93"/>
  <c r="G2129" i="93" s="1"/>
  <c r="F2128" i="93"/>
  <c r="G2128" i="93" s="1"/>
  <c r="F2127" i="93"/>
  <c r="G2127" i="93" s="1"/>
  <c r="F2126" i="93"/>
  <c r="G2126" i="93" s="1"/>
  <c r="F2125" i="93"/>
  <c r="G2125" i="93" s="1"/>
  <c r="F2124" i="93"/>
  <c r="G2124" i="93" s="1"/>
  <c r="F2123" i="93"/>
  <c r="G2123" i="93" s="1"/>
  <c r="F2122" i="93"/>
  <c r="G2122" i="93" s="1"/>
  <c r="F2121" i="93"/>
  <c r="G2121" i="93" s="1"/>
  <c r="F2120" i="93"/>
  <c r="G2120" i="93" s="1"/>
  <c r="F2119" i="93"/>
  <c r="G2119" i="93" s="1"/>
  <c r="F2118" i="93"/>
  <c r="G2118" i="93" s="1"/>
  <c r="F2117" i="93"/>
  <c r="G2117" i="93" s="1"/>
  <c r="F2116" i="93"/>
  <c r="G2116" i="93" s="1"/>
  <c r="F2115" i="93"/>
  <c r="G2115" i="93" s="1"/>
  <c r="F2114" i="93"/>
  <c r="G2114" i="93" s="1"/>
  <c r="F2113" i="93"/>
  <c r="G2113" i="93" s="1"/>
  <c r="F2112" i="93"/>
  <c r="G2112" i="93" s="1"/>
  <c r="F2111" i="93"/>
  <c r="G2111" i="93" s="1"/>
  <c r="F2108" i="93"/>
  <c r="G2108" i="93" s="1"/>
  <c r="F2107" i="93"/>
  <c r="G2107" i="93" s="1"/>
  <c r="F2106" i="93"/>
  <c r="G2106" i="93" s="1"/>
  <c r="F2105" i="93"/>
  <c r="G2105" i="93" s="1"/>
  <c r="F2104" i="93"/>
  <c r="G2104" i="93" s="1"/>
  <c r="F2103" i="93"/>
  <c r="G2103" i="93" s="1"/>
  <c r="F2100" i="93"/>
  <c r="G2100" i="93" s="1"/>
  <c r="F2099" i="93"/>
  <c r="G2099" i="93" s="1"/>
  <c r="F2098" i="93"/>
  <c r="G2098" i="93" s="1"/>
  <c r="F2097" i="93"/>
  <c r="G2097" i="93" s="1"/>
  <c r="F2096" i="93"/>
  <c r="G2096" i="93" s="1"/>
  <c r="F2095" i="93"/>
  <c r="G2095" i="93" s="1"/>
  <c r="F2094" i="93"/>
  <c r="G2094" i="93" s="1"/>
  <c r="F2093" i="93"/>
  <c r="G2093" i="93" s="1"/>
  <c r="F2092" i="93"/>
  <c r="G2092" i="93" s="1"/>
  <c r="F2091" i="93"/>
  <c r="G2091" i="93" s="1"/>
  <c r="F2090" i="93"/>
  <c r="F2089" i="93"/>
  <c r="G2089" i="93" s="1"/>
  <c r="F2088" i="93"/>
  <c r="G2088" i="93" s="1"/>
  <c r="F2087" i="93"/>
  <c r="G2087" i="93" s="1"/>
  <c r="F2086" i="93"/>
  <c r="G2086" i="93" s="1"/>
  <c r="F2085" i="93"/>
  <c r="G2085" i="93" s="1"/>
  <c r="F2084" i="93"/>
  <c r="G2084" i="93" s="1"/>
  <c r="F2083" i="93"/>
  <c r="G2083" i="93" s="1"/>
  <c r="F2082" i="93"/>
  <c r="F2081" i="93"/>
  <c r="G2081" i="93" s="1"/>
  <c r="F2080" i="93"/>
  <c r="G2080" i="93" s="1"/>
  <c r="F2076" i="93"/>
  <c r="G2076" i="93" s="1"/>
  <c r="F2075" i="93"/>
  <c r="G2075" i="93" s="1"/>
  <c r="F2073" i="93"/>
  <c r="G2073" i="93" s="1"/>
  <c r="F2071" i="93"/>
  <c r="G2071" i="93" s="1"/>
  <c r="F2070" i="93"/>
  <c r="G2070" i="93" s="1"/>
  <c r="F2069" i="93"/>
  <c r="G2069" i="93" s="1"/>
  <c r="F2066" i="93"/>
  <c r="G2066" i="93" s="1"/>
  <c r="F2062" i="93"/>
  <c r="G2062" i="93" s="1"/>
  <c r="F2061" i="93"/>
  <c r="G2061" i="93" s="1"/>
  <c r="F2060" i="93"/>
  <c r="G2060" i="93" s="1"/>
  <c r="F2059" i="93"/>
  <c r="G2059" i="93" s="1"/>
  <c r="F2058" i="93"/>
  <c r="G2058" i="93" s="1"/>
  <c r="F2057" i="93"/>
  <c r="G2057" i="93" s="1"/>
  <c r="F2056" i="93"/>
  <c r="G2056" i="93" s="1"/>
  <c r="F2055" i="93"/>
  <c r="G2055" i="93" s="1"/>
  <c r="F2054" i="93"/>
  <c r="F2053" i="93"/>
  <c r="G2053" i="93" s="1"/>
  <c r="F2049" i="93"/>
  <c r="G2049" i="93" s="1"/>
  <c r="F2048" i="93"/>
  <c r="G2048" i="93" s="1"/>
  <c r="F2047" i="93"/>
  <c r="G2047" i="93" s="1"/>
  <c r="F2046" i="93"/>
  <c r="G2046" i="93" s="1"/>
  <c r="F2045" i="93"/>
  <c r="G2045" i="93" s="1"/>
  <c r="F2044" i="93"/>
  <c r="G2044" i="93" s="1"/>
  <c r="F2043" i="93"/>
  <c r="G2043" i="93" s="1"/>
  <c r="F2042" i="93"/>
  <c r="G2042" i="93" s="1"/>
  <c r="F2041" i="93"/>
  <c r="G2041" i="93" s="1"/>
  <c r="F2040" i="93"/>
  <c r="G2040" i="93" s="1"/>
  <c r="F2034" i="93"/>
  <c r="G2034" i="93" s="1"/>
  <c r="F2033" i="93"/>
  <c r="G2033" i="93" s="1"/>
  <c r="F2030" i="93"/>
  <c r="G2030" i="93" s="1"/>
  <c r="F2029" i="93"/>
  <c r="G2029" i="93" s="1"/>
  <c r="F2028" i="93"/>
  <c r="G2028" i="93" s="1"/>
  <c r="F2027" i="93"/>
  <c r="G2027" i="93" s="1"/>
  <c r="F2026" i="93"/>
  <c r="G2026" i="93" s="1"/>
  <c r="F2024" i="93"/>
  <c r="G2024" i="93" s="1"/>
  <c r="F2023" i="93"/>
  <c r="G2023" i="93" s="1"/>
  <c r="F2020" i="93"/>
  <c r="G2020" i="93" s="1"/>
  <c r="F2019" i="93"/>
  <c r="G2019" i="93" s="1"/>
  <c r="F2018" i="93"/>
  <c r="G2018" i="93" s="1"/>
  <c r="F2014" i="93"/>
  <c r="G2014" i="93" s="1"/>
  <c r="F2013" i="93"/>
  <c r="G2013" i="93" s="1"/>
  <c r="F2012" i="93"/>
  <c r="F2011" i="93"/>
  <c r="G2011" i="93" s="1"/>
  <c r="F2010" i="93"/>
  <c r="G2010" i="93" s="1"/>
  <c r="F2009" i="93"/>
  <c r="G2009" i="93" s="1"/>
  <c r="F2008" i="93"/>
  <c r="G2008" i="93" s="1"/>
  <c r="F2007" i="93"/>
  <c r="G2007" i="93" s="1"/>
  <c r="F2006" i="93"/>
  <c r="G2006" i="93" s="1"/>
  <c r="F2005" i="93"/>
  <c r="G2005" i="93" s="1"/>
  <c r="F2004" i="93"/>
  <c r="G2004" i="93" s="1"/>
  <c r="F2003" i="93"/>
  <c r="G2003" i="93" s="1"/>
  <c r="F2002" i="93"/>
  <c r="G2002" i="93" s="1"/>
  <c r="F1999" i="93"/>
  <c r="G1999" i="93" s="1"/>
  <c r="F1998" i="93"/>
  <c r="G1998" i="93" s="1"/>
  <c r="F1997" i="93"/>
  <c r="G1997" i="93" s="1"/>
  <c r="F1996" i="93"/>
  <c r="G1996" i="93" s="1"/>
  <c r="F1995" i="93"/>
  <c r="G1995" i="93" s="1"/>
  <c r="F1994" i="93"/>
  <c r="G1994" i="93" s="1"/>
  <c r="F1993" i="93"/>
  <c r="G1993" i="93" s="1"/>
  <c r="F1990" i="93"/>
  <c r="G1990" i="93" s="1"/>
  <c r="F1989" i="93"/>
  <c r="G1989" i="93" s="1"/>
  <c r="F1988" i="93"/>
  <c r="F1987" i="93"/>
  <c r="G1987" i="93" s="1"/>
  <c r="F1986" i="93"/>
  <c r="G1986" i="93" s="1"/>
  <c r="F1985" i="93"/>
  <c r="G1985" i="93" s="1"/>
  <c r="F1984" i="93"/>
  <c r="G1984" i="93" s="1"/>
  <c r="F1983" i="93"/>
  <c r="G1983" i="93" s="1"/>
  <c r="F1982" i="93"/>
  <c r="G1982" i="93" s="1"/>
  <c r="F1981" i="93"/>
  <c r="G1981" i="93" s="1"/>
  <c r="F1980" i="93"/>
  <c r="G1980" i="93" s="1"/>
  <c r="F1979" i="93"/>
  <c r="G1979" i="93" s="1"/>
  <c r="F1978" i="93"/>
  <c r="G1978" i="93" s="1"/>
  <c r="F1975" i="93"/>
  <c r="G1975" i="93" s="1"/>
  <c r="F1974" i="93"/>
  <c r="G1974" i="93" s="1"/>
  <c r="F1973" i="93"/>
  <c r="G1973" i="93" s="1"/>
  <c r="F1972" i="93"/>
  <c r="G1972" i="93" s="1"/>
  <c r="F1971" i="93"/>
  <c r="G1971" i="93" s="1"/>
  <c r="F1970" i="93"/>
  <c r="G1970" i="93" s="1"/>
  <c r="F1969" i="93"/>
  <c r="G1969" i="93" s="1"/>
  <c r="F1965" i="93"/>
  <c r="G1965" i="93" s="1"/>
  <c r="F1964" i="93"/>
  <c r="G1964" i="93" s="1"/>
  <c r="F1963" i="93"/>
  <c r="G1963" i="93" s="1"/>
  <c r="F1941" i="93"/>
  <c r="G1941" i="93" s="1"/>
  <c r="F1939" i="93"/>
  <c r="G1939" i="93" s="1"/>
  <c r="F1938" i="93"/>
  <c r="G1938" i="93" s="1"/>
  <c r="F1937" i="93"/>
  <c r="G1937" i="93" s="1"/>
  <c r="F1936" i="93"/>
  <c r="G1936" i="93" s="1"/>
  <c r="F1935" i="93"/>
  <c r="G1935" i="93" s="1"/>
  <c r="F1931" i="93"/>
  <c r="G1931" i="93" s="1"/>
  <c r="F1930" i="93"/>
  <c r="G1930" i="93" s="1"/>
  <c r="F1927" i="93"/>
  <c r="G1927" i="93" s="1"/>
  <c r="F1926" i="93"/>
  <c r="G1926" i="93" s="1"/>
  <c r="F1925" i="93"/>
  <c r="G1925" i="93" s="1"/>
  <c r="F1924" i="93"/>
  <c r="G1924" i="93" s="1"/>
  <c r="F1923" i="93"/>
  <c r="G1923" i="93" s="1"/>
  <c r="F1922" i="93"/>
  <c r="G1922" i="93" s="1"/>
  <c r="F1921" i="93"/>
  <c r="G1921" i="93" s="1"/>
  <c r="F1920" i="93"/>
  <c r="G1920" i="93" s="1"/>
  <c r="F1916" i="93"/>
  <c r="G1916" i="93" s="1"/>
  <c r="F1915" i="93"/>
  <c r="G1915" i="93" s="1"/>
  <c r="F1912" i="93"/>
  <c r="G1912" i="93" s="1"/>
  <c r="F1911" i="93"/>
  <c r="G1911" i="93" s="1"/>
  <c r="F1910" i="93"/>
  <c r="G1910" i="93" s="1"/>
  <c r="F1909" i="93"/>
  <c r="G1909" i="93" s="1"/>
  <c r="F1908" i="93"/>
  <c r="G1908" i="93" s="1"/>
  <c r="F1907" i="93"/>
  <c r="G1907" i="93" s="1"/>
  <c r="F1906" i="93"/>
  <c r="G1906" i="93" s="1"/>
  <c r="F1905" i="93"/>
  <c r="G1905" i="93" s="1"/>
  <c r="F1864" i="93"/>
  <c r="G1864" i="93" s="1"/>
  <c r="F1863" i="93"/>
  <c r="G1863" i="93" s="1"/>
  <c r="F1862" i="93"/>
  <c r="G1862" i="93" s="1"/>
  <c r="F1861" i="93"/>
  <c r="G1861" i="93" s="1"/>
  <c r="F1856" i="93"/>
  <c r="G1856" i="93" s="1"/>
  <c r="F1855" i="93"/>
  <c r="G1855" i="93" s="1"/>
  <c r="F1854" i="93"/>
  <c r="G1854" i="93" s="1"/>
  <c r="F1853" i="93"/>
  <c r="G1853" i="93" s="1"/>
  <c r="F1852" i="93"/>
  <c r="G1852" i="93" s="1"/>
  <c r="F1851" i="93"/>
  <c r="G1851" i="93" s="1"/>
  <c r="F1850" i="93"/>
  <c r="G1850" i="93" s="1"/>
  <c r="F1849" i="93"/>
  <c r="G1849" i="93" s="1"/>
  <c r="F1844" i="93"/>
  <c r="G1844" i="93" s="1"/>
  <c r="F1843" i="93"/>
  <c r="G1843" i="93" s="1"/>
  <c r="F1842" i="93"/>
  <c r="G1842" i="93" s="1"/>
  <c r="F1841" i="93"/>
  <c r="G1841" i="93" s="1"/>
  <c r="F1840" i="93"/>
  <c r="G1840" i="93" s="1"/>
  <c r="F1839" i="93"/>
  <c r="G1839" i="93" s="1"/>
  <c r="F1838" i="93"/>
  <c r="G1838" i="93" s="1"/>
  <c r="F1837" i="93"/>
  <c r="G1837" i="93" s="1"/>
  <c r="F1836" i="93"/>
  <c r="G1836" i="93" s="1"/>
  <c r="F1835" i="93"/>
  <c r="G1835" i="93" s="1"/>
  <c r="F1834" i="93"/>
  <c r="G1834" i="93" s="1"/>
  <c r="F1828" i="93"/>
  <c r="G1828" i="93" s="1"/>
  <c r="F1827" i="93"/>
  <c r="G1827" i="93" s="1"/>
  <c r="F1826" i="93"/>
  <c r="G1826" i="93" s="1"/>
  <c r="F1825" i="93"/>
  <c r="G1825" i="93" s="1"/>
  <c r="F1820" i="93"/>
  <c r="G1820" i="93" s="1"/>
  <c r="F1819" i="93"/>
  <c r="G1819" i="93" s="1"/>
  <c r="F1818" i="93"/>
  <c r="G1818" i="93" s="1"/>
  <c r="F1817" i="93"/>
  <c r="G1817" i="93" s="1"/>
  <c r="F1816" i="93"/>
  <c r="G1816" i="93" s="1"/>
  <c r="F1815" i="93"/>
  <c r="G1815" i="93" s="1"/>
  <c r="F1814" i="93"/>
  <c r="G1814" i="93" s="1"/>
  <c r="F1813" i="93"/>
  <c r="G1813" i="93" s="1"/>
  <c r="F1808" i="93"/>
  <c r="G1808" i="93" s="1"/>
  <c r="F1807" i="93"/>
  <c r="G1807" i="93" s="1"/>
  <c r="F1806" i="93"/>
  <c r="G1806" i="93" s="1"/>
  <c r="F1805" i="93"/>
  <c r="G1805" i="93" s="1"/>
  <c r="F1804" i="93"/>
  <c r="G1804" i="93" s="1"/>
  <c r="F1803" i="93"/>
  <c r="G1803" i="93" s="1"/>
  <c r="F1802" i="93"/>
  <c r="G1802" i="93" s="1"/>
  <c r="F1801" i="93"/>
  <c r="G1801" i="93" s="1"/>
  <c r="F1800" i="93"/>
  <c r="G1800" i="93" s="1"/>
  <c r="F1799" i="93"/>
  <c r="G1799" i="93" s="1"/>
  <c r="F1798" i="93"/>
  <c r="G1798" i="93" s="1"/>
  <c r="F1792" i="93"/>
  <c r="G1792" i="93" s="1"/>
  <c r="F1791" i="93"/>
  <c r="G1791" i="93" s="1"/>
  <c r="F1790" i="93"/>
  <c r="G1790" i="93" s="1"/>
  <c r="F1789" i="93"/>
  <c r="G1789" i="93" s="1"/>
  <c r="F1784" i="93"/>
  <c r="G1784" i="93" s="1"/>
  <c r="F1783" i="93"/>
  <c r="G1783" i="93" s="1"/>
  <c r="F1782" i="93"/>
  <c r="G1782" i="93" s="1"/>
  <c r="F1781" i="93"/>
  <c r="G1781" i="93" s="1"/>
  <c r="F1780" i="93"/>
  <c r="G1780" i="93" s="1"/>
  <c r="F1779" i="93"/>
  <c r="G1779" i="93" s="1"/>
  <c r="F1778" i="93"/>
  <c r="G1778" i="93" s="1"/>
  <c r="F1777" i="93"/>
  <c r="G1777" i="93" s="1"/>
  <c r="F1772" i="93"/>
  <c r="G1772" i="93" s="1"/>
  <c r="F1771" i="93"/>
  <c r="G1771" i="93" s="1"/>
  <c r="F1770" i="93"/>
  <c r="G1770" i="93" s="1"/>
  <c r="F1769" i="93"/>
  <c r="G1769" i="93" s="1"/>
  <c r="F1768" i="93"/>
  <c r="G1768" i="93" s="1"/>
  <c r="F1767" i="93"/>
  <c r="G1767" i="93" s="1"/>
  <c r="F1766" i="93"/>
  <c r="G1766" i="93" s="1"/>
  <c r="F1765" i="93"/>
  <c r="G1765" i="93" s="1"/>
  <c r="F1764" i="93"/>
  <c r="G1764" i="93" s="1"/>
  <c r="F1763" i="93"/>
  <c r="G1763" i="93" s="1"/>
  <c r="F1762" i="93"/>
  <c r="G1762" i="93" s="1"/>
  <c r="F1756" i="93"/>
  <c r="G1756" i="93" s="1"/>
  <c r="F1755" i="93"/>
  <c r="G1755" i="93" s="1"/>
  <c r="F1754" i="93"/>
  <c r="G1754" i="93" s="1"/>
  <c r="F1753" i="93"/>
  <c r="G1753" i="93" s="1"/>
  <c r="F1748" i="93"/>
  <c r="G1748" i="93" s="1"/>
  <c r="F1747" i="93"/>
  <c r="G1747" i="93" s="1"/>
  <c r="F1746" i="93"/>
  <c r="G1746" i="93" s="1"/>
  <c r="F1745" i="93"/>
  <c r="G1745" i="93" s="1"/>
  <c r="F1744" i="93"/>
  <c r="G1744" i="93" s="1"/>
  <c r="F1743" i="93"/>
  <c r="G1743" i="93" s="1"/>
  <c r="F1742" i="93"/>
  <c r="G1742" i="93" s="1"/>
  <c r="F1741" i="93"/>
  <c r="G1741" i="93" s="1"/>
  <c r="F1736" i="93"/>
  <c r="G1736" i="93" s="1"/>
  <c r="F1735" i="93"/>
  <c r="G1735" i="93" s="1"/>
  <c r="F1734" i="93"/>
  <c r="F1733" i="93"/>
  <c r="G1733" i="93" s="1"/>
  <c r="F1732" i="93"/>
  <c r="G1732" i="93" s="1"/>
  <c r="F1731" i="93"/>
  <c r="G1731" i="93" s="1"/>
  <c r="F1730" i="93"/>
  <c r="G1730" i="93" s="1"/>
  <c r="F1729" i="93"/>
  <c r="G1729" i="93" s="1"/>
  <c r="F1728" i="93"/>
  <c r="G1728" i="93" s="1"/>
  <c r="F1727" i="93"/>
  <c r="G1727" i="93" s="1"/>
  <c r="F1726" i="93"/>
  <c r="G1726" i="93" s="1"/>
  <c r="F1720" i="93"/>
  <c r="G1720" i="93" s="1"/>
  <c r="F1719" i="93"/>
  <c r="G1719" i="93" s="1"/>
  <c r="F1718" i="93"/>
  <c r="G1718" i="93" s="1"/>
  <c r="F1717" i="93"/>
  <c r="G1717" i="93" s="1"/>
  <c r="F1712" i="93"/>
  <c r="G1712" i="93" s="1"/>
  <c r="F1711" i="93"/>
  <c r="G1711" i="93" s="1"/>
  <c r="F1710" i="93"/>
  <c r="G1710" i="93" s="1"/>
  <c r="F1709" i="93"/>
  <c r="G1709" i="93" s="1"/>
  <c r="F1708" i="93"/>
  <c r="G1708" i="93" s="1"/>
  <c r="F1707" i="93"/>
  <c r="G1707" i="93" s="1"/>
  <c r="F1706" i="93"/>
  <c r="G1706" i="93" s="1"/>
  <c r="F1705" i="93"/>
  <c r="G1705" i="93" s="1"/>
  <c r="F1700" i="93"/>
  <c r="G1700" i="93" s="1"/>
  <c r="F1699" i="93"/>
  <c r="G1699" i="93" s="1"/>
  <c r="F1698" i="93"/>
  <c r="G1698" i="93" s="1"/>
  <c r="F1697" i="93"/>
  <c r="G1697" i="93" s="1"/>
  <c r="F1696" i="93"/>
  <c r="G1696" i="93" s="1"/>
  <c r="F1695" i="93"/>
  <c r="G1695" i="93" s="1"/>
  <c r="F1694" i="93"/>
  <c r="G1694" i="93" s="1"/>
  <c r="F1693" i="93"/>
  <c r="G1693" i="93" s="1"/>
  <c r="F1692" i="93"/>
  <c r="G1692" i="93" s="1"/>
  <c r="F1691" i="93"/>
  <c r="G1691" i="93" s="1"/>
  <c r="F1690" i="93"/>
  <c r="G1690" i="93" s="1"/>
  <c r="F1684" i="93"/>
  <c r="G1684" i="93" s="1"/>
  <c r="F1683" i="93"/>
  <c r="G1683" i="93" s="1"/>
  <c r="F1682" i="93"/>
  <c r="G1682" i="93" s="1"/>
  <c r="F1681" i="93"/>
  <c r="G1681" i="93" s="1"/>
  <c r="F1676" i="93"/>
  <c r="G1676" i="93" s="1"/>
  <c r="F1675" i="93"/>
  <c r="G1675" i="93" s="1"/>
  <c r="F1674" i="93"/>
  <c r="G1674" i="93" s="1"/>
  <c r="F1673" i="93"/>
  <c r="G1673" i="93" s="1"/>
  <c r="F1672" i="93"/>
  <c r="G1672" i="93" s="1"/>
  <c r="F1671" i="93"/>
  <c r="G1671" i="93" s="1"/>
  <c r="F1670" i="93"/>
  <c r="G1670" i="93" s="1"/>
  <c r="F1669" i="93"/>
  <c r="G1669" i="93" s="1"/>
  <c r="F1664" i="93"/>
  <c r="G1664" i="93" s="1"/>
  <c r="F1663" i="93"/>
  <c r="G1663" i="93" s="1"/>
  <c r="F1662" i="93"/>
  <c r="G1662" i="93" s="1"/>
  <c r="F1661" i="93"/>
  <c r="G1661" i="93" s="1"/>
  <c r="F1660" i="93"/>
  <c r="G1660" i="93" s="1"/>
  <c r="F1659" i="93"/>
  <c r="G1659" i="93" s="1"/>
  <c r="F1658" i="93"/>
  <c r="G1658" i="93" s="1"/>
  <c r="F1657" i="93"/>
  <c r="G1657" i="93" s="1"/>
  <c r="F1656" i="93"/>
  <c r="G1656" i="93" s="1"/>
  <c r="F1655" i="93"/>
  <c r="G1655" i="93" s="1"/>
  <c r="F1654" i="93"/>
  <c r="G1654" i="93" s="1"/>
  <c r="F1385" i="93"/>
  <c r="G1385" i="93" s="1"/>
  <c r="F1384" i="93"/>
  <c r="G1384" i="93" s="1"/>
  <c r="F1383" i="93"/>
  <c r="G1383" i="93" s="1"/>
  <c r="F1382" i="93"/>
  <c r="G1382" i="93" s="1"/>
  <c r="F1381" i="93"/>
  <c r="G1381" i="93" s="1"/>
  <c r="F1380" i="93"/>
  <c r="G1380" i="93" s="1"/>
  <c r="F1376" i="93"/>
  <c r="G1376" i="93" s="1"/>
  <c r="F1375" i="93"/>
  <c r="G1375" i="93" s="1"/>
  <c r="F1374" i="93"/>
  <c r="G1374" i="93" s="1"/>
  <c r="F1373" i="93"/>
  <c r="G1373" i="93" s="1"/>
  <c r="F1372" i="93"/>
  <c r="G1372" i="93" s="1"/>
  <c r="F1371" i="93"/>
  <c r="G1371" i="93" s="1"/>
  <c r="F1358" i="93"/>
  <c r="G1358" i="93" s="1"/>
  <c r="F1357" i="93"/>
  <c r="G1357" i="93" s="1"/>
  <c r="F1356" i="93"/>
  <c r="G1356" i="93" s="1"/>
  <c r="F1355" i="93"/>
  <c r="G1355" i="93" s="1"/>
  <c r="F1354" i="93"/>
  <c r="G1354" i="93" s="1"/>
  <c r="F1353" i="93"/>
  <c r="G1353" i="93" s="1"/>
  <c r="F1349" i="93"/>
  <c r="G1349" i="93" s="1"/>
  <c r="F1348" i="93"/>
  <c r="G1348" i="93" s="1"/>
  <c r="F1347" i="93"/>
  <c r="G1347" i="93" s="1"/>
  <c r="F1346" i="93"/>
  <c r="G1346" i="93" s="1"/>
  <c r="F1345" i="93"/>
  <c r="G1345" i="93" s="1"/>
  <c r="F1344" i="93"/>
  <c r="G1344" i="93" s="1"/>
  <c r="F1339" i="93"/>
  <c r="G1339" i="93" s="1"/>
  <c r="F1338" i="93"/>
  <c r="G1338" i="93" s="1"/>
  <c r="F1337" i="93"/>
  <c r="G1337" i="93" s="1"/>
  <c r="F1336" i="93"/>
  <c r="G1336" i="93" s="1"/>
  <c r="F1291" i="93"/>
  <c r="G1291" i="93" s="1"/>
  <c r="F1290" i="93"/>
  <c r="G1290" i="93" s="1"/>
  <c r="F1289" i="93"/>
  <c r="G1289" i="93" s="1"/>
  <c r="F1288" i="93"/>
  <c r="G1288" i="93" s="1"/>
  <c r="F1285" i="93"/>
  <c r="G1285" i="93" s="1"/>
  <c r="F1284" i="93"/>
  <c r="G1284" i="93" s="1"/>
  <c r="F1283" i="93"/>
  <c r="G1283" i="93" s="1"/>
  <c r="F1278" i="93"/>
  <c r="G1278" i="93" s="1"/>
  <c r="F1277" i="93"/>
  <c r="G1277" i="93" s="1"/>
  <c r="F1276" i="93"/>
  <c r="G1276" i="93" s="1"/>
  <c r="F1275" i="93"/>
  <c r="G1275" i="93" s="1"/>
  <c r="F1274" i="93"/>
  <c r="G1274" i="93" s="1"/>
  <c r="F1273" i="93"/>
  <c r="G1273" i="93" s="1"/>
  <c r="F1272" i="93"/>
  <c r="G1272" i="93" s="1"/>
  <c r="F1271" i="93"/>
  <c r="G1271" i="93" s="1"/>
  <c r="F1270" i="93"/>
  <c r="G1270" i="93" s="1"/>
  <c r="F1265" i="93"/>
  <c r="G1265" i="93" s="1"/>
  <c r="F1264" i="93"/>
  <c r="G1264" i="93" s="1"/>
  <c r="F1263" i="93"/>
  <c r="G1263" i="93" s="1"/>
  <c r="F1262" i="93"/>
  <c r="G1262" i="93" s="1"/>
  <c r="F1261" i="93"/>
  <c r="G1261" i="93" s="1"/>
  <c r="F1260" i="93"/>
  <c r="G1260" i="93" s="1"/>
  <c r="F1259" i="93"/>
  <c r="G1259" i="93" s="1"/>
  <c r="F1258" i="93"/>
  <c r="G1258" i="93" s="1"/>
  <c r="F1257" i="93"/>
  <c r="G1257" i="93" s="1"/>
  <c r="F1256" i="93"/>
  <c r="G1256" i="93" s="1"/>
  <c r="F1255" i="93"/>
  <c r="G1255" i="93" s="1"/>
  <c r="F1249" i="93"/>
  <c r="G1249" i="93" s="1"/>
  <c r="F1248" i="93"/>
  <c r="G1248" i="93" s="1"/>
  <c r="F1247" i="93"/>
  <c r="G1247" i="93" s="1"/>
  <c r="F1246" i="93"/>
  <c r="G1246" i="93" s="1"/>
  <c r="F1243" i="93"/>
  <c r="G1243" i="93" s="1"/>
  <c r="F1242" i="93"/>
  <c r="G1242" i="93" s="1"/>
  <c r="F1241" i="93"/>
  <c r="G1241" i="93" s="1"/>
  <c r="F1236" i="93"/>
  <c r="G1236" i="93" s="1"/>
  <c r="F1235" i="93"/>
  <c r="G1235" i="93" s="1"/>
  <c r="F1234" i="93"/>
  <c r="F1233" i="93"/>
  <c r="G1233" i="93" s="1"/>
  <c r="F1232" i="93"/>
  <c r="G1232" i="93" s="1"/>
  <c r="F1231" i="93"/>
  <c r="G1231" i="93" s="1"/>
  <c r="F1230" i="93"/>
  <c r="G1230" i="93" s="1"/>
  <c r="F1229" i="93"/>
  <c r="G1229" i="93" s="1"/>
  <c r="F1228" i="93"/>
  <c r="G1228" i="93" s="1"/>
  <c r="F1223" i="93"/>
  <c r="G1223" i="93" s="1"/>
  <c r="F1222" i="93"/>
  <c r="G1222" i="93" s="1"/>
  <c r="F1221" i="93"/>
  <c r="G1221" i="93" s="1"/>
  <c r="F1220" i="93"/>
  <c r="G1220" i="93" s="1"/>
  <c r="F1219" i="93"/>
  <c r="G1219" i="93" s="1"/>
  <c r="F1218" i="93"/>
  <c r="G1218" i="93" s="1"/>
  <c r="F1217" i="93"/>
  <c r="G1217" i="93" s="1"/>
  <c r="F1216" i="93"/>
  <c r="G1216" i="93" s="1"/>
  <c r="F1215" i="93"/>
  <c r="G1215" i="93" s="1"/>
  <c r="F1214" i="93"/>
  <c r="G1214" i="93" s="1"/>
  <c r="F1213" i="93"/>
  <c r="G1213" i="93" s="1"/>
  <c r="F1207" i="93"/>
  <c r="G1207" i="93" s="1"/>
  <c r="F1206" i="93"/>
  <c r="G1206" i="93" s="1"/>
  <c r="F1205" i="93"/>
  <c r="G1205" i="93" s="1"/>
  <c r="F1204" i="93"/>
  <c r="G1204" i="93" s="1"/>
  <c r="F1201" i="93"/>
  <c r="G1201" i="93" s="1"/>
  <c r="F1200" i="93"/>
  <c r="G1200" i="93" s="1"/>
  <c r="F1199" i="93"/>
  <c r="G1199" i="93" s="1"/>
  <c r="F1194" i="93"/>
  <c r="G1194" i="93" s="1"/>
  <c r="F1193" i="93"/>
  <c r="G1193" i="93" s="1"/>
  <c r="F1192" i="93"/>
  <c r="G1192" i="93" s="1"/>
  <c r="F1191" i="93"/>
  <c r="G1191" i="93" s="1"/>
  <c r="F1190" i="93"/>
  <c r="G1190" i="93" s="1"/>
  <c r="F1189" i="93"/>
  <c r="G1189" i="93" s="1"/>
  <c r="F1188" i="93"/>
  <c r="G1188" i="93" s="1"/>
  <c r="F1187" i="93"/>
  <c r="G1187" i="93" s="1"/>
  <c r="F1186" i="93"/>
  <c r="G1186" i="93" s="1"/>
  <c r="F1181" i="93"/>
  <c r="G1181" i="93" s="1"/>
  <c r="F1180" i="93"/>
  <c r="G1180" i="93" s="1"/>
  <c r="F1179" i="93"/>
  <c r="G1179" i="93" s="1"/>
  <c r="F1178" i="93"/>
  <c r="G1178" i="93" s="1"/>
  <c r="F1177" i="93"/>
  <c r="G1177" i="93" s="1"/>
  <c r="F1176" i="93"/>
  <c r="G1176" i="93" s="1"/>
  <c r="F1175" i="93"/>
  <c r="G1175" i="93" s="1"/>
  <c r="F1174" i="93"/>
  <c r="G1174" i="93" s="1"/>
  <c r="F1173" i="93"/>
  <c r="G1173" i="93" s="1"/>
  <c r="F1172" i="93"/>
  <c r="G1172" i="93" s="1"/>
  <c r="F1171" i="93"/>
  <c r="G1171" i="93" s="1"/>
  <c r="F1165" i="93"/>
  <c r="G1165" i="93" s="1"/>
  <c r="F1164" i="93"/>
  <c r="G1164" i="93" s="1"/>
  <c r="F1163" i="93"/>
  <c r="G1163" i="93" s="1"/>
  <c r="F1162" i="93"/>
  <c r="G1162" i="93" s="1"/>
  <c r="F1159" i="93"/>
  <c r="G1159" i="93" s="1"/>
  <c r="F1158" i="93"/>
  <c r="G1158" i="93" s="1"/>
  <c r="F1157" i="93"/>
  <c r="G1157" i="93" s="1"/>
  <c r="F1152" i="93"/>
  <c r="G1152" i="93" s="1"/>
  <c r="F1151" i="93"/>
  <c r="G1151" i="93" s="1"/>
  <c r="F1150" i="93"/>
  <c r="G1150" i="93" s="1"/>
  <c r="F1149" i="93"/>
  <c r="G1149" i="93" s="1"/>
  <c r="F1148" i="93"/>
  <c r="G1148" i="93" s="1"/>
  <c r="F1147" i="93"/>
  <c r="G1147" i="93" s="1"/>
  <c r="F1146" i="93"/>
  <c r="G1146" i="93" s="1"/>
  <c r="F1145" i="93"/>
  <c r="G1145" i="93" s="1"/>
  <c r="F1144" i="93"/>
  <c r="G1144" i="93" s="1"/>
  <c r="F1139" i="93"/>
  <c r="G1139" i="93" s="1"/>
  <c r="F1138" i="93"/>
  <c r="G1138" i="93" s="1"/>
  <c r="F1137" i="93"/>
  <c r="G1137" i="93" s="1"/>
  <c r="F1136" i="93"/>
  <c r="G1136" i="93" s="1"/>
  <c r="F1135" i="93"/>
  <c r="G1135" i="93" s="1"/>
  <c r="F1134" i="93"/>
  <c r="G1134" i="93" s="1"/>
  <c r="F1133" i="93"/>
  <c r="G1133" i="93" s="1"/>
  <c r="F1132" i="93"/>
  <c r="G1132" i="93" s="1"/>
  <c r="F1131" i="93"/>
  <c r="G1131" i="93" s="1"/>
  <c r="F1130" i="93"/>
  <c r="G1130" i="93" s="1"/>
  <c r="F1129" i="93"/>
  <c r="G1129" i="93" s="1"/>
  <c r="F1123" i="93"/>
  <c r="G1123" i="93" s="1"/>
  <c r="F1122" i="93"/>
  <c r="G1122" i="93" s="1"/>
  <c r="F1121" i="93"/>
  <c r="G1121" i="93" s="1"/>
  <c r="F1120" i="93"/>
  <c r="G1120" i="93" s="1"/>
  <c r="F1117" i="93"/>
  <c r="G1117" i="93" s="1"/>
  <c r="F1116" i="93"/>
  <c r="G1116" i="93" s="1"/>
  <c r="F1115" i="93"/>
  <c r="G1115" i="93" s="1"/>
  <c r="F1110" i="93"/>
  <c r="G1110" i="93" s="1"/>
  <c r="F1109" i="93"/>
  <c r="G1109" i="93" s="1"/>
  <c r="F1108" i="93"/>
  <c r="G1108" i="93" s="1"/>
  <c r="F1107" i="93"/>
  <c r="G1107" i="93" s="1"/>
  <c r="F1106" i="93"/>
  <c r="G1106" i="93" s="1"/>
  <c r="F1105" i="93"/>
  <c r="G1105" i="93" s="1"/>
  <c r="F1104" i="93"/>
  <c r="G1104" i="93" s="1"/>
  <c r="F1103" i="93"/>
  <c r="G1103" i="93" s="1"/>
  <c r="F1102" i="93"/>
  <c r="G1102" i="93" s="1"/>
  <c r="F1097" i="93"/>
  <c r="G1097" i="93" s="1"/>
  <c r="F1096" i="93"/>
  <c r="G1096" i="93" s="1"/>
  <c r="F1095" i="93"/>
  <c r="G1095" i="93" s="1"/>
  <c r="F1094" i="93"/>
  <c r="G1094" i="93" s="1"/>
  <c r="F1093" i="93"/>
  <c r="G1093" i="93" s="1"/>
  <c r="F1092" i="93"/>
  <c r="G1092" i="93" s="1"/>
  <c r="F1091" i="93"/>
  <c r="G1091" i="93" s="1"/>
  <c r="F1090" i="93"/>
  <c r="G1090" i="93" s="1"/>
  <c r="F1089" i="93"/>
  <c r="G1089" i="93" s="1"/>
  <c r="F1088" i="93"/>
  <c r="G1088" i="93" s="1"/>
  <c r="F1087" i="93"/>
  <c r="G1087" i="93" s="1"/>
  <c r="F1081" i="93"/>
  <c r="G1081" i="93" s="1"/>
  <c r="F1080" i="93"/>
  <c r="G1080" i="93" s="1"/>
  <c r="F1079" i="93"/>
  <c r="G1079" i="93" s="1"/>
  <c r="F1078" i="93"/>
  <c r="G1078" i="93" s="1"/>
  <c r="F1075" i="93"/>
  <c r="G1075" i="93" s="1"/>
  <c r="F1074" i="93"/>
  <c r="G1074" i="93" s="1"/>
  <c r="F1073" i="93"/>
  <c r="G1073" i="93" s="1"/>
  <c r="F1068" i="93"/>
  <c r="G1068" i="93" s="1"/>
  <c r="F1067" i="93"/>
  <c r="G1067" i="93" s="1"/>
  <c r="F1066" i="93"/>
  <c r="G1066" i="93" s="1"/>
  <c r="F1065" i="93"/>
  <c r="G1065" i="93" s="1"/>
  <c r="F1064" i="93"/>
  <c r="G1064" i="93" s="1"/>
  <c r="F1063" i="93"/>
  <c r="G1063" i="93" s="1"/>
  <c r="F1062" i="93"/>
  <c r="G1062" i="93" s="1"/>
  <c r="F1061" i="93"/>
  <c r="G1061" i="93" s="1"/>
  <c r="F1060" i="93"/>
  <c r="G1060" i="93" s="1"/>
  <c r="F1055" i="93"/>
  <c r="G1055" i="93" s="1"/>
  <c r="F1054" i="93"/>
  <c r="G1054" i="93" s="1"/>
  <c r="F1053" i="93"/>
  <c r="G1053" i="93" s="1"/>
  <c r="F1052" i="93"/>
  <c r="G1052" i="93" s="1"/>
  <c r="F1051" i="93"/>
  <c r="G1051" i="93" s="1"/>
  <c r="F1050" i="93"/>
  <c r="G1050" i="93" s="1"/>
  <c r="F1049" i="93"/>
  <c r="G1049" i="93" s="1"/>
  <c r="F1048" i="93"/>
  <c r="G1048" i="93" s="1"/>
  <c r="F1047" i="93"/>
  <c r="G1047" i="93" s="1"/>
  <c r="F1046" i="93"/>
  <c r="G1046" i="93" s="1"/>
  <c r="F1045" i="93"/>
  <c r="G1045" i="93" s="1"/>
  <c r="F1039" i="93"/>
  <c r="G1039" i="93" s="1"/>
  <c r="F1038" i="93"/>
  <c r="G1038" i="93" s="1"/>
  <c r="F1037" i="93"/>
  <c r="G1037" i="93" s="1"/>
  <c r="F1036" i="93"/>
  <c r="G1036" i="93" s="1"/>
  <c r="F1033" i="93"/>
  <c r="G1033" i="93" s="1"/>
  <c r="F1032" i="93"/>
  <c r="G1032" i="93" s="1"/>
  <c r="F1031" i="93"/>
  <c r="G1031" i="93" s="1"/>
  <c r="F1026" i="93"/>
  <c r="G1026" i="93" s="1"/>
  <c r="F1025" i="93"/>
  <c r="G1025" i="93" s="1"/>
  <c r="F1024" i="93"/>
  <c r="G1024" i="93" s="1"/>
  <c r="F1023" i="93"/>
  <c r="G1023" i="93" s="1"/>
  <c r="F1022" i="93"/>
  <c r="G1022" i="93" s="1"/>
  <c r="F1021" i="93"/>
  <c r="G1021" i="93" s="1"/>
  <c r="F1020" i="93"/>
  <c r="G1020" i="93" s="1"/>
  <c r="F1019" i="93"/>
  <c r="G1019" i="93" s="1"/>
  <c r="F1018" i="93"/>
  <c r="G1018" i="93" s="1"/>
  <c r="F1013" i="93"/>
  <c r="G1013" i="93" s="1"/>
  <c r="F1012" i="93"/>
  <c r="G1012" i="93" s="1"/>
  <c r="F1011" i="93"/>
  <c r="G1011" i="93" s="1"/>
  <c r="F1010" i="93"/>
  <c r="G1010" i="93" s="1"/>
  <c r="F1009" i="93"/>
  <c r="G1009" i="93" s="1"/>
  <c r="F1008" i="93"/>
  <c r="G1008" i="93" s="1"/>
  <c r="F1007" i="93"/>
  <c r="G1007" i="93" s="1"/>
  <c r="F1006" i="93"/>
  <c r="G1006" i="93" s="1"/>
  <c r="F1005" i="93"/>
  <c r="G1005" i="93" s="1"/>
  <c r="F1004" i="93"/>
  <c r="G1004" i="93" s="1"/>
  <c r="F1003" i="93"/>
  <c r="G1003" i="93" s="1"/>
  <c r="F997" i="93"/>
  <c r="G997" i="93" s="1"/>
  <c r="F996" i="93"/>
  <c r="G996" i="93" s="1"/>
  <c r="F995" i="93"/>
  <c r="G995" i="93" s="1"/>
  <c r="F994" i="93"/>
  <c r="G994" i="93" s="1"/>
  <c r="F991" i="93"/>
  <c r="G991" i="93" s="1"/>
  <c r="F990" i="93"/>
  <c r="G990" i="93" s="1"/>
  <c r="F989" i="93"/>
  <c r="G989" i="93" s="1"/>
  <c r="F984" i="93"/>
  <c r="G984" i="93" s="1"/>
  <c r="F983" i="93"/>
  <c r="G983" i="93" s="1"/>
  <c r="F982" i="93"/>
  <c r="G982" i="93" s="1"/>
  <c r="F981" i="93"/>
  <c r="G981" i="93" s="1"/>
  <c r="F980" i="93"/>
  <c r="G980" i="93" s="1"/>
  <c r="F979" i="93"/>
  <c r="G979" i="93" s="1"/>
  <c r="F978" i="93"/>
  <c r="G978" i="93" s="1"/>
  <c r="F977" i="93"/>
  <c r="G977" i="93" s="1"/>
  <c r="F976" i="93"/>
  <c r="G976" i="93" s="1"/>
  <c r="F971" i="93"/>
  <c r="G971" i="93" s="1"/>
  <c r="F970" i="93"/>
  <c r="G970" i="93" s="1"/>
  <c r="F969" i="93"/>
  <c r="G969" i="93" s="1"/>
  <c r="F968" i="93"/>
  <c r="G968" i="93" s="1"/>
  <c r="F967" i="93"/>
  <c r="G967" i="93" s="1"/>
  <c r="F966" i="93"/>
  <c r="G966" i="93" s="1"/>
  <c r="F965" i="93"/>
  <c r="G965" i="93" s="1"/>
  <c r="F964" i="93"/>
  <c r="G964" i="93" s="1"/>
  <c r="F963" i="93"/>
  <c r="G963" i="93" s="1"/>
  <c r="F962" i="93"/>
  <c r="G962" i="93" s="1"/>
  <c r="F961" i="93"/>
  <c r="G961" i="93" s="1"/>
  <c r="F954" i="93"/>
  <c r="G954" i="93" s="1"/>
  <c r="F953" i="93"/>
  <c r="G953" i="93" s="1"/>
  <c r="F946" i="93"/>
  <c r="G946" i="93" s="1"/>
  <c r="F945" i="93"/>
  <c r="G945" i="93" s="1"/>
  <c r="F942" i="93"/>
  <c r="G942" i="93" s="1"/>
  <c r="F941" i="93"/>
  <c r="G941" i="93" s="1"/>
  <c r="F933" i="93"/>
  <c r="G933" i="93" s="1"/>
  <c r="F932" i="93"/>
  <c r="G932" i="93" s="1"/>
  <c r="F929" i="93"/>
  <c r="G929" i="93" s="1"/>
  <c r="F928" i="93"/>
  <c r="G928" i="93" s="1"/>
  <c r="F874" i="93"/>
  <c r="G874" i="93" s="1"/>
  <c r="F873" i="93"/>
  <c r="G873" i="93" s="1"/>
  <c r="F870" i="93"/>
  <c r="G870" i="93" s="1"/>
  <c r="F869" i="93"/>
  <c r="G869" i="93" s="1"/>
  <c r="F868" i="93"/>
  <c r="G868" i="93" s="1"/>
  <c r="F867" i="93"/>
  <c r="G867" i="93" s="1"/>
  <c r="F866" i="93"/>
  <c r="G866" i="93" s="1"/>
  <c r="F865" i="93"/>
  <c r="G865" i="93" s="1"/>
  <c r="F864" i="93"/>
  <c r="G864" i="93" s="1"/>
  <c r="F861" i="93"/>
  <c r="G861" i="93" s="1"/>
  <c r="F852" i="93"/>
  <c r="G852" i="93" s="1"/>
  <c r="F851" i="93"/>
  <c r="G851" i="93" s="1"/>
  <c r="F850" i="93"/>
  <c r="G850" i="93" s="1"/>
  <c r="F849" i="93"/>
  <c r="G849" i="93" s="1"/>
  <c r="F848" i="93"/>
  <c r="G848" i="93" s="1"/>
  <c r="F847" i="93"/>
  <c r="G847" i="93" s="1"/>
  <c r="F846" i="93"/>
  <c r="G846" i="93" s="1"/>
  <c r="F843" i="93"/>
  <c r="G843" i="93" s="1"/>
  <c r="F842" i="93"/>
  <c r="G842" i="93" s="1"/>
  <c r="F841" i="93"/>
  <c r="G841" i="93" s="1"/>
  <c r="F840" i="93"/>
  <c r="G840" i="93" s="1"/>
  <c r="F839" i="93"/>
  <c r="G839" i="93" s="1"/>
  <c r="F838" i="93"/>
  <c r="G838" i="93" s="1"/>
  <c r="F837" i="93"/>
  <c r="G837" i="93" s="1"/>
  <c r="F833" i="93"/>
  <c r="G833" i="93" s="1"/>
  <c r="F832" i="93"/>
  <c r="G832" i="93" s="1"/>
  <c r="F831" i="93"/>
  <c r="G831" i="93" s="1"/>
  <c r="F830" i="93"/>
  <c r="G830" i="93" s="1"/>
  <c r="F829" i="93"/>
  <c r="G829" i="93" s="1"/>
  <c r="F828" i="93"/>
  <c r="G828" i="93" s="1"/>
  <c r="F827" i="93"/>
  <c r="G827" i="93" s="1"/>
  <c r="F815" i="93"/>
  <c r="G815" i="93" s="1"/>
  <c r="F814" i="93"/>
  <c r="G814" i="93" s="1"/>
  <c r="F813" i="93"/>
  <c r="G813" i="93" s="1"/>
  <c r="F812" i="93"/>
  <c r="G812" i="93" s="1"/>
  <c r="F811" i="93"/>
  <c r="G811" i="93" s="1"/>
  <c r="F810" i="93"/>
  <c r="G810" i="93" s="1"/>
  <c r="F809" i="93"/>
  <c r="G809" i="93" s="1"/>
  <c r="F806" i="93"/>
  <c r="G806" i="93" s="1"/>
  <c r="F805" i="93"/>
  <c r="G805" i="93" s="1"/>
  <c r="F804" i="93"/>
  <c r="G804" i="93" s="1"/>
  <c r="F803" i="93"/>
  <c r="G803" i="93" s="1"/>
  <c r="F802" i="93"/>
  <c r="G802" i="93" s="1"/>
  <c r="F801" i="93"/>
  <c r="G801" i="93" s="1"/>
  <c r="F800" i="93"/>
  <c r="G800" i="93" s="1"/>
  <c r="F792" i="93"/>
  <c r="G792" i="93" s="1"/>
  <c r="F791" i="93"/>
  <c r="G791" i="93" s="1"/>
  <c r="F776" i="93"/>
  <c r="G776" i="93" s="1"/>
  <c r="F775" i="93"/>
  <c r="G775" i="93" s="1"/>
  <c r="F774" i="93"/>
  <c r="G774" i="93" s="1"/>
  <c r="F773" i="93"/>
  <c r="G773" i="93" s="1"/>
  <c r="F772" i="93"/>
  <c r="G772" i="93" s="1"/>
  <c r="F771" i="93"/>
  <c r="G771" i="93" s="1"/>
  <c r="F770" i="93"/>
  <c r="G770" i="93" s="1"/>
  <c r="F769" i="93"/>
  <c r="G769" i="93" s="1"/>
  <c r="F768" i="93"/>
  <c r="G768" i="93" s="1"/>
  <c r="F740" i="93"/>
  <c r="G740" i="93" s="1"/>
  <c r="F739" i="93"/>
  <c r="G739" i="93" s="1"/>
  <c r="F738" i="93"/>
  <c r="G738" i="93" s="1"/>
  <c r="F737" i="93"/>
  <c r="G737" i="93" s="1"/>
  <c r="F736" i="93"/>
  <c r="G736" i="93" s="1"/>
  <c r="F735" i="93"/>
  <c r="G735" i="93" s="1"/>
  <c r="F734" i="93"/>
  <c r="G734" i="93" s="1"/>
  <c r="F733" i="93"/>
  <c r="G733" i="93" s="1"/>
  <c r="F732" i="93"/>
  <c r="G732" i="93" s="1"/>
  <c r="F728" i="93"/>
  <c r="G728" i="93" s="1"/>
  <c r="F727" i="93"/>
  <c r="G727" i="93" s="1"/>
  <c r="F726" i="93"/>
  <c r="G726" i="93" s="1"/>
  <c r="F725" i="93"/>
  <c r="G725" i="93" s="1"/>
  <c r="F724" i="93"/>
  <c r="G724" i="93" s="1"/>
  <c r="F723" i="93"/>
  <c r="G723" i="93" s="1"/>
  <c r="F722" i="93"/>
  <c r="G722" i="93" s="1"/>
  <c r="F721" i="93"/>
  <c r="G721" i="93" s="1"/>
  <c r="F720" i="93"/>
  <c r="G720" i="93" s="1"/>
  <c r="F716" i="93"/>
  <c r="G716" i="93" s="1"/>
  <c r="F715" i="93"/>
  <c r="G715" i="93" s="1"/>
  <c r="F714" i="93"/>
  <c r="G714" i="93" s="1"/>
  <c r="F713" i="93"/>
  <c r="G713" i="93" s="1"/>
  <c r="F712" i="93"/>
  <c r="G712" i="93" s="1"/>
  <c r="F711" i="93"/>
  <c r="G711" i="93" s="1"/>
  <c r="F710" i="93"/>
  <c r="G710" i="93" s="1"/>
  <c r="F709" i="93"/>
  <c r="G709" i="93" s="1"/>
  <c r="F708" i="93"/>
  <c r="G708" i="93" s="1"/>
  <c r="F702" i="93"/>
  <c r="G702" i="93" s="1"/>
  <c r="F700" i="93"/>
  <c r="G700" i="93" s="1"/>
  <c r="F699" i="93"/>
  <c r="G699" i="93" s="1"/>
  <c r="F689" i="93"/>
  <c r="G689" i="93" s="1"/>
  <c r="F688" i="93"/>
  <c r="G688" i="93" s="1"/>
  <c r="F687" i="93"/>
  <c r="G687" i="93" s="1"/>
  <c r="F686" i="93"/>
  <c r="G686" i="93" s="1"/>
  <c r="F685" i="93"/>
  <c r="G685" i="93" s="1"/>
  <c r="F684" i="93"/>
  <c r="G684" i="93" s="1"/>
  <c r="F665" i="93"/>
  <c r="G665" i="93" s="1"/>
  <c r="F664" i="93"/>
  <c r="G664" i="93" s="1"/>
  <c r="F663" i="93"/>
  <c r="G663" i="93" s="1"/>
  <c r="F662" i="93"/>
  <c r="G662" i="93" s="1"/>
  <c r="F661" i="93"/>
  <c r="G661" i="93" s="1"/>
  <c r="F660" i="93"/>
  <c r="G660" i="93" s="1"/>
  <c r="F652" i="93"/>
  <c r="G652" i="93" s="1"/>
  <c r="F649" i="93"/>
  <c r="G649" i="93" s="1"/>
  <c r="F648" i="93"/>
  <c r="G648" i="93" s="1"/>
  <c r="F647" i="93"/>
  <c r="G647" i="93" s="1"/>
  <c r="F646" i="93"/>
  <c r="G646" i="93" s="1"/>
  <c r="F645" i="93"/>
  <c r="G645" i="93" s="1"/>
  <c r="F644" i="93"/>
  <c r="G644" i="93" s="1"/>
  <c r="F639" i="93"/>
  <c r="G639" i="93" s="1"/>
  <c r="F638" i="93"/>
  <c r="G638" i="93" s="1"/>
  <c r="F637" i="93"/>
  <c r="G637" i="93" s="1"/>
  <c r="F632" i="93"/>
  <c r="G632" i="93" s="1"/>
  <c r="F631" i="93"/>
  <c r="G631" i="93" s="1"/>
  <c r="F627" i="93"/>
  <c r="G627" i="93" s="1"/>
  <c r="F626" i="93"/>
  <c r="G626" i="93" s="1"/>
  <c r="F625" i="93"/>
  <c r="G625" i="93" s="1"/>
  <c r="F621" i="93"/>
  <c r="G621" i="93" s="1"/>
  <c r="F620" i="93"/>
  <c r="G620" i="93" s="1"/>
  <c r="F619" i="93"/>
  <c r="G619" i="93" s="1"/>
  <c r="F614" i="93"/>
  <c r="G614" i="93" s="1"/>
  <c r="F612" i="93"/>
  <c r="G612" i="93" s="1"/>
  <c r="F610" i="93"/>
  <c r="G610" i="93" s="1"/>
  <c r="F609" i="93"/>
  <c r="G609" i="93" s="1"/>
  <c r="F608" i="93"/>
  <c r="G608" i="93" s="1"/>
  <c r="F607" i="93"/>
  <c r="G607" i="93" s="1"/>
  <c r="F605" i="93"/>
  <c r="G605" i="93" s="1"/>
  <c r="F604" i="93"/>
  <c r="G604" i="93" s="1"/>
  <c r="F601" i="93"/>
  <c r="G601" i="93" s="1"/>
  <c r="F600" i="93"/>
  <c r="G600" i="93" s="1"/>
  <c r="F599" i="93"/>
  <c r="G599" i="93" s="1"/>
  <c r="F598" i="93"/>
  <c r="G598" i="93" s="1"/>
  <c r="F597" i="93"/>
  <c r="G597" i="93" s="1"/>
  <c r="F596" i="93"/>
  <c r="G596" i="93" s="1"/>
  <c r="F595" i="93"/>
  <c r="G595" i="93" s="1"/>
  <c r="F594" i="93"/>
  <c r="G594" i="93" s="1"/>
  <c r="F591" i="93"/>
  <c r="G591" i="93" s="1"/>
  <c r="F590" i="93"/>
  <c r="G590" i="93" s="1"/>
  <c r="F589" i="93"/>
  <c r="G589" i="93" s="1"/>
  <c r="F588" i="93"/>
  <c r="G588" i="93" s="1"/>
  <c r="F586" i="93"/>
  <c r="G586" i="93" s="1"/>
  <c r="F585" i="93"/>
  <c r="G585" i="93" s="1"/>
  <c r="F584" i="93"/>
  <c r="G584" i="93" s="1"/>
  <c r="F580" i="93"/>
  <c r="G580" i="93" s="1"/>
  <c r="F578" i="93"/>
  <c r="G578" i="93" s="1"/>
  <c r="F576" i="93"/>
  <c r="G576" i="93" s="1"/>
  <c r="F575" i="93"/>
  <c r="G575" i="93" s="1"/>
  <c r="F574" i="93"/>
  <c r="G574" i="93" s="1"/>
  <c r="F573" i="93"/>
  <c r="G573" i="93" s="1"/>
  <c r="F572" i="93"/>
  <c r="G572" i="93" s="1"/>
  <c r="F571" i="93"/>
  <c r="F570" i="93"/>
  <c r="G570" i="93" s="1"/>
  <c r="F569" i="93"/>
  <c r="G569" i="93" s="1"/>
  <c r="F568" i="93"/>
  <c r="G568" i="93" s="1"/>
  <c r="F567" i="93"/>
  <c r="G567" i="93" s="1"/>
  <c r="F566" i="93"/>
  <c r="G566" i="93" s="1"/>
  <c r="F565" i="93"/>
  <c r="G565" i="93" s="1"/>
  <c r="F564" i="93"/>
  <c r="G564" i="93" s="1"/>
  <c r="F561" i="93"/>
  <c r="G561" i="93" s="1"/>
  <c r="F560" i="93"/>
  <c r="G560" i="93" s="1"/>
  <c r="F559" i="93"/>
  <c r="G559" i="93" s="1"/>
  <c r="F555" i="93"/>
  <c r="G555" i="93" s="1"/>
  <c r="F554" i="93"/>
  <c r="G554" i="93" s="1"/>
  <c r="F553" i="93"/>
  <c r="G553" i="93" s="1"/>
  <c r="F552" i="93"/>
  <c r="G552" i="93" s="1"/>
  <c r="F551" i="93"/>
  <c r="G551" i="93" s="1"/>
  <c r="F550" i="93"/>
  <c r="G550" i="93" s="1"/>
  <c r="F548" i="93"/>
  <c r="G548" i="93" s="1"/>
  <c r="F547" i="93"/>
  <c r="G547" i="93" s="1"/>
  <c r="F546" i="93"/>
  <c r="G546" i="93" s="1"/>
  <c r="F545" i="93"/>
  <c r="G545" i="93" s="1"/>
  <c r="F544" i="93"/>
  <c r="G544" i="93" s="1"/>
  <c r="F543" i="93"/>
  <c r="G543" i="93" s="1"/>
  <c r="F542" i="93"/>
  <c r="G542" i="93" s="1"/>
  <c r="F541" i="93"/>
  <c r="G541" i="93" s="1"/>
  <c r="F540" i="93"/>
  <c r="G540" i="93" s="1"/>
  <c r="F539" i="93"/>
  <c r="G539" i="93" s="1"/>
  <c r="F538" i="93"/>
  <c r="G538" i="93" s="1"/>
  <c r="F537" i="93"/>
  <c r="G537" i="93" s="1"/>
  <c r="F536" i="93"/>
  <c r="G536" i="93" s="1"/>
  <c r="F535" i="93"/>
  <c r="G535" i="93" s="1"/>
  <c r="F534" i="93"/>
  <c r="G534" i="93" s="1"/>
  <c r="F532" i="93"/>
  <c r="G532" i="93" s="1"/>
  <c r="F530" i="93"/>
  <c r="G530" i="93" s="1"/>
  <c r="F529" i="93"/>
  <c r="G529" i="93" s="1"/>
  <c r="G528" i="93"/>
  <c r="G527" i="93"/>
  <c r="F524" i="93"/>
  <c r="G524" i="93" s="1"/>
  <c r="F523" i="93"/>
  <c r="G523" i="93" s="1"/>
  <c r="F522" i="93"/>
  <c r="G522" i="93" s="1"/>
  <c r="F521" i="93"/>
  <c r="G521" i="93" s="1"/>
  <c r="F520" i="93"/>
  <c r="G520" i="93" s="1"/>
  <c r="F519" i="93"/>
  <c r="G519" i="93" s="1"/>
  <c r="F518" i="93"/>
  <c r="G518" i="93" s="1"/>
  <c r="F513" i="93"/>
  <c r="G513" i="93" s="1"/>
  <c r="F510" i="93"/>
  <c r="G510" i="93" s="1"/>
  <c r="F509" i="93"/>
  <c r="G509" i="93" s="1"/>
  <c r="F508" i="93"/>
  <c r="G508" i="93" s="1"/>
  <c r="F507" i="93"/>
  <c r="G507" i="93" s="1"/>
  <c r="F506" i="93"/>
  <c r="G506" i="93" s="1"/>
  <c r="F505" i="93"/>
  <c r="G505" i="93" s="1"/>
  <c r="F504" i="93"/>
  <c r="G504" i="93" s="1"/>
  <c r="F502" i="93"/>
  <c r="G502" i="93" s="1"/>
  <c r="G501" i="93"/>
  <c r="F497" i="93"/>
  <c r="G497" i="93" s="1"/>
  <c r="F496" i="93"/>
  <c r="G496" i="93" s="1"/>
  <c r="F495" i="93"/>
  <c r="G495" i="93" s="1"/>
  <c r="F494" i="93"/>
  <c r="G494" i="93" s="1"/>
  <c r="F493" i="93"/>
  <c r="G493" i="93" s="1"/>
  <c r="F492" i="93"/>
  <c r="G492" i="93" s="1"/>
  <c r="F486" i="93"/>
  <c r="G486" i="93" s="1"/>
  <c r="F485" i="93"/>
  <c r="G485" i="93" s="1"/>
  <c r="F436" i="93"/>
  <c r="G436" i="93" s="1"/>
  <c r="F435" i="93"/>
  <c r="G435" i="93" s="1"/>
  <c r="F434" i="93"/>
  <c r="G434" i="93" s="1"/>
  <c r="F433" i="93"/>
  <c r="G433" i="93" s="1"/>
  <c r="F432" i="93"/>
  <c r="G432" i="93" s="1"/>
  <c r="F431" i="93"/>
  <c r="G431" i="93" s="1"/>
  <c r="F430" i="93"/>
  <c r="G430" i="93" s="1"/>
  <c r="F429" i="93"/>
  <c r="G429" i="93" s="1"/>
  <c r="F428" i="93"/>
  <c r="G428" i="93" s="1"/>
  <c r="F427" i="93"/>
  <c r="G427" i="93" s="1"/>
  <c r="F426" i="93"/>
  <c r="G426" i="93" s="1"/>
  <c r="F425" i="93"/>
  <c r="G425" i="93" s="1"/>
  <c r="F412" i="93"/>
  <c r="G412" i="93" s="1"/>
  <c r="F410" i="93"/>
  <c r="G410" i="93" s="1"/>
  <c r="F406" i="93"/>
  <c r="G406" i="93" s="1"/>
  <c r="F405" i="93"/>
  <c r="G405" i="93" s="1"/>
  <c r="F404" i="93"/>
  <c r="G404" i="93" s="1"/>
  <c r="F403" i="93"/>
  <c r="G403" i="93" s="1"/>
  <c r="F402" i="93"/>
  <c r="G402" i="93" s="1"/>
  <c r="F401" i="93"/>
  <c r="G401" i="93" s="1"/>
  <c r="F386" i="93"/>
  <c r="F339" i="93"/>
  <c r="G339" i="93" s="1"/>
  <c r="F337" i="93"/>
  <c r="G337" i="93" s="1"/>
  <c r="F336" i="93"/>
  <c r="G336" i="93" s="1"/>
  <c r="F335" i="93"/>
  <c r="G335" i="93" s="1"/>
  <c r="F334" i="93"/>
  <c r="G334" i="93" s="1"/>
  <c r="F333" i="93"/>
  <c r="G333" i="93" s="1"/>
  <c r="F304" i="93"/>
  <c r="G304" i="93" s="1"/>
  <c r="F302" i="93"/>
  <c r="G302" i="93" s="1"/>
  <c r="F278" i="93"/>
  <c r="G278" i="93" s="1"/>
  <c r="F277" i="93"/>
  <c r="G277" i="93" s="1"/>
  <c r="F269" i="93"/>
  <c r="G269" i="93" s="1"/>
  <c r="F268" i="93"/>
  <c r="G268" i="93" s="1"/>
  <c r="F267" i="93"/>
  <c r="G267" i="93" s="1"/>
  <c r="F262" i="93"/>
  <c r="G262" i="93" s="1"/>
  <c r="F261" i="93"/>
  <c r="G261" i="93" s="1"/>
  <c r="F260" i="93"/>
  <c r="G260" i="93" s="1"/>
  <c r="F259" i="93"/>
  <c r="G259" i="93" s="1"/>
  <c r="F256" i="93"/>
  <c r="G256" i="93" s="1"/>
  <c r="F255" i="93"/>
  <c r="G255" i="93" s="1"/>
  <c r="F254" i="93"/>
  <c r="G254" i="93" s="1"/>
  <c r="F253" i="93"/>
  <c r="G253" i="93" s="1"/>
  <c r="F190" i="93"/>
  <c r="G190" i="93" s="1"/>
  <c r="F189" i="93"/>
  <c r="G189" i="93" s="1"/>
  <c r="F181" i="93"/>
  <c r="G181" i="93" s="1"/>
  <c r="F180" i="93"/>
  <c r="G180" i="93" s="1"/>
  <c r="F179" i="93"/>
  <c r="G179" i="93" s="1"/>
  <c r="F178" i="93"/>
  <c r="G178" i="93" s="1"/>
  <c r="F177" i="93"/>
  <c r="G177" i="93" s="1"/>
  <c r="F175" i="93"/>
  <c r="G175" i="93" s="1"/>
  <c r="F174" i="93"/>
  <c r="G174" i="93" s="1"/>
  <c r="F171" i="93"/>
  <c r="G171" i="93" s="1"/>
  <c r="F169" i="93"/>
  <c r="G169" i="93" s="1"/>
  <c r="F165" i="93"/>
  <c r="G165" i="93" s="1"/>
  <c r="F155" i="93"/>
  <c r="G155" i="93" s="1"/>
  <c r="F154" i="93"/>
  <c r="G154" i="93" s="1"/>
  <c r="F153" i="93"/>
  <c r="G153" i="93" s="1"/>
  <c r="F152" i="93"/>
  <c r="G152" i="93" s="1"/>
  <c r="F150" i="93"/>
  <c r="G150" i="93" s="1"/>
  <c r="F149" i="93"/>
  <c r="G149" i="93" s="1"/>
  <c r="F148" i="93"/>
  <c r="G148" i="93" s="1"/>
  <c r="F147" i="93"/>
  <c r="G147" i="93" s="1"/>
  <c r="F144" i="93"/>
  <c r="G144" i="93" s="1"/>
  <c r="F26" i="93"/>
  <c r="G26" i="93" s="1"/>
  <c r="F25" i="93"/>
  <c r="G25" i="93" s="1"/>
  <c r="F24" i="93"/>
  <c r="G24" i="93" s="1"/>
  <c r="F23" i="93"/>
  <c r="G23" i="93" s="1"/>
  <c r="F22" i="93"/>
  <c r="G22" i="93" s="1"/>
  <c r="F21" i="93"/>
  <c r="G21" i="93" s="1"/>
  <c r="F20" i="93"/>
  <c r="G20" i="93" s="1"/>
  <c r="F19" i="93"/>
  <c r="G19" i="93" s="1"/>
  <c r="F18" i="93"/>
  <c r="G18" i="93" s="1"/>
  <c r="O1235" i="92"/>
  <c r="O1236" i="92"/>
  <c r="O1237" i="92"/>
  <c r="O1238" i="92"/>
  <c r="O1239" i="92"/>
  <c r="O1240" i="92"/>
  <c r="O1241" i="92"/>
  <c r="O1242" i="92"/>
  <c r="O1243" i="92"/>
  <c r="O2267" i="92"/>
  <c r="O2266" i="92"/>
  <c r="O3881" i="92"/>
  <c r="O3880" i="92"/>
  <c r="O3873" i="92"/>
  <c r="O3866" i="92"/>
  <c r="O3863" i="92"/>
  <c r="O3862" i="92"/>
  <c r="O3853" i="92"/>
  <c r="O3852" i="92"/>
  <c r="O3850" i="92"/>
  <c r="O3849" i="92"/>
  <c r="O3845" i="92"/>
  <c r="O3844" i="92"/>
  <c r="O3843" i="92"/>
  <c r="O3839" i="92"/>
  <c r="O3838" i="92"/>
  <c r="O3836" i="92"/>
  <c r="O3834" i="92"/>
  <c r="O3833" i="92"/>
  <c r="O3832" i="92"/>
  <c r="O3829" i="92"/>
  <c r="O3828" i="92"/>
  <c r="O3827" i="92"/>
  <c r="O3824" i="92"/>
  <c r="O3823" i="92"/>
  <c r="O3822" i="92"/>
  <c r="O3817" i="92"/>
  <c r="O3816" i="92"/>
  <c r="O3815" i="92"/>
  <c r="O3810" i="92"/>
  <c r="O3809" i="92"/>
  <c r="O3806" i="92"/>
  <c r="O3805" i="92"/>
  <c r="O3804" i="92"/>
  <c r="O3803" i="92"/>
  <c r="O3800" i="92"/>
  <c r="O3799" i="92"/>
  <c r="O3796" i="92"/>
  <c r="O3795" i="92"/>
  <c r="O3794" i="92"/>
  <c r="O3793" i="92"/>
  <c r="O3788" i="92"/>
  <c r="O3787" i="92"/>
  <c r="O3784" i="92"/>
  <c r="O3783" i="92"/>
  <c r="O3782" i="92"/>
  <c r="O3779" i="92"/>
  <c r="O3778" i="92"/>
  <c r="O3775" i="92"/>
  <c r="O3774" i="92"/>
  <c r="O3773" i="92"/>
  <c r="O3772" i="92"/>
  <c r="O3768" i="92"/>
  <c r="O3767" i="92"/>
  <c r="O3764" i="92"/>
  <c r="O3763" i="92"/>
  <c r="O3762" i="92"/>
  <c r="O3759" i="92"/>
  <c r="O3758" i="92"/>
  <c r="O3755" i="92"/>
  <c r="O3754" i="92"/>
  <c r="O3753" i="92"/>
  <c r="O3752" i="92"/>
  <c r="O3748" i="92"/>
  <c r="O3747" i="92"/>
  <c r="O3744" i="92"/>
  <c r="O3743" i="92"/>
  <c r="O3742" i="92"/>
  <c r="O3739" i="92"/>
  <c r="O3738" i="92"/>
  <c r="O3735" i="92"/>
  <c r="O3734" i="92"/>
  <c r="O3733" i="92"/>
  <c r="O3732" i="92"/>
  <c r="O3725" i="92"/>
  <c r="O3724" i="92"/>
  <c r="O3723" i="92"/>
  <c r="O3719" i="92"/>
  <c r="O3718" i="92"/>
  <c r="O3717" i="92"/>
  <c r="O3711" i="92"/>
  <c r="O3709" i="92"/>
  <c r="O3704" i="92"/>
  <c r="O3702" i="92"/>
  <c r="O3701" i="92"/>
  <c r="O3700" i="92"/>
  <c r="O3699" i="92"/>
  <c r="O3698" i="92"/>
  <c r="O3697" i="92"/>
  <c r="O3696" i="92"/>
  <c r="O3695" i="92"/>
  <c r="O3694" i="92"/>
  <c r="O3046" i="92"/>
  <c r="O3043" i="92"/>
  <c r="O3041" i="92"/>
  <c r="O3040" i="92"/>
  <c r="O3038" i="92"/>
  <c r="O3037" i="92"/>
  <c r="O3036" i="92"/>
  <c r="O3035" i="92"/>
  <c r="O3034" i="92"/>
  <c r="O3033" i="92"/>
  <c r="O3028" i="92"/>
  <c r="O3025" i="92"/>
  <c r="O3023" i="92"/>
  <c r="O3022" i="92"/>
  <c r="O3020" i="92"/>
  <c r="O3019" i="92"/>
  <c r="O3018" i="92"/>
  <c r="O3017" i="92"/>
  <c r="O3016" i="92"/>
  <c r="O3015" i="92"/>
  <c r="O3014" i="92"/>
  <c r="O3032" i="92"/>
  <c r="K66" i="52"/>
  <c r="F2716" i="157" s="1"/>
  <c r="G2716" i="157" s="1"/>
  <c r="K63" i="52"/>
  <c r="F2713" i="157" s="1"/>
  <c r="G2713" i="157" s="1"/>
  <c r="K61" i="52"/>
  <c r="F2711" i="157" s="1"/>
  <c r="G2711" i="157" s="1"/>
  <c r="K60" i="52"/>
  <c r="F2710" i="157" s="1"/>
  <c r="G2710" i="157" s="1"/>
  <c r="K59" i="52"/>
  <c r="F2709" i="157" s="1"/>
  <c r="G2709" i="157" s="1"/>
  <c r="K58" i="52"/>
  <c r="F2708" i="157" s="1"/>
  <c r="G2708" i="157" s="1"/>
  <c r="K57" i="52"/>
  <c r="F2707" i="157" s="1"/>
  <c r="G2707" i="157" s="1"/>
  <c r="K56" i="52"/>
  <c r="F2706" i="157" s="1"/>
  <c r="G2706" i="157" s="1"/>
  <c r="K55" i="52"/>
  <c r="F2705" i="157" s="1"/>
  <c r="G2705" i="157" s="1"/>
  <c r="K54" i="52"/>
  <c r="F2704" i="157" s="1"/>
  <c r="G2704" i="157" s="1"/>
  <c r="K53" i="52"/>
  <c r="F2703" i="157" s="1"/>
  <c r="G2703" i="157" s="1"/>
  <c r="K52" i="52"/>
  <c r="F2702" i="157" s="1"/>
  <c r="G2702" i="157" s="1"/>
  <c r="K47" i="53"/>
  <c r="J2698" i="157" s="1"/>
  <c r="K2698" i="157" s="1"/>
  <c r="K44" i="53"/>
  <c r="J2695" i="157" s="1"/>
  <c r="K2695" i="157" s="1"/>
  <c r="K42" i="53"/>
  <c r="J2693" i="157" s="1"/>
  <c r="K2693" i="157" s="1"/>
  <c r="K41" i="53"/>
  <c r="J2692" i="157" s="1"/>
  <c r="K2692" i="157" s="1"/>
  <c r="K40" i="53"/>
  <c r="J2691" i="157" s="1"/>
  <c r="K2691" i="157" s="1"/>
  <c r="K39" i="53"/>
  <c r="J2690" i="157" s="1"/>
  <c r="K2690" i="157" s="1"/>
  <c r="K38" i="53"/>
  <c r="J2689" i="157" s="1"/>
  <c r="K2689" i="157" s="1"/>
  <c r="K37" i="53"/>
  <c r="J2688" i="157" s="1"/>
  <c r="K2688" i="157" s="1"/>
  <c r="K36" i="53"/>
  <c r="J2687" i="157" s="1"/>
  <c r="K2687" i="157" s="1"/>
  <c r="K35" i="53"/>
  <c r="J2686" i="157" s="1"/>
  <c r="K2686" i="157" s="1"/>
  <c r="K34" i="53"/>
  <c r="J2685" i="157" s="1"/>
  <c r="K2685" i="157" s="1"/>
  <c r="K33" i="53"/>
  <c r="J2684" i="157" s="1"/>
  <c r="K2684" i="157" s="1"/>
  <c r="K28" i="53"/>
  <c r="J2680" i="157" s="1"/>
  <c r="K2680" i="157" s="1"/>
  <c r="K25" i="53"/>
  <c r="J2677" i="157" s="1"/>
  <c r="K2677" i="157" s="1"/>
  <c r="K23" i="53"/>
  <c r="J2675" i="157" s="1"/>
  <c r="K2675" i="157" s="1"/>
  <c r="K22" i="53"/>
  <c r="J2674" i="157" s="1"/>
  <c r="K2674" i="157" s="1"/>
  <c r="K21" i="53"/>
  <c r="J2673" i="157" s="1"/>
  <c r="K2673" i="157" s="1"/>
  <c r="K20" i="53"/>
  <c r="J2672" i="157" s="1"/>
  <c r="K2672" i="157" s="1"/>
  <c r="K19" i="53"/>
  <c r="J2671" i="157" s="1"/>
  <c r="K2671" i="157" s="1"/>
  <c r="K18" i="53"/>
  <c r="J2670" i="157" s="1"/>
  <c r="K2670" i="157" s="1"/>
  <c r="K17" i="53"/>
  <c r="J2669" i="157" s="1"/>
  <c r="K2669" i="157" s="1"/>
  <c r="K16" i="53"/>
  <c r="J2668" i="157" s="1"/>
  <c r="K2668" i="157" s="1"/>
  <c r="K15" i="53"/>
  <c r="J2667" i="157" s="1"/>
  <c r="K2667" i="157" s="1"/>
  <c r="K14" i="53"/>
  <c r="J2666" i="157" s="1"/>
  <c r="K2666" i="157" s="1"/>
  <c r="Q2936" i="92"/>
  <c r="Q2928" i="92"/>
  <c r="Q2918" i="92"/>
  <c r="Q2910" i="92"/>
  <c r="Q2900" i="92"/>
  <c r="Q2892" i="92"/>
  <c r="Q2603" i="92"/>
  <c r="Q2601" i="92"/>
  <c r="Q2600" i="92"/>
  <c r="Q2585" i="92"/>
  <c r="Q2583" i="92"/>
  <c r="Q2582" i="92"/>
  <c r="Q2567" i="92"/>
  <c r="Q2565" i="92"/>
  <c r="Q2564" i="92"/>
  <c r="Q2551" i="92"/>
  <c r="Q2548" i="92"/>
  <c r="Q2546" i="92"/>
  <c r="Q2545" i="92"/>
  <c r="Q2533" i="92"/>
  <c r="Q2530" i="92"/>
  <c r="Q2528" i="92"/>
  <c r="Q2527" i="92"/>
  <c r="Q2515" i="92"/>
  <c r="Q2512" i="92"/>
  <c r="Q2510" i="92"/>
  <c r="Q2509" i="92"/>
  <c r="O2936" i="92"/>
  <c r="O2931" i="92"/>
  <c r="O2928" i="92"/>
  <c r="O2918" i="92"/>
  <c r="O2915" i="92"/>
  <c r="O2913" i="92"/>
  <c r="O2912" i="92"/>
  <c r="O2910" i="92"/>
  <c r="O2909" i="92"/>
  <c r="O2908" i="92"/>
  <c r="O2907" i="92"/>
  <c r="O2906" i="92"/>
  <c r="O2905" i="92"/>
  <c r="O2904" i="92"/>
  <c r="O2900" i="92"/>
  <c r="O2897" i="92"/>
  <c r="O2895" i="92"/>
  <c r="O2894" i="92"/>
  <c r="O2892" i="92"/>
  <c r="O2891" i="92"/>
  <c r="O2890" i="92"/>
  <c r="O2889" i="92"/>
  <c r="O2888" i="92"/>
  <c r="O2887" i="92"/>
  <c r="O2886" i="92"/>
  <c r="O2863" i="92"/>
  <c r="O2860" i="92"/>
  <c r="O2858" i="92"/>
  <c r="O2857" i="92"/>
  <c r="O2855" i="92"/>
  <c r="O2854" i="92"/>
  <c r="O2853" i="92"/>
  <c r="O2852" i="92"/>
  <c r="O2851" i="92"/>
  <c r="O2850" i="92"/>
  <c r="O2849" i="92"/>
  <c r="O2845" i="92"/>
  <c r="O2842" i="92"/>
  <c r="O2840" i="92"/>
  <c r="O2839" i="92"/>
  <c r="O2837" i="92"/>
  <c r="O2836" i="92"/>
  <c r="O2835" i="92"/>
  <c r="O2834" i="92"/>
  <c r="O2833" i="92"/>
  <c r="O2832" i="92"/>
  <c r="O2831" i="92"/>
  <c r="O2808" i="92"/>
  <c r="O2805" i="92"/>
  <c r="O2803" i="92"/>
  <c r="O2802" i="92"/>
  <c r="O2800" i="92"/>
  <c r="O2799" i="92"/>
  <c r="O2798" i="92"/>
  <c r="O2797" i="92"/>
  <c r="O2796" i="92"/>
  <c r="O2795" i="92"/>
  <c r="O2794" i="92"/>
  <c r="O2790" i="92"/>
  <c r="O2787" i="92"/>
  <c r="O2785" i="92"/>
  <c r="O2784" i="92"/>
  <c r="O2782" i="92"/>
  <c r="O2781" i="92"/>
  <c r="O2780" i="92"/>
  <c r="O2779" i="92"/>
  <c r="O2778" i="92"/>
  <c r="O2777" i="92"/>
  <c r="O2776" i="92"/>
  <c r="O2753" i="92"/>
  <c r="O2750" i="92"/>
  <c r="O2748" i="92"/>
  <c r="O2747" i="92"/>
  <c r="O2745" i="92"/>
  <c r="O2744" i="92"/>
  <c r="O2743" i="92"/>
  <c r="O2742" i="92"/>
  <c r="O2741" i="92"/>
  <c r="O2740" i="92"/>
  <c r="O2739" i="92"/>
  <c r="O2735" i="92"/>
  <c r="O2732" i="92"/>
  <c r="O2730" i="92"/>
  <c r="O2729" i="92"/>
  <c r="O2727" i="92"/>
  <c r="O2726" i="92"/>
  <c r="O2725" i="92"/>
  <c r="O2724" i="92"/>
  <c r="O2723" i="92"/>
  <c r="O2722" i="92"/>
  <c r="O2721" i="92"/>
  <c r="O2698" i="92"/>
  <c r="O2695" i="92"/>
  <c r="O2693" i="92"/>
  <c r="O2692" i="92"/>
  <c r="O2690" i="92"/>
  <c r="O2689" i="92"/>
  <c r="O2688" i="92"/>
  <c r="O2687" i="92"/>
  <c r="O2686" i="92"/>
  <c r="O2685" i="92"/>
  <c r="O2684" i="92"/>
  <c r="O2680" i="92"/>
  <c r="O2677" i="92"/>
  <c r="O2675" i="92"/>
  <c r="O2674" i="92"/>
  <c r="O2672" i="92"/>
  <c r="O2671" i="92"/>
  <c r="O2670" i="92"/>
  <c r="O2669" i="92"/>
  <c r="O2668" i="92"/>
  <c r="O2667" i="92"/>
  <c r="O2666" i="92"/>
  <c r="O2643" i="92"/>
  <c r="O2640" i="92"/>
  <c r="O2638" i="92"/>
  <c r="O2637" i="92"/>
  <c r="O2635" i="92"/>
  <c r="O2634" i="92"/>
  <c r="O2633" i="92"/>
  <c r="O2632" i="92"/>
  <c r="O2631" i="92"/>
  <c r="O2630" i="92"/>
  <c r="O2629" i="92"/>
  <c r="O2625" i="92"/>
  <c r="O2622" i="92"/>
  <c r="O2620" i="92"/>
  <c r="O2619" i="92"/>
  <c r="O2617" i="92"/>
  <c r="O2616" i="92"/>
  <c r="O2615" i="92"/>
  <c r="O2614" i="92"/>
  <c r="O2613" i="92"/>
  <c r="O2612" i="92"/>
  <c r="O2611" i="92"/>
  <c r="O2603" i="92"/>
  <c r="O2601" i="92"/>
  <c r="O2600" i="92"/>
  <c r="O2588" i="92"/>
  <c r="O2585" i="92"/>
  <c r="O2583" i="92"/>
  <c r="O2582" i="92"/>
  <c r="O2580" i="92"/>
  <c r="O2579" i="92"/>
  <c r="O2578" i="92"/>
  <c r="O2577" i="92"/>
  <c r="O2576" i="92"/>
  <c r="O2575" i="92"/>
  <c r="O2574" i="92"/>
  <c r="O2570" i="92"/>
  <c r="O2567" i="92"/>
  <c r="O2565" i="92"/>
  <c r="O2564" i="92"/>
  <c r="O2562" i="92"/>
  <c r="O2561" i="92"/>
  <c r="O2560" i="92"/>
  <c r="O2559" i="92"/>
  <c r="O2558" i="92"/>
  <c r="O2557" i="92"/>
  <c r="O2556" i="92"/>
  <c r="O2551" i="92"/>
  <c r="O2548" i="92"/>
  <c r="O2546" i="92"/>
  <c r="O2545" i="92"/>
  <c r="O2533" i="92"/>
  <c r="O2530" i="92"/>
  <c r="O2528" i="92"/>
  <c r="O2527" i="92"/>
  <c r="O2525" i="92"/>
  <c r="O2524" i="92"/>
  <c r="O2523" i="92"/>
  <c r="O2522" i="92"/>
  <c r="O2521" i="92"/>
  <c r="O2520" i="92"/>
  <c r="O2519" i="92"/>
  <c r="O2515" i="92"/>
  <c r="O2512" i="92"/>
  <c r="O2510" i="92"/>
  <c r="O2509" i="92"/>
  <c r="O2507" i="92"/>
  <c r="O2506" i="92"/>
  <c r="O2505" i="92"/>
  <c r="O2504" i="92"/>
  <c r="O2503" i="92"/>
  <c r="O2502" i="92"/>
  <c r="O2501" i="92"/>
  <c r="U82" i="52"/>
  <c r="S48" i="52"/>
  <c r="F2919" i="157" s="1"/>
  <c r="G2919" i="157" s="1"/>
  <c r="Q48" i="52"/>
  <c r="F2864" i="157" s="1"/>
  <c r="G2864" i="157" s="1"/>
  <c r="O48" i="52"/>
  <c r="F2809" i="157" s="1"/>
  <c r="G2809" i="157" s="1"/>
  <c r="M48" i="52"/>
  <c r="F2754" i="157" s="1"/>
  <c r="G2754" i="157" s="1"/>
  <c r="K48" i="52"/>
  <c r="F2699" i="157" s="1"/>
  <c r="G2699" i="157" s="1"/>
  <c r="I48" i="52"/>
  <c r="F2644" i="157" s="1"/>
  <c r="G2644" i="157" s="1"/>
  <c r="G48" i="52"/>
  <c r="F2589" i="157" s="1"/>
  <c r="G2589" i="157" s="1"/>
  <c r="E48" i="52"/>
  <c r="F2534" i="157" s="1"/>
  <c r="G2534" i="157" s="1"/>
  <c r="S29" i="52"/>
  <c r="F2901" i="157" s="1"/>
  <c r="G2901" i="157" s="1"/>
  <c r="Q29" i="52"/>
  <c r="F2846" i="157" s="1"/>
  <c r="G2846" i="157" s="1"/>
  <c r="O29" i="52"/>
  <c r="F2791" i="157" s="1"/>
  <c r="G2791" i="157" s="1"/>
  <c r="M29" i="52"/>
  <c r="F2736" i="157" s="1"/>
  <c r="G2736" i="157" s="1"/>
  <c r="K29" i="52"/>
  <c r="F2681" i="157" s="1"/>
  <c r="G2681" i="157" s="1"/>
  <c r="I29" i="52"/>
  <c r="F2626" i="157" s="1"/>
  <c r="G2626" i="157" s="1"/>
  <c r="G29" i="52"/>
  <c r="F2571" i="157" s="1"/>
  <c r="G2571" i="157" s="1"/>
  <c r="E29" i="52"/>
  <c r="F2516" i="157" s="1"/>
  <c r="G2516" i="157" s="1"/>
  <c r="U40" i="52"/>
  <c r="U21" i="52"/>
  <c r="O2439" i="92"/>
  <c r="O2438" i="92"/>
  <c r="O2436" i="92"/>
  <c r="O2435" i="92"/>
  <c r="O2434" i="92"/>
  <c r="O2430" i="92"/>
  <c r="O2427" i="92"/>
  <c r="O2426" i="92"/>
  <c r="O2429" i="92"/>
  <c r="O2425" i="92"/>
  <c r="O2380" i="92"/>
  <c r="O2379" i="92"/>
  <c r="O2378" i="92"/>
  <c r="O2377" i="92"/>
  <c r="O2376" i="92"/>
  <c r="O2375" i="92"/>
  <c r="O2372" i="92"/>
  <c r="O2371" i="92"/>
  <c r="O2369" i="92"/>
  <c r="O2368" i="92"/>
  <c r="O2366" i="92"/>
  <c r="O2365" i="92"/>
  <c r="O2364" i="92"/>
  <c r="O2363" i="92"/>
  <c r="O2362" i="92"/>
  <c r="O2361" i="92"/>
  <c r="O2360" i="92"/>
  <c r="O2359" i="92"/>
  <c r="O2358" i="92"/>
  <c r="O2357" i="92"/>
  <c r="O2356" i="92"/>
  <c r="O2355" i="92"/>
  <c r="O2354" i="92"/>
  <c r="O2353" i="92"/>
  <c r="O2352" i="92"/>
  <c r="O2351" i="92"/>
  <c r="O2350" i="92"/>
  <c r="O2347" i="92"/>
  <c r="O2346" i="92"/>
  <c r="O2345" i="92"/>
  <c r="O2344" i="92"/>
  <c r="O2343" i="92"/>
  <c r="O2342" i="92"/>
  <c r="O2339" i="92"/>
  <c r="O2338" i="92"/>
  <c r="O2336" i="92"/>
  <c r="O2335" i="92"/>
  <c r="O2333" i="92"/>
  <c r="O2332" i="92"/>
  <c r="O2331" i="92"/>
  <c r="O2330" i="92"/>
  <c r="O2329" i="92"/>
  <c r="O2328" i="92"/>
  <c r="O2327" i="92"/>
  <c r="O2326" i="92"/>
  <c r="O2325" i="92"/>
  <c r="O2324" i="92"/>
  <c r="O2323" i="92"/>
  <c r="O2322" i="92"/>
  <c r="O2321" i="92"/>
  <c r="O2320" i="92"/>
  <c r="O2319" i="92"/>
  <c r="O2318" i="92"/>
  <c r="O2317" i="92"/>
  <c r="O2313" i="92"/>
  <c r="O2312" i="92"/>
  <c r="O2310" i="92"/>
  <c r="O2308" i="92"/>
  <c r="O2307" i="92"/>
  <c r="O2306" i="92"/>
  <c r="O2303" i="92"/>
  <c r="O2297" i="92"/>
  <c r="O2296" i="92"/>
  <c r="O2295" i="92"/>
  <c r="O2293" i="92"/>
  <c r="O2292" i="92"/>
  <c r="O2291" i="92"/>
  <c r="O2290" i="92"/>
  <c r="O2289" i="92"/>
  <c r="O2288" i="92"/>
  <c r="O2287" i="92"/>
  <c r="K10" i="49"/>
  <c r="O2283" i="92"/>
  <c r="O2282" i="92"/>
  <c r="O2281" i="92"/>
  <c r="O2279" i="92"/>
  <c r="O2278" i="92"/>
  <c r="O2277" i="92"/>
  <c r="O2276" i="92"/>
  <c r="O2275" i="92"/>
  <c r="O2274" i="92"/>
  <c r="O2273" i="92"/>
  <c r="O2263" i="92"/>
  <c r="O2262" i="92"/>
  <c r="O2261" i="92"/>
  <c r="O2260" i="92"/>
  <c r="O2259" i="92"/>
  <c r="O2257" i="92"/>
  <c r="O2256" i="92"/>
  <c r="O2253" i="92"/>
  <c r="O2252" i="92"/>
  <c r="O2251" i="92"/>
  <c r="O2247" i="92"/>
  <c r="O2246" i="92"/>
  <c r="O2245" i="92"/>
  <c r="O2244" i="92"/>
  <c r="O2243" i="92"/>
  <c r="O2242" i="92"/>
  <c r="O2241" i="92"/>
  <c r="O2239" i="92"/>
  <c r="O2238" i="92"/>
  <c r="O2237" i="92"/>
  <c r="O2236" i="92"/>
  <c r="O2235" i="92"/>
  <c r="O2234" i="92"/>
  <c r="O2231" i="92"/>
  <c r="O2230" i="92"/>
  <c r="O2229" i="92"/>
  <c r="O2228" i="92"/>
  <c r="O2227" i="92"/>
  <c r="O2226" i="92"/>
  <c r="O2225" i="92"/>
  <c r="J56" i="48"/>
  <c r="J2245" i="157" s="1"/>
  <c r="K2245" i="157" s="1"/>
  <c r="O2222" i="92"/>
  <c r="O2221" i="92"/>
  <c r="O2220" i="92"/>
  <c r="J29" i="48"/>
  <c r="J2220" i="157" s="1"/>
  <c r="K2220" i="157" s="1"/>
  <c r="O2219" i="92"/>
  <c r="O2218" i="92"/>
  <c r="O2217" i="92"/>
  <c r="O2216" i="92"/>
  <c r="O2214" i="92"/>
  <c r="O2213" i="92"/>
  <c r="O2212" i="92"/>
  <c r="O2211" i="92"/>
  <c r="O2210" i="92"/>
  <c r="O2209" i="92"/>
  <c r="O2206" i="92"/>
  <c r="O2205" i="92"/>
  <c r="O2204" i="92"/>
  <c r="O2203" i="92"/>
  <c r="O2202" i="92"/>
  <c r="O2201" i="92"/>
  <c r="O2200" i="92"/>
  <c r="O2196" i="92"/>
  <c r="O2195" i="92"/>
  <c r="O2194" i="92"/>
  <c r="O2172" i="92"/>
  <c r="O2170" i="92"/>
  <c r="O2169" i="92"/>
  <c r="O2168" i="92"/>
  <c r="O2167" i="92"/>
  <c r="O2166" i="92"/>
  <c r="O2162" i="92"/>
  <c r="O2161" i="92"/>
  <c r="O2158" i="92"/>
  <c r="O2157" i="92"/>
  <c r="O2156" i="92"/>
  <c r="O2155" i="92"/>
  <c r="O2154" i="92"/>
  <c r="O2153" i="92"/>
  <c r="O2152" i="92"/>
  <c r="O2151" i="92"/>
  <c r="O2132" i="92"/>
  <c r="O2131" i="92"/>
  <c r="O2128" i="92"/>
  <c r="O2127" i="92"/>
  <c r="O2126" i="92"/>
  <c r="O2125" i="92"/>
  <c r="O2124" i="92"/>
  <c r="O2123" i="92"/>
  <c r="O2122" i="92"/>
  <c r="O2121" i="92"/>
  <c r="O1926" i="92"/>
  <c r="O1925" i="92"/>
  <c r="O1924" i="92"/>
  <c r="O1923" i="92"/>
  <c r="O1918" i="92"/>
  <c r="O1917" i="92"/>
  <c r="O1916" i="92"/>
  <c r="O1915" i="92"/>
  <c r="O1914" i="92"/>
  <c r="O1913" i="92"/>
  <c r="O1912" i="92"/>
  <c r="O1911" i="92"/>
  <c r="O1905" i="92"/>
  <c r="O1904" i="92"/>
  <c r="O1903" i="92"/>
  <c r="O1902" i="92"/>
  <c r="O1901" i="92"/>
  <c r="O1900" i="92"/>
  <c r="O1899" i="92"/>
  <c r="O1898" i="92"/>
  <c r="O1897" i="92"/>
  <c r="O1896" i="92"/>
  <c r="O1895" i="92"/>
  <c r="O2078" i="92"/>
  <c r="O2077" i="92"/>
  <c r="O2076" i="92"/>
  <c r="O2075" i="92"/>
  <c r="O2070" i="92"/>
  <c r="O2069" i="92"/>
  <c r="O2068" i="92"/>
  <c r="O2067" i="92"/>
  <c r="O2066" i="92"/>
  <c r="O2065" i="92"/>
  <c r="O2064" i="92"/>
  <c r="O2063" i="92"/>
  <c r="O2057" i="92"/>
  <c r="O2056" i="92"/>
  <c r="O2055" i="92"/>
  <c r="O2054" i="92"/>
  <c r="O2053" i="92"/>
  <c r="O2052" i="92"/>
  <c r="O2051" i="92"/>
  <c r="O2050" i="92"/>
  <c r="O2049" i="92"/>
  <c r="O2048" i="92"/>
  <c r="O2047" i="92"/>
  <c r="O2040" i="92"/>
  <c r="O2039" i="92"/>
  <c r="O2038" i="92"/>
  <c r="O2037" i="92"/>
  <c r="O2032" i="92"/>
  <c r="O2031" i="92"/>
  <c r="O2030" i="92"/>
  <c r="O2029" i="92"/>
  <c r="O2028" i="92"/>
  <c r="O2027" i="92"/>
  <c r="O2026" i="92"/>
  <c r="O2025" i="92"/>
  <c r="O2019" i="92"/>
  <c r="O2018" i="92"/>
  <c r="O2017" i="92"/>
  <c r="O2016" i="92"/>
  <c r="O2015" i="92"/>
  <c r="O2014" i="92"/>
  <c r="O2013" i="92"/>
  <c r="O2012" i="92"/>
  <c r="O2011" i="92"/>
  <c r="O2010" i="92"/>
  <c r="O2009" i="92"/>
  <c r="O2002" i="92"/>
  <c r="O2001" i="92"/>
  <c r="O2000" i="92"/>
  <c r="O1999" i="92"/>
  <c r="O1994" i="92"/>
  <c r="O1993" i="92"/>
  <c r="O1992" i="92"/>
  <c r="O1991" i="92"/>
  <c r="O1990" i="92"/>
  <c r="O1989" i="92"/>
  <c r="O1988" i="92"/>
  <c r="O1987" i="92"/>
  <c r="O1981" i="92"/>
  <c r="O1980" i="92"/>
  <c r="O1979" i="92"/>
  <c r="O1978" i="92"/>
  <c r="O1977" i="92"/>
  <c r="O1976" i="92"/>
  <c r="O1975" i="92"/>
  <c r="O1974" i="92"/>
  <c r="O1973" i="92"/>
  <c r="O1972" i="92"/>
  <c r="O1971" i="92"/>
  <c r="O1964" i="92"/>
  <c r="O1963" i="92"/>
  <c r="O1962" i="92"/>
  <c r="O1961" i="92"/>
  <c r="O1956" i="92"/>
  <c r="O1955" i="92"/>
  <c r="O1954" i="92"/>
  <c r="O1953" i="92"/>
  <c r="O1952" i="92"/>
  <c r="O1951" i="92"/>
  <c r="O1950" i="92"/>
  <c r="O1949" i="92"/>
  <c r="O1943" i="92"/>
  <c r="O1942" i="92"/>
  <c r="O1941" i="92"/>
  <c r="O1940" i="92"/>
  <c r="O1939" i="92"/>
  <c r="O1938" i="92"/>
  <c r="O1937" i="92"/>
  <c r="O1936" i="92"/>
  <c r="O1935" i="92"/>
  <c r="O1934" i="92"/>
  <c r="O1933" i="92"/>
  <c r="O1888" i="92"/>
  <c r="O1887" i="92"/>
  <c r="O1886" i="92"/>
  <c r="O1885" i="92"/>
  <c r="O1880" i="92"/>
  <c r="O1879" i="92"/>
  <c r="O1878" i="92"/>
  <c r="O1877" i="92"/>
  <c r="O1876" i="92"/>
  <c r="O1875" i="92"/>
  <c r="O1874" i="92"/>
  <c r="O1873" i="92"/>
  <c r="O1867" i="92"/>
  <c r="O1866" i="92"/>
  <c r="O1865" i="92"/>
  <c r="O1864" i="92"/>
  <c r="O1863" i="92"/>
  <c r="O1862" i="92"/>
  <c r="O1861" i="92"/>
  <c r="O1860" i="92"/>
  <c r="O1859" i="92"/>
  <c r="O1858" i="92"/>
  <c r="O1857" i="92"/>
  <c r="O1452" i="92"/>
  <c r="O1451" i="92"/>
  <c r="O1450" i="92"/>
  <c r="O1449" i="92"/>
  <c r="O1448" i="92"/>
  <c r="O1447" i="92"/>
  <c r="O1461" i="92"/>
  <c r="O1460" i="92"/>
  <c r="O1459" i="92"/>
  <c r="O1458" i="92"/>
  <c r="O1457" i="92"/>
  <c r="O1456" i="92"/>
  <c r="O1479" i="92"/>
  <c r="O1478" i="92"/>
  <c r="O1477" i="92"/>
  <c r="O1476" i="92"/>
  <c r="O1475" i="92"/>
  <c r="O1474" i="92"/>
  <c r="O1488" i="92"/>
  <c r="O1487" i="92"/>
  <c r="O1486" i="92"/>
  <c r="O1485" i="92"/>
  <c r="O1484" i="92"/>
  <c r="O1483" i="92"/>
  <c r="O1442" i="92"/>
  <c r="O1441" i="92"/>
  <c r="O1440" i="92"/>
  <c r="O1439" i="92"/>
  <c r="O1391" i="92"/>
  <c r="O1390" i="92"/>
  <c r="O1389" i="92"/>
  <c r="O1388" i="92"/>
  <c r="O1385" i="92"/>
  <c r="O1384" i="92"/>
  <c r="O1383" i="92"/>
  <c r="O1346" i="92"/>
  <c r="O1345" i="92"/>
  <c r="O1344" i="92"/>
  <c r="O1343" i="92"/>
  <c r="O1340" i="92"/>
  <c r="O1339" i="92"/>
  <c r="O1338" i="92"/>
  <c r="O1301" i="92"/>
  <c r="O1300" i="92"/>
  <c r="O1299" i="92"/>
  <c r="O1298" i="92"/>
  <c r="O1295" i="92"/>
  <c r="O1294" i="92"/>
  <c r="O1293" i="92"/>
  <c r="O1256" i="92"/>
  <c r="O1255" i="92"/>
  <c r="O1254" i="92"/>
  <c r="O1253" i="92"/>
  <c r="O1250" i="92"/>
  <c r="O1249" i="92"/>
  <c r="O1248" i="92"/>
  <c r="O1211" i="92"/>
  <c r="O1210" i="92"/>
  <c r="O1209" i="92"/>
  <c r="O1208" i="92"/>
  <c r="O1205" i="92"/>
  <c r="O1204" i="92"/>
  <c r="O1203" i="92"/>
  <c r="O1166" i="92"/>
  <c r="O1165" i="92"/>
  <c r="O1164" i="92"/>
  <c r="O1163" i="92"/>
  <c r="O1160" i="92"/>
  <c r="O1159" i="92"/>
  <c r="O1158" i="92"/>
  <c r="O1121" i="92"/>
  <c r="O1120" i="92"/>
  <c r="O1119" i="92"/>
  <c r="O1118" i="92"/>
  <c r="O1115" i="92"/>
  <c r="O1114" i="92"/>
  <c r="O1113" i="92"/>
  <c r="O1076" i="92"/>
  <c r="O1075" i="92"/>
  <c r="O1074" i="92"/>
  <c r="O1070" i="92"/>
  <c r="O1069" i="92"/>
  <c r="O1073" i="92"/>
  <c r="O1068" i="92"/>
  <c r="O1063" i="92"/>
  <c r="O1062" i="92"/>
  <c r="O1061" i="92"/>
  <c r="O1060" i="92"/>
  <c r="O1059" i="92"/>
  <c r="O1058" i="92"/>
  <c r="O1057" i="92"/>
  <c r="O1056" i="92"/>
  <c r="O1055" i="92"/>
  <c r="O1378" i="92"/>
  <c r="O1333" i="92"/>
  <c r="O1288" i="92"/>
  <c r="O1198" i="92"/>
  <c r="O1153" i="92"/>
  <c r="O1108" i="92"/>
  <c r="O1377" i="92"/>
  <c r="O1332" i="92"/>
  <c r="O1287" i="92"/>
  <c r="O1197" i="92"/>
  <c r="O1152" i="92"/>
  <c r="O1107" i="92"/>
  <c r="O1376" i="92"/>
  <c r="O1331" i="92"/>
  <c r="O1286" i="92"/>
  <c r="O1196" i="92"/>
  <c r="O1151" i="92"/>
  <c r="O1106" i="92"/>
  <c r="O1375" i="92"/>
  <c r="O1330" i="92"/>
  <c r="O1285" i="92"/>
  <c r="O1195" i="92"/>
  <c r="O1150" i="92"/>
  <c r="O1105" i="92"/>
  <c r="O1374" i="92"/>
  <c r="O1329" i="92"/>
  <c r="O1284" i="92"/>
  <c r="O1194" i="92"/>
  <c r="O1149" i="92"/>
  <c r="O1104" i="92"/>
  <c r="O1373" i="92"/>
  <c r="O1328" i="92"/>
  <c r="O1283" i="92"/>
  <c r="O1193" i="92"/>
  <c r="O1148" i="92"/>
  <c r="O1103" i="92"/>
  <c r="O1372" i="92"/>
  <c r="O1327" i="92"/>
  <c r="O1282" i="92"/>
  <c r="O1192" i="92"/>
  <c r="O1147" i="92"/>
  <c r="O1102" i="92"/>
  <c r="O1371" i="92"/>
  <c r="O1326" i="92"/>
  <c r="O1281" i="92"/>
  <c r="O1191" i="92"/>
  <c r="O1146" i="92"/>
  <c r="O1101" i="92"/>
  <c r="O1370" i="92"/>
  <c r="O1325" i="92"/>
  <c r="O1280" i="92"/>
  <c r="O1190" i="92"/>
  <c r="O1145" i="92"/>
  <c r="O1100" i="92"/>
  <c r="O1364" i="92"/>
  <c r="O1319" i="92"/>
  <c r="O1274" i="92"/>
  <c r="O1229" i="92"/>
  <c r="O1184" i="92"/>
  <c r="O1139" i="92"/>
  <c r="O1094" i="92"/>
  <c r="O1049" i="92"/>
  <c r="O1363" i="92"/>
  <c r="O1318" i="92"/>
  <c r="O1273" i="92"/>
  <c r="O1228" i="92"/>
  <c r="O1183" i="92"/>
  <c r="O1138" i="92"/>
  <c r="O1093" i="92"/>
  <c r="O1048" i="92"/>
  <c r="O1362" i="92"/>
  <c r="O1317" i="92"/>
  <c r="O1272" i="92"/>
  <c r="O1227" i="92"/>
  <c r="O1182" i="92"/>
  <c r="O1137" i="92"/>
  <c r="O1092" i="92"/>
  <c r="O1047" i="92"/>
  <c r="O1361" i="92"/>
  <c r="O1316" i="92"/>
  <c r="O1271" i="92"/>
  <c r="O1226" i="92"/>
  <c r="O1181" i="92"/>
  <c r="O1136" i="92"/>
  <c r="O1091" i="92"/>
  <c r="O1046" i="92"/>
  <c r="O1360" i="92"/>
  <c r="O1315" i="92"/>
  <c r="O1270" i="92"/>
  <c r="O1225" i="92"/>
  <c r="O1180" i="92"/>
  <c r="O1135" i="92"/>
  <c r="O1090" i="92"/>
  <c r="O1045" i="92"/>
  <c r="O1359" i="92"/>
  <c r="O1314" i="92"/>
  <c r="O1269" i="92"/>
  <c r="O1224" i="92"/>
  <c r="O1179" i="92"/>
  <c r="O1134" i="92"/>
  <c r="O1089" i="92"/>
  <c r="O1044" i="92"/>
  <c r="O1358" i="92"/>
  <c r="O1313" i="92"/>
  <c r="O1268" i="92"/>
  <c r="O1223" i="92"/>
  <c r="O1178" i="92"/>
  <c r="O1133" i="92"/>
  <c r="O1088" i="92"/>
  <c r="O1043" i="92"/>
  <c r="O1357" i="92"/>
  <c r="O1312" i="92"/>
  <c r="O1267" i="92"/>
  <c r="O1222" i="92"/>
  <c r="O1177" i="92"/>
  <c r="O1132" i="92"/>
  <c r="O1087" i="92"/>
  <c r="O1042" i="92"/>
  <c r="O1356" i="92"/>
  <c r="O1311" i="92"/>
  <c r="O1266" i="92"/>
  <c r="O1221" i="92"/>
  <c r="O1176" i="92"/>
  <c r="O1131" i="92"/>
  <c r="O1086" i="92"/>
  <c r="O1041" i="92"/>
  <c r="O1355" i="92"/>
  <c r="O1310" i="92"/>
  <c r="O1265" i="92"/>
  <c r="O1220" i="92"/>
  <c r="O1175" i="92"/>
  <c r="O1130" i="92"/>
  <c r="O1085" i="92"/>
  <c r="O1040" i="92"/>
  <c r="O1354" i="92"/>
  <c r="O1309" i="92"/>
  <c r="O1264" i="92"/>
  <c r="O1219" i="92"/>
  <c r="O1174" i="92"/>
  <c r="O1129" i="92"/>
  <c r="O1084" i="92"/>
  <c r="O1039" i="92"/>
  <c r="Q1029" i="92"/>
  <c r="O1030" i="92"/>
  <c r="O1029" i="92"/>
  <c r="O1022" i="92"/>
  <c r="O1009" i="92"/>
  <c r="O1021" i="92"/>
  <c r="O1008" i="92"/>
  <c r="O1018" i="92"/>
  <c r="O1005" i="92"/>
  <c r="O1017" i="92"/>
  <c r="O1004" i="92"/>
  <c r="Q949" i="92"/>
  <c r="O950" i="92"/>
  <c r="O949" i="92"/>
  <c r="O946" i="92"/>
  <c r="O937" i="92"/>
  <c r="O928" i="92"/>
  <c r="O919" i="92"/>
  <c r="O945" i="92"/>
  <c r="O927" i="92"/>
  <c r="O918" i="92"/>
  <c r="O944" i="92"/>
  <c r="O926" i="92"/>
  <c r="O917" i="92"/>
  <c r="O943" i="92"/>
  <c r="O925" i="92"/>
  <c r="O916" i="92"/>
  <c r="O942" i="92"/>
  <c r="O924" i="92"/>
  <c r="O915" i="92"/>
  <c r="O941" i="92"/>
  <c r="O923" i="92"/>
  <c r="O914" i="92"/>
  <c r="O940" i="92"/>
  <c r="O922" i="92"/>
  <c r="O913" i="92"/>
  <c r="O909" i="92"/>
  <c r="O891" i="92"/>
  <c r="O882" i="92"/>
  <c r="O908" i="92"/>
  <c r="O890" i="92"/>
  <c r="O881" i="92"/>
  <c r="O907" i="92"/>
  <c r="O889" i="92"/>
  <c r="O880" i="92"/>
  <c r="O906" i="92"/>
  <c r="O888" i="92"/>
  <c r="O879" i="92"/>
  <c r="O905" i="92"/>
  <c r="O887" i="92"/>
  <c r="O878" i="92"/>
  <c r="O904" i="92"/>
  <c r="O886" i="92"/>
  <c r="O877" i="92"/>
  <c r="O903" i="92"/>
  <c r="O885" i="92"/>
  <c r="O876" i="92"/>
  <c r="O868" i="92"/>
  <c r="O867" i="92"/>
  <c r="O792" i="92"/>
  <c r="O791" i="92"/>
  <c r="O790" i="92"/>
  <c r="O789" i="92"/>
  <c r="O788" i="92"/>
  <c r="O787" i="92"/>
  <c r="O786" i="92"/>
  <c r="O785" i="92"/>
  <c r="O804" i="92"/>
  <c r="O803" i="92"/>
  <c r="O802" i="92"/>
  <c r="O801" i="92"/>
  <c r="O800" i="92"/>
  <c r="O799" i="92"/>
  <c r="O798" i="92"/>
  <c r="O797" i="92"/>
  <c r="O816" i="92"/>
  <c r="O815" i="92"/>
  <c r="O814" i="92"/>
  <c r="O813" i="92"/>
  <c r="O812" i="92"/>
  <c r="O811" i="92"/>
  <c r="O810" i="92"/>
  <c r="O809" i="92"/>
  <c r="O852" i="92"/>
  <c r="O851" i="92"/>
  <c r="O850" i="92"/>
  <c r="O849" i="92"/>
  <c r="O848" i="92"/>
  <c r="O847" i="92"/>
  <c r="O846" i="92"/>
  <c r="O845" i="92"/>
  <c r="O844" i="92"/>
  <c r="O808" i="92"/>
  <c r="O796" i="92"/>
  <c r="O784" i="92"/>
  <c r="O780" i="92"/>
  <c r="O778" i="92"/>
  <c r="O777" i="92"/>
  <c r="O767" i="92"/>
  <c r="O766" i="92"/>
  <c r="O765" i="92"/>
  <c r="O764" i="92"/>
  <c r="O763" i="92"/>
  <c r="O743" i="92"/>
  <c r="O742" i="92"/>
  <c r="O741" i="92"/>
  <c r="O740" i="92"/>
  <c r="O739" i="92"/>
  <c r="O762" i="92"/>
  <c r="O738" i="92"/>
  <c r="O730" i="92"/>
  <c r="O727" i="92"/>
  <c r="O726" i="92"/>
  <c r="O725" i="92"/>
  <c r="O724" i="92"/>
  <c r="O723" i="92"/>
  <c r="O722" i="92"/>
  <c r="O717" i="92"/>
  <c r="O716" i="92"/>
  <c r="O715" i="92"/>
  <c r="O710" i="92"/>
  <c r="O709" i="92"/>
  <c r="O693" i="92"/>
  <c r="O692" i="92"/>
  <c r="O691" i="92"/>
  <c r="O687" i="92"/>
  <c r="O686" i="92"/>
  <c r="O685" i="92"/>
  <c r="O668" i="92"/>
  <c r="O666" i="92"/>
  <c r="O664" i="92"/>
  <c r="O663" i="92"/>
  <c r="O661" i="92"/>
  <c r="O660" i="92"/>
  <c r="O657" i="92"/>
  <c r="O656" i="92"/>
  <c r="O653" i="92"/>
  <c r="O652" i="92"/>
  <c r="O651" i="92"/>
  <c r="O650" i="92"/>
  <c r="O649" i="92"/>
  <c r="O648" i="92"/>
  <c r="O647" i="92"/>
  <c r="O645" i="92"/>
  <c r="O642" i="92"/>
  <c r="O641" i="92"/>
  <c r="O640" i="92"/>
  <c r="O639" i="92"/>
  <c r="O637" i="92"/>
  <c r="O636" i="92"/>
  <c r="O635" i="92"/>
  <c r="O608" i="92"/>
  <c r="O631" i="92"/>
  <c r="O629" i="92"/>
  <c r="O627" i="92"/>
  <c r="O626" i="92"/>
  <c r="O625" i="92"/>
  <c r="O624" i="92"/>
  <c r="O623" i="92"/>
  <c r="Q622" i="92"/>
  <c r="O622" i="92"/>
  <c r="O621" i="92"/>
  <c r="O620" i="92"/>
  <c r="O618" i="92"/>
  <c r="O617" i="92"/>
  <c r="O616" i="92"/>
  <c r="O614" i="92"/>
  <c r="O613" i="92"/>
  <c r="O610" i="92"/>
  <c r="O609" i="92"/>
  <c r="O604" i="92"/>
  <c r="O603" i="92"/>
  <c r="O602" i="92"/>
  <c r="O601" i="92"/>
  <c r="O600" i="92"/>
  <c r="O599" i="92"/>
  <c r="O597" i="92"/>
  <c r="O596" i="92"/>
  <c r="O595" i="92"/>
  <c r="O594" i="92"/>
  <c r="O593" i="92"/>
  <c r="O592" i="92"/>
  <c r="O591" i="92"/>
  <c r="O590" i="92"/>
  <c r="O589" i="92"/>
  <c r="O588" i="92"/>
  <c r="O587" i="92"/>
  <c r="O586" i="92"/>
  <c r="O585" i="92"/>
  <c r="O584" i="92"/>
  <c r="O583" i="92"/>
  <c r="O581" i="92"/>
  <c r="O573" i="92"/>
  <c r="O572" i="92"/>
  <c r="O571" i="92"/>
  <c r="O570" i="92"/>
  <c r="O569" i="92"/>
  <c r="O568" i="92"/>
  <c r="O567" i="92"/>
  <c r="O562" i="92"/>
  <c r="O557" i="92"/>
  <c r="O544" i="92"/>
  <c r="O539" i="92"/>
  <c r="O538" i="92"/>
  <c r="O537" i="92"/>
  <c r="O536" i="92"/>
  <c r="O535" i="92"/>
  <c r="O529" i="92"/>
  <c r="O528" i="92"/>
  <c r="O481" i="92"/>
  <c r="O480" i="92"/>
  <c r="O479" i="92"/>
  <c r="O478" i="92"/>
  <c r="O477" i="92"/>
  <c r="O476" i="92"/>
  <c r="O475" i="92"/>
  <c r="O474" i="92"/>
  <c r="O473" i="92"/>
  <c r="O472" i="92"/>
  <c r="O471" i="92"/>
  <c r="O470" i="92"/>
  <c r="O451" i="92"/>
  <c r="O450" i="92"/>
  <c r="O449" i="92"/>
  <c r="O448" i="92"/>
  <c r="O447" i="92"/>
  <c r="O457" i="92"/>
  <c r="O455" i="92"/>
  <c r="O446" i="92"/>
  <c r="O431" i="92"/>
  <c r="O377" i="92"/>
  <c r="O372" i="92"/>
  <c r="O371" i="92"/>
  <c r="O370" i="92"/>
  <c r="O369" i="92"/>
  <c r="O368" i="92"/>
  <c r="O303" i="92"/>
  <c r="O300" i="92"/>
  <c r="O292" i="92"/>
  <c r="O291" i="92"/>
  <c r="O290" i="92"/>
  <c r="O285" i="92"/>
  <c r="O284" i="92"/>
  <c r="O283" i="92"/>
  <c r="O282" i="92"/>
  <c r="O279" i="92"/>
  <c r="O278" i="92"/>
  <c r="O277" i="92"/>
  <c r="O276" i="92"/>
  <c r="Q205" i="92"/>
  <c r="Q204" i="92"/>
  <c r="Q184" i="92"/>
  <c r="O205" i="92"/>
  <c r="O176" i="92"/>
  <c r="O204" i="92"/>
  <c r="O195" i="92"/>
  <c r="O194" i="92"/>
  <c r="O165" i="92"/>
  <c r="O193" i="92"/>
  <c r="O164" i="92"/>
  <c r="O192" i="92"/>
  <c r="O163" i="92"/>
  <c r="O191" i="92"/>
  <c r="O162" i="92"/>
  <c r="O189" i="92"/>
  <c r="O160" i="92"/>
  <c r="O188" i="92"/>
  <c r="O159" i="92"/>
  <c r="O158" i="92"/>
  <c r="O156" i="92"/>
  <c r="O184" i="92"/>
  <c r="O180" i="92"/>
  <c r="O151" i="92"/>
  <c r="O19" i="92"/>
  <c r="O20" i="92"/>
  <c r="O21" i="92"/>
  <c r="O22" i="92"/>
  <c r="O23" i="92"/>
  <c r="O24" i="92"/>
  <c r="O25" i="92"/>
  <c r="O26" i="92"/>
  <c r="O27" i="92"/>
  <c r="U949" i="92" l="1"/>
  <c r="U1029" i="92"/>
  <c r="J2287" i="157"/>
  <c r="K2287" i="157" s="1"/>
  <c r="F2461" i="93"/>
  <c r="G2461" i="93" s="1"/>
  <c r="E2736" i="92"/>
  <c r="Z2736" i="92" s="1"/>
  <c r="F2477" i="93"/>
  <c r="G2477" i="93" s="1"/>
  <c r="E2754" i="92"/>
  <c r="Z2754" i="92" s="1"/>
  <c r="I2708" i="92"/>
  <c r="E2708" i="92"/>
  <c r="Z2708" i="92" s="1"/>
  <c r="E2791" i="92"/>
  <c r="Z2791" i="92" s="1"/>
  <c r="I2809" i="92"/>
  <c r="E2809" i="92"/>
  <c r="Z2809" i="92" s="1"/>
  <c r="E2709" i="92"/>
  <c r="I2846" i="92"/>
  <c r="E2846" i="92"/>
  <c r="Z2846" i="92" s="1"/>
  <c r="O2864" i="92"/>
  <c r="E2864" i="92"/>
  <c r="Z2864" i="92" s="1"/>
  <c r="I2702" i="92"/>
  <c r="E2702" i="92"/>
  <c r="Z2702" i="92" s="1"/>
  <c r="I2710" i="92"/>
  <c r="E2710" i="92"/>
  <c r="Z2710" i="92" s="1"/>
  <c r="F2608" i="93"/>
  <c r="G2608" i="93" s="1"/>
  <c r="E2901" i="92"/>
  <c r="Z2901" i="92" s="1"/>
  <c r="F2624" i="93"/>
  <c r="G2624" i="93" s="1"/>
  <c r="E2919" i="92"/>
  <c r="Z2919" i="92" s="1"/>
  <c r="O2703" i="92"/>
  <c r="E2703" i="92"/>
  <c r="Z2703" i="92" s="1"/>
  <c r="O2711" i="92"/>
  <c r="E2711" i="92"/>
  <c r="Z2711" i="92" s="1"/>
  <c r="F2265" i="93"/>
  <c r="G2265" i="93" s="1"/>
  <c r="E2516" i="92"/>
  <c r="Z2516" i="92" s="1"/>
  <c r="F2281" i="93"/>
  <c r="G2281" i="93" s="1"/>
  <c r="E2534" i="92"/>
  <c r="Z2534" i="92" s="1"/>
  <c r="E2704" i="92"/>
  <c r="Z2704" i="92" s="1"/>
  <c r="E2713" i="92"/>
  <c r="Z2713" i="92" s="1"/>
  <c r="I2571" i="92"/>
  <c r="E2571" i="92"/>
  <c r="Z2571" i="92" s="1"/>
  <c r="I2589" i="92"/>
  <c r="E2589" i="92"/>
  <c r="Z2589" i="92" s="1"/>
  <c r="O2705" i="92"/>
  <c r="E2705" i="92"/>
  <c r="Z2705" i="92" s="1"/>
  <c r="O2716" i="92"/>
  <c r="E2716" i="92"/>
  <c r="Z2716" i="92" s="1"/>
  <c r="F2363" i="93"/>
  <c r="G2363" i="93" s="1"/>
  <c r="E2626" i="92"/>
  <c r="Z2626" i="92" s="1"/>
  <c r="F2379" i="93"/>
  <c r="G2379" i="93" s="1"/>
  <c r="E2644" i="92"/>
  <c r="Z2644" i="92" s="1"/>
  <c r="I2706" i="92"/>
  <c r="E2706" i="92"/>
  <c r="Z2706" i="92" s="1"/>
  <c r="I2681" i="92"/>
  <c r="E2681" i="92"/>
  <c r="Z2681" i="92" s="1"/>
  <c r="E2699" i="92"/>
  <c r="Z2699" i="92" s="1"/>
  <c r="I2707" i="92"/>
  <c r="E2707" i="92"/>
  <c r="Z2707" i="92" s="1"/>
  <c r="G2673" i="92"/>
  <c r="AF2673" i="92" s="1"/>
  <c r="G2687" i="92"/>
  <c r="AF2687" i="92" s="1"/>
  <c r="G2698" i="92"/>
  <c r="AF2698" i="92" s="1"/>
  <c r="G2666" i="92"/>
  <c r="AF2666" i="92" s="1"/>
  <c r="G2674" i="92"/>
  <c r="AF2674" i="92" s="1"/>
  <c r="G2688" i="92"/>
  <c r="AF2688" i="92" s="1"/>
  <c r="G2220" i="92"/>
  <c r="AF2220" i="92" s="1"/>
  <c r="G2667" i="92"/>
  <c r="AF2667" i="92" s="1"/>
  <c r="G2675" i="92"/>
  <c r="AF2675" i="92" s="1"/>
  <c r="G2689" i="92"/>
  <c r="AF2689" i="92" s="1"/>
  <c r="G2668" i="92"/>
  <c r="AF2668" i="92" s="1"/>
  <c r="G2677" i="92"/>
  <c r="AF2677" i="92" s="1"/>
  <c r="G2690" i="92"/>
  <c r="AF2690" i="92" s="1"/>
  <c r="G2669" i="92"/>
  <c r="AF2669" i="92" s="1"/>
  <c r="G2680" i="92"/>
  <c r="AF2680" i="92" s="1"/>
  <c r="G2691" i="92"/>
  <c r="AF2691" i="92" s="1"/>
  <c r="G2670" i="92"/>
  <c r="AF2670" i="92" s="1"/>
  <c r="G2684" i="92"/>
  <c r="AF2684" i="92" s="1"/>
  <c r="G2692" i="92"/>
  <c r="AF2692" i="92" s="1"/>
  <c r="G2245" i="92"/>
  <c r="AF2245" i="92" s="1"/>
  <c r="G2671" i="92"/>
  <c r="AF2671" i="92" s="1"/>
  <c r="G2685" i="92"/>
  <c r="AF2685" i="92" s="1"/>
  <c r="G2693" i="92"/>
  <c r="AF2693" i="92" s="1"/>
  <c r="G2287" i="92"/>
  <c r="AF2287" i="92" s="1"/>
  <c r="G2672" i="92"/>
  <c r="AF2672" i="92" s="1"/>
  <c r="G2686" i="92"/>
  <c r="AF2686" i="92" s="1"/>
  <c r="G2695" i="92"/>
  <c r="AF2695" i="92" s="1"/>
  <c r="O2707" i="92"/>
  <c r="O2710" i="92"/>
  <c r="O2708" i="92"/>
  <c r="O2681" i="92"/>
  <c r="F2330" i="93"/>
  <c r="G2330" i="93" s="1"/>
  <c r="I2516" i="92"/>
  <c r="I2919" i="92"/>
  <c r="F2412" i="93"/>
  <c r="G2412" i="93" s="1"/>
  <c r="L1960" i="136"/>
  <c r="F1960" i="136"/>
  <c r="L1960" i="135"/>
  <c r="F1960" i="135"/>
  <c r="L1968" i="135"/>
  <c r="F1968" i="135"/>
  <c r="L1968" i="136"/>
  <c r="F1968" i="136"/>
  <c r="F2437" i="93"/>
  <c r="G2437" i="93" s="1"/>
  <c r="O2704" i="92"/>
  <c r="F1961" i="136"/>
  <c r="L1961" i="135"/>
  <c r="F1961" i="135"/>
  <c r="L1961" i="136"/>
  <c r="O2713" i="92"/>
  <c r="L1969" i="136"/>
  <c r="F1969" i="136"/>
  <c r="L1969" i="135"/>
  <c r="F1969" i="135"/>
  <c r="F2439" i="93"/>
  <c r="G2439" i="93" s="1"/>
  <c r="L1962" i="135"/>
  <c r="F1962" i="135"/>
  <c r="L1962" i="136"/>
  <c r="F1962" i="136"/>
  <c r="F1970" i="136"/>
  <c r="L1970" i="135"/>
  <c r="F1970" i="135"/>
  <c r="L1970" i="136"/>
  <c r="F2431" i="93"/>
  <c r="G2431" i="93" s="1"/>
  <c r="F2440" i="93"/>
  <c r="G2440" i="93" s="1"/>
  <c r="O2706" i="92"/>
  <c r="L1963" i="135"/>
  <c r="F1963" i="135"/>
  <c r="L1963" i="136"/>
  <c r="F1963" i="136"/>
  <c r="F2432" i="93"/>
  <c r="G2432" i="93" s="1"/>
  <c r="F2442" i="93"/>
  <c r="G2442" i="93" s="1"/>
  <c r="L1964" i="136"/>
  <c r="F1964" i="136"/>
  <c r="L1964" i="135"/>
  <c r="F1964" i="135"/>
  <c r="F2433" i="93"/>
  <c r="G2433" i="93" s="1"/>
  <c r="F2443" i="93"/>
  <c r="G2443" i="93" s="1"/>
  <c r="I2711" i="92"/>
  <c r="F1965" i="136"/>
  <c r="L1965" i="135"/>
  <c r="F1965" i="135"/>
  <c r="L1965" i="136"/>
  <c r="F2434" i="93"/>
  <c r="G2434" i="93" s="1"/>
  <c r="I2703" i="92"/>
  <c r="I2713" i="92"/>
  <c r="F2435" i="93"/>
  <c r="G2435" i="93" s="1"/>
  <c r="I2704" i="92"/>
  <c r="I2716" i="92"/>
  <c r="L1959" i="135"/>
  <c r="F1959" i="135"/>
  <c r="L1959" i="136"/>
  <c r="F1959" i="136"/>
  <c r="L1967" i="135"/>
  <c r="F1967" i="135"/>
  <c r="L1967" i="136"/>
  <c r="F1967" i="136"/>
  <c r="F2436" i="93"/>
  <c r="G2436" i="93" s="1"/>
  <c r="I2705" i="92"/>
  <c r="I2626" i="92"/>
  <c r="O2571" i="92"/>
  <c r="F2314" i="93"/>
  <c r="G2314" i="93" s="1"/>
  <c r="O2699" i="92"/>
  <c r="L1956" i="136"/>
  <c r="L1956" i="135"/>
  <c r="F1956" i="136"/>
  <c r="F1956" i="135"/>
  <c r="F2002" i="136"/>
  <c r="L2002" i="135"/>
  <c r="F2002" i="135"/>
  <c r="L2002" i="136"/>
  <c r="O2644" i="92"/>
  <c r="O2754" i="92"/>
  <c r="I2534" i="92"/>
  <c r="L2048" i="136"/>
  <c r="L2048" i="135"/>
  <c r="F2048" i="135"/>
  <c r="F2048" i="136"/>
  <c r="O2534" i="92"/>
  <c r="O2919" i="92"/>
  <c r="L1910" i="136"/>
  <c r="F1910" i="136"/>
  <c r="L1910" i="135"/>
  <c r="F1910" i="135"/>
  <c r="L2094" i="136"/>
  <c r="F2094" i="136"/>
  <c r="L2094" i="135"/>
  <c r="F2094" i="135"/>
  <c r="F2526" i="93"/>
  <c r="G2526" i="93" s="1"/>
  <c r="I2699" i="92"/>
  <c r="L2140" i="136"/>
  <c r="F2140" i="136"/>
  <c r="L2140" i="135"/>
  <c r="F2140" i="135"/>
  <c r="O2809" i="92"/>
  <c r="I2864" i="92"/>
  <c r="L1818" i="135"/>
  <c r="F1818" i="135"/>
  <c r="L1818" i="136"/>
  <c r="F1818" i="136"/>
  <c r="I2754" i="92"/>
  <c r="I2644" i="92"/>
  <c r="F1864" i="135"/>
  <c r="L1864" i="136"/>
  <c r="F1864" i="136"/>
  <c r="L1864" i="135"/>
  <c r="O2589" i="92"/>
  <c r="F2428" i="93"/>
  <c r="G2428" i="93" s="1"/>
  <c r="F2575" i="93"/>
  <c r="G2575" i="93" s="1"/>
  <c r="L2033" i="135"/>
  <c r="F2033" i="135"/>
  <c r="L2033" i="136"/>
  <c r="F2033" i="136"/>
  <c r="F2510" i="93"/>
  <c r="G2510" i="93" s="1"/>
  <c r="L2079" i="135"/>
  <c r="L2079" i="136"/>
  <c r="F2079" i="135"/>
  <c r="F2079" i="136"/>
  <c r="F2125" i="136"/>
  <c r="L2125" i="135"/>
  <c r="L2125" i="136"/>
  <c r="F2125" i="135"/>
  <c r="O2791" i="92"/>
  <c r="O2901" i="92"/>
  <c r="I2791" i="92"/>
  <c r="I2901" i="92"/>
  <c r="L1849" i="136"/>
  <c r="L1849" i="135"/>
  <c r="F1849" i="136"/>
  <c r="F1849" i="135"/>
  <c r="F2559" i="93"/>
  <c r="G2559" i="93" s="1"/>
  <c r="L1987" i="135"/>
  <c r="L1987" i="136"/>
  <c r="F1987" i="135"/>
  <c r="F1987" i="136"/>
  <c r="I2736" i="92"/>
  <c r="L1803" i="136"/>
  <c r="F1803" i="136"/>
  <c r="F1803" i="135"/>
  <c r="L1803" i="135"/>
  <c r="F1895" i="135"/>
  <c r="L1895" i="135"/>
  <c r="L1895" i="136"/>
  <c r="F1895" i="136"/>
  <c r="O2516" i="92"/>
  <c r="O2626" i="92"/>
  <c r="L1941" i="135"/>
  <c r="L1941" i="136"/>
  <c r="F1941" i="135"/>
  <c r="F1941" i="136"/>
  <c r="O2736" i="92"/>
  <c r="O2846" i="92"/>
  <c r="H1932" i="136"/>
  <c r="N1932" i="136"/>
  <c r="H1932" i="135"/>
  <c r="N1932" i="135"/>
  <c r="H1940" i="136"/>
  <c r="T1940" i="136" s="1"/>
  <c r="N1940" i="136"/>
  <c r="N1940" i="135"/>
  <c r="H1940" i="135"/>
  <c r="T1940" i="135" s="1"/>
  <c r="N1933" i="136"/>
  <c r="H1933" i="136"/>
  <c r="N1933" i="135"/>
  <c r="H1933" i="135"/>
  <c r="N1944" i="136"/>
  <c r="H1944" i="136"/>
  <c r="N1944" i="135"/>
  <c r="H1944" i="135"/>
  <c r="N1952" i="136"/>
  <c r="H1952" i="136"/>
  <c r="H1952" i="135"/>
  <c r="N1952" i="135"/>
  <c r="H1554" i="136"/>
  <c r="N1554" i="136"/>
  <c r="H1554" i="135"/>
  <c r="N1554" i="135"/>
  <c r="N1934" i="136"/>
  <c r="H1934" i="136"/>
  <c r="N1934" i="135"/>
  <c r="H1934" i="135"/>
  <c r="H1945" i="136"/>
  <c r="N1945" i="136"/>
  <c r="N1945" i="135"/>
  <c r="H1945" i="135"/>
  <c r="H1953" i="136"/>
  <c r="N1953" i="136"/>
  <c r="N1953" i="135"/>
  <c r="H1953" i="135"/>
  <c r="N1935" i="136"/>
  <c r="H1935" i="136"/>
  <c r="H1935" i="135"/>
  <c r="N1935" i="135"/>
  <c r="N1946" i="136"/>
  <c r="H1946" i="136"/>
  <c r="N1946" i="135"/>
  <c r="H1946" i="135"/>
  <c r="N1954" i="136"/>
  <c r="H1954" i="136"/>
  <c r="N1954" i="135"/>
  <c r="H1954" i="135"/>
  <c r="N1947" i="136"/>
  <c r="H1947" i="136"/>
  <c r="N1947" i="135"/>
  <c r="H1947" i="135"/>
  <c r="N1955" i="136"/>
  <c r="H1955" i="136"/>
  <c r="N1955" i="135"/>
  <c r="H1955" i="135"/>
  <c r="N1531" i="136"/>
  <c r="H1531" i="136"/>
  <c r="T1531" i="136" s="1"/>
  <c r="N1531" i="135"/>
  <c r="H1531" i="135"/>
  <c r="T1531" i="135" s="1"/>
  <c r="H1929" i="136"/>
  <c r="N1929" i="136"/>
  <c r="N1929" i="135"/>
  <c r="H1929" i="135"/>
  <c r="H1937" i="136"/>
  <c r="T1937" i="136" s="1"/>
  <c r="N1937" i="136"/>
  <c r="N1937" i="135"/>
  <c r="H1937" i="135"/>
  <c r="T1937" i="135" s="1"/>
  <c r="N1948" i="136"/>
  <c r="H1948" i="136"/>
  <c r="T1948" i="136" s="1"/>
  <c r="H1948" i="135"/>
  <c r="N1948" i="135"/>
  <c r="N1930" i="136"/>
  <c r="H1930" i="136"/>
  <c r="N1930" i="135"/>
  <c r="H1930" i="135"/>
  <c r="N1938" i="136"/>
  <c r="H1938" i="136"/>
  <c r="T1938" i="136" s="1"/>
  <c r="N1938" i="135"/>
  <c r="H1938" i="135"/>
  <c r="T1938" i="135" s="1"/>
  <c r="N1595" i="136"/>
  <c r="H1595" i="136"/>
  <c r="H1595" i="135"/>
  <c r="N1595" i="135"/>
  <c r="N1949" i="136"/>
  <c r="H1949" i="136"/>
  <c r="N1949" i="135"/>
  <c r="H1949" i="135"/>
  <c r="N1931" i="136"/>
  <c r="H1931" i="136"/>
  <c r="N1931" i="135"/>
  <c r="H1931" i="135"/>
  <c r="N1939" i="136"/>
  <c r="H1939" i="136"/>
  <c r="T1939" i="136" s="1"/>
  <c r="N1939" i="135"/>
  <c r="H1939" i="135"/>
  <c r="T1939" i="135" s="1"/>
  <c r="H1950" i="136"/>
  <c r="T1950" i="136" s="1"/>
  <c r="N1950" i="136"/>
  <c r="N1950" i="135"/>
  <c r="H1950" i="135"/>
  <c r="K2687" i="92"/>
  <c r="J2418" i="93"/>
  <c r="K2418" i="93" s="1"/>
  <c r="K2698" i="92"/>
  <c r="J2427" i="93"/>
  <c r="K2427" i="93" s="1"/>
  <c r="K2695" i="92"/>
  <c r="J2426" i="93"/>
  <c r="K2426" i="93" s="1"/>
  <c r="K2220" i="92"/>
  <c r="J1988" i="93"/>
  <c r="K2666" i="92"/>
  <c r="J2399" i="93"/>
  <c r="K2399" i="93" s="1"/>
  <c r="K2674" i="92"/>
  <c r="J2407" i="93"/>
  <c r="K2407" i="93" s="1"/>
  <c r="K2688" i="92"/>
  <c r="J2419" i="93"/>
  <c r="K2419" i="93" s="1"/>
  <c r="K2686" i="92"/>
  <c r="J2417" i="93"/>
  <c r="K2417" i="93" s="1"/>
  <c r="K2287" i="92"/>
  <c r="J2053" i="93"/>
  <c r="K2053" i="93" s="1"/>
  <c r="K2667" i="92"/>
  <c r="J2400" i="93"/>
  <c r="K2400" i="93" s="1"/>
  <c r="K2675" i="92"/>
  <c r="J2408" i="93"/>
  <c r="K2408" i="93" s="1"/>
  <c r="K2689" i="92"/>
  <c r="J2420" i="93"/>
  <c r="K2420" i="93" s="1"/>
  <c r="K2668" i="92"/>
  <c r="J2401" i="93"/>
  <c r="K2401" i="93" s="1"/>
  <c r="K2677" i="92"/>
  <c r="J2410" i="93"/>
  <c r="K2410" i="93" s="1"/>
  <c r="K2690" i="92"/>
  <c r="J2421" i="93"/>
  <c r="K2421" i="93" s="1"/>
  <c r="K2669" i="92"/>
  <c r="J2402" i="93"/>
  <c r="K2402" i="93" s="1"/>
  <c r="K2680" i="92"/>
  <c r="J2411" i="93"/>
  <c r="K2411" i="93" s="1"/>
  <c r="K2672" i="92"/>
  <c r="J2405" i="93"/>
  <c r="K2405" i="93" s="1"/>
  <c r="K2670" i="92"/>
  <c r="J2403" i="93"/>
  <c r="K2403" i="93" s="1"/>
  <c r="K2684" i="92"/>
  <c r="J2415" i="93"/>
  <c r="K2415" i="93" s="1"/>
  <c r="K2692" i="92"/>
  <c r="J2423" i="93"/>
  <c r="K2423" i="93" s="1"/>
  <c r="K2245" i="92"/>
  <c r="J2012" i="93"/>
  <c r="K2671" i="92"/>
  <c r="J2404" i="93"/>
  <c r="K2404" i="93" s="1"/>
  <c r="K2685" i="92"/>
  <c r="J2416" i="93"/>
  <c r="K2416" i="93" s="1"/>
  <c r="K2693" i="92"/>
  <c r="J2424" i="93"/>
  <c r="K2424" i="93" s="1"/>
  <c r="G1234" i="93"/>
  <c r="G1734" i="93"/>
  <c r="G2054" i="93"/>
  <c r="G2082" i="93"/>
  <c r="G2090" i="93"/>
  <c r="G3353" i="93"/>
  <c r="Q2667" i="92"/>
  <c r="Q2675" i="92"/>
  <c r="Q2287" i="92"/>
  <c r="Q2666" i="92"/>
  <c r="Q2674" i="92"/>
  <c r="Q2668" i="92"/>
  <c r="Q2669" i="92"/>
  <c r="Q2680" i="92"/>
  <c r="Q2245" i="92"/>
  <c r="Q2670" i="92"/>
  <c r="Q2684" i="92"/>
  <c r="Q2692" i="92"/>
  <c r="Q2685" i="92"/>
  <c r="Q2220" i="92"/>
  <c r="Q2686" i="92"/>
  <c r="Q2693" i="92"/>
  <c r="K60" i="53"/>
  <c r="J2710" i="157" s="1"/>
  <c r="K2710" i="157" s="1"/>
  <c r="Q2677" i="92"/>
  <c r="Q2690" i="92"/>
  <c r="U40" i="53"/>
  <c r="J2966" i="157" s="1"/>
  <c r="K2966" i="157" s="1"/>
  <c r="K53" i="53"/>
  <c r="J2703" i="157" s="1"/>
  <c r="K2703" i="157" s="1"/>
  <c r="Q2698" i="92"/>
  <c r="K54" i="53"/>
  <c r="J2704" i="157" s="1"/>
  <c r="K2704" i="157" s="1"/>
  <c r="K63" i="53"/>
  <c r="J2713" i="157" s="1"/>
  <c r="K2713" i="157" s="1"/>
  <c r="K59" i="53"/>
  <c r="J2709" i="157" s="1"/>
  <c r="K2709" i="157" s="1"/>
  <c r="K61" i="53"/>
  <c r="J2711" i="157" s="1"/>
  <c r="K2711" i="157" s="1"/>
  <c r="K55" i="53"/>
  <c r="J2705" i="157" s="1"/>
  <c r="K2705" i="157" s="1"/>
  <c r="K66" i="53"/>
  <c r="J2716" i="157" s="1"/>
  <c r="K2716" i="157" s="1"/>
  <c r="K56" i="53"/>
  <c r="J2706" i="157" s="1"/>
  <c r="K2706" i="157" s="1"/>
  <c r="U21" i="53"/>
  <c r="Q2687" i="92"/>
  <c r="K57" i="53"/>
  <c r="J2707" i="157" s="1"/>
  <c r="K2707" i="157" s="1"/>
  <c r="Q2688" i="92"/>
  <c r="K58" i="53"/>
  <c r="J2708" i="157" s="1"/>
  <c r="K2708" i="157" s="1"/>
  <c r="K52" i="53"/>
  <c r="J2702" i="157" s="1"/>
  <c r="K2702" i="157" s="1"/>
  <c r="U59" i="52"/>
  <c r="O2702" i="92"/>
  <c r="K67" i="52"/>
  <c r="Q2689" i="92"/>
  <c r="K48" i="53"/>
  <c r="J2699" i="157" s="1"/>
  <c r="K2699" i="157" s="1"/>
  <c r="Q2695" i="92"/>
  <c r="Q2671" i="92"/>
  <c r="Q2672" i="92"/>
  <c r="K29" i="53"/>
  <c r="J2681" i="157" s="1"/>
  <c r="K2681" i="157" s="1"/>
  <c r="K35" i="34"/>
  <c r="J950" i="157" s="1"/>
  <c r="K950" i="157" s="1"/>
  <c r="F2717" i="157" l="1"/>
  <c r="G2717" i="157" s="1"/>
  <c r="E2717" i="92"/>
  <c r="S2516" i="92"/>
  <c r="W2685" i="92"/>
  <c r="W2669" i="92"/>
  <c r="W2688" i="92"/>
  <c r="W2671" i="92"/>
  <c r="W2690" i="92"/>
  <c r="W2674" i="92"/>
  <c r="W2691" i="92"/>
  <c r="W2245" i="92"/>
  <c r="W2677" i="92"/>
  <c r="W2666" i="92"/>
  <c r="W2220" i="92"/>
  <c r="W2695" i="92"/>
  <c r="W2692" i="92"/>
  <c r="W2668" i="92"/>
  <c r="W2698" i="92"/>
  <c r="W2287" i="92"/>
  <c r="W2667" i="92"/>
  <c r="W2686" i="92"/>
  <c r="W2684" i="92"/>
  <c r="W2689" i="92"/>
  <c r="W2687" i="92"/>
  <c r="W2693" i="92"/>
  <c r="W2680" i="92"/>
  <c r="W2672" i="92"/>
  <c r="W2670" i="92"/>
  <c r="W2675" i="92"/>
  <c r="W2673" i="92"/>
  <c r="S2901" i="92"/>
  <c r="S2864" i="92"/>
  <c r="S2699" i="92"/>
  <c r="S2534" i="92"/>
  <c r="S2791" i="92"/>
  <c r="S2681" i="92"/>
  <c r="S2716" i="92"/>
  <c r="S2703" i="92"/>
  <c r="S2702" i="92"/>
  <c r="S2713" i="92"/>
  <c r="S2708" i="92"/>
  <c r="S2754" i="92"/>
  <c r="S2736" i="92"/>
  <c r="S2644" i="92"/>
  <c r="P1963" i="136"/>
  <c r="S2705" i="92"/>
  <c r="S2919" i="92"/>
  <c r="S2809" i="92"/>
  <c r="S2571" i="92"/>
  <c r="S2626" i="92"/>
  <c r="S2589" i="92"/>
  <c r="S2709" i="92"/>
  <c r="Z2709" i="92"/>
  <c r="S2707" i="92"/>
  <c r="S2706" i="92"/>
  <c r="Z2717" i="92"/>
  <c r="S2704" i="92"/>
  <c r="S2710" i="92"/>
  <c r="S2711" i="92"/>
  <c r="S2846" i="92"/>
  <c r="U2671" i="92"/>
  <c r="U2670" i="92"/>
  <c r="U2690" i="92"/>
  <c r="U2675" i="92"/>
  <c r="U2695" i="92"/>
  <c r="U2693" i="92"/>
  <c r="U2692" i="92"/>
  <c r="U2680" i="92"/>
  <c r="U2668" i="92"/>
  <c r="U2685" i="92"/>
  <c r="U2684" i="92"/>
  <c r="U2669" i="92"/>
  <c r="U2689" i="92"/>
  <c r="U2686" i="92"/>
  <c r="U2688" i="92"/>
  <c r="U2687" i="92"/>
  <c r="U2673" i="92"/>
  <c r="U2220" i="92"/>
  <c r="U2672" i="92"/>
  <c r="U2674" i="92"/>
  <c r="U2698" i="92"/>
  <c r="U2287" i="92"/>
  <c r="U2666" i="92"/>
  <c r="U2691" i="92"/>
  <c r="U2245" i="92"/>
  <c r="U2677" i="92"/>
  <c r="U2667" i="92"/>
  <c r="G2966" i="92"/>
  <c r="AF2966" i="92" s="1"/>
  <c r="G2705" i="92"/>
  <c r="AF2705" i="92" s="1"/>
  <c r="G2711" i="92"/>
  <c r="AF2711" i="92" s="1"/>
  <c r="G2708" i="92"/>
  <c r="AF2708" i="92" s="1"/>
  <c r="G2709" i="92"/>
  <c r="AF2709" i="92" s="1"/>
  <c r="G2710" i="92"/>
  <c r="AF2710" i="92" s="1"/>
  <c r="G2716" i="92"/>
  <c r="AF2716" i="92" s="1"/>
  <c r="G2699" i="92"/>
  <c r="AF2699" i="92" s="1"/>
  <c r="G2707" i="92"/>
  <c r="AF2707" i="92" s="1"/>
  <c r="G2713" i="92"/>
  <c r="AF2713" i="92" s="1"/>
  <c r="G2704" i="92"/>
  <c r="AF2704" i="92" s="1"/>
  <c r="G2702" i="92"/>
  <c r="AF2702" i="92" s="1"/>
  <c r="G2681" i="92"/>
  <c r="AF2681" i="92" s="1"/>
  <c r="G950" i="92"/>
  <c r="G2706" i="92"/>
  <c r="AF2706" i="92" s="1"/>
  <c r="G2703" i="92"/>
  <c r="AF2703" i="92" s="1"/>
  <c r="P1968" i="135"/>
  <c r="P1960" i="135"/>
  <c r="P1962" i="135"/>
  <c r="P2094" i="135"/>
  <c r="P1961" i="135"/>
  <c r="P1970" i="135"/>
  <c r="P1969" i="135"/>
  <c r="P1803" i="135"/>
  <c r="P1959" i="135"/>
  <c r="P1962" i="136"/>
  <c r="P1969" i="136"/>
  <c r="P1970" i="136"/>
  <c r="P1959" i="136"/>
  <c r="P1960" i="136"/>
  <c r="P1803" i="136"/>
  <c r="P1818" i="135"/>
  <c r="P1956" i="136"/>
  <c r="P1967" i="135"/>
  <c r="P1941" i="135"/>
  <c r="P2048" i="135"/>
  <c r="P1965" i="135"/>
  <c r="P1964" i="136"/>
  <c r="P1968" i="136"/>
  <c r="P1967" i="136"/>
  <c r="P1965" i="136"/>
  <c r="P1961" i="136"/>
  <c r="P1941" i="136"/>
  <c r="P2140" i="135"/>
  <c r="P1964" i="135"/>
  <c r="P1963" i="135"/>
  <c r="N804" i="135"/>
  <c r="H804" i="135"/>
  <c r="N804" i="136"/>
  <c r="H804" i="136"/>
  <c r="J874" i="93"/>
  <c r="K874" i="93" s="1"/>
  <c r="K950" i="92"/>
  <c r="Q950" i="92"/>
  <c r="P2094" i="136"/>
  <c r="P1910" i="135"/>
  <c r="P1910" i="136"/>
  <c r="P2048" i="136"/>
  <c r="P2002" i="135"/>
  <c r="P2079" i="135"/>
  <c r="P2033" i="135"/>
  <c r="P1895" i="135"/>
  <c r="P1818" i="136"/>
  <c r="P2140" i="136"/>
  <c r="P2002" i="136"/>
  <c r="P1956" i="135"/>
  <c r="P1864" i="136"/>
  <c r="P1864" i="135"/>
  <c r="L1971" i="135"/>
  <c r="L1971" i="136"/>
  <c r="F1971" i="135"/>
  <c r="F1971" i="136"/>
  <c r="I2717" i="92"/>
  <c r="F2444" i="93"/>
  <c r="G2444" i="93" s="1"/>
  <c r="P1987" i="135"/>
  <c r="P2079" i="136"/>
  <c r="P1849" i="135"/>
  <c r="P2125" i="135"/>
  <c r="P1849" i="136"/>
  <c r="P2125" i="136"/>
  <c r="P2033" i="136"/>
  <c r="P1895" i="136"/>
  <c r="P1987" i="136"/>
  <c r="R1950" i="136"/>
  <c r="R1937" i="136"/>
  <c r="R1940" i="136"/>
  <c r="R1939" i="135"/>
  <c r="R1938" i="135"/>
  <c r="R1940" i="135"/>
  <c r="R1939" i="136"/>
  <c r="R1938" i="136"/>
  <c r="R1948" i="136"/>
  <c r="R1937" i="135"/>
  <c r="R1531" i="135"/>
  <c r="N1967" i="136"/>
  <c r="H1967" i="136"/>
  <c r="N1967" i="135"/>
  <c r="H1967" i="135"/>
  <c r="T1967" i="135" s="1"/>
  <c r="R1949" i="135"/>
  <c r="T1949" i="135"/>
  <c r="T1929" i="135"/>
  <c r="R1929" i="135"/>
  <c r="T1955" i="135"/>
  <c r="R1955" i="135"/>
  <c r="T1954" i="135"/>
  <c r="R1954" i="135"/>
  <c r="R1945" i="135"/>
  <c r="T1945" i="135"/>
  <c r="R1944" i="135"/>
  <c r="T1944" i="135"/>
  <c r="N1969" i="136"/>
  <c r="H1969" i="136"/>
  <c r="N1969" i="135"/>
  <c r="H1969" i="135"/>
  <c r="T1969" i="135" s="1"/>
  <c r="R1948" i="135"/>
  <c r="T1948" i="135"/>
  <c r="T1935" i="135"/>
  <c r="R1935" i="135"/>
  <c r="R1554" i="135"/>
  <c r="T1554" i="135"/>
  <c r="N1959" i="136"/>
  <c r="H1959" i="136"/>
  <c r="T1959" i="136" s="1"/>
  <c r="H1959" i="135"/>
  <c r="N1959" i="135"/>
  <c r="H1956" i="136"/>
  <c r="N1956" i="136"/>
  <c r="N1956" i="135"/>
  <c r="H1956" i="135"/>
  <c r="N1964" i="136"/>
  <c r="H1964" i="136"/>
  <c r="T1964" i="136" s="1"/>
  <c r="N1964" i="135"/>
  <c r="H1964" i="135"/>
  <c r="N1961" i="136"/>
  <c r="H1961" i="136"/>
  <c r="T1961" i="136" s="1"/>
  <c r="H1961" i="135"/>
  <c r="N1961" i="135"/>
  <c r="T1949" i="136"/>
  <c r="R1949" i="136"/>
  <c r="T1955" i="136"/>
  <c r="R1955" i="136"/>
  <c r="T1954" i="136"/>
  <c r="R1954" i="136"/>
  <c r="R1935" i="136"/>
  <c r="T1935" i="136"/>
  <c r="T1944" i="136"/>
  <c r="R1944" i="136"/>
  <c r="T1929" i="136"/>
  <c r="R1929" i="136"/>
  <c r="T1945" i="136"/>
  <c r="R1945" i="136"/>
  <c r="T1554" i="136"/>
  <c r="R1554" i="136"/>
  <c r="N1963" i="136"/>
  <c r="H1963" i="136"/>
  <c r="T1963" i="136" s="1"/>
  <c r="H1963" i="135"/>
  <c r="N1963" i="135"/>
  <c r="N1960" i="136"/>
  <c r="H1960" i="136"/>
  <c r="T1960" i="136" s="1"/>
  <c r="N1960" i="135"/>
  <c r="H1960" i="135"/>
  <c r="R1950" i="135"/>
  <c r="T1950" i="135"/>
  <c r="R1931" i="135"/>
  <c r="T1931" i="135"/>
  <c r="T1930" i="135"/>
  <c r="R1930" i="135"/>
  <c r="R1947" i="135"/>
  <c r="T1947" i="135"/>
  <c r="R1946" i="135"/>
  <c r="T1946" i="135"/>
  <c r="T1953" i="135"/>
  <c r="R1953" i="135"/>
  <c r="R1934" i="135"/>
  <c r="T1934" i="135"/>
  <c r="T1933" i="135"/>
  <c r="R1933" i="135"/>
  <c r="H1941" i="136"/>
  <c r="T1941" i="136" s="1"/>
  <c r="N1941" i="136"/>
  <c r="H1941" i="135"/>
  <c r="T1941" i="135" s="1"/>
  <c r="N1941" i="135"/>
  <c r="N1970" i="136"/>
  <c r="H1970" i="136"/>
  <c r="N1970" i="135"/>
  <c r="H1970" i="135"/>
  <c r="T1595" i="135"/>
  <c r="R1595" i="135"/>
  <c r="T1952" i="135"/>
  <c r="R1952" i="135"/>
  <c r="T1932" i="135"/>
  <c r="R1932" i="135"/>
  <c r="T1931" i="136"/>
  <c r="R1931" i="136"/>
  <c r="T1595" i="136"/>
  <c r="R1595" i="136"/>
  <c r="T1930" i="136"/>
  <c r="R1930" i="136"/>
  <c r="T1947" i="136"/>
  <c r="R1947" i="136"/>
  <c r="T1946" i="136"/>
  <c r="R1946" i="136"/>
  <c r="T1934" i="136"/>
  <c r="R1934" i="136"/>
  <c r="T1952" i="136"/>
  <c r="R1952" i="136"/>
  <c r="T1933" i="136"/>
  <c r="R1933" i="136"/>
  <c r="N1962" i="136"/>
  <c r="H1962" i="136"/>
  <c r="T1962" i="136" s="1"/>
  <c r="N1962" i="135"/>
  <c r="H1962" i="135"/>
  <c r="N1965" i="136"/>
  <c r="H1965" i="136"/>
  <c r="H1965" i="135"/>
  <c r="N1965" i="135"/>
  <c r="N1968" i="136"/>
  <c r="H1968" i="136"/>
  <c r="N1968" i="135"/>
  <c r="H1968" i="135"/>
  <c r="T1968" i="135" s="1"/>
  <c r="R1531" i="136"/>
  <c r="T1953" i="136"/>
  <c r="R1953" i="136"/>
  <c r="R1932" i="136"/>
  <c r="T1932" i="136"/>
  <c r="K2710" i="92"/>
  <c r="J2439" i="93"/>
  <c r="K2439" i="93" s="1"/>
  <c r="K2699" i="92"/>
  <c r="J2428" i="93"/>
  <c r="K2428" i="93" s="1"/>
  <c r="K2707" i="92"/>
  <c r="J2436" i="93"/>
  <c r="K2436" i="93" s="1"/>
  <c r="K2713" i="92"/>
  <c r="J2442" i="93"/>
  <c r="K2442" i="93" s="1"/>
  <c r="K2708" i="92"/>
  <c r="J2437" i="93"/>
  <c r="K2437" i="93" s="1"/>
  <c r="K2711" i="92"/>
  <c r="J2440" i="93"/>
  <c r="K2440" i="93" s="1"/>
  <c r="K2706" i="92"/>
  <c r="J2435" i="93"/>
  <c r="K2435" i="93" s="1"/>
  <c r="K2703" i="92"/>
  <c r="J2432" i="93"/>
  <c r="K2432" i="93" s="1"/>
  <c r="K2704" i="92"/>
  <c r="J2433" i="93"/>
  <c r="K2433" i="93" s="1"/>
  <c r="K2681" i="92"/>
  <c r="J2412" i="93"/>
  <c r="K2412" i="93" s="1"/>
  <c r="K2716" i="92"/>
  <c r="J2443" i="93"/>
  <c r="K2443" i="93" s="1"/>
  <c r="K2702" i="92"/>
  <c r="J2431" i="93"/>
  <c r="K2431" i="93" s="1"/>
  <c r="K2705" i="92"/>
  <c r="J2434" i="93"/>
  <c r="K2434" i="93" s="1"/>
  <c r="Q2710" i="92"/>
  <c r="Q2707" i="92"/>
  <c r="Q2699" i="92"/>
  <c r="Q2708" i="92"/>
  <c r="U59" i="53"/>
  <c r="J2984" i="157" s="1"/>
  <c r="K2984" i="157" s="1"/>
  <c r="Q2704" i="92"/>
  <c r="Q2711" i="92"/>
  <c r="K67" i="53"/>
  <c r="Q2706" i="92"/>
  <c r="Q2702" i="92"/>
  <c r="Q2716" i="92"/>
  <c r="Q2703" i="92"/>
  <c r="Q2713" i="92"/>
  <c r="Q2705" i="92"/>
  <c r="O2717" i="92"/>
  <c r="Q2681" i="92"/>
  <c r="B28" i="12"/>
  <c r="J176" i="157" s="1"/>
  <c r="K176" i="157" s="1"/>
  <c r="J2717" i="157" l="1"/>
  <c r="K2717" i="157" s="1"/>
  <c r="G2717" i="92"/>
  <c r="AF2717" i="92" s="1"/>
  <c r="W2703" i="92"/>
  <c r="W2699" i="92"/>
  <c r="W2706" i="92"/>
  <c r="W2716" i="92"/>
  <c r="W2707" i="92"/>
  <c r="W950" i="92"/>
  <c r="W2710" i="92"/>
  <c r="W2681" i="92"/>
  <c r="U2709" i="92"/>
  <c r="W2702" i="92"/>
  <c r="W2708" i="92"/>
  <c r="W2704" i="92"/>
  <c r="W2711" i="92"/>
  <c r="W2966" i="92"/>
  <c r="W2713" i="92"/>
  <c r="W2705" i="92"/>
  <c r="S2717" i="92"/>
  <c r="U2708" i="92"/>
  <c r="U2713" i="92"/>
  <c r="U2702" i="92"/>
  <c r="U2703" i="92"/>
  <c r="U2699" i="92"/>
  <c r="U2705" i="92"/>
  <c r="U2710" i="92"/>
  <c r="U2704" i="92"/>
  <c r="U2706" i="92"/>
  <c r="U2711" i="92"/>
  <c r="U2716" i="92"/>
  <c r="W2709" i="92"/>
  <c r="U2966" i="92"/>
  <c r="U2707" i="92"/>
  <c r="U2681" i="92"/>
  <c r="U950" i="92"/>
  <c r="G2984" i="92"/>
  <c r="AF2984" i="92" s="1"/>
  <c r="G176" i="92"/>
  <c r="T804" i="136"/>
  <c r="R804" i="136"/>
  <c r="R804" i="135"/>
  <c r="T804" i="135"/>
  <c r="P1971" i="136"/>
  <c r="P1971" i="135"/>
  <c r="R1941" i="135"/>
  <c r="R1968" i="135"/>
  <c r="R1963" i="136"/>
  <c r="R1964" i="136"/>
  <c r="R1959" i="136"/>
  <c r="R1969" i="135"/>
  <c r="R1967" i="135"/>
  <c r="T1965" i="136"/>
  <c r="R1965" i="136"/>
  <c r="T1964" i="135"/>
  <c r="R1964" i="135"/>
  <c r="T1963" i="135"/>
  <c r="R1963" i="135"/>
  <c r="T1959" i="135"/>
  <c r="R1959" i="135"/>
  <c r="T1970" i="136"/>
  <c r="R1970" i="136"/>
  <c r="R1956" i="136"/>
  <c r="T1956" i="136"/>
  <c r="H163" i="136"/>
  <c r="N163" i="136"/>
  <c r="N163" i="135"/>
  <c r="H163" i="135"/>
  <c r="T1962" i="135"/>
  <c r="R1962" i="135"/>
  <c r="R1941" i="136"/>
  <c r="R1960" i="136"/>
  <c r="T1965" i="135"/>
  <c r="R1965" i="135"/>
  <c r="T1968" i="136"/>
  <c r="R1968" i="136"/>
  <c r="R1970" i="135"/>
  <c r="T1970" i="135"/>
  <c r="T1960" i="135"/>
  <c r="R1960" i="135"/>
  <c r="T1969" i="136"/>
  <c r="R1969" i="136"/>
  <c r="T1967" i="136"/>
  <c r="R1967" i="136"/>
  <c r="R1961" i="136"/>
  <c r="N1971" i="136"/>
  <c r="H1971" i="136"/>
  <c r="H1971" i="135"/>
  <c r="N1971" i="135"/>
  <c r="T1956" i="135"/>
  <c r="R1956" i="135"/>
  <c r="R1962" i="136"/>
  <c r="T1961" i="135"/>
  <c r="R1961" i="135"/>
  <c r="K176" i="92"/>
  <c r="J165" i="93"/>
  <c r="K165" i="93" s="1"/>
  <c r="K2717" i="92"/>
  <c r="J2444" i="93"/>
  <c r="K2444" i="93" s="1"/>
  <c r="Q176" i="92"/>
  <c r="Q2717" i="92"/>
  <c r="W2717" i="92" l="1"/>
  <c r="W176" i="92"/>
  <c r="W2984" i="92"/>
  <c r="U2717" i="92"/>
  <c r="U176" i="92"/>
  <c r="U2984" i="92"/>
  <c r="R1971" i="135"/>
  <c r="T1971" i="135"/>
  <c r="T163" i="135"/>
  <c r="R163" i="135"/>
  <c r="T163" i="136"/>
  <c r="R163" i="136"/>
  <c r="T1971" i="136"/>
  <c r="R1971" i="136"/>
  <c r="J45" i="48"/>
  <c r="J2234" i="157" s="1"/>
  <c r="K2234" i="157" s="1"/>
  <c r="J42" i="48"/>
  <c r="J2231" i="157" s="1"/>
  <c r="K2231" i="157" s="1"/>
  <c r="G2231" i="92" l="1"/>
  <c r="AF2231" i="92" s="1"/>
  <c r="G2234" i="92"/>
  <c r="AF2234" i="92" s="1"/>
  <c r="N1542" i="136"/>
  <c r="H1542" i="136"/>
  <c r="N1542" i="135"/>
  <c r="H1542" i="135"/>
  <c r="N1544" i="136"/>
  <c r="H1544" i="136"/>
  <c r="N1544" i="135"/>
  <c r="H1544" i="135"/>
  <c r="K2231" i="92"/>
  <c r="J1999" i="93"/>
  <c r="K1999" i="93" s="1"/>
  <c r="K2234" i="92"/>
  <c r="J2002" i="93"/>
  <c r="K2002" i="93" s="1"/>
  <c r="Q2231" i="92"/>
  <c r="Q2234" i="92"/>
  <c r="W2234" i="92" l="1"/>
  <c r="W2231" i="92"/>
  <c r="U2231" i="92"/>
  <c r="U2234" i="92"/>
  <c r="L284" i="136"/>
  <c r="F284" i="136"/>
  <c r="L284" i="135"/>
  <c r="F284" i="135"/>
  <c r="T1542" i="135"/>
  <c r="R1542" i="135"/>
  <c r="R1544" i="135"/>
  <c r="T1544" i="135"/>
  <c r="T1544" i="136"/>
  <c r="R1544" i="136"/>
  <c r="T1542" i="136"/>
  <c r="R1542" i="136"/>
  <c r="O311" i="92"/>
  <c r="I311" i="92"/>
  <c r="F286" i="93"/>
  <c r="G286" i="93" s="1"/>
  <c r="S311" i="92" l="1"/>
  <c r="P284" i="135"/>
  <c r="L1614" i="135"/>
  <c r="F1614" i="135"/>
  <c r="L1614" i="136"/>
  <c r="F1614" i="136"/>
  <c r="F2072" i="93"/>
  <c r="G2072" i="93" s="1"/>
  <c r="I2309" i="92"/>
  <c r="S2309" i="92" s="1"/>
  <c r="O2309" i="92"/>
  <c r="P284" i="136"/>
  <c r="P1614" i="135" l="1"/>
  <c r="I47" i="49"/>
  <c r="G174" i="6" s="1"/>
  <c r="L1616" i="136"/>
  <c r="F1616" i="136"/>
  <c r="L1616" i="135"/>
  <c r="F1616" i="135"/>
  <c r="I2311" i="92"/>
  <c r="S2311" i="92" s="1"/>
  <c r="O2311" i="92"/>
  <c r="F2074" i="93"/>
  <c r="G2074" i="93" s="1"/>
  <c r="P1614" i="136"/>
  <c r="L11" i="54"/>
  <c r="J3694" i="157" s="1"/>
  <c r="K3694" i="157" s="1"/>
  <c r="L12" i="54"/>
  <c r="J3695" i="157" s="1"/>
  <c r="K3695" i="157" s="1"/>
  <c r="S34" i="53"/>
  <c r="J2905" i="157" s="1"/>
  <c r="K2905" i="157" s="1"/>
  <c r="S35" i="53"/>
  <c r="J2906" i="157" s="1"/>
  <c r="K2906" i="157" s="1"/>
  <c r="S36" i="53"/>
  <c r="J2907" i="157" s="1"/>
  <c r="K2907" i="157" s="1"/>
  <c r="S33" i="53"/>
  <c r="J2904" i="157" s="1"/>
  <c r="K2904" i="157" s="1"/>
  <c r="S15" i="53"/>
  <c r="J2887" i="157" s="1"/>
  <c r="K2887" i="157" s="1"/>
  <c r="S14" i="53"/>
  <c r="J2886" i="157" s="1"/>
  <c r="K2886" i="157" s="1"/>
  <c r="Q34" i="53"/>
  <c r="J2850" i="157" s="1"/>
  <c r="K2850" i="157" s="1"/>
  <c r="Q35" i="53"/>
  <c r="J2851" i="157" s="1"/>
  <c r="K2851" i="157" s="1"/>
  <c r="Q33" i="53"/>
  <c r="J2849" i="157" s="1"/>
  <c r="K2849" i="157" s="1"/>
  <c r="O20" i="53"/>
  <c r="J2782" i="157" s="1"/>
  <c r="K2782" i="157" s="1"/>
  <c r="Q16" i="53"/>
  <c r="J2833" i="157" s="1"/>
  <c r="K2833" i="157" s="1"/>
  <c r="Q14" i="53"/>
  <c r="J2831" i="157" s="1"/>
  <c r="K2831" i="157" s="1"/>
  <c r="O33" i="53"/>
  <c r="J2794" i="157" s="1"/>
  <c r="K2794" i="157" s="1"/>
  <c r="M33" i="53"/>
  <c r="J2739" i="157" s="1"/>
  <c r="K2739" i="157" s="1"/>
  <c r="M16" i="53"/>
  <c r="J2723" i="157" s="1"/>
  <c r="K2723" i="157" s="1"/>
  <c r="M15" i="53"/>
  <c r="J2722" i="157" s="1"/>
  <c r="K2722" i="157" s="1"/>
  <c r="M14" i="53"/>
  <c r="J2721" i="157" s="1"/>
  <c r="K2721" i="157" s="1"/>
  <c r="I33" i="53"/>
  <c r="J2629" i="157" s="1"/>
  <c r="K2629" i="157" s="1"/>
  <c r="I14" i="53"/>
  <c r="J2611" i="157" s="1"/>
  <c r="K2611" i="157" s="1"/>
  <c r="G14" i="53"/>
  <c r="J2556" i="157" s="1"/>
  <c r="K2556" i="157" s="1"/>
  <c r="E15" i="53"/>
  <c r="J2502" i="157" s="1"/>
  <c r="K2502" i="157" s="1"/>
  <c r="E16" i="53"/>
  <c r="J2503" i="157" s="1"/>
  <c r="K2503" i="157" s="1"/>
  <c r="E17" i="53"/>
  <c r="J2504" i="157" s="1"/>
  <c r="K2504" i="157" s="1"/>
  <c r="E18" i="53"/>
  <c r="J2505" i="157" s="1"/>
  <c r="K2505" i="157" s="1"/>
  <c r="E14" i="53"/>
  <c r="J2501" i="157" s="1"/>
  <c r="K2501" i="157" s="1"/>
  <c r="C33" i="53"/>
  <c r="J2464" i="157" s="1"/>
  <c r="K2464" i="157" s="1"/>
  <c r="C14" i="53"/>
  <c r="E21" i="50"/>
  <c r="E22" i="50"/>
  <c r="J2331" i="157" s="1"/>
  <c r="K2331" i="157" s="1"/>
  <c r="E23" i="50"/>
  <c r="J2332" i="157" s="1"/>
  <c r="K2332" i="157" s="1"/>
  <c r="J19" i="48"/>
  <c r="J2210" i="157" s="1"/>
  <c r="K2210" i="157" s="1"/>
  <c r="J20" i="48"/>
  <c r="J2211" i="157" s="1"/>
  <c r="K2211" i="157" s="1"/>
  <c r="J21" i="48"/>
  <c r="J2212" i="157" s="1"/>
  <c r="K2212" i="157" s="1"/>
  <c r="J18" i="48"/>
  <c r="J2209" i="157" s="1"/>
  <c r="K2209" i="157" s="1"/>
  <c r="J569" i="157"/>
  <c r="K569" i="157" s="1"/>
  <c r="J567" i="157"/>
  <c r="K567" i="157" s="1"/>
  <c r="J2330" i="157" l="1"/>
  <c r="K2330" i="157" s="1"/>
  <c r="F2314" i="157"/>
  <c r="G2314" i="157" s="1"/>
  <c r="E2314" i="92"/>
  <c r="Z2314" i="92" s="1"/>
  <c r="J2446" i="157"/>
  <c r="K2446" i="157" s="1"/>
  <c r="G2904" i="92"/>
  <c r="AF2904" i="92" s="1"/>
  <c r="G569" i="92"/>
  <c r="G2556" i="92"/>
  <c r="AF2556" i="92" s="1"/>
  <c r="G2907" i="92"/>
  <c r="AF2907" i="92" s="1"/>
  <c r="G2464" i="92"/>
  <c r="G2849" i="92"/>
  <c r="AF2849" i="92" s="1"/>
  <c r="G2611" i="92"/>
  <c r="AF2611" i="92" s="1"/>
  <c r="G2629" i="92"/>
  <c r="AF2629" i="92" s="1"/>
  <c r="G2505" i="92"/>
  <c r="AF2505" i="92" s="1"/>
  <c r="G567" i="92"/>
  <c r="G2446" i="92"/>
  <c r="G2906" i="92"/>
  <c r="AF2906" i="92" s="1"/>
  <c r="G2721" i="92"/>
  <c r="AF2721" i="92" s="1"/>
  <c r="G3694" i="92"/>
  <c r="G2831" i="92"/>
  <c r="AF2831" i="92" s="1"/>
  <c r="G2209" i="92"/>
  <c r="AF2209" i="92" s="1"/>
  <c r="G2722" i="92"/>
  <c r="AF2722" i="92" s="1"/>
  <c r="G2851" i="92"/>
  <c r="AF2851" i="92" s="1"/>
  <c r="G3695" i="92"/>
  <c r="G2504" i="92"/>
  <c r="AF2504" i="92" s="1"/>
  <c r="G2332" i="92"/>
  <c r="AF2332" i="92" s="1"/>
  <c r="G2739" i="92"/>
  <c r="AF2739" i="92" s="1"/>
  <c r="G2886" i="92"/>
  <c r="AF2886" i="92" s="1"/>
  <c r="G2330" i="92"/>
  <c r="AF2330" i="92" s="1"/>
  <c r="G2833" i="92"/>
  <c r="AF2833" i="92" s="1"/>
  <c r="G2782" i="92"/>
  <c r="G2212" i="92"/>
  <c r="AF2212" i="92" s="1"/>
  <c r="G2501" i="92"/>
  <c r="AF2501" i="92" s="1"/>
  <c r="G2905" i="92"/>
  <c r="AF2905" i="92" s="1"/>
  <c r="G2211" i="92"/>
  <c r="AF2211" i="92" s="1"/>
  <c r="G2210" i="92"/>
  <c r="AF2210" i="92" s="1"/>
  <c r="G2723" i="92"/>
  <c r="AF2723" i="92" s="1"/>
  <c r="G2850" i="92"/>
  <c r="AF2850" i="92" s="1"/>
  <c r="G2503" i="92"/>
  <c r="AF2503" i="92" s="1"/>
  <c r="G2331" i="92"/>
  <c r="AF2331" i="92" s="1"/>
  <c r="G2502" i="92"/>
  <c r="AF2502" i="92" s="1"/>
  <c r="G2794" i="92"/>
  <c r="G2887" i="92"/>
  <c r="AF2887" i="92" s="1"/>
  <c r="P1616" i="136"/>
  <c r="L1619" i="136"/>
  <c r="F1619" i="136"/>
  <c r="F1619" i="135"/>
  <c r="L1619" i="135"/>
  <c r="O2314" i="92"/>
  <c r="F2077" i="93"/>
  <c r="G2077" i="93" s="1"/>
  <c r="I2314" i="92"/>
  <c r="P1616" i="135"/>
  <c r="N1635" i="136"/>
  <c r="H1635" i="136"/>
  <c r="H1635" i="135"/>
  <c r="N1635" i="135"/>
  <c r="H1883" i="136"/>
  <c r="N1883" i="136"/>
  <c r="N1883" i="135"/>
  <c r="H1883" i="135"/>
  <c r="H1837" i="136"/>
  <c r="N1837" i="136"/>
  <c r="N1837" i="135"/>
  <c r="H1837" i="135"/>
  <c r="N1791" i="136"/>
  <c r="H1791" i="136"/>
  <c r="N1791" i="135"/>
  <c r="H1791" i="135"/>
  <c r="N2036" i="136"/>
  <c r="H2036" i="136"/>
  <c r="N2036" i="135"/>
  <c r="H2036" i="135"/>
  <c r="T2036" i="135" s="1"/>
  <c r="N1521" i="136"/>
  <c r="H1521" i="136"/>
  <c r="T1521" i="136" s="1"/>
  <c r="H1521" i="135"/>
  <c r="T1521" i="135" s="1"/>
  <c r="N1521" i="135"/>
  <c r="N1898" i="136"/>
  <c r="H1898" i="136"/>
  <c r="N1898" i="135"/>
  <c r="H1898" i="135"/>
  <c r="T1898" i="135" s="1"/>
  <c r="H2128" i="136"/>
  <c r="N2128" i="136"/>
  <c r="N2128" i="135"/>
  <c r="H2128" i="135"/>
  <c r="N1975" i="136"/>
  <c r="H1975" i="136"/>
  <c r="T1975" i="136" s="1"/>
  <c r="N1975" i="135"/>
  <c r="H1975" i="135"/>
  <c r="T1975" i="135" s="1"/>
  <c r="H2131" i="136"/>
  <c r="N2131" i="136"/>
  <c r="H2131" i="135"/>
  <c r="N2131" i="135"/>
  <c r="N1795" i="136"/>
  <c r="H1795" i="136"/>
  <c r="N1795" i="135"/>
  <c r="H1795" i="135"/>
  <c r="N2027" i="136"/>
  <c r="H2027" i="136"/>
  <c r="N2027" i="135"/>
  <c r="H2027" i="135"/>
  <c r="N2130" i="136"/>
  <c r="H2130" i="136"/>
  <c r="N2130" i="135"/>
  <c r="H2130" i="135"/>
  <c r="H1794" i="136"/>
  <c r="N1794" i="136"/>
  <c r="N1794" i="135"/>
  <c r="H1794" i="135"/>
  <c r="H1637" i="136"/>
  <c r="N1637" i="136"/>
  <c r="N1637" i="135"/>
  <c r="H1637" i="135"/>
  <c r="N2790" i="136"/>
  <c r="H2790" i="136"/>
  <c r="N2790" i="135"/>
  <c r="H2790" i="135"/>
  <c r="N2023" i="136"/>
  <c r="H2023" i="136"/>
  <c r="H2023" i="135"/>
  <c r="N2023" i="135"/>
  <c r="N2113" i="136"/>
  <c r="H2113" i="136"/>
  <c r="N2113" i="135"/>
  <c r="H2113" i="135"/>
  <c r="N1745" i="136"/>
  <c r="H1745" i="136"/>
  <c r="T1745" i="136" s="1"/>
  <c r="N1745" i="135"/>
  <c r="H1745" i="135"/>
  <c r="N2114" i="136"/>
  <c r="H2114" i="136"/>
  <c r="N2114" i="135"/>
  <c r="H2114" i="135"/>
  <c r="H1760" i="136"/>
  <c r="N1760" i="136"/>
  <c r="N1760" i="135"/>
  <c r="H1760" i="135"/>
  <c r="N2067" i="136"/>
  <c r="H2067" i="136"/>
  <c r="T2067" i="136" s="1"/>
  <c r="N2067" i="135"/>
  <c r="H2067" i="135"/>
  <c r="N1524" i="136"/>
  <c r="H1524" i="136"/>
  <c r="N1524" i="135"/>
  <c r="H1524" i="135"/>
  <c r="T1524" i="135" s="1"/>
  <c r="H2069" i="136"/>
  <c r="T2069" i="136" s="1"/>
  <c r="N2069" i="136"/>
  <c r="H2069" i="135"/>
  <c r="N2069" i="135"/>
  <c r="N1523" i="136"/>
  <c r="H1523" i="136"/>
  <c r="T1523" i="136" s="1"/>
  <c r="N1523" i="135"/>
  <c r="H1523" i="135"/>
  <c r="T1523" i="135" s="1"/>
  <c r="N1976" i="136"/>
  <c r="H1976" i="136"/>
  <c r="T1976" i="136" s="1"/>
  <c r="N1976" i="135"/>
  <c r="H1976" i="135"/>
  <c r="T1976" i="135" s="1"/>
  <c r="H1522" i="136"/>
  <c r="N1522" i="136"/>
  <c r="N1522" i="135"/>
  <c r="H1522" i="135"/>
  <c r="T1522" i="135" s="1"/>
  <c r="N1977" i="136"/>
  <c r="H1977" i="136"/>
  <c r="T1977" i="136" s="1"/>
  <c r="H1977" i="135"/>
  <c r="T1977" i="135" s="1"/>
  <c r="N1977" i="135"/>
  <c r="N2082" i="136"/>
  <c r="H2082" i="136"/>
  <c r="N2082" i="135"/>
  <c r="H2082" i="135"/>
  <c r="N2129" i="136"/>
  <c r="H2129" i="136"/>
  <c r="H2129" i="135"/>
  <c r="N2129" i="135"/>
  <c r="N1793" i="136"/>
  <c r="H1793" i="136"/>
  <c r="H1793" i="135"/>
  <c r="N1793" i="135"/>
  <c r="N1990" i="136"/>
  <c r="H1990" i="136"/>
  <c r="N1990" i="135"/>
  <c r="H1990" i="135"/>
  <c r="N2084" i="136"/>
  <c r="H2084" i="136"/>
  <c r="N2084" i="135"/>
  <c r="H2084" i="135"/>
  <c r="N1636" i="136"/>
  <c r="H1636" i="136"/>
  <c r="N1636" i="135"/>
  <c r="H1636" i="135"/>
  <c r="N1792" i="136"/>
  <c r="H1792" i="136"/>
  <c r="N1792" i="135"/>
  <c r="H1792" i="135"/>
  <c r="N2021" i="136"/>
  <c r="H2021" i="136"/>
  <c r="N2021" i="135"/>
  <c r="H2021" i="135"/>
  <c r="N2083" i="136"/>
  <c r="H2083" i="136"/>
  <c r="H2083" i="135"/>
  <c r="N2083" i="135"/>
  <c r="H2789" i="136"/>
  <c r="N2789" i="136"/>
  <c r="N2789" i="135"/>
  <c r="H2789" i="135"/>
  <c r="H493" i="135"/>
  <c r="N493" i="136"/>
  <c r="H493" i="136"/>
  <c r="N493" i="135"/>
  <c r="N495" i="136"/>
  <c r="N495" i="135"/>
  <c r="H495" i="136"/>
  <c r="H495" i="135"/>
  <c r="K2556" i="92"/>
  <c r="J2301" i="93"/>
  <c r="K2301" i="93" s="1"/>
  <c r="K567" i="92"/>
  <c r="J518" i="93"/>
  <c r="K518" i="93" s="1"/>
  <c r="K2778" i="92"/>
  <c r="J2499" i="93"/>
  <c r="K2499" i="93" s="1"/>
  <c r="K2446" i="92"/>
  <c r="J2203" i="93"/>
  <c r="K2203" i="93" s="1"/>
  <c r="K2611" i="92"/>
  <c r="J2350" i="93"/>
  <c r="K2350" i="93" s="1"/>
  <c r="K2464" i="92"/>
  <c r="J2219" i="93"/>
  <c r="K2219" i="93" s="1"/>
  <c r="K2904" i="92"/>
  <c r="J2611" i="93"/>
  <c r="K2611" i="93" s="1"/>
  <c r="K2721" i="92"/>
  <c r="J2448" i="93"/>
  <c r="K2448" i="93" s="1"/>
  <c r="K2722" i="92"/>
  <c r="J2449" i="93"/>
  <c r="K2449" i="93" s="1"/>
  <c r="K2794" i="92"/>
  <c r="J2513" i="93"/>
  <c r="K2513" i="93" s="1"/>
  <c r="K2501" i="92"/>
  <c r="J2252" i="93"/>
  <c r="K2252" i="93" s="1"/>
  <c r="K2849" i="92"/>
  <c r="J2562" i="93"/>
  <c r="K2562" i="93" s="1"/>
  <c r="K2330" i="92"/>
  <c r="J2093" i="93"/>
  <c r="K2093" i="93" s="1"/>
  <c r="K2886" i="92"/>
  <c r="J2595" i="93"/>
  <c r="K2595" i="93" s="1"/>
  <c r="K2629" i="92"/>
  <c r="J2366" i="93"/>
  <c r="K2366" i="93" s="1"/>
  <c r="K2212" i="92"/>
  <c r="J1981" i="93"/>
  <c r="K1981" i="93" s="1"/>
  <c r="K2907" i="92"/>
  <c r="J2614" i="93"/>
  <c r="K2614" i="93" s="1"/>
  <c r="K2505" i="92"/>
  <c r="J2256" i="93"/>
  <c r="K2256" i="93" s="1"/>
  <c r="K2906" i="92"/>
  <c r="J2613" i="93"/>
  <c r="K2613" i="93" s="1"/>
  <c r="K2504" i="92"/>
  <c r="J2255" i="93"/>
  <c r="K2255" i="93" s="1"/>
  <c r="K3695" i="92"/>
  <c r="J3316" i="93"/>
  <c r="K3316" i="93" s="1"/>
  <c r="K569" i="92"/>
  <c r="J520" i="93"/>
  <c r="K520" i="93" s="1"/>
  <c r="K2887" i="92"/>
  <c r="J2596" i="93"/>
  <c r="K2596" i="93" s="1"/>
  <c r="K2209" i="92"/>
  <c r="J1978" i="93"/>
  <c r="K1978" i="93" s="1"/>
  <c r="K2831" i="92"/>
  <c r="J2546" i="93"/>
  <c r="K2546" i="93" s="1"/>
  <c r="K2833" i="92"/>
  <c r="J2548" i="93"/>
  <c r="K2548" i="93" s="1"/>
  <c r="K2211" i="92"/>
  <c r="J1980" i="93"/>
  <c r="K1980" i="93" s="1"/>
  <c r="K2782" i="92"/>
  <c r="J2503" i="93"/>
  <c r="K2503" i="93" s="1"/>
  <c r="K2210" i="92"/>
  <c r="J1979" i="93"/>
  <c r="K1979" i="93" s="1"/>
  <c r="K2723" i="92"/>
  <c r="J2450" i="93"/>
  <c r="K2450" i="93" s="1"/>
  <c r="K2905" i="92"/>
  <c r="J2612" i="93"/>
  <c r="K2612" i="93" s="1"/>
  <c r="K2332" i="92"/>
  <c r="J2095" i="93"/>
  <c r="K2095" i="93" s="1"/>
  <c r="K2503" i="92"/>
  <c r="J2254" i="93"/>
  <c r="K2254" i="93" s="1"/>
  <c r="K2739" i="92"/>
  <c r="J2464" i="93"/>
  <c r="K2464" i="93" s="1"/>
  <c r="K2851" i="92"/>
  <c r="J2564" i="93"/>
  <c r="K2564" i="93" s="1"/>
  <c r="K2331" i="92"/>
  <c r="J2094" i="93"/>
  <c r="K2094" i="93" s="1"/>
  <c r="K2502" i="92"/>
  <c r="J2253" i="93"/>
  <c r="K2253" i="93" s="1"/>
  <c r="K2776" i="92"/>
  <c r="J2497" i="93"/>
  <c r="K2497" i="93" s="1"/>
  <c r="K2850" i="92"/>
  <c r="J2563" i="93"/>
  <c r="K2563" i="93" s="1"/>
  <c r="K3694" i="92"/>
  <c r="J3315" i="93"/>
  <c r="K3315" i="93" s="1"/>
  <c r="Q2330" i="92"/>
  <c r="Q2778" i="92"/>
  <c r="Q2446" i="92"/>
  <c r="Q2887" i="92"/>
  <c r="Q2629" i="92"/>
  <c r="Q2904" i="92"/>
  <c r="Q2833" i="92"/>
  <c r="Q2505" i="92"/>
  <c r="Q2906" i="92"/>
  <c r="Q2210" i="92"/>
  <c r="Q2504" i="92"/>
  <c r="Q2723" i="92"/>
  <c r="Q2849" i="92"/>
  <c r="Q2905" i="92"/>
  <c r="Q2556" i="92"/>
  <c r="Q569" i="92"/>
  <c r="Q2611" i="92"/>
  <c r="Q2464" i="92"/>
  <c r="Q2831" i="92"/>
  <c r="Q2212" i="92"/>
  <c r="Q2721" i="92"/>
  <c r="Q2907" i="92"/>
  <c r="Q2211" i="92"/>
  <c r="Q2782" i="92"/>
  <c r="Q2332" i="92"/>
  <c r="Q2503" i="92"/>
  <c r="Q2739" i="92"/>
  <c r="Q2851" i="92"/>
  <c r="Q3695" i="92"/>
  <c r="Q567" i="92"/>
  <c r="Q2886" i="92"/>
  <c r="Q2794" i="92"/>
  <c r="Q2209" i="92"/>
  <c r="Q2501" i="92"/>
  <c r="Q2722" i="92"/>
  <c r="Q2331" i="92"/>
  <c r="Q2502" i="92"/>
  <c r="Q2776" i="92"/>
  <c r="Q2850" i="92"/>
  <c r="Q3694" i="92"/>
  <c r="W2721" i="92" l="1"/>
  <c r="W2907" i="92"/>
  <c r="W2331" i="92"/>
  <c r="W2212" i="92"/>
  <c r="W3695" i="92"/>
  <c r="W2446" i="92"/>
  <c r="W2556" i="92"/>
  <c r="W2794" i="92"/>
  <c r="W2503" i="92"/>
  <c r="W2782" i="92"/>
  <c r="W2851" i="92"/>
  <c r="W567" i="92"/>
  <c r="W569" i="92"/>
  <c r="W2504" i="92"/>
  <c r="W2850" i="92"/>
  <c r="W2833" i="92"/>
  <c r="W2722" i="92"/>
  <c r="W2505" i="92"/>
  <c r="W2904" i="92"/>
  <c r="W2332" i="92"/>
  <c r="W2906" i="92"/>
  <c r="W2723" i="92"/>
  <c r="W2330" i="92"/>
  <c r="W2209" i="92"/>
  <c r="W2629" i="92"/>
  <c r="W2464" i="92"/>
  <c r="U2778" i="92"/>
  <c r="W2502" i="92"/>
  <c r="U2776" i="92"/>
  <c r="W2210" i="92"/>
  <c r="W2886" i="92"/>
  <c r="W2831" i="92"/>
  <c r="W2611" i="92"/>
  <c r="W2905" i="92"/>
  <c r="W2501" i="92"/>
  <c r="W2887" i="92"/>
  <c r="W2211" i="92"/>
  <c r="W2739" i="92"/>
  <c r="W3694" i="92"/>
  <c r="W2849" i="92"/>
  <c r="S2314" i="92"/>
  <c r="U3694" i="92"/>
  <c r="U2849" i="92"/>
  <c r="U2739" i="92"/>
  <c r="U569" i="92"/>
  <c r="U2904" i="92"/>
  <c r="U2782" i="92"/>
  <c r="U2850" i="92"/>
  <c r="U2851" i="92"/>
  <c r="U2905" i="92"/>
  <c r="U2210" i="92"/>
  <c r="U2831" i="92"/>
  <c r="U3695" i="92"/>
  <c r="U2611" i="92"/>
  <c r="U2556" i="92"/>
  <c r="U2331" i="92"/>
  <c r="U2332" i="92"/>
  <c r="U2212" i="92"/>
  <c r="U2721" i="92"/>
  <c r="U2446" i="92"/>
  <c r="U2833" i="92"/>
  <c r="U2505" i="92"/>
  <c r="U2886" i="92"/>
  <c r="U2464" i="92"/>
  <c r="U2211" i="92"/>
  <c r="U2887" i="92"/>
  <c r="U2794" i="92"/>
  <c r="U567" i="92"/>
  <c r="U2503" i="92"/>
  <c r="U2722" i="92"/>
  <c r="U2502" i="92"/>
  <c r="U2907" i="92"/>
  <c r="U2330" i="92"/>
  <c r="U2906" i="92"/>
  <c r="U2629" i="92"/>
  <c r="U2501" i="92"/>
  <c r="U2209" i="92"/>
  <c r="U2504" i="92"/>
  <c r="U2723" i="92"/>
  <c r="P1619" i="136"/>
  <c r="P1619" i="135"/>
  <c r="R2069" i="136"/>
  <c r="R1977" i="135"/>
  <c r="R1521" i="135"/>
  <c r="R1522" i="135"/>
  <c r="R1523" i="135"/>
  <c r="R1524" i="135"/>
  <c r="R1977" i="136"/>
  <c r="R1976" i="136"/>
  <c r="R2067" i="136"/>
  <c r="R1521" i="136"/>
  <c r="R1975" i="135"/>
  <c r="R1898" i="135"/>
  <c r="R2036" i="135"/>
  <c r="T2129" i="135"/>
  <c r="R2129" i="135"/>
  <c r="R1976" i="135"/>
  <c r="T2069" i="135"/>
  <c r="R2069" i="135"/>
  <c r="T2131" i="135"/>
  <c r="R2131" i="135"/>
  <c r="R2789" i="135"/>
  <c r="T2789" i="135"/>
  <c r="T2114" i="135"/>
  <c r="R2114" i="135"/>
  <c r="T2790" i="135"/>
  <c r="R2790" i="135"/>
  <c r="T2128" i="135"/>
  <c r="R2128" i="135"/>
  <c r="T2021" i="136"/>
  <c r="R2021" i="136"/>
  <c r="T1636" i="136"/>
  <c r="R1636" i="136"/>
  <c r="T1990" i="136"/>
  <c r="R1990" i="136"/>
  <c r="T2129" i="136"/>
  <c r="R2129" i="136"/>
  <c r="T2114" i="136"/>
  <c r="R2114" i="136"/>
  <c r="T2113" i="136"/>
  <c r="R2113" i="136"/>
  <c r="T2790" i="136"/>
  <c r="R2790" i="136"/>
  <c r="T2027" i="136"/>
  <c r="R2027" i="136"/>
  <c r="T1791" i="136"/>
  <c r="R1791" i="136"/>
  <c r="T2021" i="135"/>
  <c r="R2021" i="135"/>
  <c r="T2067" i="135"/>
  <c r="R2067" i="135"/>
  <c r="T2789" i="136"/>
  <c r="R2789" i="136"/>
  <c r="T1794" i="136"/>
  <c r="R1794" i="136"/>
  <c r="T2131" i="136"/>
  <c r="R2131" i="136"/>
  <c r="T2128" i="136"/>
  <c r="R2128" i="136"/>
  <c r="R1883" i="136"/>
  <c r="T1883" i="136"/>
  <c r="T1990" i="135"/>
  <c r="R1990" i="135"/>
  <c r="T1791" i="135"/>
  <c r="R1791" i="135"/>
  <c r="T1792" i="135"/>
  <c r="R1792" i="135"/>
  <c r="T2084" i="135"/>
  <c r="R2084" i="135"/>
  <c r="T2082" i="135"/>
  <c r="R2082" i="135"/>
  <c r="R1760" i="135"/>
  <c r="T1760" i="135"/>
  <c r="T1745" i="135"/>
  <c r="R1745" i="135"/>
  <c r="R1637" i="135"/>
  <c r="T1637" i="135"/>
  <c r="T2130" i="135"/>
  <c r="R2130" i="135"/>
  <c r="T1795" i="135"/>
  <c r="R1795" i="135"/>
  <c r="T1837" i="135"/>
  <c r="R1837" i="135"/>
  <c r="T2027" i="135"/>
  <c r="R2027" i="135"/>
  <c r="T2083" i="135"/>
  <c r="R2083" i="135"/>
  <c r="T1793" i="135"/>
  <c r="R1793" i="135"/>
  <c r="T2023" i="135"/>
  <c r="R2023" i="135"/>
  <c r="T1635" i="135"/>
  <c r="R1635" i="135"/>
  <c r="T1636" i="135"/>
  <c r="R1636" i="135"/>
  <c r="T1794" i="135"/>
  <c r="R1794" i="135"/>
  <c r="T2083" i="136"/>
  <c r="R2083" i="136"/>
  <c r="T1792" i="136"/>
  <c r="R1792" i="136"/>
  <c r="T2084" i="136"/>
  <c r="R2084" i="136"/>
  <c r="T1793" i="136"/>
  <c r="R1793" i="136"/>
  <c r="T2082" i="136"/>
  <c r="R2082" i="136"/>
  <c r="T1524" i="136"/>
  <c r="R1524" i="136"/>
  <c r="T2023" i="136"/>
  <c r="R2023" i="136"/>
  <c r="T2130" i="136"/>
  <c r="R2130" i="136"/>
  <c r="T1795" i="136"/>
  <c r="R1795" i="136"/>
  <c r="R1898" i="136"/>
  <c r="T1898" i="136"/>
  <c r="T2036" i="136"/>
  <c r="R2036" i="136"/>
  <c r="T1635" i="136"/>
  <c r="R1635" i="136"/>
  <c r="T2113" i="135"/>
  <c r="R2113" i="135"/>
  <c r="T1883" i="135"/>
  <c r="R1883" i="135"/>
  <c r="T1522" i="136"/>
  <c r="R1522" i="136"/>
  <c r="R1523" i="136"/>
  <c r="T1760" i="136"/>
  <c r="R1760" i="136"/>
  <c r="R1745" i="136"/>
  <c r="T1637" i="136"/>
  <c r="R1637" i="136"/>
  <c r="R1975" i="136"/>
  <c r="T1837" i="136"/>
  <c r="R1837" i="136"/>
  <c r="T495" i="136"/>
  <c r="R495" i="136"/>
  <c r="R495" i="135"/>
  <c r="T495" i="135"/>
  <c r="T493" i="136"/>
  <c r="R493" i="136"/>
  <c r="T493" i="135"/>
  <c r="R493" i="135"/>
  <c r="A1" i="123"/>
  <c r="G76" i="6" l="1"/>
  <c r="I8" i="120" l="1"/>
  <c r="I7" i="120"/>
  <c r="I6" i="120"/>
  <c r="G8" i="120"/>
  <c r="G7" i="120"/>
  <c r="G6" i="120"/>
  <c r="L11" i="51" l="1"/>
  <c r="J11" i="51"/>
  <c r="G13" i="120"/>
  <c r="I12" i="120"/>
  <c r="J2253" i="157" s="1"/>
  <c r="K2253" i="157" s="1"/>
  <c r="I11" i="120"/>
  <c r="J2252" i="157" s="1"/>
  <c r="K2252" i="157" s="1"/>
  <c r="I10" i="120"/>
  <c r="J2251" i="157" s="1"/>
  <c r="K2251" i="157" s="1"/>
  <c r="G34" i="120"/>
  <c r="I33" i="120"/>
  <c r="J2267" i="157" s="1"/>
  <c r="K2267" i="157" s="1"/>
  <c r="I32" i="120"/>
  <c r="J2266" i="157" s="1"/>
  <c r="K2266" i="157" s="1"/>
  <c r="I24" i="120"/>
  <c r="J2263" i="157" s="1"/>
  <c r="K2263" i="157" s="1"/>
  <c r="I23" i="120"/>
  <c r="J2262" i="157" s="1"/>
  <c r="K2262" i="157" s="1"/>
  <c r="I22" i="120"/>
  <c r="J2261" i="157" s="1"/>
  <c r="K2261" i="157" s="1"/>
  <c r="I21" i="120"/>
  <c r="J2260" i="157" s="1"/>
  <c r="K2260" i="157" s="1"/>
  <c r="I20" i="120"/>
  <c r="J2259" i="157" s="1"/>
  <c r="K2259" i="157" s="1"/>
  <c r="I18" i="120"/>
  <c r="J2257" i="157" s="1"/>
  <c r="K2257" i="157" s="1"/>
  <c r="I17" i="120"/>
  <c r="J2256" i="157" s="1"/>
  <c r="K2256" i="157" s="1"/>
  <c r="A1" i="120"/>
  <c r="F2268" i="157" l="1"/>
  <c r="G2268" i="157" s="1"/>
  <c r="E2268" i="92"/>
  <c r="Z2268" i="92" s="1"/>
  <c r="F2254" i="157"/>
  <c r="G2254" i="157" s="1"/>
  <c r="E2254" i="92"/>
  <c r="Z2254" i="92" s="1"/>
  <c r="G2252" i="92"/>
  <c r="G2262" i="92"/>
  <c r="G2257" i="92"/>
  <c r="G2260" i="92"/>
  <c r="G2261" i="92"/>
  <c r="G2253" i="92"/>
  <c r="G2263" i="92"/>
  <c r="G2266" i="92"/>
  <c r="G2256" i="92"/>
  <c r="G2267" i="92"/>
  <c r="G2259" i="92"/>
  <c r="G2251" i="92"/>
  <c r="L1577" i="135"/>
  <c r="F1577" i="135"/>
  <c r="L1577" i="136"/>
  <c r="F1577" i="136"/>
  <c r="F2035" i="93"/>
  <c r="G2035" i="93" s="1"/>
  <c r="O2268" i="92"/>
  <c r="I2268" i="92"/>
  <c r="O2254" i="92"/>
  <c r="L1563" i="136"/>
  <c r="F1563" i="136"/>
  <c r="L1563" i="135"/>
  <c r="F1563" i="135"/>
  <c r="I2254" i="92"/>
  <c r="F2021" i="93"/>
  <c r="G2021" i="93" s="1"/>
  <c r="N1570" i="136"/>
  <c r="H1570" i="136"/>
  <c r="N1570" i="135"/>
  <c r="H1570" i="135"/>
  <c r="N1562" i="136"/>
  <c r="H1562" i="136"/>
  <c r="N1562" i="135"/>
  <c r="H1562" i="135"/>
  <c r="N1571" i="136"/>
  <c r="H1571" i="136"/>
  <c r="N1571" i="135"/>
  <c r="H1571" i="135"/>
  <c r="N1572" i="136"/>
  <c r="H1572" i="136"/>
  <c r="H1572" i="135"/>
  <c r="N1572" i="135"/>
  <c r="N1575" i="136"/>
  <c r="H1575" i="136"/>
  <c r="N1575" i="135"/>
  <c r="H1575" i="135"/>
  <c r="H1565" i="136"/>
  <c r="N1565" i="136"/>
  <c r="H1565" i="135"/>
  <c r="N1565" i="135"/>
  <c r="N1576" i="136"/>
  <c r="H1576" i="136"/>
  <c r="N1576" i="135"/>
  <c r="H1576" i="135"/>
  <c r="N1566" i="136"/>
  <c r="H1566" i="136"/>
  <c r="N1566" i="135"/>
  <c r="H1566" i="135"/>
  <c r="H1568" i="136"/>
  <c r="N1568" i="136"/>
  <c r="N1568" i="135"/>
  <c r="H1568" i="135"/>
  <c r="N1560" i="136"/>
  <c r="H1560" i="136"/>
  <c r="N1560" i="135"/>
  <c r="H1560" i="135"/>
  <c r="N1569" i="136"/>
  <c r="H1569" i="136"/>
  <c r="N1569" i="135"/>
  <c r="H1569" i="135"/>
  <c r="N1561" i="136"/>
  <c r="H1561" i="136"/>
  <c r="N1561" i="135"/>
  <c r="H1561" i="135"/>
  <c r="K2253" i="92"/>
  <c r="J2020" i="93"/>
  <c r="K2020" i="93" s="1"/>
  <c r="K2263" i="92"/>
  <c r="J2030" i="93"/>
  <c r="K2030" i="93" s="1"/>
  <c r="K2256" i="92"/>
  <c r="J2023" i="93"/>
  <c r="K2023" i="93" s="1"/>
  <c r="K2251" i="92"/>
  <c r="J2018" i="93"/>
  <c r="K2018" i="93" s="1"/>
  <c r="K2261" i="92"/>
  <c r="J2028" i="93"/>
  <c r="K2028" i="93" s="1"/>
  <c r="K2262" i="92"/>
  <c r="J2029" i="93"/>
  <c r="K2029" i="93" s="1"/>
  <c r="K2266" i="92"/>
  <c r="J2033" i="93"/>
  <c r="K2033" i="93" s="1"/>
  <c r="K2267" i="92"/>
  <c r="J2034" i="93"/>
  <c r="K2034" i="93" s="1"/>
  <c r="K2257" i="92"/>
  <c r="J2024" i="93"/>
  <c r="K2024" i="93" s="1"/>
  <c r="K2259" i="92"/>
  <c r="J2026" i="93"/>
  <c r="K2026" i="93" s="1"/>
  <c r="K2260" i="92"/>
  <c r="J2027" i="93"/>
  <c r="K2027" i="93" s="1"/>
  <c r="K2252" i="92"/>
  <c r="J2019" i="93"/>
  <c r="K2019" i="93" s="1"/>
  <c r="Q2253" i="92"/>
  <c r="Q2257" i="92"/>
  <c r="Q2259" i="92"/>
  <c r="Q2251" i="92"/>
  <c r="Q2260" i="92"/>
  <c r="Q2252" i="92"/>
  <c r="Q2261" i="92"/>
  <c r="Q2262" i="92"/>
  <c r="Q2263" i="92"/>
  <c r="Q2266" i="92"/>
  <c r="Q2267" i="92"/>
  <c r="Q2256" i="92"/>
  <c r="I34" i="120"/>
  <c r="J2268" i="157" s="1"/>
  <c r="K2268" i="157" s="1"/>
  <c r="I13" i="120"/>
  <c r="J2254" i="157" s="1"/>
  <c r="K2254" i="157" s="1"/>
  <c r="I17" i="30"/>
  <c r="J591" i="157" s="1"/>
  <c r="K591" i="157" s="1"/>
  <c r="P1563" i="135" l="1"/>
  <c r="W2259" i="92"/>
  <c r="W2267" i="92"/>
  <c r="W2262" i="92"/>
  <c r="W2256" i="92"/>
  <c r="W2252" i="92"/>
  <c r="W2266" i="92"/>
  <c r="W2251" i="92"/>
  <c r="W2257" i="92"/>
  <c r="W2263" i="92"/>
  <c r="W2260" i="92"/>
  <c r="W2253" i="92"/>
  <c r="W2261" i="92"/>
  <c r="S2268" i="92"/>
  <c r="S2254" i="92"/>
  <c r="U2256" i="92"/>
  <c r="U2253" i="92"/>
  <c r="U2257" i="92"/>
  <c r="U2262" i="92"/>
  <c r="U2267" i="92"/>
  <c r="U2259" i="92"/>
  <c r="U2263" i="92"/>
  <c r="U2261" i="92"/>
  <c r="U2252" i="92"/>
  <c r="U2260" i="92"/>
  <c r="U2266" i="92"/>
  <c r="G2268" i="92"/>
  <c r="G2254" i="92"/>
  <c r="G591" i="92"/>
  <c r="U2251" i="92"/>
  <c r="P1577" i="135"/>
  <c r="P1563" i="136"/>
  <c r="P1577" i="136"/>
  <c r="T1566" i="135"/>
  <c r="R1566" i="135"/>
  <c r="T1565" i="135"/>
  <c r="R1565" i="135"/>
  <c r="T1572" i="135"/>
  <c r="R1572" i="135"/>
  <c r="T1560" i="135"/>
  <c r="R1560" i="135"/>
  <c r="T1565" i="136"/>
  <c r="R1565" i="136"/>
  <c r="T1561" i="136"/>
  <c r="R1561" i="136"/>
  <c r="T1562" i="136"/>
  <c r="R1562" i="136"/>
  <c r="T1568" i="135"/>
  <c r="R1568" i="135"/>
  <c r="T1570" i="135"/>
  <c r="R1570" i="135"/>
  <c r="T1560" i="136"/>
  <c r="R1560" i="136"/>
  <c r="N1567" i="136"/>
  <c r="H1567" i="136"/>
  <c r="N1567" i="135"/>
  <c r="H1567" i="135"/>
  <c r="R1576" i="135"/>
  <c r="T1576" i="135"/>
  <c r="T1561" i="135"/>
  <c r="R1561" i="135"/>
  <c r="N1563" i="136"/>
  <c r="H1563" i="136"/>
  <c r="H1563" i="135"/>
  <c r="N1563" i="135"/>
  <c r="T1572" i="136"/>
  <c r="R1572" i="136"/>
  <c r="T1569" i="135"/>
  <c r="R1569" i="135"/>
  <c r="T1575" i="135"/>
  <c r="R1575" i="135"/>
  <c r="T1569" i="136"/>
  <c r="R1569" i="136"/>
  <c r="R1576" i="136"/>
  <c r="T1576" i="136"/>
  <c r="R1575" i="136"/>
  <c r="T1575" i="136"/>
  <c r="T1571" i="136"/>
  <c r="R1571" i="136"/>
  <c r="T1570" i="136"/>
  <c r="R1570" i="136"/>
  <c r="N517" i="136"/>
  <c r="H517" i="136"/>
  <c r="N517" i="135"/>
  <c r="H517" i="135"/>
  <c r="T1562" i="135"/>
  <c r="R1562" i="135"/>
  <c r="H1577" i="136"/>
  <c r="N1577" i="136"/>
  <c r="N1577" i="135"/>
  <c r="H1577" i="135"/>
  <c r="T1566" i="136"/>
  <c r="R1566" i="136"/>
  <c r="T1571" i="135"/>
  <c r="R1571" i="135"/>
  <c r="T1568" i="136"/>
  <c r="R1568" i="136"/>
  <c r="K2268" i="92"/>
  <c r="J2035" i="93"/>
  <c r="K2035" i="93" s="1"/>
  <c r="K591" i="92"/>
  <c r="J542" i="93"/>
  <c r="K542" i="93" s="1"/>
  <c r="K2254" i="92"/>
  <c r="J2021" i="93"/>
  <c r="K2021" i="93" s="1"/>
  <c r="K2258" i="92"/>
  <c r="J2025" i="93"/>
  <c r="K2025" i="93" s="1"/>
  <c r="Q2254" i="92"/>
  <c r="Q2268" i="92"/>
  <c r="Q591" i="92"/>
  <c r="Q2258" i="92"/>
  <c r="I25" i="120"/>
  <c r="J2264" i="157" s="1"/>
  <c r="K2264" i="157" s="1"/>
  <c r="W591" i="92" l="1"/>
  <c r="W2254" i="92"/>
  <c r="W2268" i="92"/>
  <c r="U2258" i="92"/>
  <c r="U2268" i="92"/>
  <c r="U2254" i="92"/>
  <c r="U591" i="92"/>
  <c r="G19" i="120"/>
  <c r="F2258" i="157" s="1"/>
  <c r="G2258" i="157" s="1"/>
  <c r="G2264" i="92"/>
  <c r="T1567" i="135"/>
  <c r="R1567" i="135"/>
  <c r="T1563" i="135"/>
  <c r="R1563" i="135"/>
  <c r="R517" i="135"/>
  <c r="T517" i="135"/>
  <c r="T1567" i="136"/>
  <c r="R1567" i="136"/>
  <c r="T1577" i="135"/>
  <c r="R1577" i="135"/>
  <c r="R517" i="136"/>
  <c r="T517" i="136"/>
  <c r="R1577" i="136"/>
  <c r="T1577" i="136"/>
  <c r="T1563" i="136"/>
  <c r="R1563" i="136"/>
  <c r="H1573" i="136"/>
  <c r="N1573" i="136"/>
  <c r="H1573" i="135"/>
  <c r="N1573" i="135"/>
  <c r="K2264" i="92"/>
  <c r="J2031" i="93"/>
  <c r="K2031" i="93" s="1"/>
  <c r="Q2264" i="92"/>
  <c r="A1" i="118"/>
  <c r="A1" i="117"/>
  <c r="A1" i="116"/>
  <c r="A1" i="115"/>
  <c r="A1" i="114"/>
  <c r="A1" i="113"/>
  <c r="A1" i="112"/>
  <c r="A1" i="111"/>
  <c r="A1" i="110"/>
  <c r="A1" i="109"/>
  <c r="A1" i="108"/>
  <c r="A1" i="107"/>
  <c r="A1" i="106"/>
  <c r="A1" i="105"/>
  <c r="A1" i="96"/>
  <c r="A1" i="97"/>
  <c r="E2258" i="92" l="1"/>
  <c r="W2264" i="92"/>
  <c r="U2264" i="92"/>
  <c r="L1567" i="136"/>
  <c r="F1567" i="136"/>
  <c r="L1567" i="135"/>
  <c r="F1567" i="135"/>
  <c r="T1573" i="135"/>
  <c r="R1573" i="135"/>
  <c r="T1573" i="136"/>
  <c r="R1573" i="136"/>
  <c r="I2258" i="92"/>
  <c r="F2025" i="93"/>
  <c r="G2025" i="93" s="1"/>
  <c r="O2258" i="92"/>
  <c r="G25" i="120"/>
  <c r="F2264" i="157" s="1"/>
  <c r="G2264" i="157" s="1"/>
  <c r="C15" i="53"/>
  <c r="C16" i="53"/>
  <c r="J2448" i="157" s="1"/>
  <c r="K2448" i="157" s="1"/>
  <c r="C17" i="53"/>
  <c r="J2449" i="157" s="1"/>
  <c r="K2449" i="157" s="1"/>
  <c r="Z2258" i="92" l="1"/>
  <c r="J2447" i="157"/>
  <c r="K2447" i="157" s="1"/>
  <c r="S2258" i="92"/>
  <c r="E2264" i="92"/>
  <c r="G2449" i="92"/>
  <c r="G2448" i="92"/>
  <c r="G2447" i="92"/>
  <c r="P1567" i="135"/>
  <c r="P1567" i="136"/>
  <c r="N1748" i="136"/>
  <c r="H1748" i="136"/>
  <c r="T1748" i="136" s="1"/>
  <c r="N1748" i="135"/>
  <c r="H1748" i="135"/>
  <c r="H1747" i="136"/>
  <c r="T1747" i="136" s="1"/>
  <c r="N1747" i="136"/>
  <c r="N1747" i="135"/>
  <c r="H1747" i="135"/>
  <c r="N1746" i="136"/>
  <c r="H1746" i="136"/>
  <c r="T1746" i="136" s="1"/>
  <c r="N1746" i="135"/>
  <c r="H1746" i="135"/>
  <c r="F1573" i="136"/>
  <c r="L1573" i="136"/>
  <c r="L1573" i="135"/>
  <c r="F1573" i="135"/>
  <c r="K2448" i="92"/>
  <c r="J2205" i="93"/>
  <c r="K2205" i="93" s="1"/>
  <c r="K2447" i="92"/>
  <c r="J2204" i="93"/>
  <c r="K2204" i="93" s="1"/>
  <c r="K2449" i="92"/>
  <c r="J2206" i="93"/>
  <c r="K2206" i="93" s="1"/>
  <c r="Q2449" i="92"/>
  <c r="Q2447" i="92"/>
  <c r="O2264" i="92"/>
  <c r="I2264" i="92"/>
  <c r="F2031" i="93"/>
  <c r="G2031" i="93" s="1"/>
  <c r="Q2448" i="92"/>
  <c r="M45" i="46"/>
  <c r="J45" i="46"/>
  <c r="B45" i="46"/>
  <c r="M35" i="46"/>
  <c r="J35" i="46"/>
  <c r="B35" i="46"/>
  <c r="W2449" i="92" l="1"/>
  <c r="Z2264" i="92"/>
  <c r="W2447" i="92"/>
  <c r="W2448" i="92"/>
  <c r="U2449" i="92"/>
  <c r="S2264" i="92"/>
  <c r="U2448" i="92"/>
  <c r="U2447" i="92"/>
  <c r="B47" i="46"/>
  <c r="J47" i="46"/>
  <c r="M47" i="46"/>
  <c r="R1747" i="136"/>
  <c r="P1573" i="135"/>
  <c r="T1748" i="135"/>
  <c r="R1748" i="135"/>
  <c r="T1747" i="135"/>
  <c r="R1747" i="135"/>
  <c r="P1573" i="136"/>
  <c r="T1746" i="135"/>
  <c r="R1746" i="135"/>
  <c r="R1746" i="136"/>
  <c r="R1748" i="136"/>
  <c r="E41" i="63" l="1"/>
  <c r="J3881" i="157" s="1"/>
  <c r="K3881" i="157" s="1"/>
  <c r="F18" i="13"/>
  <c r="J279" i="157" s="1"/>
  <c r="K279" i="157" s="1"/>
  <c r="F28" i="12"/>
  <c r="J263" i="157" s="1"/>
  <c r="K263" i="157" s="1"/>
  <c r="F28" i="11"/>
  <c r="F263" i="157" l="1"/>
  <c r="G263" i="157" s="1"/>
  <c r="E263" i="92"/>
  <c r="Z263" i="92" s="1"/>
  <c r="G263" i="92"/>
  <c r="G3881" i="92"/>
  <c r="J256" i="93"/>
  <c r="K256" i="93" s="1"/>
  <c r="G279" i="92"/>
  <c r="L238" i="135"/>
  <c r="L238" i="136"/>
  <c r="F238" i="135"/>
  <c r="F238" i="136"/>
  <c r="F240" i="93"/>
  <c r="G240" i="93" s="1"/>
  <c r="I263" i="92"/>
  <c r="O263" i="92"/>
  <c r="N238" i="136"/>
  <c r="H238" i="136"/>
  <c r="T238" i="136" s="1"/>
  <c r="N238" i="135"/>
  <c r="H238" i="135"/>
  <c r="N254" i="136"/>
  <c r="H254" i="136"/>
  <c r="N254" i="135"/>
  <c r="H254" i="135"/>
  <c r="N2968" i="136"/>
  <c r="H2968" i="136"/>
  <c r="N2968" i="135"/>
  <c r="H2968" i="135"/>
  <c r="K263" i="92"/>
  <c r="J240" i="93"/>
  <c r="K240" i="93" s="1"/>
  <c r="K279" i="92"/>
  <c r="K3881" i="92"/>
  <c r="J3497" i="93"/>
  <c r="K3497" i="93" s="1"/>
  <c r="Q3881" i="92"/>
  <c r="Q263" i="92"/>
  <c r="Q279" i="92"/>
  <c r="W3881" i="92" l="1"/>
  <c r="W263" i="92"/>
  <c r="U3881" i="92"/>
  <c r="S263" i="92"/>
  <c r="U263" i="92"/>
  <c r="W279" i="92"/>
  <c r="U279" i="92"/>
  <c r="P238" i="136"/>
  <c r="P238" i="135"/>
  <c r="R254" i="135"/>
  <c r="T254" i="135"/>
  <c r="R254" i="136"/>
  <c r="T254" i="136"/>
  <c r="T2968" i="135"/>
  <c r="R2968" i="135"/>
  <c r="T238" i="135"/>
  <c r="R238" i="135"/>
  <c r="T2968" i="136"/>
  <c r="R2968" i="136"/>
  <c r="R238" i="136"/>
  <c r="G23" i="34"/>
  <c r="R19" i="33"/>
  <c r="J777" i="157" s="1"/>
  <c r="K777" i="157" s="1"/>
  <c r="G15" i="28"/>
  <c r="J24" i="26" s="1"/>
  <c r="E45" i="27"/>
  <c r="F932" i="157" l="1"/>
  <c r="G932" i="157" s="1"/>
  <c r="E932" i="92"/>
  <c r="Z932" i="92" s="1"/>
  <c r="F441" i="157"/>
  <c r="G441" i="157" s="1"/>
  <c r="E441" i="92"/>
  <c r="Z441" i="92" s="1"/>
  <c r="O328" i="92"/>
  <c r="F460" i="157"/>
  <c r="G460" i="157" s="1"/>
  <c r="E460" i="92"/>
  <c r="Z460" i="92" s="1"/>
  <c r="J699" i="93"/>
  <c r="K699" i="93" s="1"/>
  <c r="G777" i="92"/>
  <c r="L299" i="135"/>
  <c r="F299" i="135"/>
  <c r="L299" i="136"/>
  <c r="F299" i="136"/>
  <c r="F301" i="93"/>
  <c r="G301" i="93" s="1"/>
  <c r="I328" i="92"/>
  <c r="L786" i="135"/>
  <c r="F786" i="135"/>
  <c r="L786" i="136"/>
  <c r="F786" i="136"/>
  <c r="O932" i="92"/>
  <c r="I932" i="92"/>
  <c r="F856" i="93"/>
  <c r="G856" i="93" s="1"/>
  <c r="O441" i="92"/>
  <c r="L394" i="135"/>
  <c r="F394" i="135"/>
  <c r="L394" i="136"/>
  <c r="F394" i="136"/>
  <c r="I441" i="92"/>
  <c r="F396" i="93"/>
  <c r="G396" i="93" s="1"/>
  <c r="L413" i="136"/>
  <c r="L413" i="135"/>
  <c r="F413" i="135"/>
  <c r="F413" i="136"/>
  <c r="I460" i="92"/>
  <c r="O460" i="92"/>
  <c r="F415" i="93"/>
  <c r="G415" i="93" s="1"/>
  <c r="N552" i="136"/>
  <c r="H552" i="136"/>
  <c r="T552" i="136" s="1"/>
  <c r="H552" i="135"/>
  <c r="T552" i="135" s="1"/>
  <c r="N552" i="135"/>
  <c r="N655" i="136"/>
  <c r="H655" i="136"/>
  <c r="H655" i="135"/>
  <c r="N655" i="135"/>
  <c r="K631" i="92"/>
  <c r="J580" i="93"/>
  <c r="K580" i="93" s="1"/>
  <c r="K777" i="92"/>
  <c r="Q777" i="92"/>
  <c r="Q631" i="92"/>
  <c r="U631" i="92" l="1"/>
  <c r="P299" i="135"/>
  <c r="S932" i="92"/>
  <c r="S441" i="92"/>
  <c r="S460" i="92"/>
  <c r="F328" i="157"/>
  <c r="G328" i="157" s="1"/>
  <c r="E328" i="92"/>
  <c r="Z328" i="92" s="1"/>
  <c r="W777" i="92"/>
  <c r="U777" i="92"/>
  <c r="P299" i="136"/>
  <c r="P786" i="136"/>
  <c r="P394" i="135"/>
  <c r="P786" i="135"/>
  <c r="P394" i="136"/>
  <c r="P413" i="135"/>
  <c r="R552" i="135"/>
  <c r="P413" i="136"/>
  <c r="T655" i="135"/>
  <c r="R655" i="135"/>
  <c r="R655" i="136"/>
  <c r="T655" i="136"/>
  <c r="R552" i="136"/>
  <c r="S328" i="92" l="1"/>
  <c r="H67" i="29"/>
  <c r="J581" i="157" s="1"/>
  <c r="K581" i="157" s="1"/>
  <c r="R60" i="33"/>
  <c r="J868" i="157" s="1"/>
  <c r="K868" i="157" s="1"/>
  <c r="G868" i="92" l="1"/>
  <c r="G581" i="92"/>
  <c r="N722" i="136"/>
  <c r="H722" i="136"/>
  <c r="N722" i="135"/>
  <c r="H722" i="135"/>
  <c r="N507" i="135"/>
  <c r="N507" i="136"/>
  <c r="H507" i="135"/>
  <c r="H507" i="136"/>
  <c r="K868" i="92"/>
  <c r="J792" i="93"/>
  <c r="K792" i="93" s="1"/>
  <c r="K581" i="92"/>
  <c r="J532" i="93"/>
  <c r="K532" i="93" s="1"/>
  <c r="Q868" i="92"/>
  <c r="Q581" i="92"/>
  <c r="H19" i="9"/>
  <c r="J27" i="157" s="1"/>
  <c r="K27" i="157" s="1"/>
  <c r="H17" i="9"/>
  <c r="J25" i="157" s="1"/>
  <c r="K25" i="157" s="1"/>
  <c r="H16" i="9"/>
  <c r="J24" i="157" s="1"/>
  <c r="K24" i="157" s="1"/>
  <c r="H15" i="9"/>
  <c r="J23" i="157" s="1"/>
  <c r="K23" i="157" s="1"/>
  <c r="H14" i="9"/>
  <c r="J22" i="157" s="1"/>
  <c r="K22" i="157" s="1"/>
  <c r="H13" i="9"/>
  <c r="J21" i="157" s="1"/>
  <c r="K21" i="157" s="1"/>
  <c r="H12" i="9"/>
  <c r="J20" i="157" s="1"/>
  <c r="K20" i="157" s="1"/>
  <c r="H11" i="9"/>
  <c r="J19" i="157" s="1"/>
  <c r="K19" i="157" s="1"/>
  <c r="H9" i="9"/>
  <c r="J17" i="157" s="1"/>
  <c r="K17" i="157" s="1"/>
  <c r="W581" i="92" l="1"/>
  <c r="W868" i="92"/>
  <c r="U868" i="92"/>
  <c r="G23" i="92"/>
  <c r="G25" i="92"/>
  <c r="G17" i="92"/>
  <c r="G19" i="92"/>
  <c r="G20" i="92"/>
  <c r="G21" i="92"/>
  <c r="G24" i="92"/>
  <c r="G27" i="92"/>
  <c r="G22" i="92"/>
  <c r="U581" i="92"/>
  <c r="N26" i="136"/>
  <c r="H26" i="136"/>
  <c r="H26" i="135"/>
  <c r="T26" i="135" s="1"/>
  <c r="N26" i="135"/>
  <c r="H21" i="136"/>
  <c r="N21" i="136"/>
  <c r="N21" i="135"/>
  <c r="H21" i="135"/>
  <c r="T21" i="135" s="1"/>
  <c r="N24" i="136"/>
  <c r="H24" i="136"/>
  <c r="N24" i="135"/>
  <c r="H24" i="135"/>
  <c r="T24" i="135" s="1"/>
  <c r="N17" i="136"/>
  <c r="H17" i="136"/>
  <c r="N17" i="135"/>
  <c r="H17" i="135"/>
  <c r="T17" i="135" s="1"/>
  <c r="N18" i="136"/>
  <c r="H18" i="136"/>
  <c r="H18" i="135"/>
  <c r="T18" i="135" s="1"/>
  <c r="N18" i="135"/>
  <c r="N20" i="136"/>
  <c r="H20" i="136"/>
  <c r="N20" i="135"/>
  <c r="H20" i="135"/>
  <c r="T20" i="135" s="1"/>
  <c r="T722" i="135"/>
  <c r="R722" i="135"/>
  <c r="T722" i="136"/>
  <c r="R722" i="136"/>
  <c r="H19" i="136"/>
  <c r="N19" i="136"/>
  <c r="N19" i="135"/>
  <c r="H19" i="135"/>
  <c r="T19" i="135" s="1"/>
  <c r="N22" i="136"/>
  <c r="H22" i="136"/>
  <c r="N22" i="135"/>
  <c r="H22" i="135"/>
  <c r="T22" i="135" s="1"/>
  <c r="H23" i="136"/>
  <c r="N23" i="136"/>
  <c r="H23" i="135"/>
  <c r="T23" i="135" s="1"/>
  <c r="N23" i="135"/>
  <c r="T507" i="135"/>
  <c r="R507" i="135"/>
  <c r="T507" i="136"/>
  <c r="R507" i="136"/>
  <c r="K17" i="92"/>
  <c r="J17" i="93"/>
  <c r="K17" i="93" s="1"/>
  <c r="K19" i="92"/>
  <c r="J18" i="93"/>
  <c r="K18" i="93" s="1"/>
  <c r="K20" i="92"/>
  <c r="J19" i="93"/>
  <c r="K19" i="93" s="1"/>
  <c r="K21" i="92"/>
  <c r="J20" i="93"/>
  <c r="K20" i="93" s="1"/>
  <c r="K22" i="92"/>
  <c r="J21" i="93"/>
  <c r="K21" i="93" s="1"/>
  <c r="K25" i="92"/>
  <c r="J24" i="93"/>
  <c r="K24" i="93" s="1"/>
  <c r="K27" i="92"/>
  <c r="J26" i="93"/>
  <c r="K26" i="93" s="1"/>
  <c r="K23" i="92"/>
  <c r="J22" i="93"/>
  <c r="K22" i="93" s="1"/>
  <c r="K24" i="92"/>
  <c r="J23" i="93"/>
  <c r="K23" i="93" s="1"/>
  <c r="Q21" i="92"/>
  <c r="Q23" i="92"/>
  <c r="Q22" i="92"/>
  <c r="Q19" i="92"/>
  <c r="Q24" i="92"/>
  <c r="Q25" i="92"/>
  <c r="Q27" i="92"/>
  <c r="Q20" i="92"/>
  <c r="Q17" i="92"/>
  <c r="W17" i="92" l="1"/>
  <c r="W25" i="92"/>
  <c r="W22" i="92"/>
  <c r="W23" i="92"/>
  <c r="W27" i="92"/>
  <c r="W24" i="92"/>
  <c r="W21" i="92"/>
  <c r="W20" i="92"/>
  <c r="W19" i="92"/>
  <c r="U23" i="92"/>
  <c r="U25" i="92"/>
  <c r="U21" i="92"/>
  <c r="U24" i="92"/>
  <c r="U17" i="92"/>
  <c r="U20" i="92"/>
  <c r="U22" i="92"/>
  <c r="U27" i="92"/>
  <c r="U19" i="92"/>
  <c r="R18" i="135"/>
  <c r="R26" i="135"/>
  <c r="R23" i="135"/>
  <c r="R21" i="135"/>
  <c r="R24" i="135"/>
  <c r="R20" i="135"/>
  <c r="T21" i="136"/>
  <c r="R21" i="136"/>
  <c r="T17" i="136"/>
  <c r="R17" i="136"/>
  <c r="R23" i="136"/>
  <c r="T23" i="136"/>
  <c r="R19" i="135"/>
  <c r="R19" i="136"/>
  <c r="T19" i="136"/>
  <c r="R22" i="136"/>
  <c r="T22" i="136"/>
  <c r="R18" i="136"/>
  <c r="T18" i="136"/>
  <c r="R24" i="136"/>
  <c r="T24" i="136"/>
  <c r="R26" i="136"/>
  <c r="T26" i="136"/>
  <c r="R17" i="135"/>
  <c r="R20" i="136"/>
  <c r="T20" i="136"/>
  <c r="R22" i="135"/>
  <c r="K43" i="49"/>
  <c r="J2310" i="157" s="1"/>
  <c r="K2310" i="157" s="1"/>
  <c r="G2310" i="92" l="1"/>
  <c r="H1615" i="136"/>
  <c r="N1615" i="136"/>
  <c r="N1615" i="135"/>
  <c r="H1615" i="135"/>
  <c r="K2310" i="92"/>
  <c r="J2073" i="93"/>
  <c r="K2073" i="93" s="1"/>
  <c r="Q2310" i="92"/>
  <c r="H18" i="9"/>
  <c r="J26" i="157" s="1"/>
  <c r="K26" i="157" s="1"/>
  <c r="W2310" i="92" l="1"/>
  <c r="U2310" i="92"/>
  <c r="G26" i="92"/>
  <c r="H25" i="136"/>
  <c r="N25" i="136"/>
  <c r="N25" i="135"/>
  <c r="H25" i="135"/>
  <c r="T25" i="135" s="1"/>
  <c r="T1615" i="135"/>
  <c r="R1615" i="135"/>
  <c r="R1615" i="136"/>
  <c r="T1615" i="136"/>
  <c r="K26" i="92"/>
  <c r="J25" i="93"/>
  <c r="K25" i="93" s="1"/>
  <c r="Q26" i="92"/>
  <c r="W26" i="92" l="1"/>
  <c r="U26" i="92"/>
  <c r="R25" i="135"/>
  <c r="T25" i="136"/>
  <c r="R25" i="136"/>
  <c r="J18" i="46"/>
  <c r="J2128" i="157" s="1"/>
  <c r="K2128" i="157" s="1"/>
  <c r="J20" i="54"/>
  <c r="J29" i="51"/>
  <c r="F29" i="51"/>
  <c r="F2248" i="157"/>
  <c r="G2248" i="157" s="1"/>
  <c r="F2223" i="157"/>
  <c r="G2223" i="157" s="1"/>
  <c r="F27" i="47"/>
  <c r="F12" i="47"/>
  <c r="N33" i="43"/>
  <c r="F2101" i="157" s="1"/>
  <c r="G2101" i="157" s="1"/>
  <c r="N16" i="43"/>
  <c r="F2086" i="157" s="1"/>
  <c r="G2086" i="157" s="1"/>
  <c r="N15" i="43"/>
  <c r="I37" i="28"/>
  <c r="G12" i="158" s="1"/>
  <c r="B26" i="12"/>
  <c r="J169" i="157" s="1"/>
  <c r="K169" i="157" s="1"/>
  <c r="F2085" i="157" l="1"/>
  <c r="G2085" i="157" s="1"/>
  <c r="D18" i="11"/>
  <c r="F2431" i="157"/>
  <c r="G2431" i="157" s="1"/>
  <c r="E2431" i="92"/>
  <c r="Z2431" i="92" s="1"/>
  <c r="F2440" i="157"/>
  <c r="G2440" i="157" s="1"/>
  <c r="E2440" i="92"/>
  <c r="Z2440" i="92" s="1"/>
  <c r="I7" i="92"/>
  <c r="F7" i="157"/>
  <c r="E7" i="92"/>
  <c r="F2284" i="157"/>
  <c r="G2284" i="157" s="1"/>
  <c r="E2284" i="92"/>
  <c r="Z2284" i="92" s="1"/>
  <c r="F2298" i="157"/>
  <c r="G2298" i="157" s="1"/>
  <c r="E2298" i="92"/>
  <c r="Z2298" i="92" s="1"/>
  <c r="F3703" i="157"/>
  <c r="G3703" i="157" s="1"/>
  <c r="E3703" i="92"/>
  <c r="Z3703" i="92" s="1"/>
  <c r="F2197" i="157"/>
  <c r="G2197" i="157" s="1"/>
  <c r="E2197" i="92"/>
  <c r="Z2197" i="92" s="1"/>
  <c r="F2171" i="157"/>
  <c r="G2171" i="157" s="1"/>
  <c r="E2171" i="92"/>
  <c r="Z2171" i="92" s="1"/>
  <c r="F482" i="157"/>
  <c r="G482" i="157" s="1"/>
  <c r="E482" i="92"/>
  <c r="Z482" i="92" s="1"/>
  <c r="E2086" i="92"/>
  <c r="Z2086" i="92" s="1"/>
  <c r="E2101" i="92"/>
  <c r="Z2101" i="92" s="1"/>
  <c r="E2085" i="92"/>
  <c r="Z2085" i="92" s="1"/>
  <c r="E2223" i="92"/>
  <c r="Z2223" i="92" s="1"/>
  <c r="E2248" i="92"/>
  <c r="Z2248" i="92" s="1"/>
  <c r="G2128" i="92"/>
  <c r="G169" i="92"/>
  <c r="L1739" i="136"/>
  <c r="F1739" i="136"/>
  <c r="P1739" i="136" s="1"/>
  <c r="L1739" i="135"/>
  <c r="F1739" i="135"/>
  <c r="F2197" i="93"/>
  <c r="G2197" i="93" s="1"/>
  <c r="I2440" i="92"/>
  <c r="O2440" i="92"/>
  <c r="L1730" i="136"/>
  <c r="F1730" i="136"/>
  <c r="L1730" i="135"/>
  <c r="F1730" i="135"/>
  <c r="F2188" i="93"/>
  <c r="G2188" i="93" s="1"/>
  <c r="O2431" i="92"/>
  <c r="I2431" i="92"/>
  <c r="L1449" i="135"/>
  <c r="F1449" i="135"/>
  <c r="L1449" i="136"/>
  <c r="F1449" i="136"/>
  <c r="I2101" i="92"/>
  <c r="O2101" i="92"/>
  <c r="F1885" i="93"/>
  <c r="G1885" i="93" s="1"/>
  <c r="L1436" i="135"/>
  <c r="F1436" i="135"/>
  <c r="F1436" i="136"/>
  <c r="L1436" i="136"/>
  <c r="I2085" i="92"/>
  <c r="O2085" i="92"/>
  <c r="F1870" i="93"/>
  <c r="G1870" i="93" s="1"/>
  <c r="L1605" i="135"/>
  <c r="L1605" i="136"/>
  <c r="F1605" i="135"/>
  <c r="F1605" i="136"/>
  <c r="I2298" i="92"/>
  <c r="S2298" i="92" s="1"/>
  <c r="O2298" i="92"/>
  <c r="F2063" i="93"/>
  <c r="G2063" i="93" s="1"/>
  <c r="F1592" i="135"/>
  <c r="L1592" i="136"/>
  <c r="F1592" i="136"/>
  <c r="L1592" i="135"/>
  <c r="I2284" i="92"/>
  <c r="F2050" i="93"/>
  <c r="G2050" i="93" s="1"/>
  <c r="O2284" i="92"/>
  <c r="L1510" i="135"/>
  <c r="F1510" i="135"/>
  <c r="L1510" i="136"/>
  <c r="F1510" i="136"/>
  <c r="F1966" i="93"/>
  <c r="G1966" i="93" s="1"/>
  <c r="O2197" i="92"/>
  <c r="I2197" i="92"/>
  <c r="L2798" i="135"/>
  <c r="F2798" i="135"/>
  <c r="L2798" i="136"/>
  <c r="F2798" i="136"/>
  <c r="F3324" i="93"/>
  <c r="G3324" i="93" s="1"/>
  <c r="I3703" i="92"/>
  <c r="O3703" i="92"/>
  <c r="L1557" i="136"/>
  <c r="F1557" i="136"/>
  <c r="L1557" i="135"/>
  <c r="F1557" i="135"/>
  <c r="O2248" i="92"/>
  <c r="F2015" i="93"/>
  <c r="G2015" i="93" s="1"/>
  <c r="I2248" i="92"/>
  <c r="F1534" i="135"/>
  <c r="L1534" i="136"/>
  <c r="F1534" i="136"/>
  <c r="L1534" i="135"/>
  <c r="F1991" i="93"/>
  <c r="G1991" i="93" s="1"/>
  <c r="I2223" i="92"/>
  <c r="O2223" i="92"/>
  <c r="L1504" i="136"/>
  <c r="F1504" i="136"/>
  <c r="L1504" i="135"/>
  <c r="F1504" i="135"/>
  <c r="I2171" i="92"/>
  <c r="O2171" i="92"/>
  <c r="F1940" i="93"/>
  <c r="G1940" i="93" s="1"/>
  <c r="L1437" i="136"/>
  <c r="F1437" i="136"/>
  <c r="L1437" i="135"/>
  <c r="F1437" i="135"/>
  <c r="F1871" i="93"/>
  <c r="G1871" i="93" s="1"/>
  <c r="I2086" i="92"/>
  <c r="O2086" i="92"/>
  <c r="F435" i="135"/>
  <c r="L435" i="135"/>
  <c r="L435" i="136"/>
  <c r="F435" i="136"/>
  <c r="I482" i="92"/>
  <c r="S482" i="92" s="1"/>
  <c r="F437" i="93"/>
  <c r="G437" i="93" s="1"/>
  <c r="O482" i="92"/>
  <c r="N1476" i="136"/>
  <c r="H1476" i="136"/>
  <c r="N1476" i="135"/>
  <c r="H1476" i="135"/>
  <c r="T1476" i="135" s="1"/>
  <c r="N157" i="136"/>
  <c r="H157" i="136"/>
  <c r="N157" i="135"/>
  <c r="H157" i="135"/>
  <c r="K169" i="92"/>
  <c r="J159" i="93"/>
  <c r="K159" i="93" s="1"/>
  <c r="K2128" i="92"/>
  <c r="J1912" i="93"/>
  <c r="K1912" i="93" s="1"/>
  <c r="Q2128" i="92"/>
  <c r="Q169" i="92"/>
  <c r="F187" i="157" l="1"/>
  <c r="G187" i="157" s="1"/>
  <c r="E187" i="92"/>
  <c r="Z187" i="92" s="1"/>
  <c r="F171" i="136"/>
  <c r="L171" i="136"/>
  <c r="L171" i="135"/>
  <c r="F171" i="135"/>
  <c r="P171" i="135" s="1"/>
  <c r="O187" i="92"/>
  <c r="F173" i="93"/>
  <c r="G173" i="93" s="1"/>
  <c r="I187" i="92"/>
  <c r="S187" i="92" s="1"/>
  <c r="S2284" i="92"/>
  <c r="W169" i="92"/>
  <c r="W2128" i="92"/>
  <c r="S2440" i="92"/>
  <c r="S2431" i="92"/>
  <c r="P1739" i="135"/>
  <c r="S3703" i="92"/>
  <c r="S2197" i="92"/>
  <c r="S2086" i="92"/>
  <c r="S2248" i="92"/>
  <c r="S2085" i="92"/>
  <c r="S2171" i="92"/>
  <c r="P1449" i="136"/>
  <c r="S2101" i="92"/>
  <c r="S2223" i="92"/>
  <c r="U2128" i="92"/>
  <c r="U169" i="92"/>
  <c r="P1449" i="135"/>
  <c r="P1592" i="136"/>
  <c r="P1437" i="136"/>
  <c r="P1436" i="135"/>
  <c r="P1730" i="135"/>
  <c r="P2798" i="135"/>
  <c r="P1730" i="136"/>
  <c r="P1510" i="135"/>
  <c r="P1437" i="135"/>
  <c r="P1605" i="136"/>
  <c r="P1605" i="135"/>
  <c r="P1436" i="136"/>
  <c r="P435" i="136"/>
  <c r="P1504" i="135"/>
  <c r="P1592" i="135"/>
  <c r="P1557" i="135"/>
  <c r="P1510" i="136"/>
  <c r="P2798" i="136"/>
  <c r="P1557" i="136"/>
  <c r="P1534" i="136"/>
  <c r="P1534" i="135"/>
  <c r="P1504" i="136"/>
  <c r="P435" i="135"/>
  <c r="T1476" i="136"/>
  <c r="R1476" i="136"/>
  <c r="R157" i="135"/>
  <c r="T157" i="135"/>
  <c r="T157" i="136"/>
  <c r="R157" i="136"/>
  <c r="R1476" i="135"/>
  <c r="P171" i="136" l="1"/>
  <c r="O563" i="92"/>
  <c r="L489" i="136"/>
  <c r="F489" i="136"/>
  <c r="L489" i="135"/>
  <c r="F489" i="135"/>
  <c r="I563" i="92"/>
  <c r="S563" i="92" s="1"/>
  <c r="F514" i="93"/>
  <c r="G514" i="93" s="1"/>
  <c r="Q66" i="52"/>
  <c r="O66" i="52"/>
  <c r="M66" i="52"/>
  <c r="I66" i="52"/>
  <c r="G66" i="52"/>
  <c r="S63" i="52"/>
  <c r="F2933" i="157" s="1"/>
  <c r="G2933" i="157" s="1"/>
  <c r="Q63" i="52"/>
  <c r="F2878" i="157" s="1"/>
  <c r="G2878" i="157" s="1"/>
  <c r="O63" i="52"/>
  <c r="F2823" i="157" s="1"/>
  <c r="G2823" i="157" s="1"/>
  <c r="M63" i="52"/>
  <c r="F2768" i="157" s="1"/>
  <c r="G2768" i="157" s="1"/>
  <c r="I63" i="52"/>
  <c r="F2658" i="157" s="1"/>
  <c r="G2658" i="157" s="1"/>
  <c r="Q61" i="52"/>
  <c r="F2876" i="157" s="1"/>
  <c r="G2876" i="157" s="1"/>
  <c r="O61" i="52"/>
  <c r="F2821" i="157" s="1"/>
  <c r="G2821" i="157" s="1"/>
  <c r="M61" i="52"/>
  <c r="F2766" i="157" s="1"/>
  <c r="G2766" i="157" s="1"/>
  <c r="I61" i="52"/>
  <c r="F2656" i="157" s="1"/>
  <c r="G2656" i="157" s="1"/>
  <c r="S60" i="52"/>
  <c r="F2930" i="157" s="1"/>
  <c r="G2930" i="157" s="1"/>
  <c r="Q60" i="52"/>
  <c r="F2875" i="157" s="1"/>
  <c r="G2875" i="157" s="1"/>
  <c r="O60" i="52"/>
  <c r="F2820" i="157" s="1"/>
  <c r="G2820" i="157" s="1"/>
  <c r="M60" i="52"/>
  <c r="F2765" i="157" s="1"/>
  <c r="G2765" i="157" s="1"/>
  <c r="I60" i="52"/>
  <c r="F2655" i="157" s="1"/>
  <c r="G2655" i="157" s="1"/>
  <c r="Q58" i="52"/>
  <c r="F2873" i="157" s="1"/>
  <c r="G2873" i="157" s="1"/>
  <c r="O58" i="52"/>
  <c r="F2818" i="157" s="1"/>
  <c r="G2818" i="157" s="1"/>
  <c r="M58" i="52"/>
  <c r="I58" i="52"/>
  <c r="F2653" i="157" s="1"/>
  <c r="G2653" i="157" s="1"/>
  <c r="G58" i="52"/>
  <c r="F2598" i="157" s="1"/>
  <c r="G2598" i="157" s="1"/>
  <c r="E58" i="52"/>
  <c r="F2543" i="157" s="1"/>
  <c r="G2543" i="157" s="1"/>
  <c r="S57" i="52"/>
  <c r="F2927" i="157" s="1"/>
  <c r="G2927" i="157" s="1"/>
  <c r="Q57" i="52"/>
  <c r="F2872" i="157" s="1"/>
  <c r="G2872" i="157" s="1"/>
  <c r="O57" i="52"/>
  <c r="F2817" i="157" s="1"/>
  <c r="G2817" i="157" s="1"/>
  <c r="M57" i="52"/>
  <c r="I57" i="52"/>
  <c r="F2652" i="157" s="1"/>
  <c r="G2652" i="157" s="1"/>
  <c r="G57" i="52"/>
  <c r="F2597" i="157" s="1"/>
  <c r="G2597" i="157" s="1"/>
  <c r="E57" i="52"/>
  <c r="F2542" i="157" s="1"/>
  <c r="G2542" i="157" s="1"/>
  <c r="S56" i="52"/>
  <c r="Q56" i="52"/>
  <c r="F2871" i="157" s="1"/>
  <c r="G2871" i="157" s="1"/>
  <c r="O56" i="52"/>
  <c r="F2816" i="157" s="1"/>
  <c r="G2816" i="157" s="1"/>
  <c r="M56" i="52"/>
  <c r="I56" i="52"/>
  <c r="F2651" i="157" s="1"/>
  <c r="G2651" i="157" s="1"/>
  <c r="G56" i="52"/>
  <c r="F2596" i="157" s="1"/>
  <c r="G2596" i="157" s="1"/>
  <c r="E56" i="52"/>
  <c r="F2541" i="157" s="1"/>
  <c r="G2541" i="157" s="1"/>
  <c r="S55" i="52"/>
  <c r="F2925" i="157" s="1"/>
  <c r="G2925" i="157" s="1"/>
  <c r="Q55" i="52"/>
  <c r="F2870" i="157" s="1"/>
  <c r="G2870" i="157" s="1"/>
  <c r="O55" i="52"/>
  <c r="F2815" i="157" s="1"/>
  <c r="G2815" i="157" s="1"/>
  <c r="M55" i="52"/>
  <c r="I55" i="52"/>
  <c r="F2650" i="157" s="1"/>
  <c r="G2650" i="157" s="1"/>
  <c r="G55" i="52"/>
  <c r="F2595" i="157" s="1"/>
  <c r="G2595" i="157" s="1"/>
  <c r="E55" i="52"/>
  <c r="F2540" i="157" s="1"/>
  <c r="G2540" i="157" s="1"/>
  <c r="S54" i="52"/>
  <c r="F2924" i="157" s="1"/>
  <c r="G2924" i="157" s="1"/>
  <c r="Q54" i="52"/>
  <c r="F2869" i="157" s="1"/>
  <c r="G2869" i="157" s="1"/>
  <c r="O54" i="52"/>
  <c r="F2814" i="157" s="1"/>
  <c r="G2814" i="157" s="1"/>
  <c r="M54" i="52"/>
  <c r="I54" i="52"/>
  <c r="F2649" i="157" s="1"/>
  <c r="G2649" i="157" s="1"/>
  <c r="G54" i="52"/>
  <c r="F2594" i="157" s="1"/>
  <c r="G2594" i="157" s="1"/>
  <c r="E54" i="52"/>
  <c r="F2539" i="157" s="1"/>
  <c r="G2539" i="157" s="1"/>
  <c r="S53" i="52"/>
  <c r="F2923" i="157" s="1"/>
  <c r="G2923" i="157" s="1"/>
  <c r="Q53" i="52"/>
  <c r="F2868" i="157" s="1"/>
  <c r="G2868" i="157" s="1"/>
  <c r="O53" i="52"/>
  <c r="F2813" i="157" s="1"/>
  <c r="G2813" i="157" s="1"/>
  <c r="M53" i="52"/>
  <c r="I53" i="52"/>
  <c r="F2648" i="157" s="1"/>
  <c r="G2648" i="157" s="1"/>
  <c r="G53" i="52"/>
  <c r="F2593" i="157" s="1"/>
  <c r="G2593" i="157" s="1"/>
  <c r="E53" i="52"/>
  <c r="F2538" i="157" s="1"/>
  <c r="G2538" i="157" s="1"/>
  <c r="S52" i="52"/>
  <c r="Q52" i="52"/>
  <c r="O52" i="52"/>
  <c r="M52" i="52"/>
  <c r="I52" i="52"/>
  <c r="G52" i="52"/>
  <c r="E52" i="52"/>
  <c r="F51" i="29" l="1"/>
  <c r="F52" i="29"/>
  <c r="F56" i="29"/>
  <c r="F55" i="29"/>
  <c r="M67" i="52"/>
  <c r="F50" i="29"/>
  <c r="F54" i="29"/>
  <c r="F53" i="29"/>
  <c r="I67" i="52"/>
  <c r="O67" i="52"/>
  <c r="Q67" i="52"/>
  <c r="S67" i="52"/>
  <c r="E67" i="52"/>
  <c r="G67" i="52"/>
  <c r="F2881" i="157"/>
  <c r="G2881" i="157" s="1"/>
  <c r="F2606" i="157"/>
  <c r="G2606" i="157" s="1"/>
  <c r="F2922" i="157"/>
  <c r="G2922" i="157" s="1"/>
  <c r="F2661" i="157"/>
  <c r="G2661" i="157" s="1"/>
  <c r="F2771" i="157"/>
  <c r="G2771" i="157" s="1"/>
  <c r="F2826" i="157"/>
  <c r="G2826" i="157" s="1"/>
  <c r="F2760" i="157"/>
  <c r="G2760" i="157" s="1"/>
  <c r="F2926" i="157"/>
  <c r="G2926" i="157" s="1"/>
  <c r="F2763" i="157"/>
  <c r="G2763" i="157" s="1"/>
  <c r="F2762" i="157"/>
  <c r="G2762" i="157" s="1"/>
  <c r="F2759" i="157"/>
  <c r="G2759" i="157" s="1"/>
  <c r="F2761" i="157"/>
  <c r="G2761" i="157" s="1"/>
  <c r="F2758" i="157"/>
  <c r="G2758" i="157" s="1"/>
  <c r="F2867" i="157"/>
  <c r="G2867" i="157" s="1"/>
  <c r="F2812" i="157"/>
  <c r="G2812" i="157" s="1"/>
  <c r="F2757" i="157"/>
  <c r="G2757" i="157" s="1"/>
  <c r="F2647" i="157"/>
  <c r="G2647" i="157" s="1"/>
  <c r="F2592" i="157"/>
  <c r="G2592" i="157" s="1"/>
  <c r="F2537" i="157"/>
  <c r="G2537" i="157" s="1"/>
  <c r="E2881" i="92"/>
  <c r="Z2881" i="92" s="1"/>
  <c r="E2926" i="92"/>
  <c r="Z2926" i="92" s="1"/>
  <c r="E2757" i="92"/>
  <c r="Z2757" i="92" s="1"/>
  <c r="E2925" i="92"/>
  <c r="Z2925" i="92" s="1"/>
  <c r="E2878" i="92"/>
  <c r="Z2878" i="92" s="1"/>
  <c r="E2814" i="92"/>
  <c r="Z2814" i="92" s="1"/>
  <c r="E2820" i="92"/>
  <c r="Z2820" i="92" s="1"/>
  <c r="E2875" i="92"/>
  <c r="Z2875" i="92" s="1"/>
  <c r="E2812" i="92"/>
  <c r="Z2812" i="92" s="1"/>
  <c r="E2541" i="92"/>
  <c r="Z2541" i="92" s="1"/>
  <c r="E2867" i="92"/>
  <c r="Z2867" i="92" s="1"/>
  <c r="E2540" i="92"/>
  <c r="Z2540" i="92" s="1"/>
  <c r="E2763" i="92"/>
  <c r="Z2763" i="92" s="1"/>
  <c r="E2656" i="92"/>
  <c r="Z2656" i="92" s="1"/>
  <c r="E2933" i="92"/>
  <c r="Z2933" i="92" s="1"/>
  <c r="E2647" i="92"/>
  <c r="Z2647" i="92" s="1"/>
  <c r="E2870" i="92"/>
  <c r="Z2870" i="92" s="1"/>
  <c r="E2869" i="92"/>
  <c r="Z2869" i="92" s="1"/>
  <c r="E2653" i="92"/>
  <c r="Z2653" i="92" s="1"/>
  <c r="E2606" i="92"/>
  <c r="Z2606" i="92" s="1"/>
  <c r="E2542" i="92"/>
  <c r="Z2542" i="92" s="1"/>
  <c r="E2868" i="92"/>
  <c r="Z2868" i="92" s="1"/>
  <c r="E2930" i="92"/>
  <c r="Z2930" i="92" s="1"/>
  <c r="E2652" i="92"/>
  <c r="Z2652" i="92" s="1"/>
  <c r="E2539" i="92"/>
  <c r="Z2539" i="92" s="1"/>
  <c r="E2651" i="92"/>
  <c r="Z2651" i="92" s="1"/>
  <c r="E2818" i="92"/>
  <c r="Z2818" i="92" s="1"/>
  <c r="E2538" i="92"/>
  <c r="Z2538" i="92" s="1"/>
  <c r="E2650" i="92"/>
  <c r="Z2650" i="92" s="1"/>
  <c r="E2761" i="92"/>
  <c r="Z2761" i="92" s="1"/>
  <c r="E2817" i="92"/>
  <c r="Z2817" i="92" s="1"/>
  <c r="E2873" i="92"/>
  <c r="Z2873" i="92" s="1"/>
  <c r="E2821" i="92"/>
  <c r="Z2821" i="92" s="1"/>
  <c r="E2661" i="92"/>
  <c r="Z2661" i="92" s="1"/>
  <c r="E2768" i="92"/>
  <c r="Z2768" i="92" s="1"/>
  <c r="E2823" i="92"/>
  <c r="Z2823" i="92" s="1"/>
  <c r="E2924" i="92"/>
  <c r="Z2924" i="92" s="1"/>
  <c r="E2596" i="92"/>
  <c r="Z2596" i="92" s="1"/>
  <c r="E2594" i="92"/>
  <c r="Z2594" i="92" s="1"/>
  <c r="E2537" i="92"/>
  <c r="Z2537" i="92" s="1"/>
  <c r="E2593" i="92"/>
  <c r="Z2593" i="92" s="1"/>
  <c r="E2649" i="92"/>
  <c r="Z2649" i="92" s="1"/>
  <c r="E2760" i="92"/>
  <c r="Z2760" i="92" s="1"/>
  <c r="E2816" i="92"/>
  <c r="Z2816" i="92" s="1"/>
  <c r="E2872" i="92"/>
  <c r="Z2872" i="92" s="1"/>
  <c r="E2655" i="92"/>
  <c r="Z2655" i="92" s="1"/>
  <c r="E2876" i="92"/>
  <c r="Z2876" i="92" s="1"/>
  <c r="E2771" i="92"/>
  <c r="Z2771" i="92" s="1"/>
  <c r="E2758" i="92"/>
  <c r="Z2758" i="92" s="1"/>
  <c r="E2543" i="92"/>
  <c r="Z2543" i="92" s="1"/>
  <c r="E2813" i="92"/>
  <c r="Z2813" i="92" s="1"/>
  <c r="E2598" i="92"/>
  <c r="Z2598" i="92" s="1"/>
  <c r="E2597" i="92"/>
  <c r="Z2597" i="92" s="1"/>
  <c r="E2923" i="92"/>
  <c r="Z2923" i="92" s="1"/>
  <c r="E2922" i="92"/>
  <c r="Z2922" i="92" s="1"/>
  <c r="E2595" i="92"/>
  <c r="Z2595" i="92" s="1"/>
  <c r="E2762" i="92"/>
  <c r="Z2762" i="92" s="1"/>
  <c r="E2766" i="92"/>
  <c r="Z2766" i="92" s="1"/>
  <c r="E2592" i="92"/>
  <c r="Z2592" i="92" s="1"/>
  <c r="E2648" i="92"/>
  <c r="Z2648" i="92" s="1"/>
  <c r="E2759" i="92"/>
  <c r="Z2759" i="92" s="1"/>
  <c r="E2815" i="92"/>
  <c r="Z2815" i="92" s="1"/>
  <c r="E2871" i="92"/>
  <c r="Z2871" i="92" s="1"/>
  <c r="E2927" i="92"/>
  <c r="Z2927" i="92" s="1"/>
  <c r="E2765" i="92"/>
  <c r="Z2765" i="92" s="1"/>
  <c r="E2658" i="92"/>
  <c r="Z2658" i="92" s="1"/>
  <c r="E2826" i="92"/>
  <c r="Z2826" i="92" s="1"/>
  <c r="L2153" i="135"/>
  <c r="F2153" i="135"/>
  <c r="L2153" i="136"/>
  <c r="F2153" i="136"/>
  <c r="F2638" i="93"/>
  <c r="G2638" i="93" s="1"/>
  <c r="O2933" i="92"/>
  <c r="I2933" i="92"/>
  <c r="F2151" i="135"/>
  <c r="L2151" i="136"/>
  <c r="F2151" i="136"/>
  <c r="L2151" i="135"/>
  <c r="I2930" i="92"/>
  <c r="F2635" i="93"/>
  <c r="G2635" i="93" s="1"/>
  <c r="O2930" i="92"/>
  <c r="L2015" i="135"/>
  <c r="L2015" i="136"/>
  <c r="F2015" i="135"/>
  <c r="F2015" i="136"/>
  <c r="I2768" i="92"/>
  <c r="O2768" i="92"/>
  <c r="F2491" i="93"/>
  <c r="G2491" i="93" s="1"/>
  <c r="L2105" i="135"/>
  <c r="L2105" i="136"/>
  <c r="F2105" i="135"/>
  <c r="F2105" i="136"/>
  <c r="F2586" i="93"/>
  <c r="G2586" i="93" s="1"/>
  <c r="I2875" i="92"/>
  <c r="O2875" i="92"/>
  <c r="L2061" i="135"/>
  <c r="L2061" i="136"/>
  <c r="F2061" i="135"/>
  <c r="F2061" i="136"/>
  <c r="F2540" i="93"/>
  <c r="G2540" i="93" s="1"/>
  <c r="I2823" i="92"/>
  <c r="O2823" i="92"/>
  <c r="L2107" i="135"/>
  <c r="L2107" i="136"/>
  <c r="F2107" i="135"/>
  <c r="F2107" i="136"/>
  <c r="F2589" i="93"/>
  <c r="G2589" i="93" s="1"/>
  <c r="I2878" i="92"/>
  <c r="O2878" i="92"/>
  <c r="L2013" i="135"/>
  <c r="L2013" i="136"/>
  <c r="F2013" i="135"/>
  <c r="F2013" i="136"/>
  <c r="F2488" i="93"/>
  <c r="G2488" i="93" s="1"/>
  <c r="I2765" i="92"/>
  <c r="O2765" i="92"/>
  <c r="F1924" i="136"/>
  <c r="L1924" i="135"/>
  <c r="F1924" i="135"/>
  <c r="L1924" i="136"/>
  <c r="F2394" i="93"/>
  <c r="G2394" i="93" s="1"/>
  <c r="O2661" i="92"/>
  <c r="I2661" i="92"/>
  <c r="F1921" i="135"/>
  <c r="L1921" i="136"/>
  <c r="F1921" i="136"/>
  <c r="L1921" i="135"/>
  <c r="I2655" i="92"/>
  <c r="F2390" i="93"/>
  <c r="G2390" i="93" s="1"/>
  <c r="O2655" i="92"/>
  <c r="L1923" i="136"/>
  <c r="F1923" i="136"/>
  <c r="L1923" i="135"/>
  <c r="F1923" i="135"/>
  <c r="F2393" i="93"/>
  <c r="G2393" i="93" s="1"/>
  <c r="O2658" i="92"/>
  <c r="I2658" i="92"/>
  <c r="F1878" i="135"/>
  <c r="L1878" i="136"/>
  <c r="F1878" i="136"/>
  <c r="L1878" i="135"/>
  <c r="F2345" i="93"/>
  <c r="G2345" i="93" s="1"/>
  <c r="I2606" i="92"/>
  <c r="O2606" i="92"/>
  <c r="L2100" i="136"/>
  <c r="F2100" i="136"/>
  <c r="L2100" i="135"/>
  <c r="F2100" i="135"/>
  <c r="F2581" i="93"/>
  <c r="G2581" i="93" s="1"/>
  <c r="I2870" i="92"/>
  <c r="O2870" i="92"/>
  <c r="F2006" i="135"/>
  <c r="L2006" i="136"/>
  <c r="F2006" i="136"/>
  <c r="L2006" i="135"/>
  <c r="I2758" i="92"/>
  <c r="O2758" i="92"/>
  <c r="F2481" i="93"/>
  <c r="G2481" i="93" s="1"/>
  <c r="L1827" i="136"/>
  <c r="F1827" i="136"/>
  <c r="L1827" i="135"/>
  <c r="F1827" i="135"/>
  <c r="O2543" i="92"/>
  <c r="I2543" i="92"/>
  <c r="F2290" i="93"/>
  <c r="G2290" i="93" s="1"/>
  <c r="F1826" i="135"/>
  <c r="L1826" i="136"/>
  <c r="F1826" i="136"/>
  <c r="L1826" i="135"/>
  <c r="F2289" i="93"/>
  <c r="G2289" i="93" s="1"/>
  <c r="O2542" i="92"/>
  <c r="I2542" i="92"/>
  <c r="L2098" i="135"/>
  <c r="F2098" i="135"/>
  <c r="L2098" i="136"/>
  <c r="F2098" i="136"/>
  <c r="O2868" i="92"/>
  <c r="F2579" i="93"/>
  <c r="G2579" i="93" s="1"/>
  <c r="I2868" i="92"/>
  <c r="L1872" i="136"/>
  <c r="F1872" i="136"/>
  <c r="L1872" i="135"/>
  <c r="F1872" i="135"/>
  <c r="O2597" i="92"/>
  <c r="I2597" i="92"/>
  <c r="F2338" i="93"/>
  <c r="G2338" i="93" s="1"/>
  <c r="L1871" i="135"/>
  <c r="F1871" i="135"/>
  <c r="L1871" i="136"/>
  <c r="F1871" i="136"/>
  <c r="F2337" i="93"/>
  <c r="G2337" i="93" s="1"/>
  <c r="O2596" i="92"/>
  <c r="I2596" i="92"/>
  <c r="L1823" i="136"/>
  <c r="F1823" i="136"/>
  <c r="L1823" i="135"/>
  <c r="F1823" i="135"/>
  <c r="F2286" i="93"/>
  <c r="G2286" i="93" s="1"/>
  <c r="O2539" i="92"/>
  <c r="I2539" i="92"/>
  <c r="L1869" i="136"/>
  <c r="F1869" i="136"/>
  <c r="L1869" i="135"/>
  <c r="F1869" i="135"/>
  <c r="F2335" i="93"/>
  <c r="G2335" i="93" s="1"/>
  <c r="O2594" i="92"/>
  <c r="I2594" i="92"/>
  <c r="F2052" i="136"/>
  <c r="L2052" i="135"/>
  <c r="F2052" i="135"/>
  <c r="L2052" i="136"/>
  <c r="I2813" i="92"/>
  <c r="O2813" i="92"/>
  <c r="F2530" i="93"/>
  <c r="G2530" i="93" s="1"/>
  <c r="F1873" i="136"/>
  <c r="L1873" i="135"/>
  <c r="F1873" i="135"/>
  <c r="L1873" i="136"/>
  <c r="O2598" i="92"/>
  <c r="I2598" i="92"/>
  <c r="F2339" i="93"/>
  <c r="G2339" i="93" s="1"/>
  <c r="F2145" i="136"/>
  <c r="L2145" i="135"/>
  <c r="L2145" i="136"/>
  <c r="F2145" i="135"/>
  <c r="I2924" i="92"/>
  <c r="O2924" i="92"/>
  <c r="F2629" i="93"/>
  <c r="G2629" i="93" s="1"/>
  <c r="L1824" i="136"/>
  <c r="F1824" i="136"/>
  <c r="L1824" i="135"/>
  <c r="F1824" i="135"/>
  <c r="F2287" i="93"/>
  <c r="G2287" i="93" s="1"/>
  <c r="O2540" i="92"/>
  <c r="I2540" i="92"/>
  <c r="L1918" i="136"/>
  <c r="F1918" i="136"/>
  <c r="L1918" i="135"/>
  <c r="F1918" i="135"/>
  <c r="F2387" i="93"/>
  <c r="G2387" i="93" s="1"/>
  <c r="O2652" i="92"/>
  <c r="I2652" i="92"/>
  <c r="L2143" i="136"/>
  <c r="F2143" i="136"/>
  <c r="L2143" i="135"/>
  <c r="F2143" i="135"/>
  <c r="I2922" i="92"/>
  <c r="O2922" i="92"/>
  <c r="F2627" i="93"/>
  <c r="G2627" i="93" s="1"/>
  <c r="L2146" i="135"/>
  <c r="F2146" i="135"/>
  <c r="L2146" i="136"/>
  <c r="F2146" i="136"/>
  <c r="I2925" i="92"/>
  <c r="O2925" i="92"/>
  <c r="F2630" i="93"/>
  <c r="G2630" i="93" s="1"/>
  <c r="L1825" i="135"/>
  <c r="F1825" i="135"/>
  <c r="L1825" i="136"/>
  <c r="F1825" i="136"/>
  <c r="F2288" i="93"/>
  <c r="G2288" i="93" s="1"/>
  <c r="O2541" i="92"/>
  <c r="I2541" i="92"/>
  <c r="L2144" i="136"/>
  <c r="L2144" i="135"/>
  <c r="F2144" i="136"/>
  <c r="F2144" i="135"/>
  <c r="I2923" i="92"/>
  <c r="O2923" i="92"/>
  <c r="F2628" i="93"/>
  <c r="G2628" i="93" s="1"/>
  <c r="L1870" i="135"/>
  <c r="F1870" i="135"/>
  <c r="L1870" i="136"/>
  <c r="F1870" i="136"/>
  <c r="F2336" i="93"/>
  <c r="G2336" i="93" s="1"/>
  <c r="O2595" i="92"/>
  <c r="I2595" i="92"/>
  <c r="L1822" i="135"/>
  <c r="F1822" i="135"/>
  <c r="L1822" i="136"/>
  <c r="F1822" i="136"/>
  <c r="I2538" i="92"/>
  <c r="F2285" i="93"/>
  <c r="G2285" i="93" s="1"/>
  <c r="O2538" i="92"/>
  <c r="F1916" i="136"/>
  <c r="L1916" i="135"/>
  <c r="F1916" i="135"/>
  <c r="L1916" i="136"/>
  <c r="F2385" i="93"/>
  <c r="G2385" i="93" s="1"/>
  <c r="O2650" i="92"/>
  <c r="I2650" i="92"/>
  <c r="L1821" i="136"/>
  <c r="F1821" i="136"/>
  <c r="L1821" i="135"/>
  <c r="F1821" i="135"/>
  <c r="I2537" i="92"/>
  <c r="F2284" i="93"/>
  <c r="G2284" i="93" s="1"/>
  <c r="O2537" i="92"/>
  <c r="L1868" i="135"/>
  <c r="F1868" i="135"/>
  <c r="L1868" i="136"/>
  <c r="F1868" i="136"/>
  <c r="I2593" i="92"/>
  <c r="F2334" i="93"/>
  <c r="G2334" i="93" s="1"/>
  <c r="O2593" i="92"/>
  <c r="L1915" i="136"/>
  <c r="F1915" i="136"/>
  <c r="L1915" i="135"/>
  <c r="F1915" i="135"/>
  <c r="F2384" i="93"/>
  <c r="G2384" i="93" s="1"/>
  <c r="O2649" i="92"/>
  <c r="I2649" i="92"/>
  <c r="L2008" i="136"/>
  <c r="F2008" i="136"/>
  <c r="L2008" i="135"/>
  <c r="F2008" i="135"/>
  <c r="I2760" i="92"/>
  <c r="O2760" i="92"/>
  <c r="F2483" i="93"/>
  <c r="G2483" i="93" s="1"/>
  <c r="F2102" i="136"/>
  <c r="L2102" i="135"/>
  <c r="F2102" i="135"/>
  <c r="L2102" i="136"/>
  <c r="I2872" i="92"/>
  <c r="O2872" i="92"/>
  <c r="F2583" i="93"/>
  <c r="G2583" i="93" s="1"/>
  <c r="L1914" i="136"/>
  <c r="L1914" i="135"/>
  <c r="F1914" i="136"/>
  <c r="F1914" i="135"/>
  <c r="I2648" i="92"/>
  <c r="F2383" i="93"/>
  <c r="G2383" i="93" s="1"/>
  <c r="O2648" i="92"/>
  <c r="L2054" i="136"/>
  <c r="F2054" i="136"/>
  <c r="L2054" i="135"/>
  <c r="F2054" i="135"/>
  <c r="O2815" i="92"/>
  <c r="F2532" i="93"/>
  <c r="G2532" i="93" s="1"/>
  <c r="I2815" i="92"/>
  <c r="L2148" i="135"/>
  <c r="F2148" i="135"/>
  <c r="L2148" i="136"/>
  <c r="F2148" i="136"/>
  <c r="O2927" i="92"/>
  <c r="F2632" i="93"/>
  <c r="G2632" i="93" s="1"/>
  <c r="I2927" i="92"/>
  <c r="L2147" i="136"/>
  <c r="F2147" i="136"/>
  <c r="L2147" i="135"/>
  <c r="F2147" i="135"/>
  <c r="F2631" i="93"/>
  <c r="G2631" i="93" s="1"/>
  <c r="O2926" i="92"/>
  <c r="I2926" i="92"/>
  <c r="L2108" i="136"/>
  <c r="F2108" i="136"/>
  <c r="L2108" i="135"/>
  <c r="F2108" i="135"/>
  <c r="O2881" i="92"/>
  <c r="I2881" i="92"/>
  <c r="F2590" i="93"/>
  <c r="G2590" i="93" s="1"/>
  <c r="L2106" i="135"/>
  <c r="L2106" i="136"/>
  <c r="F2106" i="135"/>
  <c r="F2106" i="136"/>
  <c r="F2587" i="93"/>
  <c r="G2587" i="93" s="1"/>
  <c r="I2876" i="92"/>
  <c r="O2876" i="92"/>
  <c r="L2103" i="136"/>
  <c r="F2103" i="136"/>
  <c r="L2103" i="135"/>
  <c r="F2103" i="135"/>
  <c r="O2873" i="92"/>
  <c r="F2584" i="93"/>
  <c r="G2584" i="93" s="1"/>
  <c r="I2873" i="92"/>
  <c r="F2101" i="136"/>
  <c r="L2101" i="135"/>
  <c r="F2101" i="135"/>
  <c r="L2101" i="136"/>
  <c r="I2871" i="92"/>
  <c r="O2871" i="92"/>
  <c r="F2582" i="93"/>
  <c r="G2582" i="93" s="1"/>
  <c r="L2099" i="135"/>
  <c r="F2099" i="135"/>
  <c r="L2099" i="136"/>
  <c r="F2099" i="136"/>
  <c r="F2580" i="93"/>
  <c r="G2580" i="93" s="1"/>
  <c r="O2869" i="92"/>
  <c r="I2869" i="92"/>
  <c r="F2097" i="135"/>
  <c r="L2097" i="136"/>
  <c r="F2097" i="136"/>
  <c r="L2097" i="135"/>
  <c r="O2867" i="92"/>
  <c r="I2867" i="92"/>
  <c r="F2578" i="93"/>
  <c r="G2578" i="93" s="1"/>
  <c r="L2062" i="136"/>
  <c r="F2062" i="136"/>
  <c r="L2062" i="135"/>
  <c r="F2062" i="135"/>
  <c r="O2826" i="92"/>
  <c r="I2826" i="92"/>
  <c r="F2541" i="93"/>
  <c r="G2541" i="93" s="1"/>
  <c r="L2060" i="135"/>
  <c r="F2060" i="135"/>
  <c r="L2060" i="136"/>
  <c r="F2060" i="136"/>
  <c r="F2538" i="93"/>
  <c r="G2538" i="93" s="1"/>
  <c r="O2821" i="92"/>
  <c r="I2821" i="92"/>
  <c r="F2059" i="136"/>
  <c r="L2059" i="135"/>
  <c r="F2059" i="135"/>
  <c r="L2059" i="136"/>
  <c r="I2820" i="92"/>
  <c r="O2820" i="92"/>
  <c r="F2537" i="93"/>
  <c r="G2537" i="93" s="1"/>
  <c r="L2057" i="136"/>
  <c r="L2057" i="135"/>
  <c r="F2057" i="136"/>
  <c r="F2057" i="135"/>
  <c r="I2818" i="92"/>
  <c r="O2818" i="92"/>
  <c r="F2535" i="93"/>
  <c r="G2535" i="93" s="1"/>
  <c r="L2056" i="136"/>
  <c r="F2056" i="136"/>
  <c r="L2056" i="135"/>
  <c r="F2056" i="135"/>
  <c r="I2817" i="92"/>
  <c r="F2534" i="93"/>
  <c r="G2534" i="93" s="1"/>
  <c r="O2817" i="92"/>
  <c r="L2055" i="135"/>
  <c r="F2055" i="135"/>
  <c r="L2055" i="136"/>
  <c r="F2055" i="136"/>
  <c r="F2533" i="93"/>
  <c r="G2533" i="93" s="1"/>
  <c r="O2816" i="92"/>
  <c r="I2816" i="92"/>
  <c r="L2053" i="136"/>
  <c r="L2053" i="135"/>
  <c r="F2053" i="136"/>
  <c r="F2053" i="135"/>
  <c r="F2531" i="93"/>
  <c r="G2531" i="93" s="1"/>
  <c r="I2814" i="92"/>
  <c r="O2814" i="92"/>
  <c r="F2051" i="135"/>
  <c r="L2051" i="136"/>
  <c r="F2051" i="136"/>
  <c r="L2051" i="135"/>
  <c r="F2529" i="93"/>
  <c r="G2529" i="93" s="1"/>
  <c r="O2812" i="92"/>
  <c r="I2812" i="92"/>
  <c r="L2016" i="135"/>
  <c r="L2016" i="136"/>
  <c r="F2016" i="135"/>
  <c r="F2016" i="136"/>
  <c r="F2492" i="93"/>
  <c r="G2492" i="93" s="1"/>
  <c r="O2771" i="92"/>
  <c r="I2771" i="92"/>
  <c r="L2014" i="136"/>
  <c r="F2014" i="136"/>
  <c r="L2014" i="135"/>
  <c r="F2014" i="135"/>
  <c r="O2766" i="92"/>
  <c r="I2766" i="92"/>
  <c r="F2489" i="93"/>
  <c r="G2489" i="93" s="1"/>
  <c r="L2011" i="135"/>
  <c r="F2011" i="135"/>
  <c r="L2011" i="136"/>
  <c r="F2011" i="136"/>
  <c r="I2763" i="92"/>
  <c r="O2763" i="92"/>
  <c r="F2486" i="93"/>
  <c r="G2486" i="93" s="1"/>
  <c r="L2010" i="136"/>
  <c r="F2010" i="136"/>
  <c r="L2010" i="135"/>
  <c r="F2010" i="135"/>
  <c r="F2485" i="93"/>
  <c r="G2485" i="93" s="1"/>
  <c r="I2762" i="92"/>
  <c r="O2762" i="92"/>
  <c r="L2009" i="135"/>
  <c r="L2009" i="136"/>
  <c r="F2009" i="135"/>
  <c r="F2009" i="136"/>
  <c r="F2484" i="93"/>
  <c r="G2484" i="93" s="1"/>
  <c r="O2761" i="92"/>
  <c r="I2761" i="92"/>
  <c r="F2007" i="135"/>
  <c r="L2007" i="136"/>
  <c r="F2007" i="136"/>
  <c r="L2007" i="135"/>
  <c r="F2482" i="93"/>
  <c r="G2482" i="93" s="1"/>
  <c r="O2759" i="92"/>
  <c r="I2759" i="92"/>
  <c r="L2005" i="136"/>
  <c r="F2005" i="136"/>
  <c r="L2005" i="135"/>
  <c r="F2005" i="135"/>
  <c r="F2480" i="93"/>
  <c r="G2480" i="93" s="1"/>
  <c r="I2757" i="92"/>
  <c r="O2757" i="92"/>
  <c r="L1922" i="136"/>
  <c r="F1922" i="136"/>
  <c r="L1922" i="135"/>
  <c r="F1922" i="135"/>
  <c r="I2656" i="92"/>
  <c r="O2656" i="92"/>
  <c r="F2391" i="93"/>
  <c r="G2391" i="93" s="1"/>
  <c r="L1919" i="135"/>
  <c r="F1919" i="135"/>
  <c r="L1919" i="136"/>
  <c r="F1919" i="136"/>
  <c r="F2388" i="93"/>
  <c r="G2388" i="93" s="1"/>
  <c r="I2653" i="92"/>
  <c r="O2653" i="92"/>
  <c r="L1917" i="135"/>
  <c r="F1917" i="135"/>
  <c r="L1917" i="136"/>
  <c r="F1917" i="136"/>
  <c r="F2386" i="93"/>
  <c r="G2386" i="93" s="1"/>
  <c r="O2651" i="92"/>
  <c r="I2651" i="92"/>
  <c r="L1913" i="135"/>
  <c r="L1913" i="136"/>
  <c r="F1913" i="135"/>
  <c r="F1913" i="136"/>
  <c r="F2382" i="93"/>
  <c r="G2382" i="93" s="1"/>
  <c r="I2647" i="92"/>
  <c r="O2647" i="92"/>
  <c r="F1867" i="136"/>
  <c r="L1867" i="135"/>
  <c r="F1867" i="135"/>
  <c r="L1867" i="136"/>
  <c r="O2592" i="92"/>
  <c r="F2333" i="93"/>
  <c r="G2333" i="93" s="1"/>
  <c r="I2592" i="92"/>
  <c r="P489" i="136"/>
  <c r="P489" i="135"/>
  <c r="G57" i="6"/>
  <c r="G56" i="6"/>
  <c r="G55" i="6"/>
  <c r="G15" i="53"/>
  <c r="J2557" i="157" s="1"/>
  <c r="K2557" i="157" s="1"/>
  <c r="G16" i="53"/>
  <c r="J2558" i="157" s="1"/>
  <c r="K2558" i="157" s="1"/>
  <c r="G17" i="53"/>
  <c r="J2559" i="157" s="1"/>
  <c r="K2559" i="157" s="1"/>
  <c r="G18" i="53"/>
  <c r="J2560" i="157" s="1"/>
  <c r="K2560" i="157" s="1"/>
  <c r="G19" i="53"/>
  <c r="J2561" i="157" s="1"/>
  <c r="K2561" i="157" s="1"/>
  <c r="G20" i="53"/>
  <c r="J2562" i="157" s="1"/>
  <c r="K2562" i="157" s="1"/>
  <c r="E570" i="92" l="1"/>
  <c r="F570" i="157"/>
  <c r="G570" i="157" s="1"/>
  <c r="G67" i="6"/>
  <c r="E573" i="92"/>
  <c r="F573" i="157"/>
  <c r="G573" i="157" s="1"/>
  <c r="G63" i="6"/>
  <c r="E572" i="92"/>
  <c r="F572" i="157"/>
  <c r="G572" i="157" s="1"/>
  <c r="G59" i="6"/>
  <c r="E571" i="92"/>
  <c r="F571" i="157"/>
  <c r="G571" i="157" s="1"/>
  <c r="E569" i="92"/>
  <c r="F569" i="157"/>
  <c r="G569" i="157" s="1"/>
  <c r="E568" i="92"/>
  <c r="F568" i="157"/>
  <c r="G568" i="157" s="1"/>
  <c r="F567" i="157"/>
  <c r="G567" i="157" s="1"/>
  <c r="E567" i="92"/>
  <c r="S2872" i="92"/>
  <c r="G54" i="6"/>
  <c r="F57" i="29"/>
  <c r="O2882" i="92"/>
  <c r="L2063" i="135"/>
  <c r="F2493" i="93"/>
  <c r="G2493" i="93" s="1"/>
  <c r="F2662" i="157"/>
  <c r="G2662" i="157" s="1"/>
  <c r="F2607" i="157"/>
  <c r="G2607" i="157" s="1"/>
  <c r="F2552" i="157"/>
  <c r="G2552" i="157" s="1"/>
  <c r="S2757" i="92"/>
  <c r="P1924" i="135"/>
  <c r="P2153" i="136"/>
  <c r="S2818" i="92"/>
  <c r="S2656" i="92"/>
  <c r="S2814" i="92"/>
  <c r="S2653" i="92"/>
  <c r="S2592" i="92"/>
  <c r="S2867" i="92"/>
  <c r="S2760" i="92"/>
  <c r="S2826" i="92"/>
  <c r="S2922" i="92"/>
  <c r="S2821" i="92"/>
  <c r="S2926" i="92"/>
  <c r="S2812" i="92"/>
  <c r="S2593" i="92"/>
  <c r="S2539" i="92"/>
  <c r="S2762" i="92"/>
  <c r="S2881" i="92"/>
  <c r="S2870" i="92"/>
  <c r="S2758" i="92"/>
  <c r="S2765" i="92"/>
  <c r="P2151" i="135"/>
  <c r="S2813" i="92"/>
  <c r="S2542" i="92"/>
  <c r="S2878" i="92"/>
  <c r="S2763" i="92"/>
  <c r="S2650" i="92"/>
  <c r="S2759" i="92"/>
  <c r="S2924" i="92"/>
  <c r="S2651" i="92"/>
  <c r="S2869" i="92"/>
  <c r="S2766" i="92"/>
  <c r="S2930" i="92"/>
  <c r="S2823" i="92"/>
  <c r="S2541" i="92"/>
  <c r="S2543" i="92"/>
  <c r="S2661" i="92"/>
  <c r="S2649" i="92"/>
  <c r="S2658" i="92"/>
  <c r="S2655" i="92"/>
  <c r="S2815" i="92"/>
  <c r="S2923" i="92"/>
  <c r="S2761" i="92"/>
  <c r="S2871" i="92"/>
  <c r="S2820" i="92"/>
  <c r="S2876" i="92"/>
  <c r="S2595" i="92"/>
  <c r="S2927" i="92"/>
  <c r="S2868" i="92"/>
  <c r="S2933" i="92"/>
  <c r="S2596" i="92"/>
  <c r="S2597" i="92"/>
  <c r="S2647" i="92"/>
  <c r="S2817" i="92"/>
  <c r="S2598" i="92"/>
  <c r="S2540" i="92"/>
  <c r="S2538" i="92"/>
  <c r="S2816" i="92"/>
  <c r="S2873" i="92"/>
  <c r="S2648" i="92"/>
  <c r="S2537" i="92"/>
  <c r="P2013" i="135"/>
  <c r="S2771" i="92"/>
  <c r="S2594" i="92"/>
  <c r="S2606" i="92"/>
  <c r="S2652" i="92"/>
  <c r="S2925" i="92"/>
  <c r="S2875" i="92"/>
  <c r="S2768" i="92"/>
  <c r="P2151" i="136"/>
  <c r="P2153" i="135"/>
  <c r="G2562" i="92"/>
  <c r="AF2562" i="92" s="1"/>
  <c r="G2561" i="92"/>
  <c r="AF2561" i="92" s="1"/>
  <c r="G2560" i="92"/>
  <c r="AF2560" i="92" s="1"/>
  <c r="G2559" i="92"/>
  <c r="AF2559" i="92" s="1"/>
  <c r="G2558" i="92"/>
  <c r="AF2558" i="92" s="1"/>
  <c r="G2557" i="92"/>
  <c r="AF2557" i="92" s="1"/>
  <c r="P2013" i="136"/>
  <c r="P2107" i="135"/>
  <c r="P2008" i="135"/>
  <c r="P1878" i="135"/>
  <c r="P2108" i="136"/>
  <c r="P1915" i="135"/>
  <c r="P2143" i="135"/>
  <c r="P1923" i="135"/>
  <c r="P1827" i="135"/>
  <c r="P2100" i="136"/>
  <c r="P2057" i="136"/>
  <c r="P1824" i="136"/>
  <c r="P2098" i="135"/>
  <c r="P1921" i="136"/>
  <c r="P2056" i="135"/>
  <c r="P1917" i="136"/>
  <c r="P2006" i="136"/>
  <c r="P1922" i="136"/>
  <c r="P1923" i="136"/>
  <c r="P1921" i="135"/>
  <c r="P2015" i="136"/>
  <c r="P2015" i="135"/>
  <c r="P2105" i="136"/>
  <c r="P2143" i="136"/>
  <c r="P2099" i="136"/>
  <c r="P2100" i="135"/>
  <c r="P2054" i="135"/>
  <c r="P2052" i="136"/>
  <c r="P1878" i="136"/>
  <c r="P1915" i="136"/>
  <c r="P1870" i="136"/>
  <c r="P1869" i="136"/>
  <c r="P1873" i="136"/>
  <c r="P1871" i="135"/>
  <c r="P1825" i="135"/>
  <c r="P1826" i="135"/>
  <c r="P1825" i="136"/>
  <c r="P2061" i="136"/>
  <c r="P2105" i="135"/>
  <c r="P2060" i="136"/>
  <c r="P2107" i="136"/>
  <c r="P2061" i="135"/>
  <c r="P1924" i="136"/>
  <c r="P2148" i="135"/>
  <c r="P1916" i="135"/>
  <c r="P2099" i="135"/>
  <c r="P1922" i="135"/>
  <c r="P2010" i="136"/>
  <c r="P2097" i="136"/>
  <c r="P2051" i="135"/>
  <c r="P2005" i="136"/>
  <c r="P1870" i="135"/>
  <c r="P1918" i="135"/>
  <c r="P1824" i="135"/>
  <c r="P2145" i="136"/>
  <c r="P2016" i="136"/>
  <c r="P2053" i="136"/>
  <c r="P2014" i="135"/>
  <c r="P2051" i="136"/>
  <c r="P2062" i="135"/>
  <c r="P1914" i="135"/>
  <c r="P2102" i="135"/>
  <c r="P2008" i="136"/>
  <c r="P2144" i="135"/>
  <c r="P1867" i="135"/>
  <c r="P2007" i="136"/>
  <c r="P2053" i="135"/>
  <c r="P1916" i="136"/>
  <c r="P2055" i="135"/>
  <c r="P2101" i="135"/>
  <c r="P1823" i="135"/>
  <c r="P2146" i="135"/>
  <c r="P2009" i="136"/>
  <c r="P2057" i="135"/>
  <c r="P2059" i="135"/>
  <c r="P2060" i="135"/>
  <c r="P2108" i="135"/>
  <c r="P2147" i="135"/>
  <c r="P2054" i="136"/>
  <c r="P2098" i="136"/>
  <c r="P1826" i="136"/>
  <c r="P1827" i="136"/>
  <c r="P1822" i="135"/>
  <c r="P2056" i="136"/>
  <c r="P1868" i="135"/>
  <c r="P1821" i="136"/>
  <c r="P2146" i="136"/>
  <c r="P1918" i="136"/>
  <c r="P1871" i="136"/>
  <c r="P1872" i="136"/>
  <c r="P1867" i="136"/>
  <c r="P1913" i="136"/>
  <c r="P2016" i="135"/>
  <c r="I2552" i="92"/>
  <c r="P1869" i="135"/>
  <c r="P1823" i="136"/>
  <c r="P2006" i="135"/>
  <c r="P1868" i="136"/>
  <c r="P1917" i="135"/>
  <c r="P2011" i="136"/>
  <c r="P1914" i="136"/>
  <c r="P2144" i="136"/>
  <c r="P1821" i="135"/>
  <c r="P1872" i="135"/>
  <c r="P2014" i="136"/>
  <c r="P2062" i="136"/>
  <c r="P2148" i="136"/>
  <c r="P2102" i="136"/>
  <c r="P1822" i="136"/>
  <c r="P2145" i="135"/>
  <c r="P1873" i="135"/>
  <c r="P2052" i="135"/>
  <c r="P2106" i="136"/>
  <c r="P2106" i="135"/>
  <c r="P1919" i="135"/>
  <c r="P2055" i="136"/>
  <c r="P2007" i="135"/>
  <c r="P1913" i="135"/>
  <c r="I2937" i="92"/>
  <c r="F2155" i="135"/>
  <c r="F2640" i="93"/>
  <c r="G2640" i="93" s="1"/>
  <c r="O2937" i="92"/>
  <c r="F2155" i="136"/>
  <c r="L2155" i="135"/>
  <c r="L2155" i="136"/>
  <c r="P2147" i="136"/>
  <c r="P2103" i="135"/>
  <c r="P2103" i="136"/>
  <c r="P2101" i="136"/>
  <c r="P2097" i="135"/>
  <c r="P2059" i="136"/>
  <c r="P2011" i="135"/>
  <c r="P2010" i="135"/>
  <c r="P2009" i="135"/>
  <c r="P2005" i="135"/>
  <c r="P1919" i="136"/>
  <c r="F2346" i="93"/>
  <c r="G2346" i="93" s="1"/>
  <c r="F1879" i="136"/>
  <c r="O2607" i="92"/>
  <c r="L1879" i="135"/>
  <c r="F1879" i="135"/>
  <c r="L1879" i="136"/>
  <c r="I2607" i="92"/>
  <c r="N1842" i="136"/>
  <c r="H1842" i="136"/>
  <c r="H1842" i="135"/>
  <c r="N1842" i="135"/>
  <c r="N1841" i="136"/>
  <c r="H1841" i="136"/>
  <c r="N1841" i="135"/>
  <c r="H1841" i="135"/>
  <c r="H1840" i="136"/>
  <c r="N1840" i="136"/>
  <c r="N1840" i="135"/>
  <c r="H1840" i="135"/>
  <c r="N1839" i="136"/>
  <c r="H1839" i="136"/>
  <c r="N1839" i="135"/>
  <c r="H1839" i="135"/>
  <c r="N1838" i="136"/>
  <c r="H1838" i="136"/>
  <c r="H1838" i="135"/>
  <c r="N1838" i="135"/>
  <c r="H1843" i="136"/>
  <c r="N1843" i="136"/>
  <c r="N1843" i="135"/>
  <c r="H1843" i="135"/>
  <c r="K2559" i="92"/>
  <c r="J2304" i="93"/>
  <c r="K2304" i="93" s="1"/>
  <c r="K2561" i="92"/>
  <c r="J2306" i="93"/>
  <c r="K2306" i="93" s="1"/>
  <c r="K2560" i="92"/>
  <c r="J2305" i="93"/>
  <c r="K2305" i="93" s="1"/>
  <c r="K2558" i="92"/>
  <c r="J2303" i="93"/>
  <c r="K2303" i="93" s="1"/>
  <c r="K2557" i="92"/>
  <c r="J2302" i="93"/>
  <c r="K2302" i="93" s="1"/>
  <c r="K2562" i="92"/>
  <c r="J2307" i="93"/>
  <c r="K2307" i="93" s="1"/>
  <c r="Q2557" i="92"/>
  <c r="Q2558" i="92"/>
  <c r="Q2561" i="92"/>
  <c r="Q2560" i="92"/>
  <c r="Q2559" i="92"/>
  <c r="Q2562" i="92"/>
  <c r="I57" i="6"/>
  <c r="J57" i="6"/>
  <c r="Z570" i="92" l="1"/>
  <c r="S570" i="92"/>
  <c r="Z573" i="92"/>
  <c r="S573" i="92"/>
  <c r="Z572" i="92"/>
  <c r="S572" i="92"/>
  <c r="Z571" i="92"/>
  <c r="S571" i="92"/>
  <c r="Z569" i="92"/>
  <c r="S569" i="92"/>
  <c r="Z568" i="92"/>
  <c r="S568" i="92"/>
  <c r="Z567" i="92"/>
  <c r="S567" i="92"/>
  <c r="F526" i="93"/>
  <c r="G526" i="93" s="1"/>
  <c r="F62" i="29"/>
  <c r="E580" i="92" s="1"/>
  <c r="Z580" i="92" s="1"/>
  <c r="O575" i="92"/>
  <c r="E2607" i="92"/>
  <c r="Z2607" i="92" s="1"/>
  <c r="F575" i="157"/>
  <c r="G575" i="157" s="1"/>
  <c r="F1833" i="135"/>
  <c r="L1833" i="136"/>
  <c r="L1833" i="135"/>
  <c r="E2552" i="92"/>
  <c r="Z2552" i="92" s="1"/>
  <c r="I2882" i="92"/>
  <c r="F1833" i="136"/>
  <c r="F2297" i="93"/>
  <c r="G2297" i="93" s="1"/>
  <c r="O2552" i="92"/>
  <c r="L2109" i="135"/>
  <c r="F2109" i="136"/>
  <c r="L2109" i="136"/>
  <c r="L2063" i="136"/>
  <c r="F2109" i="135"/>
  <c r="F2591" i="93"/>
  <c r="G2591" i="93" s="1"/>
  <c r="I2827" i="92"/>
  <c r="F2063" i="136"/>
  <c r="F2542" i="93"/>
  <c r="G2542" i="93" s="1"/>
  <c r="I575" i="92"/>
  <c r="F501" i="135"/>
  <c r="L501" i="135"/>
  <c r="F501" i="136"/>
  <c r="L501" i="136"/>
  <c r="E575" i="92"/>
  <c r="L1925" i="136"/>
  <c r="L1925" i="135"/>
  <c r="O2662" i="92"/>
  <c r="I2662" i="92"/>
  <c r="F2395" i="93"/>
  <c r="G2395" i="93" s="1"/>
  <c r="F1925" i="135"/>
  <c r="E2937" i="92"/>
  <c r="Z2937" i="92" s="1"/>
  <c r="F2937" i="157"/>
  <c r="G2937" i="157" s="1"/>
  <c r="O2827" i="92"/>
  <c r="F2063" i="135"/>
  <c r="P2063" i="135" s="1"/>
  <c r="L2017" i="136"/>
  <c r="O2772" i="92"/>
  <c r="F2017" i="136"/>
  <c r="I2772" i="92"/>
  <c r="L2017" i="135"/>
  <c r="F2017" i="135"/>
  <c r="F1925" i="136"/>
  <c r="E2882" i="92"/>
  <c r="Z2882" i="92" s="1"/>
  <c r="F2882" i="157"/>
  <c r="G2882" i="157" s="1"/>
  <c r="E2827" i="92"/>
  <c r="Z2827" i="92" s="1"/>
  <c r="F2827" i="157"/>
  <c r="G2827" i="157" s="1"/>
  <c r="E2772" i="92"/>
  <c r="Z2772" i="92" s="1"/>
  <c r="F2772" i="157"/>
  <c r="G2772" i="157" s="1"/>
  <c r="E2662" i="92"/>
  <c r="Z2662" i="92" s="1"/>
  <c r="W2561" i="92"/>
  <c r="W2559" i="92"/>
  <c r="W2562" i="92"/>
  <c r="W2560" i="92"/>
  <c r="W2557" i="92"/>
  <c r="W2558" i="92"/>
  <c r="S2552" i="92"/>
  <c r="U2557" i="92"/>
  <c r="U2561" i="92"/>
  <c r="U2560" i="92"/>
  <c r="U2558" i="92"/>
  <c r="U2562" i="92"/>
  <c r="U2559" i="92"/>
  <c r="P2155" i="135"/>
  <c r="P2155" i="136"/>
  <c r="P1879" i="135"/>
  <c r="P1879" i="136"/>
  <c r="R1839" i="135"/>
  <c r="T1839" i="135"/>
  <c r="T1841" i="135"/>
  <c r="R1841" i="135"/>
  <c r="R1839" i="136"/>
  <c r="T1839" i="136"/>
  <c r="R1841" i="136"/>
  <c r="T1841" i="136"/>
  <c r="R1843" i="136"/>
  <c r="T1843" i="136"/>
  <c r="T1840" i="135"/>
  <c r="R1840" i="135"/>
  <c r="T1838" i="135"/>
  <c r="R1838" i="135"/>
  <c r="T1842" i="136"/>
  <c r="R1842" i="136"/>
  <c r="R1843" i="135"/>
  <c r="T1843" i="135"/>
  <c r="T1842" i="135"/>
  <c r="R1842" i="135"/>
  <c r="R1838" i="136"/>
  <c r="T1838" i="136"/>
  <c r="T1840" i="136"/>
  <c r="R1840" i="136"/>
  <c r="S90" i="52"/>
  <c r="F3047" i="157" s="1"/>
  <c r="G3047" i="157" s="1"/>
  <c r="Q90" i="52"/>
  <c r="F3029" i="157" s="1"/>
  <c r="G3029" i="157" s="1"/>
  <c r="P2063" i="136" l="1"/>
  <c r="P2109" i="135"/>
  <c r="P2109" i="136"/>
  <c r="S2607" i="92"/>
  <c r="P1925" i="136"/>
  <c r="P1833" i="136"/>
  <c r="P1833" i="135"/>
  <c r="P2017" i="136"/>
  <c r="P501" i="135"/>
  <c r="P1925" i="135"/>
  <c r="P501" i="136"/>
  <c r="S2937" i="92"/>
  <c r="S2882" i="92"/>
  <c r="S575" i="92"/>
  <c r="S2827" i="92"/>
  <c r="Z575" i="92"/>
  <c r="F531" i="93"/>
  <c r="G531" i="93" s="1"/>
  <c r="O580" i="92"/>
  <c r="I580" i="92"/>
  <c r="S580" i="92" s="1"/>
  <c r="L506" i="136"/>
  <c r="G41" i="6"/>
  <c r="J41" i="6" s="1"/>
  <c r="L506" i="135"/>
  <c r="F580" i="157"/>
  <c r="G580" i="157" s="1"/>
  <c r="F506" i="135"/>
  <c r="F506" i="136"/>
  <c r="P2017" i="135"/>
  <c r="S2772" i="92"/>
  <c r="S2662" i="92"/>
  <c r="E3029" i="92"/>
  <c r="Z3029" i="92" s="1"/>
  <c r="E3047" i="92"/>
  <c r="Z3047" i="92" s="1"/>
  <c r="L2247" i="135"/>
  <c r="F2247" i="135"/>
  <c r="L2247" i="136"/>
  <c r="F2247" i="136"/>
  <c r="O3047" i="92"/>
  <c r="I3047" i="92"/>
  <c r="F2738" i="93"/>
  <c r="G2738" i="93" s="1"/>
  <c r="L2232" i="135"/>
  <c r="F2232" i="135"/>
  <c r="L2232" i="136"/>
  <c r="F2232" i="136"/>
  <c r="O3029" i="92"/>
  <c r="I3029" i="92"/>
  <c r="F2722" i="93"/>
  <c r="G2722" i="93" s="1"/>
  <c r="I18" i="30"/>
  <c r="J592" i="157" s="1"/>
  <c r="K592" i="157" s="1"/>
  <c r="P506" i="136" l="1"/>
  <c r="I41" i="6"/>
  <c r="P506" i="135"/>
  <c r="S3029" i="92"/>
  <c r="S3047" i="92"/>
  <c r="G592" i="92"/>
  <c r="P2247" i="136"/>
  <c r="P2247" i="135"/>
  <c r="P2232" i="136"/>
  <c r="P2232" i="135"/>
  <c r="N518" i="136"/>
  <c r="H518" i="136"/>
  <c r="H518" i="135"/>
  <c r="N518" i="135"/>
  <c r="K592" i="92"/>
  <c r="J543" i="93"/>
  <c r="K543" i="93" s="1"/>
  <c r="Q592" i="92"/>
  <c r="W592" i="92" l="1"/>
  <c r="U592" i="92"/>
  <c r="T518" i="135"/>
  <c r="R518" i="135"/>
  <c r="T518" i="136"/>
  <c r="R518" i="136"/>
  <c r="C34" i="53"/>
  <c r="J2465" i="157" s="1"/>
  <c r="K2465" i="157" s="1"/>
  <c r="C35" i="53"/>
  <c r="J2466" i="157" s="1"/>
  <c r="K2466" i="157" s="1"/>
  <c r="C36" i="53"/>
  <c r="J2467" i="157" s="1"/>
  <c r="K2467" i="157" s="1"/>
  <c r="C37" i="53"/>
  <c r="J2468" i="157" s="1"/>
  <c r="K2468" i="157" s="1"/>
  <c r="C38" i="53"/>
  <c r="J2469" i="157" s="1"/>
  <c r="K2469" i="157" s="1"/>
  <c r="C39" i="53"/>
  <c r="J2470" i="157" s="1"/>
  <c r="K2470" i="157" s="1"/>
  <c r="E34" i="53"/>
  <c r="J2520" i="157" s="1"/>
  <c r="K2520" i="157" s="1"/>
  <c r="E35" i="53"/>
  <c r="J2521" i="157" s="1"/>
  <c r="K2521" i="157" s="1"/>
  <c r="E36" i="53"/>
  <c r="J2522" i="157" s="1"/>
  <c r="K2522" i="157" s="1"/>
  <c r="E37" i="53"/>
  <c r="J2523" i="157" s="1"/>
  <c r="K2523" i="157" s="1"/>
  <c r="E38" i="53"/>
  <c r="J2524" i="157" s="1"/>
  <c r="K2524" i="157" s="1"/>
  <c r="E39" i="53"/>
  <c r="J2525" i="157" s="1"/>
  <c r="K2525" i="157" s="1"/>
  <c r="G34" i="53"/>
  <c r="J2575" i="157" s="1"/>
  <c r="K2575" i="157" s="1"/>
  <c r="G35" i="53"/>
  <c r="J2576" i="157" s="1"/>
  <c r="K2576" i="157" s="1"/>
  <c r="G36" i="53"/>
  <c r="J2577" i="157" s="1"/>
  <c r="K2577" i="157" s="1"/>
  <c r="G37" i="53"/>
  <c r="J2578" i="157" s="1"/>
  <c r="K2578" i="157" s="1"/>
  <c r="G38" i="53"/>
  <c r="J2579" i="157" s="1"/>
  <c r="K2579" i="157" s="1"/>
  <c r="G39" i="53"/>
  <c r="J2580" i="157" s="1"/>
  <c r="K2580" i="157" s="1"/>
  <c r="I34" i="53"/>
  <c r="J2630" i="157" s="1"/>
  <c r="K2630" i="157" s="1"/>
  <c r="I35" i="53"/>
  <c r="J2631" i="157" s="1"/>
  <c r="K2631" i="157" s="1"/>
  <c r="I36" i="53"/>
  <c r="J2632" i="157" s="1"/>
  <c r="K2632" i="157" s="1"/>
  <c r="I37" i="53"/>
  <c r="J2633" i="157" s="1"/>
  <c r="K2633" i="157" s="1"/>
  <c r="I38" i="53"/>
  <c r="J2634" i="157" s="1"/>
  <c r="K2634" i="157" s="1"/>
  <c r="I39" i="53"/>
  <c r="J2635" i="157" s="1"/>
  <c r="K2635" i="157" s="1"/>
  <c r="M34" i="53"/>
  <c r="J2740" i="157" s="1"/>
  <c r="K2740" i="157" s="1"/>
  <c r="M35" i="53"/>
  <c r="J2741" i="157" s="1"/>
  <c r="K2741" i="157" s="1"/>
  <c r="M36" i="53"/>
  <c r="J2742" i="157" s="1"/>
  <c r="K2742" i="157" s="1"/>
  <c r="M37" i="53"/>
  <c r="J2743" i="157" s="1"/>
  <c r="K2743" i="157" s="1"/>
  <c r="M38" i="53"/>
  <c r="J2744" i="157" s="1"/>
  <c r="K2744" i="157" s="1"/>
  <c r="M39" i="53"/>
  <c r="J2745" i="157" s="1"/>
  <c r="K2745" i="157" s="1"/>
  <c r="O34" i="53"/>
  <c r="J2795" i="157" s="1"/>
  <c r="K2795" i="157" s="1"/>
  <c r="O35" i="53"/>
  <c r="J2796" i="157" s="1"/>
  <c r="K2796" i="157" s="1"/>
  <c r="O36" i="53"/>
  <c r="J2797" i="157" s="1"/>
  <c r="K2797" i="157" s="1"/>
  <c r="O37" i="53"/>
  <c r="J2798" i="157" s="1"/>
  <c r="K2798" i="157" s="1"/>
  <c r="O38" i="53"/>
  <c r="J2799" i="157" s="1"/>
  <c r="K2799" i="157" s="1"/>
  <c r="O39" i="53"/>
  <c r="J2800" i="157" s="1"/>
  <c r="K2800" i="157" s="1"/>
  <c r="Q36" i="53"/>
  <c r="J2852" i="157" s="1"/>
  <c r="K2852" i="157" s="1"/>
  <c r="Q37" i="53"/>
  <c r="J2853" i="157" s="1"/>
  <c r="K2853" i="157" s="1"/>
  <c r="Q38" i="53"/>
  <c r="J2854" i="157" s="1"/>
  <c r="K2854" i="157" s="1"/>
  <c r="Q15" i="53"/>
  <c r="J2832" i="157" s="1"/>
  <c r="K2832" i="157" s="1"/>
  <c r="Q17" i="53"/>
  <c r="J2834" i="157" s="1"/>
  <c r="K2834" i="157" s="1"/>
  <c r="Q18" i="53"/>
  <c r="J2835" i="157" s="1"/>
  <c r="K2835" i="157" s="1"/>
  <c r="Q19" i="53"/>
  <c r="J2836" i="157" s="1"/>
  <c r="K2836" i="157" s="1"/>
  <c r="S16" i="53"/>
  <c r="J2888" i="157" s="1"/>
  <c r="K2888" i="157" s="1"/>
  <c r="S17" i="53"/>
  <c r="J2889" i="157" s="1"/>
  <c r="K2889" i="157" s="1"/>
  <c r="S18" i="53"/>
  <c r="J2890" i="157" s="1"/>
  <c r="K2890" i="157" s="1"/>
  <c r="S19" i="53"/>
  <c r="J2891" i="157" s="1"/>
  <c r="K2891" i="157" s="1"/>
  <c r="O23" i="53"/>
  <c r="J2785" i="157" s="1"/>
  <c r="K2785" i="157" s="1"/>
  <c r="O25" i="53"/>
  <c r="J2787" i="157" s="1"/>
  <c r="K2787" i="157" s="1"/>
  <c r="O28" i="53"/>
  <c r="J2790" i="157" s="1"/>
  <c r="K2790" i="157" s="1"/>
  <c r="O22" i="53"/>
  <c r="J2784" i="157" s="1"/>
  <c r="K2784" i="157" s="1"/>
  <c r="I23" i="53"/>
  <c r="J2620" i="157" s="1"/>
  <c r="K2620" i="157" s="1"/>
  <c r="I25" i="53"/>
  <c r="J2622" i="157" s="1"/>
  <c r="K2622" i="157" s="1"/>
  <c r="I28" i="53"/>
  <c r="J2625" i="157" s="1"/>
  <c r="K2625" i="157" s="1"/>
  <c r="I22" i="53"/>
  <c r="J2619" i="157" s="1"/>
  <c r="K2619" i="157" s="1"/>
  <c r="M23" i="53"/>
  <c r="J2730" i="157" s="1"/>
  <c r="K2730" i="157" s="1"/>
  <c r="M25" i="53"/>
  <c r="J2732" i="157" s="1"/>
  <c r="K2732" i="157" s="1"/>
  <c r="M28" i="53"/>
  <c r="J2735" i="157" s="1"/>
  <c r="K2735" i="157" s="1"/>
  <c r="M22" i="53"/>
  <c r="J2729" i="157" s="1"/>
  <c r="K2729" i="157" s="1"/>
  <c r="O15" i="53"/>
  <c r="J2777" i="157" s="1"/>
  <c r="K2777" i="157" s="1"/>
  <c r="O17" i="53"/>
  <c r="J2779" i="157" s="1"/>
  <c r="K2779" i="157" s="1"/>
  <c r="O18" i="53"/>
  <c r="J2780" i="157" s="1"/>
  <c r="K2780" i="157" s="1"/>
  <c r="O19" i="53"/>
  <c r="J2781" i="157" s="1"/>
  <c r="K2781" i="157" s="1"/>
  <c r="M17" i="53"/>
  <c r="J2724" i="157" s="1"/>
  <c r="K2724" i="157" s="1"/>
  <c r="M18" i="53"/>
  <c r="J2725" i="157" s="1"/>
  <c r="K2725" i="157" s="1"/>
  <c r="M19" i="53"/>
  <c r="J2726" i="157" s="1"/>
  <c r="K2726" i="157" s="1"/>
  <c r="M20" i="53"/>
  <c r="J2727" i="157" s="1"/>
  <c r="K2727" i="157" s="1"/>
  <c r="I15" i="53"/>
  <c r="J2612" i="157" s="1"/>
  <c r="K2612" i="157" s="1"/>
  <c r="I16" i="53"/>
  <c r="J2613" i="157" s="1"/>
  <c r="K2613" i="157" s="1"/>
  <c r="I17" i="53"/>
  <c r="J2614" i="157" s="1"/>
  <c r="K2614" i="157" s="1"/>
  <c r="I18" i="53"/>
  <c r="J2615" i="157" s="1"/>
  <c r="K2615" i="157" s="1"/>
  <c r="I19" i="53"/>
  <c r="J2616" i="157" s="1"/>
  <c r="K2616" i="157" s="1"/>
  <c r="I20" i="53"/>
  <c r="J2617" i="157" s="1"/>
  <c r="K2617" i="157" s="1"/>
  <c r="G2468" i="92" l="1"/>
  <c r="G2612" i="92"/>
  <c r="AF2612" i="92" s="1"/>
  <c r="G2888" i="92"/>
  <c r="AF2888" i="92" s="1"/>
  <c r="G2727" i="92"/>
  <c r="AF2727" i="92" s="1"/>
  <c r="G2742" i="92"/>
  <c r="AF2742" i="92" s="1"/>
  <c r="G2466" i="92"/>
  <c r="G2631" i="92"/>
  <c r="AF2631" i="92" s="1"/>
  <c r="G2836" i="92"/>
  <c r="AF2836" i="92" s="1"/>
  <c r="G2524" i="92"/>
  <c r="AF2524" i="92" s="1"/>
  <c r="G2726" i="92"/>
  <c r="AF2726" i="92" s="1"/>
  <c r="G2790" i="92"/>
  <c r="G2835" i="92"/>
  <c r="AF2835" i="92" s="1"/>
  <c r="G2725" i="92"/>
  <c r="AF2725" i="92" s="1"/>
  <c r="G2834" i="92"/>
  <c r="AF2834" i="92" s="1"/>
  <c r="G2740" i="92"/>
  <c r="AF2740" i="92" s="1"/>
  <c r="G2579" i="92"/>
  <c r="AF2579" i="92" s="1"/>
  <c r="G2522" i="92"/>
  <c r="AF2522" i="92" s="1"/>
  <c r="G2465" i="92"/>
  <c r="G2777" i="92"/>
  <c r="G2525" i="92"/>
  <c r="AF2525" i="92" s="1"/>
  <c r="G2799" i="92"/>
  <c r="G2741" i="92"/>
  <c r="AF2741" i="92" s="1"/>
  <c r="G2796" i="92"/>
  <c r="G2580" i="92"/>
  <c r="AF2580" i="92" s="1"/>
  <c r="G2797" i="92"/>
  <c r="G2724" i="92"/>
  <c r="AF2724" i="92" s="1"/>
  <c r="G2785" i="92"/>
  <c r="G2635" i="92"/>
  <c r="AF2635" i="92" s="1"/>
  <c r="G2615" i="92"/>
  <c r="AF2615" i="92" s="1"/>
  <c r="G2891" i="92"/>
  <c r="AF2891" i="92" s="1"/>
  <c r="G2854" i="92"/>
  <c r="AF2854" i="92" s="1"/>
  <c r="G2634" i="92"/>
  <c r="AF2634" i="92" s="1"/>
  <c r="G2577" i="92"/>
  <c r="AF2577" i="92" s="1"/>
  <c r="G2520" i="92"/>
  <c r="AF2520" i="92" s="1"/>
  <c r="G2800" i="92"/>
  <c r="G2729" i="92"/>
  <c r="AF2729" i="92" s="1"/>
  <c r="G2630" i="92"/>
  <c r="AF2630" i="92" s="1"/>
  <c r="G2523" i="92"/>
  <c r="AF2523" i="92" s="1"/>
  <c r="G2732" i="92"/>
  <c r="AF2732" i="92" s="1"/>
  <c r="G2616" i="92"/>
  <c r="AF2616" i="92" s="1"/>
  <c r="G2781" i="92"/>
  <c r="G2795" i="92"/>
  <c r="G2614" i="92"/>
  <c r="AF2614" i="92" s="1"/>
  <c r="G2780" i="92"/>
  <c r="G2625" i="92"/>
  <c r="AF2625" i="92" s="1"/>
  <c r="G2890" i="92"/>
  <c r="AF2890" i="92" s="1"/>
  <c r="G2745" i="92"/>
  <c r="AF2745" i="92" s="1"/>
  <c r="G2633" i="92"/>
  <c r="AF2633" i="92" s="1"/>
  <c r="G2576" i="92"/>
  <c r="AF2576" i="92" s="1"/>
  <c r="G2470" i="92"/>
  <c r="G2620" i="92"/>
  <c r="AF2620" i="92" s="1"/>
  <c r="G2743" i="92"/>
  <c r="AF2743" i="92" s="1"/>
  <c r="G2784" i="92"/>
  <c r="G2467" i="92"/>
  <c r="G2735" i="92"/>
  <c r="AF2735" i="92" s="1"/>
  <c r="G2798" i="92"/>
  <c r="G2617" i="92"/>
  <c r="AF2617" i="92" s="1"/>
  <c r="G2787" i="92"/>
  <c r="G2730" i="92"/>
  <c r="AF2730" i="92" s="1"/>
  <c r="G2832" i="92"/>
  <c r="AF2832" i="92" s="1"/>
  <c r="G2578" i="92"/>
  <c r="AF2578" i="92" s="1"/>
  <c r="G2521" i="92"/>
  <c r="AF2521" i="92" s="1"/>
  <c r="G2619" i="92"/>
  <c r="AF2619" i="92" s="1"/>
  <c r="G2853" i="92"/>
  <c r="AF2853" i="92" s="1"/>
  <c r="G2613" i="92"/>
  <c r="AF2613" i="92" s="1"/>
  <c r="G2779" i="92"/>
  <c r="G2622" i="92"/>
  <c r="AF2622" i="92" s="1"/>
  <c r="G2889" i="92"/>
  <c r="AF2889" i="92" s="1"/>
  <c r="G2852" i="92"/>
  <c r="AF2852" i="92" s="1"/>
  <c r="G2744" i="92"/>
  <c r="AF2744" i="92" s="1"/>
  <c r="G2632" i="92"/>
  <c r="AF2632" i="92" s="1"/>
  <c r="G2575" i="92"/>
  <c r="AF2575" i="92" s="1"/>
  <c r="G2469" i="92"/>
  <c r="W2612" i="92"/>
  <c r="H2029" i="136"/>
  <c r="N2029" i="136"/>
  <c r="H2029" i="135"/>
  <c r="N2029" i="135"/>
  <c r="H1993" i="136"/>
  <c r="N1993" i="136"/>
  <c r="H1993" i="135"/>
  <c r="N1993" i="135"/>
  <c r="N1763" i="136"/>
  <c r="H1763" i="136"/>
  <c r="N1763" i="135"/>
  <c r="H1763" i="135"/>
  <c r="N2032" i="136"/>
  <c r="H2032" i="136"/>
  <c r="T2032" i="136" s="1"/>
  <c r="H2032" i="135"/>
  <c r="N2032" i="135"/>
  <c r="N2040" i="136"/>
  <c r="H2040" i="136"/>
  <c r="N2040" i="135"/>
  <c r="H2040" i="135"/>
  <c r="T2040" i="135" s="1"/>
  <c r="N1810" i="136"/>
  <c r="H1810" i="136"/>
  <c r="N1810" i="135"/>
  <c r="H1810" i="135"/>
  <c r="H1889" i="136"/>
  <c r="N1889" i="136"/>
  <c r="H1889" i="135"/>
  <c r="N1889" i="135"/>
  <c r="N2070" i="136"/>
  <c r="H2070" i="136"/>
  <c r="T2070" i="136" s="1"/>
  <c r="H2070" i="135"/>
  <c r="N2070" i="135"/>
  <c r="N2039" i="136"/>
  <c r="H2039" i="136"/>
  <c r="H2039" i="135"/>
  <c r="T2039" i="135" s="1"/>
  <c r="N2039" i="135"/>
  <c r="H1809" i="136"/>
  <c r="N1809" i="136"/>
  <c r="H1809" i="135"/>
  <c r="N1809" i="135"/>
  <c r="H1978" i="136"/>
  <c r="N1978" i="136"/>
  <c r="N1978" i="135"/>
  <c r="H1978" i="135"/>
  <c r="T1978" i="135" s="1"/>
  <c r="N2068" i="136"/>
  <c r="H2068" i="136"/>
  <c r="T2068" i="136" s="1"/>
  <c r="N2068" i="135"/>
  <c r="H2068" i="135"/>
  <c r="N1808" i="136"/>
  <c r="H1808" i="136"/>
  <c r="N1808" i="135"/>
  <c r="H1808" i="135"/>
  <c r="N2026" i="136"/>
  <c r="H2026" i="136"/>
  <c r="N2026" i="135"/>
  <c r="H2026" i="135"/>
  <c r="N2087" i="136"/>
  <c r="H2087" i="136"/>
  <c r="N2087" i="135"/>
  <c r="H2087" i="135"/>
  <c r="N1855" i="136"/>
  <c r="H1855" i="136"/>
  <c r="N1855" i="135"/>
  <c r="H1855" i="135"/>
  <c r="N1894" i="136"/>
  <c r="H1894" i="136"/>
  <c r="N1894" i="135"/>
  <c r="H1894" i="135"/>
  <c r="N1766" i="136"/>
  <c r="H1766" i="136"/>
  <c r="N1766" i="135"/>
  <c r="H1766" i="135"/>
  <c r="N1981" i="136"/>
  <c r="H1981" i="136"/>
  <c r="N1981" i="135"/>
  <c r="H1981" i="135"/>
  <c r="T1981" i="135" s="1"/>
  <c r="H2072" i="136"/>
  <c r="T2072" i="136" s="1"/>
  <c r="N2072" i="136"/>
  <c r="N2072" i="135"/>
  <c r="H2072" i="135"/>
  <c r="N2041" i="136"/>
  <c r="H2041" i="136"/>
  <c r="N2041" i="135"/>
  <c r="H2041" i="135"/>
  <c r="T2041" i="135" s="1"/>
  <c r="H1811" i="136"/>
  <c r="N1811" i="136"/>
  <c r="N1811" i="135"/>
  <c r="H1811" i="135"/>
  <c r="N1986" i="136"/>
  <c r="H1986" i="136"/>
  <c r="H1986" i="135"/>
  <c r="N1986" i="135"/>
  <c r="N2071" i="136"/>
  <c r="H2071" i="136"/>
  <c r="T2071" i="136" s="1"/>
  <c r="N2071" i="135"/>
  <c r="H2071" i="135"/>
  <c r="H1992" i="136"/>
  <c r="N1992" i="136"/>
  <c r="N1992" i="135"/>
  <c r="H1992" i="135"/>
  <c r="H1762" i="136"/>
  <c r="N1762" i="136"/>
  <c r="N1762" i="135"/>
  <c r="H1762" i="135"/>
  <c r="N1985" i="136"/>
  <c r="H1985" i="136"/>
  <c r="N1985" i="135"/>
  <c r="H1985" i="135"/>
  <c r="N2031" i="136"/>
  <c r="H2031" i="136"/>
  <c r="T2031" i="136" s="1"/>
  <c r="N2031" i="135"/>
  <c r="H2031" i="135"/>
  <c r="N1991" i="136"/>
  <c r="H1991" i="136"/>
  <c r="N1991" i="135"/>
  <c r="H1991" i="135"/>
  <c r="N1761" i="136"/>
  <c r="H1761" i="136"/>
  <c r="H1761" i="135"/>
  <c r="N1761" i="135"/>
  <c r="N1984" i="136"/>
  <c r="H1984" i="136"/>
  <c r="N1984" i="135"/>
  <c r="H1984" i="135"/>
  <c r="N2038" i="136"/>
  <c r="H2038" i="136"/>
  <c r="N2038" i="135"/>
  <c r="H2038" i="135"/>
  <c r="T2038" i="135" s="1"/>
  <c r="N1856" i="136"/>
  <c r="H1856" i="136"/>
  <c r="H1856" i="135"/>
  <c r="N1856" i="135"/>
  <c r="H1887" i="136"/>
  <c r="N1887" i="136"/>
  <c r="N1887" i="135"/>
  <c r="H1887" i="135"/>
  <c r="N2118" i="136"/>
  <c r="H2118" i="136"/>
  <c r="T2118" i="136" s="1"/>
  <c r="N2118" i="135"/>
  <c r="H2118" i="135"/>
  <c r="N1903" i="136"/>
  <c r="H1903" i="136"/>
  <c r="T1903" i="136" s="1"/>
  <c r="N1903" i="135"/>
  <c r="H1903" i="135"/>
  <c r="T1903" i="135" s="1"/>
  <c r="H1807" i="136"/>
  <c r="N1807" i="136"/>
  <c r="N1807" i="135"/>
  <c r="H1807" i="135"/>
  <c r="N1886" i="136"/>
  <c r="H1886" i="136"/>
  <c r="H1886" i="135"/>
  <c r="N1886" i="135"/>
  <c r="H1893" i="136"/>
  <c r="N1893" i="136"/>
  <c r="H1893" i="135"/>
  <c r="N1893" i="135"/>
  <c r="H1983" i="136"/>
  <c r="N1983" i="136"/>
  <c r="H1983" i="135"/>
  <c r="N1983" i="135"/>
  <c r="N1899" i="136"/>
  <c r="H1899" i="136"/>
  <c r="T1899" i="136" s="1"/>
  <c r="H1899" i="135"/>
  <c r="T1899" i="135" s="1"/>
  <c r="N1899" i="135"/>
  <c r="N1980" i="136"/>
  <c r="H1980" i="136"/>
  <c r="N1980" i="135"/>
  <c r="H1980" i="135"/>
  <c r="T1980" i="135" s="1"/>
  <c r="N1858" i="136"/>
  <c r="H1858" i="136"/>
  <c r="H1858" i="135"/>
  <c r="N1858" i="135"/>
  <c r="N1979" i="136"/>
  <c r="H1979" i="136"/>
  <c r="N1979" i="135"/>
  <c r="H1979" i="135"/>
  <c r="T1979" i="135" s="1"/>
  <c r="N1857" i="136"/>
  <c r="H1857" i="136"/>
  <c r="N1857" i="135"/>
  <c r="H1857" i="135"/>
  <c r="N1888" i="136"/>
  <c r="H1888" i="136"/>
  <c r="N1888" i="135"/>
  <c r="H1888" i="135"/>
  <c r="N2030" i="136"/>
  <c r="H2030" i="136"/>
  <c r="N2030" i="135"/>
  <c r="H2030" i="135"/>
  <c r="N1904" i="136"/>
  <c r="H1904" i="136"/>
  <c r="T1904" i="136" s="1"/>
  <c r="H1904" i="135"/>
  <c r="T1904" i="135" s="1"/>
  <c r="N1904" i="135"/>
  <c r="N1891" i="136"/>
  <c r="H1891" i="136"/>
  <c r="N1891" i="135"/>
  <c r="H1891" i="135"/>
  <c r="N2037" i="136"/>
  <c r="H2037" i="136"/>
  <c r="N2037" i="135"/>
  <c r="H2037" i="135"/>
  <c r="T2037" i="135" s="1"/>
  <c r="N2025" i="136"/>
  <c r="H2025" i="136"/>
  <c r="N2025" i="135"/>
  <c r="H2025" i="135"/>
  <c r="H2117" i="136"/>
  <c r="T2117" i="136" s="1"/>
  <c r="N2117" i="136"/>
  <c r="N2117" i="135"/>
  <c r="H2117" i="135"/>
  <c r="N2086" i="136"/>
  <c r="H2086" i="136"/>
  <c r="H2086" i="135"/>
  <c r="N2086" i="135"/>
  <c r="N1996" i="136"/>
  <c r="H1996" i="136"/>
  <c r="H1996" i="135"/>
  <c r="N1996" i="135"/>
  <c r="N1902" i="136"/>
  <c r="H1902" i="136"/>
  <c r="T1902" i="136" s="1"/>
  <c r="N1902" i="135"/>
  <c r="H1902" i="135"/>
  <c r="T1902" i="135" s="1"/>
  <c r="H1854" i="136"/>
  <c r="N1854" i="136"/>
  <c r="N1854" i="135"/>
  <c r="H1854" i="135"/>
  <c r="N1885" i="136"/>
  <c r="H1885" i="136"/>
  <c r="N1885" i="135"/>
  <c r="H1885" i="135"/>
  <c r="H2024" i="136"/>
  <c r="N2024" i="136"/>
  <c r="N2024" i="135"/>
  <c r="H2024" i="135"/>
  <c r="N2116" i="136"/>
  <c r="H2116" i="136"/>
  <c r="H2116" i="135"/>
  <c r="N2116" i="135"/>
  <c r="N2085" i="136"/>
  <c r="H2085" i="136"/>
  <c r="N2085" i="135"/>
  <c r="H2085" i="135"/>
  <c r="N1995" i="136"/>
  <c r="H1995" i="136"/>
  <c r="N1995" i="135"/>
  <c r="H1995" i="135"/>
  <c r="N1901" i="136"/>
  <c r="H1901" i="136"/>
  <c r="H1901" i="135"/>
  <c r="T1901" i="135" s="1"/>
  <c r="N1901" i="135"/>
  <c r="N1853" i="136"/>
  <c r="H1853" i="136"/>
  <c r="H1853" i="135"/>
  <c r="N1853" i="135"/>
  <c r="N1765" i="136"/>
  <c r="H1765" i="136"/>
  <c r="N1765" i="135"/>
  <c r="H1765" i="135"/>
  <c r="N1884" i="136"/>
  <c r="H1884" i="136"/>
  <c r="N1884" i="135"/>
  <c r="H1884" i="135"/>
  <c r="N2022" i="136"/>
  <c r="H2022" i="136"/>
  <c r="N2022" i="135"/>
  <c r="H2022" i="135"/>
  <c r="N1892" i="136"/>
  <c r="H1892" i="136"/>
  <c r="N1892" i="135"/>
  <c r="H1892" i="135"/>
  <c r="H2115" i="136"/>
  <c r="N2115" i="136"/>
  <c r="N2115" i="135"/>
  <c r="H2115" i="135"/>
  <c r="N2042" i="136"/>
  <c r="H2042" i="136"/>
  <c r="H2042" i="135"/>
  <c r="T2042" i="135" s="1"/>
  <c r="N2042" i="135"/>
  <c r="N1994" i="136"/>
  <c r="H1994" i="136"/>
  <c r="N1994" i="135"/>
  <c r="H1994" i="135"/>
  <c r="H1900" i="136"/>
  <c r="N1900" i="136"/>
  <c r="N1900" i="135"/>
  <c r="H1900" i="135"/>
  <c r="T1900" i="135" s="1"/>
  <c r="N1812" i="136"/>
  <c r="H1812" i="136"/>
  <c r="N1812" i="135"/>
  <c r="H1812" i="135"/>
  <c r="N1764" i="136"/>
  <c r="H1764" i="136"/>
  <c r="H1764" i="135"/>
  <c r="N1764" i="135"/>
  <c r="K2521" i="92"/>
  <c r="J2270" i="93"/>
  <c r="K2270" i="93" s="1"/>
  <c r="K2854" i="92"/>
  <c r="J2567" i="93"/>
  <c r="K2567" i="93" s="1"/>
  <c r="K2724" i="92"/>
  <c r="J2451" i="93"/>
  <c r="K2451" i="93" s="1"/>
  <c r="K2796" i="92"/>
  <c r="J2515" i="93"/>
  <c r="K2515" i="93" s="1"/>
  <c r="K2615" i="92"/>
  <c r="J2354" i="93"/>
  <c r="K2354" i="93" s="1"/>
  <c r="K2891" i="92"/>
  <c r="J2600" i="93"/>
  <c r="K2600" i="93" s="1"/>
  <c r="K2634" i="92"/>
  <c r="J2371" i="93"/>
  <c r="K2371" i="93" s="1"/>
  <c r="K2890" i="92"/>
  <c r="J2599" i="93"/>
  <c r="K2599" i="93" s="1"/>
  <c r="K2470" i="92"/>
  <c r="J2225" i="93"/>
  <c r="K2225" i="93" s="1"/>
  <c r="K2779" i="92"/>
  <c r="J2500" i="93"/>
  <c r="K2500" i="93" s="1"/>
  <c r="K2632" i="92"/>
  <c r="J2369" i="93"/>
  <c r="K2369" i="93" s="1"/>
  <c r="K2612" i="92"/>
  <c r="J2351" i="93"/>
  <c r="K2351" i="93" s="1"/>
  <c r="K2743" i="92"/>
  <c r="J2468" i="93"/>
  <c r="K2468" i="93" s="1"/>
  <c r="K2468" i="92"/>
  <c r="J2223" i="93"/>
  <c r="K2223" i="93" s="1"/>
  <c r="K2616" i="92"/>
  <c r="J2355" i="93"/>
  <c r="K2355" i="93" s="1"/>
  <c r="K2832" i="92"/>
  <c r="J2547" i="93"/>
  <c r="K2547" i="93" s="1"/>
  <c r="K2795" i="92"/>
  <c r="J2514" i="93"/>
  <c r="K2514" i="93" s="1"/>
  <c r="K2614" i="92"/>
  <c r="J2353" i="93"/>
  <c r="K2353" i="93" s="1"/>
  <c r="K2853" i="92"/>
  <c r="J2566" i="93"/>
  <c r="K2566" i="93" s="1"/>
  <c r="K2633" i="92"/>
  <c r="J2370" i="93"/>
  <c r="K2370" i="93" s="1"/>
  <c r="K2852" i="92"/>
  <c r="J2565" i="93"/>
  <c r="K2565" i="93" s="1"/>
  <c r="K2575" i="92"/>
  <c r="J2318" i="93"/>
  <c r="K2318" i="93" s="1"/>
  <c r="K2888" i="92"/>
  <c r="J2597" i="93"/>
  <c r="K2597" i="93" s="1"/>
  <c r="K2525" i="92"/>
  <c r="J2274" i="93"/>
  <c r="K2274" i="93" s="1"/>
  <c r="K2836" i="92"/>
  <c r="J2551" i="93"/>
  <c r="K2551" i="93" s="1"/>
  <c r="K2742" i="92"/>
  <c r="J2467" i="93"/>
  <c r="K2467" i="93" s="1"/>
  <c r="K2630" i="92"/>
  <c r="J2367" i="93"/>
  <c r="K2367" i="93" s="1"/>
  <c r="K2524" i="92"/>
  <c r="J2273" i="93"/>
  <c r="K2273" i="93" s="1"/>
  <c r="K2467" i="92"/>
  <c r="J2222" i="93"/>
  <c r="K2222" i="93" s="1"/>
  <c r="K2785" i="92"/>
  <c r="J2506" i="93"/>
  <c r="K2506" i="93" s="1"/>
  <c r="K2578" i="92"/>
  <c r="J2321" i="93"/>
  <c r="K2321" i="93" s="1"/>
  <c r="K2619" i="92"/>
  <c r="J2358" i="93"/>
  <c r="K2358" i="93" s="1"/>
  <c r="K2577" i="92"/>
  <c r="J2320" i="93"/>
  <c r="K2320" i="93" s="1"/>
  <c r="K2625" i="92"/>
  <c r="J2362" i="93"/>
  <c r="K2362" i="93" s="1"/>
  <c r="K2576" i="92"/>
  <c r="J2319" i="93"/>
  <c r="K2319" i="93" s="1"/>
  <c r="K2622" i="92"/>
  <c r="J2361" i="93"/>
  <c r="K2361" i="93" s="1"/>
  <c r="K2744" i="92"/>
  <c r="J2469" i="93"/>
  <c r="K2469" i="93" s="1"/>
  <c r="K2777" i="92"/>
  <c r="J2498" i="93"/>
  <c r="K2498" i="93" s="1"/>
  <c r="K2800" i="92"/>
  <c r="J2519" i="93"/>
  <c r="K2519" i="93" s="1"/>
  <c r="K2727" i="92"/>
  <c r="J2454" i="93"/>
  <c r="K2454" i="93" s="1"/>
  <c r="K2790" i="92"/>
  <c r="J2509" i="93"/>
  <c r="K2509" i="93" s="1"/>
  <c r="K2798" i="92"/>
  <c r="J2517" i="93"/>
  <c r="K2517" i="93" s="1"/>
  <c r="K2741" i="92"/>
  <c r="J2466" i="93"/>
  <c r="K2466" i="93" s="1"/>
  <c r="K2580" i="92"/>
  <c r="J2323" i="93"/>
  <c r="K2323" i="93" s="1"/>
  <c r="K2523" i="92"/>
  <c r="J2272" i="93"/>
  <c r="K2272" i="93" s="1"/>
  <c r="K2466" i="92"/>
  <c r="J2221" i="93"/>
  <c r="K2221" i="93" s="1"/>
  <c r="K2730" i="92"/>
  <c r="J2457" i="93"/>
  <c r="K2457" i="93" s="1"/>
  <c r="K2635" i="92"/>
  <c r="J2372" i="93"/>
  <c r="K2372" i="93" s="1"/>
  <c r="K2781" i="92"/>
  <c r="J2502" i="93"/>
  <c r="K2502" i="93" s="1"/>
  <c r="K2520" i="92"/>
  <c r="J2269" i="93"/>
  <c r="K2269" i="93" s="1"/>
  <c r="K2780" i="92"/>
  <c r="J2501" i="93"/>
  <c r="K2501" i="93" s="1"/>
  <c r="K2745" i="92"/>
  <c r="J2470" i="93"/>
  <c r="K2470" i="93" s="1"/>
  <c r="K2613" i="92"/>
  <c r="J2352" i="93"/>
  <c r="K2352" i="93" s="1"/>
  <c r="K2889" i="92"/>
  <c r="J2598" i="93"/>
  <c r="K2598" i="93" s="1"/>
  <c r="K2469" i="92"/>
  <c r="J2224" i="93"/>
  <c r="K2224" i="93" s="1"/>
  <c r="K2620" i="92"/>
  <c r="J2359" i="93"/>
  <c r="K2359" i="93" s="1"/>
  <c r="K2631" i="92"/>
  <c r="J2368" i="93"/>
  <c r="K2368" i="93" s="1"/>
  <c r="K2729" i="92"/>
  <c r="J2456" i="93"/>
  <c r="K2456" i="93" s="1"/>
  <c r="K2784" i="92"/>
  <c r="J2505" i="93"/>
  <c r="K2505" i="93" s="1"/>
  <c r="K2799" i="92"/>
  <c r="J2518" i="93"/>
  <c r="K2518" i="93" s="1"/>
  <c r="K2726" i="92"/>
  <c r="J2453" i="93"/>
  <c r="K2453" i="93" s="1"/>
  <c r="K2735" i="92"/>
  <c r="J2460" i="93"/>
  <c r="K2460" i="93" s="1"/>
  <c r="K2835" i="92"/>
  <c r="J2550" i="93"/>
  <c r="K2550" i="93" s="1"/>
  <c r="K2617" i="92"/>
  <c r="J2356" i="93"/>
  <c r="K2356" i="93" s="1"/>
  <c r="K2725" i="92"/>
  <c r="J2452" i="93"/>
  <c r="K2452" i="93" s="1"/>
  <c r="K2732" i="92"/>
  <c r="J2459" i="93"/>
  <c r="K2459" i="93" s="1"/>
  <c r="K2787" i="92"/>
  <c r="J2508" i="93"/>
  <c r="K2508" i="93" s="1"/>
  <c r="K2834" i="92"/>
  <c r="J2549" i="93"/>
  <c r="K2549" i="93" s="1"/>
  <c r="K2797" i="92"/>
  <c r="J2516" i="93"/>
  <c r="K2516" i="93" s="1"/>
  <c r="K2740" i="92"/>
  <c r="J2465" i="93"/>
  <c r="K2465" i="93" s="1"/>
  <c r="K2579" i="92"/>
  <c r="J2322" i="93"/>
  <c r="K2322" i="93" s="1"/>
  <c r="K2522" i="92"/>
  <c r="J2271" i="93"/>
  <c r="K2271" i="93" s="1"/>
  <c r="K2465" i="92"/>
  <c r="J2220" i="93"/>
  <c r="K2220" i="93" s="1"/>
  <c r="Q2619" i="92"/>
  <c r="Q2520" i="92"/>
  <c r="Q2625" i="92"/>
  <c r="Q2633" i="92"/>
  <c r="Q2470" i="92"/>
  <c r="Q2615" i="92"/>
  <c r="Q2577" i="92"/>
  <c r="Q2614" i="92"/>
  <c r="Q2890" i="92"/>
  <c r="Q2622" i="92"/>
  <c r="Q2889" i="92"/>
  <c r="Q2852" i="92"/>
  <c r="Q2744" i="92"/>
  <c r="Q2632" i="92"/>
  <c r="Q2575" i="92"/>
  <c r="Q2469" i="92"/>
  <c r="Q2781" i="92"/>
  <c r="Q2634" i="92"/>
  <c r="Q2780" i="92"/>
  <c r="Q2853" i="92"/>
  <c r="Q2779" i="92"/>
  <c r="Q2620" i="92"/>
  <c r="Q2800" i="92"/>
  <c r="Q2525" i="92"/>
  <c r="Q2727" i="92"/>
  <c r="Q2784" i="92"/>
  <c r="Q2799" i="92"/>
  <c r="Q2630" i="92"/>
  <c r="Q2735" i="92"/>
  <c r="Q2835" i="92"/>
  <c r="Q2798" i="92"/>
  <c r="Q2741" i="92"/>
  <c r="Q2580" i="92"/>
  <c r="Q2523" i="92"/>
  <c r="Q2466" i="92"/>
  <c r="Q2891" i="92"/>
  <c r="Q2795" i="92"/>
  <c r="Q2745" i="92"/>
  <c r="Q2613" i="92"/>
  <c r="Q2777" i="92"/>
  <c r="Q2743" i="92"/>
  <c r="Q2468" i="92"/>
  <c r="Q2836" i="92"/>
  <c r="Q2742" i="92"/>
  <c r="Q2467" i="92"/>
  <c r="Q2790" i="92"/>
  <c r="Q2617" i="92"/>
  <c r="Q2725" i="92"/>
  <c r="Q2732" i="92"/>
  <c r="Q2787" i="92"/>
  <c r="Q2834" i="92"/>
  <c r="Q2797" i="92"/>
  <c r="Q2740" i="92"/>
  <c r="Q2579" i="92"/>
  <c r="Q2522" i="92"/>
  <c r="Q2465" i="92"/>
  <c r="Q2854" i="92"/>
  <c r="Q2576" i="92"/>
  <c r="Q2612" i="92"/>
  <c r="Q2888" i="92"/>
  <c r="Q2631" i="92"/>
  <c r="Q2729" i="92"/>
  <c r="Q2524" i="92"/>
  <c r="Q2726" i="92"/>
  <c r="Q2616" i="92"/>
  <c r="Q2724" i="92"/>
  <c r="Q2730" i="92"/>
  <c r="Q2785" i="92"/>
  <c r="Q2832" i="92"/>
  <c r="Q2796" i="92"/>
  <c r="Q2635" i="92"/>
  <c r="Q2578" i="92"/>
  <c r="Q2521" i="92"/>
  <c r="O29" i="53"/>
  <c r="J2791" i="157" s="1"/>
  <c r="K2791" i="157" s="1"/>
  <c r="I29" i="53"/>
  <c r="J2626" i="157" s="1"/>
  <c r="K2626" i="157" s="1"/>
  <c r="M29" i="53"/>
  <c r="J2736" i="157" s="1"/>
  <c r="K2736" i="157" s="1"/>
  <c r="J46" i="48"/>
  <c r="J2235" i="157" s="1"/>
  <c r="K2235" i="157" s="1"/>
  <c r="J47" i="48"/>
  <c r="J2236" i="157" s="1"/>
  <c r="K2236" i="157" s="1"/>
  <c r="J48" i="48"/>
  <c r="J2237" i="157" s="1"/>
  <c r="K2237" i="157" s="1"/>
  <c r="U2523" i="92" l="1"/>
  <c r="W2575" i="92"/>
  <c r="W2798" i="92"/>
  <c r="W2616" i="92"/>
  <c r="W2836" i="92"/>
  <c r="W2632" i="92"/>
  <c r="W2619" i="92"/>
  <c r="W2735" i="92"/>
  <c r="W2745" i="92"/>
  <c r="W2732" i="92"/>
  <c r="W2854" i="92"/>
  <c r="W2796" i="92"/>
  <c r="W2740" i="92"/>
  <c r="W2631" i="92"/>
  <c r="W2853" i="92"/>
  <c r="W2633" i="92"/>
  <c r="W2634" i="92"/>
  <c r="W2580" i="92"/>
  <c r="W2579" i="92"/>
  <c r="W2744" i="92"/>
  <c r="W2521" i="92"/>
  <c r="W2467" i="92"/>
  <c r="W2890" i="92"/>
  <c r="W2523" i="92"/>
  <c r="W2891" i="92"/>
  <c r="W2741" i="92"/>
  <c r="W2834" i="92"/>
  <c r="W2466" i="92"/>
  <c r="W2578" i="92"/>
  <c r="W2784" i="92"/>
  <c r="W2625" i="92"/>
  <c r="W2630" i="92"/>
  <c r="W2615" i="92"/>
  <c r="W2799" i="92"/>
  <c r="W2725" i="92"/>
  <c r="W2742" i="92"/>
  <c r="W2889" i="92"/>
  <c r="W2832" i="92"/>
  <c r="W2743" i="92"/>
  <c r="W2780" i="92"/>
  <c r="W2729" i="92"/>
  <c r="W2635" i="92"/>
  <c r="W2525" i="92"/>
  <c r="W2835" i="92"/>
  <c r="W2727" i="92"/>
  <c r="W2852" i="92"/>
  <c r="W2622" i="92"/>
  <c r="W2730" i="92"/>
  <c r="W2620" i="92"/>
  <c r="W2614" i="92"/>
  <c r="W2800" i="92"/>
  <c r="W2785" i="92"/>
  <c r="W2777" i="92"/>
  <c r="W2790" i="92"/>
  <c r="W2888" i="92"/>
  <c r="W2779" i="92"/>
  <c r="W2787" i="92"/>
  <c r="W2470" i="92"/>
  <c r="W2795" i="92"/>
  <c r="W2520" i="92"/>
  <c r="W2724" i="92"/>
  <c r="W2465" i="92"/>
  <c r="W2726" i="92"/>
  <c r="W2469" i="92"/>
  <c r="W2613" i="92"/>
  <c r="W2617" i="92"/>
  <c r="W2576" i="92"/>
  <c r="W2781" i="92"/>
  <c r="W2577" i="92"/>
  <c r="W2797" i="92"/>
  <c r="W2522" i="92"/>
  <c r="W2524" i="92"/>
  <c r="W2468" i="92"/>
  <c r="U2797" i="92"/>
  <c r="U2725" i="92"/>
  <c r="U2465" i="92"/>
  <c r="U2726" i="92"/>
  <c r="U2612" i="92"/>
  <c r="U2787" i="92"/>
  <c r="U2520" i="92"/>
  <c r="U2779" i="92"/>
  <c r="U2834" i="92"/>
  <c r="U2890" i="92"/>
  <c r="U2741" i="92"/>
  <c r="U2466" i="92"/>
  <c r="U2891" i="92"/>
  <c r="U2744" i="92"/>
  <c r="U2467" i="92"/>
  <c r="U2795" i="92"/>
  <c r="U2470" i="92"/>
  <c r="U2521" i="92"/>
  <c r="U2522" i="92"/>
  <c r="U2724" i="92"/>
  <c r="U2799" i="92"/>
  <c r="U2620" i="92"/>
  <c r="U2745" i="92"/>
  <c r="U2622" i="92"/>
  <c r="U2619" i="92"/>
  <c r="U2524" i="92"/>
  <c r="U2796" i="92"/>
  <c r="U2630" i="92"/>
  <c r="U2742" i="92"/>
  <c r="U2468" i="92"/>
  <c r="U2577" i="92"/>
  <c r="U2615" i="92"/>
  <c r="U2730" i="92"/>
  <c r="U2800" i="92"/>
  <c r="U2888" i="92"/>
  <c r="U2632" i="92"/>
  <c r="U2740" i="92"/>
  <c r="U2777" i="92"/>
  <c r="U2854" i="92"/>
  <c r="U2735" i="92"/>
  <c r="U2785" i="92"/>
  <c r="U2631" i="92"/>
  <c r="U2790" i="92"/>
  <c r="U2732" i="92"/>
  <c r="U2614" i="92"/>
  <c r="U2576" i="92"/>
  <c r="U2625" i="92"/>
  <c r="U2784" i="92"/>
  <c r="U2469" i="92"/>
  <c r="U2578" i="92"/>
  <c r="U2613" i="92"/>
  <c r="U2781" i="92"/>
  <c r="U2852" i="92"/>
  <c r="U2617" i="92"/>
  <c r="U2635" i="92"/>
  <c r="U2580" i="92"/>
  <c r="U2727" i="92"/>
  <c r="U2525" i="92"/>
  <c r="U2633" i="92"/>
  <c r="U2832" i="92"/>
  <c r="U2579" i="92"/>
  <c r="U2835" i="92"/>
  <c r="U2780" i="92"/>
  <c r="U2853" i="92"/>
  <c r="U2616" i="92"/>
  <c r="U2634" i="92"/>
  <c r="U2729" i="92"/>
  <c r="U2889" i="92"/>
  <c r="U2798" i="92"/>
  <c r="U2575" i="92"/>
  <c r="U2836" i="92"/>
  <c r="U2743" i="92"/>
  <c r="G2235" i="92"/>
  <c r="AF2235" i="92" s="1"/>
  <c r="G2736" i="92"/>
  <c r="AF2736" i="92" s="1"/>
  <c r="G2626" i="92"/>
  <c r="AF2626" i="92" s="1"/>
  <c r="G2236" i="92"/>
  <c r="AF2236" i="92" s="1"/>
  <c r="G2237" i="92"/>
  <c r="AF2237" i="92" s="1"/>
  <c r="G2791" i="92"/>
  <c r="R2042" i="135"/>
  <c r="R1899" i="135"/>
  <c r="R1901" i="135"/>
  <c r="R1904" i="135"/>
  <c r="R2068" i="136"/>
  <c r="R2070" i="136"/>
  <c r="R2032" i="136"/>
  <c r="R1981" i="135"/>
  <c r="R1978" i="135"/>
  <c r="R2040" i="135"/>
  <c r="R2117" i="136"/>
  <c r="R2072" i="136"/>
  <c r="H2033" i="136"/>
  <c r="T2033" i="136" s="1"/>
  <c r="N2033" i="136"/>
  <c r="N2033" i="135"/>
  <c r="H2033" i="135"/>
  <c r="T1812" i="135"/>
  <c r="R1812" i="135"/>
  <c r="T1994" i="135"/>
  <c r="R1994" i="135"/>
  <c r="T2115" i="135"/>
  <c r="R2115" i="135"/>
  <c r="T2022" i="135"/>
  <c r="R2022" i="135"/>
  <c r="R1765" i="135"/>
  <c r="T1765" i="135"/>
  <c r="T2085" i="135"/>
  <c r="R2085" i="135"/>
  <c r="T2024" i="135"/>
  <c r="R2024" i="135"/>
  <c r="T1854" i="135"/>
  <c r="R1854" i="135"/>
  <c r="T2117" i="135"/>
  <c r="R2117" i="135"/>
  <c r="R1888" i="135"/>
  <c r="T1888" i="135"/>
  <c r="R1887" i="135"/>
  <c r="T1887" i="135"/>
  <c r="T2031" i="135"/>
  <c r="R2031" i="135"/>
  <c r="R1762" i="135"/>
  <c r="T1762" i="135"/>
  <c r="T2071" i="135"/>
  <c r="R2071" i="135"/>
  <c r="T1811" i="135"/>
  <c r="R1811" i="135"/>
  <c r="T2072" i="135"/>
  <c r="R2072" i="135"/>
  <c r="R1766" i="135"/>
  <c r="T1766" i="135"/>
  <c r="T1855" i="135"/>
  <c r="R1855" i="135"/>
  <c r="T2026" i="135"/>
  <c r="R2026" i="135"/>
  <c r="T2068" i="135"/>
  <c r="R2068" i="135"/>
  <c r="T1810" i="135"/>
  <c r="R1810" i="135"/>
  <c r="T1996" i="135"/>
  <c r="R1996" i="135"/>
  <c r="R2037" i="135"/>
  <c r="R1979" i="135"/>
  <c r="R1980" i="135"/>
  <c r="R1983" i="135"/>
  <c r="T1983" i="135"/>
  <c r="T1886" i="135"/>
  <c r="R1886" i="135"/>
  <c r="R1903" i="135"/>
  <c r="R2038" i="135"/>
  <c r="R1761" i="135"/>
  <c r="T1761" i="135"/>
  <c r="T1809" i="135"/>
  <c r="R1809" i="135"/>
  <c r="T2070" i="135"/>
  <c r="R2070" i="135"/>
  <c r="T2032" i="135"/>
  <c r="R2032" i="135"/>
  <c r="T1993" i="135"/>
  <c r="R1993" i="135"/>
  <c r="T1812" i="136"/>
  <c r="R1812" i="136"/>
  <c r="T1994" i="136"/>
  <c r="R1994" i="136"/>
  <c r="T2022" i="136"/>
  <c r="R2022" i="136"/>
  <c r="T1765" i="136"/>
  <c r="R1765" i="136"/>
  <c r="T1901" i="136"/>
  <c r="R1901" i="136"/>
  <c r="T2085" i="136"/>
  <c r="R2085" i="136"/>
  <c r="T1996" i="136"/>
  <c r="R1996" i="136"/>
  <c r="T2037" i="136"/>
  <c r="R2037" i="136"/>
  <c r="R1888" i="136"/>
  <c r="T1888" i="136"/>
  <c r="R1979" i="136"/>
  <c r="T1979" i="136"/>
  <c r="R1980" i="136"/>
  <c r="T1980" i="136"/>
  <c r="R1886" i="136"/>
  <c r="T1886" i="136"/>
  <c r="T2038" i="136"/>
  <c r="R2038" i="136"/>
  <c r="T1761" i="136"/>
  <c r="R1761" i="136"/>
  <c r="T1766" i="136"/>
  <c r="R1766" i="136"/>
  <c r="T1855" i="136"/>
  <c r="R1855" i="136"/>
  <c r="T2026" i="136"/>
  <c r="R2026" i="136"/>
  <c r="T1810" i="136"/>
  <c r="R1810" i="136"/>
  <c r="N1547" i="136"/>
  <c r="H1547" i="136"/>
  <c r="N1547" i="135"/>
  <c r="H1547" i="135"/>
  <c r="T2115" i="136"/>
  <c r="R2115" i="136"/>
  <c r="T2024" i="136"/>
  <c r="R2024" i="136"/>
  <c r="T1854" i="136"/>
  <c r="R1854" i="136"/>
  <c r="R1904" i="136"/>
  <c r="T1983" i="136"/>
  <c r="R1983" i="136"/>
  <c r="R1903" i="136"/>
  <c r="R1887" i="136"/>
  <c r="T1887" i="136"/>
  <c r="R2031" i="136"/>
  <c r="T1762" i="136"/>
  <c r="R1762" i="136"/>
  <c r="R2071" i="136"/>
  <c r="T1811" i="136"/>
  <c r="R1811" i="136"/>
  <c r="T1809" i="136"/>
  <c r="R1809" i="136"/>
  <c r="T1993" i="136"/>
  <c r="R1993" i="136"/>
  <c r="T1892" i="135"/>
  <c r="R1892" i="135"/>
  <c r="T1884" i="135"/>
  <c r="R1884" i="135"/>
  <c r="T1995" i="135"/>
  <c r="R1995" i="135"/>
  <c r="R1885" i="135"/>
  <c r="T1885" i="135"/>
  <c r="T2025" i="135"/>
  <c r="R2025" i="135"/>
  <c r="T1891" i="135"/>
  <c r="R1891" i="135"/>
  <c r="T2030" i="135"/>
  <c r="R2030" i="135"/>
  <c r="T1857" i="135"/>
  <c r="R1857" i="135"/>
  <c r="T1807" i="135"/>
  <c r="R1807" i="135"/>
  <c r="T2118" i="135"/>
  <c r="R2118" i="135"/>
  <c r="R1984" i="135"/>
  <c r="T1984" i="135"/>
  <c r="T1991" i="135"/>
  <c r="R1991" i="135"/>
  <c r="R1985" i="135"/>
  <c r="T1985" i="135"/>
  <c r="T1992" i="135"/>
  <c r="R1992" i="135"/>
  <c r="T1894" i="135"/>
  <c r="R1894" i="135"/>
  <c r="T2087" i="135"/>
  <c r="R2087" i="135"/>
  <c r="T1808" i="135"/>
  <c r="R1808" i="135"/>
  <c r="R2039" i="135"/>
  <c r="R1763" i="135"/>
  <c r="T1763" i="135"/>
  <c r="H1546" i="136"/>
  <c r="N1546" i="136"/>
  <c r="N1546" i="135"/>
  <c r="H1546" i="135"/>
  <c r="N1545" i="136"/>
  <c r="H1545" i="136"/>
  <c r="N1545" i="135"/>
  <c r="H1545" i="135"/>
  <c r="R1764" i="135"/>
  <c r="T1764" i="135"/>
  <c r="R1900" i="135"/>
  <c r="R1853" i="135"/>
  <c r="T1853" i="135"/>
  <c r="T2116" i="135"/>
  <c r="R2116" i="135"/>
  <c r="R1902" i="135"/>
  <c r="T2086" i="135"/>
  <c r="R2086" i="135"/>
  <c r="T1858" i="135"/>
  <c r="R1858" i="135"/>
  <c r="T1893" i="135"/>
  <c r="R1893" i="135"/>
  <c r="T1856" i="135"/>
  <c r="R1856" i="135"/>
  <c r="R1986" i="135"/>
  <c r="T1986" i="135"/>
  <c r="R2041" i="135"/>
  <c r="R1889" i="135"/>
  <c r="T1889" i="135"/>
  <c r="T2029" i="135"/>
  <c r="R2029" i="135"/>
  <c r="H1987" i="136"/>
  <c r="N1987" i="136"/>
  <c r="N1987" i="135"/>
  <c r="H1987" i="135"/>
  <c r="T1764" i="136"/>
  <c r="R1764" i="136"/>
  <c r="T2042" i="136"/>
  <c r="R2042" i="136"/>
  <c r="T1892" i="136"/>
  <c r="R1892" i="136"/>
  <c r="R1884" i="136"/>
  <c r="T1884" i="136"/>
  <c r="T1853" i="136"/>
  <c r="R1853" i="136"/>
  <c r="T1995" i="136"/>
  <c r="R1995" i="136"/>
  <c r="T2116" i="136"/>
  <c r="R2116" i="136"/>
  <c r="R1885" i="136"/>
  <c r="T1885" i="136"/>
  <c r="T2086" i="136"/>
  <c r="R2086" i="136"/>
  <c r="T2025" i="136"/>
  <c r="R2025" i="136"/>
  <c r="T1891" i="136"/>
  <c r="R1891" i="136"/>
  <c r="T2030" i="136"/>
  <c r="R2030" i="136"/>
  <c r="T1857" i="136"/>
  <c r="R1857" i="136"/>
  <c r="T1858" i="136"/>
  <c r="R1858" i="136"/>
  <c r="T1856" i="136"/>
  <c r="R1856" i="136"/>
  <c r="R1984" i="136"/>
  <c r="T1984" i="136"/>
  <c r="T1991" i="136"/>
  <c r="R1991" i="136"/>
  <c r="T1985" i="136"/>
  <c r="R1985" i="136"/>
  <c r="T1986" i="136"/>
  <c r="R1986" i="136"/>
  <c r="T2041" i="136"/>
  <c r="R2041" i="136"/>
  <c r="R1981" i="136"/>
  <c r="T1981" i="136"/>
  <c r="T1894" i="136"/>
  <c r="R1894" i="136"/>
  <c r="T2087" i="136"/>
  <c r="R2087" i="136"/>
  <c r="R1808" i="136"/>
  <c r="T1808" i="136"/>
  <c r="T2039" i="136"/>
  <c r="R2039" i="136"/>
  <c r="T2040" i="136"/>
  <c r="R2040" i="136"/>
  <c r="T1763" i="136"/>
  <c r="R1763" i="136"/>
  <c r="H1895" i="136"/>
  <c r="N1895" i="136"/>
  <c r="N1895" i="135"/>
  <c r="H1895" i="135"/>
  <c r="R1900" i="136"/>
  <c r="T1900" i="136"/>
  <c r="R1902" i="136"/>
  <c r="R1899" i="136"/>
  <c r="T1893" i="136"/>
  <c r="R1893" i="136"/>
  <c r="T1807" i="136"/>
  <c r="R1807" i="136"/>
  <c r="R2118" i="136"/>
  <c r="T1992" i="136"/>
  <c r="R1992" i="136"/>
  <c r="R1978" i="136"/>
  <c r="T1978" i="136"/>
  <c r="R1889" i="136"/>
  <c r="T1889" i="136"/>
  <c r="R2029" i="136"/>
  <c r="T2029" i="136"/>
  <c r="K2236" i="92"/>
  <c r="J2004" i="93"/>
  <c r="K2004" i="93" s="1"/>
  <c r="K2791" i="92"/>
  <c r="J2510" i="93"/>
  <c r="K2510" i="93" s="1"/>
  <c r="K2736" i="92"/>
  <c r="J2461" i="93"/>
  <c r="K2461" i="93" s="1"/>
  <c r="K2235" i="92"/>
  <c r="J2003" i="93"/>
  <c r="K2003" i="93" s="1"/>
  <c r="K2626" i="92"/>
  <c r="J2363" i="93"/>
  <c r="K2363" i="93" s="1"/>
  <c r="K2237" i="92"/>
  <c r="J2005" i="93"/>
  <c r="K2005" i="93" s="1"/>
  <c r="Q2626" i="92"/>
  <c r="Q2736" i="92"/>
  <c r="Q2791" i="92"/>
  <c r="Q2237" i="92"/>
  <c r="Q2236" i="92"/>
  <c r="Q2235" i="92"/>
  <c r="W2791" i="92" l="1"/>
  <c r="W2237" i="92"/>
  <c r="W2236" i="92"/>
  <c r="W2626" i="92"/>
  <c r="W2736" i="92"/>
  <c r="W2235" i="92"/>
  <c r="U2626" i="92"/>
  <c r="U2236" i="92"/>
  <c r="U2791" i="92"/>
  <c r="U2736" i="92"/>
  <c r="U2237" i="92"/>
  <c r="U2235" i="92"/>
  <c r="R2033" i="136"/>
  <c r="T1895" i="136"/>
  <c r="R1895" i="136"/>
  <c r="T1546" i="136"/>
  <c r="R1546" i="136"/>
  <c r="T1987" i="136"/>
  <c r="R1987" i="136"/>
  <c r="R1545" i="135"/>
  <c r="T1545" i="135"/>
  <c r="T1545" i="136"/>
  <c r="R1545" i="136"/>
  <c r="T2033" i="135"/>
  <c r="R2033" i="135"/>
  <c r="T1895" i="135"/>
  <c r="R1895" i="135"/>
  <c r="R1547" i="135"/>
  <c r="T1547" i="135"/>
  <c r="R1546" i="135"/>
  <c r="T1546" i="135"/>
  <c r="R1987" i="135"/>
  <c r="T1987" i="135"/>
  <c r="T1547" i="136"/>
  <c r="R1547" i="136"/>
  <c r="L13" i="54"/>
  <c r="J3696" i="157" s="1"/>
  <c r="K3696" i="157" s="1"/>
  <c r="L14" i="54"/>
  <c r="J3697" i="157" s="1"/>
  <c r="K3697" i="157" s="1"/>
  <c r="E44" i="50"/>
  <c r="J2352" i="157" s="1"/>
  <c r="K2352" i="157" s="1"/>
  <c r="E45" i="50"/>
  <c r="J2353" i="157" s="1"/>
  <c r="K2353" i="157" s="1"/>
  <c r="E11" i="50"/>
  <c r="J2320" i="157" s="1"/>
  <c r="K2320" i="157" s="1"/>
  <c r="I20" i="30"/>
  <c r="J594" i="157" s="1"/>
  <c r="K594" i="157" s="1"/>
  <c r="I21" i="30"/>
  <c r="J595" i="157" s="1"/>
  <c r="K595" i="157" s="1"/>
  <c r="I22" i="30"/>
  <c r="J596" i="157" s="1"/>
  <c r="K596" i="157" s="1"/>
  <c r="I19" i="30"/>
  <c r="J593" i="157" s="1"/>
  <c r="K593" i="157" s="1"/>
  <c r="J568" i="157"/>
  <c r="K568" i="157" s="1"/>
  <c r="J570" i="157"/>
  <c r="K570" i="157" s="1"/>
  <c r="G3696" i="92" l="1"/>
  <c r="G2320" i="92"/>
  <c r="AF2320" i="92" s="1"/>
  <c r="G596" i="92"/>
  <c r="G594" i="92"/>
  <c r="G593" i="92"/>
  <c r="G2352" i="92"/>
  <c r="AF2352" i="92" s="1"/>
  <c r="G595" i="92"/>
  <c r="G2353" i="92"/>
  <c r="AF2353" i="92" s="1"/>
  <c r="G570" i="92"/>
  <c r="G568" i="92"/>
  <c r="G3697" i="92"/>
  <c r="N1655" i="136"/>
  <c r="H1655" i="136"/>
  <c r="H1655" i="135"/>
  <c r="N1655" i="135"/>
  <c r="N520" i="136"/>
  <c r="H520" i="136"/>
  <c r="H520" i="135"/>
  <c r="N520" i="135"/>
  <c r="H1625" i="136"/>
  <c r="N1625" i="136"/>
  <c r="N1625" i="135"/>
  <c r="H1625" i="135"/>
  <c r="H2792" i="136"/>
  <c r="N2792" i="136"/>
  <c r="H2792" i="135"/>
  <c r="N2792" i="135"/>
  <c r="N519" i="136"/>
  <c r="H519" i="136"/>
  <c r="N519" i="135"/>
  <c r="H519" i="135"/>
  <c r="N522" i="136"/>
  <c r="H522" i="136"/>
  <c r="H522" i="135"/>
  <c r="N522" i="135"/>
  <c r="N1656" i="136"/>
  <c r="H1656" i="136"/>
  <c r="N1656" i="135"/>
  <c r="H1656" i="135"/>
  <c r="N2791" i="136"/>
  <c r="H2791" i="136"/>
  <c r="N2791" i="135"/>
  <c r="H2791" i="135"/>
  <c r="N521" i="136"/>
  <c r="H521" i="136"/>
  <c r="N521" i="135"/>
  <c r="H521" i="135"/>
  <c r="N496" i="135"/>
  <c r="N496" i="136"/>
  <c r="H496" i="135"/>
  <c r="H496" i="136"/>
  <c r="H494" i="135"/>
  <c r="N494" i="136"/>
  <c r="N494" i="135"/>
  <c r="H494" i="136"/>
  <c r="K594" i="92"/>
  <c r="J545" i="93"/>
  <c r="K545" i="93" s="1"/>
  <c r="K2352" i="92"/>
  <c r="J2113" i="93"/>
  <c r="K2113" i="93" s="1"/>
  <c r="K2320" i="92"/>
  <c r="J2083" i="93"/>
  <c r="K2083" i="93" s="1"/>
  <c r="K593" i="92"/>
  <c r="J544" i="93"/>
  <c r="K544" i="93" s="1"/>
  <c r="K2353" i="92"/>
  <c r="J2114" i="93"/>
  <c r="K2114" i="93" s="1"/>
  <c r="K570" i="92"/>
  <c r="J521" i="93"/>
  <c r="K521" i="93" s="1"/>
  <c r="K568" i="92"/>
  <c r="J519" i="93"/>
  <c r="K519" i="93" s="1"/>
  <c r="K3697" i="92"/>
  <c r="J3318" i="93"/>
  <c r="K3318" i="93" s="1"/>
  <c r="K3696" i="92"/>
  <c r="J3317" i="93"/>
  <c r="K3317" i="93" s="1"/>
  <c r="K596" i="92"/>
  <c r="J547" i="93"/>
  <c r="K547" i="93" s="1"/>
  <c r="K595" i="92"/>
  <c r="J546" i="93"/>
  <c r="K546" i="93" s="1"/>
  <c r="Q570" i="92"/>
  <c r="Q2352" i="92"/>
  <c r="Q568" i="92"/>
  <c r="Q3697" i="92"/>
  <c r="Q3696" i="92"/>
  <c r="Q596" i="92"/>
  <c r="Q595" i="92"/>
  <c r="Q2320" i="92"/>
  <c r="Q2353" i="92"/>
  <c r="Q594" i="92"/>
  <c r="Q593" i="92"/>
  <c r="W3696" i="92" l="1"/>
  <c r="W595" i="92"/>
  <c r="W2353" i="92"/>
  <c r="W2352" i="92"/>
  <c r="W570" i="92"/>
  <c r="W593" i="92"/>
  <c r="W594" i="92"/>
  <c r="W3697" i="92"/>
  <c r="W596" i="92"/>
  <c r="W568" i="92"/>
  <c r="W2320" i="92"/>
  <c r="U596" i="92"/>
  <c r="U570" i="92"/>
  <c r="U3696" i="92"/>
  <c r="U593" i="92"/>
  <c r="U3697" i="92"/>
  <c r="U595" i="92"/>
  <c r="U2352" i="92"/>
  <c r="U568" i="92"/>
  <c r="U2320" i="92"/>
  <c r="U2353" i="92"/>
  <c r="U594" i="92"/>
  <c r="T2791" i="135"/>
  <c r="R2791" i="135"/>
  <c r="T2792" i="135"/>
  <c r="R2792" i="135"/>
  <c r="T522" i="136"/>
  <c r="R522" i="136"/>
  <c r="T520" i="136"/>
  <c r="R520" i="136"/>
  <c r="T520" i="135"/>
  <c r="R520" i="135"/>
  <c r="T2791" i="136"/>
  <c r="R2791" i="136"/>
  <c r="R521" i="135"/>
  <c r="T521" i="135"/>
  <c r="T1656" i="135"/>
  <c r="R1656" i="135"/>
  <c r="T519" i="135"/>
  <c r="R519" i="135"/>
  <c r="T1625" i="135"/>
  <c r="R1625" i="135"/>
  <c r="T2792" i="136"/>
  <c r="R2792" i="136"/>
  <c r="T1655" i="135"/>
  <c r="R1655" i="135"/>
  <c r="T522" i="135"/>
  <c r="R522" i="135"/>
  <c r="R521" i="136"/>
  <c r="T521" i="136"/>
  <c r="T1656" i="136"/>
  <c r="R1656" i="136"/>
  <c r="T519" i="136"/>
  <c r="R519" i="136"/>
  <c r="T1655" i="136"/>
  <c r="R1655" i="136"/>
  <c r="T1625" i="136"/>
  <c r="R1625" i="136"/>
  <c r="T494" i="136"/>
  <c r="R494" i="136"/>
  <c r="T494" i="135"/>
  <c r="R494" i="135"/>
  <c r="T496" i="136"/>
  <c r="R496" i="136"/>
  <c r="T496" i="135"/>
  <c r="R496" i="135"/>
  <c r="Q55" i="53"/>
  <c r="J2870" i="157" s="1"/>
  <c r="K2870" i="157" s="1"/>
  <c r="G2870" i="92" l="1"/>
  <c r="AF2870" i="92" s="1"/>
  <c r="H2100" i="136"/>
  <c r="N2100" i="136"/>
  <c r="N2100" i="135"/>
  <c r="H2100" i="135"/>
  <c r="K2870" i="92"/>
  <c r="J2581" i="93"/>
  <c r="K2581" i="93" s="1"/>
  <c r="Q2870" i="92"/>
  <c r="U15" i="53"/>
  <c r="J2942" i="157" s="1"/>
  <c r="K2942" i="157" s="1"/>
  <c r="M55" i="53"/>
  <c r="J2760" i="157" s="1"/>
  <c r="K2760" i="157" s="1"/>
  <c r="E53" i="53"/>
  <c r="J2538" i="157" s="1"/>
  <c r="K2538" i="157" s="1"/>
  <c r="M54" i="53"/>
  <c r="J2759" i="157" s="1"/>
  <c r="K2759" i="157" s="1"/>
  <c r="S55" i="53"/>
  <c r="J2925" i="157" s="1"/>
  <c r="K2925" i="157" s="1"/>
  <c r="E54" i="53"/>
  <c r="J2539" i="157" s="1"/>
  <c r="K2539" i="157" s="1"/>
  <c r="Q53" i="53"/>
  <c r="J2868" i="157" s="1"/>
  <c r="K2868" i="157" s="1"/>
  <c r="G53" i="53"/>
  <c r="J2593" i="157" s="1"/>
  <c r="K2593" i="157" s="1"/>
  <c r="G54" i="53"/>
  <c r="J2594" i="157" s="1"/>
  <c r="K2594" i="157" s="1"/>
  <c r="G55" i="53"/>
  <c r="J2595" i="157" s="1"/>
  <c r="K2595" i="157" s="1"/>
  <c r="M53" i="53"/>
  <c r="J2758" i="157" s="1"/>
  <c r="K2758" i="157" s="1"/>
  <c r="S54" i="53"/>
  <c r="J2924" i="157" s="1"/>
  <c r="K2924" i="157" s="1"/>
  <c r="E55" i="53"/>
  <c r="J2540" i="157" s="1"/>
  <c r="K2540" i="157" s="1"/>
  <c r="I53" i="53"/>
  <c r="J2648" i="157" s="1"/>
  <c r="K2648" i="157" s="1"/>
  <c r="Q54" i="53"/>
  <c r="J2869" i="157" s="1"/>
  <c r="K2869" i="157" s="1"/>
  <c r="O55" i="53"/>
  <c r="J2815" i="157" s="1"/>
  <c r="K2815" i="157" s="1"/>
  <c r="S53" i="53"/>
  <c r="J2923" i="157" s="1"/>
  <c r="K2923" i="157" s="1"/>
  <c r="C55" i="53"/>
  <c r="J2485" i="157" s="1"/>
  <c r="K2485" i="157" s="1"/>
  <c r="O54" i="53"/>
  <c r="J2814" i="157" s="1"/>
  <c r="K2814" i="157" s="1"/>
  <c r="I55" i="53"/>
  <c r="J2650" i="157" s="1"/>
  <c r="K2650" i="157" s="1"/>
  <c r="C54" i="53"/>
  <c r="J2484" i="157" s="1"/>
  <c r="K2484" i="157" s="1"/>
  <c r="O53" i="53"/>
  <c r="J2813" i="157" s="1"/>
  <c r="K2813" i="157" s="1"/>
  <c r="U35" i="53"/>
  <c r="J2961" i="157" s="1"/>
  <c r="K2961" i="157" s="1"/>
  <c r="C53" i="53"/>
  <c r="J2483" i="157" s="1"/>
  <c r="K2483" i="157" s="1"/>
  <c r="I54" i="53"/>
  <c r="J2649" i="157" s="1"/>
  <c r="K2649" i="157" s="1"/>
  <c r="U34" i="53"/>
  <c r="J2960" i="157" s="1"/>
  <c r="K2960" i="157" s="1"/>
  <c r="U36" i="53"/>
  <c r="J2962" i="157" s="1"/>
  <c r="K2962" i="157" s="1"/>
  <c r="U17" i="53"/>
  <c r="J2944" i="157" s="1"/>
  <c r="K2944" i="157" s="1"/>
  <c r="U16" i="53"/>
  <c r="J2943" i="157" s="1"/>
  <c r="K2943" i="157" s="1"/>
  <c r="W2870" i="92" l="1"/>
  <c r="U2870" i="92"/>
  <c r="G2648" i="92"/>
  <c r="AF2648" i="92" s="1"/>
  <c r="G2650" i="92"/>
  <c r="AF2650" i="92" s="1"/>
  <c r="G2758" i="92"/>
  <c r="AF2758" i="92" s="1"/>
  <c r="G2759" i="92"/>
  <c r="AF2759" i="92" s="1"/>
  <c r="G2539" i="92"/>
  <c r="AF2539" i="92" s="1"/>
  <c r="G2943" i="92"/>
  <c r="G2944" i="92"/>
  <c r="G2814" i="92"/>
  <c r="G2960" i="92"/>
  <c r="G2595" i="92"/>
  <c r="AF2595" i="92" s="1"/>
  <c r="G2923" i="92"/>
  <c r="AF2923" i="92" s="1"/>
  <c r="G2942" i="92"/>
  <c r="G2813" i="92"/>
  <c r="G2484" i="92"/>
  <c r="G2538" i="92"/>
  <c r="AF2538" i="92" s="1"/>
  <c r="G2485" i="92"/>
  <c r="G2760" i="92"/>
  <c r="AF2760" i="92" s="1"/>
  <c r="G2649" i="92"/>
  <c r="AF2649" i="92" s="1"/>
  <c r="G2594" i="92"/>
  <c r="AF2594" i="92" s="1"/>
  <c r="G2593" i="92"/>
  <c r="AF2593" i="92" s="1"/>
  <c r="G2540" i="92"/>
  <c r="AF2540" i="92" s="1"/>
  <c r="G2925" i="92"/>
  <c r="AF2925" i="92" s="1"/>
  <c r="G2924" i="92"/>
  <c r="AF2924" i="92" s="1"/>
  <c r="G2962" i="92"/>
  <c r="G2483" i="92"/>
  <c r="G2815" i="92"/>
  <c r="G2961" i="92"/>
  <c r="G2869" i="92"/>
  <c r="AF2869" i="92" s="1"/>
  <c r="G2868" i="92"/>
  <c r="AF2868" i="92" s="1"/>
  <c r="N1915" i="136"/>
  <c r="H1915" i="136"/>
  <c r="H1915" i="135"/>
  <c r="N1915" i="135"/>
  <c r="N2160" i="136"/>
  <c r="H2160" i="136"/>
  <c r="N2160" i="135"/>
  <c r="H2160" i="135"/>
  <c r="N1776" i="136"/>
  <c r="H1776" i="136"/>
  <c r="N1776" i="135"/>
  <c r="H1776" i="135"/>
  <c r="H1868" i="136"/>
  <c r="N1868" i="136"/>
  <c r="N1868" i="135"/>
  <c r="H1868" i="135"/>
  <c r="T1868" i="135" s="1"/>
  <c r="N2052" i="136"/>
  <c r="H2052" i="136"/>
  <c r="N2052" i="135"/>
  <c r="H2052" i="135"/>
  <c r="N1823" i="136"/>
  <c r="H1823" i="136"/>
  <c r="N1823" i="135"/>
  <c r="H1823" i="135"/>
  <c r="H1777" i="136"/>
  <c r="N1777" i="136"/>
  <c r="N1777" i="135"/>
  <c r="H1777" i="135"/>
  <c r="R2100" i="135"/>
  <c r="T2100" i="135"/>
  <c r="N2007" i="136"/>
  <c r="H2007" i="136"/>
  <c r="H2007" i="135"/>
  <c r="N2007" i="135"/>
  <c r="N2144" i="136"/>
  <c r="H2144" i="136"/>
  <c r="N2144" i="135"/>
  <c r="H2144" i="135"/>
  <c r="N2054" i="136"/>
  <c r="H2054" i="136"/>
  <c r="N2054" i="135"/>
  <c r="H2054" i="135"/>
  <c r="H2099" i="136"/>
  <c r="N2099" i="136"/>
  <c r="N2099" i="135"/>
  <c r="H2099" i="135"/>
  <c r="H1824" i="136"/>
  <c r="N1824" i="136"/>
  <c r="N1824" i="135"/>
  <c r="H1824" i="135"/>
  <c r="N1916" i="136"/>
  <c r="H1916" i="136"/>
  <c r="N1916" i="135"/>
  <c r="H1916" i="135"/>
  <c r="N1869" i="136"/>
  <c r="H1869" i="136"/>
  <c r="H1869" i="135"/>
  <c r="T1869" i="135" s="1"/>
  <c r="N1869" i="135"/>
  <c r="N2176" i="136"/>
  <c r="H2176" i="136"/>
  <c r="H2176" i="135"/>
  <c r="N2176" i="135"/>
  <c r="N2098" i="136"/>
  <c r="H2098" i="136"/>
  <c r="N2098" i="135"/>
  <c r="H2098" i="135"/>
  <c r="N1914" i="136"/>
  <c r="H1914" i="136"/>
  <c r="N1914" i="135"/>
  <c r="H1914" i="135"/>
  <c r="N2161" i="136"/>
  <c r="H2161" i="136"/>
  <c r="N2161" i="135"/>
  <c r="H2161" i="135"/>
  <c r="N2146" i="136"/>
  <c r="H2146" i="136"/>
  <c r="N2146" i="135"/>
  <c r="H2146" i="135"/>
  <c r="N2162" i="136"/>
  <c r="H2162" i="136"/>
  <c r="N2162" i="135"/>
  <c r="H2162" i="135"/>
  <c r="H2145" i="136"/>
  <c r="N2145" i="136"/>
  <c r="N2145" i="135"/>
  <c r="H2145" i="135"/>
  <c r="N2177" i="136"/>
  <c r="H2177" i="136"/>
  <c r="N2177" i="135"/>
  <c r="H2177" i="135"/>
  <c r="H2053" i="136"/>
  <c r="N2053" i="136"/>
  <c r="H2053" i="135"/>
  <c r="N2053" i="135"/>
  <c r="H2006" i="136"/>
  <c r="N2006" i="136"/>
  <c r="N2006" i="135"/>
  <c r="H2006" i="135"/>
  <c r="N1822" i="136"/>
  <c r="H1822" i="136"/>
  <c r="N1822" i="135"/>
  <c r="H1822" i="135"/>
  <c r="N2175" i="136"/>
  <c r="H2175" i="136"/>
  <c r="N2175" i="135"/>
  <c r="H2175" i="135"/>
  <c r="N1778" i="136"/>
  <c r="H1778" i="136"/>
  <c r="H1778" i="135"/>
  <c r="N1778" i="135"/>
  <c r="N1870" i="136"/>
  <c r="H1870" i="136"/>
  <c r="N1870" i="135"/>
  <c r="H1870" i="135"/>
  <c r="T1870" i="135" s="1"/>
  <c r="H2008" i="136"/>
  <c r="N2008" i="136"/>
  <c r="N2008" i="135"/>
  <c r="H2008" i="135"/>
  <c r="T2100" i="136"/>
  <c r="R2100" i="136"/>
  <c r="K2925" i="92"/>
  <c r="J2630" i="93"/>
  <c r="K2630" i="93" s="1"/>
  <c r="K2650" i="92"/>
  <c r="J2385" i="93"/>
  <c r="K2385" i="93" s="1"/>
  <c r="K2814" i="92"/>
  <c r="J2531" i="93"/>
  <c r="K2531" i="93" s="1"/>
  <c r="K2960" i="92"/>
  <c r="J2661" i="93"/>
  <c r="K2661" i="93" s="1"/>
  <c r="K2942" i="92"/>
  <c r="J2645" i="93"/>
  <c r="K2645" i="93" s="1"/>
  <c r="K2540" i="92"/>
  <c r="J2287" i="93"/>
  <c r="K2287" i="93" s="1"/>
  <c r="K2759" i="92"/>
  <c r="J2482" i="93"/>
  <c r="K2482" i="93" s="1"/>
  <c r="K2538" i="92"/>
  <c r="J2285" i="93"/>
  <c r="K2285" i="93" s="1"/>
  <c r="K2595" i="92"/>
  <c r="J2336" i="93"/>
  <c r="K2336" i="93" s="1"/>
  <c r="K2649" i="92"/>
  <c r="J2384" i="93"/>
  <c r="K2384" i="93" s="1"/>
  <c r="K2483" i="92"/>
  <c r="J2236" i="93"/>
  <c r="K2236" i="93" s="1"/>
  <c r="K2593" i="92"/>
  <c r="J2334" i="93"/>
  <c r="K2334" i="93" s="1"/>
  <c r="K2943" i="92"/>
  <c r="J2646" i="93"/>
  <c r="K2646" i="93" s="1"/>
  <c r="K2944" i="92"/>
  <c r="J2647" i="93"/>
  <c r="K2647" i="93" s="1"/>
  <c r="K2924" i="92"/>
  <c r="J2629" i="93"/>
  <c r="K2629" i="93" s="1"/>
  <c r="K2758" i="92"/>
  <c r="J2481" i="93"/>
  <c r="K2481" i="93" s="1"/>
  <c r="K2760" i="92"/>
  <c r="J2483" i="93"/>
  <c r="K2483" i="93" s="1"/>
  <c r="K2961" i="92"/>
  <c r="J2662" i="93"/>
  <c r="K2662" i="93" s="1"/>
  <c r="K2869" i="92"/>
  <c r="J2580" i="93"/>
  <c r="K2580" i="93" s="1"/>
  <c r="K2868" i="92"/>
  <c r="J2579" i="93"/>
  <c r="K2579" i="93" s="1"/>
  <c r="K2484" i="92"/>
  <c r="J2237" i="93"/>
  <c r="K2237" i="93" s="1"/>
  <c r="K2962" i="92"/>
  <c r="J2663" i="93"/>
  <c r="K2663" i="93" s="1"/>
  <c r="K2485" i="92"/>
  <c r="J2238" i="93"/>
  <c r="K2238" i="93" s="1"/>
  <c r="K2923" i="92"/>
  <c r="J2628" i="93"/>
  <c r="K2628" i="93" s="1"/>
  <c r="K2594" i="92"/>
  <c r="J2335" i="93"/>
  <c r="K2335" i="93" s="1"/>
  <c r="K2815" i="92"/>
  <c r="J2532" i="93"/>
  <c r="K2532" i="93" s="1"/>
  <c r="K2813" i="92"/>
  <c r="J2530" i="93"/>
  <c r="K2530" i="93" s="1"/>
  <c r="K2648" i="92"/>
  <c r="J2383" i="93"/>
  <c r="K2383" i="93" s="1"/>
  <c r="K2539" i="92"/>
  <c r="J2286" i="93"/>
  <c r="K2286" i="93" s="1"/>
  <c r="Q2813" i="92"/>
  <c r="Q2648" i="92"/>
  <c r="Q2539" i="92"/>
  <c r="Q2869" i="92"/>
  <c r="Q2943" i="92"/>
  <c r="Q2484" i="92"/>
  <c r="Q2540" i="92"/>
  <c r="Q2925" i="92"/>
  <c r="Q2924" i="92"/>
  <c r="Q2962" i="92"/>
  <c r="Q2814" i="92"/>
  <c r="Q2758" i="92"/>
  <c r="Q2538" i="92"/>
  <c r="Q2961" i="92"/>
  <c r="Q2944" i="92"/>
  <c r="Q2759" i="92"/>
  <c r="Q2960" i="92"/>
  <c r="Q2485" i="92"/>
  <c r="Q2595" i="92"/>
  <c r="Q2760" i="92"/>
  <c r="Q2650" i="92"/>
  <c r="Q2649" i="92"/>
  <c r="Q2923" i="92"/>
  <c r="Q2594" i="92"/>
  <c r="Q2942" i="92"/>
  <c r="Q2868" i="92"/>
  <c r="Q2483" i="92"/>
  <c r="Q2815" i="92"/>
  <c r="Q2593" i="92"/>
  <c r="C16" i="52"/>
  <c r="F2448" i="157" s="1"/>
  <c r="G2448" i="157" s="1"/>
  <c r="C35" i="52"/>
  <c r="F2466" i="157" s="1"/>
  <c r="G2466" i="157" s="1"/>
  <c r="C17" i="52"/>
  <c r="F2449" i="157" s="1"/>
  <c r="G2449" i="157" s="1"/>
  <c r="C15" i="52"/>
  <c r="F2447" i="157" s="1"/>
  <c r="G2447" i="157" s="1"/>
  <c r="C36" i="52"/>
  <c r="F2467" i="157" s="1"/>
  <c r="G2467" i="157" s="1"/>
  <c r="C34" i="52"/>
  <c r="F2465" i="157" s="1"/>
  <c r="G2465" i="157" s="1"/>
  <c r="U55" i="53"/>
  <c r="J2980" i="157" s="1"/>
  <c r="K2980" i="157" s="1"/>
  <c r="U53" i="53"/>
  <c r="J2978" i="157" s="1"/>
  <c r="K2978" i="157" s="1"/>
  <c r="U54" i="53"/>
  <c r="J2979" i="157" s="1"/>
  <c r="K2979" i="157" s="1"/>
  <c r="W2868" i="92" l="1"/>
  <c r="W2540" i="92"/>
  <c r="W2813" i="92"/>
  <c r="W2869" i="92"/>
  <c r="W2593" i="92"/>
  <c r="W2942" i="92"/>
  <c r="W2759" i="92"/>
  <c r="W2539" i="92"/>
  <c r="W2961" i="92"/>
  <c r="W2594" i="92"/>
  <c r="W2923" i="92"/>
  <c r="W2758" i="92"/>
  <c r="W2595" i="92"/>
  <c r="W2650" i="92"/>
  <c r="W2815" i="92"/>
  <c r="W2483" i="92"/>
  <c r="W2760" i="92"/>
  <c r="W2960" i="92"/>
  <c r="W2648" i="92"/>
  <c r="W2962" i="92"/>
  <c r="W2485" i="92"/>
  <c r="W2814" i="92"/>
  <c r="W2649" i="92"/>
  <c r="W2924" i="92"/>
  <c r="W2538" i="92"/>
  <c r="W2944" i="92"/>
  <c r="W2925" i="92"/>
  <c r="W2484" i="92"/>
  <c r="W2943" i="92"/>
  <c r="U2648" i="92"/>
  <c r="U2868" i="92"/>
  <c r="U2960" i="92"/>
  <c r="U2539" i="92"/>
  <c r="U2760" i="92"/>
  <c r="U2923" i="92"/>
  <c r="U2758" i="92"/>
  <c r="U2538" i="92"/>
  <c r="U2924" i="92"/>
  <c r="U2815" i="92"/>
  <c r="U2649" i="92"/>
  <c r="U2650" i="92"/>
  <c r="U2484" i="92"/>
  <c r="U2943" i="92"/>
  <c r="U2595" i="92"/>
  <c r="U2925" i="92"/>
  <c r="U2961" i="92"/>
  <c r="U2944" i="92"/>
  <c r="U2594" i="92"/>
  <c r="U2813" i="92"/>
  <c r="U2483" i="92"/>
  <c r="U2540" i="92"/>
  <c r="U2593" i="92"/>
  <c r="U2485" i="92"/>
  <c r="U2869" i="92"/>
  <c r="U2759" i="92"/>
  <c r="U2814" i="92"/>
  <c r="U2962" i="92"/>
  <c r="U2942" i="92"/>
  <c r="E2466" i="92"/>
  <c r="AF2466" i="92" s="1"/>
  <c r="G2980" i="92"/>
  <c r="G2978" i="92"/>
  <c r="G2979" i="92"/>
  <c r="E2467" i="92"/>
  <c r="AF2467" i="92" s="1"/>
  <c r="E2448" i="92"/>
  <c r="AF2448" i="92" s="1"/>
  <c r="E2447" i="92"/>
  <c r="AF2447" i="92" s="1"/>
  <c r="E2465" i="92"/>
  <c r="AF2465" i="92" s="1"/>
  <c r="E2449" i="92"/>
  <c r="AF2449" i="92" s="1"/>
  <c r="R1869" i="135"/>
  <c r="R1868" i="135"/>
  <c r="R1870" i="136"/>
  <c r="T1870" i="136"/>
  <c r="T2175" i="136"/>
  <c r="R2175" i="136"/>
  <c r="T2177" i="136"/>
  <c r="R2177" i="136"/>
  <c r="R2162" i="136"/>
  <c r="T2162" i="136"/>
  <c r="T2161" i="136"/>
  <c r="R2161" i="136"/>
  <c r="T2098" i="136"/>
  <c r="R2098" i="136"/>
  <c r="T1869" i="136"/>
  <c r="R1869" i="136"/>
  <c r="R2054" i="136"/>
  <c r="T2054" i="136"/>
  <c r="T2007" i="136"/>
  <c r="R2007" i="136"/>
  <c r="T1823" i="135"/>
  <c r="R1823" i="135"/>
  <c r="T2160" i="135"/>
  <c r="R2160" i="135"/>
  <c r="T2006" i="136"/>
  <c r="R2006" i="136"/>
  <c r="R1824" i="136"/>
  <c r="T1824" i="136"/>
  <c r="R2008" i="135"/>
  <c r="T2008" i="135"/>
  <c r="T1822" i="135"/>
  <c r="R1822" i="135"/>
  <c r="R2145" i="135"/>
  <c r="T2145" i="135"/>
  <c r="T2146" i="135"/>
  <c r="R2146" i="135"/>
  <c r="T1914" i="135"/>
  <c r="R1914" i="135"/>
  <c r="T1916" i="135"/>
  <c r="R1916" i="135"/>
  <c r="R2099" i="135"/>
  <c r="T2099" i="135"/>
  <c r="T2144" i="135"/>
  <c r="R2144" i="135"/>
  <c r="R1823" i="136"/>
  <c r="T1823" i="136"/>
  <c r="R2160" i="136"/>
  <c r="T2160" i="136"/>
  <c r="N2191" i="136"/>
  <c r="H2191" i="136"/>
  <c r="N2191" i="135"/>
  <c r="H2191" i="135"/>
  <c r="R1778" i="135"/>
  <c r="T1778" i="135"/>
  <c r="R2053" i="135"/>
  <c r="T2053" i="135"/>
  <c r="T2176" i="135"/>
  <c r="R2176" i="135"/>
  <c r="T1868" i="136"/>
  <c r="R1868" i="136"/>
  <c r="L1747" i="136"/>
  <c r="F1747" i="136"/>
  <c r="L1747" i="135"/>
  <c r="F1747" i="135"/>
  <c r="L1761" i="136"/>
  <c r="F1761" i="136"/>
  <c r="L1761" i="135"/>
  <c r="F1761" i="135"/>
  <c r="L1763" i="136"/>
  <c r="F1763" i="136"/>
  <c r="L1763" i="135"/>
  <c r="F1763" i="135"/>
  <c r="R1778" i="136"/>
  <c r="T1778" i="136"/>
  <c r="R1822" i="136"/>
  <c r="T1822" i="136"/>
  <c r="T2146" i="136"/>
  <c r="R2146" i="136"/>
  <c r="T1914" i="136"/>
  <c r="R1914" i="136"/>
  <c r="T2176" i="136"/>
  <c r="R2176" i="136"/>
  <c r="T1916" i="136"/>
  <c r="R1916" i="136"/>
  <c r="T2144" i="136"/>
  <c r="R2144" i="136"/>
  <c r="T1777" i="135"/>
  <c r="R1777" i="135"/>
  <c r="T2052" i="135"/>
  <c r="R2052" i="135"/>
  <c r="T1776" i="135"/>
  <c r="R1776" i="135"/>
  <c r="N2192" i="136"/>
  <c r="H2192" i="136"/>
  <c r="H2192" i="135"/>
  <c r="N2192" i="135"/>
  <c r="L1746" i="136"/>
  <c r="F1746" i="136"/>
  <c r="L1746" i="135"/>
  <c r="F1746" i="135"/>
  <c r="T2008" i="136"/>
  <c r="R2008" i="136"/>
  <c r="R2053" i="136"/>
  <c r="T2053" i="136"/>
  <c r="T2145" i="136"/>
  <c r="R2145" i="136"/>
  <c r="T2099" i="136"/>
  <c r="R2099" i="136"/>
  <c r="T1915" i="135"/>
  <c r="R1915" i="135"/>
  <c r="H2190" i="136"/>
  <c r="N2190" i="136"/>
  <c r="N2190" i="135"/>
  <c r="H2190" i="135"/>
  <c r="T2175" i="135"/>
  <c r="R2175" i="135"/>
  <c r="T2006" i="135"/>
  <c r="R2006" i="135"/>
  <c r="T2177" i="135"/>
  <c r="R2177" i="135"/>
  <c r="T2162" i="135"/>
  <c r="R2162" i="135"/>
  <c r="T2161" i="135"/>
  <c r="R2161" i="135"/>
  <c r="R2098" i="135"/>
  <c r="T2098" i="135"/>
  <c r="T1824" i="135"/>
  <c r="R1824" i="135"/>
  <c r="T2054" i="135"/>
  <c r="R2054" i="135"/>
  <c r="R2052" i="136"/>
  <c r="T2052" i="136"/>
  <c r="R1776" i="136"/>
  <c r="T1776" i="136"/>
  <c r="T1915" i="136"/>
  <c r="R1915" i="136"/>
  <c r="L1748" i="136"/>
  <c r="F1748" i="136"/>
  <c r="L1748" i="135"/>
  <c r="F1748" i="135"/>
  <c r="F1762" i="136"/>
  <c r="L1762" i="136"/>
  <c r="L1762" i="135"/>
  <c r="F1762" i="135"/>
  <c r="R1870" i="135"/>
  <c r="T2007" i="135"/>
  <c r="R2007" i="135"/>
  <c r="T1777" i="136"/>
  <c r="R1777" i="136"/>
  <c r="K2978" i="92"/>
  <c r="J2677" i="93"/>
  <c r="K2677" i="93" s="1"/>
  <c r="K2979" i="92"/>
  <c r="J2678" i="93"/>
  <c r="K2678" i="93" s="1"/>
  <c r="K2980" i="92"/>
  <c r="J2679" i="93"/>
  <c r="K2679" i="93" s="1"/>
  <c r="O2449" i="92"/>
  <c r="I2449" i="92"/>
  <c r="F2206" i="93"/>
  <c r="G2206" i="93" s="1"/>
  <c r="O2466" i="92"/>
  <c r="I2466" i="92"/>
  <c r="F2221" i="93"/>
  <c r="G2221" i="93" s="1"/>
  <c r="Q2979" i="92"/>
  <c r="O2467" i="92"/>
  <c r="I2467" i="92"/>
  <c r="F2222" i="93"/>
  <c r="G2222" i="93" s="1"/>
  <c r="O2465" i="92"/>
  <c r="F2220" i="93"/>
  <c r="G2220" i="93" s="1"/>
  <c r="I2465" i="92"/>
  <c r="O2447" i="92"/>
  <c r="I2447" i="92"/>
  <c r="F2204" i="93"/>
  <c r="G2204" i="93" s="1"/>
  <c r="O2448" i="92"/>
  <c r="I2448" i="92"/>
  <c r="F2205" i="93"/>
  <c r="G2205" i="93" s="1"/>
  <c r="Q2978" i="92"/>
  <c r="Q2980" i="92"/>
  <c r="U36" i="52"/>
  <c r="F2962" i="157" s="1"/>
  <c r="G2962" i="157" s="1"/>
  <c r="C55" i="52"/>
  <c r="F2485" i="157" s="1"/>
  <c r="G2485" i="157" s="1"/>
  <c r="U35" i="52"/>
  <c r="F2961" i="157" s="1"/>
  <c r="G2961" i="157" s="1"/>
  <c r="C54" i="52"/>
  <c r="F2484" i="157" s="1"/>
  <c r="G2484" i="157" s="1"/>
  <c r="U34" i="52"/>
  <c r="F2960" i="157" s="1"/>
  <c r="G2960" i="157" s="1"/>
  <c r="C53" i="52"/>
  <c r="F2483" i="157" s="1"/>
  <c r="G2483" i="157" s="1"/>
  <c r="U17" i="52"/>
  <c r="F2944" i="157" s="1"/>
  <c r="G2944" i="157" s="1"/>
  <c r="U16" i="52"/>
  <c r="F2943" i="157" s="1"/>
  <c r="G2943" i="157" s="1"/>
  <c r="U15" i="52"/>
  <c r="F2942" i="157" s="1"/>
  <c r="G2942" i="157" s="1"/>
  <c r="Z2465" i="92" l="1"/>
  <c r="Z2449" i="92"/>
  <c r="Z2466" i="92"/>
  <c r="Z2447" i="92"/>
  <c r="Z2448" i="92"/>
  <c r="Z2467" i="92"/>
  <c r="W2979" i="92"/>
  <c r="W2978" i="92"/>
  <c r="W2980" i="92"/>
  <c r="S2447" i="92"/>
  <c r="U2978" i="92"/>
  <c r="S2448" i="92"/>
  <c r="U2980" i="92"/>
  <c r="S2449" i="92"/>
  <c r="S2467" i="92"/>
  <c r="S2466" i="92"/>
  <c r="S2465" i="92"/>
  <c r="U2979" i="92"/>
  <c r="E2961" i="92"/>
  <c r="AF2961" i="92" s="1"/>
  <c r="E2943" i="92"/>
  <c r="AF2943" i="92" s="1"/>
  <c r="E2944" i="92"/>
  <c r="AF2944" i="92" s="1"/>
  <c r="E2962" i="92"/>
  <c r="AF2962" i="92" s="1"/>
  <c r="E2483" i="92"/>
  <c r="AF2483" i="92" s="1"/>
  <c r="E2485" i="92"/>
  <c r="AF2485" i="92" s="1"/>
  <c r="E2942" i="92"/>
  <c r="AF2942" i="92" s="1"/>
  <c r="E2960" i="92"/>
  <c r="AF2960" i="92" s="1"/>
  <c r="E2484" i="92"/>
  <c r="AF2484" i="92" s="1"/>
  <c r="P1762" i="136"/>
  <c r="P1763" i="136"/>
  <c r="P1747" i="136"/>
  <c r="P1762" i="135"/>
  <c r="P1763" i="135"/>
  <c r="P1748" i="135"/>
  <c r="P1761" i="135"/>
  <c r="P1748" i="136"/>
  <c r="T2190" i="135"/>
  <c r="R2190" i="135"/>
  <c r="P1746" i="136"/>
  <c r="P1761" i="136"/>
  <c r="R2191" i="136"/>
  <c r="T2191" i="136"/>
  <c r="L2177" i="136"/>
  <c r="F2177" i="136"/>
  <c r="L2177" i="135"/>
  <c r="F2177" i="135"/>
  <c r="L2161" i="136"/>
  <c r="F2161" i="136"/>
  <c r="L2161" i="135"/>
  <c r="F2161" i="135"/>
  <c r="R2190" i="136"/>
  <c r="T2190" i="136"/>
  <c r="T2192" i="135"/>
  <c r="R2192" i="135"/>
  <c r="P1747" i="135"/>
  <c r="R2192" i="136"/>
  <c r="T2192" i="136"/>
  <c r="L2162" i="136"/>
  <c r="F2162" i="136"/>
  <c r="L2162" i="135"/>
  <c r="F2162" i="135"/>
  <c r="L1776" i="136"/>
  <c r="F1776" i="136"/>
  <c r="L1776" i="135"/>
  <c r="F1776" i="135"/>
  <c r="L1777" i="136"/>
  <c r="F1777" i="136"/>
  <c r="L1777" i="135"/>
  <c r="F1777" i="135"/>
  <c r="L2160" i="136"/>
  <c r="F2160" i="136"/>
  <c r="F2160" i="135"/>
  <c r="L2160" i="135"/>
  <c r="L2175" i="136"/>
  <c r="F2175" i="136"/>
  <c r="L2175" i="135"/>
  <c r="F2175" i="135"/>
  <c r="L2176" i="136"/>
  <c r="F2176" i="136"/>
  <c r="L2176" i="135"/>
  <c r="F2176" i="135"/>
  <c r="R2191" i="135"/>
  <c r="T2191" i="135"/>
  <c r="L1778" i="136"/>
  <c r="F1778" i="136"/>
  <c r="F1778" i="135"/>
  <c r="L1778" i="135"/>
  <c r="P1746" i="135"/>
  <c r="I2962" i="92"/>
  <c r="F2663" i="93"/>
  <c r="G2663" i="93" s="1"/>
  <c r="I2961" i="92"/>
  <c r="F2662" i="93"/>
  <c r="G2662" i="93" s="1"/>
  <c r="I2485" i="92"/>
  <c r="F2238" i="93"/>
  <c r="G2238" i="93" s="1"/>
  <c r="O2944" i="92"/>
  <c r="I2944" i="92"/>
  <c r="F2647" i="93"/>
  <c r="G2647" i="93" s="1"/>
  <c r="I2483" i="92"/>
  <c r="F2236" i="93"/>
  <c r="G2236" i="93" s="1"/>
  <c r="I2943" i="92"/>
  <c r="F2646" i="93"/>
  <c r="G2646" i="93" s="1"/>
  <c r="I2960" i="92"/>
  <c r="F2661" i="93"/>
  <c r="G2661" i="93" s="1"/>
  <c r="O2942" i="92"/>
  <c r="F2645" i="93"/>
  <c r="G2645" i="93" s="1"/>
  <c r="I2942" i="92"/>
  <c r="I2484" i="92"/>
  <c r="F2237" i="93"/>
  <c r="G2237" i="93" s="1"/>
  <c r="O2485" i="92"/>
  <c r="O2962" i="92"/>
  <c r="O2960" i="92"/>
  <c r="O2484" i="92"/>
  <c r="O2483" i="92"/>
  <c r="O77" i="52"/>
  <c r="F2998" i="157" s="1"/>
  <c r="G2998" i="157" s="1"/>
  <c r="O2943" i="92"/>
  <c r="O2961" i="92"/>
  <c r="U54" i="52"/>
  <c r="F2979" i="157" s="1"/>
  <c r="G2979" i="157" s="1"/>
  <c r="U55" i="52"/>
  <c r="F2980" i="157" s="1"/>
  <c r="G2980" i="157" s="1"/>
  <c r="U53" i="52"/>
  <c r="F2978" i="157" s="1"/>
  <c r="G2978" i="157" s="1"/>
  <c r="O78" i="52"/>
  <c r="F2999" i="157" s="1"/>
  <c r="G2999" i="157" s="1"/>
  <c r="O76" i="52"/>
  <c r="F2997" i="157" s="1"/>
  <c r="G2997" i="157" s="1"/>
  <c r="Z2483" i="92" l="1"/>
  <c r="Z2962" i="92"/>
  <c r="Z2944" i="92"/>
  <c r="Z2943" i="92"/>
  <c r="Z2484" i="92"/>
  <c r="Z2961" i="92"/>
  <c r="Z2960" i="92"/>
  <c r="Z2942" i="92"/>
  <c r="Z2485" i="92"/>
  <c r="S2962" i="92"/>
  <c r="S2944" i="92"/>
  <c r="S2484" i="92"/>
  <c r="S2961" i="92"/>
  <c r="S2485" i="92"/>
  <c r="S2943" i="92"/>
  <c r="S2483" i="92"/>
  <c r="S2942" i="92"/>
  <c r="E2998" i="92"/>
  <c r="E2978" i="92"/>
  <c r="AF2978" i="92" s="1"/>
  <c r="E2999" i="92"/>
  <c r="E2997" i="92"/>
  <c r="E2980" i="92"/>
  <c r="AF2980" i="92" s="1"/>
  <c r="S2960" i="92"/>
  <c r="E2979" i="92"/>
  <c r="AF2979" i="92" s="1"/>
  <c r="P2161" i="135"/>
  <c r="P2161" i="136"/>
  <c r="P1778" i="136"/>
  <c r="P2175" i="135"/>
  <c r="P1777" i="135"/>
  <c r="P2176" i="135"/>
  <c r="P1776" i="135"/>
  <c r="P2162" i="135"/>
  <c r="P2177" i="136"/>
  <c r="P2160" i="136"/>
  <c r="P1776" i="136"/>
  <c r="P2177" i="135"/>
  <c r="P1777" i="136"/>
  <c r="P2162" i="136"/>
  <c r="L2191" i="136"/>
  <c r="F2191" i="136"/>
  <c r="F2191" i="135"/>
  <c r="L2191" i="135"/>
  <c r="L2207" i="136"/>
  <c r="F2207" i="136"/>
  <c r="L2207" i="135"/>
  <c r="F2207" i="135"/>
  <c r="P2175" i="136"/>
  <c r="P2176" i="136"/>
  <c r="P2160" i="135"/>
  <c r="L2206" i="136"/>
  <c r="F2206" i="136"/>
  <c r="L2206" i="135"/>
  <c r="F2206" i="135"/>
  <c r="L2208" i="136"/>
  <c r="F2208" i="136"/>
  <c r="L2208" i="135"/>
  <c r="F2208" i="135"/>
  <c r="L2190" i="136"/>
  <c r="F2190" i="136"/>
  <c r="L2190" i="135"/>
  <c r="F2190" i="135"/>
  <c r="P1778" i="135"/>
  <c r="F2192" i="136"/>
  <c r="L2192" i="136"/>
  <c r="F2192" i="135"/>
  <c r="L2192" i="135"/>
  <c r="F2677" i="93"/>
  <c r="G2677" i="93" s="1"/>
  <c r="I2978" i="92"/>
  <c r="O2997" i="92"/>
  <c r="I2997" i="92"/>
  <c r="F2694" i="93"/>
  <c r="G2694" i="93" s="1"/>
  <c r="O2998" i="92"/>
  <c r="I2998" i="92"/>
  <c r="F2695" i="93"/>
  <c r="G2695" i="93" s="1"/>
  <c r="I2980" i="92"/>
  <c r="F2679" i="93"/>
  <c r="G2679" i="93" s="1"/>
  <c r="I2979" i="92"/>
  <c r="F2678" i="93"/>
  <c r="G2678" i="93" s="1"/>
  <c r="O2999" i="92"/>
  <c r="I2999" i="92"/>
  <c r="F2696" i="93"/>
  <c r="G2696" i="93" s="1"/>
  <c r="U77" i="52"/>
  <c r="F3052" i="157" s="1"/>
  <c r="G3052" i="157" s="1"/>
  <c r="O2979" i="92"/>
  <c r="O2978" i="92"/>
  <c r="O2980" i="92"/>
  <c r="U76" i="52"/>
  <c r="F3051" i="157" s="1"/>
  <c r="G3051" i="157" s="1"/>
  <c r="U78" i="52"/>
  <c r="F3053" i="157" s="1"/>
  <c r="G3053" i="157" s="1"/>
  <c r="I33" i="30"/>
  <c r="J609" i="157" s="1"/>
  <c r="K609" i="157" s="1"/>
  <c r="I34" i="30"/>
  <c r="J610" i="157" s="1"/>
  <c r="K610" i="157" s="1"/>
  <c r="I37" i="30"/>
  <c r="I38" i="30"/>
  <c r="J614" i="157" s="1"/>
  <c r="K614" i="157" s="1"/>
  <c r="I40" i="30"/>
  <c r="J616" i="157" s="1"/>
  <c r="K616" i="157" s="1"/>
  <c r="I41" i="30"/>
  <c r="J617" i="157" s="1"/>
  <c r="K617" i="157" s="1"/>
  <c r="I42" i="30"/>
  <c r="J618" i="157" s="1"/>
  <c r="K618" i="157" s="1"/>
  <c r="I44" i="30"/>
  <c r="J620" i="157" s="1"/>
  <c r="K620" i="157" s="1"/>
  <c r="I45" i="30"/>
  <c r="J621" i="157" s="1"/>
  <c r="K621" i="157" s="1"/>
  <c r="I47" i="30"/>
  <c r="J623" i="157" s="1"/>
  <c r="K623" i="157" s="1"/>
  <c r="I48" i="30"/>
  <c r="J624" i="157" s="1"/>
  <c r="K624" i="157" s="1"/>
  <c r="I49" i="30"/>
  <c r="J625" i="157" s="1"/>
  <c r="K625" i="157" s="1"/>
  <c r="I50" i="30"/>
  <c r="J626" i="157" s="1"/>
  <c r="K626" i="157" s="1"/>
  <c r="I51" i="30"/>
  <c r="J627" i="157" s="1"/>
  <c r="K627" i="157" s="1"/>
  <c r="I53" i="30"/>
  <c r="J629" i="157" s="1"/>
  <c r="K629" i="157" s="1"/>
  <c r="I32" i="30"/>
  <c r="J608" i="157" s="1"/>
  <c r="K608" i="157" s="1"/>
  <c r="I31" i="30"/>
  <c r="K36" i="28"/>
  <c r="J481" i="157" s="1"/>
  <c r="K481" i="157" s="1"/>
  <c r="J613" i="157" l="1"/>
  <c r="K613" i="157" s="1"/>
  <c r="Z2980" i="92"/>
  <c r="Z2997" i="92"/>
  <c r="Z2999" i="92"/>
  <c r="Z2978" i="92"/>
  <c r="Z2998" i="92"/>
  <c r="Z2979" i="92"/>
  <c r="S2999" i="92"/>
  <c r="S2998" i="92"/>
  <c r="S2980" i="92"/>
  <c r="G614" i="92"/>
  <c r="G613" i="92"/>
  <c r="E3052" i="92"/>
  <c r="G623" i="92"/>
  <c r="G624" i="92"/>
  <c r="G481" i="92"/>
  <c r="G625" i="92"/>
  <c r="E3053" i="92"/>
  <c r="G610" i="92"/>
  <c r="G621" i="92"/>
  <c r="E3051" i="92"/>
  <c r="G620" i="92"/>
  <c r="G618" i="92"/>
  <c r="G617" i="92"/>
  <c r="S2979" i="92"/>
  <c r="G609" i="92"/>
  <c r="G608" i="92"/>
  <c r="G629" i="92"/>
  <c r="S2997" i="92"/>
  <c r="G627" i="92"/>
  <c r="G626" i="92"/>
  <c r="G616" i="92"/>
  <c r="S2978" i="92"/>
  <c r="P2190" i="136"/>
  <c r="P2206" i="136"/>
  <c r="P2192" i="136"/>
  <c r="P2207" i="135"/>
  <c r="P2208" i="136"/>
  <c r="P2208" i="135"/>
  <c r="P2191" i="136"/>
  <c r="P2207" i="136"/>
  <c r="N538" i="136"/>
  <c r="H538" i="136"/>
  <c r="T538" i="136" s="1"/>
  <c r="N538" i="135"/>
  <c r="H538" i="135"/>
  <c r="P2191" i="135"/>
  <c r="N537" i="136"/>
  <c r="H537" i="136"/>
  <c r="T537" i="136" s="1"/>
  <c r="N537" i="135"/>
  <c r="H537" i="135"/>
  <c r="T537" i="135" s="1"/>
  <c r="N535" i="136"/>
  <c r="H535" i="136"/>
  <c r="T535" i="136" s="1"/>
  <c r="H535" i="135"/>
  <c r="T535" i="135" s="1"/>
  <c r="N535" i="135"/>
  <c r="F2253" i="136"/>
  <c r="L2253" i="136"/>
  <c r="L2253" i="135"/>
  <c r="F2253" i="135"/>
  <c r="H547" i="136"/>
  <c r="T547" i="136" s="1"/>
  <c r="N547" i="136"/>
  <c r="N547" i="135"/>
  <c r="H547" i="135"/>
  <c r="L2252" i="136"/>
  <c r="F2252" i="136"/>
  <c r="F2252" i="135"/>
  <c r="L2252" i="135"/>
  <c r="N536" i="136"/>
  <c r="H536" i="136"/>
  <c r="T536" i="136" s="1"/>
  <c r="N536" i="135"/>
  <c r="H536" i="135"/>
  <c r="T536" i="135" s="1"/>
  <c r="N543" i="136"/>
  <c r="H543" i="136"/>
  <c r="T543" i="136" s="1"/>
  <c r="H543" i="135"/>
  <c r="N543" i="135"/>
  <c r="H534" i="136"/>
  <c r="T534" i="136" s="1"/>
  <c r="N534" i="136"/>
  <c r="N534" i="135"/>
  <c r="H534" i="135"/>
  <c r="T534" i="135" s="1"/>
  <c r="N541" i="136"/>
  <c r="H541" i="136"/>
  <c r="T541" i="136" s="1"/>
  <c r="N541" i="135"/>
  <c r="H541" i="135"/>
  <c r="N546" i="136"/>
  <c r="H546" i="136"/>
  <c r="T546" i="136" s="1"/>
  <c r="N546" i="135"/>
  <c r="H546" i="135"/>
  <c r="N545" i="136"/>
  <c r="H545" i="136"/>
  <c r="T545" i="136" s="1"/>
  <c r="N545" i="135"/>
  <c r="H545" i="135"/>
  <c r="P2192" i="135"/>
  <c r="L2251" i="136"/>
  <c r="F2251" i="136"/>
  <c r="L2251" i="135"/>
  <c r="F2251" i="135"/>
  <c r="N549" i="136"/>
  <c r="H549" i="136"/>
  <c r="T549" i="136" s="1"/>
  <c r="N549" i="135"/>
  <c r="H549" i="135"/>
  <c r="H434" i="136"/>
  <c r="N434" i="136"/>
  <c r="H434" i="135"/>
  <c r="N434" i="135"/>
  <c r="H542" i="136"/>
  <c r="T542" i="136" s="1"/>
  <c r="N542" i="136"/>
  <c r="N542" i="135"/>
  <c r="H542" i="135"/>
  <c r="H550" i="136"/>
  <c r="T550" i="136" s="1"/>
  <c r="N550" i="136"/>
  <c r="N550" i="135"/>
  <c r="H550" i="135"/>
  <c r="N540" i="136"/>
  <c r="H540" i="136"/>
  <c r="T540" i="136" s="1"/>
  <c r="H540" i="135"/>
  <c r="N540" i="135"/>
  <c r="N548" i="136"/>
  <c r="H548" i="136"/>
  <c r="T548" i="136" s="1"/>
  <c r="H548" i="135"/>
  <c r="N548" i="135"/>
  <c r="H539" i="136"/>
  <c r="T539" i="136" s="1"/>
  <c r="N539" i="136"/>
  <c r="N539" i="135"/>
  <c r="H539" i="135"/>
  <c r="P2190" i="135"/>
  <c r="P2206" i="135"/>
  <c r="K623" i="92"/>
  <c r="J572" i="93"/>
  <c r="K572" i="93" s="1"/>
  <c r="K609" i="92"/>
  <c r="J560" i="93"/>
  <c r="K560" i="93" s="1"/>
  <c r="K608" i="92"/>
  <c r="J559" i="93"/>
  <c r="K559" i="93" s="1"/>
  <c r="K618" i="92"/>
  <c r="J568" i="93"/>
  <c r="K568" i="93" s="1"/>
  <c r="K617" i="92"/>
  <c r="J567" i="93"/>
  <c r="K567" i="93" s="1"/>
  <c r="K616" i="92"/>
  <c r="J566" i="93"/>
  <c r="K566" i="93" s="1"/>
  <c r="K481" i="92"/>
  <c r="J436" i="93"/>
  <c r="K436" i="93" s="1"/>
  <c r="K620" i="92"/>
  <c r="J569" i="93"/>
  <c r="K569" i="93" s="1"/>
  <c r="K626" i="92"/>
  <c r="J575" i="93"/>
  <c r="K575" i="93" s="1"/>
  <c r="K625" i="92"/>
  <c r="J574" i="93"/>
  <c r="K574" i="93" s="1"/>
  <c r="K614" i="92"/>
  <c r="J565" i="93"/>
  <c r="K565" i="93" s="1"/>
  <c r="K610" i="92"/>
  <c r="J561" i="93"/>
  <c r="K561" i="93" s="1"/>
  <c r="K621" i="92"/>
  <c r="J570" i="93"/>
  <c r="K570" i="93" s="1"/>
  <c r="K629" i="92"/>
  <c r="J578" i="93"/>
  <c r="K578" i="93" s="1"/>
  <c r="K627" i="92"/>
  <c r="J576" i="93"/>
  <c r="K576" i="93" s="1"/>
  <c r="K624" i="92"/>
  <c r="J573" i="93"/>
  <c r="K573" i="93" s="1"/>
  <c r="K613" i="92"/>
  <c r="J564" i="93"/>
  <c r="K564" i="93" s="1"/>
  <c r="Q616" i="92"/>
  <c r="Q624" i="92"/>
  <c r="Q481" i="92"/>
  <c r="Q623" i="92"/>
  <c r="Q610" i="92"/>
  <c r="O3051" i="92"/>
  <c r="F2742" i="93"/>
  <c r="G2742" i="93" s="1"/>
  <c r="I3051" i="92"/>
  <c r="Q625" i="92"/>
  <c r="Q627" i="92"/>
  <c r="Q626" i="92"/>
  <c r="Q614" i="92"/>
  <c r="Q621" i="92"/>
  <c r="Q609" i="92"/>
  <c r="Q608" i="92"/>
  <c r="Q620" i="92"/>
  <c r="O3053" i="92"/>
  <c r="I3053" i="92"/>
  <c r="F2744" i="93"/>
  <c r="G2744" i="93" s="1"/>
  <c r="Q617" i="92"/>
  <c r="Q613" i="92"/>
  <c r="Q629" i="92"/>
  <c r="Q618" i="92"/>
  <c r="O3052" i="92"/>
  <c r="I3052" i="92"/>
  <c r="F2743" i="93"/>
  <c r="G2743" i="93" s="1"/>
  <c r="E8" i="63"/>
  <c r="J3857" i="157" s="1"/>
  <c r="K3857" i="157" s="1"/>
  <c r="E7" i="63"/>
  <c r="J3856" i="157" s="1"/>
  <c r="K3856" i="157" s="1"/>
  <c r="W608" i="92" l="1"/>
  <c r="W610" i="92"/>
  <c r="W614" i="92"/>
  <c r="W609" i="92"/>
  <c r="Z3053" i="92"/>
  <c r="W625" i="92"/>
  <c r="W616" i="92"/>
  <c r="W617" i="92"/>
  <c r="W481" i="92"/>
  <c r="W626" i="92"/>
  <c r="W618" i="92"/>
  <c r="W624" i="92"/>
  <c r="W627" i="92"/>
  <c r="W620" i="92"/>
  <c r="W623" i="92"/>
  <c r="Z3051" i="92"/>
  <c r="Z3052" i="92"/>
  <c r="W629" i="92"/>
  <c r="W621" i="92"/>
  <c r="W613" i="92"/>
  <c r="U613" i="92"/>
  <c r="U621" i="92"/>
  <c r="U617" i="92"/>
  <c r="U629" i="92"/>
  <c r="U481" i="92"/>
  <c r="U624" i="92"/>
  <c r="U614" i="92"/>
  <c r="S3051" i="92"/>
  <c r="S3052" i="92"/>
  <c r="U625" i="92"/>
  <c r="U627" i="92"/>
  <c r="U616" i="92"/>
  <c r="U610" i="92"/>
  <c r="U618" i="92"/>
  <c r="U620" i="92"/>
  <c r="S3053" i="92"/>
  <c r="U609" i="92"/>
  <c r="U623" i="92"/>
  <c r="U626" i="92"/>
  <c r="U608" i="92"/>
  <c r="G3856" i="92"/>
  <c r="G3857" i="92"/>
  <c r="P2251" i="135"/>
  <c r="R540" i="136"/>
  <c r="R549" i="136"/>
  <c r="R534" i="135"/>
  <c r="R536" i="135"/>
  <c r="R534" i="136"/>
  <c r="R550" i="136"/>
  <c r="P2251" i="136"/>
  <c r="R546" i="136"/>
  <c r="R536" i="136"/>
  <c r="R535" i="136"/>
  <c r="R545" i="136"/>
  <c r="R541" i="136"/>
  <c r="R543" i="136"/>
  <c r="P2253" i="136"/>
  <c r="R537" i="136"/>
  <c r="P2252" i="136"/>
  <c r="R550" i="135"/>
  <c r="T550" i="135"/>
  <c r="R548" i="135"/>
  <c r="T548" i="135"/>
  <c r="R434" i="135"/>
  <c r="T434" i="135"/>
  <c r="R546" i="135"/>
  <c r="T546" i="135"/>
  <c r="R547" i="135"/>
  <c r="T547" i="135"/>
  <c r="R535" i="135"/>
  <c r="R548" i="136"/>
  <c r="T434" i="136"/>
  <c r="R434" i="136"/>
  <c r="R547" i="136"/>
  <c r="R538" i="135"/>
  <c r="T538" i="135"/>
  <c r="R539" i="135"/>
  <c r="T539" i="135"/>
  <c r="R542" i="135"/>
  <c r="T542" i="135"/>
  <c r="R549" i="135"/>
  <c r="T549" i="135"/>
  <c r="R540" i="135"/>
  <c r="T540" i="135"/>
  <c r="R545" i="135"/>
  <c r="T545" i="135"/>
  <c r="R541" i="135"/>
  <c r="T541" i="135"/>
  <c r="R538" i="136"/>
  <c r="N2950" i="136"/>
  <c r="H2950" i="136"/>
  <c r="N2950" i="135"/>
  <c r="H2950" i="135"/>
  <c r="N2949" i="136"/>
  <c r="H2949" i="136"/>
  <c r="H2949" i="135"/>
  <c r="N2949" i="135"/>
  <c r="R539" i="136"/>
  <c r="R542" i="136"/>
  <c r="R543" i="135"/>
  <c r="T543" i="135"/>
  <c r="P2252" i="135"/>
  <c r="P2253" i="135"/>
  <c r="R537" i="135"/>
  <c r="K3857" i="92"/>
  <c r="J3477" i="93"/>
  <c r="K3477" i="93" s="1"/>
  <c r="K3856" i="92"/>
  <c r="J3476" i="93"/>
  <c r="K3476" i="93" s="1"/>
  <c r="Q3856" i="92"/>
  <c r="Q3857" i="92"/>
  <c r="F41" i="10"/>
  <c r="J114" i="157" s="1"/>
  <c r="K114" i="157" s="1"/>
  <c r="W3857" i="92" l="1"/>
  <c r="W3856" i="92"/>
  <c r="F376" i="157"/>
  <c r="G376" i="157" s="1"/>
  <c r="E376" i="92"/>
  <c r="Z376" i="92" s="1"/>
  <c r="U3857" i="92"/>
  <c r="U3856" i="92"/>
  <c r="G114" i="92"/>
  <c r="J60" i="26"/>
  <c r="L336" i="136"/>
  <c r="F336" i="136"/>
  <c r="L336" i="135"/>
  <c r="F336" i="135"/>
  <c r="I376" i="92"/>
  <c r="O376" i="92"/>
  <c r="F338" i="93"/>
  <c r="G338" i="93" s="1"/>
  <c r="T2950" i="135"/>
  <c r="R2950" i="135"/>
  <c r="N109" i="136"/>
  <c r="H109" i="136"/>
  <c r="N109" i="135"/>
  <c r="H109" i="135"/>
  <c r="T2950" i="136"/>
  <c r="R2950" i="136"/>
  <c r="T2949" i="135"/>
  <c r="R2949" i="135"/>
  <c r="T2949" i="136"/>
  <c r="R2949" i="136"/>
  <c r="K114" i="92"/>
  <c r="J111" i="93"/>
  <c r="K111" i="93" s="1"/>
  <c r="Q114" i="92"/>
  <c r="I26" i="30"/>
  <c r="J600" i="157" s="1"/>
  <c r="K600" i="157" s="1"/>
  <c r="I27" i="30"/>
  <c r="J601" i="157" s="1"/>
  <c r="K601" i="157" s="1"/>
  <c r="I28" i="30"/>
  <c r="J602" i="157" s="1"/>
  <c r="K602" i="157" s="1"/>
  <c r="I29" i="30"/>
  <c r="J603" i="157" s="1"/>
  <c r="K603" i="157" s="1"/>
  <c r="I30" i="30"/>
  <c r="J604" i="157" s="1"/>
  <c r="K604" i="157" s="1"/>
  <c r="I25" i="30"/>
  <c r="J599" i="157" s="1"/>
  <c r="K599" i="157" s="1"/>
  <c r="I15" i="30"/>
  <c r="J589" i="157" s="1"/>
  <c r="K589" i="157" s="1"/>
  <c r="I16" i="30"/>
  <c r="J590" i="157" s="1"/>
  <c r="K590" i="157" s="1"/>
  <c r="I14" i="30"/>
  <c r="J588" i="157" s="1"/>
  <c r="K588" i="157" s="1"/>
  <c r="I12" i="30"/>
  <c r="J586" i="157" s="1"/>
  <c r="K586" i="157" s="1"/>
  <c r="I13" i="30"/>
  <c r="J587" i="157" s="1"/>
  <c r="K587" i="157" s="1"/>
  <c r="I10" i="30"/>
  <c r="J584" i="157" s="1"/>
  <c r="K584" i="157" s="1"/>
  <c r="I11" i="30"/>
  <c r="J585" i="157" s="1"/>
  <c r="K585" i="157" s="1"/>
  <c r="I9" i="30"/>
  <c r="J583" i="157" s="1"/>
  <c r="K583" i="157" s="1"/>
  <c r="H59" i="29"/>
  <c r="J577" i="157" s="1"/>
  <c r="K577" i="157" s="1"/>
  <c r="H60" i="29"/>
  <c r="J578" i="157" s="1"/>
  <c r="K578" i="157" s="1"/>
  <c r="H61" i="29"/>
  <c r="J579" i="157" s="1"/>
  <c r="K579" i="157" s="1"/>
  <c r="H58" i="29"/>
  <c r="J576" i="157" s="1"/>
  <c r="K576" i="157" s="1"/>
  <c r="J571" i="157"/>
  <c r="K571" i="157" s="1"/>
  <c r="J572" i="157"/>
  <c r="K572" i="157" s="1"/>
  <c r="J573" i="157"/>
  <c r="K573" i="157" s="1"/>
  <c r="H33" i="29"/>
  <c r="J557" i="157" s="1"/>
  <c r="K557" i="157" s="1"/>
  <c r="H38" i="29"/>
  <c r="J562" i="157" s="1"/>
  <c r="K562" i="157" s="1"/>
  <c r="H32" i="29"/>
  <c r="H31" i="29"/>
  <c r="J555" i="157" s="1"/>
  <c r="K555" i="157" s="1"/>
  <c r="H30" i="29"/>
  <c r="J554" i="157" s="1"/>
  <c r="K554" i="157" s="1"/>
  <c r="H27" i="29"/>
  <c r="J551" i="157" s="1"/>
  <c r="K551" i="157" s="1"/>
  <c r="H28" i="29"/>
  <c r="J552" i="157" s="1"/>
  <c r="K552" i="157" s="1"/>
  <c r="H29" i="29"/>
  <c r="J553" i="157" s="1"/>
  <c r="K553" i="157" s="1"/>
  <c r="H25" i="29"/>
  <c r="H24" i="29"/>
  <c r="J548" i="157" s="1"/>
  <c r="K548" i="157" s="1"/>
  <c r="H22" i="29"/>
  <c r="H21" i="29"/>
  <c r="J544" i="157" s="1"/>
  <c r="K544" i="157" s="1"/>
  <c r="H20" i="29"/>
  <c r="J539" i="157" s="1"/>
  <c r="K539" i="157" s="1"/>
  <c r="H19" i="29"/>
  <c r="J538" i="157" s="1"/>
  <c r="K538" i="157" s="1"/>
  <c r="H18" i="29"/>
  <c r="J537" i="157" s="1"/>
  <c r="K537" i="157" s="1"/>
  <c r="H17" i="29"/>
  <c r="J536" i="157" s="1"/>
  <c r="K536" i="157" s="1"/>
  <c r="H16" i="29"/>
  <c r="J535" i="157" s="1"/>
  <c r="K535" i="157" s="1"/>
  <c r="H15" i="29"/>
  <c r="J534" i="157" s="1"/>
  <c r="K534" i="157" s="1"/>
  <c r="H10" i="29"/>
  <c r="J529" i="157" s="1"/>
  <c r="K529" i="157" s="1"/>
  <c r="H9" i="29"/>
  <c r="J528" i="157" s="1"/>
  <c r="K528" i="157" s="1"/>
  <c r="K10" i="28"/>
  <c r="J463" i="157" s="1"/>
  <c r="K463" i="157" s="1"/>
  <c r="K11" i="28"/>
  <c r="J464" i="157" s="1"/>
  <c r="K464" i="157" s="1"/>
  <c r="K12" i="28"/>
  <c r="J465" i="157" s="1"/>
  <c r="K465" i="157" s="1"/>
  <c r="K13" i="28"/>
  <c r="J466" i="157" s="1"/>
  <c r="K466" i="157" s="1"/>
  <c r="K14" i="28"/>
  <c r="J467" i="157" s="1"/>
  <c r="K467" i="157" s="1"/>
  <c r="K9" i="28"/>
  <c r="J462" i="157" s="1"/>
  <c r="K462" i="157" s="1"/>
  <c r="F37" i="13"/>
  <c r="J307" i="157" s="1"/>
  <c r="K307" i="157" s="1"/>
  <c r="F36" i="13"/>
  <c r="J306" i="157" s="1"/>
  <c r="K306" i="157" s="1"/>
  <c r="F35" i="13"/>
  <c r="J305" i="157" s="1"/>
  <c r="K305" i="157" s="1"/>
  <c r="F33" i="13"/>
  <c r="J303" i="157" s="1"/>
  <c r="K303" i="157" s="1"/>
  <c r="F30" i="13"/>
  <c r="J300" i="157" s="1"/>
  <c r="K300" i="157" s="1"/>
  <c r="F28" i="13"/>
  <c r="J291" i="157" s="1"/>
  <c r="K291" i="157" s="1"/>
  <c r="F29" i="13"/>
  <c r="J292" i="157" s="1"/>
  <c r="K292" i="157" s="1"/>
  <c r="F27" i="13"/>
  <c r="F24" i="13"/>
  <c r="J288" i="157" s="1"/>
  <c r="K288" i="157" s="1"/>
  <c r="F23" i="13"/>
  <c r="J287" i="157" s="1"/>
  <c r="K287" i="157" s="1"/>
  <c r="F16" i="13"/>
  <c r="J277" i="157" s="1"/>
  <c r="K277" i="157" s="1"/>
  <c r="F17" i="13"/>
  <c r="J278" i="157" s="1"/>
  <c r="K278" i="157" s="1"/>
  <c r="F19" i="13"/>
  <c r="J282" i="157" s="1"/>
  <c r="K282" i="157" s="1"/>
  <c r="F20" i="13"/>
  <c r="J283" i="157" s="1"/>
  <c r="K283" i="157" s="1"/>
  <c r="F21" i="13"/>
  <c r="J284" i="157" s="1"/>
  <c r="K284" i="157" s="1"/>
  <c r="F22" i="13"/>
  <c r="J285" i="157" s="1"/>
  <c r="K285" i="157" s="1"/>
  <c r="F15" i="13"/>
  <c r="J276" i="157" s="1"/>
  <c r="K276" i="157" s="1"/>
  <c r="F12" i="13"/>
  <c r="J273" i="157" s="1"/>
  <c r="K273" i="157" s="1"/>
  <c r="F9" i="13"/>
  <c r="J269" i="157" s="1"/>
  <c r="K269" i="157" s="1"/>
  <c r="F10" i="13"/>
  <c r="J270" i="157" s="1"/>
  <c r="K270" i="157" s="1"/>
  <c r="F11" i="13"/>
  <c r="J271" i="157" s="1"/>
  <c r="K271" i="157" s="1"/>
  <c r="F8" i="13"/>
  <c r="J268" i="157" s="1"/>
  <c r="K268" i="157" s="1"/>
  <c r="D26" i="12"/>
  <c r="J198" i="157" s="1"/>
  <c r="K198" i="157" s="1"/>
  <c r="D25" i="12"/>
  <c r="J195" i="157" s="1"/>
  <c r="K195" i="157" s="1"/>
  <c r="D24" i="12"/>
  <c r="J194" i="157" s="1"/>
  <c r="K194" i="157" s="1"/>
  <c r="D23" i="12"/>
  <c r="J193" i="157" s="1"/>
  <c r="K193" i="157" s="1"/>
  <c r="D22" i="12"/>
  <c r="J192" i="157" s="1"/>
  <c r="K192" i="157" s="1"/>
  <c r="D21" i="12"/>
  <c r="J191" i="157" s="1"/>
  <c r="K191" i="157" s="1"/>
  <c r="D20" i="12"/>
  <c r="J189" i="157" s="1"/>
  <c r="K189" i="157" s="1"/>
  <c r="D19" i="12"/>
  <c r="J188" i="157" s="1"/>
  <c r="K188" i="157" s="1"/>
  <c r="D18" i="12"/>
  <c r="J187" i="157" s="1"/>
  <c r="K187" i="157" s="1"/>
  <c r="D16" i="12"/>
  <c r="D14" i="12"/>
  <c r="J183" i="157" s="1"/>
  <c r="K183" i="157" s="1"/>
  <c r="D11" i="12"/>
  <c r="J180" i="157" s="1"/>
  <c r="K180" i="157" s="1"/>
  <c r="D10" i="12"/>
  <c r="J179" i="157" s="1"/>
  <c r="K179" i="157" s="1"/>
  <c r="B27" i="12"/>
  <c r="B25" i="12"/>
  <c r="J166" i="157" s="1"/>
  <c r="K166" i="157" s="1"/>
  <c r="B24" i="12"/>
  <c r="J165" i="157" s="1"/>
  <c r="K165" i="157" s="1"/>
  <c r="B23" i="12"/>
  <c r="J164" i="157" s="1"/>
  <c r="K164" i="157" s="1"/>
  <c r="B22" i="12"/>
  <c r="J163" i="157" s="1"/>
  <c r="K163" i="157" s="1"/>
  <c r="B21" i="12"/>
  <c r="J162" i="157" s="1"/>
  <c r="K162" i="157" s="1"/>
  <c r="B11" i="12"/>
  <c r="J151" i="157" s="1"/>
  <c r="K151" i="157" s="1"/>
  <c r="B15" i="12"/>
  <c r="B16" i="12"/>
  <c r="J156" i="157" s="1"/>
  <c r="K156" i="157" s="1"/>
  <c r="B18" i="12"/>
  <c r="B19" i="12"/>
  <c r="B20" i="12"/>
  <c r="B10" i="12"/>
  <c r="J150" i="157" s="1"/>
  <c r="K150" i="157" s="1"/>
  <c r="J155" i="157" l="1"/>
  <c r="K155" i="157" s="1"/>
  <c r="J546" i="157"/>
  <c r="K546" i="157" s="1"/>
  <c r="J175" i="157"/>
  <c r="K175" i="157" s="1"/>
  <c r="J290" i="157"/>
  <c r="K290" i="157" s="1"/>
  <c r="J549" i="157"/>
  <c r="K549" i="157" s="1"/>
  <c r="J185" i="157"/>
  <c r="K185" i="157" s="1"/>
  <c r="W114" i="92"/>
  <c r="S376" i="92"/>
  <c r="J154" i="157"/>
  <c r="K154" i="157" s="1"/>
  <c r="F14" i="12"/>
  <c r="F378" i="157"/>
  <c r="G378" i="157" s="1"/>
  <c r="E378" i="92"/>
  <c r="Z378" i="92" s="1"/>
  <c r="J556" i="157"/>
  <c r="K556" i="157" s="1"/>
  <c r="G43" i="6"/>
  <c r="G159" i="92"/>
  <c r="J159" i="157"/>
  <c r="K159" i="157" s="1"/>
  <c r="G158" i="92"/>
  <c r="J158" i="157"/>
  <c r="K158" i="157" s="1"/>
  <c r="G160" i="92"/>
  <c r="J160" i="157"/>
  <c r="K160" i="157" s="1"/>
  <c r="H39" i="29"/>
  <c r="U114" i="92"/>
  <c r="G467" i="92"/>
  <c r="G535" i="92"/>
  <c r="G549" i="92"/>
  <c r="G557" i="92"/>
  <c r="G583" i="92"/>
  <c r="G599" i="92"/>
  <c r="G189" i="92"/>
  <c r="G466" i="92"/>
  <c r="G536" i="92"/>
  <c r="G553" i="92"/>
  <c r="G573" i="92"/>
  <c r="G585" i="92"/>
  <c r="G604" i="92"/>
  <c r="G156" i="92"/>
  <c r="G155" i="92"/>
  <c r="G465" i="92"/>
  <c r="G537" i="92"/>
  <c r="G552" i="92"/>
  <c r="G572" i="92"/>
  <c r="G584" i="92"/>
  <c r="G603" i="92"/>
  <c r="G165" i="92"/>
  <c r="G464" i="92"/>
  <c r="G538" i="92"/>
  <c r="G551" i="92"/>
  <c r="G571" i="92"/>
  <c r="G587" i="92"/>
  <c r="G602" i="92"/>
  <c r="G191" i="92"/>
  <c r="G154" i="92"/>
  <c r="G151" i="92"/>
  <c r="G180" i="92"/>
  <c r="G193" i="92"/>
  <c r="G463" i="92"/>
  <c r="G539" i="92"/>
  <c r="G554" i="92"/>
  <c r="G576" i="92"/>
  <c r="G586" i="92"/>
  <c r="G601" i="92"/>
  <c r="G188" i="92"/>
  <c r="G150" i="92"/>
  <c r="G183" i="92"/>
  <c r="G194" i="92"/>
  <c r="G528" i="92"/>
  <c r="G544" i="92"/>
  <c r="G555" i="92"/>
  <c r="G579" i="92"/>
  <c r="G588" i="92"/>
  <c r="G600" i="92"/>
  <c r="G166" i="92"/>
  <c r="G163" i="92"/>
  <c r="G185" i="92"/>
  <c r="G195" i="92"/>
  <c r="G529" i="92"/>
  <c r="G546" i="92"/>
  <c r="G556" i="92"/>
  <c r="G578" i="92"/>
  <c r="G590" i="92"/>
  <c r="G175" i="92"/>
  <c r="G179" i="92"/>
  <c r="G192" i="92"/>
  <c r="G162" i="92"/>
  <c r="G164" i="92"/>
  <c r="G187" i="92"/>
  <c r="G198" i="92"/>
  <c r="G534" i="92"/>
  <c r="G548" i="92"/>
  <c r="G562" i="92"/>
  <c r="G577" i="92"/>
  <c r="G589" i="92"/>
  <c r="J260" i="93"/>
  <c r="K260" i="93" s="1"/>
  <c r="G283" i="92"/>
  <c r="J278" i="93"/>
  <c r="G303" i="92"/>
  <c r="J269" i="93"/>
  <c r="G292" i="92"/>
  <c r="J245" i="93"/>
  <c r="K245" i="93" s="1"/>
  <c r="G268" i="92"/>
  <c r="J248" i="93"/>
  <c r="K248" i="93" s="1"/>
  <c r="G271" i="92"/>
  <c r="J247" i="93"/>
  <c r="K247" i="93" s="1"/>
  <c r="G270" i="92"/>
  <c r="J255" i="93"/>
  <c r="K255" i="93" s="1"/>
  <c r="G278" i="92"/>
  <c r="J246" i="93"/>
  <c r="K246" i="93" s="1"/>
  <c r="G269" i="92"/>
  <c r="J254" i="93"/>
  <c r="K254" i="93" s="1"/>
  <c r="G277" i="92"/>
  <c r="J279" i="93"/>
  <c r="G304" i="92"/>
  <c r="J259" i="93"/>
  <c r="K259" i="93" s="1"/>
  <c r="G282" i="92"/>
  <c r="J250" i="93"/>
  <c r="K250" i="93" s="1"/>
  <c r="G273" i="92"/>
  <c r="J264" i="93"/>
  <c r="K264" i="93" s="1"/>
  <c r="G287" i="92"/>
  <c r="J280" i="93"/>
  <c r="G305" i="92"/>
  <c r="J417" i="93"/>
  <c r="K417" i="93" s="1"/>
  <c r="G462" i="92"/>
  <c r="J268" i="93"/>
  <c r="G291" i="92"/>
  <c r="J277" i="93"/>
  <c r="G300" i="92"/>
  <c r="J253" i="93"/>
  <c r="K253" i="93" s="1"/>
  <c r="G276" i="92"/>
  <c r="J265" i="93"/>
  <c r="K265" i="93" s="1"/>
  <c r="G288" i="92"/>
  <c r="J281" i="93"/>
  <c r="G306" i="92"/>
  <c r="J261" i="93"/>
  <c r="K261" i="93" s="1"/>
  <c r="G284" i="92"/>
  <c r="J262" i="93"/>
  <c r="K262" i="93" s="1"/>
  <c r="G285" i="92"/>
  <c r="J267" i="93"/>
  <c r="G290" i="92"/>
  <c r="J282" i="93"/>
  <c r="G307" i="92"/>
  <c r="P336" i="136"/>
  <c r="Q534" i="92"/>
  <c r="J491" i="93"/>
  <c r="K491" i="93" s="1"/>
  <c r="K534" i="92"/>
  <c r="P336" i="135"/>
  <c r="F338" i="136"/>
  <c r="L338" i="136"/>
  <c r="L338" i="135"/>
  <c r="F338" i="135"/>
  <c r="F340" i="93"/>
  <c r="G340" i="93" s="1"/>
  <c r="I378" i="92"/>
  <c r="O378" i="92"/>
  <c r="N257" i="136"/>
  <c r="H257" i="136"/>
  <c r="T257" i="136" s="1"/>
  <c r="H257" i="135"/>
  <c r="N257" i="135"/>
  <c r="F319" i="136"/>
  <c r="L319" i="136"/>
  <c r="L319" i="135"/>
  <c r="F319" i="135"/>
  <c r="L314" i="136"/>
  <c r="F314" i="136"/>
  <c r="L314" i="135"/>
  <c r="F314" i="135"/>
  <c r="N515" i="136"/>
  <c r="H515" i="136"/>
  <c r="N515" i="135"/>
  <c r="H515" i="135"/>
  <c r="L291" i="136"/>
  <c r="F291" i="136"/>
  <c r="L291" i="135"/>
  <c r="F291" i="135"/>
  <c r="H143" i="136"/>
  <c r="N143" i="136"/>
  <c r="N143" i="135"/>
  <c r="H143" i="135"/>
  <c r="N246" i="136"/>
  <c r="H246" i="136"/>
  <c r="N246" i="135"/>
  <c r="H246" i="135"/>
  <c r="N415" i="136"/>
  <c r="H415" i="136"/>
  <c r="N415" i="135"/>
  <c r="H415" i="135"/>
  <c r="N175" i="136"/>
  <c r="H175" i="136"/>
  <c r="N175" i="135"/>
  <c r="H175" i="135"/>
  <c r="N420" i="136"/>
  <c r="H420" i="136"/>
  <c r="H420" i="135"/>
  <c r="N420" i="135"/>
  <c r="N525" i="136"/>
  <c r="H525" i="136"/>
  <c r="N525" i="135"/>
  <c r="H525" i="135"/>
  <c r="N262" i="136"/>
  <c r="H262" i="136"/>
  <c r="H262" i="135"/>
  <c r="N262" i="135"/>
  <c r="H173" i="136"/>
  <c r="N173" i="136"/>
  <c r="N173" i="135"/>
  <c r="H173" i="135"/>
  <c r="N176" i="136"/>
  <c r="H176" i="136"/>
  <c r="H176" i="135"/>
  <c r="N176" i="135"/>
  <c r="N154" i="136"/>
  <c r="H154" i="136"/>
  <c r="N154" i="135"/>
  <c r="H154" i="135"/>
  <c r="L288" i="136"/>
  <c r="F288" i="136"/>
  <c r="L288" i="135"/>
  <c r="F288" i="135"/>
  <c r="N162" i="136"/>
  <c r="H162" i="136"/>
  <c r="N162" i="135"/>
  <c r="H162" i="135"/>
  <c r="N276" i="136"/>
  <c r="H276" i="136"/>
  <c r="H276" i="135"/>
  <c r="N276" i="135"/>
  <c r="R109" i="135"/>
  <c r="T109" i="135"/>
  <c r="N166" i="136"/>
  <c r="H166" i="136"/>
  <c r="N166" i="135"/>
  <c r="H166" i="135"/>
  <c r="H277" i="136"/>
  <c r="N277" i="136"/>
  <c r="N277" i="135"/>
  <c r="H277" i="135"/>
  <c r="L293" i="136"/>
  <c r="F293" i="136"/>
  <c r="L293" i="135"/>
  <c r="F293" i="135"/>
  <c r="N248" i="136"/>
  <c r="H248" i="136"/>
  <c r="H248" i="135"/>
  <c r="N248" i="135"/>
  <c r="L326" i="136"/>
  <c r="F326" i="136"/>
  <c r="L326" i="135"/>
  <c r="F326" i="135"/>
  <c r="T109" i="136"/>
  <c r="R109" i="136"/>
  <c r="H150" i="136"/>
  <c r="N150" i="136"/>
  <c r="N150" i="135"/>
  <c r="H150" i="135"/>
  <c r="N251" i="136"/>
  <c r="H251" i="136"/>
  <c r="N251" i="135"/>
  <c r="H251" i="135"/>
  <c r="N279" i="136"/>
  <c r="H279" i="136"/>
  <c r="N279" i="135"/>
  <c r="H279" i="135"/>
  <c r="T279" i="135" s="1"/>
  <c r="L295" i="136"/>
  <c r="F295" i="136"/>
  <c r="L295" i="135"/>
  <c r="F295" i="135"/>
  <c r="N148" i="136"/>
  <c r="H148" i="136"/>
  <c r="N148" i="135"/>
  <c r="H148" i="135"/>
  <c r="N151" i="136"/>
  <c r="H151" i="136"/>
  <c r="H151" i="135"/>
  <c r="N151" i="135"/>
  <c r="N170" i="136"/>
  <c r="H170" i="136"/>
  <c r="N170" i="135"/>
  <c r="H170" i="135"/>
  <c r="N179" i="136"/>
  <c r="H179" i="136"/>
  <c r="N179" i="135"/>
  <c r="H179" i="135"/>
  <c r="H260" i="136"/>
  <c r="T260" i="136" s="1"/>
  <c r="N260" i="136"/>
  <c r="H260" i="135"/>
  <c r="N260" i="135"/>
  <c r="H265" i="136"/>
  <c r="N265" i="136"/>
  <c r="N265" i="135"/>
  <c r="H265" i="135"/>
  <c r="N280" i="136"/>
  <c r="H280" i="136"/>
  <c r="N280" i="135"/>
  <c r="H280" i="135"/>
  <c r="L317" i="136"/>
  <c r="F317" i="136"/>
  <c r="L317" i="135"/>
  <c r="F317" i="135"/>
  <c r="L324" i="136"/>
  <c r="F324" i="136"/>
  <c r="L324" i="135"/>
  <c r="F324" i="135"/>
  <c r="N416" i="136"/>
  <c r="H416" i="136"/>
  <c r="N416" i="135"/>
  <c r="H416" i="135"/>
  <c r="N512" i="136"/>
  <c r="H512" i="136"/>
  <c r="N512" i="135"/>
  <c r="H512" i="135"/>
  <c r="N527" i="136"/>
  <c r="H527" i="136"/>
  <c r="N527" i="135"/>
  <c r="H527" i="135"/>
  <c r="N275" i="136"/>
  <c r="H275" i="136"/>
  <c r="N275" i="135"/>
  <c r="H275" i="135"/>
  <c r="T275" i="135" s="1"/>
  <c r="H144" i="136"/>
  <c r="N144" i="136"/>
  <c r="N144" i="135"/>
  <c r="H144" i="135"/>
  <c r="N253" i="136"/>
  <c r="H253" i="136"/>
  <c r="N253" i="135"/>
  <c r="H253" i="135"/>
  <c r="N509" i="136"/>
  <c r="H509" i="136"/>
  <c r="N509" i="135"/>
  <c r="H509" i="135"/>
  <c r="N252" i="136"/>
  <c r="H252" i="136"/>
  <c r="H252" i="135"/>
  <c r="N252" i="135"/>
  <c r="L322" i="136"/>
  <c r="F322" i="136"/>
  <c r="L322" i="135"/>
  <c r="F322" i="135"/>
  <c r="N511" i="136"/>
  <c r="H511" i="136"/>
  <c r="N511" i="135"/>
  <c r="H511" i="135"/>
  <c r="N167" i="136"/>
  <c r="H167" i="136"/>
  <c r="H167" i="135"/>
  <c r="N167" i="135"/>
  <c r="N278" i="136"/>
  <c r="H278" i="136"/>
  <c r="H278" i="135"/>
  <c r="N278" i="135"/>
  <c r="N418" i="136"/>
  <c r="H418" i="136"/>
  <c r="H418" i="135"/>
  <c r="N418" i="135"/>
  <c r="N529" i="136"/>
  <c r="H529" i="136"/>
  <c r="N529" i="135"/>
  <c r="H529" i="135"/>
  <c r="N168" i="136"/>
  <c r="H168" i="136"/>
  <c r="N168" i="135"/>
  <c r="H168" i="135"/>
  <c r="H417" i="136"/>
  <c r="N417" i="136"/>
  <c r="N417" i="135"/>
  <c r="H417" i="135"/>
  <c r="H528" i="136"/>
  <c r="N528" i="136"/>
  <c r="N528" i="135"/>
  <c r="H528" i="135"/>
  <c r="N147" i="136"/>
  <c r="H147" i="136"/>
  <c r="N147" i="135"/>
  <c r="H147" i="135"/>
  <c r="N171" i="136"/>
  <c r="H171" i="136"/>
  <c r="H171" i="135"/>
  <c r="N171" i="135"/>
  <c r="N182" i="136"/>
  <c r="H182" i="136"/>
  <c r="N182" i="135"/>
  <c r="H182" i="135"/>
  <c r="N259" i="136"/>
  <c r="H259" i="136"/>
  <c r="T259" i="136" s="1"/>
  <c r="N259" i="135"/>
  <c r="H259" i="135"/>
  <c r="N267" i="136"/>
  <c r="H267" i="136"/>
  <c r="H267" i="135"/>
  <c r="N267" i="135"/>
  <c r="L286" i="136"/>
  <c r="F286" i="136"/>
  <c r="L286" i="135"/>
  <c r="F286" i="135"/>
  <c r="L316" i="136"/>
  <c r="F316" i="136"/>
  <c r="L316" i="135"/>
  <c r="F316" i="135"/>
  <c r="L323" i="136"/>
  <c r="F323" i="136"/>
  <c r="L323" i="135"/>
  <c r="F323" i="135"/>
  <c r="H514" i="136"/>
  <c r="N514" i="136"/>
  <c r="N514" i="135"/>
  <c r="H514" i="135"/>
  <c r="H526" i="136"/>
  <c r="N526" i="136"/>
  <c r="N526" i="135"/>
  <c r="H526" i="135"/>
  <c r="H145" i="136"/>
  <c r="N145" i="136"/>
  <c r="N145" i="135"/>
  <c r="H145" i="135"/>
  <c r="N245" i="136"/>
  <c r="H245" i="136"/>
  <c r="N245" i="135"/>
  <c r="H245" i="135"/>
  <c r="H244" i="136"/>
  <c r="N244" i="136"/>
  <c r="N244" i="135"/>
  <c r="H244" i="135"/>
  <c r="H419" i="136"/>
  <c r="N419" i="136"/>
  <c r="N419" i="135"/>
  <c r="H419" i="135"/>
  <c r="N530" i="136"/>
  <c r="H530" i="136"/>
  <c r="N530" i="135"/>
  <c r="H530" i="135"/>
  <c r="H142" i="136"/>
  <c r="N142" i="136"/>
  <c r="N142" i="135"/>
  <c r="H142" i="135"/>
  <c r="N177" i="136"/>
  <c r="H177" i="136"/>
  <c r="N177" i="135"/>
  <c r="H177" i="135"/>
  <c r="L292" i="136"/>
  <c r="F292" i="136"/>
  <c r="F292" i="135"/>
  <c r="L292" i="135"/>
  <c r="N510" i="136"/>
  <c r="H510" i="136"/>
  <c r="N510" i="135"/>
  <c r="H510" i="135"/>
  <c r="N141" i="136"/>
  <c r="H141" i="136"/>
  <c r="N141" i="135"/>
  <c r="H141" i="135"/>
  <c r="H178" i="136"/>
  <c r="N178" i="136"/>
  <c r="H178" i="135"/>
  <c r="N178" i="135"/>
  <c r="N263" i="136"/>
  <c r="H263" i="136"/>
  <c r="N263" i="135"/>
  <c r="H263" i="135"/>
  <c r="T263" i="135" s="1"/>
  <c r="L325" i="136"/>
  <c r="F325" i="136"/>
  <c r="L325" i="135"/>
  <c r="F325" i="135"/>
  <c r="N513" i="136"/>
  <c r="H513" i="136"/>
  <c r="H513" i="135"/>
  <c r="N513" i="135"/>
  <c r="N152" i="136"/>
  <c r="H152" i="136"/>
  <c r="N152" i="135"/>
  <c r="H152" i="135"/>
  <c r="N146" i="136"/>
  <c r="H146" i="136"/>
  <c r="H146" i="135"/>
  <c r="N146" i="135"/>
  <c r="N153" i="136"/>
  <c r="H153" i="136"/>
  <c r="H153" i="135"/>
  <c r="N153" i="135"/>
  <c r="N172" i="136"/>
  <c r="H172" i="136"/>
  <c r="N172" i="135"/>
  <c r="H172" i="135"/>
  <c r="N243" i="136"/>
  <c r="H243" i="136"/>
  <c r="N243" i="135"/>
  <c r="H243" i="135"/>
  <c r="N258" i="136"/>
  <c r="H258" i="136"/>
  <c r="T258" i="136" s="1"/>
  <c r="N258" i="135"/>
  <c r="H258" i="135"/>
  <c r="N266" i="136"/>
  <c r="H266" i="136"/>
  <c r="N266" i="135"/>
  <c r="H266" i="135"/>
  <c r="F285" i="136"/>
  <c r="L285" i="136"/>
  <c r="L285" i="135"/>
  <c r="F285" i="135"/>
  <c r="L315" i="136"/>
  <c r="F315" i="136"/>
  <c r="L315" i="135"/>
  <c r="F315" i="135"/>
  <c r="L328" i="136"/>
  <c r="F328" i="136"/>
  <c r="L328" i="135"/>
  <c r="F328" i="135"/>
  <c r="H516" i="136"/>
  <c r="N516" i="136"/>
  <c r="H516" i="135"/>
  <c r="N516" i="135"/>
  <c r="H482" i="136"/>
  <c r="N482" i="135"/>
  <c r="H482" i="135"/>
  <c r="N482" i="136"/>
  <c r="H497" i="136"/>
  <c r="N497" i="135"/>
  <c r="N497" i="136"/>
  <c r="H497" i="135"/>
  <c r="H468" i="135"/>
  <c r="N468" i="136"/>
  <c r="N468" i="135"/>
  <c r="H468" i="136"/>
  <c r="H473" i="135"/>
  <c r="H473" i="136"/>
  <c r="N473" i="136"/>
  <c r="N473" i="135"/>
  <c r="N481" i="136"/>
  <c r="N481" i="135"/>
  <c r="H481" i="136"/>
  <c r="H481" i="135"/>
  <c r="T481" i="135" s="1"/>
  <c r="H485" i="136"/>
  <c r="N485" i="135"/>
  <c r="H485" i="135"/>
  <c r="T485" i="135" s="1"/>
  <c r="N485" i="136"/>
  <c r="N498" i="136"/>
  <c r="H498" i="135"/>
  <c r="H498" i="136"/>
  <c r="N498" i="135"/>
  <c r="N474" i="135"/>
  <c r="N474" i="136"/>
  <c r="H474" i="135"/>
  <c r="H474" i="136"/>
  <c r="N502" i="136"/>
  <c r="N502" i="135"/>
  <c r="H502" i="136"/>
  <c r="H502" i="135"/>
  <c r="H476" i="135"/>
  <c r="N476" i="135"/>
  <c r="N476" i="136"/>
  <c r="H476" i="136"/>
  <c r="H505" i="136"/>
  <c r="N505" i="135"/>
  <c r="N505" i="136"/>
  <c r="H505" i="135"/>
  <c r="H478" i="136"/>
  <c r="T478" i="136" s="1"/>
  <c r="N478" i="135"/>
  <c r="H478" i="135"/>
  <c r="N478" i="136"/>
  <c r="H486" i="135"/>
  <c r="T486" i="135" s="1"/>
  <c r="N486" i="136"/>
  <c r="H486" i="136"/>
  <c r="N486" i="135"/>
  <c r="N470" i="136"/>
  <c r="H470" i="136"/>
  <c r="N470" i="135"/>
  <c r="H470" i="135"/>
  <c r="N487" i="135"/>
  <c r="N487" i="136"/>
  <c r="H487" i="135"/>
  <c r="T487" i="135" s="1"/>
  <c r="H487" i="136"/>
  <c r="H475" i="136"/>
  <c r="N475" i="135"/>
  <c r="H475" i="135"/>
  <c r="N475" i="136"/>
  <c r="H484" i="135"/>
  <c r="N484" i="136"/>
  <c r="N484" i="135"/>
  <c r="H484" i="136"/>
  <c r="H469" i="136"/>
  <c r="N469" i="135"/>
  <c r="H469" i="135"/>
  <c r="N469" i="136"/>
  <c r="N504" i="136"/>
  <c r="N504" i="135"/>
  <c r="H504" i="136"/>
  <c r="H504" i="135"/>
  <c r="N479" i="136"/>
  <c r="H479" i="136"/>
  <c r="T479" i="136" s="1"/>
  <c r="N479" i="135"/>
  <c r="H479" i="135"/>
  <c r="T479" i="135" s="1"/>
  <c r="H488" i="136"/>
  <c r="H488" i="135"/>
  <c r="T488" i="135" s="1"/>
  <c r="N488" i="136"/>
  <c r="N488" i="135"/>
  <c r="H503" i="136"/>
  <c r="H503" i="135"/>
  <c r="N503" i="135"/>
  <c r="N503" i="136"/>
  <c r="N471" i="135"/>
  <c r="N471" i="136"/>
  <c r="H471" i="135"/>
  <c r="H471" i="136"/>
  <c r="N480" i="135"/>
  <c r="N480" i="136"/>
  <c r="H480" i="135"/>
  <c r="H480" i="136"/>
  <c r="N472" i="135"/>
  <c r="N472" i="136"/>
  <c r="H472" i="135"/>
  <c r="H472" i="136"/>
  <c r="N483" i="136"/>
  <c r="H483" i="136"/>
  <c r="N483" i="135"/>
  <c r="H483" i="135"/>
  <c r="T483" i="135" s="1"/>
  <c r="H499" i="135"/>
  <c r="N499" i="136"/>
  <c r="N499" i="135"/>
  <c r="H499" i="136"/>
  <c r="K269" i="92"/>
  <c r="K466" i="92"/>
  <c r="J421" i="93"/>
  <c r="K421" i="93" s="1"/>
  <c r="K193" i="92"/>
  <c r="J179" i="93"/>
  <c r="K179" i="93" s="1"/>
  <c r="K465" i="92"/>
  <c r="J420" i="93"/>
  <c r="K420" i="93" s="1"/>
  <c r="K552" i="92"/>
  <c r="J505" i="93"/>
  <c r="K505" i="93" s="1"/>
  <c r="K572" i="92"/>
  <c r="J523" i="93"/>
  <c r="K523" i="93" s="1"/>
  <c r="K584" i="92"/>
  <c r="J535" i="93"/>
  <c r="K535" i="93" s="1"/>
  <c r="K603" i="92"/>
  <c r="J554" i="93"/>
  <c r="K554" i="93" s="1"/>
  <c r="K277" i="92"/>
  <c r="K573" i="92"/>
  <c r="J524" i="93"/>
  <c r="K524" i="93" s="1"/>
  <c r="K287" i="92"/>
  <c r="K183" i="92"/>
  <c r="J170" i="93"/>
  <c r="K170" i="93" s="1"/>
  <c r="K571" i="92"/>
  <c r="J522" i="93"/>
  <c r="K522" i="93" s="1"/>
  <c r="K587" i="92"/>
  <c r="J538" i="93"/>
  <c r="K538" i="93" s="1"/>
  <c r="K602" i="92"/>
  <c r="J553" i="93"/>
  <c r="K553" i="93" s="1"/>
  <c r="K537" i="92"/>
  <c r="J494" i="93"/>
  <c r="K494" i="93" s="1"/>
  <c r="K194" i="92"/>
  <c r="J180" i="93"/>
  <c r="K180" i="93" s="1"/>
  <c r="K290" i="92"/>
  <c r="K539" i="92"/>
  <c r="J496" i="93"/>
  <c r="K496" i="93" s="1"/>
  <c r="K601" i="92"/>
  <c r="J552" i="93"/>
  <c r="K552" i="93" s="1"/>
  <c r="K192" i="92"/>
  <c r="J178" i="93"/>
  <c r="K178" i="93" s="1"/>
  <c r="K553" i="92"/>
  <c r="J506" i="93"/>
  <c r="K506" i="93" s="1"/>
  <c r="K305" i="92"/>
  <c r="K276" i="92"/>
  <c r="K538" i="92"/>
  <c r="J495" i="93"/>
  <c r="K495" i="93" s="1"/>
  <c r="K163" i="92"/>
  <c r="J153" i="93"/>
  <c r="K153" i="93" s="1"/>
  <c r="K195" i="92"/>
  <c r="J181" i="93"/>
  <c r="K181" i="93" s="1"/>
  <c r="K463" i="92"/>
  <c r="J418" i="93"/>
  <c r="K418" i="93" s="1"/>
  <c r="K159" i="92"/>
  <c r="J149" i="93"/>
  <c r="K149" i="93" s="1"/>
  <c r="K284" i="92"/>
  <c r="K292" i="92"/>
  <c r="J271" i="93"/>
  <c r="K528" i="92"/>
  <c r="J485" i="93"/>
  <c r="K485" i="93" s="1"/>
  <c r="K544" i="92"/>
  <c r="J497" i="93"/>
  <c r="K497" i="93" s="1"/>
  <c r="K555" i="92"/>
  <c r="J508" i="93"/>
  <c r="K508" i="93" s="1"/>
  <c r="K579" i="92"/>
  <c r="J530" i="93"/>
  <c r="K530" i="93" s="1"/>
  <c r="K588" i="92"/>
  <c r="J539" i="93"/>
  <c r="K539" i="93" s="1"/>
  <c r="K600" i="92"/>
  <c r="J551" i="93"/>
  <c r="K551" i="93" s="1"/>
  <c r="K179" i="92"/>
  <c r="J168" i="93"/>
  <c r="K168" i="93" s="1"/>
  <c r="K536" i="92"/>
  <c r="J493" i="93"/>
  <c r="K493" i="93" s="1"/>
  <c r="K151" i="92"/>
  <c r="J144" i="93"/>
  <c r="K144" i="93" s="1"/>
  <c r="K162" i="92"/>
  <c r="J152" i="93"/>
  <c r="K152" i="93" s="1"/>
  <c r="K160" i="92"/>
  <c r="J150" i="93"/>
  <c r="K150" i="93" s="1"/>
  <c r="K307" i="92"/>
  <c r="K576" i="92"/>
  <c r="J527" i="93"/>
  <c r="K527" i="93" s="1"/>
  <c r="K164" i="92"/>
  <c r="J154" i="93"/>
  <c r="K154" i="93" s="1"/>
  <c r="K165" i="92"/>
  <c r="J155" i="93"/>
  <c r="K155" i="93" s="1"/>
  <c r="K268" i="92"/>
  <c r="K283" i="92"/>
  <c r="K291" i="92"/>
  <c r="J270" i="93"/>
  <c r="K529" i="92"/>
  <c r="J486" i="93"/>
  <c r="K486" i="93" s="1"/>
  <c r="K546" i="92"/>
  <c r="J499" i="93"/>
  <c r="K499" i="93" s="1"/>
  <c r="K556" i="92"/>
  <c r="J509" i="93"/>
  <c r="K509" i="93" s="1"/>
  <c r="K578" i="92"/>
  <c r="J529" i="93"/>
  <c r="K529" i="93" s="1"/>
  <c r="K590" i="92"/>
  <c r="J541" i="93"/>
  <c r="K541" i="93" s="1"/>
  <c r="K304" i="92"/>
  <c r="K604" i="92"/>
  <c r="J555" i="93"/>
  <c r="K555" i="93" s="1"/>
  <c r="K273" i="92"/>
  <c r="K288" i="92"/>
  <c r="K551" i="92"/>
  <c r="J504" i="93"/>
  <c r="K504" i="93" s="1"/>
  <c r="K185" i="92"/>
  <c r="J172" i="93"/>
  <c r="K172" i="93" s="1"/>
  <c r="K554" i="92"/>
  <c r="J507" i="93"/>
  <c r="K507" i="93" s="1"/>
  <c r="K198" i="92"/>
  <c r="J184" i="93"/>
  <c r="K184" i="93" s="1"/>
  <c r="K158" i="92"/>
  <c r="J148" i="93"/>
  <c r="K148" i="93" s="1"/>
  <c r="K156" i="92"/>
  <c r="J147" i="93"/>
  <c r="K147" i="93" s="1"/>
  <c r="K189" i="92"/>
  <c r="J175" i="93"/>
  <c r="K175" i="93" s="1"/>
  <c r="K271" i="92"/>
  <c r="K282" i="92"/>
  <c r="K300" i="92"/>
  <c r="K462" i="92"/>
  <c r="K548" i="92"/>
  <c r="J501" i="93"/>
  <c r="K501" i="93" s="1"/>
  <c r="K562" i="92"/>
  <c r="J513" i="93"/>
  <c r="K513" i="93" s="1"/>
  <c r="K577" i="92"/>
  <c r="J528" i="93"/>
  <c r="K528" i="93" s="1"/>
  <c r="K589" i="92"/>
  <c r="J540" i="93"/>
  <c r="K540" i="93" s="1"/>
  <c r="K154" i="92"/>
  <c r="J145" i="93"/>
  <c r="K145" i="93" s="1"/>
  <c r="K585" i="92"/>
  <c r="J536" i="93"/>
  <c r="K536" i="93" s="1"/>
  <c r="K180" i="92"/>
  <c r="U180" i="92" s="1"/>
  <c r="J169" i="93"/>
  <c r="K169" i="93" s="1"/>
  <c r="K150" i="92"/>
  <c r="J143" i="93"/>
  <c r="K143" i="93" s="1"/>
  <c r="K306" i="92"/>
  <c r="K464" i="92"/>
  <c r="J419" i="93"/>
  <c r="K419" i="93" s="1"/>
  <c r="K285" i="92"/>
  <c r="K586" i="92"/>
  <c r="J537" i="93"/>
  <c r="K537" i="93" s="1"/>
  <c r="K187" i="92"/>
  <c r="J173" i="93"/>
  <c r="K173" i="93" s="1"/>
  <c r="K188" i="92"/>
  <c r="J174" i="93"/>
  <c r="K174" i="93" s="1"/>
  <c r="K166" i="92"/>
  <c r="J156" i="93"/>
  <c r="K156" i="93" s="1"/>
  <c r="K155" i="92"/>
  <c r="J146" i="93"/>
  <c r="K146" i="93" s="1"/>
  <c r="K175" i="92"/>
  <c r="J164" i="93"/>
  <c r="K164" i="93" s="1"/>
  <c r="K191" i="92"/>
  <c r="J177" i="93"/>
  <c r="K177" i="93" s="1"/>
  <c r="K270" i="92"/>
  <c r="K278" i="92"/>
  <c r="K303" i="92"/>
  <c r="K467" i="92"/>
  <c r="J422" i="93"/>
  <c r="K422" i="93" s="1"/>
  <c r="K535" i="92"/>
  <c r="J492" i="93"/>
  <c r="K492" i="93" s="1"/>
  <c r="K549" i="92"/>
  <c r="J502" i="93"/>
  <c r="K502" i="93" s="1"/>
  <c r="K557" i="92"/>
  <c r="J510" i="93"/>
  <c r="K510" i="93" s="1"/>
  <c r="K583" i="92"/>
  <c r="J534" i="93"/>
  <c r="K534" i="93" s="1"/>
  <c r="K599" i="92"/>
  <c r="J550" i="93"/>
  <c r="K550" i="93" s="1"/>
  <c r="Q162" i="92"/>
  <c r="Q194" i="92"/>
  <c r="Q306" i="92"/>
  <c r="Q551" i="92"/>
  <c r="Q602" i="92"/>
  <c r="Q163" i="92"/>
  <c r="Q285" i="92"/>
  <c r="O348" i="92"/>
  <c r="I348" i="92"/>
  <c r="F319" i="93"/>
  <c r="G319" i="93" s="1"/>
  <c r="Q554" i="92"/>
  <c r="Q586" i="92"/>
  <c r="Q601" i="92"/>
  <c r="Q159" i="92"/>
  <c r="Q164" i="92"/>
  <c r="Q187" i="92"/>
  <c r="Q198" i="92"/>
  <c r="Q284" i="92"/>
  <c r="Q292" i="92"/>
  <c r="I313" i="92"/>
  <c r="F288" i="93"/>
  <c r="G288" i="93" s="1"/>
  <c r="O347" i="92"/>
  <c r="I347" i="92"/>
  <c r="F318" i="93"/>
  <c r="G318" i="93" s="1"/>
  <c r="O357" i="92"/>
  <c r="F325" i="93"/>
  <c r="G325" i="93" s="1"/>
  <c r="I357" i="92"/>
  <c r="Q528" i="92"/>
  <c r="Q544" i="92"/>
  <c r="Q555" i="92"/>
  <c r="Q579" i="92"/>
  <c r="Q588" i="92"/>
  <c r="Q600" i="92"/>
  <c r="Q150" i="92"/>
  <c r="Q288" i="92"/>
  <c r="Q538" i="92"/>
  <c r="Q587" i="92"/>
  <c r="Q195" i="92"/>
  <c r="Q539" i="92"/>
  <c r="Q188" i="92"/>
  <c r="O312" i="92"/>
  <c r="I312" i="92"/>
  <c r="F287" i="93"/>
  <c r="G287" i="93" s="1"/>
  <c r="Q529" i="92"/>
  <c r="Q556" i="92"/>
  <c r="Q156" i="92"/>
  <c r="Q166" i="92"/>
  <c r="Q189" i="92"/>
  <c r="Q271" i="92"/>
  <c r="Q282" i="92"/>
  <c r="Q300" i="92"/>
  <c r="O316" i="92"/>
  <c r="I316" i="92"/>
  <c r="F290" i="93"/>
  <c r="G290" i="93" s="1"/>
  <c r="I345" i="92"/>
  <c r="F316" i="93"/>
  <c r="G316" i="93" s="1"/>
  <c r="Q462" i="92"/>
  <c r="Q548" i="92"/>
  <c r="Q562" i="92"/>
  <c r="Q577" i="92"/>
  <c r="Q589" i="92"/>
  <c r="I324" i="92"/>
  <c r="F297" i="93"/>
  <c r="G297" i="93" s="1"/>
  <c r="Q571" i="92"/>
  <c r="Q463" i="92"/>
  <c r="Q268" i="92"/>
  <c r="O346" i="92"/>
  <c r="I346" i="92"/>
  <c r="F317" i="93"/>
  <c r="G317" i="93" s="1"/>
  <c r="Q578" i="92"/>
  <c r="Q191" i="92"/>
  <c r="Q270" i="92"/>
  <c r="Q278" i="92"/>
  <c r="Q303" i="92"/>
  <c r="O319" i="92"/>
  <c r="I319" i="92"/>
  <c r="F293" i="93"/>
  <c r="G293" i="93" s="1"/>
  <c r="O353" i="92"/>
  <c r="I353" i="92"/>
  <c r="F321" i="93"/>
  <c r="G321" i="93" s="1"/>
  <c r="Q467" i="92"/>
  <c r="Q535" i="92"/>
  <c r="Q549" i="92"/>
  <c r="Q557" i="92"/>
  <c r="Q583" i="92"/>
  <c r="Q599" i="92"/>
  <c r="Q276" i="92"/>
  <c r="Q464" i="92"/>
  <c r="Q160" i="92"/>
  <c r="Q290" i="92"/>
  <c r="Q576" i="92"/>
  <c r="Q165" i="92"/>
  <c r="Q283" i="92"/>
  <c r="O365" i="92"/>
  <c r="I365" i="92"/>
  <c r="F330" i="93"/>
  <c r="G330" i="93" s="1"/>
  <c r="Q546" i="92"/>
  <c r="Q590" i="92"/>
  <c r="Q175" i="92"/>
  <c r="Q154" i="92"/>
  <c r="Q179" i="92"/>
  <c r="Q192" i="92"/>
  <c r="Q269" i="92"/>
  <c r="Q277" i="92"/>
  <c r="Q304" i="92"/>
  <c r="I321" i="92"/>
  <c r="F295" i="93"/>
  <c r="G295" i="93" s="1"/>
  <c r="O356" i="92"/>
  <c r="I356" i="92"/>
  <c r="F324" i="93"/>
  <c r="G324" i="93" s="1"/>
  <c r="Q466" i="92"/>
  <c r="Q536" i="92"/>
  <c r="Q553" i="92"/>
  <c r="Q573" i="92"/>
  <c r="Q585" i="92"/>
  <c r="Q604" i="92"/>
  <c r="Q183" i="92"/>
  <c r="O359" i="92"/>
  <c r="I359" i="92"/>
  <c r="F327" i="93"/>
  <c r="G327" i="93" s="1"/>
  <c r="Q185" i="92"/>
  <c r="Q307" i="92"/>
  <c r="O358" i="92"/>
  <c r="I358" i="92"/>
  <c r="F326" i="93"/>
  <c r="G326" i="93" s="1"/>
  <c r="Q158" i="92"/>
  <c r="Q291" i="92"/>
  <c r="Q151" i="92"/>
  <c r="Q180" i="92"/>
  <c r="Q193" i="92"/>
  <c r="Q273" i="92"/>
  <c r="Q287" i="92"/>
  <c r="Q305" i="92"/>
  <c r="I320" i="92"/>
  <c r="F294" i="93"/>
  <c r="G294" i="93" s="1"/>
  <c r="O360" i="92"/>
  <c r="I360" i="92"/>
  <c r="F328" i="93"/>
  <c r="G328" i="93" s="1"/>
  <c r="Q465" i="92"/>
  <c r="Q537" i="92"/>
  <c r="Q552" i="92"/>
  <c r="Q572" i="92"/>
  <c r="Q584" i="92"/>
  <c r="Q603" i="92"/>
  <c r="O320" i="92"/>
  <c r="O313" i="92"/>
  <c r="O345" i="92"/>
  <c r="O324" i="92"/>
  <c r="O321" i="92"/>
  <c r="F15" i="12"/>
  <c r="J242" i="157" s="1"/>
  <c r="K242" i="157" s="1"/>
  <c r="Q155" i="92"/>
  <c r="B29" i="12"/>
  <c r="J177" i="157" s="1"/>
  <c r="K177" i="157" s="1"/>
  <c r="F11" i="12"/>
  <c r="J238" i="157" s="1"/>
  <c r="K238" i="157" s="1"/>
  <c r="F19" i="12"/>
  <c r="J246" i="157" s="1"/>
  <c r="K246" i="157" s="1"/>
  <c r="F21" i="12"/>
  <c r="J249" i="157" s="1"/>
  <c r="K249" i="157" s="1"/>
  <c r="F315" i="157"/>
  <c r="G315" i="157" s="1"/>
  <c r="F323" i="157"/>
  <c r="G323" i="157" s="1"/>
  <c r="F20" i="12"/>
  <c r="J247" i="157" s="1"/>
  <c r="K247" i="157" s="1"/>
  <c r="F18" i="12"/>
  <c r="J245" i="157" s="1"/>
  <c r="K245" i="157" s="1"/>
  <c r="F10" i="12"/>
  <c r="J237" i="157" s="1"/>
  <c r="K237" i="157" s="1"/>
  <c r="F16" i="12"/>
  <c r="J243" i="157" s="1"/>
  <c r="K243" i="157" s="1"/>
  <c r="F22" i="12"/>
  <c r="J250" i="157" s="1"/>
  <c r="K250" i="157" s="1"/>
  <c r="F23" i="12"/>
  <c r="J251" i="157" s="1"/>
  <c r="K251" i="157" s="1"/>
  <c r="D29" i="12"/>
  <c r="J206" i="157" s="1"/>
  <c r="K206" i="157" s="1"/>
  <c r="F24" i="12"/>
  <c r="J252" i="157" s="1"/>
  <c r="K252" i="157" s="1"/>
  <c r="F25" i="12"/>
  <c r="J253" i="157" s="1"/>
  <c r="K253" i="157" s="1"/>
  <c r="F27" i="12"/>
  <c r="J262" i="157" s="1"/>
  <c r="K262" i="157" s="1"/>
  <c r="J241" i="157"/>
  <c r="K241" i="157" s="1"/>
  <c r="F364" i="157"/>
  <c r="G364" i="157" s="1"/>
  <c r="K15" i="28"/>
  <c r="L59" i="26"/>
  <c r="F389" i="157" s="1"/>
  <c r="G389" i="157" s="1"/>
  <c r="S321" i="92" l="1"/>
  <c r="S312" i="92"/>
  <c r="W589" i="92"/>
  <c r="W162" i="92"/>
  <c r="W529" i="92"/>
  <c r="W555" i="92"/>
  <c r="W586" i="92"/>
  <c r="W154" i="92"/>
  <c r="W165" i="92"/>
  <c r="W156" i="92"/>
  <c r="W599" i="92"/>
  <c r="W164" i="92"/>
  <c r="W546" i="92"/>
  <c r="W579" i="92"/>
  <c r="W601" i="92"/>
  <c r="S360" i="92"/>
  <c r="S348" i="92"/>
  <c r="W577" i="92"/>
  <c r="W192" i="92"/>
  <c r="W195" i="92"/>
  <c r="W544" i="92"/>
  <c r="W576" i="92"/>
  <c r="W191" i="92"/>
  <c r="W603" i="92"/>
  <c r="W604" i="92"/>
  <c r="W583" i="92"/>
  <c r="W160" i="92"/>
  <c r="W151" i="92"/>
  <c r="W562" i="92"/>
  <c r="W179" i="92"/>
  <c r="W185" i="92"/>
  <c r="W528" i="92"/>
  <c r="W554" i="92"/>
  <c r="W602" i="92"/>
  <c r="W584" i="92"/>
  <c r="W585" i="92"/>
  <c r="W557" i="92"/>
  <c r="S357" i="92"/>
  <c r="W464" i="92"/>
  <c r="S359" i="92"/>
  <c r="S365" i="92"/>
  <c r="S353" i="92"/>
  <c r="S345" i="92"/>
  <c r="W548" i="92"/>
  <c r="W175" i="92"/>
  <c r="W163" i="92"/>
  <c r="W194" i="92"/>
  <c r="W539" i="92"/>
  <c r="W587" i="92"/>
  <c r="W572" i="92"/>
  <c r="W573" i="92"/>
  <c r="W549" i="92"/>
  <c r="W158" i="92"/>
  <c r="W155" i="92"/>
  <c r="S347" i="92"/>
  <c r="S320" i="92"/>
  <c r="S324" i="92"/>
  <c r="W534" i="92"/>
  <c r="W590" i="92"/>
  <c r="W166" i="92"/>
  <c r="W183" i="92"/>
  <c r="W463" i="92"/>
  <c r="W571" i="92"/>
  <c r="W552" i="92"/>
  <c r="W553" i="92"/>
  <c r="W535" i="92"/>
  <c r="S316" i="92"/>
  <c r="W198" i="92"/>
  <c r="W578" i="92"/>
  <c r="W600" i="92"/>
  <c r="W150" i="92"/>
  <c r="W193" i="92"/>
  <c r="W551" i="92"/>
  <c r="W537" i="92"/>
  <c r="W536" i="92"/>
  <c r="W467" i="92"/>
  <c r="W159" i="92"/>
  <c r="W189" i="92"/>
  <c r="S356" i="92"/>
  <c r="S358" i="92"/>
  <c r="S319" i="92"/>
  <c r="S346" i="92"/>
  <c r="S313" i="92"/>
  <c r="W187" i="92"/>
  <c r="W556" i="92"/>
  <c r="W588" i="92"/>
  <c r="W188" i="92"/>
  <c r="W180" i="92"/>
  <c r="W538" i="92"/>
  <c r="W465" i="92"/>
  <c r="W466" i="92"/>
  <c r="S378" i="92"/>
  <c r="U538" i="92"/>
  <c r="U188" i="92"/>
  <c r="J563" i="157"/>
  <c r="K563" i="157" s="1"/>
  <c r="I13" i="158"/>
  <c r="J468" i="157"/>
  <c r="K468" i="157" s="1"/>
  <c r="I11" i="158"/>
  <c r="U553" i="92"/>
  <c r="U535" i="92"/>
  <c r="U528" i="92"/>
  <c r="U467" i="92"/>
  <c r="U536" i="92"/>
  <c r="U159" i="92"/>
  <c r="U185" i="92"/>
  <c r="U602" i="92"/>
  <c r="U588" i="92"/>
  <c r="U465" i="92"/>
  <c r="U556" i="92"/>
  <c r="U164" i="92"/>
  <c r="U158" i="92"/>
  <c r="U554" i="92"/>
  <c r="U604" i="92"/>
  <c r="U179" i="92"/>
  <c r="U584" i="92"/>
  <c r="U583" i="92"/>
  <c r="U599" i="92"/>
  <c r="U150" i="92"/>
  <c r="U551" i="92"/>
  <c r="U578" i="92"/>
  <c r="U576" i="92"/>
  <c r="U195" i="92"/>
  <c r="U537" i="92"/>
  <c r="U193" i="92"/>
  <c r="U548" i="92"/>
  <c r="U589" i="92"/>
  <c r="U534" i="92"/>
  <c r="U603" i="92"/>
  <c r="U192" i="92"/>
  <c r="U191" i="92"/>
  <c r="U600" i="92"/>
  <c r="U544" i="92"/>
  <c r="U586" i="92"/>
  <c r="U571" i="92"/>
  <c r="U154" i="92"/>
  <c r="U156" i="92"/>
  <c r="U189" i="92"/>
  <c r="U549" i="92"/>
  <c r="U165" i="92"/>
  <c r="U166" i="92"/>
  <c r="U562" i="92"/>
  <c r="U555" i="92"/>
  <c r="U183" i="92"/>
  <c r="U162" i="92"/>
  <c r="U590" i="92"/>
  <c r="U529" i="92"/>
  <c r="U463" i="92"/>
  <c r="U573" i="92"/>
  <c r="U187" i="92"/>
  <c r="U552" i="92"/>
  <c r="U585" i="92"/>
  <c r="U160" i="92"/>
  <c r="U557" i="92"/>
  <c r="U163" i="92"/>
  <c r="U464" i="92"/>
  <c r="U546" i="92"/>
  <c r="U601" i="92"/>
  <c r="U572" i="92"/>
  <c r="U466" i="92"/>
  <c r="U539" i="92"/>
  <c r="U175" i="92"/>
  <c r="U151" i="92"/>
  <c r="U587" i="92"/>
  <c r="U155" i="92"/>
  <c r="U577" i="92"/>
  <c r="U198" i="92"/>
  <c r="U579" i="92"/>
  <c r="U194" i="92"/>
  <c r="G245" i="92"/>
  <c r="G242" i="92"/>
  <c r="G262" i="92"/>
  <c r="G252" i="92"/>
  <c r="E323" i="92"/>
  <c r="G253" i="92"/>
  <c r="G563" i="92"/>
  <c r="G206" i="92"/>
  <c r="E315" i="92"/>
  <c r="G251" i="92"/>
  <c r="G249" i="92"/>
  <c r="G250" i="92"/>
  <c r="G246" i="92"/>
  <c r="E389" i="92"/>
  <c r="E364" i="92"/>
  <c r="G243" i="92"/>
  <c r="G238" i="92"/>
  <c r="G247" i="92"/>
  <c r="G241" i="92"/>
  <c r="G237" i="92"/>
  <c r="G177" i="92"/>
  <c r="W290" i="92"/>
  <c r="U290" i="92"/>
  <c r="W288" i="92"/>
  <c r="U288" i="92"/>
  <c r="W462" i="92"/>
  <c r="U462" i="92"/>
  <c r="W282" i="92"/>
  <c r="U282" i="92"/>
  <c r="W278" i="92"/>
  <c r="U278" i="92"/>
  <c r="W292" i="92"/>
  <c r="U292" i="92"/>
  <c r="W276" i="92"/>
  <c r="U276" i="92"/>
  <c r="W284" i="92"/>
  <c r="U284" i="92"/>
  <c r="W300" i="92"/>
  <c r="U300" i="92"/>
  <c r="W287" i="92"/>
  <c r="U287" i="92"/>
  <c r="W277" i="92"/>
  <c r="U277" i="92"/>
  <c r="W271" i="92"/>
  <c r="U271" i="92"/>
  <c r="W283" i="92"/>
  <c r="U283" i="92"/>
  <c r="W304" i="92"/>
  <c r="U304" i="92"/>
  <c r="W303" i="92"/>
  <c r="U303" i="92"/>
  <c r="W305" i="92"/>
  <c r="U305" i="92"/>
  <c r="W307" i="92"/>
  <c r="U307" i="92"/>
  <c r="W306" i="92"/>
  <c r="U306" i="92"/>
  <c r="W291" i="92"/>
  <c r="U291" i="92"/>
  <c r="W273" i="92"/>
  <c r="U273" i="92"/>
  <c r="W269" i="92"/>
  <c r="U269" i="92"/>
  <c r="W268" i="92"/>
  <c r="U268" i="92"/>
  <c r="W285" i="92"/>
  <c r="U285" i="92"/>
  <c r="W270" i="92"/>
  <c r="U270" i="92"/>
  <c r="K468" i="92"/>
  <c r="G468" i="92"/>
  <c r="O344" i="92"/>
  <c r="F313" i="135"/>
  <c r="L313" i="136"/>
  <c r="F313" i="136"/>
  <c r="L313" i="135"/>
  <c r="I344" i="92"/>
  <c r="F315" i="93"/>
  <c r="G315" i="93" s="1"/>
  <c r="F352" i="157"/>
  <c r="G352" i="157" s="1"/>
  <c r="R486" i="135"/>
  <c r="P338" i="135"/>
  <c r="P338" i="136"/>
  <c r="P316" i="135"/>
  <c r="P314" i="135"/>
  <c r="P293" i="136"/>
  <c r="P315" i="135"/>
  <c r="P324" i="136"/>
  <c r="R479" i="136"/>
  <c r="P285" i="136"/>
  <c r="P292" i="136"/>
  <c r="P323" i="136"/>
  <c r="P286" i="136"/>
  <c r="P317" i="136"/>
  <c r="P295" i="136"/>
  <c r="P326" i="135"/>
  <c r="P288" i="136"/>
  <c r="R478" i="136"/>
  <c r="R279" i="135"/>
  <c r="R260" i="136"/>
  <c r="R488" i="135"/>
  <c r="R257" i="136"/>
  <c r="R263" i="135"/>
  <c r="P319" i="135"/>
  <c r="P317" i="135"/>
  <c r="P325" i="135"/>
  <c r="P324" i="135"/>
  <c r="P326" i="136"/>
  <c r="P292" i="135"/>
  <c r="P295" i="135"/>
  <c r="P291" i="135"/>
  <c r="P291" i="136"/>
  <c r="P314" i="136"/>
  <c r="N189" i="136"/>
  <c r="H189" i="136"/>
  <c r="N189" i="135"/>
  <c r="H189" i="135"/>
  <c r="F287" i="136"/>
  <c r="L287" i="136"/>
  <c r="L287" i="135"/>
  <c r="F287" i="135"/>
  <c r="P328" i="135"/>
  <c r="P285" i="135"/>
  <c r="T258" i="135"/>
  <c r="R258" i="135"/>
  <c r="T172" i="135"/>
  <c r="R172" i="135"/>
  <c r="T141" i="135"/>
  <c r="R141" i="135"/>
  <c r="T142" i="135"/>
  <c r="R142" i="135"/>
  <c r="T419" i="135"/>
  <c r="R419" i="135"/>
  <c r="R245" i="135"/>
  <c r="T245" i="135"/>
  <c r="R526" i="135"/>
  <c r="T526" i="135"/>
  <c r="P323" i="135"/>
  <c r="P286" i="135"/>
  <c r="T259" i="135"/>
  <c r="R259" i="135"/>
  <c r="T528" i="135"/>
  <c r="R528" i="135"/>
  <c r="T168" i="135"/>
  <c r="R168" i="135"/>
  <c r="P322" i="135"/>
  <c r="R509" i="135"/>
  <c r="T509" i="135"/>
  <c r="T144" i="135"/>
  <c r="R144" i="135"/>
  <c r="T527" i="135"/>
  <c r="R527" i="135"/>
  <c r="T416" i="135"/>
  <c r="R416" i="135"/>
  <c r="R265" i="135"/>
  <c r="T265" i="135"/>
  <c r="T179" i="135"/>
  <c r="R179" i="135"/>
  <c r="R251" i="135"/>
  <c r="T251" i="135"/>
  <c r="T248" i="136"/>
  <c r="R248" i="136"/>
  <c r="P288" i="135"/>
  <c r="T415" i="135"/>
  <c r="R415" i="135"/>
  <c r="T143" i="135"/>
  <c r="R143" i="135"/>
  <c r="T515" i="135"/>
  <c r="R515" i="135"/>
  <c r="H228" i="136"/>
  <c r="N228" i="136"/>
  <c r="N228" i="135"/>
  <c r="H228" i="135"/>
  <c r="T228" i="135" s="1"/>
  <c r="N227" i="136"/>
  <c r="H227" i="136"/>
  <c r="N227" i="135"/>
  <c r="H227" i="135"/>
  <c r="T227" i="135" s="1"/>
  <c r="N225" i="136"/>
  <c r="H225" i="136"/>
  <c r="N225" i="135"/>
  <c r="H225" i="135"/>
  <c r="T225" i="135" s="1"/>
  <c r="T146" i="135"/>
  <c r="R146" i="135"/>
  <c r="R513" i="135"/>
  <c r="T513" i="135"/>
  <c r="T171" i="135"/>
  <c r="R171" i="135"/>
  <c r="T418" i="135"/>
  <c r="R418" i="135"/>
  <c r="T167" i="135"/>
  <c r="R167" i="135"/>
  <c r="T151" i="135"/>
  <c r="R151" i="135"/>
  <c r="T277" i="136"/>
  <c r="R277" i="136"/>
  <c r="T276" i="135"/>
  <c r="R276" i="135"/>
  <c r="T176" i="135"/>
  <c r="R176" i="135"/>
  <c r="T262" i="135"/>
  <c r="R262" i="135"/>
  <c r="T420" i="135"/>
  <c r="R420" i="135"/>
  <c r="N226" i="136"/>
  <c r="H226" i="136"/>
  <c r="H226" i="135"/>
  <c r="T226" i="135" s="1"/>
  <c r="N226" i="135"/>
  <c r="H222" i="136"/>
  <c r="N222" i="136"/>
  <c r="H222" i="135"/>
  <c r="N222" i="135"/>
  <c r="T172" i="136"/>
  <c r="R172" i="136"/>
  <c r="R146" i="136"/>
  <c r="T146" i="136"/>
  <c r="R513" i="136"/>
  <c r="T513" i="136"/>
  <c r="T263" i="136"/>
  <c r="R263" i="136"/>
  <c r="T141" i="136"/>
  <c r="R141" i="136"/>
  <c r="T245" i="136"/>
  <c r="R245" i="136"/>
  <c r="T171" i="136"/>
  <c r="R171" i="136"/>
  <c r="T168" i="136"/>
  <c r="R168" i="136"/>
  <c r="T418" i="136"/>
  <c r="R418" i="136"/>
  <c r="T167" i="136"/>
  <c r="R167" i="136"/>
  <c r="R509" i="136"/>
  <c r="T509" i="136"/>
  <c r="T527" i="136"/>
  <c r="R527" i="136"/>
  <c r="T416" i="136"/>
  <c r="R416" i="136"/>
  <c r="R179" i="136"/>
  <c r="T179" i="136"/>
  <c r="R151" i="136"/>
  <c r="T151" i="136"/>
  <c r="T251" i="136"/>
  <c r="R251" i="136"/>
  <c r="T166" i="135"/>
  <c r="R166" i="135"/>
  <c r="T276" i="136"/>
  <c r="R276" i="136"/>
  <c r="T176" i="136"/>
  <c r="R176" i="136"/>
  <c r="R262" i="136"/>
  <c r="T262" i="136"/>
  <c r="T420" i="136"/>
  <c r="R420" i="136"/>
  <c r="T415" i="136"/>
  <c r="R415" i="136"/>
  <c r="T515" i="136"/>
  <c r="R515" i="136"/>
  <c r="N421" i="136"/>
  <c r="H421" i="136"/>
  <c r="N421" i="135"/>
  <c r="H421" i="135"/>
  <c r="L327" i="136"/>
  <c r="F327" i="136"/>
  <c r="F327" i="135"/>
  <c r="L327" i="135"/>
  <c r="N220" i="136"/>
  <c r="H220" i="136"/>
  <c r="N220" i="135"/>
  <c r="H220" i="135"/>
  <c r="N217" i="136"/>
  <c r="H217" i="136"/>
  <c r="N217" i="135"/>
  <c r="H217" i="135"/>
  <c r="P328" i="136"/>
  <c r="R258" i="136"/>
  <c r="R142" i="136"/>
  <c r="T142" i="136"/>
  <c r="T419" i="136"/>
  <c r="R419" i="136"/>
  <c r="T526" i="136"/>
  <c r="R526" i="136"/>
  <c r="R259" i="136"/>
  <c r="T528" i="136"/>
  <c r="R528" i="136"/>
  <c r="P322" i="136"/>
  <c r="T144" i="136"/>
  <c r="R144" i="136"/>
  <c r="T265" i="136"/>
  <c r="R265" i="136"/>
  <c r="P293" i="135"/>
  <c r="R143" i="136"/>
  <c r="T143" i="136"/>
  <c r="P319" i="136"/>
  <c r="N218" i="136"/>
  <c r="H218" i="136"/>
  <c r="H218" i="135"/>
  <c r="N218" i="135"/>
  <c r="N216" i="136"/>
  <c r="H216" i="136"/>
  <c r="N216" i="135"/>
  <c r="H216" i="135"/>
  <c r="N164" i="136"/>
  <c r="H164" i="136"/>
  <c r="N164" i="135"/>
  <c r="H164" i="135"/>
  <c r="R266" i="135"/>
  <c r="T266" i="135"/>
  <c r="T243" i="135"/>
  <c r="R243" i="135"/>
  <c r="T152" i="135"/>
  <c r="R152" i="135"/>
  <c r="T510" i="135"/>
  <c r="R510" i="135"/>
  <c r="T177" i="135"/>
  <c r="R177" i="135"/>
  <c r="T530" i="135"/>
  <c r="R530" i="135"/>
  <c r="R244" i="135"/>
  <c r="T244" i="135"/>
  <c r="T145" i="135"/>
  <c r="R145" i="135"/>
  <c r="T514" i="135"/>
  <c r="R514" i="135"/>
  <c r="R182" i="135"/>
  <c r="T182" i="135"/>
  <c r="T147" i="135"/>
  <c r="R147" i="135"/>
  <c r="T417" i="135"/>
  <c r="R417" i="135"/>
  <c r="T529" i="135"/>
  <c r="R529" i="135"/>
  <c r="T511" i="135"/>
  <c r="R511" i="135"/>
  <c r="R253" i="135"/>
  <c r="T253" i="135"/>
  <c r="R512" i="135"/>
  <c r="T512" i="135"/>
  <c r="T280" i="135"/>
  <c r="R280" i="135"/>
  <c r="T170" i="135"/>
  <c r="R170" i="135"/>
  <c r="T148" i="135"/>
  <c r="R148" i="135"/>
  <c r="T150" i="135"/>
  <c r="R150" i="135"/>
  <c r="R166" i="136"/>
  <c r="T166" i="136"/>
  <c r="T162" i="135"/>
  <c r="R162" i="135"/>
  <c r="T154" i="135"/>
  <c r="R154" i="135"/>
  <c r="T173" i="135"/>
  <c r="R173" i="135"/>
  <c r="T525" i="135"/>
  <c r="R525" i="135"/>
  <c r="T175" i="135"/>
  <c r="R175" i="135"/>
  <c r="R246" i="135"/>
  <c r="T246" i="135"/>
  <c r="N221" i="136"/>
  <c r="H221" i="136"/>
  <c r="N221" i="135"/>
  <c r="H221" i="135"/>
  <c r="R516" i="135"/>
  <c r="T516" i="135"/>
  <c r="T153" i="135"/>
  <c r="R153" i="135"/>
  <c r="T178" i="135"/>
  <c r="R178" i="135"/>
  <c r="R267" i="135"/>
  <c r="T267" i="135"/>
  <c r="T278" i="135"/>
  <c r="R278" i="135"/>
  <c r="R252" i="135"/>
  <c r="T252" i="135"/>
  <c r="R275" i="135"/>
  <c r="T260" i="135"/>
  <c r="R260" i="135"/>
  <c r="T257" i="135"/>
  <c r="R257" i="135"/>
  <c r="H237" i="136"/>
  <c r="T237" i="136" s="1"/>
  <c r="N237" i="136"/>
  <c r="N237" i="135"/>
  <c r="H237" i="135"/>
  <c r="L346" i="136"/>
  <c r="F346" i="136"/>
  <c r="L346" i="135"/>
  <c r="F346" i="135"/>
  <c r="H229" i="136"/>
  <c r="N229" i="136"/>
  <c r="H229" i="135"/>
  <c r="T229" i="135" s="1"/>
  <c r="N229" i="135"/>
  <c r="N223" i="136"/>
  <c r="H223" i="136"/>
  <c r="N223" i="135"/>
  <c r="H223" i="135"/>
  <c r="N219" i="136"/>
  <c r="H219" i="136"/>
  <c r="N219" i="135"/>
  <c r="H219" i="135"/>
  <c r="P315" i="136"/>
  <c r="T266" i="136"/>
  <c r="R266" i="136"/>
  <c r="T243" i="136"/>
  <c r="R243" i="136"/>
  <c r="T153" i="136"/>
  <c r="R153" i="136"/>
  <c r="T152" i="136"/>
  <c r="R152" i="136"/>
  <c r="P325" i="136"/>
  <c r="T510" i="136"/>
  <c r="R510" i="136"/>
  <c r="T177" i="136"/>
  <c r="R177" i="136"/>
  <c r="T530" i="136"/>
  <c r="R530" i="136"/>
  <c r="P316" i="136"/>
  <c r="T267" i="136"/>
  <c r="R267" i="136"/>
  <c r="T182" i="136"/>
  <c r="R182" i="136"/>
  <c r="T147" i="136"/>
  <c r="R147" i="136"/>
  <c r="R529" i="136"/>
  <c r="T529" i="136"/>
  <c r="T278" i="136"/>
  <c r="R278" i="136"/>
  <c r="T511" i="136"/>
  <c r="R511" i="136"/>
  <c r="T252" i="136"/>
  <c r="R252" i="136"/>
  <c r="R253" i="136"/>
  <c r="T253" i="136"/>
  <c r="T275" i="136"/>
  <c r="R275" i="136"/>
  <c r="T512" i="136"/>
  <c r="R512" i="136"/>
  <c r="T280" i="136"/>
  <c r="R280" i="136"/>
  <c r="R170" i="136"/>
  <c r="T170" i="136"/>
  <c r="T148" i="136"/>
  <c r="R148" i="136"/>
  <c r="T279" i="136"/>
  <c r="R279" i="136"/>
  <c r="T277" i="135"/>
  <c r="R277" i="135"/>
  <c r="T162" i="136"/>
  <c r="R162" i="136"/>
  <c r="T154" i="136"/>
  <c r="R154" i="136"/>
  <c r="T525" i="136"/>
  <c r="R525" i="136"/>
  <c r="R175" i="136"/>
  <c r="T175" i="136"/>
  <c r="T246" i="136"/>
  <c r="R246" i="136"/>
  <c r="L294" i="136"/>
  <c r="F294" i="136"/>
  <c r="F294" i="135"/>
  <c r="L294" i="135"/>
  <c r="T516" i="136"/>
  <c r="R516" i="136"/>
  <c r="T178" i="136"/>
  <c r="R178" i="136"/>
  <c r="T244" i="136"/>
  <c r="R244" i="136"/>
  <c r="R145" i="136"/>
  <c r="T145" i="136"/>
  <c r="T514" i="136"/>
  <c r="R514" i="136"/>
  <c r="T417" i="136"/>
  <c r="R417" i="136"/>
  <c r="T150" i="136"/>
  <c r="R150" i="136"/>
  <c r="T248" i="135"/>
  <c r="R248" i="135"/>
  <c r="T173" i="136"/>
  <c r="R173" i="136"/>
  <c r="R483" i="135"/>
  <c r="R479" i="135"/>
  <c r="R480" i="136"/>
  <c r="T480" i="136"/>
  <c r="R470" i="135"/>
  <c r="T470" i="135"/>
  <c r="T476" i="136"/>
  <c r="R476" i="136"/>
  <c r="T474" i="136"/>
  <c r="R474" i="136"/>
  <c r="T497" i="135"/>
  <c r="R497" i="135"/>
  <c r="T480" i="135"/>
  <c r="R480" i="135"/>
  <c r="T469" i="135"/>
  <c r="R469" i="135"/>
  <c r="R475" i="135"/>
  <c r="T475" i="135"/>
  <c r="T478" i="135"/>
  <c r="R478" i="135"/>
  <c r="R474" i="135"/>
  <c r="T474" i="135"/>
  <c r="R483" i="136"/>
  <c r="T483" i="136"/>
  <c r="T503" i="135"/>
  <c r="R503" i="135"/>
  <c r="T470" i="136"/>
  <c r="R470" i="136"/>
  <c r="R485" i="135"/>
  <c r="T473" i="136"/>
  <c r="R473" i="136"/>
  <c r="T503" i="136"/>
  <c r="R503" i="136"/>
  <c r="T469" i="136"/>
  <c r="R469" i="136"/>
  <c r="T475" i="136"/>
  <c r="R475" i="136"/>
  <c r="R476" i="135"/>
  <c r="T476" i="135"/>
  <c r="T485" i="136"/>
  <c r="R485" i="136"/>
  <c r="T473" i="135"/>
  <c r="R473" i="135"/>
  <c r="T497" i="136"/>
  <c r="R497" i="136"/>
  <c r="T499" i="136"/>
  <c r="R499" i="136"/>
  <c r="T472" i="136"/>
  <c r="R472" i="136"/>
  <c r="T471" i="136"/>
  <c r="R471" i="136"/>
  <c r="T504" i="135"/>
  <c r="R504" i="135"/>
  <c r="R484" i="136"/>
  <c r="T484" i="136"/>
  <c r="T487" i="136"/>
  <c r="R487" i="136"/>
  <c r="T505" i="135"/>
  <c r="R505" i="135"/>
  <c r="T502" i="135"/>
  <c r="R502" i="135"/>
  <c r="T468" i="136"/>
  <c r="R468" i="136"/>
  <c r="N489" i="136"/>
  <c r="H489" i="136"/>
  <c r="N489" i="135"/>
  <c r="H489" i="135"/>
  <c r="T489" i="135" s="1"/>
  <c r="R472" i="135"/>
  <c r="T472" i="135"/>
  <c r="R471" i="135"/>
  <c r="T471" i="135"/>
  <c r="T504" i="136"/>
  <c r="R504" i="136"/>
  <c r="T486" i="136"/>
  <c r="R486" i="136"/>
  <c r="T502" i="136"/>
  <c r="R502" i="136"/>
  <c r="T498" i="136"/>
  <c r="R498" i="136"/>
  <c r="T481" i="136"/>
  <c r="R481" i="136"/>
  <c r="T482" i="135"/>
  <c r="R482" i="135"/>
  <c r="T498" i="135"/>
  <c r="R498" i="135"/>
  <c r="R481" i="135"/>
  <c r="T499" i="135"/>
  <c r="R499" i="135"/>
  <c r="R488" i="136"/>
  <c r="T488" i="136"/>
  <c r="T484" i="135"/>
  <c r="R484" i="135"/>
  <c r="R487" i="135"/>
  <c r="T505" i="136"/>
  <c r="R505" i="136"/>
  <c r="R468" i="135"/>
  <c r="T468" i="135"/>
  <c r="T482" i="136"/>
  <c r="R482" i="136"/>
  <c r="K252" i="92"/>
  <c r="J230" i="93"/>
  <c r="K230" i="93" s="1"/>
  <c r="K206" i="92"/>
  <c r="J191" i="93"/>
  <c r="K191" i="93" s="1"/>
  <c r="K251" i="92"/>
  <c r="J229" i="93"/>
  <c r="K229" i="93" s="1"/>
  <c r="K249" i="92"/>
  <c r="J227" i="93"/>
  <c r="K227" i="93" s="1"/>
  <c r="K250" i="92"/>
  <c r="J228" i="93"/>
  <c r="K228" i="93" s="1"/>
  <c r="K243" i="92"/>
  <c r="J222" i="93"/>
  <c r="K222" i="93" s="1"/>
  <c r="K238" i="92"/>
  <c r="J219" i="93"/>
  <c r="K219" i="93" s="1"/>
  <c r="K237" i="92"/>
  <c r="J218" i="93"/>
  <c r="K218" i="93" s="1"/>
  <c r="K563" i="92"/>
  <c r="J514" i="93"/>
  <c r="K514" i="93" s="1"/>
  <c r="J423" i="93"/>
  <c r="K423" i="93" s="1"/>
  <c r="K177" i="92"/>
  <c r="J166" i="93"/>
  <c r="K166" i="93" s="1"/>
  <c r="K262" i="92"/>
  <c r="J239" i="93"/>
  <c r="K239" i="93" s="1"/>
  <c r="K245" i="92"/>
  <c r="U245" i="92" s="1"/>
  <c r="J223" i="93"/>
  <c r="K223" i="93" s="1"/>
  <c r="K246" i="92"/>
  <c r="J224" i="93"/>
  <c r="K224" i="93" s="1"/>
  <c r="K241" i="92"/>
  <c r="J220" i="93"/>
  <c r="K220" i="93" s="1"/>
  <c r="K253" i="92"/>
  <c r="J231" i="93"/>
  <c r="K231" i="93" s="1"/>
  <c r="K247" i="92"/>
  <c r="J225" i="93"/>
  <c r="K225" i="93" s="1"/>
  <c r="K242" i="92"/>
  <c r="J221" i="93"/>
  <c r="K221" i="93" s="1"/>
  <c r="Q252" i="92"/>
  <c r="Q242" i="92"/>
  <c r="I315" i="92"/>
  <c r="F289" i="93"/>
  <c r="G289" i="93" s="1"/>
  <c r="O389" i="92"/>
  <c r="I389" i="92"/>
  <c r="F348" i="93"/>
  <c r="G348" i="93" s="1"/>
  <c r="F296" i="93"/>
  <c r="G296" i="93" s="1"/>
  <c r="I323" i="92"/>
  <c r="S323" i="92" s="1"/>
  <c r="I364" i="92"/>
  <c r="F329" i="93"/>
  <c r="G329" i="93" s="1"/>
  <c r="Q249" i="92"/>
  <c r="Q177" i="92"/>
  <c r="Q563" i="92"/>
  <c r="O323" i="92"/>
  <c r="Q468" i="92"/>
  <c r="H60" i="26"/>
  <c r="F366" i="157" s="1"/>
  <c r="G366" i="157" s="1"/>
  <c r="O364" i="92"/>
  <c r="O315" i="92"/>
  <c r="Q250" i="92"/>
  <c r="Q241" i="92"/>
  <c r="Q243" i="92"/>
  <c r="Q237" i="92"/>
  <c r="Q246" i="92"/>
  <c r="Q253" i="92"/>
  <c r="Q247" i="92"/>
  <c r="Q238" i="92"/>
  <c r="Q245" i="92"/>
  <c r="Q262" i="92"/>
  <c r="Q206" i="92"/>
  <c r="Q251" i="92"/>
  <c r="H29" i="26"/>
  <c r="F325" i="157" s="1"/>
  <c r="G325" i="157" s="1"/>
  <c r="F317" i="157"/>
  <c r="G317" i="157" s="1"/>
  <c r="F26" i="12"/>
  <c r="H20" i="9"/>
  <c r="E30" i="63"/>
  <c r="J3870" i="157" s="1"/>
  <c r="K3870" i="157" s="1"/>
  <c r="E31" i="63"/>
  <c r="J3871" i="157" s="1"/>
  <c r="K3871" i="157" s="1"/>
  <c r="E32" i="63"/>
  <c r="E33" i="63"/>
  <c r="J3873" i="157" s="1"/>
  <c r="K3873" i="157" s="1"/>
  <c r="E36" i="63"/>
  <c r="E37" i="63"/>
  <c r="J3877" i="157" s="1"/>
  <c r="K3877" i="157" s="1"/>
  <c r="E40" i="63"/>
  <c r="J3880" i="157" s="1"/>
  <c r="K3880" i="157" s="1"/>
  <c r="E29" i="63"/>
  <c r="J3869" i="157" s="1"/>
  <c r="K3869" i="157" s="1"/>
  <c r="E15" i="63"/>
  <c r="J3863" i="157" s="1"/>
  <c r="K3863" i="157" s="1"/>
  <c r="E18" i="63"/>
  <c r="E14" i="63"/>
  <c r="J3862" i="157" s="1"/>
  <c r="K3862" i="157" s="1"/>
  <c r="E9" i="63"/>
  <c r="J3858" i="157" s="1"/>
  <c r="K3858" i="157" s="1"/>
  <c r="E10" i="63"/>
  <c r="J3859" i="157" s="1"/>
  <c r="K3859" i="157" s="1"/>
  <c r="E11" i="63"/>
  <c r="J3860" i="157" s="1"/>
  <c r="K3860" i="157" s="1"/>
  <c r="H14" i="61"/>
  <c r="J3844" i="157" s="1"/>
  <c r="K3844" i="157" s="1"/>
  <c r="H15" i="61"/>
  <c r="J3845" i="157" s="1"/>
  <c r="K3845" i="157" s="1"/>
  <c r="H13" i="61"/>
  <c r="J3843" i="157" s="1"/>
  <c r="K3843" i="157" s="1"/>
  <c r="H7" i="61"/>
  <c r="J3839" i="157" s="1"/>
  <c r="K3839" i="157" s="1"/>
  <c r="H6" i="61"/>
  <c r="J3838" i="157" s="1"/>
  <c r="K3838" i="157" s="1"/>
  <c r="H63" i="89"/>
  <c r="J3833" i="157" s="1"/>
  <c r="K3833" i="157" s="1"/>
  <c r="H64" i="89"/>
  <c r="J3834" i="157" s="1"/>
  <c r="K3834" i="157" s="1"/>
  <c r="H62" i="89"/>
  <c r="J3832" i="157" s="1"/>
  <c r="K3832" i="157" s="1"/>
  <c r="F63" i="89"/>
  <c r="J3828" i="157" s="1"/>
  <c r="K3828" i="157" s="1"/>
  <c r="F64" i="89"/>
  <c r="J3829" i="157" s="1"/>
  <c r="K3829" i="157" s="1"/>
  <c r="F62" i="89"/>
  <c r="J3827" i="157" s="1"/>
  <c r="K3827" i="157" s="1"/>
  <c r="D63" i="89"/>
  <c r="J3823" i="157" s="1"/>
  <c r="K3823" i="157" s="1"/>
  <c r="D64" i="89"/>
  <c r="J3824" i="157" s="1"/>
  <c r="K3824" i="157" s="1"/>
  <c r="D62" i="89"/>
  <c r="J3822" i="157" s="1"/>
  <c r="K3822" i="157" s="1"/>
  <c r="H26" i="89"/>
  <c r="J3819" i="157" s="1"/>
  <c r="K3819" i="157" s="1"/>
  <c r="H22" i="89"/>
  <c r="J3816" i="157" s="1"/>
  <c r="K3816" i="157" s="1"/>
  <c r="H23" i="89"/>
  <c r="J3817" i="157" s="1"/>
  <c r="K3817" i="157" s="1"/>
  <c r="H21" i="89"/>
  <c r="J3815" i="157" s="1"/>
  <c r="K3815" i="157" s="1"/>
  <c r="I33" i="59"/>
  <c r="J3810" i="157" s="1"/>
  <c r="K3810" i="157" s="1"/>
  <c r="I32" i="59"/>
  <c r="J3809" i="157" s="1"/>
  <c r="K3809" i="157" s="1"/>
  <c r="G30" i="59"/>
  <c r="I29" i="59"/>
  <c r="J3806" i="157" s="1"/>
  <c r="K3806" i="157" s="1"/>
  <c r="I27" i="59"/>
  <c r="J3804" i="157" s="1"/>
  <c r="K3804" i="157" s="1"/>
  <c r="I28" i="59"/>
  <c r="J3805" i="157" s="1"/>
  <c r="K3805" i="157" s="1"/>
  <c r="I26" i="59"/>
  <c r="J3803" i="157" s="1"/>
  <c r="K3803" i="157" s="1"/>
  <c r="I22" i="59"/>
  <c r="J3800" i="157" s="1"/>
  <c r="K3800" i="157" s="1"/>
  <c r="I21" i="59"/>
  <c r="J3799" i="157" s="1"/>
  <c r="K3799" i="157" s="1"/>
  <c r="I16" i="59"/>
  <c r="J3794" i="157" s="1"/>
  <c r="K3794" i="157" s="1"/>
  <c r="I17" i="59"/>
  <c r="J3795" i="157" s="1"/>
  <c r="K3795" i="157" s="1"/>
  <c r="I18" i="59"/>
  <c r="J3796" i="157" s="1"/>
  <c r="K3796" i="157" s="1"/>
  <c r="I15" i="59"/>
  <c r="I52" i="58"/>
  <c r="K3788" i="157" s="1"/>
  <c r="I51" i="58"/>
  <c r="K3787" i="157" s="1"/>
  <c r="I46" i="58"/>
  <c r="K3783" i="157" s="1"/>
  <c r="I47" i="58"/>
  <c r="K3784" i="157" s="1"/>
  <c r="I45" i="58"/>
  <c r="K3782" i="157" s="1"/>
  <c r="I41" i="58"/>
  <c r="K3779" i="157" s="1"/>
  <c r="I40" i="58"/>
  <c r="K3778" i="157" s="1"/>
  <c r="I34" i="58"/>
  <c r="K3773" i="157" s="1"/>
  <c r="I35" i="58"/>
  <c r="K3774" i="157" s="1"/>
  <c r="I36" i="58"/>
  <c r="K3775" i="157" s="1"/>
  <c r="I33" i="58"/>
  <c r="K3772" i="157" s="1"/>
  <c r="I25" i="58"/>
  <c r="K3768" i="157" s="1"/>
  <c r="I24" i="58"/>
  <c r="K3767" i="157" s="1"/>
  <c r="I20" i="58"/>
  <c r="K3763" i="157" s="1"/>
  <c r="I21" i="58"/>
  <c r="K3764" i="157" s="1"/>
  <c r="I19" i="58"/>
  <c r="K3762" i="157" s="1"/>
  <c r="I15" i="58"/>
  <c r="K3759" i="157" s="1"/>
  <c r="I14" i="58"/>
  <c r="K3758" i="157" s="1"/>
  <c r="I9" i="58"/>
  <c r="K3753" i="157" s="1"/>
  <c r="I10" i="58"/>
  <c r="K3754" i="157" s="1"/>
  <c r="I11" i="58"/>
  <c r="K3755" i="157" s="1"/>
  <c r="I8" i="58"/>
  <c r="K3752" i="157" s="1"/>
  <c r="I45" i="57"/>
  <c r="K3748" i="157" s="1"/>
  <c r="I44" i="57"/>
  <c r="K3747" i="157" s="1"/>
  <c r="I39" i="57"/>
  <c r="K3743" i="157" s="1"/>
  <c r="I40" i="57"/>
  <c r="K3744" i="157" s="1"/>
  <c r="I38" i="57"/>
  <c r="K3742" i="157" s="1"/>
  <c r="I34" i="57"/>
  <c r="K3739" i="157" s="1"/>
  <c r="I33" i="57"/>
  <c r="K3738" i="157" s="1"/>
  <c r="I27" i="57"/>
  <c r="I28" i="57"/>
  <c r="I29" i="57"/>
  <c r="K3735" i="157" s="1"/>
  <c r="I26" i="57"/>
  <c r="K38" i="55"/>
  <c r="J3711" i="157" s="1"/>
  <c r="K3711" i="157" s="1"/>
  <c r="K36" i="55"/>
  <c r="J3709" i="157" s="1"/>
  <c r="K3709" i="157" s="1"/>
  <c r="L22" i="54"/>
  <c r="J3704" i="157" s="1"/>
  <c r="K3704" i="157" s="1"/>
  <c r="L15" i="54"/>
  <c r="J3698" i="157" s="1"/>
  <c r="K3698" i="157" s="1"/>
  <c r="L16" i="54"/>
  <c r="J3699" i="157" s="1"/>
  <c r="K3699" i="157" s="1"/>
  <c r="L17" i="54"/>
  <c r="J3700" i="157" s="1"/>
  <c r="K3700" i="157" s="1"/>
  <c r="L18" i="54"/>
  <c r="J3701" i="157" s="1"/>
  <c r="K3701" i="157" s="1"/>
  <c r="L19" i="54"/>
  <c r="J3702" i="157" s="1"/>
  <c r="K3702" i="157" s="1"/>
  <c r="S42" i="53"/>
  <c r="J2913" i="157" s="1"/>
  <c r="K2913" i="157" s="1"/>
  <c r="S44" i="53"/>
  <c r="J2915" i="157" s="1"/>
  <c r="K2915" i="157" s="1"/>
  <c r="S41" i="53"/>
  <c r="J2912" i="157" s="1"/>
  <c r="K2912" i="157" s="1"/>
  <c r="S37" i="53"/>
  <c r="J2908" i="157" s="1"/>
  <c r="K2908" i="157" s="1"/>
  <c r="S38" i="53"/>
  <c r="J2909" i="157" s="1"/>
  <c r="K2909" i="157" s="1"/>
  <c r="S23" i="53"/>
  <c r="J2895" i="157" s="1"/>
  <c r="K2895" i="157" s="1"/>
  <c r="S25" i="53"/>
  <c r="J2897" i="157" s="1"/>
  <c r="K2897" i="157" s="1"/>
  <c r="S22" i="53"/>
  <c r="J2894" i="157" s="1"/>
  <c r="K2894" i="157" s="1"/>
  <c r="Q42" i="53"/>
  <c r="J2858" i="157" s="1"/>
  <c r="K2858" i="157" s="1"/>
  <c r="Q44" i="53"/>
  <c r="J2860" i="157" s="1"/>
  <c r="K2860" i="157" s="1"/>
  <c r="Q47" i="53"/>
  <c r="J2863" i="157" s="1"/>
  <c r="K2863" i="157" s="1"/>
  <c r="Q41" i="53"/>
  <c r="J2857" i="157" s="1"/>
  <c r="K2857" i="157" s="1"/>
  <c r="Q39" i="53"/>
  <c r="J2855" i="157" s="1"/>
  <c r="K2855" i="157" s="1"/>
  <c r="Q23" i="53"/>
  <c r="J2840" i="157" s="1"/>
  <c r="K2840" i="157" s="1"/>
  <c r="Q25" i="53"/>
  <c r="J2842" i="157" s="1"/>
  <c r="K2842" i="157" s="1"/>
  <c r="Q28" i="53"/>
  <c r="J2845" i="157" s="1"/>
  <c r="K2845" i="157" s="1"/>
  <c r="Q22" i="53"/>
  <c r="J2839" i="157" s="1"/>
  <c r="K2839" i="157" s="1"/>
  <c r="Q20" i="53"/>
  <c r="J2837" i="157" s="1"/>
  <c r="K2837" i="157" s="1"/>
  <c r="O42" i="53"/>
  <c r="J2803" i="157" s="1"/>
  <c r="K2803" i="157" s="1"/>
  <c r="O44" i="53"/>
  <c r="J2805" i="157" s="1"/>
  <c r="K2805" i="157" s="1"/>
  <c r="O47" i="53"/>
  <c r="J2808" i="157" s="1"/>
  <c r="K2808" i="157" s="1"/>
  <c r="O41" i="53"/>
  <c r="J2802" i="157" s="1"/>
  <c r="K2802" i="157" s="1"/>
  <c r="M42" i="53"/>
  <c r="J2748" i="157" s="1"/>
  <c r="K2748" i="157" s="1"/>
  <c r="M44" i="53"/>
  <c r="J2750" i="157" s="1"/>
  <c r="K2750" i="157" s="1"/>
  <c r="M47" i="53"/>
  <c r="J2753" i="157" s="1"/>
  <c r="K2753" i="157" s="1"/>
  <c r="M41" i="53"/>
  <c r="J2747" i="157" s="1"/>
  <c r="K2747" i="157" s="1"/>
  <c r="I42" i="53"/>
  <c r="J2638" i="157" s="1"/>
  <c r="K2638" i="157" s="1"/>
  <c r="I44" i="53"/>
  <c r="J2640" i="157" s="1"/>
  <c r="K2640" i="157" s="1"/>
  <c r="I47" i="53"/>
  <c r="J2643" i="157" s="1"/>
  <c r="K2643" i="157" s="1"/>
  <c r="I41" i="53"/>
  <c r="J2637" i="157" s="1"/>
  <c r="K2637" i="157" s="1"/>
  <c r="G47" i="53"/>
  <c r="J2588" i="157" s="1"/>
  <c r="K2588" i="157" s="1"/>
  <c r="G33" i="53"/>
  <c r="J2574" i="157" s="1"/>
  <c r="K2574" i="157" s="1"/>
  <c r="G28" i="53"/>
  <c r="J2570" i="157" s="1"/>
  <c r="K2570" i="157" s="1"/>
  <c r="E33" i="53"/>
  <c r="J2519" i="157" s="1"/>
  <c r="K2519" i="157" s="1"/>
  <c r="E19" i="53"/>
  <c r="J2506" i="157" s="1"/>
  <c r="K2506" i="157" s="1"/>
  <c r="E20" i="53"/>
  <c r="J2507" i="157" s="1"/>
  <c r="K2507" i="157" s="1"/>
  <c r="C42" i="53"/>
  <c r="J2473" i="157" s="1"/>
  <c r="K2473" i="157" s="1"/>
  <c r="C44" i="53"/>
  <c r="J2475" i="157" s="1"/>
  <c r="K2475" i="157" s="1"/>
  <c r="C47" i="53"/>
  <c r="J2478" i="157" s="1"/>
  <c r="K2478" i="157" s="1"/>
  <c r="C41" i="53"/>
  <c r="J2472" i="157" s="1"/>
  <c r="K2472" i="157" s="1"/>
  <c r="C23" i="53"/>
  <c r="J2455" i="157" s="1"/>
  <c r="K2455" i="157" s="1"/>
  <c r="C25" i="53"/>
  <c r="J2457" i="157" s="1"/>
  <c r="K2457" i="157" s="1"/>
  <c r="C28" i="53"/>
  <c r="J2460" i="157" s="1"/>
  <c r="K2460" i="157" s="1"/>
  <c r="C22" i="53"/>
  <c r="J2454" i="157" s="1"/>
  <c r="K2454" i="157" s="1"/>
  <c r="C18" i="53"/>
  <c r="C19" i="53"/>
  <c r="J2451" i="157" s="1"/>
  <c r="K2451" i="157" s="1"/>
  <c r="C20" i="53"/>
  <c r="J2452" i="157" s="1"/>
  <c r="K2452" i="157" s="1"/>
  <c r="L28" i="51"/>
  <c r="J2439" i="157" s="1"/>
  <c r="K2439" i="157" s="1"/>
  <c r="L27" i="51"/>
  <c r="J2438" i="157" s="1"/>
  <c r="K2438" i="157" s="1"/>
  <c r="L24" i="51"/>
  <c r="J2435" i="157" s="1"/>
  <c r="K2435" i="157" s="1"/>
  <c r="L25" i="51"/>
  <c r="J2436" i="157" s="1"/>
  <c r="K2436" i="157" s="1"/>
  <c r="L23" i="51"/>
  <c r="J2434" i="157" s="1"/>
  <c r="K2434" i="157" s="1"/>
  <c r="H28" i="51"/>
  <c r="J2430" i="157" s="1"/>
  <c r="K2430" i="157" s="1"/>
  <c r="H27" i="51"/>
  <c r="J2429" i="157" s="1"/>
  <c r="K2429" i="157" s="1"/>
  <c r="H24" i="51"/>
  <c r="J2426" i="157" s="1"/>
  <c r="K2426" i="157" s="1"/>
  <c r="H25" i="51"/>
  <c r="J2427" i="157" s="1"/>
  <c r="K2427" i="157" s="1"/>
  <c r="H23" i="51"/>
  <c r="J2425" i="157" s="1"/>
  <c r="K2425" i="157" s="1"/>
  <c r="E67" i="50"/>
  <c r="J2375" i="157" s="1"/>
  <c r="K2375" i="157" s="1"/>
  <c r="E68" i="50"/>
  <c r="J2376" i="157" s="1"/>
  <c r="K2376" i="157" s="1"/>
  <c r="E69" i="50"/>
  <c r="J2377" i="157" s="1"/>
  <c r="K2377" i="157" s="1"/>
  <c r="E70" i="50"/>
  <c r="J2378" i="157" s="1"/>
  <c r="K2378" i="157" s="1"/>
  <c r="E71" i="50"/>
  <c r="J2379" i="157" s="1"/>
  <c r="K2379" i="157" s="1"/>
  <c r="E72" i="50"/>
  <c r="J2380" i="157" s="1"/>
  <c r="K2380" i="157" s="1"/>
  <c r="E66" i="50"/>
  <c r="J2374" i="157" s="1"/>
  <c r="K2374" i="157" s="1"/>
  <c r="E43" i="50"/>
  <c r="J2351" i="157" s="1"/>
  <c r="K2351" i="157" s="1"/>
  <c r="E46" i="50"/>
  <c r="J2354" i="157" s="1"/>
  <c r="K2354" i="157" s="1"/>
  <c r="E47" i="50"/>
  <c r="J2355" i="157" s="1"/>
  <c r="K2355" i="157" s="1"/>
  <c r="E48" i="50"/>
  <c r="J2356" i="157" s="1"/>
  <c r="K2356" i="157" s="1"/>
  <c r="E49" i="50"/>
  <c r="J2357" i="157" s="1"/>
  <c r="K2357" i="157" s="1"/>
  <c r="E50" i="50"/>
  <c r="J2358" i="157" s="1"/>
  <c r="K2358" i="157" s="1"/>
  <c r="E51" i="50"/>
  <c r="J2359" i="157" s="1"/>
  <c r="K2359" i="157" s="1"/>
  <c r="E52" i="50"/>
  <c r="J2360" i="157" s="1"/>
  <c r="K2360" i="157" s="1"/>
  <c r="E53" i="50"/>
  <c r="J2361" i="157" s="1"/>
  <c r="K2361" i="157" s="1"/>
  <c r="E54" i="50"/>
  <c r="J2362" i="157" s="1"/>
  <c r="K2362" i="157" s="1"/>
  <c r="E55" i="50"/>
  <c r="E56" i="50"/>
  <c r="J2364" i="157" s="1"/>
  <c r="K2364" i="157" s="1"/>
  <c r="E57" i="50"/>
  <c r="J2365" i="157" s="1"/>
  <c r="K2365" i="157" s="1"/>
  <c r="E58" i="50"/>
  <c r="J2366" i="157" s="1"/>
  <c r="K2366" i="157" s="1"/>
  <c r="E60" i="50"/>
  <c r="J2368" i="157" s="1"/>
  <c r="K2368" i="157" s="1"/>
  <c r="E61" i="50"/>
  <c r="J2369" i="157" s="1"/>
  <c r="K2369" i="157" s="1"/>
  <c r="E63" i="50"/>
  <c r="J2371" i="157" s="1"/>
  <c r="K2371" i="157" s="1"/>
  <c r="E64" i="50"/>
  <c r="J2372" i="157" s="1"/>
  <c r="K2372" i="157" s="1"/>
  <c r="E42" i="50"/>
  <c r="E24" i="50"/>
  <c r="J2333" i="157" s="1"/>
  <c r="K2333" i="157" s="1"/>
  <c r="E26" i="50"/>
  <c r="E27" i="50"/>
  <c r="E29" i="50"/>
  <c r="J2338" i="157" s="1"/>
  <c r="K2338" i="157" s="1"/>
  <c r="E30" i="50"/>
  <c r="J2339" i="157" s="1"/>
  <c r="K2339" i="157" s="1"/>
  <c r="E32" i="50"/>
  <c r="E33" i="50"/>
  <c r="J2342" i="157" s="1"/>
  <c r="K2342" i="157" s="1"/>
  <c r="E34" i="50"/>
  <c r="J2343" i="157" s="1"/>
  <c r="K2343" i="157" s="1"/>
  <c r="E35" i="50"/>
  <c r="J2344" i="157" s="1"/>
  <c r="K2344" i="157" s="1"/>
  <c r="E36" i="50"/>
  <c r="J2345" i="157" s="1"/>
  <c r="K2345" i="157" s="1"/>
  <c r="E37" i="50"/>
  <c r="J2346" i="157" s="1"/>
  <c r="K2346" i="157" s="1"/>
  <c r="E38" i="50"/>
  <c r="J2347" i="157" s="1"/>
  <c r="K2347" i="157" s="1"/>
  <c r="E9" i="50"/>
  <c r="J2318" i="157" s="1"/>
  <c r="K2318" i="157" s="1"/>
  <c r="E10" i="50"/>
  <c r="J2319" i="157" s="1"/>
  <c r="K2319" i="157" s="1"/>
  <c r="E12" i="50"/>
  <c r="J2321" i="157" s="1"/>
  <c r="K2321" i="157" s="1"/>
  <c r="E13" i="50"/>
  <c r="J2322" i="157" s="1"/>
  <c r="K2322" i="157" s="1"/>
  <c r="E14" i="50"/>
  <c r="J2323" i="157" s="1"/>
  <c r="K2323" i="157" s="1"/>
  <c r="E15" i="50"/>
  <c r="J2324" i="157" s="1"/>
  <c r="K2324" i="157" s="1"/>
  <c r="E16" i="50"/>
  <c r="J2325" i="157" s="1"/>
  <c r="K2325" i="157" s="1"/>
  <c r="E17" i="50"/>
  <c r="J2326" i="157" s="1"/>
  <c r="K2326" i="157" s="1"/>
  <c r="E18" i="50"/>
  <c r="J2327" i="157" s="1"/>
  <c r="K2327" i="157" s="1"/>
  <c r="E19" i="50"/>
  <c r="J2328" i="157" s="1"/>
  <c r="K2328" i="157" s="1"/>
  <c r="E20" i="50"/>
  <c r="J2329" i="157" s="1"/>
  <c r="K2329" i="157" s="1"/>
  <c r="E8" i="50"/>
  <c r="K46" i="49"/>
  <c r="J2313" i="157" s="1"/>
  <c r="K2313" i="157" s="1"/>
  <c r="K45" i="49"/>
  <c r="J2312" i="157" s="1"/>
  <c r="K2312" i="157" s="1"/>
  <c r="K40" i="49"/>
  <c r="J2307" i="157" s="1"/>
  <c r="K2307" i="157" s="1"/>
  <c r="K41" i="49"/>
  <c r="J2308" i="157" s="1"/>
  <c r="K2308" i="157" s="1"/>
  <c r="K39" i="49"/>
  <c r="J2306" i="157" s="1"/>
  <c r="K2306" i="157" s="1"/>
  <c r="K35" i="49"/>
  <c r="J2303" i="157" s="1"/>
  <c r="K2303" i="157" s="1"/>
  <c r="K34" i="49"/>
  <c r="J2302" i="157" s="1"/>
  <c r="K2302" i="157" s="1"/>
  <c r="K11" i="49"/>
  <c r="K12" i="49"/>
  <c r="J2289" i="157" s="1"/>
  <c r="K2289" i="157" s="1"/>
  <c r="K13" i="49"/>
  <c r="J2290" i="157" s="1"/>
  <c r="K2290" i="157" s="1"/>
  <c r="K14" i="49"/>
  <c r="J2291" i="157" s="1"/>
  <c r="K2291" i="157" s="1"/>
  <c r="K15" i="49"/>
  <c r="J2292" i="157" s="1"/>
  <c r="K2292" i="157" s="1"/>
  <c r="K18" i="49"/>
  <c r="J2295" i="157" s="1"/>
  <c r="K2295" i="157" s="1"/>
  <c r="K19" i="49"/>
  <c r="J2296" i="157" s="1"/>
  <c r="K2296" i="157" s="1"/>
  <c r="K20" i="49"/>
  <c r="J2297" i="157" s="1"/>
  <c r="K2297" i="157" s="1"/>
  <c r="G18" i="49"/>
  <c r="J2281" i="157" s="1"/>
  <c r="K2281" i="157" s="1"/>
  <c r="G19" i="49"/>
  <c r="J2282" i="157" s="1"/>
  <c r="K2282" i="157" s="1"/>
  <c r="G20" i="49"/>
  <c r="J2283" i="157" s="1"/>
  <c r="K2283" i="157" s="1"/>
  <c r="G11" i="49"/>
  <c r="J2274" i="157" s="1"/>
  <c r="K2274" i="157" s="1"/>
  <c r="G12" i="49"/>
  <c r="J2275" i="157" s="1"/>
  <c r="K2275" i="157" s="1"/>
  <c r="G13" i="49"/>
  <c r="J2276" i="157" s="1"/>
  <c r="K2276" i="157" s="1"/>
  <c r="G14" i="49"/>
  <c r="J2277" i="157" s="1"/>
  <c r="K2277" i="157" s="1"/>
  <c r="G15" i="49"/>
  <c r="J2278" i="157" s="1"/>
  <c r="K2278" i="157" s="1"/>
  <c r="G10" i="49"/>
  <c r="J58" i="48"/>
  <c r="J2247" i="157" s="1"/>
  <c r="K2247" i="157" s="1"/>
  <c r="J57" i="48"/>
  <c r="J2246" i="157" s="1"/>
  <c r="K2246" i="157" s="1"/>
  <c r="J55" i="48"/>
  <c r="J2244" i="157" s="1"/>
  <c r="K2244" i="157" s="1"/>
  <c r="J49" i="48"/>
  <c r="J50" i="48"/>
  <c r="J52" i="48"/>
  <c r="J53" i="48"/>
  <c r="J2242" i="157" s="1"/>
  <c r="K2242" i="157" s="1"/>
  <c r="J54" i="48"/>
  <c r="J2243" i="157" s="1"/>
  <c r="K2243" i="157" s="1"/>
  <c r="J37" i="48"/>
  <c r="J2226" i="157" s="1"/>
  <c r="K2226" i="157" s="1"/>
  <c r="J38" i="48"/>
  <c r="J2227" i="157" s="1"/>
  <c r="K2227" i="157" s="1"/>
  <c r="J39" i="48"/>
  <c r="J2228" i="157" s="1"/>
  <c r="K2228" i="157" s="1"/>
  <c r="J40" i="48"/>
  <c r="J2229" i="157" s="1"/>
  <c r="K2229" i="157" s="1"/>
  <c r="J41" i="48"/>
  <c r="J2230" i="157" s="1"/>
  <c r="K2230" i="157" s="1"/>
  <c r="J36" i="48"/>
  <c r="J31" i="48"/>
  <c r="J2222" i="157" s="1"/>
  <c r="K2222" i="157" s="1"/>
  <c r="J30" i="48"/>
  <c r="J2221" i="157" s="1"/>
  <c r="K2221" i="157" s="1"/>
  <c r="J28" i="48"/>
  <c r="J2219" i="157" s="1"/>
  <c r="K2219" i="157" s="1"/>
  <c r="J10" i="48"/>
  <c r="J2201" i="157" s="1"/>
  <c r="K2201" i="157" s="1"/>
  <c r="J11" i="48"/>
  <c r="J2202" i="157" s="1"/>
  <c r="K2202" i="157" s="1"/>
  <c r="J12" i="48"/>
  <c r="J2203" i="157" s="1"/>
  <c r="K2203" i="157" s="1"/>
  <c r="J13" i="48"/>
  <c r="J2204" i="157" s="1"/>
  <c r="K2204" i="157" s="1"/>
  <c r="J14" i="48"/>
  <c r="J2205" i="157" s="1"/>
  <c r="K2205" i="157" s="1"/>
  <c r="J15" i="48"/>
  <c r="J2206" i="157" s="1"/>
  <c r="K2206" i="157" s="1"/>
  <c r="J22" i="48"/>
  <c r="J2213" i="157" s="1"/>
  <c r="K2213" i="157" s="1"/>
  <c r="J23" i="48"/>
  <c r="J25" i="48"/>
  <c r="J26" i="48"/>
  <c r="J27" i="48"/>
  <c r="J2218" i="157" s="1"/>
  <c r="K2218" i="157" s="1"/>
  <c r="J9" i="48"/>
  <c r="H25" i="47"/>
  <c r="J2195" i="157" s="1"/>
  <c r="K2195" i="157" s="1"/>
  <c r="H26" i="47"/>
  <c r="J2196" i="157" s="1"/>
  <c r="K2196" i="157" s="1"/>
  <c r="H13" i="47"/>
  <c r="J2172" i="157" s="1"/>
  <c r="K2172" i="157" s="1"/>
  <c r="H24" i="47"/>
  <c r="J2194" i="157" s="1"/>
  <c r="K2194" i="157" s="1"/>
  <c r="H8" i="47"/>
  <c r="J2167" i="157" s="1"/>
  <c r="K2167" i="157" s="1"/>
  <c r="H9" i="47"/>
  <c r="J2168" i="157" s="1"/>
  <c r="K2168" i="157" s="1"/>
  <c r="H10" i="47"/>
  <c r="J2169" i="157" s="1"/>
  <c r="K2169" i="157" s="1"/>
  <c r="H11" i="47"/>
  <c r="J2170" i="157" s="1"/>
  <c r="K2170" i="157" s="1"/>
  <c r="H7" i="47"/>
  <c r="J2166" i="157" s="1"/>
  <c r="K2166" i="157" s="1"/>
  <c r="M24" i="46"/>
  <c r="J2162" i="157" s="1"/>
  <c r="K2162" i="157" s="1"/>
  <c r="M23" i="46"/>
  <c r="J2161" i="157" s="1"/>
  <c r="K2161" i="157" s="1"/>
  <c r="M12" i="46"/>
  <c r="J2152" i="157" s="1"/>
  <c r="K2152" i="157" s="1"/>
  <c r="M13" i="46"/>
  <c r="J2153" i="157" s="1"/>
  <c r="K2153" i="157" s="1"/>
  <c r="M14" i="46"/>
  <c r="J2154" i="157" s="1"/>
  <c r="K2154" i="157" s="1"/>
  <c r="M15" i="46"/>
  <c r="J2155" i="157" s="1"/>
  <c r="K2155" i="157" s="1"/>
  <c r="M16" i="46"/>
  <c r="J2156" i="157" s="1"/>
  <c r="K2156" i="157" s="1"/>
  <c r="M17" i="46"/>
  <c r="J2157" i="157" s="1"/>
  <c r="K2157" i="157" s="1"/>
  <c r="M18" i="46"/>
  <c r="J2158" i="157" s="1"/>
  <c r="K2158" i="157" s="1"/>
  <c r="M11" i="46"/>
  <c r="J2151" i="157" s="1"/>
  <c r="K2151" i="157" s="1"/>
  <c r="J24" i="46"/>
  <c r="J2132" i="157" s="1"/>
  <c r="K2132" i="157" s="1"/>
  <c r="J23" i="46"/>
  <c r="J2131" i="157" s="1"/>
  <c r="K2131" i="157" s="1"/>
  <c r="J12" i="46"/>
  <c r="J2122" i="157" s="1"/>
  <c r="K2122" i="157" s="1"/>
  <c r="J13" i="46"/>
  <c r="J2123" i="157" s="1"/>
  <c r="K2123" i="157" s="1"/>
  <c r="J14" i="46"/>
  <c r="J2124" i="157" s="1"/>
  <c r="K2124" i="157" s="1"/>
  <c r="J15" i="46"/>
  <c r="J2125" i="157" s="1"/>
  <c r="K2125" i="157" s="1"/>
  <c r="J16" i="46"/>
  <c r="J2126" i="157" s="1"/>
  <c r="K2126" i="157" s="1"/>
  <c r="J17" i="46"/>
  <c r="J2127" i="157" s="1"/>
  <c r="K2127" i="157" s="1"/>
  <c r="J11" i="46"/>
  <c r="J2121" i="157" s="1"/>
  <c r="K2121" i="157" s="1"/>
  <c r="L51" i="44"/>
  <c r="J2076" i="157" s="1"/>
  <c r="K2076" i="157" s="1"/>
  <c r="L52" i="44"/>
  <c r="J2077" i="157" s="1"/>
  <c r="K2077" i="157" s="1"/>
  <c r="L53" i="44"/>
  <c r="J2078" i="157" s="1"/>
  <c r="K2078" i="157" s="1"/>
  <c r="L50" i="44"/>
  <c r="J2075" i="157" s="1"/>
  <c r="K2075" i="157" s="1"/>
  <c r="L33" i="44"/>
  <c r="J2063" i="157" s="1"/>
  <c r="K2063" i="157" s="1"/>
  <c r="L34" i="44"/>
  <c r="J2064" i="157" s="1"/>
  <c r="K2064" i="157" s="1"/>
  <c r="L35" i="44"/>
  <c r="J2065" i="157" s="1"/>
  <c r="K2065" i="157" s="1"/>
  <c r="L36" i="44"/>
  <c r="J2066" i="157" s="1"/>
  <c r="K2066" i="157" s="1"/>
  <c r="L37" i="44"/>
  <c r="J2067" i="157" s="1"/>
  <c r="K2067" i="157" s="1"/>
  <c r="L38" i="44"/>
  <c r="J2068" i="157" s="1"/>
  <c r="K2068" i="157" s="1"/>
  <c r="L39" i="44"/>
  <c r="J2069" i="157" s="1"/>
  <c r="K2069" i="157" s="1"/>
  <c r="L40" i="44"/>
  <c r="J2070" i="157" s="1"/>
  <c r="K2070" i="157" s="1"/>
  <c r="L15" i="44"/>
  <c r="J2047" i="157" s="1"/>
  <c r="K2047" i="157" s="1"/>
  <c r="L16" i="44"/>
  <c r="J2048" i="157" s="1"/>
  <c r="K2048" i="157" s="1"/>
  <c r="L17" i="44"/>
  <c r="J2049" i="157" s="1"/>
  <c r="K2049" i="157" s="1"/>
  <c r="L18" i="44"/>
  <c r="J2050" i="157" s="1"/>
  <c r="K2050" i="157" s="1"/>
  <c r="L19" i="44"/>
  <c r="J2051" i="157" s="1"/>
  <c r="K2051" i="157" s="1"/>
  <c r="L20" i="44"/>
  <c r="J2052" i="157" s="1"/>
  <c r="K2052" i="157" s="1"/>
  <c r="L21" i="44"/>
  <c r="J2053" i="157" s="1"/>
  <c r="K2053" i="157" s="1"/>
  <c r="L22" i="44"/>
  <c r="J2054" i="157" s="1"/>
  <c r="K2054" i="157" s="1"/>
  <c r="L23" i="44"/>
  <c r="J2055" i="157" s="1"/>
  <c r="K2055" i="157" s="1"/>
  <c r="L24" i="44"/>
  <c r="J2056" i="157" s="1"/>
  <c r="K2056" i="157" s="1"/>
  <c r="L25" i="44"/>
  <c r="J2057" i="157" s="1"/>
  <c r="K2057" i="157" s="1"/>
  <c r="J51" i="44"/>
  <c r="J2038" i="157" s="1"/>
  <c r="K2038" i="157" s="1"/>
  <c r="J52" i="44"/>
  <c r="J2039" i="157" s="1"/>
  <c r="K2039" i="157" s="1"/>
  <c r="J53" i="44"/>
  <c r="J2040" i="157" s="1"/>
  <c r="K2040" i="157" s="1"/>
  <c r="J50" i="44"/>
  <c r="J2037" i="157" s="1"/>
  <c r="K2037" i="157" s="1"/>
  <c r="J33" i="44"/>
  <c r="J2025" i="157" s="1"/>
  <c r="K2025" i="157" s="1"/>
  <c r="J34" i="44"/>
  <c r="J2026" i="157" s="1"/>
  <c r="K2026" i="157" s="1"/>
  <c r="J35" i="44"/>
  <c r="J2027" i="157" s="1"/>
  <c r="K2027" i="157" s="1"/>
  <c r="J36" i="44"/>
  <c r="J2028" i="157" s="1"/>
  <c r="K2028" i="157" s="1"/>
  <c r="J37" i="44"/>
  <c r="J2029" i="157" s="1"/>
  <c r="K2029" i="157" s="1"/>
  <c r="J38" i="44"/>
  <c r="J2030" i="157" s="1"/>
  <c r="K2030" i="157" s="1"/>
  <c r="J39" i="44"/>
  <c r="J2031" i="157" s="1"/>
  <c r="K2031" i="157" s="1"/>
  <c r="J40" i="44"/>
  <c r="J2032" i="157" s="1"/>
  <c r="K2032" i="157" s="1"/>
  <c r="J16" i="44"/>
  <c r="J2010" i="157" s="1"/>
  <c r="K2010" i="157" s="1"/>
  <c r="J17" i="44"/>
  <c r="J2011" i="157" s="1"/>
  <c r="K2011" i="157" s="1"/>
  <c r="J18" i="44"/>
  <c r="J2012" i="157" s="1"/>
  <c r="K2012" i="157" s="1"/>
  <c r="J19" i="44"/>
  <c r="J2013" i="157" s="1"/>
  <c r="K2013" i="157" s="1"/>
  <c r="J20" i="44"/>
  <c r="J2014" i="157" s="1"/>
  <c r="K2014" i="157" s="1"/>
  <c r="J21" i="44"/>
  <c r="J2015" i="157" s="1"/>
  <c r="K2015" i="157" s="1"/>
  <c r="J22" i="44"/>
  <c r="J2016" i="157" s="1"/>
  <c r="K2016" i="157" s="1"/>
  <c r="J23" i="44"/>
  <c r="J2017" i="157" s="1"/>
  <c r="K2017" i="157" s="1"/>
  <c r="J24" i="44"/>
  <c r="J2018" i="157" s="1"/>
  <c r="K2018" i="157" s="1"/>
  <c r="J25" i="44"/>
  <c r="J2019" i="157" s="1"/>
  <c r="K2019" i="157" s="1"/>
  <c r="H51" i="44"/>
  <c r="J2000" i="157" s="1"/>
  <c r="K2000" i="157" s="1"/>
  <c r="H52" i="44"/>
  <c r="J2001" i="157" s="1"/>
  <c r="K2001" i="157" s="1"/>
  <c r="H53" i="44"/>
  <c r="J2002" i="157" s="1"/>
  <c r="K2002" i="157" s="1"/>
  <c r="H50" i="44"/>
  <c r="J1999" i="157" s="1"/>
  <c r="K1999" i="157" s="1"/>
  <c r="H33" i="44"/>
  <c r="J1987" i="157" s="1"/>
  <c r="K1987" i="157" s="1"/>
  <c r="H34" i="44"/>
  <c r="J1988" i="157" s="1"/>
  <c r="K1988" i="157" s="1"/>
  <c r="H35" i="44"/>
  <c r="J1989" i="157" s="1"/>
  <c r="K1989" i="157" s="1"/>
  <c r="H36" i="44"/>
  <c r="J1990" i="157" s="1"/>
  <c r="K1990" i="157" s="1"/>
  <c r="H37" i="44"/>
  <c r="J1991" i="157" s="1"/>
  <c r="K1991" i="157" s="1"/>
  <c r="H38" i="44"/>
  <c r="J1992" i="157" s="1"/>
  <c r="K1992" i="157" s="1"/>
  <c r="H39" i="44"/>
  <c r="J1993" i="157" s="1"/>
  <c r="K1993" i="157" s="1"/>
  <c r="H40" i="44"/>
  <c r="J1994" i="157" s="1"/>
  <c r="K1994" i="157" s="1"/>
  <c r="H15" i="44"/>
  <c r="J1971" i="157" s="1"/>
  <c r="K1971" i="157" s="1"/>
  <c r="H16" i="44"/>
  <c r="J1972" i="157" s="1"/>
  <c r="K1972" i="157" s="1"/>
  <c r="H17" i="44"/>
  <c r="J1973" i="157" s="1"/>
  <c r="K1973" i="157" s="1"/>
  <c r="H18" i="44"/>
  <c r="J1974" i="157" s="1"/>
  <c r="K1974" i="157" s="1"/>
  <c r="H19" i="44"/>
  <c r="J1975" i="157" s="1"/>
  <c r="K1975" i="157" s="1"/>
  <c r="H20" i="44"/>
  <c r="J1976" i="157" s="1"/>
  <c r="K1976" i="157" s="1"/>
  <c r="H21" i="44"/>
  <c r="J1977" i="157" s="1"/>
  <c r="K1977" i="157" s="1"/>
  <c r="H22" i="44"/>
  <c r="J1978" i="157" s="1"/>
  <c r="K1978" i="157" s="1"/>
  <c r="H23" i="44"/>
  <c r="J1979" i="157" s="1"/>
  <c r="K1979" i="157" s="1"/>
  <c r="H24" i="44"/>
  <c r="J1980" i="157" s="1"/>
  <c r="K1980" i="157" s="1"/>
  <c r="H25" i="44"/>
  <c r="J1981" i="157" s="1"/>
  <c r="K1981" i="157" s="1"/>
  <c r="F51" i="44"/>
  <c r="J1962" i="157" s="1"/>
  <c r="K1962" i="157" s="1"/>
  <c r="F52" i="44"/>
  <c r="J1963" i="157" s="1"/>
  <c r="K1963" i="157" s="1"/>
  <c r="F53" i="44"/>
  <c r="J1964" i="157" s="1"/>
  <c r="K1964" i="157" s="1"/>
  <c r="F50" i="44"/>
  <c r="J1961" i="157" s="1"/>
  <c r="K1961" i="157" s="1"/>
  <c r="F33" i="44"/>
  <c r="J1949" i="157" s="1"/>
  <c r="K1949" i="157" s="1"/>
  <c r="F34" i="44"/>
  <c r="J1950" i="157" s="1"/>
  <c r="K1950" i="157" s="1"/>
  <c r="F35" i="44"/>
  <c r="J1951" i="157" s="1"/>
  <c r="K1951" i="157" s="1"/>
  <c r="F36" i="44"/>
  <c r="J1952" i="157" s="1"/>
  <c r="K1952" i="157" s="1"/>
  <c r="F37" i="44"/>
  <c r="J1953" i="157" s="1"/>
  <c r="K1953" i="157" s="1"/>
  <c r="F38" i="44"/>
  <c r="J1954" i="157" s="1"/>
  <c r="K1954" i="157" s="1"/>
  <c r="F39" i="44"/>
  <c r="J1955" i="157" s="1"/>
  <c r="K1955" i="157" s="1"/>
  <c r="F40" i="44"/>
  <c r="J1956" i="157" s="1"/>
  <c r="K1956" i="157" s="1"/>
  <c r="F16" i="44"/>
  <c r="J1934" i="157" s="1"/>
  <c r="K1934" i="157" s="1"/>
  <c r="F17" i="44"/>
  <c r="J1935" i="157" s="1"/>
  <c r="K1935" i="157" s="1"/>
  <c r="F18" i="44"/>
  <c r="J1936" i="157" s="1"/>
  <c r="K1936" i="157" s="1"/>
  <c r="F19" i="44"/>
  <c r="J1937" i="157" s="1"/>
  <c r="K1937" i="157" s="1"/>
  <c r="F20" i="44"/>
  <c r="J1938" i="157" s="1"/>
  <c r="K1938" i="157" s="1"/>
  <c r="F21" i="44"/>
  <c r="J1939" i="157" s="1"/>
  <c r="K1939" i="157" s="1"/>
  <c r="F22" i="44"/>
  <c r="J1940" i="157" s="1"/>
  <c r="K1940" i="157" s="1"/>
  <c r="F23" i="44"/>
  <c r="J1941" i="157" s="1"/>
  <c r="K1941" i="157" s="1"/>
  <c r="F24" i="44"/>
  <c r="J1942" i="157" s="1"/>
  <c r="K1942" i="157" s="1"/>
  <c r="F25" i="44"/>
  <c r="J1943" i="157" s="1"/>
  <c r="K1943" i="157" s="1"/>
  <c r="D51" i="44"/>
  <c r="J1924" i="157" s="1"/>
  <c r="K1924" i="157" s="1"/>
  <c r="D52" i="44"/>
  <c r="J1925" i="157" s="1"/>
  <c r="K1925" i="157" s="1"/>
  <c r="D53" i="44"/>
  <c r="J1926" i="157" s="1"/>
  <c r="K1926" i="157" s="1"/>
  <c r="D50" i="44"/>
  <c r="J1923" i="157" s="1"/>
  <c r="K1923" i="157" s="1"/>
  <c r="D33" i="44"/>
  <c r="J1911" i="157" s="1"/>
  <c r="K1911" i="157" s="1"/>
  <c r="D34" i="44"/>
  <c r="J1912" i="157" s="1"/>
  <c r="K1912" i="157" s="1"/>
  <c r="D35" i="44"/>
  <c r="J1913" i="157" s="1"/>
  <c r="K1913" i="157" s="1"/>
  <c r="D36" i="44"/>
  <c r="J1914" i="157" s="1"/>
  <c r="K1914" i="157" s="1"/>
  <c r="D37" i="44"/>
  <c r="J1915" i="157" s="1"/>
  <c r="K1915" i="157" s="1"/>
  <c r="D38" i="44"/>
  <c r="J1916" i="157" s="1"/>
  <c r="K1916" i="157" s="1"/>
  <c r="D39" i="44"/>
  <c r="J1917" i="157" s="1"/>
  <c r="K1917" i="157" s="1"/>
  <c r="D40" i="44"/>
  <c r="J1918" i="157" s="1"/>
  <c r="K1918" i="157" s="1"/>
  <c r="D15" i="44"/>
  <c r="D16" i="44"/>
  <c r="D17" i="44"/>
  <c r="D18" i="44"/>
  <c r="D19" i="44"/>
  <c r="D20" i="44"/>
  <c r="D21" i="44"/>
  <c r="D22" i="44"/>
  <c r="D23" i="44"/>
  <c r="D24" i="44"/>
  <c r="D25" i="44"/>
  <c r="B51" i="44"/>
  <c r="J1886" i="157" s="1"/>
  <c r="K1886" i="157" s="1"/>
  <c r="B52" i="44"/>
  <c r="J1887" i="157" s="1"/>
  <c r="K1887" i="157" s="1"/>
  <c r="B53" i="44"/>
  <c r="J1888" i="157" s="1"/>
  <c r="K1888" i="157" s="1"/>
  <c r="B50" i="44"/>
  <c r="J1885" i="157" s="1"/>
  <c r="K1885" i="157" s="1"/>
  <c r="B33" i="44"/>
  <c r="J1873" i="157" s="1"/>
  <c r="K1873" i="157" s="1"/>
  <c r="B34" i="44"/>
  <c r="J1874" i="157" s="1"/>
  <c r="K1874" i="157" s="1"/>
  <c r="B35" i="44"/>
  <c r="J1875" i="157" s="1"/>
  <c r="K1875" i="157" s="1"/>
  <c r="B36" i="44"/>
  <c r="J1876" i="157" s="1"/>
  <c r="K1876" i="157" s="1"/>
  <c r="B37" i="44"/>
  <c r="J1877" i="157" s="1"/>
  <c r="K1877" i="157" s="1"/>
  <c r="B38" i="44"/>
  <c r="J1878" i="157" s="1"/>
  <c r="K1878" i="157" s="1"/>
  <c r="B39" i="44"/>
  <c r="J1879" i="157" s="1"/>
  <c r="K1879" i="157" s="1"/>
  <c r="B40" i="44"/>
  <c r="J1880" i="157" s="1"/>
  <c r="K1880" i="157" s="1"/>
  <c r="B15" i="44"/>
  <c r="J1857" i="157" s="1"/>
  <c r="K1857" i="157" s="1"/>
  <c r="B16" i="44"/>
  <c r="J1858" i="157" s="1"/>
  <c r="K1858" i="157" s="1"/>
  <c r="B17" i="44"/>
  <c r="J1859" i="157" s="1"/>
  <c r="K1859" i="157" s="1"/>
  <c r="B18" i="44"/>
  <c r="J1860" i="157" s="1"/>
  <c r="K1860" i="157" s="1"/>
  <c r="B19" i="44"/>
  <c r="J1861" i="157" s="1"/>
  <c r="K1861" i="157" s="1"/>
  <c r="B20" i="44"/>
  <c r="J1862" i="157" s="1"/>
  <c r="K1862" i="157" s="1"/>
  <c r="B21" i="44"/>
  <c r="J1863" i="157" s="1"/>
  <c r="K1863" i="157" s="1"/>
  <c r="B22" i="44"/>
  <c r="J1864" i="157" s="1"/>
  <c r="K1864" i="157" s="1"/>
  <c r="B23" i="44"/>
  <c r="J1865" i="157" s="1"/>
  <c r="K1865" i="157" s="1"/>
  <c r="B24" i="44"/>
  <c r="J1866" i="157" s="1"/>
  <c r="K1866" i="157" s="1"/>
  <c r="B25" i="44"/>
  <c r="J1867" i="157" s="1"/>
  <c r="K1867" i="157" s="1"/>
  <c r="J16" i="42"/>
  <c r="J1483" i="157" s="1"/>
  <c r="K1483" i="157" s="1"/>
  <c r="J17" i="42"/>
  <c r="J1484" i="157" s="1"/>
  <c r="K1484" i="157" s="1"/>
  <c r="J18" i="42"/>
  <c r="J1485" i="157" s="1"/>
  <c r="K1485" i="157" s="1"/>
  <c r="J19" i="42"/>
  <c r="J1486" i="157" s="1"/>
  <c r="K1486" i="157" s="1"/>
  <c r="J20" i="42"/>
  <c r="J1487" i="157" s="1"/>
  <c r="K1487" i="157" s="1"/>
  <c r="J21" i="42"/>
  <c r="J1488" i="157" s="1"/>
  <c r="K1488" i="157" s="1"/>
  <c r="J15" i="42"/>
  <c r="J1482" i="157" s="1"/>
  <c r="K1482" i="157" s="1"/>
  <c r="H16" i="42"/>
  <c r="J1474" i="157" s="1"/>
  <c r="K1474" i="157" s="1"/>
  <c r="H17" i="42"/>
  <c r="J1475" i="157" s="1"/>
  <c r="K1475" i="157" s="1"/>
  <c r="H18" i="42"/>
  <c r="J1476" i="157" s="1"/>
  <c r="K1476" i="157" s="1"/>
  <c r="H19" i="42"/>
  <c r="J1477" i="157" s="1"/>
  <c r="K1477" i="157" s="1"/>
  <c r="H20" i="42"/>
  <c r="J1478" i="157" s="1"/>
  <c r="K1478" i="157" s="1"/>
  <c r="H21" i="42"/>
  <c r="J1479" i="157" s="1"/>
  <c r="K1479" i="157" s="1"/>
  <c r="H15" i="42"/>
  <c r="J1473" i="157" s="1"/>
  <c r="K1473" i="157" s="1"/>
  <c r="F16" i="42"/>
  <c r="J1465" i="157" s="1"/>
  <c r="K1465" i="157" s="1"/>
  <c r="F17" i="42"/>
  <c r="J1466" i="157" s="1"/>
  <c r="K1466" i="157" s="1"/>
  <c r="F18" i="42"/>
  <c r="J1467" i="157" s="1"/>
  <c r="K1467" i="157" s="1"/>
  <c r="F19" i="42"/>
  <c r="J1468" i="157" s="1"/>
  <c r="K1468" i="157" s="1"/>
  <c r="F20" i="42"/>
  <c r="J1469" i="157" s="1"/>
  <c r="K1469" i="157" s="1"/>
  <c r="F21" i="42"/>
  <c r="J1470" i="157" s="1"/>
  <c r="K1470" i="157" s="1"/>
  <c r="F15" i="42"/>
  <c r="J1464" i="157" s="1"/>
  <c r="K1464" i="157" s="1"/>
  <c r="D16" i="42"/>
  <c r="J1456" i="157" s="1"/>
  <c r="K1456" i="157" s="1"/>
  <c r="D17" i="42"/>
  <c r="J1457" i="157" s="1"/>
  <c r="K1457" i="157" s="1"/>
  <c r="D18" i="42"/>
  <c r="J1458" i="157" s="1"/>
  <c r="K1458" i="157" s="1"/>
  <c r="D19" i="42"/>
  <c r="J1459" i="157" s="1"/>
  <c r="K1459" i="157" s="1"/>
  <c r="D20" i="42"/>
  <c r="J1460" i="157" s="1"/>
  <c r="K1460" i="157" s="1"/>
  <c r="D21" i="42"/>
  <c r="J1461" i="157" s="1"/>
  <c r="K1461" i="157" s="1"/>
  <c r="D15" i="42"/>
  <c r="J1455" i="157" s="1"/>
  <c r="K1455" i="157" s="1"/>
  <c r="B16" i="42"/>
  <c r="J1447" i="157" s="1"/>
  <c r="K1447" i="157" s="1"/>
  <c r="B17" i="42"/>
  <c r="J1448" i="157" s="1"/>
  <c r="K1448" i="157" s="1"/>
  <c r="B18" i="42"/>
  <c r="J1449" i="157" s="1"/>
  <c r="K1449" i="157" s="1"/>
  <c r="B19" i="42"/>
  <c r="J1450" i="157" s="1"/>
  <c r="K1450" i="157" s="1"/>
  <c r="B20" i="42"/>
  <c r="J1451" i="157" s="1"/>
  <c r="K1451" i="157" s="1"/>
  <c r="B21" i="42"/>
  <c r="J1452" i="157" s="1"/>
  <c r="K1452" i="157" s="1"/>
  <c r="B15" i="42"/>
  <c r="J1446" i="157" s="1"/>
  <c r="K1446" i="157" s="1"/>
  <c r="P62" i="40"/>
  <c r="J1389" i="157" s="1"/>
  <c r="K1389" i="157" s="1"/>
  <c r="P63" i="40"/>
  <c r="J1390" i="157" s="1"/>
  <c r="K1390" i="157" s="1"/>
  <c r="P64" i="40"/>
  <c r="J1391" i="157" s="1"/>
  <c r="K1391" i="157" s="1"/>
  <c r="P61" i="40"/>
  <c r="J1388" i="157" s="1"/>
  <c r="K1388" i="157" s="1"/>
  <c r="P56" i="40"/>
  <c r="J1384" i="157" s="1"/>
  <c r="K1384" i="157" s="1"/>
  <c r="P57" i="40"/>
  <c r="J1385" i="157" s="1"/>
  <c r="K1385" i="157" s="1"/>
  <c r="P55" i="40"/>
  <c r="J1383" i="157" s="1"/>
  <c r="K1383" i="157" s="1"/>
  <c r="P36" i="40"/>
  <c r="J1370" i="157" s="1"/>
  <c r="K1370" i="157" s="1"/>
  <c r="P37" i="40"/>
  <c r="J1371" i="157" s="1"/>
  <c r="K1371" i="157" s="1"/>
  <c r="P38" i="40"/>
  <c r="J1372" i="157" s="1"/>
  <c r="K1372" i="157" s="1"/>
  <c r="P39" i="40"/>
  <c r="J1373" i="157" s="1"/>
  <c r="K1373" i="157" s="1"/>
  <c r="P40" i="40"/>
  <c r="J1374" i="157" s="1"/>
  <c r="K1374" i="157" s="1"/>
  <c r="P41" i="40"/>
  <c r="J1375" i="157" s="1"/>
  <c r="K1375" i="157" s="1"/>
  <c r="P42" i="40"/>
  <c r="J1376" i="157" s="1"/>
  <c r="K1376" i="157" s="1"/>
  <c r="P43" i="40"/>
  <c r="J1377" i="157" s="1"/>
  <c r="K1377" i="157" s="1"/>
  <c r="P44" i="40"/>
  <c r="J1378" i="157" s="1"/>
  <c r="K1378" i="157" s="1"/>
  <c r="P35" i="40"/>
  <c r="P19" i="40"/>
  <c r="J1356" i="157" s="1"/>
  <c r="K1356" i="157" s="1"/>
  <c r="P20" i="40"/>
  <c r="J1357" i="157" s="1"/>
  <c r="K1357" i="157" s="1"/>
  <c r="P21" i="40"/>
  <c r="J1358" i="157" s="1"/>
  <c r="K1358" i="157" s="1"/>
  <c r="P22" i="40"/>
  <c r="J1359" i="157" s="1"/>
  <c r="K1359" i="157" s="1"/>
  <c r="P23" i="40"/>
  <c r="J1360" i="157" s="1"/>
  <c r="K1360" i="157" s="1"/>
  <c r="P24" i="40"/>
  <c r="J1361" i="157" s="1"/>
  <c r="K1361" i="157" s="1"/>
  <c r="P25" i="40"/>
  <c r="J1362" i="157" s="1"/>
  <c r="K1362" i="157" s="1"/>
  <c r="P26" i="40"/>
  <c r="J1363" i="157" s="1"/>
  <c r="K1363" i="157" s="1"/>
  <c r="P27" i="40"/>
  <c r="J1364" i="157" s="1"/>
  <c r="K1364" i="157" s="1"/>
  <c r="P18" i="40"/>
  <c r="J1355" i="157" s="1"/>
  <c r="K1355" i="157" s="1"/>
  <c r="P16" i="40"/>
  <c r="J1354" i="157" s="1"/>
  <c r="K1354" i="157" s="1"/>
  <c r="N62" i="40"/>
  <c r="J1344" i="157" s="1"/>
  <c r="K1344" i="157" s="1"/>
  <c r="N63" i="40"/>
  <c r="J1345" i="157" s="1"/>
  <c r="K1345" i="157" s="1"/>
  <c r="N64" i="40"/>
  <c r="J1346" i="157" s="1"/>
  <c r="K1346" i="157" s="1"/>
  <c r="N61" i="40"/>
  <c r="J1343" i="157" s="1"/>
  <c r="K1343" i="157" s="1"/>
  <c r="N56" i="40"/>
  <c r="J1339" i="157" s="1"/>
  <c r="K1339" i="157" s="1"/>
  <c r="N57" i="40"/>
  <c r="J1340" i="157" s="1"/>
  <c r="K1340" i="157" s="1"/>
  <c r="N55" i="40"/>
  <c r="J1338" i="157" s="1"/>
  <c r="K1338" i="157" s="1"/>
  <c r="N36" i="40"/>
  <c r="J1325" i="157" s="1"/>
  <c r="K1325" i="157" s="1"/>
  <c r="N37" i="40"/>
  <c r="J1326" i="157" s="1"/>
  <c r="K1326" i="157" s="1"/>
  <c r="N38" i="40"/>
  <c r="J1327" i="157" s="1"/>
  <c r="K1327" i="157" s="1"/>
  <c r="N39" i="40"/>
  <c r="J1328" i="157" s="1"/>
  <c r="K1328" i="157" s="1"/>
  <c r="N40" i="40"/>
  <c r="J1329" i="157" s="1"/>
  <c r="K1329" i="157" s="1"/>
  <c r="N41" i="40"/>
  <c r="J1330" i="157" s="1"/>
  <c r="K1330" i="157" s="1"/>
  <c r="N42" i="40"/>
  <c r="J1331" i="157" s="1"/>
  <c r="K1331" i="157" s="1"/>
  <c r="N43" i="40"/>
  <c r="J1332" i="157" s="1"/>
  <c r="K1332" i="157" s="1"/>
  <c r="N44" i="40"/>
  <c r="J1333" i="157" s="1"/>
  <c r="K1333" i="157" s="1"/>
  <c r="N35" i="40"/>
  <c r="N19" i="40"/>
  <c r="J1311" i="157" s="1"/>
  <c r="K1311" i="157" s="1"/>
  <c r="N20" i="40"/>
  <c r="J1312" i="157" s="1"/>
  <c r="K1312" i="157" s="1"/>
  <c r="N21" i="40"/>
  <c r="J1313" i="157" s="1"/>
  <c r="K1313" i="157" s="1"/>
  <c r="N22" i="40"/>
  <c r="J1314" i="157" s="1"/>
  <c r="K1314" i="157" s="1"/>
  <c r="N23" i="40"/>
  <c r="J1315" i="157" s="1"/>
  <c r="K1315" i="157" s="1"/>
  <c r="N24" i="40"/>
  <c r="J1316" i="157" s="1"/>
  <c r="K1316" i="157" s="1"/>
  <c r="N25" i="40"/>
  <c r="J1317" i="157" s="1"/>
  <c r="K1317" i="157" s="1"/>
  <c r="N26" i="40"/>
  <c r="J1318" i="157" s="1"/>
  <c r="K1318" i="157" s="1"/>
  <c r="N27" i="40"/>
  <c r="J1319" i="157" s="1"/>
  <c r="K1319" i="157" s="1"/>
  <c r="N18" i="40"/>
  <c r="J1310" i="157" s="1"/>
  <c r="K1310" i="157" s="1"/>
  <c r="N16" i="40"/>
  <c r="J1309" i="157" s="1"/>
  <c r="K1309" i="157" s="1"/>
  <c r="L62" i="40"/>
  <c r="J1299" i="157" s="1"/>
  <c r="K1299" i="157" s="1"/>
  <c r="L63" i="40"/>
  <c r="J1300" i="157" s="1"/>
  <c r="K1300" i="157" s="1"/>
  <c r="L64" i="40"/>
  <c r="J1301" i="157" s="1"/>
  <c r="K1301" i="157" s="1"/>
  <c r="L61" i="40"/>
  <c r="J1298" i="157" s="1"/>
  <c r="K1298" i="157" s="1"/>
  <c r="L56" i="40"/>
  <c r="J1294" i="157" s="1"/>
  <c r="K1294" i="157" s="1"/>
  <c r="L57" i="40"/>
  <c r="J1295" i="157" s="1"/>
  <c r="K1295" i="157" s="1"/>
  <c r="L55" i="40"/>
  <c r="J1293" i="157" s="1"/>
  <c r="K1293" i="157" s="1"/>
  <c r="L36" i="40"/>
  <c r="J1280" i="157" s="1"/>
  <c r="K1280" i="157" s="1"/>
  <c r="L37" i="40"/>
  <c r="J1281" i="157" s="1"/>
  <c r="K1281" i="157" s="1"/>
  <c r="L38" i="40"/>
  <c r="J1282" i="157" s="1"/>
  <c r="K1282" i="157" s="1"/>
  <c r="L39" i="40"/>
  <c r="J1283" i="157" s="1"/>
  <c r="K1283" i="157" s="1"/>
  <c r="L40" i="40"/>
  <c r="J1284" i="157" s="1"/>
  <c r="K1284" i="157" s="1"/>
  <c r="L41" i="40"/>
  <c r="J1285" i="157" s="1"/>
  <c r="K1285" i="157" s="1"/>
  <c r="L42" i="40"/>
  <c r="J1286" i="157" s="1"/>
  <c r="K1286" i="157" s="1"/>
  <c r="L43" i="40"/>
  <c r="J1287" i="157" s="1"/>
  <c r="K1287" i="157" s="1"/>
  <c r="L44" i="40"/>
  <c r="J1288" i="157" s="1"/>
  <c r="K1288" i="157" s="1"/>
  <c r="L35" i="40"/>
  <c r="L19" i="40"/>
  <c r="J1266" i="157" s="1"/>
  <c r="K1266" i="157" s="1"/>
  <c r="L20" i="40"/>
  <c r="J1267" i="157" s="1"/>
  <c r="K1267" i="157" s="1"/>
  <c r="L21" i="40"/>
  <c r="J1268" i="157" s="1"/>
  <c r="K1268" i="157" s="1"/>
  <c r="L22" i="40"/>
  <c r="J1269" i="157" s="1"/>
  <c r="K1269" i="157" s="1"/>
  <c r="L23" i="40"/>
  <c r="J1270" i="157" s="1"/>
  <c r="K1270" i="157" s="1"/>
  <c r="L24" i="40"/>
  <c r="J1271" i="157" s="1"/>
  <c r="K1271" i="157" s="1"/>
  <c r="L25" i="40"/>
  <c r="J1272" i="157" s="1"/>
  <c r="K1272" i="157" s="1"/>
  <c r="L26" i="40"/>
  <c r="J1273" i="157" s="1"/>
  <c r="K1273" i="157" s="1"/>
  <c r="L27" i="40"/>
  <c r="J1274" i="157" s="1"/>
  <c r="K1274" i="157" s="1"/>
  <c r="L18" i="40"/>
  <c r="J1265" i="157" s="1"/>
  <c r="K1265" i="157" s="1"/>
  <c r="J62" i="40"/>
  <c r="J1254" i="157" s="1"/>
  <c r="K1254" i="157" s="1"/>
  <c r="J63" i="40"/>
  <c r="J1255" i="157" s="1"/>
  <c r="K1255" i="157" s="1"/>
  <c r="J64" i="40"/>
  <c r="J1256" i="157" s="1"/>
  <c r="K1256" i="157" s="1"/>
  <c r="J61" i="40"/>
  <c r="J1253" i="157" s="1"/>
  <c r="K1253" i="157" s="1"/>
  <c r="J56" i="40"/>
  <c r="J1249" i="157" s="1"/>
  <c r="K1249" i="157" s="1"/>
  <c r="J57" i="40"/>
  <c r="J1250" i="157" s="1"/>
  <c r="K1250" i="157" s="1"/>
  <c r="J55" i="40"/>
  <c r="J1248" i="157" s="1"/>
  <c r="K1248" i="157" s="1"/>
  <c r="J36" i="40"/>
  <c r="J1235" i="157" s="1"/>
  <c r="K1235" i="157" s="1"/>
  <c r="J37" i="40"/>
  <c r="J1236" i="157" s="1"/>
  <c r="K1236" i="157" s="1"/>
  <c r="J38" i="40"/>
  <c r="J1237" i="157" s="1"/>
  <c r="K1237" i="157" s="1"/>
  <c r="J39" i="40"/>
  <c r="J1238" i="157" s="1"/>
  <c r="K1238" i="157" s="1"/>
  <c r="J40" i="40"/>
  <c r="J1239" i="157" s="1"/>
  <c r="K1239" i="157" s="1"/>
  <c r="J41" i="40"/>
  <c r="J1240" i="157" s="1"/>
  <c r="K1240" i="157" s="1"/>
  <c r="J42" i="40"/>
  <c r="J1241" i="157" s="1"/>
  <c r="K1241" i="157" s="1"/>
  <c r="J43" i="40"/>
  <c r="J1242" i="157" s="1"/>
  <c r="K1242" i="157" s="1"/>
  <c r="J44" i="40"/>
  <c r="J1243" i="157" s="1"/>
  <c r="K1243" i="157" s="1"/>
  <c r="J35" i="40"/>
  <c r="J27" i="40"/>
  <c r="J1229" i="157" s="1"/>
  <c r="K1229" i="157" s="1"/>
  <c r="J19" i="40"/>
  <c r="J1221" i="157" s="1"/>
  <c r="K1221" i="157" s="1"/>
  <c r="J20" i="40"/>
  <c r="J1222" i="157" s="1"/>
  <c r="K1222" i="157" s="1"/>
  <c r="J21" i="40"/>
  <c r="J1223" i="157" s="1"/>
  <c r="K1223" i="157" s="1"/>
  <c r="J22" i="40"/>
  <c r="J1224" i="157" s="1"/>
  <c r="K1224" i="157" s="1"/>
  <c r="J23" i="40"/>
  <c r="J1225" i="157" s="1"/>
  <c r="K1225" i="157" s="1"/>
  <c r="J24" i="40"/>
  <c r="J1226" i="157" s="1"/>
  <c r="K1226" i="157" s="1"/>
  <c r="J25" i="40"/>
  <c r="J1227" i="157" s="1"/>
  <c r="K1227" i="157" s="1"/>
  <c r="J26" i="40"/>
  <c r="J1228" i="157" s="1"/>
  <c r="K1228" i="157" s="1"/>
  <c r="J18" i="40"/>
  <c r="J1220" i="157" s="1"/>
  <c r="K1220" i="157" s="1"/>
  <c r="J16" i="40"/>
  <c r="J1219" i="157" s="1"/>
  <c r="K1219" i="157" s="1"/>
  <c r="H62" i="40"/>
  <c r="J1209" i="157" s="1"/>
  <c r="K1209" i="157" s="1"/>
  <c r="H63" i="40"/>
  <c r="J1210" i="157" s="1"/>
  <c r="K1210" i="157" s="1"/>
  <c r="H64" i="40"/>
  <c r="J1211" i="157" s="1"/>
  <c r="K1211" i="157" s="1"/>
  <c r="H61" i="40"/>
  <c r="J1208" i="157" s="1"/>
  <c r="K1208" i="157" s="1"/>
  <c r="H56" i="40"/>
  <c r="J1204" i="157" s="1"/>
  <c r="K1204" i="157" s="1"/>
  <c r="H57" i="40"/>
  <c r="J1205" i="157" s="1"/>
  <c r="K1205" i="157" s="1"/>
  <c r="H55" i="40"/>
  <c r="J1203" i="157" s="1"/>
  <c r="K1203" i="157" s="1"/>
  <c r="H36" i="40"/>
  <c r="H37" i="40"/>
  <c r="J1191" i="157" s="1"/>
  <c r="K1191" i="157" s="1"/>
  <c r="H38" i="40"/>
  <c r="J1192" i="157" s="1"/>
  <c r="K1192" i="157" s="1"/>
  <c r="H39" i="40"/>
  <c r="J1193" i="157" s="1"/>
  <c r="K1193" i="157" s="1"/>
  <c r="H40" i="40"/>
  <c r="J1194" i="157" s="1"/>
  <c r="K1194" i="157" s="1"/>
  <c r="H41" i="40"/>
  <c r="J1195" i="157" s="1"/>
  <c r="K1195" i="157" s="1"/>
  <c r="H42" i="40"/>
  <c r="J1196" i="157" s="1"/>
  <c r="K1196" i="157" s="1"/>
  <c r="H43" i="40"/>
  <c r="J1197" i="157" s="1"/>
  <c r="K1197" i="157" s="1"/>
  <c r="H44" i="40"/>
  <c r="J1198" i="157" s="1"/>
  <c r="K1198" i="157" s="1"/>
  <c r="H35" i="40"/>
  <c r="H19" i="40"/>
  <c r="J1176" i="157" s="1"/>
  <c r="K1176" i="157" s="1"/>
  <c r="H20" i="40"/>
  <c r="J1177" i="157" s="1"/>
  <c r="K1177" i="157" s="1"/>
  <c r="H21" i="40"/>
  <c r="J1178" i="157" s="1"/>
  <c r="K1178" i="157" s="1"/>
  <c r="H22" i="40"/>
  <c r="J1179" i="157" s="1"/>
  <c r="K1179" i="157" s="1"/>
  <c r="H23" i="40"/>
  <c r="J1180" i="157" s="1"/>
  <c r="K1180" i="157" s="1"/>
  <c r="H24" i="40"/>
  <c r="J1181" i="157" s="1"/>
  <c r="K1181" i="157" s="1"/>
  <c r="H25" i="40"/>
  <c r="J1182" i="157" s="1"/>
  <c r="K1182" i="157" s="1"/>
  <c r="H26" i="40"/>
  <c r="J1183" i="157" s="1"/>
  <c r="K1183" i="157" s="1"/>
  <c r="H27" i="40"/>
  <c r="J1184" i="157" s="1"/>
  <c r="K1184" i="157" s="1"/>
  <c r="H18" i="40"/>
  <c r="J1175" i="157" s="1"/>
  <c r="K1175" i="157" s="1"/>
  <c r="F62" i="40"/>
  <c r="J1164" i="157" s="1"/>
  <c r="K1164" i="157" s="1"/>
  <c r="F63" i="40"/>
  <c r="J1165" i="157" s="1"/>
  <c r="K1165" i="157" s="1"/>
  <c r="F64" i="40"/>
  <c r="J1166" i="157" s="1"/>
  <c r="K1166" i="157" s="1"/>
  <c r="F61" i="40"/>
  <c r="J1163" i="157" s="1"/>
  <c r="K1163" i="157" s="1"/>
  <c r="F56" i="40"/>
  <c r="J1159" i="157" s="1"/>
  <c r="K1159" i="157" s="1"/>
  <c r="F57" i="40"/>
  <c r="J1160" i="157" s="1"/>
  <c r="K1160" i="157" s="1"/>
  <c r="F55" i="40"/>
  <c r="J1158" i="157" s="1"/>
  <c r="K1158" i="157" s="1"/>
  <c r="F36" i="40"/>
  <c r="F37" i="40"/>
  <c r="J1146" i="157" s="1"/>
  <c r="K1146" i="157" s="1"/>
  <c r="F38" i="40"/>
  <c r="J1147" i="157" s="1"/>
  <c r="K1147" i="157" s="1"/>
  <c r="F39" i="40"/>
  <c r="J1148" i="157" s="1"/>
  <c r="K1148" i="157" s="1"/>
  <c r="F40" i="40"/>
  <c r="J1149" i="157" s="1"/>
  <c r="K1149" i="157" s="1"/>
  <c r="F41" i="40"/>
  <c r="J1150" i="157" s="1"/>
  <c r="K1150" i="157" s="1"/>
  <c r="F42" i="40"/>
  <c r="J1151" i="157" s="1"/>
  <c r="K1151" i="157" s="1"/>
  <c r="F43" i="40"/>
  <c r="J1152" i="157" s="1"/>
  <c r="K1152" i="157" s="1"/>
  <c r="F44" i="40"/>
  <c r="J1153" i="157" s="1"/>
  <c r="K1153" i="157" s="1"/>
  <c r="F35" i="40"/>
  <c r="F19" i="40"/>
  <c r="J1131" i="157" s="1"/>
  <c r="K1131" i="157" s="1"/>
  <c r="F20" i="40"/>
  <c r="J1132" i="157" s="1"/>
  <c r="K1132" i="157" s="1"/>
  <c r="F21" i="40"/>
  <c r="J1133" i="157" s="1"/>
  <c r="K1133" i="157" s="1"/>
  <c r="F22" i="40"/>
  <c r="J1134" i="157" s="1"/>
  <c r="K1134" i="157" s="1"/>
  <c r="F23" i="40"/>
  <c r="J1135" i="157" s="1"/>
  <c r="K1135" i="157" s="1"/>
  <c r="F24" i="40"/>
  <c r="J1136" i="157" s="1"/>
  <c r="K1136" i="157" s="1"/>
  <c r="F25" i="40"/>
  <c r="J1137" i="157" s="1"/>
  <c r="K1137" i="157" s="1"/>
  <c r="F26" i="40"/>
  <c r="J1138" i="157" s="1"/>
  <c r="K1138" i="157" s="1"/>
  <c r="F27" i="40"/>
  <c r="J1139" i="157" s="1"/>
  <c r="K1139" i="157" s="1"/>
  <c r="F18" i="40"/>
  <c r="J1130" i="157" s="1"/>
  <c r="K1130" i="157" s="1"/>
  <c r="F16" i="40"/>
  <c r="J1129" i="157" s="1"/>
  <c r="K1129" i="157" s="1"/>
  <c r="D62" i="40"/>
  <c r="J1119" i="157" s="1"/>
  <c r="K1119" i="157" s="1"/>
  <c r="D63" i="40"/>
  <c r="J1120" i="157" s="1"/>
  <c r="K1120" i="157" s="1"/>
  <c r="D64" i="40"/>
  <c r="J1121" i="157" s="1"/>
  <c r="K1121" i="157" s="1"/>
  <c r="D61" i="40"/>
  <c r="J1118" i="157" s="1"/>
  <c r="K1118" i="157" s="1"/>
  <c r="D56" i="40"/>
  <c r="J1114" i="157" s="1"/>
  <c r="K1114" i="157" s="1"/>
  <c r="D57" i="40"/>
  <c r="J1115" i="157" s="1"/>
  <c r="K1115" i="157" s="1"/>
  <c r="D55" i="40"/>
  <c r="J1113" i="157" s="1"/>
  <c r="K1113" i="157" s="1"/>
  <c r="D44" i="40"/>
  <c r="J1108" i="157" s="1"/>
  <c r="K1108" i="157" s="1"/>
  <c r="D19" i="40"/>
  <c r="J1086" i="157" s="1"/>
  <c r="K1086" i="157" s="1"/>
  <c r="D20" i="40"/>
  <c r="J1087" i="157" s="1"/>
  <c r="K1087" i="157" s="1"/>
  <c r="D21" i="40"/>
  <c r="J1088" i="157" s="1"/>
  <c r="K1088" i="157" s="1"/>
  <c r="D22" i="40"/>
  <c r="J1089" i="157" s="1"/>
  <c r="K1089" i="157" s="1"/>
  <c r="D23" i="40"/>
  <c r="J1090" i="157" s="1"/>
  <c r="K1090" i="157" s="1"/>
  <c r="D24" i="40"/>
  <c r="J1091" i="157" s="1"/>
  <c r="K1091" i="157" s="1"/>
  <c r="D25" i="40"/>
  <c r="J1092" i="157" s="1"/>
  <c r="K1092" i="157" s="1"/>
  <c r="D26" i="40"/>
  <c r="J1093" i="157" s="1"/>
  <c r="K1093" i="157" s="1"/>
  <c r="D27" i="40"/>
  <c r="J1094" i="157" s="1"/>
  <c r="K1094" i="157" s="1"/>
  <c r="D18" i="40"/>
  <c r="J1085" i="157" s="1"/>
  <c r="K1085" i="157" s="1"/>
  <c r="D16" i="40"/>
  <c r="J1084" i="157" s="1"/>
  <c r="K1084" i="157" s="1"/>
  <c r="B62" i="40"/>
  <c r="J1074" i="157" s="1"/>
  <c r="K1074" i="157" s="1"/>
  <c r="B63" i="40"/>
  <c r="J1075" i="157" s="1"/>
  <c r="K1075" i="157" s="1"/>
  <c r="B64" i="40"/>
  <c r="J1076" i="157" s="1"/>
  <c r="K1076" i="157" s="1"/>
  <c r="B61" i="40"/>
  <c r="J1073" i="157" s="1"/>
  <c r="K1073" i="157" s="1"/>
  <c r="B56" i="40"/>
  <c r="J1069" i="157" s="1"/>
  <c r="K1069" i="157" s="1"/>
  <c r="B57" i="40"/>
  <c r="J1070" i="157" s="1"/>
  <c r="K1070" i="157" s="1"/>
  <c r="B55" i="40"/>
  <c r="J1068" i="157" s="1"/>
  <c r="K1068" i="157" s="1"/>
  <c r="B25" i="40"/>
  <c r="J1047" i="157" s="1"/>
  <c r="K1047" i="157" s="1"/>
  <c r="B26" i="40"/>
  <c r="J1048" i="157" s="1"/>
  <c r="K1048" i="157" s="1"/>
  <c r="B27" i="40"/>
  <c r="J1049" i="157" s="1"/>
  <c r="K1049" i="157" s="1"/>
  <c r="B19" i="40"/>
  <c r="J1041" i="157" s="1"/>
  <c r="K1041" i="157" s="1"/>
  <c r="B20" i="40"/>
  <c r="J1042" i="157" s="1"/>
  <c r="K1042" i="157" s="1"/>
  <c r="B21" i="40"/>
  <c r="J1043" i="157" s="1"/>
  <c r="K1043" i="157" s="1"/>
  <c r="B22" i="40"/>
  <c r="J1044" i="157" s="1"/>
  <c r="K1044" i="157" s="1"/>
  <c r="B23" i="40"/>
  <c r="J1045" i="157" s="1"/>
  <c r="K1045" i="157" s="1"/>
  <c r="B24" i="40"/>
  <c r="J1046" i="157" s="1"/>
  <c r="K1046" i="157" s="1"/>
  <c r="B18" i="40"/>
  <c r="J1040" i="157" s="1"/>
  <c r="K1040" i="157" s="1"/>
  <c r="B16" i="40"/>
  <c r="J1039" i="157" s="1"/>
  <c r="K1039" i="157" s="1"/>
  <c r="G1038" i="92"/>
  <c r="L23" i="38"/>
  <c r="J1022" i="157" s="1"/>
  <c r="K1022" i="157" s="1"/>
  <c r="L22" i="38"/>
  <c r="J1021" i="157" s="1"/>
  <c r="K1021" i="157" s="1"/>
  <c r="L18" i="38"/>
  <c r="J1018" i="157" s="1"/>
  <c r="K1018" i="157" s="1"/>
  <c r="L17" i="38"/>
  <c r="J1017" i="157" s="1"/>
  <c r="K1017" i="157" s="1"/>
  <c r="J23" i="38"/>
  <c r="J1009" i="157" s="1"/>
  <c r="K1009" i="157" s="1"/>
  <c r="J22" i="38"/>
  <c r="J1008" i="157" s="1"/>
  <c r="K1008" i="157" s="1"/>
  <c r="J18" i="38"/>
  <c r="J1005" i="157" s="1"/>
  <c r="K1005" i="157" s="1"/>
  <c r="J17" i="38"/>
  <c r="J1004" i="157" s="1"/>
  <c r="K1004" i="157" s="1"/>
  <c r="K23" i="34"/>
  <c r="J932" i="157" s="1"/>
  <c r="K932" i="157" s="1"/>
  <c r="K24" i="34"/>
  <c r="J933" i="157" s="1"/>
  <c r="K933" i="157" s="1"/>
  <c r="K25" i="34"/>
  <c r="J934" i="157" s="1"/>
  <c r="K934" i="157" s="1"/>
  <c r="K26" i="34"/>
  <c r="J935" i="157" s="1"/>
  <c r="K935" i="157" s="1"/>
  <c r="K27" i="34"/>
  <c r="J936" i="157" s="1"/>
  <c r="K936" i="157" s="1"/>
  <c r="K28" i="34"/>
  <c r="J937" i="157" s="1"/>
  <c r="K937" i="157" s="1"/>
  <c r="K22" i="34"/>
  <c r="J931" i="157" s="1"/>
  <c r="K931" i="157" s="1"/>
  <c r="K10" i="34"/>
  <c r="J895" i="157" s="1"/>
  <c r="K895" i="157" s="1"/>
  <c r="K11" i="34"/>
  <c r="J896" i="157" s="1"/>
  <c r="K896" i="157" s="1"/>
  <c r="K12" i="34"/>
  <c r="J897" i="157" s="1"/>
  <c r="K897" i="157" s="1"/>
  <c r="K13" i="34"/>
  <c r="J898" i="157" s="1"/>
  <c r="K898" i="157" s="1"/>
  <c r="K14" i="34"/>
  <c r="J899" i="157" s="1"/>
  <c r="K899" i="157" s="1"/>
  <c r="K15" i="34"/>
  <c r="J900" i="157" s="1"/>
  <c r="K900" i="157" s="1"/>
  <c r="K9" i="34"/>
  <c r="J894" i="157" s="1"/>
  <c r="K894" i="157" s="1"/>
  <c r="R59" i="33"/>
  <c r="J867" i="157" s="1"/>
  <c r="K867" i="157" s="1"/>
  <c r="R46" i="33"/>
  <c r="J858" i="157" s="1"/>
  <c r="K858" i="157" s="1"/>
  <c r="R47" i="33"/>
  <c r="J859" i="157" s="1"/>
  <c r="K859" i="157" s="1"/>
  <c r="R48" i="33"/>
  <c r="J860" i="157" s="1"/>
  <c r="K860" i="157" s="1"/>
  <c r="R49" i="33"/>
  <c r="J861" i="157" s="1"/>
  <c r="K861" i="157" s="1"/>
  <c r="R50" i="33"/>
  <c r="J862" i="157" s="1"/>
  <c r="K862" i="157" s="1"/>
  <c r="R51" i="33"/>
  <c r="J863" i="157" s="1"/>
  <c r="K863" i="157" s="1"/>
  <c r="R52" i="33"/>
  <c r="J864" i="157" s="1"/>
  <c r="K864" i="157" s="1"/>
  <c r="R45" i="33"/>
  <c r="J857" i="157" s="1"/>
  <c r="K857" i="157" s="1"/>
  <c r="R44" i="33"/>
  <c r="J856" i="157" s="1"/>
  <c r="K856" i="157" s="1"/>
  <c r="R23" i="33"/>
  <c r="J780" i="157" s="1"/>
  <c r="K780" i="157" s="1"/>
  <c r="R20" i="33"/>
  <c r="J778" i="157" s="1"/>
  <c r="K778" i="157" s="1"/>
  <c r="R11" i="33"/>
  <c r="J771" i="157" s="1"/>
  <c r="K771" i="157" s="1"/>
  <c r="R12" i="33"/>
  <c r="J772" i="157" s="1"/>
  <c r="K772" i="157" s="1"/>
  <c r="R13" i="33"/>
  <c r="J773" i="157" s="1"/>
  <c r="K773" i="157" s="1"/>
  <c r="R14" i="33"/>
  <c r="J774" i="157" s="1"/>
  <c r="K774" i="157" s="1"/>
  <c r="R15" i="33"/>
  <c r="J775" i="157" s="1"/>
  <c r="K775" i="157" s="1"/>
  <c r="R10" i="33"/>
  <c r="J770" i="157" s="1"/>
  <c r="K770" i="157" s="1"/>
  <c r="K58" i="32"/>
  <c r="J716" i="157" s="1"/>
  <c r="K716" i="157" s="1"/>
  <c r="K59" i="32"/>
  <c r="J717" i="157" s="1"/>
  <c r="K717" i="157" s="1"/>
  <c r="K57" i="32"/>
  <c r="J715" i="157" s="1"/>
  <c r="K715" i="157" s="1"/>
  <c r="K51" i="32"/>
  <c r="J710" i="157" s="1"/>
  <c r="K710" i="157" s="1"/>
  <c r="K50" i="32"/>
  <c r="J709" i="157" s="1"/>
  <c r="K709" i="157" s="1"/>
  <c r="K25" i="32"/>
  <c r="J704" i="157" s="1"/>
  <c r="K704" i="157" s="1"/>
  <c r="K26" i="32"/>
  <c r="J705" i="157" s="1"/>
  <c r="K705" i="157" s="1"/>
  <c r="K24" i="32"/>
  <c r="J703" i="157" s="1"/>
  <c r="K703" i="157" s="1"/>
  <c r="K17" i="32"/>
  <c r="J698" i="157" s="1"/>
  <c r="K698" i="157" s="1"/>
  <c r="K18" i="32"/>
  <c r="J699" i="157" s="1"/>
  <c r="K699" i="157" s="1"/>
  <c r="K16" i="32"/>
  <c r="J697" i="157" s="1"/>
  <c r="K697" i="157" s="1"/>
  <c r="I48" i="31"/>
  <c r="J668" i="157" s="1"/>
  <c r="K668" i="157" s="1"/>
  <c r="I47" i="31"/>
  <c r="J666" i="157" s="1"/>
  <c r="K666" i="157" s="1"/>
  <c r="I42" i="31"/>
  <c r="J661" i="157" s="1"/>
  <c r="K661" i="157" s="1"/>
  <c r="I44" i="31"/>
  <c r="J663" i="157" s="1"/>
  <c r="K663" i="157" s="1"/>
  <c r="I45" i="31"/>
  <c r="J664" i="157" s="1"/>
  <c r="K664" i="157" s="1"/>
  <c r="I41" i="31"/>
  <c r="J660" i="157" s="1"/>
  <c r="K660" i="157" s="1"/>
  <c r="I38" i="31"/>
  <c r="J657" i="157" s="1"/>
  <c r="K657" i="157" s="1"/>
  <c r="I37" i="31"/>
  <c r="J656" i="157" s="1"/>
  <c r="K656" i="157" s="1"/>
  <c r="I24" i="31"/>
  <c r="J647" i="157" s="1"/>
  <c r="K647" i="157" s="1"/>
  <c r="I25" i="31"/>
  <c r="J648" i="157" s="1"/>
  <c r="K648" i="157" s="1"/>
  <c r="I26" i="31"/>
  <c r="J649" i="157" s="1"/>
  <c r="K649" i="157" s="1"/>
  <c r="I27" i="31"/>
  <c r="J650" i="157" s="1"/>
  <c r="K650" i="157" s="1"/>
  <c r="I28" i="31"/>
  <c r="J651" i="157" s="1"/>
  <c r="K651" i="157" s="1"/>
  <c r="I29" i="31"/>
  <c r="J652" i="157" s="1"/>
  <c r="K652" i="157" s="1"/>
  <c r="I30" i="31"/>
  <c r="J653" i="157" s="1"/>
  <c r="K653" i="157" s="1"/>
  <c r="I22" i="31"/>
  <c r="J645" i="157" s="1"/>
  <c r="K645" i="157" s="1"/>
  <c r="I15" i="31"/>
  <c r="J642" i="157" s="1"/>
  <c r="K642" i="157" s="1"/>
  <c r="I14" i="31"/>
  <c r="J641" i="157" s="1"/>
  <c r="K641" i="157" s="1"/>
  <c r="I13" i="31"/>
  <c r="J640" i="157" s="1"/>
  <c r="K640" i="157" s="1"/>
  <c r="I12" i="31"/>
  <c r="J639" i="157" s="1"/>
  <c r="K639" i="157" s="1"/>
  <c r="I10" i="31"/>
  <c r="J637" i="157" s="1"/>
  <c r="K637" i="157" s="1"/>
  <c r="I9" i="31"/>
  <c r="J636" i="157" s="1"/>
  <c r="K636" i="157" s="1"/>
  <c r="I8" i="31"/>
  <c r="J635" i="157" s="1"/>
  <c r="K635" i="157" s="1"/>
  <c r="K26" i="28"/>
  <c r="J471" i="157" s="1"/>
  <c r="K471" i="157" s="1"/>
  <c r="K27" i="28"/>
  <c r="J472" i="157" s="1"/>
  <c r="K472" i="157" s="1"/>
  <c r="K28" i="28"/>
  <c r="J473" i="157" s="1"/>
  <c r="K473" i="157" s="1"/>
  <c r="K29" i="28"/>
  <c r="J474" i="157" s="1"/>
  <c r="K474" i="157" s="1"/>
  <c r="K30" i="28"/>
  <c r="J475" i="157" s="1"/>
  <c r="K475" i="157" s="1"/>
  <c r="K31" i="28"/>
  <c r="J476" i="157" s="1"/>
  <c r="K476" i="157" s="1"/>
  <c r="K32" i="28"/>
  <c r="J477" i="157" s="1"/>
  <c r="K477" i="157" s="1"/>
  <c r="K34" i="28"/>
  <c r="J479" i="157" s="1"/>
  <c r="K479" i="157" s="1"/>
  <c r="K35" i="28"/>
  <c r="J480" i="157" s="1"/>
  <c r="K480" i="157" s="1"/>
  <c r="K25" i="28"/>
  <c r="J470" i="157" s="1"/>
  <c r="K470" i="157" s="1"/>
  <c r="F42" i="10"/>
  <c r="J115" i="157" s="1"/>
  <c r="K115" i="157" s="1"/>
  <c r="C15" i="63" l="1"/>
  <c r="C14" i="63"/>
  <c r="J2336" i="157"/>
  <c r="K2336" i="157" s="1"/>
  <c r="J2214" i="157"/>
  <c r="K2214" i="157" s="1"/>
  <c r="J2363" i="157"/>
  <c r="K2363" i="157" s="1"/>
  <c r="J3876" i="157"/>
  <c r="K3876" i="157" s="1"/>
  <c r="J3872" i="157"/>
  <c r="K3872" i="157" s="1"/>
  <c r="J2241" i="157"/>
  <c r="K2241" i="157" s="1"/>
  <c r="J2239" i="157"/>
  <c r="K2239" i="157" s="1"/>
  <c r="J2238" i="157"/>
  <c r="K2238" i="157" s="1"/>
  <c r="J2217" i="157"/>
  <c r="K2217" i="157" s="1"/>
  <c r="J2216" i="157"/>
  <c r="K2216" i="157" s="1"/>
  <c r="J2335" i="157"/>
  <c r="K2335" i="157" s="1"/>
  <c r="J33" i="48"/>
  <c r="J256" i="157"/>
  <c r="K256" i="157" s="1"/>
  <c r="G194" i="6"/>
  <c r="E39" i="50"/>
  <c r="E73" i="50"/>
  <c r="J59" i="48"/>
  <c r="J2248" i="157" s="1"/>
  <c r="K2248" i="157" s="1"/>
  <c r="J3793" i="157"/>
  <c r="K3793" i="157" s="1"/>
  <c r="G3793" i="92"/>
  <c r="J3866" i="157"/>
  <c r="K3866" i="157" s="1"/>
  <c r="J2225" i="157"/>
  <c r="K2225" i="157" s="1"/>
  <c r="J2200" i="157"/>
  <c r="K2200" i="157" s="1"/>
  <c r="J2350" i="157"/>
  <c r="K2350" i="157" s="1"/>
  <c r="J2317" i="157"/>
  <c r="K2317" i="157" s="1"/>
  <c r="K691" i="157"/>
  <c r="G703" i="92"/>
  <c r="K692" i="157"/>
  <c r="G704" i="92"/>
  <c r="K693" i="157"/>
  <c r="G705" i="92"/>
  <c r="K685" i="157"/>
  <c r="G697" i="92"/>
  <c r="K687" i="157"/>
  <c r="G699" i="92"/>
  <c r="K686" i="157"/>
  <c r="G698" i="92"/>
  <c r="W237" i="92"/>
  <c r="W250" i="92"/>
  <c r="W252" i="92"/>
  <c r="W241" i="92"/>
  <c r="W249" i="92"/>
  <c r="W262" i="92"/>
  <c r="W177" i="92"/>
  <c r="W247" i="92"/>
  <c r="W251" i="92"/>
  <c r="W242" i="92"/>
  <c r="Z323" i="92"/>
  <c r="W238" i="92"/>
  <c r="Z315" i="92"/>
  <c r="W245" i="92"/>
  <c r="W243" i="92"/>
  <c r="W206" i="92"/>
  <c r="Z364" i="92"/>
  <c r="W563" i="92"/>
  <c r="S344" i="92"/>
  <c r="W246" i="92"/>
  <c r="J2341" i="157"/>
  <c r="K2341" i="157" s="1"/>
  <c r="C32" i="50"/>
  <c r="Z389" i="92"/>
  <c r="W253" i="92"/>
  <c r="R35" i="40"/>
  <c r="K3734" i="157"/>
  <c r="K3733" i="157"/>
  <c r="K3732" i="157"/>
  <c r="F3807" i="157"/>
  <c r="G3807" i="157" s="1"/>
  <c r="E3807" i="92"/>
  <c r="Z3807" i="92" s="1"/>
  <c r="J6" i="157"/>
  <c r="K6" i="157" s="1"/>
  <c r="K6" i="92"/>
  <c r="G6" i="92"/>
  <c r="J2273" i="157"/>
  <c r="K2273" i="157" s="1"/>
  <c r="G21" i="49"/>
  <c r="J2284" i="157" s="1"/>
  <c r="K2284" i="157" s="1"/>
  <c r="J2288" i="157"/>
  <c r="K2288" i="157" s="1"/>
  <c r="K21" i="49"/>
  <c r="J2298" i="157" s="1"/>
  <c r="K2298" i="157" s="1"/>
  <c r="J8" i="157"/>
  <c r="K8" i="92"/>
  <c r="G8" i="92"/>
  <c r="J28" i="157"/>
  <c r="K28" i="157" s="1"/>
  <c r="S315" i="92"/>
  <c r="U243" i="92"/>
  <c r="U250" i="92"/>
  <c r="U252" i="92"/>
  <c r="U237" i="92"/>
  <c r="G1145" i="92"/>
  <c r="W1145" i="92" s="1"/>
  <c r="J1145" i="157"/>
  <c r="K1145" i="157" s="1"/>
  <c r="J1901" i="157"/>
  <c r="K1901" i="157" s="1"/>
  <c r="G1901" i="92"/>
  <c r="J2450" i="157"/>
  <c r="K2450" i="157" s="1"/>
  <c r="C29" i="53"/>
  <c r="J2461" i="157" s="1"/>
  <c r="K2461" i="157" s="1"/>
  <c r="G1189" i="92"/>
  <c r="J1189" i="157"/>
  <c r="K1189" i="157" s="1"/>
  <c r="J1899" i="157"/>
  <c r="K1899" i="157" s="1"/>
  <c r="G1899" i="92"/>
  <c r="U249" i="92"/>
  <c r="G1279" i="92"/>
  <c r="J1279" i="157"/>
  <c r="K1279" i="157" s="1"/>
  <c r="J1900" i="157"/>
  <c r="K1900" i="157" s="1"/>
  <c r="G1900" i="92"/>
  <c r="G1190" i="92"/>
  <c r="J1190" i="157"/>
  <c r="K1190" i="157" s="1"/>
  <c r="J1898" i="157"/>
  <c r="K1898" i="157" s="1"/>
  <c r="G1898" i="92"/>
  <c r="J1905" i="157"/>
  <c r="K1905" i="157" s="1"/>
  <c r="G1905" i="92"/>
  <c r="J1897" i="157"/>
  <c r="K1897" i="157" s="1"/>
  <c r="G1897" i="92"/>
  <c r="G2024" i="92"/>
  <c r="J2024" i="157"/>
  <c r="K2024" i="157" s="1"/>
  <c r="G2062" i="92"/>
  <c r="J2062" i="157"/>
  <c r="K2062" i="157" s="1"/>
  <c r="G1369" i="92"/>
  <c r="J1369" i="157"/>
  <c r="K1369" i="157" s="1"/>
  <c r="G1324" i="92"/>
  <c r="J1324" i="157"/>
  <c r="K1324" i="157" s="1"/>
  <c r="J1904" i="157"/>
  <c r="K1904" i="157" s="1"/>
  <c r="G1904" i="92"/>
  <c r="W1904" i="92" s="1"/>
  <c r="J1896" i="157"/>
  <c r="K1896" i="157" s="1"/>
  <c r="G1896" i="92"/>
  <c r="G1948" i="92"/>
  <c r="J1948" i="157"/>
  <c r="K1948" i="157" s="1"/>
  <c r="G1986" i="92"/>
  <c r="J1986" i="157"/>
  <c r="K1986" i="157" s="1"/>
  <c r="G1234" i="92"/>
  <c r="J1234" i="157"/>
  <c r="K1234" i="157" s="1"/>
  <c r="J1903" i="157"/>
  <c r="K1903" i="157" s="1"/>
  <c r="G1903" i="92"/>
  <c r="J1895" i="157"/>
  <c r="K1895" i="157" s="1"/>
  <c r="G1895" i="92"/>
  <c r="G1144" i="92"/>
  <c r="J1144" i="157"/>
  <c r="K1144" i="157" s="1"/>
  <c r="J1902" i="157"/>
  <c r="K1902" i="157" s="1"/>
  <c r="G1902" i="92"/>
  <c r="W1902" i="92" s="1"/>
  <c r="N15" i="44"/>
  <c r="J2085" i="157" s="1"/>
  <c r="K2085" i="157" s="1"/>
  <c r="S364" i="92"/>
  <c r="U241" i="92"/>
  <c r="U206" i="92"/>
  <c r="U242" i="92"/>
  <c r="U246" i="92"/>
  <c r="U253" i="92"/>
  <c r="U238" i="92"/>
  <c r="U177" i="92"/>
  <c r="U251" i="92"/>
  <c r="S389" i="92"/>
  <c r="U563" i="92"/>
  <c r="U247" i="92"/>
  <c r="U262" i="92"/>
  <c r="G479" i="92"/>
  <c r="G474" i="92"/>
  <c r="G640" i="92"/>
  <c r="G649" i="92"/>
  <c r="G661" i="92"/>
  <c r="G774" i="92"/>
  <c r="G864" i="92"/>
  <c r="G894" i="92"/>
  <c r="G937" i="92"/>
  <c r="G1008" i="92"/>
  <c r="G1040" i="92"/>
  <c r="G1048" i="92"/>
  <c r="G1058" i="92"/>
  <c r="G1076" i="92"/>
  <c r="G1092" i="92"/>
  <c r="G1108" i="92"/>
  <c r="G1100" i="92"/>
  <c r="W1128" i="92"/>
  <c r="G1134" i="92"/>
  <c r="G1150" i="92"/>
  <c r="G1159" i="92"/>
  <c r="G1184" i="92"/>
  <c r="G1176" i="92"/>
  <c r="G1192" i="92"/>
  <c r="G1210" i="92"/>
  <c r="G1225" i="92"/>
  <c r="G1242" i="92"/>
  <c r="G1248" i="92"/>
  <c r="G1264" i="92"/>
  <c r="G1268" i="92"/>
  <c r="G1284" i="92"/>
  <c r="G1298" i="92"/>
  <c r="G1318" i="92"/>
  <c r="G1326" i="92"/>
  <c r="G1344" i="92"/>
  <c r="G1360" i="92"/>
  <c r="G1376" i="92"/>
  <c r="G1385" i="92"/>
  <c r="G1451" i="92"/>
  <c r="G1459" i="92"/>
  <c r="G1467" i="92"/>
  <c r="G1475" i="92"/>
  <c r="G1483" i="92"/>
  <c r="G1861" i="92"/>
  <c r="G1878" i="92"/>
  <c r="G1887" i="92"/>
  <c r="G1917" i="92"/>
  <c r="G1926" i="92"/>
  <c r="G1939" i="92"/>
  <c r="G1956" i="92"/>
  <c r="G1961" i="92"/>
  <c r="G1978" i="92"/>
  <c r="G1987" i="92"/>
  <c r="G2017" i="92"/>
  <c r="G2009" i="92"/>
  <c r="G2026" i="92"/>
  <c r="G2056" i="92"/>
  <c r="G2048" i="92"/>
  <c r="G2065" i="92"/>
  <c r="G2127" i="92"/>
  <c r="G2151" i="92"/>
  <c r="G2161" i="92"/>
  <c r="G2213" i="92"/>
  <c r="AF2213" i="92" s="1"/>
  <c r="G2221" i="92"/>
  <c r="AF2221" i="92" s="1"/>
  <c r="G2243" i="92"/>
  <c r="AF2243" i="92" s="1"/>
  <c r="G2273" i="92"/>
  <c r="AF2273" i="92" s="1"/>
  <c r="G2281" i="92"/>
  <c r="AF2281" i="92" s="1"/>
  <c r="G2288" i="92"/>
  <c r="AF2288" i="92" s="1"/>
  <c r="G2317" i="92"/>
  <c r="AF2317" i="92" s="1"/>
  <c r="G2322" i="92"/>
  <c r="AF2322" i="92" s="1"/>
  <c r="G2343" i="92"/>
  <c r="AF2343" i="92" s="1"/>
  <c r="G2350" i="92"/>
  <c r="AF2350" i="92" s="1"/>
  <c r="G2363" i="92"/>
  <c r="AF2363" i="92" s="1"/>
  <c r="G2355" i="92"/>
  <c r="AF2355" i="92" s="1"/>
  <c r="G2376" i="92"/>
  <c r="AF2376" i="92" s="1"/>
  <c r="G2436" i="92"/>
  <c r="G2460" i="92"/>
  <c r="G2506" i="92"/>
  <c r="AF2506" i="92" s="1"/>
  <c r="G2638" i="92"/>
  <c r="AF2638" i="92" s="1"/>
  <c r="G2803" i="92"/>
  <c r="G2863" i="92"/>
  <c r="AF2863" i="92" s="1"/>
  <c r="G2912" i="92"/>
  <c r="AF2912" i="92" s="1"/>
  <c r="G3704" i="92"/>
  <c r="G3799" i="92"/>
  <c r="W3799" i="92" s="1"/>
  <c r="G3810" i="92"/>
  <c r="G3827" i="92"/>
  <c r="G3843" i="92"/>
  <c r="G3863" i="92"/>
  <c r="G3870" i="92"/>
  <c r="G115" i="92"/>
  <c r="G473" i="92"/>
  <c r="G641" i="92"/>
  <c r="G648" i="92"/>
  <c r="G666" i="92"/>
  <c r="G709" i="92"/>
  <c r="G773" i="92"/>
  <c r="G863" i="92"/>
  <c r="G900" i="92"/>
  <c r="G936" i="92"/>
  <c r="G1009" i="92"/>
  <c r="W1009" i="92" s="1"/>
  <c r="G1046" i="92"/>
  <c r="G1047" i="92"/>
  <c r="G1057" i="92"/>
  <c r="G1075" i="92"/>
  <c r="G1091" i="92"/>
  <c r="G1107" i="92"/>
  <c r="G1113" i="92"/>
  <c r="G1129" i="92"/>
  <c r="G1133" i="92"/>
  <c r="G1149" i="92"/>
  <c r="G1163" i="92"/>
  <c r="G1183" i="92"/>
  <c r="G1191" i="92"/>
  <c r="G1209" i="92"/>
  <c r="G1224" i="92"/>
  <c r="G1241" i="92"/>
  <c r="G1250" i="92"/>
  <c r="G1265" i="92"/>
  <c r="G1267" i="92"/>
  <c r="G1283" i="92"/>
  <c r="G1301" i="92"/>
  <c r="G1317" i="92"/>
  <c r="G1333" i="92"/>
  <c r="G1325" i="92"/>
  <c r="W1353" i="92"/>
  <c r="G1359" i="92"/>
  <c r="G1375" i="92"/>
  <c r="G1384" i="92"/>
  <c r="G1450" i="92"/>
  <c r="G1458" i="92"/>
  <c r="G1466" i="92"/>
  <c r="G1474" i="92"/>
  <c r="W1856" i="92"/>
  <c r="G1860" i="92"/>
  <c r="G1877" i="92"/>
  <c r="G1886" i="92"/>
  <c r="G1916" i="92"/>
  <c r="G1925" i="92"/>
  <c r="G1938" i="92"/>
  <c r="G1955" i="92"/>
  <c r="G1964" i="92"/>
  <c r="G1977" i="92"/>
  <c r="G1994" i="92"/>
  <c r="G1999" i="92"/>
  <c r="G2016" i="92"/>
  <c r="G2025" i="92"/>
  <c r="G2055" i="92"/>
  <c r="G2047" i="92"/>
  <c r="G2064" i="92"/>
  <c r="G2126" i="92"/>
  <c r="G2158" i="92"/>
  <c r="G2162" i="92"/>
  <c r="G2206" i="92"/>
  <c r="AF2206" i="92" s="1"/>
  <c r="G2222" i="92"/>
  <c r="AF2222" i="92" s="1"/>
  <c r="G2242" i="92"/>
  <c r="AF2242" i="92" s="1"/>
  <c r="G2278" i="92"/>
  <c r="AF2278" i="92" s="1"/>
  <c r="G2297" i="92"/>
  <c r="AF2297" i="92" s="1"/>
  <c r="G2302" i="92"/>
  <c r="G2329" i="92"/>
  <c r="AF2329" i="92" s="1"/>
  <c r="G2321" i="92"/>
  <c r="AF2321" i="92" s="1"/>
  <c r="G2342" i="92"/>
  <c r="AF2342" i="92" s="1"/>
  <c r="G2372" i="92"/>
  <c r="AF2372" i="92" s="1"/>
  <c r="G2362" i="92"/>
  <c r="AF2362" i="92" s="1"/>
  <c r="G2354" i="92"/>
  <c r="AF2354" i="92" s="1"/>
  <c r="G2375" i="92"/>
  <c r="AF2375" i="92" s="1"/>
  <c r="G2435" i="92"/>
  <c r="G2457" i="92"/>
  <c r="G2519" i="92"/>
  <c r="AF2519" i="92" s="1"/>
  <c r="G2747" i="92"/>
  <c r="AF2747" i="92" s="1"/>
  <c r="G2837" i="92"/>
  <c r="AF2837" i="92" s="1"/>
  <c r="G2860" i="92"/>
  <c r="AF2860" i="92" s="1"/>
  <c r="G2915" i="92"/>
  <c r="AF2915" i="92" s="1"/>
  <c r="G3709" i="92"/>
  <c r="G3800" i="92"/>
  <c r="G3815" i="92"/>
  <c r="G3829" i="92"/>
  <c r="G3845" i="92"/>
  <c r="G3869" i="92"/>
  <c r="G28" i="92"/>
  <c r="G470" i="92"/>
  <c r="G472" i="92"/>
  <c r="G642" i="92"/>
  <c r="G647" i="92"/>
  <c r="G668" i="92"/>
  <c r="G710" i="92"/>
  <c r="G772" i="92"/>
  <c r="G862" i="92"/>
  <c r="G899" i="92"/>
  <c r="G935" i="92"/>
  <c r="G1017" i="92"/>
  <c r="G1045" i="92"/>
  <c r="W1054" i="92"/>
  <c r="G1056" i="92"/>
  <c r="G1074" i="92"/>
  <c r="G1090" i="92"/>
  <c r="G1106" i="92"/>
  <c r="G1115" i="92"/>
  <c r="G1130" i="92"/>
  <c r="G1132" i="92"/>
  <c r="G1148" i="92"/>
  <c r="G1166" i="92"/>
  <c r="G1182" i="92"/>
  <c r="G1198" i="92"/>
  <c r="G1218" i="92"/>
  <c r="G1223" i="92"/>
  <c r="G1240" i="92"/>
  <c r="G1249" i="92"/>
  <c r="G1274" i="92"/>
  <c r="G1266" i="92"/>
  <c r="G1282" i="92"/>
  <c r="G1300" i="92"/>
  <c r="G1316" i="92"/>
  <c r="G1332" i="92"/>
  <c r="G1338" i="92"/>
  <c r="G1354" i="92"/>
  <c r="G1358" i="92"/>
  <c r="G1374" i="92"/>
  <c r="G1388" i="92"/>
  <c r="G1449" i="92"/>
  <c r="G1457" i="92"/>
  <c r="G1465" i="92"/>
  <c r="G1482" i="92"/>
  <c r="G1867" i="92"/>
  <c r="G1859" i="92"/>
  <c r="G1876" i="92"/>
  <c r="W1894" i="92"/>
  <c r="G1915" i="92"/>
  <c r="G1924" i="92"/>
  <c r="G1937" i="92"/>
  <c r="G1954" i="92"/>
  <c r="G1963" i="92"/>
  <c r="G1976" i="92"/>
  <c r="G1993" i="92"/>
  <c r="G2002" i="92"/>
  <c r="G2015" i="92"/>
  <c r="G2032" i="92"/>
  <c r="G2037" i="92"/>
  <c r="G2054" i="92"/>
  <c r="G2063" i="92"/>
  <c r="G2125" i="92"/>
  <c r="G2157" i="92"/>
  <c r="G2166" i="92"/>
  <c r="G2205" i="92"/>
  <c r="AF2205" i="92" s="1"/>
  <c r="G2225" i="92"/>
  <c r="AF2225" i="92" s="1"/>
  <c r="G2241" i="92"/>
  <c r="AF2241" i="92" s="1"/>
  <c r="G2277" i="92"/>
  <c r="AF2277" i="92" s="1"/>
  <c r="AI2282" i="92" s="1"/>
  <c r="G2296" i="92"/>
  <c r="AF2296" i="92" s="1"/>
  <c r="G2303" i="92"/>
  <c r="G2328" i="92"/>
  <c r="AF2328" i="92" s="1"/>
  <c r="G2319" i="92"/>
  <c r="AF2319" i="92" s="1"/>
  <c r="G2341" i="92"/>
  <c r="G2371" i="92"/>
  <c r="AF2371" i="92" s="1"/>
  <c r="G2361" i="92"/>
  <c r="AF2361" i="92" s="1"/>
  <c r="G2351" i="92"/>
  <c r="AF2351" i="92" s="1"/>
  <c r="G2425" i="92"/>
  <c r="G2438" i="92"/>
  <c r="G2455" i="92"/>
  <c r="G2570" i="92"/>
  <c r="AF2570" i="92" s="1"/>
  <c r="G2753" i="92"/>
  <c r="AF2753" i="92" s="1"/>
  <c r="G2839" i="92"/>
  <c r="AF2839" i="92" s="1"/>
  <c r="G2858" i="92"/>
  <c r="AF2858" i="92" s="1"/>
  <c r="G2913" i="92"/>
  <c r="AF2913" i="92" s="1"/>
  <c r="G3711" i="92"/>
  <c r="G3803" i="92"/>
  <c r="G3817" i="92"/>
  <c r="G3828" i="92"/>
  <c r="G3844" i="92"/>
  <c r="G3880" i="92"/>
  <c r="G256" i="92"/>
  <c r="G480" i="92"/>
  <c r="G471" i="92"/>
  <c r="G645" i="92"/>
  <c r="G656" i="92"/>
  <c r="G715" i="92"/>
  <c r="G771" i="92"/>
  <c r="G861" i="92"/>
  <c r="G898" i="92"/>
  <c r="G934" i="92"/>
  <c r="G1018" i="92"/>
  <c r="G1044" i="92"/>
  <c r="G1063" i="92"/>
  <c r="G1055" i="92"/>
  <c r="G1083" i="92"/>
  <c r="G1089" i="92"/>
  <c r="G1105" i="92"/>
  <c r="G1114" i="92"/>
  <c r="G1139" i="92"/>
  <c r="G1131" i="92"/>
  <c r="G1147" i="92"/>
  <c r="G1165" i="92"/>
  <c r="G1181" i="92"/>
  <c r="G1197" i="92"/>
  <c r="G1203" i="92"/>
  <c r="G1219" i="92"/>
  <c r="G1222" i="92"/>
  <c r="G1239" i="92"/>
  <c r="G1253" i="92"/>
  <c r="G1273" i="92"/>
  <c r="G1281" i="92"/>
  <c r="G1299" i="92"/>
  <c r="G1315" i="92"/>
  <c r="G1331" i="92"/>
  <c r="G1340" i="92"/>
  <c r="G1355" i="92"/>
  <c r="G1357" i="92"/>
  <c r="G1373" i="92"/>
  <c r="G1391" i="92"/>
  <c r="G1448" i="92"/>
  <c r="G1456" i="92"/>
  <c r="G1473" i="92"/>
  <c r="G1488" i="92"/>
  <c r="G1866" i="92"/>
  <c r="G1858" i="92"/>
  <c r="G1875" i="92"/>
  <c r="G1914" i="92"/>
  <c r="W1932" i="92"/>
  <c r="G1936" i="92"/>
  <c r="G1953" i="92"/>
  <c r="G1962" i="92"/>
  <c r="G1975" i="92"/>
  <c r="G1992" i="92"/>
  <c r="G2001" i="92"/>
  <c r="G2014" i="92"/>
  <c r="G2031" i="92"/>
  <c r="G2040" i="92"/>
  <c r="G2053" i="92"/>
  <c r="G2070" i="92"/>
  <c r="G2075" i="92"/>
  <c r="G2124" i="92"/>
  <c r="G2156" i="92"/>
  <c r="G2170" i="92"/>
  <c r="G2200" i="92"/>
  <c r="AF2200" i="92" s="1"/>
  <c r="G2204" i="92"/>
  <c r="AF2204" i="92" s="1"/>
  <c r="G2230" i="92"/>
  <c r="AF2230" i="92" s="1"/>
  <c r="G2239" i="92"/>
  <c r="AF2239" i="92" s="1"/>
  <c r="G2276" i="92"/>
  <c r="AF2276" i="92" s="1"/>
  <c r="G2295" i="92"/>
  <c r="AF2295" i="92" s="1"/>
  <c r="G2306" i="92"/>
  <c r="G2327" i="92"/>
  <c r="AF2327" i="92" s="1"/>
  <c r="G2318" i="92"/>
  <c r="AF2318" i="92" s="1"/>
  <c r="G2339" i="92"/>
  <c r="AF2339" i="92" s="1"/>
  <c r="G2369" i="92"/>
  <c r="AF2369" i="92" s="1"/>
  <c r="G2360" i="92"/>
  <c r="AF2360" i="92" s="1"/>
  <c r="G2374" i="92"/>
  <c r="G2427" i="92"/>
  <c r="G2439" i="92"/>
  <c r="G2472" i="92"/>
  <c r="G2574" i="92"/>
  <c r="AF2574" i="92" s="1"/>
  <c r="G2750" i="92"/>
  <c r="AF2750" i="92" s="1"/>
  <c r="G2845" i="92"/>
  <c r="AF2845" i="92" s="1"/>
  <c r="G2894" i="92"/>
  <c r="AF2894" i="92" s="1"/>
  <c r="G3702" i="92"/>
  <c r="G3805" i="92"/>
  <c r="G3816" i="92"/>
  <c r="G3832" i="92"/>
  <c r="G3860" i="92"/>
  <c r="G3877" i="92"/>
  <c r="E317" i="92"/>
  <c r="E366" i="92"/>
  <c r="G635" i="92"/>
  <c r="G653" i="92"/>
  <c r="G657" i="92"/>
  <c r="G717" i="92"/>
  <c r="G860" i="92"/>
  <c r="G897" i="92"/>
  <c r="G933" i="92"/>
  <c r="G1021" i="92"/>
  <c r="G1043" i="92"/>
  <c r="G1062" i="92"/>
  <c r="G1068" i="92"/>
  <c r="G1084" i="92"/>
  <c r="G1088" i="92"/>
  <c r="G1104" i="92"/>
  <c r="G1118" i="92"/>
  <c r="G1138" i="92"/>
  <c r="G1146" i="92"/>
  <c r="G1164" i="92"/>
  <c r="G1180" i="92"/>
  <c r="G1196" i="92"/>
  <c r="G1205" i="92"/>
  <c r="G1220" i="92"/>
  <c r="G1221" i="92"/>
  <c r="G1238" i="92"/>
  <c r="W1238" i="92" s="1"/>
  <c r="G1256" i="92"/>
  <c r="G1272" i="92"/>
  <c r="G1288" i="92"/>
  <c r="G1280" i="92"/>
  <c r="G1308" i="92"/>
  <c r="G1314" i="92"/>
  <c r="G1330" i="92"/>
  <c r="G1339" i="92"/>
  <c r="G1364" i="92"/>
  <c r="G1356" i="92"/>
  <c r="G1372" i="92"/>
  <c r="G1390" i="92"/>
  <c r="G1447" i="92"/>
  <c r="G1464" i="92"/>
  <c r="G1479" i="92"/>
  <c r="G1487" i="92"/>
  <c r="G1865" i="92"/>
  <c r="G1857" i="92"/>
  <c r="G1874" i="92"/>
  <c r="G1913" i="92"/>
  <c r="G1943" i="92"/>
  <c r="G1935" i="92"/>
  <c r="G1952" i="92"/>
  <c r="W1970" i="92"/>
  <c r="G1974" i="92"/>
  <c r="G1991" i="92"/>
  <c r="G2000" i="92"/>
  <c r="G2013" i="92"/>
  <c r="G2030" i="92"/>
  <c r="G2039" i="92"/>
  <c r="G2052" i="92"/>
  <c r="G2069" i="92"/>
  <c r="G2078" i="92"/>
  <c r="G2123" i="92"/>
  <c r="G2155" i="92"/>
  <c r="G2169" i="92"/>
  <c r="G2218" i="92"/>
  <c r="AF2218" i="92" s="1"/>
  <c r="G2203" i="92"/>
  <c r="AF2203" i="92" s="1"/>
  <c r="G2229" i="92"/>
  <c r="AF2229" i="92" s="1"/>
  <c r="G2238" i="92"/>
  <c r="AF2238" i="92" s="1"/>
  <c r="G2275" i="92"/>
  <c r="AF2275" i="92" s="1"/>
  <c r="G2292" i="92"/>
  <c r="AF2292" i="92" s="1"/>
  <c r="G2308" i="92"/>
  <c r="G2326" i="92"/>
  <c r="AF2326" i="92" s="1"/>
  <c r="G2347" i="92"/>
  <c r="AF2347" i="92" s="1"/>
  <c r="G2338" i="92"/>
  <c r="AF2338" i="92" s="1"/>
  <c r="G2368" i="92"/>
  <c r="AF2368" i="92" s="1"/>
  <c r="G2359" i="92"/>
  <c r="AF2359" i="92" s="1"/>
  <c r="G2380" i="92"/>
  <c r="AF2380" i="92" s="1"/>
  <c r="G2426" i="92"/>
  <c r="G2452" i="92"/>
  <c r="G2478" i="92"/>
  <c r="G2588" i="92"/>
  <c r="AF2588" i="92" s="1"/>
  <c r="G2748" i="92"/>
  <c r="AF2748" i="92" s="1"/>
  <c r="G2842" i="92"/>
  <c r="AF2842" i="92" s="1"/>
  <c r="G2897" i="92"/>
  <c r="AF2897" i="92" s="1"/>
  <c r="G3701" i="92"/>
  <c r="G3804" i="92"/>
  <c r="G3819" i="92"/>
  <c r="G3834" i="92"/>
  <c r="G3859" i="92"/>
  <c r="G3876" i="92"/>
  <c r="E325" i="92"/>
  <c r="G477" i="92"/>
  <c r="G636" i="92"/>
  <c r="G652" i="92"/>
  <c r="G660" i="92"/>
  <c r="G716" i="92"/>
  <c r="G780" i="92"/>
  <c r="G859" i="92"/>
  <c r="G896" i="92"/>
  <c r="G932" i="92"/>
  <c r="G1022" i="92"/>
  <c r="G1042" i="92"/>
  <c r="G1061" i="92"/>
  <c r="G1070" i="92"/>
  <c r="G1085" i="92"/>
  <c r="G1087" i="92"/>
  <c r="G1103" i="92"/>
  <c r="G1121" i="92"/>
  <c r="G1137" i="92"/>
  <c r="G1153" i="92"/>
  <c r="W1173" i="92"/>
  <c r="G1179" i="92"/>
  <c r="G1195" i="92"/>
  <c r="G1204" i="92"/>
  <c r="G1228" i="92"/>
  <c r="G1229" i="92"/>
  <c r="G1237" i="92"/>
  <c r="G1255" i="92"/>
  <c r="G1271" i="92"/>
  <c r="G1287" i="92"/>
  <c r="G1293" i="92"/>
  <c r="G1309" i="92"/>
  <c r="G1313" i="92"/>
  <c r="G1329" i="92"/>
  <c r="G1343" i="92"/>
  <c r="G1363" i="92"/>
  <c r="G1371" i="92"/>
  <c r="G1389" i="92"/>
  <c r="G1455" i="92"/>
  <c r="G1470" i="92"/>
  <c r="G1478" i="92"/>
  <c r="G1486" i="92"/>
  <c r="G1864" i="92"/>
  <c r="W1872" i="92"/>
  <c r="G1873" i="92"/>
  <c r="G1912" i="92"/>
  <c r="G1942" i="92"/>
  <c r="G1934" i="92"/>
  <c r="G1951" i="92"/>
  <c r="G1981" i="92"/>
  <c r="G1973" i="92"/>
  <c r="G1990" i="92"/>
  <c r="W2008" i="92"/>
  <c r="G2012" i="92"/>
  <c r="G2029" i="92"/>
  <c r="G2038" i="92"/>
  <c r="G2051" i="92"/>
  <c r="G2068" i="92"/>
  <c r="G2077" i="92"/>
  <c r="G2122" i="92"/>
  <c r="G2154" i="92"/>
  <c r="G2168" i="92"/>
  <c r="G2217" i="92"/>
  <c r="AF2217" i="92" s="1"/>
  <c r="G2202" i="92"/>
  <c r="AF2202" i="92" s="1"/>
  <c r="G2228" i="92"/>
  <c r="AF2228" i="92" s="1"/>
  <c r="G2244" i="92"/>
  <c r="AF2244" i="92" s="1"/>
  <c r="G2274" i="92"/>
  <c r="AF2274" i="92" s="1"/>
  <c r="G2291" i="92"/>
  <c r="AF2291" i="92" s="1"/>
  <c r="AI2296" i="92" s="1"/>
  <c r="G2307" i="92"/>
  <c r="G2325" i="92"/>
  <c r="AF2325" i="92" s="1"/>
  <c r="G2346" i="92"/>
  <c r="AF2346" i="92" s="1"/>
  <c r="G2336" i="92"/>
  <c r="AF2336" i="92" s="1"/>
  <c r="G2366" i="92"/>
  <c r="AF2366" i="92" s="1"/>
  <c r="G2358" i="92"/>
  <c r="AF2358" i="92" s="1"/>
  <c r="G2379" i="92"/>
  <c r="AF2379" i="92" s="1"/>
  <c r="G2429" i="92"/>
  <c r="G2451" i="92"/>
  <c r="G2475" i="92"/>
  <c r="G2637" i="92"/>
  <c r="AF2637" i="92" s="1"/>
  <c r="G2802" i="92"/>
  <c r="G2840" i="92"/>
  <c r="AF2840" i="92" s="1"/>
  <c r="G2895" i="92"/>
  <c r="AF2895" i="92" s="1"/>
  <c r="G3700" i="92"/>
  <c r="G3796" i="92"/>
  <c r="G3806" i="92"/>
  <c r="G3822" i="92"/>
  <c r="G3833" i="92"/>
  <c r="G3858" i="92"/>
  <c r="G3873" i="92"/>
  <c r="G476" i="92"/>
  <c r="G637" i="92"/>
  <c r="G651" i="92"/>
  <c r="G664" i="92"/>
  <c r="G770" i="92"/>
  <c r="G856" i="92"/>
  <c r="G858" i="92"/>
  <c r="G895" i="92"/>
  <c r="G1004" i="92"/>
  <c r="G1041" i="92"/>
  <c r="G1060" i="92"/>
  <c r="G1069" i="92"/>
  <c r="G1094" i="92"/>
  <c r="G1086" i="92"/>
  <c r="G1102" i="92"/>
  <c r="G1120" i="92"/>
  <c r="G1136" i="92"/>
  <c r="G1152" i="92"/>
  <c r="G1158" i="92"/>
  <c r="G1174" i="92"/>
  <c r="G1178" i="92"/>
  <c r="G1194" i="92"/>
  <c r="G1208" i="92"/>
  <c r="G1227" i="92"/>
  <c r="G1236" i="92"/>
  <c r="G1254" i="92"/>
  <c r="G1270" i="92"/>
  <c r="G1286" i="92"/>
  <c r="G1295" i="92"/>
  <c r="G1310" i="92"/>
  <c r="G1312" i="92"/>
  <c r="G1328" i="92"/>
  <c r="G1346" i="92"/>
  <c r="G1362" i="92"/>
  <c r="G1378" i="92"/>
  <c r="G1370" i="92"/>
  <c r="G1446" i="92"/>
  <c r="G1461" i="92"/>
  <c r="G1469" i="92"/>
  <c r="G1477" i="92"/>
  <c r="G1485" i="92"/>
  <c r="G1863" i="92"/>
  <c r="G1880" i="92"/>
  <c r="G1885" i="92"/>
  <c r="W1910" i="92"/>
  <c r="G1911" i="92"/>
  <c r="G1941" i="92"/>
  <c r="G1933" i="92"/>
  <c r="G1950" i="92"/>
  <c r="G1980" i="92"/>
  <c r="G1972" i="92"/>
  <c r="G1989" i="92"/>
  <c r="G2019" i="92"/>
  <c r="G2011" i="92"/>
  <c r="G2028" i="92"/>
  <c r="W2046" i="92"/>
  <c r="G2050" i="92"/>
  <c r="G2067" i="92"/>
  <c r="G2076" i="92"/>
  <c r="G2131" i="92"/>
  <c r="G2153" i="92"/>
  <c r="G2167" i="92"/>
  <c r="G2216" i="92"/>
  <c r="AF2216" i="92" s="1"/>
  <c r="G2201" i="92"/>
  <c r="AF2201" i="92" s="1"/>
  <c r="G2227" i="92"/>
  <c r="AF2227" i="92" s="1"/>
  <c r="G2246" i="92"/>
  <c r="AF2246" i="92" s="1"/>
  <c r="G2283" i="92"/>
  <c r="AF2283" i="92" s="1"/>
  <c r="G2290" i="92"/>
  <c r="AF2290" i="92" s="1"/>
  <c r="G2312" i="92"/>
  <c r="G2324" i="92"/>
  <c r="AF2324" i="92" s="1"/>
  <c r="G2345" i="92"/>
  <c r="AF2345" i="92" s="1"/>
  <c r="G2335" i="92"/>
  <c r="AF2335" i="92" s="1"/>
  <c r="G2365" i="92"/>
  <c r="AF2365" i="92" s="1"/>
  <c r="G2357" i="92"/>
  <c r="AF2357" i="92" s="1"/>
  <c r="G2378" i="92"/>
  <c r="AF2378" i="92" s="1"/>
  <c r="G2430" i="92"/>
  <c r="G2450" i="92"/>
  <c r="G2473" i="92"/>
  <c r="G2643" i="92"/>
  <c r="AF2643" i="92" s="1"/>
  <c r="G2808" i="92"/>
  <c r="G2855" i="92"/>
  <c r="AF2855" i="92" s="1"/>
  <c r="G2909" i="92"/>
  <c r="AF2909" i="92" s="1"/>
  <c r="G3699" i="92"/>
  <c r="G3795" i="92"/>
  <c r="G3824" i="92"/>
  <c r="G3838" i="92"/>
  <c r="G3862" i="92"/>
  <c r="G3872" i="92"/>
  <c r="G475" i="92"/>
  <c r="G639" i="92"/>
  <c r="G650" i="92"/>
  <c r="G663" i="92"/>
  <c r="G775" i="92"/>
  <c r="G857" i="92"/>
  <c r="G867" i="92"/>
  <c r="G931" i="92"/>
  <c r="G1005" i="92"/>
  <c r="G1039" i="92"/>
  <c r="G1049" i="92"/>
  <c r="G1059" i="92"/>
  <c r="G1073" i="92"/>
  <c r="G1093" i="92"/>
  <c r="G1099" i="92"/>
  <c r="G1101" i="92"/>
  <c r="G1119" i="92"/>
  <c r="G1135" i="92"/>
  <c r="G1151" i="92"/>
  <c r="G1160" i="92"/>
  <c r="G1175" i="92"/>
  <c r="G1177" i="92"/>
  <c r="G1193" i="92"/>
  <c r="G1211" i="92"/>
  <c r="G1226" i="92"/>
  <c r="G1243" i="92"/>
  <c r="G1235" i="92"/>
  <c r="W1263" i="92"/>
  <c r="G1269" i="92"/>
  <c r="G1285" i="92"/>
  <c r="G1294" i="92"/>
  <c r="G1319" i="92"/>
  <c r="G1311" i="92"/>
  <c r="G1327" i="92"/>
  <c r="G1345" i="92"/>
  <c r="G1361" i="92"/>
  <c r="G1377" i="92"/>
  <c r="G1383" i="92"/>
  <c r="G1452" i="92"/>
  <c r="G1460" i="92"/>
  <c r="G1468" i="92"/>
  <c r="G1476" i="92"/>
  <c r="G1484" i="92"/>
  <c r="G1862" i="92"/>
  <c r="G1879" i="92"/>
  <c r="G1888" i="92"/>
  <c r="G1918" i="92"/>
  <c r="G1923" i="92"/>
  <c r="G1940" i="92"/>
  <c r="G1949" i="92"/>
  <c r="G1979" i="92"/>
  <c r="G1971" i="92"/>
  <c r="G1988" i="92"/>
  <c r="G2018" i="92"/>
  <c r="G2010" i="92"/>
  <c r="G2027" i="92"/>
  <c r="G2057" i="92"/>
  <c r="G2049" i="92"/>
  <c r="G2066" i="92"/>
  <c r="G2121" i="92"/>
  <c r="G2132" i="92"/>
  <c r="G2152" i="92"/>
  <c r="G2214" i="92"/>
  <c r="AF2214" i="92" s="1"/>
  <c r="AI2221" i="92" s="1"/>
  <c r="AK2221" i="92" s="1"/>
  <c r="G2219" i="92"/>
  <c r="AF2219" i="92" s="1"/>
  <c r="G2226" i="92"/>
  <c r="AF2226" i="92" s="1"/>
  <c r="G2247" i="92"/>
  <c r="AF2247" i="92" s="1"/>
  <c r="G2282" i="92"/>
  <c r="AF2282" i="92" s="1"/>
  <c r="G2289" i="92"/>
  <c r="AF2289" i="92" s="1"/>
  <c r="G2313" i="92"/>
  <c r="G2323" i="92"/>
  <c r="AF2323" i="92" s="1"/>
  <c r="G2344" i="92"/>
  <c r="AF2344" i="92" s="1"/>
  <c r="G2333" i="92"/>
  <c r="AF2333" i="92" s="1"/>
  <c r="G2364" i="92"/>
  <c r="AF2364" i="92" s="1"/>
  <c r="G2356" i="92"/>
  <c r="AF2356" i="92" s="1"/>
  <c r="G2377" i="92"/>
  <c r="AF2377" i="92" s="1"/>
  <c r="G2434" i="92"/>
  <c r="G2454" i="92"/>
  <c r="G2507" i="92"/>
  <c r="AF2507" i="92" s="1"/>
  <c r="G2640" i="92"/>
  <c r="AF2640" i="92" s="1"/>
  <c r="G2805" i="92"/>
  <c r="G2857" i="92"/>
  <c r="AF2857" i="92" s="1"/>
  <c r="G2908" i="92"/>
  <c r="AF2908" i="92" s="1"/>
  <c r="G3698" i="92"/>
  <c r="G3794" i="92"/>
  <c r="G3809" i="92"/>
  <c r="G3823" i="92"/>
  <c r="G3839" i="92"/>
  <c r="G3866" i="92"/>
  <c r="G3871" i="92"/>
  <c r="J1964" i="93"/>
  <c r="K1964" i="93" s="1"/>
  <c r="G2195" i="92"/>
  <c r="W1038" i="92"/>
  <c r="J1963" i="93"/>
  <c r="K1963" i="93" s="1"/>
  <c r="G2194" i="92"/>
  <c r="J1941" i="93"/>
  <c r="K1941" i="93" s="1"/>
  <c r="G2172" i="92"/>
  <c r="W468" i="92"/>
  <c r="U468" i="92"/>
  <c r="J1965" i="93"/>
  <c r="K1965" i="93" s="1"/>
  <c r="G2196" i="92"/>
  <c r="I352" i="92"/>
  <c r="E352" i="92"/>
  <c r="J700" i="93"/>
  <c r="K700" i="93" s="1"/>
  <c r="G778" i="92"/>
  <c r="J702" i="93"/>
  <c r="K702" i="93" s="1"/>
  <c r="K780" i="92"/>
  <c r="P313" i="136"/>
  <c r="L318" i="135"/>
  <c r="F318" i="136"/>
  <c r="F60" i="26"/>
  <c r="F354" i="157" s="1"/>
  <c r="G354" i="157" s="1"/>
  <c r="L318" i="136"/>
  <c r="F320" i="93"/>
  <c r="G320" i="93" s="1"/>
  <c r="P313" i="135"/>
  <c r="O352" i="92"/>
  <c r="F318" i="135"/>
  <c r="L2900" i="135"/>
  <c r="L2900" i="136"/>
  <c r="F2900" i="135"/>
  <c r="F2900" i="136"/>
  <c r="I3807" i="92"/>
  <c r="O3807" i="92"/>
  <c r="F3427" i="93"/>
  <c r="G3427" i="93" s="1"/>
  <c r="J1364" i="93"/>
  <c r="K1364" i="93" s="1"/>
  <c r="K1467" i="92"/>
  <c r="Q1467" i="92"/>
  <c r="Q1469" i="92"/>
  <c r="K1469" i="92"/>
  <c r="J1366" i="93"/>
  <c r="K1366" i="93" s="1"/>
  <c r="K1468" i="92"/>
  <c r="J1365" i="93"/>
  <c r="K1365" i="93" s="1"/>
  <c r="Q1468" i="92"/>
  <c r="Q1466" i="92"/>
  <c r="J1363" i="93"/>
  <c r="K1363" i="93" s="1"/>
  <c r="K1466" i="92"/>
  <c r="J1362" i="93"/>
  <c r="K1362" i="93" s="1"/>
  <c r="K1465" i="92"/>
  <c r="Q1465" i="92"/>
  <c r="Q1470" i="92"/>
  <c r="K1470" i="92"/>
  <c r="J1367" i="93"/>
  <c r="K1367" i="93" s="1"/>
  <c r="J3439" i="93"/>
  <c r="K3439" i="93" s="1"/>
  <c r="Q3819" i="92"/>
  <c r="K3819" i="92"/>
  <c r="R229" i="135"/>
  <c r="P327" i="136"/>
  <c r="R226" i="135"/>
  <c r="P346" i="135"/>
  <c r="P294" i="135"/>
  <c r="R237" i="136"/>
  <c r="P327" i="135"/>
  <c r="R227" i="135"/>
  <c r="R228" i="135"/>
  <c r="R225" i="135"/>
  <c r="P287" i="136"/>
  <c r="N568" i="136"/>
  <c r="H568" i="136"/>
  <c r="N568" i="135"/>
  <c r="H568" i="135"/>
  <c r="N717" i="136"/>
  <c r="H717" i="136"/>
  <c r="N717" i="135"/>
  <c r="H717" i="135"/>
  <c r="N857" i="136"/>
  <c r="H857" i="136"/>
  <c r="N857" i="135"/>
  <c r="H857" i="135"/>
  <c r="N892" i="136"/>
  <c r="H892" i="136"/>
  <c r="N892" i="135"/>
  <c r="H892" i="135"/>
  <c r="N999" i="136"/>
  <c r="H999" i="136"/>
  <c r="N999" i="135"/>
  <c r="H999" i="135"/>
  <c r="H431" i="136"/>
  <c r="N431" i="136"/>
  <c r="N431" i="135"/>
  <c r="H431" i="135"/>
  <c r="N593" i="136"/>
  <c r="H593" i="136"/>
  <c r="N593" i="135"/>
  <c r="H593" i="135"/>
  <c r="H751" i="136"/>
  <c r="T751" i="136" s="1"/>
  <c r="N751" i="136"/>
  <c r="N751" i="135"/>
  <c r="H751" i="135"/>
  <c r="H878" i="136"/>
  <c r="N878" i="136"/>
  <c r="N878" i="135"/>
  <c r="H878" i="135"/>
  <c r="N932" i="136"/>
  <c r="H932" i="136"/>
  <c r="T932" i="136" s="1"/>
  <c r="N932" i="135"/>
  <c r="H932" i="135"/>
  <c r="N996" i="136"/>
  <c r="H996" i="136"/>
  <c r="N996" i="135"/>
  <c r="H996" i="135"/>
  <c r="H429" i="136"/>
  <c r="N429" i="136"/>
  <c r="H429" i="135"/>
  <c r="N429" i="135"/>
  <c r="N558" i="136"/>
  <c r="H558" i="136"/>
  <c r="N558" i="135"/>
  <c r="H558" i="135"/>
  <c r="N571" i="136"/>
  <c r="H571" i="136"/>
  <c r="H571" i="135"/>
  <c r="N571" i="135"/>
  <c r="N582" i="136"/>
  <c r="H582" i="136"/>
  <c r="N582" i="135"/>
  <c r="H582" i="135"/>
  <c r="N597" i="136"/>
  <c r="H597" i="136"/>
  <c r="N597" i="135"/>
  <c r="H597" i="135"/>
  <c r="N648" i="136"/>
  <c r="H648" i="136"/>
  <c r="N648" i="135"/>
  <c r="H648" i="135"/>
  <c r="N710" i="136"/>
  <c r="H710" i="136"/>
  <c r="H710" i="135"/>
  <c r="N710" i="135"/>
  <c r="H712" i="136"/>
  <c r="N712" i="136"/>
  <c r="H712" i="135"/>
  <c r="N712" i="135"/>
  <c r="N749" i="136"/>
  <c r="H749" i="136"/>
  <c r="T749" i="136" s="1"/>
  <c r="N749" i="135"/>
  <c r="H749" i="135"/>
  <c r="H810" i="136"/>
  <c r="N810" i="136"/>
  <c r="N810" i="135"/>
  <c r="H810" i="135"/>
  <c r="N836" i="136"/>
  <c r="H836" i="136"/>
  <c r="T836" i="136" s="1"/>
  <c r="N836" i="135"/>
  <c r="H836" i="135"/>
  <c r="N844" i="136"/>
  <c r="H844" i="136"/>
  <c r="N844" i="135"/>
  <c r="H844" i="135"/>
  <c r="H860" i="136"/>
  <c r="N860" i="136"/>
  <c r="N860" i="135"/>
  <c r="H860" i="135"/>
  <c r="N869" i="136"/>
  <c r="H869" i="136"/>
  <c r="T869" i="136" s="1"/>
  <c r="N869" i="135"/>
  <c r="H869" i="135"/>
  <c r="N880" i="136"/>
  <c r="H880" i="136"/>
  <c r="N880" i="135"/>
  <c r="H880" i="135"/>
  <c r="N882" i="136"/>
  <c r="H882" i="136"/>
  <c r="N882" i="135"/>
  <c r="H882" i="135"/>
  <c r="N895" i="136"/>
  <c r="H895" i="136"/>
  <c r="N895" i="135"/>
  <c r="H895" i="135"/>
  <c r="N913" i="136"/>
  <c r="H913" i="136"/>
  <c r="N913" i="135"/>
  <c r="H913" i="135"/>
  <c r="H925" i="136"/>
  <c r="T925" i="136" s="1"/>
  <c r="N925" i="136"/>
  <c r="N925" i="135"/>
  <c r="H925" i="135"/>
  <c r="H938" i="136"/>
  <c r="T938" i="136" s="1"/>
  <c r="N938" i="136"/>
  <c r="N938" i="135"/>
  <c r="H938" i="135"/>
  <c r="H930" i="136"/>
  <c r="T930" i="136" s="1"/>
  <c r="N930" i="136"/>
  <c r="N930" i="135"/>
  <c r="H930" i="135"/>
  <c r="N954" i="136"/>
  <c r="H954" i="136"/>
  <c r="T954" i="136" s="1"/>
  <c r="H954" i="135"/>
  <c r="N954" i="135"/>
  <c r="N960" i="136"/>
  <c r="H960" i="136"/>
  <c r="T960" i="136" s="1"/>
  <c r="H960" i="135"/>
  <c r="N960" i="135"/>
  <c r="H973" i="136"/>
  <c r="T973" i="136" s="1"/>
  <c r="N973" i="136"/>
  <c r="N973" i="135"/>
  <c r="H973" i="135"/>
  <c r="H982" i="136"/>
  <c r="N982" i="136"/>
  <c r="N982" i="135"/>
  <c r="H982" i="135"/>
  <c r="N1002" i="136"/>
  <c r="H1002" i="136"/>
  <c r="H1002" i="135"/>
  <c r="N1002" i="135"/>
  <c r="N1003" i="136"/>
  <c r="H1003" i="136"/>
  <c r="N1003" i="135"/>
  <c r="H1003" i="135"/>
  <c r="H1008" i="136"/>
  <c r="N1008" i="136"/>
  <c r="N1008" i="135"/>
  <c r="H1008" i="135"/>
  <c r="H1026" i="136"/>
  <c r="T1026" i="136" s="1"/>
  <c r="N1026" i="136"/>
  <c r="H1026" i="135"/>
  <c r="N1026" i="135"/>
  <c r="N1038" i="136"/>
  <c r="H1038" i="136"/>
  <c r="N1038" i="135"/>
  <c r="H1038" i="135"/>
  <c r="T1038" i="135" s="1"/>
  <c r="N1051" i="136"/>
  <c r="H1051" i="136"/>
  <c r="N1051" i="135"/>
  <c r="H1051" i="135"/>
  <c r="N1057" i="136"/>
  <c r="H1057" i="136"/>
  <c r="N1057" i="135"/>
  <c r="H1057" i="135"/>
  <c r="T1057" i="135" s="1"/>
  <c r="H1069" i="136"/>
  <c r="N1069" i="136"/>
  <c r="H1069" i="135"/>
  <c r="N1069" i="135"/>
  <c r="N1073" i="136"/>
  <c r="H1073" i="136"/>
  <c r="N1073" i="135"/>
  <c r="H1073" i="135"/>
  <c r="N1086" i="136"/>
  <c r="H1086" i="136"/>
  <c r="N1086" i="135"/>
  <c r="H1086" i="135"/>
  <c r="N1100" i="136"/>
  <c r="H1100" i="136"/>
  <c r="N1100" i="135"/>
  <c r="H1100" i="135"/>
  <c r="T1100" i="135" s="1"/>
  <c r="N1116" i="136"/>
  <c r="H1116" i="136"/>
  <c r="N1116" i="135"/>
  <c r="H1116" i="135"/>
  <c r="N1119" i="136"/>
  <c r="H1119" i="136"/>
  <c r="H1119" i="135"/>
  <c r="N1119" i="135"/>
  <c r="H1121" i="136"/>
  <c r="N1121" i="136"/>
  <c r="N1121" i="135"/>
  <c r="H1121" i="135"/>
  <c r="N1139" i="136"/>
  <c r="H1139" i="136"/>
  <c r="H1139" i="135"/>
  <c r="N1139" i="135"/>
  <c r="H1191" i="136"/>
  <c r="N1191" i="136"/>
  <c r="N1191" i="135"/>
  <c r="H1191" i="135"/>
  <c r="T1191" i="135" s="1"/>
  <c r="N1199" i="136"/>
  <c r="H1199" i="136"/>
  <c r="H1199" i="135"/>
  <c r="N1199" i="135"/>
  <c r="N1224" i="136"/>
  <c r="H1224" i="136"/>
  <c r="N1224" i="135"/>
  <c r="H1224" i="135"/>
  <c r="N1254" i="136"/>
  <c r="H1254" i="136"/>
  <c r="T1254" i="136" s="1"/>
  <c r="N1254" i="135"/>
  <c r="H1254" i="135"/>
  <c r="N1246" i="136"/>
  <c r="H1246" i="136"/>
  <c r="T1246" i="136" s="1"/>
  <c r="N1246" i="135"/>
  <c r="H1246" i="135"/>
  <c r="N1260" i="136"/>
  <c r="H1260" i="136"/>
  <c r="T1260" i="136" s="1"/>
  <c r="N1260" i="135"/>
  <c r="H1260" i="135"/>
  <c r="T1260" i="135" s="1"/>
  <c r="N1275" i="136"/>
  <c r="H1275" i="136"/>
  <c r="H1275" i="135"/>
  <c r="N1275" i="135"/>
  <c r="N1279" i="136"/>
  <c r="H1279" i="136"/>
  <c r="H1279" i="135"/>
  <c r="N1279" i="135"/>
  <c r="N1293" i="136"/>
  <c r="H1293" i="136"/>
  <c r="H1293" i="135"/>
  <c r="N1293" i="135"/>
  <c r="H1302" i="136"/>
  <c r="N1302" i="136"/>
  <c r="H1302" i="135"/>
  <c r="N1302" i="135"/>
  <c r="N1312" i="136"/>
  <c r="H1312" i="136"/>
  <c r="T1312" i="136" s="1"/>
  <c r="N1312" i="135"/>
  <c r="H1312" i="135"/>
  <c r="H1326" i="136"/>
  <c r="T1326" i="136" s="1"/>
  <c r="N1326" i="136"/>
  <c r="H1326" i="135"/>
  <c r="N1326" i="135"/>
  <c r="N1335" i="136"/>
  <c r="H1335" i="136"/>
  <c r="N1335" i="135"/>
  <c r="H1335" i="135"/>
  <c r="H1345" i="136"/>
  <c r="N1345" i="136"/>
  <c r="H1345" i="135"/>
  <c r="N1345" i="135"/>
  <c r="H1359" i="136"/>
  <c r="N1359" i="136"/>
  <c r="H1359" i="135"/>
  <c r="N1359" i="135"/>
  <c r="H1368" i="136"/>
  <c r="N1368" i="136"/>
  <c r="N1368" i="135"/>
  <c r="H1368" i="135"/>
  <c r="T1368" i="135" s="1"/>
  <c r="N1378" i="136"/>
  <c r="H1378" i="136"/>
  <c r="T1378" i="136" s="1"/>
  <c r="H1378" i="135"/>
  <c r="T1378" i="135" s="1"/>
  <c r="N1378" i="135"/>
  <c r="N1392" i="136"/>
  <c r="H1392" i="136"/>
  <c r="N1392" i="135"/>
  <c r="H1392" i="135"/>
  <c r="T1392" i="135" s="1"/>
  <c r="N1397" i="136"/>
  <c r="H1397" i="136"/>
  <c r="T1397" i="136" s="1"/>
  <c r="H1397" i="135"/>
  <c r="N1397" i="135"/>
  <c r="N1411" i="136"/>
  <c r="H1411" i="136"/>
  <c r="N1411" i="135"/>
  <c r="H1411" i="135"/>
  <c r="N1416" i="136"/>
  <c r="H1416" i="136"/>
  <c r="N1416" i="135"/>
  <c r="H1416" i="135"/>
  <c r="H1417" i="136"/>
  <c r="T1417" i="136" s="1"/>
  <c r="N1417" i="136"/>
  <c r="N1417" i="135"/>
  <c r="H1417" i="135"/>
  <c r="N1473" i="136"/>
  <c r="H1473" i="136"/>
  <c r="N1473" i="135"/>
  <c r="H1473" i="135"/>
  <c r="T1473" i="135" s="1"/>
  <c r="H1490" i="136"/>
  <c r="N1490" i="136"/>
  <c r="N1490" i="135"/>
  <c r="H1490" i="135"/>
  <c r="N1499" i="136"/>
  <c r="H1499" i="136"/>
  <c r="N1499" i="135"/>
  <c r="H1499" i="135"/>
  <c r="N1508" i="136"/>
  <c r="H1508" i="136"/>
  <c r="N1508" i="135"/>
  <c r="H1508" i="135"/>
  <c r="N1518" i="136"/>
  <c r="H1518" i="136"/>
  <c r="N1518" i="135"/>
  <c r="H1518" i="135"/>
  <c r="H1536" i="136"/>
  <c r="N1536" i="136"/>
  <c r="N1536" i="135"/>
  <c r="H1536" i="135"/>
  <c r="N1550" i="136"/>
  <c r="H1550" i="136"/>
  <c r="N1550" i="135"/>
  <c r="H1550" i="135"/>
  <c r="N1586" i="136"/>
  <c r="H1586" i="136"/>
  <c r="T1586" i="136" s="1"/>
  <c r="H1586" i="135"/>
  <c r="N1586" i="135"/>
  <c r="N1604" i="136"/>
  <c r="H1604" i="136"/>
  <c r="N1604" i="135"/>
  <c r="H1604" i="135"/>
  <c r="N1596" i="136"/>
  <c r="H1596" i="136"/>
  <c r="H1596" i="135"/>
  <c r="N1596" i="135"/>
  <c r="N1622" i="136"/>
  <c r="H1622" i="136"/>
  <c r="N1622" i="135"/>
  <c r="H1622" i="135"/>
  <c r="N1627" i="136"/>
  <c r="H1627" i="136"/>
  <c r="H1627" i="135"/>
  <c r="N1627" i="135"/>
  <c r="H1646" i="136"/>
  <c r="T1646" i="136" s="1"/>
  <c r="N1646" i="136"/>
  <c r="N1646" i="135"/>
  <c r="H1646" i="135"/>
  <c r="N1653" i="136"/>
  <c r="H1653" i="136"/>
  <c r="N1653" i="135"/>
  <c r="H1653" i="135"/>
  <c r="N1666" i="136"/>
  <c r="H1666" i="136"/>
  <c r="N1666" i="135"/>
  <c r="H1666" i="135"/>
  <c r="N1658" i="136"/>
  <c r="H1658" i="136"/>
  <c r="N1658" i="135"/>
  <c r="H1658" i="135"/>
  <c r="N1677" i="136"/>
  <c r="H1677" i="136"/>
  <c r="N1677" i="135"/>
  <c r="H1677" i="135"/>
  <c r="T1677" i="135" s="1"/>
  <c r="N1735" i="136"/>
  <c r="H1735" i="136"/>
  <c r="N1735" i="135"/>
  <c r="H1735" i="135"/>
  <c r="H1756" i="136"/>
  <c r="N1756" i="136"/>
  <c r="N1756" i="135"/>
  <c r="H1756" i="135"/>
  <c r="N1796" i="136"/>
  <c r="H1796" i="136"/>
  <c r="H1796" i="135"/>
  <c r="N1796" i="135"/>
  <c r="N1907" i="136"/>
  <c r="H1907" i="136"/>
  <c r="N1907" i="135"/>
  <c r="H1907" i="135"/>
  <c r="T1907" i="135" s="1"/>
  <c r="N2045" i="136"/>
  <c r="H2045" i="136"/>
  <c r="H2045" i="135"/>
  <c r="T2045" i="135" s="1"/>
  <c r="N2045" i="135"/>
  <c r="H2093" i="136"/>
  <c r="N2093" i="136"/>
  <c r="N2093" i="135"/>
  <c r="H2093" i="135"/>
  <c r="N2136" i="136"/>
  <c r="H2136" i="136"/>
  <c r="H2136" i="135"/>
  <c r="N2136" i="135"/>
  <c r="N2799" i="136"/>
  <c r="H2799" i="136"/>
  <c r="N2799" i="135"/>
  <c r="H2799" i="135"/>
  <c r="N2832" i="136"/>
  <c r="H2832" i="136"/>
  <c r="N2832" i="135"/>
  <c r="H2832" i="135"/>
  <c r="N2847" i="136"/>
  <c r="H2847" i="136"/>
  <c r="T2847" i="136" s="1"/>
  <c r="N2847" i="135"/>
  <c r="H2847" i="135"/>
  <c r="N2861" i="136"/>
  <c r="H2861" i="136"/>
  <c r="N2861" i="135"/>
  <c r="H2861" i="135"/>
  <c r="N2877" i="136"/>
  <c r="H2877" i="136"/>
  <c r="N2877" i="135"/>
  <c r="H2877" i="135"/>
  <c r="T2877" i="135" s="1"/>
  <c r="H2892" i="136"/>
  <c r="N2892" i="136"/>
  <c r="N2892" i="135"/>
  <c r="H2892" i="135"/>
  <c r="H2903" i="136"/>
  <c r="N2903" i="136"/>
  <c r="N2903" i="135"/>
  <c r="H2903" i="135"/>
  <c r="N2920" i="136"/>
  <c r="H2920" i="136"/>
  <c r="N2920" i="135"/>
  <c r="H2920" i="135"/>
  <c r="N2936" i="136"/>
  <c r="H2936" i="136"/>
  <c r="N2936" i="135"/>
  <c r="H2936" i="135"/>
  <c r="H2956" i="136"/>
  <c r="N2956" i="136"/>
  <c r="N2956" i="135"/>
  <c r="H2956" i="135"/>
  <c r="N2961" i="136"/>
  <c r="H2961" i="136"/>
  <c r="N2961" i="135"/>
  <c r="H2961" i="135"/>
  <c r="T216" i="135"/>
  <c r="R216" i="135"/>
  <c r="T220" i="135"/>
  <c r="R220" i="135"/>
  <c r="T421" i="135"/>
  <c r="R421" i="135"/>
  <c r="T226" i="136"/>
  <c r="R226" i="136"/>
  <c r="P287" i="135"/>
  <c r="N815" i="136"/>
  <c r="H815" i="136"/>
  <c r="N815" i="135"/>
  <c r="H815" i="135"/>
  <c r="N988" i="136"/>
  <c r="H988" i="136"/>
  <c r="H988" i="135"/>
  <c r="N988" i="135"/>
  <c r="N611" i="136"/>
  <c r="H611" i="136"/>
  <c r="N611" i="135"/>
  <c r="H611" i="135"/>
  <c r="N846" i="136"/>
  <c r="H846" i="136"/>
  <c r="H846" i="135"/>
  <c r="N846" i="135"/>
  <c r="N906" i="136"/>
  <c r="H906" i="136"/>
  <c r="H906" i="135"/>
  <c r="N906" i="135"/>
  <c r="N993" i="136"/>
  <c r="H993" i="136"/>
  <c r="N993" i="135"/>
  <c r="H993" i="135"/>
  <c r="N428" i="136"/>
  <c r="H428" i="136"/>
  <c r="N428" i="135"/>
  <c r="H428" i="135"/>
  <c r="H560" i="136"/>
  <c r="N560" i="136"/>
  <c r="N560" i="135"/>
  <c r="H560" i="135"/>
  <c r="N570" i="136"/>
  <c r="H570" i="136"/>
  <c r="N570" i="135"/>
  <c r="H570" i="135"/>
  <c r="N581" i="136"/>
  <c r="H581" i="136"/>
  <c r="H581" i="135"/>
  <c r="N581" i="135"/>
  <c r="N599" i="136"/>
  <c r="H599" i="136"/>
  <c r="N599" i="135"/>
  <c r="H599" i="135"/>
  <c r="N653" i="136"/>
  <c r="H653" i="136"/>
  <c r="N653" i="135"/>
  <c r="H653" i="135"/>
  <c r="N711" i="136"/>
  <c r="H711" i="136"/>
  <c r="N711" i="135"/>
  <c r="H711" i="135"/>
  <c r="H721" i="136"/>
  <c r="N721" i="136"/>
  <c r="H721" i="135"/>
  <c r="N721" i="135"/>
  <c r="N785" i="136"/>
  <c r="H785" i="136"/>
  <c r="N785" i="135"/>
  <c r="H785" i="135"/>
  <c r="N811" i="136"/>
  <c r="H811" i="136"/>
  <c r="N811" i="135"/>
  <c r="H811" i="135"/>
  <c r="T811" i="135" s="1"/>
  <c r="N840" i="136"/>
  <c r="H840" i="136"/>
  <c r="H840" i="135"/>
  <c r="N840" i="135"/>
  <c r="N843" i="136"/>
  <c r="H843" i="136"/>
  <c r="N843" i="135"/>
  <c r="H843" i="135"/>
  <c r="N859" i="136"/>
  <c r="H859" i="136"/>
  <c r="N859" i="135"/>
  <c r="H859" i="135"/>
  <c r="N868" i="136"/>
  <c r="H868" i="136"/>
  <c r="T868" i="136" s="1"/>
  <c r="N868" i="135"/>
  <c r="H868" i="135"/>
  <c r="N889" i="136"/>
  <c r="H889" i="136"/>
  <c r="N889" i="135"/>
  <c r="H889" i="135"/>
  <c r="N881" i="136"/>
  <c r="H881" i="136"/>
  <c r="N881" i="135"/>
  <c r="H881" i="135"/>
  <c r="N894" i="136"/>
  <c r="H894" i="136"/>
  <c r="N894" i="135"/>
  <c r="H894" i="135"/>
  <c r="N912" i="136"/>
  <c r="H912" i="136"/>
  <c r="H912" i="135"/>
  <c r="N912" i="135"/>
  <c r="N924" i="136"/>
  <c r="H924" i="136"/>
  <c r="T924" i="136" s="1"/>
  <c r="N924" i="135"/>
  <c r="H924" i="135"/>
  <c r="N937" i="136"/>
  <c r="H937" i="136"/>
  <c r="T937" i="136" s="1"/>
  <c r="H937" i="135"/>
  <c r="N937" i="135"/>
  <c r="N943" i="136"/>
  <c r="H943" i="136"/>
  <c r="N943" i="135"/>
  <c r="H943" i="135"/>
  <c r="N955" i="136"/>
  <c r="H955" i="136"/>
  <c r="T955" i="136" s="1"/>
  <c r="N955" i="135"/>
  <c r="H955" i="135"/>
  <c r="N959" i="136"/>
  <c r="H959" i="136"/>
  <c r="T959" i="136" s="1"/>
  <c r="N959" i="135"/>
  <c r="H959" i="135"/>
  <c r="N972" i="136"/>
  <c r="H972" i="136"/>
  <c r="T972" i="136" s="1"/>
  <c r="H972" i="135"/>
  <c r="N972" i="135"/>
  <c r="H986" i="136"/>
  <c r="N986" i="136"/>
  <c r="H986" i="135"/>
  <c r="N986" i="135"/>
  <c r="H1001" i="136"/>
  <c r="N1001" i="136"/>
  <c r="N1001" i="135"/>
  <c r="H1001" i="135"/>
  <c r="N1005" i="136"/>
  <c r="H1005" i="136"/>
  <c r="N1005" i="135"/>
  <c r="H1005" i="135"/>
  <c r="N1007" i="136"/>
  <c r="H1007" i="136"/>
  <c r="N1007" i="135"/>
  <c r="H1007" i="135"/>
  <c r="N1025" i="136"/>
  <c r="H1025" i="136"/>
  <c r="T1025" i="136" s="1"/>
  <c r="N1025" i="135"/>
  <c r="H1025" i="135"/>
  <c r="N1037" i="136"/>
  <c r="H1037" i="136"/>
  <c r="N1037" i="135"/>
  <c r="H1037" i="135"/>
  <c r="H1050" i="136"/>
  <c r="N1050" i="136"/>
  <c r="N1050" i="135"/>
  <c r="H1050" i="135"/>
  <c r="T1050" i="135" s="1"/>
  <c r="N1059" i="136"/>
  <c r="H1059" i="136"/>
  <c r="H1059" i="135"/>
  <c r="T1059" i="135" s="1"/>
  <c r="N1059" i="135"/>
  <c r="N1070" i="136"/>
  <c r="H1070" i="136"/>
  <c r="N1070" i="135"/>
  <c r="H1070" i="135"/>
  <c r="N1072" i="136"/>
  <c r="H1072" i="136"/>
  <c r="T1072" i="136" s="1"/>
  <c r="N1072" i="135"/>
  <c r="H1072" i="135"/>
  <c r="N1085" i="136"/>
  <c r="H1085" i="136"/>
  <c r="N1085" i="135"/>
  <c r="H1085" i="135"/>
  <c r="N1103" i="136"/>
  <c r="H1103" i="136"/>
  <c r="H1103" i="135"/>
  <c r="T1103" i="135" s="1"/>
  <c r="N1103" i="135"/>
  <c r="N1115" i="136"/>
  <c r="H1115" i="136"/>
  <c r="H1115" i="135"/>
  <c r="N1115" i="135"/>
  <c r="N1128" i="136"/>
  <c r="H1128" i="136"/>
  <c r="N1128" i="135"/>
  <c r="H1128" i="135"/>
  <c r="H1120" i="136"/>
  <c r="N1120" i="136"/>
  <c r="N1120" i="135"/>
  <c r="H1120" i="135"/>
  <c r="H1182" i="136"/>
  <c r="N1182" i="136"/>
  <c r="H1182" i="135"/>
  <c r="N1182" i="135"/>
  <c r="N1190" i="136"/>
  <c r="H1190" i="136"/>
  <c r="N1190" i="135"/>
  <c r="H1190" i="135"/>
  <c r="T1190" i="135" s="1"/>
  <c r="H1198" i="136"/>
  <c r="N1198" i="136"/>
  <c r="H1198" i="135"/>
  <c r="N1198" i="135"/>
  <c r="N1215" i="136"/>
  <c r="H1215" i="136"/>
  <c r="N1215" i="135"/>
  <c r="H1215" i="135"/>
  <c r="N1230" i="136"/>
  <c r="H1230" i="136"/>
  <c r="N1230" i="135"/>
  <c r="H1230" i="135"/>
  <c r="N1253" i="136"/>
  <c r="H1253" i="136"/>
  <c r="T1253" i="136" s="1"/>
  <c r="N1253" i="135"/>
  <c r="H1253" i="135"/>
  <c r="T1253" i="135" s="1"/>
  <c r="N1245" i="136"/>
  <c r="H1245" i="136"/>
  <c r="T1245" i="136" s="1"/>
  <c r="N1245" i="135"/>
  <c r="H1245" i="135"/>
  <c r="T1245" i="135" s="1"/>
  <c r="N1259" i="136"/>
  <c r="H1259" i="136"/>
  <c r="T1259" i="136" s="1"/>
  <c r="H1259" i="135"/>
  <c r="N1259" i="135"/>
  <c r="N1286" i="136"/>
  <c r="H1286" i="136"/>
  <c r="N1286" i="135"/>
  <c r="H1286" i="135"/>
  <c r="N1278" i="136"/>
  <c r="H1278" i="136"/>
  <c r="N1278" i="135"/>
  <c r="H1278" i="135"/>
  <c r="H1292" i="136"/>
  <c r="N1292" i="136"/>
  <c r="N1292" i="135"/>
  <c r="H1292" i="135"/>
  <c r="N1307" i="136"/>
  <c r="H1307" i="136"/>
  <c r="T1307" i="136" s="1"/>
  <c r="H1307" i="135"/>
  <c r="N1307" i="135"/>
  <c r="N1311" i="136"/>
  <c r="H1311" i="136"/>
  <c r="T1311" i="136" s="1"/>
  <c r="H1311" i="135"/>
  <c r="N1311" i="135"/>
  <c r="N1325" i="136"/>
  <c r="H1325" i="136"/>
  <c r="N1325" i="135"/>
  <c r="H1325" i="135"/>
  <c r="H1334" i="136"/>
  <c r="N1334" i="136"/>
  <c r="N1334" i="135"/>
  <c r="H1334" i="135"/>
  <c r="N1344" i="136"/>
  <c r="H1344" i="136"/>
  <c r="N1344" i="135"/>
  <c r="H1344" i="135"/>
  <c r="N1358" i="136"/>
  <c r="H1358" i="136"/>
  <c r="N1358" i="135"/>
  <c r="H1358" i="135"/>
  <c r="N1367" i="136"/>
  <c r="H1367" i="136"/>
  <c r="N1367" i="135"/>
  <c r="H1367" i="135"/>
  <c r="T1367" i="135" s="1"/>
  <c r="N1377" i="136"/>
  <c r="H1377" i="136"/>
  <c r="T1377" i="136" s="1"/>
  <c r="H1377" i="135"/>
  <c r="N1377" i="135"/>
  <c r="N1391" i="136"/>
  <c r="H1391" i="136"/>
  <c r="N1391" i="135"/>
  <c r="H1391" i="135"/>
  <c r="T1391" i="135" s="1"/>
  <c r="N1400" i="136"/>
  <c r="H1400" i="136"/>
  <c r="N1400" i="135"/>
  <c r="H1400" i="135"/>
  <c r="H1410" i="136"/>
  <c r="N1410" i="136"/>
  <c r="N1410" i="135"/>
  <c r="H1410" i="135"/>
  <c r="H1424" i="136"/>
  <c r="N1424" i="136"/>
  <c r="N1424" i="135"/>
  <c r="H1424" i="135"/>
  <c r="H1429" i="136"/>
  <c r="N1429" i="136"/>
  <c r="N1429" i="135"/>
  <c r="H1429" i="135"/>
  <c r="H1472" i="136"/>
  <c r="N1472" i="136"/>
  <c r="N1472" i="135"/>
  <c r="H1472" i="135"/>
  <c r="T1472" i="135" s="1"/>
  <c r="H1489" i="136"/>
  <c r="N1489" i="136"/>
  <c r="H1489" i="135"/>
  <c r="N1489" i="135"/>
  <c r="N1503" i="136"/>
  <c r="H1503" i="136"/>
  <c r="H1503" i="135"/>
  <c r="N1503" i="135"/>
  <c r="H1513" i="136"/>
  <c r="N1513" i="136"/>
  <c r="H1513" i="135"/>
  <c r="N1513" i="135"/>
  <c r="H1517" i="136"/>
  <c r="N1517" i="136"/>
  <c r="N1517" i="135"/>
  <c r="H1517" i="135"/>
  <c r="H1541" i="136"/>
  <c r="N1541" i="136"/>
  <c r="N1541" i="135"/>
  <c r="H1541" i="135"/>
  <c r="N1549" i="136"/>
  <c r="H1549" i="136"/>
  <c r="N1549" i="135"/>
  <c r="H1549" i="135"/>
  <c r="N1585" i="136"/>
  <c r="H1585" i="136"/>
  <c r="T1585" i="136" s="1"/>
  <c r="H1585" i="135"/>
  <c r="N1585" i="135"/>
  <c r="N1603" i="136"/>
  <c r="H1603" i="136"/>
  <c r="H1603" i="135"/>
  <c r="N1603" i="135"/>
  <c r="N1607" i="136"/>
  <c r="H1607" i="136"/>
  <c r="H1607" i="135"/>
  <c r="N1607" i="135"/>
  <c r="N1634" i="136"/>
  <c r="H1634" i="136"/>
  <c r="N1634" i="135"/>
  <c r="H1634" i="135"/>
  <c r="N1626" i="136"/>
  <c r="H1626" i="136"/>
  <c r="N1626" i="135"/>
  <c r="H1626" i="135"/>
  <c r="N1645" i="136"/>
  <c r="H1645" i="136"/>
  <c r="T1645" i="136" s="1"/>
  <c r="N1645" i="135"/>
  <c r="H1645" i="135"/>
  <c r="N1673" i="136"/>
  <c r="H1673" i="136"/>
  <c r="N1673" i="135"/>
  <c r="H1673" i="135"/>
  <c r="H1665" i="136"/>
  <c r="N1665" i="136"/>
  <c r="H1665" i="135"/>
  <c r="N1665" i="135"/>
  <c r="N1657" i="136"/>
  <c r="H1657" i="136"/>
  <c r="H1657" i="135"/>
  <c r="N1657" i="135"/>
  <c r="N1676" i="136"/>
  <c r="H1676" i="136"/>
  <c r="N1676" i="135"/>
  <c r="H1676" i="135"/>
  <c r="H1734" i="136"/>
  <c r="N1734" i="136"/>
  <c r="N1734" i="135"/>
  <c r="H1734" i="135"/>
  <c r="N1755" i="136"/>
  <c r="H1755" i="136"/>
  <c r="N1755" i="135"/>
  <c r="H1755" i="135"/>
  <c r="N1806" i="136"/>
  <c r="H1806" i="136"/>
  <c r="N1806" i="135"/>
  <c r="H1806" i="135"/>
  <c r="H1998" i="136"/>
  <c r="N1998" i="136"/>
  <c r="N1998" i="135"/>
  <c r="H1998" i="135"/>
  <c r="N2073" i="136"/>
  <c r="H2073" i="136"/>
  <c r="T2073" i="136" s="1"/>
  <c r="N2073" i="135"/>
  <c r="H2073" i="135"/>
  <c r="N2092" i="136"/>
  <c r="H2092" i="136"/>
  <c r="H2092" i="135"/>
  <c r="N2092" i="135"/>
  <c r="N2138" i="136"/>
  <c r="H2138" i="136"/>
  <c r="N2138" i="135"/>
  <c r="H2138" i="135"/>
  <c r="N2805" i="136"/>
  <c r="H2805" i="136"/>
  <c r="N2805" i="135"/>
  <c r="H2805" i="135"/>
  <c r="N2835" i="136"/>
  <c r="H2835" i="136"/>
  <c r="N2835" i="135"/>
  <c r="H2835" i="135"/>
  <c r="N2846" i="136"/>
  <c r="H2846" i="136"/>
  <c r="T2846" i="136" s="1"/>
  <c r="N2846" i="135"/>
  <c r="H2846" i="135"/>
  <c r="N2865" i="136"/>
  <c r="H2865" i="136"/>
  <c r="N2865" i="135"/>
  <c r="H2865" i="135"/>
  <c r="N2876" i="136"/>
  <c r="H2876" i="136"/>
  <c r="H2876" i="135"/>
  <c r="T2876" i="135" s="1"/>
  <c r="N2876" i="135"/>
  <c r="N2893" i="136"/>
  <c r="H2893" i="136"/>
  <c r="N2893" i="135"/>
  <c r="H2893" i="135"/>
  <c r="H2908" i="136"/>
  <c r="N2908" i="136"/>
  <c r="N2908" i="135"/>
  <c r="H2908" i="135"/>
  <c r="N2922" i="136"/>
  <c r="H2922" i="136"/>
  <c r="N2922" i="135"/>
  <c r="H2922" i="135"/>
  <c r="N2938" i="136"/>
  <c r="H2938" i="136"/>
  <c r="N2938" i="135"/>
  <c r="H2938" i="135"/>
  <c r="N2960" i="136"/>
  <c r="H2960" i="136"/>
  <c r="N2960" i="135"/>
  <c r="H2960" i="135"/>
  <c r="H27" i="136"/>
  <c r="N27" i="136"/>
  <c r="N27" i="135"/>
  <c r="H27" i="135"/>
  <c r="T27" i="135" s="1"/>
  <c r="T219" i="135"/>
  <c r="R219" i="135"/>
  <c r="T237" i="135"/>
  <c r="R237" i="135"/>
  <c r="N562" i="136"/>
  <c r="H562" i="136"/>
  <c r="N562" i="135"/>
  <c r="H562" i="135"/>
  <c r="N850" i="136"/>
  <c r="H850" i="136"/>
  <c r="N850" i="135"/>
  <c r="H850" i="135"/>
  <c r="N1013" i="136"/>
  <c r="H1013" i="136"/>
  <c r="N1013" i="135"/>
  <c r="H1013" i="135"/>
  <c r="N556" i="136"/>
  <c r="H556" i="136"/>
  <c r="N556" i="135"/>
  <c r="H556" i="135"/>
  <c r="N577" i="136"/>
  <c r="H577" i="136"/>
  <c r="N577" i="135"/>
  <c r="H577" i="135"/>
  <c r="N714" i="136"/>
  <c r="H714" i="136"/>
  <c r="H714" i="135"/>
  <c r="N714" i="135"/>
  <c r="N827" i="136"/>
  <c r="H827" i="136"/>
  <c r="H827" i="135"/>
  <c r="N827" i="135"/>
  <c r="N854" i="136"/>
  <c r="H854" i="136"/>
  <c r="H854" i="135"/>
  <c r="N854" i="135"/>
  <c r="N897" i="136"/>
  <c r="H897" i="136"/>
  <c r="N897" i="135"/>
  <c r="H897" i="135"/>
  <c r="N919" i="136"/>
  <c r="H919" i="136"/>
  <c r="T919" i="136" s="1"/>
  <c r="N919" i="135"/>
  <c r="H919" i="135"/>
  <c r="N962" i="136"/>
  <c r="H962" i="136"/>
  <c r="T962" i="136" s="1"/>
  <c r="H962" i="135"/>
  <c r="N962" i="135"/>
  <c r="H975" i="136"/>
  <c r="T975" i="136" s="1"/>
  <c r="N975" i="136"/>
  <c r="N975" i="135"/>
  <c r="H975" i="135"/>
  <c r="N1024" i="136"/>
  <c r="H1024" i="136"/>
  <c r="T1024" i="136" s="1"/>
  <c r="N1024" i="135"/>
  <c r="H1024" i="135"/>
  <c r="N110" i="136"/>
  <c r="H110" i="136"/>
  <c r="H110" i="135"/>
  <c r="N110" i="135"/>
  <c r="N427" i="136"/>
  <c r="H427" i="136"/>
  <c r="N427" i="135"/>
  <c r="H427" i="135"/>
  <c r="N561" i="136"/>
  <c r="H561" i="136"/>
  <c r="H561" i="135"/>
  <c r="N561" i="135"/>
  <c r="H569" i="136"/>
  <c r="N569" i="136"/>
  <c r="H569" i="135"/>
  <c r="N569" i="135"/>
  <c r="H580" i="136"/>
  <c r="N580" i="136"/>
  <c r="N580" i="135"/>
  <c r="H580" i="135"/>
  <c r="T580" i="135" s="1"/>
  <c r="H598" i="136"/>
  <c r="N598" i="136"/>
  <c r="H598" i="135"/>
  <c r="N598" i="135"/>
  <c r="N652" i="136"/>
  <c r="H652" i="136"/>
  <c r="N652" i="135"/>
  <c r="H652" i="135"/>
  <c r="N718" i="136"/>
  <c r="H718" i="136"/>
  <c r="H718" i="135"/>
  <c r="N718" i="135"/>
  <c r="H748" i="136"/>
  <c r="T748" i="136" s="1"/>
  <c r="N748" i="136"/>
  <c r="H748" i="135"/>
  <c r="N748" i="135"/>
  <c r="N791" i="136"/>
  <c r="H791" i="136"/>
  <c r="H791" i="135"/>
  <c r="N791" i="135"/>
  <c r="H814" i="136"/>
  <c r="N814" i="136"/>
  <c r="N814" i="135"/>
  <c r="H814" i="135"/>
  <c r="N841" i="136"/>
  <c r="H841" i="136"/>
  <c r="N841" i="135"/>
  <c r="H841" i="135"/>
  <c r="N851" i="136"/>
  <c r="H851" i="136"/>
  <c r="N851" i="135"/>
  <c r="H851" i="135"/>
  <c r="N858" i="136"/>
  <c r="H858" i="136"/>
  <c r="N858" i="135"/>
  <c r="H858" i="135"/>
  <c r="N872" i="136"/>
  <c r="H872" i="136"/>
  <c r="N872" i="135"/>
  <c r="H872" i="135"/>
  <c r="H888" i="136"/>
  <c r="N888" i="136"/>
  <c r="N888" i="135"/>
  <c r="H888" i="135"/>
  <c r="N891" i="136"/>
  <c r="H891" i="136"/>
  <c r="N891" i="135"/>
  <c r="H891" i="135"/>
  <c r="N893" i="136"/>
  <c r="H893" i="136"/>
  <c r="N893" i="135"/>
  <c r="H893" i="135"/>
  <c r="N911" i="136"/>
  <c r="H911" i="136"/>
  <c r="H911" i="135"/>
  <c r="N911" i="135"/>
  <c r="N923" i="136"/>
  <c r="H923" i="136"/>
  <c r="T923" i="136" s="1"/>
  <c r="N923" i="135"/>
  <c r="H923" i="135"/>
  <c r="H936" i="136"/>
  <c r="T936" i="136" s="1"/>
  <c r="N936" i="136"/>
  <c r="H936" i="135"/>
  <c r="N936" i="135"/>
  <c r="N945" i="136"/>
  <c r="H945" i="136"/>
  <c r="H945" i="135"/>
  <c r="N945" i="135"/>
  <c r="H956" i="136"/>
  <c r="T956" i="136" s="1"/>
  <c r="N956" i="136"/>
  <c r="H956" i="135"/>
  <c r="N956" i="135"/>
  <c r="H958" i="136"/>
  <c r="T958" i="136" s="1"/>
  <c r="N958" i="136"/>
  <c r="H958" i="135"/>
  <c r="N958" i="135"/>
  <c r="H971" i="136"/>
  <c r="T971" i="136" s="1"/>
  <c r="N971" i="136"/>
  <c r="N971" i="135"/>
  <c r="H971" i="135"/>
  <c r="N989" i="136"/>
  <c r="H989" i="136"/>
  <c r="N989" i="135"/>
  <c r="H989" i="135"/>
  <c r="N1000" i="136"/>
  <c r="H1000" i="136"/>
  <c r="N1000" i="135"/>
  <c r="H1000" i="135"/>
  <c r="H1014" i="136"/>
  <c r="N1014" i="136"/>
  <c r="H1014" i="135"/>
  <c r="N1014" i="135"/>
  <c r="N1006" i="136"/>
  <c r="H1006" i="136"/>
  <c r="H1006" i="135"/>
  <c r="N1006" i="135"/>
  <c r="N1030" i="136"/>
  <c r="H1030" i="136"/>
  <c r="N1030" i="135"/>
  <c r="H1030" i="135"/>
  <c r="T1030" i="135" s="1"/>
  <c r="N1036" i="136"/>
  <c r="H1036" i="136"/>
  <c r="H1036" i="135"/>
  <c r="N1036" i="135"/>
  <c r="N1049" i="136"/>
  <c r="H1049" i="136"/>
  <c r="N1049" i="135"/>
  <c r="H1049" i="135"/>
  <c r="N1058" i="136"/>
  <c r="H1058" i="136"/>
  <c r="N1058" i="135"/>
  <c r="H1058" i="135"/>
  <c r="T1058" i="135" s="1"/>
  <c r="H1079" i="136"/>
  <c r="N1079" i="136"/>
  <c r="N1079" i="135"/>
  <c r="H1079" i="135"/>
  <c r="N1071" i="136"/>
  <c r="H1071" i="136"/>
  <c r="N1071" i="135"/>
  <c r="H1071" i="135"/>
  <c r="N1084" i="136"/>
  <c r="H1084" i="136"/>
  <c r="N1084" i="135"/>
  <c r="H1084" i="135"/>
  <c r="N1102" i="136"/>
  <c r="H1102" i="136"/>
  <c r="N1102" i="135"/>
  <c r="H1102" i="135"/>
  <c r="T1102" i="135" s="1"/>
  <c r="N1114" i="136"/>
  <c r="H1114" i="136"/>
  <c r="N1114" i="135"/>
  <c r="H1114" i="135"/>
  <c r="H1127" i="136"/>
  <c r="N1127" i="136"/>
  <c r="H1127" i="135"/>
  <c r="N1127" i="135"/>
  <c r="N1133" i="136"/>
  <c r="H1133" i="136"/>
  <c r="N1133" i="135"/>
  <c r="H1133" i="135"/>
  <c r="N1184" i="136"/>
  <c r="H1184" i="136"/>
  <c r="T1184" i="136" s="1"/>
  <c r="N1184" i="135"/>
  <c r="H1184" i="135"/>
  <c r="H1189" i="136"/>
  <c r="N1189" i="136"/>
  <c r="N1189" i="135"/>
  <c r="H1189" i="135"/>
  <c r="T1189" i="135" s="1"/>
  <c r="H1206" i="136"/>
  <c r="N1206" i="136"/>
  <c r="H1206" i="135"/>
  <c r="N1206" i="135"/>
  <c r="N1221" i="136"/>
  <c r="H1221" i="136"/>
  <c r="N1221" i="135"/>
  <c r="H1221" i="135"/>
  <c r="H1229" i="136"/>
  <c r="N1229" i="136"/>
  <c r="H1229" i="135"/>
  <c r="N1229" i="135"/>
  <c r="N1252" i="136"/>
  <c r="H1252" i="136"/>
  <c r="T1252" i="136" s="1"/>
  <c r="N1252" i="135"/>
  <c r="H1252" i="135"/>
  <c r="T1252" i="135" s="1"/>
  <c r="N1244" i="136"/>
  <c r="H1244" i="136"/>
  <c r="T1244" i="136" s="1"/>
  <c r="H1244" i="135"/>
  <c r="T1244" i="135" s="1"/>
  <c r="N1244" i="135"/>
  <c r="H1258" i="136"/>
  <c r="T1258" i="136" s="1"/>
  <c r="N1258" i="136"/>
  <c r="N1258" i="135"/>
  <c r="H1258" i="135"/>
  <c r="N1285" i="136"/>
  <c r="H1285" i="136"/>
  <c r="H1285" i="135"/>
  <c r="N1285" i="135"/>
  <c r="N1277" i="136"/>
  <c r="H1277" i="136"/>
  <c r="H1277" i="135"/>
  <c r="N1277" i="135"/>
  <c r="N1291" i="136"/>
  <c r="H1291" i="136"/>
  <c r="H1291" i="135"/>
  <c r="N1291" i="135"/>
  <c r="H1318" i="136"/>
  <c r="T1318" i="136" s="1"/>
  <c r="N1318" i="136"/>
  <c r="N1318" i="135"/>
  <c r="H1318" i="135"/>
  <c r="H1310" i="136"/>
  <c r="T1310" i="136" s="1"/>
  <c r="N1310" i="136"/>
  <c r="H1310" i="135"/>
  <c r="N1310" i="135"/>
  <c r="N1324" i="136"/>
  <c r="H1324" i="136"/>
  <c r="N1324" i="135"/>
  <c r="H1324" i="135"/>
  <c r="H1339" i="136"/>
  <c r="N1339" i="136"/>
  <c r="N1339" i="135"/>
  <c r="H1339" i="135"/>
  <c r="H1343" i="136"/>
  <c r="N1343" i="136"/>
  <c r="H1343" i="135"/>
  <c r="N1343" i="135"/>
  <c r="H1357" i="136"/>
  <c r="N1357" i="136"/>
  <c r="N1357" i="135"/>
  <c r="H1357" i="135"/>
  <c r="H1366" i="136"/>
  <c r="N1366" i="136"/>
  <c r="N1366" i="135"/>
  <c r="H1366" i="135"/>
  <c r="T1366" i="135" s="1"/>
  <c r="N1376" i="136"/>
  <c r="H1376" i="136"/>
  <c r="T1376" i="136" s="1"/>
  <c r="N1376" i="135"/>
  <c r="H1376" i="135"/>
  <c r="T1376" i="135" s="1"/>
  <c r="H1390" i="136"/>
  <c r="T1390" i="136" s="1"/>
  <c r="N1390" i="136"/>
  <c r="N1390" i="135"/>
  <c r="H1390" i="135"/>
  <c r="T1390" i="135" s="1"/>
  <c r="H1399" i="136"/>
  <c r="T1399" i="136" s="1"/>
  <c r="N1399" i="136"/>
  <c r="N1399" i="135"/>
  <c r="H1399" i="135"/>
  <c r="N1409" i="136"/>
  <c r="H1409" i="136"/>
  <c r="N1409" i="135"/>
  <c r="H1409" i="135"/>
  <c r="N1423" i="136"/>
  <c r="H1423" i="136"/>
  <c r="N1423" i="135"/>
  <c r="H1423" i="135"/>
  <c r="N1432" i="136"/>
  <c r="H1432" i="136"/>
  <c r="N1432" i="135"/>
  <c r="H1432" i="135"/>
  <c r="N1471" i="136"/>
  <c r="H1471" i="136"/>
  <c r="N1471" i="135"/>
  <c r="H1471" i="135"/>
  <c r="T1471" i="135" s="1"/>
  <c r="N1488" i="136"/>
  <c r="H1488" i="136"/>
  <c r="N1488" i="135"/>
  <c r="H1488" i="135"/>
  <c r="H1502" i="136"/>
  <c r="N1502" i="136"/>
  <c r="N1502" i="135"/>
  <c r="H1502" i="135"/>
  <c r="N1529" i="136"/>
  <c r="H1529" i="136"/>
  <c r="T1529" i="136" s="1"/>
  <c r="H1529" i="135"/>
  <c r="T1529" i="135" s="1"/>
  <c r="N1529" i="135"/>
  <c r="N1516" i="136"/>
  <c r="H1516" i="136"/>
  <c r="N1516" i="135"/>
  <c r="H1516" i="135"/>
  <c r="N1540" i="136"/>
  <c r="H1540" i="136"/>
  <c r="N1540" i="135"/>
  <c r="H1540" i="135"/>
  <c r="N1548" i="136"/>
  <c r="H1548" i="136"/>
  <c r="N1548" i="135"/>
  <c r="H1548" i="135"/>
  <c r="H1584" i="136"/>
  <c r="T1584" i="136" s="1"/>
  <c r="N1584" i="136"/>
  <c r="N1584" i="135"/>
  <c r="H1584" i="135"/>
  <c r="N1602" i="136"/>
  <c r="H1602" i="136"/>
  <c r="N1602" i="135"/>
  <c r="H1602" i="135"/>
  <c r="N1608" i="136"/>
  <c r="H1608" i="136"/>
  <c r="N1608" i="135"/>
  <c r="H1608" i="135"/>
  <c r="H1633" i="136"/>
  <c r="N1633" i="136"/>
  <c r="N1633" i="135"/>
  <c r="H1633" i="135"/>
  <c r="N1624" i="136"/>
  <c r="H1624" i="136"/>
  <c r="H1624" i="135"/>
  <c r="N1624" i="135"/>
  <c r="N1644" i="136"/>
  <c r="H1644" i="136"/>
  <c r="T1644" i="136" s="1"/>
  <c r="H1644" i="135"/>
  <c r="N1644" i="135"/>
  <c r="N1672" i="136"/>
  <c r="H1672" i="136"/>
  <c r="N1672" i="135"/>
  <c r="H1672" i="135"/>
  <c r="H1664" i="136"/>
  <c r="N1664" i="136"/>
  <c r="N1664" i="135"/>
  <c r="H1664" i="135"/>
  <c r="N1654" i="136"/>
  <c r="H1654" i="136"/>
  <c r="N1654" i="135"/>
  <c r="H1654" i="135"/>
  <c r="H1724" i="136"/>
  <c r="T1724" i="136" s="1"/>
  <c r="N1724" i="136"/>
  <c r="H1724" i="135"/>
  <c r="T1724" i="135" s="1"/>
  <c r="N1724" i="135"/>
  <c r="H1737" i="136"/>
  <c r="N1737" i="136"/>
  <c r="N1737" i="135"/>
  <c r="H1737" i="135"/>
  <c r="H1754" i="136"/>
  <c r="N1754" i="136"/>
  <c r="N1754" i="135"/>
  <c r="H1754" i="135"/>
  <c r="H1848" i="136"/>
  <c r="N1848" i="136"/>
  <c r="N1848" i="135"/>
  <c r="H1848" i="135"/>
  <c r="H2001" i="136"/>
  <c r="N2001" i="136"/>
  <c r="H2001" i="135"/>
  <c r="N2001" i="135"/>
  <c r="N2075" i="136"/>
  <c r="H2075" i="136"/>
  <c r="N2075" i="135"/>
  <c r="H2075" i="135"/>
  <c r="T2075" i="135" s="1"/>
  <c r="N2091" i="136"/>
  <c r="H2091" i="136"/>
  <c r="N2091" i="135"/>
  <c r="H2091" i="135"/>
  <c r="H2137" i="136"/>
  <c r="N2137" i="136"/>
  <c r="N2137" i="135"/>
  <c r="H2137" i="135"/>
  <c r="H2806" i="136"/>
  <c r="N2806" i="136"/>
  <c r="H2806" i="135"/>
  <c r="T2806" i="135" s="1"/>
  <c r="N2806" i="135"/>
  <c r="N2837" i="136"/>
  <c r="H2837" i="136"/>
  <c r="N2837" i="135"/>
  <c r="H2837" i="135"/>
  <c r="H2851" i="136"/>
  <c r="N2851" i="136"/>
  <c r="N2851" i="135"/>
  <c r="H2851" i="135"/>
  <c r="H2868" i="136"/>
  <c r="N2868" i="136"/>
  <c r="H2868" i="135"/>
  <c r="N2868" i="135"/>
  <c r="H2880" i="136"/>
  <c r="T2880" i="136" s="1"/>
  <c r="N2880" i="136"/>
  <c r="H2880" i="135"/>
  <c r="N2880" i="135"/>
  <c r="N2896" i="136"/>
  <c r="H2896" i="136"/>
  <c r="T2896" i="136" s="1"/>
  <c r="N2896" i="135"/>
  <c r="H2896" i="135"/>
  <c r="N2910" i="136"/>
  <c r="H2910" i="136"/>
  <c r="N2910" i="135"/>
  <c r="H2910" i="135"/>
  <c r="N2921" i="136"/>
  <c r="H2921" i="136"/>
  <c r="H2921" i="135"/>
  <c r="N2921" i="135"/>
  <c r="N2937" i="136"/>
  <c r="H2937" i="136"/>
  <c r="H2937" i="135"/>
  <c r="N2937" i="135"/>
  <c r="H2967" i="136"/>
  <c r="N2967" i="136"/>
  <c r="N2967" i="135"/>
  <c r="H2967" i="135"/>
  <c r="N232" i="136"/>
  <c r="H232" i="136"/>
  <c r="N232" i="135"/>
  <c r="H232" i="135"/>
  <c r="T221" i="135"/>
  <c r="R221" i="135"/>
  <c r="R216" i="136"/>
  <c r="T216" i="136"/>
  <c r="T220" i="136"/>
  <c r="R220" i="136"/>
  <c r="T421" i="136"/>
  <c r="R421" i="136"/>
  <c r="T225" i="136"/>
  <c r="R225" i="136"/>
  <c r="H651" i="136"/>
  <c r="N651" i="136"/>
  <c r="N651" i="135"/>
  <c r="H651" i="135"/>
  <c r="N887" i="136"/>
  <c r="H887" i="136"/>
  <c r="N887" i="135"/>
  <c r="H887" i="135"/>
  <c r="H922" i="136"/>
  <c r="T922" i="136" s="1"/>
  <c r="N922" i="136"/>
  <c r="N922" i="135"/>
  <c r="H922" i="135"/>
  <c r="N957" i="136"/>
  <c r="H957" i="136"/>
  <c r="T957" i="136" s="1"/>
  <c r="N957" i="135"/>
  <c r="H957" i="135"/>
  <c r="N1035" i="136"/>
  <c r="H1035" i="136"/>
  <c r="N1035" i="135"/>
  <c r="H1035" i="135"/>
  <c r="T1035" i="135" s="1"/>
  <c r="H1083" i="136"/>
  <c r="N1083" i="136"/>
  <c r="N1083" i="135"/>
  <c r="H1083" i="135"/>
  <c r="N1126" i="136"/>
  <c r="H1126" i="136"/>
  <c r="H1126" i="135"/>
  <c r="N1126" i="135"/>
  <c r="N1197" i="136"/>
  <c r="H1197" i="136"/>
  <c r="H1197" i="135"/>
  <c r="N1197" i="135"/>
  <c r="N1228" i="136"/>
  <c r="H1228" i="136"/>
  <c r="N1228" i="135"/>
  <c r="H1228" i="135"/>
  <c r="N1251" i="136"/>
  <c r="H1251" i="136"/>
  <c r="T1251" i="136" s="1"/>
  <c r="H1251" i="135"/>
  <c r="N1251" i="135"/>
  <c r="N1256" i="136"/>
  <c r="H1256" i="136"/>
  <c r="T1256" i="136" s="1"/>
  <c r="N1256" i="135"/>
  <c r="H1256" i="135"/>
  <c r="T1256" i="135" s="1"/>
  <c r="N1257" i="136"/>
  <c r="H1257" i="136"/>
  <c r="T1257" i="136" s="1"/>
  <c r="N1257" i="135"/>
  <c r="H1257" i="135"/>
  <c r="T1257" i="135" s="1"/>
  <c r="H1284" i="136"/>
  <c r="N1284" i="136"/>
  <c r="N1284" i="135"/>
  <c r="H1284" i="135"/>
  <c r="H1276" i="136"/>
  <c r="N1276" i="136"/>
  <c r="N1276" i="135"/>
  <c r="H1276" i="135"/>
  <c r="N1290" i="136"/>
  <c r="H1290" i="136"/>
  <c r="N1290" i="135"/>
  <c r="H1290" i="135"/>
  <c r="N1317" i="136"/>
  <c r="H1317" i="136"/>
  <c r="T1317" i="136" s="1"/>
  <c r="H1317" i="135"/>
  <c r="N1317" i="135"/>
  <c r="N1309" i="136"/>
  <c r="H1309" i="136"/>
  <c r="T1309" i="136" s="1"/>
  <c r="N1309" i="135"/>
  <c r="H1309" i="135"/>
  <c r="N1342" i="136"/>
  <c r="H1342" i="136"/>
  <c r="N1342" i="135"/>
  <c r="H1342" i="135"/>
  <c r="N1356" i="136"/>
  <c r="H1356" i="136"/>
  <c r="H1356" i="135"/>
  <c r="N1356" i="135"/>
  <c r="H1371" i="136"/>
  <c r="T1371" i="136" s="1"/>
  <c r="N1371" i="136"/>
  <c r="N1371" i="135"/>
  <c r="H1371" i="135"/>
  <c r="T1371" i="135" s="1"/>
  <c r="N1375" i="136"/>
  <c r="H1375" i="136"/>
  <c r="T1375" i="136" s="1"/>
  <c r="H1375" i="135"/>
  <c r="T1375" i="135" s="1"/>
  <c r="N1375" i="135"/>
  <c r="N1389" i="136"/>
  <c r="H1389" i="136"/>
  <c r="T1389" i="136" s="1"/>
  <c r="N1389" i="135"/>
  <c r="H1389" i="135"/>
  <c r="N1398" i="136"/>
  <c r="H1398" i="136"/>
  <c r="T1398" i="136" s="1"/>
  <c r="N1398" i="135"/>
  <c r="H1398" i="135"/>
  <c r="N1408" i="136"/>
  <c r="H1408" i="136"/>
  <c r="N1408" i="135"/>
  <c r="H1408" i="135"/>
  <c r="N1422" i="136"/>
  <c r="H1422" i="136"/>
  <c r="N1422" i="135"/>
  <c r="H1422" i="135"/>
  <c r="N1431" i="136"/>
  <c r="H1431" i="136"/>
  <c r="N1431" i="135"/>
  <c r="H1431" i="135"/>
  <c r="N1470" i="136"/>
  <c r="H1470" i="136"/>
  <c r="H1470" i="135"/>
  <c r="T1470" i="135" s="1"/>
  <c r="N1470" i="135"/>
  <c r="N1487" i="136"/>
  <c r="H1487" i="136"/>
  <c r="H1487" i="135"/>
  <c r="N1487" i="135"/>
  <c r="N1501" i="136"/>
  <c r="H1501" i="136"/>
  <c r="N1501" i="135"/>
  <c r="H1501" i="135"/>
  <c r="H1528" i="136"/>
  <c r="N1528" i="136"/>
  <c r="H1528" i="135"/>
  <c r="T1528" i="135" s="1"/>
  <c r="N1528" i="135"/>
  <c r="N1515" i="136"/>
  <c r="H1515" i="136"/>
  <c r="H1515" i="135"/>
  <c r="N1515" i="135"/>
  <c r="N1539" i="136"/>
  <c r="H1539" i="136"/>
  <c r="N1539" i="135"/>
  <c r="H1539" i="135"/>
  <c r="N1553" i="136"/>
  <c r="H1553" i="136"/>
  <c r="N1553" i="135"/>
  <c r="H1553" i="135"/>
  <c r="N1583" i="136"/>
  <c r="H1583" i="136"/>
  <c r="T1583" i="136" s="1"/>
  <c r="N1583" i="135"/>
  <c r="H1583" i="135"/>
  <c r="N1601" i="136"/>
  <c r="H1601" i="136"/>
  <c r="N1601" i="135"/>
  <c r="H1601" i="135"/>
  <c r="N1611" i="136"/>
  <c r="H1611" i="136"/>
  <c r="N1611" i="135"/>
  <c r="H1611" i="135"/>
  <c r="N1632" i="136"/>
  <c r="H1632" i="136"/>
  <c r="H1632" i="135"/>
  <c r="N1632" i="135"/>
  <c r="N1623" i="136"/>
  <c r="H1623" i="136"/>
  <c r="N1623" i="135"/>
  <c r="H1623" i="135"/>
  <c r="N1642" i="136"/>
  <c r="H1642" i="136"/>
  <c r="N1642" i="135"/>
  <c r="H1642" i="135"/>
  <c r="N1671" i="136"/>
  <c r="H1671" i="136"/>
  <c r="N1671" i="135"/>
  <c r="H1671" i="135"/>
  <c r="N1663" i="136"/>
  <c r="H1663" i="136"/>
  <c r="N1663" i="135"/>
  <c r="H1663" i="135"/>
  <c r="N1675" i="136"/>
  <c r="H1675" i="136"/>
  <c r="N1675" i="135"/>
  <c r="H1675" i="135"/>
  <c r="T1675" i="135" s="1"/>
  <c r="N1726" i="136"/>
  <c r="H1726" i="136"/>
  <c r="N1726" i="135"/>
  <c r="H1726" i="135"/>
  <c r="N1738" i="136"/>
  <c r="H1738" i="136"/>
  <c r="N1738" i="135"/>
  <c r="H1738" i="135"/>
  <c r="H1768" i="136"/>
  <c r="N1768" i="136"/>
  <c r="H1768" i="135"/>
  <c r="N1768" i="135"/>
  <c r="H1852" i="136"/>
  <c r="N1852" i="136"/>
  <c r="N1852" i="135"/>
  <c r="H1852" i="135"/>
  <c r="H2000" i="136"/>
  <c r="N2000" i="136"/>
  <c r="N2000" i="135"/>
  <c r="H2000" i="135"/>
  <c r="N2078" i="136"/>
  <c r="H2078" i="136"/>
  <c r="N2078" i="135"/>
  <c r="H2078" i="135"/>
  <c r="T2078" i="135" s="1"/>
  <c r="N2121" i="136"/>
  <c r="H2121" i="136"/>
  <c r="H2121" i="135"/>
  <c r="N2121" i="135"/>
  <c r="H2797" i="136"/>
  <c r="N2797" i="136"/>
  <c r="N2797" i="135"/>
  <c r="H2797" i="135"/>
  <c r="N2825" i="136"/>
  <c r="H2825" i="136"/>
  <c r="H2825" i="135"/>
  <c r="N2825" i="135"/>
  <c r="N2836" i="136"/>
  <c r="H2836" i="136"/>
  <c r="H2836" i="135"/>
  <c r="N2836" i="135"/>
  <c r="N2852" i="136"/>
  <c r="H2852" i="136"/>
  <c r="N2852" i="135"/>
  <c r="H2852" i="135"/>
  <c r="N2867" i="136"/>
  <c r="H2867" i="136"/>
  <c r="N2867" i="135"/>
  <c r="H2867" i="135"/>
  <c r="N2881" i="136"/>
  <c r="H2881" i="136"/>
  <c r="T2881" i="136" s="1"/>
  <c r="N2881" i="135"/>
  <c r="H2881" i="135"/>
  <c r="T2881" i="135" s="1"/>
  <c r="N2898" i="136"/>
  <c r="H2898" i="136"/>
  <c r="T2898" i="136" s="1"/>
  <c r="N2898" i="135"/>
  <c r="H2898" i="135"/>
  <c r="N2909" i="136"/>
  <c r="H2909" i="136"/>
  <c r="N2909" i="135"/>
  <c r="H2909" i="135"/>
  <c r="N2925" i="136"/>
  <c r="H2925" i="136"/>
  <c r="N2925" i="135"/>
  <c r="H2925" i="135"/>
  <c r="H2953" i="136"/>
  <c r="N2953" i="136"/>
  <c r="N2953" i="135"/>
  <c r="H2953" i="135"/>
  <c r="N2966" i="136"/>
  <c r="H2966" i="136"/>
  <c r="N2966" i="135"/>
  <c r="H2966" i="135"/>
  <c r="L289" i="136"/>
  <c r="F289" i="136"/>
  <c r="F289" i="135"/>
  <c r="L289" i="135"/>
  <c r="L329" i="136"/>
  <c r="F329" i="136"/>
  <c r="F329" i="135"/>
  <c r="L329" i="135"/>
  <c r="R219" i="136"/>
  <c r="T219" i="136"/>
  <c r="T222" i="135"/>
  <c r="R222" i="135"/>
  <c r="H584" i="136"/>
  <c r="N584" i="136"/>
  <c r="H584" i="135"/>
  <c r="N584" i="135"/>
  <c r="N754" i="136"/>
  <c r="H754" i="136"/>
  <c r="T754" i="136" s="1"/>
  <c r="H754" i="135"/>
  <c r="N754" i="135"/>
  <c r="N875" i="136"/>
  <c r="H875" i="136"/>
  <c r="N875" i="135"/>
  <c r="H875" i="135"/>
  <c r="H900" i="136"/>
  <c r="N900" i="136"/>
  <c r="N900" i="135"/>
  <c r="H900" i="135"/>
  <c r="N935" i="136"/>
  <c r="H935" i="136"/>
  <c r="T935" i="136" s="1"/>
  <c r="N935" i="135"/>
  <c r="H935" i="135"/>
  <c r="N965" i="136"/>
  <c r="H965" i="136"/>
  <c r="T965" i="136" s="1"/>
  <c r="N965" i="135"/>
  <c r="H965" i="135"/>
  <c r="N1031" i="136"/>
  <c r="H1031" i="136"/>
  <c r="N1031" i="135"/>
  <c r="H1031" i="135"/>
  <c r="T1031" i="135" s="1"/>
  <c r="N1062" i="136"/>
  <c r="H1062" i="136"/>
  <c r="T1062" i="136" s="1"/>
  <c r="N1062" i="135"/>
  <c r="H1062" i="135"/>
  <c r="N1081" i="136"/>
  <c r="H1081" i="136"/>
  <c r="N1081" i="135"/>
  <c r="H1081" i="135"/>
  <c r="H1113" i="136"/>
  <c r="N1113" i="136"/>
  <c r="H1113" i="135"/>
  <c r="N1113" i="135"/>
  <c r="N1183" i="136"/>
  <c r="H1183" i="136"/>
  <c r="N1183" i="135"/>
  <c r="H1183" i="135"/>
  <c r="N1350" i="136"/>
  <c r="H1350" i="136"/>
  <c r="N1350" i="135"/>
  <c r="H1350" i="135"/>
  <c r="N433" i="136"/>
  <c r="H433" i="136"/>
  <c r="N433" i="135"/>
  <c r="H433" i="135"/>
  <c r="N425" i="136"/>
  <c r="H425" i="136"/>
  <c r="N425" i="135"/>
  <c r="H425" i="135"/>
  <c r="H563" i="136"/>
  <c r="N563" i="136"/>
  <c r="N563" i="135"/>
  <c r="H563" i="135"/>
  <c r="N567" i="136"/>
  <c r="H567" i="136"/>
  <c r="H567" i="135"/>
  <c r="N567" i="135"/>
  <c r="N586" i="136"/>
  <c r="H586" i="136"/>
  <c r="T586" i="136" s="1"/>
  <c r="N586" i="135"/>
  <c r="H586" i="135"/>
  <c r="T586" i="135" s="1"/>
  <c r="N604" i="136"/>
  <c r="H604" i="136"/>
  <c r="N604" i="135"/>
  <c r="H604" i="135"/>
  <c r="N650" i="136"/>
  <c r="H650" i="136"/>
  <c r="H650" i="135"/>
  <c r="N650" i="135"/>
  <c r="H716" i="136"/>
  <c r="N716" i="136"/>
  <c r="H716" i="135"/>
  <c r="N716" i="135"/>
  <c r="N753" i="136"/>
  <c r="H753" i="136"/>
  <c r="T753" i="136" s="1"/>
  <c r="N753" i="135"/>
  <c r="H753" i="135"/>
  <c r="N789" i="136"/>
  <c r="H789" i="136"/>
  <c r="N789" i="135"/>
  <c r="H789" i="135"/>
  <c r="N823" i="136"/>
  <c r="H823" i="136"/>
  <c r="H823" i="135"/>
  <c r="N823" i="135"/>
  <c r="N848" i="136"/>
  <c r="H848" i="136"/>
  <c r="H848" i="135"/>
  <c r="N848" i="135"/>
  <c r="N849" i="136"/>
  <c r="H849" i="136"/>
  <c r="H849" i="135"/>
  <c r="N849" i="135"/>
  <c r="N856" i="136"/>
  <c r="H856" i="136"/>
  <c r="H856" i="135"/>
  <c r="N856" i="135"/>
  <c r="H874" i="136"/>
  <c r="N874" i="136"/>
  <c r="N874" i="135"/>
  <c r="H874" i="135"/>
  <c r="N886" i="136"/>
  <c r="H886" i="136"/>
  <c r="N886" i="135"/>
  <c r="H886" i="135"/>
  <c r="N899" i="136"/>
  <c r="H899" i="136"/>
  <c r="N899" i="135"/>
  <c r="H899" i="135"/>
  <c r="N905" i="136"/>
  <c r="H905" i="136"/>
  <c r="N905" i="135"/>
  <c r="H905" i="135"/>
  <c r="H917" i="136"/>
  <c r="T917" i="136" s="1"/>
  <c r="N917" i="136"/>
  <c r="N917" i="135"/>
  <c r="H917" i="135"/>
  <c r="N921" i="136"/>
  <c r="H921" i="136"/>
  <c r="T921" i="136" s="1"/>
  <c r="H921" i="135"/>
  <c r="N921" i="135"/>
  <c r="N934" i="136"/>
  <c r="H934" i="136"/>
  <c r="T934" i="136" s="1"/>
  <c r="N934" i="135"/>
  <c r="H934" i="135"/>
  <c r="N948" i="136"/>
  <c r="H948" i="136"/>
  <c r="N948" i="135"/>
  <c r="H948" i="135"/>
  <c r="H964" i="136"/>
  <c r="T964" i="136" s="1"/>
  <c r="N964" i="136"/>
  <c r="H964" i="135"/>
  <c r="N964" i="135"/>
  <c r="N967" i="136"/>
  <c r="H967" i="136"/>
  <c r="T967" i="136" s="1"/>
  <c r="N967" i="135"/>
  <c r="H967" i="135"/>
  <c r="H969" i="136"/>
  <c r="T969" i="136" s="1"/>
  <c r="N969" i="136"/>
  <c r="N969" i="135"/>
  <c r="H969" i="135"/>
  <c r="N987" i="136"/>
  <c r="H987" i="136"/>
  <c r="N987" i="135"/>
  <c r="H987" i="135"/>
  <c r="H998" i="136"/>
  <c r="N998" i="136"/>
  <c r="H998" i="135"/>
  <c r="N998" i="135"/>
  <c r="N1012" i="136"/>
  <c r="H1012" i="136"/>
  <c r="N1012" i="135"/>
  <c r="H1012" i="135"/>
  <c r="N1021" i="136"/>
  <c r="H1021" i="136"/>
  <c r="H1021" i="135"/>
  <c r="T1021" i="135" s="1"/>
  <c r="N1021" i="135"/>
  <c r="H1032" i="136"/>
  <c r="N1032" i="136"/>
  <c r="N1032" i="135"/>
  <c r="H1032" i="135"/>
  <c r="H1034" i="136"/>
  <c r="N1034" i="136"/>
  <c r="N1034" i="135"/>
  <c r="H1034" i="135"/>
  <c r="T1034" i="135" s="1"/>
  <c r="N1047" i="136"/>
  <c r="H1047" i="136"/>
  <c r="N1047" i="135"/>
  <c r="H1047" i="135"/>
  <c r="T1047" i="135" s="1"/>
  <c r="N1065" i="136"/>
  <c r="H1065" i="136"/>
  <c r="T1065" i="136" s="1"/>
  <c r="N1065" i="135"/>
  <c r="H1065" i="135"/>
  <c r="N1077" i="136"/>
  <c r="H1077" i="136"/>
  <c r="N1077" i="135"/>
  <c r="H1077" i="135"/>
  <c r="N1090" i="136"/>
  <c r="H1090" i="136"/>
  <c r="N1090" i="135"/>
  <c r="H1090" i="135"/>
  <c r="N1082" i="136"/>
  <c r="H1082" i="136"/>
  <c r="H1082" i="135"/>
  <c r="N1082" i="135"/>
  <c r="N1106" i="136"/>
  <c r="H1106" i="136"/>
  <c r="N1106" i="135"/>
  <c r="H1106" i="135"/>
  <c r="N1112" i="136"/>
  <c r="H1112" i="136"/>
  <c r="N1112" i="135"/>
  <c r="H1112" i="135"/>
  <c r="H1125" i="136"/>
  <c r="N1125" i="136"/>
  <c r="N1125" i="135"/>
  <c r="H1125" i="135"/>
  <c r="N1134" i="136"/>
  <c r="H1134" i="136"/>
  <c r="N1134" i="135"/>
  <c r="H1134" i="135"/>
  <c r="N1188" i="136"/>
  <c r="H1188" i="136"/>
  <c r="H1188" i="135"/>
  <c r="T1188" i="135" s="1"/>
  <c r="N1188" i="135"/>
  <c r="H1203" i="136"/>
  <c r="N1203" i="136"/>
  <c r="H1203" i="135"/>
  <c r="N1203" i="135"/>
  <c r="N1219" i="136"/>
  <c r="H1219" i="136"/>
  <c r="H1219" i="135"/>
  <c r="N1219" i="135"/>
  <c r="H1227" i="136"/>
  <c r="N1227" i="136"/>
  <c r="H1227" i="135"/>
  <c r="N1227" i="135"/>
  <c r="H1250" i="136"/>
  <c r="T1250" i="136" s="1"/>
  <c r="N1250" i="136"/>
  <c r="N1250" i="135"/>
  <c r="H1250" i="135"/>
  <c r="N1264" i="136"/>
  <c r="H1264" i="136"/>
  <c r="N1264" i="135"/>
  <c r="H1264" i="135"/>
  <c r="T1264" i="135" s="1"/>
  <c r="N1269" i="136"/>
  <c r="H1269" i="136"/>
  <c r="T1269" i="136" s="1"/>
  <c r="H1269" i="135"/>
  <c r="N1269" i="135"/>
  <c r="N1283" i="136"/>
  <c r="H1283" i="136"/>
  <c r="H1283" i="135"/>
  <c r="N1283" i="135"/>
  <c r="H1288" i="136"/>
  <c r="N1288" i="136"/>
  <c r="N1288" i="135"/>
  <c r="H1288" i="135"/>
  <c r="N1289" i="136"/>
  <c r="H1289" i="136"/>
  <c r="H1289" i="135"/>
  <c r="N1289" i="135"/>
  <c r="N1316" i="136"/>
  <c r="H1316" i="136"/>
  <c r="T1316" i="136" s="1"/>
  <c r="H1316" i="135"/>
  <c r="N1316" i="135"/>
  <c r="H1308" i="136"/>
  <c r="T1308" i="136" s="1"/>
  <c r="N1308" i="136"/>
  <c r="N1308" i="135"/>
  <c r="H1308" i="135"/>
  <c r="H1322" i="136"/>
  <c r="T1322" i="136" s="1"/>
  <c r="N1322" i="136"/>
  <c r="N1322" i="135"/>
  <c r="H1322" i="135"/>
  <c r="H1349" i="136"/>
  <c r="N1349" i="136"/>
  <c r="N1349" i="135"/>
  <c r="H1349" i="135"/>
  <c r="H1341" i="136"/>
  <c r="N1341" i="136"/>
  <c r="N1341" i="135"/>
  <c r="H1341" i="135"/>
  <c r="H1355" i="136"/>
  <c r="N1355" i="136"/>
  <c r="N1355" i="135"/>
  <c r="H1355" i="135"/>
  <c r="H1382" i="136"/>
  <c r="T1382" i="136" s="1"/>
  <c r="N1382" i="136"/>
  <c r="N1382" i="135"/>
  <c r="H1382" i="135"/>
  <c r="T1382" i="135" s="1"/>
  <c r="H1374" i="136"/>
  <c r="T1374" i="136" s="1"/>
  <c r="N1374" i="136"/>
  <c r="N1374" i="135"/>
  <c r="H1374" i="135"/>
  <c r="T1374" i="135" s="1"/>
  <c r="N1388" i="136"/>
  <c r="H1388" i="136"/>
  <c r="T1388" i="136" s="1"/>
  <c r="H1388" i="135"/>
  <c r="N1388" i="135"/>
  <c r="H1403" i="136"/>
  <c r="N1403" i="136"/>
  <c r="N1403" i="135"/>
  <c r="H1403" i="135"/>
  <c r="H1407" i="136"/>
  <c r="N1407" i="136"/>
  <c r="N1407" i="135"/>
  <c r="H1407" i="135"/>
  <c r="H1421" i="136"/>
  <c r="T1421" i="136" s="1"/>
  <c r="N1421" i="136"/>
  <c r="N1421" i="135"/>
  <c r="H1421" i="135"/>
  <c r="N1430" i="136"/>
  <c r="H1430" i="136"/>
  <c r="N1430" i="135"/>
  <c r="H1430" i="135"/>
  <c r="N1479" i="136"/>
  <c r="H1479" i="136"/>
  <c r="H1479" i="135"/>
  <c r="N1479" i="135"/>
  <c r="N1486" i="136"/>
  <c r="H1486" i="136"/>
  <c r="N1486" i="135"/>
  <c r="H1486" i="135"/>
  <c r="N1500" i="136"/>
  <c r="H1500" i="136"/>
  <c r="H1500" i="135"/>
  <c r="N1500" i="135"/>
  <c r="N1527" i="136"/>
  <c r="H1527" i="136"/>
  <c r="T1527" i="136" s="1"/>
  <c r="N1527" i="135"/>
  <c r="H1527" i="135"/>
  <c r="T1527" i="135" s="1"/>
  <c r="N1514" i="136"/>
  <c r="H1514" i="136"/>
  <c r="N1514" i="135"/>
  <c r="H1514" i="135"/>
  <c r="N1538" i="136"/>
  <c r="H1538" i="136"/>
  <c r="H1538" i="135"/>
  <c r="N1538" i="135"/>
  <c r="N1555" i="136"/>
  <c r="H1555" i="136"/>
  <c r="N1555" i="135"/>
  <c r="H1555" i="135"/>
  <c r="N1591" i="136"/>
  <c r="H1591" i="136"/>
  <c r="T1591" i="136" s="1"/>
  <c r="N1591" i="135"/>
  <c r="H1591" i="135"/>
  <c r="N1600" i="136"/>
  <c r="H1600" i="136"/>
  <c r="N1600" i="135"/>
  <c r="H1600" i="135"/>
  <c r="H1613" i="136"/>
  <c r="N1613" i="136"/>
  <c r="N1613" i="135"/>
  <c r="H1613" i="135"/>
  <c r="N1631" i="136"/>
  <c r="H1631" i="136"/>
  <c r="N1631" i="135"/>
  <c r="H1631" i="135"/>
  <c r="H1650" i="136"/>
  <c r="T1650" i="136" s="1"/>
  <c r="N1650" i="136"/>
  <c r="N1650" i="135"/>
  <c r="H1650" i="135"/>
  <c r="H1641" i="136"/>
  <c r="N1641" i="136"/>
  <c r="N1641" i="135"/>
  <c r="H1641" i="135"/>
  <c r="H1670" i="136"/>
  <c r="N1670" i="136"/>
  <c r="N1670" i="135"/>
  <c r="H1670" i="135"/>
  <c r="N1662" i="136"/>
  <c r="H1662" i="136"/>
  <c r="H1662" i="135"/>
  <c r="N1662" i="135"/>
  <c r="H1681" i="136"/>
  <c r="N1681" i="136"/>
  <c r="N1681" i="135"/>
  <c r="H1681" i="135"/>
  <c r="T1681" i="135" s="1"/>
  <c r="N1725" i="136"/>
  <c r="H1725" i="136"/>
  <c r="N1725" i="135"/>
  <c r="H1725" i="135"/>
  <c r="T1725" i="135" s="1"/>
  <c r="H1751" i="136"/>
  <c r="T1751" i="136" s="1"/>
  <c r="N1751" i="136"/>
  <c r="N1751" i="135"/>
  <c r="H1751" i="135"/>
  <c r="N1771" i="136"/>
  <c r="H1771" i="136"/>
  <c r="N1771" i="135"/>
  <c r="H1771" i="135"/>
  <c r="H1863" i="136"/>
  <c r="N1863" i="136"/>
  <c r="H1863" i="135"/>
  <c r="N1863" i="135"/>
  <c r="H1999" i="136"/>
  <c r="N1999" i="136"/>
  <c r="H1999" i="135"/>
  <c r="N1999" i="135"/>
  <c r="N2077" i="136"/>
  <c r="H2077" i="136"/>
  <c r="H2077" i="135"/>
  <c r="T2077" i="135" s="1"/>
  <c r="N2077" i="135"/>
  <c r="N2123" i="136"/>
  <c r="H2123" i="136"/>
  <c r="N2123" i="135"/>
  <c r="H2123" i="135"/>
  <c r="N2796" i="136"/>
  <c r="H2796" i="136"/>
  <c r="N2796" i="135"/>
  <c r="H2796" i="135"/>
  <c r="N2828" i="136"/>
  <c r="H2828" i="136"/>
  <c r="N2828" i="135"/>
  <c r="H2828" i="135"/>
  <c r="N2840" i="136"/>
  <c r="H2840" i="136"/>
  <c r="H2840" i="135"/>
  <c r="N2840" i="135"/>
  <c r="H2855" i="136"/>
  <c r="T2855" i="136" s="1"/>
  <c r="N2855" i="136"/>
  <c r="N2855" i="135"/>
  <c r="H2855" i="135"/>
  <c r="T2855" i="135" s="1"/>
  <c r="N2866" i="136"/>
  <c r="H2866" i="136"/>
  <c r="N2866" i="135"/>
  <c r="H2866" i="135"/>
  <c r="N2886" i="136"/>
  <c r="H2886" i="136"/>
  <c r="H2886" i="135"/>
  <c r="N2886" i="135"/>
  <c r="H2897" i="136"/>
  <c r="T2897" i="136" s="1"/>
  <c r="N2897" i="136"/>
  <c r="H2897" i="135"/>
  <c r="N2897" i="135"/>
  <c r="H2927" i="136"/>
  <c r="N2927" i="136"/>
  <c r="N2927" i="135"/>
  <c r="H2927" i="135"/>
  <c r="N2952" i="136"/>
  <c r="H2952" i="136"/>
  <c r="N2952" i="135"/>
  <c r="H2952" i="135"/>
  <c r="H2965" i="136"/>
  <c r="N2965" i="136"/>
  <c r="N2965" i="135"/>
  <c r="H2965" i="135"/>
  <c r="L296" i="136"/>
  <c r="F296" i="136"/>
  <c r="F296" i="135"/>
  <c r="L296" i="135"/>
  <c r="T229" i="136"/>
  <c r="R229" i="136"/>
  <c r="T221" i="136"/>
  <c r="R221" i="136"/>
  <c r="T164" i="135"/>
  <c r="R164" i="135"/>
  <c r="T217" i="135"/>
  <c r="R217" i="135"/>
  <c r="T189" i="135"/>
  <c r="R189" i="135"/>
  <c r="H423" i="136"/>
  <c r="N423" i="136"/>
  <c r="N423" i="135"/>
  <c r="H423" i="135"/>
  <c r="H603" i="136"/>
  <c r="N603" i="136"/>
  <c r="N603" i="135"/>
  <c r="H603" i="135"/>
  <c r="N790" i="136"/>
  <c r="H790" i="136"/>
  <c r="N790" i="135"/>
  <c r="H790" i="135"/>
  <c r="N916" i="136"/>
  <c r="H916" i="136"/>
  <c r="T916" i="136" s="1"/>
  <c r="N916" i="135"/>
  <c r="H916" i="135"/>
  <c r="H944" i="136"/>
  <c r="N944" i="136"/>
  <c r="N944" i="135"/>
  <c r="H944" i="135"/>
  <c r="N970" i="136"/>
  <c r="H970" i="136"/>
  <c r="T970" i="136" s="1"/>
  <c r="H970" i="135"/>
  <c r="N970" i="135"/>
  <c r="H1048" i="136"/>
  <c r="N1048" i="136"/>
  <c r="N1048" i="135"/>
  <c r="H1048" i="135"/>
  <c r="N1078" i="136"/>
  <c r="H1078" i="136"/>
  <c r="N1078" i="135"/>
  <c r="H1078" i="135"/>
  <c r="N1101" i="136"/>
  <c r="H1101" i="136"/>
  <c r="N1101" i="135"/>
  <c r="H1101" i="135"/>
  <c r="T1101" i="135" s="1"/>
  <c r="N1135" i="136"/>
  <c r="H1135" i="136"/>
  <c r="H1135" i="135"/>
  <c r="N1135" i="135"/>
  <c r="N1220" i="136"/>
  <c r="H1220" i="136"/>
  <c r="N1220" i="135"/>
  <c r="H1220" i="135"/>
  <c r="N1323" i="136"/>
  <c r="H1323" i="136"/>
  <c r="H1323" i="135"/>
  <c r="N1323" i="135"/>
  <c r="N432" i="136"/>
  <c r="H432" i="136"/>
  <c r="N432" i="135"/>
  <c r="H432" i="135"/>
  <c r="N424" i="136"/>
  <c r="H424" i="136"/>
  <c r="N424" i="135"/>
  <c r="H424" i="135"/>
  <c r="N566" i="136"/>
  <c r="H566" i="136"/>
  <c r="N566" i="135"/>
  <c r="H566" i="135"/>
  <c r="N576" i="136"/>
  <c r="H576" i="136"/>
  <c r="H576" i="135"/>
  <c r="N576" i="135"/>
  <c r="H591" i="136"/>
  <c r="N591" i="136"/>
  <c r="H591" i="135"/>
  <c r="N591" i="135"/>
  <c r="H609" i="136"/>
  <c r="N609" i="136"/>
  <c r="N609" i="135"/>
  <c r="H609" i="135"/>
  <c r="N649" i="136"/>
  <c r="H649" i="136"/>
  <c r="N649" i="135"/>
  <c r="H649" i="135"/>
  <c r="N715" i="136"/>
  <c r="H715" i="136"/>
  <c r="N715" i="135"/>
  <c r="H715" i="135"/>
  <c r="N752" i="136"/>
  <c r="H752" i="136"/>
  <c r="T752" i="136" s="1"/>
  <c r="H752" i="135"/>
  <c r="N752" i="135"/>
  <c r="H788" i="136"/>
  <c r="N788" i="136"/>
  <c r="N788" i="135"/>
  <c r="H788" i="135"/>
  <c r="H824" i="136"/>
  <c r="N824" i="136"/>
  <c r="H824" i="135"/>
  <c r="N824" i="135"/>
  <c r="H847" i="136"/>
  <c r="N847" i="136"/>
  <c r="H847" i="135"/>
  <c r="N847" i="135"/>
  <c r="N853" i="136"/>
  <c r="H853" i="136"/>
  <c r="H853" i="135"/>
  <c r="N853" i="135"/>
  <c r="H855" i="136"/>
  <c r="N855" i="136"/>
  <c r="H855" i="135"/>
  <c r="N855" i="135"/>
  <c r="N873" i="136"/>
  <c r="H873" i="136"/>
  <c r="N873" i="135"/>
  <c r="H873" i="135"/>
  <c r="H885" i="136"/>
  <c r="N885" i="136"/>
  <c r="N885" i="135"/>
  <c r="H885" i="135"/>
  <c r="N898" i="136"/>
  <c r="H898" i="136"/>
  <c r="N898" i="135"/>
  <c r="H898" i="135"/>
  <c r="N907" i="136"/>
  <c r="H907" i="136"/>
  <c r="N907" i="135"/>
  <c r="H907" i="135"/>
  <c r="N918" i="136"/>
  <c r="H918" i="136"/>
  <c r="T918" i="136" s="1"/>
  <c r="N918" i="135"/>
  <c r="H918" i="135"/>
  <c r="H920" i="136"/>
  <c r="T920" i="136" s="1"/>
  <c r="N920" i="136"/>
  <c r="H920" i="135"/>
  <c r="N920" i="135"/>
  <c r="H933" i="136"/>
  <c r="T933" i="136" s="1"/>
  <c r="N933" i="136"/>
  <c r="N933" i="135"/>
  <c r="H933" i="135"/>
  <c r="N951" i="136"/>
  <c r="H951" i="136"/>
  <c r="N951" i="135"/>
  <c r="H951" i="135"/>
  <c r="N963" i="136"/>
  <c r="H963" i="136"/>
  <c r="T963" i="136" s="1"/>
  <c r="N963" i="135"/>
  <c r="H963" i="135"/>
  <c r="N976" i="136"/>
  <c r="H976" i="136"/>
  <c r="T976" i="136" s="1"/>
  <c r="H976" i="135"/>
  <c r="N976" i="135"/>
  <c r="N968" i="136"/>
  <c r="H968" i="136"/>
  <c r="T968" i="136" s="1"/>
  <c r="H968" i="135"/>
  <c r="N968" i="135"/>
  <c r="H992" i="136"/>
  <c r="N992" i="136"/>
  <c r="N992" i="135"/>
  <c r="H992" i="135"/>
  <c r="N997" i="136"/>
  <c r="H997" i="136"/>
  <c r="N997" i="135"/>
  <c r="H997" i="135"/>
  <c r="H1011" i="136"/>
  <c r="N1011" i="136"/>
  <c r="N1011" i="135"/>
  <c r="H1011" i="135"/>
  <c r="N1020" i="136"/>
  <c r="H1020" i="136"/>
  <c r="N1020" i="135"/>
  <c r="H1020" i="135"/>
  <c r="T1020" i="135" s="1"/>
  <c r="H1041" i="136"/>
  <c r="N1041" i="136"/>
  <c r="N1041" i="135"/>
  <c r="H1041" i="135"/>
  <c r="N1033" i="136"/>
  <c r="H1033" i="136"/>
  <c r="N1033" i="135"/>
  <c r="H1033" i="135"/>
  <c r="N1046" i="136"/>
  <c r="H1046" i="136"/>
  <c r="N1046" i="135"/>
  <c r="H1046" i="135"/>
  <c r="T1046" i="135" s="1"/>
  <c r="N1064" i="136"/>
  <c r="H1064" i="136"/>
  <c r="T1064" i="136" s="1"/>
  <c r="N1064" i="135"/>
  <c r="H1064" i="135"/>
  <c r="N1076" i="136"/>
  <c r="H1076" i="136"/>
  <c r="H1076" i="135"/>
  <c r="N1076" i="135"/>
  <c r="N1089" i="136"/>
  <c r="H1089" i="136"/>
  <c r="H1089" i="135"/>
  <c r="N1089" i="135"/>
  <c r="N1095" i="136"/>
  <c r="H1095" i="136"/>
  <c r="T1095" i="136" s="1"/>
  <c r="N1095" i="135"/>
  <c r="H1095" i="135"/>
  <c r="H1107" i="136"/>
  <c r="N1107" i="136"/>
  <c r="H1107" i="135"/>
  <c r="N1107" i="135"/>
  <c r="H1111" i="136"/>
  <c r="N1111" i="136"/>
  <c r="H1111" i="135"/>
  <c r="N1111" i="135"/>
  <c r="N1124" i="136"/>
  <c r="H1124" i="136"/>
  <c r="N1124" i="135"/>
  <c r="H1124" i="135"/>
  <c r="H1138" i="136"/>
  <c r="N1138" i="136"/>
  <c r="N1138" i="135"/>
  <c r="H1138" i="135"/>
  <c r="N1194" i="136"/>
  <c r="H1194" i="136"/>
  <c r="N1194" i="135"/>
  <c r="H1194" i="135"/>
  <c r="T1194" i="135" s="1"/>
  <c r="N1202" i="136"/>
  <c r="H1202" i="136"/>
  <c r="H1202" i="135"/>
  <c r="N1202" i="135"/>
  <c r="N1218" i="136"/>
  <c r="H1218" i="136"/>
  <c r="H1218" i="135"/>
  <c r="N1218" i="135"/>
  <c r="N1226" i="136"/>
  <c r="H1226" i="136"/>
  <c r="N1226" i="135"/>
  <c r="H1226" i="135"/>
  <c r="N1249" i="136"/>
  <c r="H1249" i="136"/>
  <c r="T1249" i="136" s="1"/>
  <c r="N1249" i="135"/>
  <c r="H1249" i="135"/>
  <c r="T1249" i="135" s="1"/>
  <c r="H1263" i="136"/>
  <c r="T1263" i="136" s="1"/>
  <c r="N1263" i="136"/>
  <c r="H1263" i="135"/>
  <c r="N1263" i="135"/>
  <c r="H1272" i="136"/>
  <c r="T1272" i="136" s="1"/>
  <c r="N1272" i="136"/>
  <c r="H1272" i="135"/>
  <c r="N1272" i="135"/>
  <c r="N1282" i="136"/>
  <c r="H1282" i="136"/>
  <c r="N1282" i="135"/>
  <c r="H1282" i="135"/>
  <c r="N1296" i="136"/>
  <c r="H1296" i="136"/>
  <c r="N1296" i="135"/>
  <c r="H1296" i="135"/>
  <c r="N1301" i="136"/>
  <c r="H1301" i="136"/>
  <c r="N1301" i="135"/>
  <c r="H1301" i="135"/>
  <c r="N1315" i="136"/>
  <c r="H1315" i="136"/>
  <c r="T1315" i="136" s="1"/>
  <c r="N1315" i="135"/>
  <c r="H1315" i="135"/>
  <c r="N1320" i="136"/>
  <c r="H1320" i="136"/>
  <c r="T1320" i="136" s="1"/>
  <c r="H1320" i="135"/>
  <c r="N1320" i="135"/>
  <c r="N1321" i="136"/>
  <c r="H1321" i="136"/>
  <c r="T1321" i="136" s="1"/>
  <c r="N1321" i="135"/>
  <c r="H1321" i="135"/>
  <c r="N1348" i="136"/>
  <c r="H1348" i="136"/>
  <c r="H1348" i="135"/>
  <c r="N1348" i="135"/>
  <c r="N1340" i="136"/>
  <c r="H1340" i="136"/>
  <c r="H1340" i="135"/>
  <c r="N1340" i="135"/>
  <c r="N1354" i="136"/>
  <c r="H1354" i="136"/>
  <c r="N1354" i="135"/>
  <c r="H1354" i="135"/>
  <c r="N1381" i="136"/>
  <c r="H1381" i="136"/>
  <c r="T1381" i="136" s="1"/>
  <c r="N1381" i="135"/>
  <c r="H1381" i="135"/>
  <c r="N1373" i="136"/>
  <c r="H1373" i="136"/>
  <c r="T1373" i="136" s="1"/>
  <c r="N1373" i="135"/>
  <c r="H1373" i="135"/>
  <c r="H1387" i="136"/>
  <c r="T1387" i="136" s="1"/>
  <c r="N1387" i="136"/>
  <c r="N1387" i="135"/>
  <c r="H1387" i="135"/>
  <c r="T1387" i="135" s="1"/>
  <c r="N1414" i="136"/>
  <c r="H1414" i="136"/>
  <c r="N1414" i="135"/>
  <c r="H1414" i="135"/>
  <c r="N1406" i="136"/>
  <c r="H1406" i="136"/>
  <c r="N1406" i="135"/>
  <c r="H1406" i="135"/>
  <c r="N1420" i="136"/>
  <c r="H1420" i="136"/>
  <c r="N1420" i="135"/>
  <c r="H1420" i="135"/>
  <c r="N1469" i="136"/>
  <c r="H1469" i="136"/>
  <c r="H1469" i="135"/>
  <c r="T1469" i="135" s="1"/>
  <c r="N1469" i="135"/>
  <c r="N1480" i="136"/>
  <c r="H1480" i="136"/>
  <c r="N1480" i="135"/>
  <c r="H1480" i="135"/>
  <c r="N1485" i="136"/>
  <c r="H1485" i="136"/>
  <c r="H1485" i="135"/>
  <c r="N1485" i="135"/>
  <c r="N1507" i="136"/>
  <c r="H1507" i="136"/>
  <c r="N1507" i="135"/>
  <c r="H1507" i="135"/>
  <c r="N1526" i="136"/>
  <c r="H1526" i="136"/>
  <c r="N1526" i="135"/>
  <c r="H1526" i="135"/>
  <c r="T1526" i="135" s="1"/>
  <c r="N1530" i="136"/>
  <c r="H1530" i="136"/>
  <c r="N1530" i="135"/>
  <c r="H1530" i="135"/>
  <c r="T1530" i="135" s="1"/>
  <c r="N1537" i="136"/>
  <c r="H1537" i="136"/>
  <c r="H1537" i="135"/>
  <c r="N1537" i="135"/>
  <c r="H1556" i="136"/>
  <c r="N1556" i="136"/>
  <c r="H1556" i="135"/>
  <c r="N1556" i="135"/>
  <c r="H1590" i="136"/>
  <c r="T1590" i="136" s="1"/>
  <c r="N1590" i="136"/>
  <c r="N1590" i="135"/>
  <c r="H1590" i="135"/>
  <c r="N1599" i="136"/>
  <c r="H1599" i="136"/>
  <c r="N1599" i="135"/>
  <c r="H1599" i="135"/>
  <c r="N1612" i="136"/>
  <c r="H1612" i="136"/>
  <c r="N1612" i="135"/>
  <c r="H1612" i="135"/>
  <c r="N1630" i="136"/>
  <c r="H1630" i="136"/>
  <c r="N1630" i="135"/>
  <c r="H1630" i="135"/>
  <c r="N1649" i="136"/>
  <c r="H1649" i="136"/>
  <c r="T1649" i="136" s="1"/>
  <c r="H1649" i="135"/>
  <c r="N1649" i="135"/>
  <c r="N1640" i="136"/>
  <c r="H1640" i="136"/>
  <c r="H1640" i="135"/>
  <c r="N1640" i="135"/>
  <c r="N1669" i="136"/>
  <c r="H1669" i="136"/>
  <c r="N1669" i="135"/>
  <c r="H1669" i="135"/>
  <c r="N1661" i="136"/>
  <c r="H1661" i="136"/>
  <c r="N1661" i="135"/>
  <c r="H1661" i="135"/>
  <c r="N1680" i="136"/>
  <c r="H1680" i="136"/>
  <c r="N1680" i="135"/>
  <c r="H1680" i="135"/>
  <c r="H1728" i="136"/>
  <c r="T1728" i="136" s="1"/>
  <c r="N1728" i="136"/>
  <c r="H1728" i="135"/>
  <c r="N1728" i="135"/>
  <c r="N1750" i="136"/>
  <c r="H1750" i="136"/>
  <c r="T1750" i="136" s="1"/>
  <c r="N1750" i="135"/>
  <c r="H1750" i="135"/>
  <c r="N1770" i="136"/>
  <c r="H1770" i="136"/>
  <c r="N1770" i="135"/>
  <c r="H1770" i="135"/>
  <c r="N1906" i="136"/>
  <c r="H1906" i="136"/>
  <c r="N1906" i="135"/>
  <c r="H1906" i="135"/>
  <c r="T1906" i="135" s="1"/>
  <c r="N2044" i="136"/>
  <c r="H2044" i="136"/>
  <c r="N2044" i="135"/>
  <c r="H2044" i="135"/>
  <c r="N2076" i="136"/>
  <c r="H2076" i="136"/>
  <c r="N2076" i="135"/>
  <c r="H2076" i="135"/>
  <c r="T2076" i="135" s="1"/>
  <c r="H2122" i="136"/>
  <c r="N2122" i="136"/>
  <c r="N2122" i="135"/>
  <c r="H2122" i="135"/>
  <c r="N2795" i="136"/>
  <c r="H2795" i="136"/>
  <c r="N2795" i="135"/>
  <c r="H2795" i="135"/>
  <c r="N2827" i="136"/>
  <c r="H2827" i="136"/>
  <c r="N2827" i="135"/>
  <c r="H2827" i="135"/>
  <c r="N2841" i="136"/>
  <c r="H2841" i="136"/>
  <c r="N2841" i="135"/>
  <c r="H2841" i="135"/>
  <c r="H2857" i="136"/>
  <c r="N2857" i="136"/>
  <c r="H2857" i="135"/>
  <c r="N2857" i="135"/>
  <c r="N2871" i="136"/>
  <c r="H2871" i="136"/>
  <c r="H2871" i="135"/>
  <c r="N2871" i="135"/>
  <c r="N2889" i="136"/>
  <c r="H2889" i="136"/>
  <c r="N2889" i="135"/>
  <c r="H2889" i="135"/>
  <c r="N2899" i="136"/>
  <c r="H2899" i="136"/>
  <c r="H2899" i="135"/>
  <c r="N2899" i="135"/>
  <c r="N2915" i="136"/>
  <c r="H2915" i="136"/>
  <c r="H2915" i="135"/>
  <c r="N2915" i="135"/>
  <c r="N2926" i="136"/>
  <c r="H2926" i="136"/>
  <c r="H2926" i="135"/>
  <c r="N2926" i="135"/>
  <c r="N2951" i="136"/>
  <c r="H2951" i="136"/>
  <c r="N2951" i="135"/>
  <c r="H2951" i="135"/>
  <c r="N2964" i="136"/>
  <c r="H2964" i="136"/>
  <c r="N2964" i="135"/>
  <c r="H2964" i="135"/>
  <c r="T223" i="135"/>
  <c r="R223" i="135"/>
  <c r="T218" i="135"/>
  <c r="R218" i="135"/>
  <c r="T222" i="136"/>
  <c r="R222" i="136"/>
  <c r="N1040" i="136"/>
  <c r="H1040" i="136"/>
  <c r="N1040" i="135"/>
  <c r="H1040" i="135"/>
  <c r="N1043" i="136"/>
  <c r="H1043" i="136"/>
  <c r="N1043" i="135"/>
  <c r="H1043" i="135"/>
  <c r="T1043" i="135" s="1"/>
  <c r="N1045" i="136"/>
  <c r="H1045" i="136"/>
  <c r="N1045" i="135"/>
  <c r="H1045" i="135"/>
  <c r="N1063" i="136"/>
  <c r="H1063" i="136"/>
  <c r="T1063" i="136" s="1"/>
  <c r="H1063" i="135"/>
  <c r="N1063" i="135"/>
  <c r="H1075" i="136"/>
  <c r="N1075" i="136"/>
  <c r="N1075" i="135"/>
  <c r="H1075" i="135"/>
  <c r="H1088" i="136"/>
  <c r="N1088" i="136"/>
  <c r="N1088" i="135"/>
  <c r="H1088" i="135"/>
  <c r="N1097" i="136"/>
  <c r="H1097" i="136"/>
  <c r="H1097" i="135"/>
  <c r="N1097" i="135"/>
  <c r="N1108" i="136"/>
  <c r="H1108" i="136"/>
  <c r="N1108" i="135"/>
  <c r="H1108" i="135"/>
  <c r="N1110" i="136"/>
  <c r="H1110" i="136"/>
  <c r="N1110" i="135"/>
  <c r="H1110" i="135"/>
  <c r="H1123" i="136"/>
  <c r="N1123" i="136"/>
  <c r="H1123" i="135"/>
  <c r="N1123" i="135"/>
  <c r="N1141" i="136"/>
  <c r="H1141" i="136"/>
  <c r="N1141" i="135"/>
  <c r="H1141" i="135"/>
  <c r="H1193" i="136"/>
  <c r="N1193" i="136"/>
  <c r="N1193" i="135"/>
  <c r="H1193" i="135"/>
  <c r="T1193" i="135" s="1"/>
  <c r="N1201" i="136"/>
  <c r="H1201" i="136"/>
  <c r="H1201" i="135"/>
  <c r="N1201" i="135"/>
  <c r="N1217" i="136"/>
  <c r="H1217" i="136"/>
  <c r="H1217" i="135"/>
  <c r="N1217" i="135"/>
  <c r="H1225" i="136"/>
  <c r="N1225" i="136"/>
  <c r="H1225" i="135"/>
  <c r="N1225" i="135"/>
  <c r="N1248" i="136"/>
  <c r="H1248" i="136"/>
  <c r="T1248" i="136" s="1"/>
  <c r="N1248" i="135"/>
  <c r="H1248" i="135"/>
  <c r="T1248" i="135" s="1"/>
  <c r="N1262" i="136"/>
  <c r="H1262" i="136"/>
  <c r="T1262" i="136" s="1"/>
  <c r="N1262" i="135"/>
  <c r="H1262" i="135"/>
  <c r="N1271" i="136"/>
  <c r="H1271" i="136"/>
  <c r="T1271" i="136" s="1"/>
  <c r="N1271" i="135"/>
  <c r="H1271" i="135"/>
  <c r="N1281" i="136"/>
  <c r="H1281" i="136"/>
  <c r="H1281" i="135"/>
  <c r="N1281" i="135"/>
  <c r="H1295" i="136"/>
  <c r="N1295" i="136"/>
  <c r="H1295" i="135"/>
  <c r="N1295" i="135"/>
  <c r="N1304" i="136"/>
  <c r="H1304" i="136"/>
  <c r="H1304" i="135"/>
  <c r="N1304" i="135"/>
  <c r="H1314" i="136"/>
  <c r="T1314" i="136" s="1"/>
  <c r="N1314" i="136"/>
  <c r="N1314" i="135"/>
  <c r="H1314" i="135"/>
  <c r="N1328" i="136"/>
  <c r="H1328" i="136"/>
  <c r="T1328" i="136" s="1"/>
  <c r="N1328" i="135"/>
  <c r="H1328" i="135"/>
  <c r="N1333" i="136"/>
  <c r="H1333" i="136"/>
  <c r="H1333" i="135"/>
  <c r="N1333" i="135"/>
  <c r="H1347" i="136"/>
  <c r="N1347" i="136"/>
  <c r="N1347" i="135"/>
  <c r="H1347" i="135"/>
  <c r="N1352" i="136"/>
  <c r="H1352" i="136"/>
  <c r="N1352" i="135"/>
  <c r="H1352" i="135"/>
  <c r="H1353" i="136"/>
  <c r="N1353" i="136"/>
  <c r="H1353" i="135"/>
  <c r="N1353" i="135"/>
  <c r="N1380" i="136"/>
  <c r="H1380" i="136"/>
  <c r="T1380" i="136" s="1"/>
  <c r="N1380" i="135"/>
  <c r="H1380" i="135"/>
  <c r="N1372" i="136"/>
  <c r="H1372" i="136"/>
  <c r="T1372" i="136" s="1"/>
  <c r="N1372" i="135"/>
  <c r="H1372" i="135"/>
  <c r="N1386" i="136"/>
  <c r="H1386" i="136"/>
  <c r="T1386" i="136" s="1"/>
  <c r="H1386" i="135"/>
  <c r="T1386" i="135" s="1"/>
  <c r="N1386" i="135"/>
  <c r="N1413" i="136"/>
  <c r="H1413" i="136"/>
  <c r="T1413" i="136" s="1"/>
  <c r="N1413" i="135"/>
  <c r="H1413" i="135"/>
  <c r="N1405" i="136"/>
  <c r="H1405" i="136"/>
  <c r="N1405" i="135"/>
  <c r="H1405" i="135"/>
  <c r="N1419" i="136"/>
  <c r="H1419" i="136"/>
  <c r="N1419" i="135"/>
  <c r="H1419" i="135"/>
  <c r="H1475" i="136"/>
  <c r="N1475" i="136"/>
  <c r="N1475" i="135"/>
  <c r="H1475" i="135"/>
  <c r="T1475" i="135" s="1"/>
  <c r="H1484" i="136"/>
  <c r="N1484" i="136"/>
  <c r="N1484" i="135"/>
  <c r="H1484" i="135"/>
  <c r="N1494" i="136"/>
  <c r="H1494" i="136"/>
  <c r="H1494" i="135"/>
  <c r="N1494" i="135"/>
  <c r="H1505" i="136"/>
  <c r="N1505" i="136"/>
  <c r="N1505" i="135"/>
  <c r="H1505" i="135"/>
  <c r="H1525" i="136"/>
  <c r="T1525" i="136" s="1"/>
  <c r="N1525" i="136"/>
  <c r="N1525" i="135"/>
  <c r="H1525" i="135"/>
  <c r="T1525" i="135" s="1"/>
  <c r="N1532" i="136"/>
  <c r="H1532" i="136"/>
  <c r="N1532" i="135"/>
  <c r="H1532" i="135"/>
  <c r="T1532" i="135" s="1"/>
  <c r="N1552" i="136"/>
  <c r="H1552" i="136"/>
  <c r="N1552" i="135"/>
  <c r="H1552" i="135"/>
  <c r="N1582" i="136"/>
  <c r="H1582" i="136"/>
  <c r="T1582" i="136" s="1"/>
  <c r="N1582" i="135"/>
  <c r="H1582" i="135"/>
  <c r="N1589" i="136"/>
  <c r="H1589" i="136"/>
  <c r="T1589" i="136" s="1"/>
  <c r="N1589" i="135"/>
  <c r="H1589" i="135"/>
  <c r="H1598" i="136"/>
  <c r="N1598" i="136"/>
  <c r="N1598" i="135"/>
  <c r="H1598" i="135"/>
  <c r="H1617" i="136"/>
  <c r="N1617" i="136"/>
  <c r="H1617" i="135"/>
  <c r="N1617" i="135"/>
  <c r="H1629" i="136"/>
  <c r="N1629" i="136"/>
  <c r="N1629" i="135"/>
  <c r="H1629" i="135"/>
  <c r="N1648" i="136"/>
  <c r="H1648" i="136"/>
  <c r="T1648" i="136" s="1"/>
  <c r="N1648" i="135"/>
  <c r="H1648" i="135"/>
  <c r="N1639" i="136"/>
  <c r="H1639" i="136"/>
  <c r="N1639" i="135"/>
  <c r="H1639" i="135"/>
  <c r="N1668" i="136"/>
  <c r="H1668" i="136"/>
  <c r="H1668" i="135"/>
  <c r="N1668" i="135"/>
  <c r="H1660" i="136"/>
  <c r="N1660" i="136"/>
  <c r="H1660" i="135"/>
  <c r="N1660" i="135"/>
  <c r="N1679" i="136"/>
  <c r="H1679" i="136"/>
  <c r="N1679" i="135"/>
  <c r="H1679" i="135"/>
  <c r="T1679" i="135" s="1"/>
  <c r="N1729" i="136"/>
  <c r="H1729" i="136"/>
  <c r="T1729" i="136" s="1"/>
  <c r="N1729" i="135"/>
  <c r="H1729" i="135"/>
  <c r="H1749" i="136"/>
  <c r="T1749" i="136" s="1"/>
  <c r="N1749" i="136"/>
  <c r="H1749" i="135"/>
  <c r="N1749" i="135"/>
  <c r="N1769" i="136"/>
  <c r="H1769" i="136"/>
  <c r="N1769" i="135"/>
  <c r="H1769" i="135"/>
  <c r="H1909" i="136"/>
  <c r="N1909" i="136"/>
  <c r="N1909" i="135"/>
  <c r="H1909" i="135"/>
  <c r="T1909" i="135" s="1"/>
  <c r="N2047" i="136"/>
  <c r="H2047" i="136"/>
  <c r="N2047" i="135"/>
  <c r="H2047" i="135"/>
  <c r="N2088" i="136"/>
  <c r="H2088" i="136"/>
  <c r="N2088" i="135"/>
  <c r="H2088" i="135"/>
  <c r="H2133" i="136"/>
  <c r="N2133" i="136"/>
  <c r="H2133" i="135"/>
  <c r="N2133" i="135"/>
  <c r="N2794" i="136"/>
  <c r="H2794" i="136"/>
  <c r="H2794" i="135"/>
  <c r="N2794" i="135"/>
  <c r="H2826" i="136"/>
  <c r="N2826" i="136"/>
  <c r="N2826" i="135"/>
  <c r="H2826" i="135"/>
  <c r="H2845" i="136"/>
  <c r="T2845" i="136" s="1"/>
  <c r="N2845" i="136"/>
  <c r="H2845" i="135"/>
  <c r="N2845" i="135"/>
  <c r="N2856" i="136"/>
  <c r="H2856" i="136"/>
  <c r="N2856" i="135"/>
  <c r="H2856" i="135"/>
  <c r="N2872" i="136"/>
  <c r="H2872" i="136"/>
  <c r="N2872" i="135"/>
  <c r="H2872" i="135"/>
  <c r="H2888" i="136"/>
  <c r="N2888" i="136"/>
  <c r="H2888" i="135"/>
  <c r="N2888" i="135"/>
  <c r="N2917" i="136"/>
  <c r="H2917" i="136"/>
  <c r="N2917" i="135"/>
  <c r="H2917" i="135"/>
  <c r="N2931" i="136"/>
  <c r="H2931" i="136"/>
  <c r="H2931" i="135"/>
  <c r="N2931" i="135"/>
  <c r="N2955" i="136"/>
  <c r="H2955" i="136"/>
  <c r="N2955" i="135"/>
  <c r="H2955" i="135"/>
  <c r="N2963" i="136"/>
  <c r="H2963" i="136"/>
  <c r="N2963" i="135"/>
  <c r="H2963" i="135"/>
  <c r="P294" i="136"/>
  <c r="T164" i="136"/>
  <c r="R164" i="136"/>
  <c r="T218" i="136"/>
  <c r="R218" i="136"/>
  <c r="T217" i="136"/>
  <c r="R217" i="136"/>
  <c r="T227" i="136"/>
  <c r="R227" i="136"/>
  <c r="T189" i="136"/>
  <c r="R189" i="136"/>
  <c r="H426" i="136"/>
  <c r="N426" i="136"/>
  <c r="H426" i="135"/>
  <c r="N426" i="135"/>
  <c r="N842" i="136"/>
  <c r="H842" i="136"/>
  <c r="N842" i="135"/>
  <c r="H842" i="135"/>
  <c r="N1019" i="136"/>
  <c r="H1019" i="136"/>
  <c r="N1019" i="135"/>
  <c r="H1019" i="135"/>
  <c r="N573" i="136"/>
  <c r="H573" i="136"/>
  <c r="H573" i="135"/>
  <c r="N573" i="135"/>
  <c r="N656" i="136"/>
  <c r="H656" i="136"/>
  <c r="N656" i="135"/>
  <c r="H656" i="135"/>
  <c r="N787" i="136"/>
  <c r="H787" i="136"/>
  <c r="N787" i="135"/>
  <c r="H787" i="135"/>
  <c r="N862" i="136"/>
  <c r="H862" i="136"/>
  <c r="H862" i="135"/>
  <c r="N862" i="135"/>
  <c r="N884" i="136"/>
  <c r="H884" i="136"/>
  <c r="N884" i="135"/>
  <c r="H884" i="135"/>
  <c r="N927" i="136"/>
  <c r="H927" i="136"/>
  <c r="T927" i="136" s="1"/>
  <c r="N927" i="135"/>
  <c r="H927" i="135"/>
  <c r="H950" i="136"/>
  <c r="N950" i="136"/>
  <c r="H950" i="135"/>
  <c r="N950" i="135"/>
  <c r="N981" i="136"/>
  <c r="H981" i="136"/>
  <c r="H981" i="135"/>
  <c r="N981" i="135"/>
  <c r="N1010" i="136"/>
  <c r="H1010" i="136"/>
  <c r="H1010" i="135"/>
  <c r="N1010" i="135"/>
  <c r="N430" i="136"/>
  <c r="H430" i="136"/>
  <c r="N430" i="135"/>
  <c r="H430" i="135"/>
  <c r="N557" i="136"/>
  <c r="H557" i="136"/>
  <c r="N557" i="135"/>
  <c r="H557" i="135"/>
  <c r="N572" i="136"/>
  <c r="H572" i="136"/>
  <c r="N572" i="135"/>
  <c r="H572" i="135"/>
  <c r="N579" i="136"/>
  <c r="H579" i="136"/>
  <c r="T579" i="136" s="1"/>
  <c r="H579" i="135"/>
  <c r="T579" i="135" s="1"/>
  <c r="N579" i="135"/>
  <c r="N592" i="136"/>
  <c r="H592" i="136"/>
  <c r="N592" i="135"/>
  <c r="H592" i="135"/>
  <c r="N610" i="136"/>
  <c r="H610" i="136"/>
  <c r="N610" i="135"/>
  <c r="H610" i="135"/>
  <c r="N658" i="136"/>
  <c r="H658" i="136"/>
  <c r="H658" i="135"/>
  <c r="N658" i="135"/>
  <c r="N713" i="136"/>
  <c r="H713" i="136"/>
  <c r="N713" i="135"/>
  <c r="H713" i="135"/>
  <c r="N750" i="136"/>
  <c r="H750" i="136"/>
  <c r="T750" i="136" s="1"/>
  <c r="H750" i="135"/>
  <c r="N750" i="135"/>
  <c r="N786" i="136"/>
  <c r="H786" i="136"/>
  <c r="N786" i="135"/>
  <c r="H786" i="135"/>
  <c r="N828" i="136"/>
  <c r="H828" i="136"/>
  <c r="N828" i="135"/>
  <c r="H828" i="135"/>
  <c r="N845" i="136"/>
  <c r="H845" i="136"/>
  <c r="H845" i="135"/>
  <c r="N845" i="135"/>
  <c r="N861" i="136"/>
  <c r="H861" i="136"/>
  <c r="H861" i="135"/>
  <c r="N861" i="135"/>
  <c r="N867" i="136"/>
  <c r="H867" i="136"/>
  <c r="T867" i="136" s="1"/>
  <c r="N867" i="135"/>
  <c r="H867" i="135"/>
  <c r="N879" i="136"/>
  <c r="H879" i="136"/>
  <c r="N879" i="135"/>
  <c r="H879" i="135"/>
  <c r="H883" i="136"/>
  <c r="N883" i="136"/>
  <c r="N883" i="135"/>
  <c r="H883" i="135"/>
  <c r="N896" i="136"/>
  <c r="H896" i="136"/>
  <c r="N896" i="135"/>
  <c r="H896" i="135"/>
  <c r="N910" i="136"/>
  <c r="H910" i="136"/>
  <c r="N910" i="135"/>
  <c r="H910" i="135"/>
  <c r="N926" i="136"/>
  <c r="H926" i="136"/>
  <c r="T926" i="136" s="1"/>
  <c r="N926" i="135"/>
  <c r="H926" i="135"/>
  <c r="N929" i="136"/>
  <c r="H929" i="136"/>
  <c r="T929" i="136" s="1"/>
  <c r="H929" i="135"/>
  <c r="N929" i="135"/>
  <c r="N931" i="136"/>
  <c r="H931" i="136"/>
  <c r="T931" i="136" s="1"/>
  <c r="N931" i="135"/>
  <c r="H931" i="135"/>
  <c r="N949" i="136"/>
  <c r="H949" i="136"/>
  <c r="N949" i="135"/>
  <c r="H949" i="135"/>
  <c r="H961" i="136"/>
  <c r="T961" i="136" s="1"/>
  <c r="N961" i="136"/>
  <c r="N961" i="135"/>
  <c r="H961" i="135"/>
  <c r="N974" i="136"/>
  <c r="H974" i="136"/>
  <c r="T974" i="136" s="1"/>
  <c r="H974" i="135"/>
  <c r="N974" i="135"/>
  <c r="N983" i="136"/>
  <c r="H983" i="136"/>
  <c r="H983" i="135"/>
  <c r="N983" i="135"/>
  <c r="N994" i="136"/>
  <c r="H994" i="136"/>
  <c r="H994" i="135"/>
  <c r="N994" i="135"/>
  <c r="H995" i="136"/>
  <c r="N995" i="136"/>
  <c r="N995" i="135"/>
  <c r="H995" i="135"/>
  <c r="N1009" i="136"/>
  <c r="H1009" i="136"/>
  <c r="N1009" i="135"/>
  <c r="H1009" i="135"/>
  <c r="N1027" i="136"/>
  <c r="H1027" i="136"/>
  <c r="T1027" i="136" s="1"/>
  <c r="H1027" i="135"/>
  <c r="N1027" i="135"/>
  <c r="H1039" i="136"/>
  <c r="N1039" i="136"/>
  <c r="N1039" i="135"/>
  <c r="H1039" i="135"/>
  <c r="T1039" i="135" s="1"/>
  <c r="N1052" i="136"/>
  <c r="H1052" i="136"/>
  <c r="H1052" i="135"/>
  <c r="N1052" i="135"/>
  <c r="N1044" i="136"/>
  <c r="H1044" i="136"/>
  <c r="H1044" i="135"/>
  <c r="N1044" i="135"/>
  <c r="N1068" i="136"/>
  <c r="H1068" i="136"/>
  <c r="N1068" i="135"/>
  <c r="H1068" i="135"/>
  <c r="N1074" i="136"/>
  <c r="H1074" i="136"/>
  <c r="N1074" i="135"/>
  <c r="H1074" i="135"/>
  <c r="N1087" i="136"/>
  <c r="H1087" i="136"/>
  <c r="N1087" i="135"/>
  <c r="H1087" i="135"/>
  <c r="N1096" i="136"/>
  <c r="H1096" i="136"/>
  <c r="N1096" i="135"/>
  <c r="H1096" i="135"/>
  <c r="N1117" i="136"/>
  <c r="H1117" i="136"/>
  <c r="N1117" i="135"/>
  <c r="H1117" i="135"/>
  <c r="H1109" i="136"/>
  <c r="N1109" i="136"/>
  <c r="N1109" i="135"/>
  <c r="H1109" i="135"/>
  <c r="N1122" i="136"/>
  <c r="H1122" i="136"/>
  <c r="N1122" i="135"/>
  <c r="H1122" i="135"/>
  <c r="H1140" i="136"/>
  <c r="N1140" i="136"/>
  <c r="N1140" i="135"/>
  <c r="H1140" i="135"/>
  <c r="N1192" i="136"/>
  <c r="H1192" i="136"/>
  <c r="H1192" i="135"/>
  <c r="T1192" i="135" s="1"/>
  <c r="N1192" i="135"/>
  <c r="N1200" i="136"/>
  <c r="H1200" i="136"/>
  <c r="H1200" i="135"/>
  <c r="N1200" i="135"/>
  <c r="H1216" i="136"/>
  <c r="N1216" i="136"/>
  <c r="N1216" i="135"/>
  <c r="H1216" i="135"/>
  <c r="N1243" i="136"/>
  <c r="H1243" i="136"/>
  <c r="T1243" i="136" s="1"/>
  <c r="N1243" i="135"/>
  <c r="H1243" i="135"/>
  <c r="H1247" i="136"/>
  <c r="T1247" i="136" s="1"/>
  <c r="N1247" i="136"/>
  <c r="H1247" i="135"/>
  <c r="N1247" i="135"/>
  <c r="N1261" i="136"/>
  <c r="H1261" i="136"/>
  <c r="T1261" i="136" s="1"/>
  <c r="N1261" i="135"/>
  <c r="H1261" i="135"/>
  <c r="T1261" i="135" s="1"/>
  <c r="N1270" i="136"/>
  <c r="H1270" i="136"/>
  <c r="T1270" i="136" s="1"/>
  <c r="N1270" i="135"/>
  <c r="H1270" i="135"/>
  <c r="H1280" i="136"/>
  <c r="N1280" i="136"/>
  <c r="N1280" i="135"/>
  <c r="H1280" i="135"/>
  <c r="N1294" i="136"/>
  <c r="H1294" i="136"/>
  <c r="N1294" i="135"/>
  <c r="H1294" i="135"/>
  <c r="N1303" i="136"/>
  <c r="H1303" i="136"/>
  <c r="N1303" i="135"/>
  <c r="H1303" i="135"/>
  <c r="N1313" i="136"/>
  <c r="H1313" i="136"/>
  <c r="T1313" i="136" s="1"/>
  <c r="N1313" i="135"/>
  <c r="H1313" i="135"/>
  <c r="N1327" i="136"/>
  <c r="H1327" i="136"/>
  <c r="T1327" i="136" s="1"/>
  <c r="H1327" i="135"/>
  <c r="N1327" i="135"/>
  <c r="H1336" i="136"/>
  <c r="N1336" i="136"/>
  <c r="H1336" i="135"/>
  <c r="N1336" i="135"/>
  <c r="N1346" i="136"/>
  <c r="H1346" i="136"/>
  <c r="N1346" i="135"/>
  <c r="H1346" i="135"/>
  <c r="N1360" i="136"/>
  <c r="H1360" i="136"/>
  <c r="N1360" i="135"/>
  <c r="H1360" i="135"/>
  <c r="N1365" i="136"/>
  <c r="H1365" i="136"/>
  <c r="H1365" i="135"/>
  <c r="T1365" i="135" s="1"/>
  <c r="N1365" i="135"/>
  <c r="H1379" i="136"/>
  <c r="T1379" i="136" s="1"/>
  <c r="N1379" i="136"/>
  <c r="N1379" i="135"/>
  <c r="H1379" i="135"/>
  <c r="T1379" i="135" s="1"/>
  <c r="H1384" i="136"/>
  <c r="T1384" i="136" s="1"/>
  <c r="N1384" i="136"/>
  <c r="N1384" i="135"/>
  <c r="H1384" i="135"/>
  <c r="T1384" i="135" s="1"/>
  <c r="N1385" i="136"/>
  <c r="H1385" i="136"/>
  <c r="T1385" i="136" s="1"/>
  <c r="H1385" i="135"/>
  <c r="N1385" i="135"/>
  <c r="N1412" i="136"/>
  <c r="H1412" i="136"/>
  <c r="N1412" i="135"/>
  <c r="H1412" i="135"/>
  <c r="H1404" i="136"/>
  <c r="N1404" i="136"/>
  <c r="N1404" i="135"/>
  <c r="H1404" i="135"/>
  <c r="N1418" i="136"/>
  <c r="H1418" i="136"/>
  <c r="N1418" i="135"/>
  <c r="H1418" i="135"/>
  <c r="N1474" i="136"/>
  <c r="H1474" i="136"/>
  <c r="N1474" i="135"/>
  <c r="H1474" i="135"/>
  <c r="T1474" i="135" s="1"/>
  <c r="N1491" i="136"/>
  <c r="H1491" i="136"/>
  <c r="H1491" i="135"/>
  <c r="N1491" i="135"/>
  <c r="H1495" i="136"/>
  <c r="N1495" i="136"/>
  <c r="N1495" i="135"/>
  <c r="H1495" i="135"/>
  <c r="N1509" i="136"/>
  <c r="H1509" i="136"/>
  <c r="H1509" i="135"/>
  <c r="N1509" i="135"/>
  <c r="N1519" i="136"/>
  <c r="H1519" i="136"/>
  <c r="H1519" i="135"/>
  <c r="N1519" i="135"/>
  <c r="N1533" i="136"/>
  <c r="H1533" i="136"/>
  <c r="T1533" i="136" s="1"/>
  <c r="N1533" i="135"/>
  <c r="H1533" i="135"/>
  <c r="T1533" i="135" s="1"/>
  <c r="H1551" i="136"/>
  <c r="N1551" i="136"/>
  <c r="H1551" i="135"/>
  <c r="N1551" i="135"/>
  <c r="H1587" i="136"/>
  <c r="T1587" i="136" s="1"/>
  <c r="N1587" i="136"/>
  <c r="N1587" i="135"/>
  <c r="H1587" i="135"/>
  <c r="N1588" i="136"/>
  <c r="H1588" i="136"/>
  <c r="T1588" i="136" s="1"/>
  <c r="N1588" i="135"/>
  <c r="H1588" i="135"/>
  <c r="N1597" i="136"/>
  <c r="H1597" i="136"/>
  <c r="N1597" i="135"/>
  <c r="H1597" i="135"/>
  <c r="N1618" i="136"/>
  <c r="H1618" i="136"/>
  <c r="N1618" i="135"/>
  <c r="H1618" i="135"/>
  <c r="N1628" i="136"/>
  <c r="H1628" i="136"/>
  <c r="N1628" i="135"/>
  <c r="H1628" i="135"/>
  <c r="N1647" i="136"/>
  <c r="H1647" i="136"/>
  <c r="T1647" i="136" s="1"/>
  <c r="N1647" i="135"/>
  <c r="H1647" i="135"/>
  <c r="N1638" i="136"/>
  <c r="H1638" i="136"/>
  <c r="N1638" i="135"/>
  <c r="H1638" i="135"/>
  <c r="N1667" i="136"/>
  <c r="H1667" i="136"/>
  <c r="N1667" i="135"/>
  <c r="H1667" i="135"/>
  <c r="N1659" i="136"/>
  <c r="H1659" i="136"/>
  <c r="N1659" i="135"/>
  <c r="H1659" i="135"/>
  <c r="N1678" i="136"/>
  <c r="H1678" i="136"/>
  <c r="T1678" i="136" s="1"/>
  <c r="N1678" i="135"/>
  <c r="H1678" i="135"/>
  <c r="T1678" i="135" s="1"/>
  <c r="N1733" i="136"/>
  <c r="H1733" i="136"/>
  <c r="H1733" i="135"/>
  <c r="N1733" i="135"/>
  <c r="N1753" i="136"/>
  <c r="H1753" i="136"/>
  <c r="N1753" i="135"/>
  <c r="H1753" i="135"/>
  <c r="N1797" i="136"/>
  <c r="H1797" i="136"/>
  <c r="N1797" i="135"/>
  <c r="H1797" i="135"/>
  <c r="H1908" i="136"/>
  <c r="N1908" i="136"/>
  <c r="N1908" i="135"/>
  <c r="H1908" i="135"/>
  <c r="T1908" i="135" s="1"/>
  <c r="N2046" i="136"/>
  <c r="H2046" i="136"/>
  <c r="N2046" i="135"/>
  <c r="H2046" i="135"/>
  <c r="T2046" i="135" s="1"/>
  <c r="N2090" i="136"/>
  <c r="H2090" i="136"/>
  <c r="H2090" i="135"/>
  <c r="N2090" i="135"/>
  <c r="N2132" i="136"/>
  <c r="H2132" i="136"/>
  <c r="N2132" i="135"/>
  <c r="H2132" i="135"/>
  <c r="N2793" i="136"/>
  <c r="H2793" i="136"/>
  <c r="H2793" i="135"/>
  <c r="N2793" i="135"/>
  <c r="N2831" i="136"/>
  <c r="H2831" i="136"/>
  <c r="N2831" i="135"/>
  <c r="H2831" i="135"/>
  <c r="N2848" i="136"/>
  <c r="H2848" i="136"/>
  <c r="T2848" i="136" s="1"/>
  <c r="N2848" i="135"/>
  <c r="H2848" i="135"/>
  <c r="T2848" i="135" s="1"/>
  <c r="N2860" i="136"/>
  <c r="H2860" i="136"/>
  <c r="N2860" i="135"/>
  <c r="H2860" i="135"/>
  <c r="N2875" i="136"/>
  <c r="H2875" i="136"/>
  <c r="N2875" i="135"/>
  <c r="H2875" i="135"/>
  <c r="T2875" i="135" s="1"/>
  <c r="N2887" i="136"/>
  <c r="H2887" i="136"/>
  <c r="N2887" i="135"/>
  <c r="H2887" i="135"/>
  <c r="N2902" i="136"/>
  <c r="H2902" i="136"/>
  <c r="H2902" i="135"/>
  <c r="N2902" i="135"/>
  <c r="N2916" i="136"/>
  <c r="H2916" i="136"/>
  <c r="N2916" i="135"/>
  <c r="H2916" i="135"/>
  <c r="N2932" i="136"/>
  <c r="H2932" i="136"/>
  <c r="N2932" i="135"/>
  <c r="H2932" i="135"/>
  <c r="N2957" i="136"/>
  <c r="H2957" i="136"/>
  <c r="H2957" i="135"/>
  <c r="N2957" i="135"/>
  <c r="N2962" i="136"/>
  <c r="H2962" i="136"/>
  <c r="H2962" i="135"/>
  <c r="N2962" i="135"/>
  <c r="R223" i="136"/>
  <c r="T223" i="136"/>
  <c r="P346" i="136"/>
  <c r="T228" i="136"/>
  <c r="R228" i="136"/>
  <c r="T489" i="136"/>
  <c r="R489" i="136"/>
  <c r="R489" i="135"/>
  <c r="K641" i="92"/>
  <c r="J590" i="93"/>
  <c r="K590" i="93" s="1"/>
  <c r="K863" i="92"/>
  <c r="J787" i="93"/>
  <c r="K787" i="93" s="1"/>
  <c r="K1048" i="92"/>
  <c r="J970" i="93"/>
  <c r="K970" i="93" s="1"/>
  <c r="K1076" i="92"/>
  <c r="J997" i="93"/>
  <c r="K997" i="93" s="1"/>
  <c r="K1150" i="92"/>
  <c r="J1065" i="93"/>
  <c r="K1065" i="93" s="1"/>
  <c r="K1192" i="92"/>
  <c r="J1104" i="93"/>
  <c r="K1104" i="93" s="1"/>
  <c r="K1264" i="92"/>
  <c r="J1171" i="93"/>
  <c r="K1171" i="93" s="1"/>
  <c r="K1326" i="92"/>
  <c r="J1229" i="93"/>
  <c r="K1229" i="93" s="1"/>
  <c r="K1385" i="92"/>
  <c r="J1285" i="93"/>
  <c r="K1285" i="93" s="1"/>
  <c r="K1478" i="92"/>
  <c r="J1375" i="93"/>
  <c r="K1375" i="93" s="1"/>
  <c r="K1903" i="92"/>
  <c r="J1698" i="93"/>
  <c r="K1698" i="93" s="1"/>
  <c r="K1951" i="92"/>
  <c r="J1743" i="93"/>
  <c r="K1743" i="93" s="1"/>
  <c r="K2029" i="92"/>
  <c r="J1817" i="93"/>
  <c r="K1817" i="93" s="1"/>
  <c r="K2122" i="92"/>
  <c r="J1906" i="93"/>
  <c r="K1906" i="93" s="1"/>
  <c r="K2168" i="92"/>
  <c r="J1937" i="93"/>
  <c r="K1937" i="93" s="1"/>
  <c r="K2244" i="92"/>
  <c r="J2011" i="93"/>
  <c r="K2011" i="93" s="1"/>
  <c r="K2318" i="92"/>
  <c r="J2081" i="93"/>
  <c r="K2081" i="93" s="1"/>
  <c r="K2427" i="92"/>
  <c r="J2184" i="93"/>
  <c r="K2184" i="93" s="1"/>
  <c r="K2472" i="92"/>
  <c r="J2227" i="93"/>
  <c r="K2227" i="93" s="1"/>
  <c r="K3732" i="92"/>
  <c r="J3352" i="93"/>
  <c r="K3352" i="93" s="1"/>
  <c r="K3774" i="92"/>
  <c r="J3394" i="93"/>
  <c r="K3394" i="93" s="1"/>
  <c r="K3816" i="92"/>
  <c r="J3436" i="93"/>
  <c r="K3436" i="93" s="1"/>
  <c r="K3860" i="92"/>
  <c r="J3480" i="93"/>
  <c r="K3480" i="93" s="1"/>
  <c r="K480" i="92"/>
  <c r="J435" i="93"/>
  <c r="K435" i="93" s="1"/>
  <c r="K472" i="92"/>
  <c r="J427" i="93"/>
  <c r="K427" i="93" s="1"/>
  <c r="K642" i="92"/>
  <c r="J591" i="93"/>
  <c r="K591" i="93" s="1"/>
  <c r="K647" i="92"/>
  <c r="J595" i="93"/>
  <c r="K595" i="93" s="1"/>
  <c r="K668" i="92"/>
  <c r="J614" i="93"/>
  <c r="K614" i="93" s="1"/>
  <c r="K710" i="92"/>
  <c r="J632" i="93"/>
  <c r="K632" i="93" s="1"/>
  <c r="K772" i="92"/>
  <c r="J694" i="93"/>
  <c r="K694" i="93" s="1"/>
  <c r="K862" i="92"/>
  <c r="J786" i="93"/>
  <c r="K786" i="93" s="1"/>
  <c r="K899" i="92"/>
  <c r="J823" i="93"/>
  <c r="K823" i="93" s="1"/>
  <c r="K935" i="92"/>
  <c r="J859" i="93"/>
  <c r="K859" i="93" s="1"/>
  <c r="K1017" i="92"/>
  <c r="J941" i="93"/>
  <c r="K941" i="93" s="1"/>
  <c r="K1046" i="92"/>
  <c r="J968" i="93"/>
  <c r="K968" i="93" s="1"/>
  <c r="K1047" i="92"/>
  <c r="J969" i="93"/>
  <c r="K969" i="93" s="1"/>
  <c r="K1057" i="92"/>
  <c r="J978" i="93"/>
  <c r="K978" i="93" s="1"/>
  <c r="K1075" i="92"/>
  <c r="J996" i="93"/>
  <c r="K996" i="93" s="1"/>
  <c r="K1091" i="92"/>
  <c r="J1010" i="93"/>
  <c r="K1010" i="93" s="1"/>
  <c r="K1107" i="92"/>
  <c r="J1025" i="93"/>
  <c r="K1025" i="93" s="1"/>
  <c r="K1113" i="92"/>
  <c r="J1031" i="93"/>
  <c r="K1031" i="93" s="1"/>
  <c r="K1129" i="92"/>
  <c r="J1045" i="93"/>
  <c r="K1045" i="93" s="1"/>
  <c r="K1133" i="92"/>
  <c r="J1049" i="93"/>
  <c r="K1049" i="93" s="1"/>
  <c r="K1149" i="92"/>
  <c r="J1064" i="93"/>
  <c r="K1064" i="93" s="1"/>
  <c r="K1163" i="92"/>
  <c r="J1078" i="93"/>
  <c r="K1078" i="93" s="1"/>
  <c r="K1183" i="92"/>
  <c r="J1096" i="93"/>
  <c r="K1096" i="93" s="1"/>
  <c r="K1189" i="92"/>
  <c r="J1101" i="93"/>
  <c r="K1101" i="93" s="1"/>
  <c r="K1191" i="92"/>
  <c r="J1103" i="93"/>
  <c r="K1103" i="93" s="1"/>
  <c r="K1209" i="92"/>
  <c r="J1121" i="93"/>
  <c r="K1121" i="93" s="1"/>
  <c r="K1224" i="92"/>
  <c r="J1134" i="93"/>
  <c r="K1134" i="93" s="1"/>
  <c r="K1241" i="92"/>
  <c r="J1150" i="93"/>
  <c r="K1150" i="93" s="1"/>
  <c r="K1250" i="92"/>
  <c r="J1159" i="93"/>
  <c r="K1159" i="93" s="1"/>
  <c r="K1265" i="92"/>
  <c r="J1172" i="93"/>
  <c r="K1172" i="93" s="1"/>
  <c r="K1267" i="92"/>
  <c r="J1174" i="93"/>
  <c r="K1174" i="93" s="1"/>
  <c r="K1283" i="92"/>
  <c r="J1189" i="93"/>
  <c r="K1189" i="93" s="1"/>
  <c r="K1301" i="92"/>
  <c r="J1207" i="93"/>
  <c r="K1207" i="93" s="1"/>
  <c r="K1317" i="92"/>
  <c r="J1221" i="93"/>
  <c r="K1221" i="93" s="1"/>
  <c r="K1333" i="92"/>
  <c r="J1236" i="93"/>
  <c r="K1236" i="93" s="1"/>
  <c r="K1325" i="92"/>
  <c r="J1228" i="93"/>
  <c r="K1228" i="93" s="1"/>
  <c r="K1353" i="92"/>
  <c r="J1254" i="93"/>
  <c r="K1254" i="93" s="1"/>
  <c r="K1359" i="92"/>
  <c r="J1260" i="93"/>
  <c r="K1260" i="93" s="1"/>
  <c r="K1375" i="92"/>
  <c r="J1275" i="93"/>
  <c r="K1275" i="93" s="1"/>
  <c r="K1384" i="92"/>
  <c r="J1284" i="93"/>
  <c r="K1284" i="93" s="1"/>
  <c r="K1446" i="92"/>
  <c r="J1343" i="93"/>
  <c r="K1343" i="93" s="1"/>
  <c r="K1461" i="92"/>
  <c r="J1358" i="93"/>
  <c r="K1358" i="93" s="1"/>
  <c r="K1477" i="92"/>
  <c r="J1374" i="93"/>
  <c r="K1374" i="93" s="1"/>
  <c r="K1485" i="92"/>
  <c r="J1382" i="93"/>
  <c r="K1382" i="93" s="1"/>
  <c r="K1863" i="92"/>
  <c r="J1660" i="93"/>
  <c r="K1660" i="93" s="1"/>
  <c r="K1880" i="92"/>
  <c r="J1676" i="93"/>
  <c r="K1676" i="93" s="1"/>
  <c r="K1885" i="92"/>
  <c r="J1681" i="93"/>
  <c r="K1681" i="93" s="1"/>
  <c r="K1902" i="92"/>
  <c r="J1697" i="93"/>
  <c r="K1697" i="93" s="1"/>
  <c r="K1910" i="92"/>
  <c r="J1704" i="93"/>
  <c r="K1704" i="93" s="1"/>
  <c r="K1911" i="92"/>
  <c r="J1705" i="93"/>
  <c r="K1705" i="93" s="1"/>
  <c r="K1941" i="92"/>
  <c r="J1734" i="93"/>
  <c r="K1734" i="93" s="1"/>
  <c r="K1933" i="92"/>
  <c r="J1726" i="93"/>
  <c r="K1726" i="93" s="1"/>
  <c r="K1950" i="92"/>
  <c r="J1742" i="93"/>
  <c r="K1742" i="93" s="1"/>
  <c r="K1980" i="92"/>
  <c r="J1771" i="93"/>
  <c r="K1771" i="93" s="1"/>
  <c r="K1972" i="92"/>
  <c r="J1763" i="93"/>
  <c r="K1763" i="93" s="1"/>
  <c r="K1989" i="92"/>
  <c r="J1779" i="93"/>
  <c r="K1779" i="93" s="1"/>
  <c r="K2019" i="92"/>
  <c r="J1808" i="93"/>
  <c r="K1808" i="93" s="1"/>
  <c r="K2011" i="92"/>
  <c r="J1800" i="93"/>
  <c r="K1800" i="93" s="1"/>
  <c r="K2028" i="92"/>
  <c r="J1816" i="93"/>
  <c r="K1816" i="93" s="1"/>
  <c r="K2046" i="92"/>
  <c r="J1833" i="93"/>
  <c r="K1833" i="93" s="1"/>
  <c r="K2050" i="92"/>
  <c r="J1837" i="93"/>
  <c r="K1837" i="93" s="1"/>
  <c r="K2067" i="92"/>
  <c r="J1853" i="93"/>
  <c r="K1853" i="93" s="1"/>
  <c r="K2076" i="92"/>
  <c r="J1862" i="93"/>
  <c r="K1862" i="93" s="1"/>
  <c r="K2131" i="92"/>
  <c r="J1915" i="93"/>
  <c r="K1915" i="93" s="1"/>
  <c r="K2153" i="92"/>
  <c r="J1922" i="93"/>
  <c r="K1922" i="93" s="1"/>
  <c r="K2167" i="92"/>
  <c r="J1936" i="93"/>
  <c r="K1936" i="93" s="1"/>
  <c r="K2216" i="92"/>
  <c r="J1984" i="93"/>
  <c r="K1984" i="93" s="1"/>
  <c r="K2201" i="92"/>
  <c r="J1970" i="93"/>
  <c r="K1970" i="93" s="1"/>
  <c r="K2227" i="92"/>
  <c r="J1995" i="93"/>
  <c r="K1995" i="93" s="1"/>
  <c r="K2246" i="92"/>
  <c r="J2013" i="93"/>
  <c r="K2013" i="93" s="1"/>
  <c r="K2283" i="92"/>
  <c r="J2049" i="93"/>
  <c r="K2049" i="93" s="1"/>
  <c r="K2292" i="92"/>
  <c r="J2058" i="93"/>
  <c r="K2058" i="93" s="1"/>
  <c r="K2308" i="92"/>
  <c r="J2071" i="93"/>
  <c r="K2071" i="93" s="1"/>
  <c r="K2326" i="92"/>
  <c r="J2089" i="93"/>
  <c r="K2089" i="93" s="1"/>
  <c r="K2347" i="92"/>
  <c r="J2108" i="93"/>
  <c r="K2108" i="93" s="1"/>
  <c r="K2338" i="92"/>
  <c r="J2099" i="93"/>
  <c r="K2099" i="93" s="1"/>
  <c r="K2368" i="92"/>
  <c r="J2128" i="93"/>
  <c r="K2128" i="93" s="1"/>
  <c r="K2359" i="92"/>
  <c r="J2120" i="93"/>
  <c r="K2120" i="93" s="1"/>
  <c r="K2380" i="92"/>
  <c r="J2139" i="93"/>
  <c r="K2139" i="93" s="1"/>
  <c r="K2426" i="92"/>
  <c r="J2183" i="93"/>
  <c r="K2183" i="93" s="1"/>
  <c r="K2452" i="92"/>
  <c r="J2209" i="93"/>
  <c r="K2209" i="93" s="1"/>
  <c r="K2478" i="92"/>
  <c r="J2231" i="93"/>
  <c r="K2231" i="93" s="1"/>
  <c r="K2588" i="92"/>
  <c r="J2329" i="93"/>
  <c r="K2329" i="93" s="1"/>
  <c r="K2748" i="92"/>
  <c r="J2473" i="93"/>
  <c r="K2473" i="93" s="1"/>
  <c r="K2842" i="92"/>
  <c r="J2557" i="93"/>
  <c r="K2557" i="93" s="1"/>
  <c r="K2897" i="92"/>
  <c r="J2606" i="93"/>
  <c r="K2606" i="93" s="1"/>
  <c r="K3701" i="92"/>
  <c r="J3322" i="93"/>
  <c r="K3322" i="93" s="1"/>
  <c r="K3735" i="92"/>
  <c r="J3355" i="93"/>
  <c r="K3355" i="93" s="1"/>
  <c r="K3747" i="92"/>
  <c r="J3367" i="93"/>
  <c r="K3367" i="93" s="1"/>
  <c r="K3762" i="92"/>
  <c r="J3382" i="93"/>
  <c r="K3382" i="93" s="1"/>
  <c r="K3773" i="92"/>
  <c r="J3393" i="93"/>
  <c r="K3393" i="93" s="1"/>
  <c r="K3793" i="92"/>
  <c r="J3413" i="93"/>
  <c r="K3413" i="93" s="1"/>
  <c r="K3804" i="92"/>
  <c r="J3424" i="93"/>
  <c r="K3424" i="93" s="1"/>
  <c r="K3834" i="92"/>
  <c r="J3454" i="93"/>
  <c r="K3454" i="93" s="1"/>
  <c r="K3859" i="92"/>
  <c r="J3479" i="93"/>
  <c r="K3479" i="93" s="1"/>
  <c r="K3876" i="92"/>
  <c r="J3494" i="93"/>
  <c r="K3494" i="93" s="1"/>
  <c r="K473" i="92"/>
  <c r="J428" i="93"/>
  <c r="K428" i="93" s="1"/>
  <c r="K709" i="92"/>
  <c r="J631" i="93"/>
  <c r="K631" i="93" s="1"/>
  <c r="K1009" i="92"/>
  <c r="J933" i="93"/>
  <c r="K933" i="93" s="1"/>
  <c r="K1058" i="92"/>
  <c r="J979" i="93"/>
  <c r="K979" i="93" s="1"/>
  <c r="K1128" i="92"/>
  <c r="J1044" i="93"/>
  <c r="K1044" i="93" s="1"/>
  <c r="K1184" i="92"/>
  <c r="J1097" i="93"/>
  <c r="K1097" i="93" s="1"/>
  <c r="K1242" i="92"/>
  <c r="J1151" i="93"/>
  <c r="K1151" i="93" s="1"/>
  <c r="K1298" i="92"/>
  <c r="J1204" i="93"/>
  <c r="K1204" i="93" s="1"/>
  <c r="K1360" i="92"/>
  <c r="J1261" i="93"/>
  <c r="K1261" i="93" s="1"/>
  <c r="K1455" i="92"/>
  <c r="J1352" i="93"/>
  <c r="K1352" i="93" s="1"/>
  <c r="K1864" i="92"/>
  <c r="J1661" i="93"/>
  <c r="K1661" i="93" s="1"/>
  <c r="K1895" i="92"/>
  <c r="J1690" i="93"/>
  <c r="K1690" i="93" s="1"/>
  <c r="K1934" i="92"/>
  <c r="J1727" i="93"/>
  <c r="K1727" i="93" s="1"/>
  <c r="K2012" i="92"/>
  <c r="J1801" i="93"/>
  <c r="K1801" i="93" s="1"/>
  <c r="K2077" i="92"/>
  <c r="J1863" i="93"/>
  <c r="K1863" i="93" s="1"/>
  <c r="K2217" i="92"/>
  <c r="J1985" i="93"/>
  <c r="K1985" i="93" s="1"/>
  <c r="K2293" i="92"/>
  <c r="U2293" i="92" s="1"/>
  <c r="J2059" i="93"/>
  <c r="K2059" i="93" s="1"/>
  <c r="K2339" i="92"/>
  <c r="J2100" i="93"/>
  <c r="K2100" i="93" s="1"/>
  <c r="K2374" i="92"/>
  <c r="J2133" i="93"/>
  <c r="K2133" i="93" s="1"/>
  <c r="K2439" i="92"/>
  <c r="J2196" i="93"/>
  <c r="K2196" i="93" s="1"/>
  <c r="K2894" i="92"/>
  <c r="J2603" i="93"/>
  <c r="K2603" i="93" s="1"/>
  <c r="K3759" i="92"/>
  <c r="J3379" i="93"/>
  <c r="K3379" i="93" s="1"/>
  <c r="K3805" i="92"/>
  <c r="J3425" i="93"/>
  <c r="K3425" i="93" s="1"/>
  <c r="K3832" i="92"/>
  <c r="J3452" i="93"/>
  <c r="K3452" i="93" s="1"/>
  <c r="K3877" i="92"/>
  <c r="J3495" i="93"/>
  <c r="K3495" i="93" s="1"/>
  <c r="K479" i="92"/>
  <c r="J434" i="93"/>
  <c r="K434" i="93" s="1"/>
  <c r="K471" i="92"/>
  <c r="J426" i="93"/>
  <c r="K426" i="93" s="1"/>
  <c r="K645" i="92"/>
  <c r="J594" i="93"/>
  <c r="K594" i="93" s="1"/>
  <c r="K656" i="92"/>
  <c r="J604" i="93"/>
  <c r="K604" i="93" s="1"/>
  <c r="K685" i="92"/>
  <c r="J619" i="93"/>
  <c r="K619" i="93" s="1"/>
  <c r="K715" i="92"/>
  <c r="J637" i="93"/>
  <c r="K637" i="93" s="1"/>
  <c r="K771" i="92"/>
  <c r="J693" i="93"/>
  <c r="K693" i="93" s="1"/>
  <c r="K861" i="92"/>
  <c r="J785" i="93"/>
  <c r="K785" i="93" s="1"/>
  <c r="K898" i="92"/>
  <c r="J822" i="93"/>
  <c r="K822" i="93" s="1"/>
  <c r="K934" i="92"/>
  <c r="J858" i="93"/>
  <c r="K858" i="93" s="1"/>
  <c r="K1018" i="92"/>
  <c r="J942" i="93"/>
  <c r="K942" i="93" s="1"/>
  <c r="K1045" i="92"/>
  <c r="J967" i="93"/>
  <c r="K967" i="93" s="1"/>
  <c r="K1054" i="92"/>
  <c r="J975" i="93"/>
  <c r="K975" i="93" s="1"/>
  <c r="K1056" i="92"/>
  <c r="J977" i="93"/>
  <c r="K977" i="93" s="1"/>
  <c r="K1074" i="92"/>
  <c r="J995" i="93"/>
  <c r="K995" i="93" s="1"/>
  <c r="K1090" i="92"/>
  <c r="J1009" i="93"/>
  <c r="K1009" i="93" s="1"/>
  <c r="K1106" i="92"/>
  <c r="J1024" i="93"/>
  <c r="K1024" i="93" s="1"/>
  <c r="K1115" i="92"/>
  <c r="J1033" i="93"/>
  <c r="K1033" i="93" s="1"/>
  <c r="K1130" i="92"/>
  <c r="J1046" i="93"/>
  <c r="K1046" i="93" s="1"/>
  <c r="K1132" i="92"/>
  <c r="J1048" i="93"/>
  <c r="K1048" i="93" s="1"/>
  <c r="K1148" i="92"/>
  <c r="J1063" i="93"/>
  <c r="K1063" i="93" s="1"/>
  <c r="K1166" i="92"/>
  <c r="J1081" i="93"/>
  <c r="K1081" i="93" s="1"/>
  <c r="K1182" i="92"/>
  <c r="J1095" i="93"/>
  <c r="K1095" i="93" s="1"/>
  <c r="K1198" i="92"/>
  <c r="J1110" i="93"/>
  <c r="K1110" i="93" s="1"/>
  <c r="K1190" i="92"/>
  <c r="J1102" i="93"/>
  <c r="K1102" i="93" s="1"/>
  <c r="K1218" i="92"/>
  <c r="J1128" i="93"/>
  <c r="K1128" i="93" s="1"/>
  <c r="K1223" i="92"/>
  <c r="J1133" i="93"/>
  <c r="K1133" i="93" s="1"/>
  <c r="K1240" i="92"/>
  <c r="J1149" i="93"/>
  <c r="K1149" i="93" s="1"/>
  <c r="K1249" i="92"/>
  <c r="J1158" i="93"/>
  <c r="K1158" i="93" s="1"/>
  <c r="K1274" i="92"/>
  <c r="J1181" i="93"/>
  <c r="K1181" i="93" s="1"/>
  <c r="K1266" i="92"/>
  <c r="J1173" i="93"/>
  <c r="K1173" i="93" s="1"/>
  <c r="K1282" i="92"/>
  <c r="J1188" i="93"/>
  <c r="K1188" i="93" s="1"/>
  <c r="K1300" i="92"/>
  <c r="J1206" i="93"/>
  <c r="K1206" i="93" s="1"/>
  <c r="K1316" i="92"/>
  <c r="J1220" i="93"/>
  <c r="K1220" i="93" s="1"/>
  <c r="K1332" i="92"/>
  <c r="J1235" i="93"/>
  <c r="K1235" i="93" s="1"/>
  <c r="K1338" i="92"/>
  <c r="J1241" i="93"/>
  <c r="K1241" i="93" s="1"/>
  <c r="K1354" i="92"/>
  <c r="J1255" i="93"/>
  <c r="K1255" i="93" s="1"/>
  <c r="K1358" i="92"/>
  <c r="J1259" i="93"/>
  <c r="K1259" i="93" s="1"/>
  <c r="K1374" i="92"/>
  <c r="J1274" i="93"/>
  <c r="K1274" i="93" s="1"/>
  <c r="K1388" i="92"/>
  <c r="J1288" i="93"/>
  <c r="K1288" i="93" s="1"/>
  <c r="K1452" i="92"/>
  <c r="J1349" i="93"/>
  <c r="K1349" i="93" s="1"/>
  <c r="K1460" i="92"/>
  <c r="J1357" i="93"/>
  <c r="K1357" i="93" s="1"/>
  <c r="K1476" i="92"/>
  <c r="J1373" i="93"/>
  <c r="K1373" i="93" s="1"/>
  <c r="K1484" i="92"/>
  <c r="J1381" i="93"/>
  <c r="K1381" i="93" s="1"/>
  <c r="K1862" i="92"/>
  <c r="J1659" i="93"/>
  <c r="K1659" i="93" s="1"/>
  <c r="K1879" i="92"/>
  <c r="J1675" i="93"/>
  <c r="K1675" i="93" s="1"/>
  <c r="K1888" i="92"/>
  <c r="J1684" i="93"/>
  <c r="K1684" i="93" s="1"/>
  <c r="K1901" i="92"/>
  <c r="J1696" i="93"/>
  <c r="K1696" i="93" s="1"/>
  <c r="K1918" i="92"/>
  <c r="J1712" i="93"/>
  <c r="K1712" i="93" s="1"/>
  <c r="K1923" i="92"/>
  <c r="J1717" i="93"/>
  <c r="K1717" i="93" s="1"/>
  <c r="K1940" i="92"/>
  <c r="J1733" i="93"/>
  <c r="K1733" i="93" s="1"/>
  <c r="K1948" i="92"/>
  <c r="J1740" i="93"/>
  <c r="K1740" i="93" s="1"/>
  <c r="K1949" i="92"/>
  <c r="J1741" i="93"/>
  <c r="K1741" i="93" s="1"/>
  <c r="K1979" i="92"/>
  <c r="J1770" i="93"/>
  <c r="K1770" i="93" s="1"/>
  <c r="K1971" i="92"/>
  <c r="J1762" i="93"/>
  <c r="K1762" i="93" s="1"/>
  <c r="K1988" i="92"/>
  <c r="J1778" i="93"/>
  <c r="K1778" i="93" s="1"/>
  <c r="K2018" i="92"/>
  <c r="J1807" i="93"/>
  <c r="K1807" i="93" s="1"/>
  <c r="K2010" i="92"/>
  <c r="J1799" i="93"/>
  <c r="K1799" i="93" s="1"/>
  <c r="K2027" i="92"/>
  <c r="J1815" i="93"/>
  <c r="K1815" i="93" s="1"/>
  <c r="K2057" i="92"/>
  <c r="J1844" i="93"/>
  <c r="K1844" i="93" s="1"/>
  <c r="K2049" i="92"/>
  <c r="J1836" i="93"/>
  <c r="K1836" i="93" s="1"/>
  <c r="K2066" i="92"/>
  <c r="J1852" i="93"/>
  <c r="K1852" i="93" s="1"/>
  <c r="K2121" i="92"/>
  <c r="J1905" i="93"/>
  <c r="K1905" i="93" s="1"/>
  <c r="K2132" i="92"/>
  <c r="J1916" i="93"/>
  <c r="K1916" i="93" s="1"/>
  <c r="K2152" i="92"/>
  <c r="J1921" i="93"/>
  <c r="K1921" i="93" s="1"/>
  <c r="K2194" i="92"/>
  <c r="K2214" i="92"/>
  <c r="J1983" i="93"/>
  <c r="K1983" i="93" s="1"/>
  <c r="K2219" i="92"/>
  <c r="J1987" i="93"/>
  <c r="K1987" i="93" s="1"/>
  <c r="K2226" i="92"/>
  <c r="J1994" i="93"/>
  <c r="K1994" i="93" s="1"/>
  <c r="K2247" i="92"/>
  <c r="J2014" i="93"/>
  <c r="K2014" i="93" s="1"/>
  <c r="K2282" i="92"/>
  <c r="J2048" i="93"/>
  <c r="K2048" i="93" s="1"/>
  <c r="K2291" i="92"/>
  <c r="J2057" i="93"/>
  <c r="K2057" i="93" s="1"/>
  <c r="K2307" i="92"/>
  <c r="J2070" i="93"/>
  <c r="K2070" i="93" s="1"/>
  <c r="K2325" i="92"/>
  <c r="J2088" i="93"/>
  <c r="K2088" i="93" s="1"/>
  <c r="K2346" i="92"/>
  <c r="J2107" i="93"/>
  <c r="K2107" i="93" s="1"/>
  <c r="K2336" i="92"/>
  <c r="J2098" i="93"/>
  <c r="K2098" i="93" s="1"/>
  <c r="K2366" i="92"/>
  <c r="J2127" i="93"/>
  <c r="K2127" i="93" s="1"/>
  <c r="K2358" i="92"/>
  <c r="J2119" i="93"/>
  <c r="K2119" i="93" s="1"/>
  <c r="K2379" i="92"/>
  <c r="J2138" i="93"/>
  <c r="K2138" i="93" s="1"/>
  <c r="K2429" i="92"/>
  <c r="J2186" i="93"/>
  <c r="K2186" i="93" s="1"/>
  <c r="K2451" i="92"/>
  <c r="J2208" i="93"/>
  <c r="K2208" i="93" s="1"/>
  <c r="K2475" i="92"/>
  <c r="J2230" i="93"/>
  <c r="K2230" i="93" s="1"/>
  <c r="K2637" i="92"/>
  <c r="J2374" i="93"/>
  <c r="K2374" i="93" s="1"/>
  <c r="K2802" i="92"/>
  <c r="J2521" i="93"/>
  <c r="K2521" i="93" s="1"/>
  <c r="K2840" i="92"/>
  <c r="J2555" i="93"/>
  <c r="K2555" i="93" s="1"/>
  <c r="K2895" i="92"/>
  <c r="J2604" i="93"/>
  <c r="K2604" i="93" s="1"/>
  <c r="K3700" i="92"/>
  <c r="J3321" i="93"/>
  <c r="K3321" i="93" s="1"/>
  <c r="K3734" i="92"/>
  <c r="J3354" i="93"/>
  <c r="K3354" i="93" s="1"/>
  <c r="K3748" i="92"/>
  <c r="J3368" i="93"/>
  <c r="K3368" i="93" s="1"/>
  <c r="K3764" i="92"/>
  <c r="J3384" i="93"/>
  <c r="K3384" i="93" s="1"/>
  <c r="K3778" i="92"/>
  <c r="J3398" i="93"/>
  <c r="K3398" i="93" s="1"/>
  <c r="K3796" i="92"/>
  <c r="J3416" i="93"/>
  <c r="K3416" i="93" s="1"/>
  <c r="K3806" i="92"/>
  <c r="J3426" i="93"/>
  <c r="K3426" i="93" s="1"/>
  <c r="K3822" i="92"/>
  <c r="J3442" i="93"/>
  <c r="K3442" i="93" s="1"/>
  <c r="K3833" i="92"/>
  <c r="J3453" i="93"/>
  <c r="K3453" i="93" s="1"/>
  <c r="K3858" i="92"/>
  <c r="J3478" i="93"/>
  <c r="K3478" i="93" s="1"/>
  <c r="K3873" i="92"/>
  <c r="J3491" i="93"/>
  <c r="K3491" i="93" s="1"/>
  <c r="K936" i="92"/>
  <c r="J860" i="93"/>
  <c r="K860" i="93" s="1"/>
  <c r="K1318" i="92"/>
  <c r="J1222" i="93"/>
  <c r="K1222" i="93" s="1"/>
  <c r="K1973" i="92"/>
  <c r="J1764" i="93"/>
  <c r="K1764" i="93" s="1"/>
  <c r="K2306" i="92"/>
  <c r="J2069" i="93"/>
  <c r="K2069" i="93" s="1"/>
  <c r="K3743" i="92"/>
  <c r="J3363" i="93"/>
  <c r="K3363" i="93" s="1"/>
  <c r="K933" i="92"/>
  <c r="J857" i="93"/>
  <c r="K857" i="93" s="1"/>
  <c r="K1139" i="92"/>
  <c r="J1055" i="93"/>
  <c r="K1055" i="93" s="1"/>
  <c r="K1219" i="92"/>
  <c r="J1129" i="93"/>
  <c r="K1129" i="93" s="1"/>
  <c r="K1253" i="92"/>
  <c r="J1162" i="93"/>
  <c r="K1162" i="93" s="1"/>
  <c r="K1273" i="92"/>
  <c r="J1180" i="93"/>
  <c r="K1180" i="93" s="1"/>
  <c r="K1299" i="92"/>
  <c r="J1205" i="93"/>
  <c r="K1205" i="93" s="1"/>
  <c r="K1340" i="92"/>
  <c r="J1243" i="93"/>
  <c r="K1243" i="93" s="1"/>
  <c r="K1355" i="92"/>
  <c r="J1256" i="93"/>
  <c r="K1256" i="93" s="1"/>
  <c r="K1357" i="92"/>
  <c r="J1258" i="93"/>
  <c r="K1258" i="93" s="1"/>
  <c r="K1373" i="92"/>
  <c r="J1273" i="93"/>
  <c r="K1273" i="93" s="1"/>
  <c r="K1391" i="92"/>
  <c r="J1291" i="93"/>
  <c r="K1291" i="93" s="1"/>
  <c r="K1451" i="92"/>
  <c r="J1348" i="93"/>
  <c r="K1348" i="93" s="1"/>
  <c r="K1459" i="92"/>
  <c r="J1356" i="93"/>
  <c r="K1356" i="93" s="1"/>
  <c r="K1475" i="92"/>
  <c r="J1372" i="93"/>
  <c r="K1372" i="93" s="1"/>
  <c r="K1483" i="92"/>
  <c r="J1380" i="93"/>
  <c r="K1380" i="93" s="1"/>
  <c r="K1861" i="92"/>
  <c r="J1658" i="93"/>
  <c r="K1658" i="93" s="1"/>
  <c r="K1878" i="92"/>
  <c r="J1674" i="93"/>
  <c r="K1674" i="93" s="1"/>
  <c r="K1887" i="92"/>
  <c r="J1683" i="93"/>
  <c r="K1683" i="93" s="1"/>
  <c r="K1900" i="92"/>
  <c r="J1695" i="93"/>
  <c r="K1695" i="93" s="1"/>
  <c r="K1917" i="92"/>
  <c r="J1711" i="93"/>
  <c r="K1711" i="93" s="1"/>
  <c r="K1926" i="92"/>
  <c r="J1720" i="93"/>
  <c r="K1720" i="93" s="1"/>
  <c r="K1939" i="92"/>
  <c r="J1732" i="93"/>
  <c r="K1732" i="93" s="1"/>
  <c r="K1956" i="92"/>
  <c r="J1748" i="93"/>
  <c r="K1748" i="93" s="1"/>
  <c r="K1961" i="92"/>
  <c r="J1753" i="93"/>
  <c r="K1753" i="93" s="1"/>
  <c r="K1978" i="92"/>
  <c r="J1769" i="93"/>
  <c r="K1769" i="93" s="1"/>
  <c r="K1986" i="92"/>
  <c r="J1776" i="93"/>
  <c r="K1776" i="93" s="1"/>
  <c r="K1987" i="92"/>
  <c r="J1777" i="93"/>
  <c r="K1777" i="93" s="1"/>
  <c r="K2017" i="92"/>
  <c r="J1806" i="93"/>
  <c r="K1806" i="93" s="1"/>
  <c r="K2009" i="92"/>
  <c r="J1798" i="93"/>
  <c r="K1798" i="93" s="1"/>
  <c r="K2026" i="92"/>
  <c r="J1814" i="93"/>
  <c r="K1814" i="93" s="1"/>
  <c r="K2056" i="92"/>
  <c r="J1843" i="93"/>
  <c r="K1843" i="93" s="1"/>
  <c r="K2048" i="92"/>
  <c r="J1835" i="93"/>
  <c r="K1835" i="93" s="1"/>
  <c r="K2065" i="92"/>
  <c r="J1851" i="93"/>
  <c r="K1851" i="93" s="1"/>
  <c r="K2127" i="92"/>
  <c r="J1911" i="93"/>
  <c r="K1911" i="93" s="1"/>
  <c r="K2151" i="92"/>
  <c r="J1920" i="93"/>
  <c r="K1920" i="93" s="1"/>
  <c r="K2161" i="92"/>
  <c r="J1930" i="93"/>
  <c r="K1930" i="93" s="1"/>
  <c r="K2172" i="92"/>
  <c r="K2213" i="92"/>
  <c r="J1982" i="93"/>
  <c r="K1982" i="93" s="1"/>
  <c r="K2221" i="92"/>
  <c r="J1989" i="93"/>
  <c r="K1989" i="93" s="1"/>
  <c r="K2243" i="92"/>
  <c r="J2010" i="93"/>
  <c r="K2010" i="93" s="1"/>
  <c r="K2273" i="92"/>
  <c r="J2040" i="93"/>
  <c r="K2040" i="93" s="1"/>
  <c r="K2281" i="92"/>
  <c r="J2047" i="93"/>
  <c r="K2047" i="93" s="1"/>
  <c r="K2290" i="92"/>
  <c r="J2056" i="93"/>
  <c r="K2056" i="93" s="1"/>
  <c r="K2312" i="92"/>
  <c r="J2075" i="93"/>
  <c r="K2075" i="93" s="1"/>
  <c r="K2324" i="92"/>
  <c r="J2087" i="93"/>
  <c r="K2087" i="93" s="1"/>
  <c r="K2345" i="92"/>
  <c r="J2106" i="93"/>
  <c r="K2106" i="93" s="1"/>
  <c r="K2335" i="92"/>
  <c r="J2097" i="93"/>
  <c r="K2097" i="93" s="1"/>
  <c r="K2365" i="92"/>
  <c r="J2126" i="93"/>
  <c r="K2126" i="93" s="1"/>
  <c r="K2357" i="92"/>
  <c r="J2118" i="93"/>
  <c r="K2118" i="93" s="1"/>
  <c r="K2378" i="92"/>
  <c r="J2137" i="93"/>
  <c r="K2137" i="93" s="1"/>
  <c r="K2430" i="92"/>
  <c r="J2187" i="93"/>
  <c r="K2187" i="93" s="1"/>
  <c r="K2450" i="92"/>
  <c r="J2207" i="93"/>
  <c r="K2207" i="93" s="1"/>
  <c r="K2473" i="92"/>
  <c r="J2228" i="93"/>
  <c r="K2228" i="93" s="1"/>
  <c r="K2643" i="92"/>
  <c r="J2378" i="93"/>
  <c r="K2378" i="93" s="1"/>
  <c r="K2808" i="92"/>
  <c r="J2525" i="93"/>
  <c r="K2525" i="93" s="1"/>
  <c r="K2855" i="92"/>
  <c r="J2568" i="93"/>
  <c r="K2568" i="93" s="1"/>
  <c r="K2909" i="92"/>
  <c r="J2616" i="93"/>
  <c r="K2616" i="93" s="1"/>
  <c r="K3699" i="92"/>
  <c r="J3320" i="93"/>
  <c r="K3320" i="93" s="1"/>
  <c r="K3733" i="92"/>
  <c r="J3353" i="93"/>
  <c r="K3353" i="93" s="1"/>
  <c r="K3752" i="92"/>
  <c r="J3372" i="93"/>
  <c r="K3372" i="93" s="1"/>
  <c r="K3763" i="92"/>
  <c r="J3383" i="93"/>
  <c r="K3383" i="93" s="1"/>
  <c r="K3779" i="92"/>
  <c r="J3399" i="93"/>
  <c r="K3399" i="93" s="1"/>
  <c r="K3795" i="92"/>
  <c r="J3415" i="93"/>
  <c r="K3415" i="93" s="1"/>
  <c r="K3824" i="92"/>
  <c r="J3444" i="93"/>
  <c r="K3444" i="93" s="1"/>
  <c r="K3838" i="92"/>
  <c r="J3458" i="93"/>
  <c r="K3458" i="93" s="1"/>
  <c r="K3862" i="92"/>
  <c r="J3482" i="93"/>
  <c r="K3482" i="93" s="1"/>
  <c r="K3872" i="92"/>
  <c r="J3490" i="93"/>
  <c r="K3490" i="93" s="1"/>
  <c r="K470" i="92"/>
  <c r="J425" i="93"/>
  <c r="K425" i="93" s="1"/>
  <c r="K900" i="92"/>
  <c r="J824" i="93"/>
  <c r="K824" i="93" s="1"/>
  <c r="K1092" i="92"/>
  <c r="J1011" i="93"/>
  <c r="K1011" i="93" s="1"/>
  <c r="K1159" i="92"/>
  <c r="J1074" i="93"/>
  <c r="K1074" i="93" s="1"/>
  <c r="K1210" i="92"/>
  <c r="J1122" i="93"/>
  <c r="K1122" i="93" s="1"/>
  <c r="K1284" i="92"/>
  <c r="J1190" i="93"/>
  <c r="K1190" i="93" s="1"/>
  <c r="K1376" i="92"/>
  <c r="J1276" i="93"/>
  <c r="K1276" i="93" s="1"/>
  <c r="K1486" i="92"/>
  <c r="J1383" i="93"/>
  <c r="K1383" i="93" s="1"/>
  <c r="K1912" i="92"/>
  <c r="J1706" i="93"/>
  <c r="K1706" i="93" s="1"/>
  <c r="K1990" i="92"/>
  <c r="J1780" i="93"/>
  <c r="K1780" i="93" s="1"/>
  <c r="K2051" i="92"/>
  <c r="J1838" i="93"/>
  <c r="K1838" i="93" s="1"/>
  <c r="K2202" i="92"/>
  <c r="J1971" i="93"/>
  <c r="K1971" i="93" s="1"/>
  <c r="K2369" i="92"/>
  <c r="J2129" i="93"/>
  <c r="K2129" i="93" s="1"/>
  <c r="K2574" i="92"/>
  <c r="J2317" i="93"/>
  <c r="K2317" i="93" s="1"/>
  <c r="K3788" i="92"/>
  <c r="J3408" i="93"/>
  <c r="K3408" i="93" s="1"/>
  <c r="K635" i="92"/>
  <c r="J584" i="93"/>
  <c r="K584" i="93" s="1"/>
  <c r="K687" i="92"/>
  <c r="J621" i="93"/>
  <c r="K621" i="93" s="1"/>
  <c r="K860" i="92"/>
  <c r="J784" i="93"/>
  <c r="K784" i="93" s="1"/>
  <c r="K1044" i="92"/>
  <c r="J966" i="93"/>
  <c r="K966" i="93" s="1"/>
  <c r="K1089" i="92"/>
  <c r="J1008" i="93"/>
  <c r="K1008" i="93" s="1"/>
  <c r="K1147" i="92"/>
  <c r="J1062" i="93"/>
  <c r="K1062" i="93" s="1"/>
  <c r="K1239" i="92"/>
  <c r="J1148" i="93"/>
  <c r="K1148" i="93" s="1"/>
  <c r="K1331" i="92"/>
  <c r="J1234" i="93"/>
  <c r="K1234" i="93" s="1"/>
  <c r="K477" i="92"/>
  <c r="J432" i="93"/>
  <c r="K432" i="93" s="1"/>
  <c r="K636" i="92"/>
  <c r="J585" i="93"/>
  <c r="K585" i="93" s="1"/>
  <c r="K652" i="92"/>
  <c r="J600" i="93"/>
  <c r="K600" i="93" s="1"/>
  <c r="K660" i="92"/>
  <c r="J607" i="93"/>
  <c r="K607" i="93" s="1"/>
  <c r="K686" i="92"/>
  <c r="J620" i="93"/>
  <c r="K620" i="93" s="1"/>
  <c r="K716" i="92"/>
  <c r="J638" i="93"/>
  <c r="K638" i="93" s="1"/>
  <c r="K859" i="92"/>
  <c r="J783" i="93"/>
  <c r="K783" i="93" s="1"/>
  <c r="K896" i="92"/>
  <c r="J820" i="93"/>
  <c r="K820" i="93" s="1"/>
  <c r="K932" i="92"/>
  <c r="J856" i="93"/>
  <c r="K856" i="93" s="1"/>
  <c r="K1022" i="92"/>
  <c r="J946" i="93"/>
  <c r="K946" i="93" s="1"/>
  <c r="K1043" i="92"/>
  <c r="J965" i="93"/>
  <c r="K965" i="93" s="1"/>
  <c r="K1062" i="92"/>
  <c r="J983" i="93"/>
  <c r="K983" i="93" s="1"/>
  <c r="K1068" i="92"/>
  <c r="J989" i="93"/>
  <c r="K989" i="93" s="1"/>
  <c r="K1084" i="92"/>
  <c r="J1003" i="93"/>
  <c r="K1003" i="93" s="1"/>
  <c r="K1088" i="92"/>
  <c r="J1007" i="93"/>
  <c r="K1007" i="93" s="1"/>
  <c r="K1104" i="92"/>
  <c r="J1022" i="93"/>
  <c r="K1022" i="93" s="1"/>
  <c r="K1118" i="92"/>
  <c r="J1036" i="93"/>
  <c r="K1036" i="93" s="1"/>
  <c r="K1138" i="92"/>
  <c r="J1054" i="93"/>
  <c r="K1054" i="93" s="1"/>
  <c r="K1144" i="92"/>
  <c r="J1059" i="93"/>
  <c r="K1059" i="93" s="1"/>
  <c r="K1146" i="92"/>
  <c r="J1061" i="93"/>
  <c r="K1061" i="93" s="1"/>
  <c r="K1164" i="92"/>
  <c r="J1079" i="93"/>
  <c r="K1079" i="93" s="1"/>
  <c r="K1180" i="92"/>
  <c r="J1093" i="93"/>
  <c r="K1093" i="93" s="1"/>
  <c r="K1196" i="92"/>
  <c r="J1108" i="93"/>
  <c r="K1108" i="93" s="1"/>
  <c r="K1205" i="92"/>
  <c r="J1117" i="93"/>
  <c r="K1117" i="93" s="1"/>
  <c r="K1220" i="92"/>
  <c r="J1130" i="93"/>
  <c r="K1130" i="93" s="1"/>
  <c r="K1221" i="92"/>
  <c r="J1131" i="93"/>
  <c r="K1131" i="93" s="1"/>
  <c r="K1238" i="92"/>
  <c r="J1147" i="93"/>
  <c r="K1147" i="93" s="1"/>
  <c r="K1256" i="92"/>
  <c r="J1165" i="93"/>
  <c r="K1165" i="93" s="1"/>
  <c r="K1272" i="92"/>
  <c r="J1179" i="93"/>
  <c r="K1179" i="93" s="1"/>
  <c r="K1288" i="92"/>
  <c r="J1194" i="93"/>
  <c r="K1194" i="93" s="1"/>
  <c r="K1280" i="92"/>
  <c r="J1186" i="93"/>
  <c r="K1186" i="93" s="1"/>
  <c r="K1308" i="92"/>
  <c r="J1212" i="93"/>
  <c r="K1212" i="93" s="1"/>
  <c r="K1314" i="92"/>
  <c r="J1218" i="93"/>
  <c r="K1218" i="93" s="1"/>
  <c r="K1330" i="92"/>
  <c r="J1233" i="93"/>
  <c r="K1233" i="93" s="1"/>
  <c r="K1339" i="92"/>
  <c r="J1242" i="93"/>
  <c r="K1242" i="93" s="1"/>
  <c r="K1364" i="92"/>
  <c r="J1265" i="93"/>
  <c r="K1265" i="93" s="1"/>
  <c r="K1356" i="92"/>
  <c r="J1257" i="93"/>
  <c r="K1257" i="93" s="1"/>
  <c r="K1372" i="92"/>
  <c r="J1272" i="93"/>
  <c r="K1272" i="93" s="1"/>
  <c r="K1390" i="92"/>
  <c r="J1290" i="93"/>
  <c r="K1290" i="93" s="1"/>
  <c r="K1450" i="92"/>
  <c r="J1347" i="93"/>
  <c r="K1347" i="93" s="1"/>
  <c r="K1458" i="92"/>
  <c r="J1355" i="93"/>
  <c r="K1355" i="93" s="1"/>
  <c r="K1474" i="92"/>
  <c r="J1371" i="93"/>
  <c r="K1371" i="93" s="1"/>
  <c r="K1856" i="92"/>
  <c r="J1653" i="93"/>
  <c r="K1653" i="93" s="1"/>
  <c r="K1860" i="92"/>
  <c r="J1657" i="93"/>
  <c r="K1657" i="93" s="1"/>
  <c r="K1877" i="92"/>
  <c r="J1673" i="93"/>
  <c r="K1673" i="93" s="1"/>
  <c r="K1886" i="92"/>
  <c r="J1682" i="93"/>
  <c r="K1682" i="93" s="1"/>
  <c r="K1899" i="92"/>
  <c r="J1694" i="93"/>
  <c r="K1694" i="93" s="1"/>
  <c r="K1916" i="92"/>
  <c r="J1710" i="93"/>
  <c r="K1710" i="93" s="1"/>
  <c r="K1925" i="92"/>
  <c r="J1719" i="93"/>
  <c r="K1719" i="93" s="1"/>
  <c r="K1938" i="92"/>
  <c r="J1731" i="93"/>
  <c r="K1731" i="93" s="1"/>
  <c r="K1955" i="92"/>
  <c r="J1747" i="93"/>
  <c r="K1747" i="93" s="1"/>
  <c r="K1964" i="92"/>
  <c r="J1756" i="93"/>
  <c r="K1756" i="93" s="1"/>
  <c r="K1977" i="92"/>
  <c r="J1768" i="93"/>
  <c r="K1768" i="93" s="1"/>
  <c r="K1994" i="92"/>
  <c r="J1784" i="93"/>
  <c r="K1784" i="93" s="1"/>
  <c r="K1999" i="92"/>
  <c r="J1789" i="93"/>
  <c r="K1789" i="93" s="1"/>
  <c r="K2016" i="92"/>
  <c r="J1805" i="93"/>
  <c r="K1805" i="93" s="1"/>
  <c r="K2024" i="92"/>
  <c r="J1812" i="93"/>
  <c r="K1812" i="93" s="1"/>
  <c r="K2025" i="92"/>
  <c r="J1813" i="93"/>
  <c r="K1813" i="93" s="1"/>
  <c r="K2055" i="92"/>
  <c r="J1842" i="93"/>
  <c r="K1842" i="93" s="1"/>
  <c r="K2047" i="92"/>
  <c r="J1834" i="93"/>
  <c r="K1834" i="93" s="1"/>
  <c r="K2064" i="92"/>
  <c r="J1850" i="93"/>
  <c r="K1850" i="93" s="1"/>
  <c r="K2126" i="92"/>
  <c r="J1910" i="93"/>
  <c r="K1910" i="93" s="1"/>
  <c r="K2158" i="92"/>
  <c r="J1927" i="93"/>
  <c r="K1927" i="93" s="1"/>
  <c r="K2162" i="92"/>
  <c r="J1931" i="93"/>
  <c r="K1931" i="93" s="1"/>
  <c r="K2196" i="92"/>
  <c r="K2206" i="92"/>
  <c r="J1975" i="93"/>
  <c r="K1975" i="93" s="1"/>
  <c r="K2222" i="92"/>
  <c r="J1990" i="93"/>
  <c r="K1990" i="93" s="1"/>
  <c r="K2242" i="92"/>
  <c r="J2009" i="93"/>
  <c r="K2009" i="93" s="1"/>
  <c r="K2278" i="92"/>
  <c r="J2045" i="93"/>
  <c r="K2045" i="93" s="1"/>
  <c r="K2279" i="92"/>
  <c r="U2279" i="92" s="1"/>
  <c r="J2046" i="93"/>
  <c r="K2046" i="93" s="1"/>
  <c r="K2289" i="92"/>
  <c r="J2055" i="93"/>
  <c r="K2055" i="93" s="1"/>
  <c r="K2313" i="92"/>
  <c r="J2076" i="93"/>
  <c r="K2076" i="93" s="1"/>
  <c r="K2323" i="92"/>
  <c r="J2086" i="93"/>
  <c r="K2086" i="93" s="1"/>
  <c r="K2344" i="92"/>
  <c r="J2105" i="93"/>
  <c r="K2105" i="93" s="1"/>
  <c r="K2333" i="92"/>
  <c r="J2096" i="93"/>
  <c r="K2096" i="93" s="1"/>
  <c r="K2364" i="92"/>
  <c r="J2125" i="93"/>
  <c r="K2125" i="93" s="1"/>
  <c r="K2356" i="92"/>
  <c r="J2117" i="93"/>
  <c r="K2117" i="93" s="1"/>
  <c r="K2377" i="92"/>
  <c r="J2136" i="93"/>
  <c r="K2136" i="93" s="1"/>
  <c r="K2434" i="92"/>
  <c r="J2191" i="93"/>
  <c r="K2191" i="93" s="1"/>
  <c r="K2454" i="92"/>
  <c r="J2211" i="93"/>
  <c r="K2211" i="93" s="1"/>
  <c r="K2507" i="92"/>
  <c r="J2258" i="93"/>
  <c r="K2258" i="93" s="1"/>
  <c r="K2640" i="92"/>
  <c r="J2377" i="93"/>
  <c r="K2377" i="93" s="1"/>
  <c r="K2805" i="92"/>
  <c r="J2524" i="93"/>
  <c r="K2524" i="93" s="1"/>
  <c r="K2857" i="92"/>
  <c r="J2570" i="93"/>
  <c r="K2570" i="93" s="1"/>
  <c r="K2908" i="92"/>
  <c r="J2615" i="93"/>
  <c r="K2615" i="93" s="1"/>
  <c r="K3698" i="92"/>
  <c r="J3319" i="93"/>
  <c r="K3319" i="93" s="1"/>
  <c r="K3738" i="92"/>
  <c r="J3358" i="93"/>
  <c r="K3358" i="93" s="1"/>
  <c r="K3755" i="92"/>
  <c r="J3375" i="93"/>
  <c r="K3375" i="93" s="1"/>
  <c r="K3767" i="92"/>
  <c r="J3387" i="93"/>
  <c r="K3387" i="93" s="1"/>
  <c r="K3782" i="92"/>
  <c r="J3402" i="93"/>
  <c r="K3402" i="93" s="1"/>
  <c r="K3794" i="92"/>
  <c r="J3414" i="93"/>
  <c r="K3414" i="93" s="1"/>
  <c r="K3809" i="92"/>
  <c r="J3429" i="93"/>
  <c r="K3429" i="93" s="1"/>
  <c r="K3823" i="92"/>
  <c r="J3443" i="93"/>
  <c r="K3443" i="93" s="1"/>
  <c r="K3839" i="92"/>
  <c r="J3459" i="93"/>
  <c r="K3459" i="93" s="1"/>
  <c r="K3866" i="92"/>
  <c r="J3484" i="93"/>
  <c r="K3484" i="93" s="1"/>
  <c r="K3871" i="92"/>
  <c r="J3489" i="93"/>
  <c r="K3489" i="93" s="1"/>
  <c r="K773" i="92"/>
  <c r="J695" i="93"/>
  <c r="K695" i="93" s="1"/>
  <c r="K1134" i="92"/>
  <c r="J1050" i="93"/>
  <c r="K1050" i="93" s="1"/>
  <c r="K1268" i="92"/>
  <c r="J1175" i="93"/>
  <c r="K1175" i="93" s="1"/>
  <c r="K1440" i="92"/>
  <c r="J1337" i="93"/>
  <c r="K1337" i="93" s="1"/>
  <c r="K1942" i="92"/>
  <c r="J1735" i="93"/>
  <c r="K1735" i="93" s="1"/>
  <c r="K2038" i="92"/>
  <c r="J1826" i="93"/>
  <c r="K1826" i="93" s="1"/>
  <c r="K2274" i="92"/>
  <c r="J2041" i="93"/>
  <c r="K2041" i="93" s="1"/>
  <c r="K2750" i="92"/>
  <c r="J2475" i="93"/>
  <c r="K2475" i="93" s="1"/>
  <c r="K653" i="92"/>
  <c r="J601" i="93"/>
  <c r="K601" i="93" s="1"/>
  <c r="K778" i="92"/>
  <c r="K1083" i="92"/>
  <c r="J1002" i="93"/>
  <c r="K1002" i="93" s="1"/>
  <c r="K1131" i="92"/>
  <c r="J1047" i="93"/>
  <c r="K1047" i="93" s="1"/>
  <c r="K1197" i="92"/>
  <c r="J1109" i="93"/>
  <c r="K1109" i="93" s="1"/>
  <c r="K1281" i="92"/>
  <c r="J1187" i="93"/>
  <c r="K1187" i="93" s="1"/>
  <c r="K476" i="92"/>
  <c r="J431" i="93"/>
  <c r="K431" i="93" s="1"/>
  <c r="K637" i="92"/>
  <c r="J586" i="93"/>
  <c r="K586" i="93" s="1"/>
  <c r="K651" i="92"/>
  <c r="J599" i="93"/>
  <c r="K599" i="93" s="1"/>
  <c r="K664" i="92"/>
  <c r="J610" i="93"/>
  <c r="K610" i="93" s="1"/>
  <c r="K691" i="92"/>
  <c r="J625" i="93"/>
  <c r="K625" i="93" s="1"/>
  <c r="K770" i="92"/>
  <c r="J692" i="93"/>
  <c r="K692" i="93" s="1"/>
  <c r="K856" i="92"/>
  <c r="J780" i="93"/>
  <c r="K780" i="93" s="1"/>
  <c r="K858" i="92"/>
  <c r="J782" i="93"/>
  <c r="K782" i="93" s="1"/>
  <c r="K895" i="92"/>
  <c r="J819" i="93"/>
  <c r="K819" i="93" s="1"/>
  <c r="K1004" i="92"/>
  <c r="J928" i="93"/>
  <c r="K928" i="93" s="1"/>
  <c r="K1030" i="92"/>
  <c r="J954" i="93"/>
  <c r="K954" i="93" s="1"/>
  <c r="K1042" i="92"/>
  <c r="J964" i="93"/>
  <c r="K964" i="93" s="1"/>
  <c r="K1061" i="92"/>
  <c r="J982" i="93"/>
  <c r="K982" i="93" s="1"/>
  <c r="K1070" i="92"/>
  <c r="J991" i="93"/>
  <c r="K991" i="93" s="1"/>
  <c r="K1085" i="92"/>
  <c r="J1004" i="93"/>
  <c r="K1004" i="93" s="1"/>
  <c r="K1087" i="92"/>
  <c r="J1006" i="93"/>
  <c r="K1006" i="93" s="1"/>
  <c r="K1103" i="92"/>
  <c r="J1021" i="93"/>
  <c r="K1021" i="93" s="1"/>
  <c r="K1121" i="92"/>
  <c r="J1039" i="93"/>
  <c r="K1039" i="93" s="1"/>
  <c r="K1137" i="92"/>
  <c r="J1053" i="93"/>
  <c r="K1053" i="93" s="1"/>
  <c r="K1153" i="92"/>
  <c r="J1068" i="93"/>
  <c r="K1068" i="93" s="1"/>
  <c r="K1145" i="92"/>
  <c r="J1060" i="93"/>
  <c r="K1060" i="93" s="1"/>
  <c r="K1173" i="92"/>
  <c r="J1086" i="93"/>
  <c r="K1086" i="93" s="1"/>
  <c r="K1179" i="92"/>
  <c r="J1092" i="93"/>
  <c r="K1092" i="93" s="1"/>
  <c r="K1195" i="92"/>
  <c r="J1107" i="93"/>
  <c r="K1107" i="93" s="1"/>
  <c r="K1204" i="92"/>
  <c r="J1116" i="93"/>
  <c r="K1116" i="93" s="1"/>
  <c r="K1228" i="92"/>
  <c r="J1138" i="93"/>
  <c r="K1138" i="93" s="1"/>
  <c r="K1229" i="92"/>
  <c r="J1139" i="93"/>
  <c r="K1139" i="93" s="1"/>
  <c r="K1237" i="92"/>
  <c r="J1146" i="93"/>
  <c r="K1146" i="93" s="1"/>
  <c r="K1255" i="92"/>
  <c r="J1164" i="93"/>
  <c r="K1164" i="93" s="1"/>
  <c r="K1271" i="92"/>
  <c r="J1178" i="93"/>
  <c r="K1178" i="93" s="1"/>
  <c r="K1287" i="92"/>
  <c r="J1193" i="93"/>
  <c r="K1193" i="93" s="1"/>
  <c r="K1293" i="92"/>
  <c r="J1199" i="93"/>
  <c r="K1199" i="93" s="1"/>
  <c r="K1309" i="92"/>
  <c r="J1213" i="93"/>
  <c r="K1213" i="93" s="1"/>
  <c r="K1313" i="92"/>
  <c r="J1217" i="93"/>
  <c r="K1217" i="93" s="1"/>
  <c r="K1329" i="92"/>
  <c r="J1232" i="93"/>
  <c r="K1232" i="93" s="1"/>
  <c r="K1343" i="92"/>
  <c r="J1246" i="93"/>
  <c r="K1246" i="93" s="1"/>
  <c r="K1363" i="92"/>
  <c r="J1264" i="93"/>
  <c r="K1264" i="93" s="1"/>
  <c r="K1369" i="92"/>
  <c r="J1269" i="93"/>
  <c r="K1269" i="93" s="1"/>
  <c r="K1371" i="92"/>
  <c r="J1271" i="93"/>
  <c r="K1271" i="93" s="1"/>
  <c r="K1389" i="92"/>
  <c r="J1289" i="93"/>
  <c r="K1289" i="93" s="1"/>
  <c r="K1449" i="92"/>
  <c r="J1346" i="93"/>
  <c r="K1346" i="93" s="1"/>
  <c r="K1457" i="92"/>
  <c r="J1354" i="93"/>
  <c r="K1354" i="93" s="1"/>
  <c r="K1482" i="92"/>
  <c r="J1379" i="93"/>
  <c r="K1379" i="93" s="1"/>
  <c r="K1867" i="92"/>
  <c r="J1664" i="93"/>
  <c r="K1664" i="93" s="1"/>
  <c r="K1859" i="92"/>
  <c r="J1656" i="93"/>
  <c r="K1656" i="93" s="1"/>
  <c r="K1876" i="92"/>
  <c r="J1672" i="93"/>
  <c r="K1672" i="93" s="1"/>
  <c r="K1894" i="92"/>
  <c r="J1689" i="93"/>
  <c r="K1689" i="93" s="1"/>
  <c r="K1898" i="92"/>
  <c r="J1693" i="93"/>
  <c r="K1693" i="93" s="1"/>
  <c r="K1915" i="92"/>
  <c r="J1709" i="93"/>
  <c r="K1709" i="93" s="1"/>
  <c r="K1924" i="92"/>
  <c r="J1718" i="93"/>
  <c r="K1718" i="93" s="1"/>
  <c r="K1937" i="92"/>
  <c r="J1730" i="93"/>
  <c r="K1730" i="93" s="1"/>
  <c r="K1954" i="92"/>
  <c r="J1746" i="93"/>
  <c r="K1746" i="93" s="1"/>
  <c r="K1963" i="92"/>
  <c r="J1755" i="93"/>
  <c r="K1755" i="93" s="1"/>
  <c r="K1976" i="92"/>
  <c r="J1767" i="93"/>
  <c r="K1767" i="93" s="1"/>
  <c r="K1993" i="92"/>
  <c r="J1783" i="93"/>
  <c r="K1783" i="93" s="1"/>
  <c r="K2002" i="92"/>
  <c r="J1792" i="93"/>
  <c r="K1792" i="93" s="1"/>
  <c r="K2015" i="92"/>
  <c r="J1804" i="93"/>
  <c r="K1804" i="93" s="1"/>
  <c r="K2032" i="92"/>
  <c r="J1820" i="93"/>
  <c r="K1820" i="93" s="1"/>
  <c r="K2037" i="92"/>
  <c r="J1825" i="93"/>
  <c r="K1825" i="93" s="1"/>
  <c r="K2054" i="92"/>
  <c r="J1841" i="93"/>
  <c r="K1841" i="93" s="1"/>
  <c r="K2062" i="92"/>
  <c r="J1848" i="93"/>
  <c r="K1848" i="93" s="1"/>
  <c r="K2063" i="92"/>
  <c r="J1849" i="93"/>
  <c r="K1849" i="93" s="1"/>
  <c r="K2125" i="92"/>
  <c r="J1909" i="93"/>
  <c r="K1909" i="93" s="1"/>
  <c r="K2157" i="92"/>
  <c r="J1926" i="93"/>
  <c r="K1926" i="93" s="1"/>
  <c r="K2166" i="92"/>
  <c r="J1935" i="93"/>
  <c r="K1935" i="93" s="1"/>
  <c r="K2195" i="92"/>
  <c r="K2205" i="92"/>
  <c r="J1974" i="93"/>
  <c r="K1974" i="93" s="1"/>
  <c r="K2225" i="92"/>
  <c r="J1993" i="93"/>
  <c r="K1993" i="93" s="1"/>
  <c r="K2241" i="92"/>
  <c r="J2008" i="93"/>
  <c r="K2008" i="93" s="1"/>
  <c r="K2277" i="92"/>
  <c r="J2044" i="93"/>
  <c r="K2044" i="93" s="1"/>
  <c r="K2297" i="92"/>
  <c r="J2062" i="93"/>
  <c r="K2062" i="93" s="1"/>
  <c r="K2288" i="92"/>
  <c r="J2054" i="93"/>
  <c r="K2054" i="93" s="1"/>
  <c r="K2317" i="92"/>
  <c r="J2080" i="93"/>
  <c r="K2080" i="93" s="1"/>
  <c r="K2322" i="92"/>
  <c r="J2085" i="93"/>
  <c r="K2085" i="93" s="1"/>
  <c r="K2343" i="92"/>
  <c r="J2104" i="93"/>
  <c r="K2104" i="93" s="1"/>
  <c r="K2350" i="92"/>
  <c r="J2111" i="93"/>
  <c r="K2111" i="93" s="1"/>
  <c r="K2363" i="92"/>
  <c r="J2124" i="93"/>
  <c r="K2124" i="93" s="1"/>
  <c r="K2355" i="92"/>
  <c r="J2116" i="93"/>
  <c r="K2116" i="93" s="1"/>
  <c r="K2376" i="92"/>
  <c r="J2135" i="93"/>
  <c r="K2135" i="93" s="1"/>
  <c r="K2436" i="92"/>
  <c r="J2193" i="93"/>
  <c r="K2193" i="93" s="1"/>
  <c r="K2460" i="92"/>
  <c r="J2215" i="93"/>
  <c r="K2215" i="93" s="1"/>
  <c r="K2506" i="92"/>
  <c r="J2257" i="93"/>
  <c r="K2257" i="93" s="1"/>
  <c r="K2638" i="92"/>
  <c r="J2375" i="93"/>
  <c r="K2375" i="93" s="1"/>
  <c r="K2803" i="92"/>
  <c r="J2522" i="93"/>
  <c r="K2522" i="93" s="1"/>
  <c r="K2863" i="92"/>
  <c r="J2574" i="93"/>
  <c r="K2574" i="93" s="1"/>
  <c r="K2912" i="92"/>
  <c r="J2619" i="93"/>
  <c r="K2619" i="93" s="1"/>
  <c r="K3704" i="92"/>
  <c r="J3325" i="93"/>
  <c r="K3325" i="93" s="1"/>
  <c r="K3739" i="92"/>
  <c r="J3359" i="93"/>
  <c r="K3359" i="93" s="1"/>
  <c r="K3754" i="92"/>
  <c r="J3374" i="93"/>
  <c r="K3374" i="93" s="1"/>
  <c r="K3768" i="92"/>
  <c r="J3388" i="93"/>
  <c r="K3388" i="93" s="1"/>
  <c r="K3784" i="92"/>
  <c r="J3404" i="93"/>
  <c r="K3404" i="93" s="1"/>
  <c r="K3799" i="92"/>
  <c r="J3419" i="93"/>
  <c r="K3419" i="93" s="1"/>
  <c r="K3810" i="92"/>
  <c r="J3430" i="93"/>
  <c r="K3430" i="93" s="1"/>
  <c r="K3827" i="92"/>
  <c r="J3447" i="93"/>
  <c r="K3447" i="93" s="1"/>
  <c r="K3843" i="92"/>
  <c r="J3463" i="93"/>
  <c r="K3463" i="93" s="1"/>
  <c r="K3863" i="92"/>
  <c r="J3483" i="93"/>
  <c r="K3483" i="93" s="1"/>
  <c r="K3870" i="92"/>
  <c r="J3488" i="93"/>
  <c r="K3488" i="93" s="1"/>
  <c r="K648" i="92"/>
  <c r="J596" i="93"/>
  <c r="K596" i="93" s="1"/>
  <c r="K1040" i="92"/>
  <c r="J962" i="93"/>
  <c r="K962" i="93" s="1"/>
  <c r="K1100" i="92"/>
  <c r="J1018" i="93"/>
  <c r="K1018" i="93" s="1"/>
  <c r="K1176" i="92"/>
  <c r="J1089" i="93"/>
  <c r="K1089" i="93" s="1"/>
  <c r="K1248" i="92"/>
  <c r="J1157" i="93"/>
  <c r="K1157" i="93" s="1"/>
  <c r="K1344" i="92"/>
  <c r="J1247" i="93"/>
  <c r="K1247" i="93" s="1"/>
  <c r="K1873" i="92"/>
  <c r="J1669" i="93"/>
  <c r="K1669" i="93" s="1"/>
  <c r="K1981" i="92"/>
  <c r="J1772" i="93"/>
  <c r="K1772" i="93" s="1"/>
  <c r="K2068" i="92"/>
  <c r="J1854" i="93"/>
  <c r="K1854" i="93" s="1"/>
  <c r="K2228" i="92"/>
  <c r="J1996" i="93"/>
  <c r="K1996" i="93" s="1"/>
  <c r="K2360" i="92"/>
  <c r="J2121" i="93"/>
  <c r="K2121" i="93" s="1"/>
  <c r="K3702" i="92"/>
  <c r="J3323" i="93"/>
  <c r="K3323" i="93" s="1"/>
  <c r="K478" i="92"/>
  <c r="J433" i="93"/>
  <c r="K433" i="93" s="1"/>
  <c r="K717" i="92"/>
  <c r="J639" i="93"/>
  <c r="K639" i="93" s="1"/>
  <c r="K897" i="92"/>
  <c r="J821" i="93"/>
  <c r="K821" i="93" s="1"/>
  <c r="K1063" i="92"/>
  <c r="J984" i="93"/>
  <c r="K984" i="93" s="1"/>
  <c r="K1105" i="92"/>
  <c r="J1023" i="93"/>
  <c r="K1023" i="93" s="1"/>
  <c r="K1181" i="92"/>
  <c r="J1094" i="93"/>
  <c r="K1094" i="93" s="1"/>
  <c r="K1222" i="92"/>
  <c r="J1132" i="93"/>
  <c r="K1132" i="93" s="1"/>
  <c r="K1315" i="92"/>
  <c r="J1219" i="93"/>
  <c r="K1219" i="93" s="1"/>
  <c r="K475" i="92"/>
  <c r="J430" i="93"/>
  <c r="K430" i="93" s="1"/>
  <c r="K639" i="92"/>
  <c r="J588" i="93"/>
  <c r="K588" i="93" s="1"/>
  <c r="K650" i="92"/>
  <c r="J598" i="93"/>
  <c r="K598" i="93" s="1"/>
  <c r="K663" i="92"/>
  <c r="J609" i="93"/>
  <c r="K609" i="93" s="1"/>
  <c r="K693" i="92"/>
  <c r="J627" i="93"/>
  <c r="K627" i="93" s="1"/>
  <c r="K775" i="92"/>
  <c r="J697" i="93"/>
  <c r="K697" i="93" s="1"/>
  <c r="K857" i="92"/>
  <c r="J781" i="93"/>
  <c r="K781" i="93" s="1"/>
  <c r="K867" i="92"/>
  <c r="J791" i="93"/>
  <c r="K791" i="93" s="1"/>
  <c r="K931" i="92"/>
  <c r="J855" i="93"/>
  <c r="K855" i="93" s="1"/>
  <c r="K1005" i="92"/>
  <c r="J929" i="93"/>
  <c r="K929" i="93" s="1"/>
  <c r="K1038" i="92"/>
  <c r="U1038" i="92" s="1"/>
  <c r="J960" i="93"/>
  <c r="K960" i="93" s="1"/>
  <c r="K1041" i="92"/>
  <c r="J963" i="93"/>
  <c r="K963" i="93" s="1"/>
  <c r="K1060" i="92"/>
  <c r="J981" i="93"/>
  <c r="K981" i="93" s="1"/>
  <c r="K1069" i="92"/>
  <c r="J990" i="93"/>
  <c r="K990" i="93" s="1"/>
  <c r="K1094" i="92"/>
  <c r="J1013" i="93"/>
  <c r="K1013" i="93" s="1"/>
  <c r="K1086" i="92"/>
  <c r="J1005" i="93"/>
  <c r="K1005" i="93" s="1"/>
  <c r="K1102" i="92"/>
  <c r="J1020" i="93"/>
  <c r="K1020" i="93" s="1"/>
  <c r="K1120" i="92"/>
  <c r="J1038" i="93"/>
  <c r="K1038" i="93" s="1"/>
  <c r="K1136" i="92"/>
  <c r="J1052" i="93"/>
  <c r="K1052" i="93" s="1"/>
  <c r="K1152" i="92"/>
  <c r="J1067" i="93"/>
  <c r="K1067" i="93" s="1"/>
  <c r="K1158" i="92"/>
  <c r="J1073" i="93"/>
  <c r="K1073" i="93" s="1"/>
  <c r="K1174" i="92"/>
  <c r="J1087" i="93"/>
  <c r="K1087" i="93" s="1"/>
  <c r="K1178" i="92"/>
  <c r="J1091" i="93"/>
  <c r="K1091" i="93" s="1"/>
  <c r="K1194" i="92"/>
  <c r="J1106" i="93"/>
  <c r="K1106" i="93" s="1"/>
  <c r="K1208" i="92"/>
  <c r="J1120" i="93"/>
  <c r="K1120" i="93" s="1"/>
  <c r="K1227" i="92"/>
  <c r="J1137" i="93"/>
  <c r="K1137" i="93" s="1"/>
  <c r="K1234" i="92"/>
  <c r="J1143" i="93"/>
  <c r="K1143" i="93" s="1"/>
  <c r="K1236" i="92"/>
  <c r="J1145" i="93"/>
  <c r="K1145" i="93" s="1"/>
  <c r="K1254" i="92"/>
  <c r="J1163" i="93"/>
  <c r="K1163" i="93" s="1"/>
  <c r="K1270" i="92"/>
  <c r="J1177" i="93"/>
  <c r="K1177" i="93" s="1"/>
  <c r="K1286" i="92"/>
  <c r="J1192" i="93"/>
  <c r="K1192" i="93" s="1"/>
  <c r="K1295" i="92"/>
  <c r="J1201" i="93"/>
  <c r="K1201" i="93" s="1"/>
  <c r="K1310" i="92"/>
  <c r="J1214" i="93"/>
  <c r="K1214" i="93" s="1"/>
  <c r="K1312" i="92"/>
  <c r="J1216" i="93"/>
  <c r="K1216" i="93" s="1"/>
  <c r="K1328" i="92"/>
  <c r="J1231" i="93"/>
  <c r="K1231" i="93" s="1"/>
  <c r="K1346" i="92"/>
  <c r="J1249" i="93"/>
  <c r="K1249" i="93" s="1"/>
  <c r="K1362" i="92"/>
  <c r="J1263" i="93"/>
  <c r="K1263" i="93" s="1"/>
  <c r="K1378" i="92"/>
  <c r="J1278" i="93"/>
  <c r="K1278" i="93" s="1"/>
  <c r="K1370" i="92"/>
  <c r="J1270" i="93"/>
  <c r="K1270" i="93" s="1"/>
  <c r="K1439" i="92"/>
  <c r="J1336" i="93"/>
  <c r="K1336" i="93" s="1"/>
  <c r="K1448" i="92"/>
  <c r="J1345" i="93"/>
  <c r="K1345" i="93" s="1"/>
  <c r="K1456" i="92"/>
  <c r="J1353" i="93"/>
  <c r="K1353" i="93" s="1"/>
  <c r="K1473" i="92"/>
  <c r="J1370" i="93"/>
  <c r="K1370" i="93" s="1"/>
  <c r="K1488" i="92"/>
  <c r="J1385" i="93"/>
  <c r="K1385" i="93" s="1"/>
  <c r="K1866" i="92"/>
  <c r="J1663" i="93"/>
  <c r="K1663" i="93" s="1"/>
  <c r="K1858" i="92"/>
  <c r="J1655" i="93"/>
  <c r="K1655" i="93" s="1"/>
  <c r="K1875" i="92"/>
  <c r="J1671" i="93"/>
  <c r="K1671" i="93" s="1"/>
  <c r="K1905" i="92"/>
  <c r="J1700" i="93"/>
  <c r="K1700" i="93" s="1"/>
  <c r="K1897" i="92"/>
  <c r="J1692" i="93"/>
  <c r="K1692" i="93" s="1"/>
  <c r="K1914" i="92"/>
  <c r="J1708" i="93"/>
  <c r="K1708" i="93" s="1"/>
  <c r="K1932" i="92"/>
  <c r="J1725" i="93"/>
  <c r="K1725" i="93" s="1"/>
  <c r="K1936" i="92"/>
  <c r="J1729" i="93"/>
  <c r="K1729" i="93" s="1"/>
  <c r="K1953" i="92"/>
  <c r="J1745" i="93"/>
  <c r="K1745" i="93" s="1"/>
  <c r="K1962" i="92"/>
  <c r="J1754" i="93"/>
  <c r="K1754" i="93" s="1"/>
  <c r="K1975" i="92"/>
  <c r="J1766" i="93"/>
  <c r="K1766" i="93" s="1"/>
  <c r="K1992" i="92"/>
  <c r="J1782" i="93"/>
  <c r="K1782" i="93" s="1"/>
  <c r="K2001" i="92"/>
  <c r="J1791" i="93"/>
  <c r="K1791" i="93" s="1"/>
  <c r="K2014" i="92"/>
  <c r="J1803" i="93"/>
  <c r="K1803" i="93" s="1"/>
  <c r="K2031" i="92"/>
  <c r="J1819" i="93"/>
  <c r="K1819" i="93" s="1"/>
  <c r="K2040" i="92"/>
  <c r="J1828" i="93"/>
  <c r="K1828" i="93" s="1"/>
  <c r="K2053" i="92"/>
  <c r="J1840" i="93"/>
  <c r="K1840" i="93" s="1"/>
  <c r="K2070" i="92"/>
  <c r="J1856" i="93"/>
  <c r="K1856" i="93" s="1"/>
  <c r="K2075" i="92"/>
  <c r="J1861" i="93"/>
  <c r="K1861" i="93" s="1"/>
  <c r="K2124" i="92"/>
  <c r="J1908" i="93"/>
  <c r="K1908" i="93" s="1"/>
  <c r="K2156" i="92"/>
  <c r="J1925" i="93"/>
  <c r="K1925" i="93" s="1"/>
  <c r="K2170" i="92"/>
  <c r="J1939" i="93"/>
  <c r="K1939" i="93" s="1"/>
  <c r="K2200" i="92"/>
  <c r="J1969" i="93"/>
  <c r="K1969" i="93" s="1"/>
  <c r="K2204" i="92"/>
  <c r="J1973" i="93"/>
  <c r="K1973" i="93" s="1"/>
  <c r="K2230" i="92"/>
  <c r="J1998" i="93"/>
  <c r="K1998" i="93" s="1"/>
  <c r="K2239" i="92"/>
  <c r="J2007" i="93"/>
  <c r="K2007" i="93" s="1"/>
  <c r="K2276" i="92"/>
  <c r="J2043" i="93"/>
  <c r="K2043" i="93" s="1"/>
  <c r="K2296" i="92"/>
  <c r="J2061" i="93"/>
  <c r="K2061" i="93" s="1"/>
  <c r="K2302" i="92"/>
  <c r="J2065" i="93"/>
  <c r="K2065" i="93" s="1"/>
  <c r="K2329" i="92"/>
  <c r="J2092" i="93"/>
  <c r="K2092" i="93" s="1"/>
  <c r="K2321" i="92"/>
  <c r="J2084" i="93"/>
  <c r="K2084" i="93" s="1"/>
  <c r="K2342" i="92"/>
  <c r="J2103" i="93"/>
  <c r="K2103" i="93" s="1"/>
  <c r="K2372" i="92"/>
  <c r="J2131" i="93"/>
  <c r="K2131" i="93" s="1"/>
  <c r="K2362" i="92"/>
  <c r="J2123" i="93"/>
  <c r="K2123" i="93" s="1"/>
  <c r="K2354" i="92"/>
  <c r="J2115" i="93"/>
  <c r="K2115" i="93" s="1"/>
  <c r="K2375" i="92"/>
  <c r="J2134" i="93"/>
  <c r="K2134" i="93" s="1"/>
  <c r="K2435" i="92"/>
  <c r="J2192" i="93"/>
  <c r="K2192" i="93" s="1"/>
  <c r="K2457" i="92"/>
  <c r="J2214" i="93"/>
  <c r="K2214" i="93" s="1"/>
  <c r="K2519" i="92"/>
  <c r="J2268" i="93"/>
  <c r="K2268" i="93" s="1"/>
  <c r="K2747" i="92"/>
  <c r="J2472" i="93"/>
  <c r="K2472" i="93" s="1"/>
  <c r="K2837" i="92"/>
  <c r="J2552" i="93"/>
  <c r="K2552" i="93" s="1"/>
  <c r="K2860" i="92"/>
  <c r="J2573" i="93"/>
  <c r="K2573" i="93" s="1"/>
  <c r="K2915" i="92"/>
  <c r="J2622" i="93"/>
  <c r="K2622" i="93" s="1"/>
  <c r="K3709" i="92"/>
  <c r="J3330" i="93"/>
  <c r="K3330" i="93" s="1"/>
  <c r="K3742" i="92"/>
  <c r="J3362" i="93"/>
  <c r="K3362" i="93" s="1"/>
  <c r="K3753" i="92"/>
  <c r="J3373" i="93"/>
  <c r="K3373" i="93" s="1"/>
  <c r="K3772" i="92"/>
  <c r="J3392" i="93"/>
  <c r="K3392" i="93" s="1"/>
  <c r="K3783" i="92"/>
  <c r="J3403" i="93"/>
  <c r="K3403" i="93" s="1"/>
  <c r="K3800" i="92"/>
  <c r="J3420" i="93"/>
  <c r="K3420" i="93" s="1"/>
  <c r="K3815" i="92"/>
  <c r="J3435" i="93"/>
  <c r="K3435" i="93" s="1"/>
  <c r="K3829" i="92"/>
  <c r="J3449" i="93"/>
  <c r="K3449" i="93" s="1"/>
  <c r="K3845" i="92"/>
  <c r="J3465" i="93"/>
  <c r="K3465" i="93" s="1"/>
  <c r="K3869" i="92"/>
  <c r="J3487" i="93"/>
  <c r="K3487" i="93" s="1"/>
  <c r="K28" i="92"/>
  <c r="J27" i="93"/>
  <c r="K27" i="93" s="1"/>
  <c r="K666" i="92"/>
  <c r="J612" i="93"/>
  <c r="K612" i="93" s="1"/>
  <c r="K1108" i="92"/>
  <c r="J1026" i="93"/>
  <c r="K1026" i="93" s="1"/>
  <c r="K1225" i="92"/>
  <c r="J1135" i="93"/>
  <c r="K1135" i="93" s="1"/>
  <c r="K1324" i="92"/>
  <c r="J1227" i="93"/>
  <c r="K1227" i="93" s="1"/>
  <c r="K1872" i="92"/>
  <c r="J1668" i="93"/>
  <c r="K1668" i="93" s="1"/>
  <c r="K2008" i="92"/>
  <c r="J1797" i="93"/>
  <c r="K1797" i="93" s="1"/>
  <c r="K2154" i="92"/>
  <c r="J1923" i="93"/>
  <c r="K1923" i="93" s="1"/>
  <c r="K2327" i="92"/>
  <c r="J2090" i="93"/>
  <c r="K2090" i="93" s="1"/>
  <c r="K2845" i="92"/>
  <c r="J2558" i="93"/>
  <c r="K2558" i="93" s="1"/>
  <c r="K657" i="92"/>
  <c r="J605" i="93"/>
  <c r="K605" i="93" s="1"/>
  <c r="K1021" i="92"/>
  <c r="J945" i="93"/>
  <c r="K945" i="93" s="1"/>
  <c r="K1055" i="92"/>
  <c r="J976" i="93"/>
  <c r="K976" i="93" s="1"/>
  <c r="K1114" i="92"/>
  <c r="J1032" i="93"/>
  <c r="K1032" i="93" s="1"/>
  <c r="K1165" i="92"/>
  <c r="J1080" i="93"/>
  <c r="K1080" i="93" s="1"/>
  <c r="K1203" i="92"/>
  <c r="J1115" i="93"/>
  <c r="K1115" i="93" s="1"/>
  <c r="K1279" i="92"/>
  <c r="J1185" i="93"/>
  <c r="K1185" i="93" s="1"/>
  <c r="K115" i="92"/>
  <c r="J112" i="93"/>
  <c r="K112" i="93" s="1"/>
  <c r="K474" i="92"/>
  <c r="J429" i="93"/>
  <c r="K429" i="93" s="1"/>
  <c r="K640" i="92"/>
  <c r="J589" i="93"/>
  <c r="K589" i="93" s="1"/>
  <c r="K649" i="92"/>
  <c r="J597" i="93"/>
  <c r="K597" i="93" s="1"/>
  <c r="K661" i="92"/>
  <c r="J608" i="93"/>
  <c r="K608" i="93" s="1"/>
  <c r="K692" i="92"/>
  <c r="J626" i="93"/>
  <c r="K626" i="93" s="1"/>
  <c r="K774" i="92"/>
  <c r="J696" i="93"/>
  <c r="K696" i="93" s="1"/>
  <c r="K864" i="92"/>
  <c r="J788" i="93"/>
  <c r="K788" i="93" s="1"/>
  <c r="K894" i="92"/>
  <c r="J818" i="93"/>
  <c r="K818" i="93" s="1"/>
  <c r="K937" i="92"/>
  <c r="J861" i="93"/>
  <c r="K861" i="93" s="1"/>
  <c r="K1008" i="92"/>
  <c r="J932" i="93"/>
  <c r="K932" i="93" s="1"/>
  <c r="K1039" i="92"/>
  <c r="J961" i="93"/>
  <c r="K961" i="93" s="1"/>
  <c r="K1049" i="92"/>
  <c r="J971" i="93"/>
  <c r="K971" i="93" s="1"/>
  <c r="K1059" i="92"/>
  <c r="J980" i="93"/>
  <c r="K980" i="93" s="1"/>
  <c r="K1073" i="92"/>
  <c r="J994" i="93"/>
  <c r="K994" i="93" s="1"/>
  <c r="K1093" i="92"/>
  <c r="J1012" i="93"/>
  <c r="K1012" i="93" s="1"/>
  <c r="K1099" i="92"/>
  <c r="J1017" i="93"/>
  <c r="K1017" i="93" s="1"/>
  <c r="K1101" i="92"/>
  <c r="J1019" i="93"/>
  <c r="K1019" i="93" s="1"/>
  <c r="K1119" i="92"/>
  <c r="J1037" i="93"/>
  <c r="K1037" i="93" s="1"/>
  <c r="K1135" i="92"/>
  <c r="J1051" i="93"/>
  <c r="K1051" i="93" s="1"/>
  <c r="K1151" i="92"/>
  <c r="J1066" i="93"/>
  <c r="K1066" i="93" s="1"/>
  <c r="K1160" i="92"/>
  <c r="J1075" i="93"/>
  <c r="K1075" i="93" s="1"/>
  <c r="K1175" i="92"/>
  <c r="J1088" i="93"/>
  <c r="K1088" i="93" s="1"/>
  <c r="K1177" i="92"/>
  <c r="J1090" i="93"/>
  <c r="K1090" i="93" s="1"/>
  <c r="K1193" i="92"/>
  <c r="J1105" i="93"/>
  <c r="K1105" i="93" s="1"/>
  <c r="K1211" i="92"/>
  <c r="J1123" i="93"/>
  <c r="K1123" i="93" s="1"/>
  <c r="K1226" i="92"/>
  <c r="J1136" i="93"/>
  <c r="K1136" i="93" s="1"/>
  <c r="K1243" i="92"/>
  <c r="J1152" i="93"/>
  <c r="K1152" i="93" s="1"/>
  <c r="K1235" i="92"/>
  <c r="J1144" i="93"/>
  <c r="K1144" i="93" s="1"/>
  <c r="K1263" i="92"/>
  <c r="J1170" i="93"/>
  <c r="K1170" i="93" s="1"/>
  <c r="K1269" i="92"/>
  <c r="J1176" i="93"/>
  <c r="K1176" i="93" s="1"/>
  <c r="K1285" i="92"/>
  <c r="J1191" i="93"/>
  <c r="K1191" i="93" s="1"/>
  <c r="K1294" i="92"/>
  <c r="J1200" i="93"/>
  <c r="K1200" i="93" s="1"/>
  <c r="K1319" i="92"/>
  <c r="J1223" i="93"/>
  <c r="K1223" i="93" s="1"/>
  <c r="K1311" i="92"/>
  <c r="J1215" i="93"/>
  <c r="K1215" i="93" s="1"/>
  <c r="K1327" i="92"/>
  <c r="J1230" i="93"/>
  <c r="K1230" i="93" s="1"/>
  <c r="K1345" i="92"/>
  <c r="J1248" i="93"/>
  <c r="K1248" i="93" s="1"/>
  <c r="K1361" i="92"/>
  <c r="J1262" i="93"/>
  <c r="K1262" i="93" s="1"/>
  <c r="K1377" i="92"/>
  <c r="J1277" i="93"/>
  <c r="K1277" i="93" s="1"/>
  <c r="K1383" i="92"/>
  <c r="J1283" i="93"/>
  <c r="K1283" i="93" s="1"/>
  <c r="K1441" i="92"/>
  <c r="J1338" i="93"/>
  <c r="K1338" i="93" s="1"/>
  <c r="K1447" i="92"/>
  <c r="J1344" i="93"/>
  <c r="K1344" i="93" s="1"/>
  <c r="K1464" i="92"/>
  <c r="J1361" i="93"/>
  <c r="K1361" i="93" s="1"/>
  <c r="K1479" i="92"/>
  <c r="J1376" i="93"/>
  <c r="K1376" i="93" s="1"/>
  <c r="K1487" i="92"/>
  <c r="J1384" i="93"/>
  <c r="K1384" i="93" s="1"/>
  <c r="K1865" i="92"/>
  <c r="J1662" i="93"/>
  <c r="K1662" i="93" s="1"/>
  <c r="K1857" i="92"/>
  <c r="J1654" i="93"/>
  <c r="K1654" i="93" s="1"/>
  <c r="K1874" i="92"/>
  <c r="J1670" i="93"/>
  <c r="K1670" i="93" s="1"/>
  <c r="K1904" i="92"/>
  <c r="J1699" i="93"/>
  <c r="K1699" i="93" s="1"/>
  <c r="K1896" i="92"/>
  <c r="J1691" i="93"/>
  <c r="K1691" i="93" s="1"/>
  <c r="K1913" i="92"/>
  <c r="J1707" i="93"/>
  <c r="K1707" i="93" s="1"/>
  <c r="K1943" i="92"/>
  <c r="J1736" i="93"/>
  <c r="K1736" i="93" s="1"/>
  <c r="K1935" i="92"/>
  <c r="J1728" i="93"/>
  <c r="K1728" i="93" s="1"/>
  <c r="K1952" i="92"/>
  <c r="J1744" i="93"/>
  <c r="K1744" i="93" s="1"/>
  <c r="K1970" i="92"/>
  <c r="J1761" i="93"/>
  <c r="K1761" i="93" s="1"/>
  <c r="K1974" i="92"/>
  <c r="J1765" i="93"/>
  <c r="K1765" i="93" s="1"/>
  <c r="K1991" i="92"/>
  <c r="J1781" i="93"/>
  <c r="K1781" i="93" s="1"/>
  <c r="K2000" i="92"/>
  <c r="J1790" i="93"/>
  <c r="K1790" i="93" s="1"/>
  <c r="K2013" i="92"/>
  <c r="J1802" i="93"/>
  <c r="K1802" i="93" s="1"/>
  <c r="K2030" i="92"/>
  <c r="J1818" i="93"/>
  <c r="K1818" i="93" s="1"/>
  <c r="K2039" i="92"/>
  <c r="J1827" i="93"/>
  <c r="K1827" i="93" s="1"/>
  <c r="K2052" i="92"/>
  <c r="J1839" i="93"/>
  <c r="K1839" i="93" s="1"/>
  <c r="K2069" i="92"/>
  <c r="J1855" i="93"/>
  <c r="K1855" i="93" s="1"/>
  <c r="K2078" i="92"/>
  <c r="J1864" i="93"/>
  <c r="K1864" i="93" s="1"/>
  <c r="K2123" i="92"/>
  <c r="J1907" i="93"/>
  <c r="K1907" i="93" s="1"/>
  <c r="K2155" i="92"/>
  <c r="J1924" i="93"/>
  <c r="K1924" i="93" s="1"/>
  <c r="K2169" i="92"/>
  <c r="J1938" i="93"/>
  <c r="K1938" i="93" s="1"/>
  <c r="K2218" i="92"/>
  <c r="J1986" i="93"/>
  <c r="K1986" i="93" s="1"/>
  <c r="K2203" i="92"/>
  <c r="J1972" i="93"/>
  <c r="K1972" i="93" s="1"/>
  <c r="K2229" i="92"/>
  <c r="J1997" i="93"/>
  <c r="K1997" i="93" s="1"/>
  <c r="K2238" i="92"/>
  <c r="J2006" i="93"/>
  <c r="K2006" i="93" s="1"/>
  <c r="K2275" i="92"/>
  <c r="J2042" i="93"/>
  <c r="K2042" i="93" s="1"/>
  <c r="K2295" i="92"/>
  <c r="J2060" i="93"/>
  <c r="K2060" i="93" s="1"/>
  <c r="K2303" i="92"/>
  <c r="J2066" i="93"/>
  <c r="K2066" i="93" s="1"/>
  <c r="K2328" i="92"/>
  <c r="J2091" i="93"/>
  <c r="K2091" i="93" s="1"/>
  <c r="K2319" i="92"/>
  <c r="J2082" i="93"/>
  <c r="K2082" i="93" s="1"/>
  <c r="K2341" i="92"/>
  <c r="J2102" i="93"/>
  <c r="K2102" i="93" s="1"/>
  <c r="K2371" i="92"/>
  <c r="J2130" i="93"/>
  <c r="K2130" i="93" s="1"/>
  <c r="K2361" i="92"/>
  <c r="J2122" i="93"/>
  <c r="K2122" i="93" s="1"/>
  <c r="K2351" i="92"/>
  <c r="J2112" i="93"/>
  <c r="K2112" i="93" s="1"/>
  <c r="K2425" i="92"/>
  <c r="J2182" i="93"/>
  <c r="K2182" i="93" s="1"/>
  <c r="K2438" i="92"/>
  <c r="J2195" i="93"/>
  <c r="K2195" i="93" s="1"/>
  <c r="K2455" i="92"/>
  <c r="J2212" i="93"/>
  <c r="K2212" i="93" s="1"/>
  <c r="K2570" i="92"/>
  <c r="J2313" i="93"/>
  <c r="K2313" i="93" s="1"/>
  <c r="K2753" i="92"/>
  <c r="J2476" i="93"/>
  <c r="K2476" i="93" s="1"/>
  <c r="K2839" i="92"/>
  <c r="J2554" i="93"/>
  <c r="K2554" i="93" s="1"/>
  <c r="K2858" i="92"/>
  <c r="J2571" i="93"/>
  <c r="K2571" i="93" s="1"/>
  <c r="K2913" i="92"/>
  <c r="J2620" i="93"/>
  <c r="K2620" i="93" s="1"/>
  <c r="K3711" i="92"/>
  <c r="J3331" i="93"/>
  <c r="K3331" i="93" s="1"/>
  <c r="K3744" i="92"/>
  <c r="J3364" i="93"/>
  <c r="K3364" i="93" s="1"/>
  <c r="K3758" i="92"/>
  <c r="J3378" i="93"/>
  <c r="K3378" i="93" s="1"/>
  <c r="K3775" i="92"/>
  <c r="J3395" i="93"/>
  <c r="K3395" i="93" s="1"/>
  <c r="K3787" i="92"/>
  <c r="J3407" i="93"/>
  <c r="K3407" i="93" s="1"/>
  <c r="K3803" i="92"/>
  <c r="J3423" i="93"/>
  <c r="K3423" i="93" s="1"/>
  <c r="K3817" i="92"/>
  <c r="J3437" i="93"/>
  <c r="K3437" i="93" s="1"/>
  <c r="K3828" i="92"/>
  <c r="J3448" i="93"/>
  <c r="K3448" i="93" s="1"/>
  <c r="K3844" i="92"/>
  <c r="J3464" i="93"/>
  <c r="K3464" i="93" s="1"/>
  <c r="K3880" i="92"/>
  <c r="J3496" i="93"/>
  <c r="K3496" i="93" s="1"/>
  <c r="K256" i="92"/>
  <c r="J234" i="93"/>
  <c r="K234" i="93" s="1"/>
  <c r="Q635" i="92"/>
  <c r="Q860" i="92"/>
  <c r="Q1063" i="92"/>
  <c r="Q1139" i="92"/>
  <c r="Q1181" i="92"/>
  <c r="Q1222" i="92"/>
  <c r="Q1281" i="92"/>
  <c r="Q1373" i="92"/>
  <c r="Q1475" i="92"/>
  <c r="Q1900" i="92"/>
  <c r="Q1961" i="92"/>
  <c r="Q2056" i="92"/>
  <c r="Q2172" i="92"/>
  <c r="Q2281" i="92"/>
  <c r="Q2357" i="92"/>
  <c r="Q3702" i="92"/>
  <c r="Q3788" i="92"/>
  <c r="Q3860" i="92"/>
  <c r="Q641" i="92"/>
  <c r="Q709" i="92"/>
  <c r="Q773" i="92"/>
  <c r="Q900" i="92"/>
  <c r="Q1040" i="92"/>
  <c r="Q1058" i="92"/>
  <c r="Q1108" i="92"/>
  <c r="Q1128" i="92"/>
  <c r="Q1150" i="92"/>
  <c r="Q1184" i="92"/>
  <c r="Q1192" i="92"/>
  <c r="Q1225" i="92"/>
  <c r="Q1248" i="92"/>
  <c r="Q1268" i="92"/>
  <c r="Q1298" i="92"/>
  <c r="Q1324" i="92"/>
  <c r="Q1344" i="92"/>
  <c r="Q1376" i="92"/>
  <c r="Q1440" i="92"/>
  <c r="Q1455" i="92"/>
  <c r="Q1478" i="92"/>
  <c r="Q1864" i="92"/>
  <c r="Q1873" i="92"/>
  <c r="Q1895" i="92"/>
  <c r="Q1912" i="92"/>
  <c r="Q1934" i="92"/>
  <c r="Q1981" i="92"/>
  <c r="Q1990" i="92"/>
  <c r="Q2012" i="92"/>
  <c r="Q2038" i="92"/>
  <c r="Q2068" i="92"/>
  <c r="Q2122" i="92"/>
  <c r="Q2168" i="92"/>
  <c r="Q2202" i="92"/>
  <c r="Q2228" i="92"/>
  <c r="Q2293" i="92"/>
  <c r="Q2327" i="92"/>
  <c r="Q2339" i="92"/>
  <c r="Q2360" i="92"/>
  <c r="Q2439" i="92"/>
  <c r="Q2472" i="92"/>
  <c r="Q2638" i="92"/>
  <c r="Q2863" i="92"/>
  <c r="Q3704" i="92"/>
  <c r="Q3754" i="92"/>
  <c r="Q3784" i="92"/>
  <c r="Q3810" i="92"/>
  <c r="Q3863" i="92"/>
  <c r="Q480" i="92"/>
  <c r="Q472" i="92"/>
  <c r="Q642" i="92"/>
  <c r="Q647" i="92"/>
  <c r="Q668" i="92"/>
  <c r="Q710" i="92"/>
  <c r="Q772" i="92"/>
  <c r="Q862" i="92"/>
  <c r="Q899" i="92"/>
  <c r="Q935" i="92"/>
  <c r="Q1017" i="92"/>
  <c r="Q1046" i="92"/>
  <c r="Q1047" i="92"/>
  <c r="Q1057" i="92"/>
  <c r="Q1075" i="92"/>
  <c r="Q1091" i="92"/>
  <c r="Q1107" i="92"/>
  <c r="Q1113" i="92"/>
  <c r="Q1129" i="92"/>
  <c r="Q1133" i="92"/>
  <c r="Q1149" i="92"/>
  <c r="Q1163" i="92"/>
  <c r="Q1183" i="92"/>
  <c r="Q1189" i="92"/>
  <c r="Q1191" i="92"/>
  <c r="Q1209" i="92"/>
  <c r="Q1224" i="92"/>
  <c r="Q1241" i="92"/>
  <c r="Q1250" i="92"/>
  <c r="Q1265" i="92"/>
  <c r="Q1267" i="92"/>
  <c r="Q1283" i="92"/>
  <c r="Q1301" i="92"/>
  <c r="Q1317" i="92"/>
  <c r="Q1333" i="92"/>
  <c r="Q1325" i="92"/>
  <c r="Q1353" i="92"/>
  <c r="Q1359" i="92"/>
  <c r="Q1375" i="92"/>
  <c r="Q1384" i="92"/>
  <c r="Q1446" i="92"/>
  <c r="Q1461" i="92"/>
  <c r="Q1477" i="92"/>
  <c r="Q1485" i="92"/>
  <c r="Q1863" i="92"/>
  <c r="Q1880" i="92"/>
  <c r="Q1885" i="92"/>
  <c r="Q1902" i="92"/>
  <c r="Q1910" i="92"/>
  <c r="Q1911" i="92"/>
  <c r="Q1941" i="92"/>
  <c r="Q1933" i="92"/>
  <c r="Q1950" i="92"/>
  <c r="Q1980" i="92"/>
  <c r="Q1972" i="92"/>
  <c r="Q1989" i="92"/>
  <c r="Q2019" i="92"/>
  <c r="Q2011" i="92"/>
  <c r="Q2028" i="92"/>
  <c r="Q2046" i="92"/>
  <c r="Q2050" i="92"/>
  <c r="Q2067" i="92"/>
  <c r="Q2076" i="92"/>
  <c r="Q2131" i="92"/>
  <c r="Q2153" i="92"/>
  <c r="Q2167" i="92"/>
  <c r="Q2216" i="92"/>
  <c r="Q2201" i="92"/>
  <c r="Q2227" i="92"/>
  <c r="Q2246" i="92"/>
  <c r="Q2283" i="92"/>
  <c r="Q2292" i="92"/>
  <c r="Q2308" i="92"/>
  <c r="Q2326" i="92"/>
  <c r="Q2347" i="92"/>
  <c r="Q2338" i="92"/>
  <c r="Q2368" i="92"/>
  <c r="Q2359" i="92"/>
  <c r="Q2380" i="92"/>
  <c r="Q2426" i="92"/>
  <c r="Q2452" i="92"/>
  <c r="Q2478" i="92"/>
  <c r="Q2747" i="92"/>
  <c r="Q2837" i="92"/>
  <c r="Q2860" i="92"/>
  <c r="Q2915" i="92"/>
  <c r="Q3709" i="92"/>
  <c r="Q3742" i="92"/>
  <c r="Q3753" i="92"/>
  <c r="Q3772" i="92"/>
  <c r="Q3783" i="92"/>
  <c r="Q3800" i="92"/>
  <c r="Q3815" i="92"/>
  <c r="Q3829" i="92"/>
  <c r="Q3845" i="92"/>
  <c r="Q3869" i="92"/>
  <c r="O317" i="92"/>
  <c r="I317" i="92"/>
  <c r="F291" i="93"/>
  <c r="G291" i="93" s="1"/>
  <c r="Q657" i="92"/>
  <c r="Q717" i="92"/>
  <c r="Q933" i="92"/>
  <c r="Q1055" i="92"/>
  <c r="Q1114" i="92"/>
  <c r="Q1147" i="92"/>
  <c r="Q1203" i="92"/>
  <c r="Q1253" i="92"/>
  <c r="Q1279" i="92"/>
  <c r="Q1340" i="92"/>
  <c r="Q1357" i="92"/>
  <c r="Q1459" i="92"/>
  <c r="Q1878" i="92"/>
  <c r="Q1939" i="92"/>
  <c r="Q1978" i="92"/>
  <c r="Q2009" i="92"/>
  <c r="Q2048" i="92"/>
  <c r="Q2161" i="92"/>
  <c r="Q2221" i="92"/>
  <c r="Q2243" i="92"/>
  <c r="Q2324" i="92"/>
  <c r="Q2335" i="92"/>
  <c r="Q2430" i="92"/>
  <c r="Q2845" i="92"/>
  <c r="Q3759" i="92"/>
  <c r="Q3877" i="92"/>
  <c r="Q470" i="92"/>
  <c r="Q473" i="92"/>
  <c r="Q648" i="92"/>
  <c r="Q666" i="92"/>
  <c r="Q863" i="92"/>
  <c r="Q936" i="92"/>
  <c r="Q1048" i="92"/>
  <c r="Q1076" i="92"/>
  <c r="Q1092" i="92"/>
  <c r="Q1100" i="92"/>
  <c r="Q1134" i="92"/>
  <c r="Q1159" i="92"/>
  <c r="Q1176" i="92"/>
  <c r="Q1210" i="92"/>
  <c r="Q1242" i="92"/>
  <c r="Q1264" i="92"/>
  <c r="Q1284" i="92"/>
  <c r="Q1318" i="92"/>
  <c r="Q1326" i="92"/>
  <c r="Q1360" i="92"/>
  <c r="Q1385" i="92"/>
  <c r="Q1486" i="92"/>
  <c r="Q1872" i="92"/>
  <c r="Q1903" i="92"/>
  <c r="Q1942" i="92"/>
  <c r="Q1951" i="92"/>
  <c r="Q1973" i="92"/>
  <c r="Q2008" i="92"/>
  <c r="Q2029" i="92"/>
  <c r="Q2051" i="92"/>
  <c r="Q2077" i="92"/>
  <c r="Q2154" i="92"/>
  <c r="Q2217" i="92"/>
  <c r="Q2244" i="92"/>
  <c r="Q2274" i="92"/>
  <c r="Q2306" i="92"/>
  <c r="Q2318" i="92"/>
  <c r="Q2369" i="92"/>
  <c r="Q2427" i="92"/>
  <c r="Q2803" i="92"/>
  <c r="Q2912" i="92"/>
  <c r="Q3739" i="92"/>
  <c r="Q3768" i="92"/>
  <c r="Q3799" i="92"/>
  <c r="Q3827" i="92"/>
  <c r="Q3843" i="92"/>
  <c r="Q3870" i="92"/>
  <c r="Q479" i="92"/>
  <c r="Q471" i="92"/>
  <c r="Q645" i="92"/>
  <c r="Q656" i="92"/>
  <c r="Q685" i="92"/>
  <c r="Q715" i="92"/>
  <c r="Q771" i="92"/>
  <c r="Q861" i="92"/>
  <c r="Q898" i="92"/>
  <c r="Q934" i="92"/>
  <c r="Q1018" i="92"/>
  <c r="Q1045" i="92"/>
  <c r="Q1054" i="92"/>
  <c r="Q1074" i="92"/>
  <c r="Q1090" i="92"/>
  <c r="Q1106" i="92"/>
  <c r="Q1115" i="92"/>
  <c r="Q1130" i="92"/>
  <c r="Q1132" i="92"/>
  <c r="Q1148" i="92"/>
  <c r="Q1166" i="92"/>
  <c r="Q1182" i="92"/>
  <c r="Q1198" i="92"/>
  <c r="Q1190" i="92"/>
  <c r="Q1218" i="92"/>
  <c r="Q1223" i="92"/>
  <c r="Q1240" i="92"/>
  <c r="Q1249" i="92"/>
  <c r="Q1274" i="92"/>
  <c r="Q1266" i="92"/>
  <c r="Q1282" i="92"/>
  <c r="Q1300" i="92"/>
  <c r="Q1316" i="92"/>
  <c r="Q1332" i="92"/>
  <c r="Q1338" i="92"/>
  <c r="Q1354" i="92"/>
  <c r="Q1358" i="92"/>
  <c r="Q1374" i="92"/>
  <c r="Q1388" i="92"/>
  <c r="Q1452" i="92"/>
  <c r="Q1460" i="92"/>
  <c r="Q1476" i="92"/>
  <c r="Q1484" i="92"/>
  <c r="Q1862" i="92"/>
  <c r="Q1879" i="92"/>
  <c r="Q1888" i="92"/>
  <c r="Q1901" i="92"/>
  <c r="Q1918" i="92"/>
  <c r="Q1923" i="92"/>
  <c r="Q1940" i="92"/>
  <c r="Q1948" i="92"/>
  <c r="Q1949" i="92"/>
  <c r="Q1979" i="92"/>
  <c r="Q1971" i="92"/>
  <c r="Q1988" i="92"/>
  <c r="Q2018" i="92"/>
  <c r="Q2010" i="92"/>
  <c r="Q2027" i="92"/>
  <c r="Q2057" i="92"/>
  <c r="Q2049" i="92"/>
  <c r="Q2066" i="92"/>
  <c r="Q2121" i="92"/>
  <c r="Q2132" i="92"/>
  <c r="Q2152" i="92"/>
  <c r="Q2194" i="92"/>
  <c r="Q2214" i="92"/>
  <c r="Q2219" i="92"/>
  <c r="Q2226" i="92"/>
  <c r="Q2247" i="92"/>
  <c r="Q2282" i="92"/>
  <c r="Q2291" i="92"/>
  <c r="Q2307" i="92"/>
  <c r="Q2325" i="92"/>
  <c r="Q2346" i="92"/>
  <c r="Q2336" i="92"/>
  <c r="Q2366" i="92"/>
  <c r="Q2358" i="92"/>
  <c r="Q2379" i="92"/>
  <c r="Q2429" i="92"/>
  <c r="Q2451" i="92"/>
  <c r="Q2475" i="92"/>
  <c r="Q2753" i="92"/>
  <c r="Q2839" i="92"/>
  <c r="Q2858" i="92"/>
  <c r="Q2913" i="92"/>
  <c r="Q3711" i="92"/>
  <c r="Q3744" i="92"/>
  <c r="Q3758" i="92"/>
  <c r="Q3775" i="92"/>
  <c r="Q3787" i="92"/>
  <c r="Q3803" i="92"/>
  <c r="Q3817" i="92"/>
  <c r="Q3828" i="92"/>
  <c r="Q3844" i="92"/>
  <c r="Q3880" i="92"/>
  <c r="O325" i="92"/>
  <c r="I325" i="92"/>
  <c r="F298" i="93"/>
  <c r="G298" i="93" s="1"/>
  <c r="Q687" i="92"/>
  <c r="Q897" i="92"/>
  <c r="Q1044" i="92"/>
  <c r="Q1105" i="92"/>
  <c r="Q1165" i="92"/>
  <c r="Q1239" i="92"/>
  <c r="Q1331" i="92"/>
  <c r="Q1451" i="92"/>
  <c r="Q1483" i="92"/>
  <c r="Q1917" i="92"/>
  <c r="Q1986" i="92"/>
  <c r="Q2127" i="92"/>
  <c r="Q2290" i="92"/>
  <c r="Q2378" i="92"/>
  <c r="Q2750" i="92"/>
  <c r="Q3743" i="92"/>
  <c r="Q3805" i="92"/>
  <c r="Q636" i="92"/>
  <c r="Q652" i="92"/>
  <c r="Q716" i="92"/>
  <c r="Q859" i="92"/>
  <c r="Q932" i="92"/>
  <c r="Q1043" i="92"/>
  <c r="Q1062" i="92"/>
  <c r="Q1084" i="92"/>
  <c r="Q1104" i="92"/>
  <c r="Q1144" i="92"/>
  <c r="Q1180" i="92"/>
  <c r="Q1220" i="92"/>
  <c r="Q1238" i="92"/>
  <c r="Q1272" i="92"/>
  <c r="Q1280" i="92"/>
  <c r="Q1314" i="92"/>
  <c r="Q1339" i="92"/>
  <c r="Q1372" i="92"/>
  <c r="Q1450" i="92"/>
  <c r="Q1458" i="92"/>
  <c r="Q1856" i="92"/>
  <c r="Q1877" i="92"/>
  <c r="Q1925" i="92"/>
  <c r="Q1964" i="92"/>
  <c r="Q1994" i="92"/>
  <c r="Q2024" i="92"/>
  <c r="Q2055" i="92"/>
  <c r="Q2126" i="92"/>
  <c r="Q2162" i="92"/>
  <c r="Q2222" i="92"/>
  <c r="Q2279" i="92"/>
  <c r="Q2323" i="92"/>
  <c r="Q2333" i="92"/>
  <c r="Q2377" i="92"/>
  <c r="Q2507" i="92"/>
  <c r="Q3701" i="92"/>
  <c r="Q3762" i="92"/>
  <c r="Q637" i="92"/>
  <c r="Q664" i="92"/>
  <c r="Q770" i="92"/>
  <c r="Q856" i="92"/>
  <c r="Q858" i="92"/>
  <c r="Q895" i="92"/>
  <c r="Q1004" i="92"/>
  <c r="Q1030" i="92"/>
  <c r="Q1042" i="92"/>
  <c r="Q1061" i="92"/>
  <c r="Q1070" i="92"/>
  <c r="Q1085" i="92"/>
  <c r="Q1087" i="92"/>
  <c r="Q1103" i="92"/>
  <c r="Q1121" i="92"/>
  <c r="Q1137" i="92"/>
  <c r="Q1153" i="92"/>
  <c r="Q1145" i="92"/>
  <c r="Q1173" i="92"/>
  <c r="Q1179" i="92"/>
  <c r="Q1195" i="92"/>
  <c r="Q1204" i="92"/>
  <c r="Q1228" i="92"/>
  <c r="Q1229" i="92"/>
  <c r="Q1237" i="92"/>
  <c r="Q1255" i="92"/>
  <c r="Q1271" i="92"/>
  <c r="Q1287" i="92"/>
  <c r="Q1293" i="92"/>
  <c r="Q1309" i="92"/>
  <c r="Q1313" i="92"/>
  <c r="Q1329" i="92"/>
  <c r="Q1343" i="92"/>
  <c r="Q1363" i="92"/>
  <c r="Q1369" i="92"/>
  <c r="Q1371" i="92"/>
  <c r="Q1389" i="92"/>
  <c r="Q1449" i="92"/>
  <c r="Q1457" i="92"/>
  <c r="Q1482" i="92"/>
  <c r="Q1867" i="92"/>
  <c r="Q1859" i="92"/>
  <c r="Q1876" i="92"/>
  <c r="Q1894" i="92"/>
  <c r="Q1898" i="92"/>
  <c r="Q1915" i="92"/>
  <c r="Q1924" i="92"/>
  <c r="Q1937" i="92"/>
  <c r="Q1954" i="92"/>
  <c r="Q1963" i="92"/>
  <c r="Q1976" i="92"/>
  <c r="Q1993" i="92"/>
  <c r="Q2002" i="92"/>
  <c r="Q2015" i="92"/>
  <c r="Q2032" i="92"/>
  <c r="Q2037" i="92"/>
  <c r="Q2054" i="92"/>
  <c r="Q2062" i="92"/>
  <c r="Q2063" i="92"/>
  <c r="Q2125" i="92"/>
  <c r="Q2157" i="92"/>
  <c r="Q2166" i="92"/>
  <c r="Q2195" i="92"/>
  <c r="Q2205" i="92"/>
  <c r="Q2225" i="92"/>
  <c r="Q2241" i="92"/>
  <c r="Q2277" i="92"/>
  <c r="Q2297" i="92"/>
  <c r="Q2288" i="92"/>
  <c r="Q2317" i="92"/>
  <c r="Q2322" i="92"/>
  <c r="Q2343" i="92"/>
  <c r="Q2350" i="92"/>
  <c r="Q2363" i="92"/>
  <c r="Q2355" i="92"/>
  <c r="Q2376" i="92"/>
  <c r="Q2436" i="92"/>
  <c r="Q2460" i="92"/>
  <c r="Q2506" i="92"/>
  <c r="Q2637" i="92"/>
  <c r="Q2802" i="92"/>
  <c r="Q2840" i="92"/>
  <c r="Q2895" i="92"/>
  <c r="Q3700" i="92"/>
  <c r="Q3734" i="92"/>
  <c r="Q3748" i="92"/>
  <c r="Q3764" i="92"/>
  <c r="Q3778" i="92"/>
  <c r="Q3796" i="92"/>
  <c r="Q3806" i="92"/>
  <c r="Q3822" i="92"/>
  <c r="Q3833" i="92"/>
  <c r="Q3858" i="92"/>
  <c r="Q3873" i="92"/>
  <c r="Q653" i="92"/>
  <c r="Q778" i="92"/>
  <c r="Q1021" i="92"/>
  <c r="Q1083" i="92"/>
  <c r="Q1131" i="92"/>
  <c r="Q1197" i="92"/>
  <c r="Q1219" i="92"/>
  <c r="Q1273" i="92"/>
  <c r="Q1315" i="92"/>
  <c r="Q1355" i="92"/>
  <c r="Q1391" i="92"/>
  <c r="Q1861" i="92"/>
  <c r="Q1926" i="92"/>
  <c r="Q1956" i="92"/>
  <c r="Q1987" i="92"/>
  <c r="Q2026" i="92"/>
  <c r="Q2065" i="92"/>
  <c r="Q2213" i="92"/>
  <c r="Q2273" i="92"/>
  <c r="Q2345" i="92"/>
  <c r="Q2365" i="92"/>
  <c r="Q2473" i="92"/>
  <c r="Q3774" i="92"/>
  <c r="Q3832" i="92"/>
  <c r="Q660" i="92"/>
  <c r="Q780" i="92"/>
  <c r="Q1022" i="92"/>
  <c r="Q1068" i="92"/>
  <c r="Q1088" i="92"/>
  <c r="Q1138" i="92"/>
  <c r="Q1146" i="92"/>
  <c r="Q1164" i="92"/>
  <c r="Q1196" i="92"/>
  <c r="Q1221" i="92"/>
  <c r="Q1256" i="92"/>
  <c r="Q1308" i="92"/>
  <c r="Q1330" i="92"/>
  <c r="Q1356" i="92"/>
  <c r="Q1390" i="92"/>
  <c r="Q1860" i="92"/>
  <c r="Q1886" i="92"/>
  <c r="Q1916" i="92"/>
  <c r="Q1938" i="92"/>
  <c r="Q1977" i="92"/>
  <c r="Q2016" i="92"/>
  <c r="Q2025" i="92"/>
  <c r="Q2064" i="92"/>
  <c r="Q2158" i="92"/>
  <c r="Q2206" i="92"/>
  <c r="Q2278" i="92"/>
  <c r="Q2313" i="92"/>
  <c r="Q2344" i="92"/>
  <c r="Q2356" i="92"/>
  <c r="Q2434" i="92"/>
  <c r="Q2588" i="92"/>
  <c r="Q2842" i="92"/>
  <c r="Q3735" i="92"/>
  <c r="Q3773" i="92"/>
  <c r="Q3804" i="92"/>
  <c r="Q3859" i="92"/>
  <c r="Q3876" i="92"/>
  <c r="Q651" i="92"/>
  <c r="Q691" i="92"/>
  <c r="Q475" i="92"/>
  <c r="Q639" i="92"/>
  <c r="Q650" i="92"/>
  <c r="Q663" i="92"/>
  <c r="Q693" i="92"/>
  <c r="Q775" i="92"/>
  <c r="Q857" i="92"/>
  <c r="Q867" i="92"/>
  <c r="Q931" i="92"/>
  <c r="Q1005" i="92"/>
  <c r="Q1038" i="92"/>
  <c r="Q1041" i="92"/>
  <c r="Q1060" i="92"/>
  <c r="Q1069" i="92"/>
  <c r="Q1094" i="92"/>
  <c r="Q1086" i="92"/>
  <c r="Q1102" i="92"/>
  <c r="Q1120" i="92"/>
  <c r="Q1136" i="92"/>
  <c r="Q1152" i="92"/>
  <c r="Q1158" i="92"/>
  <c r="Q1174" i="92"/>
  <c r="Q1178" i="92"/>
  <c r="Q1194" i="92"/>
  <c r="Q1208" i="92"/>
  <c r="Q1227" i="92"/>
  <c r="Q1234" i="92"/>
  <c r="Q1236" i="92"/>
  <c r="Q1254" i="92"/>
  <c r="Q1270" i="92"/>
  <c r="Q1286" i="92"/>
  <c r="Q1295" i="92"/>
  <c r="Q1310" i="92"/>
  <c r="Q1312" i="92"/>
  <c r="Q1328" i="92"/>
  <c r="Q1346" i="92"/>
  <c r="Q1362" i="92"/>
  <c r="Q1378" i="92"/>
  <c r="Q1370" i="92"/>
  <c r="Q1439" i="92"/>
  <c r="Q1448" i="92"/>
  <c r="Q1456" i="92"/>
  <c r="Q1473" i="92"/>
  <c r="Q1488" i="92"/>
  <c r="Q1866" i="92"/>
  <c r="Q1858" i="92"/>
  <c r="Q1875" i="92"/>
  <c r="Q1905" i="92"/>
  <c r="Q1897" i="92"/>
  <c r="Q1914" i="92"/>
  <c r="Q1932" i="92"/>
  <c r="Q1936" i="92"/>
  <c r="Q1953" i="92"/>
  <c r="Q1962" i="92"/>
  <c r="Q1975" i="92"/>
  <c r="Q1992" i="92"/>
  <c r="Q2001" i="92"/>
  <c r="Q2014" i="92"/>
  <c r="Q2031" i="92"/>
  <c r="Q2040" i="92"/>
  <c r="Q2053" i="92"/>
  <c r="Q2070" i="92"/>
  <c r="Q2075" i="92"/>
  <c r="Q2124" i="92"/>
  <c r="Q2156" i="92"/>
  <c r="Q2170" i="92"/>
  <c r="Q2200" i="92"/>
  <c r="Q2204" i="92"/>
  <c r="Q2230" i="92"/>
  <c r="Q2276" i="92"/>
  <c r="Q2296" i="92"/>
  <c r="Q2302" i="92"/>
  <c r="Q2329" i="92"/>
  <c r="Q2321" i="92"/>
  <c r="Q2342" i="92"/>
  <c r="Q2372" i="92"/>
  <c r="Q2362" i="92"/>
  <c r="Q2354" i="92"/>
  <c r="Q2375" i="92"/>
  <c r="Q2435" i="92"/>
  <c r="Q2457" i="92"/>
  <c r="Q2643" i="92"/>
  <c r="Q2808" i="92"/>
  <c r="Q2855" i="92"/>
  <c r="Q2909" i="92"/>
  <c r="Q3699" i="92"/>
  <c r="Q3733" i="92"/>
  <c r="Q3752" i="92"/>
  <c r="Q3763" i="92"/>
  <c r="Q3779" i="92"/>
  <c r="Q3795" i="92"/>
  <c r="Q3824" i="92"/>
  <c r="Q3838" i="92"/>
  <c r="Q3862" i="92"/>
  <c r="Q3872" i="92"/>
  <c r="O366" i="92"/>
  <c r="I366" i="92"/>
  <c r="F331" i="93"/>
  <c r="G331" i="93" s="1"/>
  <c r="Q478" i="92"/>
  <c r="Q1089" i="92"/>
  <c r="Q1299" i="92"/>
  <c r="Q1887" i="92"/>
  <c r="Q2017" i="92"/>
  <c r="Q2151" i="92"/>
  <c r="Q2312" i="92"/>
  <c r="Q3732" i="92"/>
  <c r="Q3816" i="92"/>
  <c r="Q477" i="92"/>
  <c r="Q686" i="92"/>
  <c r="Q896" i="92"/>
  <c r="Q1118" i="92"/>
  <c r="Q1205" i="92"/>
  <c r="Q1288" i="92"/>
  <c r="Q1364" i="92"/>
  <c r="Q1474" i="92"/>
  <c r="Q1899" i="92"/>
  <c r="Q1955" i="92"/>
  <c r="Q1999" i="92"/>
  <c r="Q2047" i="92"/>
  <c r="Q2196" i="92"/>
  <c r="Q2242" i="92"/>
  <c r="Q2289" i="92"/>
  <c r="Q2364" i="92"/>
  <c r="Q2454" i="92"/>
  <c r="Q2748" i="92"/>
  <c r="Q2897" i="92"/>
  <c r="Q3747" i="92"/>
  <c r="Q3793" i="92"/>
  <c r="Q3834" i="92"/>
  <c r="Q476" i="92"/>
  <c r="Q115" i="92"/>
  <c r="Q474" i="92"/>
  <c r="Q640" i="92"/>
  <c r="Q649" i="92"/>
  <c r="Q661" i="92"/>
  <c r="Q692" i="92"/>
  <c r="Q774" i="92"/>
  <c r="Q864" i="92"/>
  <c r="Q894" i="92"/>
  <c r="Q937" i="92"/>
  <c r="Q1039" i="92"/>
  <c r="Q1059" i="92"/>
  <c r="Q1073" i="92"/>
  <c r="Q1093" i="92"/>
  <c r="Q1099" i="92"/>
  <c r="Q1101" i="92"/>
  <c r="Q1119" i="92"/>
  <c r="Q1135" i="92"/>
  <c r="Q1151" i="92"/>
  <c r="Q1160" i="92"/>
  <c r="Q1175" i="92"/>
  <c r="Q1177" i="92"/>
  <c r="Q1193" i="92"/>
  <c r="Q1211" i="92"/>
  <c r="Q1226" i="92"/>
  <c r="Q1243" i="92"/>
  <c r="Q1235" i="92"/>
  <c r="Q1263" i="92"/>
  <c r="Q1269" i="92"/>
  <c r="Q1285" i="92"/>
  <c r="Q1294" i="92"/>
  <c r="Q1319" i="92"/>
  <c r="Q1311" i="92"/>
  <c r="Q1327" i="92"/>
  <c r="Q1345" i="92"/>
  <c r="Q1361" i="92"/>
  <c r="Q1377" i="92"/>
  <c r="Q1383" i="92"/>
  <c r="Q1441" i="92"/>
  <c r="Q1447" i="92"/>
  <c r="Q1464" i="92"/>
  <c r="Q1479" i="92"/>
  <c r="Q1487" i="92"/>
  <c r="Q1865" i="92"/>
  <c r="Q1857" i="92"/>
  <c r="Q1874" i="92"/>
  <c r="Q1904" i="92"/>
  <c r="Q1896" i="92"/>
  <c r="Q1913" i="92"/>
  <c r="Q1943" i="92"/>
  <c r="Q1935" i="92"/>
  <c r="Q1952" i="92"/>
  <c r="Q1970" i="92"/>
  <c r="Q1974" i="92"/>
  <c r="Q1991" i="92"/>
  <c r="Q2000" i="92"/>
  <c r="Q2013" i="92"/>
  <c r="Q2030" i="92"/>
  <c r="Q2039" i="92"/>
  <c r="Q2052" i="92"/>
  <c r="Q2069" i="92"/>
  <c r="Q2078" i="92"/>
  <c r="Q2123" i="92"/>
  <c r="Q2155" i="92"/>
  <c r="Q2169" i="92"/>
  <c r="Q2218" i="92"/>
  <c r="Q2203" i="92"/>
  <c r="Q2229" i="92"/>
  <c r="Q2275" i="92"/>
  <c r="Q2295" i="92"/>
  <c r="Q2303" i="92"/>
  <c r="Q2328" i="92"/>
  <c r="Q2319" i="92"/>
  <c r="Q2341" i="92"/>
  <c r="Q2371" i="92"/>
  <c r="Q2361" i="92"/>
  <c r="Q2351" i="92"/>
  <c r="Q2425" i="92"/>
  <c r="Q2438" i="92"/>
  <c r="Q2455" i="92"/>
  <c r="Q2640" i="92"/>
  <c r="Q2805" i="92"/>
  <c r="Q2857" i="92"/>
  <c r="Q2908" i="92"/>
  <c r="Q3738" i="92"/>
  <c r="Q3755" i="92"/>
  <c r="Q3767" i="92"/>
  <c r="Q3782" i="92"/>
  <c r="Q3794" i="92"/>
  <c r="Q3809" i="92"/>
  <c r="Q3823" i="92"/>
  <c r="Q3839" i="92"/>
  <c r="Q3871" i="92"/>
  <c r="Q3866" i="92"/>
  <c r="Q3698" i="92"/>
  <c r="S29" i="53"/>
  <c r="J2901" i="157" s="1"/>
  <c r="K2901" i="157" s="1"/>
  <c r="Q2894" i="92"/>
  <c r="G48" i="53"/>
  <c r="J2589" i="157" s="1"/>
  <c r="K2589" i="157" s="1"/>
  <c r="Q2574" i="92"/>
  <c r="Q2450" i="92"/>
  <c r="E48" i="53"/>
  <c r="J2534" i="157" s="1"/>
  <c r="K2534" i="157" s="1"/>
  <c r="Q2519" i="92"/>
  <c r="G29" i="53"/>
  <c r="J2571" i="157" s="1"/>
  <c r="K2571" i="157" s="1"/>
  <c r="Q2570" i="92"/>
  <c r="S48" i="53"/>
  <c r="J2919" i="157" s="1"/>
  <c r="K2919" i="157" s="1"/>
  <c r="E29" i="53"/>
  <c r="J2516" i="157" s="1"/>
  <c r="K2516" i="157" s="1"/>
  <c r="I48" i="53"/>
  <c r="J2644" i="157" s="1"/>
  <c r="K2644" i="157" s="1"/>
  <c r="O48" i="53"/>
  <c r="J2809" i="157" s="1"/>
  <c r="K2809" i="157" s="1"/>
  <c r="Q48" i="53"/>
  <c r="J2864" i="157" s="1"/>
  <c r="K2864" i="157" s="1"/>
  <c r="Q2374" i="92"/>
  <c r="C48" i="53"/>
  <c r="J2479" i="157" s="1"/>
  <c r="K2479" i="157" s="1"/>
  <c r="M48" i="53"/>
  <c r="J2754" i="157" s="1"/>
  <c r="K2754" i="157" s="1"/>
  <c r="Q29" i="53"/>
  <c r="J2846" i="157" s="1"/>
  <c r="K2846" i="157" s="1"/>
  <c r="Q2239" i="92"/>
  <c r="Q2238" i="92"/>
  <c r="Q1049" i="92"/>
  <c r="Q1056" i="92"/>
  <c r="G45" i="27"/>
  <c r="J441" i="157" s="1"/>
  <c r="K441" i="157" s="1"/>
  <c r="Q1008" i="92"/>
  <c r="G46" i="27"/>
  <c r="J442" i="157" s="1"/>
  <c r="K442" i="157" s="1"/>
  <c r="Q1009" i="92"/>
  <c r="F29" i="12"/>
  <c r="J264" i="157" s="1"/>
  <c r="K264" i="157" s="1"/>
  <c r="Q256" i="92"/>
  <c r="Q28" i="92"/>
  <c r="U22" i="53"/>
  <c r="J2949" i="157" s="1"/>
  <c r="K2949" i="157" s="1"/>
  <c r="U33" i="53"/>
  <c r="J2959" i="157" s="1"/>
  <c r="K2959" i="157" s="1"/>
  <c r="K42" i="49"/>
  <c r="J2309" i="157" s="1"/>
  <c r="K2309" i="157" s="1"/>
  <c r="E42" i="63"/>
  <c r="J3882" i="157" s="1"/>
  <c r="K3882" i="157" s="1"/>
  <c r="N50" i="44"/>
  <c r="J2113" i="157" s="1"/>
  <c r="K2113" i="157" s="1"/>
  <c r="N20" i="44"/>
  <c r="J2090" i="157" s="1"/>
  <c r="K2090" i="157" s="1"/>
  <c r="N53" i="44"/>
  <c r="J2116" i="157" s="1"/>
  <c r="K2116" i="157" s="1"/>
  <c r="H27" i="47"/>
  <c r="J2197" i="157" s="1"/>
  <c r="K2197" i="157" s="1"/>
  <c r="D42" i="44"/>
  <c r="J1919" i="157" s="1"/>
  <c r="K1919" i="157" s="1"/>
  <c r="L27" i="44"/>
  <c r="J2058" i="157" s="1"/>
  <c r="K2058" i="157" s="1"/>
  <c r="J19" i="46"/>
  <c r="H29" i="51"/>
  <c r="J2431" i="157" s="1"/>
  <c r="K2431" i="157" s="1"/>
  <c r="J25" i="46"/>
  <c r="J42" i="44"/>
  <c r="J2033" i="157" s="1"/>
  <c r="K2033" i="157" s="1"/>
  <c r="M25" i="46"/>
  <c r="J2163" i="157" s="1"/>
  <c r="K2163" i="157" s="1"/>
  <c r="B27" i="44"/>
  <c r="J1868" i="157" s="1"/>
  <c r="K1868" i="157" s="1"/>
  <c r="M19" i="46"/>
  <c r="J2159" i="157" s="1"/>
  <c r="K2159" i="157" s="1"/>
  <c r="K37" i="28"/>
  <c r="D27" i="44"/>
  <c r="H12" i="47"/>
  <c r="J2171" i="157" s="1"/>
  <c r="K2171" i="157" s="1"/>
  <c r="K36" i="49"/>
  <c r="J2304" i="157" s="1"/>
  <c r="K2304" i="157" s="1"/>
  <c r="F27" i="44"/>
  <c r="J1944" i="157" s="1"/>
  <c r="K1944" i="157" s="1"/>
  <c r="H27" i="44"/>
  <c r="J1982" i="157" s="1"/>
  <c r="K1982" i="157" s="1"/>
  <c r="L29" i="51"/>
  <c r="J2440" i="157" s="1"/>
  <c r="K2440" i="157" s="1"/>
  <c r="L20" i="54"/>
  <c r="J3703" i="157" s="1"/>
  <c r="K3703" i="157" s="1"/>
  <c r="L28" i="38"/>
  <c r="J1026" i="157" s="1"/>
  <c r="K1026" i="157" s="1"/>
  <c r="B42" i="44"/>
  <c r="J1881" i="157" s="1"/>
  <c r="K1881" i="157" s="1"/>
  <c r="J27" i="44"/>
  <c r="J2020" i="157" s="1"/>
  <c r="K2020" i="157" s="1"/>
  <c r="C66" i="50"/>
  <c r="C73" i="50" s="1"/>
  <c r="U14" i="53"/>
  <c r="J2941" i="157" s="1"/>
  <c r="K2941" i="157" s="1"/>
  <c r="U41" i="53"/>
  <c r="J2967" i="157" s="1"/>
  <c r="K2967" i="157" s="1"/>
  <c r="U25" i="53"/>
  <c r="J2952" i="157" s="1"/>
  <c r="K2952" i="157" s="1"/>
  <c r="U44" i="53"/>
  <c r="J2970" i="157" s="1"/>
  <c r="K2970" i="157" s="1"/>
  <c r="R16" i="40"/>
  <c r="J1399" i="157" s="1"/>
  <c r="K1399" i="157" s="1"/>
  <c r="R27" i="40"/>
  <c r="J1409" i="157" s="1"/>
  <c r="K1409" i="157" s="1"/>
  <c r="R40" i="40"/>
  <c r="J1419" i="157" s="1"/>
  <c r="K1419" i="157" s="1"/>
  <c r="N18" i="44"/>
  <c r="J2088" i="157" s="1"/>
  <c r="K2088" i="157" s="1"/>
  <c r="N38" i="44"/>
  <c r="J2106" i="157" s="1"/>
  <c r="K2106" i="157" s="1"/>
  <c r="U20" i="53"/>
  <c r="J2947" i="157" s="1"/>
  <c r="K2947" i="157" s="1"/>
  <c r="U39" i="53"/>
  <c r="J2965" i="157" s="1"/>
  <c r="K2965" i="157" s="1"/>
  <c r="N19" i="44"/>
  <c r="J2089" i="157" s="1"/>
  <c r="K2089" i="157" s="1"/>
  <c r="U19" i="53"/>
  <c r="J2946" i="157" s="1"/>
  <c r="K2946" i="157" s="1"/>
  <c r="U18" i="53"/>
  <c r="J2945" i="157" s="1"/>
  <c r="K2945" i="157" s="1"/>
  <c r="R20" i="40"/>
  <c r="J1402" i="157" s="1"/>
  <c r="K1402" i="157" s="1"/>
  <c r="R19" i="40"/>
  <c r="J1401" i="157" s="1"/>
  <c r="K1401" i="157" s="1"/>
  <c r="R41" i="40"/>
  <c r="J1420" i="157" s="1"/>
  <c r="K1420" i="157" s="1"/>
  <c r="N39" i="44"/>
  <c r="J2107" i="157" s="1"/>
  <c r="K2107" i="157" s="1"/>
  <c r="R18" i="40"/>
  <c r="J1400" i="157" s="1"/>
  <c r="K1400" i="157" s="1"/>
  <c r="R26" i="40"/>
  <c r="R39" i="40"/>
  <c r="J1418" i="157" s="1"/>
  <c r="K1418" i="157" s="1"/>
  <c r="N25" i="44"/>
  <c r="J2095" i="157" s="1"/>
  <c r="K2095" i="157" s="1"/>
  <c r="N17" i="44"/>
  <c r="J2087" i="157" s="1"/>
  <c r="K2087" i="157" s="1"/>
  <c r="N37" i="44"/>
  <c r="U38" i="53"/>
  <c r="J2964" i="157" s="1"/>
  <c r="K2964" i="157" s="1"/>
  <c r="R24" i="40"/>
  <c r="R25" i="40"/>
  <c r="R38" i="40"/>
  <c r="J1417" i="157" s="1"/>
  <c r="K1417" i="157" s="1"/>
  <c r="N24" i="44"/>
  <c r="J2094" i="157" s="1"/>
  <c r="K2094" i="157" s="1"/>
  <c r="N16" i="44"/>
  <c r="J2086" i="157" s="1"/>
  <c r="K2086" i="157" s="1"/>
  <c r="N36" i="44"/>
  <c r="J2104" i="157" s="1"/>
  <c r="K2104" i="157" s="1"/>
  <c r="U37" i="53"/>
  <c r="J2963" i="157" s="1"/>
  <c r="K2963" i="157" s="1"/>
  <c r="R23" i="40"/>
  <c r="R37" i="40"/>
  <c r="J1416" i="157" s="1"/>
  <c r="K1416" i="157" s="1"/>
  <c r="N23" i="44"/>
  <c r="J2093" i="157" s="1"/>
  <c r="K2093" i="157" s="1"/>
  <c r="N35" i="44"/>
  <c r="J2103" i="157" s="1"/>
  <c r="K2103" i="157" s="1"/>
  <c r="R22" i="40"/>
  <c r="J1404" i="157" s="1"/>
  <c r="K1404" i="157" s="1"/>
  <c r="R44" i="40"/>
  <c r="R36" i="40"/>
  <c r="J1415" i="157" s="1"/>
  <c r="K1415" i="157" s="1"/>
  <c r="N22" i="44"/>
  <c r="J2092" i="157" s="1"/>
  <c r="K2092" i="157" s="1"/>
  <c r="N34" i="44"/>
  <c r="J2102" i="157" s="1"/>
  <c r="K2102" i="157" s="1"/>
  <c r="U28" i="53"/>
  <c r="J2955" i="157" s="1"/>
  <c r="K2955" i="157" s="1"/>
  <c r="U47" i="53"/>
  <c r="J2973" i="157" s="1"/>
  <c r="K2973" i="157" s="1"/>
  <c r="R21" i="40"/>
  <c r="J1403" i="157" s="1"/>
  <c r="K1403" i="157" s="1"/>
  <c r="R43" i="40"/>
  <c r="J1422" i="157" s="1"/>
  <c r="K1422" i="157" s="1"/>
  <c r="N21" i="44"/>
  <c r="J2091" i="157" s="1"/>
  <c r="K2091" i="157" s="1"/>
  <c r="N33" i="44"/>
  <c r="J2101" i="157" s="1"/>
  <c r="K2101" i="157" s="1"/>
  <c r="R42" i="40"/>
  <c r="N40" i="44"/>
  <c r="J2108" i="157" s="1"/>
  <c r="K2108" i="157" s="1"/>
  <c r="U23" i="53"/>
  <c r="J2950" i="157" s="1"/>
  <c r="K2950" i="157" s="1"/>
  <c r="U42" i="53"/>
  <c r="J2968" i="157" s="1"/>
  <c r="K2968" i="157" s="1"/>
  <c r="B28" i="40"/>
  <c r="J1050" i="157" s="1"/>
  <c r="K1050" i="157" s="1"/>
  <c r="B65" i="40"/>
  <c r="J1077" i="157" s="1"/>
  <c r="K1077" i="157" s="1"/>
  <c r="G217" i="6" l="1"/>
  <c r="F3862" i="157"/>
  <c r="G3862" i="157" s="1"/>
  <c r="E3862" i="92"/>
  <c r="G218" i="6"/>
  <c r="E3863" i="92"/>
  <c r="F3863" i="157"/>
  <c r="G3863" i="157" s="1"/>
  <c r="AI2246" i="92"/>
  <c r="AK2246" i="92" s="1"/>
  <c r="J1408" i="157"/>
  <c r="K1408" i="157" s="1"/>
  <c r="J1407" i="157"/>
  <c r="K1407" i="157" s="1"/>
  <c r="J1406" i="157"/>
  <c r="K1406" i="157" s="1"/>
  <c r="AI2281" i="92"/>
  <c r="J1423" i="157"/>
  <c r="K1423" i="157" s="1"/>
  <c r="J1405" i="157"/>
  <c r="K1405" i="157" s="1"/>
  <c r="J1421" i="157"/>
  <c r="K1421" i="157" s="1"/>
  <c r="J2105" i="157"/>
  <c r="K2105" i="157" s="1"/>
  <c r="AI2295" i="92"/>
  <c r="AI2346" i="92"/>
  <c r="AK2346" i="92" s="1"/>
  <c r="AI2298" i="92"/>
  <c r="AK2298" i="92" s="1"/>
  <c r="AK2296" i="92"/>
  <c r="AI2379" i="92"/>
  <c r="AK2379" i="92" s="1"/>
  <c r="J2223" i="157"/>
  <c r="K2223" i="157" s="1"/>
  <c r="AK2282" i="92"/>
  <c r="AI2284" i="92"/>
  <c r="AK2284" i="92" s="1"/>
  <c r="AI2220" i="92"/>
  <c r="AI2223" i="92" s="1"/>
  <c r="AK2223" i="92" s="1"/>
  <c r="AK2220" i="92" s="1"/>
  <c r="AI2245" i="92"/>
  <c r="AI2248" i="92" s="1"/>
  <c r="AK2248" i="92" s="1"/>
  <c r="AK2245" i="92" s="1"/>
  <c r="J2348" i="157"/>
  <c r="K2348" i="157" s="1"/>
  <c r="F2341" i="157"/>
  <c r="G2341" i="157" s="1"/>
  <c r="C39" i="50"/>
  <c r="F2348" i="157" s="1"/>
  <c r="G2348" i="157" s="1"/>
  <c r="E74" i="50"/>
  <c r="J2382" i="157" s="1"/>
  <c r="K2382" i="157" s="1"/>
  <c r="S3807" i="92"/>
  <c r="J2129" i="157"/>
  <c r="K2129" i="157" s="1"/>
  <c r="G187" i="6"/>
  <c r="J2133" i="157"/>
  <c r="K2133" i="157" s="1"/>
  <c r="G188" i="6"/>
  <c r="U1904" i="92"/>
  <c r="J2381" i="157"/>
  <c r="K2381" i="157" s="1"/>
  <c r="F2374" i="157"/>
  <c r="G2374" i="157" s="1"/>
  <c r="U1009" i="92"/>
  <c r="U1129" i="92"/>
  <c r="U1859" i="92"/>
  <c r="U641" i="92"/>
  <c r="U2221" i="92"/>
  <c r="U3799" i="92"/>
  <c r="U2803" i="92"/>
  <c r="U2350" i="92"/>
  <c r="U2026" i="92"/>
  <c r="U1173" i="92"/>
  <c r="W3866" i="92"/>
  <c r="W3738" i="92"/>
  <c r="W2434" i="92"/>
  <c r="W2289" i="92"/>
  <c r="W2121" i="92"/>
  <c r="W1971" i="92"/>
  <c r="W1862" i="92"/>
  <c r="W1361" i="92"/>
  <c r="W1160" i="92"/>
  <c r="W1059" i="92"/>
  <c r="W693" i="92"/>
  <c r="W3824" i="92"/>
  <c r="W2855" i="92"/>
  <c r="W2365" i="92"/>
  <c r="W2227" i="92"/>
  <c r="W2050" i="92"/>
  <c r="W1950" i="92"/>
  <c r="W1863" i="92"/>
  <c r="W1362" i="92"/>
  <c r="W1254" i="92"/>
  <c r="W1152" i="92"/>
  <c r="W1041" i="92"/>
  <c r="W651" i="92"/>
  <c r="W3796" i="92"/>
  <c r="W2802" i="92"/>
  <c r="W2336" i="92"/>
  <c r="W2202" i="92"/>
  <c r="W2038" i="92"/>
  <c r="W1934" i="92"/>
  <c r="W1470" i="92"/>
  <c r="W1309" i="92"/>
  <c r="W1204" i="92"/>
  <c r="W1103" i="92"/>
  <c r="W896" i="92"/>
  <c r="W477" i="92"/>
  <c r="W3773" i="92"/>
  <c r="W2588" i="92"/>
  <c r="W2347" i="92"/>
  <c r="W2218" i="92"/>
  <c r="W2030" i="92"/>
  <c r="W1943" i="92"/>
  <c r="W1447" i="92"/>
  <c r="W1308" i="92"/>
  <c r="W1205" i="92"/>
  <c r="W1088" i="92"/>
  <c r="W860" i="92"/>
  <c r="W3877" i="92"/>
  <c r="W3743" i="92"/>
  <c r="W2439" i="92"/>
  <c r="W2306" i="92"/>
  <c r="W2156" i="92"/>
  <c r="W2001" i="92"/>
  <c r="W1875" i="92"/>
  <c r="W1373" i="92"/>
  <c r="W1273" i="92"/>
  <c r="W1165" i="92"/>
  <c r="W1055" i="92"/>
  <c r="W715" i="92"/>
  <c r="W3844" i="92"/>
  <c r="W3711" i="92"/>
  <c r="W2425" i="92"/>
  <c r="W2296" i="92"/>
  <c r="W2063" i="92"/>
  <c r="W1963" i="92"/>
  <c r="W1867" i="92"/>
  <c r="W1354" i="92"/>
  <c r="W1249" i="92"/>
  <c r="W1132" i="92"/>
  <c r="W1045" i="92"/>
  <c r="W647" i="92"/>
  <c r="W3815" i="92"/>
  <c r="W2860" i="92"/>
  <c r="W2362" i="92"/>
  <c r="W2242" i="92"/>
  <c r="W2055" i="92"/>
  <c r="W1938" i="92"/>
  <c r="W1466" i="92"/>
  <c r="W1333" i="92"/>
  <c r="W1224" i="92"/>
  <c r="W1113" i="92"/>
  <c r="W936" i="92"/>
  <c r="W473" i="92"/>
  <c r="W3784" i="92"/>
  <c r="W2638" i="92"/>
  <c r="W2343" i="92"/>
  <c r="W2213" i="92"/>
  <c r="W2009" i="92"/>
  <c r="W1917" i="92"/>
  <c r="W1451" i="92"/>
  <c r="W1284" i="92"/>
  <c r="W1176" i="92"/>
  <c r="W1092" i="92"/>
  <c r="W864" i="92"/>
  <c r="W1897" i="92"/>
  <c r="W1900" i="92"/>
  <c r="W1189" i="92"/>
  <c r="U478" i="92"/>
  <c r="W3839" i="92"/>
  <c r="W3698" i="92"/>
  <c r="W2377" i="92"/>
  <c r="W2282" i="92"/>
  <c r="W2066" i="92"/>
  <c r="W1979" i="92"/>
  <c r="W1484" i="92"/>
  <c r="W1345" i="92"/>
  <c r="W1235" i="92"/>
  <c r="W1151" i="92"/>
  <c r="W1049" i="92"/>
  <c r="W663" i="92"/>
  <c r="W3795" i="92"/>
  <c r="W2808" i="92"/>
  <c r="W2335" i="92"/>
  <c r="W2201" i="92"/>
  <c r="W1933" i="92"/>
  <c r="W1485" i="92"/>
  <c r="W1346" i="92"/>
  <c r="W1236" i="92"/>
  <c r="W1136" i="92"/>
  <c r="W1004" i="92"/>
  <c r="W637" i="92"/>
  <c r="W3778" i="92"/>
  <c r="W2637" i="92"/>
  <c r="W2346" i="92"/>
  <c r="W2217" i="92"/>
  <c r="W2029" i="92"/>
  <c r="W1942" i="92"/>
  <c r="W1455" i="92"/>
  <c r="W1293" i="92"/>
  <c r="W1195" i="92"/>
  <c r="W1087" i="92"/>
  <c r="W859" i="92"/>
  <c r="Z325" i="92"/>
  <c r="W3762" i="92"/>
  <c r="W2478" i="92"/>
  <c r="W2326" i="92"/>
  <c r="W2169" i="92"/>
  <c r="W2013" i="92"/>
  <c r="W1913" i="92"/>
  <c r="W1390" i="92"/>
  <c r="W1280" i="92"/>
  <c r="W1196" i="92"/>
  <c r="W1084" i="92"/>
  <c r="W717" i="92"/>
  <c r="W3860" i="92"/>
  <c r="W3732" i="92"/>
  <c r="W2427" i="92"/>
  <c r="W2295" i="92"/>
  <c r="W2124" i="92"/>
  <c r="W1992" i="92"/>
  <c r="W1858" i="92"/>
  <c r="W1357" i="92"/>
  <c r="W1253" i="92"/>
  <c r="W1147" i="92"/>
  <c r="W1063" i="92"/>
  <c r="W685" i="92"/>
  <c r="W3828" i="92"/>
  <c r="W2913" i="92"/>
  <c r="W2351" i="92"/>
  <c r="W2277" i="92"/>
  <c r="W2054" i="92"/>
  <c r="W1954" i="92"/>
  <c r="W1482" i="92"/>
  <c r="W1338" i="92"/>
  <c r="W1240" i="92"/>
  <c r="W1130" i="92"/>
  <c r="W1017" i="92"/>
  <c r="W642" i="92"/>
  <c r="W3800" i="92"/>
  <c r="W2837" i="92"/>
  <c r="W2372" i="92"/>
  <c r="W2222" i="92"/>
  <c r="W2025" i="92"/>
  <c r="W1925" i="92"/>
  <c r="W1458" i="92"/>
  <c r="W1317" i="92"/>
  <c r="W1209" i="92"/>
  <c r="W1107" i="92"/>
  <c r="W900" i="92"/>
  <c r="W115" i="92"/>
  <c r="W3768" i="92"/>
  <c r="W2506" i="92"/>
  <c r="W2322" i="92"/>
  <c r="W2161" i="92"/>
  <c r="W2017" i="92"/>
  <c r="W1887" i="92"/>
  <c r="W1385" i="92"/>
  <c r="W1268" i="92"/>
  <c r="W1184" i="92"/>
  <c r="W1076" i="92"/>
  <c r="W774" i="92"/>
  <c r="W1144" i="92"/>
  <c r="W1986" i="92"/>
  <c r="W1324" i="92"/>
  <c r="W3823" i="92"/>
  <c r="W2908" i="92"/>
  <c r="W2356" i="92"/>
  <c r="W2247" i="92"/>
  <c r="W2049" i="92"/>
  <c r="W1949" i="92"/>
  <c r="W1476" i="92"/>
  <c r="W1327" i="92"/>
  <c r="W1243" i="92"/>
  <c r="W1135" i="92"/>
  <c r="W1039" i="92"/>
  <c r="W650" i="92"/>
  <c r="W3779" i="92"/>
  <c r="W2643" i="92"/>
  <c r="W2345" i="92"/>
  <c r="W2216" i="92"/>
  <c r="W2028" i="92"/>
  <c r="W1941" i="92"/>
  <c r="W1477" i="92"/>
  <c r="W1328" i="92"/>
  <c r="W1227" i="92"/>
  <c r="W1120" i="92"/>
  <c r="W895" i="92"/>
  <c r="W476" i="92"/>
  <c r="W3764" i="92"/>
  <c r="W2475" i="92"/>
  <c r="W2325" i="92"/>
  <c r="W2168" i="92"/>
  <c r="W2012" i="92"/>
  <c r="W1912" i="92"/>
  <c r="W1389" i="92"/>
  <c r="W1287" i="92"/>
  <c r="W1179" i="92"/>
  <c r="W1085" i="92"/>
  <c r="W780" i="92"/>
  <c r="W3876" i="92"/>
  <c r="W3747" i="92"/>
  <c r="W2452" i="92"/>
  <c r="W2308" i="92"/>
  <c r="W2155" i="92"/>
  <c r="W2000" i="92"/>
  <c r="W1874" i="92"/>
  <c r="W1372" i="92"/>
  <c r="W1288" i="92"/>
  <c r="W1180" i="92"/>
  <c r="W1068" i="92"/>
  <c r="W687" i="92"/>
  <c r="W3832" i="92"/>
  <c r="W3702" i="92"/>
  <c r="W2374" i="92"/>
  <c r="W2276" i="92"/>
  <c r="W2075" i="92"/>
  <c r="W1975" i="92"/>
  <c r="W1866" i="92"/>
  <c r="W1355" i="92"/>
  <c r="W1239" i="92"/>
  <c r="W1131" i="92"/>
  <c r="W1044" i="92"/>
  <c r="W656" i="92"/>
  <c r="W3817" i="92"/>
  <c r="W2858" i="92"/>
  <c r="W2361" i="92"/>
  <c r="W2241" i="92"/>
  <c r="W2037" i="92"/>
  <c r="W1937" i="92"/>
  <c r="W1465" i="92"/>
  <c r="W1332" i="92"/>
  <c r="W1223" i="92"/>
  <c r="W1115" i="92"/>
  <c r="W935" i="92"/>
  <c r="W472" i="92"/>
  <c r="W3783" i="92"/>
  <c r="W2747" i="92"/>
  <c r="W2342" i="92"/>
  <c r="W2206" i="92"/>
  <c r="W2016" i="92"/>
  <c r="W1916" i="92"/>
  <c r="W1450" i="92"/>
  <c r="W1301" i="92"/>
  <c r="W1191" i="92"/>
  <c r="W1091" i="92"/>
  <c r="W863" i="92"/>
  <c r="W3870" i="92"/>
  <c r="W3754" i="92"/>
  <c r="W2460" i="92"/>
  <c r="W2317" i="92"/>
  <c r="W2151" i="92"/>
  <c r="W1987" i="92"/>
  <c r="W1878" i="92"/>
  <c r="W1376" i="92"/>
  <c r="W1264" i="92"/>
  <c r="W1159" i="92"/>
  <c r="W1058" i="92"/>
  <c r="W692" i="92"/>
  <c r="W1895" i="92"/>
  <c r="W1905" i="92"/>
  <c r="U1439" i="92"/>
  <c r="W3809" i="92"/>
  <c r="W2857" i="92"/>
  <c r="W2364" i="92"/>
  <c r="W2226" i="92"/>
  <c r="W2057" i="92"/>
  <c r="W1940" i="92"/>
  <c r="W1468" i="92"/>
  <c r="W1311" i="92"/>
  <c r="W1226" i="92"/>
  <c r="W1119" i="92"/>
  <c r="W1005" i="92"/>
  <c r="W639" i="92"/>
  <c r="W3763" i="92"/>
  <c r="W2473" i="92"/>
  <c r="W2324" i="92"/>
  <c r="W2167" i="92"/>
  <c r="W2011" i="92"/>
  <c r="W1911" i="92"/>
  <c r="W1469" i="92"/>
  <c r="W1312" i="92"/>
  <c r="W1208" i="92"/>
  <c r="W1102" i="92"/>
  <c r="W858" i="92"/>
  <c r="W3873" i="92"/>
  <c r="W3748" i="92"/>
  <c r="W2451" i="92"/>
  <c r="W2307" i="92"/>
  <c r="W2154" i="92"/>
  <c r="W1873" i="92"/>
  <c r="W1371" i="92"/>
  <c r="W1271" i="92"/>
  <c r="W1070" i="92"/>
  <c r="W716" i="92"/>
  <c r="W3859" i="92"/>
  <c r="W3735" i="92"/>
  <c r="W2426" i="92"/>
  <c r="W2292" i="92"/>
  <c r="W2123" i="92"/>
  <c r="W1991" i="92"/>
  <c r="W1857" i="92"/>
  <c r="W1356" i="92"/>
  <c r="W1272" i="92"/>
  <c r="W1164" i="92"/>
  <c r="W1062" i="92"/>
  <c r="W657" i="92"/>
  <c r="W3816" i="92"/>
  <c r="W2894" i="92"/>
  <c r="W2360" i="92"/>
  <c r="W2239" i="92"/>
  <c r="W2070" i="92"/>
  <c r="W1962" i="92"/>
  <c r="W1488" i="92"/>
  <c r="W1340" i="92"/>
  <c r="W1222" i="92"/>
  <c r="W1139" i="92"/>
  <c r="W1018" i="92"/>
  <c r="W645" i="92"/>
  <c r="W3803" i="92"/>
  <c r="W2839" i="92"/>
  <c r="W2371" i="92"/>
  <c r="W2225" i="92"/>
  <c r="W2032" i="92"/>
  <c r="W1924" i="92"/>
  <c r="W1457" i="92"/>
  <c r="W1316" i="92"/>
  <c r="W1218" i="92"/>
  <c r="W1106" i="92"/>
  <c r="W899" i="92"/>
  <c r="W470" i="92"/>
  <c r="W3772" i="92"/>
  <c r="W2519" i="92"/>
  <c r="W2321" i="92"/>
  <c r="W2162" i="92"/>
  <c r="W1999" i="92"/>
  <c r="W1886" i="92"/>
  <c r="W1384" i="92"/>
  <c r="W1283" i="92"/>
  <c r="W1183" i="92"/>
  <c r="W1075" i="92"/>
  <c r="W773" i="92"/>
  <c r="W3863" i="92"/>
  <c r="W3739" i="92"/>
  <c r="W2436" i="92"/>
  <c r="W2288" i="92"/>
  <c r="W2127" i="92"/>
  <c r="W1978" i="92"/>
  <c r="W1861" i="92"/>
  <c r="W1360" i="92"/>
  <c r="W1248" i="92"/>
  <c r="W1150" i="92"/>
  <c r="W1048" i="92"/>
  <c r="W661" i="92"/>
  <c r="W1948" i="92"/>
  <c r="W1369" i="92"/>
  <c r="W1279" i="92"/>
  <c r="W1901" i="92"/>
  <c r="W3794" i="92"/>
  <c r="W2805" i="92"/>
  <c r="W2333" i="92"/>
  <c r="W2219" i="92"/>
  <c r="W2027" i="92"/>
  <c r="W1923" i="92"/>
  <c r="W1460" i="92"/>
  <c r="W1319" i="92"/>
  <c r="W1211" i="92"/>
  <c r="W1101" i="92"/>
  <c r="W931" i="92"/>
  <c r="W475" i="92"/>
  <c r="W3752" i="92"/>
  <c r="W2450" i="92"/>
  <c r="W2312" i="92"/>
  <c r="W2153" i="92"/>
  <c r="W2019" i="92"/>
  <c r="W1461" i="92"/>
  <c r="W1310" i="92"/>
  <c r="W1194" i="92"/>
  <c r="W1086" i="92"/>
  <c r="W856" i="92"/>
  <c r="W3858" i="92"/>
  <c r="W3734" i="92"/>
  <c r="W2429" i="92"/>
  <c r="W2291" i="92"/>
  <c r="W2122" i="92"/>
  <c r="W1990" i="92"/>
  <c r="W1363" i="92"/>
  <c r="W1255" i="92"/>
  <c r="W1061" i="92"/>
  <c r="W686" i="92"/>
  <c r="W3834" i="92"/>
  <c r="W3701" i="92"/>
  <c r="W2380" i="92"/>
  <c r="W2275" i="92"/>
  <c r="W2078" i="92"/>
  <c r="W1974" i="92"/>
  <c r="W1865" i="92"/>
  <c r="W1364" i="92"/>
  <c r="W1256" i="92"/>
  <c r="W1146" i="92"/>
  <c r="W1043" i="92"/>
  <c r="W653" i="92"/>
  <c r="W3805" i="92"/>
  <c r="W2845" i="92"/>
  <c r="W2369" i="92"/>
  <c r="W2230" i="92"/>
  <c r="W2053" i="92"/>
  <c r="W1953" i="92"/>
  <c r="W1473" i="92"/>
  <c r="W1331" i="92"/>
  <c r="W1219" i="92"/>
  <c r="W1114" i="92"/>
  <c r="W934" i="92"/>
  <c r="W471" i="92"/>
  <c r="W3787" i="92"/>
  <c r="W2753" i="92"/>
  <c r="W2341" i="92"/>
  <c r="W2205" i="92"/>
  <c r="W2015" i="92"/>
  <c r="W1915" i="92"/>
  <c r="W1449" i="92"/>
  <c r="W1300" i="92"/>
  <c r="W1198" i="92"/>
  <c r="W1090" i="92"/>
  <c r="W862" i="92"/>
  <c r="W28" i="92"/>
  <c r="W3753" i="92"/>
  <c r="W2457" i="92"/>
  <c r="W2329" i="92"/>
  <c r="W2158" i="92"/>
  <c r="W1994" i="92"/>
  <c r="W1877" i="92"/>
  <c r="W1375" i="92"/>
  <c r="W1267" i="92"/>
  <c r="W1163" i="92"/>
  <c r="W1057" i="92"/>
  <c r="W709" i="92"/>
  <c r="W3843" i="92"/>
  <c r="W3704" i="92"/>
  <c r="W2376" i="92"/>
  <c r="W2281" i="92"/>
  <c r="W2065" i="92"/>
  <c r="W1961" i="92"/>
  <c r="W1483" i="92"/>
  <c r="W1344" i="92"/>
  <c r="W1242" i="92"/>
  <c r="W1134" i="92"/>
  <c r="W1040" i="92"/>
  <c r="W649" i="92"/>
  <c r="W1903" i="92"/>
  <c r="W1896" i="92"/>
  <c r="W1898" i="92"/>
  <c r="U1441" i="92"/>
  <c r="U1872" i="92"/>
  <c r="W3782" i="92"/>
  <c r="W2640" i="92"/>
  <c r="W2344" i="92"/>
  <c r="W2214" i="92"/>
  <c r="W2010" i="92"/>
  <c r="W1918" i="92"/>
  <c r="W1452" i="92"/>
  <c r="W1294" i="92"/>
  <c r="W1193" i="92"/>
  <c r="W1099" i="92"/>
  <c r="W867" i="92"/>
  <c r="W3872" i="92"/>
  <c r="W3733" i="92"/>
  <c r="W2430" i="92"/>
  <c r="W2290" i="92"/>
  <c r="W2131" i="92"/>
  <c r="W1989" i="92"/>
  <c r="W1446" i="92"/>
  <c r="W1295" i="92"/>
  <c r="W1178" i="92"/>
  <c r="W1094" i="92"/>
  <c r="W770" i="92"/>
  <c r="W3833" i="92"/>
  <c r="W3700" i="92"/>
  <c r="W2379" i="92"/>
  <c r="W2274" i="92"/>
  <c r="W2077" i="92"/>
  <c r="W1973" i="92"/>
  <c r="W1864" i="92"/>
  <c r="W1343" i="92"/>
  <c r="W1237" i="92"/>
  <c r="W1153" i="92"/>
  <c r="W1042" i="92"/>
  <c r="W660" i="92"/>
  <c r="W3819" i="92"/>
  <c r="W2897" i="92"/>
  <c r="W2359" i="92"/>
  <c r="W2238" i="92"/>
  <c r="W2069" i="92"/>
  <c r="W1487" i="92"/>
  <c r="W1339" i="92"/>
  <c r="W1138" i="92"/>
  <c r="W1021" i="92"/>
  <c r="W635" i="92"/>
  <c r="W3788" i="92"/>
  <c r="W2750" i="92"/>
  <c r="W2339" i="92"/>
  <c r="W2204" i="92"/>
  <c r="W2040" i="92"/>
  <c r="W1936" i="92"/>
  <c r="W1456" i="92"/>
  <c r="W1315" i="92"/>
  <c r="W1203" i="92"/>
  <c r="W1105" i="92"/>
  <c r="W898" i="92"/>
  <c r="W480" i="92"/>
  <c r="W3775" i="92"/>
  <c r="W2570" i="92"/>
  <c r="W2319" i="92"/>
  <c r="W2166" i="92"/>
  <c r="W2002" i="92"/>
  <c r="W1388" i="92"/>
  <c r="W1282" i="92"/>
  <c r="W1182" i="92"/>
  <c r="W1074" i="92"/>
  <c r="W772" i="92"/>
  <c r="W3869" i="92"/>
  <c r="W3742" i="92"/>
  <c r="W2435" i="92"/>
  <c r="W2302" i="92"/>
  <c r="W2126" i="92"/>
  <c r="W1977" i="92"/>
  <c r="W1860" i="92"/>
  <c r="W1359" i="92"/>
  <c r="W1265" i="92"/>
  <c r="W1149" i="92"/>
  <c r="W1047" i="92"/>
  <c r="W666" i="92"/>
  <c r="W3827" i="92"/>
  <c r="W2912" i="92"/>
  <c r="W2355" i="92"/>
  <c r="W2273" i="92"/>
  <c r="W2048" i="92"/>
  <c r="W1956" i="92"/>
  <c r="W1475" i="92"/>
  <c r="W1326" i="92"/>
  <c r="W1225" i="92"/>
  <c r="W1008" i="92"/>
  <c r="W640" i="92"/>
  <c r="W2062" i="92"/>
  <c r="W1899" i="92"/>
  <c r="U1030" i="92"/>
  <c r="Z352" i="92"/>
  <c r="W3767" i="92"/>
  <c r="W2507" i="92"/>
  <c r="W2323" i="92"/>
  <c r="W2152" i="92"/>
  <c r="W2018" i="92"/>
  <c r="W1888" i="92"/>
  <c r="W1383" i="92"/>
  <c r="W1285" i="92"/>
  <c r="W1177" i="92"/>
  <c r="W1093" i="92"/>
  <c r="W857" i="92"/>
  <c r="W3862" i="92"/>
  <c r="W3699" i="92"/>
  <c r="W2378" i="92"/>
  <c r="W2283" i="92"/>
  <c r="W2076" i="92"/>
  <c r="W1972" i="92"/>
  <c r="W1885" i="92"/>
  <c r="W1370" i="92"/>
  <c r="W1286" i="92"/>
  <c r="W1174" i="92"/>
  <c r="W1069" i="92"/>
  <c r="W691" i="92"/>
  <c r="W3822" i="92"/>
  <c r="W2895" i="92"/>
  <c r="W2358" i="92"/>
  <c r="W2244" i="92"/>
  <c r="W2068" i="92"/>
  <c r="W1981" i="92"/>
  <c r="W1486" i="92"/>
  <c r="W1329" i="92"/>
  <c r="W1229" i="92"/>
  <c r="W1137" i="92"/>
  <c r="W1022" i="92"/>
  <c r="W652" i="92"/>
  <c r="W3804" i="92"/>
  <c r="W2842" i="92"/>
  <c r="W2368" i="92"/>
  <c r="W2229" i="92"/>
  <c r="W2052" i="92"/>
  <c r="W1952" i="92"/>
  <c r="W1479" i="92"/>
  <c r="W1330" i="92"/>
  <c r="W1221" i="92"/>
  <c r="W1118" i="92"/>
  <c r="W933" i="92"/>
  <c r="Z366" i="92"/>
  <c r="W3774" i="92"/>
  <c r="W2574" i="92"/>
  <c r="W2318" i="92"/>
  <c r="W2200" i="92"/>
  <c r="W2031" i="92"/>
  <c r="W1448" i="92"/>
  <c r="W1299" i="92"/>
  <c r="W1197" i="92"/>
  <c r="W1089" i="92"/>
  <c r="W861" i="92"/>
  <c r="W256" i="92"/>
  <c r="W3758" i="92"/>
  <c r="W2455" i="92"/>
  <c r="W2328" i="92"/>
  <c r="W2157" i="92"/>
  <c r="W1993" i="92"/>
  <c r="W1876" i="92"/>
  <c r="W1374" i="92"/>
  <c r="W1266" i="92"/>
  <c r="W1166" i="92"/>
  <c r="W1056" i="92"/>
  <c r="W710" i="92"/>
  <c r="W3845" i="92"/>
  <c r="W3709" i="92"/>
  <c r="W2375" i="92"/>
  <c r="W2297" i="92"/>
  <c r="W2064" i="92"/>
  <c r="W1964" i="92"/>
  <c r="W1250" i="92"/>
  <c r="W1133" i="92"/>
  <c r="W1046" i="92"/>
  <c r="W648" i="92"/>
  <c r="W3810" i="92"/>
  <c r="W2863" i="92"/>
  <c r="W2363" i="92"/>
  <c r="W2243" i="92"/>
  <c r="W2056" i="92"/>
  <c r="W1939" i="92"/>
  <c r="W1467" i="92"/>
  <c r="W1318" i="92"/>
  <c r="W1210" i="92"/>
  <c r="W1100" i="92"/>
  <c r="W937" i="92"/>
  <c r="W474" i="92"/>
  <c r="U1440" i="92"/>
  <c r="W3871" i="92"/>
  <c r="W3755" i="92"/>
  <c r="W2454" i="92"/>
  <c r="W2313" i="92"/>
  <c r="W2132" i="92"/>
  <c r="W1988" i="92"/>
  <c r="W1879" i="92"/>
  <c r="W1377" i="92"/>
  <c r="W1269" i="92"/>
  <c r="W1175" i="92"/>
  <c r="W1073" i="92"/>
  <c r="W775" i="92"/>
  <c r="W3838" i="92"/>
  <c r="W2909" i="92"/>
  <c r="W2357" i="92"/>
  <c r="W2246" i="92"/>
  <c r="W2067" i="92"/>
  <c r="W1980" i="92"/>
  <c r="W1880" i="92"/>
  <c r="W1378" i="92"/>
  <c r="W1270" i="92"/>
  <c r="W1158" i="92"/>
  <c r="W1060" i="92"/>
  <c r="W664" i="92"/>
  <c r="W3806" i="92"/>
  <c r="W2840" i="92"/>
  <c r="W2366" i="92"/>
  <c r="W2228" i="92"/>
  <c r="W2051" i="92"/>
  <c r="W1951" i="92"/>
  <c r="W1478" i="92"/>
  <c r="W1313" i="92"/>
  <c r="W1228" i="92"/>
  <c r="W1121" i="92"/>
  <c r="W932" i="92"/>
  <c r="W636" i="92"/>
  <c r="W3793" i="92"/>
  <c r="W2748" i="92"/>
  <c r="W2338" i="92"/>
  <c r="W2203" i="92"/>
  <c r="W2039" i="92"/>
  <c r="W1935" i="92"/>
  <c r="W1464" i="92"/>
  <c r="W1314" i="92"/>
  <c r="W1220" i="92"/>
  <c r="W1104" i="92"/>
  <c r="W897" i="92"/>
  <c r="Z317" i="92"/>
  <c r="W3759" i="92"/>
  <c r="W2472" i="92"/>
  <c r="W2327" i="92"/>
  <c r="W2170" i="92"/>
  <c r="W2014" i="92"/>
  <c r="W1914" i="92"/>
  <c r="W1391" i="92"/>
  <c r="W1281" i="92"/>
  <c r="W1181" i="92"/>
  <c r="W1083" i="92"/>
  <c r="W771" i="92"/>
  <c r="W3880" i="92"/>
  <c r="W3744" i="92"/>
  <c r="W2438" i="92"/>
  <c r="W2303" i="92"/>
  <c r="W2125" i="92"/>
  <c r="W1976" i="92"/>
  <c r="W1859" i="92"/>
  <c r="W1358" i="92"/>
  <c r="W1274" i="92"/>
  <c r="W1148" i="92"/>
  <c r="W668" i="92"/>
  <c r="W3829" i="92"/>
  <c r="W2915" i="92"/>
  <c r="W2354" i="92"/>
  <c r="W2278" i="92"/>
  <c r="W2047" i="92"/>
  <c r="W1955" i="92"/>
  <c r="W1474" i="92"/>
  <c r="W1325" i="92"/>
  <c r="W1241" i="92"/>
  <c r="W1129" i="92"/>
  <c r="W641" i="92"/>
  <c r="W2803" i="92"/>
  <c r="W2350" i="92"/>
  <c r="W2221" i="92"/>
  <c r="W2026" i="92"/>
  <c r="W1926" i="92"/>
  <c r="W1459" i="92"/>
  <c r="W1298" i="92"/>
  <c r="W1192" i="92"/>
  <c r="W1108" i="92"/>
  <c r="W894" i="92"/>
  <c r="W479" i="92"/>
  <c r="W1234" i="92"/>
  <c r="W2024" i="92"/>
  <c r="W1190" i="92"/>
  <c r="U1963" i="92"/>
  <c r="U1333" i="92"/>
  <c r="U1224" i="92"/>
  <c r="U1487" i="92"/>
  <c r="U1339" i="92"/>
  <c r="U1238" i="92"/>
  <c r="U1986" i="92"/>
  <c r="U1887" i="92"/>
  <c r="P2900" i="135"/>
  <c r="U1144" i="92"/>
  <c r="U1115" i="92"/>
  <c r="U1866" i="92"/>
  <c r="U1355" i="92"/>
  <c r="U935" i="92"/>
  <c r="U472" i="92"/>
  <c r="U1385" i="92"/>
  <c r="U3783" i="92"/>
  <c r="U2747" i="92"/>
  <c r="U2342" i="92"/>
  <c r="U2206" i="92"/>
  <c r="U2230" i="92"/>
  <c r="U2053" i="92"/>
  <c r="U1953" i="92"/>
  <c r="U2369" i="92"/>
  <c r="U3828" i="92"/>
  <c r="U2913" i="92"/>
  <c r="U2351" i="92"/>
  <c r="U1897" i="92"/>
  <c r="U2277" i="92"/>
  <c r="U1253" i="92"/>
  <c r="U1147" i="92"/>
  <c r="U685" i="92"/>
  <c r="U1063" i="92"/>
  <c r="U1925" i="92"/>
  <c r="J482" i="157"/>
  <c r="K482" i="157" s="1"/>
  <c r="I12" i="158"/>
  <c r="U2845" i="92"/>
  <c r="U653" i="92"/>
  <c r="U1043" i="92"/>
  <c r="U3805" i="92"/>
  <c r="U1174" i="92"/>
  <c r="U1069" i="92"/>
  <c r="U1105" i="92"/>
  <c r="U2895" i="92"/>
  <c r="U691" i="92"/>
  <c r="U1203" i="92"/>
  <c r="U2068" i="92"/>
  <c r="U1981" i="92"/>
  <c r="U3822" i="92"/>
  <c r="U2358" i="92"/>
  <c r="U2244" i="92"/>
  <c r="U1313" i="92"/>
  <c r="U1228" i="92"/>
  <c r="U1121" i="92"/>
  <c r="U3838" i="92"/>
  <c r="U2909" i="92"/>
  <c r="U2357" i="92"/>
  <c r="U2062" i="92"/>
  <c r="U3839" i="92"/>
  <c r="U3698" i="92"/>
  <c r="U2377" i="92"/>
  <c r="U1326" i="92"/>
  <c r="U1939" i="92"/>
  <c r="U1475" i="92"/>
  <c r="U2282" i="92"/>
  <c r="U1358" i="92"/>
  <c r="U1274" i="92"/>
  <c r="U1377" i="92"/>
  <c r="U1269" i="92"/>
  <c r="U1175" i="92"/>
  <c r="U1073" i="92"/>
  <c r="U1448" i="92"/>
  <c r="U636" i="92"/>
  <c r="U2203" i="92"/>
  <c r="U2039" i="92"/>
  <c r="U1935" i="92"/>
  <c r="U1378" i="92"/>
  <c r="U1270" i="92"/>
  <c r="U775" i="92"/>
  <c r="U1271" i="92"/>
  <c r="U1070" i="92"/>
  <c r="U1166" i="92"/>
  <c r="U1056" i="92"/>
  <c r="U1242" i="92"/>
  <c r="U3859" i="92"/>
  <c r="U716" i="92"/>
  <c r="U710" i="92"/>
  <c r="U3845" i="92"/>
  <c r="U3709" i="92"/>
  <c r="U2375" i="92"/>
  <c r="U1134" i="92"/>
  <c r="U2064" i="92"/>
  <c r="U2123" i="92"/>
  <c r="U1991" i="92"/>
  <c r="U3735" i="92"/>
  <c r="U2426" i="92"/>
  <c r="U2292" i="92"/>
  <c r="U649" i="92"/>
  <c r="U1040" i="92"/>
  <c r="U2297" i="92"/>
  <c r="U1977" i="92"/>
  <c r="U1877" i="92"/>
  <c r="U1369" i="92"/>
  <c r="U1375" i="92"/>
  <c r="U1267" i="92"/>
  <c r="U1311" i="92"/>
  <c r="U1226" i="92"/>
  <c r="U1119" i="92"/>
  <c r="U1227" i="92"/>
  <c r="U1120" i="92"/>
  <c r="U2156" i="92"/>
  <c r="U2001" i="92"/>
  <c r="U3743" i="92"/>
  <c r="U895" i="92"/>
  <c r="U476" i="92"/>
  <c r="U1912" i="92"/>
  <c r="U2012" i="92"/>
  <c r="U3863" i="92"/>
  <c r="U3739" i="92"/>
  <c r="U2436" i="92"/>
  <c r="U2288" i="92"/>
  <c r="U773" i="92"/>
  <c r="U2127" i="92"/>
  <c r="U1312" i="92"/>
  <c r="U1005" i="92"/>
  <c r="U639" i="92"/>
  <c r="U2214" i="92"/>
  <c r="U3763" i="92"/>
  <c r="U2473" i="92"/>
  <c r="U2324" i="92"/>
  <c r="U1183" i="92"/>
  <c r="U1075" i="92"/>
  <c r="U1457" i="92"/>
  <c r="U1390" i="92"/>
  <c r="U1280" i="92"/>
  <c r="U1196" i="92"/>
  <c r="U1088" i="92"/>
  <c r="U860" i="92"/>
  <c r="U1284" i="92"/>
  <c r="U1316" i="92"/>
  <c r="U1218" i="92"/>
  <c r="U2166" i="92"/>
  <c r="U2015" i="92"/>
  <c r="U1915" i="92"/>
  <c r="U898" i="92"/>
  <c r="U1176" i="92"/>
  <c r="U2306" i="92"/>
  <c r="U3877" i="92"/>
  <c r="U480" i="92"/>
  <c r="U1299" i="92"/>
  <c r="U1092" i="92"/>
  <c r="U2439" i="92"/>
  <c r="U3775" i="92"/>
  <c r="U2570" i="92"/>
  <c r="U2319" i="92"/>
  <c r="U864" i="92"/>
  <c r="G2100" i="92"/>
  <c r="J2100" i="157"/>
  <c r="K2100" i="157" s="1"/>
  <c r="G1414" i="92"/>
  <c r="J1414" i="157"/>
  <c r="K1414" i="157" s="1"/>
  <c r="U3764" i="92"/>
  <c r="U2475" i="92"/>
  <c r="U2325" i="92"/>
  <c r="J1906" i="157"/>
  <c r="K1906" i="157" s="1"/>
  <c r="G1906" i="92"/>
  <c r="U3782" i="92"/>
  <c r="U2640" i="92"/>
  <c r="U2344" i="92"/>
  <c r="G2381" i="92"/>
  <c r="U2024" i="92"/>
  <c r="U932" i="92"/>
  <c r="U3793" i="92"/>
  <c r="U2748" i="92"/>
  <c r="U2338" i="92"/>
  <c r="U2246" i="92"/>
  <c r="U2167" i="92"/>
  <c r="U2067" i="92"/>
  <c r="U2011" i="92"/>
  <c r="U1980" i="92"/>
  <c r="U1911" i="92"/>
  <c r="U1880" i="92"/>
  <c r="U1470" i="92"/>
  <c r="U2168" i="92"/>
  <c r="U2066" i="92"/>
  <c r="U2010" i="92"/>
  <c r="U1979" i="92"/>
  <c r="U1923" i="92"/>
  <c r="U1879" i="92"/>
  <c r="U1466" i="92"/>
  <c r="U2126" i="92"/>
  <c r="U2025" i="92"/>
  <c r="U1994" i="92"/>
  <c r="U1938" i="92"/>
  <c r="U1886" i="92"/>
  <c r="U1474" i="92"/>
  <c r="U1022" i="92"/>
  <c r="U2243" i="92"/>
  <c r="U479" i="92"/>
  <c r="U3759" i="92"/>
  <c r="U2029" i="92"/>
  <c r="U1150" i="92"/>
  <c r="U3869" i="92"/>
  <c r="U3800" i="92"/>
  <c r="U3742" i="92"/>
  <c r="U2837" i="92"/>
  <c r="U2435" i="92"/>
  <c r="U2372" i="92"/>
  <c r="U2302" i="92"/>
  <c r="U1248" i="92"/>
  <c r="U648" i="92"/>
  <c r="U2274" i="92"/>
  <c r="U3866" i="92"/>
  <c r="U3794" i="92"/>
  <c r="U3738" i="92"/>
  <c r="U2805" i="92"/>
  <c r="U2434" i="92"/>
  <c r="U2333" i="92"/>
  <c r="U2289" i="92"/>
  <c r="U2222" i="92"/>
  <c r="U1451" i="92"/>
  <c r="U2229" i="92"/>
  <c r="U2155" i="92"/>
  <c r="U2052" i="92"/>
  <c r="U2000" i="92"/>
  <c r="U1952" i="92"/>
  <c r="U1896" i="92"/>
  <c r="U1865" i="92"/>
  <c r="U1447" i="92"/>
  <c r="U1165" i="92"/>
  <c r="U657" i="92"/>
  <c r="U1108" i="92"/>
  <c r="U2296" i="92"/>
  <c r="U1315" i="92"/>
  <c r="U3870" i="92"/>
  <c r="U3810" i="92"/>
  <c r="U3754" i="92"/>
  <c r="U2863" i="92"/>
  <c r="U2460" i="92"/>
  <c r="U2363" i="92"/>
  <c r="U2317" i="92"/>
  <c r="U2151" i="92"/>
  <c r="U2056" i="92"/>
  <c r="U1987" i="92"/>
  <c r="U1956" i="92"/>
  <c r="U1900" i="92"/>
  <c r="U1483" i="92"/>
  <c r="U1219" i="92"/>
  <c r="S317" i="92"/>
  <c r="U2894" i="92"/>
  <c r="U3804" i="92"/>
  <c r="U3747" i="92"/>
  <c r="U2842" i="92"/>
  <c r="U2452" i="92"/>
  <c r="U2368" i="92"/>
  <c r="U2308" i="92"/>
  <c r="U780" i="92"/>
  <c r="U3844" i="92"/>
  <c r="U3787" i="92"/>
  <c r="U3711" i="92"/>
  <c r="U2753" i="92"/>
  <c r="U2425" i="92"/>
  <c r="U2341" i="92"/>
  <c r="U894" i="92"/>
  <c r="U661" i="92"/>
  <c r="U1114" i="92"/>
  <c r="U1370" i="92"/>
  <c r="U1328" i="92"/>
  <c r="U1286" i="92"/>
  <c r="U1234" i="92"/>
  <c r="U1178" i="92"/>
  <c r="U1136" i="92"/>
  <c r="U1094" i="92"/>
  <c r="U857" i="92"/>
  <c r="U650" i="92"/>
  <c r="U897" i="92"/>
  <c r="U2360" i="92"/>
  <c r="U1873" i="92"/>
  <c r="U1942" i="92"/>
  <c r="U1973" i="92"/>
  <c r="U2219" i="92"/>
  <c r="U1371" i="92"/>
  <c r="U1329" i="92"/>
  <c r="U1287" i="92"/>
  <c r="U1229" i="92"/>
  <c r="U1179" i="92"/>
  <c r="U1137" i="92"/>
  <c r="U1085" i="92"/>
  <c r="U1364" i="92"/>
  <c r="U1308" i="92"/>
  <c r="U1256" i="92"/>
  <c r="U1205" i="92"/>
  <c r="U1146" i="92"/>
  <c r="U1104" i="92"/>
  <c r="U1062" i="92"/>
  <c r="U3862" i="92"/>
  <c r="U3779" i="92"/>
  <c r="U3699" i="92"/>
  <c r="U2643" i="92"/>
  <c r="U2378" i="92"/>
  <c r="U2345" i="92"/>
  <c r="U2121" i="92"/>
  <c r="U2027" i="92"/>
  <c r="U1971" i="92"/>
  <c r="U1940" i="92"/>
  <c r="U1888" i="92"/>
  <c r="U1476" i="92"/>
  <c r="U1374" i="92"/>
  <c r="U1332" i="92"/>
  <c r="U1266" i="92"/>
  <c r="U1223" i="92"/>
  <c r="U1182" i="92"/>
  <c r="U1130" i="92"/>
  <c r="U1074" i="92"/>
  <c r="U2217" i="92"/>
  <c r="U1298" i="92"/>
  <c r="U3876" i="92"/>
  <c r="U1384" i="92"/>
  <c r="U1325" i="92"/>
  <c r="U1283" i="92"/>
  <c r="U1241" i="92"/>
  <c r="U1189" i="92"/>
  <c r="U1133" i="92"/>
  <c r="U1091" i="92"/>
  <c r="U1046" i="92"/>
  <c r="U2472" i="92"/>
  <c r="U1048" i="92"/>
  <c r="U1465" i="92"/>
  <c r="U1383" i="92"/>
  <c r="U1327" i="92"/>
  <c r="U1285" i="92"/>
  <c r="U1243" i="92"/>
  <c r="U1177" i="92"/>
  <c r="U1135" i="92"/>
  <c r="U1093" i="92"/>
  <c r="U1039" i="92"/>
  <c r="U1055" i="92"/>
  <c r="U2327" i="92"/>
  <c r="U2239" i="92"/>
  <c r="U2170" i="92"/>
  <c r="U2070" i="92"/>
  <c r="U2014" i="92"/>
  <c r="U1962" i="92"/>
  <c r="U1914" i="92"/>
  <c r="U1858" i="92"/>
  <c r="U1456" i="92"/>
  <c r="U1344" i="92"/>
  <c r="U2205" i="92"/>
  <c r="U1357" i="92"/>
  <c r="U1273" i="92"/>
  <c r="U3833" i="92"/>
  <c r="U3778" i="92"/>
  <c r="U3700" i="92"/>
  <c r="U2637" i="92"/>
  <c r="U2379" i="92"/>
  <c r="U2346" i="92"/>
  <c r="U2063" i="92"/>
  <c r="U2032" i="92"/>
  <c r="U1976" i="92"/>
  <c r="U1924" i="92"/>
  <c r="U1876" i="92"/>
  <c r="U1004" i="92"/>
  <c r="U770" i="92"/>
  <c r="U637" i="92"/>
  <c r="U652" i="92"/>
  <c r="U934" i="92"/>
  <c r="U715" i="92"/>
  <c r="U471" i="92"/>
  <c r="U2077" i="92"/>
  <c r="U2283" i="92"/>
  <c r="U2216" i="92"/>
  <c r="U2076" i="92"/>
  <c r="U2028" i="92"/>
  <c r="U1972" i="92"/>
  <c r="U1941" i="92"/>
  <c r="U1885" i="92"/>
  <c r="U1477" i="92"/>
  <c r="U1017" i="92"/>
  <c r="U772" i="92"/>
  <c r="U642" i="92"/>
  <c r="U3816" i="92"/>
  <c r="U1478" i="92"/>
  <c r="U1192" i="92"/>
  <c r="U863" i="92"/>
  <c r="U1468" i="92"/>
  <c r="U1469" i="92"/>
  <c r="U1197" i="92"/>
  <c r="U2162" i="92"/>
  <c r="U2047" i="92"/>
  <c r="U2016" i="92"/>
  <c r="U1964" i="92"/>
  <c r="U1916" i="92"/>
  <c r="U1860" i="92"/>
  <c r="U896" i="92"/>
  <c r="U1044" i="92"/>
  <c r="U3788" i="92"/>
  <c r="U2051" i="92"/>
  <c r="U1376" i="92"/>
  <c r="U2281" i="92"/>
  <c r="U2213" i="92"/>
  <c r="U2275" i="92"/>
  <c r="U2218" i="92"/>
  <c r="U2078" i="92"/>
  <c r="U2030" i="92"/>
  <c r="U1974" i="92"/>
  <c r="U1943" i="92"/>
  <c r="U1874" i="92"/>
  <c r="U1479" i="92"/>
  <c r="U1324" i="92"/>
  <c r="U717" i="92"/>
  <c r="U2228" i="92"/>
  <c r="U3843" i="92"/>
  <c r="U3784" i="92"/>
  <c r="U3704" i="92"/>
  <c r="U2638" i="92"/>
  <c r="U2376" i="92"/>
  <c r="U2343" i="92"/>
  <c r="U2750" i="92"/>
  <c r="U1895" i="92"/>
  <c r="U3860" i="92"/>
  <c r="U1239" i="92"/>
  <c r="U2065" i="92"/>
  <c r="U2009" i="92"/>
  <c r="U256" i="92"/>
  <c r="U3817" i="92"/>
  <c r="U3758" i="92"/>
  <c r="U2858" i="92"/>
  <c r="U2455" i="92"/>
  <c r="U2361" i="92"/>
  <c r="U2328" i="92"/>
  <c r="U1008" i="92"/>
  <c r="U774" i="92"/>
  <c r="U640" i="92"/>
  <c r="U1021" i="92"/>
  <c r="U2154" i="92"/>
  <c r="U1225" i="92"/>
  <c r="U1362" i="92"/>
  <c r="U1310" i="92"/>
  <c r="U1254" i="92"/>
  <c r="U1208" i="92"/>
  <c r="U1158" i="92"/>
  <c r="U1102" i="92"/>
  <c r="U1060" i="92"/>
  <c r="U931" i="92"/>
  <c r="U693" i="92"/>
  <c r="U475" i="92"/>
  <c r="U1268" i="92"/>
  <c r="U1460" i="92"/>
  <c r="U1864" i="92"/>
  <c r="U3773" i="92"/>
  <c r="U3701" i="92"/>
  <c r="U2588" i="92"/>
  <c r="U2380" i="92"/>
  <c r="U2347" i="92"/>
  <c r="U2427" i="92"/>
  <c r="U1926" i="92"/>
  <c r="U1449" i="92"/>
  <c r="U1363" i="92"/>
  <c r="U1309" i="92"/>
  <c r="U1255" i="92"/>
  <c r="U1204" i="92"/>
  <c r="U1145" i="92"/>
  <c r="U1103" i="92"/>
  <c r="U1061" i="92"/>
  <c r="U1372" i="92"/>
  <c r="U1330" i="92"/>
  <c r="U1288" i="92"/>
  <c r="U1221" i="92"/>
  <c r="U1180" i="92"/>
  <c r="U1138" i="92"/>
  <c r="U1084" i="92"/>
  <c r="U470" i="92"/>
  <c r="U3824" i="92"/>
  <c r="U3752" i="92"/>
  <c r="U2855" i="92"/>
  <c r="U2450" i="92"/>
  <c r="U2365" i="92"/>
  <c r="U2312" i="92"/>
  <c r="U936" i="92"/>
  <c r="U2247" i="92"/>
  <c r="U1361" i="92"/>
  <c r="U1319" i="92"/>
  <c r="U1263" i="92"/>
  <c r="U1211" i="92"/>
  <c r="U1160" i="92"/>
  <c r="U1101" i="92"/>
  <c r="U1059" i="92"/>
  <c r="U2008" i="92"/>
  <c r="U2204" i="92"/>
  <c r="U2124" i="92"/>
  <c r="U2040" i="92"/>
  <c r="U1992" i="92"/>
  <c r="U1936" i="92"/>
  <c r="U1905" i="92"/>
  <c r="U1488" i="92"/>
  <c r="U2241" i="92"/>
  <c r="U2152" i="92"/>
  <c r="U2049" i="92"/>
  <c r="U2018" i="92"/>
  <c r="U1949" i="92"/>
  <c r="U1918" i="92"/>
  <c r="U1862" i="92"/>
  <c r="U1354" i="92"/>
  <c r="U1300" i="92"/>
  <c r="U1249" i="92"/>
  <c r="U1190" i="92"/>
  <c r="U1148" i="92"/>
  <c r="U1106" i="92"/>
  <c r="U1054" i="92"/>
  <c r="U2339" i="92"/>
  <c r="U1455" i="92"/>
  <c r="U1184" i="92"/>
  <c r="U709" i="92"/>
  <c r="U3834" i="92"/>
  <c r="U1461" i="92"/>
  <c r="U1359" i="92"/>
  <c r="U1317" i="92"/>
  <c r="U1265" i="92"/>
  <c r="U1209" i="92"/>
  <c r="U1163" i="92"/>
  <c r="U1113" i="92"/>
  <c r="U1057" i="92"/>
  <c r="U1467" i="92"/>
  <c r="U1878" i="92"/>
  <c r="U2157" i="92"/>
  <c r="U2054" i="92"/>
  <c r="U2002" i="92"/>
  <c r="U1954" i="92"/>
  <c r="U1898" i="92"/>
  <c r="U1867" i="92"/>
  <c r="U858" i="92"/>
  <c r="U664" i="92"/>
  <c r="U1281" i="92"/>
  <c r="U1458" i="92"/>
  <c r="U686" i="92"/>
  <c r="U477" i="92"/>
  <c r="U1089" i="92"/>
  <c r="U635" i="92"/>
  <c r="U1391" i="92"/>
  <c r="U1340" i="92"/>
  <c r="U3873" i="92"/>
  <c r="U3806" i="92"/>
  <c r="U3748" i="92"/>
  <c r="U2840" i="92"/>
  <c r="U2451" i="92"/>
  <c r="U2366" i="92"/>
  <c r="U2307" i="92"/>
  <c r="U1131" i="92"/>
  <c r="U1978" i="92"/>
  <c r="U2295" i="92"/>
  <c r="U3829" i="92"/>
  <c r="U3772" i="92"/>
  <c r="U2915" i="92"/>
  <c r="U2519" i="92"/>
  <c r="U2354" i="92"/>
  <c r="U2321" i="92"/>
  <c r="U3823" i="92"/>
  <c r="U3767" i="92"/>
  <c r="U2908" i="92"/>
  <c r="U2507" i="92"/>
  <c r="U2356" i="92"/>
  <c r="U2323" i="92"/>
  <c r="U2278" i="92"/>
  <c r="U861" i="92"/>
  <c r="U656" i="92"/>
  <c r="U1128" i="92"/>
  <c r="U473" i="92"/>
  <c r="U2227" i="92"/>
  <c r="U2153" i="92"/>
  <c r="U2050" i="92"/>
  <c r="U2019" i="92"/>
  <c r="U1950" i="92"/>
  <c r="U1910" i="92"/>
  <c r="U1863" i="92"/>
  <c r="U899" i="92"/>
  <c r="U668" i="92"/>
  <c r="U3732" i="92"/>
  <c r="U1951" i="92"/>
  <c r="U1076" i="92"/>
  <c r="U1083" i="92"/>
  <c r="U687" i="92"/>
  <c r="U1210" i="92"/>
  <c r="U2161" i="92"/>
  <c r="U2048" i="92"/>
  <c r="U2017" i="92"/>
  <c r="U1961" i="92"/>
  <c r="U1917" i="92"/>
  <c r="U1861" i="92"/>
  <c r="U3880" i="92"/>
  <c r="U3803" i="92"/>
  <c r="U3744" i="92"/>
  <c r="U2839" i="92"/>
  <c r="U2438" i="92"/>
  <c r="U2371" i="92"/>
  <c r="U2303" i="92"/>
  <c r="U937" i="92"/>
  <c r="U692" i="92"/>
  <c r="U474" i="92"/>
  <c r="U1346" i="92"/>
  <c r="U1295" i="92"/>
  <c r="U1236" i="92"/>
  <c r="U1194" i="92"/>
  <c r="U1152" i="92"/>
  <c r="U1086" i="92"/>
  <c r="U1041" i="92"/>
  <c r="U867" i="92"/>
  <c r="U663" i="92"/>
  <c r="U3702" i="92"/>
  <c r="U2038" i="92"/>
  <c r="U1452" i="92"/>
  <c r="U3762" i="92"/>
  <c r="U2897" i="92"/>
  <c r="U2478" i="92"/>
  <c r="U2359" i="92"/>
  <c r="U2326" i="92"/>
  <c r="U3774" i="92"/>
  <c r="U2318" i="92"/>
  <c r="S366" i="92"/>
  <c r="U1389" i="92"/>
  <c r="U1343" i="92"/>
  <c r="U1293" i="92"/>
  <c r="U1237" i="92"/>
  <c r="U1195" i="92"/>
  <c r="U1153" i="92"/>
  <c r="U1087" i="92"/>
  <c r="U1042" i="92"/>
  <c r="U1356" i="92"/>
  <c r="U1314" i="92"/>
  <c r="U1272" i="92"/>
  <c r="U1220" i="92"/>
  <c r="U1164" i="92"/>
  <c r="U1118" i="92"/>
  <c r="U1068" i="92"/>
  <c r="U2202" i="92"/>
  <c r="U1486" i="92"/>
  <c r="U1159" i="92"/>
  <c r="U3872" i="92"/>
  <c r="U3795" i="92"/>
  <c r="U3733" i="92"/>
  <c r="U2808" i="92"/>
  <c r="U2430" i="92"/>
  <c r="U2335" i="92"/>
  <c r="U2290" i="92"/>
  <c r="U2226" i="92"/>
  <c r="U1345" i="92"/>
  <c r="U1294" i="92"/>
  <c r="U1235" i="92"/>
  <c r="U1193" i="92"/>
  <c r="U1151" i="92"/>
  <c r="U1099" i="92"/>
  <c r="U1049" i="92"/>
  <c r="U115" i="92"/>
  <c r="U666" i="92"/>
  <c r="U2276" i="92"/>
  <c r="U2200" i="92"/>
  <c r="U2075" i="92"/>
  <c r="U2031" i="92"/>
  <c r="U1975" i="92"/>
  <c r="U1932" i="92"/>
  <c r="U1875" i="92"/>
  <c r="U1473" i="92"/>
  <c r="U1222" i="92"/>
  <c r="U1100" i="92"/>
  <c r="U2225" i="92"/>
  <c r="U2132" i="92"/>
  <c r="U2057" i="92"/>
  <c r="U1988" i="92"/>
  <c r="U1948" i="92"/>
  <c r="U1901" i="92"/>
  <c r="U1484" i="92"/>
  <c r="U1388" i="92"/>
  <c r="U1338" i="92"/>
  <c r="U1282" i="92"/>
  <c r="U1240" i="92"/>
  <c r="U1198" i="92"/>
  <c r="U1132" i="92"/>
  <c r="U1090" i="92"/>
  <c r="U1045" i="92"/>
  <c r="U1934" i="92"/>
  <c r="U1360" i="92"/>
  <c r="U1446" i="92"/>
  <c r="U1353" i="92"/>
  <c r="U1301" i="92"/>
  <c r="U1250" i="92"/>
  <c r="U1191" i="92"/>
  <c r="U1149" i="92"/>
  <c r="U1107" i="92"/>
  <c r="U1047" i="92"/>
  <c r="U2125" i="92"/>
  <c r="U2037" i="92"/>
  <c r="U1993" i="92"/>
  <c r="U1937" i="92"/>
  <c r="U1894" i="92"/>
  <c r="U1482" i="92"/>
  <c r="U856" i="92"/>
  <c r="U651" i="92"/>
  <c r="U1450" i="92"/>
  <c r="U660" i="92"/>
  <c r="U1331" i="92"/>
  <c r="U1373" i="92"/>
  <c r="U1139" i="92"/>
  <c r="U3858" i="92"/>
  <c r="U3796" i="92"/>
  <c r="U3734" i="92"/>
  <c r="U2802" i="92"/>
  <c r="U2429" i="92"/>
  <c r="U2336" i="92"/>
  <c r="U2291" i="92"/>
  <c r="U1279" i="92"/>
  <c r="U28" i="92"/>
  <c r="U3815" i="92"/>
  <c r="U3753" i="92"/>
  <c r="U2860" i="92"/>
  <c r="U2457" i="92"/>
  <c r="U2362" i="92"/>
  <c r="U2329" i="92"/>
  <c r="U1181" i="92"/>
  <c r="U3871" i="92"/>
  <c r="U3809" i="92"/>
  <c r="U3755" i="92"/>
  <c r="U2857" i="92"/>
  <c r="U2454" i="92"/>
  <c r="U2364" i="92"/>
  <c r="U2313" i="92"/>
  <c r="U2242" i="92"/>
  <c r="U1018" i="92"/>
  <c r="U771" i="92"/>
  <c r="U645" i="92"/>
  <c r="U3832" i="92"/>
  <c r="U1058" i="92"/>
  <c r="U2201" i="92"/>
  <c r="U2131" i="92"/>
  <c r="U2046" i="92"/>
  <c r="U1989" i="92"/>
  <c r="U1933" i="92"/>
  <c r="U1902" i="92"/>
  <c r="U1485" i="92"/>
  <c r="U862" i="92"/>
  <c r="U647" i="92"/>
  <c r="U1903" i="92"/>
  <c r="U1264" i="92"/>
  <c r="U2158" i="92"/>
  <c r="U2055" i="92"/>
  <c r="U1999" i="92"/>
  <c r="U1955" i="92"/>
  <c r="U1899" i="92"/>
  <c r="U1856" i="92"/>
  <c r="U859" i="92"/>
  <c r="U2574" i="92"/>
  <c r="U1990" i="92"/>
  <c r="U900" i="92"/>
  <c r="U2273" i="92"/>
  <c r="U1459" i="92"/>
  <c r="U933" i="92"/>
  <c r="U1318" i="92"/>
  <c r="U3819" i="92"/>
  <c r="S325" i="92"/>
  <c r="U2238" i="92"/>
  <c r="U2169" i="92"/>
  <c r="U2069" i="92"/>
  <c r="U2013" i="92"/>
  <c r="U1970" i="92"/>
  <c r="U1913" i="92"/>
  <c r="U1857" i="92"/>
  <c r="U1464" i="92"/>
  <c r="U3827" i="92"/>
  <c r="U3768" i="92"/>
  <c r="U2912" i="92"/>
  <c r="U2506" i="92"/>
  <c r="U2355" i="92"/>
  <c r="U2322" i="92"/>
  <c r="U2374" i="92"/>
  <c r="U2122" i="92"/>
  <c r="G1403" i="92"/>
  <c r="G1419" i="92"/>
  <c r="G442" i="92"/>
  <c r="G1416" i="92"/>
  <c r="G2089" i="92"/>
  <c r="G1421" i="92"/>
  <c r="G2092" i="92"/>
  <c r="G1406" i="92"/>
  <c r="G2107" i="92"/>
  <c r="G2965" i="92"/>
  <c r="G2952" i="92"/>
  <c r="G2304" i="92"/>
  <c r="G2163" i="92"/>
  <c r="G2809" i="92"/>
  <c r="G2095" i="92"/>
  <c r="G3882" i="92"/>
  <c r="G1407" i="92"/>
  <c r="G2970" i="92"/>
  <c r="G2348" i="92"/>
  <c r="G2949" i="92"/>
  <c r="G2534" i="92"/>
  <c r="AF2534" i="92" s="1"/>
  <c r="G2101" i="92"/>
  <c r="G1405" i="92"/>
  <c r="G1420" i="92"/>
  <c r="G2967" i="92"/>
  <c r="G2248" i="92"/>
  <c r="AF2248" i="92" s="1"/>
  <c r="G2116" i="92"/>
  <c r="G2644" i="92"/>
  <c r="AF2644" i="92" s="1"/>
  <c r="G2461" i="92"/>
  <c r="G2223" i="92"/>
  <c r="AF2223" i="92" s="1"/>
  <c r="G1402" i="92"/>
  <c r="G2754" i="92"/>
  <c r="AF2754" i="92" s="1"/>
  <c r="G2108" i="92"/>
  <c r="W2084" i="92"/>
  <c r="G2864" i="92"/>
  <c r="AF2864" i="92" s="1"/>
  <c r="G1415" i="92"/>
  <c r="G2964" i="92"/>
  <c r="G2947" i="92"/>
  <c r="G1026" i="92"/>
  <c r="G2091" i="92"/>
  <c r="G1423" i="92"/>
  <c r="G2963" i="92"/>
  <c r="G2105" i="92"/>
  <c r="G1401" i="92"/>
  <c r="G2106" i="92"/>
  <c r="G2941" i="92"/>
  <c r="G2298" i="92"/>
  <c r="AF2298" i="92" s="1"/>
  <c r="G2171" i="92"/>
  <c r="G2133" i="92"/>
  <c r="G2090" i="92"/>
  <c r="G264" i="92"/>
  <c r="G2516" i="92"/>
  <c r="AF2516" i="92" s="1"/>
  <c r="G2102" i="92"/>
  <c r="G1400" i="92"/>
  <c r="G1077" i="92"/>
  <c r="G1422" i="92"/>
  <c r="G1404" i="92"/>
  <c r="G2104" i="92"/>
  <c r="G2087" i="92"/>
  <c r="W1398" i="92"/>
  <c r="G2088" i="92"/>
  <c r="E2374" i="92"/>
  <c r="AF2374" i="92" s="1"/>
  <c r="AI2378" i="92" s="1"/>
  <c r="G3703" i="92"/>
  <c r="G2431" i="92"/>
  <c r="G2113" i="92"/>
  <c r="G2846" i="92"/>
  <c r="AF2846" i="92" s="1"/>
  <c r="G2919" i="92"/>
  <c r="AF2919" i="92" s="1"/>
  <c r="G2589" i="92"/>
  <c r="AF2589" i="92" s="1"/>
  <c r="L320" i="135"/>
  <c r="G2086" i="92"/>
  <c r="G2129" i="92"/>
  <c r="G2103" i="92"/>
  <c r="G2440" i="92"/>
  <c r="G2968" i="92"/>
  <c r="G2973" i="92"/>
  <c r="G2085" i="92"/>
  <c r="G2094" i="92"/>
  <c r="G1418" i="92"/>
  <c r="G2945" i="92"/>
  <c r="G1409" i="92"/>
  <c r="E2341" i="92"/>
  <c r="AF2341" i="92" s="1"/>
  <c r="AI2345" i="92" s="1"/>
  <c r="G2159" i="92"/>
  <c r="G2284" i="92"/>
  <c r="AF2284" i="92" s="1"/>
  <c r="G2309" i="92"/>
  <c r="G2479" i="92"/>
  <c r="G2571" i="92"/>
  <c r="AF2571" i="92" s="1"/>
  <c r="G2901" i="92"/>
  <c r="AF2901" i="92" s="1"/>
  <c r="G2950" i="92"/>
  <c r="G2955" i="92"/>
  <c r="G2093" i="92"/>
  <c r="G1417" i="92"/>
  <c r="G1408" i="92"/>
  <c r="G2946" i="92"/>
  <c r="G1399" i="92"/>
  <c r="G2959" i="92"/>
  <c r="S352" i="92"/>
  <c r="D11" i="43"/>
  <c r="W2196" i="92"/>
  <c r="U2196" i="92"/>
  <c r="W2194" i="92"/>
  <c r="U2194" i="92"/>
  <c r="H11" i="43"/>
  <c r="G1982" i="92"/>
  <c r="J11" i="43"/>
  <c r="G2020" i="92"/>
  <c r="F11" i="43"/>
  <c r="G1944" i="92"/>
  <c r="B11" i="43"/>
  <c r="B14" i="43" s="1"/>
  <c r="G1868" i="92"/>
  <c r="L11" i="43"/>
  <c r="G2058" i="92"/>
  <c r="W2195" i="92"/>
  <c r="U2195" i="92"/>
  <c r="B29" i="43"/>
  <c r="G1881" i="92"/>
  <c r="D29" i="43"/>
  <c r="G1919" i="92"/>
  <c r="J1966" i="93"/>
  <c r="K1966" i="93" s="1"/>
  <c r="G2197" i="92"/>
  <c r="J29" i="43"/>
  <c r="G2033" i="92"/>
  <c r="W778" i="92"/>
  <c r="U778" i="92"/>
  <c r="W2172" i="92"/>
  <c r="U2172" i="92"/>
  <c r="B11" i="39"/>
  <c r="B15" i="39" s="1"/>
  <c r="G1050" i="92"/>
  <c r="J396" i="93"/>
  <c r="K396" i="93" s="1"/>
  <c r="G441" i="92"/>
  <c r="L320" i="136"/>
  <c r="E354" i="92"/>
  <c r="Q482" i="92"/>
  <c r="G482" i="92"/>
  <c r="O354" i="92"/>
  <c r="F320" i="135"/>
  <c r="R28" i="40"/>
  <c r="J1410" i="157" s="1"/>
  <c r="K1410" i="157" s="1"/>
  <c r="R45" i="40"/>
  <c r="J1424" i="157" s="1"/>
  <c r="K1424" i="157" s="1"/>
  <c r="F322" i="93"/>
  <c r="G322" i="93" s="1"/>
  <c r="F320" i="136"/>
  <c r="I354" i="92"/>
  <c r="P318" i="136"/>
  <c r="P318" i="135"/>
  <c r="P2900" i="136"/>
  <c r="R1386" i="135"/>
  <c r="R1387" i="136"/>
  <c r="R1272" i="136"/>
  <c r="R2855" i="135"/>
  <c r="R1725" i="135"/>
  <c r="R1264" i="135"/>
  <c r="P289" i="135"/>
  <c r="R2881" i="135"/>
  <c r="R1256" i="135"/>
  <c r="R1644" i="136"/>
  <c r="R1376" i="136"/>
  <c r="R1184" i="136"/>
  <c r="R2073" i="136"/>
  <c r="R1307" i="136"/>
  <c r="R1253" i="136"/>
  <c r="R924" i="136"/>
  <c r="R1469" i="135"/>
  <c r="R1588" i="136"/>
  <c r="R1385" i="136"/>
  <c r="R1313" i="136"/>
  <c r="R1270" i="136"/>
  <c r="R1027" i="136"/>
  <c r="R926" i="136"/>
  <c r="R750" i="136"/>
  <c r="R1591" i="136"/>
  <c r="R1527" i="136"/>
  <c r="R1388" i="136"/>
  <c r="R1316" i="136"/>
  <c r="R1269" i="136"/>
  <c r="R1244" i="136"/>
  <c r="R1259" i="136"/>
  <c r="R975" i="136"/>
  <c r="R2045" i="135"/>
  <c r="R1590" i="136"/>
  <c r="R2880" i="136"/>
  <c r="R1724" i="136"/>
  <c r="R748" i="136"/>
  <c r="R1392" i="135"/>
  <c r="R1368" i="135"/>
  <c r="R1260" i="135"/>
  <c r="R1038" i="135"/>
  <c r="R1378" i="135"/>
  <c r="R1025" i="136"/>
  <c r="R959" i="136"/>
  <c r="R1100" i="135"/>
  <c r="R1057" i="135"/>
  <c r="R927" i="136"/>
  <c r="R967" i="136"/>
  <c r="R921" i="136"/>
  <c r="R1062" i="136"/>
  <c r="R965" i="136"/>
  <c r="R754" i="136"/>
  <c r="P289" i="136"/>
  <c r="R2881" i="136"/>
  <c r="R1398" i="136"/>
  <c r="R1375" i="136"/>
  <c r="R1309" i="136"/>
  <c r="R1256" i="136"/>
  <c r="R2075" i="135"/>
  <c r="R1390" i="135"/>
  <c r="R1366" i="135"/>
  <c r="R1189" i="135"/>
  <c r="R1030" i="135"/>
  <c r="R27" i="135"/>
  <c r="R1472" i="135"/>
  <c r="R1245" i="135"/>
  <c r="R811" i="135"/>
  <c r="R1586" i="136"/>
  <c r="R1260" i="136"/>
  <c r="R1254" i="136"/>
  <c r="R1399" i="136"/>
  <c r="R1310" i="136"/>
  <c r="R2845" i="136"/>
  <c r="R1749" i="136"/>
  <c r="R1525" i="136"/>
  <c r="R1314" i="136"/>
  <c r="R968" i="136"/>
  <c r="R963" i="136"/>
  <c r="R1035" i="135"/>
  <c r="R1252" i="135"/>
  <c r="P296" i="135"/>
  <c r="R1681" i="135"/>
  <c r="R1527" i="135"/>
  <c r="R1382" i="135"/>
  <c r="R1034" i="135"/>
  <c r="R586" i="135"/>
  <c r="R1031" i="135"/>
  <c r="P329" i="135"/>
  <c r="R2078" i="135"/>
  <c r="R1675" i="135"/>
  <c r="R1371" i="135"/>
  <c r="R1257" i="135"/>
  <c r="R2896" i="136"/>
  <c r="R1529" i="136"/>
  <c r="R1252" i="136"/>
  <c r="R923" i="136"/>
  <c r="R1024" i="136"/>
  <c r="R962" i="136"/>
  <c r="R2846" i="136"/>
  <c r="R1645" i="136"/>
  <c r="R1377" i="136"/>
  <c r="R1072" i="136"/>
  <c r="R972" i="136"/>
  <c r="R955" i="136"/>
  <c r="R937" i="136"/>
  <c r="R868" i="136"/>
  <c r="R2877" i="135"/>
  <c r="R1907" i="135"/>
  <c r="R1677" i="135"/>
  <c r="R1473" i="135"/>
  <c r="R1191" i="135"/>
  <c r="R1646" i="136"/>
  <c r="R1026" i="136"/>
  <c r="R925" i="136"/>
  <c r="R751" i="136"/>
  <c r="R1365" i="135"/>
  <c r="R579" i="135"/>
  <c r="R918" i="136"/>
  <c r="R752" i="136"/>
  <c r="R1470" i="135"/>
  <c r="R1375" i="135"/>
  <c r="R971" i="136"/>
  <c r="R956" i="136"/>
  <c r="R936" i="136"/>
  <c r="R1585" i="136"/>
  <c r="R1417" i="136"/>
  <c r="R1326" i="136"/>
  <c r="R973" i="136"/>
  <c r="R938" i="136"/>
  <c r="R1728" i="136"/>
  <c r="R1263" i="136"/>
  <c r="R920" i="136"/>
  <c r="R2875" i="135"/>
  <c r="R2848" i="135"/>
  <c r="R1908" i="135"/>
  <c r="R1678" i="135"/>
  <c r="R1474" i="135"/>
  <c r="R1379" i="135"/>
  <c r="R1311" i="136"/>
  <c r="R1245" i="136"/>
  <c r="R930" i="136"/>
  <c r="R2848" i="136"/>
  <c r="R1678" i="136"/>
  <c r="R1647" i="136"/>
  <c r="R931" i="136"/>
  <c r="R1065" i="136"/>
  <c r="R934" i="136"/>
  <c r="R753" i="136"/>
  <c r="R586" i="136"/>
  <c r="R935" i="136"/>
  <c r="R2898" i="136"/>
  <c r="R1583" i="136"/>
  <c r="R1389" i="136"/>
  <c r="R1317" i="136"/>
  <c r="R1257" i="136"/>
  <c r="R1251" i="136"/>
  <c r="R957" i="136"/>
  <c r="R1471" i="135"/>
  <c r="R1376" i="135"/>
  <c r="R1102" i="135"/>
  <c r="R1058" i="135"/>
  <c r="R580" i="135"/>
  <c r="R1391" i="135"/>
  <c r="R1367" i="135"/>
  <c r="R1253" i="135"/>
  <c r="R1050" i="135"/>
  <c r="R2847" i="136"/>
  <c r="R2046" i="135"/>
  <c r="R1533" i="135"/>
  <c r="R1384" i="135"/>
  <c r="R1261" i="135"/>
  <c r="R1039" i="135"/>
  <c r="R1374" i="135"/>
  <c r="R1047" i="135"/>
  <c r="R919" i="136"/>
  <c r="R1587" i="136"/>
  <c r="R1384" i="136"/>
  <c r="N1449" i="136"/>
  <c r="H1449" i="136"/>
  <c r="N1449" i="135"/>
  <c r="H1449" i="135"/>
  <c r="N2182" i="136"/>
  <c r="H2182" i="136"/>
  <c r="N2182" i="135"/>
  <c r="H2182" i="135"/>
  <c r="N876" i="136"/>
  <c r="H876" i="136"/>
  <c r="N876" i="135"/>
  <c r="H876" i="135"/>
  <c r="N1165" i="136"/>
  <c r="H1165" i="136"/>
  <c r="H1165" i="135"/>
  <c r="N1165" i="135"/>
  <c r="N1150" i="136"/>
  <c r="H1150" i="136"/>
  <c r="H1150" i="135"/>
  <c r="N1150" i="135"/>
  <c r="H1452" i="136"/>
  <c r="N1452" i="136"/>
  <c r="N1452" i="135"/>
  <c r="H1452" i="135"/>
  <c r="N1438" i="136"/>
  <c r="H1438" i="136"/>
  <c r="N1438" i="135"/>
  <c r="H1438" i="135"/>
  <c r="N1144" i="136"/>
  <c r="H1144" i="136"/>
  <c r="N1144" i="135"/>
  <c r="H1144" i="135"/>
  <c r="N1439" i="136"/>
  <c r="H1439" i="136"/>
  <c r="N1439" i="135"/>
  <c r="H1439" i="135"/>
  <c r="F1675" i="136"/>
  <c r="L1675" i="136"/>
  <c r="F1675" i="135"/>
  <c r="L1675" i="135"/>
  <c r="N2798" i="136"/>
  <c r="H2798" i="136"/>
  <c r="N2798" i="135"/>
  <c r="H2798" i="135"/>
  <c r="N1287" i="136"/>
  <c r="H1287" i="136"/>
  <c r="H1287" i="135"/>
  <c r="N1287" i="135"/>
  <c r="H1730" i="136"/>
  <c r="T1730" i="136" s="1"/>
  <c r="N1730" i="136"/>
  <c r="N1730" i="135"/>
  <c r="H1730" i="135"/>
  <c r="H1461" i="136"/>
  <c r="N1461" i="136"/>
  <c r="N1461" i="135"/>
  <c r="H1461" i="135"/>
  <c r="N239" i="136"/>
  <c r="H239" i="136"/>
  <c r="T239" i="136" s="1"/>
  <c r="H239" i="135"/>
  <c r="N239" i="135"/>
  <c r="N1803" i="136"/>
  <c r="H1803" i="136"/>
  <c r="T1803" i="136" s="1"/>
  <c r="N1803" i="135"/>
  <c r="H1803" i="135"/>
  <c r="T2932" i="135"/>
  <c r="R2932" i="135"/>
  <c r="T1753" i="135"/>
  <c r="R1753" i="135"/>
  <c r="R1667" i="135"/>
  <c r="T1667" i="135"/>
  <c r="R1647" i="135"/>
  <c r="T1647" i="135"/>
  <c r="T1618" i="135"/>
  <c r="R1618" i="135"/>
  <c r="T1588" i="135"/>
  <c r="R1588" i="135"/>
  <c r="T1495" i="135"/>
  <c r="R1495" i="135"/>
  <c r="T1404" i="135"/>
  <c r="R1404" i="135"/>
  <c r="T1360" i="135"/>
  <c r="R1360" i="135"/>
  <c r="R1313" i="135"/>
  <c r="T1313" i="135"/>
  <c r="T1294" i="135"/>
  <c r="R1294" i="135"/>
  <c r="T1270" i="135"/>
  <c r="R1270" i="135"/>
  <c r="R1216" i="135"/>
  <c r="T1216" i="135"/>
  <c r="R1192" i="135"/>
  <c r="R1122" i="135"/>
  <c r="T1122" i="135"/>
  <c r="T1117" i="135"/>
  <c r="R1117" i="135"/>
  <c r="T1087" i="135"/>
  <c r="R1087" i="135"/>
  <c r="T1068" i="135"/>
  <c r="R1068" i="135"/>
  <c r="R995" i="135"/>
  <c r="T995" i="135"/>
  <c r="T961" i="135"/>
  <c r="R961" i="135"/>
  <c r="T931" i="135"/>
  <c r="R931" i="135"/>
  <c r="T926" i="135"/>
  <c r="R926" i="135"/>
  <c r="T896" i="135"/>
  <c r="R896" i="135"/>
  <c r="T879" i="135"/>
  <c r="R879" i="135"/>
  <c r="R828" i="135"/>
  <c r="T828" i="135"/>
  <c r="T592" i="135"/>
  <c r="R592" i="135"/>
  <c r="T572" i="135"/>
  <c r="R572" i="135"/>
  <c r="R430" i="135"/>
  <c r="T430" i="135"/>
  <c r="T927" i="135"/>
  <c r="R927" i="135"/>
  <c r="T656" i="135"/>
  <c r="R656" i="135"/>
  <c r="T1019" i="135"/>
  <c r="R1019" i="135"/>
  <c r="T2931" i="135"/>
  <c r="R2931" i="135"/>
  <c r="T2888" i="135"/>
  <c r="R2888" i="135"/>
  <c r="T2133" i="135"/>
  <c r="R2133" i="135"/>
  <c r="T1660" i="135"/>
  <c r="R1660" i="135"/>
  <c r="R1532" i="135"/>
  <c r="T1353" i="135"/>
  <c r="R1353" i="135"/>
  <c r="T1304" i="135"/>
  <c r="R1304" i="135"/>
  <c r="R1281" i="135"/>
  <c r="T1281" i="135"/>
  <c r="T1225" i="135"/>
  <c r="R1225" i="135"/>
  <c r="T1201" i="135"/>
  <c r="R1201" i="135"/>
  <c r="T1097" i="135"/>
  <c r="R1097" i="135"/>
  <c r="T2857" i="136"/>
  <c r="R2857" i="136"/>
  <c r="T2122" i="136"/>
  <c r="R2122" i="136"/>
  <c r="T1556" i="136"/>
  <c r="R1556" i="136"/>
  <c r="R1373" i="136"/>
  <c r="R1320" i="136"/>
  <c r="T1138" i="136"/>
  <c r="R1138" i="136"/>
  <c r="R1111" i="136"/>
  <c r="T1111" i="136"/>
  <c r="R1095" i="136"/>
  <c r="T1041" i="136"/>
  <c r="R1041" i="136"/>
  <c r="T1011" i="136"/>
  <c r="R1011" i="136"/>
  <c r="T992" i="136"/>
  <c r="R992" i="136"/>
  <c r="R976" i="136"/>
  <c r="R885" i="136"/>
  <c r="T885" i="136"/>
  <c r="T855" i="136"/>
  <c r="R855" i="136"/>
  <c r="T847" i="136"/>
  <c r="R847" i="136"/>
  <c r="T788" i="136"/>
  <c r="R788" i="136"/>
  <c r="T609" i="136"/>
  <c r="R609" i="136"/>
  <c r="R970" i="136"/>
  <c r="R916" i="136"/>
  <c r="T603" i="136"/>
  <c r="R603" i="136"/>
  <c r="T2952" i="135"/>
  <c r="R2952" i="135"/>
  <c r="T2866" i="135"/>
  <c r="R2866" i="135"/>
  <c r="R2796" i="135"/>
  <c r="T2796" i="135"/>
  <c r="R2077" i="135"/>
  <c r="T1751" i="135"/>
  <c r="R1751" i="135"/>
  <c r="R1670" i="135"/>
  <c r="T1670" i="135"/>
  <c r="T1650" i="135"/>
  <c r="R1650" i="135"/>
  <c r="T1613" i="135"/>
  <c r="R1613" i="135"/>
  <c r="T1591" i="135"/>
  <c r="R1591" i="135"/>
  <c r="T1486" i="135"/>
  <c r="R1486" i="135"/>
  <c r="T1430" i="135"/>
  <c r="R1430" i="135"/>
  <c r="R1407" i="135"/>
  <c r="T1407" i="135"/>
  <c r="R1341" i="135"/>
  <c r="T1341" i="135"/>
  <c r="R1322" i="135"/>
  <c r="T1322" i="135"/>
  <c r="T1288" i="135"/>
  <c r="R1288" i="135"/>
  <c r="T1250" i="135"/>
  <c r="R1250" i="135"/>
  <c r="R1188" i="135"/>
  <c r="T1125" i="135"/>
  <c r="R1125" i="135"/>
  <c r="R1106" i="135"/>
  <c r="T1106" i="135"/>
  <c r="T1090" i="135"/>
  <c r="R1090" i="135"/>
  <c r="T1065" i="135"/>
  <c r="R1065" i="135"/>
  <c r="R1021" i="135"/>
  <c r="T969" i="135"/>
  <c r="R969" i="135"/>
  <c r="T934" i="135"/>
  <c r="R934" i="135"/>
  <c r="T917" i="135"/>
  <c r="R917" i="135"/>
  <c r="R899" i="135"/>
  <c r="T899" i="135"/>
  <c r="T874" i="135"/>
  <c r="R874" i="135"/>
  <c r="R753" i="135"/>
  <c r="T753" i="135"/>
  <c r="T563" i="135"/>
  <c r="R563" i="135"/>
  <c r="R433" i="135"/>
  <c r="T433" i="135"/>
  <c r="T1183" i="135"/>
  <c r="R1183" i="135"/>
  <c r="T1081" i="135"/>
  <c r="R1081" i="135"/>
  <c r="T935" i="135"/>
  <c r="R935" i="135"/>
  <c r="T875" i="135"/>
  <c r="R875" i="135"/>
  <c r="T2966" i="135"/>
  <c r="R2966" i="135"/>
  <c r="T2925" i="135"/>
  <c r="R2925" i="135"/>
  <c r="T2898" i="135"/>
  <c r="R2898" i="135"/>
  <c r="T2867" i="135"/>
  <c r="R2867" i="135"/>
  <c r="T2797" i="135"/>
  <c r="R2797" i="135"/>
  <c r="T1852" i="135"/>
  <c r="R1852" i="135"/>
  <c r="R1738" i="135"/>
  <c r="T1738" i="135"/>
  <c r="R1671" i="135"/>
  <c r="T1671" i="135"/>
  <c r="T1623" i="135"/>
  <c r="R1623" i="135"/>
  <c r="T1611" i="135"/>
  <c r="R1611" i="135"/>
  <c r="T1583" i="135"/>
  <c r="R1583" i="135"/>
  <c r="T1539" i="135"/>
  <c r="R1539" i="135"/>
  <c r="R1528" i="135"/>
  <c r="T1431" i="135"/>
  <c r="R1431" i="135"/>
  <c r="T1408" i="135"/>
  <c r="R1408" i="135"/>
  <c r="T1389" i="135"/>
  <c r="R1389" i="135"/>
  <c r="T1342" i="135"/>
  <c r="R1342" i="135"/>
  <c r="T1276" i="135"/>
  <c r="R1276" i="135"/>
  <c r="T1083" i="135"/>
  <c r="R1083" i="135"/>
  <c r="T957" i="135"/>
  <c r="R957" i="135"/>
  <c r="T887" i="135"/>
  <c r="R887" i="135"/>
  <c r="T2921" i="136"/>
  <c r="R2921" i="136"/>
  <c r="T2837" i="136"/>
  <c r="R2837" i="136"/>
  <c r="T2075" i="136"/>
  <c r="R2075" i="136"/>
  <c r="T1654" i="136"/>
  <c r="R1654" i="136"/>
  <c r="T1672" i="136"/>
  <c r="R1672" i="136"/>
  <c r="T1624" i="136"/>
  <c r="R1624" i="136"/>
  <c r="T1608" i="136"/>
  <c r="R1608" i="136"/>
  <c r="R1584" i="136"/>
  <c r="T1540" i="136"/>
  <c r="R1540" i="136"/>
  <c r="T1488" i="136"/>
  <c r="R1488" i="136"/>
  <c r="R1432" i="136"/>
  <c r="T1432" i="136"/>
  <c r="T1409" i="136"/>
  <c r="R1409" i="136"/>
  <c r="R1390" i="136"/>
  <c r="R1324" i="136"/>
  <c r="T1324" i="136"/>
  <c r="R1318" i="136"/>
  <c r="T1277" i="136"/>
  <c r="R1277" i="136"/>
  <c r="R1258" i="136"/>
  <c r="T1221" i="136"/>
  <c r="R1221" i="136"/>
  <c r="R1133" i="136"/>
  <c r="T1133" i="136"/>
  <c r="T1114" i="136"/>
  <c r="R1114" i="136"/>
  <c r="T1084" i="136"/>
  <c r="R1084" i="136"/>
  <c r="T1049" i="136"/>
  <c r="R1049" i="136"/>
  <c r="T1030" i="136"/>
  <c r="R1030" i="136"/>
  <c r="R989" i="136"/>
  <c r="T989" i="136"/>
  <c r="R958" i="136"/>
  <c r="T945" i="136"/>
  <c r="R945" i="136"/>
  <c r="R893" i="136"/>
  <c r="T893" i="136"/>
  <c r="T858" i="136"/>
  <c r="R858" i="136"/>
  <c r="T841" i="136"/>
  <c r="R841" i="136"/>
  <c r="T791" i="136"/>
  <c r="R791" i="136"/>
  <c r="T718" i="136"/>
  <c r="R718" i="136"/>
  <c r="T427" i="136"/>
  <c r="R427" i="136"/>
  <c r="R897" i="136"/>
  <c r="T897" i="136"/>
  <c r="T827" i="136"/>
  <c r="R827" i="136"/>
  <c r="T577" i="136"/>
  <c r="R577" i="136"/>
  <c r="T1013" i="136"/>
  <c r="R1013" i="136"/>
  <c r="R562" i="136"/>
  <c r="T562" i="136"/>
  <c r="T2938" i="136"/>
  <c r="R2938" i="136"/>
  <c r="T2876" i="136"/>
  <c r="R2876" i="136"/>
  <c r="T2805" i="136"/>
  <c r="R2805" i="136"/>
  <c r="R2092" i="136"/>
  <c r="T2092" i="136"/>
  <c r="T1755" i="136"/>
  <c r="R1755" i="136"/>
  <c r="T1676" i="136"/>
  <c r="R1676" i="136"/>
  <c r="R1634" i="136"/>
  <c r="T1634" i="136"/>
  <c r="T1603" i="136"/>
  <c r="R1603" i="136"/>
  <c r="R1549" i="136"/>
  <c r="T1549" i="136"/>
  <c r="T1503" i="136"/>
  <c r="R1503" i="136"/>
  <c r="T1400" i="136"/>
  <c r="R1400" i="136"/>
  <c r="T1358" i="136"/>
  <c r="R1358" i="136"/>
  <c r="T1286" i="136"/>
  <c r="R1286" i="136"/>
  <c r="T1230" i="136"/>
  <c r="R1230" i="136"/>
  <c r="T1128" i="136"/>
  <c r="R1128" i="136"/>
  <c r="R1103" i="136"/>
  <c r="T1103" i="136"/>
  <c r="T1059" i="136"/>
  <c r="R1059" i="136"/>
  <c r="T1037" i="136"/>
  <c r="R1037" i="136"/>
  <c r="T1007" i="136"/>
  <c r="R1007" i="136"/>
  <c r="R912" i="136"/>
  <c r="T912" i="136"/>
  <c r="R881" i="136"/>
  <c r="T881" i="136"/>
  <c r="T843" i="136"/>
  <c r="R843" i="136"/>
  <c r="R811" i="136"/>
  <c r="T811" i="136"/>
  <c r="R653" i="136"/>
  <c r="T653" i="136"/>
  <c r="R581" i="136"/>
  <c r="T581" i="136"/>
  <c r="T993" i="136"/>
  <c r="R993" i="136"/>
  <c r="T846" i="136"/>
  <c r="R846" i="136"/>
  <c r="T988" i="136"/>
  <c r="R988" i="136"/>
  <c r="T2961" i="135"/>
  <c r="R2961" i="135"/>
  <c r="T2936" i="135"/>
  <c r="R2936" i="135"/>
  <c r="T2903" i="135"/>
  <c r="R2903" i="135"/>
  <c r="T2847" i="135"/>
  <c r="R2847" i="135"/>
  <c r="T2799" i="135"/>
  <c r="R2799" i="135"/>
  <c r="T2093" i="135"/>
  <c r="R2093" i="135"/>
  <c r="T1756" i="135"/>
  <c r="R1756" i="135"/>
  <c r="R1666" i="135"/>
  <c r="T1666" i="135"/>
  <c r="T1646" i="135"/>
  <c r="R1646" i="135"/>
  <c r="T1622" i="135"/>
  <c r="R1622" i="135"/>
  <c r="T1604" i="135"/>
  <c r="R1604" i="135"/>
  <c r="R1550" i="135"/>
  <c r="T1550" i="135"/>
  <c r="R1518" i="135"/>
  <c r="T1518" i="135"/>
  <c r="T1499" i="135"/>
  <c r="R1499" i="135"/>
  <c r="T1416" i="135"/>
  <c r="R1416" i="135"/>
  <c r="T1335" i="135"/>
  <c r="R1335" i="135"/>
  <c r="R1312" i="135"/>
  <c r="T1312" i="135"/>
  <c r="T1246" i="135"/>
  <c r="R1246" i="135"/>
  <c r="R1224" i="135"/>
  <c r="T1224" i="135"/>
  <c r="T1121" i="135"/>
  <c r="R1121" i="135"/>
  <c r="T1116" i="135"/>
  <c r="R1116" i="135"/>
  <c r="T1086" i="135"/>
  <c r="R1086" i="135"/>
  <c r="T1051" i="135"/>
  <c r="R1051" i="135"/>
  <c r="R1003" i="135"/>
  <c r="T1003" i="135"/>
  <c r="T982" i="135"/>
  <c r="R982" i="135"/>
  <c r="T930" i="135"/>
  <c r="R930" i="135"/>
  <c r="T925" i="135"/>
  <c r="R925" i="135"/>
  <c r="T895" i="135"/>
  <c r="R895" i="135"/>
  <c r="T880" i="135"/>
  <c r="R880" i="135"/>
  <c r="T860" i="135"/>
  <c r="R860" i="135"/>
  <c r="T836" i="135"/>
  <c r="R836" i="135"/>
  <c r="R749" i="135"/>
  <c r="T749" i="135"/>
  <c r="T597" i="135"/>
  <c r="R597" i="135"/>
  <c r="R932" i="135"/>
  <c r="T932" i="135"/>
  <c r="R751" i="135"/>
  <c r="T751" i="135"/>
  <c r="R431" i="135"/>
  <c r="T431" i="135"/>
  <c r="T892" i="135"/>
  <c r="R892" i="135"/>
  <c r="T717" i="135"/>
  <c r="R717" i="135"/>
  <c r="H1464" i="136"/>
  <c r="N1464" i="136"/>
  <c r="N1464" i="135"/>
  <c r="H1464" i="135"/>
  <c r="N1446" i="136"/>
  <c r="H1446" i="136"/>
  <c r="N1446" i="135"/>
  <c r="H1446" i="135"/>
  <c r="N2079" i="136"/>
  <c r="H2079" i="136"/>
  <c r="N2079" i="135"/>
  <c r="H2079" i="135"/>
  <c r="T2079" i="135" s="1"/>
  <c r="T2962" i="135"/>
  <c r="R2962" i="135"/>
  <c r="T2902" i="135"/>
  <c r="R2902" i="135"/>
  <c r="T2793" i="135"/>
  <c r="R2793" i="135"/>
  <c r="T2090" i="135"/>
  <c r="R2090" i="135"/>
  <c r="R1551" i="135"/>
  <c r="T1551" i="135"/>
  <c r="R1519" i="135"/>
  <c r="T1519" i="135"/>
  <c r="T1385" i="135"/>
  <c r="R1385" i="135"/>
  <c r="T1336" i="135"/>
  <c r="R1336" i="135"/>
  <c r="R1247" i="135"/>
  <c r="T1247" i="135"/>
  <c r="T1052" i="135"/>
  <c r="R1052" i="135"/>
  <c r="R1027" i="135"/>
  <c r="T1027" i="135"/>
  <c r="T983" i="135"/>
  <c r="R983" i="135"/>
  <c r="T861" i="135"/>
  <c r="R861" i="135"/>
  <c r="T750" i="135"/>
  <c r="R750" i="135"/>
  <c r="T658" i="135"/>
  <c r="R658" i="135"/>
  <c r="T981" i="135"/>
  <c r="R981" i="135"/>
  <c r="T862" i="135"/>
  <c r="R862" i="135"/>
  <c r="R426" i="135"/>
  <c r="T426" i="135"/>
  <c r="T2963" i="136"/>
  <c r="R2963" i="136"/>
  <c r="T2931" i="136"/>
  <c r="R2931" i="136"/>
  <c r="T2856" i="136"/>
  <c r="R2856" i="136"/>
  <c r="T2047" i="136"/>
  <c r="R2047" i="136"/>
  <c r="R1769" i="136"/>
  <c r="T1769" i="136"/>
  <c r="T1639" i="136"/>
  <c r="R1639" i="136"/>
  <c r="T1532" i="136"/>
  <c r="R1532" i="136"/>
  <c r="T1419" i="136"/>
  <c r="R1419" i="136"/>
  <c r="T1304" i="136"/>
  <c r="R1304" i="136"/>
  <c r="T1281" i="136"/>
  <c r="R1281" i="136"/>
  <c r="T1201" i="136"/>
  <c r="R1201" i="136"/>
  <c r="T1141" i="136"/>
  <c r="R1141" i="136"/>
  <c r="T1110" i="136"/>
  <c r="R1110" i="136"/>
  <c r="T1097" i="136"/>
  <c r="R1097" i="136"/>
  <c r="T1045" i="136"/>
  <c r="R1045" i="136"/>
  <c r="T1040" i="136"/>
  <c r="R1040" i="136"/>
  <c r="T2964" i="135"/>
  <c r="R2964" i="135"/>
  <c r="T2841" i="135"/>
  <c r="R2841" i="135"/>
  <c r="T2795" i="135"/>
  <c r="R2795" i="135"/>
  <c r="T1750" i="135"/>
  <c r="R1750" i="135"/>
  <c r="T1680" i="135"/>
  <c r="R1680" i="135"/>
  <c r="T1669" i="135"/>
  <c r="R1669" i="135"/>
  <c r="R1612" i="135"/>
  <c r="T1612" i="135"/>
  <c r="T1590" i="135"/>
  <c r="R1590" i="135"/>
  <c r="T1406" i="135"/>
  <c r="R1406" i="135"/>
  <c r="T1381" i="135"/>
  <c r="R1381" i="135"/>
  <c r="R1321" i="135"/>
  <c r="T1321" i="135"/>
  <c r="R1315" i="135"/>
  <c r="T1315" i="135"/>
  <c r="T1296" i="135"/>
  <c r="R1296" i="135"/>
  <c r="T1124" i="135"/>
  <c r="R1124" i="135"/>
  <c r="T1064" i="135"/>
  <c r="R1064" i="135"/>
  <c r="T1033" i="135"/>
  <c r="R1033" i="135"/>
  <c r="T997" i="135"/>
  <c r="R997" i="135"/>
  <c r="T963" i="135"/>
  <c r="R963" i="135"/>
  <c r="T933" i="135"/>
  <c r="R933" i="135"/>
  <c r="T918" i="135"/>
  <c r="R918" i="135"/>
  <c r="T898" i="135"/>
  <c r="R898" i="135"/>
  <c r="T873" i="135"/>
  <c r="R873" i="135"/>
  <c r="T649" i="135"/>
  <c r="R649" i="135"/>
  <c r="T566" i="135"/>
  <c r="R566" i="135"/>
  <c r="R432" i="135"/>
  <c r="T432" i="135"/>
  <c r="R1220" i="135"/>
  <c r="T1220" i="135"/>
  <c r="T1048" i="135"/>
  <c r="R1048" i="135"/>
  <c r="T944" i="135"/>
  <c r="R944" i="135"/>
  <c r="T790" i="135"/>
  <c r="R790" i="135"/>
  <c r="R423" i="135"/>
  <c r="T423" i="135"/>
  <c r="T2897" i="135"/>
  <c r="R2897" i="135"/>
  <c r="T2840" i="135"/>
  <c r="R2840" i="135"/>
  <c r="T1863" i="135"/>
  <c r="R1863" i="135"/>
  <c r="T1538" i="135"/>
  <c r="R1538" i="135"/>
  <c r="T1388" i="135"/>
  <c r="R1388" i="135"/>
  <c r="R1316" i="135"/>
  <c r="T1316" i="135"/>
  <c r="T1269" i="135"/>
  <c r="R1269" i="135"/>
  <c r="R1219" i="135"/>
  <c r="T1219" i="135"/>
  <c r="T998" i="135"/>
  <c r="R998" i="135"/>
  <c r="T964" i="135"/>
  <c r="R964" i="135"/>
  <c r="T849" i="135"/>
  <c r="R849" i="135"/>
  <c r="T823" i="135"/>
  <c r="R823" i="135"/>
  <c r="T650" i="135"/>
  <c r="R650" i="135"/>
  <c r="T584" i="135"/>
  <c r="R584" i="135"/>
  <c r="T2836" i="135"/>
  <c r="R2836" i="135"/>
  <c r="T1487" i="135"/>
  <c r="R1487" i="135"/>
  <c r="R1317" i="135"/>
  <c r="T1317" i="135"/>
  <c r="R1251" i="135"/>
  <c r="T1251" i="135"/>
  <c r="T1197" i="135"/>
  <c r="R1197" i="135"/>
  <c r="T2967" i="136"/>
  <c r="R2967" i="136"/>
  <c r="T2868" i="136"/>
  <c r="R2868" i="136"/>
  <c r="T2137" i="136"/>
  <c r="R2137" i="136"/>
  <c r="T1848" i="136"/>
  <c r="R1848" i="136"/>
  <c r="T1737" i="136"/>
  <c r="R1737" i="136"/>
  <c r="R1366" i="136"/>
  <c r="T1366" i="136"/>
  <c r="T1343" i="136"/>
  <c r="R1343" i="136"/>
  <c r="R1189" i="136"/>
  <c r="T1189" i="136"/>
  <c r="T1079" i="136"/>
  <c r="R1079" i="136"/>
  <c r="T1014" i="136"/>
  <c r="R1014" i="136"/>
  <c r="T888" i="136"/>
  <c r="R888" i="136"/>
  <c r="T598" i="136"/>
  <c r="R598" i="136"/>
  <c r="T569" i="136"/>
  <c r="R569" i="136"/>
  <c r="R27" i="136"/>
  <c r="T27" i="136"/>
  <c r="R2908" i="136"/>
  <c r="T2908" i="136"/>
  <c r="T1998" i="136"/>
  <c r="R1998" i="136"/>
  <c r="T1665" i="136"/>
  <c r="R1665" i="136"/>
  <c r="R1517" i="136"/>
  <c r="T1517" i="136"/>
  <c r="T1472" i="136"/>
  <c r="R1472" i="136"/>
  <c r="T1424" i="136"/>
  <c r="R1424" i="136"/>
  <c r="T1334" i="136"/>
  <c r="R1334" i="136"/>
  <c r="T1292" i="136"/>
  <c r="R1292" i="136"/>
  <c r="R1198" i="136"/>
  <c r="T1198" i="136"/>
  <c r="T1182" i="136"/>
  <c r="R1182" i="136"/>
  <c r="T1001" i="136"/>
  <c r="R1001" i="136"/>
  <c r="R721" i="136"/>
  <c r="T721" i="136"/>
  <c r="R560" i="136"/>
  <c r="T560" i="136"/>
  <c r="R1397" i="135"/>
  <c r="T1397" i="135"/>
  <c r="R1359" i="135"/>
  <c r="T1359" i="135"/>
  <c r="T1293" i="135"/>
  <c r="R1293" i="135"/>
  <c r="T1275" i="135"/>
  <c r="R1275" i="135"/>
  <c r="T1069" i="135"/>
  <c r="R1069" i="135"/>
  <c r="T1026" i="135"/>
  <c r="R1026" i="135"/>
  <c r="T960" i="135"/>
  <c r="R960" i="135"/>
  <c r="T710" i="135"/>
  <c r="R710" i="135"/>
  <c r="T571" i="135"/>
  <c r="R571" i="135"/>
  <c r="R429" i="135"/>
  <c r="T429" i="135"/>
  <c r="N1557" i="136"/>
  <c r="H1557" i="136"/>
  <c r="H1557" i="135"/>
  <c r="N1557" i="135"/>
  <c r="N1149" i="136"/>
  <c r="H1149" i="136"/>
  <c r="N1149" i="135"/>
  <c r="H1149" i="135"/>
  <c r="H1162" i="136"/>
  <c r="N1162" i="136"/>
  <c r="N1162" i="135"/>
  <c r="H1162" i="135"/>
  <c r="N1477" i="136"/>
  <c r="H1477" i="136"/>
  <c r="H1477" i="135"/>
  <c r="T1477" i="135" s="1"/>
  <c r="N1477" i="135"/>
  <c r="H1436" i="136"/>
  <c r="N1436" i="136"/>
  <c r="N1436" i="135"/>
  <c r="H1436" i="135"/>
  <c r="H1155" i="136"/>
  <c r="N1155" i="136"/>
  <c r="N1155" i="135"/>
  <c r="H1155" i="135"/>
  <c r="L1644" i="136"/>
  <c r="F1644" i="136"/>
  <c r="L1644" i="135"/>
  <c r="F1644" i="135"/>
  <c r="H1351" i="136"/>
  <c r="N1351" i="136"/>
  <c r="H1351" i="135"/>
  <c r="N1351" i="135"/>
  <c r="N1492" i="136"/>
  <c r="H1492" i="136"/>
  <c r="N1492" i="135"/>
  <c r="H1492" i="135"/>
  <c r="N1592" i="136"/>
  <c r="H1592" i="136"/>
  <c r="T1592" i="136" s="1"/>
  <c r="N1592" i="135"/>
  <c r="H1592" i="135"/>
  <c r="N1614" i="136"/>
  <c r="H1614" i="136"/>
  <c r="H1614" i="135"/>
  <c r="N1614" i="135"/>
  <c r="H395" i="136"/>
  <c r="N395" i="136"/>
  <c r="H395" i="135"/>
  <c r="T395" i="135" s="1"/>
  <c r="N395" i="135"/>
  <c r="H2002" i="136"/>
  <c r="N2002" i="136"/>
  <c r="N2002" i="135"/>
  <c r="H2002" i="135"/>
  <c r="T2962" i="136"/>
  <c r="R2962" i="136"/>
  <c r="T2932" i="136"/>
  <c r="R2932" i="136"/>
  <c r="T2902" i="136"/>
  <c r="R2902" i="136"/>
  <c r="T2875" i="136"/>
  <c r="R2875" i="136"/>
  <c r="T2793" i="136"/>
  <c r="R2793" i="136"/>
  <c r="R2090" i="136"/>
  <c r="T2090" i="136"/>
  <c r="R1753" i="136"/>
  <c r="T1753" i="136"/>
  <c r="R1667" i="136"/>
  <c r="T1667" i="136"/>
  <c r="R1618" i="136"/>
  <c r="T1618" i="136"/>
  <c r="R1519" i="136"/>
  <c r="T1519" i="136"/>
  <c r="T1474" i="136"/>
  <c r="R1474" i="136"/>
  <c r="R1379" i="136"/>
  <c r="T1360" i="136"/>
  <c r="R1360" i="136"/>
  <c r="R1294" i="136"/>
  <c r="T1294" i="136"/>
  <c r="R1247" i="136"/>
  <c r="T1192" i="136"/>
  <c r="R1192" i="136"/>
  <c r="T1122" i="136"/>
  <c r="R1122" i="136"/>
  <c r="T1117" i="136"/>
  <c r="R1117" i="136"/>
  <c r="T1087" i="136"/>
  <c r="R1087" i="136"/>
  <c r="R1068" i="136"/>
  <c r="T1068" i="136"/>
  <c r="T1052" i="136"/>
  <c r="R1052" i="136"/>
  <c r="R983" i="136"/>
  <c r="T983" i="136"/>
  <c r="R961" i="136"/>
  <c r="T896" i="136"/>
  <c r="R896" i="136"/>
  <c r="T879" i="136"/>
  <c r="R879" i="136"/>
  <c r="T861" i="136"/>
  <c r="R861" i="136"/>
  <c r="T828" i="136"/>
  <c r="R828" i="136"/>
  <c r="T658" i="136"/>
  <c r="R658" i="136"/>
  <c r="T592" i="136"/>
  <c r="R592" i="136"/>
  <c r="R572" i="136"/>
  <c r="T572" i="136"/>
  <c r="T430" i="136"/>
  <c r="R430" i="136"/>
  <c r="R981" i="136"/>
  <c r="T981" i="136"/>
  <c r="T862" i="136"/>
  <c r="R862" i="136"/>
  <c r="T656" i="136"/>
  <c r="R656" i="136"/>
  <c r="R1019" i="136"/>
  <c r="T1019" i="136"/>
  <c r="T2888" i="136"/>
  <c r="R2888" i="136"/>
  <c r="T2826" i="136"/>
  <c r="R2826" i="136"/>
  <c r="T2133" i="136"/>
  <c r="R2133" i="136"/>
  <c r="R1729" i="136"/>
  <c r="T1660" i="136"/>
  <c r="R1660" i="136"/>
  <c r="T1629" i="136"/>
  <c r="R1629" i="136"/>
  <c r="R1598" i="136"/>
  <c r="T1598" i="136"/>
  <c r="R1582" i="136"/>
  <c r="T1505" i="136"/>
  <c r="R1505" i="136"/>
  <c r="T1484" i="136"/>
  <c r="R1484" i="136"/>
  <c r="R1413" i="136"/>
  <c r="R1372" i="136"/>
  <c r="T1353" i="136"/>
  <c r="R1353" i="136"/>
  <c r="T1347" i="136"/>
  <c r="R1347" i="136"/>
  <c r="R1328" i="136"/>
  <c r="R1262" i="136"/>
  <c r="T1225" i="136"/>
  <c r="R1225" i="136"/>
  <c r="T1075" i="136"/>
  <c r="R1075" i="136"/>
  <c r="T2926" i="135"/>
  <c r="R2926" i="135"/>
  <c r="T2899" i="135"/>
  <c r="R2899" i="135"/>
  <c r="T2871" i="135"/>
  <c r="R2871" i="135"/>
  <c r="R2076" i="135"/>
  <c r="R1906" i="135"/>
  <c r="T1649" i="135"/>
  <c r="R1649" i="135"/>
  <c r="T1537" i="135"/>
  <c r="R1537" i="135"/>
  <c r="R1526" i="135"/>
  <c r="T1485" i="135"/>
  <c r="R1485" i="135"/>
  <c r="R1387" i="135"/>
  <c r="T1340" i="135"/>
  <c r="R1340" i="135"/>
  <c r="T1272" i="135"/>
  <c r="R1272" i="135"/>
  <c r="R1249" i="135"/>
  <c r="R1218" i="135"/>
  <c r="T1218" i="135"/>
  <c r="R1194" i="135"/>
  <c r="R1107" i="135"/>
  <c r="T1107" i="135"/>
  <c r="T1089" i="135"/>
  <c r="R1089" i="135"/>
  <c r="R1020" i="135"/>
  <c r="T968" i="135"/>
  <c r="R968" i="135"/>
  <c r="T853" i="135"/>
  <c r="R853" i="135"/>
  <c r="T824" i="135"/>
  <c r="R824" i="135"/>
  <c r="R752" i="135"/>
  <c r="T752" i="135"/>
  <c r="T591" i="135"/>
  <c r="R591" i="135"/>
  <c r="R1101" i="135"/>
  <c r="P296" i="136"/>
  <c r="T2952" i="136"/>
  <c r="R2952" i="136"/>
  <c r="R2897" i="136"/>
  <c r="T2866" i="136"/>
  <c r="R2866" i="136"/>
  <c r="T2840" i="136"/>
  <c r="R2840" i="136"/>
  <c r="T2796" i="136"/>
  <c r="R2796" i="136"/>
  <c r="T2077" i="136"/>
  <c r="R2077" i="136"/>
  <c r="R1751" i="136"/>
  <c r="R1650" i="136"/>
  <c r="R1538" i="136"/>
  <c r="T1538" i="136"/>
  <c r="R1486" i="136"/>
  <c r="T1486" i="136"/>
  <c r="T1430" i="136"/>
  <c r="R1430" i="136"/>
  <c r="R1382" i="136"/>
  <c r="R1322" i="136"/>
  <c r="R1250" i="136"/>
  <c r="T1219" i="136"/>
  <c r="R1219" i="136"/>
  <c r="T1188" i="136"/>
  <c r="R1188" i="136"/>
  <c r="T1106" i="136"/>
  <c r="R1106" i="136"/>
  <c r="T1090" i="136"/>
  <c r="R1090" i="136"/>
  <c r="T1021" i="136"/>
  <c r="R1021" i="136"/>
  <c r="R969" i="136"/>
  <c r="R964" i="136"/>
  <c r="R917" i="136"/>
  <c r="T899" i="136"/>
  <c r="R899" i="136"/>
  <c r="T849" i="136"/>
  <c r="R849" i="136"/>
  <c r="R823" i="136"/>
  <c r="T823" i="136"/>
  <c r="T650" i="136"/>
  <c r="R650" i="136"/>
  <c r="T433" i="136"/>
  <c r="R433" i="136"/>
  <c r="T1183" i="136"/>
  <c r="R1183" i="136"/>
  <c r="T1081" i="136"/>
  <c r="R1081" i="136"/>
  <c r="T1031" i="136"/>
  <c r="R1031" i="136"/>
  <c r="R875" i="136"/>
  <c r="T875" i="136"/>
  <c r="P329" i="136"/>
  <c r="T2966" i="136"/>
  <c r="R2966" i="136"/>
  <c r="R2925" i="136"/>
  <c r="T2925" i="136"/>
  <c r="T2867" i="136"/>
  <c r="R2867" i="136"/>
  <c r="T2836" i="136"/>
  <c r="R2836" i="136"/>
  <c r="T2078" i="136"/>
  <c r="R2078" i="136"/>
  <c r="T1738" i="136"/>
  <c r="R1738" i="136"/>
  <c r="T1675" i="136"/>
  <c r="R1675" i="136"/>
  <c r="T1671" i="136"/>
  <c r="R1671" i="136"/>
  <c r="T1623" i="136"/>
  <c r="R1623" i="136"/>
  <c r="R1611" i="136"/>
  <c r="T1611" i="136"/>
  <c r="T1539" i="136"/>
  <c r="R1539" i="136"/>
  <c r="T1487" i="136"/>
  <c r="R1487" i="136"/>
  <c r="T1431" i="136"/>
  <c r="R1431" i="136"/>
  <c r="T1408" i="136"/>
  <c r="R1408" i="136"/>
  <c r="R1371" i="136"/>
  <c r="T1342" i="136"/>
  <c r="R1342" i="136"/>
  <c r="R1197" i="136"/>
  <c r="T1197" i="136"/>
  <c r="T887" i="136"/>
  <c r="R887" i="136"/>
  <c r="T232" i="135"/>
  <c r="R232" i="135"/>
  <c r="T2910" i="135"/>
  <c r="R2910" i="135"/>
  <c r="T2851" i="135"/>
  <c r="R2851" i="135"/>
  <c r="R2806" i="135"/>
  <c r="T2091" i="135"/>
  <c r="R2091" i="135"/>
  <c r="R1754" i="135"/>
  <c r="T1754" i="135"/>
  <c r="R1724" i="135"/>
  <c r="T1664" i="135"/>
  <c r="R1664" i="135"/>
  <c r="T1633" i="135"/>
  <c r="R1633" i="135"/>
  <c r="T1602" i="135"/>
  <c r="R1602" i="135"/>
  <c r="R1548" i="135"/>
  <c r="T1548" i="135"/>
  <c r="T1516" i="135"/>
  <c r="R1516" i="135"/>
  <c r="T1502" i="135"/>
  <c r="R1502" i="135"/>
  <c r="T1423" i="135"/>
  <c r="R1423" i="135"/>
  <c r="T1399" i="135"/>
  <c r="R1399" i="135"/>
  <c r="R1357" i="135"/>
  <c r="T1357" i="135"/>
  <c r="T1339" i="135"/>
  <c r="R1339" i="135"/>
  <c r="R1244" i="135"/>
  <c r="T1184" i="135"/>
  <c r="R1184" i="135"/>
  <c r="T1071" i="135"/>
  <c r="R1071" i="135"/>
  <c r="T1000" i="135"/>
  <c r="R1000" i="135"/>
  <c r="T971" i="135"/>
  <c r="R971" i="135"/>
  <c r="T891" i="135"/>
  <c r="R891" i="135"/>
  <c r="T872" i="135"/>
  <c r="R872" i="135"/>
  <c r="T851" i="135"/>
  <c r="R851" i="135"/>
  <c r="T814" i="135"/>
  <c r="R814" i="135"/>
  <c r="T652" i="135"/>
  <c r="R652" i="135"/>
  <c r="T975" i="135"/>
  <c r="R975" i="135"/>
  <c r="T919" i="135"/>
  <c r="R919" i="135"/>
  <c r="T556" i="135"/>
  <c r="R556" i="135"/>
  <c r="T850" i="135"/>
  <c r="R850" i="135"/>
  <c r="T2960" i="135"/>
  <c r="R2960" i="135"/>
  <c r="T2922" i="135"/>
  <c r="R2922" i="135"/>
  <c r="R2893" i="135"/>
  <c r="T2893" i="135"/>
  <c r="T2865" i="135"/>
  <c r="R2865" i="135"/>
  <c r="T2835" i="135"/>
  <c r="R2835" i="135"/>
  <c r="R2138" i="135"/>
  <c r="T2138" i="135"/>
  <c r="R2073" i="135"/>
  <c r="T2073" i="135"/>
  <c r="T1806" i="135"/>
  <c r="R1806" i="135"/>
  <c r="T1734" i="135"/>
  <c r="R1734" i="135"/>
  <c r="T1673" i="135"/>
  <c r="R1673" i="135"/>
  <c r="R1626" i="135"/>
  <c r="T1626" i="135"/>
  <c r="T1541" i="135"/>
  <c r="R1541" i="135"/>
  <c r="T1429" i="135"/>
  <c r="R1429" i="135"/>
  <c r="T1410" i="135"/>
  <c r="R1410" i="135"/>
  <c r="T1344" i="135"/>
  <c r="R1344" i="135"/>
  <c r="R1325" i="135"/>
  <c r="T1325" i="135"/>
  <c r="T1278" i="135"/>
  <c r="R1278" i="135"/>
  <c r="R1215" i="135"/>
  <c r="T1215" i="135"/>
  <c r="T1120" i="135"/>
  <c r="R1120" i="135"/>
  <c r="T1085" i="135"/>
  <c r="R1085" i="135"/>
  <c r="T1070" i="135"/>
  <c r="R1070" i="135"/>
  <c r="T1025" i="135"/>
  <c r="R1025" i="135"/>
  <c r="T1005" i="135"/>
  <c r="R1005" i="135"/>
  <c r="T959" i="135"/>
  <c r="R959" i="135"/>
  <c r="T943" i="135"/>
  <c r="R943" i="135"/>
  <c r="R924" i="135"/>
  <c r="T924" i="135"/>
  <c r="T894" i="135"/>
  <c r="R894" i="135"/>
  <c r="T889" i="135"/>
  <c r="R889" i="135"/>
  <c r="T859" i="135"/>
  <c r="R859" i="135"/>
  <c r="T785" i="135"/>
  <c r="R785" i="135"/>
  <c r="T711" i="135"/>
  <c r="R711" i="135"/>
  <c r="T599" i="135"/>
  <c r="R599" i="135"/>
  <c r="T570" i="135"/>
  <c r="R570" i="135"/>
  <c r="R428" i="135"/>
  <c r="T428" i="135"/>
  <c r="T611" i="135"/>
  <c r="R611" i="135"/>
  <c r="T815" i="135"/>
  <c r="R815" i="135"/>
  <c r="T2961" i="136"/>
  <c r="R2961" i="136"/>
  <c r="T2936" i="136"/>
  <c r="R2936" i="136"/>
  <c r="T2877" i="136"/>
  <c r="R2877" i="136"/>
  <c r="T2799" i="136"/>
  <c r="R2799" i="136"/>
  <c r="T1907" i="136"/>
  <c r="R1907" i="136"/>
  <c r="T1677" i="136"/>
  <c r="R1677" i="136"/>
  <c r="T1666" i="136"/>
  <c r="R1666" i="136"/>
  <c r="R1622" i="136"/>
  <c r="T1622" i="136"/>
  <c r="T1604" i="136"/>
  <c r="R1604" i="136"/>
  <c r="T1550" i="136"/>
  <c r="R1550" i="136"/>
  <c r="R1518" i="136"/>
  <c r="T1518" i="136"/>
  <c r="T1499" i="136"/>
  <c r="R1499" i="136"/>
  <c r="T1473" i="136"/>
  <c r="R1473" i="136"/>
  <c r="T1416" i="136"/>
  <c r="R1416" i="136"/>
  <c r="T1335" i="136"/>
  <c r="R1335" i="136"/>
  <c r="R1293" i="136"/>
  <c r="T1293" i="136"/>
  <c r="T1275" i="136"/>
  <c r="R1275" i="136"/>
  <c r="T1224" i="136"/>
  <c r="R1224" i="136"/>
  <c r="T1116" i="136"/>
  <c r="R1116" i="136"/>
  <c r="T1086" i="136"/>
  <c r="R1086" i="136"/>
  <c r="T1051" i="136"/>
  <c r="R1051" i="136"/>
  <c r="T1003" i="136"/>
  <c r="R1003" i="136"/>
  <c r="T895" i="136"/>
  <c r="R895" i="136"/>
  <c r="T880" i="136"/>
  <c r="R880" i="136"/>
  <c r="T710" i="136"/>
  <c r="R710" i="136"/>
  <c r="T597" i="136"/>
  <c r="R597" i="136"/>
  <c r="T571" i="136"/>
  <c r="R571" i="136"/>
  <c r="T892" i="136"/>
  <c r="R892" i="136"/>
  <c r="T717" i="136"/>
  <c r="R717" i="136"/>
  <c r="N2179" i="136"/>
  <c r="H2179" i="136"/>
  <c r="N2179" i="135"/>
  <c r="H2179" i="135"/>
  <c r="H1437" i="136"/>
  <c r="N1437" i="136"/>
  <c r="N1437" i="135"/>
  <c r="H1437" i="135"/>
  <c r="N435" i="136"/>
  <c r="H435" i="136"/>
  <c r="N435" i="135"/>
  <c r="H435" i="135"/>
  <c r="N2140" i="136"/>
  <c r="H2140" i="136"/>
  <c r="N2140" i="135"/>
  <c r="H2140" i="135"/>
  <c r="N2183" i="136"/>
  <c r="H2183" i="136"/>
  <c r="N2183" i="135"/>
  <c r="H2183" i="135"/>
  <c r="N2185" i="136"/>
  <c r="H2185" i="136"/>
  <c r="N2185" i="135"/>
  <c r="H2185" i="135"/>
  <c r="N1445" i="136"/>
  <c r="H1445" i="136"/>
  <c r="N1445" i="135"/>
  <c r="H1445" i="135"/>
  <c r="N1161" i="136"/>
  <c r="H1161" i="136"/>
  <c r="H1161" i="135"/>
  <c r="N1161" i="135"/>
  <c r="N2163" i="136"/>
  <c r="H2163" i="136"/>
  <c r="N2163" i="135"/>
  <c r="H2163" i="135"/>
  <c r="N2168" i="136"/>
  <c r="H2168" i="136"/>
  <c r="T2168" i="136" s="1"/>
  <c r="N2168" i="135"/>
  <c r="H2168" i="135"/>
  <c r="H2170" i="136"/>
  <c r="T2170" i="136" s="1"/>
  <c r="N2170" i="136"/>
  <c r="N2170" i="135"/>
  <c r="H2170" i="135"/>
  <c r="H1444" i="136"/>
  <c r="N1444" i="136"/>
  <c r="N1444" i="135"/>
  <c r="H1444" i="135"/>
  <c r="N1160" i="136"/>
  <c r="H1160" i="136"/>
  <c r="H1160" i="135"/>
  <c r="N1160" i="135"/>
  <c r="N1154" i="136"/>
  <c r="H1154" i="136"/>
  <c r="H1154" i="135"/>
  <c r="N1154" i="135"/>
  <c r="N2164" i="136"/>
  <c r="H2164" i="136"/>
  <c r="N2164" i="135"/>
  <c r="H2164" i="135"/>
  <c r="N1145" i="136"/>
  <c r="H1145" i="136"/>
  <c r="H1145" i="135"/>
  <c r="N1145" i="135"/>
  <c r="N1383" i="136"/>
  <c r="H1383" i="136"/>
  <c r="T1383" i="136" s="1"/>
  <c r="H1383" i="135"/>
  <c r="T1383" i="135" s="1"/>
  <c r="N1383" i="135"/>
  <c r="N1319" i="136"/>
  <c r="H1319" i="136"/>
  <c r="T1319" i="136" s="1"/>
  <c r="N1319" i="135"/>
  <c r="H1319" i="135"/>
  <c r="H1255" i="136"/>
  <c r="T1255" i="136" s="1"/>
  <c r="N1255" i="136"/>
  <c r="H1255" i="135"/>
  <c r="N1255" i="135"/>
  <c r="N1415" i="136"/>
  <c r="H1415" i="136"/>
  <c r="N1415" i="135"/>
  <c r="H1415" i="135"/>
  <c r="N2174" i="136"/>
  <c r="H2174" i="136"/>
  <c r="N2174" i="135"/>
  <c r="H2174" i="135"/>
  <c r="N1772" i="136"/>
  <c r="H1772" i="136"/>
  <c r="H1772" i="135"/>
  <c r="N1772" i="135"/>
  <c r="N1849" i="136"/>
  <c r="H1849" i="136"/>
  <c r="N1849" i="135"/>
  <c r="H1849" i="135"/>
  <c r="N2125" i="136"/>
  <c r="H2125" i="136"/>
  <c r="N2125" i="135"/>
  <c r="H2125" i="135"/>
  <c r="R1908" i="136"/>
  <c r="T1908" i="136"/>
  <c r="T1551" i="136"/>
  <c r="R1551" i="136"/>
  <c r="T1495" i="136"/>
  <c r="R1495" i="136"/>
  <c r="T1404" i="136"/>
  <c r="R1404" i="136"/>
  <c r="T1336" i="136"/>
  <c r="R1336" i="136"/>
  <c r="R1216" i="136"/>
  <c r="T1216" i="136"/>
  <c r="T995" i="136"/>
  <c r="R995" i="136"/>
  <c r="T426" i="136"/>
  <c r="R426" i="136"/>
  <c r="T2955" i="135"/>
  <c r="R2955" i="135"/>
  <c r="T2917" i="135"/>
  <c r="R2917" i="135"/>
  <c r="T2872" i="135"/>
  <c r="R2872" i="135"/>
  <c r="T2088" i="135"/>
  <c r="R2088" i="135"/>
  <c r="T1648" i="135"/>
  <c r="R1648" i="135"/>
  <c r="T1589" i="135"/>
  <c r="R1589" i="135"/>
  <c r="R1552" i="135"/>
  <c r="T1552" i="135"/>
  <c r="T1405" i="135"/>
  <c r="R1405" i="135"/>
  <c r="T1380" i="135"/>
  <c r="R1380" i="135"/>
  <c r="T1352" i="135"/>
  <c r="R1352" i="135"/>
  <c r="R1314" i="135"/>
  <c r="T1314" i="135"/>
  <c r="R1271" i="135"/>
  <c r="T1271" i="135"/>
  <c r="T1108" i="135"/>
  <c r="R1108" i="135"/>
  <c r="T1088" i="135"/>
  <c r="R1088" i="135"/>
  <c r="T2964" i="136"/>
  <c r="R2964" i="136"/>
  <c r="R2926" i="136"/>
  <c r="T2926" i="136"/>
  <c r="R2899" i="136"/>
  <c r="T2899" i="136"/>
  <c r="T2871" i="136"/>
  <c r="R2871" i="136"/>
  <c r="T2841" i="136"/>
  <c r="R2841" i="136"/>
  <c r="T2795" i="136"/>
  <c r="R2795" i="136"/>
  <c r="R2076" i="136"/>
  <c r="T2076" i="136"/>
  <c r="R1906" i="136"/>
  <c r="T1906" i="136"/>
  <c r="T1680" i="136"/>
  <c r="R1680" i="136"/>
  <c r="T1669" i="136"/>
  <c r="R1669" i="136"/>
  <c r="R1612" i="136"/>
  <c r="T1612" i="136"/>
  <c r="T1537" i="136"/>
  <c r="R1537" i="136"/>
  <c r="R1526" i="136"/>
  <c r="T1526" i="136"/>
  <c r="T1485" i="136"/>
  <c r="R1485" i="136"/>
  <c r="T1469" i="136"/>
  <c r="R1469" i="136"/>
  <c r="T1406" i="136"/>
  <c r="R1406" i="136"/>
  <c r="T1340" i="136"/>
  <c r="R1340" i="136"/>
  <c r="T1296" i="136"/>
  <c r="R1296" i="136"/>
  <c r="R1218" i="136"/>
  <c r="T1218" i="136"/>
  <c r="T1194" i="136"/>
  <c r="R1194" i="136"/>
  <c r="T1124" i="136"/>
  <c r="R1124" i="136"/>
  <c r="T1089" i="136"/>
  <c r="R1089" i="136"/>
  <c r="T1033" i="136"/>
  <c r="R1033" i="136"/>
  <c r="R1020" i="136"/>
  <c r="T1020" i="136"/>
  <c r="T997" i="136"/>
  <c r="R997" i="136"/>
  <c r="R933" i="136"/>
  <c r="T898" i="136"/>
  <c r="R898" i="136"/>
  <c r="R873" i="136"/>
  <c r="T873" i="136"/>
  <c r="T853" i="136"/>
  <c r="R853" i="136"/>
  <c r="R649" i="136"/>
  <c r="T649" i="136"/>
  <c r="T566" i="136"/>
  <c r="R566" i="136"/>
  <c r="T432" i="136"/>
  <c r="R432" i="136"/>
  <c r="R1220" i="136"/>
  <c r="T1220" i="136"/>
  <c r="R1101" i="136"/>
  <c r="T1101" i="136"/>
  <c r="T790" i="136"/>
  <c r="R790" i="136"/>
  <c r="R1863" i="136"/>
  <c r="T1863" i="136"/>
  <c r="T1681" i="136"/>
  <c r="R1681" i="136"/>
  <c r="T1670" i="136"/>
  <c r="R1670" i="136"/>
  <c r="R1613" i="136"/>
  <c r="T1613" i="136"/>
  <c r="T1407" i="136"/>
  <c r="R1407" i="136"/>
  <c r="R1341" i="136"/>
  <c r="T1341" i="136"/>
  <c r="T1288" i="136"/>
  <c r="R1288" i="136"/>
  <c r="T1125" i="136"/>
  <c r="R1125" i="136"/>
  <c r="T1034" i="136"/>
  <c r="R1034" i="136"/>
  <c r="T998" i="136"/>
  <c r="R998" i="136"/>
  <c r="R874" i="136"/>
  <c r="T874" i="136"/>
  <c r="R563" i="136"/>
  <c r="T563" i="136"/>
  <c r="T584" i="136"/>
  <c r="R584" i="136"/>
  <c r="T2797" i="136"/>
  <c r="R2797" i="136"/>
  <c r="T1852" i="136"/>
  <c r="R1852" i="136"/>
  <c r="T1528" i="136"/>
  <c r="R1528" i="136"/>
  <c r="T1276" i="136"/>
  <c r="R1276" i="136"/>
  <c r="T1083" i="136"/>
  <c r="R1083" i="136"/>
  <c r="R2937" i="135"/>
  <c r="T2937" i="135"/>
  <c r="T2880" i="135"/>
  <c r="R2880" i="135"/>
  <c r="T2001" i="135"/>
  <c r="R2001" i="135"/>
  <c r="R1644" i="135"/>
  <c r="T1644" i="135"/>
  <c r="R1310" i="135"/>
  <c r="T1310" i="135"/>
  <c r="T1291" i="135"/>
  <c r="R1291" i="135"/>
  <c r="T1285" i="135"/>
  <c r="R1285" i="135"/>
  <c r="T1229" i="135"/>
  <c r="R1229" i="135"/>
  <c r="T1206" i="135"/>
  <c r="R1206" i="135"/>
  <c r="R1127" i="135"/>
  <c r="T1127" i="135"/>
  <c r="T1036" i="135"/>
  <c r="R1036" i="135"/>
  <c r="T1006" i="135"/>
  <c r="R1006" i="135"/>
  <c r="T956" i="135"/>
  <c r="R956" i="135"/>
  <c r="T936" i="135"/>
  <c r="R936" i="135"/>
  <c r="T911" i="135"/>
  <c r="R911" i="135"/>
  <c r="R748" i="135"/>
  <c r="T748" i="135"/>
  <c r="R561" i="135"/>
  <c r="T561" i="135"/>
  <c r="T110" i="135"/>
  <c r="R110" i="135"/>
  <c r="T854" i="135"/>
  <c r="R854" i="135"/>
  <c r="T714" i="135"/>
  <c r="R714" i="135"/>
  <c r="T1657" i="135"/>
  <c r="R1657" i="135"/>
  <c r="R1607" i="135"/>
  <c r="T1607" i="135"/>
  <c r="T1585" i="135"/>
  <c r="R1585" i="135"/>
  <c r="T1513" i="135"/>
  <c r="R1513" i="135"/>
  <c r="T1489" i="135"/>
  <c r="R1489" i="135"/>
  <c r="R1307" i="135"/>
  <c r="T1307" i="135"/>
  <c r="R1259" i="135"/>
  <c r="T1259" i="135"/>
  <c r="R1190" i="135"/>
  <c r="R1115" i="135"/>
  <c r="T1115" i="135"/>
  <c r="T986" i="135"/>
  <c r="R986" i="135"/>
  <c r="T840" i="135"/>
  <c r="R840" i="135"/>
  <c r="T906" i="135"/>
  <c r="R906" i="135"/>
  <c r="T2903" i="136"/>
  <c r="R2903" i="136"/>
  <c r="R2093" i="136"/>
  <c r="T2093" i="136"/>
  <c r="R1756" i="136"/>
  <c r="T1756" i="136"/>
  <c r="R1397" i="136"/>
  <c r="R1378" i="136"/>
  <c r="T1359" i="136"/>
  <c r="R1359" i="136"/>
  <c r="R1312" i="136"/>
  <c r="R1246" i="136"/>
  <c r="T1191" i="136"/>
  <c r="R1191" i="136"/>
  <c r="T1121" i="136"/>
  <c r="R1121" i="136"/>
  <c r="R1069" i="136"/>
  <c r="T1069" i="136"/>
  <c r="R982" i="136"/>
  <c r="T982" i="136"/>
  <c r="R960" i="136"/>
  <c r="T860" i="136"/>
  <c r="R860" i="136"/>
  <c r="R836" i="136"/>
  <c r="R749" i="136"/>
  <c r="T429" i="136"/>
  <c r="R429" i="136"/>
  <c r="R932" i="136"/>
  <c r="T431" i="136"/>
  <c r="R431" i="136"/>
  <c r="H1151" i="136"/>
  <c r="N1151" i="136"/>
  <c r="N1151" i="135"/>
  <c r="H1151" i="135"/>
  <c r="N1393" i="136"/>
  <c r="H1393" i="136"/>
  <c r="N1393" i="135"/>
  <c r="H1393" i="135"/>
  <c r="N852" i="136"/>
  <c r="H852" i="136"/>
  <c r="N852" i="135"/>
  <c r="H852" i="135"/>
  <c r="N1148" i="136"/>
  <c r="H1148" i="136"/>
  <c r="N1148" i="135"/>
  <c r="H1148" i="135"/>
  <c r="N1739" i="136"/>
  <c r="H1739" i="136"/>
  <c r="H1739" i="135"/>
  <c r="N1739" i="135"/>
  <c r="N2969" i="136"/>
  <c r="H2969" i="136"/>
  <c r="N2969" i="135"/>
  <c r="H2969" i="135"/>
  <c r="N1456" i="136"/>
  <c r="H1456" i="136"/>
  <c r="N1456" i="135"/>
  <c r="H1456" i="135"/>
  <c r="N1450" i="136"/>
  <c r="H1450" i="136"/>
  <c r="N1450" i="135"/>
  <c r="H1450" i="135"/>
  <c r="N1159" i="136"/>
  <c r="H1159" i="136"/>
  <c r="N1159" i="135"/>
  <c r="H1159" i="135"/>
  <c r="N1153" i="136"/>
  <c r="H1153" i="136"/>
  <c r="H1153" i="135"/>
  <c r="N1153" i="135"/>
  <c r="N1146" i="136"/>
  <c r="H1146" i="136"/>
  <c r="H1146" i="135"/>
  <c r="N1146" i="135"/>
  <c r="N1440" i="136"/>
  <c r="H1440" i="136"/>
  <c r="N1440" i="135"/>
  <c r="H1440" i="135"/>
  <c r="N2184" i="136"/>
  <c r="H2184" i="136"/>
  <c r="H2184" i="135"/>
  <c r="N2184" i="135"/>
  <c r="N1265" i="136"/>
  <c r="H1265" i="136"/>
  <c r="N1265" i="135"/>
  <c r="H1265" i="135"/>
  <c r="T1265" i="135" s="1"/>
  <c r="N1651" i="136"/>
  <c r="H1651" i="136"/>
  <c r="T1651" i="136" s="1"/>
  <c r="N1651" i="135"/>
  <c r="H1651" i="135"/>
  <c r="H1435" i="136"/>
  <c r="N1435" i="136"/>
  <c r="N1435" i="135"/>
  <c r="H1435" i="135"/>
  <c r="N1297" i="136"/>
  <c r="H1297" i="136"/>
  <c r="H1297" i="135"/>
  <c r="N1297" i="135"/>
  <c r="H2167" i="136"/>
  <c r="T2167" i="136" s="1"/>
  <c r="N2167" i="136"/>
  <c r="N2167" i="135"/>
  <c r="H2167" i="135"/>
  <c r="N394" i="136"/>
  <c r="H394" i="136"/>
  <c r="N394" i="135"/>
  <c r="H394" i="135"/>
  <c r="T2916" i="135"/>
  <c r="R2916" i="135"/>
  <c r="T2887" i="135"/>
  <c r="R2887" i="135"/>
  <c r="T2860" i="135"/>
  <c r="R2860" i="135"/>
  <c r="R2831" i="135"/>
  <c r="T2831" i="135"/>
  <c r="T2132" i="135"/>
  <c r="R2132" i="135"/>
  <c r="T1797" i="135"/>
  <c r="R1797" i="135"/>
  <c r="T1659" i="135"/>
  <c r="R1659" i="135"/>
  <c r="T1638" i="135"/>
  <c r="R1638" i="135"/>
  <c r="T1628" i="135"/>
  <c r="R1628" i="135"/>
  <c r="T1597" i="135"/>
  <c r="R1597" i="135"/>
  <c r="T1587" i="135"/>
  <c r="R1587" i="135"/>
  <c r="T1418" i="135"/>
  <c r="R1418" i="135"/>
  <c r="T1412" i="135"/>
  <c r="R1412" i="135"/>
  <c r="R1346" i="135"/>
  <c r="T1346" i="135"/>
  <c r="T1303" i="135"/>
  <c r="R1303" i="135"/>
  <c r="T1280" i="135"/>
  <c r="R1280" i="135"/>
  <c r="R1243" i="135"/>
  <c r="T1243" i="135"/>
  <c r="T1140" i="135"/>
  <c r="R1140" i="135"/>
  <c r="T1109" i="135"/>
  <c r="R1109" i="135"/>
  <c r="T1096" i="135"/>
  <c r="R1096" i="135"/>
  <c r="T1074" i="135"/>
  <c r="R1074" i="135"/>
  <c r="T1009" i="135"/>
  <c r="R1009" i="135"/>
  <c r="T949" i="135"/>
  <c r="R949" i="135"/>
  <c r="T910" i="135"/>
  <c r="R910" i="135"/>
  <c r="R883" i="135"/>
  <c r="T883" i="135"/>
  <c r="T867" i="135"/>
  <c r="R867" i="135"/>
  <c r="T786" i="135"/>
  <c r="R786" i="135"/>
  <c r="T713" i="135"/>
  <c r="R713" i="135"/>
  <c r="T610" i="135"/>
  <c r="R610" i="135"/>
  <c r="T557" i="135"/>
  <c r="R557" i="135"/>
  <c r="T884" i="135"/>
  <c r="R884" i="135"/>
  <c r="T787" i="135"/>
  <c r="R787" i="135"/>
  <c r="T842" i="135"/>
  <c r="R842" i="135"/>
  <c r="T2845" i="135"/>
  <c r="R2845" i="135"/>
  <c r="T2794" i="135"/>
  <c r="R2794" i="135"/>
  <c r="R1909" i="135"/>
  <c r="T1749" i="135"/>
  <c r="R1749" i="135"/>
  <c r="R1679" i="135"/>
  <c r="T1668" i="135"/>
  <c r="R1668" i="135"/>
  <c r="R1617" i="135"/>
  <c r="T1617" i="135"/>
  <c r="R1525" i="135"/>
  <c r="T1494" i="135"/>
  <c r="R1494" i="135"/>
  <c r="R1475" i="135"/>
  <c r="R1333" i="135"/>
  <c r="T1333" i="135"/>
  <c r="T1295" i="135"/>
  <c r="R1295" i="135"/>
  <c r="R1248" i="135"/>
  <c r="R1217" i="135"/>
  <c r="T1217" i="135"/>
  <c r="R1193" i="135"/>
  <c r="R1123" i="135"/>
  <c r="T1123" i="135"/>
  <c r="R1063" i="135"/>
  <c r="T1063" i="135"/>
  <c r="R1043" i="135"/>
  <c r="R1750" i="136"/>
  <c r="R1649" i="136"/>
  <c r="R1381" i="136"/>
  <c r="R1321" i="136"/>
  <c r="R1315" i="136"/>
  <c r="R1249" i="136"/>
  <c r="T1107" i="136"/>
  <c r="R1107" i="136"/>
  <c r="R1064" i="136"/>
  <c r="T824" i="136"/>
  <c r="R824" i="136"/>
  <c r="R591" i="136"/>
  <c r="T591" i="136"/>
  <c r="T1048" i="136"/>
  <c r="R1048" i="136"/>
  <c r="T944" i="136"/>
  <c r="R944" i="136"/>
  <c r="T423" i="136"/>
  <c r="R423" i="136"/>
  <c r="T2965" i="135"/>
  <c r="R2965" i="135"/>
  <c r="T2927" i="135"/>
  <c r="R2927" i="135"/>
  <c r="T2828" i="135"/>
  <c r="R2828" i="135"/>
  <c r="T2123" i="135"/>
  <c r="R2123" i="135"/>
  <c r="T1771" i="135"/>
  <c r="R1771" i="135"/>
  <c r="T1641" i="135"/>
  <c r="R1641" i="135"/>
  <c r="R1631" i="135"/>
  <c r="T1631" i="135"/>
  <c r="T1600" i="135"/>
  <c r="R1600" i="135"/>
  <c r="R1555" i="135"/>
  <c r="T1555" i="135"/>
  <c r="T1514" i="135"/>
  <c r="R1514" i="135"/>
  <c r="T1421" i="135"/>
  <c r="R1421" i="135"/>
  <c r="T1403" i="135"/>
  <c r="R1403" i="135"/>
  <c r="T1355" i="135"/>
  <c r="R1355" i="135"/>
  <c r="R1349" i="135"/>
  <c r="T1349" i="135"/>
  <c r="R1308" i="135"/>
  <c r="T1308" i="135"/>
  <c r="R1134" i="135"/>
  <c r="T1134" i="135"/>
  <c r="T1112" i="135"/>
  <c r="R1112" i="135"/>
  <c r="T1077" i="135"/>
  <c r="R1077" i="135"/>
  <c r="T1032" i="135"/>
  <c r="R1032" i="135"/>
  <c r="T1012" i="135"/>
  <c r="R1012" i="135"/>
  <c r="T987" i="135"/>
  <c r="R987" i="135"/>
  <c r="T967" i="135"/>
  <c r="R967" i="135"/>
  <c r="T948" i="135"/>
  <c r="R948" i="135"/>
  <c r="T905" i="135"/>
  <c r="R905" i="135"/>
  <c r="T886" i="135"/>
  <c r="R886" i="135"/>
  <c r="T789" i="135"/>
  <c r="R789" i="135"/>
  <c r="T604" i="135"/>
  <c r="R604" i="135"/>
  <c r="R425" i="135"/>
  <c r="T425" i="135"/>
  <c r="T1350" i="135"/>
  <c r="R1350" i="135"/>
  <c r="T1062" i="135"/>
  <c r="R1062" i="135"/>
  <c r="T965" i="135"/>
  <c r="R965" i="135"/>
  <c r="T900" i="135"/>
  <c r="R900" i="135"/>
  <c r="T2953" i="135"/>
  <c r="R2953" i="135"/>
  <c r="T2909" i="135"/>
  <c r="R2909" i="135"/>
  <c r="T2852" i="135"/>
  <c r="R2852" i="135"/>
  <c r="T2000" i="135"/>
  <c r="R2000" i="135"/>
  <c r="T1726" i="135"/>
  <c r="R1726" i="135"/>
  <c r="R1663" i="135"/>
  <c r="T1663" i="135"/>
  <c r="T1642" i="135"/>
  <c r="R1642" i="135"/>
  <c r="T1601" i="135"/>
  <c r="R1601" i="135"/>
  <c r="R1553" i="135"/>
  <c r="T1553" i="135"/>
  <c r="T1501" i="135"/>
  <c r="R1501" i="135"/>
  <c r="T1422" i="135"/>
  <c r="R1422" i="135"/>
  <c r="T1398" i="135"/>
  <c r="R1398" i="135"/>
  <c r="T1309" i="135"/>
  <c r="R1309" i="135"/>
  <c r="R1290" i="135"/>
  <c r="T1290" i="135"/>
  <c r="T1284" i="135"/>
  <c r="R1284" i="135"/>
  <c r="R1228" i="135"/>
  <c r="T1228" i="135"/>
  <c r="T922" i="135"/>
  <c r="R922" i="135"/>
  <c r="T651" i="135"/>
  <c r="R651" i="135"/>
  <c r="T232" i="136"/>
  <c r="R232" i="136"/>
  <c r="T2937" i="136"/>
  <c r="R2937" i="136"/>
  <c r="R2910" i="136"/>
  <c r="T2910" i="136"/>
  <c r="R2091" i="136"/>
  <c r="T2091" i="136"/>
  <c r="T1602" i="136"/>
  <c r="R1602" i="136"/>
  <c r="R1548" i="136"/>
  <c r="T1548" i="136"/>
  <c r="R1516" i="136"/>
  <c r="T1516" i="136"/>
  <c r="T1471" i="136"/>
  <c r="R1471" i="136"/>
  <c r="T1423" i="136"/>
  <c r="R1423" i="136"/>
  <c r="T1291" i="136"/>
  <c r="R1291" i="136"/>
  <c r="T1285" i="136"/>
  <c r="R1285" i="136"/>
  <c r="T1102" i="136"/>
  <c r="R1102" i="136"/>
  <c r="R1071" i="136"/>
  <c r="T1071" i="136"/>
  <c r="R1058" i="136"/>
  <c r="T1058" i="136"/>
  <c r="T1036" i="136"/>
  <c r="R1036" i="136"/>
  <c r="T1006" i="136"/>
  <c r="R1006" i="136"/>
  <c r="T1000" i="136"/>
  <c r="R1000" i="136"/>
  <c r="R911" i="136"/>
  <c r="T911" i="136"/>
  <c r="T891" i="136"/>
  <c r="R891" i="136"/>
  <c r="T872" i="136"/>
  <c r="R872" i="136"/>
  <c r="T851" i="136"/>
  <c r="R851" i="136"/>
  <c r="T652" i="136"/>
  <c r="R652" i="136"/>
  <c r="R561" i="136"/>
  <c r="T561" i="136"/>
  <c r="T110" i="136"/>
  <c r="R110" i="136"/>
  <c r="T854" i="136"/>
  <c r="R854" i="136"/>
  <c r="T714" i="136"/>
  <c r="R714" i="136"/>
  <c r="T556" i="136"/>
  <c r="R556" i="136"/>
  <c r="T850" i="136"/>
  <c r="R850" i="136"/>
  <c r="T2960" i="136"/>
  <c r="R2960" i="136"/>
  <c r="T2922" i="136"/>
  <c r="R2922" i="136"/>
  <c r="T2893" i="136"/>
  <c r="R2893" i="136"/>
  <c r="T2865" i="136"/>
  <c r="R2865" i="136"/>
  <c r="T2835" i="136"/>
  <c r="R2835" i="136"/>
  <c r="T2138" i="136"/>
  <c r="R2138" i="136"/>
  <c r="T1806" i="136"/>
  <c r="R1806" i="136"/>
  <c r="R1657" i="136"/>
  <c r="T1657" i="136"/>
  <c r="T1673" i="136"/>
  <c r="R1673" i="136"/>
  <c r="R1626" i="136"/>
  <c r="T1626" i="136"/>
  <c r="T1607" i="136"/>
  <c r="R1607" i="136"/>
  <c r="R1391" i="136"/>
  <c r="T1391" i="136"/>
  <c r="T1367" i="136"/>
  <c r="R1367" i="136"/>
  <c r="T1344" i="136"/>
  <c r="R1344" i="136"/>
  <c r="T1325" i="136"/>
  <c r="R1325" i="136"/>
  <c r="T1278" i="136"/>
  <c r="R1278" i="136"/>
  <c r="T1215" i="136"/>
  <c r="R1215" i="136"/>
  <c r="T1190" i="136"/>
  <c r="R1190" i="136"/>
  <c r="T1115" i="136"/>
  <c r="R1115" i="136"/>
  <c r="T1085" i="136"/>
  <c r="R1085" i="136"/>
  <c r="R1070" i="136"/>
  <c r="T1070" i="136"/>
  <c r="T1005" i="136"/>
  <c r="R1005" i="136"/>
  <c r="T943" i="136"/>
  <c r="R943" i="136"/>
  <c r="T894" i="136"/>
  <c r="R894" i="136"/>
  <c r="R889" i="136"/>
  <c r="T889" i="136"/>
  <c r="T859" i="136"/>
  <c r="R859" i="136"/>
  <c r="T840" i="136"/>
  <c r="R840" i="136"/>
  <c r="R785" i="136"/>
  <c r="T785" i="136"/>
  <c r="T711" i="136"/>
  <c r="R711" i="136"/>
  <c r="T599" i="136"/>
  <c r="R599" i="136"/>
  <c r="T570" i="136"/>
  <c r="R570" i="136"/>
  <c r="T428" i="136"/>
  <c r="R428" i="136"/>
  <c r="T906" i="136"/>
  <c r="R906" i="136"/>
  <c r="T611" i="136"/>
  <c r="R611" i="136"/>
  <c r="T815" i="136"/>
  <c r="R815" i="136"/>
  <c r="T2956" i="135"/>
  <c r="R2956" i="135"/>
  <c r="T2920" i="135"/>
  <c r="R2920" i="135"/>
  <c r="R2892" i="135"/>
  <c r="T2892" i="135"/>
  <c r="T2861" i="135"/>
  <c r="R2861" i="135"/>
  <c r="T2832" i="135"/>
  <c r="R2832" i="135"/>
  <c r="T1735" i="135"/>
  <c r="R1735" i="135"/>
  <c r="R1658" i="135"/>
  <c r="T1658" i="135"/>
  <c r="R1653" i="135"/>
  <c r="T1653" i="135"/>
  <c r="T1536" i="135"/>
  <c r="R1536" i="135"/>
  <c r="T1508" i="135"/>
  <c r="R1508" i="135"/>
  <c r="T1490" i="135"/>
  <c r="R1490" i="135"/>
  <c r="T1417" i="135"/>
  <c r="R1417" i="135"/>
  <c r="T1411" i="135"/>
  <c r="R1411" i="135"/>
  <c r="T1254" i="135"/>
  <c r="R1254" i="135"/>
  <c r="T1073" i="135"/>
  <c r="R1073" i="135"/>
  <c r="T1008" i="135"/>
  <c r="R1008" i="135"/>
  <c r="T973" i="135"/>
  <c r="R973" i="135"/>
  <c r="T938" i="135"/>
  <c r="R938" i="135"/>
  <c r="T913" i="135"/>
  <c r="R913" i="135"/>
  <c r="T882" i="135"/>
  <c r="R882" i="135"/>
  <c r="T869" i="135"/>
  <c r="R869" i="135"/>
  <c r="T844" i="135"/>
  <c r="R844" i="135"/>
  <c r="T810" i="135"/>
  <c r="R810" i="135"/>
  <c r="T648" i="135"/>
  <c r="R648" i="135"/>
  <c r="T582" i="135"/>
  <c r="R582" i="135"/>
  <c r="T558" i="135"/>
  <c r="R558" i="135"/>
  <c r="T996" i="135"/>
  <c r="R996" i="135"/>
  <c r="T878" i="135"/>
  <c r="R878" i="135"/>
  <c r="T593" i="135"/>
  <c r="R593" i="135"/>
  <c r="R999" i="135"/>
  <c r="T999" i="135"/>
  <c r="T857" i="135"/>
  <c r="R857" i="135"/>
  <c r="T568" i="135"/>
  <c r="R568" i="135"/>
  <c r="H1158" i="136"/>
  <c r="N1158" i="136"/>
  <c r="N1158" i="135"/>
  <c r="H1158" i="135"/>
  <c r="N832" i="136"/>
  <c r="H832" i="136"/>
  <c r="N832" i="135"/>
  <c r="H832" i="135"/>
  <c r="N1451" i="136"/>
  <c r="H1451" i="136"/>
  <c r="N1451" i="135"/>
  <c r="H1451" i="135"/>
  <c r="N1682" i="136"/>
  <c r="H1682" i="136"/>
  <c r="T1682" i="136" s="1"/>
  <c r="N1682" i="135"/>
  <c r="H1682" i="135"/>
  <c r="T1682" i="135" s="1"/>
  <c r="N1864" i="136"/>
  <c r="H1864" i="136"/>
  <c r="N1864" i="135"/>
  <c r="H1864" i="135"/>
  <c r="N1164" i="136"/>
  <c r="H1164" i="136"/>
  <c r="N1164" i="135"/>
  <c r="H1164" i="135"/>
  <c r="N1443" i="136"/>
  <c r="H1443" i="136"/>
  <c r="N1443" i="135"/>
  <c r="H1443" i="135"/>
  <c r="N1157" i="136"/>
  <c r="H1157" i="136"/>
  <c r="H1157" i="135"/>
  <c r="N1157" i="135"/>
  <c r="N1152" i="136"/>
  <c r="H1152" i="136"/>
  <c r="N1152" i="135"/>
  <c r="H1152" i="135"/>
  <c r="H1455" i="136"/>
  <c r="N1455" i="136"/>
  <c r="N1455" i="135"/>
  <c r="H1455" i="135"/>
  <c r="N2180" i="136"/>
  <c r="H2180" i="136"/>
  <c r="N2180" i="135"/>
  <c r="H2180" i="135"/>
  <c r="N2169" i="136"/>
  <c r="H2169" i="136"/>
  <c r="T2169" i="136" s="1"/>
  <c r="N2169" i="135"/>
  <c r="H2169" i="135"/>
  <c r="N1448" i="136"/>
  <c r="H1448" i="136"/>
  <c r="N1448" i="135"/>
  <c r="H1448" i="135"/>
  <c r="N1609" i="136"/>
  <c r="H1609" i="136"/>
  <c r="N1609" i="135"/>
  <c r="H1609" i="135"/>
  <c r="N1496" i="136"/>
  <c r="H1496" i="136"/>
  <c r="H1496" i="135"/>
  <c r="N1496" i="135"/>
  <c r="N1510" i="136"/>
  <c r="H1510" i="136"/>
  <c r="N1510" i="135"/>
  <c r="H1510" i="135"/>
  <c r="N1534" i="136"/>
  <c r="H1534" i="136"/>
  <c r="N1534" i="135"/>
  <c r="H1534" i="135"/>
  <c r="T1534" i="135" s="1"/>
  <c r="N2094" i="136"/>
  <c r="H2094" i="136"/>
  <c r="H2094" i="135"/>
  <c r="N2094" i="135"/>
  <c r="N1818" i="136"/>
  <c r="H1818" i="136"/>
  <c r="H1818" i="135"/>
  <c r="N1818" i="135"/>
  <c r="T2957" i="135"/>
  <c r="R2957" i="135"/>
  <c r="T1733" i="135"/>
  <c r="R1733" i="135"/>
  <c r="T1509" i="135"/>
  <c r="R1509" i="135"/>
  <c r="T1491" i="135"/>
  <c r="R1491" i="135"/>
  <c r="R1327" i="135"/>
  <c r="T1327" i="135"/>
  <c r="R1200" i="135"/>
  <c r="T1200" i="135"/>
  <c r="T1044" i="135"/>
  <c r="R1044" i="135"/>
  <c r="T994" i="135"/>
  <c r="R994" i="135"/>
  <c r="T974" i="135"/>
  <c r="R974" i="135"/>
  <c r="T929" i="135"/>
  <c r="R929" i="135"/>
  <c r="T845" i="135"/>
  <c r="R845" i="135"/>
  <c r="T1010" i="135"/>
  <c r="R1010" i="135"/>
  <c r="T950" i="135"/>
  <c r="R950" i="135"/>
  <c r="T573" i="135"/>
  <c r="R573" i="135"/>
  <c r="T2955" i="136"/>
  <c r="R2955" i="136"/>
  <c r="T2917" i="136"/>
  <c r="R2917" i="136"/>
  <c r="T2872" i="136"/>
  <c r="R2872" i="136"/>
  <c r="T2794" i="136"/>
  <c r="R2794" i="136"/>
  <c r="T2088" i="136"/>
  <c r="R2088" i="136"/>
  <c r="T1679" i="136"/>
  <c r="R1679" i="136"/>
  <c r="T1668" i="136"/>
  <c r="R1668" i="136"/>
  <c r="T1552" i="136"/>
  <c r="R1552" i="136"/>
  <c r="T1494" i="136"/>
  <c r="R1494" i="136"/>
  <c r="R1405" i="136"/>
  <c r="T1405" i="136"/>
  <c r="T1352" i="136"/>
  <c r="R1352" i="136"/>
  <c r="T1333" i="136"/>
  <c r="R1333" i="136"/>
  <c r="T1217" i="136"/>
  <c r="R1217" i="136"/>
  <c r="T1108" i="136"/>
  <c r="R1108" i="136"/>
  <c r="T1043" i="136"/>
  <c r="R1043" i="136"/>
  <c r="T2951" i="135"/>
  <c r="R2951" i="135"/>
  <c r="T2889" i="135"/>
  <c r="R2889" i="135"/>
  <c r="T2827" i="135"/>
  <c r="R2827" i="135"/>
  <c r="T2122" i="135"/>
  <c r="R2122" i="135"/>
  <c r="T2044" i="135"/>
  <c r="R2044" i="135"/>
  <c r="T1770" i="135"/>
  <c r="R1770" i="135"/>
  <c r="T1661" i="135"/>
  <c r="R1661" i="135"/>
  <c r="T1630" i="135"/>
  <c r="R1630" i="135"/>
  <c r="T1599" i="135"/>
  <c r="R1599" i="135"/>
  <c r="T1507" i="135"/>
  <c r="R1507" i="135"/>
  <c r="T1480" i="135"/>
  <c r="R1480" i="135"/>
  <c r="T1420" i="135"/>
  <c r="R1420" i="135"/>
  <c r="T1414" i="135"/>
  <c r="R1414" i="135"/>
  <c r="T1373" i="135"/>
  <c r="R1373" i="135"/>
  <c r="R1354" i="135"/>
  <c r="T1354" i="135"/>
  <c r="T1301" i="135"/>
  <c r="R1301" i="135"/>
  <c r="R1282" i="135"/>
  <c r="T1282" i="135"/>
  <c r="T1226" i="135"/>
  <c r="R1226" i="135"/>
  <c r="T1138" i="135"/>
  <c r="R1138" i="135"/>
  <c r="T1095" i="135"/>
  <c r="R1095" i="135"/>
  <c r="T1041" i="135"/>
  <c r="R1041" i="135"/>
  <c r="R1011" i="135"/>
  <c r="T1011" i="135"/>
  <c r="T992" i="135"/>
  <c r="R992" i="135"/>
  <c r="T951" i="135"/>
  <c r="R951" i="135"/>
  <c r="R907" i="135"/>
  <c r="T907" i="135"/>
  <c r="T885" i="135"/>
  <c r="R885" i="135"/>
  <c r="T788" i="135"/>
  <c r="R788" i="135"/>
  <c r="T715" i="135"/>
  <c r="R715" i="135"/>
  <c r="R609" i="135"/>
  <c r="T609" i="135"/>
  <c r="R424" i="135"/>
  <c r="T424" i="135"/>
  <c r="T1078" i="135"/>
  <c r="R1078" i="135"/>
  <c r="R916" i="135"/>
  <c r="T916" i="135"/>
  <c r="T603" i="135"/>
  <c r="R603" i="135"/>
  <c r="T2886" i="135"/>
  <c r="R2886" i="135"/>
  <c r="T1999" i="135"/>
  <c r="R1999" i="135"/>
  <c r="R1662" i="135"/>
  <c r="T1662" i="135"/>
  <c r="T1500" i="135"/>
  <c r="R1500" i="135"/>
  <c r="T1479" i="135"/>
  <c r="R1479" i="135"/>
  <c r="R1289" i="135"/>
  <c r="T1289" i="135"/>
  <c r="T1283" i="135"/>
  <c r="R1283" i="135"/>
  <c r="T1227" i="135"/>
  <c r="R1227" i="135"/>
  <c r="T1203" i="135"/>
  <c r="R1203" i="135"/>
  <c r="T1082" i="135"/>
  <c r="R1082" i="135"/>
  <c r="T921" i="135"/>
  <c r="R921" i="135"/>
  <c r="T856" i="135"/>
  <c r="R856" i="135"/>
  <c r="T848" i="135"/>
  <c r="R848" i="135"/>
  <c r="T716" i="135"/>
  <c r="R716" i="135"/>
  <c r="T567" i="135"/>
  <c r="R567" i="135"/>
  <c r="T1113" i="135"/>
  <c r="R1113" i="135"/>
  <c r="R754" i="135"/>
  <c r="T754" i="135"/>
  <c r="T2825" i="135"/>
  <c r="R2825" i="135"/>
  <c r="T2121" i="135"/>
  <c r="R2121" i="135"/>
  <c r="T1768" i="135"/>
  <c r="R1768" i="135"/>
  <c r="T1632" i="135"/>
  <c r="R1632" i="135"/>
  <c r="T1515" i="135"/>
  <c r="R1515" i="135"/>
  <c r="T1356" i="135"/>
  <c r="R1356" i="135"/>
  <c r="R1126" i="135"/>
  <c r="T1126" i="135"/>
  <c r="R2851" i="136"/>
  <c r="T2851" i="136"/>
  <c r="T2806" i="136"/>
  <c r="R2806" i="136"/>
  <c r="T2001" i="136"/>
  <c r="R2001" i="136"/>
  <c r="T1754" i="136"/>
  <c r="R1754" i="136"/>
  <c r="T1664" i="136"/>
  <c r="R1664" i="136"/>
  <c r="T1633" i="136"/>
  <c r="R1633" i="136"/>
  <c r="T1502" i="136"/>
  <c r="R1502" i="136"/>
  <c r="R1357" i="136"/>
  <c r="T1357" i="136"/>
  <c r="T1339" i="136"/>
  <c r="R1339" i="136"/>
  <c r="T1229" i="136"/>
  <c r="R1229" i="136"/>
  <c r="T1206" i="136"/>
  <c r="R1206" i="136"/>
  <c r="T1127" i="136"/>
  <c r="R1127" i="136"/>
  <c r="R814" i="136"/>
  <c r="T814" i="136"/>
  <c r="T580" i="136"/>
  <c r="R580" i="136"/>
  <c r="R1734" i="136"/>
  <c r="T1734" i="136"/>
  <c r="T1541" i="136"/>
  <c r="R1541" i="136"/>
  <c r="R1513" i="136"/>
  <c r="T1513" i="136"/>
  <c r="T1489" i="136"/>
  <c r="R1489" i="136"/>
  <c r="T1429" i="136"/>
  <c r="R1429" i="136"/>
  <c r="T1410" i="136"/>
  <c r="R1410" i="136"/>
  <c r="T1120" i="136"/>
  <c r="R1120" i="136"/>
  <c r="T1050" i="136"/>
  <c r="R1050" i="136"/>
  <c r="T986" i="136"/>
  <c r="R986" i="136"/>
  <c r="R2136" i="135"/>
  <c r="T2136" i="135"/>
  <c r="T1796" i="135"/>
  <c r="R1796" i="135"/>
  <c r="T1627" i="135"/>
  <c r="R1627" i="135"/>
  <c r="T1596" i="135"/>
  <c r="R1596" i="135"/>
  <c r="T1586" i="135"/>
  <c r="R1586" i="135"/>
  <c r="T1345" i="135"/>
  <c r="R1345" i="135"/>
  <c r="R1326" i="135"/>
  <c r="T1326" i="135"/>
  <c r="T1302" i="135"/>
  <c r="R1302" i="135"/>
  <c r="T1279" i="135"/>
  <c r="R1279" i="135"/>
  <c r="T1199" i="135"/>
  <c r="R1199" i="135"/>
  <c r="T1139" i="135"/>
  <c r="R1139" i="135"/>
  <c r="R1119" i="135"/>
  <c r="T1119" i="135"/>
  <c r="T1002" i="135"/>
  <c r="R1002" i="135"/>
  <c r="T954" i="135"/>
  <c r="R954" i="135"/>
  <c r="T712" i="135"/>
  <c r="R712" i="135"/>
  <c r="N1163" i="136"/>
  <c r="H1163" i="136"/>
  <c r="N1163" i="135"/>
  <c r="H1163" i="135"/>
  <c r="N2048" i="136"/>
  <c r="H2048" i="136"/>
  <c r="N2048" i="135"/>
  <c r="H2048" i="135"/>
  <c r="T2957" i="136"/>
  <c r="R2957" i="136"/>
  <c r="T2916" i="136"/>
  <c r="R2916" i="136"/>
  <c r="T2887" i="136"/>
  <c r="R2887" i="136"/>
  <c r="T2860" i="136"/>
  <c r="R2860" i="136"/>
  <c r="T2831" i="136"/>
  <c r="R2831" i="136"/>
  <c r="T2132" i="136"/>
  <c r="R2132" i="136"/>
  <c r="T2046" i="136"/>
  <c r="R2046" i="136"/>
  <c r="T1797" i="136"/>
  <c r="R1797" i="136"/>
  <c r="R1733" i="136"/>
  <c r="T1733" i="136"/>
  <c r="T1659" i="136"/>
  <c r="R1659" i="136"/>
  <c r="R1638" i="136"/>
  <c r="T1638" i="136"/>
  <c r="T1628" i="136"/>
  <c r="R1628" i="136"/>
  <c r="T1597" i="136"/>
  <c r="R1597" i="136"/>
  <c r="R1509" i="136"/>
  <c r="T1509" i="136"/>
  <c r="T1491" i="136"/>
  <c r="R1491" i="136"/>
  <c r="R1418" i="136"/>
  <c r="T1418" i="136"/>
  <c r="T1412" i="136"/>
  <c r="R1412" i="136"/>
  <c r="T1365" i="136"/>
  <c r="R1365" i="136"/>
  <c r="T1346" i="136"/>
  <c r="R1346" i="136"/>
  <c r="T1303" i="136"/>
  <c r="R1303" i="136"/>
  <c r="R1200" i="136"/>
  <c r="T1200" i="136"/>
  <c r="T1096" i="136"/>
  <c r="R1096" i="136"/>
  <c r="T1074" i="136"/>
  <c r="R1074" i="136"/>
  <c r="T1044" i="136"/>
  <c r="R1044" i="136"/>
  <c r="T1009" i="136"/>
  <c r="R1009" i="136"/>
  <c r="T994" i="136"/>
  <c r="R994" i="136"/>
  <c r="T949" i="136"/>
  <c r="R949" i="136"/>
  <c r="T910" i="136"/>
  <c r="R910" i="136"/>
  <c r="T845" i="136"/>
  <c r="R845" i="136"/>
  <c r="T786" i="136"/>
  <c r="R786" i="136"/>
  <c r="T713" i="136"/>
  <c r="R713" i="136"/>
  <c r="R610" i="136"/>
  <c r="T610" i="136"/>
  <c r="T557" i="136"/>
  <c r="R557" i="136"/>
  <c r="T1010" i="136"/>
  <c r="R1010" i="136"/>
  <c r="T884" i="136"/>
  <c r="R884" i="136"/>
  <c r="T787" i="136"/>
  <c r="R787" i="136"/>
  <c r="T573" i="136"/>
  <c r="R573" i="136"/>
  <c r="T842" i="136"/>
  <c r="R842" i="136"/>
  <c r="R1909" i="136"/>
  <c r="T1909" i="136"/>
  <c r="R1648" i="136"/>
  <c r="R1617" i="136"/>
  <c r="T1617" i="136"/>
  <c r="R1589" i="136"/>
  <c r="T1475" i="136"/>
  <c r="R1475" i="136"/>
  <c r="R1386" i="136"/>
  <c r="R1380" i="136"/>
  <c r="T1295" i="136"/>
  <c r="R1295" i="136"/>
  <c r="R1271" i="136"/>
  <c r="R1248" i="136"/>
  <c r="T1193" i="136"/>
  <c r="R1193" i="136"/>
  <c r="T1123" i="136"/>
  <c r="R1123" i="136"/>
  <c r="T1088" i="136"/>
  <c r="R1088" i="136"/>
  <c r="R1063" i="136"/>
  <c r="T2915" i="135"/>
  <c r="R2915" i="135"/>
  <c r="T2857" i="135"/>
  <c r="R2857" i="135"/>
  <c r="T1728" i="135"/>
  <c r="R1728" i="135"/>
  <c r="T1640" i="135"/>
  <c r="R1640" i="135"/>
  <c r="R1556" i="135"/>
  <c r="T1556" i="135"/>
  <c r="R1530" i="135"/>
  <c r="T1348" i="135"/>
  <c r="R1348" i="135"/>
  <c r="R1320" i="135"/>
  <c r="T1320" i="135"/>
  <c r="R1263" i="135"/>
  <c r="T1263" i="135"/>
  <c r="T1202" i="135"/>
  <c r="R1202" i="135"/>
  <c r="R1111" i="135"/>
  <c r="T1111" i="135"/>
  <c r="T1076" i="135"/>
  <c r="R1076" i="135"/>
  <c r="R1046" i="135"/>
  <c r="T976" i="135"/>
  <c r="R976" i="135"/>
  <c r="T920" i="135"/>
  <c r="R920" i="135"/>
  <c r="T855" i="135"/>
  <c r="R855" i="135"/>
  <c r="T847" i="135"/>
  <c r="R847" i="135"/>
  <c r="T576" i="135"/>
  <c r="R576" i="135"/>
  <c r="R1323" i="135"/>
  <c r="T1323" i="135"/>
  <c r="T1135" i="135"/>
  <c r="R1135" i="135"/>
  <c r="T970" i="135"/>
  <c r="R970" i="135"/>
  <c r="T2886" i="136"/>
  <c r="R2886" i="136"/>
  <c r="R2855" i="136"/>
  <c r="T2828" i="136"/>
  <c r="R2828" i="136"/>
  <c r="T2123" i="136"/>
  <c r="R2123" i="136"/>
  <c r="R1771" i="136"/>
  <c r="T1771" i="136"/>
  <c r="T1725" i="136"/>
  <c r="R1725" i="136"/>
  <c r="R1662" i="136"/>
  <c r="T1662" i="136"/>
  <c r="T1631" i="136"/>
  <c r="R1631" i="136"/>
  <c r="T1600" i="136"/>
  <c r="R1600" i="136"/>
  <c r="T1555" i="136"/>
  <c r="R1555" i="136"/>
  <c r="R1514" i="136"/>
  <c r="T1514" i="136"/>
  <c r="T1500" i="136"/>
  <c r="R1500" i="136"/>
  <c r="R1479" i="136"/>
  <c r="T1479" i="136"/>
  <c r="R1421" i="136"/>
  <c r="R1374" i="136"/>
  <c r="R1308" i="136"/>
  <c r="T1289" i="136"/>
  <c r="R1289" i="136"/>
  <c r="T1283" i="136"/>
  <c r="R1283" i="136"/>
  <c r="R1264" i="136"/>
  <c r="T1264" i="136"/>
  <c r="R1134" i="136"/>
  <c r="T1134" i="136"/>
  <c r="T1112" i="136"/>
  <c r="R1112" i="136"/>
  <c r="T1082" i="136"/>
  <c r="R1082" i="136"/>
  <c r="T1077" i="136"/>
  <c r="R1077" i="136"/>
  <c r="T1047" i="136"/>
  <c r="R1047" i="136"/>
  <c r="T1012" i="136"/>
  <c r="R1012" i="136"/>
  <c r="R987" i="136"/>
  <c r="T987" i="136"/>
  <c r="T948" i="136"/>
  <c r="R948" i="136"/>
  <c r="R905" i="136"/>
  <c r="T905" i="136"/>
  <c r="R886" i="136"/>
  <c r="T886" i="136"/>
  <c r="T856" i="136"/>
  <c r="R856" i="136"/>
  <c r="T848" i="136"/>
  <c r="R848" i="136"/>
  <c r="R789" i="136"/>
  <c r="T789" i="136"/>
  <c r="R604" i="136"/>
  <c r="T604" i="136"/>
  <c r="T567" i="136"/>
  <c r="R567" i="136"/>
  <c r="T425" i="136"/>
  <c r="R425" i="136"/>
  <c r="T1350" i="136"/>
  <c r="R1350" i="136"/>
  <c r="R2909" i="136"/>
  <c r="T2909" i="136"/>
  <c r="R2852" i="136"/>
  <c r="T2852" i="136"/>
  <c r="T2825" i="136"/>
  <c r="R2825" i="136"/>
  <c r="T2121" i="136"/>
  <c r="R2121" i="136"/>
  <c r="T1726" i="136"/>
  <c r="R1726" i="136"/>
  <c r="T1663" i="136"/>
  <c r="R1663" i="136"/>
  <c r="R1642" i="136"/>
  <c r="T1642" i="136"/>
  <c r="T1632" i="136"/>
  <c r="R1632" i="136"/>
  <c r="T1601" i="136"/>
  <c r="R1601" i="136"/>
  <c r="R1553" i="136"/>
  <c r="T1553" i="136"/>
  <c r="R1515" i="136"/>
  <c r="T1515" i="136"/>
  <c r="T1501" i="136"/>
  <c r="R1501" i="136"/>
  <c r="T1470" i="136"/>
  <c r="R1470" i="136"/>
  <c r="T1422" i="136"/>
  <c r="R1422" i="136"/>
  <c r="T1356" i="136"/>
  <c r="R1356" i="136"/>
  <c r="R1290" i="136"/>
  <c r="T1290" i="136"/>
  <c r="T1228" i="136"/>
  <c r="R1228" i="136"/>
  <c r="T1126" i="136"/>
  <c r="R1126" i="136"/>
  <c r="T1035" i="136"/>
  <c r="R1035" i="136"/>
  <c r="R922" i="136"/>
  <c r="T2967" i="135"/>
  <c r="R2967" i="135"/>
  <c r="R2896" i="135"/>
  <c r="T2896" i="135"/>
  <c r="T2837" i="135"/>
  <c r="R2837" i="135"/>
  <c r="R2137" i="135"/>
  <c r="T2137" i="135"/>
  <c r="T1848" i="135"/>
  <c r="R1848" i="135"/>
  <c r="R1737" i="135"/>
  <c r="T1737" i="135"/>
  <c r="R1654" i="135"/>
  <c r="T1654" i="135"/>
  <c r="T1672" i="135"/>
  <c r="R1672" i="135"/>
  <c r="R1608" i="135"/>
  <c r="T1608" i="135"/>
  <c r="T1584" i="135"/>
  <c r="R1584" i="135"/>
  <c r="T1540" i="135"/>
  <c r="R1540" i="135"/>
  <c r="R1529" i="135"/>
  <c r="T1488" i="135"/>
  <c r="R1488" i="135"/>
  <c r="T1432" i="135"/>
  <c r="R1432" i="135"/>
  <c r="T1409" i="135"/>
  <c r="R1409" i="135"/>
  <c r="R1324" i="135"/>
  <c r="T1324" i="135"/>
  <c r="R1318" i="135"/>
  <c r="T1318" i="135"/>
  <c r="T1258" i="135"/>
  <c r="R1258" i="135"/>
  <c r="R1221" i="135"/>
  <c r="T1221" i="135"/>
  <c r="T1133" i="135"/>
  <c r="R1133" i="135"/>
  <c r="R1114" i="135"/>
  <c r="T1114" i="135"/>
  <c r="T1084" i="135"/>
  <c r="R1084" i="135"/>
  <c r="T1079" i="135"/>
  <c r="R1079" i="135"/>
  <c r="T1049" i="135"/>
  <c r="R1049" i="135"/>
  <c r="T989" i="135"/>
  <c r="R989" i="135"/>
  <c r="T923" i="135"/>
  <c r="R923" i="135"/>
  <c r="R893" i="135"/>
  <c r="T893" i="135"/>
  <c r="T888" i="135"/>
  <c r="R888" i="135"/>
  <c r="T858" i="135"/>
  <c r="R858" i="135"/>
  <c r="T841" i="135"/>
  <c r="R841" i="135"/>
  <c r="R427" i="135"/>
  <c r="T427" i="135"/>
  <c r="T1024" i="135"/>
  <c r="R1024" i="135"/>
  <c r="T897" i="135"/>
  <c r="R897" i="135"/>
  <c r="T577" i="135"/>
  <c r="R577" i="135"/>
  <c r="T1013" i="135"/>
  <c r="R1013" i="135"/>
  <c r="R562" i="135"/>
  <c r="T562" i="135"/>
  <c r="T2938" i="135"/>
  <c r="R2938" i="135"/>
  <c r="R2908" i="135"/>
  <c r="T2908" i="135"/>
  <c r="R2876" i="135"/>
  <c r="R2846" i="135"/>
  <c r="T2846" i="135"/>
  <c r="T2805" i="135"/>
  <c r="R2805" i="135"/>
  <c r="T1998" i="135"/>
  <c r="R1998" i="135"/>
  <c r="R1755" i="135"/>
  <c r="T1755" i="135"/>
  <c r="T1676" i="135"/>
  <c r="R1676" i="135"/>
  <c r="T1645" i="135"/>
  <c r="R1645" i="135"/>
  <c r="T1634" i="135"/>
  <c r="R1634" i="135"/>
  <c r="R1549" i="135"/>
  <c r="T1549" i="135"/>
  <c r="T1517" i="135"/>
  <c r="R1517" i="135"/>
  <c r="T1424" i="135"/>
  <c r="R1424" i="135"/>
  <c r="T1400" i="135"/>
  <c r="R1400" i="135"/>
  <c r="T1358" i="135"/>
  <c r="R1358" i="135"/>
  <c r="T1334" i="135"/>
  <c r="R1334" i="135"/>
  <c r="T1292" i="135"/>
  <c r="R1292" i="135"/>
  <c r="T1286" i="135"/>
  <c r="R1286" i="135"/>
  <c r="T1230" i="135"/>
  <c r="R1230" i="135"/>
  <c r="T1128" i="135"/>
  <c r="R1128" i="135"/>
  <c r="R1103" i="135"/>
  <c r="T1072" i="135"/>
  <c r="R1072" i="135"/>
  <c r="R1059" i="135"/>
  <c r="T1037" i="135"/>
  <c r="R1037" i="135"/>
  <c r="R1007" i="135"/>
  <c r="T1007" i="135"/>
  <c r="T1001" i="135"/>
  <c r="R1001" i="135"/>
  <c r="T955" i="135"/>
  <c r="R955" i="135"/>
  <c r="T881" i="135"/>
  <c r="R881" i="135"/>
  <c r="T868" i="135"/>
  <c r="R868" i="135"/>
  <c r="T843" i="135"/>
  <c r="R843" i="135"/>
  <c r="T653" i="135"/>
  <c r="R653" i="135"/>
  <c r="T560" i="135"/>
  <c r="R560" i="135"/>
  <c r="T993" i="135"/>
  <c r="R993" i="135"/>
  <c r="T2920" i="136"/>
  <c r="R2920" i="136"/>
  <c r="T2861" i="136"/>
  <c r="R2861" i="136"/>
  <c r="T2832" i="136"/>
  <c r="R2832" i="136"/>
  <c r="T2136" i="136"/>
  <c r="R2136" i="136"/>
  <c r="T2045" i="136"/>
  <c r="R2045" i="136"/>
  <c r="T1796" i="136"/>
  <c r="R1796" i="136"/>
  <c r="R1735" i="136"/>
  <c r="T1735" i="136"/>
  <c r="T1658" i="136"/>
  <c r="R1658" i="136"/>
  <c r="R1653" i="136"/>
  <c r="T1653" i="136"/>
  <c r="T1627" i="136"/>
  <c r="R1627" i="136"/>
  <c r="T1596" i="136"/>
  <c r="R1596" i="136"/>
  <c r="R1508" i="136"/>
  <c r="T1508" i="136"/>
  <c r="R1411" i="136"/>
  <c r="T1411" i="136"/>
  <c r="R1392" i="136"/>
  <c r="T1392" i="136"/>
  <c r="T1279" i="136"/>
  <c r="R1279" i="136"/>
  <c r="R1199" i="136"/>
  <c r="T1199" i="136"/>
  <c r="T1139" i="136"/>
  <c r="R1139" i="136"/>
  <c r="T1119" i="136"/>
  <c r="R1119" i="136"/>
  <c r="T1100" i="136"/>
  <c r="R1100" i="136"/>
  <c r="T1073" i="136"/>
  <c r="R1073" i="136"/>
  <c r="T1057" i="136"/>
  <c r="R1057" i="136"/>
  <c r="T1038" i="136"/>
  <c r="R1038" i="136"/>
  <c r="T1002" i="136"/>
  <c r="R1002" i="136"/>
  <c r="T913" i="136"/>
  <c r="R913" i="136"/>
  <c r="T882" i="136"/>
  <c r="R882" i="136"/>
  <c r="T844" i="136"/>
  <c r="R844" i="136"/>
  <c r="T648" i="136"/>
  <c r="R648" i="136"/>
  <c r="R582" i="136"/>
  <c r="T582" i="136"/>
  <c r="T558" i="136"/>
  <c r="R558" i="136"/>
  <c r="T996" i="136"/>
  <c r="R996" i="136"/>
  <c r="R593" i="136"/>
  <c r="T593" i="136"/>
  <c r="T999" i="136"/>
  <c r="R999" i="136"/>
  <c r="T857" i="136"/>
  <c r="R857" i="136"/>
  <c r="R568" i="136"/>
  <c r="T568" i="136"/>
  <c r="N2165" i="136"/>
  <c r="H2165" i="136"/>
  <c r="N2165" i="135"/>
  <c r="H2165" i="135"/>
  <c r="N1442" i="136"/>
  <c r="H1442" i="136"/>
  <c r="N1442" i="135"/>
  <c r="H1442" i="135"/>
  <c r="H1166" i="136"/>
  <c r="N1166" i="136"/>
  <c r="N1166" i="135"/>
  <c r="H1166" i="135"/>
  <c r="N2178" i="136"/>
  <c r="H2178" i="136"/>
  <c r="N2178" i="135"/>
  <c r="H2178" i="135"/>
  <c r="N1453" i="136"/>
  <c r="H1453" i="136"/>
  <c r="N1453" i="135"/>
  <c r="H1453" i="135"/>
  <c r="H1147" i="136"/>
  <c r="N1147" i="136"/>
  <c r="N1147" i="135"/>
  <c r="H1147" i="135"/>
  <c r="N1454" i="136"/>
  <c r="H1454" i="136"/>
  <c r="N1454" i="135"/>
  <c r="H1454" i="135"/>
  <c r="H2159" i="136"/>
  <c r="N2159" i="136"/>
  <c r="N2159" i="135"/>
  <c r="H2159" i="135"/>
  <c r="N1605" i="136"/>
  <c r="H1605" i="136"/>
  <c r="N1605" i="135"/>
  <c r="H1605" i="135"/>
  <c r="N1504" i="136"/>
  <c r="H1504" i="136"/>
  <c r="N1504" i="135"/>
  <c r="H1504" i="135"/>
  <c r="N1481" i="136"/>
  <c r="H1481" i="136"/>
  <c r="H1481" i="135"/>
  <c r="N1481" i="135"/>
  <c r="N1441" i="136"/>
  <c r="H1441" i="136"/>
  <c r="N1441" i="135"/>
  <c r="H1441" i="135"/>
  <c r="N1910" i="136"/>
  <c r="H1910" i="136"/>
  <c r="H1910" i="135"/>
  <c r="T1910" i="135" s="1"/>
  <c r="N1910" i="135"/>
  <c r="N1757" i="136"/>
  <c r="H1757" i="136"/>
  <c r="N1757" i="135"/>
  <c r="H1757" i="135"/>
  <c r="R1533" i="136"/>
  <c r="R1327" i="136"/>
  <c r="T1280" i="136"/>
  <c r="R1280" i="136"/>
  <c r="R1261" i="136"/>
  <c r="R1243" i="136"/>
  <c r="T1140" i="136"/>
  <c r="R1140" i="136"/>
  <c r="T1109" i="136"/>
  <c r="R1109" i="136"/>
  <c r="T1039" i="136"/>
  <c r="R1039" i="136"/>
  <c r="R974" i="136"/>
  <c r="R929" i="136"/>
  <c r="T883" i="136"/>
  <c r="R883" i="136"/>
  <c r="R867" i="136"/>
  <c r="R579" i="136"/>
  <c r="T950" i="136"/>
  <c r="R950" i="136"/>
  <c r="T2963" i="135"/>
  <c r="R2963" i="135"/>
  <c r="T2856" i="135"/>
  <c r="R2856" i="135"/>
  <c r="T2826" i="135"/>
  <c r="R2826" i="135"/>
  <c r="T2047" i="135"/>
  <c r="R2047" i="135"/>
  <c r="T1769" i="135"/>
  <c r="R1769" i="135"/>
  <c r="T1729" i="135"/>
  <c r="R1729" i="135"/>
  <c r="T1639" i="135"/>
  <c r="R1639" i="135"/>
  <c r="T1629" i="135"/>
  <c r="R1629" i="135"/>
  <c r="T1598" i="135"/>
  <c r="R1598" i="135"/>
  <c r="T1582" i="135"/>
  <c r="R1582" i="135"/>
  <c r="T1505" i="135"/>
  <c r="R1505" i="135"/>
  <c r="T1484" i="135"/>
  <c r="R1484" i="135"/>
  <c r="T1419" i="135"/>
  <c r="R1419" i="135"/>
  <c r="T1413" i="135"/>
  <c r="R1413" i="135"/>
  <c r="T1372" i="135"/>
  <c r="R1372" i="135"/>
  <c r="T1347" i="135"/>
  <c r="R1347" i="135"/>
  <c r="R1328" i="135"/>
  <c r="T1328" i="135"/>
  <c r="T1262" i="135"/>
  <c r="R1262" i="135"/>
  <c r="T1141" i="135"/>
  <c r="R1141" i="135"/>
  <c r="R1110" i="135"/>
  <c r="T1110" i="135"/>
  <c r="T1075" i="135"/>
  <c r="R1075" i="135"/>
  <c r="T1045" i="135"/>
  <c r="R1045" i="135"/>
  <c r="T1040" i="135"/>
  <c r="R1040" i="135"/>
  <c r="T2951" i="136"/>
  <c r="R2951" i="136"/>
  <c r="T2915" i="136"/>
  <c r="R2915" i="136"/>
  <c r="T2889" i="136"/>
  <c r="R2889" i="136"/>
  <c r="T2827" i="136"/>
  <c r="R2827" i="136"/>
  <c r="T2044" i="136"/>
  <c r="R2044" i="136"/>
  <c r="R1770" i="136"/>
  <c r="T1770" i="136"/>
  <c r="T1661" i="136"/>
  <c r="R1661" i="136"/>
  <c r="T1640" i="136"/>
  <c r="R1640" i="136"/>
  <c r="R1630" i="136"/>
  <c r="T1630" i="136"/>
  <c r="T1599" i="136"/>
  <c r="R1599" i="136"/>
  <c r="T1530" i="136"/>
  <c r="R1530" i="136"/>
  <c r="R1507" i="136"/>
  <c r="T1507" i="136"/>
  <c r="R1480" i="136"/>
  <c r="T1480" i="136"/>
  <c r="T1420" i="136"/>
  <c r="R1420" i="136"/>
  <c r="T1414" i="136"/>
  <c r="R1414" i="136"/>
  <c r="T1354" i="136"/>
  <c r="R1354" i="136"/>
  <c r="T1348" i="136"/>
  <c r="R1348" i="136"/>
  <c r="T1301" i="136"/>
  <c r="R1301" i="136"/>
  <c r="T1282" i="136"/>
  <c r="R1282" i="136"/>
  <c r="T1226" i="136"/>
  <c r="R1226" i="136"/>
  <c r="R1202" i="136"/>
  <c r="T1202" i="136"/>
  <c r="R1076" i="136"/>
  <c r="T1076" i="136"/>
  <c r="T1046" i="136"/>
  <c r="R1046" i="136"/>
  <c r="T951" i="136"/>
  <c r="R951" i="136"/>
  <c r="T907" i="136"/>
  <c r="R907" i="136"/>
  <c r="T715" i="136"/>
  <c r="R715" i="136"/>
  <c r="T576" i="136"/>
  <c r="R576" i="136"/>
  <c r="T424" i="136"/>
  <c r="R424" i="136"/>
  <c r="T1323" i="136"/>
  <c r="R1323" i="136"/>
  <c r="R1135" i="136"/>
  <c r="T1135" i="136"/>
  <c r="T1078" i="136"/>
  <c r="R1078" i="136"/>
  <c r="T2965" i="136"/>
  <c r="R2965" i="136"/>
  <c r="R2927" i="136"/>
  <c r="T2927" i="136"/>
  <c r="T1999" i="136"/>
  <c r="R1999" i="136"/>
  <c r="T1641" i="136"/>
  <c r="R1641" i="136"/>
  <c r="T1403" i="136"/>
  <c r="R1403" i="136"/>
  <c r="T1355" i="136"/>
  <c r="R1355" i="136"/>
  <c r="R1349" i="136"/>
  <c r="T1349" i="136"/>
  <c r="T1227" i="136"/>
  <c r="R1227" i="136"/>
  <c r="R1203" i="136"/>
  <c r="T1203" i="136"/>
  <c r="T1032" i="136"/>
  <c r="R1032" i="136"/>
  <c r="T716" i="136"/>
  <c r="R716" i="136"/>
  <c r="T1113" i="136"/>
  <c r="R1113" i="136"/>
  <c r="T900" i="136"/>
  <c r="R900" i="136"/>
  <c r="T2953" i="136"/>
  <c r="R2953" i="136"/>
  <c r="T2000" i="136"/>
  <c r="R2000" i="136"/>
  <c r="R1768" i="136"/>
  <c r="T1768" i="136"/>
  <c r="T1284" i="136"/>
  <c r="R1284" i="136"/>
  <c r="R651" i="136"/>
  <c r="T651" i="136"/>
  <c r="T2921" i="135"/>
  <c r="R2921" i="135"/>
  <c r="T2868" i="135"/>
  <c r="R2868" i="135"/>
  <c r="T1624" i="135"/>
  <c r="R1624" i="135"/>
  <c r="R1343" i="135"/>
  <c r="T1343" i="135"/>
  <c r="T1277" i="135"/>
  <c r="R1277" i="135"/>
  <c r="T1014" i="135"/>
  <c r="R1014" i="135"/>
  <c r="T958" i="135"/>
  <c r="R958" i="135"/>
  <c r="T945" i="135"/>
  <c r="R945" i="135"/>
  <c r="T791" i="135"/>
  <c r="R791" i="135"/>
  <c r="T718" i="135"/>
  <c r="R718" i="135"/>
  <c r="R598" i="135"/>
  <c r="T598" i="135"/>
  <c r="R569" i="135"/>
  <c r="T569" i="135"/>
  <c r="T962" i="135"/>
  <c r="R962" i="135"/>
  <c r="T827" i="135"/>
  <c r="R827" i="135"/>
  <c r="T2092" i="135"/>
  <c r="R2092" i="135"/>
  <c r="T1665" i="135"/>
  <c r="R1665" i="135"/>
  <c r="T1603" i="135"/>
  <c r="R1603" i="135"/>
  <c r="T1503" i="135"/>
  <c r="R1503" i="135"/>
  <c r="T1377" i="135"/>
  <c r="R1377" i="135"/>
  <c r="R1311" i="135"/>
  <c r="T1311" i="135"/>
  <c r="T1198" i="135"/>
  <c r="R1198" i="135"/>
  <c r="T1182" i="135"/>
  <c r="R1182" i="135"/>
  <c r="T972" i="135"/>
  <c r="R972" i="135"/>
  <c r="T937" i="135"/>
  <c r="R937" i="135"/>
  <c r="T912" i="135"/>
  <c r="R912" i="135"/>
  <c r="T721" i="135"/>
  <c r="R721" i="135"/>
  <c r="T581" i="135"/>
  <c r="R581" i="135"/>
  <c r="T846" i="135"/>
  <c r="R846" i="135"/>
  <c r="T988" i="135"/>
  <c r="R988" i="135"/>
  <c r="T2956" i="136"/>
  <c r="R2956" i="136"/>
  <c r="T2892" i="136"/>
  <c r="R2892" i="136"/>
  <c r="T1536" i="136"/>
  <c r="R1536" i="136"/>
  <c r="T1490" i="136"/>
  <c r="R1490" i="136"/>
  <c r="T1368" i="136"/>
  <c r="R1368" i="136"/>
  <c r="T1345" i="136"/>
  <c r="R1345" i="136"/>
  <c r="T1302" i="136"/>
  <c r="R1302" i="136"/>
  <c r="T1008" i="136"/>
  <c r="R1008" i="136"/>
  <c r="R954" i="136"/>
  <c r="R869" i="136"/>
  <c r="R810" i="136"/>
  <c r="T810" i="136"/>
  <c r="T712" i="136"/>
  <c r="R712" i="136"/>
  <c r="T878" i="136"/>
  <c r="R878" i="136"/>
  <c r="K1416" i="92"/>
  <c r="J1313" i="93"/>
  <c r="K1313" i="93" s="1"/>
  <c r="K2084" i="92"/>
  <c r="J1869" i="93"/>
  <c r="K1869" i="93" s="1"/>
  <c r="K2092" i="92"/>
  <c r="J1877" i="93"/>
  <c r="K1877" i="93" s="1"/>
  <c r="K1406" i="92"/>
  <c r="J1304" i="93"/>
  <c r="K1304" i="93" s="1"/>
  <c r="K2107" i="92"/>
  <c r="J1891" i="93"/>
  <c r="K1891" i="93" s="1"/>
  <c r="K2952" i="92"/>
  <c r="J2655" i="93"/>
  <c r="K2655" i="93" s="1"/>
  <c r="K2100" i="92"/>
  <c r="J1884" i="93"/>
  <c r="K1884" i="93" s="1"/>
  <c r="K2304" i="92"/>
  <c r="J2067" i="93"/>
  <c r="K2067" i="93" s="1"/>
  <c r="K2163" i="92"/>
  <c r="J1932" i="93"/>
  <c r="K1932" i="93" s="1"/>
  <c r="K2197" i="92"/>
  <c r="K2223" i="92"/>
  <c r="J1991" i="93"/>
  <c r="K1991" i="93" s="1"/>
  <c r="K2864" i="92"/>
  <c r="J2575" i="93"/>
  <c r="K2575" i="93" s="1"/>
  <c r="K2534" i="92"/>
  <c r="J2281" i="93"/>
  <c r="K2281" i="93" s="1"/>
  <c r="K1407" i="92"/>
  <c r="J1305" i="93"/>
  <c r="K1305" i="93" s="1"/>
  <c r="K1881" i="92"/>
  <c r="J1677" i="93"/>
  <c r="K1677" i="93" s="1"/>
  <c r="K1421" i="92"/>
  <c r="J1318" i="93"/>
  <c r="K1318" i="93" s="1"/>
  <c r="K1414" i="92"/>
  <c r="J1311" i="93"/>
  <c r="K1311" i="93" s="1"/>
  <c r="K2965" i="92"/>
  <c r="J2666" i="93"/>
  <c r="K2666" i="93" s="1"/>
  <c r="K2101" i="92"/>
  <c r="J1885" i="93"/>
  <c r="K1885" i="93" s="1"/>
  <c r="K1415" i="92"/>
  <c r="J1312" i="93"/>
  <c r="K1312" i="93" s="1"/>
  <c r="K1405" i="92"/>
  <c r="J1303" i="93"/>
  <c r="K1303" i="93" s="1"/>
  <c r="K2964" i="92"/>
  <c r="J2665" i="93"/>
  <c r="K2665" i="93" s="1"/>
  <c r="K1420" i="92"/>
  <c r="J1317" i="93"/>
  <c r="K1317" i="93" s="1"/>
  <c r="K2947" i="92"/>
  <c r="J2650" i="93"/>
  <c r="K2650" i="93" s="1"/>
  <c r="K2967" i="92"/>
  <c r="J2668" i="93"/>
  <c r="K2668" i="93" s="1"/>
  <c r="K1026" i="92"/>
  <c r="J950" i="93"/>
  <c r="K950" i="93" s="1"/>
  <c r="K2248" i="92"/>
  <c r="J2015" i="93"/>
  <c r="K2015" i="93" s="1"/>
  <c r="K2033" i="92"/>
  <c r="J1821" i="93"/>
  <c r="K1821" i="93" s="1"/>
  <c r="K2116" i="92"/>
  <c r="J1900" i="93"/>
  <c r="K1900" i="93" s="1"/>
  <c r="K2809" i="92"/>
  <c r="J2526" i="93"/>
  <c r="K2526" i="93" s="1"/>
  <c r="K2090" i="92"/>
  <c r="J1875" i="93"/>
  <c r="K1875" i="93" s="1"/>
  <c r="K2348" i="92"/>
  <c r="J2109" i="93"/>
  <c r="K2109" i="93" s="1"/>
  <c r="K2963" i="92"/>
  <c r="J2664" i="93"/>
  <c r="K2664" i="93" s="1"/>
  <c r="K2106" i="92"/>
  <c r="J1890" i="93"/>
  <c r="K1890" i="93" s="1"/>
  <c r="K2171" i="92"/>
  <c r="J1940" i="93"/>
  <c r="K1940" i="93" s="1"/>
  <c r="K1077" i="92"/>
  <c r="J998" i="93"/>
  <c r="K998" i="93" s="1"/>
  <c r="K1422" i="92"/>
  <c r="J1319" i="93"/>
  <c r="K1319" i="93" s="1"/>
  <c r="K1404" i="92"/>
  <c r="J1302" i="93"/>
  <c r="K1302" i="93" s="1"/>
  <c r="K2104" i="92"/>
  <c r="J1888" i="93"/>
  <c r="K1888" i="93" s="1"/>
  <c r="K2087" i="92"/>
  <c r="J1872" i="93"/>
  <c r="K1872" i="93" s="1"/>
  <c r="K1398" i="92"/>
  <c r="J1296" i="93"/>
  <c r="K1296" i="93" s="1"/>
  <c r="K2088" i="92"/>
  <c r="J1873" i="93"/>
  <c r="K1873" i="93" s="1"/>
  <c r="K3703" i="92"/>
  <c r="J3324" i="93"/>
  <c r="K3324" i="93" s="1"/>
  <c r="K1906" i="92"/>
  <c r="J1701" i="93"/>
  <c r="K1701" i="93" s="1"/>
  <c r="K2431" i="92"/>
  <c r="J2188" i="93"/>
  <c r="K2188" i="93" s="1"/>
  <c r="K2113" i="92"/>
  <c r="J1897" i="93"/>
  <c r="K1897" i="93" s="1"/>
  <c r="K264" i="92"/>
  <c r="J241" i="93"/>
  <c r="K241" i="93" s="1"/>
  <c r="K2516" i="92"/>
  <c r="J2265" i="93"/>
  <c r="K2265" i="93" s="1"/>
  <c r="K2102" i="92"/>
  <c r="J1886" i="93"/>
  <c r="K1886" i="93" s="1"/>
  <c r="K2970" i="92"/>
  <c r="J2671" i="93"/>
  <c r="K2671" i="93" s="1"/>
  <c r="K441" i="92"/>
  <c r="K1401" i="92"/>
  <c r="J1299" i="93"/>
  <c r="K1299" i="93" s="1"/>
  <c r="K2103" i="92"/>
  <c r="J1887" i="93"/>
  <c r="K1887" i="93" s="1"/>
  <c r="K1402" i="92"/>
  <c r="J1300" i="93"/>
  <c r="K1300" i="93" s="1"/>
  <c r="K2440" i="92"/>
  <c r="J2197" i="93"/>
  <c r="K2197" i="93" s="1"/>
  <c r="K482" i="92"/>
  <c r="J437" i="93"/>
  <c r="K437" i="93" s="1"/>
  <c r="K2129" i="92"/>
  <c r="J1913" i="93"/>
  <c r="K1913" i="93" s="1"/>
  <c r="K2846" i="92"/>
  <c r="J2559" i="93"/>
  <c r="K2559" i="93" s="1"/>
  <c r="K2919" i="92"/>
  <c r="J2624" i="93"/>
  <c r="K2624" i="93" s="1"/>
  <c r="K2589" i="92"/>
  <c r="J2330" i="93"/>
  <c r="K2330" i="93" s="1"/>
  <c r="K1400" i="92"/>
  <c r="J1298" i="93"/>
  <c r="K1298" i="93" s="1"/>
  <c r="K2949" i="92"/>
  <c r="J2652" i="93"/>
  <c r="K2652" i="93" s="1"/>
  <c r="K2091" i="92"/>
  <c r="J1876" i="93"/>
  <c r="K1876" i="93" s="1"/>
  <c r="K2105" i="92"/>
  <c r="J1889" i="93"/>
  <c r="K1889" i="93" s="1"/>
  <c r="K2941" i="92"/>
  <c r="J2644" i="93"/>
  <c r="K2644" i="93" s="1"/>
  <c r="K2133" i="92"/>
  <c r="J1917" i="93"/>
  <c r="K1917" i="93" s="1"/>
  <c r="K2644" i="92"/>
  <c r="J2379" i="93"/>
  <c r="K2379" i="93" s="1"/>
  <c r="K1050" i="92"/>
  <c r="J972" i="93"/>
  <c r="K972" i="93" s="1"/>
  <c r="K2086" i="92"/>
  <c r="J1871" i="93"/>
  <c r="K1871" i="93" s="1"/>
  <c r="K1419" i="92"/>
  <c r="J1316" i="93"/>
  <c r="K1316" i="93" s="1"/>
  <c r="K3882" i="92"/>
  <c r="J3498" i="93"/>
  <c r="K3498" i="93" s="1"/>
  <c r="K2968" i="92"/>
  <c r="J2669" i="93"/>
  <c r="K2669" i="93" s="1"/>
  <c r="K2973" i="92"/>
  <c r="J2672" i="93"/>
  <c r="K2672" i="93" s="1"/>
  <c r="K2085" i="92"/>
  <c r="J1870" i="93"/>
  <c r="K1870" i="93" s="1"/>
  <c r="K2094" i="92"/>
  <c r="J1879" i="93"/>
  <c r="K1879" i="93" s="1"/>
  <c r="K1418" i="92"/>
  <c r="J1315" i="93"/>
  <c r="K1315" i="93" s="1"/>
  <c r="K2945" i="92"/>
  <c r="J2648" i="93"/>
  <c r="K2648" i="93" s="1"/>
  <c r="K1409" i="92"/>
  <c r="J1307" i="93"/>
  <c r="K1307" i="93" s="1"/>
  <c r="K1982" i="92"/>
  <c r="J1773" i="93"/>
  <c r="K1773" i="93" s="1"/>
  <c r="K2159" i="92"/>
  <c r="J1928" i="93"/>
  <c r="K1928" i="93" s="1"/>
  <c r="K2284" i="92"/>
  <c r="J2050" i="93"/>
  <c r="K2050" i="93" s="1"/>
  <c r="K2309" i="92"/>
  <c r="J2072" i="93"/>
  <c r="K2072" i="93" s="1"/>
  <c r="K442" i="92"/>
  <c r="J397" i="93"/>
  <c r="K397" i="93" s="1"/>
  <c r="K2754" i="92"/>
  <c r="J2477" i="93"/>
  <c r="K2477" i="93" s="1"/>
  <c r="K2108" i="92"/>
  <c r="J1892" i="93"/>
  <c r="K1892" i="93" s="1"/>
  <c r="K2089" i="92"/>
  <c r="J1874" i="93"/>
  <c r="K1874" i="93" s="1"/>
  <c r="K1919" i="92"/>
  <c r="J1713" i="93"/>
  <c r="K1713" i="93" s="1"/>
  <c r="K1423" i="92"/>
  <c r="J1320" i="93"/>
  <c r="K1320" i="93" s="1"/>
  <c r="K2298" i="92"/>
  <c r="J2063" i="93"/>
  <c r="K2063" i="93" s="1"/>
  <c r="K2461" i="92"/>
  <c r="J2216" i="93"/>
  <c r="K2216" i="93" s="1"/>
  <c r="K1403" i="92"/>
  <c r="J1301" i="93"/>
  <c r="K1301" i="93" s="1"/>
  <c r="K2095" i="92"/>
  <c r="J1880" i="93"/>
  <c r="K1880" i="93" s="1"/>
  <c r="K2381" i="92"/>
  <c r="J2140" i="93"/>
  <c r="K2140" i="93" s="1"/>
  <c r="K2950" i="92"/>
  <c r="J2653" i="93"/>
  <c r="K2653" i="93" s="1"/>
  <c r="K2955" i="92"/>
  <c r="J2656" i="93"/>
  <c r="K2656" i="93" s="1"/>
  <c r="K2093" i="92"/>
  <c r="J1878" i="93"/>
  <c r="K1878" i="93" s="1"/>
  <c r="K1417" i="92"/>
  <c r="J1314" i="93"/>
  <c r="K1314" i="93" s="1"/>
  <c r="K1408" i="92"/>
  <c r="J1306" i="93"/>
  <c r="K1306" i="93" s="1"/>
  <c r="K2946" i="92"/>
  <c r="J2649" i="93"/>
  <c r="K2649" i="93" s="1"/>
  <c r="K1399" i="92"/>
  <c r="J1297" i="93"/>
  <c r="K1297" i="93" s="1"/>
  <c r="K2020" i="92"/>
  <c r="J1809" i="93"/>
  <c r="K1809" i="93" s="1"/>
  <c r="K1944" i="92"/>
  <c r="J1737" i="93"/>
  <c r="K1737" i="93" s="1"/>
  <c r="K1868" i="92"/>
  <c r="J1665" i="93"/>
  <c r="K1665" i="93" s="1"/>
  <c r="K2058" i="92"/>
  <c r="J1845" i="93"/>
  <c r="K1845" i="93" s="1"/>
  <c r="K2959" i="92"/>
  <c r="J2660" i="93"/>
  <c r="K2660" i="93" s="1"/>
  <c r="K2479" i="92"/>
  <c r="J2232" i="93"/>
  <c r="K2232" i="93" s="1"/>
  <c r="K2571" i="92"/>
  <c r="J2314" i="93"/>
  <c r="K2314" i="93" s="1"/>
  <c r="K2901" i="92"/>
  <c r="J2608" i="93"/>
  <c r="K2608" i="93" s="1"/>
  <c r="Q1408" i="92"/>
  <c r="Q2348" i="92"/>
  <c r="Q2102" i="92"/>
  <c r="Q2197" i="92"/>
  <c r="Q3882" i="92"/>
  <c r="Q2919" i="92"/>
  <c r="Q1421" i="92"/>
  <c r="Q2092" i="92"/>
  <c r="Q1414" i="92"/>
  <c r="Q1406" i="92"/>
  <c r="Q2107" i="92"/>
  <c r="Q2965" i="92"/>
  <c r="Q2952" i="92"/>
  <c r="Q2298" i="92"/>
  <c r="Q2248" i="92"/>
  <c r="Q2033" i="92"/>
  <c r="Q2116" i="92"/>
  <c r="Q2309" i="92"/>
  <c r="Q2946" i="92"/>
  <c r="Q2970" i="92"/>
  <c r="Q264" i="92"/>
  <c r="Q2101" i="92"/>
  <c r="Q1415" i="92"/>
  <c r="Q1405" i="92"/>
  <c r="Q2964" i="92"/>
  <c r="Q1420" i="92"/>
  <c r="Q2947" i="92"/>
  <c r="Q2967" i="92"/>
  <c r="Q3703" i="92"/>
  <c r="Q2171" i="92"/>
  <c r="Q2133" i="92"/>
  <c r="Q2090" i="92"/>
  <c r="Q2959" i="92"/>
  <c r="Q2571" i="92"/>
  <c r="Q2901" i="92"/>
  <c r="Q1417" i="92"/>
  <c r="Q2100" i="92"/>
  <c r="Q1407" i="92"/>
  <c r="Q2589" i="92"/>
  <c r="Q2091" i="92"/>
  <c r="Q1423" i="92"/>
  <c r="Q2963" i="92"/>
  <c r="Q2105" i="92"/>
  <c r="Q1401" i="92"/>
  <c r="Q2106" i="92"/>
  <c r="Q2941" i="92"/>
  <c r="Q2381" i="92"/>
  <c r="Q1906" i="92"/>
  <c r="Q2431" i="92"/>
  <c r="Q2113" i="92"/>
  <c r="Q2949" i="92"/>
  <c r="Q2093" i="92"/>
  <c r="Q2084" i="92"/>
  <c r="Q2516" i="92"/>
  <c r="Q1416" i="92"/>
  <c r="Q1026" i="92"/>
  <c r="Q1077" i="92"/>
  <c r="Q1422" i="92"/>
  <c r="Q1404" i="92"/>
  <c r="Q2104" i="92"/>
  <c r="Q2087" i="92"/>
  <c r="Q1398" i="92"/>
  <c r="Q2088" i="92"/>
  <c r="I2374" i="92"/>
  <c r="F2133" i="93"/>
  <c r="G2133" i="93" s="1"/>
  <c r="I2341" i="92"/>
  <c r="F2102" i="93"/>
  <c r="G2102" i="93" s="1"/>
  <c r="Q2440" i="92"/>
  <c r="Q2129" i="92"/>
  <c r="Q2223" i="92"/>
  <c r="Q2534" i="92"/>
  <c r="Q2955" i="92"/>
  <c r="Q1399" i="92"/>
  <c r="Q1400" i="92"/>
  <c r="Q2163" i="92"/>
  <c r="Q1403" i="92"/>
  <c r="Q2103" i="92"/>
  <c r="Q2086" i="92"/>
  <c r="Q2095" i="92"/>
  <c r="Q1402" i="92"/>
  <c r="Q1419" i="92"/>
  <c r="Q2020" i="92"/>
  <c r="Q2159" i="92"/>
  <c r="Q2284" i="92"/>
  <c r="Q2809" i="92"/>
  <c r="Q2950" i="92"/>
  <c r="Q1919" i="92"/>
  <c r="Q2108" i="92"/>
  <c r="Q2089" i="92"/>
  <c r="Q2304" i="92"/>
  <c r="Q2754" i="92"/>
  <c r="Q2968" i="92"/>
  <c r="Q2973" i="92"/>
  <c r="Q2085" i="92"/>
  <c r="Q2094" i="92"/>
  <c r="Q1418" i="92"/>
  <c r="Q2945" i="92"/>
  <c r="Q1409" i="92"/>
  <c r="Q1944" i="92"/>
  <c r="Q2058" i="92"/>
  <c r="Q2644" i="92"/>
  <c r="Q2461" i="92"/>
  <c r="Q2864" i="92"/>
  <c r="Q2846" i="92"/>
  <c r="Q2479" i="92"/>
  <c r="U29" i="53"/>
  <c r="J2956" i="157" s="1"/>
  <c r="K2956" i="157" s="1"/>
  <c r="U48" i="53"/>
  <c r="J2974" i="157" s="1"/>
  <c r="K2974" i="157" s="1"/>
  <c r="O2374" i="92"/>
  <c r="O2341" i="92"/>
  <c r="Q1982" i="92"/>
  <c r="Q1881" i="92"/>
  <c r="Q1868" i="92"/>
  <c r="Q441" i="92"/>
  <c r="Q1050" i="92"/>
  <c r="Q442" i="92"/>
  <c r="K44" i="49"/>
  <c r="L24" i="54"/>
  <c r="J3705" i="157" s="1"/>
  <c r="K3705" i="157" s="1"/>
  <c r="N27" i="44"/>
  <c r="J2096" i="157" s="1"/>
  <c r="K2096" i="157" s="1"/>
  <c r="J60" i="48"/>
  <c r="J2249" i="157" s="1"/>
  <c r="K2249" i="157" s="1"/>
  <c r="C38" i="52"/>
  <c r="F2469" i="157" s="1"/>
  <c r="G2469" i="157" s="1"/>
  <c r="C39" i="52"/>
  <c r="F2470" i="157" s="1"/>
  <c r="G2470" i="157" s="1"/>
  <c r="C44" i="52"/>
  <c r="F2475" i="157" s="1"/>
  <c r="G2475" i="157" s="1"/>
  <c r="C20" i="52"/>
  <c r="F2452" i="157" s="1"/>
  <c r="G2452" i="157" s="1"/>
  <c r="C25" i="52"/>
  <c r="F2457" i="157" s="1"/>
  <c r="G2457" i="157" s="1"/>
  <c r="C41" i="52"/>
  <c r="F2472" i="157" s="1"/>
  <c r="G2472" i="157" s="1"/>
  <c r="C23" i="52"/>
  <c r="F2455" i="157" s="1"/>
  <c r="G2455" i="157" s="1"/>
  <c r="C22" i="52"/>
  <c r="F2454" i="157" s="1"/>
  <c r="G2454" i="157" s="1"/>
  <c r="C19" i="52"/>
  <c r="F2451" i="157" s="1"/>
  <c r="G2451" i="157" s="1"/>
  <c r="C42" i="52"/>
  <c r="F2473" i="157" s="1"/>
  <c r="G2473" i="157" s="1"/>
  <c r="C47" i="52"/>
  <c r="C33" i="52"/>
  <c r="F2464" i="157" s="1"/>
  <c r="G2464" i="157" s="1"/>
  <c r="C37" i="52"/>
  <c r="F2468" i="157" s="1"/>
  <c r="G2468" i="157" s="1"/>
  <c r="C28" i="52"/>
  <c r="F2460" i="157" s="1"/>
  <c r="G2460" i="157" s="1"/>
  <c r="C18" i="52"/>
  <c r="F2450" i="157" s="1"/>
  <c r="G2450" i="157" s="1"/>
  <c r="C14" i="52"/>
  <c r="F2446" i="157" s="1"/>
  <c r="G2446" i="157" s="1"/>
  <c r="Z3863" i="92" l="1"/>
  <c r="S3863" i="92"/>
  <c r="Z3862" i="92"/>
  <c r="S3862" i="92"/>
  <c r="AI2381" i="92"/>
  <c r="AK2381" i="92" s="1"/>
  <c r="AK2378" i="92" s="1"/>
  <c r="F218" i="6"/>
  <c r="AI2348" i="92"/>
  <c r="AK2348" i="92" s="1"/>
  <c r="AK2345" i="92" s="1"/>
  <c r="F217" i="6"/>
  <c r="AK2281" i="92"/>
  <c r="AK2295" i="92"/>
  <c r="C74" i="50"/>
  <c r="J2311" i="157"/>
  <c r="K2311" i="157" s="1"/>
  <c r="G178" i="6"/>
  <c r="I188" i="6"/>
  <c r="J188" i="6"/>
  <c r="U2754" i="92"/>
  <c r="F2381" i="157"/>
  <c r="G2381" i="157" s="1"/>
  <c r="F2478" i="157"/>
  <c r="G2478" i="157" s="1"/>
  <c r="C66" i="52"/>
  <c r="F2496" i="157" s="1"/>
  <c r="G2496" i="157" s="1"/>
  <c r="W2959" i="92"/>
  <c r="W2901" i="92"/>
  <c r="W2945" i="92"/>
  <c r="W2129" i="92"/>
  <c r="W3703" i="92"/>
  <c r="W1077" i="92"/>
  <c r="W2298" i="92"/>
  <c r="W1026" i="92"/>
  <c r="W1402" i="92"/>
  <c r="W1405" i="92"/>
  <c r="W2095" i="92"/>
  <c r="W2092" i="92"/>
  <c r="W1399" i="92"/>
  <c r="W2571" i="92"/>
  <c r="W1418" i="92"/>
  <c r="W2086" i="92"/>
  <c r="Z2374" i="92"/>
  <c r="W1400" i="92"/>
  <c r="W2941" i="92"/>
  <c r="W2947" i="92"/>
  <c r="W2223" i="92"/>
  <c r="W2101" i="92"/>
  <c r="W2809" i="92"/>
  <c r="W1421" i="92"/>
  <c r="W2946" i="92"/>
  <c r="W2479" i="92"/>
  <c r="W2094" i="92"/>
  <c r="W2088" i="92"/>
  <c r="W2102" i="92"/>
  <c r="W2106" i="92"/>
  <c r="W2964" i="92"/>
  <c r="W2461" i="92"/>
  <c r="W2534" i="92"/>
  <c r="W2163" i="92"/>
  <c r="W2089" i="92"/>
  <c r="W1408" i="92"/>
  <c r="W2309" i="92"/>
  <c r="W2085" i="92"/>
  <c r="W2589" i="92"/>
  <c r="W2516" i="92"/>
  <c r="W1401" i="92"/>
  <c r="W1415" i="92"/>
  <c r="W2644" i="92"/>
  <c r="W2949" i="92"/>
  <c r="W2304" i="92"/>
  <c r="W1416" i="92"/>
  <c r="W2381" i="92"/>
  <c r="Z354" i="92"/>
  <c r="W1417" i="92"/>
  <c r="W2284" i="92"/>
  <c r="W2973" i="92"/>
  <c r="W2919" i="92"/>
  <c r="W2087" i="92"/>
  <c r="W264" i="92"/>
  <c r="W2105" i="92"/>
  <c r="W2864" i="92"/>
  <c r="W2116" i="92"/>
  <c r="W2348" i="92"/>
  <c r="W2952" i="92"/>
  <c r="W442" i="92"/>
  <c r="W2093" i="92"/>
  <c r="W2159" i="92"/>
  <c r="W2968" i="92"/>
  <c r="W2846" i="92"/>
  <c r="W2104" i="92"/>
  <c r="W2090" i="92"/>
  <c r="W2963" i="92"/>
  <c r="W2248" i="92"/>
  <c r="W2970" i="92"/>
  <c r="W2965" i="92"/>
  <c r="W1419" i="92"/>
  <c r="W1414" i="92"/>
  <c r="W2955" i="92"/>
  <c r="Z2341" i="92"/>
  <c r="W2440" i="92"/>
  <c r="W2113" i="92"/>
  <c r="W1404" i="92"/>
  <c r="W2133" i="92"/>
  <c r="W1423" i="92"/>
  <c r="W2108" i="92"/>
  <c r="W2967" i="92"/>
  <c r="W1407" i="92"/>
  <c r="W2107" i="92"/>
  <c r="W1403" i="92"/>
  <c r="W2950" i="92"/>
  <c r="W1409" i="92"/>
  <c r="W2103" i="92"/>
  <c r="W2431" i="92"/>
  <c r="W1422" i="92"/>
  <c r="W2171" i="92"/>
  <c r="W2091" i="92"/>
  <c r="W2754" i="92"/>
  <c r="W1420" i="92"/>
  <c r="W3882" i="92"/>
  <c r="W1406" i="92"/>
  <c r="W2100" i="92"/>
  <c r="J7" i="157"/>
  <c r="K7" i="92"/>
  <c r="G7" i="92"/>
  <c r="I14" i="158"/>
  <c r="F1034" i="157"/>
  <c r="G1034" i="157" s="1"/>
  <c r="F1038" i="157"/>
  <c r="G1038" i="157" s="1"/>
  <c r="F1907" i="157"/>
  <c r="G1907" i="157" s="1"/>
  <c r="E1907" i="92"/>
  <c r="I1907" i="92"/>
  <c r="D32" i="43"/>
  <c r="F1910" i="157" s="1"/>
  <c r="G1910" i="157" s="1"/>
  <c r="F1853" i="157"/>
  <c r="G1853" i="157" s="1"/>
  <c r="I1856" i="92"/>
  <c r="I1853" i="92"/>
  <c r="F1869" i="157"/>
  <c r="G1869" i="157" s="1"/>
  <c r="I1869" i="92"/>
  <c r="B32" i="43"/>
  <c r="F1872" i="157" s="1"/>
  <c r="G1872" i="157" s="1"/>
  <c r="F1929" i="157"/>
  <c r="G1929" i="157" s="1"/>
  <c r="F14" i="43"/>
  <c r="F1932" i="157" s="1"/>
  <c r="G1932" i="157" s="1"/>
  <c r="I1929" i="92"/>
  <c r="F1891" i="157"/>
  <c r="G1891" i="157" s="1"/>
  <c r="D14" i="43"/>
  <c r="I1891" i="92"/>
  <c r="E1891" i="92"/>
  <c r="F2021" i="157"/>
  <c r="G2021" i="157" s="1"/>
  <c r="I2021" i="92"/>
  <c r="F2005" i="157"/>
  <c r="G2005" i="157" s="1"/>
  <c r="I2005" i="92"/>
  <c r="J14" i="43"/>
  <c r="F2043" i="157"/>
  <c r="G2043" i="157" s="1"/>
  <c r="L14" i="43"/>
  <c r="F2046" i="157" s="1"/>
  <c r="G2046" i="157" s="1"/>
  <c r="I2043" i="92"/>
  <c r="F1967" i="157"/>
  <c r="G1967" i="157" s="1"/>
  <c r="H14" i="43"/>
  <c r="I1967" i="92"/>
  <c r="U2116" i="92"/>
  <c r="U1405" i="92"/>
  <c r="U2298" i="92"/>
  <c r="U2086" i="92"/>
  <c r="U1400" i="92"/>
  <c r="U1406" i="92"/>
  <c r="U2864" i="92"/>
  <c r="U1399" i="92"/>
  <c r="U2093" i="92"/>
  <c r="U2095" i="92"/>
  <c r="U1418" i="92"/>
  <c r="U2968" i="92"/>
  <c r="U2105" i="92"/>
  <c r="U2100" i="92"/>
  <c r="U264" i="92"/>
  <c r="U2104" i="92"/>
  <c r="U2571" i="92"/>
  <c r="U1403" i="92"/>
  <c r="U1026" i="92"/>
  <c r="U2089" i="92"/>
  <c r="U2846" i="92"/>
  <c r="U1402" i="92"/>
  <c r="I1034" i="92"/>
  <c r="U1401" i="92"/>
  <c r="U2901" i="92"/>
  <c r="U3703" i="92"/>
  <c r="U2171" i="92"/>
  <c r="U1420" i="92"/>
  <c r="U3882" i="92"/>
  <c r="U2644" i="92"/>
  <c r="U2091" i="92"/>
  <c r="U2919" i="92"/>
  <c r="U2107" i="92"/>
  <c r="U1419" i="92"/>
  <c r="U2949" i="92"/>
  <c r="U2959" i="92"/>
  <c r="U1417" i="92"/>
  <c r="U2284" i="92"/>
  <c r="U2945" i="92"/>
  <c r="U2973" i="92"/>
  <c r="U2129" i="92"/>
  <c r="U2304" i="92"/>
  <c r="U2516" i="92"/>
  <c r="U2087" i="92"/>
  <c r="U1077" i="92"/>
  <c r="U1415" i="92"/>
  <c r="U1421" i="92"/>
  <c r="S2374" i="92"/>
  <c r="U2348" i="92"/>
  <c r="U2159" i="92"/>
  <c r="U1423" i="92"/>
  <c r="U2589" i="92"/>
  <c r="U2092" i="92"/>
  <c r="U442" i="92"/>
  <c r="U2106" i="92"/>
  <c r="U2964" i="92"/>
  <c r="U2965" i="92"/>
  <c r="U1407" i="92"/>
  <c r="U1408" i="92"/>
  <c r="U2950" i="92"/>
  <c r="U2461" i="92"/>
  <c r="U2309" i="92"/>
  <c r="U1409" i="92"/>
  <c r="U2085" i="92"/>
  <c r="U2133" i="92"/>
  <c r="U2163" i="92"/>
  <c r="U2431" i="92"/>
  <c r="U1398" i="92"/>
  <c r="U1422" i="92"/>
  <c r="U2967" i="92"/>
  <c r="U2534" i="92"/>
  <c r="U2381" i="92"/>
  <c r="U2108" i="92"/>
  <c r="U2103" i="92"/>
  <c r="U2479" i="92"/>
  <c r="U1416" i="92"/>
  <c r="E2473" i="92"/>
  <c r="AF2473" i="92" s="1"/>
  <c r="E2470" i="92"/>
  <c r="AF2470" i="92" s="1"/>
  <c r="E2381" i="92"/>
  <c r="AF2381" i="92" s="1"/>
  <c r="U2970" i="92"/>
  <c r="U2113" i="92"/>
  <c r="U2088" i="92"/>
  <c r="U1404" i="92"/>
  <c r="U2809" i="92"/>
  <c r="E2005" i="92"/>
  <c r="G2974" i="92"/>
  <c r="E2454" i="92"/>
  <c r="AF2454" i="92" s="1"/>
  <c r="G2382" i="92"/>
  <c r="G2956" i="92"/>
  <c r="S2341" i="92"/>
  <c r="U2102" i="92"/>
  <c r="U2963" i="92"/>
  <c r="U1414" i="92"/>
  <c r="G1424" i="92"/>
  <c r="E2021" i="92"/>
  <c r="E2446" i="92"/>
  <c r="AF2446" i="92" s="1"/>
  <c r="E2450" i="92"/>
  <c r="AF2450" i="92" s="1"/>
  <c r="E2455" i="92"/>
  <c r="AF2455" i="92" s="1"/>
  <c r="G2249" i="92"/>
  <c r="U2941" i="92"/>
  <c r="G1410" i="92"/>
  <c r="U2947" i="92"/>
  <c r="P320" i="135"/>
  <c r="E2451" i="92"/>
  <c r="AF2451" i="92" s="1"/>
  <c r="E2468" i="92"/>
  <c r="AF2468" i="92" s="1"/>
  <c r="E2457" i="92"/>
  <c r="AF2457" i="92" s="1"/>
  <c r="G3705" i="92"/>
  <c r="E2469" i="92"/>
  <c r="AF2469" i="92" s="1"/>
  <c r="E2472" i="92"/>
  <c r="AF2472" i="92" s="1"/>
  <c r="E2452" i="92"/>
  <c r="AF2452" i="92" s="1"/>
  <c r="G2311" i="92"/>
  <c r="E2348" i="92"/>
  <c r="AF2348" i="92" s="1"/>
  <c r="U2090" i="92"/>
  <c r="U2248" i="92"/>
  <c r="U2101" i="92"/>
  <c r="U2223" i="92"/>
  <c r="E2460" i="92"/>
  <c r="AF2460" i="92" s="1"/>
  <c r="E2464" i="92"/>
  <c r="AF2464" i="92" s="1"/>
  <c r="E2478" i="92"/>
  <c r="AF2478" i="92" s="1"/>
  <c r="E2475" i="92"/>
  <c r="AF2475" i="92" s="1"/>
  <c r="U2946" i="92"/>
  <c r="U2955" i="92"/>
  <c r="U2094" i="92"/>
  <c r="U2440" i="92"/>
  <c r="U2952" i="92"/>
  <c r="U2084" i="92"/>
  <c r="E1869" i="92"/>
  <c r="E1929" i="92"/>
  <c r="E1853" i="92"/>
  <c r="P320" i="136"/>
  <c r="E1034" i="92"/>
  <c r="W482" i="92"/>
  <c r="U482" i="92"/>
  <c r="W1050" i="92"/>
  <c r="U1050" i="92"/>
  <c r="W1881" i="92"/>
  <c r="U1881" i="92"/>
  <c r="W1944" i="92"/>
  <c r="U1944" i="92"/>
  <c r="S354" i="92"/>
  <c r="E2043" i="92"/>
  <c r="E1967" i="92"/>
  <c r="W1919" i="92"/>
  <c r="U1919" i="92"/>
  <c r="W2020" i="92"/>
  <c r="U2020" i="92"/>
  <c r="W1906" i="92"/>
  <c r="U1906" i="92"/>
  <c r="W1982" i="92"/>
  <c r="U1982" i="92"/>
  <c r="W2033" i="92"/>
  <c r="U2033" i="92"/>
  <c r="W2058" i="92"/>
  <c r="U2058" i="92"/>
  <c r="N11" i="43"/>
  <c r="I2081" i="92" s="1"/>
  <c r="G2096" i="92"/>
  <c r="W441" i="92"/>
  <c r="U441" i="92"/>
  <c r="J32" i="43"/>
  <c r="W2197" i="92"/>
  <c r="U2197" i="92"/>
  <c r="W1868" i="92"/>
  <c r="U1868" i="92"/>
  <c r="R1383" i="135"/>
  <c r="R395" i="135"/>
  <c r="R1803" i="136"/>
  <c r="P1675" i="136"/>
  <c r="R1265" i="135"/>
  <c r="R1534" i="135"/>
  <c r="R1682" i="136"/>
  <c r="P1675" i="135"/>
  <c r="P1644" i="136"/>
  <c r="R1651" i="136"/>
  <c r="R1910" i="135"/>
  <c r="R1255" i="136"/>
  <c r="R2170" i="136"/>
  <c r="R1730" i="136"/>
  <c r="L1764" i="136"/>
  <c r="F1764" i="136"/>
  <c r="L1764" i="135"/>
  <c r="F1764" i="135"/>
  <c r="T1910" i="136"/>
  <c r="R1910" i="136"/>
  <c r="R1481" i="136"/>
  <c r="T1481" i="136"/>
  <c r="T1605" i="136"/>
  <c r="R1605" i="136"/>
  <c r="T1454" i="136"/>
  <c r="R1454" i="136"/>
  <c r="T1453" i="136"/>
  <c r="R1453" i="136"/>
  <c r="T2165" i="136"/>
  <c r="R2165" i="136"/>
  <c r="T2048" i="135"/>
  <c r="R2048" i="135"/>
  <c r="T1448" i="135"/>
  <c r="R1448" i="135"/>
  <c r="T2180" i="135"/>
  <c r="R2180" i="135"/>
  <c r="T1152" i="135"/>
  <c r="R1152" i="135"/>
  <c r="T1443" i="135"/>
  <c r="R1443" i="135"/>
  <c r="T832" i="136"/>
  <c r="R832" i="136"/>
  <c r="R1435" i="136"/>
  <c r="T1435" i="136"/>
  <c r="T2125" i="135"/>
  <c r="R2125" i="135"/>
  <c r="T1415" i="135"/>
  <c r="R1415" i="135"/>
  <c r="R1319" i="135"/>
  <c r="T1319" i="135"/>
  <c r="T1444" i="135"/>
  <c r="R1444" i="135"/>
  <c r="T2168" i="135"/>
  <c r="R2168" i="135"/>
  <c r="R2185" i="135"/>
  <c r="T2185" i="135"/>
  <c r="T2002" i="135"/>
  <c r="R2002" i="135"/>
  <c r="T1492" i="135"/>
  <c r="R1492" i="135"/>
  <c r="P1644" i="135"/>
  <c r="T1436" i="135"/>
  <c r="R1436" i="135"/>
  <c r="T2079" i="136"/>
  <c r="R2079" i="136"/>
  <c r="R1803" i="135"/>
  <c r="T1803" i="135"/>
  <c r="T1461" i="135"/>
  <c r="R1461" i="135"/>
  <c r="T1144" i="135"/>
  <c r="R1144" i="135"/>
  <c r="T1452" i="135"/>
  <c r="R1452" i="135"/>
  <c r="R2182" i="135"/>
  <c r="T2182" i="135"/>
  <c r="H1447" i="136"/>
  <c r="N1447" i="136"/>
  <c r="N1447" i="135"/>
  <c r="H1447" i="135"/>
  <c r="L1770" i="136"/>
  <c r="F1770" i="136"/>
  <c r="L1770" i="135"/>
  <c r="F1770" i="135"/>
  <c r="T1166" i="136"/>
  <c r="R1166" i="136"/>
  <c r="T1818" i="135"/>
  <c r="R1818" i="135"/>
  <c r="T1496" i="135"/>
  <c r="R1496" i="135"/>
  <c r="T394" i="135"/>
  <c r="R394" i="135"/>
  <c r="T1651" i="135"/>
  <c r="R1651" i="135"/>
  <c r="T1159" i="135"/>
  <c r="R1159" i="135"/>
  <c r="T1456" i="135"/>
  <c r="R1456" i="135"/>
  <c r="T852" i="135"/>
  <c r="R852" i="135"/>
  <c r="T1151" i="135"/>
  <c r="R1151" i="135"/>
  <c r="T1772" i="135"/>
  <c r="R1772" i="135"/>
  <c r="T1145" i="135"/>
  <c r="R1145" i="135"/>
  <c r="T1154" i="135"/>
  <c r="R1154" i="135"/>
  <c r="T1161" i="135"/>
  <c r="R1161" i="135"/>
  <c r="R2140" i="135"/>
  <c r="T2140" i="135"/>
  <c r="T1437" i="135"/>
  <c r="R1437" i="135"/>
  <c r="T1614" i="135"/>
  <c r="R1614" i="135"/>
  <c r="T1162" i="135"/>
  <c r="R1162" i="135"/>
  <c r="T1464" i="136"/>
  <c r="R1464" i="136"/>
  <c r="T1287" i="135"/>
  <c r="R1287" i="135"/>
  <c r="T1165" i="135"/>
  <c r="R1165" i="135"/>
  <c r="F1760" i="136"/>
  <c r="L1760" i="136"/>
  <c r="L1760" i="135"/>
  <c r="F1760" i="135"/>
  <c r="F1751" i="136"/>
  <c r="L1751" i="136"/>
  <c r="F1751" i="135"/>
  <c r="L1751" i="135"/>
  <c r="L1771" i="136"/>
  <c r="F1771" i="136"/>
  <c r="L1771" i="135"/>
  <c r="F1771" i="135"/>
  <c r="H2800" i="136"/>
  <c r="N2800" i="136"/>
  <c r="N2800" i="135"/>
  <c r="H2800" i="135"/>
  <c r="L1769" i="136"/>
  <c r="F1769" i="136"/>
  <c r="L1769" i="135"/>
  <c r="F1769" i="135"/>
  <c r="L1766" i="136"/>
  <c r="F1766" i="136"/>
  <c r="L1766" i="135"/>
  <c r="F1766" i="135"/>
  <c r="N1616" i="136"/>
  <c r="H1616" i="136"/>
  <c r="N1616" i="135"/>
  <c r="H1616" i="135"/>
  <c r="L1651" i="136"/>
  <c r="F1651" i="136"/>
  <c r="L1651" i="135"/>
  <c r="F1651" i="135"/>
  <c r="T1757" i="135"/>
  <c r="R1757" i="135"/>
  <c r="T1441" i="135"/>
  <c r="R1441" i="135"/>
  <c r="R1504" i="135"/>
  <c r="T1504" i="135"/>
  <c r="T2159" i="135"/>
  <c r="R2159" i="135"/>
  <c r="T1147" i="135"/>
  <c r="R1147" i="135"/>
  <c r="T2178" i="135"/>
  <c r="R2178" i="135"/>
  <c r="T1442" i="135"/>
  <c r="R1442" i="135"/>
  <c r="T2048" i="136"/>
  <c r="R2048" i="136"/>
  <c r="R1818" i="136"/>
  <c r="T1818" i="136"/>
  <c r="T1534" i="136"/>
  <c r="R1534" i="136"/>
  <c r="T1496" i="136"/>
  <c r="R1496" i="136"/>
  <c r="R1448" i="136"/>
  <c r="T1448" i="136"/>
  <c r="R2180" i="136"/>
  <c r="T2180" i="136"/>
  <c r="R1152" i="136"/>
  <c r="T1152" i="136"/>
  <c r="T1443" i="136"/>
  <c r="R1443" i="136"/>
  <c r="T1864" i="135"/>
  <c r="R1864" i="135"/>
  <c r="T1451" i="135"/>
  <c r="R1451" i="135"/>
  <c r="T1158" i="135"/>
  <c r="R1158" i="135"/>
  <c r="R1297" i="135"/>
  <c r="T1297" i="135"/>
  <c r="R2184" i="135"/>
  <c r="T2184" i="135"/>
  <c r="T1146" i="135"/>
  <c r="R1146" i="135"/>
  <c r="R1739" i="135"/>
  <c r="T1739" i="135"/>
  <c r="T2125" i="136"/>
  <c r="R2125" i="136"/>
  <c r="T1772" i="136"/>
  <c r="R1772" i="136"/>
  <c r="T1415" i="136"/>
  <c r="R1415" i="136"/>
  <c r="T1145" i="136"/>
  <c r="R1145" i="136"/>
  <c r="T1154" i="136"/>
  <c r="R1154" i="136"/>
  <c r="T1161" i="136"/>
  <c r="R1161" i="136"/>
  <c r="T2185" i="136"/>
  <c r="R2185" i="136"/>
  <c r="R1614" i="136"/>
  <c r="T1614" i="136"/>
  <c r="T1492" i="136"/>
  <c r="R1492" i="136"/>
  <c r="R1557" i="135"/>
  <c r="T1557" i="135"/>
  <c r="T1446" i="135"/>
  <c r="R1446" i="135"/>
  <c r="T1287" i="136"/>
  <c r="R1287" i="136"/>
  <c r="R1144" i="136"/>
  <c r="T1144" i="136"/>
  <c r="T1165" i="136"/>
  <c r="R1165" i="136"/>
  <c r="T2182" i="136"/>
  <c r="R2182" i="136"/>
  <c r="L1765" i="136"/>
  <c r="F1765" i="136"/>
  <c r="L1765" i="135"/>
  <c r="F1765" i="135"/>
  <c r="T394" i="136"/>
  <c r="R394" i="136"/>
  <c r="T1297" i="136"/>
  <c r="R1297" i="136"/>
  <c r="T2184" i="136"/>
  <c r="R2184" i="136"/>
  <c r="T1146" i="136"/>
  <c r="R1146" i="136"/>
  <c r="R1159" i="136"/>
  <c r="T1159" i="136"/>
  <c r="T1456" i="136"/>
  <c r="R1456" i="136"/>
  <c r="T1739" i="136"/>
  <c r="R1739" i="136"/>
  <c r="T852" i="136"/>
  <c r="R852" i="136"/>
  <c r="R1319" i="136"/>
  <c r="T1444" i="136"/>
  <c r="R1444" i="136"/>
  <c r="R2168" i="136"/>
  <c r="T2140" i="136"/>
  <c r="R2140" i="136"/>
  <c r="T2002" i="136"/>
  <c r="R2002" i="136"/>
  <c r="T1436" i="136"/>
  <c r="R1436" i="136"/>
  <c r="T1557" i="136"/>
  <c r="R1557" i="136"/>
  <c r="T1461" i="136"/>
  <c r="R1461" i="136"/>
  <c r="T1452" i="136"/>
  <c r="R1452" i="136"/>
  <c r="L1755" i="136"/>
  <c r="F1755" i="136"/>
  <c r="L1755" i="135"/>
  <c r="F1755" i="135"/>
  <c r="L1750" i="136"/>
  <c r="F1750" i="136"/>
  <c r="L1750" i="135"/>
  <c r="F1750" i="135"/>
  <c r="L1745" i="136"/>
  <c r="F1745" i="136"/>
  <c r="L1745" i="135"/>
  <c r="F1745" i="135"/>
  <c r="L1682" i="136"/>
  <c r="F1682" i="136"/>
  <c r="L1682" i="135"/>
  <c r="F1682" i="135"/>
  <c r="T1757" i="136"/>
  <c r="R1757" i="136"/>
  <c r="T1441" i="136"/>
  <c r="R1441" i="136"/>
  <c r="R1504" i="136"/>
  <c r="T1504" i="136"/>
  <c r="T2178" i="136"/>
  <c r="R2178" i="136"/>
  <c r="T1442" i="136"/>
  <c r="R1442" i="136"/>
  <c r="T1163" i="135"/>
  <c r="R1163" i="135"/>
  <c r="T1510" i="135"/>
  <c r="R1510" i="135"/>
  <c r="R1609" i="135"/>
  <c r="T1609" i="135"/>
  <c r="T2169" i="135"/>
  <c r="R2169" i="135"/>
  <c r="T1455" i="135"/>
  <c r="R1455" i="135"/>
  <c r="T1164" i="135"/>
  <c r="R1164" i="135"/>
  <c r="R1864" i="136"/>
  <c r="T1864" i="136"/>
  <c r="T1451" i="136"/>
  <c r="R1451" i="136"/>
  <c r="T1151" i="136"/>
  <c r="R1151" i="136"/>
  <c r="T1849" i="135"/>
  <c r="R1849" i="135"/>
  <c r="T2174" i="135"/>
  <c r="R2174" i="135"/>
  <c r="T2164" i="135"/>
  <c r="R2164" i="135"/>
  <c r="T2170" i="135"/>
  <c r="R2170" i="135"/>
  <c r="T2163" i="135"/>
  <c r="R2163" i="135"/>
  <c r="T1445" i="135"/>
  <c r="R1445" i="135"/>
  <c r="R2183" i="135"/>
  <c r="T2183" i="135"/>
  <c r="R1437" i="136"/>
  <c r="T1437" i="136"/>
  <c r="T1592" i="135"/>
  <c r="R1592" i="135"/>
  <c r="T1155" i="135"/>
  <c r="R1155" i="135"/>
  <c r="T1162" i="136"/>
  <c r="R1162" i="136"/>
  <c r="T1446" i="136"/>
  <c r="R1446" i="136"/>
  <c r="T1730" i="135"/>
  <c r="R1730" i="135"/>
  <c r="T2798" i="135"/>
  <c r="R2798" i="135"/>
  <c r="T1439" i="135"/>
  <c r="R1439" i="135"/>
  <c r="T1438" i="135"/>
  <c r="R1438" i="135"/>
  <c r="T876" i="135"/>
  <c r="R876" i="135"/>
  <c r="T1449" i="135"/>
  <c r="R1449" i="135"/>
  <c r="N1156" i="136"/>
  <c r="H1156" i="136"/>
  <c r="H1156" i="135"/>
  <c r="N1156" i="135"/>
  <c r="F1754" i="136"/>
  <c r="L1754" i="136"/>
  <c r="L1754" i="135"/>
  <c r="F1754" i="135"/>
  <c r="T2159" i="136"/>
  <c r="R2159" i="136"/>
  <c r="T1147" i="136"/>
  <c r="R1147" i="136"/>
  <c r="T2094" i="135"/>
  <c r="R2094" i="135"/>
  <c r="T1157" i="135"/>
  <c r="R1157" i="135"/>
  <c r="T1158" i="136"/>
  <c r="R1158" i="136"/>
  <c r="T2167" i="135"/>
  <c r="R2167" i="135"/>
  <c r="T1435" i="135"/>
  <c r="R1435" i="135"/>
  <c r="T1440" i="135"/>
  <c r="R1440" i="135"/>
  <c r="T1450" i="135"/>
  <c r="R1450" i="135"/>
  <c r="T2969" i="135"/>
  <c r="R2969" i="135"/>
  <c r="T1148" i="135"/>
  <c r="R1148" i="135"/>
  <c r="T1393" i="135"/>
  <c r="R1393" i="135"/>
  <c r="R1255" i="135"/>
  <c r="T1255" i="135"/>
  <c r="T1160" i="135"/>
  <c r="R1160" i="135"/>
  <c r="R435" i="135"/>
  <c r="T435" i="135"/>
  <c r="T2179" i="135"/>
  <c r="R2179" i="135"/>
  <c r="R1351" i="135"/>
  <c r="T1351" i="135"/>
  <c r="R1477" i="135"/>
  <c r="T1149" i="135"/>
  <c r="R1149" i="135"/>
  <c r="T239" i="135"/>
  <c r="R239" i="135"/>
  <c r="T1150" i="135"/>
  <c r="R1150" i="135"/>
  <c r="L1753" i="136"/>
  <c r="F1753" i="136"/>
  <c r="L1753" i="135"/>
  <c r="F1753" i="135"/>
  <c r="F1749" i="136"/>
  <c r="L1749" i="136"/>
  <c r="L1749" i="135"/>
  <c r="F1749" i="135"/>
  <c r="N1683" i="136"/>
  <c r="H1683" i="136"/>
  <c r="N1683" i="135"/>
  <c r="H1683" i="135"/>
  <c r="T1683" i="135" s="1"/>
  <c r="N2186" i="136"/>
  <c r="H2186" i="136"/>
  <c r="N2186" i="135"/>
  <c r="H2186" i="135"/>
  <c r="T2186" i="135" s="1"/>
  <c r="F1756" i="136"/>
  <c r="L1756" i="136"/>
  <c r="L1756" i="135"/>
  <c r="F1756" i="135"/>
  <c r="L1768" i="136"/>
  <c r="F1768" i="136"/>
  <c r="F1768" i="135"/>
  <c r="L1768" i="135"/>
  <c r="H1558" i="136"/>
  <c r="N1558" i="136"/>
  <c r="N1558" i="135"/>
  <c r="H1558" i="135"/>
  <c r="N2171" i="136"/>
  <c r="H2171" i="136"/>
  <c r="T2171" i="136" s="1"/>
  <c r="N2171" i="135"/>
  <c r="H2171" i="135"/>
  <c r="T1605" i="135"/>
  <c r="R1605" i="135"/>
  <c r="T1454" i="135"/>
  <c r="R1454" i="135"/>
  <c r="T1453" i="135"/>
  <c r="R1453" i="135"/>
  <c r="T1166" i="135"/>
  <c r="R1166" i="135"/>
  <c r="T2165" i="135"/>
  <c r="R2165" i="135"/>
  <c r="R1163" i="136"/>
  <c r="T1163" i="136"/>
  <c r="R2094" i="136"/>
  <c r="T2094" i="136"/>
  <c r="R1510" i="136"/>
  <c r="T1510" i="136"/>
  <c r="T1609" i="136"/>
  <c r="R1609" i="136"/>
  <c r="T1157" i="136"/>
  <c r="R1157" i="136"/>
  <c r="T1164" i="136"/>
  <c r="R1164" i="136"/>
  <c r="R832" i="135"/>
  <c r="T832" i="135"/>
  <c r="T1153" i="135"/>
  <c r="R1153" i="135"/>
  <c r="T1849" i="136"/>
  <c r="R1849" i="136"/>
  <c r="T2174" i="136"/>
  <c r="R2174" i="136"/>
  <c r="T2164" i="136"/>
  <c r="R2164" i="136"/>
  <c r="T1160" i="136"/>
  <c r="R1160" i="136"/>
  <c r="T2163" i="136"/>
  <c r="R2163" i="136"/>
  <c r="T1445" i="136"/>
  <c r="R1445" i="136"/>
  <c r="T2183" i="136"/>
  <c r="R2183" i="136"/>
  <c r="T1464" i="135"/>
  <c r="R1464" i="135"/>
  <c r="T2798" i="136"/>
  <c r="R2798" i="136"/>
  <c r="R1439" i="136"/>
  <c r="T1439" i="136"/>
  <c r="T1438" i="136"/>
  <c r="R1438" i="136"/>
  <c r="T1150" i="136"/>
  <c r="R1150" i="136"/>
  <c r="T876" i="136"/>
  <c r="R876" i="136"/>
  <c r="T1449" i="136"/>
  <c r="R1449" i="136"/>
  <c r="T1481" i="135"/>
  <c r="R1481" i="135"/>
  <c r="R2169" i="136"/>
  <c r="T1455" i="136"/>
  <c r="R1455" i="136"/>
  <c r="R1682" i="135"/>
  <c r="R2167" i="136"/>
  <c r="R1265" i="136"/>
  <c r="T1265" i="136"/>
  <c r="T1440" i="136"/>
  <c r="R1440" i="136"/>
  <c r="T1153" i="136"/>
  <c r="R1153" i="136"/>
  <c r="R1450" i="136"/>
  <c r="T1450" i="136"/>
  <c r="T2969" i="136"/>
  <c r="R2969" i="136"/>
  <c r="R1148" i="136"/>
  <c r="T1148" i="136"/>
  <c r="R1393" i="136"/>
  <c r="T1393" i="136"/>
  <c r="R1383" i="136"/>
  <c r="T435" i="136"/>
  <c r="R435" i="136"/>
  <c r="T2179" i="136"/>
  <c r="R2179" i="136"/>
  <c r="T395" i="136"/>
  <c r="R395" i="136"/>
  <c r="R1592" i="136"/>
  <c r="T1351" i="136"/>
  <c r="R1351" i="136"/>
  <c r="T1155" i="136"/>
  <c r="R1155" i="136"/>
  <c r="T1477" i="136"/>
  <c r="R1477" i="136"/>
  <c r="T1149" i="136"/>
  <c r="R1149" i="136"/>
  <c r="R2079" i="135"/>
  <c r="R239" i="136"/>
  <c r="K2311" i="92"/>
  <c r="J2074" i="93"/>
  <c r="K2074" i="93" s="1"/>
  <c r="K3705" i="92"/>
  <c r="J3326" i="93"/>
  <c r="K3326" i="93" s="1"/>
  <c r="K1410" i="92"/>
  <c r="J1308" i="93"/>
  <c r="K1308" i="93" s="1"/>
  <c r="K2382" i="92"/>
  <c r="J2141" i="93"/>
  <c r="K2141" i="93" s="1"/>
  <c r="K2974" i="92"/>
  <c r="J2673" i="93"/>
  <c r="K2673" i="93" s="1"/>
  <c r="K2956" i="92"/>
  <c r="J2657" i="93"/>
  <c r="K2657" i="93" s="1"/>
  <c r="K2249" i="92"/>
  <c r="J2016" i="93"/>
  <c r="K2016" i="93" s="1"/>
  <c r="K2096" i="92"/>
  <c r="J1881" i="93"/>
  <c r="K1881" i="93" s="1"/>
  <c r="O2457" i="92"/>
  <c r="I2457" i="92"/>
  <c r="F2214" i="93"/>
  <c r="G2214" i="93" s="1"/>
  <c r="I2464" i="92"/>
  <c r="F2219" i="93"/>
  <c r="G2219" i="93" s="1"/>
  <c r="O2452" i="92"/>
  <c r="I2452" i="92"/>
  <c r="F2209" i="93"/>
  <c r="G2209" i="93" s="1"/>
  <c r="I2478" i="92"/>
  <c r="F2231" i="93"/>
  <c r="G2231" i="93" s="1"/>
  <c r="I2475" i="92"/>
  <c r="F2230" i="93"/>
  <c r="G2230" i="93" s="1"/>
  <c r="O2451" i="92"/>
  <c r="F2208" i="93"/>
  <c r="G2208" i="93" s="1"/>
  <c r="I2451" i="92"/>
  <c r="I2469" i="92"/>
  <c r="F2224" i="93"/>
  <c r="G2224" i="93" s="1"/>
  <c r="Q2382" i="92"/>
  <c r="O2468" i="92"/>
  <c r="I2468" i="92"/>
  <c r="F2223" i="93"/>
  <c r="G2223" i="93" s="1"/>
  <c r="I2470" i="92"/>
  <c r="F2225" i="93"/>
  <c r="G2225" i="93" s="1"/>
  <c r="O2348" i="92"/>
  <c r="F2109" i="93"/>
  <c r="G2109" i="93" s="1"/>
  <c r="I2348" i="92"/>
  <c r="I2446" i="92"/>
  <c r="F2203" i="93"/>
  <c r="G2203" i="93" s="1"/>
  <c r="O2454" i="92"/>
  <c r="I2454" i="92"/>
  <c r="F2211" i="93"/>
  <c r="G2211" i="93" s="1"/>
  <c r="Q2249" i="92"/>
  <c r="O2381" i="92"/>
  <c r="I2381" i="92"/>
  <c r="F2140" i="93"/>
  <c r="G2140" i="93" s="1"/>
  <c r="Q2096" i="92"/>
  <c r="O2450" i="92"/>
  <c r="I2450" i="92"/>
  <c r="F2207" i="93"/>
  <c r="G2207" i="93" s="1"/>
  <c r="O2455" i="92"/>
  <c r="I2455" i="92"/>
  <c r="F2212" i="93"/>
  <c r="G2212" i="93" s="1"/>
  <c r="I2473" i="92"/>
  <c r="F2228" i="93"/>
  <c r="G2228" i="93" s="1"/>
  <c r="O2460" i="92"/>
  <c r="I2460" i="92"/>
  <c r="F2215" i="93"/>
  <c r="G2215" i="93" s="1"/>
  <c r="I2472" i="92"/>
  <c r="F2227" i="93"/>
  <c r="G2227" i="93" s="1"/>
  <c r="Q2956" i="92"/>
  <c r="Q3705" i="92"/>
  <c r="Q2974" i="92"/>
  <c r="O2475" i="92"/>
  <c r="K47" i="49"/>
  <c r="Q2311" i="92"/>
  <c r="O2472" i="92"/>
  <c r="C48" i="52"/>
  <c r="F2479" i="157" s="1"/>
  <c r="G2479" i="157" s="1"/>
  <c r="O2464" i="92"/>
  <c r="O2473" i="92"/>
  <c r="O2469" i="92"/>
  <c r="O2478" i="92"/>
  <c r="O2470" i="92"/>
  <c r="O2446" i="92"/>
  <c r="C29" i="52"/>
  <c r="F2461" i="157" s="1"/>
  <c r="G2461" i="157" s="1"/>
  <c r="Q1410" i="92"/>
  <c r="C60" i="52"/>
  <c r="F2490" i="157" s="1"/>
  <c r="G2490" i="157" s="1"/>
  <c r="C56" i="52"/>
  <c r="F2486" i="157" s="1"/>
  <c r="G2486" i="157" s="1"/>
  <c r="C52" i="52"/>
  <c r="C63" i="52"/>
  <c r="F2493" i="157" s="1"/>
  <c r="G2493" i="157" s="1"/>
  <c r="C61" i="52"/>
  <c r="F2491" i="157" s="1"/>
  <c r="G2491" i="157" s="1"/>
  <c r="C58" i="52"/>
  <c r="F2488" i="157" s="1"/>
  <c r="G2488" i="157" s="1"/>
  <c r="C57" i="52"/>
  <c r="F2487" i="157" s="1"/>
  <c r="G2487" i="157" s="1"/>
  <c r="E46" i="27"/>
  <c r="F2382" i="157" l="1"/>
  <c r="G2382" i="157" s="1"/>
  <c r="J217" i="6"/>
  <c r="J218" i="6"/>
  <c r="C67" i="52"/>
  <c r="J2314" i="157"/>
  <c r="K2314" i="157" s="1"/>
  <c r="G179" i="6"/>
  <c r="G180" i="6"/>
  <c r="F2482" i="157"/>
  <c r="G2482" i="157" s="1"/>
  <c r="Z2468" i="92"/>
  <c r="Z2450" i="92"/>
  <c r="W2956" i="92"/>
  <c r="Z2475" i="92"/>
  <c r="Z2348" i="92"/>
  <c r="Z2451" i="92"/>
  <c r="Z2446" i="92"/>
  <c r="W2382" i="92"/>
  <c r="Z2478" i="92"/>
  <c r="W2311" i="92"/>
  <c r="Z2454" i="92"/>
  <c r="Z2381" i="92"/>
  <c r="Z2464" i="92"/>
  <c r="Z2452" i="92"/>
  <c r="W1424" i="92"/>
  <c r="W2974" i="92"/>
  <c r="Z2470" i="92"/>
  <c r="Z2460" i="92"/>
  <c r="Z2472" i="92"/>
  <c r="W1410" i="92"/>
  <c r="Z2473" i="92"/>
  <c r="Z2469" i="92"/>
  <c r="W3705" i="92"/>
  <c r="W2249" i="92"/>
  <c r="Z2457" i="92"/>
  <c r="Z2455" i="92"/>
  <c r="K9" i="92"/>
  <c r="G9" i="92"/>
  <c r="J9" i="157"/>
  <c r="E1910" i="92"/>
  <c r="E1932" i="92"/>
  <c r="E47" i="27"/>
  <c r="F443" i="157" s="1"/>
  <c r="G443" i="157" s="1"/>
  <c r="F442" i="157"/>
  <c r="G442" i="157" s="1"/>
  <c r="E442" i="92"/>
  <c r="Z442" i="92" s="1"/>
  <c r="F1894" i="157"/>
  <c r="G1894" i="157" s="1"/>
  <c r="E1894" i="92"/>
  <c r="E2024" i="92"/>
  <c r="F2024" i="157"/>
  <c r="G2024" i="157" s="1"/>
  <c r="E2008" i="92"/>
  <c r="F2008" i="157"/>
  <c r="G2008" i="157" s="1"/>
  <c r="F1856" i="157"/>
  <c r="G1856" i="157" s="1"/>
  <c r="N14" i="43"/>
  <c r="F2084" i="157" s="1"/>
  <c r="G2084" i="157" s="1"/>
  <c r="E1970" i="92"/>
  <c r="F1970" i="157"/>
  <c r="G1970" i="157" s="1"/>
  <c r="F2081" i="157"/>
  <c r="G2081" i="157" s="1"/>
  <c r="E1872" i="92"/>
  <c r="E1856" i="92"/>
  <c r="F1243" i="135"/>
  <c r="U2382" i="92"/>
  <c r="S2450" i="92"/>
  <c r="S2470" i="92"/>
  <c r="S2472" i="92"/>
  <c r="S2460" i="92"/>
  <c r="S2473" i="92"/>
  <c r="O1856" i="92"/>
  <c r="F1653" i="93"/>
  <c r="G1653" i="93" s="1"/>
  <c r="S1891" i="92"/>
  <c r="Z1891" i="92"/>
  <c r="S1907" i="92"/>
  <c r="Z1907" i="92"/>
  <c r="S2005" i="92"/>
  <c r="Z2005" i="92"/>
  <c r="S1853" i="92"/>
  <c r="Z1853" i="92"/>
  <c r="S1967" i="92"/>
  <c r="Z1967" i="92"/>
  <c r="S1929" i="92"/>
  <c r="Z1929" i="92"/>
  <c r="S2043" i="92"/>
  <c r="Z2043" i="92"/>
  <c r="S1869" i="92"/>
  <c r="Z1869" i="92"/>
  <c r="S2021" i="92"/>
  <c r="Z2021" i="92"/>
  <c r="S1034" i="92"/>
  <c r="Z1034" i="92"/>
  <c r="S2446" i="92"/>
  <c r="S2457" i="92"/>
  <c r="U2956" i="92"/>
  <c r="L1243" i="135"/>
  <c r="F1243" i="136"/>
  <c r="L1243" i="136"/>
  <c r="F1668" i="93"/>
  <c r="G1668" i="93" s="1"/>
  <c r="I1872" i="92"/>
  <c r="S2381" i="92"/>
  <c r="L1256" i="136"/>
  <c r="O1872" i="92"/>
  <c r="L1256" i="135"/>
  <c r="S2478" i="92"/>
  <c r="U2311" i="92"/>
  <c r="F1256" i="135"/>
  <c r="E1038" i="92"/>
  <c r="F1256" i="136"/>
  <c r="U3705" i="92"/>
  <c r="S2451" i="92"/>
  <c r="S2452" i="92"/>
  <c r="U1410" i="92"/>
  <c r="S2464" i="92"/>
  <c r="S2454" i="92"/>
  <c r="U2249" i="92"/>
  <c r="S2455" i="92"/>
  <c r="U2974" i="92"/>
  <c r="E2479" i="92"/>
  <c r="AF2479" i="92" s="1"/>
  <c r="E2493" i="92"/>
  <c r="E2487" i="92"/>
  <c r="S2469" i="92"/>
  <c r="E2488" i="92"/>
  <c r="E2461" i="92"/>
  <c r="AF2461" i="92" s="1"/>
  <c r="E2382" i="92"/>
  <c r="E2046" i="92"/>
  <c r="E2491" i="92"/>
  <c r="E2496" i="92"/>
  <c r="S2475" i="92"/>
  <c r="E2081" i="92"/>
  <c r="S2468" i="92"/>
  <c r="S2348" i="92"/>
  <c r="E2482" i="92"/>
  <c r="E2486" i="92"/>
  <c r="E2490" i="92"/>
  <c r="W2096" i="92"/>
  <c r="U2096" i="92"/>
  <c r="I34" i="49"/>
  <c r="F2302" i="157" s="1"/>
  <c r="G2302" i="157" s="1"/>
  <c r="G2314" i="92"/>
  <c r="P1754" i="135"/>
  <c r="P1682" i="135"/>
  <c r="P1755" i="135"/>
  <c r="O442" i="92"/>
  <c r="L395" i="135"/>
  <c r="L395" i="136"/>
  <c r="F395" i="135"/>
  <c r="F395" i="136"/>
  <c r="I442" i="92"/>
  <c r="F397" i="93"/>
  <c r="G397" i="93" s="1"/>
  <c r="P1755" i="136"/>
  <c r="P1764" i="136"/>
  <c r="P1768" i="136"/>
  <c r="P1770" i="135"/>
  <c r="P1769" i="135"/>
  <c r="P1771" i="135"/>
  <c r="P1760" i="135"/>
  <c r="P1756" i="135"/>
  <c r="P1753" i="135"/>
  <c r="P1770" i="136"/>
  <c r="P1764" i="135"/>
  <c r="P1751" i="136"/>
  <c r="P1751" i="135"/>
  <c r="P1750" i="135"/>
  <c r="P1765" i="135"/>
  <c r="P1651" i="135"/>
  <c r="P1766" i="135"/>
  <c r="P1753" i="136"/>
  <c r="P1749" i="135"/>
  <c r="P1760" i="136"/>
  <c r="P1768" i="135"/>
  <c r="R2186" i="135"/>
  <c r="T2800" i="135"/>
  <c r="R2800" i="135"/>
  <c r="T1447" i="136"/>
  <c r="R1447" i="136"/>
  <c r="L1779" i="136"/>
  <c r="F1779" i="136"/>
  <c r="L1779" i="135"/>
  <c r="F1779" i="135"/>
  <c r="T2171" i="135"/>
  <c r="R2171" i="135"/>
  <c r="T2186" i="136"/>
  <c r="R2186" i="136"/>
  <c r="T1156" i="135"/>
  <c r="R1156" i="135"/>
  <c r="L1780" i="136"/>
  <c r="F1780" i="136"/>
  <c r="L1780" i="135"/>
  <c r="F1780" i="135"/>
  <c r="L1786" i="136"/>
  <c r="F1786" i="136"/>
  <c r="L1786" i="135"/>
  <c r="F1786" i="135"/>
  <c r="L1772" i="136"/>
  <c r="F1772" i="136"/>
  <c r="F1772" i="135"/>
  <c r="L1772" i="135"/>
  <c r="R2171" i="136"/>
  <c r="P1749" i="136"/>
  <c r="T1156" i="136"/>
  <c r="R1156" i="136"/>
  <c r="P1750" i="136"/>
  <c r="P1765" i="136"/>
  <c r="P1651" i="136"/>
  <c r="P1766" i="136"/>
  <c r="L1757" i="136"/>
  <c r="F1757" i="136"/>
  <c r="L1757" i="135"/>
  <c r="F1757" i="135"/>
  <c r="R1558" i="135"/>
  <c r="T1558" i="135"/>
  <c r="T2800" i="136"/>
  <c r="R2800" i="136"/>
  <c r="L1784" i="136"/>
  <c r="F1784" i="136"/>
  <c r="L1784" i="135"/>
  <c r="F1784" i="135"/>
  <c r="R1683" i="135"/>
  <c r="T1616" i="135"/>
  <c r="R1616" i="135"/>
  <c r="L1783" i="136"/>
  <c r="F1783" i="136"/>
  <c r="F1783" i="135"/>
  <c r="L1783" i="135"/>
  <c r="L1683" i="136"/>
  <c r="F1683" i="136"/>
  <c r="L1683" i="135"/>
  <c r="F1683" i="135"/>
  <c r="L1785" i="136"/>
  <c r="F1785" i="136"/>
  <c r="L1785" i="135"/>
  <c r="F1785" i="135"/>
  <c r="P1756" i="136"/>
  <c r="T1683" i="136"/>
  <c r="R1683" i="136"/>
  <c r="P1745" i="135"/>
  <c r="T1447" i="135"/>
  <c r="R1447" i="135"/>
  <c r="F1781" i="136"/>
  <c r="L1781" i="136"/>
  <c r="L1781" i="135"/>
  <c r="F1781" i="135"/>
  <c r="L1775" i="136"/>
  <c r="F1775" i="136"/>
  <c r="L1775" i="135"/>
  <c r="F1775" i="135"/>
  <c r="N1619" i="136"/>
  <c r="H1619" i="136"/>
  <c r="N1619" i="135"/>
  <c r="H1619" i="135"/>
  <c r="T1558" i="136"/>
  <c r="R1558" i="136"/>
  <c r="P1754" i="136"/>
  <c r="P1682" i="136"/>
  <c r="P1745" i="136"/>
  <c r="R1616" i="136"/>
  <c r="T1616" i="136"/>
  <c r="P1769" i="136"/>
  <c r="P1771" i="136"/>
  <c r="K2314" i="92"/>
  <c r="J2077" i="93"/>
  <c r="K2077" i="93" s="1"/>
  <c r="O2496" i="92"/>
  <c r="I2496" i="92"/>
  <c r="F2247" i="93"/>
  <c r="G2247" i="93" s="1"/>
  <c r="O2488" i="92"/>
  <c r="I2488" i="92"/>
  <c r="F2241" i="93"/>
  <c r="G2241" i="93" s="1"/>
  <c r="O2491" i="92"/>
  <c r="I2491" i="92"/>
  <c r="F2244" i="93"/>
  <c r="G2244" i="93" s="1"/>
  <c r="O2493" i="92"/>
  <c r="I2493" i="92"/>
  <c r="F2246" i="93"/>
  <c r="G2246" i="93" s="1"/>
  <c r="Q2314" i="92"/>
  <c r="O2382" i="92"/>
  <c r="I2382" i="92"/>
  <c r="F2141" i="93"/>
  <c r="G2141" i="93" s="1"/>
  <c r="O2486" i="92"/>
  <c r="I2486" i="92"/>
  <c r="F2239" i="93"/>
  <c r="G2239" i="93" s="1"/>
  <c r="O2479" i="92"/>
  <c r="I2479" i="92"/>
  <c r="F2232" i="93"/>
  <c r="G2232" i="93" s="1"/>
  <c r="O2461" i="92"/>
  <c r="I2461" i="92"/>
  <c r="F2216" i="93"/>
  <c r="G2216" i="93" s="1"/>
  <c r="O2482" i="92"/>
  <c r="I2482" i="92"/>
  <c r="F2235" i="93"/>
  <c r="G2235" i="93" s="1"/>
  <c r="O2490" i="92"/>
  <c r="I2490" i="92"/>
  <c r="F2243" i="93"/>
  <c r="G2243" i="93" s="1"/>
  <c r="O2487" i="92"/>
  <c r="F2240" i="93"/>
  <c r="G2240" i="93" s="1"/>
  <c r="I2487" i="92"/>
  <c r="U52" i="52"/>
  <c r="U61" i="52"/>
  <c r="F2986" i="157" s="1"/>
  <c r="G2986" i="157" s="1"/>
  <c r="U63" i="52"/>
  <c r="F2988" i="157" s="1"/>
  <c r="G2988" i="157" s="1"/>
  <c r="U56" i="52"/>
  <c r="F2981" i="157" s="1"/>
  <c r="G2981" i="157" s="1"/>
  <c r="U57" i="52"/>
  <c r="F2982" i="157" s="1"/>
  <c r="G2982" i="157" s="1"/>
  <c r="U60" i="52"/>
  <c r="F2985" i="157" s="1"/>
  <c r="G2985" i="157" s="1"/>
  <c r="U66" i="52"/>
  <c r="F2991" i="157" s="1"/>
  <c r="G2991" i="157" s="1"/>
  <c r="U58" i="52"/>
  <c r="F2983" i="157" s="1"/>
  <c r="G2983" i="157" s="1"/>
  <c r="H65" i="89"/>
  <c r="J3835" i="157" s="1"/>
  <c r="K3835" i="157" s="1"/>
  <c r="F65" i="89"/>
  <c r="J3830" i="157" s="1"/>
  <c r="K3830" i="157" s="1"/>
  <c r="D65" i="89"/>
  <c r="H55" i="89"/>
  <c r="F55" i="89"/>
  <c r="D55" i="89"/>
  <c r="H24" i="89"/>
  <c r="J3818" i="157" s="1"/>
  <c r="K3818" i="157" s="1"/>
  <c r="F24" i="89"/>
  <c r="A1" i="89"/>
  <c r="J3825" i="157" l="1"/>
  <c r="K3825" i="157" s="1"/>
  <c r="U67" i="52"/>
  <c r="I180" i="6"/>
  <c r="J180" i="6"/>
  <c r="F2977" i="157"/>
  <c r="G2977" i="157" s="1"/>
  <c r="F1787" i="136"/>
  <c r="Z2491" i="92"/>
  <c r="Z2008" i="92"/>
  <c r="Z2482" i="92"/>
  <c r="Z2382" i="92"/>
  <c r="Z2024" i="92"/>
  <c r="Z1894" i="92"/>
  <c r="Z2488" i="92"/>
  <c r="Z1970" i="92"/>
  <c r="Z2493" i="92"/>
  <c r="Z2461" i="92"/>
  <c r="Z1038" i="92"/>
  <c r="Z2487" i="92"/>
  <c r="Z2496" i="92"/>
  <c r="Z2490" i="92"/>
  <c r="Z1932" i="92"/>
  <c r="Z2479" i="92"/>
  <c r="Z2486" i="92"/>
  <c r="Z2046" i="92"/>
  <c r="Z1872" i="92"/>
  <c r="Z1910" i="92"/>
  <c r="P1243" i="135"/>
  <c r="F3818" i="157"/>
  <c r="G3818" i="157" s="1"/>
  <c r="E3818" i="92"/>
  <c r="Z3818" i="92" s="1"/>
  <c r="E443" i="92"/>
  <c r="Z443" i="92" s="1"/>
  <c r="S442" i="92"/>
  <c r="F3835" i="157"/>
  <c r="G3835" i="157" s="1"/>
  <c r="E3835" i="92"/>
  <c r="Z3835" i="92" s="1"/>
  <c r="F3830" i="157"/>
  <c r="G3830" i="157" s="1"/>
  <c r="E3830" i="92"/>
  <c r="Z3830" i="92" s="1"/>
  <c r="F3825" i="157"/>
  <c r="G3825" i="157" s="1"/>
  <c r="E3825" i="92"/>
  <c r="Z3825" i="92" s="1"/>
  <c r="E2084" i="92"/>
  <c r="S2081" i="92"/>
  <c r="Z2081" i="92"/>
  <c r="S1856" i="92"/>
  <c r="Z1856" i="92"/>
  <c r="P1243" i="136"/>
  <c r="P1256" i="135"/>
  <c r="S2488" i="92"/>
  <c r="S1872" i="92"/>
  <c r="P1256" i="136"/>
  <c r="S2487" i="92"/>
  <c r="S2490" i="92"/>
  <c r="S2479" i="92"/>
  <c r="S2496" i="92"/>
  <c r="S2482" i="92"/>
  <c r="S2493" i="92"/>
  <c r="S2486" i="92"/>
  <c r="S2461" i="92"/>
  <c r="S2491" i="92"/>
  <c r="E2982" i="92"/>
  <c r="E2302" i="92"/>
  <c r="S2382" i="92"/>
  <c r="G3825" i="92"/>
  <c r="E2988" i="92"/>
  <c r="E2985" i="92"/>
  <c r="E2977" i="92"/>
  <c r="E2986" i="92"/>
  <c r="G3835" i="92"/>
  <c r="E2983" i="92"/>
  <c r="E2981" i="92"/>
  <c r="G3830" i="92"/>
  <c r="G3818" i="92"/>
  <c r="E2991" i="92"/>
  <c r="L1607" i="136"/>
  <c r="O2302" i="92"/>
  <c r="F1607" i="136"/>
  <c r="F2065" i="93"/>
  <c r="G2065" i="93" s="1"/>
  <c r="I2302" i="92"/>
  <c r="F1607" i="135"/>
  <c r="L1607" i="135"/>
  <c r="I36" i="49"/>
  <c r="W2314" i="92"/>
  <c r="U2314" i="92"/>
  <c r="P395" i="135"/>
  <c r="P395" i="136"/>
  <c r="L2911" i="136"/>
  <c r="F2911" i="136"/>
  <c r="L2911" i="135"/>
  <c r="F2911" i="135"/>
  <c r="I3818" i="92"/>
  <c r="O3818" i="92"/>
  <c r="F3438" i="93"/>
  <c r="G3438" i="93" s="1"/>
  <c r="L2928" i="135"/>
  <c r="F2928" i="135"/>
  <c r="L2928" i="136"/>
  <c r="F2928" i="136"/>
  <c r="O3835" i="92"/>
  <c r="F3455" i="93"/>
  <c r="G3455" i="93" s="1"/>
  <c r="I3835" i="92"/>
  <c r="L2923" i="135"/>
  <c r="F2923" i="135"/>
  <c r="L2923" i="136"/>
  <c r="F2923" i="136"/>
  <c r="I3830" i="92"/>
  <c r="O3830" i="92"/>
  <c r="F3450" i="93"/>
  <c r="G3450" i="93" s="1"/>
  <c r="F2918" i="136"/>
  <c r="L2918" i="135"/>
  <c r="L2918" i="136"/>
  <c r="F2918" i="135"/>
  <c r="F3445" i="93"/>
  <c r="G3445" i="93" s="1"/>
  <c r="O3825" i="92"/>
  <c r="I3825" i="92"/>
  <c r="L396" i="136"/>
  <c r="F396" i="136"/>
  <c r="L396" i="135"/>
  <c r="F396" i="135"/>
  <c r="F398" i="93"/>
  <c r="G398" i="93" s="1"/>
  <c r="I443" i="92"/>
  <c r="P1784" i="136"/>
  <c r="P1784" i="135"/>
  <c r="P1757" i="135"/>
  <c r="P1772" i="136"/>
  <c r="P1781" i="136"/>
  <c r="P1783" i="135"/>
  <c r="P1775" i="135"/>
  <c r="P1785" i="136"/>
  <c r="P1783" i="136"/>
  <c r="P1786" i="136"/>
  <c r="P1775" i="136"/>
  <c r="P1683" i="135"/>
  <c r="P1780" i="135"/>
  <c r="P1757" i="136"/>
  <c r="F2199" i="136"/>
  <c r="L2199" i="136"/>
  <c r="F2199" i="135"/>
  <c r="L2199" i="135"/>
  <c r="N2923" i="136"/>
  <c r="H2923" i="136"/>
  <c r="H2923" i="135"/>
  <c r="N2923" i="135"/>
  <c r="L2193" i="136"/>
  <c r="F2193" i="136"/>
  <c r="L2193" i="135"/>
  <c r="F2193" i="135"/>
  <c r="P1772" i="135"/>
  <c r="H2918" i="136"/>
  <c r="N2918" i="136"/>
  <c r="N2918" i="135"/>
  <c r="H2918" i="135"/>
  <c r="L2198" i="136"/>
  <c r="F2198" i="136"/>
  <c r="L2198" i="135"/>
  <c r="F2198" i="135"/>
  <c r="F2195" i="136"/>
  <c r="L2195" i="136"/>
  <c r="L2195" i="135"/>
  <c r="F2195" i="135"/>
  <c r="L2189" i="136"/>
  <c r="F2189" i="136"/>
  <c r="L2189" i="135"/>
  <c r="F2189" i="135"/>
  <c r="T1619" i="135"/>
  <c r="R1619" i="135"/>
  <c r="P1781" i="135"/>
  <c r="P1683" i="136"/>
  <c r="P1780" i="136"/>
  <c r="P1779" i="135"/>
  <c r="L2194" i="136"/>
  <c r="F2194" i="136"/>
  <c r="F2194" i="135"/>
  <c r="L2194" i="135"/>
  <c r="L2200" i="136"/>
  <c r="F2200" i="136"/>
  <c r="L2200" i="135"/>
  <c r="F2200" i="135"/>
  <c r="N2928" i="136"/>
  <c r="H2928" i="136"/>
  <c r="H2928" i="135"/>
  <c r="N2928" i="135"/>
  <c r="H2911" i="136"/>
  <c r="N2911" i="136"/>
  <c r="N2911" i="135"/>
  <c r="H2911" i="135"/>
  <c r="L2197" i="136"/>
  <c r="F2197" i="136"/>
  <c r="L2197" i="135"/>
  <c r="F2197" i="135"/>
  <c r="T1619" i="136"/>
  <c r="R1619" i="136"/>
  <c r="P1785" i="135"/>
  <c r="P1786" i="135"/>
  <c r="P1779" i="136"/>
  <c r="K3830" i="92"/>
  <c r="J3450" i="93"/>
  <c r="K3450" i="93" s="1"/>
  <c r="K3818" i="92"/>
  <c r="J3438" i="93"/>
  <c r="K3438" i="93" s="1"/>
  <c r="K3835" i="92"/>
  <c r="J3455" i="93"/>
  <c r="K3455" i="93" s="1"/>
  <c r="K3825" i="92"/>
  <c r="J3445" i="93"/>
  <c r="K3445" i="93" s="1"/>
  <c r="O2982" i="92"/>
  <c r="I2982" i="92"/>
  <c r="F2681" i="93"/>
  <c r="G2681" i="93" s="1"/>
  <c r="O2986" i="92"/>
  <c r="I2986" i="92"/>
  <c r="F2685" i="93"/>
  <c r="G2685" i="93" s="1"/>
  <c r="O2983" i="92"/>
  <c r="I2983" i="92"/>
  <c r="F2682" i="93"/>
  <c r="G2682" i="93" s="1"/>
  <c r="O2977" i="92"/>
  <c r="I2977" i="92"/>
  <c r="F2676" i="93"/>
  <c r="G2676" i="93" s="1"/>
  <c r="O2981" i="92"/>
  <c r="I2981" i="92"/>
  <c r="F2680" i="93"/>
  <c r="G2680" i="93" s="1"/>
  <c r="O2991" i="92"/>
  <c r="I2991" i="92"/>
  <c r="F2688" i="93"/>
  <c r="G2688" i="93" s="1"/>
  <c r="Q3818" i="92"/>
  <c r="Q3825" i="92"/>
  <c r="O2988" i="92"/>
  <c r="F2687" i="93"/>
  <c r="G2687" i="93" s="1"/>
  <c r="I2988" i="92"/>
  <c r="Q3835" i="92"/>
  <c r="Q3830" i="92"/>
  <c r="O2985" i="92"/>
  <c r="I2985" i="92"/>
  <c r="F2684" i="93"/>
  <c r="G2684" i="93" s="1"/>
  <c r="O443" i="92"/>
  <c r="G162" i="6"/>
  <c r="G165" i="6"/>
  <c r="I9" i="28"/>
  <c r="F2304" i="157" l="1"/>
  <c r="G2304" i="157" s="1"/>
  <c r="S3835" i="92"/>
  <c r="F2248" i="93"/>
  <c r="G2248" i="93" s="1"/>
  <c r="I2497" i="92"/>
  <c r="L2201" i="136"/>
  <c r="O2497" i="92"/>
  <c r="E2497" i="92"/>
  <c r="F1787" i="135"/>
  <c r="L1787" i="135"/>
  <c r="L1787" i="136"/>
  <c r="P1787" i="136" s="1"/>
  <c r="F2497" i="157"/>
  <c r="G2497" i="157" s="1"/>
  <c r="W3830" i="92"/>
  <c r="Z2983" i="92"/>
  <c r="Z2302" i="92"/>
  <c r="W3835" i="92"/>
  <c r="Z2982" i="92"/>
  <c r="Z2981" i="92"/>
  <c r="Z2986" i="92"/>
  <c r="Z2991" i="92"/>
  <c r="Z2977" i="92"/>
  <c r="W3818" i="92"/>
  <c r="Z2985" i="92"/>
  <c r="Z2084" i="92"/>
  <c r="Z2988" i="92"/>
  <c r="W3825" i="92"/>
  <c r="S3818" i="92"/>
  <c r="S443" i="92"/>
  <c r="S3825" i="92"/>
  <c r="S2986" i="92"/>
  <c r="S3830" i="92"/>
  <c r="F462" i="157"/>
  <c r="G462" i="157" s="1"/>
  <c r="E462" i="92"/>
  <c r="Z462" i="92" s="1"/>
  <c r="S2981" i="92"/>
  <c r="S2988" i="92"/>
  <c r="S2991" i="92"/>
  <c r="U3825" i="92"/>
  <c r="S2982" i="92"/>
  <c r="S2985" i="92"/>
  <c r="U3835" i="92"/>
  <c r="S2983" i="92"/>
  <c r="S2302" i="92"/>
  <c r="S2977" i="92"/>
  <c r="U3818" i="92"/>
  <c r="U3830" i="92"/>
  <c r="E2304" i="92"/>
  <c r="P1607" i="136"/>
  <c r="P1607" i="135"/>
  <c r="L1609" i="135"/>
  <c r="O2304" i="92"/>
  <c r="L1609" i="136"/>
  <c r="F1609" i="135"/>
  <c r="I2304" i="92"/>
  <c r="F2067" i="93"/>
  <c r="G2067" i="93" s="1"/>
  <c r="F1609" i="136"/>
  <c r="P2923" i="136"/>
  <c r="P2911" i="135"/>
  <c r="P2928" i="135"/>
  <c r="P2928" i="136"/>
  <c r="P2911" i="136"/>
  <c r="P2923" i="135"/>
  <c r="P2918" i="135"/>
  <c r="P2918" i="136"/>
  <c r="P2193" i="135"/>
  <c r="P396" i="135"/>
  <c r="P396" i="136"/>
  <c r="F415" i="136"/>
  <c r="L415" i="135"/>
  <c r="F415" i="135"/>
  <c r="L415" i="136"/>
  <c r="F417" i="93"/>
  <c r="G417" i="93" s="1"/>
  <c r="I462" i="92"/>
  <c r="O462" i="92"/>
  <c r="P2193" i="136"/>
  <c r="P2197" i="135"/>
  <c r="P2200" i="135"/>
  <c r="P2189" i="136"/>
  <c r="P2198" i="136"/>
  <c r="P2194" i="136"/>
  <c r="P2189" i="135"/>
  <c r="P2198" i="135"/>
  <c r="P2197" i="136"/>
  <c r="P2200" i="136"/>
  <c r="P2195" i="135"/>
  <c r="T2923" i="135"/>
  <c r="R2923" i="135"/>
  <c r="T2928" i="135"/>
  <c r="R2928" i="135"/>
  <c r="P2194" i="135"/>
  <c r="P2195" i="136"/>
  <c r="T2918" i="136"/>
  <c r="R2918" i="136"/>
  <c r="T2923" i="136"/>
  <c r="R2923" i="136"/>
  <c r="R2928" i="136"/>
  <c r="T2928" i="136"/>
  <c r="T2911" i="135"/>
  <c r="R2911" i="135"/>
  <c r="P2199" i="135"/>
  <c r="T2918" i="135"/>
  <c r="R2918" i="135"/>
  <c r="P2199" i="136"/>
  <c r="R2911" i="136"/>
  <c r="T2911" i="136"/>
  <c r="J1560" i="4"/>
  <c r="J1561" i="4"/>
  <c r="J1559" i="4"/>
  <c r="J1566" i="4"/>
  <c r="J1567" i="4"/>
  <c r="J1564" i="4"/>
  <c r="J1556" i="4"/>
  <c r="J1555" i="4"/>
  <c r="H1566" i="4"/>
  <c r="H1567" i="4"/>
  <c r="H1564" i="4"/>
  <c r="H1560" i="4"/>
  <c r="H1561" i="4"/>
  <c r="H1559" i="4"/>
  <c r="H1556" i="4"/>
  <c r="H1555" i="4"/>
  <c r="F2689" i="93" l="1"/>
  <c r="G2689" i="93" s="1"/>
  <c r="L2201" i="135"/>
  <c r="F2201" i="136"/>
  <c r="P2201" i="136" s="1"/>
  <c r="P1787" i="135"/>
  <c r="F2201" i="135"/>
  <c r="Z2497" i="92"/>
  <c r="S2497" i="92"/>
  <c r="E2992" i="92"/>
  <c r="Z2992" i="92" s="1"/>
  <c r="F2992" i="157"/>
  <c r="G2992" i="157" s="1"/>
  <c r="O2992" i="92"/>
  <c r="I2992" i="92"/>
  <c r="Z2304" i="92"/>
  <c r="S462" i="92"/>
  <c r="S2304" i="92"/>
  <c r="P1609" i="135"/>
  <c r="P1609" i="136"/>
  <c r="P415" i="135"/>
  <c r="P415" i="136"/>
  <c r="N1127" i="4"/>
  <c r="L1127" i="4"/>
  <c r="N1126" i="4"/>
  <c r="L1126" i="4"/>
  <c r="P2201" i="135" l="1"/>
  <c r="S2992" i="92"/>
  <c r="A1" i="81"/>
  <c r="F11" i="11" l="1"/>
  <c r="F238" i="157" s="1"/>
  <c r="G238" i="157" s="1"/>
  <c r="N126" i="4"/>
  <c r="M126" i="5" s="1"/>
  <c r="N126" i="5" s="1"/>
  <c r="N100" i="4"/>
  <c r="M100" i="5" s="1"/>
  <c r="N100" i="5" s="1"/>
  <c r="N125" i="4"/>
  <c r="M125" i="5" s="1"/>
  <c r="N125" i="5" s="1"/>
  <c r="N1511" i="4"/>
  <c r="M1511" i="5" s="1"/>
  <c r="N1511" i="5" s="1"/>
  <c r="N1512" i="4"/>
  <c r="M1512" i="5" s="1"/>
  <c r="N1512" i="5" s="1"/>
  <c r="L1511" i="4"/>
  <c r="H1511" i="5" s="1"/>
  <c r="I1511" i="5" s="1"/>
  <c r="J1511" i="4"/>
  <c r="J1512" i="4"/>
  <c r="H1511" i="4"/>
  <c r="L126" i="4"/>
  <c r="H126" i="5" s="1"/>
  <c r="I126" i="5" s="1"/>
  <c r="L100" i="4"/>
  <c r="H100" i="5" s="1"/>
  <c r="I100" i="5" s="1"/>
  <c r="J273" i="4"/>
  <c r="J272" i="4"/>
  <c r="N28" i="40"/>
  <c r="J1320" i="157" s="1"/>
  <c r="K1320" i="157" s="1"/>
  <c r="G11" i="34"/>
  <c r="G26" i="34"/>
  <c r="G22" i="34"/>
  <c r="H1607" i="4"/>
  <c r="J1607" i="4"/>
  <c r="L1607" i="4"/>
  <c r="H1607" i="5" s="1"/>
  <c r="I1607" i="5" s="1"/>
  <c r="N1607" i="4"/>
  <c r="M1607" i="5" s="1"/>
  <c r="N1607" i="5" s="1"/>
  <c r="H1575" i="4"/>
  <c r="J1575" i="4"/>
  <c r="L1575" i="4"/>
  <c r="H1575" i="5" s="1"/>
  <c r="I1575" i="5" s="1"/>
  <c r="N1575" i="4"/>
  <c r="M1575" i="5" s="1"/>
  <c r="N1575" i="5" s="1"/>
  <c r="H1489" i="4"/>
  <c r="J1489" i="4"/>
  <c r="L1489" i="4"/>
  <c r="H1489" i="5" s="1"/>
  <c r="I1489" i="5" s="1"/>
  <c r="N1489" i="4"/>
  <c r="M1489" i="5" s="1"/>
  <c r="N1489" i="5" s="1"/>
  <c r="H1471" i="4"/>
  <c r="J1471" i="4"/>
  <c r="L1471" i="4"/>
  <c r="H1471" i="5" s="1"/>
  <c r="I1471" i="5" s="1"/>
  <c r="N1471" i="4"/>
  <c r="M1471" i="5" s="1"/>
  <c r="N1471" i="5" s="1"/>
  <c r="H462" i="4"/>
  <c r="J462" i="4"/>
  <c r="L462" i="4"/>
  <c r="H462" i="5" s="1"/>
  <c r="I462" i="5" s="1"/>
  <c r="N462" i="4"/>
  <c r="M462" i="5" s="1"/>
  <c r="N462" i="5" s="1"/>
  <c r="H407" i="4"/>
  <c r="J407" i="4"/>
  <c r="L407" i="4"/>
  <c r="H407" i="5" s="1"/>
  <c r="I407" i="5" s="1"/>
  <c r="N407" i="4"/>
  <c r="M407" i="5" s="1"/>
  <c r="N407" i="5" s="1"/>
  <c r="L313" i="4"/>
  <c r="H313" i="5" s="1"/>
  <c r="I313" i="5" s="1"/>
  <c r="L496" i="4"/>
  <c r="N500" i="4"/>
  <c r="M500" i="5" s="1"/>
  <c r="N500" i="5" s="1"/>
  <c r="L500" i="4"/>
  <c r="H500" i="5" s="1"/>
  <c r="I500" i="5" s="1"/>
  <c r="J66" i="4"/>
  <c r="H66" i="4"/>
  <c r="M250" i="5"/>
  <c r="N250" i="5" s="1"/>
  <c r="H250" i="5"/>
  <c r="I250" i="5" s="1"/>
  <c r="N2871" i="4"/>
  <c r="M2871" i="5" s="1"/>
  <c r="N2871" i="5" s="1"/>
  <c r="L2871" i="4"/>
  <c r="H2871" i="5" s="1"/>
  <c r="I2871" i="5" s="1"/>
  <c r="N2870" i="4"/>
  <c r="M2870" i="5" s="1"/>
  <c r="N2870" i="5" s="1"/>
  <c r="L2870" i="4"/>
  <c r="H2870" i="5" s="1"/>
  <c r="I2870" i="5" s="1"/>
  <c r="N2869" i="4"/>
  <c r="M2869" i="5" s="1"/>
  <c r="N2869" i="5" s="1"/>
  <c r="L2869" i="4"/>
  <c r="H2869" i="5" s="1"/>
  <c r="I2869" i="5" s="1"/>
  <c r="N2866" i="4"/>
  <c r="M2866" i="5" s="1"/>
  <c r="N2866" i="5" s="1"/>
  <c r="L2866" i="4"/>
  <c r="H2866" i="5" s="1"/>
  <c r="I2866" i="5" s="1"/>
  <c r="N2865" i="4"/>
  <c r="M2865" i="5" s="1"/>
  <c r="N2865" i="5" s="1"/>
  <c r="L2865" i="4"/>
  <c r="H2865" i="5" s="1"/>
  <c r="I2865" i="5" s="1"/>
  <c r="N2864" i="4"/>
  <c r="M2864" i="5" s="1"/>
  <c r="N2864" i="5" s="1"/>
  <c r="L2864" i="4"/>
  <c r="H2864" i="5" s="1"/>
  <c r="I2864" i="5" s="1"/>
  <c r="N1714" i="4"/>
  <c r="M1714" i="5" s="1"/>
  <c r="N1714" i="5" s="1"/>
  <c r="N1713" i="4"/>
  <c r="M1713" i="5" s="1"/>
  <c r="N1713" i="5" s="1"/>
  <c r="N1712" i="4"/>
  <c r="M1712" i="5" s="1"/>
  <c r="N1712" i="5" s="1"/>
  <c r="N1711" i="4"/>
  <c r="M1711" i="5" s="1"/>
  <c r="N1711" i="5" s="1"/>
  <c r="N1709" i="4"/>
  <c r="M1709" i="5" s="1"/>
  <c r="N1709" i="5" s="1"/>
  <c r="N1708" i="4"/>
  <c r="M1708" i="5" s="1"/>
  <c r="N1708" i="5" s="1"/>
  <c r="N1707" i="4"/>
  <c r="M1707" i="5" s="1"/>
  <c r="N1707" i="5" s="1"/>
  <c r="N1706" i="4"/>
  <c r="M1706" i="5" s="1"/>
  <c r="N1706" i="5" s="1"/>
  <c r="L1690" i="4"/>
  <c r="H1690" i="5" s="1"/>
  <c r="I1690" i="5" s="1"/>
  <c r="L1689" i="4"/>
  <c r="H1689" i="5" s="1"/>
  <c r="I1689" i="5" s="1"/>
  <c r="L1688" i="4"/>
  <c r="H1688" i="5" s="1"/>
  <c r="I1688" i="5" s="1"/>
  <c r="L1687" i="4"/>
  <c r="H1687" i="5" s="1"/>
  <c r="I1687" i="5" s="1"/>
  <c r="L1686" i="4"/>
  <c r="L1685" i="4"/>
  <c r="H1685" i="5" s="1"/>
  <c r="I1685" i="5" s="1"/>
  <c r="N1681" i="4"/>
  <c r="M1681" i="5" s="1"/>
  <c r="N1681" i="5" s="1"/>
  <c r="N1680" i="4"/>
  <c r="M1680" i="5" s="1"/>
  <c r="N1680" i="5" s="1"/>
  <c r="N1679" i="4"/>
  <c r="M1679" i="5" s="1"/>
  <c r="N1679" i="5" s="1"/>
  <c r="N1678" i="4"/>
  <c r="M1678" i="5" s="1"/>
  <c r="N1678" i="5" s="1"/>
  <c r="N1677" i="4"/>
  <c r="M1677" i="5" s="1"/>
  <c r="N1677" i="5" s="1"/>
  <c r="N1676" i="4"/>
  <c r="M1676" i="5" s="1"/>
  <c r="N1676" i="5" s="1"/>
  <c r="L1552" i="4"/>
  <c r="L1551" i="4"/>
  <c r="L1550" i="4"/>
  <c r="H1550" i="5" s="1"/>
  <c r="I1550" i="5" s="1"/>
  <c r="L1549" i="4"/>
  <c r="H1549" i="5" s="1"/>
  <c r="I1549" i="5" s="1"/>
  <c r="L1548" i="4"/>
  <c r="H1548" i="5" s="1"/>
  <c r="I1548" i="5" s="1"/>
  <c r="L1547" i="4"/>
  <c r="H1547" i="5" s="1"/>
  <c r="I1547" i="5" s="1"/>
  <c r="L1546" i="4"/>
  <c r="H1546" i="5" s="1"/>
  <c r="I1546" i="5" s="1"/>
  <c r="L1545" i="4"/>
  <c r="H1545" i="5" s="1"/>
  <c r="I1545" i="5" s="1"/>
  <c r="L1544" i="4"/>
  <c r="L1543" i="4"/>
  <c r="H1543" i="5" s="1"/>
  <c r="I1543" i="5" s="1"/>
  <c r="N1537" i="4"/>
  <c r="M1537" i="5" s="1"/>
  <c r="N1537" i="5" s="1"/>
  <c r="N1536" i="4"/>
  <c r="M1536" i="5" s="1"/>
  <c r="N1536" i="5" s="1"/>
  <c r="N1535" i="4"/>
  <c r="M1535" i="5" s="1"/>
  <c r="N1535" i="5" s="1"/>
  <c r="N1534" i="4"/>
  <c r="M1534" i="5" s="1"/>
  <c r="N1534" i="5" s="1"/>
  <c r="N1533" i="4"/>
  <c r="M1533" i="5" s="1"/>
  <c r="N1533" i="5" s="1"/>
  <c r="N1532" i="4"/>
  <c r="M1532" i="5" s="1"/>
  <c r="N1532" i="5" s="1"/>
  <c r="N1531" i="4"/>
  <c r="M1531" i="5" s="1"/>
  <c r="N1531" i="5" s="1"/>
  <c r="N1530" i="4"/>
  <c r="M1530" i="5" s="1"/>
  <c r="N1530" i="5" s="1"/>
  <c r="N1529" i="4"/>
  <c r="M1529" i="5" s="1"/>
  <c r="N1529" i="5" s="1"/>
  <c r="N1528" i="4"/>
  <c r="M1528" i="5" s="1"/>
  <c r="N1528" i="5" s="1"/>
  <c r="N1433" i="4"/>
  <c r="M1433" i="5" s="1"/>
  <c r="N1433" i="5" s="1"/>
  <c r="L1433" i="4"/>
  <c r="H1433" i="5" s="1"/>
  <c r="I1433" i="5" s="1"/>
  <c r="N1432" i="4"/>
  <c r="M1432" i="5" s="1"/>
  <c r="N1432" i="5" s="1"/>
  <c r="L1432" i="4"/>
  <c r="H1432" i="5" s="1"/>
  <c r="I1432" i="5" s="1"/>
  <c r="N1373" i="4"/>
  <c r="M1373" i="5" s="1"/>
  <c r="N1373" i="5" s="1"/>
  <c r="L1373" i="4"/>
  <c r="N1372" i="4"/>
  <c r="M1372" i="5" s="1"/>
  <c r="N1372" i="5" s="1"/>
  <c r="L1372" i="4"/>
  <c r="H1372" i="5" s="1"/>
  <c r="I1372" i="5" s="1"/>
  <c r="N1371" i="4"/>
  <c r="M1371" i="5" s="1"/>
  <c r="N1371" i="5" s="1"/>
  <c r="L1371" i="4"/>
  <c r="H1371" i="5" s="1"/>
  <c r="I1371" i="5" s="1"/>
  <c r="N1370" i="4"/>
  <c r="M1370" i="5" s="1"/>
  <c r="N1370" i="5" s="1"/>
  <c r="L1370" i="4"/>
  <c r="N1369" i="4"/>
  <c r="M1369" i="5" s="1"/>
  <c r="N1369" i="5" s="1"/>
  <c r="L1369" i="4"/>
  <c r="H1369" i="5" s="1"/>
  <c r="I1369" i="5" s="1"/>
  <c r="N1368" i="4"/>
  <c r="M1368" i="5" s="1"/>
  <c r="N1368" i="5" s="1"/>
  <c r="L1368" i="4"/>
  <c r="H1368" i="5" s="1"/>
  <c r="I1368" i="5" s="1"/>
  <c r="N1367" i="4"/>
  <c r="M1367" i="5" s="1"/>
  <c r="N1367" i="5" s="1"/>
  <c r="L1367" i="4"/>
  <c r="H1367" i="5" s="1"/>
  <c r="I1367" i="5" s="1"/>
  <c r="N1366" i="4"/>
  <c r="M1366" i="5" s="1"/>
  <c r="N1366" i="5" s="1"/>
  <c r="L1366" i="4"/>
  <c r="H1366" i="5" s="1"/>
  <c r="I1366" i="5" s="1"/>
  <c r="N1365" i="4"/>
  <c r="M1365" i="5" s="1"/>
  <c r="N1365" i="5" s="1"/>
  <c r="N1363" i="4"/>
  <c r="M1363" i="5" s="1"/>
  <c r="N1363" i="5" s="1"/>
  <c r="L1363" i="4"/>
  <c r="H1363" i="5" s="1"/>
  <c r="I1363" i="5" s="1"/>
  <c r="N1362" i="4"/>
  <c r="M1362" i="5" s="1"/>
  <c r="N1362" i="5" s="1"/>
  <c r="L1362" i="4"/>
  <c r="H1362" i="5" s="1"/>
  <c r="I1362" i="5" s="1"/>
  <c r="N1361" i="4"/>
  <c r="M1361" i="5" s="1"/>
  <c r="N1361" i="5" s="1"/>
  <c r="L1361" i="4"/>
  <c r="H1361" i="5" s="1"/>
  <c r="I1361" i="5" s="1"/>
  <c r="N1360" i="4"/>
  <c r="M1360" i="5" s="1"/>
  <c r="N1360" i="5" s="1"/>
  <c r="L1360" i="4"/>
  <c r="H1360" i="5" s="1"/>
  <c r="I1360" i="5" s="1"/>
  <c r="N1359" i="4"/>
  <c r="M1359" i="5" s="1"/>
  <c r="N1359" i="5" s="1"/>
  <c r="L1359" i="4"/>
  <c r="H1359" i="5" s="1"/>
  <c r="I1359" i="5" s="1"/>
  <c r="N1358" i="4"/>
  <c r="M1358" i="5" s="1"/>
  <c r="N1358" i="5" s="1"/>
  <c r="L1358" i="4"/>
  <c r="H1358" i="5" s="1"/>
  <c r="I1358" i="5" s="1"/>
  <c r="N1357" i="4"/>
  <c r="M1357" i="5" s="1"/>
  <c r="N1357" i="5" s="1"/>
  <c r="L1357" i="4"/>
  <c r="H1357" i="5" s="1"/>
  <c r="I1357" i="5" s="1"/>
  <c r="N1356" i="4"/>
  <c r="M1356" i="5" s="1"/>
  <c r="N1356" i="5" s="1"/>
  <c r="L1356" i="4"/>
  <c r="H1356" i="5" s="1"/>
  <c r="I1356" i="5" s="1"/>
  <c r="N1355" i="4"/>
  <c r="M1355" i="5" s="1"/>
  <c r="N1355" i="5" s="1"/>
  <c r="L1355" i="4"/>
  <c r="H1355" i="5" s="1"/>
  <c r="I1355" i="5" s="1"/>
  <c r="N1354" i="4"/>
  <c r="M1354" i="5" s="1"/>
  <c r="N1354" i="5" s="1"/>
  <c r="L1354" i="4"/>
  <c r="H1354" i="5" s="1"/>
  <c r="I1354" i="5" s="1"/>
  <c r="N1353" i="4"/>
  <c r="M1353" i="5" s="1"/>
  <c r="N1353" i="5" s="1"/>
  <c r="L1353" i="4"/>
  <c r="H1353" i="5" s="1"/>
  <c r="I1353" i="5" s="1"/>
  <c r="N1330" i="4"/>
  <c r="M1330" i="5" s="1"/>
  <c r="N1330" i="5" s="1"/>
  <c r="L1330" i="4"/>
  <c r="H1330" i="5" s="1"/>
  <c r="I1330" i="5" s="1"/>
  <c r="N1329" i="4"/>
  <c r="M1329" i="5" s="1"/>
  <c r="N1329" i="5" s="1"/>
  <c r="L1329" i="4"/>
  <c r="H1329" i="5" s="1"/>
  <c r="I1329" i="5" s="1"/>
  <c r="N1328" i="4"/>
  <c r="M1328" i="5" s="1"/>
  <c r="N1328" i="5" s="1"/>
  <c r="L1328" i="4"/>
  <c r="H1328" i="5" s="1"/>
  <c r="I1328" i="5" s="1"/>
  <c r="N1327" i="4"/>
  <c r="M1327" i="5" s="1"/>
  <c r="N1327" i="5" s="1"/>
  <c r="L1327" i="4"/>
  <c r="H1327" i="5" s="1"/>
  <c r="I1327" i="5" s="1"/>
  <c r="N1326" i="4"/>
  <c r="M1326" i="5" s="1"/>
  <c r="N1326" i="5" s="1"/>
  <c r="L1326" i="4"/>
  <c r="H1326" i="5" s="1"/>
  <c r="I1326" i="5" s="1"/>
  <c r="N1325" i="4"/>
  <c r="M1325" i="5" s="1"/>
  <c r="N1325" i="5" s="1"/>
  <c r="L1325" i="4"/>
  <c r="H1325" i="5" s="1"/>
  <c r="I1325" i="5" s="1"/>
  <c r="N1324" i="4"/>
  <c r="M1324" i="5" s="1"/>
  <c r="N1324" i="5" s="1"/>
  <c r="L1324" i="4"/>
  <c r="H1324" i="5" s="1"/>
  <c r="I1324" i="5" s="1"/>
  <c r="N1323" i="4"/>
  <c r="M1323" i="5" s="1"/>
  <c r="N1323" i="5" s="1"/>
  <c r="L1323" i="4"/>
  <c r="H1323" i="5" s="1"/>
  <c r="I1323" i="5" s="1"/>
  <c r="N1322" i="4"/>
  <c r="M1322" i="5" s="1"/>
  <c r="N1322" i="5" s="1"/>
  <c r="L1322" i="4"/>
  <c r="H1322" i="5" s="1"/>
  <c r="I1322" i="5" s="1"/>
  <c r="N1321" i="4"/>
  <c r="M1321" i="5" s="1"/>
  <c r="N1321" i="5" s="1"/>
  <c r="L1321" i="4"/>
  <c r="H1321" i="5" s="1"/>
  <c r="I1321" i="5" s="1"/>
  <c r="N1320" i="4"/>
  <c r="M1320" i="5" s="1"/>
  <c r="N1320" i="5" s="1"/>
  <c r="L1320" i="4"/>
  <c r="H1320" i="5" s="1"/>
  <c r="I1320" i="5" s="1"/>
  <c r="N1297" i="4"/>
  <c r="M1297" i="5" s="1"/>
  <c r="N1297" i="5" s="1"/>
  <c r="L1297" i="4"/>
  <c r="H1297" i="5" s="1"/>
  <c r="I1297" i="5" s="1"/>
  <c r="N1296" i="4"/>
  <c r="M1296" i="5" s="1"/>
  <c r="N1296" i="5" s="1"/>
  <c r="L1296" i="4"/>
  <c r="N1295" i="4"/>
  <c r="M1295" i="5" s="1"/>
  <c r="N1295" i="5" s="1"/>
  <c r="L1295" i="4"/>
  <c r="H1295" i="5" s="1"/>
  <c r="I1295" i="5" s="1"/>
  <c r="N1294" i="4"/>
  <c r="M1294" i="5" s="1"/>
  <c r="N1294" i="5" s="1"/>
  <c r="L1294" i="4"/>
  <c r="H1294" i="5" s="1"/>
  <c r="I1294" i="5" s="1"/>
  <c r="N1293" i="4"/>
  <c r="M1293" i="5" s="1"/>
  <c r="N1293" i="5" s="1"/>
  <c r="L1293" i="4"/>
  <c r="H1293" i="5" s="1"/>
  <c r="I1293" i="5" s="1"/>
  <c r="N1292" i="4"/>
  <c r="M1292" i="5" s="1"/>
  <c r="N1292" i="5" s="1"/>
  <c r="L1292" i="4"/>
  <c r="H1292" i="5" s="1"/>
  <c r="I1292" i="5" s="1"/>
  <c r="N1291" i="4"/>
  <c r="M1291" i="5" s="1"/>
  <c r="N1291" i="5" s="1"/>
  <c r="L1291" i="4"/>
  <c r="H1291" i="5" s="1"/>
  <c r="I1291" i="5" s="1"/>
  <c r="N1290" i="4"/>
  <c r="M1290" i="5" s="1"/>
  <c r="N1290" i="5" s="1"/>
  <c r="L1290" i="4"/>
  <c r="H1290" i="5" s="1"/>
  <c r="I1290" i="5" s="1"/>
  <c r="N1289" i="4"/>
  <c r="M1289" i="5" s="1"/>
  <c r="N1289" i="5" s="1"/>
  <c r="L1289" i="4"/>
  <c r="H1289" i="5" s="1"/>
  <c r="I1289" i="5" s="1"/>
  <c r="N1288" i="4"/>
  <c r="M1288" i="5" s="1"/>
  <c r="N1288" i="5" s="1"/>
  <c r="L1288" i="4"/>
  <c r="H1288" i="5" s="1"/>
  <c r="I1288" i="5" s="1"/>
  <c r="N1287" i="4"/>
  <c r="M1287" i="5" s="1"/>
  <c r="N1287" i="5" s="1"/>
  <c r="L1287" i="4"/>
  <c r="H1287" i="5" s="1"/>
  <c r="I1287" i="5" s="1"/>
  <c r="N1274" i="4"/>
  <c r="M1274" i="5" s="1"/>
  <c r="N1274" i="5" s="1"/>
  <c r="L1274" i="4"/>
  <c r="H1274" i="5" s="1"/>
  <c r="I1274" i="5" s="1"/>
  <c r="N1273" i="4"/>
  <c r="M1273" i="5" s="1"/>
  <c r="N1273" i="5" s="1"/>
  <c r="L1273" i="4"/>
  <c r="H1273" i="5" s="1"/>
  <c r="I1273" i="5" s="1"/>
  <c r="N1272" i="4"/>
  <c r="M1272" i="5" s="1"/>
  <c r="N1272" i="5" s="1"/>
  <c r="L1272" i="4"/>
  <c r="N1271" i="4"/>
  <c r="M1271" i="5" s="1"/>
  <c r="N1271" i="5" s="1"/>
  <c r="L1271" i="4"/>
  <c r="H1271" i="5" s="1"/>
  <c r="I1271" i="5" s="1"/>
  <c r="N1270" i="4"/>
  <c r="M1270" i="5" s="1"/>
  <c r="N1270" i="5" s="1"/>
  <c r="L1270" i="4"/>
  <c r="H1270" i="5" s="1"/>
  <c r="I1270" i="5" s="1"/>
  <c r="N1269" i="4"/>
  <c r="M1269" i="5" s="1"/>
  <c r="N1269" i="5" s="1"/>
  <c r="L1269" i="4"/>
  <c r="H1269" i="5" s="1"/>
  <c r="I1269" i="5" s="1"/>
  <c r="N1268" i="4"/>
  <c r="M1268" i="5" s="1"/>
  <c r="N1268" i="5" s="1"/>
  <c r="L1268" i="4"/>
  <c r="H1268" i="5" s="1"/>
  <c r="I1268" i="5" s="1"/>
  <c r="N1267" i="4"/>
  <c r="M1267" i="5" s="1"/>
  <c r="N1267" i="5" s="1"/>
  <c r="L1267" i="4"/>
  <c r="H1267" i="5" s="1"/>
  <c r="I1267" i="5" s="1"/>
  <c r="N1266" i="4"/>
  <c r="M1266" i="5" s="1"/>
  <c r="N1266" i="5" s="1"/>
  <c r="N778" i="4"/>
  <c r="M778" i="5" s="1"/>
  <c r="N778" i="5" s="1"/>
  <c r="N777" i="4"/>
  <c r="M777" i="5" s="1"/>
  <c r="N777" i="5" s="1"/>
  <c r="L778" i="4"/>
  <c r="H778" i="5" s="1"/>
  <c r="I778" i="5" s="1"/>
  <c r="L777" i="4"/>
  <c r="H777" i="5" s="1"/>
  <c r="I777" i="5" s="1"/>
  <c r="N770" i="4"/>
  <c r="M770" i="5" s="1"/>
  <c r="N770" i="5" s="1"/>
  <c r="L770" i="4"/>
  <c r="H770" i="5" s="1"/>
  <c r="I770" i="5" s="1"/>
  <c r="N769" i="4"/>
  <c r="M769" i="5" s="1"/>
  <c r="N769" i="5" s="1"/>
  <c r="L769" i="4"/>
  <c r="H769" i="5" s="1"/>
  <c r="I769" i="5" s="1"/>
  <c r="N766" i="4"/>
  <c r="M766" i="5" s="1"/>
  <c r="N766" i="5" s="1"/>
  <c r="L766" i="4"/>
  <c r="H766" i="5" s="1"/>
  <c r="I766" i="5" s="1"/>
  <c r="N765" i="4"/>
  <c r="M765" i="5" s="1"/>
  <c r="N765" i="5" s="1"/>
  <c r="L765" i="4"/>
  <c r="H765" i="5" s="1"/>
  <c r="I765" i="5" s="1"/>
  <c r="N757" i="4"/>
  <c r="M757" i="5" s="1"/>
  <c r="N757" i="5" s="1"/>
  <c r="L757" i="4"/>
  <c r="H757" i="5" s="1"/>
  <c r="I757" i="5" s="1"/>
  <c r="N756" i="4"/>
  <c r="M756" i="5" s="1"/>
  <c r="N756" i="5" s="1"/>
  <c r="L756" i="4"/>
  <c r="H756" i="5" s="1"/>
  <c r="I756" i="5" s="1"/>
  <c r="N753" i="4"/>
  <c r="M753" i="5" s="1"/>
  <c r="N753" i="5" s="1"/>
  <c r="N752" i="4"/>
  <c r="M752" i="5" s="1"/>
  <c r="N752" i="5" s="1"/>
  <c r="L743" i="4"/>
  <c r="H743" i="5" s="1"/>
  <c r="I743" i="5" s="1"/>
  <c r="L742" i="4"/>
  <c r="H742" i="5" s="1"/>
  <c r="I742" i="5" s="1"/>
  <c r="L741" i="4"/>
  <c r="H741" i="5" s="1"/>
  <c r="I741" i="5" s="1"/>
  <c r="L740" i="4"/>
  <c r="H740" i="5" s="1"/>
  <c r="I740" i="5" s="1"/>
  <c r="L739" i="4"/>
  <c r="H739" i="5" s="1"/>
  <c r="I739" i="5" s="1"/>
  <c r="L738" i="4"/>
  <c r="H738" i="5" s="1"/>
  <c r="I738" i="5" s="1"/>
  <c r="L737" i="4"/>
  <c r="H737" i="5" s="1"/>
  <c r="I737" i="5" s="1"/>
  <c r="N734" i="4"/>
  <c r="M734" i="5" s="1"/>
  <c r="N734" i="5" s="1"/>
  <c r="N733" i="4"/>
  <c r="M733" i="5" s="1"/>
  <c r="N733" i="5" s="1"/>
  <c r="N732" i="4"/>
  <c r="M732" i="5" s="1"/>
  <c r="N732" i="5" s="1"/>
  <c r="N731" i="4"/>
  <c r="M731" i="5" s="1"/>
  <c r="N731" i="5" s="1"/>
  <c r="N730" i="4"/>
  <c r="M730" i="5" s="1"/>
  <c r="N730" i="5" s="1"/>
  <c r="N729" i="4"/>
  <c r="M729" i="5" s="1"/>
  <c r="N729" i="5" s="1"/>
  <c r="N728" i="4"/>
  <c r="M728" i="5" s="1"/>
  <c r="N728" i="5" s="1"/>
  <c r="L725" i="4"/>
  <c r="H725" i="5" s="1"/>
  <c r="I725" i="5" s="1"/>
  <c r="L724" i="4"/>
  <c r="H724" i="5" s="1"/>
  <c r="I724" i="5" s="1"/>
  <c r="L723" i="4"/>
  <c r="H723" i="5" s="1"/>
  <c r="I723" i="5" s="1"/>
  <c r="L722" i="4"/>
  <c r="L721" i="4"/>
  <c r="H721" i="5" s="1"/>
  <c r="I721" i="5" s="1"/>
  <c r="L719" i="4"/>
  <c r="L716" i="4"/>
  <c r="H716" i="5" s="1"/>
  <c r="I716" i="5" s="1"/>
  <c r="L715" i="4"/>
  <c r="H715" i="5" s="1"/>
  <c r="I715" i="5" s="1"/>
  <c r="L714" i="4"/>
  <c r="H714" i="5" s="1"/>
  <c r="I714" i="5" s="1"/>
  <c r="L713" i="4"/>
  <c r="H713" i="5" s="1"/>
  <c r="I713" i="5" s="1"/>
  <c r="L712" i="4"/>
  <c r="H712" i="5" s="1"/>
  <c r="I712" i="5" s="1"/>
  <c r="L711" i="4"/>
  <c r="L710" i="4"/>
  <c r="H710" i="5" s="1"/>
  <c r="L706" i="4"/>
  <c r="L705" i="4"/>
  <c r="H705" i="5" s="1"/>
  <c r="I705" i="5" s="1"/>
  <c r="L704" i="4"/>
  <c r="H704" i="5" s="1"/>
  <c r="I704" i="5" s="1"/>
  <c r="L703" i="4"/>
  <c r="H703" i="5" s="1"/>
  <c r="I703" i="5" s="1"/>
  <c r="L702" i="4"/>
  <c r="H702" i="5" s="1"/>
  <c r="I702" i="5" s="1"/>
  <c r="L701" i="4"/>
  <c r="H701" i="5" s="1"/>
  <c r="I701" i="5" s="1"/>
  <c r="L700" i="4"/>
  <c r="H1477" i="4"/>
  <c r="L454" i="4"/>
  <c r="H454" i="5" s="1"/>
  <c r="I454" i="5" s="1"/>
  <c r="H491" i="4"/>
  <c r="L720" i="4"/>
  <c r="H720" i="5" s="1"/>
  <c r="I720" i="5" s="1"/>
  <c r="G164" i="6"/>
  <c r="J22" i="42"/>
  <c r="J1489" i="157" s="1"/>
  <c r="K1489" i="157" s="1"/>
  <c r="H22" i="42"/>
  <c r="J1480" i="157" s="1"/>
  <c r="K1480" i="157" s="1"/>
  <c r="F22" i="42"/>
  <c r="J1471" i="157" s="1"/>
  <c r="K1471" i="157" s="1"/>
  <c r="D22" i="42"/>
  <c r="J1462" i="157" s="1"/>
  <c r="K1462" i="157" s="1"/>
  <c r="B22" i="42"/>
  <c r="J1453" i="157" s="1"/>
  <c r="K1453" i="157" s="1"/>
  <c r="N1429" i="4"/>
  <c r="M1429" i="5" s="1"/>
  <c r="N1429" i="5" s="1"/>
  <c r="L1429" i="4"/>
  <c r="H1429" i="5" s="1"/>
  <c r="I1429" i="5" s="1"/>
  <c r="N1782" i="4"/>
  <c r="M1782" i="5" s="1"/>
  <c r="N1782" i="5" s="1"/>
  <c r="L1782" i="4"/>
  <c r="H1782" i="5" s="1"/>
  <c r="I1782" i="5" s="1"/>
  <c r="N1781" i="4"/>
  <c r="M1781" i="5" s="1"/>
  <c r="N1781" i="5" s="1"/>
  <c r="L1781" i="4"/>
  <c r="H1781" i="5" s="1"/>
  <c r="I1781" i="5" s="1"/>
  <c r="N1780" i="4"/>
  <c r="M1780" i="5" s="1"/>
  <c r="N1780" i="5" s="1"/>
  <c r="L1780" i="4"/>
  <c r="H1780" i="5" s="1"/>
  <c r="I1780" i="5" s="1"/>
  <c r="N1779" i="4"/>
  <c r="M1779" i="5" s="1"/>
  <c r="N1779" i="5" s="1"/>
  <c r="L1779" i="4"/>
  <c r="H1779" i="5" s="1"/>
  <c r="I1779" i="5" s="1"/>
  <c r="N1777" i="4"/>
  <c r="M1777" i="5" s="1"/>
  <c r="N1777" i="5" s="1"/>
  <c r="L1777" i="4"/>
  <c r="H1777" i="5" s="1"/>
  <c r="I1777" i="5" s="1"/>
  <c r="N1776" i="4"/>
  <c r="M1776" i="5" s="1"/>
  <c r="N1776" i="5" s="1"/>
  <c r="L1776" i="4"/>
  <c r="H1776" i="5" s="1"/>
  <c r="I1776" i="5" s="1"/>
  <c r="N1775" i="4"/>
  <c r="M1775" i="5" s="1"/>
  <c r="N1775" i="5" s="1"/>
  <c r="L1775" i="4"/>
  <c r="H1775" i="5" s="1"/>
  <c r="I1775" i="5" s="1"/>
  <c r="N1774" i="4"/>
  <c r="M1774" i="5" s="1"/>
  <c r="N1774" i="5" s="1"/>
  <c r="L1774" i="4"/>
  <c r="H1774" i="5" s="1"/>
  <c r="I1774" i="5" s="1"/>
  <c r="N1771" i="4"/>
  <c r="M1771" i="5" s="1"/>
  <c r="N1771" i="5" s="1"/>
  <c r="N1770" i="4"/>
  <c r="M1770" i="5" s="1"/>
  <c r="N1770" i="5" s="1"/>
  <c r="N1769" i="4"/>
  <c r="M1769" i="5" s="1"/>
  <c r="N1769" i="5" s="1"/>
  <c r="N1768" i="4"/>
  <c r="M1768" i="5" s="1"/>
  <c r="N1768" i="5" s="1"/>
  <c r="N1766" i="4"/>
  <c r="M1766" i="5" s="1"/>
  <c r="N1766" i="5" s="1"/>
  <c r="N1765" i="4"/>
  <c r="M1765" i="5" s="1"/>
  <c r="N1765" i="5" s="1"/>
  <c r="N1764" i="4"/>
  <c r="M1764" i="5" s="1"/>
  <c r="N1764" i="5" s="1"/>
  <c r="N1763" i="4"/>
  <c r="M1763" i="5" s="1"/>
  <c r="N1763" i="5" s="1"/>
  <c r="L1816" i="4"/>
  <c r="H1816" i="5" s="1"/>
  <c r="I1816" i="5" s="1"/>
  <c r="L1815" i="4"/>
  <c r="H1815" i="5" s="1"/>
  <c r="I1815" i="5" s="1"/>
  <c r="L1814" i="4"/>
  <c r="H1814" i="5" s="1"/>
  <c r="I1814" i="5" s="1"/>
  <c r="L1813" i="4"/>
  <c r="H1813" i="5" s="1"/>
  <c r="I1813" i="5" s="1"/>
  <c r="L1811" i="4"/>
  <c r="H1811" i="5" s="1"/>
  <c r="I1811" i="5" s="1"/>
  <c r="L1810" i="4"/>
  <c r="H1810" i="5" s="1"/>
  <c r="I1810" i="5" s="1"/>
  <c r="L1809" i="4"/>
  <c r="H1809" i="5" s="1"/>
  <c r="I1809" i="5" s="1"/>
  <c r="L1808" i="4"/>
  <c r="H1808" i="5" s="1"/>
  <c r="I1808" i="5" s="1"/>
  <c r="L1748" i="4"/>
  <c r="H1748" i="5" s="1"/>
  <c r="I1748" i="5" s="1"/>
  <c r="L1747" i="4"/>
  <c r="H1747" i="5" s="1"/>
  <c r="I1747" i="5" s="1"/>
  <c r="L1746" i="4"/>
  <c r="H1746" i="5" s="1"/>
  <c r="I1746" i="5" s="1"/>
  <c r="L1745" i="4"/>
  <c r="H1745" i="5" s="1"/>
  <c r="I1745" i="5" s="1"/>
  <c r="L1743" i="4"/>
  <c r="H1743" i="5" s="1"/>
  <c r="I1743" i="5" s="1"/>
  <c r="L1742" i="4"/>
  <c r="H1742" i="5" s="1"/>
  <c r="I1742" i="5" s="1"/>
  <c r="L1741" i="4"/>
  <c r="H1741" i="5" s="1"/>
  <c r="I1741" i="5" s="1"/>
  <c r="L1740" i="4"/>
  <c r="H1740" i="5" s="1"/>
  <c r="I1740" i="5" s="1"/>
  <c r="L1986" i="4"/>
  <c r="H1986" i="5" s="1"/>
  <c r="I1986" i="5" s="1"/>
  <c r="L1985" i="4"/>
  <c r="H1985" i="5" s="1"/>
  <c r="I1985" i="5" s="1"/>
  <c r="L1984" i="4"/>
  <c r="H1984" i="5" s="1"/>
  <c r="I1984" i="5" s="1"/>
  <c r="L1983" i="4"/>
  <c r="H1983" i="5" s="1"/>
  <c r="I1983" i="5" s="1"/>
  <c r="L1981" i="4"/>
  <c r="H1981" i="5" s="1"/>
  <c r="I1981" i="5" s="1"/>
  <c r="L1980" i="4"/>
  <c r="H1980" i="5" s="1"/>
  <c r="I1980" i="5" s="1"/>
  <c r="L1979" i="4"/>
  <c r="H1979" i="5" s="1"/>
  <c r="I1979" i="5" s="1"/>
  <c r="L1978" i="4"/>
  <c r="H1978" i="5" s="1"/>
  <c r="I1978" i="5" s="1"/>
  <c r="L1952" i="4"/>
  <c r="H1952" i="5" s="1"/>
  <c r="I1952" i="5" s="1"/>
  <c r="L1951" i="4"/>
  <c r="H1951" i="5" s="1"/>
  <c r="I1951" i="5" s="1"/>
  <c r="L1950" i="4"/>
  <c r="H1950" i="5" s="1"/>
  <c r="I1950" i="5" s="1"/>
  <c r="L1949" i="4"/>
  <c r="H1949" i="5" s="1"/>
  <c r="I1949" i="5" s="1"/>
  <c r="L1947" i="4"/>
  <c r="H1947" i="5" s="1"/>
  <c r="I1947" i="5" s="1"/>
  <c r="L1946" i="4"/>
  <c r="H1946" i="5" s="1"/>
  <c r="I1946" i="5" s="1"/>
  <c r="L1945" i="4"/>
  <c r="H1945" i="5" s="1"/>
  <c r="I1945" i="5" s="1"/>
  <c r="L1944" i="4"/>
  <c r="H1944" i="5" s="1"/>
  <c r="I1944" i="5" s="1"/>
  <c r="L1918" i="4"/>
  <c r="H1918" i="5" s="1"/>
  <c r="I1918" i="5" s="1"/>
  <c r="L1917" i="4"/>
  <c r="H1917" i="5" s="1"/>
  <c r="I1917" i="5" s="1"/>
  <c r="L1916" i="4"/>
  <c r="H1916" i="5" s="1"/>
  <c r="I1916" i="5" s="1"/>
  <c r="L1915" i="4"/>
  <c r="H1915" i="5" s="1"/>
  <c r="I1915" i="5" s="1"/>
  <c r="L1913" i="4"/>
  <c r="H1913" i="5" s="1"/>
  <c r="I1913" i="5" s="1"/>
  <c r="L1912" i="4"/>
  <c r="H1912" i="5" s="1"/>
  <c r="I1912" i="5" s="1"/>
  <c r="L1911" i="4"/>
  <c r="H1911" i="5" s="1"/>
  <c r="I1911" i="5" s="1"/>
  <c r="L1910" i="4"/>
  <c r="H1910" i="5" s="1"/>
  <c r="I1910" i="5" s="1"/>
  <c r="L1884" i="4"/>
  <c r="H1884" i="5" s="1"/>
  <c r="I1884" i="5" s="1"/>
  <c r="L1883" i="4"/>
  <c r="H1883" i="5" s="1"/>
  <c r="I1883" i="5" s="1"/>
  <c r="L1882" i="4"/>
  <c r="H1882" i="5" s="1"/>
  <c r="I1882" i="5" s="1"/>
  <c r="L1881" i="4"/>
  <c r="H1881" i="5" s="1"/>
  <c r="I1881" i="5" s="1"/>
  <c r="L1879" i="4"/>
  <c r="H1879" i="5" s="1"/>
  <c r="I1879" i="5" s="1"/>
  <c r="L1878" i="4"/>
  <c r="H1878" i="5" s="1"/>
  <c r="I1878" i="5" s="1"/>
  <c r="L1877" i="4"/>
  <c r="H1877" i="5" s="1"/>
  <c r="I1877" i="5" s="1"/>
  <c r="L1876" i="4"/>
  <c r="H1876" i="5" s="1"/>
  <c r="I1876" i="5" s="1"/>
  <c r="J3100" i="4"/>
  <c r="H3100" i="4"/>
  <c r="J3097" i="4"/>
  <c r="H3097" i="4"/>
  <c r="J3096" i="4"/>
  <c r="J3095" i="4"/>
  <c r="H3095" i="4"/>
  <c r="J3090" i="4"/>
  <c r="H3090" i="4"/>
  <c r="J3089" i="4"/>
  <c r="H3089" i="4"/>
  <c r="J3088" i="4"/>
  <c r="H3088" i="4"/>
  <c r="J3086" i="4"/>
  <c r="J3085" i="4"/>
  <c r="J3084" i="4"/>
  <c r="J3083" i="4"/>
  <c r="J3082" i="4"/>
  <c r="J1633" i="4"/>
  <c r="J1632" i="4"/>
  <c r="J1631" i="4"/>
  <c r="J1630" i="4"/>
  <c r="J1629" i="4"/>
  <c r="J1628" i="4"/>
  <c r="J1627" i="4"/>
  <c r="J1626" i="4"/>
  <c r="J1625" i="4"/>
  <c r="J1624" i="4"/>
  <c r="J1623" i="4"/>
  <c r="J1622" i="4"/>
  <c r="J1621" i="4"/>
  <c r="J1620" i="4"/>
  <c r="J1619" i="4"/>
  <c r="J1617" i="4"/>
  <c r="J1616" i="4"/>
  <c r="J1615" i="4"/>
  <c r="J1614" i="4"/>
  <c r="J1613" i="4"/>
  <c r="J1612" i="4"/>
  <c r="J1611" i="4"/>
  <c r="J1608" i="4"/>
  <c r="J1606" i="4"/>
  <c r="J1605" i="4"/>
  <c r="J1604" i="4"/>
  <c r="J1603" i="4"/>
  <c r="J1600" i="4"/>
  <c r="J1599" i="4"/>
  <c r="J1598" i="4"/>
  <c r="J1597" i="4"/>
  <c r="J1596" i="4"/>
  <c r="J1595" i="4"/>
  <c r="J1594" i="4"/>
  <c r="J1593" i="4"/>
  <c r="J1592" i="4"/>
  <c r="J1591" i="4"/>
  <c r="J1590" i="4"/>
  <c r="J1589" i="4"/>
  <c r="J1588" i="4"/>
  <c r="J1587" i="4"/>
  <c r="J1585" i="4"/>
  <c r="J1584" i="4"/>
  <c r="J1583" i="4"/>
  <c r="J1582" i="4"/>
  <c r="J1581" i="4"/>
  <c r="J1580" i="4"/>
  <c r="J1579" i="4"/>
  <c r="J1578" i="4"/>
  <c r="J1576" i="4"/>
  <c r="J1574" i="4"/>
  <c r="J1573" i="4"/>
  <c r="J1572" i="4"/>
  <c r="J1571" i="4"/>
  <c r="H1633" i="4"/>
  <c r="H1632" i="4"/>
  <c r="H1631" i="4"/>
  <c r="H1630" i="4"/>
  <c r="H1629" i="4"/>
  <c r="H1628" i="4"/>
  <c r="H1627" i="4"/>
  <c r="H1626" i="4"/>
  <c r="H1625" i="4"/>
  <c r="H1624" i="4"/>
  <c r="H1623" i="4"/>
  <c r="H1622" i="4"/>
  <c r="H1621" i="4"/>
  <c r="H1620" i="4"/>
  <c r="H1619" i="4"/>
  <c r="H1617" i="4"/>
  <c r="H1616" i="4"/>
  <c r="H1615" i="4"/>
  <c r="H1614" i="4"/>
  <c r="H1613" i="4"/>
  <c r="H1612" i="4"/>
  <c r="H1611" i="4"/>
  <c r="H1608" i="4"/>
  <c r="H1606" i="4"/>
  <c r="H1605" i="4"/>
  <c r="H1604" i="4"/>
  <c r="H1603" i="4"/>
  <c r="H1600" i="4"/>
  <c r="H1599" i="4"/>
  <c r="H1598" i="4"/>
  <c r="H1597" i="4"/>
  <c r="H1596" i="4"/>
  <c r="H1595" i="4"/>
  <c r="H1594" i="4"/>
  <c r="H1593" i="4"/>
  <c r="H1592" i="4"/>
  <c r="H1591" i="4"/>
  <c r="H1590" i="4"/>
  <c r="H1589" i="4"/>
  <c r="H1588" i="4"/>
  <c r="H1587" i="4"/>
  <c r="H1584" i="4"/>
  <c r="H1583" i="4"/>
  <c r="H1582" i="4"/>
  <c r="H1581" i="4"/>
  <c r="H1580" i="4"/>
  <c r="H1579" i="4"/>
  <c r="H1578" i="4"/>
  <c r="H1576" i="4"/>
  <c r="H1574" i="4"/>
  <c r="H1573" i="4"/>
  <c r="H1572" i="4"/>
  <c r="H1571" i="4"/>
  <c r="J1521" i="4"/>
  <c r="J1520" i="4"/>
  <c r="J1517" i="4"/>
  <c r="J1516" i="4"/>
  <c r="J1515" i="4"/>
  <c r="J1514" i="4"/>
  <c r="J1513" i="4"/>
  <c r="J1510" i="4"/>
  <c r="J1507" i="4"/>
  <c r="J1506" i="4"/>
  <c r="J1505" i="4"/>
  <c r="J1500" i="4"/>
  <c r="J1499" i="4"/>
  <c r="J1497" i="4"/>
  <c r="J1496" i="4"/>
  <c r="J1495" i="4"/>
  <c r="J1494" i="4"/>
  <c r="J1493" i="4"/>
  <c r="J1492" i="4"/>
  <c r="J1491" i="4"/>
  <c r="J1490" i="4"/>
  <c r="J1488" i="4"/>
  <c r="J1487" i="4"/>
  <c r="J1486" i="4"/>
  <c r="J1485" i="4"/>
  <c r="J1482" i="4"/>
  <c r="J1481" i="4"/>
  <c r="J1479" i="4"/>
  <c r="J1478" i="4"/>
  <c r="J1477" i="4"/>
  <c r="J1476" i="4"/>
  <c r="J1475" i="4"/>
  <c r="J1474" i="4"/>
  <c r="J1473" i="4"/>
  <c r="J1472" i="4"/>
  <c r="J1470" i="4"/>
  <c r="J1469" i="4"/>
  <c r="J1468" i="4"/>
  <c r="J1467" i="4"/>
  <c r="H1521" i="4"/>
  <c r="H1520" i="4"/>
  <c r="H1517" i="4"/>
  <c r="H1516" i="4"/>
  <c r="H1515" i="4"/>
  <c r="H1514" i="4"/>
  <c r="H1513" i="4"/>
  <c r="H1510" i="4"/>
  <c r="H1507" i="4"/>
  <c r="H1506" i="4"/>
  <c r="H1505" i="4"/>
  <c r="H1500" i="4"/>
  <c r="H1499" i="4"/>
  <c r="H1497" i="4"/>
  <c r="H1496" i="4"/>
  <c r="H1495" i="4"/>
  <c r="H1494" i="4"/>
  <c r="H1493" i="4"/>
  <c r="H1492" i="4"/>
  <c r="H1491" i="4"/>
  <c r="H1490" i="4"/>
  <c r="H1488" i="4"/>
  <c r="H1487" i="4"/>
  <c r="H1486" i="4"/>
  <c r="H1485" i="4"/>
  <c r="H1482" i="4"/>
  <c r="H1479" i="4"/>
  <c r="H1478" i="4"/>
  <c r="H1476" i="4"/>
  <c r="H1475" i="4"/>
  <c r="H1474" i="4"/>
  <c r="H1473" i="4"/>
  <c r="H1472" i="4"/>
  <c r="H1470" i="4"/>
  <c r="H1469" i="4"/>
  <c r="H1468" i="4"/>
  <c r="H1467" i="4"/>
  <c r="J491" i="4"/>
  <c r="J490" i="4"/>
  <c r="J489" i="4"/>
  <c r="J488" i="4"/>
  <c r="J487" i="4"/>
  <c r="J486" i="4"/>
  <c r="J485" i="4"/>
  <c r="J484" i="4"/>
  <c r="J483" i="4"/>
  <c r="J482" i="4"/>
  <c r="J481" i="4"/>
  <c r="J480" i="4"/>
  <c r="J479" i="4"/>
  <c r="J478" i="4"/>
  <c r="J477" i="4"/>
  <c r="J476" i="4"/>
  <c r="J475" i="4"/>
  <c r="J474" i="4"/>
  <c r="J472" i="4"/>
  <c r="J471" i="4"/>
  <c r="J470" i="4"/>
  <c r="J469" i="4"/>
  <c r="J468" i="4"/>
  <c r="J467" i="4"/>
  <c r="J466" i="4"/>
  <c r="J465" i="4"/>
  <c r="J464" i="4"/>
  <c r="J463" i="4"/>
  <c r="J461" i="4"/>
  <c r="J460" i="4"/>
  <c r="J459" i="4"/>
  <c r="H490" i="4"/>
  <c r="H489" i="4"/>
  <c r="H488" i="4"/>
  <c r="H487" i="4"/>
  <c r="H486" i="4"/>
  <c r="H485" i="4"/>
  <c r="H484" i="4"/>
  <c r="H483" i="4"/>
  <c r="H482" i="4"/>
  <c r="H481" i="4"/>
  <c r="H480" i="4"/>
  <c r="H479" i="4"/>
  <c r="H478" i="4"/>
  <c r="H476" i="4"/>
  <c r="H475" i="4"/>
  <c r="H474" i="4"/>
  <c r="H472" i="4"/>
  <c r="H471" i="4"/>
  <c r="H470" i="4"/>
  <c r="H469" i="4"/>
  <c r="H468" i="4"/>
  <c r="H467" i="4"/>
  <c r="H466" i="4"/>
  <c r="H465" i="4"/>
  <c r="H464" i="4"/>
  <c r="H463" i="4"/>
  <c r="H461" i="4"/>
  <c r="H460" i="4"/>
  <c r="H459" i="4"/>
  <c r="J439" i="4"/>
  <c r="J438" i="4"/>
  <c r="J437" i="4"/>
  <c r="J436" i="4"/>
  <c r="J435" i="4"/>
  <c r="J434" i="4"/>
  <c r="J433" i="4"/>
  <c r="J432" i="4"/>
  <c r="J431" i="4"/>
  <c r="J430" i="4"/>
  <c r="J429" i="4"/>
  <c r="J427" i="4"/>
  <c r="J426" i="4"/>
  <c r="J425" i="4"/>
  <c r="J424" i="4"/>
  <c r="J423" i="4"/>
  <c r="J422" i="4"/>
  <c r="J421" i="4"/>
  <c r="J420" i="4"/>
  <c r="J419" i="4"/>
  <c r="H438" i="4"/>
  <c r="H437" i="4"/>
  <c r="H436" i="4"/>
  <c r="H435" i="4"/>
  <c r="H434" i="4"/>
  <c r="H433" i="4"/>
  <c r="H432" i="4"/>
  <c r="H431" i="4"/>
  <c r="H430" i="4"/>
  <c r="H429" i="4"/>
  <c r="H427" i="4"/>
  <c r="H426" i="4"/>
  <c r="H425" i="4"/>
  <c r="H424" i="4"/>
  <c r="H423" i="4"/>
  <c r="H422" i="4"/>
  <c r="H421" i="4"/>
  <c r="H420" i="4"/>
  <c r="H419" i="4"/>
  <c r="J416" i="4"/>
  <c r="J415" i="4"/>
  <c r="J414" i="4"/>
  <c r="J413" i="4"/>
  <c r="J412" i="4"/>
  <c r="J411" i="4"/>
  <c r="J410" i="4"/>
  <c r="J409" i="4"/>
  <c r="J408" i="4"/>
  <c r="J406" i="4"/>
  <c r="J405" i="4"/>
  <c r="H416" i="4"/>
  <c r="H415" i="4"/>
  <c r="H414" i="4"/>
  <c r="H413" i="4"/>
  <c r="H412" i="4"/>
  <c r="H411" i="4"/>
  <c r="H410" i="4"/>
  <c r="H409" i="4"/>
  <c r="H406" i="4"/>
  <c r="H405" i="4"/>
  <c r="J264" i="4"/>
  <c r="J263" i="4"/>
  <c r="J262" i="4"/>
  <c r="J258" i="4"/>
  <c r="J257" i="4"/>
  <c r="J256" i="4"/>
  <c r="J255" i="4"/>
  <c r="J254" i="4"/>
  <c r="J253" i="4"/>
  <c r="J252" i="4"/>
  <c r="J251" i="4"/>
  <c r="H273" i="4"/>
  <c r="H272" i="4"/>
  <c r="H264" i="4"/>
  <c r="H263" i="4"/>
  <c r="H262" i="4"/>
  <c r="H258" i="4"/>
  <c r="H257" i="4"/>
  <c r="H256" i="4"/>
  <c r="H255" i="4"/>
  <c r="H254" i="4"/>
  <c r="H253" i="4"/>
  <c r="H252" i="4"/>
  <c r="H251" i="4"/>
  <c r="H54" i="4"/>
  <c r="J50" i="4"/>
  <c r="H50" i="4"/>
  <c r="J41" i="4"/>
  <c r="H41" i="4"/>
  <c r="J3099" i="4"/>
  <c r="J3098" i="4"/>
  <c r="H1565" i="4"/>
  <c r="J1565" i="4"/>
  <c r="P64" i="39"/>
  <c r="F1392" i="157" s="1"/>
  <c r="G1392" i="157" s="1"/>
  <c r="N64" i="39"/>
  <c r="F1347" i="157" s="1"/>
  <c r="G1347" i="157" s="1"/>
  <c r="L64" i="39"/>
  <c r="F1302" i="157" s="1"/>
  <c r="G1302" i="157" s="1"/>
  <c r="J64" i="39"/>
  <c r="F1257" i="157" s="1"/>
  <c r="G1257" i="157" s="1"/>
  <c r="H64" i="39"/>
  <c r="F1212" i="157" s="1"/>
  <c r="G1212" i="157" s="1"/>
  <c r="F64" i="39"/>
  <c r="F1167" i="157" s="1"/>
  <c r="G1167" i="157" s="1"/>
  <c r="D64" i="39"/>
  <c r="F1122" i="157" s="1"/>
  <c r="G1122" i="157" s="1"/>
  <c r="N1444" i="4"/>
  <c r="M1444" i="5" s="1"/>
  <c r="N1444" i="5" s="1"/>
  <c r="L1444" i="4"/>
  <c r="H1444" i="5" s="1"/>
  <c r="I1444" i="5" s="1"/>
  <c r="G103" i="6"/>
  <c r="G159" i="6"/>
  <c r="G156" i="6"/>
  <c r="G144" i="6"/>
  <c r="G141" i="6"/>
  <c r="G117" i="6"/>
  <c r="G116" i="6"/>
  <c r="G113" i="6"/>
  <c r="G102" i="6"/>
  <c r="G97" i="6"/>
  <c r="G94" i="6"/>
  <c r="G82" i="6"/>
  <c r="G79" i="6"/>
  <c r="G50" i="6"/>
  <c r="M3092" i="5"/>
  <c r="N3092" i="5" s="1"/>
  <c r="H3092" i="5"/>
  <c r="I3092" i="5" s="1"/>
  <c r="M3081" i="5"/>
  <c r="N3081" i="5" s="1"/>
  <c r="H3081" i="5"/>
  <c r="I3081" i="5" s="1"/>
  <c r="M3079" i="5"/>
  <c r="N3079" i="5" s="1"/>
  <c r="M3078" i="5"/>
  <c r="N3078" i="5" s="1"/>
  <c r="M3077" i="5"/>
  <c r="N3077" i="5" s="1"/>
  <c r="H3077" i="5"/>
  <c r="I3077" i="5" s="1"/>
  <c r="M3076" i="5"/>
  <c r="N3076" i="5" s="1"/>
  <c r="M3075" i="5"/>
  <c r="N3075" i="5" s="1"/>
  <c r="M3074" i="5"/>
  <c r="N3074" i="5" s="1"/>
  <c r="H3074" i="5"/>
  <c r="I3074" i="5" s="1"/>
  <c r="M3073" i="5"/>
  <c r="N3073" i="5" s="1"/>
  <c r="H3073" i="5"/>
  <c r="I3073" i="5" s="1"/>
  <c r="M3068" i="5"/>
  <c r="N3068" i="5" s="1"/>
  <c r="H3068" i="5"/>
  <c r="I3068" i="5" s="1"/>
  <c r="M3064" i="5"/>
  <c r="N3064" i="5" s="1"/>
  <c r="H3064" i="5"/>
  <c r="I3064" i="5" s="1"/>
  <c r="M3063" i="5"/>
  <c r="N3063" i="5" s="1"/>
  <c r="M3058" i="5"/>
  <c r="N3058" i="5" s="1"/>
  <c r="H3058" i="5"/>
  <c r="I3058" i="5" s="1"/>
  <c r="M3053" i="5"/>
  <c r="N3053" i="5" s="1"/>
  <c r="H3053" i="5"/>
  <c r="I3053" i="5" s="1"/>
  <c r="M3048" i="5"/>
  <c r="N3048" i="5" s="1"/>
  <c r="H3048" i="5"/>
  <c r="I3048" i="5" s="1"/>
  <c r="M3047" i="5"/>
  <c r="N3047" i="5" s="1"/>
  <c r="H3047" i="5"/>
  <c r="I3047" i="5" s="1"/>
  <c r="M3046" i="5"/>
  <c r="N3046" i="5" s="1"/>
  <c r="H3046" i="5"/>
  <c r="I3046" i="5" s="1"/>
  <c r="M3040" i="5"/>
  <c r="N3040" i="5" s="1"/>
  <c r="H3040" i="5"/>
  <c r="I3040" i="5" s="1"/>
  <c r="M3039" i="5"/>
  <c r="N3039" i="5" s="1"/>
  <c r="H3039" i="5"/>
  <c r="I3039" i="5" s="1"/>
  <c r="M3038" i="5"/>
  <c r="N3038" i="5" s="1"/>
  <c r="H3038" i="5"/>
  <c r="I3038" i="5" s="1"/>
  <c r="M3028" i="5"/>
  <c r="N3028" i="5" s="1"/>
  <c r="H3028" i="5"/>
  <c r="I3028" i="5" s="1"/>
  <c r="M3027" i="5"/>
  <c r="N3027" i="5" s="1"/>
  <c r="H3027" i="5"/>
  <c r="I3027" i="5" s="1"/>
  <c r="M3022" i="5"/>
  <c r="N3022" i="5" s="1"/>
  <c r="H3022" i="5"/>
  <c r="I3022" i="5" s="1"/>
  <c r="M3018" i="5"/>
  <c r="N3018" i="5" s="1"/>
  <c r="H3018" i="5"/>
  <c r="I3018" i="5" s="1"/>
  <c r="M3012" i="5"/>
  <c r="N3012" i="5" s="1"/>
  <c r="H3012" i="5"/>
  <c r="I3012" i="5" s="1"/>
  <c r="M3011" i="5"/>
  <c r="N3011" i="5" s="1"/>
  <c r="H3011" i="5"/>
  <c r="I3011" i="5" s="1"/>
  <c r="M3010" i="5"/>
  <c r="N3010" i="5" s="1"/>
  <c r="H3010" i="5"/>
  <c r="I3010" i="5" s="1"/>
  <c r="M3009" i="5"/>
  <c r="N3009" i="5" s="1"/>
  <c r="H3009" i="5"/>
  <c r="I3009" i="5" s="1"/>
  <c r="M3005" i="5"/>
  <c r="N3005" i="5" s="1"/>
  <c r="H3005" i="5"/>
  <c r="I3005" i="5" s="1"/>
  <c r="M3000" i="5"/>
  <c r="N3000" i="5" s="1"/>
  <c r="H3000" i="5"/>
  <c r="I3000" i="5" s="1"/>
  <c r="M2996" i="5"/>
  <c r="N2996" i="5" s="1"/>
  <c r="H2996" i="5"/>
  <c r="I2996" i="5" s="1"/>
  <c r="M2990" i="5"/>
  <c r="N2990" i="5" s="1"/>
  <c r="H2990" i="5"/>
  <c r="I2990" i="5" s="1"/>
  <c r="M2989" i="5"/>
  <c r="N2989" i="5" s="1"/>
  <c r="H2989" i="5"/>
  <c r="I2989" i="5" s="1"/>
  <c r="M2988" i="5"/>
  <c r="N2988" i="5" s="1"/>
  <c r="H2988" i="5"/>
  <c r="I2988" i="5" s="1"/>
  <c r="M2984" i="5"/>
  <c r="N2984" i="5" s="1"/>
  <c r="H2984" i="5"/>
  <c r="I2984" i="5" s="1"/>
  <c r="M2979" i="5"/>
  <c r="N2979" i="5" s="1"/>
  <c r="H2979" i="5"/>
  <c r="I2979" i="5" s="1"/>
  <c r="M2975" i="5"/>
  <c r="N2975" i="5" s="1"/>
  <c r="H2975" i="5"/>
  <c r="I2975" i="5" s="1"/>
  <c r="M2969" i="5"/>
  <c r="N2969" i="5" s="1"/>
  <c r="H2969" i="5"/>
  <c r="I2969" i="5" s="1"/>
  <c r="M2968" i="5"/>
  <c r="N2968" i="5" s="1"/>
  <c r="H2968" i="5"/>
  <c r="I2968" i="5" s="1"/>
  <c r="M2967" i="5"/>
  <c r="N2967" i="5" s="1"/>
  <c r="H2967" i="5"/>
  <c r="I2967" i="5" s="1"/>
  <c r="M2963" i="5"/>
  <c r="N2963" i="5" s="1"/>
  <c r="H2963" i="5"/>
  <c r="I2963" i="5" s="1"/>
  <c r="M2958" i="5"/>
  <c r="N2958" i="5" s="1"/>
  <c r="H2958" i="5"/>
  <c r="I2958" i="5" s="1"/>
  <c r="M2954" i="5"/>
  <c r="N2954" i="5" s="1"/>
  <c r="H2954" i="5"/>
  <c r="I2954" i="5" s="1"/>
  <c r="M2948" i="5"/>
  <c r="N2948" i="5" s="1"/>
  <c r="H2948" i="5"/>
  <c r="I2948" i="5" s="1"/>
  <c r="M2947" i="5"/>
  <c r="N2947" i="5" s="1"/>
  <c r="H2947" i="5"/>
  <c r="I2947" i="5" s="1"/>
  <c r="M2946" i="5"/>
  <c r="N2946" i="5" s="1"/>
  <c r="H2946" i="5"/>
  <c r="I2946" i="5" s="1"/>
  <c r="M2945" i="5"/>
  <c r="N2945" i="5" s="1"/>
  <c r="H2945" i="5"/>
  <c r="I2945" i="5" s="1"/>
  <c r="M2944" i="5"/>
  <c r="N2944" i="5" s="1"/>
  <c r="H2944" i="5"/>
  <c r="I2944" i="5" s="1"/>
  <c r="M2900" i="5"/>
  <c r="N2900" i="5" s="1"/>
  <c r="M2899" i="5"/>
  <c r="N2899" i="5" s="1"/>
  <c r="M2898" i="5"/>
  <c r="N2898" i="5" s="1"/>
  <c r="M2897" i="5"/>
  <c r="N2897" i="5" s="1"/>
  <c r="M2896" i="5"/>
  <c r="N2896" i="5" s="1"/>
  <c r="H2896" i="5"/>
  <c r="I2896" i="5" s="1"/>
  <c r="M2895" i="5"/>
  <c r="N2895" i="5" s="1"/>
  <c r="M2894" i="5"/>
  <c r="N2894" i="5" s="1"/>
  <c r="M2893" i="5"/>
  <c r="N2893" i="5" s="1"/>
  <c r="M2892" i="5"/>
  <c r="N2892" i="5" s="1"/>
  <c r="M2891" i="5"/>
  <c r="N2891" i="5" s="1"/>
  <c r="H2891" i="5"/>
  <c r="I2891" i="5" s="1"/>
  <c r="M2890" i="5"/>
  <c r="N2890" i="5" s="1"/>
  <c r="H2890" i="5"/>
  <c r="I2890" i="5" s="1"/>
  <c r="M2889" i="5"/>
  <c r="N2889" i="5" s="1"/>
  <c r="M2888" i="5"/>
  <c r="N2888" i="5" s="1"/>
  <c r="M2887" i="5"/>
  <c r="N2887" i="5" s="1"/>
  <c r="M2886" i="5"/>
  <c r="N2886" i="5" s="1"/>
  <c r="M2885" i="5"/>
  <c r="N2885" i="5" s="1"/>
  <c r="H2885" i="5"/>
  <c r="I2885" i="5" s="1"/>
  <c r="M2884" i="5"/>
  <c r="N2884" i="5" s="1"/>
  <c r="M2883" i="5"/>
  <c r="N2883" i="5" s="1"/>
  <c r="M2882" i="5"/>
  <c r="N2882" i="5" s="1"/>
  <c r="M2881" i="5"/>
  <c r="N2881" i="5" s="1"/>
  <c r="M2880" i="5"/>
  <c r="N2880" i="5" s="1"/>
  <c r="H2880" i="5"/>
  <c r="I2880" i="5" s="1"/>
  <c r="M2879" i="5"/>
  <c r="N2879" i="5" s="1"/>
  <c r="H2879" i="5"/>
  <c r="I2879" i="5" s="1"/>
  <c r="M2878" i="5"/>
  <c r="N2878" i="5" s="1"/>
  <c r="H2878" i="5"/>
  <c r="I2878" i="5" s="1"/>
  <c r="M2874" i="5"/>
  <c r="N2874" i="5" s="1"/>
  <c r="H2874" i="5"/>
  <c r="I2874" i="5" s="1"/>
  <c r="M2873" i="5"/>
  <c r="N2873" i="5" s="1"/>
  <c r="H2873" i="5"/>
  <c r="I2873" i="5" s="1"/>
  <c r="M2863" i="5"/>
  <c r="N2863" i="5" s="1"/>
  <c r="H2863" i="5"/>
  <c r="I2863" i="5" s="1"/>
  <c r="M2868" i="5"/>
  <c r="N2868" i="5" s="1"/>
  <c r="H2868" i="5"/>
  <c r="I2868" i="5" s="1"/>
  <c r="M2853" i="5"/>
  <c r="N2853" i="5" s="1"/>
  <c r="H2853" i="5"/>
  <c r="I2853" i="5" s="1"/>
  <c r="M2852" i="5"/>
  <c r="N2852" i="5" s="1"/>
  <c r="H2852" i="5"/>
  <c r="I2852" i="5" s="1"/>
  <c r="M2077" i="5"/>
  <c r="N2077" i="5" s="1"/>
  <c r="M2076" i="5"/>
  <c r="N2076" i="5" s="1"/>
  <c r="M2075" i="5"/>
  <c r="N2075" i="5" s="1"/>
  <c r="M2074" i="5"/>
  <c r="N2074" i="5" s="1"/>
  <c r="M2073" i="5"/>
  <c r="N2073" i="5" s="1"/>
  <c r="M2071" i="5"/>
  <c r="N2071" i="5" s="1"/>
  <c r="M2070" i="5"/>
  <c r="N2070" i="5" s="1"/>
  <c r="M2069" i="5"/>
  <c r="N2069" i="5" s="1"/>
  <c r="M2068" i="5"/>
  <c r="N2068" i="5" s="1"/>
  <c r="M2067" i="5"/>
  <c r="N2067" i="5" s="1"/>
  <c r="H2067" i="5"/>
  <c r="I2067" i="5" s="1"/>
  <c r="M2066" i="5"/>
  <c r="N2066" i="5" s="1"/>
  <c r="M2065" i="5"/>
  <c r="N2065" i="5" s="1"/>
  <c r="M2064" i="5"/>
  <c r="N2064" i="5" s="1"/>
  <c r="M2063" i="5"/>
  <c r="N2063" i="5" s="1"/>
  <c r="M2062" i="5"/>
  <c r="N2062" i="5" s="1"/>
  <c r="M2060" i="5"/>
  <c r="N2060" i="5" s="1"/>
  <c r="M2059" i="5"/>
  <c r="N2059" i="5" s="1"/>
  <c r="M2058" i="5"/>
  <c r="N2058" i="5" s="1"/>
  <c r="M2057" i="5"/>
  <c r="N2057" i="5" s="1"/>
  <c r="M2056" i="5"/>
  <c r="N2056" i="5" s="1"/>
  <c r="H2056" i="5"/>
  <c r="I2056" i="5" s="1"/>
  <c r="M2055" i="5"/>
  <c r="N2055" i="5" s="1"/>
  <c r="M2054" i="5"/>
  <c r="N2054" i="5" s="1"/>
  <c r="M2053" i="5"/>
  <c r="N2053" i="5" s="1"/>
  <c r="M2052" i="5"/>
  <c r="N2052" i="5" s="1"/>
  <c r="M2051" i="5"/>
  <c r="N2051" i="5" s="1"/>
  <c r="M2049" i="5"/>
  <c r="N2049" i="5" s="1"/>
  <c r="M2048" i="5"/>
  <c r="N2048" i="5" s="1"/>
  <c r="M2047" i="5"/>
  <c r="N2047" i="5" s="1"/>
  <c r="M2046" i="5"/>
  <c r="N2046" i="5" s="1"/>
  <c r="M2045" i="5"/>
  <c r="N2045" i="5" s="1"/>
  <c r="H2045" i="5"/>
  <c r="I2045" i="5" s="1"/>
  <c r="M2044" i="5"/>
  <c r="N2044" i="5" s="1"/>
  <c r="M2043" i="5"/>
  <c r="N2043" i="5" s="1"/>
  <c r="M2042" i="5"/>
  <c r="N2042" i="5" s="1"/>
  <c r="M2041" i="5"/>
  <c r="N2041" i="5" s="1"/>
  <c r="M2040" i="5"/>
  <c r="N2040" i="5" s="1"/>
  <c r="M2038" i="5"/>
  <c r="N2038" i="5" s="1"/>
  <c r="M2037" i="5"/>
  <c r="N2037" i="5" s="1"/>
  <c r="M2036" i="5"/>
  <c r="N2036" i="5" s="1"/>
  <c r="M2035" i="5"/>
  <c r="N2035" i="5" s="1"/>
  <c r="M2034" i="5"/>
  <c r="N2034" i="5" s="1"/>
  <c r="H2034" i="5"/>
  <c r="I2034" i="5" s="1"/>
  <c r="M2033" i="5"/>
  <c r="N2033" i="5" s="1"/>
  <c r="H2033" i="5"/>
  <c r="I2033" i="5" s="1"/>
  <c r="M2022" i="5"/>
  <c r="N2022" i="5" s="1"/>
  <c r="H2022" i="5"/>
  <c r="I2022" i="5" s="1"/>
  <c r="M2011" i="5"/>
  <c r="N2011" i="5" s="1"/>
  <c r="H2011" i="5"/>
  <c r="I2011" i="5" s="1"/>
  <c r="M2000" i="5"/>
  <c r="N2000" i="5" s="1"/>
  <c r="H2000" i="5"/>
  <c r="I2000" i="5" s="1"/>
  <c r="M1999" i="5"/>
  <c r="N1999" i="5" s="1"/>
  <c r="H1999" i="5"/>
  <c r="I1999" i="5" s="1"/>
  <c r="M1988" i="5"/>
  <c r="N1988" i="5" s="1"/>
  <c r="H1988" i="5"/>
  <c r="I1988" i="5" s="1"/>
  <c r="M1977" i="5"/>
  <c r="N1977" i="5" s="1"/>
  <c r="H1977" i="5"/>
  <c r="I1977" i="5" s="1"/>
  <c r="M1966" i="5"/>
  <c r="N1966" i="5" s="1"/>
  <c r="H1966" i="5"/>
  <c r="I1966" i="5" s="1"/>
  <c r="M1965" i="5"/>
  <c r="N1965" i="5" s="1"/>
  <c r="H1965" i="5"/>
  <c r="I1965" i="5" s="1"/>
  <c r="M1954" i="5"/>
  <c r="N1954" i="5" s="1"/>
  <c r="H1954" i="5"/>
  <c r="I1954" i="5" s="1"/>
  <c r="M1943" i="5"/>
  <c r="N1943" i="5" s="1"/>
  <c r="H1943" i="5"/>
  <c r="I1943" i="5" s="1"/>
  <c r="M1932" i="5"/>
  <c r="N1932" i="5" s="1"/>
  <c r="H1932" i="5"/>
  <c r="I1932" i="5" s="1"/>
  <c r="M1931" i="5"/>
  <c r="N1931" i="5" s="1"/>
  <c r="H1931" i="5"/>
  <c r="I1931" i="5" s="1"/>
  <c r="M1920" i="5"/>
  <c r="N1920" i="5" s="1"/>
  <c r="H1920" i="5"/>
  <c r="I1920" i="5" s="1"/>
  <c r="M1909" i="5"/>
  <c r="N1909" i="5" s="1"/>
  <c r="H1909" i="5"/>
  <c r="I1909" i="5" s="1"/>
  <c r="M1898" i="5"/>
  <c r="N1898" i="5" s="1"/>
  <c r="H1898" i="5"/>
  <c r="I1898" i="5" s="1"/>
  <c r="M1897" i="5"/>
  <c r="N1897" i="5" s="1"/>
  <c r="H1897" i="5"/>
  <c r="I1897" i="5" s="1"/>
  <c r="M1886" i="5"/>
  <c r="N1886" i="5" s="1"/>
  <c r="H1886" i="5"/>
  <c r="I1886" i="5" s="1"/>
  <c r="M1875" i="5"/>
  <c r="N1875" i="5" s="1"/>
  <c r="H1875" i="5"/>
  <c r="I1875" i="5" s="1"/>
  <c r="M1864" i="5"/>
  <c r="N1864" i="5" s="1"/>
  <c r="H1864" i="5"/>
  <c r="I1864" i="5" s="1"/>
  <c r="M1863" i="5"/>
  <c r="N1863" i="5" s="1"/>
  <c r="H1863" i="5"/>
  <c r="I1863" i="5" s="1"/>
  <c r="M1818" i="5"/>
  <c r="N1818" i="5" s="1"/>
  <c r="H1818" i="5"/>
  <c r="I1818" i="5" s="1"/>
  <c r="M1807" i="5"/>
  <c r="N1807" i="5" s="1"/>
  <c r="H1807" i="5"/>
  <c r="I1807" i="5" s="1"/>
  <c r="M1796" i="5"/>
  <c r="N1796" i="5" s="1"/>
  <c r="H1796" i="5"/>
  <c r="I1796" i="5" s="1"/>
  <c r="M1795" i="5"/>
  <c r="N1795" i="5" s="1"/>
  <c r="H1795" i="5"/>
  <c r="I1795" i="5" s="1"/>
  <c r="M1784" i="5"/>
  <c r="N1784" i="5" s="1"/>
  <c r="H1784" i="5"/>
  <c r="I1784" i="5" s="1"/>
  <c r="M1773" i="5"/>
  <c r="N1773" i="5" s="1"/>
  <c r="H1773" i="5"/>
  <c r="I1773" i="5" s="1"/>
  <c r="M1762" i="5"/>
  <c r="N1762" i="5" s="1"/>
  <c r="H1762" i="5"/>
  <c r="I1762" i="5" s="1"/>
  <c r="M1761" i="5"/>
  <c r="N1761" i="5" s="1"/>
  <c r="H1761" i="5"/>
  <c r="I1761" i="5" s="1"/>
  <c r="M1750" i="5"/>
  <c r="N1750" i="5" s="1"/>
  <c r="H1750" i="5"/>
  <c r="I1750" i="5" s="1"/>
  <c r="M1739" i="5"/>
  <c r="N1739" i="5" s="1"/>
  <c r="H1739" i="5"/>
  <c r="I1739" i="5" s="1"/>
  <c r="M1728" i="5"/>
  <c r="N1728" i="5" s="1"/>
  <c r="H1728" i="5"/>
  <c r="I1728" i="5" s="1"/>
  <c r="M1727" i="5"/>
  <c r="N1727" i="5" s="1"/>
  <c r="H1727" i="5"/>
  <c r="I1727" i="5" s="1"/>
  <c r="M1716" i="5"/>
  <c r="N1716" i="5" s="1"/>
  <c r="H1716" i="5"/>
  <c r="I1716" i="5" s="1"/>
  <c r="M1705" i="5"/>
  <c r="N1705" i="5" s="1"/>
  <c r="H1705" i="5"/>
  <c r="I1705" i="5" s="1"/>
  <c r="M1694" i="5"/>
  <c r="N1694" i="5" s="1"/>
  <c r="H1694" i="5"/>
  <c r="I1694" i="5" s="1"/>
  <c r="M1693" i="5"/>
  <c r="N1693" i="5" s="1"/>
  <c r="H1693" i="5"/>
  <c r="I1693" i="5" s="1"/>
  <c r="M1692" i="5"/>
  <c r="N1692" i="5" s="1"/>
  <c r="H1692" i="5"/>
  <c r="I1692" i="5" s="1"/>
  <c r="M1684" i="5"/>
  <c r="N1684" i="5" s="1"/>
  <c r="H1684" i="5"/>
  <c r="I1684" i="5" s="1"/>
  <c r="M1683" i="5"/>
  <c r="N1683" i="5" s="1"/>
  <c r="H1683" i="5"/>
  <c r="I1683" i="5" s="1"/>
  <c r="M1675" i="5"/>
  <c r="N1675" i="5" s="1"/>
  <c r="H1675" i="5"/>
  <c r="I1675" i="5" s="1"/>
  <c r="M1674" i="5"/>
  <c r="N1674" i="5" s="1"/>
  <c r="H1674" i="5"/>
  <c r="I1674" i="5" s="1"/>
  <c r="M1673" i="5"/>
  <c r="N1673" i="5" s="1"/>
  <c r="H1673" i="5"/>
  <c r="I1673" i="5" s="1"/>
  <c r="M1602" i="5"/>
  <c r="N1602" i="5" s="1"/>
  <c r="H1602" i="5"/>
  <c r="I1602" i="5" s="1"/>
  <c r="M1570" i="5"/>
  <c r="N1570" i="5" s="1"/>
  <c r="H1570" i="5"/>
  <c r="I1570" i="5" s="1"/>
  <c r="M1569" i="5"/>
  <c r="N1569" i="5" s="1"/>
  <c r="H1569" i="5"/>
  <c r="I1569" i="5" s="1"/>
  <c r="M1558" i="5"/>
  <c r="N1558" i="5" s="1"/>
  <c r="H1558" i="5"/>
  <c r="I1558" i="5" s="1"/>
  <c r="M1554" i="5"/>
  <c r="N1554" i="5" s="1"/>
  <c r="H1554" i="5"/>
  <c r="I1554" i="5" s="1"/>
  <c r="M1542" i="5"/>
  <c r="N1542" i="5" s="1"/>
  <c r="H1542" i="5"/>
  <c r="I1542" i="5" s="1"/>
  <c r="M1541" i="5"/>
  <c r="N1541" i="5" s="1"/>
  <c r="H1541" i="5"/>
  <c r="I1541" i="5" s="1"/>
  <c r="M1540" i="5"/>
  <c r="N1540" i="5" s="1"/>
  <c r="H1540" i="5"/>
  <c r="I1540" i="5" s="1"/>
  <c r="M1539" i="5"/>
  <c r="N1539" i="5" s="1"/>
  <c r="H1539" i="5"/>
  <c r="I1539" i="5" s="1"/>
  <c r="M1527" i="5"/>
  <c r="N1527" i="5" s="1"/>
  <c r="H1527" i="5"/>
  <c r="I1527" i="5" s="1"/>
  <c r="M1526" i="5"/>
  <c r="N1526" i="5" s="1"/>
  <c r="H1526" i="5"/>
  <c r="I1526" i="5" s="1"/>
  <c r="M1525" i="5"/>
  <c r="N1525" i="5" s="1"/>
  <c r="H1525" i="5"/>
  <c r="I1525" i="5" s="1"/>
  <c r="M1524" i="5"/>
  <c r="N1524" i="5" s="1"/>
  <c r="H1524" i="5"/>
  <c r="I1524" i="5" s="1"/>
  <c r="M1523" i="5"/>
  <c r="N1523" i="5" s="1"/>
  <c r="H1523" i="5"/>
  <c r="I1523" i="5" s="1"/>
  <c r="M1519" i="5"/>
  <c r="N1519" i="5" s="1"/>
  <c r="H1519" i="5"/>
  <c r="I1519" i="5" s="1"/>
  <c r="M1509" i="5"/>
  <c r="N1509" i="5" s="1"/>
  <c r="H1509" i="5"/>
  <c r="I1509" i="5" s="1"/>
  <c r="M1504" i="5"/>
  <c r="N1504" i="5" s="1"/>
  <c r="H1504" i="5"/>
  <c r="I1504" i="5" s="1"/>
  <c r="M1484" i="5"/>
  <c r="N1484" i="5" s="1"/>
  <c r="H1484" i="5"/>
  <c r="I1484" i="5" s="1"/>
  <c r="M1466" i="5"/>
  <c r="N1466" i="5" s="1"/>
  <c r="H1466" i="5"/>
  <c r="I1466" i="5" s="1"/>
  <c r="M1465" i="5"/>
  <c r="N1465" i="5" s="1"/>
  <c r="H1465" i="5"/>
  <c r="I1465" i="5" s="1"/>
  <c r="M1459" i="5"/>
  <c r="N1459" i="5" s="1"/>
  <c r="H1459" i="5"/>
  <c r="I1459" i="5" s="1"/>
  <c r="M1451" i="5"/>
  <c r="N1451" i="5" s="1"/>
  <c r="H1451" i="5"/>
  <c r="I1451" i="5" s="1"/>
  <c r="M1446" i="5"/>
  <c r="N1446" i="5" s="1"/>
  <c r="H1446" i="5"/>
  <c r="I1446" i="5" s="1"/>
  <c r="M1436" i="5"/>
  <c r="N1436" i="5" s="1"/>
  <c r="H1436" i="5"/>
  <c r="I1436" i="5" s="1"/>
  <c r="M1435" i="5"/>
  <c r="N1435" i="5" s="1"/>
  <c r="H1435" i="5"/>
  <c r="I1435" i="5" s="1"/>
  <c r="M1431" i="5"/>
  <c r="N1431" i="5" s="1"/>
  <c r="H1431" i="5"/>
  <c r="I1431" i="5" s="1"/>
  <c r="M1421" i="5"/>
  <c r="N1421" i="5" s="1"/>
  <c r="H1421" i="5"/>
  <c r="I1421" i="5" s="1"/>
  <c r="M1420" i="5"/>
  <c r="N1420" i="5" s="1"/>
  <c r="H1420" i="5"/>
  <c r="I1420" i="5" s="1"/>
  <c r="M1419" i="5"/>
  <c r="N1419" i="5" s="1"/>
  <c r="H1419" i="5"/>
  <c r="I1419" i="5" s="1"/>
  <c r="M1411" i="5"/>
  <c r="N1411" i="5" s="1"/>
  <c r="H1411" i="5"/>
  <c r="I1411" i="5" s="1"/>
  <c r="M1410" i="5"/>
  <c r="N1410" i="5" s="1"/>
  <c r="H1410" i="5"/>
  <c r="I1410" i="5" s="1"/>
  <c r="M1384" i="5"/>
  <c r="N1384" i="5" s="1"/>
  <c r="H1384" i="5"/>
  <c r="I1384" i="5" s="1"/>
  <c r="M1378" i="5"/>
  <c r="N1378" i="5" s="1"/>
  <c r="H1378" i="5"/>
  <c r="I1378" i="5" s="1"/>
  <c r="M1377" i="5"/>
  <c r="N1377" i="5" s="1"/>
  <c r="H1377" i="5"/>
  <c r="I1377" i="5" s="1"/>
  <c r="M1351" i="5"/>
  <c r="N1351" i="5" s="1"/>
  <c r="H1351" i="5"/>
  <c r="I1351" i="5" s="1"/>
  <c r="M1345" i="5"/>
  <c r="N1345" i="5" s="1"/>
  <c r="H1345" i="5"/>
  <c r="I1345" i="5" s="1"/>
  <c r="M1344" i="5"/>
  <c r="N1344" i="5" s="1"/>
  <c r="H1344" i="5"/>
  <c r="I1344" i="5" s="1"/>
  <c r="M1318" i="5"/>
  <c r="N1318" i="5" s="1"/>
  <c r="H1318" i="5"/>
  <c r="I1318" i="5" s="1"/>
  <c r="M1312" i="5"/>
  <c r="N1312" i="5" s="1"/>
  <c r="H1312" i="5"/>
  <c r="I1312" i="5" s="1"/>
  <c r="M1311" i="5"/>
  <c r="N1311" i="5" s="1"/>
  <c r="H1311" i="5"/>
  <c r="I1311" i="5" s="1"/>
  <c r="M1285" i="5"/>
  <c r="N1285" i="5" s="1"/>
  <c r="H1285" i="5"/>
  <c r="I1285" i="5" s="1"/>
  <c r="M1279" i="5"/>
  <c r="N1279" i="5" s="1"/>
  <c r="H1279" i="5"/>
  <c r="I1279" i="5" s="1"/>
  <c r="M1278" i="5"/>
  <c r="N1278" i="5" s="1"/>
  <c r="H1278" i="5"/>
  <c r="I1278" i="5" s="1"/>
  <c r="M1252" i="5"/>
  <c r="N1252" i="5" s="1"/>
  <c r="H1252" i="5"/>
  <c r="I1252" i="5" s="1"/>
  <c r="M1246" i="5"/>
  <c r="N1246" i="5" s="1"/>
  <c r="H1246" i="5"/>
  <c r="I1246" i="5" s="1"/>
  <c r="M1245" i="5"/>
  <c r="N1245" i="5" s="1"/>
  <c r="H1245" i="5"/>
  <c r="I1245" i="5" s="1"/>
  <c r="M1243" i="5"/>
  <c r="N1243" i="5" s="1"/>
  <c r="M1219" i="5"/>
  <c r="N1219" i="5" s="1"/>
  <c r="H1219" i="5"/>
  <c r="I1219" i="5" s="1"/>
  <c r="M1213" i="5"/>
  <c r="N1213" i="5" s="1"/>
  <c r="H1213" i="5"/>
  <c r="I1213" i="5" s="1"/>
  <c r="M1212" i="5"/>
  <c r="N1212" i="5" s="1"/>
  <c r="H1212" i="5"/>
  <c r="I1212" i="5" s="1"/>
  <c r="M1186" i="5"/>
  <c r="N1186" i="5" s="1"/>
  <c r="H1186" i="5"/>
  <c r="I1186" i="5" s="1"/>
  <c r="M1185" i="5"/>
  <c r="N1185" i="5" s="1"/>
  <c r="H1185" i="5"/>
  <c r="I1185" i="5" s="1"/>
  <c r="M1176" i="5"/>
  <c r="N1176" i="5" s="1"/>
  <c r="H1176" i="5"/>
  <c r="I1176" i="5" s="1"/>
  <c r="M1167" i="5"/>
  <c r="N1167" i="5" s="1"/>
  <c r="H1167" i="5"/>
  <c r="I1167" i="5" s="1"/>
  <c r="M1158" i="5"/>
  <c r="N1158" i="5" s="1"/>
  <c r="H1158" i="5"/>
  <c r="I1158" i="5" s="1"/>
  <c r="M1149" i="5"/>
  <c r="N1149" i="5" s="1"/>
  <c r="H1149" i="5"/>
  <c r="I1149" i="5" s="1"/>
  <c r="M1140" i="5"/>
  <c r="N1140" i="5" s="1"/>
  <c r="H1140" i="5"/>
  <c r="I1140" i="5" s="1"/>
  <c r="M1131" i="5"/>
  <c r="N1131" i="5" s="1"/>
  <c r="H1131" i="5"/>
  <c r="I1131" i="5" s="1"/>
  <c r="M1130" i="5"/>
  <c r="N1130" i="5" s="1"/>
  <c r="H1130" i="5"/>
  <c r="I1130" i="5" s="1"/>
  <c r="M1124" i="5"/>
  <c r="N1124" i="5" s="1"/>
  <c r="H1124" i="5"/>
  <c r="I1124" i="5" s="1"/>
  <c r="M1118" i="5"/>
  <c r="N1118" i="5" s="1"/>
  <c r="H1118" i="5"/>
  <c r="I1118" i="5" s="1"/>
  <c r="M1113" i="5"/>
  <c r="N1113" i="5" s="1"/>
  <c r="H1113" i="5"/>
  <c r="I1113" i="5" s="1"/>
  <c r="M1086" i="5"/>
  <c r="N1086" i="5" s="1"/>
  <c r="H1086" i="5"/>
  <c r="I1086" i="5" s="1"/>
  <c r="M1080" i="5"/>
  <c r="N1080" i="5" s="1"/>
  <c r="H1080" i="5"/>
  <c r="I1080" i="5" s="1"/>
  <c r="M1075" i="5"/>
  <c r="N1075" i="5" s="1"/>
  <c r="H1075" i="5"/>
  <c r="I1075" i="5" s="1"/>
  <c r="M1048" i="5"/>
  <c r="N1048" i="5" s="1"/>
  <c r="H1048" i="5"/>
  <c r="I1048" i="5" s="1"/>
  <c r="M1042" i="5"/>
  <c r="N1042" i="5" s="1"/>
  <c r="H1042" i="5"/>
  <c r="I1042" i="5" s="1"/>
  <c r="M1037" i="5"/>
  <c r="N1037" i="5" s="1"/>
  <c r="H1037" i="5"/>
  <c r="I1037" i="5" s="1"/>
  <c r="M1010" i="5"/>
  <c r="N1010" i="5" s="1"/>
  <c r="H1010" i="5"/>
  <c r="I1010" i="5" s="1"/>
  <c r="M1004" i="5"/>
  <c r="N1004" i="5" s="1"/>
  <c r="H1004" i="5"/>
  <c r="I1004" i="5" s="1"/>
  <c r="M999" i="5"/>
  <c r="N999" i="5" s="1"/>
  <c r="H999" i="5"/>
  <c r="I999" i="5" s="1"/>
  <c r="M972" i="5"/>
  <c r="N972" i="5" s="1"/>
  <c r="H972" i="5"/>
  <c r="I972" i="5" s="1"/>
  <c r="M966" i="5"/>
  <c r="N966" i="5" s="1"/>
  <c r="H966" i="5"/>
  <c r="I966" i="5" s="1"/>
  <c r="M961" i="5"/>
  <c r="N961" i="5" s="1"/>
  <c r="H961" i="5"/>
  <c r="I961" i="5" s="1"/>
  <c r="M934" i="5"/>
  <c r="N934" i="5" s="1"/>
  <c r="H934" i="5"/>
  <c r="I934" i="5" s="1"/>
  <c r="M928" i="5"/>
  <c r="N928" i="5" s="1"/>
  <c r="H928" i="5"/>
  <c r="I928" i="5" s="1"/>
  <c r="M923" i="5"/>
  <c r="N923" i="5" s="1"/>
  <c r="H923" i="5"/>
  <c r="I923" i="5" s="1"/>
  <c r="M896" i="5"/>
  <c r="N896" i="5" s="1"/>
  <c r="H896" i="5"/>
  <c r="I896" i="5" s="1"/>
  <c r="M890" i="5"/>
  <c r="N890" i="5" s="1"/>
  <c r="H890" i="5"/>
  <c r="I890" i="5" s="1"/>
  <c r="M885" i="5"/>
  <c r="N885" i="5" s="1"/>
  <c r="H885" i="5"/>
  <c r="I885" i="5" s="1"/>
  <c r="M858" i="5"/>
  <c r="N858" i="5" s="1"/>
  <c r="H858" i="5"/>
  <c r="I858" i="5" s="1"/>
  <c r="M852" i="5"/>
  <c r="N852" i="5" s="1"/>
  <c r="H852" i="5"/>
  <c r="I852" i="5" s="1"/>
  <c r="M847" i="5"/>
  <c r="N847" i="5" s="1"/>
  <c r="H847" i="5"/>
  <c r="I847" i="5" s="1"/>
  <c r="M820" i="5"/>
  <c r="N820" i="5" s="1"/>
  <c r="H820" i="5"/>
  <c r="I820" i="5" s="1"/>
  <c r="M814" i="5"/>
  <c r="N814" i="5" s="1"/>
  <c r="H814" i="5"/>
  <c r="I814" i="5" s="1"/>
  <c r="M809" i="5"/>
  <c r="N809" i="5" s="1"/>
  <c r="H809" i="5"/>
  <c r="I809" i="5" s="1"/>
  <c r="M782" i="5"/>
  <c r="N782" i="5" s="1"/>
  <c r="H782" i="5"/>
  <c r="I782" i="5" s="1"/>
  <c r="M781" i="5"/>
  <c r="N781" i="5" s="1"/>
  <c r="H781" i="5"/>
  <c r="I781" i="5" s="1"/>
  <c r="M780" i="5"/>
  <c r="N780" i="5" s="1"/>
  <c r="H780" i="5"/>
  <c r="I780" i="5" s="1"/>
  <c r="M776" i="5"/>
  <c r="N776" i="5" s="1"/>
  <c r="H776" i="5"/>
  <c r="I776" i="5" s="1"/>
  <c r="M772" i="5"/>
  <c r="N772" i="5" s="1"/>
  <c r="H772" i="5"/>
  <c r="I772" i="5" s="1"/>
  <c r="M768" i="5"/>
  <c r="N768" i="5" s="1"/>
  <c r="H768" i="5"/>
  <c r="I768" i="5" s="1"/>
  <c r="M764" i="5"/>
  <c r="N764" i="5" s="1"/>
  <c r="H764" i="5"/>
  <c r="I764" i="5" s="1"/>
  <c r="M763" i="5"/>
  <c r="N763" i="5" s="1"/>
  <c r="H763" i="5"/>
  <c r="I763" i="5" s="1"/>
  <c r="M759" i="5"/>
  <c r="N759" i="5" s="1"/>
  <c r="H759" i="5"/>
  <c r="I759" i="5" s="1"/>
  <c r="M755" i="5"/>
  <c r="N755" i="5" s="1"/>
  <c r="H755" i="5"/>
  <c r="I755" i="5" s="1"/>
  <c r="M751" i="5"/>
  <c r="N751" i="5" s="1"/>
  <c r="H751" i="5"/>
  <c r="I751" i="5" s="1"/>
  <c r="M750" i="5"/>
  <c r="N750" i="5" s="1"/>
  <c r="H750" i="5"/>
  <c r="I750" i="5" s="1"/>
  <c r="M749" i="5"/>
  <c r="N749" i="5" s="1"/>
  <c r="H749" i="5"/>
  <c r="I749" i="5" s="1"/>
  <c r="M748" i="5"/>
  <c r="N748" i="5" s="1"/>
  <c r="H748" i="5"/>
  <c r="I748" i="5" s="1"/>
  <c r="M744" i="5"/>
  <c r="N744" i="5" s="1"/>
  <c r="M743" i="5"/>
  <c r="N743" i="5" s="1"/>
  <c r="M742" i="5"/>
  <c r="N742" i="5" s="1"/>
  <c r="M741" i="5"/>
  <c r="N741" i="5" s="1"/>
  <c r="M740" i="5"/>
  <c r="N740" i="5" s="1"/>
  <c r="M739" i="5"/>
  <c r="N739" i="5" s="1"/>
  <c r="M738" i="5"/>
  <c r="N738" i="5" s="1"/>
  <c r="M737" i="5"/>
  <c r="N737" i="5" s="1"/>
  <c r="M736" i="5"/>
  <c r="N736" i="5" s="1"/>
  <c r="H736" i="5"/>
  <c r="I736" i="5" s="1"/>
  <c r="M727" i="5"/>
  <c r="N727" i="5" s="1"/>
  <c r="H727" i="5"/>
  <c r="I727" i="5" s="1"/>
  <c r="M726" i="5"/>
  <c r="N726" i="5" s="1"/>
  <c r="M725" i="5"/>
  <c r="N725" i="5" s="1"/>
  <c r="M724" i="5"/>
  <c r="N724" i="5" s="1"/>
  <c r="M723" i="5"/>
  <c r="N723" i="5" s="1"/>
  <c r="M722" i="5"/>
  <c r="N722" i="5" s="1"/>
  <c r="M721" i="5"/>
  <c r="N721" i="5" s="1"/>
  <c r="M720" i="5"/>
  <c r="N720" i="5" s="1"/>
  <c r="M719" i="5"/>
  <c r="N719" i="5" s="1"/>
  <c r="M718" i="5"/>
  <c r="N718" i="5" s="1"/>
  <c r="H718" i="5"/>
  <c r="I718" i="5" s="1"/>
  <c r="M717" i="5"/>
  <c r="N717" i="5" s="1"/>
  <c r="M716" i="5"/>
  <c r="N716" i="5" s="1"/>
  <c r="M715" i="5"/>
  <c r="N715" i="5" s="1"/>
  <c r="M714" i="5"/>
  <c r="N714" i="5" s="1"/>
  <c r="M713" i="5"/>
  <c r="N713" i="5" s="1"/>
  <c r="M712" i="5"/>
  <c r="N712" i="5" s="1"/>
  <c r="M711" i="5"/>
  <c r="N711" i="5" s="1"/>
  <c r="M710" i="5"/>
  <c r="N710" i="5" s="1"/>
  <c r="M709" i="5"/>
  <c r="N709" i="5" s="1"/>
  <c r="H709" i="5"/>
  <c r="I709" i="5" s="1"/>
  <c r="M708" i="5"/>
  <c r="N708" i="5" s="1"/>
  <c r="H708" i="5"/>
  <c r="I708" i="5" s="1"/>
  <c r="M707" i="5"/>
  <c r="N707" i="5" s="1"/>
  <c r="M706" i="5"/>
  <c r="N706" i="5" s="1"/>
  <c r="M705" i="5"/>
  <c r="N705" i="5" s="1"/>
  <c r="M704" i="5"/>
  <c r="N704" i="5" s="1"/>
  <c r="M703" i="5"/>
  <c r="N703" i="5" s="1"/>
  <c r="M702" i="5"/>
  <c r="N702" i="5" s="1"/>
  <c r="M701" i="5"/>
  <c r="N701" i="5" s="1"/>
  <c r="M700" i="5"/>
  <c r="N700" i="5" s="1"/>
  <c r="M699" i="5"/>
  <c r="N699" i="5" s="1"/>
  <c r="H699" i="5"/>
  <c r="I699" i="5" s="1"/>
  <c r="M690" i="5"/>
  <c r="N690" i="5" s="1"/>
  <c r="H690" i="5"/>
  <c r="I690" i="5" s="1"/>
  <c r="M689" i="5"/>
  <c r="N689" i="5" s="1"/>
  <c r="M688" i="5"/>
  <c r="N688" i="5" s="1"/>
  <c r="M687" i="5"/>
  <c r="N687" i="5" s="1"/>
  <c r="M686" i="5"/>
  <c r="N686" i="5" s="1"/>
  <c r="M685" i="5"/>
  <c r="N685" i="5" s="1"/>
  <c r="M684" i="5"/>
  <c r="N684" i="5" s="1"/>
  <c r="M683" i="5"/>
  <c r="N683" i="5" s="1"/>
  <c r="M682" i="5"/>
  <c r="N682" i="5" s="1"/>
  <c r="M681" i="5"/>
  <c r="N681" i="5" s="1"/>
  <c r="H681" i="5"/>
  <c r="I681" i="5" s="1"/>
  <c r="M680" i="5"/>
  <c r="N680" i="5" s="1"/>
  <c r="M679" i="5"/>
  <c r="N679" i="5" s="1"/>
  <c r="M678" i="5"/>
  <c r="N678" i="5" s="1"/>
  <c r="M677" i="5"/>
  <c r="N677" i="5" s="1"/>
  <c r="M676" i="5"/>
  <c r="N676" i="5" s="1"/>
  <c r="M675" i="5"/>
  <c r="N675" i="5" s="1"/>
  <c r="M674" i="5"/>
  <c r="N674" i="5" s="1"/>
  <c r="M673" i="5"/>
  <c r="N673" i="5" s="1"/>
  <c r="M672" i="5"/>
  <c r="N672" i="5" s="1"/>
  <c r="H672" i="5"/>
  <c r="I672" i="5" s="1"/>
  <c r="M671" i="5"/>
  <c r="N671" i="5" s="1"/>
  <c r="H671" i="5"/>
  <c r="I671" i="5" s="1"/>
  <c r="M670" i="5"/>
  <c r="N670" i="5" s="1"/>
  <c r="H670" i="5"/>
  <c r="I670" i="5" s="1"/>
  <c r="M669" i="5"/>
  <c r="N669" i="5" s="1"/>
  <c r="H669" i="5"/>
  <c r="I669" i="5" s="1"/>
  <c r="M668" i="5"/>
  <c r="N668" i="5" s="1"/>
  <c r="H668" i="5"/>
  <c r="I668" i="5" s="1"/>
  <c r="M667" i="5"/>
  <c r="N667" i="5" s="1"/>
  <c r="H667" i="5"/>
  <c r="I667" i="5" s="1"/>
  <c r="M666" i="5"/>
  <c r="N666" i="5" s="1"/>
  <c r="H666" i="5"/>
  <c r="I666" i="5" s="1"/>
  <c r="M665" i="5"/>
  <c r="N665" i="5" s="1"/>
  <c r="H665" i="5"/>
  <c r="I665" i="5" s="1"/>
  <c r="M664" i="5"/>
  <c r="N664" i="5" s="1"/>
  <c r="H664" i="5"/>
  <c r="I664" i="5" s="1"/>
  <c r="M663" i="5"/>
  <c r="N663" i="5" s="1"/>
  <c r="H663" i="5"/>
  <c r="I663" i="5" s="1"/>
  <c r="M651" i="5"/>
  <c r="N651" i="5" s="1"/>
  <c r="H651" i="5"/>
  <c r="I651" i="5" s="1"/>
  <c r="M650" i="5"/>
  <c r="N650" i="5" s="1"/>
  <c r="M649" i="5"/>
  <c r="N649" i="5" s="1"/>
  <c r="M648" i="5"/>
  <c r="N648" i="5" s="1"/>
  <c r="M647" i="5"/>
  <c r="N647" i="5" s="1"/>
  <c r="M646" i="5"/>
  <c r="N646" i="5" s="1"/>
  <c r="M645" i="5"/>
  <c r="N645" i="5" s="1"/>
  <c r="M644" i="5"/>
  <c r="N644" i="5" s="1"/>
  <c r="M643" i="5"/>
  <c r="N643" i="5" s="1"/>
  <c r="M642" i="5"/>
  <c r="N642" i="5" s="1"/>
  <c r="M640" i="5"/>
  <c r="N640" i="5" s="1"/>
  <c r="M639" i="5"/>
  <c r="N639" i="5" s="1"/>
  <c r="H639" i="5"/>
  <c r="I639" i="5" s="1"/>
  <c r="M638" i="5"/>
  <c r="N638" i="5" s="1"/>
  <c r="M637" i="5"/>
  <c r="N637" i="5" s="1"/>
  <c r="M636" i="5"/>
  <c r="N636" i="5" s="1"/>
  <c r="M635" i="5"/>
  <c r="N635" i="5" s="1"/>
  <c r="M634" i="5"/>
  <c r="N634" i="5" s="1"/>
  <c r="M633" i="5"/>
  <c r="N633" i="5" s="1"/>
  <c r="M632" i="5"/>
  <c r="N632" i="5" s="1"/>
  <c r="M631" i="5"/>
  <c r="N631" i="5" s="1"/>
  <c r="M630" i="5"/>
  <c r="N630" i="5" s="1"/>
  <c r="M628" i="5"/>
  <c r="N628" i="5" s="1"/>
  <c r="M627" i="5"/>
  <c r="N627" i="5" s="1"/>
  <c r="H627" i="5"/>
  <c r="I627" i="5" s="1"/>
  <c r="M626" i="5"/>
  <c r="N626" i="5" s="1"/>
  <c r="M625" i="5"/>
  <c r="N625" i="5" s="1"/>
  <c r="M624" i="5"/>
  <c r="N624" i="5" s="1"/>
  <c r="M623" i="5"/>
  <c r="N623" i="5" s="1"/>
  <c r="M622" i="5"/>
  <c r="N622" i="5" s="1"/>
  <c r="M621" i="5"/>
  <c r="N621" i="5" s="1"/>
  <c r="M620" i="5"/>
  <c r="N620" i="5" s="1"/>
  <c r="M619" i="5"/>
  <c r="N619" i="5" s="1"/>
  <c r="M618" i="5"/>
  <c r="N618" i="5" s="1"/>
  <c r="M616" i="5"/>
  <c r="N616" i="5" s="1"/>
  <c r="M615" i="5"/>
  <c r="N615" i="5" s="1"/>
  <c r="H615" i="5"/>
  <c r="I615" i="5" s="1"/>
  <c r="M614" i="5"/>
  <c r="N614" i="5" s="1"/>
  <c r="M613" i="5"/>
  <c r="N613" i="5" s="1"/>
  <c r="M612" i="5"/>
  <c r="N612" i="5" s="1"/>
  <c r="M611" i="5"/>
  <c r="N611" i="5" s="1"/>
  <c r="M610" i="5"/>
  <c r="N610" i="5" s="1"/>
  <c r="M609" i="5"/>
  <c r="N609" i="5" s="1"/>
  <c r="M608" i="5"/>
  <c r="N608" i="5" s="1"/>
  <c r="M607" i="5"/>
  <c r="N607" i="5" s="1"/>
  <c r="M606" i="5"/>
  <c r="N606" i="5" s="1"/>
  <c r="M604" i="5"/>
  <c r="N604" i="5" s="1"/>
  <c r="M603" i="5"/>
  <c r="N603" i="5" s="1"/>
  <c r="H603" i="5"/>
  <c r="I603" i="5" s="1"/>
  <c r="M602" i="5"/>
  <c r="N602" i="5" s="1"/>
  <c r="H602" i="5"/>
  <c r="I602" i="5" s="1"/>
  <c r="M589" i="5"/>
  <c r="N589" i="5" s="1"/>
  <c r="H589" i="5"/>
  <c r="I589" i="5" s="1"/>
  <c r="M588" i="5"/>
  <c r="N588" i="5" s="1"/>
  <c r="M587" i="5"/>
  <c r="N587" i="5" s="1"/>
  <c r="M586" i="5"/>
  <c r="N586" i="5" s="1"/>
  <c r="M585" i="5"/>
  <c r="N585" i="5" s="1"/>
  <c r="M584" i="5"/>
  <c r="N584" i="5" s="1"/>
  <c r="M583" i="5"/>
  <c r="N583" i="5" s="1"/>
  <c r="M582" i="5"/>
  <c r="N582" i="5" s="1"/>
  <c r="M581" i="5"/>
  <c r="N581" i="5" s="1"/>
  <c r="H581" i="5"/>
  <c r="I581" i="5" s="1"/>
  <c r="M580" i="5"/>
  <c r="N580" i="5" s="1"/>
  <c r="M579" i="5"/>
  <c r="N579" i="5" s="1"/>
  <c r="M578" i="5"/>
  <c r="N578" i="5" s="1"/>
  <c r="M577" i="5"/>
  <c r="N577" i="5" s="1"/>
  <c r="M576" i="5"/>
  <c r="N576" i="5" s="1"/>
  <c r="M575" i="5"/>
  <c r="N575" i="5" s="1"/>
  <c r="M574" i="5"/>
  <c r="N574" i="5" s="1"/>
  <c r="M573" i="5"/>
  <c r="N573" i="5" s="1"/>
  <c r="H573" i="5"/>
  <c r="I573" i="5" s="1"/>
  <c r="M572" i="5"/>
  <c r="N572" i="5" s="1"/>
  <c r="M571" i="5"/>
  <c r="N571" i="5" s="1"/>
  <c r="M570" i="5"/>
  <c r="N570" i="5" s="1"/>
  <c r="M569" i="5"/>
  <c r="N569" i="5" s="1"/>
  <c r="M568" i="5"/>
  <c r="N568" i="5" s="1"/>
  <c r="M567" i="5"/>
  <c r="N567" i="5" s="1"/>
  <c r="M566" i="5"/>
  <c r="N566" i="5" s="1"/>
  <c r="M565" i="5"/>
  <c r="N565" i="5" s="1"/>
  <c r="H565" i="5"/>
  <c r="I565" i="5" s="1"/>
  <c r="M564" i="5"/>
  <c r="N564" i="5" s="1"/>
  <c r="M563" i="5"/>
  <c r="N563" i="5" s="1"/>
  <c r="M562" i="5"/>
  <c r="N562" i="5" s="1"/>
  <c r="M561" i="5"/>
  <c r="N561" i="5" s="1"/>
  <c r="M560" i="5"/>
  <c r="N560" i="5" s="1"/>
  <c r="M559" i="5"/>
  <c r="N559" i="5" s="1"/>
  <c r="M558" i="5"/>
  <c r="N558" i="5" s="1"/>
  <c r="M557" i="5"/>
  <c r="N557" i="5" s="1"/>
  <c r="H557" i="5"/>
  <c r="I557" i="5" s="1"/>
  <c r="M556" i="5"/>
  <c r="N556" i="5" s="1"/>
  <c r="H556" i="5"/>
  <c r="I556" i="5" s="1"/>
  <c r="M555" i="5"/>
  <c r="N555" i="5" s="1"/>
  <c r="H555" i="5"/>
  <c r="I555" i="5" s="1"/>
  <c r="M550" i="5"/>
  <c r="N550" i="5" s="1"/>
  <c r="H550" i="5"/>
  <c r="I550" i="5" s="1"/>
  <c r="M543" i="5"/>
  <c r="N543" i="5" s="1"/>
  <c r="H543" i="5"/>
  <c r="I543" i="5" s="1"/>
  <c r="M542" i="5"/>
  <c r="N542" i="5" s="1"/>
  <c r="H542" i="5"/>
  <c r="I542" i="5" s="1"/>
  <c r="M541" i="5"/>
  <c r="N541" i="5" s="1"/>
  <c r="H541" i="5"/>
  <c r="I541" i="5" s="1"/>
  <c r="M536" i="5"/>
  <c r="N536" i="5" s="1"/>
  <c r="H536" i="5"/>
  <c r="I536" i="5" s="1"/>
  <c r="M530" i="5"/>
  <c r="N530" i="5" s="1"/>
  <c r="H530" i="5"/>
  <c r="I530" i="5" s="1"/>
  <c r="M529" i="5"/>
  <c r="N529" i="5" s="1"/>
  <c r="H529" i="5"/>
  <c r="I529" i="5" s="1"/>
  <c r="M528" i="5"/>
  <c r="N528" i="5" s="1"/>
  <c r="H528" i="5"/>
  <c r="I528" i="5" s="1"/>
  <c r="M515" i="5"/>
  <c r="N515" i="5" s="1"/>
  <c r="H515" i="5"/>
  <c r="I515" i="5" s="1"/>
  <c r="M505" i="5"/>
  <c r="N505" i="5" s="1"/>
  <c r="H505" i="5"/>
  <c r="I505" i="5" s="1"/>
  <c r="M494" i="5"/>
  <c r="N494" i="5" s="1"/>
  <c r="H494" i="5"/>
  <c r="I494" i="5" s="1"/>
  <c r="M493" i="5"/>
  <c r="N493" i="5" s="1"/>
  <c r="H493" i="5"/>
  <c r="I493" i="5" s="1"/>
  <c r="M458" i="5"/>
  <c r="N458" i="5" s="1"/>
  <c r="H458" i="5"/>
  <c r="I458" i="5" s="1"/>
  <c r="M443" i="5"/>
  <c r="N443" i="5" s="1"/>
  <c r="H443" i="5"/>
  <c r="I443" i="5" s="1"/>
  <c r="M442" i="5"/>
  <c r="N442" i="5" s="1"/>
  <c r="H442" i="5"/>
  <c r="I442" i="5" s="1"/>
  <c r="M441" i="5"/>
  <c r="N441" i="5" s="1"/>
  <c r="H441" i="5"/>
  <c r="I441" i="5" s="1"/>
  <c r="M418" i="5"/>
  <c r="N418" i="5" s="1"/>
  <c r="H418" i="5"/>
  <c r="I418" i="5" s="1"/>
  <c r="M404" i="5"/>
  <c r="N404" i="5" s="1"/>
  <c r="H404" i="5"/>
  <c r="I404" i="5" s="1"/>
  <c r="M394" i="5"/>
  <c r="N394" i="5" s="1"/>
  <c r="H394" i="5"/>
  <c r="I394" i="5" s="1"/>
  <c r="M393" i="5"/>
  <c r="N393" i="5" s="1"/>
  <c r="M392" i="5"/>
  <c r="N392" i="5" s="1"/>
  <c r="M391" i="5"/>
  <c r="N391" i="5" s="1"/>
  <c r="M390" i="5"/>
  <c r="N390" i="5" s="1"/>
  <c r="M389" i="5"/>
  <c r="N389" i="5" s="1"/>
  <c r="M388" i="5"/>
  <c r="N388" i="5" s="1"/>
  <c r="M387" i="5"/>
  <c r="N387" i="5" s="1"/>
  <c r="M386" i="5"/>
  <c r="N386" i="5" s="1"/>
  <c r="H386" i="5"/>
  <c r="I386" i="5" s="1"/>
  <c r="M385" i="5"/>
  <c r="N385" i="5" s="1"/>
  <c r="M384" i="5"/>
  <c r="N384" i="5" s="1"/>
  <c r="M383" i="5"/>
  <c r="N383" i="5" s="1"/>
  <c r="M382" i="5"/>
  <c r="N382" i="5" s="1"/>
  <c r="M381" i="5"/>
  <c r="N381" i="5" s="1"/>
  <c r="M380" i="5"/>
  <c r="N380" i="5" s="1"/>
  <c r="M379" i="5"/>
  <c r="N379" i="5" s="1"/>
  <c r="M378" i="5"/>
  <c r="N378" i="5" s="1"/>
  <c r="H378" i="5"/>
  <c r="I378" i="5" s="1"/>
  <c r="M377" i="5"/>
  <c r="N377" i="5" s="1"/>
  <c r="H377" i="5"/>
  <c r="I377" i="5" s="1"/>
  <c r="M342" i="5"/>
  <c r="N342" i="5" s="1"/>
  <c r="M341" i="5"/>
  <c r="N341" i="5" s="1"/>
  <c r="M340" i="5"/>
  <c r="N340" i="5" s="1"/>
  <c r="M339" i="5"/>
  <c r="N339" i="5" s="1"/>
  <c r="M338" i="5"/>
  <c r="N338" i="5" s="1"/>
  <c r="M337" i="5"/>
  <c r="N337" i="5" s="1"/>
  <c r="M336" i="5"/>
  <c r="N336" i="5" s="1"/>
  <c r="M335" i="5"/>
  <c r="N335" i="5" s="1"/>
  <c r="M334" i="5"/>
  <c r="N334" i="5" s="1"/>
  <c r="H334" i="5"/>
  <c r="I334" i="5" s="1"/>
  <c r="M333" i="5"/>
  <c r="N333" i="5" s="1"/>
  <c r="M332" i="5"/>
  <c r="N332" i="5" s="1"/>
  <c r="M331" i="5"/>
  <c r="N331" i="5" s="1"/>
  <c r="M330" i="5"/>
  <c r="N330" i="5" s="1"/>
  <c r="M329" i="5"/>
  <c r="N329" i="5" s="1"/>
  <c r="M328" i="5"/>
  <c r="N328" i="5" s="1"/>
  <c r="M327" i="5"/>
  <c r="N327" i="5" s="1"/>
  <c r="M326" i="5"/>
  <c r="N326" i="5" s="1"/>
  <c r="M325" i="5"/>
  <c r="N325" i="5" s="1"/>
  <c r="H325" i="5"/>
  <c r="I325" i="5" s="1"/>
  <c r="M324" i="5"/>
  <c r="N324" i="5" s="1"/>
  <c r="M323" i="5"/>
  <c r="N323" i="5" s="1"/>
  <c r="M322" i="5"/>
  <c r="N322" i="5" s="1"/>
  <c r="M321" i="5"/>
  <c r="N321" i="5" s="1"/>
  <c r="M320" i="5"/>
  <c r="N320" i="5" s="1"/>
  <c r="M319" i="5"/>
  <c r="N319" i="5" s="1"/>
  <c r="M318" i="5"/>
  <c r="N318" i="5" s="1"/>
  <c r="M317" i="5"/>
  <c r="N317" i="5" s="1"/>
  <c r="M316" i="5"/>
  <c r="N316" i="5" s="1"/>
  <c r="H316" i="5"/>
  <c r="I316" i="5" s="1"/>
  <c r="M315" i="5"/>
  <c r="N315" i="5" s="1"/>
  <c r="M314" i="5"/>
  <c r="N314" i="5" s="1"/>
  <c r="M313" i="5"/>
  <c r="N313" i="5" s="1"/>
  <c r="M312" i="5"/>
  <c r="N312" i="5" s="1"/>
  <c r="M311" i="5"/>
  <c r="N311" i="5" s="1"/>
  <c r="M310" i="5"/>
  <c r="N310" i="5" s="1"/>
  <c r="M309" i="5"/>
  <c r="N309" i="5" s="1"/>
  <c r="M308" i="5"/>
  <c r="N308" i="5" s="1"/>
  <c r="M307" i="5"/>
  <c r="N307" i="5" s="1"/>
  <c r="H307" i="5"/>
  <c r="I307" i="5" s="1"/>
  <c r="M306" i="5"/>
  <c r="N306" i="5" s="1"/>
  <c r="M305" i="5"/>
  <c r="N305" i="5" s="1"/>
  <c r="M304" i="5"/>
  <c r="N304" i="5" s="1"/>
  <c r="M303" i="5"/>
  <c r="N303" i="5" s="1"/>
  <c r="M302" i="5"/>
  <c r="N302" i="5" s="1"/>
  <c r="M301" i="5"/>
  <c r="N301" i="5" s="1"/>
  <c r="M300" i="5"/>
  <c r="N300" i="5" s="1"/>
  <c r="H300" i="5"/>
  <c r="I300" i="5" s="1"/>
  <c r="M299" i="5"/>
  <c r="N299" i="5" s="1"/>
  <c r="M298" i="5"/>
  <c r="N298" i="5" s="1"/>
  <c r="M297" i="5"/>
  <c r="N297" i="5" s="1"/>
  <c r="M296" i="5"/>
  <c r="N296" i="5" s="1"/>
  <c r="M295" i="5"/>
  <c r="N295" i="5" s="1"/>
  <c r="M294" i="5"/>
  <c r="N294" i="5" s="1"/>
  <c r="M293" i="5"/>
  <c r="N293" i="5" s="1"/>
  <c r="H293" i="5"/>
  <c r="I293" i="5" s="1"/>
  <c r="M292" i="5"/>
  <c r="N292" i="5" s="1"/>
  <c r="M291" i="5"/>
  <c r="N291" i="5" s="1"/>
  <c r="M290" i="5"/>
  <c r="N290" i="5" s="1"/>
  <c r="M289" i="5"/>
  <c r="N289" i="5" s="1"/>
  <c r="M288" i="5"/>
  <c r="N288" i="5" s="1"/>
  <c r="M287" i="5"/>
  <c r="N287" i="5" s="1"/>
  <c r="M286" i="5"/>
  <c r="N286" i="5" s="1"/>
  <c r="H286" i="5"/>
  <c r="I286" i="5" s="1"/>
  <c r="M285" i="5"/>
  <c r="N285" i="5" s="1"/>
  <c r="M284" i="5"/>
  <c r="N284" i="5" s="1"/>
  <c r="M283" i="5"/>
  <c r="N283" i="5" s="1"/>
  <c r="M282" i="5"/>
  <c r="N282" i="5" s="1"/>
  <c r="M281" i="5"/>
  <c r="N281" i="5" s="1"/>
  <c r="M280" i="5"/>
  <c r="N280" i="5" s="1"/>
  <c r="M279" i="5"/>
  <c r="N279" i="5" s="1"/>
  <c r="H279" i="5"/>
  <c r="I279" i="5" s="1"/>
  <c r="M278" i="5"/>
  <c r="N278" i="5" s="1"/>
  <c r="H278" i="5"/>
  <c r="I278" i="5" s="1"/>
  <c r="M261" i="5"/>
  <c r="N261" i="5" s="1"/>
  <c r="H261" i="5"/>
  <c r="I261" i="5" s="1"/>
  <c r="M243" i="5"/>
  <c r="N243" i="5" s="1"/>
  <c r="H243" i="5"/>
  <c r="I243" i="5" s="1"/>
  <c r="M242" i="5"/>
  <c r="N242" i="5" s="1"/>
  <c r="H242" i="5"/>
  <c r="I242" i="5" s="1"/>
  <c r="M176" i="5"/>
  <c r="N176" i="5" s="1"/>
  <c r="H176" i="5"/>
  <c r="I176" i="5" s="1"/>
  <c r="M175" i="5"/>
  <c r="N175" i="5" s="1"/>
  <c r="H175" i="5"/>
  <c r="I175" i="5" s="1"/>
  <c r="M124" i="5"/>
  <c r="N124" i="5" s="1"/>
  <c r="H124" i="5"/>
  <c r="I124" i="5" s="1"/>
  <c r="M123" i="5"/>
  <c r="N123" i="5" s="1"/>
  <c r="H123" i="5"/>
  <c r="I123" i="5" s="1"/>
  <c r="M98" i="5"/>
  <c r="N98" i="5" s="1"/>
  <c r="H98" i="5"/>
  <c r="I98" i="5" s="1"/>
  <c r="M97" i="5"/>
  <c r="N97" i="5" s="1"/>
  <c r="H97" i="5"/>
  <c r="I97" i="5" s="1"/>
  <c r="M65" i="5"/>
  <c r="N65" i="5" s="1"/>
  <c r="H65" i="5"/>
  <c r="I65" i="5" s="1"/>
  <c r="M58" i="5"/>
  <c r="N58" i="5" s="1"/>
  <c r="H58" i="5"/>
  <c r="I58" i="5" s="1"/>
  <c r="M50" i="5"/>
  <c r="N50" i="5" s="1"/>
  <c r="H50" i="5"/>
  <c r="I50" i="5" s="1"/>
  <c r="M41" i="5"/>
  <c r="N41" i="5" s="1"/>
  <c r="H41" i="5"/>
  <c r="I41" i="5" s="1"/>
  <c r="M35" i="5"/>
  <c r="N35" i="5" s="1"/>
  <c r="H35" i="5"/>
  <c r="I35" i="5" s="1"/>
  <c r="M34" i="5"/>
  <c r="N34" i="5" s="1"/>
  <c r="H34" i="5"/>
  <c r="I34" i="5" s="1"/>
  <c r="M16" i="5"/>
  <c r="N16" i="5" s="1"/>
  <c r="H16" i="5"/>
  <c r="I16" i="5" s="1"/>
  <c r="L3079" i="4"/>
  <c r="H3079" i="5" s="1"/>
  <c r="I3079" i="5" s="1"/>
  <c r="L3078" i="4"/>
  <c r="H3078" i="5" s="1"/>
  <c r="I3078" i="5" s="1"/>
  <c r="L3076" i="4"/>
  <c r="H3076" i="5" s="1"/>
  <c r="I3076" i="5" s="1"/>
  <c r="L3075" i="4"/>
  <c r="H3075" i="5" s="1"/>
  <c r="I3075" i="5" s="1"/>
  <c r="N3071" i="4"/>
  <c r="M3071" i="5" s="1"/>
  <c r="N3071" i="5" s="1"/>
  <c r="L3071" i="4"/>
  <c r="H3071" i="5" s="1"/>
  <c r="I3071" i="5" s="1"/>
  <c r="N3070" i="4"/>
  <c r="M3070" i="5" s="1"/>
  <c r="N3070" i="5" s="1"/>
  <c r="L3070" i="4"/>
  <c r="H3070" i="5" s="1"/>
  <c r="I3070" i="5" s="1"/>
  <c r="N3069" i="4"/>
  <c r="M3069" i="5" s="1"/>
  <c r="N3069" i="5" s="1"/>
  <c r="L3069" i="4"/>
  <c r="H3069" i="5" s="1"/>
  <c r="I3069" i="5" s="1"/>
  <c r="N3066" i="4"/>
  <c r="M3066" i="5" s="1"/>
  <c r="N3066" i="5" s="1"/>
  <c r="L3066" i="4"/>
  <c r="H3066" i="5" s="1"/>
  <c r="I3066" i="5" s="1"/>
  <c r="N3065" i="4"/>
  <c r="M3065" i="5" s="1"/>
  <c r="N3065" i="5" s="1"/>
  <c r="L3065" i="4"/>
  <c r="H3065" i="5" s="1"/>
  <c r="I3065" i="5" s="1"/>
  <c r="L3063" i="4"/>
  <c r="H3063" i="5" s="1"/>
  <c r="I3063" i="5" s="1"/>
  <c r="N3061" i="4"/>
  <c r="M3061" i="5" s="1"/>
  <c r="N3061" i="5" s="1"/>
  <c r="L3061" i="4"/>
  <c r="H3061" i="5" s="1"/>
  <c r="I3061" i="5" s="1"/>
  <c r="N3060" i="4"/>
  <c r="M3060" i="5" s="1"/>
  <c r="N3060" i="5" s="1"/>
  <c r="L3060" i="4"/>
  <c r="H3060" i="5" s="1"/>
  <c r="I3060" i="5" s="1"/>
  <c r="N3059" i="4"/>
  <c r="M3059" i="5" s="1"/>
  <c r="N3059" i="5" s="1"/>
  <c r="L3059" i="4"/>
  <c r="H3059" i="5" s="1"/>
  <c r="I3059" i="5" s="1"/>
  <c r="N3056" i="4"/>
  <c r="M3056" i="5" s="1"/>
  <c r="N3056" i="5" s="1"/>
  <c r="N3055" i="4"/>
  <c r="M3055" i="5" s="1"/>
  <c r="N3055" i="5" s="1"/>
  <c r="N3054" i="4"/>
  <c r="M3054" i="5" s="1"/>
  <c r="N3054" i="5" s="1"/>
  <c r="L3056" i="4"/>
  <c r="H3056" i="5" s="1"/>
  <c r="I3056" i="5" s="1"/>
  <c r="L3055" i="4"/>
  <c r="H3055" i="5" s="1"/>
  <c r="I3055" i="5" s="1"/>
  <c r="L3054" i="4"/>
  <c r="H3054" i="5" s="1"/>
  <c r="I3054" i="5" s="1"/>
  <c r="N3051" i="4"/>
  <c r="M3051" i="5" s="1"/>
  <c r="N3051" i="5" s="1"/>
  <c r="N3050" i="4"/>
  <c r="M3050" i="5" s="1"/>
  <c r="N3050" i="5" s="1"/>
  <c r="N3049" i="4"/>
  <c r="M3049" i="5" s="1"/>
  <c r="N3049" i="5" s="1"/>
  <c r="L3051" i="4"/>
  <c r="H3051" i="5" s="1"/>
  <c r="I3051" i="5" s="1"/>
  <c r="L3050" i="4"/>
  <c r="H3050" i="5" s="1"/>
  <c r="I3050" i="5" s="1"/>
  <c r="N3045" i="4"/>
  <c r="M3045" i="5" s="1"/>
  <c r="N3045" i="5" s="1"/>
  <c r="L3045" i="4"/>
  <c r="H3045" i="5" s="1"/>
  <c r="I3045" i="5" s="1"/>
  <c r="N3043" i="4"/>
  <c r="M3043" i="5" s="1"/>
  <c r="N3043" i="5" s="1"/>
  <c r="N3042" i="4"/>
  <c r="M3042" i="5" s="1"/>
  <c r="N3042" i="5" s="1"/>
  <c r="N3041" i="4"/>
  <c r="M3041" i="5" s="1"/>
  <c r="N3041" i="5" s="1"/>
  <c r="L3043" i="4"/>
  <c r="H3043" i="5" s="1"/>
  <c r="I3043" i="5" s="1"/>
  <c r="L3042" i="4"/>
  <c r="H3042" i="5" s="1"/>
  <c r="I3042" i="5" s="1"/>
  <c r="L3041" i="4"/>
  <c r="H3041" i="5" s="1"/>
  <c r="I3041" i="5" s="1"/>
  <c r="N3030" i="4"/>
  <c r="M3030" i="5" s="1"/>
  <c r="N3030" i="5" s="1"/>
  <c r="N3029" i="4"/>
  <c r="M3029" i="5" s="1"/>
  <c r="N3029" i="5" s="1"/>
  <c r="L3030" i="4"/>
  <c r="H3030" i="5" s="1"/>
  <c r="I3030" i="5" s="1"/>
  <c r="L3029" i="4"/>
  <c r="H3029" i="5" s="1"/>
  <c r="I3029" i="5" s="1"/>
  <c r="N3025" i="4"/>
  <c r="M3025" i="5" s="1"/>
  <c r="N3025" i="5" s="1"/>
  <c r="N3024" i="4"/>
  <c r="M3024" i="5" s="1"/>
  <c r="N3024" i="5" s="1"/>
  <c r="N3023" i="4"/>
  <c r="M3023" i="5" s="1"/>
  <c r="N3023" i="5" s="1"/>
  <c r="L3025" i="4"/>
  <c r="H3025" i="5" s="1"/>
  <c r="I3025" i="5" s="1"/>
  <c r="L3024" i="4"/>
  <c r="H3024" i="5" s="1"/>
  <c r="I3024" i="5" s="1"/>
  <c r="L3023" i="4"/>
  <c r="H3023" i="5" s="1"/>
  <c r="I3023" i="5" s="1"/>
  <c r="N3020" i="4"/>
  <c r="M3020" i="5" s="1"/>
  <c r="N3020" i="5" s="1"/>
  <c r="N3019" i="4"/>
  <c r="M3019" i="5" s="1"/>
  <c r="N3019" i="5" s="1"/>
  <c r="N3016" i="4"/>
  <c r="M3016" i="5" s="1"/>
  <c r="N3016" i="5" s="1"/>
  <c r="N3015" i="4"/>
  <c r="M3015" i="5" s="1"/>
  <c r="N3015" i="5" s="1"/>
  <c r="N3014" i="4"/>
  <c r="M3014" i="5" s="1"/>
  <c r="N3014" i="5" s="1"/>
  <c r="N3013" i="4"/>
  <c r="M3013" i="5" s="1"/>
  <c r="N3013" i="5" s="1"/>
  <c r="L3020" i="4"/>
  <c r="H3020" i="5" s="1"/>
  <c r="I3020" i="5" s="1"/>
  <c r="L3019" i="4"/>
  <c r="H3019" i="5" s="1"/>
  <c r="I3019" i="5" s="1"/>
  <c r="L3016" i="4"/>
  <c r="H3016" i="5" s="1"/>
  <c r="I3016" i="5" s="1"/>
  <c r="L3015" i="4"/>
  <c r="H3015" i="5" s="1"/>
  <c r="I3015" i="5" s="1"/>
  <c r="L3014" i="4"/>
  <c r="H3014" i="5" s="1"/>
  <c r="I3014" i="5" s="1"/>
  <c r="L3013" i="4"/>
  <c r="H3013" i="5" s="1"/>
  <c r="I3013" i="5" s="1"/>
  <c r="N3007" i="4"/>
  <c r="M3007" i="5" s="1"/>
  <c r="N3007" i="5" s="1"/>
  <c r="N3006" i="4"/>
  <c r="M3006" i="5" s="1"/>
  <c r="N3006" i="5" s="1"/>
  <c r="L3007" i="4"/>
  <c r="H3007" i="5" s="1"/>
  <c r="I3007" i="5" s="1"/>
  <c r="L3006" i="4"/>
  <c r="H3006" i="5" s="1"/>
  <c r="I3006" i="5" s="1"/>
  <c r="N3003" i="4"/>
  <c r="M3003" i="5" s="1"/>
  <c r="N3003" i="5" s="1"/>
  <c r="L3003" i="4"/>
  <c r="H3003" i="5" s="1"/>
  <c r="I3003" i="5" s="1"/>
  <c r="N3002" i="4"/>
  <c r="M3002" i="5" s="1"/>
  <c r="N3002" i="5" s="1"/>
  <c r="L3002" i="4"/>
  <c r="H3002" i="5" s="1"/>
  <c r="I3002" i="5" s="1"/>
  <c r="N3001" i="4"/>
  <c r="M3001" i="5" s="1"/>
  <c r="N3001" i="5" s="1"/>
  <c r="L3001" i="4"/>
  <c r="H3001" i="5" s="1"/>
  <c r="I3001" i="5" s="1"/>
  <c r="N2998" i="4"/>
  <c r="M2998" i="5" s="1"/>
  <c r="N2998" i="5" s="1"/>
  <c r="L2998" i="4"/>
  <c r="H2998" i="5" s="1"/>
  <c r="I2998" i="5" s="1"/>
  <c r="N2997" i="4"/>
  <c r="M2997" i="5" s="1"/>
  <c r="N2997" i="5" s="1"/>
  <c r="L2997" i="4"/>
  <c r="H2997" i="5" s="1"/>
  <c r="I2997" i="5" s="1"/>
  <c r="N2994" i="4"/>
  <c r="M2994" i="5" s="1"/>
  <c r="N2994" i="5" s="1"/>
  <c r="L2994" i="4"/>
  <c r="H2994" i="5" s="1"/>
  <c r="I2994" i="5" s="1"/>
  <c r="N2993" i="4"/>
  <c r="M2993" i="5" s="1"/>
  <c r="N2993" i="5" s="1"/>
  <c r="L2993" i="4"/>
  <c r="H2993" i="5" s="1"/>
  <c r="I2993" i="5" s="1"/>
  <c r="N2992" i="4"/>
  <c r="M2992" i="5" s="1"/>
  <c r="N2992" i="5" s="1"/>
  <c r="L2992" i="4"/>
  <c r="H2992" i="5" s="1"/>
  <c r="I2992" i="5" s="1"/>
  <c r="N2991" i="4"/>
  <c r="M2991" i="5" s="1"/>
  <c r="N2991" i="5" s="1"/>
  <c r="L2991" i="4"/>
  <c r="H2991" i="5" s="1"/>
  <c r="I2991" i="5" s="1"/>
  <c r="N2986" i="4"/>
  <c r="M2986" i="5" s="1"/>
  <c r="N2986" i="5" s="1"/>
  <c r="L2986" i="4"/>
  <c r="H2986" i="5" s="1"/>
  <c r="I2986" i="5" s="1"/>
  <c r="N2985" i="4"/>
  <c r="M2985" i="5" s="1"/>
  <c r="N2985" i="5" s="1"/>
  <c r="L2985" i="4"/>
  <c r="H2985" i="5" s="1"/>
  <c r="I2985" i="5" s="1"/>
  <c r="N2982" i="4"/>
  <c r="M2982" i="5" s="1"/>
  <c r="N2982" i="5" s="1"/>
  <c r="L2982" i="4"/>
  <c r="H2982" i="5" s="1"/>
  <c r="I2982" i="5" s="1"/>
  <c r="N2981" i="4"/>
  <c r="M2981" i="5" s="1"/>
  <c r="N2981" i="5" s="1"/>
  <c r="L2981" i="4"/>
  <c r="H2981" i="5" s="1"/>
  <c r="I2981" i="5" s="1"/>
  <c r="N2980" i="4"/>
  <c r="M2980" i="5" s="1"/>
  <c r="N2980" i="5" s="1"/>
  <c r="L2980" i="4"/>
  <c r="H2980" i="5" s="1"/>
  <c r="I2980" i="5" s="1"/>
  <c r="N2977" i="4"/>
  <c r="M2977" i="5" s="1"/>
  <c r="N2977" i="5" s="1"/>
  <c r="L2977" i="4"/>
  <c r="H2977" i="5" s="1"/>
  <c r="I2977" i="5" s="1"/>
  <c r="N2976" i="4"/>
  <c r="M2976" i="5" s="1"/>
  <c r="N2976" i="5" s="1"/>
  <c r="L2976" i="4"/>
  <c r="H2976" i="5" s="1"/>
  <c r="I2976" i="5" s="1"/>
  <c r="N2973" i="4"/>
  <c r="M2973" i="5" s="1"/>
  <c r="N2973" i="5" s="1"/>
  <c r="L2973" i="4"/>
  <c r="H2973" i="5" s="1"/>
  <c r="I2973" i="5" s="1"/>
  <c r="N2972" i="4"/>
  <c r="M2972" i="5" s="1"/>
  <c r="N2972" i="5" s="1"/>
  <c r="L2972" i="4"/>
  <c r="H2972" i="5" s="1"/>
  <c r="I2972" i="5" s="1"/>
  <c r="N2971" i="4"/>
  <c r="M2971" i="5" s="1"/>
  <c r="N2971" i="5" s="1"/>
  <c r="L2971" i="4"/>
  <c r="H2971" i="5" s="1"/>
  <c r="I2971" i="5" s="1"/>
  <c r="N2970" i="4"/>
  <c r="M2970" i="5" s="1"/>
  <c r="N2970" i="5" s="1"/>
  <c r="L2970" i="4"/>
  <c r="H2970" i="5" s="1"/>
  <c r="I2970" i="5" s="1"/>
  <c r="N2965" i="4"/>
  <c r="M2965" i="5" s="1"/>
  <c r="N2965" i="5" s="1"/>
  <c r="L2965" i="4"/>
  <c r="H2965" i="5" s="1"/>
  <c r="I2965" i="5" s="1"/>
  <c r="N2964" i="4"/>
  <c r="M2964" i="5" s="1"/>
  <c r="N2964" i="5" s="1"/>
  <c r="L2964" i="4"/>
  <c r="H2964" i="5" s="1"/>
  <c r="I2964" i="5" s="1"/>
  <c r="N2961" i="4"/>
  <c r="M2961" i="5" s="1"/>
  <c r="N2961" i="5" s="1"/>
  <c r="L2961" i="4"/>
  <c r="H2961" i="5" s="1"/>
  <c r="I2961" i="5" s="1"/>
  <c r="N2960" i="4"/>
  <c r="M2960" i="5" s="1"/>
  <c r="N2960" i="5" s="1"/>
  <c r="L2960" i="4"/>
  <c r="H2960" i="5" s="1"/>
  <c r="I2960" i="5" s="1"/>
  <c r="N2959" i="4"/>
  <c r="M2959" i="5" s="1"/>
  <c r="N2959" i="5" s="1"/>
  <c r="L2959" i="4"/>
  <c r="H2959" i="5" s="1"/>
  <c r="I2959" i="5" s="1"/>
  <c r="N2957" i="4"/>
  <c r="M2957" i="5" s="1"/>
  <c r="N2957" i="5" s="1"/>
  <c r="N2956" i="4"/>
  <c r="M2956" i="5" s="1"/>
  <c r="N2956" i="5" s="1"/>
  <c r="N2955" i="4"/>
  <c r="M2955" i="5" s="1"/>
  <c r="N2955" i="5" s="1"/>
  <c r="L2956" i="4"/>
  <c r="H2956" i="5" s="1"/>
  <c r="I2956" i="5" s="1"/>
  <c r="L2955" i="4"/>
  <c r="H2955" i="5" s="1"/>
  <c r="I2955" i="5" s="1"/>
  <c r="N2952" i="4"/>
  <c r="M2952" i="5" s="1"/>
  <c r="N2952" i="5" s="1"/>
  <c r="L2952" i="4"/>
  <c r="H2952" i="5" s="1"/>
  <c r="I2952" i="5" s="1"/>
  <c r="N2951" i="4"/>
  <c r="M2951" i="5" s="1"/>
  <c r="N2951" i="5" s="1"/>
  <c r="L2951" i="4"/>
  <c r="H2951" i="5" s="1"/>
  <c r="I2951" i="5" s="1"/>
  <c r="N2950" i="4"/>
  <c r="M2950" i="5" s="1"/>
  <c r="N2950" i="5" s="1"/>
  <c r="L2950" i="4"/>
  <c r="H2950" i="5" s="1"/>
  <c r="I2950" i="5" s="1"/>
  <c r="N2949" i="4"/>
  <c r="M2949" i="5" s="1"/>
  <c r="N2949" i="5" s="1"/>
  <c r="L2949" i="4"/>
  <c r="H2949" i="5" s="1"/>
  <c r="I2949" i="5" s="1"/>
  <c r="N1690" i="4"/>
  <c r="M1690" i="5" s="1"/>
  <c r="N1690" i="5" s="1"/>
  <c r="N1689" i="4"/>
  <c r="M1689" i="5" s="1"/>
  <c r="N1689" i="5" s="1"/>
  <c r="N1688" i="4"/>
  <c r="M1688" i="5" s="1"/>
  <c r="N1688" i="5" s="1"/>
  <c r="N1687" i="4"/>
  <c r="M1687" i="5" s="1"/>
  <c r="N1687" i="5" s="1"/>
  <c r="N1686" i="4"/>
  <c r="M1686" i="5" s="1"/>
  <c r="N1686" i="5" s="1"/>
  <c r="H1686" i="5"/>
  <c r="I1686" i="5" s="1"/>
  <c r="N1685" i="4"/>
  <c r="M1685" i="5" s="1"/>
  <c r="N1685" i="5" s="1"/>
  <c r="L1681" i="4"/>
  <c r="H1681" i="5" s="1"/>
  <c r="I1681" i="5" s="1"/>
  <c r="L1680" i="4"/>
  <c r="H1680" i="5" s="1"/>
  <c r="I1680" i="5" s="1"/>
  <c r="L1679" i="4"/>
  <c r="H1679" i="5" s="1"/>
  <c r="I1679" i="5" s="1"/>
  <c r="L1678" i="4"/>
  <c r="H1678" i="5" s="1"/>
  <c r="I1678" i="5" s="1"/>
  <c r="L1677" i="4"/>
  <c r="H1677" i="5" s="1"/>
  <c r="I1677" i="5" s="1"/>
  <c r="L1676" i="4"/>
  <c r="H1676" i="5" s="1"/>
  <c r="I1676" i="5" s="1"/>
  <c r="N1552" i="4"/>
  <c r="M1552" i="5" s="1"/>
  <c r="N1552" i="5" s="1"/>
  <c r="H1552" i="5"/>
  <c r="I1552" i="5" s="1"/>
  <c r="N1551" i="4"/>
  <c r="M1551" i="5" s="1"/>
  <c r="N1551" i="5" s="1"/>
  <c r="H1551" i="5"/>
  <c r="I1551" i="5" s="1"/>
  <c r="N1550" i="4"/>
  <c r="M1550" i="5" s="1"/>
  <c r="N1550" i="5" s="1"/>
  <c r="N1549" i="4"/>
  <c r="M1549" i="5" s="1"/>
  <c r="N1549" i="5" s="1"/>
  <c r="N1548" i="4"/>
  <c r="M1548" i="5" s="1"/>
  <c r="N1548" i="5" s="1"/>
  <c r="N1547" i="4"/>
  <c r="M1547" i="5" s="1"/>
  <c r="N1547" i="5" s="1"/>
  <c r="N1546" i="4"/>
  <c r="M1546" i="5" s="1"/>
  <c r="N1546" i="5" s="1"/>
  <c r="N1545" i="4"/>
  <c r="M1545" i="5" s="1"/>
  <c r="N1545" i="5" s="1"/>
  <c r="N1544" i="4"/>
  <c r="M1544" i="5" s="1"/>
  <c r="N1544" i="5" s="1"/>
  <c r="H1544" i="5"/>
  <c r="I1544" i="5" s="1"/>
  <c r="N1543" i="4"/>
  <c r="M1543" i="5" s="1"/>
  <c r="N1543" i="5" s="1"/>
  <c r="L1537" i="4"/>
  <c r="H1537" i="5" s="1"/>
  <c r="I1537" i="5" s="1"/>
  <c r="L1536" i="4"/>
  <c r="H1536" i="5" s="1"/>
  <c r="I1536" i="5" s="1"/>
  <c r="L1535" i="4"/>
  <c r="H1535" i="5" s="1"/>
  <c r="I1535" i="5" s="1"/>
  <c r="L1534" i="4"/>
  <c r="H1534" i="5" s="1"/>
  <c r="I1534" i="5" s="1"/>
  <c r="L1533" i="4"/>
  <c r="H1533" i="5" s="1"/>
  <c r="I1533" i="5" s="1"/>
  <c r="L1532" i="4"/>
  <c r="H1532" i="5" s="1"/>
  <c r="I1532" i="5" s="1"/>
  <c r="L1531" i="4"/>
  <c r="H1531" i="5" s="1"/>
  <c r="I1531" i="5" s="1"/>
  <c r="L1530" i="4"/>
  <c r="H1530" i="5" s="1"/>
  <c r="I1530" i="5" s="1"/>
  <c r="L1529" i="4"/>
  <c r="H1529" i="5" s="1"/>
  <c r="I1529" i="5" s="1"/>
  <c r="L1528" i="4"/>
  <c r="H1528" i="5" s="1"/>
  <c r="I1528" i="5" s="1"/>
  <c r="N1567" i="4"/>
  <c r="M1567" i="5" s="1"/>
  <c r="N1567" i="5" s="1"/>
  <c r="L1567" i="4"/>
  <c r="H1567" i="5" s="1"/>
  <c r="I1567" i="5" s="1"/>
  <c r="N1566" i="4"/>
  <c r="M1566" i="5" s="1"/>
  <c r="N1566" i="5" s="1"/>
  <c r="L1566" i="4"/>
  <c r="H1566" i="5" s="1"/>
  <c r="I1566" i="5" s="1"/>
  <c r="N1564" i="4"/>
  <c r="M1564" i="5" s="1"/>
  <c r="N1564" i="5" s="1"/>
  <c r="L1564" i="4"/>
  <c r="H1564" i="5" s="1"/>
  <c r="I1564" i="5" s="1"/>
  <c r="N1561" i="4"/>
  <c r="M1561" i="5" s="1"/>
  <c r="N1561" i="5" s="1"/>
  <c r="L1561" i="4"/>
  <c r="H1561" i="5" s="1"/>
  <c r="I1561" i="5" s="1"/>
  <c r="N1560" i="4"/>
  <c r="M1560" i="5" s="1"/>
  <c r="N1560" i="5" s="1"/>
  <c r="L1560" i="4"/>
  <c r="H1560" i="5" s="1"/>
  <c r="I1560" i="5" s="1"/>
  <c r="N1559" i="4"/>
  <c r="M1559" i="5" s="1"/>
  <c r="N1559" i="5" s="1"/>
  <c r="L1559" i="4"/>
  <c r="H1559" i="5" s="1"/>
  <c r="I1559" i="5" s="1"/>
  <c r="N1556" i="4"/>
  <c r="M1556" i="5" s="1"/>
  <c r="N1556" i="5" s="1"/>
  <c r="N1555" i="4"/>
  <c r="M1555" i="5" s="1"/>
  <c r="N1555" i="5" s="1"/>
  <c r="L1556" i="4"/>
  <c r="H1556" i="5" s="1"/>
  <c r="I1556" i="5" s="1"/>
  <c r="L1555" i="4"/>
  <c r="H1555" i="5" s="1"/>
  <c r="I1555" i="5" s="1"/>
  <c r="L2899" i="4"/>
  <c r="H2899" i="5" s="1"/>
  <c r="I2899" i="5" s="1"/>
  <c r="L2898" i="4"/>
  <c r="H2898" i="5" s="1"/>
  <c r="I2898" i="5" s="1"/>
  <c r="L2897" i="4"/>
  <c r="H2897" i="5" s="1"/>
  <c r="I2897" i="5" s="1"/>
  <c r="L2894" i="4"/>
  <c r="H2894" i="5" s="1"/>
  <c r="I2894" i="5" s="1"/>
  <c r="L2893" i="4"/>
  <c r="H2893" i="5" s="1"/>
  <c r="I2893" i="5" s="1"/>
  <c r="L2892" i="4"/>
  <c r="H2892" i="5" s="1"/>
  <c r="I2892" i="5" s="1"/>
  <c r="L2888" i="4"/>
  <c r="H2888" i="5" s="1"/>
  <c r="I2888" i="5" s="1"/>
  <c r="L2887" i="4"/>
  <c r="H2887" i="5" s="1"/>
  <c r="I2887" i="5" s="1"/>
  <c r="L2883" i="4"/>
  <c r="H2883" i="5" s="1"/>
  <c r="I2883" i="5" s="1"/>
  <c r="L2882" i="4"/>
  <c r="H2882" i="5" s="1"/>
  <c r="I2882" i="5" s="1"/>
  <c r="L2886" i="4"/>
  <c r="H2886" i="5" s="1"/>
  <c r="I2886" i="5" s="1"/>
  <c r="L2881" i="4"/>
  <c r="H2881" i="5" s="1"/>
  <c r="I2881" i="5" s="1"/>
  <c r="N2876" i="4"/>
  <c r="M2876" i="5" s="1"/>
  <c r="N2876" i="5" s="1"/>
  <c r="L2876" i="4"/>
  <c r="H2876" i="5" s="1"/>
  <c r="I2876" i="5" s="1"/>
  <c r="N2875" i="4"/>
  <c r="M2875" i="5" s="1"/>
  <c r="N2875" i="5" s="1"/>
  <c r="L2875" i="4"/>
  <c r="H2875" i="5" s="1"/>
  <c r="I2875" i="5" s="1"/>
  <c r="N2861" i="4"/>
  <c r="M2861" i="5" s="1"/>
  <c r="N2861" i="5" s="1"/>
  <c r="L2861" i="4"/>
  <c r="H2861" i="5" s="1"/>
  <c r="I2861" i="5" s="1"/>
  <c r="N2859" i="4"/>
  <c r="M2859" i="5" s="1"/>
  <c r="N2859" i="5" s="1"/>
  <c r="L2859" i="4"/>
  <c r="H2859" i="5" s="1"/>
  <c r="I2859" i="5" s="1"/>
  <c r="N2858" i="4"/>
  <c r="M2858" i="5" s="1"/>
  <c r="N2858" i="5" s="1"/>
  <c r="L2858" i="4"/>
  <c r="H2858" i="5" s="1"/>
  <c r="I2858" i="5" s="1"/>
  <c r="N2857" i="4"/>
  <c r="M2857" i="5" s="1"/>
  <c r="N2857" i="5" s="1"/>
  <c r="L2857" i="4"/>
  <c r="H2857" i="5" s="1"/>
  <c r="I2857" i="5" s="1"/>
  <c r="N2856" i="4"/>
  <c r="M2856" i="5" s="1"/>
  <c r="N2856" i="5" s="1"/>
  <c r="L2856" i="4"/>
  <c r="H2856" i="5" s="1"/>
  <c r="I2856" i="5" s="1"/>
  <c r="N2855" i="4"/>
  <c r="M2855" i="5" s="1"/>
  <c r="N2855" i="5" s="1"/>
  <c r="L2855" i="4"/>
  <c r="H2855" i="5" s="1"/>
  <c r="I2855" i="5" s="1"/>
  <c r="N2854" i="4"/>
  <c r="M2854" i="5" s="1"/>
  <c r="N2854" i="5" s="1"/>
  <c r="L2854" i="4"/>
  <c r="H2854" i="5" s="1"/>
  <c r="I2854" i="5" s="1"/>
  <c r="L2065" i="4"/>
  <c r="H2065" i="5" s="1"/>
  <c r="I2065" i="5" s="1"/>
  <c r="L2064" i="4"/>
  <c r="H2064" i="5" s="1"/>
  <c r="I2064" i="5" s="1"/>
  <c r="L2063" i="4"/>
  <c r="H2063" i="5" s="1"/>
  <c r="I2063" i="5" s="1"/>
  <c r="L2062" i="4"/>
  <c r="H2062" i="5" s="1"/>
  <c r="I2062" i="5" s="1"/>
  <c r="L2060" i="4"/>
  <c r="H2060" i="5" s="1"/>
  <c r="I2060" i="5" s="1"/>
  <c r="L2059" i="4"/>
  <c r="H2059" i="5" s="1"/>
  <c r="I2059" i="5" s="1"/>
  <c r="L2058" i="4"/>
  <c r="H2058" i="5" s="1"/>
  <c r="I2058" i="5" s="1"/>
  <c r="L2057" i="4"/>
  <c r="H2057" i="5" s="1"/>
  <c r="I2057" i="5" s="1"/>
  <c r="L2054" i="4"/>
  <c r="H2054" i="5" s="1"/>
  <c r="I2054" i="5" s="1"/>
  <c r="L2053" i="4"/>
  <c r="H2053" i="5" s="1"/>
  <c r="I2053" i="5" s="1"/>
  <c r="L2052" i="4"/>
  <c r="H2052" i="5" s="1"/>
  <c r="I2052" i="5" s="1"/>
  <c r="L2051" i="4"/>
  <c r="H2051" i="5" s="1"/>
  <c r="I2051" i="5" s="1"/>
  <c r="L2049" i="4"/>
  <c r="H2049" i="5" s="1"/>
  <c r="I2049" i="5" s="1"/>
  <c r="L2048" i="4"/>
  <c r="H2048" i="5" s="1"/>
  <c r="I2048" i="5" s="1"/>
  <c r="L2047" i="4"/>
  <c r="H2047" i="5" s="1"/>
  <c r="I2047" i="5" s="1"/>
  <c r="L2046" i="4"/>
  <c r="H2046" i="5" s="1"/>
  <c r="I2046" i="5" s="1"/>
  <c r="N1997" i="4"/>
  <c r="M1997" i="5" s="1"/>
  <c r="N1997" i="5" s="1"/>
  <c r="N1992" i="4"/>
  <c r="M1992" i="5" s="1"/>
  <c r="N1992" i="5" s="1"/>
  <c r="L1992" i="4"/>
  <c r="H1992" i="5" s="1"/>
  <c r="I1992" i="5" s="1"/>
  <c r="N1986" i="4"/>
  <c r="M1986" i="5" s="1"/>
  <c r="N1986" i="5" s="1"/>
  <c r="N1985" i="4"/>
  <c r="M1985" i="5" s="1"/>
  <c r="N1985" i="5" s="1"/>
  <c r="N1984" i="4"/>
  <c r="M1984" i="5" s="1"/>
  <c r="N1984" i="5" s="1"/>
  <c r="N1983" i="4"/>
  <c r="M1983" i="5" s="1"/>
  <c r="N1983" i="5" s="1"/>
  <c r="N1981" i="4"/>
  <c r="M1981" i="5" s="1"/>
  <c r="N1981" i="5" s="1"/>
  <c r="N1980" i="4"/>
  <c r="M1980" i="5" s="1"/>
  <c r="N1980" i="5" s="1"/>
  <c r="N1979" i="4"/>
  <c r="M1979" i="5" s="1"/>
  <c r="N1979" i="5" s="1"/>
  <c r="N1978" i="4"/>
  <c r="M1978" i="5" s="1"/>
  <c r="N1978" i="5" s="1"/>
  <c r="N1975" i="4"/>
  <c r="M1975" i="5" s="1"/>
  <c r="N1975" i="5" s="1"/>
  <c r="L1975" i="4"/>
  <c r="H1975" i="5" s="1"/>
  <c r="I1975" i="5" s="1"/>
  <c r="N1974" i="4"/>
  <c r="M1974" i="5" s="1"/>
  <c r="N1974" i="5" s="1"/>
  <c r="L1974" i="4"/>
  <c r="H1974" i="5" s="1"/>
  <c r="I1974" i="5" s="1"/>
  <c r="N1973" i="4"/>
  <c r="M1973" i="5" s="1"/>
  <c r="N1973" i="5" s="1"/>
  <c r="L1973" i="4"/>
  <c r="H1973" i="5" s="1"/>
  <c r="I1973" i="5" s="1"/>
  <c r="N1972" i="4"/>
  <c r="M1972" i="5" s="1"/>
  <c r="N1972" i="5" s="1"/>
  <c r="L1972" i="4"/>
  <c r="H1972" i="5" s="1"/>
  <c r="I1972" i="5" s="1"/>
  <c r="N1970" i="4"/>
  <c r="M1970" i="5" s="1"/>
  <c r="N1970" i="5" s="1"/>
  <c r="L1970" i="4"/>
  <c r="H1970" i="5" s="1"/>
  <c r="I1970" i="5" s="1"/>
  <c r="N1969" i="4"/>
  <c r="M1969" i="5" s="1"/>
  <c r="N1969" i="5" s="1"/>
  <c r="L1969" i="4"/>
  <c r="H1969" i="5" s="1"/>
  <c r="I1969" i="5" s="1"/>
  <c r="N1968" i="4"/>
  <c r="M1968" i="5" s="1"/>
  <c r="N1968" i="5" s="1"/>
  <c r="L1968" i="4"/>
  <c r="H1968" i="5" s="1"/>
  <c r="I1968" i="5" s="1"/>
  <c r="N1967" i="4"/>
  <c r="M1967" i="5" s="1"/>
  <c r="N1967" i="5" s="1"/>
  <c r="L1967" i="4"/>
  <c r="H1967" i="5" s="1"/>
  <c r="I1967" i="5" s="1"/>
  <c r="N1952" i="4"/>
  <c r="M1952" i="5" s="1"/>
  <c r="N1952" i="5" s="1"/>
  <c r="N1951" i="4"/>
  <c r="M1951" i="5" s="1"/>
  <c r="N1951" i="5" s="1"/>
  <c r="N1950" i="4"/>
  <c r="M1950" i="5" s="1"/>
  <c r="N1950" i="5" s="1"/>
  <c r="N1949" i="4"/>
  <c r="M1949" i="5" s="1"/>
  <c r="N1949" i="5" s="1"/>
  <c r="N1947" i="4"/>
  <c r="M1947" i="5" s="1"/>
  <c r="N1947" i="5" s="1"/>
  <c r="N1946" i="4"/>
  <c r="M1946" i="5" s="1"/>
  <c r="N1946" i="5" s="1"/>
  <c r="N1945" i="4"/>
  <c r="M1945" i="5" s="1"/>
  <c r="N1945" i="5" s="1"/>
  <c r="N1944" i="4"/>
  <c r="M1944" i="5" s="1"/>
  <c r="N1944" i="5" s="1"/>
  <c r="N1941" i="4"/>
  <c r="M1941" i="5" s="1"/>
  <c r="N1941" i="5" s="1"/>
  <c r="L1941" i="4"/>
  <c r="H1941" i="5" s="1"/>
  <c r="I1941" i="5" s="1"/>
  <c r="N1940" i="4"/>
  <c r="M1940" i="5" s="1"/>
  <c r="N1940" i="5" s="1"/>
  <c r="L1940" i="4"/>
  <c r="H1940" i="5" s="1"/>
  <c r="I1940" i="5" s="1"/>
  <c r="N1939" i="4"/>
  <c r="M1939" i="5" s="1"/>
  <c r="N1939" i="5" s="1"/>
  <c r="L1939" i="4"/>
  <c r="H1939" i="5" s="1"/>
  <c r="I1939" i="5" s="1"/>
  <c r="N1938" i="4"/>
  <c r="M1938" i="5" s="1"/>
  <c r="N1938" i="5" s="1"/>
  <c r="L1938" i="4"/>
  <c r="H1938" i="5" s="1"/>
  <c r="I1938" i="5" s="1"/>
  <c r="N1936" i="4"/>
  <c r="M1936" i="5" s="1"/>
  <c r="N1936" i="5" s="1"/>
  <c r="L1936" i="4"/>
  <c r="H1936" i="5" s="1"/>
  <c r="I1936" i="5" s="1"/>
  <c r="N1935" i="4"/>
  <c r="M1935" i="5" s="1"/>
  <c r="N1935" i="5" s="1"/>
  <c r="L1935" i="4"/>
  <c r="H1935" i="5" s="1"/>
  <c r="I1935" i="5" s="1"/>
  <c r="N1934" i="4"/>
  <c r="M1934" i="5" s="1"/>
  <c r="N1934" i="5" s="1"/>
  <c r="L1934" i="4"/>
  <c r="H1934" i="5" s="1"/>
  <c r="I1934" i="5" s="1"/>
  <c r="N1933" i="4"/>
  <c r="M1933" i="5" s="1"/>
  <c r="N1933" i="5" s="1"/>
  <c r="L1933" i="4"/>
  <c r="H1933" i="5" s="1"/>
  <c r="I1933" i="5" s="1"/>
  <c r="N1918" i="4"/>
  <c r="M1918" i="5" s="1"/>
  <c r="N1918" i="5" s="1"/>
  <c r="N1917" i="4"/>
  <c r="M1917" i="5" s="1"/>
  <c r="N1917" i="5" s="1"/>
  <c r="N1916" i="4"/>
  <c r="M1916" i="5" s="1"/>
  <c r="N1916" i="5" s="1"/>
  <c r="N1915" i="4"/>
  <c r="M1915" i="5" s="1"/>
  <c r="N1915" i="5" s="1"/>
  <c r="N1913" i="4"/>
  <c r="M1913" i="5" s="1"/>
  <c r="N1913" i="5" s="1"/>
  <c r="N1912" i="4"/>
  <c r="M1912" i="5" s="1"/>
  <c r="N1912" i="5" s="1"/>
  <c r="N1911" i="4"/>
  <c r="M1911" i="5" s="1"/>
  <c r="N1911" i="5" s="1"/>
  <c r="N1910" i="4"/>
  <c r="M1910" i="5" s="1"/>
  <c r="N1910" i="5" s="1"/>
  <c r="N1907" i="4"/>
  <c r="M1907" i="5" s="1"/>
  <c r="N1907" i="5" s="1"/>
  <c r="L1907" i="4"/>
  <c r="H1907" i="5" s="1"/>
  <c r="I1907" i="5" s="1"/>
  <c r="N1906" i="4"/>
  <c r="M1906" i="5" s="1"/>
  <c r="N1906" i="5" s="1"/>
  <c r="L1906" i="4"/>
  <c r="H1906" i="5" s="1"/>
  <c r="I1906" i="5" s="1"/>
  <c r="N1905" i="4"/>
  <c r="M1905" i="5" s="1"/>
  <c r="N1905" i="5" s="1"/>
  <c r="L1905" i="4"/>
  <c r="H1905" i="5" s="1"/>
  <c r="I1905" i="5" s="1"/>
  <c r="N1904" i="4"/>
  <c r="M1904" i="5" s="1"/>
  <c r="N1904" i="5" s="1"/>
  <c r="L1904" i="4"/>
  <c r="H1904" i="5" s="1"/>
  <c r="I1904" i="5" s="1"/>
  <c r="N1902" i="4"/>
  <c r="M1902" i="5" s="1"/>
  <c r="N1902" i="5" s="1"/>
  <c r="L1902" i="4"/>
  <c r="H1902" i="5" s="1"/>
  <c r="I1902" i="5" s="1"/>
  <c r="N1901" i="4"/>
  <c r="M1901" i="5" s="1"/>
  <c r="N1901" i="5" s="1"/>
  <c r="L1901" i="4"/>
  <c r="H1901" i="5" s="1"/>
  <c r="I1901" i="5" s="1"/>
  <c r="N1900" i="4"/>
  <c r="M1900" i="5" s="1"/>
  <c r="N1900" i="5" s="1"/>
  <c r="N1899" i="4"/>
  <c r="M1899" i="5" s="1"/>
  <c r="N1899" i="5" s="1"/>
  <c r="L1899" i="4"/>
  <c r="H1899" i="5" s="1"/>
  <c r="I1899" i="5" s="1"/>
  <c r="N1884" i="4"/>
  <c r="M1884" i="5" s="1"/>
  <c r="N1884" i="5" s="1"/>
  <c r="N1883" i="4"/>
  <c r="M1883" i="5" s="1"/>
  <c r="N1883" i="5" s="1"/>
  <c r="N1882" i="4"/>
  <c r="M1882" i="5" s="1"/>
  <c r="N1882" i="5" s="1"/>
  <c r="N1881" i="4"/>
  <c r="M1881" i="5" s="1"/>
  <c r="N1881" i="5" s="1"/>
  <c r="N1879" i="4"/>
  <c r="M1879" i="5" s="1"/>
  <c r="N1879" i="5" s="1"/>
  <c r="N1878" i="4"/>
  <c r="M1878" i="5" s="1"/>
  <c r="N1878" i="5" s="1"/>
  <c r="N1877" i="4"/>
  <c r="M1877" i="5" s="1"/>
  <c r="N1877" i="5" s="1"/>
  <c r="N1876" i="4"/>
  <c r="M1876" i="5" s="1"/>
  <c r="N1876" i="5" s="1"/>
  <c r="N1873" i="4"/>
  <c r="M1873" i="5" s="1"/>
  <c r="N1873" i="5" s="1"/>
  <c r="L1873" i="4"/>
  <c r="H1873" i="5" s="1"/>
  <c r="I1873" i="5" s="1"/>
  <c r="N1872" i="4"/>
  <c r="M1872" i="5" s="1"/>
  <c r="N1872" i="5" s="1"/>
  <c r="L1872" i="4"/>
  <c r="H1872" i="5" s="1"/>
  <c r="I1872" i="5" s="1"/>
  <c r="N1871" i="4"/>
  <c r="M1871" i="5" s="1"/>
  <c r="N1871" i="5" s="1"/>
  <c r="L1871" i="4"/>
  <c r="H1871" i="5" s="1"/>
  <c r="I1871" i="5" s="1"/>
  <c r="N1870" i="4"/>
  <c r="M1870" i="5" s="1"/>
  <c r="N1870" i="5" s="1"/>
  <c r="L1870" i="4"/>
  <c r="H1870" i="5" s="1"/>
  <c r="I1870" i="5" s="1"/>
  <c r="N1868" i="4"/>
  <c r="M1868" i="5" s="1"/>
  <c r="N1868" i="5" s="1"/>
  <c r="L1868" i="4"/>
  <c r="H1868" i="5" s="1"/>
  <c r="I1868" i="5" s="1"/>
  <c r="N1867" i="4"/>
  <c r="M1867" i="5" s="1"/>
  <c r="N1867" i="5" s="1"/>
  <c r="L1867" i="4"/>
  <c r="H1867" i="5" s="1"/>
  <c r="I1867" i="5" s="1"/>
  <c r="N1866" i="4"/>
  <c r="M1866" i="5" s="1"/>
  <c r="N1866" i="5" s="1"/>
  <c r="L1866" i="4"/>
  <c r="H1866" i="5" s="1"/>
  <c r="I1866" i="5" s="1"/>
  <c r="N1865" i="4"/>
  <c r="M1865" i="5" s="1"/>
  <c r="N1865" i="5" s="1"/>
  <c r="L1865" i="4"/>
  <c r="H1865" i="5" s="1"/>
  <c r="I1865" i="5" s="1"/>
  <c r="N1816" i="4"/>
  <c r="M1816" i="5" s="1"/>
  <c r="N1816" i="5" s="1"/>
  <c r="N1815" i="4"/>
  <c r="M1815" i="5" s="1"/>
  <c r="N1815" i="5" s="1"/>
  <c r="N1814" i="4"/>
  <c r="M1814" i="5" s="1"/>
  <c r="N1814" i="5" s="1"/>
  <c r="N1813" i="4"/>
  <c r="M1813" i="5" s="1"/>
  <c r="N1813" i="5" s="1"/>
  <c r="N1811" i="4"/>
  <c r="M1811" i="5" s="1"/>
  <c r="N1811" i="5" s="1"/>
  <c r="N1810" i="4"/>
  <c r="M1810" i="5" s="1"/>
  <c r="N1810" i="5" s="1"/>
  <c r="N1809" i="4"/>
  <c r="M1809" i="5" s="1"/>
  <c r="N1809" i="5" s="1"/>
  <c r="N1808" i="4"/>
  <c r="M1808" i="5" s="1"/>
  <c r="N1808" i="5" s="1"/>
  <c r="N1805" i="4"/>
  <c r="M1805" i="5" s="1"/>
  <c r="N1805" i="5" s="1"/>
  <c r="L1805" i="4"/>
  <c r="H1805" i="5" s="1"/>
  <c r="I1805" i="5" s="1"/>
  <c r="N1804" i="4"/>
  <c r="M1804" i="5" s="1"/>
  <c r="N1804" i="5" s="1"/>
  <c r="L1804" i="4"/>
  <c r="H1804" i="5" s="1"/>
  <c r="I1804" i="5" s="1"/>
  <c r="N1803" i="4"/>
  <c r="M1803" i="5" s="1"/>
  <c r="N1803" i="5" s="1"/>
  <c r="L1803" i="4"/>
  <c r="H1803" i="5" s="1"/>
  <c r="I1803" i="5" s="1"/>
  <c r="N1802" i="4"/>
  <c r="M1802" i="5" s="1"/>
  <c r="N1802" i="5" s="1"/>
  <c r="L1802" i="4"/>
  <c r="H1802" i="5" s="1"/>
  <c r="I1802" i="5" s="1"/>
  <c r="N1800" i="4"/>
  <c r="M1800" i="5" s="1"/>
  <c r="N1800" i="5" s="1"/>
  <c r="L1800" i="4"/>
  <c r="H1800" i="5" s="1"/>
  <c r="I1800" i="5" s="1"/>
  <c r="N1799" i="4"/>
  <c r="M1799" i="5" s="1"/>
  <c r="N1799" i="5" s="1"/>
  <c r="L1799" i="4"/>
  <c r="H1799" i="5" s="1"/>
  <c r="I1799" i="5" s="1"/>
  <c r="N1798" i="4"/>
  <c r="M1798" i="5" s="1"/>
  <c r="N1798" i="5" s="1"/>
  <c r="L1798" i="4"/>
  <c r="H1798" i="5" s="1"/>
  <c r="I1798" i="5" s="1"/>
  <c r="N1797" i="4"/>
  <c r="M1797" i="5" s="1"/>
  <c r="N1797" i="5" s="1"/>
  <c r="L1797" i="4"/>
  <c r="H1797" i="5" s="1"/>
  <c r="I1797" i="5" s="1"/>
  <c r="N1792" i="4"/>
  <c r="M1792" i="5" s="1"/>
  <c r="N1792" i="5" s="1"/>
  <c r="L1792" i="4"/>
  <c r="H1792" i="5" s="1"/>
  <c r="I1792" i="5" s="1"/>
  <c r="N1791" i="4"/>
  <c r="M1791" i="5" s="1"/>
  <c r="N1791" i="5" s="1"/>
  <c r="L1791" i="4"/>
  <c r="H1791" i="5" s="1"/>
  <c r="I1791" i="5" s="1"/>
  <c r="N1790" i="4"/>
  <c r="M1790" i="5" s="1"/>
  <c r="N1790" i="5" s="1"/>
  <c r="L1790" i="4"/>
  <c r="H1790" i="5" s="1"/>
  <c r="I1790" i="5" s="1"/>
  <c r="L1771" i="4"/>
  <c r="H1771" i="5" s="1"/>
  <c r="I1771" i="5" s="1"/>
  <c r="L1770" i="4"/>
  <c r="H1770" i="5" s="1"/>
  <c r="I1770" i="5" s="1"/>
  <c r="L1769" i="4"/>
  <c r="H1769" i="5" s="1"/>
  <c r="I1769" i="5" s="1"/>
  <c r="L1768" i="4"/>
  <c r="H1768" i="5" s="1"/>
  <c r="I1768" i="5" s="1"/>
  <c r="L1766" i="4"/>
  <c r="H1766" i="5" s="1"/>
  <c r="I1766" i="5" s="1"/>
  <c r="L1765" i="4"/>
  <c r="H1765" i="5" s="1"/>
  <c r="I1765" i="5" s="1"/>
  <c r="L1764" i="4"/>
  <c r="H1764" i="5" s="1"/>
  <c r="I1764" i="5" s="1"/>
  <c r="L1763" i="4"/>
  <c r="H1763" i="5" s="1"/>
  <c r="I1763" i="5" s="1"/>
  <c r="N1759" i="4"/>
  <c r="M1759" i="5" s="1"/>
  <c r="N1759" i="5" s="1"/>
  <c r="L1759" i="4"/>
  <c r="H1759" i="5" s="1"/>
  <c r="I1759" i="5" s="1"/>
  <c r="N1758" i="4"/>
  <c r="M1758" i="5" s="1"/>
  <c r="N1758" i="5" s="1"/>
  <c r="L1758" i="4"/>
  <c r="H1758" i="5" s="1"/>
  <c r="I1758" i="5" s="1"/>
  <c r="N1757" i="4"/>
  <c r="M1757" i="5" s="1"/>
  <c r="N1757" i="5" s="1"/>
  <c r="L1757" i="4"/>
  <c r="H1757" i="5" s="1"/>
  <c r="I1757" i="5" s="1"/>
  <c r="N1756" i="4"/>
  <c r="M1756" i="5" s="1"/>
  <c r="N1756" i="5" s="1"/>
  <c r="L1756" i="4"/>
  <c r="H1756" i="5" s="1"/>
  <c r="I1756" i="5" s="1"/>
  <c r="N1748" i="4"/>
  <c r="M1748" i="5" s="1"/>
  <c r="N1748" i="5" s="1"/>
  <c r="N1747" i="4"/>
  <c r="M1747" i="5" s="1"/>
  <c r="N1747" i="5" s="1"/>
  <c r="N1746" i="4"/>
  <c r="M1746" i="5" s="1"/>
  <c r="N1746" i="5" s="1"/>
  <c r="N1745" i="4"/>
  <c r="M1745" i="5" s="1"/>
  <c r="N1745" i="5" s="1"/>
  <c r="N1743" i="4"/>
  <c r="M1743" i="5" s="1"/>
  <c r="N1743" i="5" s="1"/>
  <c r="N1742" i="4"/>
  <c r="M1742" i="5" s="1"/>
  <c r="N1742" i="5" s="1"/>
  <c r="N1741" i="4"/>
  <c r="M1741" i="5" s="1"/>
  <c r="N1741" i="5" s="1"/>
  <c r="N1740" i="4"/>
  <c r="M1740" i="5" s="1"/>
  <c r="N1740" i="5" s="1"/>
  <c r="N1737" i="4"/>
  <c r="M1737" i="5" s="1"/>
  <c r="N1737" i="5" s="1"/>
  <c r="L1737" i="4"/>
  <c r="H1737" i="5" s="1"/>
  <c r="I1737" i="5" s="1"/>
  <c r="N1736" i="4"/>
  <c r="M1736" i="5" s="1"/>
  <c r="N1736" i="5" s="1"/>
  <c r="L1736" i="4"/>
  <c r="H1736" i="5" s="1"/>
  <c r="I1736" i="5" s="1"/>
  <c r="N1735" i="4"/>
  <c r="M1735" i="5" s="1"/>
  <c r="N1735" i="5" s="1"/>
  <c r="L1735" i="4"/>
  <c r="H1735" i="5" s="1"/>
  <c r="I1735" i="5" s="1"/>
  <c r="N1734" i="4"/>
  <c r="M1734" i="5" s="1"/>
  <c r="N1734" i="5" s="1"/>
  <c r="L1734" i="4"/>
  <c r="H1734" i="5" s="1"/>
  <c r="I1734" i="5" s="1"/>
  <c r="N1732" i="4"/>
  <c r="M1732" i="5" s="1"/>
  <c r="N1732" i="5" s="1"/>
  <c r="L1732" i="4"/>
  <c r="H1732" i="5" s="1"/>
  <c r="I1732" i="5" s="1"/>
  <c r="N1731" i="4"/>
  <c r="M1731" i="5" s="1"/>
  <c r="N1731" i="5" s="1"/>
  <c r="L1731" i="4"/>
  <c r="H1731" i="5" s="1"/>
  <c r="I1731" i="5" s="1"/>
  <c r="N1730" i="4"/>
  <c r="M1730" i="5" s="1"/>
  <c r="N1730" i="5" s="1"/>
  <c r="L1730" i="4"/>
  <c r="H1730" i="5" s="1"/>
  <c r="I1730" i="5" s="1"/>
  <c r="N1729" i="4"/>
  <c r="M1729" i="5" s="1"/>
  <c r="N1729" i="5" s="1"/>
  <c r="L1729" i="4"/>
  <c r="H1729" i="5" s="1"/>
  <c r="I1729" i="5" s="1"/>
  <c r="N1703" i="4"/>
  <c r="M1703" i="5" s="1"/>
  <c r="N1703" i="5" s="1"/>
  <c r="N1702" i="4"/>
  <c r="M1702" i="5" s="1"/>
  <c r="N1702" i="5" s="1"/>
  <c r="N1701" i="4"/>
  <c r="M1701" i="5" s="1"/>
  <c r="N1701" i="5" s="1"/>
  <c r="N1700" i="4"/>
  <c r="M1700" i="5" s="1"/>
  <c r="N1700" i="5" s="1"/>
  <c r="N1698" i="4"/>
  <c r="M1698" i="5" s="1"/>
  <c r="N1698" i="5" s="1"/>
  <c r="N1697" i="4"/>
  <c r="M1697" i="5" s="1"/>
  <c r="N1697" i="5" s="1"/>
  <c r="N1696" i="4"/>
  <c r="M1696" i="5" s="1"/>
  <c r="N1696" i="5" s="1"/>
  <c r="N1695" i="4"/>
  <c r="M1695" i="5" s="1"/>
  <c r="N1695" i="5" s="1"/>
  <c r="N1633" i="4"/>
  <c r="M1633" i="5" s="1"/>
  <c r="N1633" i="5" s="1"/>
  <c r="L1633" i="4"/>
  <c r="H1633" i="5" s="1"/>
  <c r="I1633" i="5" s="1"/>
  <c r="N1632" i="4"/>
  <c r="M1632" i="5" s="1"/>
  <c r="N1632" i="5" s="1"/>
  <c r="L1632" i="4"/>
  <c r="H1632" i="5" s="1"/>
  <c r="I1632" i="5" s="1"/>
  <c r="N1631" i="4"/>
  <c r="M1631" i="5" s="1"/>
  <c r="N1631" i="5" s="1"/>
  <c r="L1631" i="4"/>
  <c r="H1631" i="5" s="1"/>
  <c r="I1631" i="5" s="1"/>
  <c r="N1630" i="4"/>
  <c r="M1630" i="5" s="1"/>
  <c r="N1630" i="5" s="1"/>
  <c r="L1630" i="4"/>
  <c r="H1630" i="5" s="1"/>
  <c r="I1630" i="5" s="1"/>
  <c r="N1629" i="4"/>
  <c r="M1629" i="5" s="1"/>
  <c r="N1629" i="5" s="1"/>
  <c r="L1629" i="4"/>
  <c r="H1629" i="5" s="1"/>
  <c r="I1629" i="5" s="1"/>
  <c r="N1628" i="4"/>
  <c r="M1628" i="5" s="1"/>
  <c r="N1628" i="5" s="1"/>
  <c r="L1628" i="4"/>
  <c r="H1628" i="5" s="1"/>
  <c r="I1628" i="5" s="1"/>
  <c r="N1627" i="4"/>
  <c r="M1627" i="5" s="1"/>
  <c r="N1627" i="5" s="1"/>
  <c r="L1627" i="4"/>
  <c r="H1627" i="5" s="1"/>
  <c r="I1627" i="5" s="1"/>
  <c r="N1626" i="4"/>
  <c r="M1626" i="5" s="1"/>
  <c r="N1626" i="5" s="1"/>
  <c r="L1626" i="4"/>
  <c r="H1626" i="5" s="1"/>
  <c r="I1626" i="5" s="1"/>
  <c r="N1625" i="4"/>
  <c r="M1625" i="5" s="1"/>
  <c r="N1625" i="5" s="1"/>
  <c r="L1625" i="4"/>
  <c r="H1625" i="5" s="1"/>
  <c r="I1625" i="5" s="1"/>
  <c r="N1624" i="4"/>
  <c r="M1624" i="5" s="1"/>
  <c r="N1624" i="5" s="1"/>
  <c r="L1624" i="4"/>
  <c r="H1624" i="5" s="1"/>
  <c r="I1624" i="5" s="1"/>
  <c r="N1623" i="4"/>
  <c r="M1623" i="5" s="1"/>
  <c r="N1623" i="5" s="1"/>
  <c r="L1623" i="4"/>
  <c r="H1623" i="5" s="1"/>
  <c r="I1623" i="5" s="1"/>
  <c r="N1622" i="4"/>
  <c r="M1622" i="5" s="1"/>
  <c r="N1622" i="5" s="1"/>
  <c r="L1622" i="4"/>
  <c r="H1622" i="5" s="1"/>
  <c r="I1622" i="5" s="1"/>
  <c r="N1621" i="4"/>
  <c r="M1621" i="5" s="1"/>
  <c r="N1621" i="5" s="1"/>
  <c r="L1621" i="4"/>
  <c r="H1621" i="5" s="1"/>
  <c r="I1621" i="5" s="1"/>
  <c r="N1620" i="4"/>
  <c r="M1620" i="5" s="1"/>
  <c r="N1620" i="5" s="1"/>
  <c r="L1620" i="4"/>
  <c r="H1620" i="5" s="1"/>
  <c r="I1620" i="5" s="1"/>
  <c r="N1619" i="4"/>
  <c r="M1619" i="5" s="1"/>
  <c r="N1619" i="5" s="1"/>
  <c r="L1619" i="4"/>
  <c r="H1619" i="5" s="1"/>
  <c r="I1619" i="5" s="1"/>
  <c r="N1617" i="4"/>
  <c r="M1617" i="5" s="1"/>
  <c r="N1617" i="5" s="1"/>
  <c r="L1617" i="4"/>
  <c r="H1617" i="5" s="1"/>
  <c r="I1617" i="5" s="1"/>
  <c r="N1616" i="4"/>
  <c r="M1616" i="5" s="1"/>
  <c r="N1616" i="5" s="1"/>
  <c r="L1616" i="4"/>
  <c r="H1616" i="5" s="1"/>
  <c r="I1616" i="5" s="1"/>
  <c r="N1615" i="4"/>
  <c r="M1615" i="5" s="1"/>
  <c r="N1615" i="5" s="1"/>
  <c r="L1615" i="4"/>
  <c r="H1615" i="5" s="1"/>
  <c r="I1615" i="5" s="1"/>
  <c r="N1614" i="4"/>
  <c r="M1614" i="5" s="1"/>
  <c r="N1614" i="5" s="1"/>
  <c r="L1614" i="4"/>
  <c r="H1614" i="5" s="1"/>
  <c r="I1614" i="5" s="1"/>
  <c r="N1613" i="4"/>
  <c r="M1613" i="5" s="1"/>
  <c r="N1613" i="5" s="1"/>
  <c r="L1613" i="4"/>
  <c r="H1613" i="5" s="1"/>
  <c r="I1613" i="5" s="1"/>
  <c r="N1612" i="4"/>
  <c r="M1612" i="5" s="1"/>
  <c r="N1612" i="5" s="1"/>
  <c r="L1612" i="4"/>
  <c r="H1612" i="5" s="1"/>
  <c r="I1612" i="5" s="1"/>
  <c r="N1611" i="4"/>
  <c r="M1611" i="5" s="1"/>
  <c r="N1611" i="5" s="1"/>
  <c r="L1611" i="4"/>
  <c r="H1611" i="5" s="1"/>
  <c r="I1611" i="5" s="1"/>
  <c r="N1608" i="4"/>
  <c r="M1608" i="5" s="1"/>
  <c r="N1608" i="5" s="1"/>
  <c r="L1608" i="4"/>
  <c r="H1608" i="5" s="1"/>
  <c r="I1608" i="5" s="1"/>
  <c r="N1606" i="4"/>
  <c r="M1606" i="5" s="1"/>
  <c r="N1606" i="5" s="1"/>
  <c r="L1606" i="4"/>
  <c r="H1606" i="5" s="1"/>
  <c r="I1606" i="5" s="1"/>
  <c r="N1605" i="4"/>
  <c r="M1605" i="5" s="1"/>
  <c r="N1605" i="5" s="1"/>
  <c r="L1605" i="4"/>
  <c r="H1605" i="5" s="1"/>
  <c r="I1605" i="5" s="1"/>
  <c r="N1604" i="4"/>
  <c r="M1604" i="5" s="1"/>
  <c r="N1604" i="5" s="1"/>
  <c r="L1604" i="4"/>
  <c r="H1604" i="5" s="1"/>
  <c r="I1604" i="5" s="1"/>
  <c r="N1603" i="4"/>
  <c r="M1603" i="5" s="1"/>
  <c r="N1603" i="5" s="1"/>
  <c r="L1603" i="4"/>
  <c r="H1603" i="5" s="1"/>
  <c r="I1603" i="5" s="1"/>
  <c r="N1600" i="4"/>
  <c r="M1600" i="5" s="1"/>
  <c r="N1600" i="5" s="1"/>
  <c r="L1600" i="4"/>
  <c r="H1600" i="5" s="1"/>
  <c r="I1600" i="5" s="1"/>
  <c r="N1599" i="4"/>
  <c r="M1599" i="5" s="1"/>
  <c r="N1599" i="5" s="1"/>
  <c r="L1599" i="4"/>
  <c r="H1599" i="5" s="1"/>
  <c r="I1599" i="5" s="1"/>
  <c r="N1598" i="4"/>
  <c r="M1598" i="5" s="1"/>
  <c r="N1598" i="5" s="1"/>
  <c r="L1598" i="4"/>
  <c r="H1598" i="5" s="1"/>
  <c r="I1598" i="5" s="1"/>
  <c r="N1597" i="4"/>
  <c r="M1597" i="5" s="1"/>
  <c r="N1597" i="5" s="1"/>
  <c r="L1597" i="4"/>
  <c r="H1597" i="5" s="1"/>
  <c r="I1597" i="5" s="1"/>
  <c r="N1596" i="4"/>
  <c r="M1596" i="5" s="1"/>
  <c r="N1596" i="5" s="1"/>
  <c r="L1596" i="4"/>
  <c r="H1596" i="5" s="1"/>
  <c r="I1596" i="5" s="1"/>
  <c r="N1595" i="4"/>
  <c r="M1595" i="5" s="1"/>
  <c r="N1595" i="5" s="1"/>
  <c r="L1595" i="4"/>
  <c r="H1595" i="5" s="1"/>
  <c r="I1595" i="5" s="1"/>
  <c r="N1594" i="4"/>
  <c r="M1594" i="5" s="1"/>
  <c r="N1594" i="5" s="1"/>
  <c r="L1594" i="4"/>
  <c r="H1594" i="5" s="1"/>
  <c r="I1594" i="5" s="1"/>
  <c r="N1593" i="4"/>
  <c r="M1593" i="5" s="1"/>
  <c r="N1593" i="5" s="1"/>
  <c r="L1593" i="4"/>
  <c r="H1593" i="5" s="1"/>
  <c r="I1593" i="5" s="1"/>
  <c r="N1592" i="4"/>
  <c r="M1592" i="5" s="1"/>
  <c r="N1592" i="5" s="1"/>
  <c r="L1592" i="4"/>
  <c r="H1592" i="5" s="1"/>
  <c r="I1592" i="5" s="1"/>
  <c r="N1591" i="4"/>
  <c r="M1591" i="5" s="1"/>
  <c r="N1591" i="5" s="1"/>
  <c r="L1591" i="4"/>
  <c r="H1591" i="5" s="1"/>
  <c r="I1591" i="5" s="1"/>
  <c r="N1590" i="4"/>
  <c r="M1590" i="5" s="1"/>
  <c r="N1590" i="5" s="1"/>
  <c r="L1590" i="4"/>
  <c r="H1590" i="5" s="1"/>
  <c r="I1590" i="5" s="1"/>
  <c r="N1589" i="4"/>
  <c r="M1589" i="5" s="1"/>
  <c r="N1589" i="5" s="1"/>
  <c r="L1589" i="4"/>
  <c r="H1589" i="5" s="1"/>
  <c r="I1589" i="5" s="1"/>
  <c r="N1588" i="4"/>
  <c r="M1588" i="5" s="1"/>
  <c r="N1588" i="5" s="1"/>
  <c r="L1588" i="4"/>
  <c r="H1588" i="5" s="1"/>
  <c r="I1588" i="5" s="1"/>
  <c r="N1587" i="4"/>
  <c r="M1587" i="5" s="1"/>
  <c r="N1587" i="5" s="1"/>
  <c r="L1587" i="4"/>
  <c r="H1587" i="5" s="1"/>
  <c r="I1587" i="5" s="1"/>
  <c r="N1585" i="4"/>
  <c r="M1585" i="5" s="1"/>
  <c r="N1585" i="5" s="1"/>
  <c r="L1585" i="4"/>
  <c r="H1585" i="5" s="1"/>
  <c r="I1585" i="5" s="1"/>
  <c r="N1584" i="4"/>
  <c r="M1584" i="5" s="1"/>
  <c r="N1584" i="5" s="1"/>
  <c r="L1584" i="4"/>
  <c r="H1584" i="5" s="1"/>
  <c r="I1584" i="5" s="1"/>
  <c r="N1583" i="4"/>
  <c r="M1583" i="5" s="1"/>
  <c r="N1583" i="5" s="1"/>
  <c r="L1583" i="4"/>
  <c r="H1583" i="5" s="1"/>
  <c r="I1583" i="5" s="1"/>
  <c r="N1582" i="4"/>
  <c r="M1582" i="5" s="1"/>
  <c r="N1582" i="5" s="1"/>
  <c r="L1582" i="4"/>
  <c r="H1582" i="5" s="1"/>
  <c r="I1582" i="5" s="1"/>
  <c r="N1581" i="4"/>
  <c r="M1581" i="5" s="1"/>
  <c r="N1581" i="5" s="1"/>
  <c r="L1581" i="4"/>
  <c r="H1581" i="5" s="1"/>
  <c r="I1581" i="5" s="1"/>
  <c r="N1580" i="4"/>
  <c r="M1580" i="5" s="1"/>
  <c r="N1580" i="5" s="1"/>
  <c r="L1580" i="4"/>
  <c r="H1580" i="5" s="1"/>
  <c r="I1580" i="5" s="1"/>
  <c r="N1579" i="4"/>
  <c r="M1579" i="5" s="1"/>
  <c r="N1579" i="5" s="1"/>
  <c r="L1579" i="4"/>
  <c r="H1579" i="5" s="1"/>
  <c r="I1579" i="5" s="1"/>
  <c r="N1578" i="4"/>
  <c r="M1578" i="5" s="1"/>
  <c r="N1578" i="5" s="1"/>
  <c r="L1578" i="4"/>
  <c r="H1578" i="5" s="1"/>
  <c r="I1578" i="5" s="1"/>
  <c r="N1576" i="4"/>
  <c r="M1576" i="5" s="1"/>
  <c r="N1576" i="5" s="1"/>
  <c r="L1576" i="4"/>
  <c r="H1576" i="5" s="1"/>
  <c r="I1576" i="5" s="1"/>
  <c r="N1574" i="4"/>
  <c r="M1574" i="5" s="1"/>
  <c r="N1574" i="5" s="1"/>
  <c r="L1574" i="4"/>
  <c r="H1574" i="5" s="1"/>
  <c r="I1574" i="5" s="1"/>
  <c r="N1573" i="4"/>
  <c r="M1573" i="5" s="1"/>
  <c r="N1573" i="5" s="1"/>
  <c r="L1573" i="4"/>
  <c r="H1573" i="5" s="1"/>
  <c r="I1573" i="5" s="1"/>
  <c r="N1572" i="4"/>
  <c r="M1572" i="5" s="1"/>
  <c r="N1572" i="5" s="1"/>
  <c r="L1572" i="4"/>
  <c r="H1572" i="5" s="1"/>
  <c r="I1572" i="5" s="1"/>
  <c r="N1571" i="4"/>
  <c r="M1571" i="5" s="1"/>
  <c r="N1571" i="5" s="1"/>
  <c r="L1571" i="4"/>
  <c r="H1571" i="5" s="1"/>
  <c r="I1571" i="5" s="1"/>
  <c r="N1521" i="4"/>
  <c r="M1521" i="5" s="1"/>
  <c r="N1521" i="5" s="1"/>
  <c r="L1521" i="4"/>
  <c r="H1521" i="5" s="1"/>
  <c r="I1521" i="5" s="1"/>
  <c r="N1520" i="4"/>
  <c r="M1520" i="5" s="1"/>
  <c r="N1520" i="5" s="1"/>
  <c r="L1520" i="4"/>
  <c r="H1520" i="5" s="1"/>
  <c r="I1520" i="5" s="1"/>
  <c r="N1517" i="4"/>
  <c r="M1517" i="5" s="1"/>
  <c r="N1517" i="5" s="1"/>
  <c r="L1517" i="4"/>
  <c r="H1517" i="5" s="1"/>
  <c r="I1517" i="5" s="1"/>
  <c r="N1516" i="4"/>
  <c r="M1516" i="5" s="1"/>
  <c r="N1516" i="5" s="1"/>
  <c r="L1516" i="4"/>
  <c r="H1516" i="5" s="1"/>
  <c r="I1516" i="5" s="1"/>
  <c r="N1515" i="4"/>
  <c r="M1515" i="5" s="1"/>
  <c r="N1515" i="5" s="1"/>
  <c r="L1515" i="4"/>
  <c r="H1515" i="5" s="1"/>
  <c r="I1515" i="5" s="1"/>
  <c r="N1514" i="4"/>
  <c r="M1514" i="5" s="1"/>
  <c r="N1514" i="5" s="1"/>
  <c r="L1514" i="4"/>
  <c r="H1514" i="5" s="1"/>
  <c r="I1514" i="5" s="1"/>
  <c r="N1513" i="4"/>
  <c r="M1513" i="5" s="1"/>
  <c r="N1513" i="5" s="1"/>
  <c r="L1513" i="4"/>
  <c r="H1513" i="5" s="1"/>
  <c r="I1513" i="5" s="1"/>
  <c r="N1510" i="4"/>
  <c r="M1510" i="5" s="1"/>
  <c r="N1510" i="5" s="1"/>
  <c r="N1507" i="4"/>
  <c r="M1507" i="5" s="1"/>
  <c r="N1507" i="5" s="1"/>
  <c r="L1507" i="4"/>
  <c r="H1507" i="5" s="1"/>
  <c r="I1507" i="5" s="1"/>
  <c r="N1506" i="4"/>
  <c r="M1506" i="5" s="1"/>
  <c r="N1506" i="5" s="1"/>
  <c r="L1506" i="4"/>
  <c r="H1506" i="5" s="1"/>
  <c r="I1506" i="5" s="1"/>
  <c r="N1505" i="4"/>
  <c r="M1505" i="5" s="1"/>
  <c r="N1505" i="5" s="1"/>
  <c r="L1505" i="4"/>
  <c r="H1505" i="5" s="1"/>
  <c r="I1505" i="5" s="1"/>
  <c r="N1500" i="4"/>
  <c r="M1500" i="5" s="1"/>
  <c r="N1500" i="5" s="1"/>
  <c r="L1500" i="4"/>
  <c r="H1500" i="5" s="1"/>
  <c r="I1500" i="5" s="1"/>
  <c r="N1499" i="4"/>
  <c r="M1499" i="5" s="1"/>
  <c r="N1499" i="5" s="1"/>
  <c r="L1499" i="4"/>
  <c r="H1499" i="5" s="1"/>
  <c r="I1499" i="5" s="1"/>
  <c r="N1497" i="4"/>
  <c r="M1497" i="5" s="1"/>
  <c r="N1497" i="5" s="1"/>
  <c r="L1497" i="4"/>
  <c r="H1497" i="5" s="1"/>
  <c r="I1497" i="5" s="1"/>
  <c r="N1496" i="4"/>
  <c r="M1496" i="5" s="1"/>
  <c r="N1496" i="5" s="1"/>
  <c r="L1496" i="4"/>
  <c r="H1496" i="5" s="1"/>
  <c r="I1496" i="5" s="1"/>
  <c r="N1495" i="4"/>
  <c r="M1495" i="5" s="1"/>
  <c r="N1495" i="5" s="1"/>
  <c r="L1495" i="4"/>
  <c r="H1495" i="5" s="1"/>
  <c r="I1495" i="5" s="1"/>
  <c r="N1494" i="4"/>
  <c r="M1494" i="5" s="1"/>
  <c r="N1494" i="5" s="1"/>
  <c r="L1494" i="4"/>
  <c r="H1494" i="5" s="1"/>
  <c r="I1494" i="5" s="1"/>
  <c r="N1493" i="4"/>
  <c r="M1493" i="5" s="1"/>
  <c r="N1493" i="5" s="1"/>
  <c r="L1493" i="4"/>
  <c r="H1493" i="5" s="1"/>
  <c r="I1493" i="5" s="1"/>
  <c r="N1492" i="4"/>
  <c r="M1492" i="5" s="1"/>
  <c r="N1492" i="5" s="1"/>
  <c r="L1492" i="4"/>
  <c r="H1492" i="5" s="1"/>
  <c r="I1492" i="5" s="1"/>
  <c r="N1491" i="4"/>
  <c r="M1491" i="5" s="1"/>
  <c r="N1491" i="5" s="1"/>
  <c r="L1491" i="4"/>
  <c r="H1491" i="5" s="1"/>
  <c r="I1491" i="5" s="1"/>
  <c r="N1490" i="4"/>
  <c r="M1490" i="5" s="1"/>
  <c r="N1490" i="5" s="1"/>
  <c r="L1490" i="4"/>
  <c r="H1490" i="5" s="1"/>
  <c r="I1490" i="5" s="1"/>
  <c r="N1488" i="4"/>
  <c r="M1488" i="5" s="1"/>
  <c r="N1488" i="5" s="1"/>
  <c r="L1488" i="4"/>
  <c r="H1488" i="5" s="1"/>
  <c r="I1488" i="5" s="1"/>
  <c r="N1487" i="4"/>
  <c r="M1487" i="5" s="1"/>
  <c r="N1487" i="5" s="1"/>
  <c r="L1487" i="4"/>
  <c r="H1487" i="5" s="1"/>
  <c r="I1487" i="5" s="1"/>
  <c r="N1486" i="4"/>
  <c r="M1486" i="5" s="1"/>
  <c r="N1486" i="5" s="1"/>
  <c r="L1486" i="4"/>
  <c r="H1486" i="5" s="1"/>
  <c r="I1486" i="5" s="1"/>
  <c r="N1485" i="4"/>
  <c r="M1485" i="5" s="1"/>
  <c r="N1485" i="5" s="1"/>
  <c r="L1485" i="4"/>
  <c r="H1485" i="5" s="1"/>
  <c r="I1485" i="5" s="1"/>
  <c r="N1482" i="4"/>
  <c r="M1482" i="5" s="1"/>
  <c r="N1482" i="5" s="1"/>
  <c r="L1482" i="4"/>
  <c r="H1482" i="5" s="1"/>
  <c r="I1482" i="5" s="1"/>
  <c r="N1481" i="4"/>
  <c r="M1481" i="5" s="1"/>
  <c r="N1481" i="5" s="1"/>
  <c r="L1481" i="4"/>
  <c r="H1481" i="5" s="1"/>
  <c r="I1481" i="5" s="1"/>
  <c r="N1479" i="4"/>
  <c r="M1479" i="5" s="1"/>
  <c r="N1479" i="5" s="1"/>
  <c r="L1479" i="4"/>
  <c r="H1479" i="5" s="1"/>
  <c r="I1479" i="5" s="1"/>
  <c r="N1478" i="4"/>
  <c r="M1478" i="5" s="1"/>
  <c r="N1478" i="5" s="1"/>
  <c r="L1478" i="4"/>
  <c r="H1478" i="5" s="1"/>
  <c r="I1478" i="5" s="1"/>
  <c r="N1477" i="4"/>
  <c r="M1477" i="5" s="1"/>
  <c r="N1477" i="5" s="1"/>
  <c r="L1477" i="4"/>
  <c r="H1477" i="5" s="1"/>
  <c r="I1477" i="5" s="1"/>
  <c r="N1476" i="4"/>
  <c r="M1476" i="5" s="1"/>
  <c r="N1476" i="5" s="1"/>
  <c r="L1476" i="4"/>
  <c r="H1476" i="5" s="1"/>
  <c r="I1476" i="5" s="1"/>
  <c r="N1475" i="4"/>
  <c r="M1475" i="5" s="1"/>
  <c r="N1475" i="5" s="1"/>
  <c r="L1475" i="4"/>
  <c r="H1475" i="5" s="1"/>
  <c r="I1475" i="5" s="1"/>
  <c r="N1474" i="4"/>
  <c r="M1474" i="5" s="1"/>
  <c r="N1474" i="5" s="1"/>
  <c r="L1474" i="4"/>
  <c r="H1474" i="5" s="1"/>
  <c r="I1474" i="5" s="1"/>
  <c r="N1473" i="4"/>
  <c r="M1473" i="5" s="1"/>
  <c r="N1473" i="5" s="1"/>
  <c r="L1473" i="4"/>
  <c r="H1473" i="5" s="1"/>
  <c r="I1473" i="5" s="1"/>
  <c r="N1472" i="4"/>
  <c r="M1472" i="5" s="1"/>
  <c r="N1472" i="5" s="1"/>
  <c r="L1472" i="4"/>
  <c r="H1472" i="5" s="1"/>
  <c r="I1472" i="5" s="1"/>
  <c r="N1470" i="4"/>
  <c r="M1470" i="5" s="1"/>
  <c r="N1470" i="5" s="1"/>
  <c r="L1470" i="4"/>
  <c r="H1470" i="5" s="1"/>
  <c r="I1470" i="5" s="1"/>
  <c r="N1469" i="4"/>
  <c r="M1469" i="5" s="1"/>
  <c r="N1469" i="5" s="1"/>
  <c r="L1469" i="4"/>
  <c r="H1469" i="5" s="1"/>
  <c r="I1469" i="5" s="1"/>
  <c r="N1468" i="4"/>
  <c r="M1468" i="5" s="1"/>
  <c r="N1468" i="5" s="1"/>
  <c r="L1468" i="4"/>
  <c r="H1468" i="5" s="1"/>
  <c r="I1468" i="5" s="1"/>
  <c r="N1467" i="4"/>
  <c r="M1467" i="5" s="1"/>
  <c r="N1467" i="5" s="1"/>
  <c r="L1467" i="4"/>
  <c r="H1467" i="5" s="1"/>
  <c r="I1467" i="5" s="1"/>
  <c r="N1462" i="4"/>
  <c r="M1462" i="5" s="1"/>
  <c r="N1462" i="5" s="1"/>
  <c r="L1462" i="4"/>
  <c r="H1462" i="5" s="1"/>
  <c r="I1462" i="5" s="1"/>
  <c r="N1461" i="4"/>
  <c r="M1461" i="5" s="1"/>
  <c r="N1461" i="5" s="1"/>
  <c r="L1461" i="4"/>
  <c r="H1461" i="5" s="1"/>
  <c r="I1461" i="5" s="1"/>
  <c r="N1460" i="4"/>
  <c r="M1460" i="5" s="1"/>
  <c r="N1460" i="5" s="1"/>
  <c r="L1460" i="4"/>
  <c r="H1460" i="5" s="1"/>
  <c r="I1460" i="5" s="1"/>
  <c r="N1458" i="4"/>
  <c r="M1458" i="5" s="1"/>
  <c r="N1458" i="5" s="1"/>
  <c r="L1458" i="4"/>
  <c r="H1458" i="5" s="1"/>
  <c r="I1458" i="5" s="1"/>
  <c r="N1456" i="4"/>
  <c r="M1456" i="5" s="1"/>
  <c r="N1456" i="5" s="1"/>
  <c r="L1456" i="4"/>
  <c r="H1456" i="5" s="1"/>
  <c r="I1456" i="5" s="1"/>
  <c r="N1455" i="4"/>
  <c r="M1455" i="5" s="1"/>
  <c r="N1455" i="5" s="1"/>
  <c r="L1455" i="4"/>
  <c r="H1455" i="5" s="1"/>
  <c r="I1455" i="5" s="1"/>
  <c r="N1454" i="4"/>
  <c r="M1454" i="5" s="1"/>
  <c r="N1454" i="5" s="1"/>
  <c r="L1454" i="4"/>
  <c r="H1454" i="5" s="1"/>
  <c r="I1454" i="5" s="1"/>
  <c r="N1453" i="4"/>
  <c r="M1453" i="5" s="1"/>
  <c r="N1453" i="5" s="1"/>
  <c r="L1453" i="4"/>
  <c r="H1453" i="5" s="1"/>
  <c r="I1453" i="5" s="1"/>
  <c r="N1452" i="4"/>
  <c r="M1452" i="5" s="1"/>
  <c r="N1452" i="5" s="1"/>
  <c r="L1452" i="4"/>
  <c r="H1452" i="5" s="1"/>
  <c r="I1452" i="5" s="1"/>
  <c r="N1448" i="4"/>
  <c r="M1448" i="5" s="1"/>
  <c r="N1448" i="5" s="1"/>
  <c r="L1448" i="4"/>
  <c r="H1448" i="5" s="1"/>
  <c r="I1448" i="5" s="1"/>
  <c r="N1447" i="4"/>
  <c r="M1447" i="5" s="1"/>
  <c r="N1447" i="5" s="1"/>
  <c r="L1447" i="4"/>
  <c r="H1447" i="5" s="1"/>
  <c r="I1447" i="5" s="1"/>
  <c r="N1443" i="4"/>
  <c r="M1443" i="5" s="1"/>
  <c r="N1443" i="5" s="1"/>
  <c r="L1443" i="4"/>
  <c r="H1443" i="5" s="1"/>
  <c r="I1443" i="5" s="1"/>
  <c r="N1442" i="4"/>
  <c r="M1442" i="5" s="1"/>
  <c r="N1442" i="5" s="1"/>
  <c r="L1442" i="4"/>
  <c r="H1442" i="5" s="1"/>
  <c r="I1442" i="5" s="1"/>
  <c r="N1441" i="4"/>
  <c r="M1441" i="5" s="1"/>
  <c r="N1441" i="5" s="1"/>
  <c r="L1441" i="4"/>
  <c r="H1441" i="5" s="1"/>
  <c r="I1441" i="5" s="1"/>
  <c r="N1440" i="4"/>
  <c r="M1440" i="5" s="1"/>
  <c r="N1440" i="5" s="1"/>
  <c r="L1440" i="4"/>
  <c r="H1440" i="5" s="1"/>
  <c r="I1440" i="5" s="1"/>
  <c r="N1439" i="4"/>
  <c r="M1439" i="5" s="1"/>
  <c r="N1439" i="5" s="1"/>
  <c r="L1439" i="4"/>
  <c r="H1439" i="5" s="1"/>
  <c r="I1439" i="5" s="1"/>
  <c r="N1438" i="4"/>
  <c r="M1438" i="5" s="1"/>
  <c r="N1438" i="5" s="1"/>
  <c r="L1438" i="4"/>
  <c r="H1438" i="5" s="1"/>
  <c r="I1438" i="5" s="1"/>
  <c r="N1437" i="4"/>
  <c r="M1437" i="5" s="1"/>
  <c r="N1437" i="5" s="1"/>
  <c r="L1437" i="4"/>
  <c r="H1437" i="5" s="1"/>
  <c r="I1437" i="5" s="1"/>
  <c r="N1428" i="4"/>
  <c r="M1428" i="5" s="1"/>
  <c r="N1428" i="5" s="1"/>
  <c r="L1428" i="4"/>
  <c r="H1428" i="5" s="1"/>
  <c r="I1428" i="5" s="1"/>
  <c r="N1427" i="4"/>
  <c r="M1427" i="5" s="1"/>
  <c r="N1427" i="5" s="1"/>
  <c r="L1427" i="4"/>
  <c r="H1427" i="5" s="1"/>
  <c r="I1427" i="5" s="1"/>
  <c r="N1426" i="4"/>
  <c r="M1426" i="5" s="1"/>
  <c r="N1426" i="5" s="1"/>
  <c r="L1426" i="4"/>
  <c r="H1426" i="5" s="1"/>
  <c r="I1426" i="5" s="1"/>
  <c r="N1425" i="4"/>
  <c r="M1425" i="5" s="1"/>
  <c r="N1425" i="5" s="1"/>
  <c r="L1425" i="4"/>
  <c r="H1425" i="5" s="1"/>
  <c r="I1425" i="5" s="1"/>
  <c r="N1424" i="4"/>
  <c r="M1424" i="5" s="1"/>
  <c r="N1424" i="5" s="1"/>
  <c r="L1424" i="4"/>
  <c r="H1424" i="5" s="1"/>
  <c r="I1424" i="5" s="1"/>
  <c r="N1423" i="4"/>
  <c r="M1423" i="5" s="1"/>
  <c r="N1423" i="5" s="1"/>
  <c r="L1423" i="4"/>
  <c r="H1423" i="5" s="1"/>
  <c r="I1423" i="5" s="1"/>
  <c r="N1422" i="4"/>
  <c r="M1422" i="5" s="1"/>
  <c r="N1422" i="5" s="1"/>
  <c r="L1422" i="4"/>
  <c r="H1422" i="5" s="1"/>
  <c r="I1422" i="5" s="1"/>
  <c r="N1382" i="4"/>
  <c r="M1382" i="5" s="1"/>
  <c r="N1382" i="5" s="1"/>
  <c r="L1382" i="4"/>
  <c r="H1382" i="5" s="1"/>
  <c r="I1382" i="5" s="1"/>
  <c r="N1381" i="4"/>
  <c r="M1381" i="5" s="1"/>
  <c r="N1381" i="5" s="1"/>
  <c r="L1381" i="4"/>
  <c r="H1381" i="5" s="1"/>
  <c r="I1381" i="5" s="1"/>
  <c r="N1380" i="4"/>
  <c r="M1380" i="5" s="1"/>
  <c r="N1380" i="5" s="1"/>
  <c r="L1380" i="4"/>
  <c r="H1380" i="5" s="1"/>
  <c r="I1380" i="5" s="1"/>
  <c r="N1379" i="4"/>
  <c r="M1379" i="5" s="1"/>
  <c r="N1379" i="5" s="1"/>
  <c r="L1379" i="4"/>
  <c r="H1379" i="5" s="1"/>
  <c r="I1379" i="5" s="1"/>
  <c r="H1373" i="5"/>
  <c r="I1373" i="5" s="1"/>
  <c r="H1370" i="5"/>
  <c r="I1370" i="5" s="1"/>
  <c r="N1352" i="4"/>
  <c r="M1352" i="5" s="1"/>
  <c r="N1352" i="5" s="1"/>
  <c r="N1349" i="4"/>
  <c r="M1349" i="5" s="1"/>
  <c r="N1349" i="5" s="1"/>
  <c r="L1349" i="4"/>
  <c r="H1349" i="5" s="1"/>
  <c r="I1349" i="5" s="1"/>
  <c r="N1348" i="4"/>
  <c r="M1348" i="5" s="1"/>
  <c r="N1348" i="5" s="1"/>
  <c r="L1348" i="4"/>
  <c r="H1348" i="5" s="1"/>
  <c r="I1348" i="5" s="1"/>
  <c r="N1347" i="4"/>
  <c r="M1347" i="5" s="1"/>
  <c r="N1347" i="5" s="1"/>
  <c r="L1347" i="4"/>
  <c r="H1347" i="5" s="1"/>
  <c r="I1347" i="5" s="1"/>
  <c r="N1346" i="4"/>
  <c r="M1346" i="5" s="1"/>
  <c r="N1346" i="5" s="1"/>
  <c r="L1346" i="4"/>
  <c r="H1346" i="5" s="1"/>
  <c r="I1346" i="5" s="1"/>
  <c r="N1340" i="4"/>
  <c r="M1340" i="5" s="1"/>
  <c r="N1340" i="5" s="1"/>
  <c r="L1340" i="4"/>
  <c r="H1340" i="5" s="1"/>
  <c r="I1340" i="5" s="1"/>
  <c r="N1339" i="4"/>
  <c r="M1339" i="5" s="1"/>
  <c r="N1339" i="5" s="1"/>
  <c r="L1339" i="4"/>
  <c r="H1339" i="5" s="1"/>
  <c r="I1339" i="5" s="1"/>
  <c r="N1338" i="4"/>
  <c r="M1338" i="5" s="1"/>
  <c r="N1338" i="5" s="1"/>
  <c r="L1338" i="4"/>
  <c r="H1338" i="5" s="1"/>
  <c r="I1338" i="5" s="1"/>
  <c r="N1337" i="4"/>
  <c r="M1337" i="5" s="1"/>
  <c r="N1337" i="5" s="1"/>
  <c r="L1337" i="4"/>
  <c r="H1337" i="5" s="1"/>
  <c r="I1337" i="5" s="1"/>
  <c r="N1336" i="4"/>
  <c r="M1336" i="5" s="1"/>
  <c r="N1336" i="5" s="1"/>
  <c r="L1336" i="4"/>
  <c r="H1336" i="5" s="1"/>
  <c r="I1336" i="5" s="1"/>
  <c r="N1335" i="4"/>
  <c r="M1335" i="5" s="1"/>
  <c r="N1335" i="5" s="1"/>
  <c r="L1335" i="4"/>
  <c r="H1335" i="5" s="1"/>
  <c r="I1335" i="5" s="1"/>
  <c r="N1334" i="4"/>
  <c r="M1334" i="5" s="1"/>
  <c r="N1334" i="5" s="1"/>
  <c r="L1334" i="4"/>
  <c r="H1334" i="5" s="1"/>
  <c r="I1334" i="5" s="1"/>
  <c r="N1333" i="4"/>
  <c r="M1333" i="5" s="1"/>
  <c r="N1333" i="5" s="1"/>
  <c r="L1333" i="4"/>
  <c r="H1333" i="5" s="1"/>
  <c r="I1333" i="5" s="1"/>
  <c r="N1332" i="4"/>
  <c r="M1332" i="5" s="1"/>
  <c r="N1332" i="5" s="1"/>
  <c r="N1319" i="4"/>
  <c r="M1319" i="5" s="1"/>
  <c r="N1319" i="5" s="1"/>
  <c r="N1316" i="4"/>
  <c r="M1316" i="5" s="1"/>
  <c r="N1316" i="5" s="1"/>
  <c r="L1316" i="4"/>
  <c r="H1316" i="5" s="1"/>
  <c r="I1316" i="5" s="1"/>
  <c r="N1315" i="4"/>
  <c r="M1315" i="5" s="1"/>
  <c r="N1315" i="5" s="1"/>
  <c r="L1315" i="4"/>
  <c r="H1315" i="5" s="1"/>
  <c r="I1315" i="5" s="1"/>
  <c r="N1314" i="4"/>
  <c r="M1314" i="5" s="1"/>
  <c r="N1314" i="5" s="1"/>
  <c r="L1314" i="4"/>
  <c r="H1314" i="5" s="1"/>
  <c r="I1314" i="5" s="1"/>
  <c r="N1313" i="4"/>
  <c r="M1313" i="5" s="1"/>
  <c r="N1313" i="5" s="1"/>
  <c r="L1313" i="4"/>
  <c r="H1313" i="5" s="1"/>
  <c r="I1313" i="5" s="1"/>
  <c r="N1307" i="4"/>
  <c r="M1307" i="5" s="1"/>
  <c r="N1307" i="5" s="1"/>
  <c r="L1307" i="4"/>
  <c r="H1307" i="5" s="1"/>
  <c r="I1307" i="5" s="1"/>
  <c r="N1306" i="4"/>
  <c r="M1306" i="5" s="1"/>
  <c r="N1306" i="5" s="1"/>
  <c r="L1306" i="4"/>
  <c r="H1306" i="5" s="1"/>
  <c r="I1306" i="5" s="1"/>
  <c r="N1305" i="4"/>
  <c r="M1305" i="5" s="1"/>
  <c r="N1305" i="5" s="1"/>
  <c r="L1305" i="4"/>
  <c r="H1305" i="5" s="1"/>
  <c r="I1305" i="5" s="1"/>
  <c r="N1304" i="4"/>
  <c r="M1304" i="5" s="1"/>
  <c r="N1304" i="5" s="1"/>
  <c r="L1304" i="4"/>
  <c r="H1304" i="5" s="1"/>
  <c r="I1304" i="5" s="1"/>
  <c r="N1303" i="4"/>
  <c r="M1303" i="5" s="1"/>
  <c r="N1303" i="5" s="1"/>
  <c r="L1303" i="4"/>
  <c r="H1303" i="5" s="1"/>
  <c r="I1303" i="5" s="1"/>
  <c r="N1302" i="4"/>
  <c r="M1302" i="5" s="1"/>
  <c r="N1302" i="5" s="1"/>
  <c r="L1302" i="4"/>
  <c r="H1302" i="5" s="1"/>
  <c r="I1302" i="5" s="1"/>
  <c r="N1301" i="4"/>
  <c r="M1301" i="5" s="1"/>
  <c r="N1301" i="5" s="1"/>
  <c r="L1301" i="4"/>
  <c r="H1301" i="5" s="1"/>
  <c r="I1301" i="5" s="1"/>
  <c r="N1300" i="4"/>
  <c r="M1300" i="5" s="1"/>
  <c r="N1300" i="5" s="1"/>
  <c r="L1300" i="4"/>
  <c r="H1300" i="5" s="1"/>
  <c r="I1300" i="5" s="1"/>
  <c r="N1299" i="4"/>
  <c r="M1299" i="5" s="1"/>
  <c r="N1299" i="5" s="1"/>
  <c r="H1296" i="5"/>
  <c r="I1296" i="5" s="1"/>
  <c r="N1286" i="4"/>
  <c r="M1286" i="5" s="1"/>
  <c r="N1286" i="5" s="1"/>
  <c r="N1283" i="4"/>
  <c r="M1283" i="5" s="1"/>
  <c r="N1283" i="5" s="1"/>
  <c r="L1283" i="4"/>
  <c r="H1283" i="5" s="1"/>
  <c r="I1283" i="5" s="1"/>
  <c r="N1282" i="4"/>
  <c r="M1282" i="5" s="1"/>
  <c r="N1282" i="5" s="1"/>
  <c r="L1282" i="4"/>
  <c r="H1282" i="5" s="1"/>
  <c r="I1282" i="5" s="1"/>
  <c r="N1281" i="4"/>
  <c r="M1281" i="5" s="1"/>
  <c r="N1281" i="5" s="1"/>
  <c r="L1281" i="4"/>
  <c r="H1281" i="5" s="1"/>
  <c r="I1281" i="5" s="1"/>
  <c r="N1280" i="4"/>
  <c r="M1280" i="5" s="1"/>
  <c r="N1280" i="5" s="1"/>
  <c r="L1280" i="4"/>
  <c r="H1280" i="5" s="1"/>
  <c r="I1280" i="5" s="1"/>
  <c r="H1272" i="5"/>
  <c r="I1272" i="5" s="1"/>
  <c r="N1264" i="4"/>
  <c r="M1264" i="5" s="1"/>
  <c r="N1264" i="5" s="1"/>
  <c r="L1264" i="4"/>
  <c r="H1264" i="5" s="1"/>
  <c r="I1264" i="5" s="1"/>
  <c r="N1263" i="4"/>
  <c r="M1263" i="5" s="1"/>
  <c r="N1263" i="5" s="1"/>
  <c r="L1263" i="4"/>
  <c r="H1263" i="5" s="1"/>
  <c r="I1263" i="5" s="1"/>
  <c r="N1262" i="4"/>
  <c r="M1262" i="5" s="1"/>
  <c r="N1262" i="5" s="1"/>
  <c r="L1262" i="4"/>
  <c r="H1262" i="5" s="1"/>
  <c r="I1262" i="5" s="1"/>
  <c r="N1261" i="4"/>
  <c r="M1261" i="5" s="1"/>
  <c r="N1261" i="5" s="1"/>
  <c r="L1261" i="4"/>
  <c r="H1261" i="5" s="1"/>
  <c r="I1261" i="5" s="1"/>
  <c r="N1260" i="4"/>
  <c r="M1260" i="5" s="1"/>
  <c r="N1260" i="5" s="1"/>
  <c r="L1260" i="4"/>
  <c r="H1260" i="5" s="1"/>
  <c r="I1260" i="5" s="1"/>
  <c r="N1259" i="4"/>
  <c r="M1259" i="5" s="1"/>
  <c r="N1259" i="5" s="1"/>
  <c r="L1259" i="4"/>
  <c r="H1259" i="5" s="1"/>
  <c r="I1259" i="5" s="1"/>
  <c r="N1258" i="4"/>
  <c r="M1258" i="5" s="1"/>
  <c r="N1258" i="5" s="1"/>
  <c r="L1258" i="4"/>
  <c r="H1258" i="5" s="1"/>
  <c r="I1258" i="5" s="1"/>
  <c r="N1257" i="4"/>
  <c r="M1257" i="5" s="1"/>
  <c r="N1257" i="5" s="1"/>
  <c r="L1257" i="4"/>
  <c r="H1257" i="5" s="1"/>
  <c r="I1257" i="5" s="1"/>
  <c r="N1256" i="4"/>
  <c r="M1256" i="5" s="1"/>
  <c r="N1256" i="5" s="1"/>
  <c r="L1256" i="4"/>
  <c r="H1256" i="5" s="1"/>
  <c r="I1256" i="5" s="1"/>
  <c r="N1255" i="4"/>
  <c r="M1255" i="5" s="1"/>
  <c r="N1255" i="5" s="1"/>
  <c r="L1255" i="4"/>
  <c r="H1255" i="5" s="1"/>
  <c r="I1255" i="5" s="1"/>
  <c r="N1254" i="4"/>
  <c r="M1254" i="5" s="1"/>
  <c r="N1254" i="5" s="1"/>
  <c r="L1254" i="4"/>
  <c r="H1254" i="5" s="1"/>
  <c r="I1254" i="5" s="1"/>
  <c r="N1253" i="4"/>
  <c r="M1253" i="5" s="1"/>
  <c r="N1253" i="5" s="1"/>
  <c r="N1250" i="4"/>
  <c r="M1250" i="5" s="1"/>
  <c r="N1250" i="5" s="1"/>
  <c r="N1249" i="4"/>
  <c r="M1249" i="5" s="1"/>
  <c r="N1249" i="5" s="1"/>
  <c r="N1248" i="4"/>
  <c r="M1248" i="5" s="1"/>
  <c r="N1248" i="5" s="1"/>
  <c r="N1247" i="4"/>
  <c r="M1247" i="5" s="1"/>
  <c r="N1247" i="5" s="1"/>
  <c r="L1250" i="4"/>
  <c r="H1250" i="5" s="1"/>
  <c r="I1250" i="5" s="1"/>
  <c r="L1249" i="4"/>
  <c r="H1249" i="5" s="1"/>
  <c r="I1249" i="5" s="1"/>
  <c r="L1248" i="4"/>
  <c r="H1248" i="5" s="1"/>
  <c r="I1248" i="5" s="1"/>
  <c r="L1247" i="4"/>
  <c r="H1247" i="5" s="1"/>
  <c r="I1247" i="5" s="1"/>
  <c r="N1241" i="4"/>
  <c r="M1241" i="5" s="1"/>
  <c r="N1241" i="5" s="1"/>
  <c r="L1241" i="4"/>
  <c r="H1241" i="5" s="1"/>
  <c r="I1241" i="5" s="1"/>
  <c r="N1240" i="4"/>
  <c r="M1240" i="5" s="1"/>
  <c r="N1240" i="5" s="1"/>
  <c r="L1240" i="4"/>
  <c r="H1240" i="5" s="1"/>
  <c r="I1240" i="5" s="1"/>
  <c r="N1239" i="4"/>
  <c r="M1239" i="5" s="1"/>
  <c r="N1239" i="5" s="1"/>
  <c r="L1239" i="4"/>
  <c r="H1239" i="5" s="1"/>
  <c r="I1239" i="5" s="1"/>
  <c r="N1238" i="4"/>
  <c r="M1238" i="5" s="1"/>
  <c r="N1238" i="5" s="1"/>
  <c r="L1238" i="4"/>
  <c r="H1238" i="5" s="1"/>
  <c r="I1238" i="5" s="1"/>
  <c r="N1237" i="4"/>
  <c r="M1237" i="5" s="1"/>
  <c r="N1237" i="5" s="1"/>
  <c r="L1237" i="4"/>
  <c r="H1237" i="5" s="1"/>
  <c r="I1237" i="5" s="1"/>
  <c r="N1236" i="4"/>
  <c r="M1236" i="5" s="1"/>
  <c r="N1236" i="5" s="1"/>
  <c r="L1236" i="4"/>
  <c r="H1236" i="5" s="1"/>
  <c r="I1236" i="5" s="1"/>
  <c r="N1235" i="4"/>
  <c r="M1235" i="5" s="1"/>
  <c r="N1235" i="5" s="1"/>
  <c r="L1235" i="4"/>
  <c r="H1235" i="5" s="1"/>
  <c r="I1235" i="5" s="1"/>
  <c r="N1234" i="4"/>
  <c r="M1234" i="5" s="1"/>
  <c r="N1234" i="5" s="1"/>
  <c r="L1234" i="4"/>
  <c r="H1234" i="5" s="1"/>
  <c r="I1234" i="5" s="1"/>
  <c r="N1233" i="4"/>
  <c r="M1233" i="5" s="1"/>
  <c r="N1233" i="5" s="1"/>
  <c r="N1231" i="4"/>
  <c r="M1231" i="5" s="1"/>
  <c r="N1231" i="5" s="1"/>
  <c r="L1231" i="4"/>
  <c r="H1231" i="5" s="1"/>
  <c r="I1231" i="5" s="1"/>
  <c r="N1230" i="4"/>
  <c r="M1230" i="5" s="1"/>
  <c r="N1230" i="5" s="1"/>
  <c r="L1230" i="4"/>
  <c r="H1230" i="5" s="1"/>
  <c r="I1230" i="5" s="1"/>
  <c r="N1229" i="4"/>
  <c r="M1229" i="5" s="1"/>
  <c r="N1229" i="5" s="1"/>
  <c r="L1229" i="4"/>
  <c r="H1229" i="5" s="1"/>
  <c r="I1229" i="5" s="1"/>
  <c r="N1228" i="4"/>
  <c r="M1228" i="5" s="1"/>
  <c r="N1228" i="5" s="1"/>
  <c r="L1228" i="4"/>
  <c r="H1228" i="5" s="1"/>
  <c r="I1228" i="5" s="1"/>
  <c r="N1227" i="4"/>
  <c r="M1227" i="5" s="1"/>
  <c r="N1227" i="5" s="1"/>
  <c r="L1227" i="4"/>
  <c r="H1227" i="5" s="1"/>
  <c r="I1227" i="5" s="1"/>
  <c r="N1226" i="4"/>
  <c r="M1226" i="5" s="1"/>
  <c r="N1226" i="5" s="1"/>
  <c r="L1226" i="4"/>
  <c r="H1226" i="5" s="1"/>
  <c r="I1226" i="5" s="1"/>
  <c r="N1225" i="4"/>
  <c r="M1225" i="5" s="1"/>
  <c r="N1225" i="5" s="1"/>
  <c r="L1225" i="4"/>
  <c r="H1225" i="5" s="1"/>
  <c r="I1225" i="5" s="1"/>
  <c r="N1224" i="4"/>
  <c r="M1224" i="5" s="1"/>
  <c r="N1224" i="5" s="1"/>
  <c r="L1224" i="4"/>
  <c r="H1224" i="5" s="1"/>
  <c r="I1224" i="5" s="1"/>
  <c r="N1223" i="4"/>
  <c r="M1223" i="5" s="1"/>
  <c r="N1223" i="5" s="1"/>
  <c r="L1223" i="4"/>
  <c r="H1223" i="5" s="1"/>
  <c r="I1223" i="5" s="1"/>
  <c r="N1222" i="4"/>
  <c r="M1222" i="5" s="1"/>
  <c r="N1222" i="5" s="1"/>
  <c r="L1222" i="4"/>
  <c r="H1222" i="5" s="1"/>
  <c r="I1222" i="5" s="1"/>
  <c r="N1221" i="4"/>
  <c r="M1221" i="5" s="1"/>
  <c r="N1221" i="5" s="1"/>
  <c r="L1221" i="4"/>
  <c r="H1221" i="5" s="1"/>
  <c r="I1221" i="5" s="1"/>
  <c r="N1220" i="4"/>
  <c r="M1220" i="5" s="1"/>
  <c r="N1220" i="5" s="1"/>
  <c r="N1217" i="4"/>
  <c r="M1217" i="5" s="1"/>
  <c r="N1217" i="5" s="1"/>
  <c r="N1216" i="4"/>
  <c r="M1216" i="5" s="1"/>
  <c r="N1216" i="5" s="1"/>
  <c r="N1215" i="4"/>
  <c r="M1215" i="5" s="1"/>
  <c r="N1215" i="5" s="1"/>
  <c r="N1214" i="4"/>
  <c r="M1214" i="5" s="1"/>
  <c r="N1214" i="5" s="1"/>
  <c r="L1217" i="4"/>
  <c r="H1217" i="5" s="1"/>
  <c r="I1217" i="5" s="1"/>
  <c r="L1216" i="4"/>
  <c r="H1216" i="5" s="1"/>
  <c r="I1216" i="5" s="1"/>
  <c r="L1215" i="4"/>
  <c r="H1215" i="5" s="1"/>
  <c r="I1215" i="5" s="1"/>
  <c r="L1214" i="4"/>
  <c r="H1214" i="5" s="1"/>
  <c r="I1214" i="5" s="1"/>
  <c r="N1208" i="4"/>
  <c r="M1208" i="5" s="1"/>
  <c r="N1208" i="5" s="1"/>
  <c r="L1208" i="4"/>
  <c r="H1208" i="5" s="1"/>
  <c r="I1208" i="5" s="1"/>
  <c r="N1207" i="4"/>
  <c r="M1207" i="5" s="1"/>
  <c r="N1207" i="5" s="1"/>
  <c r="L1207" i="4"/>
  <c r="H1207" i="5" s="1"/>
  <c r="I1207" i="5" s="1"/>
  <c r="N1206" i="4"/>
  <c r="M1206" i="5" s="1"/>
  <c r="N1206" i="5" s="1"/>
  <c r="L1206" i="4"/>
  <c r="H1206" i="5" s="1"/>
  <c r="I1206" i="5" s="1"/>
  <c r="N1205" i="4"/>
  <c r="M1205" i="5" s="1"/>
  <c r="N1205" i="5" s="1"/>
  <c r="L1205" i="4"/>
  <c r="H1205" i="5" s="1"/>
  <c r="I1205" i="5" s="1"/>
  <c r="N1204" i="4"/>
  <c r="M1204" i="5" s="1"/>
  <c r="N1204" i="5" s="1"/>
  <c r="L1204" i="4"/>
  <c r="H1204" i="5" s="1"/>
  <c r="I1204" i="5" s="1"/>
  <c r="N1203" i="4"/>
  <c r="M1203" i="5" s="1"/>
  <c r="N1203" i="5" s="1"/>
  <c r="L1203" i="4"/>
  <c r="H1203" i="5" s="1"/>
  <c r="I1203" i="5" s="1"/>
  <c r="N1202" i="4"/>
  <c r="M1202" i="5" s="1"/>
  <c r="N1202" i="5" s="1"/>
  <c r="L1202" i="4"/>
  <c r="H1202" i="5" s="1"/>
  <c r="I1202" i="5" s="1"/>
  <c r="N1201" i="4"/>
  <c r="M1201" i="5" s="1"/>
  <c r="N1201" i="5" s="1"/>
  <c r="L1201" i="4"/>
  <c r="H1201" i="5" s="1"/>
  <c r="I1201" i="5" s="1"/>
  <c r="N1200" i="4"/>
  <c r="M1200" i="5" s="1"/>
  <c r="N1200" i="5" s="1"/>
  <c r="N1198" i="4"/>
  <c r="M1198" i="5" s="1"/>
  <c r="N1198" i="5" s="1"/>
  <c r="L1198" i="4"/>
  <c r="H1198" i="5" s="1"/>
  <c r="I1198" i="5" s="1"/>
  <c r="N1197" i="4"/>
  <c r="M1197" i="5" s="1"/>
  <c r="N1197" i="5" s="1"/>
  <c r="L1197" i="4"/>
  <c r="H1197" i="5" s="1"/>
  <c r="I1197" i="5" s="1"/>
  <c r="N1196" i="4"/>
  <c r="M1196" i="5" s="1"/>
  <c r="N1196" i="5" s="1"/>
  <c r="L1196" i="4"/>
  <c r="H1196" i="5" s="1"/>
  <c r="I1196" i="5" s="1"/>
  <c r="N1195" i="4"/>
  <c r="M1195" i="5" s="1"/>
  <c r="N1195" i="5" s="1"/>
  <c r="L1195" i="4"/>
  <c r="H1195" i="5" s="1"/>
  <c r="I1195" i="5" s="1"/>
  <c r="N1194" i="4"/>
  <c r="M1194" i="5" s="1"/>
  <c r="N1194" i="5" s="1"/>
  <c r="L1194" i="4"/>
  <c r="H1194" i="5" s="1"/>
  <c r="I1194" i="5" s="1"/>
  <c r="N1193" i="4"/>
  <c r="M1193" i="5" s="1"/>
  <c r="N1193" i="5" s="1"/>
  <c r="L1193" i="4"/>
  <c r="H1193" i="5" s="1"/>
  <c r="I1193" i="5" s="1"/>
  <c r="N1192" i="4"/>
  <c r="M1192" i="5" s="1"/>
  <c r="N1192" i="5" s="1"/>
  <c r="L1192" i="4"/>
  <c r="H1192" i="5" s="1"/>
  <c r="I1192" i="5" s="1"/>
  <c r="N1191" i="4"/>
  <c r="M1191" i="5" s="1"/>
  <c r="N1191" i="5" s="1"/>
  <c r="L1191" i="4"/>
  <c r="H1191" i="5" s="1"/>
  <c r="I1191" i="5" s="1"/>
  <c r="N1190" i="4"/>
  <c r="M1190" i="5" s="1"/>
  <c r="N1190" i="5" s="1"/>
  <c r="L1190" i="4"/>
  <c r="H1190" i="5" s="1"/>
  <c r="I1190" i="5" s="1"/>
  <c r="N1189" i="4"/>
  <c r="M1189" i="5" s="1"/>
  <c r="N1189" i="5" s="1"/>
  <c r="L1189" i="4"/>
  <c r="H1189" i="5" s="1"/>
  <c r="I1189" i="5" s="1"/>
  <c r="N1188" i="4"/>
  <c r="M1188" i="5" s="1"/>
  <c r="N1188" i="5" s="1"/>
  <c r="L1188" i="4"/>
  <c r="H1188" i="5" s="1"/>
  <c r="I1188" i="5" s="1"/>
  <c r="N1187" i="4"/>
  <c r="M1187" i="5" s="1"/>
  <c r="N1187" i="5" s="1"/>
  <c r="N1168" i="4"/>
  <c r="M1168" i="5" s="1"/>
  <c r="N1168" i="5" s="1"/>
  <c r="N1165" i="4"/>
  <c r="M1165" i="5" s="1"/>
  <c r="N1165" i="5" s="1"/>
  <c r="L1165" i="4"/>
  <c r="H1165" i="5" s="1"/>
  <c r="I1165" i="5" s="1"/>
  <c r="N1164" i="4"/>
  <c r="M1164" i="5" s="1"/>
  <c r="N1164" i="5" s="1"/>
  <c r="L1164" i="4"/>
  <c r="H1164" i="5" s="1"/>
  <c r="I1164" i="5" s="1"/>
  <c r="N1163" i="4"/>
  <c r="M1163" i="5" s="1"/>
  <c r="N1163" i="5" s="1"/>
  <c r="L1163" i="4"/>
  <c r="H1163" i="5" s="1"/>
  <c r="I1163" i="5" s="1"/>
  <c r="N1162" i="4"/>
  <c r="M1162" i="5" s="1"/>
  <c r="N1162" i="5" s="1"/>
  <c r="L1162" i="4"/>
  <c r="H1162" i="5" s="1"/>
  <c r="I1162" i="5" s="1"/>
  <c r="N1161" i="4"/>
  <c r="M1161" i="5" s="1"/>
  <c r="N1161" i="5" s="1"/>
  <c r="L1161" i="4"/>
  <c r="H1161" i="5" s="1"/>
  <c r="I1161" i="5" s="1"/>
  <c r="N1160" i="4"/>
  <c r="M1160" i="5" s="1"/>
  <c r="N1160" i="5" s="1"/>
  <c r="L1160" i="4"/>
  <c r="H1160" i="5" s="1"/>
  <c r="I1160" i="5" s="1"/>
  <c r="N1159" i="4"/>
  <c r="M1159" i="5" s="1"/>
  <c r="N1159" i="5" s="1"/>
  <c r="N1174" i="4"/>
  <c r="M1174" i="5" s="1"/>
  <c r="N1174" i="5" s="1"/>
  <c r="L1174" i="4"/>
  <c r="H1174" i="5" s="1"/>
  <c r="I1174" i="5" s="1"/>
  <c r="N1173" i="4"/>
  <c r="M1173" i="5" s="1"/>
  <c r="N1173" i="5" s="1"/>
  <c r="L1173" i="4"/>
  <c r="H1173" i="5" s="1"/>
  <c r="I1173" i="5" s="1"/>
  <c r="N1172" i="4"/>
  <c r="M1172" i="5" s="1"/>
  <c r="N1172" i="5" s="1"/>
  <c r="L1172" i="4"/>
  <c r="H1172" i="5" s="1"/>
  <c r="I1172" i="5" s="1"/>
  <c r="N1171" i="4"/>
  <c r="M1171" i="5" s="1"/>
  <c r="N1171" i="5" s="1"/>
  <c r="L1171" i="4"/>
  <c r="H1171" i="5" s="1"/>
  <c r="I1171" i="5" s="1"/>
  <c r="N1170" i="4"/>
  <c r="M1170" i="5" s="1"/>
  <c r="N1170" i="5" s="1"/>
  <c r="L1170" i="4"/>
  <c r="H1170" i="5" s="1"/>
  <c r="I1170" i="5" s="1"/>
  <c r="N1169" i="4"/>
  <c r="M1169" i="5" s="1"/>
  <c r="N1169" i="5" s="1"/>
  <c r="L1169" i="4"/>
  <c r="H1169" i="5" s="1"/>
  <c r="I1169" i="5" s="1"/>
  <c r="N1156" i="4"/>
  <c r="M1156" i="5" s="1"/>
  <c r="N1156" i="5" s="1"/>
  <c r="L1156" i="4"/>
  <c r="H1156" i="5" s="1"/>
  <c r="I1156" i="5" s="1"/>
  <c r="N1155" i="4"/>
  <c r="M1155" i="5" s="1"/>
  <c r="N1155" i="5" s="1"/>
  <c r="L1155" i="4"/>
  <c r="H1155" i="5" s="1"/>
  <c r="I1155" i="5" s="1"/>
  <c r="N1154" i="4"/>
  <c r="M1154" i="5" s="1"/>
  <c r="N1154" i="5" s="1"/>
  <c r="L1154" i="4"/>
  <c r="H1154" i="5" s="1"/>
  <c r="I1154" i="5" s="1"/>
  <c r="N1153" i="4"/>
  <c r="M1153" i="5" s="1"/>
  <c r="N1153" i="5" s="1"/>
  <c r="L1153" i="4"/>
  <c r="H1153" i="5" s="1"/>
  <c r="I1153" i="5" s="1"/>
  <c r="N1152" i="4"/>
  <c r="M1152" i="5" s="1"/>
  <c r="N1152" i="5" s="1"/>
  <c r="L1152" i="4"/>
  <c r="H1152" i="5" s="1"/>
  <c r="I1152" i="5" s="1"/>
  <c r="N1151" i="4"/>
  <c r="M1151" i="5" s="1"/>
  <c r="N1151" i="5" s="1"/>
  <c r="L1151" i="4"/>
  <c r="H1151" i="5" s="1"/>
  <c r="I1151" i="5" s="1"/>
  <c r="N1150" i="4"/>
  <c r="M1150" i="5" s="1"/>
  <c r="N1150" i="5" s="1"/>
  <c r="N1147" i="4"/>
  <c r="M1147" i="5" s="1"/>
  <c r="N1147" i="5" s="1"/>
  <c r="L1147" i="4"/>
  <c r="H1147" i="5" s="1"/>
  <c r="I1147" i="5" s="1"/>
  <c r="N1146" i="4"/>
  <c r="M1146" i="5" s="1"/>
  <c r="N1146" i="5" s="1"/>
  <c r="L1146" i="4"/>
  <c r="H1146" i="5" s="1"/>
  <c r="I1146" i="5" s="1"/>
  <c r="N1145" i="4"/>
  <c r="M1145" i="5" s="1"/>
  <c r="N1145" i="5" s="1"/>
  <c r="L1145" i="4"/>
  <c r="H1145" i="5" s="1"/>
  <c r="I1145" i="5" s="1"/>
  <c r="N1144" i="4"/>
  <c r="M1144" i="5" s="1"/>
  <c r="N1144" i="5" s="1"/>
  <c r="L1144" i="4"/>
  <c r="H1144" i="5" s="1"/>
  <c r="I1144" i="5" s="1"/>
  <c r="N1143" i="4"/>
  <c r="M1143" i="5" s="1"/>
  <c r="N1143" i="5" s="1"/>
  <c r="L1143" i="4"/>
  <c r="H1143" i="5" s="1"/>
  <c r="I1143" i="5" s="1"/>
  <c r="N1142" i="4"/>
  <c r="M1142" i="5" s="1"/>
  <c r="N1142" i="5" s="1"/>
  <c r="L1142" i="4"/>
  <c r="H1142" i="5" s="1"/>
  <c r="I1142" i="5" s="1"/>
  <c r="N1141" i="4"/>
  <c r="M1141" i="5" s="1"/>
  <c r="N1141" i="5" s="1"/>
  <c r="N1138" i="4"/>
  <c r="M1138" i="5" s="1"/>
  <c r="N1138" i="5" s="1"/>
  <c r="L1138" i="4"/>
  <c r="H1138" i="5" s="1"/>
  <c r="I1138" i="5" s="1"/>
  <c r="N1137" i="4"/>
  <c r="M1137" i="5" s="1"/>
  <c r="N1137" i="5" s="1"/>
  <c r="L1137" i="4"/>
  <c r="H1137" i="5" s="1"/>
  <c r="I1137" i="5" s="1"/>
  <c r="N1136" i="4"/>
  <c r="M1136" i="5" s="1"/>
  <c r="N1136" i="5" s="1"/>
  <c r="L1136" i="4"/>
  <c r="H1136" i="5" s="1"/>
  <c r="I1136" i="5" s="1"/>
  <c r="N1135" i="4"/>
  <c r="M1135" i="5" s="1"/>
  <c r="N1135" i="5" s="1"/>
  <c r="L1135" i="4"/>
  <c r="H1135" i="5" s="1"/>
  <c r="I1135" i="5" s="1"/>
  <c r="N1134" i="4"/>
  <c r="M1134" i="5" s="1"/>
  <c r="N1134" i="5" s="1"/>
  <c r="L1134" i="4"/>
  <c r="H1134" i="5" s="1"/>
  <c r="I1134" i="5" s="1"/>
  <c r="N1133" i="4"/>
  <c r="M1133" i="5" s="1"/>
  <c r="N1133" i="5" s="1"/>
  <c r="L1133" i="4"/>
  <c r="H1133" i="5" s="1"/>
  <c r="I1133" i="5" s="1"/>
  <c r="N1132" i="4"/>
  <c r="M1132" i="5" s="1"/>
  <c r="N1132" i="5" s="1"/>
  <c r="M1127" i="5"/>
  <c r="N1127" i="5" s="1"/>
  <c r="M1126" i="5"/>
  <c r="N1126" i="5" s="1"/>
  <c r="N1125" i="4"/>
  <c r="M1125" i="5" s="1"/>
  <c r="N1125" i="5" s="1"/>
  <c r="H1127" i="5"/>
  <c r="I1127" i="5" s="1"/>
  <c r="H1126" i="5"/>
  <c r="I1126" i="5" s="1"/>
  <c r="L1125" i="4"/>
  <c r="H1125" i="5" s="1"/>
  <c r="I1125" i="5" s="1"/>
  <c r="N1084" i="4"/>
  <c r="M1084" i="5" s="1"/>
  <c r="N1084" i="5" s="1"/>
  <c r="N1083" i="4"/>
  <c r="M1083" i="5" s="1"/>
  <c r="N1083" i="5" s="1"/>
  <c r="N1082" i="4"/>
  <c r="M1082" i="5" s="1"/>
  <c r="N1082" i="5" s="1"/>
  <c r="N1081" i="4"/>
  <c r="M1081" i="5" s="1"/>
  <c r="N1081" i="5" s="1"/>
  <c r="N1078" i="4"/>
  <c r="M1078" i="5" s="1"/>
  <c r="N1078" i="5" s="1"/>
  <c r="N1077" i="4"/>
  <c r="M1077" i="5" s="1"/>
  <c r="N1077" i="5" s="1"/>
  <c r="N1076" i="4"/>
  <c r="M1076" i="5" s="1"/>
  <c r="N1076" i="5" s="1"/>
  <c r="L1084" i="4"/>
  <c r="H1084" i="5" s="1"/>
  <c r="I1084" i="5" s="1"/>
  <c r="L1083" i="4"/>
  <c r="H1083" i="5" s="1"/>
  <c r="I1083" i="5" s="1"/>
  <c r="L1082" i="4"/>
  <c r="H1082" i="5" s="1"/>
  <c r="I1082" i="5" s="1"/>
  <c r="L1081" i="4"/>
  <c r="H1081" i="5" s="1"/>
  <c r="I1081" i="5" s="1"/>
  <c r="L1078" i="4"/>
  <c r="H1078" i="5" s="1"/>
  <c r="I1078" i="5" s="1"/>
  <c r="L1077" i="4"/>
  <c r="H1077" i="5" s="1"/>
  <c r="I1077" i="5" s="1"/>
  <c r="L1076" i="4"/>
  <c r="H1076" i="5" s="1"/>
  <c r="I1076" i="5" s="1"/>
  <c r="N1071" i="4"/>
  <c r="M1071" i="5" s="1"/>
  <c r="N1071" i="5" s="1"/>
  <c r="L1071" i="4"/>
  <c r="H1071" i="5" s="1"/>
  <c r="I1071" i="5" s="1"/>
  <c r="N1070" i="4"/>
  <c r="M1070" i="5" s="1"/>
  <c r="N1070" i="5" s="1"/>
  <c r="L1070" i="4"/>
  <c r="H1070" i="5" s="1"/>
  <c r="I1070" i="5" s="1"/>
  <c r="N1069" i="4"/>
  <c r="M1069" i="5" s="1"/>
  <c r="N1069" i="5" s="1"/>
  <c r="L1069" i="4"/>
  <c r="H1069" i="5" s="1"/>
  <c r="I1069" i="5" s="1"/>
  <c r="N1068" i="4"/>
  <c r="M1068" i="5" s="1"/>
  <c r="N1068" i="5" s="1"/>
  <c r="L1068" i="4"/>
  <c r="H1068" i="5" s="1"/>
  <c r="I1068" i="5" s="1"/>
  <c r="N1067" i="4"/>
  <c r="M1067" i="5" s="1"/>
  <c r="N1067" i="5" s="1"/>
  <c r="L1067" i="4"/>
  <c r="H1067" i="5" s="1"/>
  <c r="I1067" i="5" s="1"/>
  <c r="N1066" i="4"/>
  <c r="M1066" i="5" s="1"/>
  <c r="N1066" i="5" s="1"/>
  <c r="L1066" i="4"/>
  <c r="H1066" i="5" s="1"/>
  <c r="I1066" i="5" s="1"/>
  <c r="N1065" i="4"/>
  <c r="M1065" i="5" s="1"/>
  <c r="N1065" i="5" s="1"/>
  <c r="L1065" i="4"/>
  <c r="H1065" i="5" s="1"/>
  <c r="I1065" i="5" s="1"/>
  <c r="N1064" i="4"/>
  <c r="M1064" i="5" s="1"/>
  <c r="N1064" i="5" s="1"/>
  <c r="L1064" i="4"/>
  <c r="H1064" i="5" s="1"/>
  <c r="I1064" i="5" s="1"/>
  <c r="N1063" i="4"/>
  <c r="M1063" i="5" s="1"/>
  <c r="N1063" i="5" s="1"/>
  <c r="L1063" i="4"/>
  <c r="H1063" i="5" s="1"/>
  <c r="I1063" i="5" s="1"/>
  <c r="N1062" i="4"/>
  <c r="M1062" i="5" s="1"/>
  <c r="N1062" i="5" s="1"/>
  <c r="N1060" i="4"/>
  <c r="M1060" i="5" s="1"/>
  <c r="N1060" i="5" s="1"/>
  <c r="L1060" i="4"/>
  <c r="H1060" i="5" s="1"/>
  <c r="I1060" i="5" s="1"/>
  <c r="N1059" i="4"/>
  <c r="M1059" i="5" s="1"/>
  <c r="N1059" i="5" s="1"/>
  <c r="L1059" i="4"/>
  <c r="H1059" i="5" s="1"/>
  <c r="I1059" i="5" s="1"/>
  <c r="N1058" i="4"/>
  <c r="M1058" i="5" s="1"/>
  <c r="N1058" i="5" s="1"/>
  <c r="L1058" i="4"/>
  <c r="H1058" i="5" s="1"/>
  <c r="I1058" i="5" s="1"/>
  <c r="N1057" i="4"/>
  <c r="M1057" i="5" s="1"/>
  <c r="N1057" i="5" s="1"/>
  <c r="L1057" i="4"/>
  <c r="H1057" i="5" s="1"/>
  <c r="I1057" i="5" s="1"/>
  <c r="N1056" i="4"/>
  <c r="M1056" i="5" s="1"/>
  <c r="N1056" i="5" s="1"/>
  <c r="L1056" i="4"/>
  <c r="H1056" i="5" s="1"/>
  <c r="I1056" i="5" s="1"/>
  <c r="N1055" i="4"/>
  <c r="M1055" i="5" s="1"/>
  <c r="N1055" i="5" s="1"/>
  <c r="L1055" i="4"/>
  <c r="H1055" i="5" s="1"/>
  <c r="I1055" i="5" s="1"/>
  <c r="N1054" i="4"/>
  <c r="M1054" i="5" s="1"/>
  <c r="N1054" i="5" s="1"/>
  <c r="L1054" i="4"/>
  <c r="H1054" i="5" s="1"/>
  <c r="I1054" i="5" s="1"/>
  <c r="N1053" i="4"/>
  <c r="M1053" i="5" s="1"/>
  <c r="N1053" i="5" s="1"/>
  <c r="L1053" i="4"/>
  <c r="H1053" i="5" s="1"/>
  <c r="I1053" i="5" s="1"/>
  <c r="N1052" i="4"/>
  <c r="M1052" i="5" s="1"/>
  <c r="N1052" i="5" s="1"/>
  <c r="L1052" i="4"/>
  <c r="H1052" i="5" s="1"/>
  <c r="I1052" i="5" s="1"/>
  <c r="N1051" i="4"/>
  <c r="M1051" i="5" s="1"/>
  <c r="N1051" i="5" s="1"/>
  <c r="L1051" i="4"/>
  <c r="H1051" i="5" s="1"/>
  <c r="I1051" i="5" s="1"/>
  <c r="N1050" i="4"/>
  <c r="M1050" i="5" s="1"/>
  <c r="N1050" i="5" s="1"/>
  <c r="L1050" i="4"/>
  <c r="H1050" i="5" s="1"/>
  <c r="I1050" i="5" s="1"/>
  <c r="N1049" i="4"/>
  <c r="M1049" i="5" s="1"/>
  <c r="N1049" i="5" s="1"/>
  <c r="N1046" i="4"/>
  <c r="M1046" i="5" s="1"/>
  <c r="N1046" i="5" s="1"/>
  <c r="L1046" i="4"/>
  <c r="H1046" i="5" s="1"/>
  <c r="I1046" i="5" s="1"/>
  <c r="N1045" i="4"/>
  <c r="M1045" i="5" s="1"/>
  <c r="N1045" i="5" s="1"/>
  <c r="L1045" i="4"/>
  <c r="H1045" i="5" s="1"/>
  <c r="I1045" i="5" s="1"/>
  <c r="N1044" i="4"/>
  <c r="M1044" i="5" s="1"/>
  <c r="N1044" i="5" s="1"/>
  <c r="L1044" i="4"/>
  <c r="H1044" i="5" s="1"/>
  <c r="I1044" i="5" s="1"/>
  <c r="N1043" i="4"/>
  <c r="M1043" i="5" s="1"/>
  <c r="N1043" i="5" s="1"/>
  <c r="L1043" i="4"/>
  <c r="H1043" i="5" s="1"/>
  <c r="I1043" i="5" s="1"/>
  <c r="N1040" i="4"/>
  <c r="M1040" i="5" s="1"/>
  <c r="N1040" i="5" s="1"/>
  <c r="L1040" i="4"/>
  <c r="H1040" i="5" s="1"/>
  <c r="I1040" i="5" s="1"/>
  <c r="N1039" i="4"/>
  <c r="M1039" i="5" s="1"/>
  <c r="N1039" i="5" s="1"/>
  <c r="L1039" i="4"/>
  <c r="H1039" i="5" s="1"/>
  <c r="I1039" i="5" s="1"/>
  <c r="N1038" i="4"/>
  <c r="M1038" i="5" s="1"/>
  <c r="N1038" i="5" s="1"/>
  <c r="L1038" i="4"/>
  <c r="H1038" i="5" s="1"/>
  <c r="I1038" i="5" s="1"/>
  <c r="N1033" i="4"/>
  <c r="M1033" i="5" s="1"/>
  <c r="N1033" i="5" s="1"/>
  <c r="L1033" i="4"/>
  <c r="H1033" i="5" s="1"/>
  <c r="I1033" i="5" s="1"/>
  <c r="N1032" i="4"/>
  <c r="M1032" i="5" s="1"/>
  <c r="N1032" i="5" s="1"/>
  <c r="L1032" i="4"/>
  <c r="H1032" i="5" s="1"/>
  <c r="I1032" i="5" s="1"/>
  <c r="N1031" i="4"/>
  <c r="M1031" i="5" s="1"/>
  <c r="N1031" i="5" s="1"/>
  <c r="L1031" i="4"/>
  <c r="H1031" i="5" s="1"/>
  <c r="I1031" i="5" s="1"/>
  <c r="N1030" i="4"/>
  <c r="M1030" i="5" s="1"/>
  <c r="N1030" i="5" s="1"/>
  <c r="L1030" i="4"/>
  <c r="H1030" i="5" s="1"/>
  <c r="I1030" i="5" s="1"/>
  <c r="N1029" i="4"/>
  <c r="M1029" i="5" s="1"/>
  <c r="N1029" i="5" s="1"/>
  <c r="L1029" i="4"/>
  <c r="H1029" i="5" s="1"/>
  <c r="I1029" i="5" s="1"/>
  <c r="N1028" i="4"/>
  <c r="M1028" i="5" s="1"/>
  <c r="N1028" i="5" s="1"/>
  <c r="L1028" i="4"/>
  <c r="H1028" i="5" s="1"/>
  <c r="I1028" i="5" s="1"/>
  <c r="N1027" i="4"/>
  <c r="M1027" i="5" s="1"/>
  <c r="N1027" i="5" s="1"/>
  <c r="L1027" i="4"/>
  <c r="H1027" i="5" s="1"/>
  <c r="I1027" i="5" s="1"/>
  <c r="N1026" i="4"/>
  <c r="M1026" i="5" s="1"/>
  <c r="N1026" i="5" s="1"/>
  <c r="L1026" i="4"/>
  <c r="H1026" i="5" s="1"/>
  <c r="I1026" i="5" s="1"/>
  <c r="N1025" i="4"/>
  <c r="M1025" i="5" s="1"/>
  <c r="N1025" i="5" s="1"/>
  <c r="L1025" i="4"/>
  <c r="H1025" i="5" s="1"/>
  <c r="I1025" i="5" s="1"/>
  <c r="N1024" i="4"/>
  <c r="M1024" i="5" s="1"/>
  <c r="N1024" i="5" s="1"/>
  <c r="N1022" i="4"/>
  <c r="M1022" i="5" s="1"/>
  <c r="N1022" i="5" s="1"/>
  <c r="L1022" i="4"/>
  <c r="H1022" i="5" s="1"/>
  <c r="I1022" i="5" s="1"/>
  <c r="N1021" i="4"/>
  <c r="M1021" i="5" s="1"/>
  <c r="N1021" i="5" s="1"/>
  <c r="L1021" i="4"/>
  <c r="H1021" i="5" s="1"/>
  <c r="I1021" i="5" s="1"/>
  <c r="N1020" i="4"/>
  <c r="M1020" i="5" s="1"/>
  <c r="N1020" i="5" s="1"/>
  <c r="L1020" i="4"/>
  <c r="H1020" i="5" s="1"/>
  <c r="I1020" i="5" s="1"/>
  <c r="N1019" i="4"/>
  <c r="M1019" i="5" s="1"/>
  <c r="N1019" i="5" s="1"/>
  <c r="L1019" i="4"/>
  <c r="H1019" i="5" s="1"/>
  <c r="I1019" i="5" s="1"/>
  <c r="N1018" i="4"/>
  <c r="M1018" i="5" s="1"/>
  <c r="N1018" i="5" s="1"/>
  <c r="L1018" i="4"/>
  <c r="H1018" i="5" s="1"/>
  <c r="I1018" i="5" s="1"/>
  <c r="N1017" i="4"/>
  <c r="M1017" i="5" s="1"/>
  <c r="N1017" i="5" s="1"/>
  <c r="L1017" i="4"/>
  <c r="H1017" i="5" s="1"/>
  <c r="I1017" i="5" s="1"/>
  <c r="N1016" i="4"/>
  <c r="M1016" i="5" s="1"/>
  <c r="N1016" i="5" s="1"/>
  <c r="L1016" i="4"/>
  <c r="H1016" i="5" s="1"/>
  <c r="I1016" i="5" s="1"/>
  <c r="N1015" i="4"/>
  <c r="M1015" i="5" s="1"/>
  <c r="N1015" i="5" s="1"/>
  <c r="L1015" i="4"/>
  <c r="H1015" i="5" s="1"/>
  <c r="I1015" i="5" s="1"/>
  <c r="N1014" i="4"/>
  <c r="M1014" i="5" s="1"/>
  <c r="N1014" i="5" s="1"/>
  <c r="L1014" i="4"/>
  <c r="H1014" i="5" s="1"/>
  <c r="I1014" i="5" s="1"/>
  <c r="N1013" i="4"/>
  <c r="M1013" i="5" s="1"/>
  <c r="N1013" i="5" s="1"/>
  <c r="L1013" i="4"/>
  <c r="H1013" i="5" s="1"/>
  <c r="I1013" i="5" s="1"/>
  <c r="N1012" i="4"/>
  <c r="M1012" i="5" s="1"/>
  <c r="N1012" i="5" s="1"/>
  <c r="L1012" i="4"/>
  <c r="H1012" i="5" s="1"/>
  <c r="I1012" i="5" s="1"/>
  <c r="N1011" i="4"/>
  <c r="M1011" i="5" s="1"/>
  <c r="N1011" i="5" s="1"/>
  <c r="N1008" i="4"/>
  <c r="M1008" i="5" s="1"/>
  <c r="N1008" i="5" s="1"/>
  <c r="N1007" i="4"/>
  <c r="M1007" i="5" s="1"/>
  <c r="N1007" i="5" s="1"/>
  <c r="N1006" i="4"/>
  <c r="M1006" i="5" s="1"/>
  <c r="N1006" i="5" s="1"/>
  <c r="N1005" i="4"/>
  <c r="M1005" i="5" s="1"/>
  <c r="N1005" i="5" s="1"/>
  <c r="N1002" i="4"/>
  <c r="M1002" i="5" s="1"/>
  <c r="N1002" i="5" s="1"/>
  <c r="N1001" i="4"/>
  <c r="M1001" i="5" s="1"/>
  <c r="N1001" i="5" s="1"/>
  <c r="N1000" i="4"/>
  <c r="M1000" i="5" s="1"/>
  <c r="N1000" i="5" s="1"/>
  <c r="L1008" i="4"/>
  <c r="H1008" i="5" s="1"/>
  <c r="I1008" i="5" s="1"/>
  <c r="L1007" i="4"/>
  <c r="H1007" i="5" s="1"/>
  <c r="I1007" i="5" s="1"/>
  <c r="L1006" i="4"/>
  <c r="H1006" i="5" s="1"/>
  <c r="I1006" i="5" s="1"/>
  <c r="L1002" i="4"/>
  <c r="H1002" i="5" s="1"/>
  <c r="I1002" i="5" s="1"/>
  <c r="L1001" i="4"/>
  <c r="H1001" i="5" s="1"/>
  <c r="I1001" i="5" s="1"/>
  <c r="L1005" i="4"/>
  <c r="H1005" i="5" s="1"/>
  <c r="I1005" i="5" s="1"/>
  <c r="L1000" i="4"/>
  <c r="H1000" i="5" s="1"/>
  <c r="I1000" i="5" s="1"/>
  <c r="N995" i="4"/>
  <c r="M995" i="5" s="1"/>
  <c r="N995" i="5" s="1"/>
  <c r="L995" i="4"/>
  <c r="H995" i="5" s="1"/>
  <c r="I995" i="5" s="1"/>
  <c r="N994" i="4"/>
  <c r="M994" i="5" s="1"/>
  <c r="N994" i="5" s="1"/>
  <c r="L994" i="4"/>
  <c r="H994" i="5" s="1"/>
  <c r="I994" i="5" s="1"/>
  <c r="N993" i="4"/>
  <c r="M993" i="5" s="1"/>
  <c r="N993" i="5" s="1"/>
  <c r="L993" i="4"/>
  <c r="H993" i="5" s="1"/>
  <c r="I993" i="5" s="1"/>
  <c r="N992" i="4"/>
  <c r="M992" i="5" s="1"/>
  <c r="N992" i="5" s="1"/>
  <c r="L992" i="4"/>
  <c r="H992" i="5" s="1"/>
  <c r="I992" i="5" s="1"/>
  <c r="N991" i="4"/>
  <c r="M991" i="5" s="1"/>
  <c r="N991" i="5" s="1"/>
  <c r="L991" i="4"/>
  <c r="H991" i="5" s="1"/>
  <c r="I991" i="5" s="1"/>
  <c r="N990" i="4"/>
  <c r="M990" i="5" s="1"/>
  <c r="N990" i="5" s="1"/>
  <c r="L990" i="4"/>
  <c r="H990" i="5" s="1"/>
  <c r="I990" i="5" s="1"/>
  <c r="N989" i="4"/>
  <c r="M989" i="5" s="1"/>
  <c r="N989" i="5" s="1"/>
  <c r="L989" i="4"/>
  <c r="H989" i="5" s="1"/>
  <c r="I989" i="5" s="1"/>
  <c r="N988" i="4"/>
  <c r="M988" i="5" s="1"/>
  <c r="N988" i="5" s="1"/>
  <c r="L988" i="4"/>
  <c r="H988" i="5" s="1"/>
  <c r="I988" i="5" s="1"/>
  <c r="N987" i="4"/>
  <c r="M987" i="5" s="1"/>
  <c r="N987" i="5" s="1"/>
  <c r="L987" i="4"/>
  <c r="H987" i="5" s="1"/>
  <c r="I987" i="5" s="1"/>
  <c r="N986" i="4"/>
  <c r="M986" i="5" s="1"/>
  <c r="N986" i="5" s="1"/>
  <c r="N984" i="4"/>
  <c r="M984" i="5" s="1"/>
  <c r="N984" i="5" s="1"/>
  <c r="L984" i="4"/>
  <c r="H984" i="5" s="1"/>
  <c r="I984" i="5" s="1"/>
  <c r="N983" i="4"/>
  <c r="M983" i="5" s="1"/>
  <c r="N983" i="5" s="1"/>
  <c r="L983" i="4"/>
  <c r="H983" i="5" s="1"/>
  <c r="I983" i="5" s="1"/>
  <c r="N982" i="4"/>
  <c r="M982" i="5" s="1"/>
  <c r="N982" i="5" s="1"/>
  <c r="L982" i="4"/>
  <c r="H982" i="5" s="1"/>
  <c r="I982" i="5" s="1"/>
  <c r="N981" i="4"/>
  <c r="M981" i="5" s="1"/>
  <c r="N981" i="5" s="1"/>
  <c r="L981" i="4"/>
  <c r="H981" i="5" s="1"/>
  <c r="I981" i="5" s="1"/>
  <c r="N980" i="4"/>
  <c r="M980" i="5" s="1"/>
  <c r="N980" i="5" s="1"/>
  <c r="L980" i="4"/>
  <c r="H980" i="5" s="1"/>
  <c r="I980" i="5" s="1"/>
  <c r="N979" i="4"/>
  <c r="M979" i="5" s="1"/>
  <c r="N979" i="5" s="1"/>
  <c r="L979" i="4"/>
  <c r="H979" i="5" s="1"/>
  <c r="I979" i="5" s="1"/>
  <c r="N978" i="4"/>
  <c r="M978" i="5" s="1"/>
  <c r="N978" i="5" s="1"/>
  <c r="L978" i="4"/>
  <c r="H978" i="5" s="1"/>
  <c r="I978" i="5" s="1"/>
  <c r="N977" i="4"/>
  <c r="M977" i="5" s="1"/>
  <c r="N977" i="5" s="1"/>
  <c r="L977" i="4"/>
  <c r="H977" i="5" s="1"/>
  <c r="I977" i="5" s="1"/>
  <c r="N976" i="4"/>
  <c r="M976" i="5" s="1"/>
  <c r="N976" i="5" s="1"/>
  <c r="L976" i="4"/>
  <c r="H976" i="5" s="1"/>
  <c r="I976" i="5" s="1"/>
  <c r="N975" i="4"/>
  <c r="M975" i="5" s="1"/>
  <c r="N975" i="5" s="1"/>
  <c r="L975" i="4"/>
  <c r="H975" i="5" s="1"/>
  <c r="I975" i="5" s="1"/>
  <c r="N974" i="4"/>
  <c r="M974" i="5" s="1"/>
  <c r="N974" i="5" s="1"/>
  <c r="L974" i="4"/>
  <c r="H974" i="5" s="1"/>
  <c r="I974" i="5" s="1"/>
  <c r="N973" i="4"/>
  <c r="M973" i="5" s="1"/>
  <c r="N973" i="5" s="1"/>
  <c r="N970" i="4"/>
  <c r="M970" i="5" s="1"/>
  <c r="N970" i="5" s="1"/>
  <c r="L970" i="4"/>
  <c r="H970" i="5" s="1"/>
  <c r="I970" i="5" s="1"/>
  <c r="N969" i="4"/>
  <c r="M969" i="5" s="1"/>
  <c r="N969" i="5" s="1"/>
  <c r="L969" i="4"/>
  <c r="H969" i="5" s="1"/>
  <c r="I969" i="5" s="1"/>
  <c r="N968" i="4"/>
  <c r="M968" i="5" s="1"/>
  <c r="N968" i="5" s="1"/>
  <c r="L968" i="4"/>
  <c r="H968" i="5" s="1"/>
  <c r="I968" i="5" s="1"/>
  <c r="N967" i="4"/>
  <c r="M967" i="5" s="1"/>
  <c r="N967" i="5" s="1"/>
  <c r="L967" i="4"/>
  <c r="H967" i="5" s="1"/>
  <c r="I967" i="5" s="1"/>
  <c r="N964" i="4"/>
  <c r="M964" i="5" s="1"/>
  <c r="N964" i="5" s="1"/>
  <c r="L964" i="4"/>
  <c r="H964" i="5" s="1"/>
  <c r="I964" i="5" s="1"/>
  <c r="N963" i="4"/>
  <c r="M963" i="5" s="1"/>
  <c r="N963" i="5" s="1"/>
  <c r="L963" i="4"/>
  <c r="H963" i="5" s="1"/>
  <c r="I963" i="5" s="1"/>
  <c r="N962" i="4"/>
  <c r="M962" i="5" s="1"/>
  <c r="N962" i="5" s="1"/>
  <c r="L962" i="4"/>
  <c r="H962" i="5" s="1"/>
  <c r="I962" i="5" s="1"/>
  <c r="N957" i="4"/>
  <c r="M957" i="5" s="1"/>
  <c r="N957" i="5" s="1"/>
  <c r="L957" i="4"/>
  <c r="H957" i="5" s="1"/>
  <c r="I957" i="5" s="1"/>
  <c r="N956" i="4"/>
  <c r="M956" i="5" s="1"/>
  <c r="N956" i="5" s="1"/>
  <c r="L956" i="4"/>
  <c r="H956" i="5" s="1"/>
  <c r="I956" i="5" s="1"/>
  <c r="N955" i="4"/>
  <c r="M955" i="5" s="1"/>
  <c r="N955" i="5" s="1"/>
  <c r="L955" i="4"/>
  <c r="H955" i="5" s="1"/>
  <c r="I955" i="5" s="1"/>
  <c r="N954" i="4"/>
  <c r="M954" i="5" s="1"/>
  <c r="N954" i="5" s="1"/>
  <c r="L954" i="4"/>
  <c r="H954" i="5" s="1"/>
  <c r="I954" i="5" s="1"/>
  <c r="N953" i="4"/>
  <c r="M953" i="5" s="1"/>
  <c r="N953" i="5" s="1"/>
  <c r="L953" i="4"/>
  <c r="H953" i="5" s="1"/>
  <c r="I953" i="5" s="1"/>
  <c r="N952" i="4"/>
  <c r="M952" i="5" s="1"/>
  <c r="N952" i="5" s="1"/>
  <c r="L952" i="4"/>
  <c r="H952" i="5" s="1"/>
  <c r="I952" i="5" s="1"/>
  <c r="N951" i="4"/>
  <c r="M951" i="5" s="1"/>
  <c r="N951" i="5" s="1"/>
  <c r="L951" i="4"/>
  <c r="H951" i="5" s="1"/>
  <c r="I951" i="5" s="1"/>
  <c r="N950" i="4"/>
  <c r="M950" i="5" s="1"/>
  <c r="N950" i="5" s="1"/>
  <c r="L950" i="4"/>
  <c r="H950" i="5" s="1"/>
  <c r="I950" i="5" s="1"/>
  <c r="N949" i="4"/>
  <c r="M949" i="5" s="1"/>
  <c r="N949" i="5" s="1"/>
  <c r="L949" i="4"/>
  <c r="H949" i="5" s="1"/>
  <c r="I949" i="5" s="1"/>
  <c r="N948" i="4"/>
  <c r="M948" i="5" s="1"/>
  <c r="N948" i="5" s="1"/>
  <c r="N946" i="4"/>
  <c r="M946" i="5" s="1"/>
  <c r="N946" i="5" s="1"/>
  <c r="L946" i="4"/>
  <c r="H946" i="5" s="1"/>
  <c r="I946" i="5" s="1"/>
  <c r="N945" i="4"/>
  <c r="M945" i="5" s="1"/>
  <c r="N945" i="5" s="1"/>
  <c r="L945" i="4"/>
  <c r="H945" i="5" s="1"/>
  <c r="I945" i="5" s="1"/>
  <c r="N944" i="4"/>
  <c r="M944" i="5" s="1"/>
  <c r="N944" i="5" s="1"/>
  <c r="L944" i="4"/>
  <c r="H944" i="5" s="1"/>
  <c r="I944" i="5" s="1"/>
  <c r="N943" i="4"/>
  <c r="M943" i="5" s="1"/>
  <c r="N943" i="5" s="1"/>
  <c r="L943" i="4"/>
  <c r="H943" i="5" s="1"/>
  <c r="I943" i="5" s="1"/>
  <c r="N942" i="4"/>
  <c r="M942" i="5" s="1"/>
  <c r="N942" i="5" s="1"/>
  <c r="L942" i="4"/>
  <c r="H942" i="5" s="1"/>
  <c r="I942" i="5" s="1"/>
  <c r="N941" i="4"/>
  <c r="M941" i="5" s="1"/>
  <c r="N941" i="5" s="1"/>
  <c r="L941" i="4"/>
  <c r="H941" i="5" s="1"/>
  <c r="I941" i="5" s="1"/>
  <c r="N940" i="4"/>
  <c r="M940" i="5" s="1"/>
  <c r="N940" i="5" s="1"/>
  <c r="L940" i="4"/>
  <c r="H940" i="5" s="1"/>
  <c r="I940" i="5" s="1"/>
  <c r="N939" i="4"/>
  <c r="M939" i="5" s="1"/>
  <c r="N939" i="5" s="1"/>
  <c r="L939" i="4"/>
  <c r="H939" i="5" s="1"/>
  <c r="I939" i="5" s="1"/>
  <c r="N938" i="4"/>
  <c r="M938" i="5" s="1"/>
  <c r="N938" i="5" s="1"/>
  <c r="L938" i="4"/>
  <c r="H938" i="5" s="1"/>
  <c r="I938" i="5" s="1"/>
  <c r="N937" i="4"/>
  <c r="M937" i="5" s="1"/>
  <c r="N937" i="5" s="1"/>
  <c r="L937" i="4"/>
  <c r="H937" i="5" s="1"/>
  <c r="I937" i="5" s="1"/>
  <c r="N936" i="4"/>
  <c r="M936" i="5" s="1"/>
  <c r="N936" i="5" s="1"/>
  <c r="L936" i="4"/>
  <c r="H936" i="5" s="1"/>
  <c r="I936" i="5" s="1"/>
  <c r="N935" i="4"/>
  <c r="M935" i="5" s="1"/>
  <c r="N935" i="5" s="1"/>
  <c r="N932" i="4"/>
  <c r="M932" i="5" s="1"/>
  <c r="N932" i="5" s="1"/>
  <c r="N931" i="4"/>
  <c r="M931" i="5" s="1"/>
  <c r="N931" i="5" s="1"/>
  <c r="N930" i="4"/>
  <c r="M930" i="5" s="1"/>
  <c r="N930" i="5" s="1"/>
  <c r="N926" i="4"/>
  <c r="M926" i="5" s="1"/>
  <c r="N926" i="5" s="1"/>
  <c r="N925" i="4"/>
  <c r="M925" i="5" s="1"/>
  <c r="N925" i="5" s="1"/>
  <c r="N929" i="4"/>
  <c r="M929" i="5" s="1"/>
  <c r="N929" i="5" s="1"/>
  <c r="N924" i="4"/>
  <c r="M924" i="5" s="1"/>
  <c r="N924" i="5" s="1"/>
  <c r="L932" i="4"/>
  <c r="H932" i="5" s="1"/>
  <c r="I932" i="5" s="1"/>
  <c r="L931" i="4"/>
  <c r="H931" i="5" s="1"/>
  <c r="I931" i="5" s="1"/>
  <c r="L930" i="4"/>
  <c r="H930" i="5" s="1"/>
  <c r="I930" i="5" s="1"/>
  <c r="L926" i="4"/>
  <c r="H926" i="5" s="1"/>
  <c r="I926" i="5" s="1"/>
  <c r="L925" i="4"/>
  <c r="H925" i="5" s="1"/>
  <c r="I925" i="5" s="1"/>
  <c r="L929" i="4"/>
  <c r="H929" i="5" s="1"/>
  <c r="I929" i="5" s="1"/>
  <c r="L924" i="4"/>
  <c r="H924" i="5" s="1"/>
  <c r="I924" i="5" s="1"/>
  <c r="N919" i="4"/>
  <c r="M919" i="5" s="1"/>
  <c r="N919" i="5" s="1"/>
  <c r="L919" i="4"/>
  <c r="H919" i="5" s="1"/>
  <c r="I919" i="5" s="1"/>
  <c r="N918" i="4"/>
  <c r="M918" i="5" s="1"/>
  <c r="N918" i="5" s="1"/>
  <c r="L918" i="4"/>
  <c r="H918" i="5" s="1"/>
  <c r="I918" i="5" s="1"/>
  <c r="N917" i="4"/>
  <c r="M917" i="5" s="1"/>
  <c r="N917" i="5" s="1"/>
  <c r="L917" i="4"/>
  <c r="H917" i="5" s="1"/>
  <c r="I917" i="5" s="1"/>
  <c r="N916" i="4"/>
  <c r="M916" i="5" s="1"/>
  <c r="N916" i="5" s="1"/>
  <c r="L916" i="4"/>
  <c r="H916" i="5" s="1"/>
  <c r="I916" i="5" s="1"/>
  <c r="N915" i="4"/>
  <c r="M915" i="5" s="1"/>
  <c r="N915" i="5" s="1"/>
  <c r="L915" i="4"/>
  <c r="H915" i="5" s="1"/>
  <c r="I915" i="5" s="1"/>
  <c r="N914" i="4"/>
  <c r="M914" i="5" s="1"/>
  <c r="N914" i="5" s="1"/>
  <c r="L914" i="4"/>
  <c r="H914" i="5" s="1"/>
  <c r="I914" i="5" s="1"/>
  <c r="N913" i="4"/>
  <c r="M913" i="5" s="1"/>
  <c r="N913" i="5" s="1"/>
  <c r="L913" i="4"/>
  <c r="H913" i="5" s="1"/>
  <c r="I913" i="5" s="1"/>
  <c r="N912" i="4"/>
  <c r="M912" i="5" s="1"/>
  <c r="N912" i="5" s="1"/>
  <c r="L912" i="4"/>
  <c r="H912" i="5" s="1"/>
  <c r="I912" i="5" s="1"/>
  <c r="N911" i="4"/>
  <c r="M911" i="5" s="1"/>
  <c r="N911" i="5" s="1"/>
  <c r="L911" i="4"/>
  <c r="H911" i="5" s="1"/>
  <c r="I911" i="5" s="1"/>
  <c r="N910" i="4"/>
  <c r="M910" i="5" s="1"/>
  <c r="N910" i="5" s="1"/>
  <c r="N908" i="4"/>
  <c r="M908" i="5" s="1"/>
  <c r="N908" i="5" s="1"/>
  <c r="L908" i="4"/>
  <c r="H908" i="5" s="1"/>
  <c r="I908" i="5" s="1"/>
  <c r="N907" i="4"/>
  <c r="M907" i="5" s="1"/>
  <c r="N907" i="5" s="1"/>
  <c r="L907" i="4"/>
  <c r="H907" i="5" s="1"/>
  <c r="I907" i="5" s="1"/>
  <c r="N906" i="4"/>
  <c r="M906" i="5" s="1"/>
  <c r="N906" i="5" s="1"/>
  <c r="L906" i="4"/>
  <c r="H906" i="5" s="1"/>
  <c r="I906" i="5" s="1"/>
  <c r="N905" i="4"/>
  <c r="M905" i="5" s="1"/>
  <c r="N905" i="5" s="1"/>
  <c r="L905" i="4"/>
  <c r="H905" i="5" s="1"/>
  <c r="I905" i="5" s="1"/>
  <c r="N904" i="4"/>
  <c r="M904" i="5" s="1"/>
  <c r="N904" i="5" s="1"/>
  <c r="L904" i="4"/>
  <c r="H904" i="5" s="1"/>
  <c r="I904" i="5" s="1"/>
  <c r="N903" i="4"/>
  <c r="M903" i="5" s="1"/>
  <c r="N903" i="5" s="1"/>
  <c r="L903" i="4"/>
  <c r="H903" i="5" s="1"/>
  <c r="I903" i="5" s="1"/>
  <c r="N902" i="4"/>
  <c r="M902" i="5" s="1"/>
  <c r="N902" i="5" s="1"/>
  <c r="L902" i="4"/>
  <c r="H902" i="5" s="1"/>
  <c r="I902" i="5" s="1"/>
  <c r="N901" i="4"/>
  <c r="M901" i="5" s="1"/>
  <c r="N901" i="5" s="1"/>
  <c r="L901" i="4"/>
  <c r="H901" i="5" s="1"/>
  <c r="I901" i="5" s="1"/>
  <c r="N900" i="4"/>
  <c r="M900" i="5" s="1"/>
  <c r="N900" i="5" s="1"/>
  <c r="L900" i="4"/>
  <c r="H900" i="5" s="1"/>
  <c r="I900" i="5" s="1"/>
  <c r="N899" i="4"/>
  <c r="M899" i="5" s="1"/>
  <c r="N899" i="5" s="1"/>
  <c r="L899" i="4"/>
  <c r="H899" i="5" s="1"/>
  <c r="I899" i="5" s="1"/>
  <c r="N898" i="4"/>
  <c r="M898" i="5" s="1"/>
  <c r="N898" i="5" s="1"/>
  <c r="L898" i="4"/>
  <c r="H898" i="5" s="1"/>
  <c r="I898" i="5" s="1"/>
  <c r="N897" i="4"/>
  <c r="M897" i="5" s="1"/>
  <c r="N897" i="5" s="1"/>
  <c r="N894" i="4"/>
  <c r="M894" i="5" s="1"/>
  <c r="N894" i="5" s="1"/>
  <c r="L894" i="4"/>
  <c r="H894" i="5" s="1"/>
  <c r="I894" i="5" s="1"/>
  <c r="N893" i="4"/>
  <c r="M893" i="5" s="1"/>
  <c r="N893" i="5" s="1"/>
  <c r="L893" i="4"/>
  <c r="H893" i="5" s="1"/>
  <c r="I893" i="5" s="1"/>
  <c r="N892" i="4"/>
  <c r="M892" i="5" s="1"/>
  <c r="N892" i="5" s="1"/>
  <c r="L892" i="4"/>
  <c r="H892" i="5" s="1"/>
  <c r="I892" i="5" s="1"/>
  <c r="N891" i="4"/>
  <c r="M891" i="5" s="1"/>
  <c r="N891" i="5" s="1"/>
  <c r="N888" i="4"/>
  <c r="M888" i="5" s="1"/>
  <c r="N888" i="5" s="1"/>
  <c r="L888" i="4"/>
  <c r="H888" i="5" s="1"/>
  <c r="I888" i="5" s="1"/>
  <c r="N887" i="4"/>
  <c r="M887" i="5" s="1"/>
  <c r="N887" i="5" s="1"/>
  <c r="L887" i="4"/>
  <c r="H887" i="5" s="1"/>
  <c r="I887" i="5" s="1"/>
  <c r="N886" i="4"/>
  <c r="M886" i="5" s="1"/>
  <c r="N886" i="5" s="1"/>
  <c r="L891" i="4"/>
  <c r="H891" i="5" s="1"/>
  <c r="I891" i="5" s="1"/>
  <c r="L886" i="4"/>
  <c r="H886" i="5" s="1"/>
  <c r="I886" i="5" s="1"/>
  <c r="N881" i="4"/>
  <c r="M881" i="5" s="1"/>
  <c r="N881" i="5" s="1"/>
  <c r="L881" i="4"/>
  <c r="H881" i="5" s="1"/>
  <c r="I881" i="5" s="1"/>
  <c r="N880" i="4"/>
  <c r="M880" i="5" s="1"/>
  <c r="N880" i="5" s="1"/>
  <c r="L880" i="4"/>
  <c r="H880" i="5" s="1"/>
  <c r="I880" i="5" s="1"/>
  <c r="N879" i="4"/>
  <c r="M879" i="5" s="1"/>
  <c r="N879" i="5" s="1"/>
  <c r="L879" i="4"/>
  <c r="H879" i="5" s="1"/>
  <c r="I879" i="5" s="1"/>
  <c r="N878" i="4"/>
  <c r="M878" i="5" s="1"/>
  <c r="N878" i="5" s="1"/>
  <c r="L878" i="4"/>
  <c r="H878" i="5" s="1"/>
  <c r="I878" i="5" s="1"/>
  <c r="N877" i="4"/>
  <c r="M877" i="5" s="1"/>
  <c r="N877" i="5" s="1"/>
  <c r="L877" i="4"/>
  <c r="H877" i="5" s="1"/>
  <c r="I877" i="5" s="1"/>
  <c r="N876" i="4"/>
  <c r="M876" i="5" s="1"/>
  <c r="N876" i="5" s="1"/>
  <c r="L876" i="4"/>
  <c r="H876" i="5" s="1"/>
  <c r="I876" i="5" s="1"/>
  <c r="N875" i="4"/>
  <c r="M875" i="5" s="1"/>
  <c r="N875" i="5" s="1"/>
  <c r="L875" i="4"/>
  <c r="H875" i="5" s="1"/>
  <c r="I875" i="5" s="1"/>
  <c r="N874" i="4"/>
  <c r="M874" i="5" s="1"/>
  <c r="N874" i="5" s="1"/>
  <c r="L874" i="4"/>
  <c r="H874" i="5" s="1"/>
  <c r="I874" i="5" s="1"/>
  <c r="N873" i="4"/>
  <c r="M873" i="5" s="1"/>
  <c r="N873" i="5" s="1"/>
  <c r="L873" i="4"/>
  <c r="H873" i="5" s="1"/>
  <c r="I873" i="5" s="1"/>
  <c r="N872" i="4"/>
  <c r="M872" i="5" s="1"/>
  <c r="N872" i="5" s="1"/>
  <c r="N870" i="4"/>
  <c r="M870" i="5" s="1"/>
  <c r="N870" i="5" s="1"/>
  <c r="L870" i="4"/>
  <c r="H870" i="5" s="1"/>
  <c r="I870" i="5" s="1"/>
  <c r="N869" i="4"/>
  <c r="M869" i="5" s="1"/>
  <c r="N869" i="5" s="1"/>
  <c r="L869" i="4"/>
  <c r="H869" i="5" s="1"/>
  <c r="I869" i="5" s="1"/>
  <c r="N868" i="4"/>
  <c r="M868" i="5" s="1"/>
  <c r="N868" i="5" s="1"/>
  <c r="L868" i="4"/>
  <c r="H868" i="5" s="1"/>
  <c r="I868" i="5" s="1"/>
  <c r="N867" i="4"/>
  <c r="M867" i="5" s="1"/>
  <c r="N867" i="5" s="1"/>
  <c r="L867" i="4"/>
  <c r="H867" i="5" s="1"/>
  <c r="I867" i="5" s="1"/>
  <c r="N866" i="4"/>
  <c r="M866" i="5" s="1"/>
  <c r="N866" i="5" s="1"/>
  <c r="L866" i="4"/>
  <c r="H866" i="5" s="1"/>
  <c r="I866" i="5" s="1"/>
  <c r="N865" i="4"/>
  <c r="M865" i="5" s="1"/>
  <c r="N865" i="5" s="1"/>
  <c r="L865" i="4"/>
  <c r="H865" i="5" s="1"/>
  <c r="I865" i="5" s="1"/>
  <c r="N864" i="4"/>
  <c r="M864" i="5" s="1"/>
  <c r="N864" i="5" s="1"/>
  <c r="L864" i="4"/>
  <c r="H864" i="5" s="1"/>
  <c r="I864" i="5" s="1"/>
  <c r="N863" i="4"/>
  <c r="M863" i="5" s="1"/>
  <c r="N863" i="5" s="1"/>
  <c r="L863" i="4"/>
  <c r="H863" i="5" s="1"/>
  <c r="I863" i="5" s="1"/>
  <c r="N862" i="4"/>
  <c r="M862" i="5" s="1"/>
  <c r="N862" i="5" s="1"/>
  <c r="L862" i="4"/>
  <c r="H862" i="5" s="1"/>
  <c r="I862" i="5" s="1"/>
  <c r="N861" i="4"/>
  <c r="M861" i="5" s="1"/>
  <c r="N861" i="5" s="1"/>
  <c r="L861" i="4"/>
  <c r="H861" i="5" s="1"/>
  <c r="I861" i="5" s="1"/>
  <c r="N860" i="4"/>
  <c r="M860" i="5" s="1"/>
  <c r="N860" i="5" s="1"/>
  <c r="L860" i="4"/>
  <c r="H860" i="5" s="1"/>
  <c r="I860" i="5" s="1"/>
  <c r="N859" i="4"/>
  <c r="M859" i="5" s="1"/>
  <c r="N859" i="5" s="1"/>
  <c r="N856" i="4"/>
  <c r="M856" i="5" s="1"/>
  <c r="N856" i="5" s="1"/>
  <c r="L856" i="4"/>
  <c r="H856" i="5" s="1"/>
  <c r="I856" i="5" s="1"/>
  <c r="N855" i="4"/>
  <c r="M855" i="5" s="1"/>
  <c r="N855" i="5" s="1"/>
  <c r="L855" i="4"/>
  <c r="H855" i="5" s="1"/>
  <c r="I855" i="5" s="1"/>
  <c r="N854" i="4"/>
  <c r="M854" i="5" s="1"/>
  <c r="N854" i="5" s="1"/>
  <c r="L854" i="4"/>
  <c r="H854" i="5" s="1"/>
  <c r="I854" i="5" s="1"/>
  <c r="N850" i="4"/>
  <c r="M850" i="5" s="1"/>
  <c r="N850" i="5" s="1"/>
  <c r="L850" i="4"/>
  <c r="H850" i="5" s="1"/>
  <c r="I850" i="5" s="1"/>
  <c r="N849" i="4"/>
  <c r="M849" i="5" s="1"/>
  <c r="N849" i="5" s="1"/>
  <c r="L849" i="4"/>
  <c r="H849" i="5" s="1"/>
  <c r="I849" i="5" s="1"/>
  <c r="N853" i="4"/>
  <c r="M853" i="5" s="1"/>
  <c r="N853" i="5" s="1"/>
  <c r="N848" i="4"/>
  <c r="M848" i="5" s="1"/>
  <c r="N848" i="5" s="1"/>
  <c r="L853" i="4"/>
  <c r="H853" i="5" s="1"/>
  <c r="I853" i="5" s="1"/>
  <c r="L848" i="4"/>
  <c r="H848" i="5" s="1"/>
  <c r="I848" i="5" s="1"/>
  <c r="N843" i="4"/>
  <c r="M843" i="5" s="1"/>
  <c r="N843" i="5" s="1"/>
  <c r="L843" i="4"/>
  <c r="H843" i="5" s="1"/>
  <c r="I843" i="5" s="1"/>
  <c r="N842" i="4"/>
  <c r="M842" i="5" s="1"/>
  <c r="N842" i="5" s="1"/>
  <c r="L842" i="4"/>
  <c r="H842" i="5" s="1"/>
  <c r="I842" i="5" s="1"/>
  <c r="N841" i="4"/>
  <c r="M841" i="5" s="1"/>
  <c r="N841" i="5" s="1"/>
  <c r="L841" i="4"/>
  <c r="H841" i="5" s="1"/>
  <c r="I841" i="5" s="1"/>
  <c r="N840" i="4"/>
  <c r="M840" i="5" s="1"/>
  <c r="N840" i="5" s="1"/>
  <c r="L840" i="4"/>
  <c r="H840" i="5" s="1"/>
  <c r="I840" i="5" s="1"/>
  <c r="N839" i="4"/>
  <c r="M839" i="5" s="1"/>
  <c r="N839" i="5" s="1"/>
  <c r="L839" i="4"/>
  <c r="H839" i="5" s="1"/>
  <c r="I839" i="5" s="1"/>
  <c r="N838" i="4"/>
  <c r="M838" i="5" s="1"/>
  <c r="N838" i="5" s="1"/>
  <c r="L838" i="4"/>
  <c r="H838" i="5" s="1"/>
  <c r="I838" i="5" s="1"/>
  <c r="N837" i="4"/>
  <c r="M837" i="5" s="1"/>
  <c r="N837" i="5" s="1"/>
  <c r="L837" i="4"/>
  <c r="H837" i="5" s="1"/>
  <c r="I837" i="5" s="1"/>
  <c r="N836" i="4"/>
  <c r="M836" i="5" s="1"/>
  <c r="N836" i="5" s="1"/>
  <c r="L836" i="4"/>
  <c r="H836" i="5" s="1"/>
  <c r="I836" i="5" s="1"/>
  <c r="N835" i="4"/>
  <c r="M835" i="5" s="1"/>
  <c r="N835" i="5" s="1"/>
  <c r="L835" i="4"/>
  <c r="H835" i="5" s="1"/>
  <c r="I835" i="5" s="1"/>
  <c r="N834" i="4"/>
  <c r="M834" i="5" s="1"/>
  <c r="N834" i="5" s="1"/>
  <c r="N832" i="4"/>
  <c r="M832" i="5" s="1"/>
  <c r="N832" i="5" s="1"/>
  <c r="L832" i="4"/>
  <c r="H832" i="5" s="1"/>
  <c r="I832" i="5" s="1"/>
  <c r="N831" i="4"/>
  <c r="M831" i="5" s="1"/>
  <c r="N831" i="5" s="1"/>
  <c r="L831" i="4"/>
  <c r="H831" i="5" s="1"/>
  <c r="I831" i="5" s="1"/>
  <c r="N830" i="4"/>
  <c r="M830" i="5" s="1"/>
  <c r="N830" i="5" s="1"/>
  <c r="L830" i="4"/>
  <c r="H830" i="5" s="1"/>
  <c r="I830" i="5" s="1"/>
  <c r="N829" i="4"/>
  <c r="M829" i="5" s="1"/>
  <c r="N829" i="5" s="1"/>
  <c r="L829" i="4"/>
  <c r="H829" i="5" s="1"/>
  <c r="I829" i="5" s="1"/>
  <c r="N828" i="4"/>
  <c r="M828" i="5" s="1"/>
  <c r="N828" i="5" s="1"/>
  <c r="L828" i="4"/>
  <c r="H828" i="5" s="1"/>
  <c r="I828" i="5" s="1"/>
  <c r="N827" i="4"/>
  <c r="M827" i="5" s="1"/>
  <c r="N827" i="5" s="1"/>
  <c r="L827" i="4"/>
  <c r="H827" i="5" s="1"/>
  <c r="I827" i="5" s="1"/>
  <c r="N826" i="4"/>
  <c r="M826" i="5" s="1"/>
  <c r="N826" i="5" s="1"/>
  <c r="L826" i="4"/>
  <c r="H826" i="5" s="1"/>
  <c r="I826" i="5" s="1"/>
  <c r="N825" i="4"/>
  <c r="M825" i="5" s="1"/>
  <c r="N825" i="5" s="1"/>
  <c r="L825" i="4"/>
  <c r="H825" i="5" s="1"/>
  <c r="I825" i="5" s="1"/>
  <c r="N824" i="4"/>
  <c r="M824" i="5" s="1"/>
  <c r="N824" i="5" s="1"/>
  <c r="L824" i="4"/>
  <c r="H824" i="5" s="1"/>
  <c r="I824" i="5" s="1"/>
  <c r="N823" i="4"/>
  <c r="M823" i="5" s="1"/>
  <c r="N823" i="5" s="1"/>
  <c r="L823" i="4"/>
  <c r="H823" i="5" s="1"/>
  <c r="I823" i="5" s="1"/>
  <c r="N822" i="4"/>
  <c r="M822" i="5" s="1"/>
  <c r="N822" i="5" s="1"/>
  <c r="L822" i="4"/>
  <c r="H822" i="5" s="1"/>
  <c r="I822" i="5" s="1"/>
  <c r="N821" i="4"/>
  <c r="M821" i="5" s="1"/>
  <c r="N821" i="5" s="1"/>
  <c r="N818" i="4"/>
  <c r="M818" i="5" s="1"/>
  <c r="N818" i="5" s="1"/>
  <c r="L818" i="4"/>
  <c r="H818" i="5" s="1"/>
  <c r="I818" i="5" s="1"/>
  <c r="N817" i="4"/>
  <c r="M817" i="5" s="1"/>
  <c r="N817" i="5" s="1"/>
  <c r="L817" i="4"/>
  <c r="H817" i="5" s="1"/>
  <c r="I817" i="5" s="1"/>
  <c r="N816" i="4"/>
  <c r="M816" i="5" s="1"/>
  <c r="N816" i="5" s="1"/>
  <c r="L816" i="4"/>
  <c r="H816" i="5" s="1"/>
  <c r="I816" i="5" s="1"/>
  <c r="N815" i="4"/>
  <c r="M815" i="5" s="1"/>
  <c r="N815" i="5" s="1"/>
  <c r="N812" i="4"/>
  <c r="M812" i="5" s="1"/>
  <c r="N812" i="5" s="1"/>
  <c r="L812" i="4"/>
  <c r="H812" i="5" s="1"/>
  <c r="I812" i="5" s="1"/>
  <c r="N811" i="4"/>
  <c r="M811" i="5" s="1"/>
  <c r="N811" i="5" s="1"/>
  <c r="L811" i="4"/>
  <c r="H811" i="5" s="1"/>
  <c r="I811" i="5" s="1"/>
  <c r="N810" i="4"/>
  <c r="M810" i="5" s="1"/>
  <c r="N810" i="5" s="1"/>
  <c r="L815" i="4"/>
  <c r="H815" i="5" s="1"/>
  <c r="I815" i="5" s="1"/>
  <c r="L810" i="4"/>
  <c r="H810" i="5" s="1"/>
  <c r="I810" i="5" s="1"/>
  <c r="N805" i="4"/>
  <c r="M805" i="5" s="1"/>
  <c r="N805" i="5" s="1"/>
  <c r="L805" i="4"/>
  <c r="H805" i="5" s="1"/>
  <c r="I805" i="5" s="1"/>
  <c r="N804" i="4"/>
  <c r="M804" i="5" s="1"/>
  <c r="N804" i="5" s="1"/>
  <c r="L804" i="4"/>
  <c r="H804" i="5" s="1"/>
  <c r="I804" i="5" s="1"/>
  <c r="N803" i="4"/>
  <c r="M803" i="5" s="1"/>
  <c r="N803" i="5" s="1"/>
  <c r="L803" i="4"/>
  <c r="H803" i="5" s="1"/>
  <c r="I803" i="5" s="1"/>
  <c r="N802" i="4"/>
  <c r="M802" i="5" s="1"/>
  <c r="N802" i="5" s="1"/>
  <c r="L802" i="4"/>
  <c r="H802" i="5" s="1"/>
  <c r="I802" i="5" s="1"/>
  <c r="N801" i="4"/>
  <c r="M801" i="5" s="1"/>
  <c r="N801" i="5" s="1"/>
  <c r="L801" i="4"/>
  <c r="H801" i="5" s="1"/>
  <c r="I801" i="5" s="1"/>
  <c r="N800" i="4"/>
  <c r="M800" i="5" s="1"/>
  <c r="N800" i="5" s="1"/>
  <c r="L800" i="4"/>
  <c r="H800" i="5" s="1"/>
  <c r="I800" i="5" s="1"/>
  <c r="N799" i="4"/>
  <c r="M799" i="5" s="1"/>
  <c r="N799" i="5" s="1"/>
  <c r="L799" i="4"/>
  <c r="H799" i="5" s="1"/>
  <c r="I799" i="5" s="1"/>
  <c r="N798" i="4"/>
  <c r="M798" i="5" s="1"/>
  <c r="N798" i="5" s="1"/>
  <c r="L798" i="4"/>
  <c r="H798" i="5" s="1"/>
  <c r="I798" i="5" s="1"/>
  <c r="N797" i="4"/>
  <c r="M797" i="5" s="1"/>
  <c r="N797" i="5" s="1"/>
  <c r="L797" i="4"/>
  <c r="H797" i="5" s="1"/>
  <c r="I797" i="5" s="1"/>
  <c r="N796" i="4"/>
  <c r="M796" i="5" s="1"/>
  <c r="N796" i="5" s="1"/>
  <c r="N794" i="4"/>
  <c r="M794" i="5" s="1"/>
  <c r="N794" i="5" s="1"/>
  <c r="N793" i="4"/>
  <c r="M793" i="5" s="1"/>
  <c r="N793" i="5" s="1"/>
  <c r="N792" i="4"/>
  <c r="M792" i="5" s="1"/>
  <c r="N792" i="5" s="1"/>
  <c r="N791" i="4"/>
  <c r="M791" i="5" s="1"/>
  <c r="N791" i="5" s="1"/>
  <c r="N790" i="4"/>
  <c r="M790" i="5" s="1"/>
  <c r="N790" i="5" s="1"/>
  <c r="N789" i="4"/>
  <c r="M789" i="5" s="1"/>
  <c r="N789" i="5" s="1"/>
  <c r="N788" i="4"/>
  <c r="M788" i="5" s="1"/>
  <c r="N788" i="5" s="1"/>
  <c r="N787" i="4"/>
  <c r="M787" i="5" s="1"/>
  <c r="N787" i="5" s="1"/>
  <c r="N786" i="4"/>
  <c r="M786" i="5" s="1"/>
  <c r="N786" i="5" s="1"/>
  <c r="N785" i="4"/>
  <c r="M785" i="5" s="1"/>
  <c r="N785" i="5" s="1"/>
  <c r="L794" i="4"/>
  <c r="H794" i="5" s="1"/>
  <c r="I794" i="5" s="1"/>
  <c r="L793" i="4"/>
  <c r="H793" i="5" s="1"/>
  <c r="I793" i="5" s="1"/>
  <c r="L792" i="4"/>
  <c r="H792" i="5" s="1"/>
  <c r="I792" i="5" s="1"/>
  <c r="L791" i="4"/>
  <c r="H791" i="5" s="1"/>
  <c r="I791" i="5" s="1"/>
  <c r="L790" i="4"/>
  <c r="H790" i="5" s="1"/>
  <c r="I790" i="5" s="1"/>
  <c r="L789" i="4"/>
  <c r="H789" i="5" s="1"/>
  <c r="I789" i="5" s="1"/>
  <c r="L788" i="4"/>
  <c r="H788" i="5" s="1"/>
  <c r="I788" i="5" s="1"/>
  <c r="L787" i="4"/>
  <c r="H787" i="5" s="1"/>
  <c r="I787" i="5" s="1"/>
  <c r="L786" i="4"/>
  <c r="H786" i="5" s="1"/>
  <c r="I786" i="5" s="1"/>
  <c r="L785" i="4"/>
  <c r="H785" i="5" s="1"/>
  <c r="I785" i="5" s="1"/>
  <c r="L784" i="4"/>
  <c r="H784" i="5" s="1"/>
  <c r="I784" i="5" s="1"/>
  <c r="N784" i="4"/>
  <c r="M784" i="5" s="1"/>
  <c r="N784" i="5" s="1"/>
  <c r="N783" i="4"/>
  <c r="M783" i="5" s="1"/>
  <c r="N783" i="5" s="1"/>
  <c r="N3100" i="4"/>
  <c r="M3100" i="5" s="1"/>
  <c r="N3100" i="5" s="1"/>
  <c r="L3100" i="4"/>
  <c r="H3100" i="5" s="1"/>
  <c r="I3100" i="5" s="1"/>
  <c r="N3097" i="4"/>
  <c r="M3097" i="5" s="1"/>
  <c r="N3097" i="5" s="1"/>
  <c r="L3097" i="4"/>
  <c r="H3097" i="5" s="1"/>
  <c r="I3097" i="5" s="1"/>
  <c r="N3096" i="4"/>
  <c r="M3096" i="5" s="1"/>
  <c r="N3096" i="5" s="1"/>
  <c r="N3095" i="4"/>
  <c r="M3095" i="5" s="1"/>
  <c r="N3095" i="5" s="1"/>
  <c r="N3090" i="4"/>
  <c r="M3090" i="5" s="1"/>
  <c r="N3090" i="5" s="1"/>
  <c r="L3090" i="4"/>
  <c r="H3090" i="5" s="1"/>
  <c r="I3090" i="5" s="1"/>
  <c r="N3089" i="4"/>
  <c r="M3089" i="5" s="1"/>
  <c r="N3089" i="5" s="1"/>
  <c r="L3089" i="4"/>
  <c r="H3089" i="5" s="1"/>
  <c r="I3089" i="5" s="1"/>
  <c r="N3088" i="4"/>
  <c r="M3088" i="5" s="1"/>
  <c r="N3088" i="5" s="1"/>
  <c r="L3088" i="4"/>
  <c r="H3088" i="5" s="1"/>
  <c r="I3088" i="5" s="1"/>
  <c r="N3086" i="4"/>
  <c r="M3086" i="5" s="1"/>
  <c r="N3086" i="5" s="1"/>
  <c r="N3085" i="4"/>
  <c r="M3085" i="5" s="1"/>
  <c r="N3085" i="5" s="1"/>
  <c r="N3084" i="4"/>
  <c r="M3084" i="5" s="1"/>
  <c r="N3084" i="5" s="1"/>
  <c r="N3083" i="4"/>
  <c r="M3083" i="5" s="1"/>
  <c r="N3083" i="5" s="1"/>
  <c r="N3082" i="4"/>
  <c r="M3082" i="5" s="1"/>
  <c r="N3082" i="5" s="1"/>
  <c r="L753" i="4"/>
  <c r="H753" i="5" s="1"/>
  <c r="I753" i="5" s="1"/>
  <c r="L752" i="4"/>
  <c r="H752" i="5" s="1"/>
  <c r="I752" i="5" s="1"/>
  <c r="H711" i="5"/>
  <c r="I711" i="5" s="1"/>
  <c r="I710" i="5"/>
  <c r="H706" i="5"/>
  <c r="I706" i="5" s="1"/>
  <c r="H700" i="5"/>
  <c r="I700" i="5" s="1"/>
  <c r="N697" i="4"/>
  <c r="M697" i="5" s="1"/>
  <c r="N697" i="5" s="1"/>
  <c r="N696" i="4"/>
  <c r="M696" i="5" s="1"/>
  <c r="N696" i="5" s="1"/>
  <c r="N695" i="4"/>
  <c r="M695" i="5" s="1"/>
  <c r="N695" i="5" s="1"/>
  <c r="N694" i="4"/>
  <c r="M694" i="5" s="1"/>
  <c r="N694" i="5" s="1"/>
  <c r="N693" i="4"/>
  <c r="M693" i="5" s="1"/>
  <c r="N693" i="5" s="1"/>
  <c r="N692" i="4"/>
  <c r="M692" i="5" s="1"/>
  <c r="N692" i="5" s="1"/>
  <c r="N691" i="4"/>
  <c r="M691" i="5" s="1"/>
  <c r="N691" i="5" s="1"/>
  <c r="L688" i="4"/>
  <c r="H688" i="5" s="1"/>
  <c r="I688" i="5" s="1"/>
  <c r="L687" i="4"/>
  <c r="H687" i="5" s="1"/>
  <c r="I687" i="5" s="1"/>
  <c r="L686" i="4"/>
  <c r="H686" i="5" s="1"/>
  <c r="I686" i="5" s="1"/>
  <c r="L685" i="4"/>
  <c r="H685" i="5" s="1"/>
  <c r="I685" i="5" s="1"/>
  <c r="L684" i="4"/>
  <c r="H684" i="5" s="1"/>
  <c r="I684" i="5" s="1"/>
  <c r="L683" i="4"/>
  <c r="H683" i="5" s="1"/>
  <c r="I683" i="5" s="1"/>
  <c r="L682" i="4"/>
  <c r="H682" i="5" s="1"/>
  <c r="I682" i="5" s="1"/>
  <c r="L679" i="4"/>
  <c r="H679" i="5" s="1"/>
  <c r="I679" i="5" s="1"/>
  <c r="L678" i="4"/>
  <c r="H678" i="5" s="1"/>
  <c r="I678" i="5" s="1"/>
  <c r="L677" i="4"/>
  <c r="H677" i="5" s="1"/>
  <c r="I677" i="5" s="1"/>
  <c r="L676" i="4"/>
  <c r="H676" i="5" s="1"/>
  <c r="I676" i="5" s="1"/>
  <c r="L675" i="4"/>
  <c r="H675" i="5" s="1"/>
  <c r="I675" i="5" s="1"/>
  <c r="L674" i="4"/>
  <c r="H674" i="5" s="1"/>
  <c r="I674" i="5" s="1"/>
  <c r="L673" i="4"/>
  <c r="H673" i="5" s="1"/>
  <c r="I673" i="5" s="1"/>
  <c r="N661" i="4"/>
  <c r="M661" i="5" s="1"/>
  <c r="N661" i="5" s="1"/>
  <c r="N660" i="4"/>
  <c r="M660" i="5" s="1"/>
  <c r="N660" i="5" s="1"/>
  <c r="N659" i="4"/>
  <c r="M659" i="5" s="1"/>
  <c r="N659" i="5" s="1"/>
  <c r="N658" i="4"/>
  <c r="M658" i="5" s="1"/>
  <c r="N658" i="5" s="1"/>
  <c r="N657" i="4"/>
  <c r="M657" i="5" s="1"/>
  <c r="N657" i="5" s="1"/>
  <c r="N656" i="4"/>
  <c r="M656" i="5" s="1"/>
  <c r="N656" i="5" s="1"/>
  <c r="N655" i="4"/>
  <c r="M655" i="5" s="1"/>
  <c r="N655" i="5" s="1"/>
  <c r="N654" i="4"/>
  <c r="M654" i="5" s="1"/>
  <c r="N654" i="5" s="1"/>
  <c r="N652" i="4"/>
  <c r="M652" i="5" s="1"/>
  <c r="N652" i="5" s="1"/>
  <c r="L649" i="4"/>
  <c r="H649" i="5" s="1"/>
  <c r="I649" i="5" s="1"/>
  <c r="L648" i="4"/>
  <c r="H648" i="5" s="1"/>
  <c r="I648" i="5" s="1"/>
  <c r="L647" i="4"/>
  <c r="H647" i="5" s="1"/>
  <c r="I647" i="5" s="1"/>
  <c r="L646" i="4"/>
  <c r="H646" i="5" s="1"/>
  <c r="I646" i="5" s="1"/>
  <c r="L645" i="4"/>
  <c r="H645" i="5" s="1"/>
  <c r="I645" i="5" s="1"/>
  <c r="L644" i="4"/>
  <c r="H644" i="5" s="1"/>
  <c r="I644" i="5" s="1"/>
  <c r="L643" i="4"/>
  <c r="H643" i="5" s="1"/>
  <c r="I643" i="5" s="1"/>
  <c r="L642" i="4"/>
  <c r="H642" i="5" s="1"/>
  <c r="I642" i="5" s="1"/>
  <c r="L640" i="4"/>
  <c r="H640" i="5" s="1"/>
  <c r="I640" i="5" s="1"/>
  <c r="L637" i="4"/>
  <c r="H637" i="5" s="1"/>
  <c r="I637" i="5" s="1"/>
  <c r="L636" i="4"/>
  <c r="H636" i="5" s="1"/>
  <c r="I636" i="5" s="1"/>
  <c r="L635" i="4"/>
  <c r="H635" i="5" s="1"/>
  <c r="I635" i="5" s="1"/>
  <c r="L634" i="4"/>
  <c r="H634" i="5" s="1"/>
  <c r="I634" i="5" s="1"/>
  <c r="L633" i="4"/>
  <c r="H633" i="5" s="1"/>
  <c r="I633" i="5" s="1"/>
  <c r="L632" i="4"/>
  <c r="H632" i="5" s="1"/>
  <c r="I632" i="5" s="1"/>
  <c r="L631" i="4"/>
  <c r="H631" i="5" s="1"/>
  <c r="I631" i="5" s="1"/>
  <c r="L630" i="4"/>
  <c r="H630" i="5" s="1"/>
  <c r="I630" i="5" s="1"/>
  <c r="L628" i="4"/>
  <c r="H628" i="5" s="1"/>
  <c r="I628" i="5" s="1"/>
  <c r="L625" i="4"/>
  <c r="H625" i="5" s="1"/>
  <c r="I625" i="5" s="1"/>
  <c r="L624" i="4"/>
  <c r="H624" i="5" s="1"/>
  <c r="I624" i="5" s="1"/>
  <c r="L623" i="4"/>
  <c r="H623" i="5" s="1"/>
  <c r="I623" i="5" s="1"/>
  <c r="L622" i="4"/>
  <c r="H622" i="5" s="1"/>
  <c r="I622" i="5" s="1"/>
  <c r="L621" i="4"/>
  <c r="H621" i="5" s="1"/>
  <c r="I621" i="5" s="1"/>
  <c r="L620" i="4"/>
  <c r="H620" i="5" s="1"/>
  <c r="I620" i="5" s="1"/>
  <c r="L619" i="4"/>
  <c r="H619" i="5" s="1"/>
  <c r="I619" i="5" s="1"/>
  <c r="L618" i="4"/>
  <c r="H618" i="5" s="1"/>
  <c r="I618" i="5" s="1"/>
  <c r="L616" i="4"/>
  <c r="H616" i="5" s="1"/>
  <c r="I616" i="5" s="1"/>
  <c r="L613" i="4"/>
  <c r="H613" i="5" s="1"/>
  <c r="I613" i="5" s="1"/>
  <c r="L612" i="4"/>
  <c r="H612" i="5" s="1"/>
  <c r="I612" i="5" s="1"/>
  <c r="L611" i="4"/>
  <c r="H611" i="5" s="1"/>
  <c r="I611" i="5" s="1"/>
  <c r="L610" i="4"/>
  <c r="H610" i="5" s="1"/>
  <c r="I610" i="5" s="1"/>
  <c r="L609" i="4"/>
  <c r="H609" i="5" s="1"/>
  <c r="I609" i="5" s="1"/>
  <c r="L608" i="4"/>
  <c r="H608" i="5" s="1"/>
  <c r="I608" i="5" s="1"/>
  <c r="L607" i="4"/>
  <c r="H607" i="5" s="1"/>
  <c r="I607" i="5" s="1"/>
  <c r="L606" i="4"/>
  <c r="H606" i="5" s="1"/>
  <c r="I606" i="5" s="1"/>
  <c r="L604" i="4"/>
  <c r="H604" i="5" s="1"/>
  <c r="I604" i="5" s="1"/>
  <c r="N601" i="4"/>
  <c r="M601" i="5" s="1"/>
  <c r="N601" i="5" s="1"/>
  <c r="L601" i="4"/>
  <c r="H601" i="5" s="1"/>
  <c r="I601" i="5" s="1"/>
  <c r="N599" i="4"/>
  <c r="M599" i="5" s="1"/>
  <c r="N599" i="5" s="1"/>
  <c r="N598" i="4"/>
  <c r="M598" i="5" s="1"/>
  <c r="N598" i="5" s="1"/>
  <c r="L598" i="4"/>
  <c r="H598" i="5" s="1"/>
  <c r="I598" i="5" s="1"/>
  <c r="N595" i="4"/>
  <c r="M595" i="5" s="1"/>
  <c r="N595" i="5" s="1"/>
  <c r="N594" i="4"/>
  <c r="M594" i="5" s="1"/>
  <c r="N594" i="5" s="1"/>
  <c r="N593" i="4"/>
  <c r="M593" i="5" s="1"/>
  <c r="N593" i="5" s="1"/>
  <c r="N592" i="4"/>
  <c r="M592" i="5" s="1"/>
  <c r="N592" i="5" s="1"/>
  <c r="N591" i="4"/>
  <c r="M591" i="5" s="1"/>
  <c r="N591" i="5" s="1"/>
  <c r="N590" i="4"/>
  <c r="M590" i="5" s="1"/>
  <c r="N590" i="5" s="1"/>
  <c r="L587" i="4"/>
  <c r="H587" i="5" s="1"/>
  <c r="I587" i="5" s="1"/>
  <c r="L586" i="4"/>
  <c r="H586" i="5" s="1"/>
  <c r="I586" i="5" s="1"/>
  <c r="L585" i="4"/>
  <c r="H585" i="5" s="1"/>
  <c r="I585" i="5" s="1"/>
  <c r="L584" i="4"/>
  <c r="H584" i="5" s="1"/>
  <c r="I584" i="5" s="1"/>
  <c r="L583" i="4"/>
  <c r="H583" i="5" s="1"/>
  <c r="I583" i="5" s="1"/>
  <c r="L582" i="4"/>
  <c r="H582" i="5" s="1"/>
  <c r="I582" i="5" s="1"/>
  <c r="L579" i="4"/>
  <c r="H579" i="5" s="1"/>
  <c r="I579" i="5" s="1"/>
  <c r="L578" i="4"/>
  <c r="H578" i="5" s="1"/>
  <c r="I578" i="5" s="1"/>
  <c r="L577" i="4"/>
  <c r="H577" i="5" s="1"/>
  <c r="I577" i="5" s="1"/>
  <c r="L576" i="4"/>
  <c r="H576" i="5" s="1"/>
  <c r="I576" i="5" s="1"/>
  <c r="L575" i="4"/>
  <c r="H575" i="5" s="1"/>
  <c r="I575" i="5" s="1"/>
  <c r="L574" i="4"/>
  <c r="H574" i="5" s="1"/>
  <c r="I574" i="5" s="1"/>
  <c r="L571" i="4"/>
  <c r="H571" i="5" s="1"/>
  <c r="I571" i="5" s="1"/>
  <c r="L570" i="4"/>
  <c r="H570" i="5" s="1"/>
  <c r="I570" i="5" s="1"/>
  <c r="L569" i="4"/>
  <c r="H569" i="5" s="1"/>
  <c r="I569" i="5" s="1"/>
  <c r="L568" i="4"/>
  <c r="H568" i="5" s="1"/>
  <c r="I568" i="5" s="1"/>
  <c r="L567" i="4"/>
  <c r="H567" i="5" s="1"/>
  <c r="I567" i="5" s="1"/>
  <c r="L566" i="4"/>
  <c r="H566" i="5" s="1"/>
  <c r="I566" i="5" s="1"/>
  <c r="L563" i="4"/>
  <c r="H563" i="5" s="1"/>
  <c r="I563" i="5" s="1"/>
  <c r="L562" i="4"/>
  <c r="H562" i="5" s="1"/>
  <c r="I562" i="5" s="1"/>
  <c r="L561" i="4"/>
  <c r="H561" i="5" s="1"/>
  <c r="I561" i="5" s="1"/>
  <c r="L560" i="4"/>
  <c r="H560" i="5" s="1"/>
  <c r="I560" i="5" s="1"/>
  <c r="L559" i="4"/>
  <c r="H559" i="5" s="1"/>
  <c r="I559" i="5" s="1"/>
  <c r="L558" i="4"/>
  <c r="H558" i="5" s="1"/>
  <c r="I558" i="5" s="1"/>
  <c r="N553" i="4"/>
  <c r="M553" i="5" s="1"/>
  <c r="N553" i="5" s="1"/>
  <c r="L553" i="4"/>
  <c r="H553" i="5" s="1"/>
  <c r="I553" i="5" s="1"/>
  <c r="N552" i="4"/>
  <c r="M552" i="5" s="1"/>
  <c r="N552" i="5" s="1"/>
  <c r="L552" i="4"/>
  <c r="H552" i="5" s="1"/>
  <c r="I552" i="5" s="1"/>
  <c r="N551" i="4"/>
  <c r="M551" i="5" s="1"/>
  <c r="N551" i="5" s="1"/>
  <c r="L551" i="4"/>
  <c r="H551" i="5" s="1"/>
  <c r="I551" i="5" s="1"/>
  <c r="N546" i="4"/>
  <c r="M546" i="5" s="1"/>
  <c r="N546" i="5" s="1"/>
  <c r="L546" i="4"/>
  <c r="H546" i="5" s="1"/>
  <c r="I546" i="5" s="1"/>
  <c r="N545" i="4"/>
  <c r="M545" i="5" s="1"/>
  <c r="N545" i="5" s="1"/>
  <c r="L545" i="4"/>
  <c r="H545" i="5" s="1"/>
  <c r="I545" i="5" s="1"/>
  <c r="N539" i="4"/>
  <c r="M539" i="5" s="1"/>
  <c r="N539" i="5" s="1"/>
  <c r="L539" i="4"/>
  <c r="H539" i="5" s="1"/>
  <c r="I539" i="5" s="1"/>
  <c r="N538" i="4"/>
  <c r="M538" i="5" s="1"/>
  <c r="N538" i="5" s="1"/>
  <c r="L538" i="4"/>
  <c r="H538" i="5" s="1"/>
  <c r="I538" i="5" s="1"/>
  <c r="N537" i="4"/>
  <c r="M537" i="5" s="1"/>
  <c r="N537" i="5" s="1"/>
  <c r="L537" i="4"/>
  <c r="H537" i="5" s="1"/>
  <c r="I537" i="5" s="1"/>
  <c r="N533" i="4"/>
  <c r="M533" i="5" s="1"/>
  <c r="N533" i="5" s="1"/>
  <c r="L533" i="4"/>
  <c r="H533" i="5" s="1"/>
  <c r="I533" i="5" s="1"/>
  <c r="N532" i="4"/>
  <c r="M532" i="5" s="1"/>
  <c r="N532" i="5" s="1"/>
  <c r="L532" i="4"/>
  <c r="H532" i="5" s="1"/>
  <c r="I532" i="5" s="1"/>
  <c r="N531" i="4"/>
  <c r="M531" i="5" s="1"/>
  <c r="N531" i="5" s="1"/>
  <c r="L531" i="4"/>
  <c r="H531" i="5" s="1"/>
  <c r="I531" i="5" s="1"/>
  <c r="N526" i="4"/>
  <c r="M526" i="5" s="1"/>
  <c r="N526" i="5" s="1"/>
  <c r="L526" i="4"/>
  <c r="H526" i="5" s="1"/>
  <c r="I526" i="5" s="1"/>
  <c r="N524" i="4"/>
  <c r="M524" i="5" s="1"/>
  <c r="N524" i="5" s="1"/>
  <c r="L524" i="4"/>
  <c r="H524" i="5" s="1"/>
  <c r="I524" i="5" s="1"/>
  <c r="N522" i="4"/>
  <c r="M522" i="5" s="1"/>
  <c r="N522" i="5" s="1"/>
  <c r="L522" i="4"/>
  <c r="H522" i="5" s="1"/>
  <c r="I522" i="5" s="1"/>
  <c r="N521" i="4"/>
  <c r="M521" i="5" s="1"/>
  <c r="N521" i="5" s="1"/>
  <c r="L521" i="4"/>
  <c r="H521" i="5" s="1"/>
  <c r="I521" i="5" s="1"/>
  <c r="N520" i="4"/>
  <c r="M520" i="5" s="1"/>
  <c r="N520" i="5" s="1"/>
  <c r="L520" i="4"/>
  <c r="H520" i="5" s="1"/>
  <c r="I520" i="5" s="1"/>
  <c r="N519" i="4"/>
  <c r="M519" i="5" s="1"/>
  <c r="N519" i="5" s="1"/>
  <c r="L519" i="4"/>
  <c r="H519" i="5" s="1"/>
  <c r="I519" i="5" s="1"/>
  <c r="N518" i="4"/>
  <c r="M518" i="5" s="1"/>
  <c r="N518" i="5" s="1"/>
  <c r="L518" i="4"/>
  <c r="H518" i="5" s="1"/>
  <c r="I518" i="5" s="1"/>
  <c r="N517" i="4"/>
  <c r="M517" i="5" s="1"/>
  <c r="N517" i="5" s="1"/>
  <c r="L517" i="4"/>
  <c r="H517" i="5" s="1"/>
  <c r="I517" i="5" s="1"/>
  <c r="N516" i="4"/>
  <c r="M516" i="5" s="1"/>
  <c r="N516" i="5" s="1"/>
  <c r="L516" i="4"/>
  <c r="H516" i="5" s="1"/>
  <c r="I516" i="5" s="1"/>
  <c r="N513" i="4"/>
  <c r="M513" i="5" s="1"/>
  <c r="N513" i="5" s="1"/>
  <c r="L513" i="4"/>
  <c r="H513" i="5" s="1"/>
  <c r="I513" i="5" s="1"/>
  <c r="N512" i="4"/>
  <c r="M512" i="5" s="1"/>
  <c r="N512" i="5" s="1"/>
  <c r="L512" i="4"/>
  <c r="H512" i="5" s="1"/>
  <c r="I512" i="5" s="1"/>
  <c r="N511" i="4"/>
  <c r="M511" i="5" s="1"/>
  <c r="N511" i="5" s="1"/>
  <c r="L511" i="4"/>
  <c r="H511" i="5" s="1"/>
  <c r="I511" i="5" s="1"/>
  <c r="N510" i="4"/>
  <c r="M510" i="5" s="1"/>
  <c r="N510" i="5" s="1"/>
  <c r="L510" i="4"/>
  <c r="H510" i="5" s="1"/>
  <c r="I510" i="5" s="1"/>
  <c r="N509" i="4"/>
  <c r="M509" i="5" s="1"/>
  <c r="N509" i="5" s="1"/>
  <c r="L509" i="4"/>
  <c r="H509" i="5" s="1"/>
  <c r="I509" i="5" s="1"/>
  <c r="N508" i="4"/>
  <c r="M508" i="5" s="1"/>
  <c r="N508" i="5" s="1"/>
  <c r="L508" i="4"/>
  <c r="H508" i="5" s="1"/>
  <c r="I508" i="5" s="1"/>
  <c r="N507" i="4"/>
  <c r="M507" i="5" s="1"/>
  <c r="N507" i="5" s="1"/>
  <c r="L507" i="4"/>
  <c r="H507" i="5" s="1"/>
  <c r="I507" i="5" s="1"/>
  <c r="N506" i="4"/>
  <c r="M506" i="5" s="1"/>
  <c r="N506" i="5" s="1"/>
  <c r="L506" i="4"/>
  <c r="H506" i="5" s="1"/>
  <c r="I506" i="5" s="1"/>
  <c r="N503" i="4"/>
  <c r="M503" i="5" s="1"/>
  <c r="N503" i="5" s="1"/>
  <c r="L503" i="4"/>
  <c r="H503" i="5" s="1"/>
  <c r="I503" i="5" s="1"/>
  <c r="N502" i="4"/>
  <c r="M502" i="5" s="1"/>
  <c r="N502" i="5" s="1"/>
  <c r="L502" i="4"/>
  <c r="H502" i="5" s="1"/>
  <c r="I502" i="5" s="1"/>
  <c r="N501" i="4"/>
  <c r="M501" i="5" s="1"/>
  <c r="N501" i="5" s="1"/>
  <c r="L501" i="4"/>
  <c r="H501" i="5" s="1"/>
  <c r="I501" i="5" s="1"/>
  <c r="N499" i="4"/>
  <c r="M499" i="5" s="1"/>
  <c r="N499" i="5" s="1"/>
  <c r="L499" i="4"/>
  <c r="H499" i="5" s="1"/>
  <c r="I499" i="5" s="1"/>
  <c r="N498" i="4"/>
  <c r="M498" i="5" s="1"/>
  <c r="N498" i="5" s="1"/>
  <c r="L498" i="4"/>
  <c r="H498" i="5" s="1"/>
  <c r="I498" i="5" s="1"/>
  <c r="N497" i="4"/>
  <c r="M497" i="5" s="1"/>
  <c r="N497" i="5" s="1"/>
  <c r="L497" i="4"/>
  <c r="H497" i="5" s="1"/>
  <c r="I497" i="5" s="1"/>
  <c r="N496" i="4"/>
  <c r="M496" i="5" s="1"/>
  <c r="N496" i="5" s="1"/>
  <c r="H496" i="5"/>
  <c r="I496" i="5" s="1"/>
  <c r="N491" i="4"/>
  <c r="M491" i="5" s="1"/>
  <c r="N491" i="5" s="1"/>
  <c r="L491" i="4"/>
  <c r="H491" i="5" s="1"/>
  <c r="I491" i="5" s="1"/>
  <c r="N490" i="4"/>
  <c r="M490" i="5" s="1"/>
  <c r="N490" i="5" s="1"/>
  <c r="L490" i="4"/>
  <c r="H490" i="5" s="1"/>
  <c r="I490" i="5" s="1"/>
  <c r="N489" i="4"/>
  <c r="M489" i="5" s="1"/>
  <c r="N489" i="5" s="1"/>
  <c r="L489" i="4"/>
  <c r="H489" i="5" s="1"/>
  <c r="I489" i="5" s="1"/>
  <c r="N488" i="4"/>
  <c r="M488" i="5" s="1"/>
  <c r="N488" i="5" s="1"/>
  <c r="L488" i="4"/>
  <c r="H488" i="5" s="1"/>
  <c r="I488" i="5" s="1"/>
  <c r="N487" i="4"/>
  <c r="M487" i="5" s="1"/>
  <c r="N487" i="5" s="1"/>
  <c r="L487" i="4"/>
  <c r="H487" i="5" s="1"/>
  <c r="I487" i="5" s="1"/>
  <c r="N486" i="4"/>
  <c r="M486" i="5" s="1"/>
  <c r="N486" i="5" s="1"/>
  <c r="L486" i="4"/>
  <c r="H486" i="5" s="1"/>
  <c r="I486" i="5" s="1"/>
  <c r="N485" i="4"/>
  <c r="M485" i="5" s="1"/>
  <c r="N485" i="5" s="1"/>
  <c r="L485" i="4"/>
  <c r="H485" i="5" s="1"/>
  <c r="I485" i="5" s="1"/>
  <c r="N484" i="4"/>
  <c r="M484" i="5" s="1"/>
  <c r="N484" i="5" s="1"/>
  <c r="L484" i="4"/>
  <c r="H484" i="5" s="1"/>
  <c r="I484" i="5" s="1"/>
  <c r="N483" i="4"/>
  <c r="M483" i="5" s="1"/>
  <c r="N483" i="5" s="1"/>
  <c r="L483" i="4"/>
  <c r="H483" i="5" s="1"/>
  <c r="I483" i="5" s="1"/>
  <c r="N482" i="4"/>
  <c r="M482" i="5" s="1"/>
  <c r="N482" i="5" s="1"/>
  <c r="L482" i="4"/>
  <c r="H482" i="5" s="1"/>
  <c r="I482" i="5" s="1"/>
  <c r="N481" i="4"/>
  <c r="M481" i="5" s="1"/>
  <c r="N481" i="5" s="1"/>
  <c r="L481" i="4"/>
  <c r="H481" i="5" s="1"/>
  <c r="I481" i="5" s="1"/>
  <c r="N480" i="4"/>
  <c r="M480" i="5" s="1"/>
  <c r="N480" i="5" s="1"/>
  <c r="L480" i="4"/>
  <c r="H480" i="5" s="1"/>
  <c r="I480" i="5" s="1"/>
  <c r="N479" i="4"/>
  <c r="M479" i="5" s="1"/>
  <c r="N479" i="5" s="1"/>
  <c r="L479" i="4"/>
  <c r="H479" i="5" s="1"/>
  <c r="I479" i="5" s="1"/>
  <c r="N478" i="4"/>
  <c r="M478" i="5" s="1"/>
  <c r="N478" i="5" s="1"/>
  <c r="L478" i="4"/>
  <c r="H478" i="5" s="1"/>
  <c r="I478" i="5" s="1"/>
  <c r="N477" i="4"/>
  <c r="M477" i="5" s="1"/>
  <c r="N477" i="5" s="1"/>
  <c r="L477" i="4"/>
  <c r="H477" i="5" s="1"/>
  <c r="I477" i="5" s="1"/>
  <c r="N476" i="4"/>
  <c r="M476" i="5" s="1"/>
  <c r="N476" i="5" s="1"/>
  <c r="L476" i="4"/>
  <c r="H476" i="5" s="1"/>
  <c r="I476" i="5" s="1"/>
  <c r="N475" i="4"/>
  <c r="M475" i="5" s="1"/>
  <c r="N475" i="5" s="1"/>
  <c r="L475" i="4"/>
  <c r="H475" i="5" s="1"/>
  <c r="I475" i="5" s="1"/>
  <c r="N474" i="4"/>
  <c r="M474" i="5" s="1"/>
  <c r="N474" i="5" s="1"/>
  <c r="L474" i="4"/>
  <c r="H474" i="5" s="1"/>
  <c r="I474" i="5" s="1"/>
  <c r="N472" i="4"/>
  <c r="M472" i="5" s="1"/>
  <c r="N472" i="5" s="1"/>
  <c r="L472" i="4"/>
  <c r="H472" i="5" s="1"/>
  <c r="I472" i="5" s="1"/>
  <c r="N471" i="4"/>
  <c r="M471" i="5" s="1"/>
  <c r="N471" i="5" s="1"/>
  <c r="L471" i="4"/>
  <c r="H471" i="5" s="1"/>
  <c r="I471" i="5" s="1"/>
  <c r="N470" i="4"/>
  <c r="M470" i="5" s="1"/>
  <c r="N470" i="5" s="1"/>
  <c r="L470" i="4"/>
  <c r="H470" i="5" s="1"/>
  <c r="I470" i="5" s="1"/>
  <c r="N469" i="4"/>
  <c r="M469" i="5" s="1"/>
  <c r="N469" i="5" s="1"/>
  <c r="L469" i="4"/>
  <c r="H469" i="5" s="1"/>
  <c r="I469" i="5" s="1"/>
  <c r="N468" i="4"/>
  <c r="M468" i="5" s="1"/>
  <c r="N468" i="5" s="1"/>
  <c r="L468" i="4"/>
  <c r="H468" i="5" s="1"/>
  <c r="I468" i="5" s="1"/>
  <c r="N467" i="4"/>
  <c r="M467" i="5" s="1"/>
  <c r="N467" i="5" s="1"/>
  <c r="L467" i="4"/>
  <c r="H467" i="5" s="1"/>
  <c r="I467" i="5" s="1"/>
  <c r="N466" i="4"/>
  <c r="M466" i="5" s="1"/>
  <c r="N466" i="5" s="1"/>
  <c r="L466" i="4"/>
  <c r="H466" i="5" s="1"/>
  <c r="I466" i="5" s="1"/>
  <c r="N465" i="4"/>
  <c r="M465" i="5" s="1"/>
  <c r="N465" i="5" s="1"/>
  <c r="L465" i="4"/>
  <c r="H465" i="5" s="1"/>
  <c r="I465" i="5" s="1"/>
  <c r="N464" i="4"/>
  <c r="M464" i="5" s="1"/>
  <c r="N464" i="5" s="1"/>
  <c r="L464" i="4"/>
  <c r="H464" i="5" s="1"/>
  <c r="I464" i="5" s="1"/>
  <c r="N463" i="4"/>
  <c r="M463" i="5" s="1"/>
  <c r="N463" i="5" s="1"/>
  <c r="L463" i="4"/>
  <c r="H463" i="5" s="1"/>
  <c r="I463" i="5" s="1"/>
  <c r="N461" i="4"/>
  <c r="M461" i="5" s="1"/>
  <c r="N461" i="5" s="1"/>
  <c r="L461" i="4"/>
  <c r="H461" i="5" s="1"/>
  <c r="I461" i="5" s="1"/>
  <c r="N460" i="4"/>
  <c r="M460" i="5" s="1"/>
  <c r="N460" i="5" s="1"/>
  <c r="L460" i="4"/>
  <c r="H460" i="5" s="1"/>
  <c r="I460" i="5" s="1"/>
  <c r="N459" i="4"/>
  <c r="M459" i="5" s="1"/>
  <c r="N459" i="5" s="1"/>
  <c r="L459" i="4"/>
  <c r="H459" i="5" s="1"/>
  <c r="I459" i="5" s="1"/>
  <c r="N454" i="4"/>
  <c r="M454" i="5" s="1"/>
  <c r="N454" i="5" s="1"/>
  <c r="N453" i="4"/>
  <c r="M453" i="5" s="1"/>
  <c r="N453" i="5" s="1"/>
  <c r="L453" i="4"/>
  <c r="H453" i="5" s="1"/>
  <c r="I453" i="5" s="1"/>
  <c r="N452" i="4"/>
  <c r="M452" i="5" s="1"/>
  <c r="N452" i="5" s="1"/>
  <c r="L452" i="4"/>
  <c r="H452" i="5" s="1"/>
  <c r="I452" i="5" s="1"/>
  <c r="N450" i="4"/>
  <c r="M450" i="5" s="1"/>
  <c r="N450" i="5" s="1"/>
  <c r="L450" i="4"/>
  <c r="H450" i="5" s="1"/>
  <c r="I450" i="5" s="1"/>
  <c r="N447" i="4"/>
  <c r="M447" i="5" s="1"/>
  <c r="N447" i="5" s="1"/>
  <c r="L447" i="4"/>
  <c r="H447" i="5" s="1"/>
  <c r="I447" i="5" s="1"/>
  <c r="N446" i="4"/>
  <c r="M446" i="5" s="1"/>
  <c r="N446" i="5" s="1"/>
  <c r="L446" i="4"/>
  <c r="H446" i="5" s="1"/>
  <c r="I446" i="5" s="1"/>
  <c r="N445" i="4"/>
  <c r="M445" i="5" s="1"/>
  <c r="N445" i="5" s="1"/>
  <c r="L445" i="4"/>
  <c r="H445" i="5" s="1"/>
  <c r="I445" i="5" s="1"/>
  <c r="L444" i="4"/>
  <c r="H444" i="5" s="1"/>
  <c r="I444" i="5" s="1"/>
  <c r="N439" i="4"/>
  <c r="M439" i="5" s="1"/>
  <c r="N439" i="5" s="1"/>
  <c r="L439" i="4"/>
  <c r="H439" i="5" s="1"/>
  <c r="I439" i="5" s="1"/>
  <c r="N438" i="4"/>
  <c r="M438" i="5" s="1"/>
  <c r="N438" i="5" s="1"/>
  <c r="L438" i="4"/>
  <c r="H438" i="5" s="1"/>
  <c r="I438" i="5" s="1"/>
  <c r="N437" i="4"/>
  <c r="M437" i="5" s="1"/>
  <c r="N437" i="5" s="1"/>
  <c r="L437" i="4"/>
  <c r="H437" i="5" s="1"/>
  <c r="I437" i="5" s="1"/>
  <c r="N436" i="4"/>
  <c r="M436" i="5" s="1"/>
  <c r="N436" i="5" s="1"/>
  <c r="L436" i="4"/>
  <c r="H436" i="5" s="1"/>
  <c r="I436" i="5" s="1"/>
  <c r="N435" i="4"/>
  <c r="M435" i="5" s="1"/>
  <c r="N435" i="5" s="1"/>
  <c r="L435" i="4"/>
  <c r="H435" i="5" s="1"/>
  <c r="I435" i="5" s="1"/>
  <c r="N434" i="4"/>
  <c r="M434" i="5" s="1"/>
  <c r="N434" i="5" s="1"/>
  <c r="L434" i="4"/>
  <c r="H434" i="5" s="1"/>
  <c r="I434" i="5" s="1"/>
  <c r="N433" i="4"/>
  <c r="M433" i="5" s="1"/>
  <c r="N433" i="5" s="1"/>
  <c r="L433" i="4"/>
  <c r="H433" i="5" s="1"/>
  <c r="I433" i="5" s="1"/>
  <c r="N432" i="4"/>
  <c r="M432" i="5" s="1"/>
  <c r="N432" i="5" s="1"/>
  <c r="L432" i="4"/>
  <c r="H432" i="5" s="1"/>
  <c r="I432" i="5" s="1"/>
  <c r="N431" i="4"/>
  <c r="M431" i="5" s="1"/>
  <c r="N431" i="5" s="1"/>
  <c r="L431" i="4"/>
  <c r="H431" i="5" s="1"/>
  <c r="I431" i="5" s="1"/>
  <c r="N430" i="4"/>
  <c r="M430" i="5" s="1"/>
  <c r="N430" i="5" s="1"/>
  <c r="L430" i="4"/>
  <c r="H430" i="5" s="1"/>
  <c r="I430" i="5" s="1"/>
  <c r="N429" i="4"/>
  <c r="M429" i="5" s="1"/>
  <c r="N429" i="5" s="1"/>
  <c r="L429" i="4"/>
  <c r="H429" i="5" s="1"/>
  <c r="I429" i="5" s="1"/>
  <c r="N427" i="4"/>
  <c r="M427" i="5" s="1"/>
  <c r="N427" i="5" s="1"/>
  <c r="L427" i="4"/>
  <c r="H427" i="5" s="1"/>
  <c r="I427" i="5" s="1"/>
  <c r="N426" i="4"/>
  <c r="M426" i="5" s="1"/>
  <c r="N426" i="5" s="1"/>
  <c r="L426" i="4"/>
  <c r="H426" i="5" s="1"/>
  <c r="I426" i="5" s="1"/>
  <c r="N425" i="4"/>
  <c r="M425" i="5" s="1"/>
  <c r="N425" i="5" s="1"/>
  <c r="L425" i="4"/>
  <c r="H425" i="5" s="1"/>
  <c r="I425" i="5" s="1"/>
  <c r="N424" i="4"/>
  <c r="M424" i="5" s="1"/>
  <c r="N424" i="5" s="1"/>
  <c r="L424" i="4"/>
  <c r="H424" i="5" s="1"/>
  <c r="I424" i="5" s="1"/>
  <c r="N423" i="4"/>
  <c r="M423" i="5" s="1"/>
  <c r="N423" i="5" s="1"/>
  <c r="L423" i="4"/>
  <c r="H423" i="5" s="1"/>
  <c r="I423" i="5" s="1"/>
  <c r="N422" i="4"/>
  <c r="M422" i="5" s="1"/>
  <c r="N422" i="5" s="1"/>
  <c r="L422" i="4"/>
  <c r="H422" i="5" s="1"/>
  <c r="I422" i="5" s="1"/>
  <c r="N421" i="4"/>
  <c r="M421" i="5" s="1"/>
  <c r="N421" i="5" s="1"/>
  <c r="L421" i="4"/>
  <c r="H421" i="5" s="1"/>
  <c r="I421" i="5" s="1"/>
  <c r="N420" i="4"/>
  <c r="M420" i="5" s="1"/>
  <c r="N420" i="5" s="1"/>
  <c r="L420" i="4"/>
  <c r="H420" i="5" s="1"/>
  <c r="I420" i="5" s="1"/>
  <c r="N419" i="4"/>
  <c r="M419" i="5" s="1"/>
  <c r="N419" i="5" s="1"/>
  <c r="L419" i="4"/>
  <c r="H419" i="5" s="1"/>
  <c r="I419" i="5" s="1"/>
  <c r="N416" i="4"/>
  <c r="M416" i="5" s="1"/>
  <c r="N416" i="5" s="1"/>
  <c r="L416" i="4"/>
  <c r="H416" i="5" s="1"/>
  <c r="I416" i="5" s="1"/>
  <c r="N415" i="4"/>
  <c r="M415" i="5" s="1"/>
  <c r="N415" i="5" s="1"/>
  <c r="L415" i="4"/>
  <c r="H415" i="5" s="1"/>
  <c r="I415" i="5" s="1"/>
  <c r="N414" i="4"/>
  <c r="M414" i="5" s="1"/>
  <c r="N414" i="5" s="1"/>
  <c r="L414" i="4"/>
  <c r="H414" i="5" s="1"/>
  <c r="I414" i="5" s="1"/>
  <c r="N413" i="4"/>
  <c r="M413" i="5" s="1"/>
  <c r="N413" i="5" s="1"/>
  <c r="L413" i="4"/>
  <c r="H413" i="5" s="1"/>
  <c r="I413" i="5" s="1"/>
  <c r="N412" i="4"/>
  <c r="M412" i="5" s="1"/>
  <c r="N412" i="5" s="1"/>
  <c r="L412" i="4"/>
  <c r="H412" i="5" s="1"/>
  <c r="I412" i="5" s="1"/>
  <c r="N411" i="4"/>
  <c r="M411" i="5" s="1"/>
  <c r="N411" i="5" s="1"/>
  <c r="L411" i="4"/>
  <c r="H411" i="5" s="1"/>
  <c r="I411" i="5" s="1"/>
  <c r="N410" i="4"/>
  <c r="M410" i="5" s="1"/>
  <c r="N410" i="5" s="1"/>
  <c r="L410" i="4"/>
  <c r="H410" i="5" s="1"/>
  <c r="I410" i="5" s="1"/>
  <c r="N409" i="4"/>
  <c r="M409" i="5" s="1"/>
  <c r="N409" i="5" s="1"/>
  <c r="L409" i="4"/>
  <c r="H409" i="5" s="1"/>
  <c r="I409" i="5" s="1"/>
  <c r="N408" i="4"/>
  <c r="M408" i="5" s="1"/>
  <c r="N408" i="5" s="1"/>
  <c r="L408" i="4"/>
  <c r="H408" i="5" s="1"/>
  <c r="I408" i="5" s="1"/>
  <c r="N406" i="4"/>
  <c r="M406" i="5" s="1"/>
  <c r="N406" i="5" s="1"/>
  <c r="L406" i="4"/>
  <c r="H406" i="5" s="1"/>
  <c r="I406" i="5" s="1"/>
  <c r="N405" i="4"/>
  <c r="M405" i="5" s="1"/>
  <c r="N405" i="5" s="1"/>
  <c r="L405" i="4"/>
  <c r="H405" i="5" s="1"/>
  <c r="I405" i="5" s="1"/>
  <c r="N400" i="4"/>
  <c r="M400" i="5" s="1"/>
  <c r="N400" i="5" s="1"/>
  <c r="N399" i="4"/>
  <c r="M399" i="5" s="1"/>
  <c r="N399" i="5" s="1"/>
  <c r="N398" i="4"/>
  <c r="M398" i="5" s="1"/>
  <c r="N398" i="5" s="1"/>
  <c r="N397" i="4"/>
  <c r="M397" i="5" s="1"/>
  <c r="N397" i="5" s="1"/>
  <c r="N396" i="4"/>
  <c r="M396" i="5" s="1"/>
  <c r="N396" i="5" s="1"/>
  <c r="N395" i="4"/>
  <c r="M395" i="5" s="1"/>
  <c r="N395" i="5" s="1"/>
  <c r="L392" i="4"/>
  <c r="H392" i="5" s="1"/>
  <c r="I392" i="5" s="1"/>
  <c r="L391" i="4"/>
  <c r="H391" i="5" s="1"/>
  <c r="I391" i="5" s="1"/>
  <c r="L390" i="4"/>
  <c r="H390" i="5" s="1"/>
  <c r="I390" i="5" s="1"/>
  <c r="L389" i="4"/>
  <c r="H389" i="5" s="1"/>
  <c r="I389" i="5" s="1"/>
  <c r="L388" i="4"/>
  <c r="H388" i="5" s="1"/>
  <c r="I388" i="5" s="1"/>
  <c r="L387" i="4"/>
  <c r="H387" i="5" s="1"/>
  <c r="I387" i="5" s="1"/>
  <c r="L384" i="4"/>
  <c r="H384" i="5" s="1"/>
  <c r="I384" i="5" s="1"/>
  <c r="L383" i="4"/>
  <c r="H383" i="5" s="1"/>
  <c r="I383" i="5" s="1"/>
  <c r="L382" i="4"/>
  <c r="H382" i="5" s="1"/>
  <c r="I382" i="5" s="1"/>
  <c r="L381" i="4"/>
  <c r="H381" i="5" s="1"/>
  <c r="I381" i="5" s="1"/>
  <c r="L380" i="4"/>
  <c r="H380" i="5" s="1"/>
  <c r="I380" i="5" s="1"/>
  <c r="L379" i="4"/>
  <c r="H379" i="5" s="1"/>
  <c r="I379" i="5" s="1"/>
  <c r="L332" i="4"/>
  <c r="H332" i="5" s="1"/>
  <c r="I332" i="5" s="1"/>
  <c r="L330" i="4"/>
  <c r="H330" i="5" s="1"/>
  <c r="I330" i="5" s="1"/>
  <c r="L329" i="4"/>
  <c r="H329" i="5" s="1"/>
  <c r="I329" i="5" s="1"/>
  <c r="L328" i="4"/>
  <c r="H328" i="5" s="1"/>
  <c r="I328" i="5" s="1"/>
  <c r="L327" i="4"/>
  <c r="H327" i="5" s="1"/>
  <c r="I327" i="5" s="1"/>
  <c r="L326" i="4"/>
  <c r="H326" i="5" s="1"/>
  <c r="I326" i="5" s="1"/>
  <c r="L323" i="4"/>
  <c r="H323" i="5" s="1"/>
  <c r="I323" i="5" s="1"/>
  <c r="L321" i="4"/>
  <c r="H321" i="5" s="1"/>
  <c r="I321" i="5" s="1"/>
  <c r="L320" i="4"/>
  <c r="H320" i="5" s="1"/>
  <c r="I320" i="5" s="1"/>
  <c r="L319" i="4"/>
  <c r="H319" i="5" s="1"/>
  <c r="I319" i="5" s="1"/>
  <c r="L318" i="4"/>
  <c r="H318" i="5" s="1"/>
  <c r="I318" i="5" s="1"/>
  <c r="L317" i="4"/>
  <c r="H317" i="5" s="1"/>
  <c r="I317" i="5" s="1"/>
  <c r="L314" i="4"/>
  <c r="H314" i="5" s="1"/>
  <c r="I314" i="5" s="1"/>
  <c r="L312" i="4"/>
  <c r="H312" i="5" s="1"/>
  <c r="I312" i="5" s="1"/>
  <c r="L311" i="4"/>
  <c r="H311" i="5" s="1"/>
  <c r="I311" i="5" s="1"/>
  <c r="L310" i="4"/>
  <c r="H310" i="5" s="1"/>
  <c r="I310" i="5" s="1"/>
  <c r="L309" i="4"/>
  <c r="H309" i="5" s="1"/>
  <c r="I309" i="5" s="1"/>
  <c r="L308" i="4"/>
  <c r="H308" i="5" s="1"/>
  <c r="I308" i="5" s="1"/>
  <c r="L298" i="4"/>
  <c r="H298" i="5" s="1"/>
  <c r="I298" i="5" s="1"/>
  <c r="L296" i="4"/>
  <c r="H296" i="5" s="1"/>
  <c r="I296" i="5" s="1"/>
  <c r="L295" i="4"/>
  <c r="H295" i="5" s="1"/>
  <c r="I295" i="5" s="1"/>
  <c r="L291" i="4"/>
  <c r="H291" i="5" s="1"/>
  <c r="I291" i="5" s="1"/>
  <c r="L289" i="4"/>
  <c r="H289" i="5" s="1"/>
  <c r="I289" i="5" s="1"/>
  <c r="L288" i="4"/>
  <c r="H288" i="5" s="1"/>
  <c r="I288" i="5" s="1"/>
  <c r="L287" i="4"/>
  <c r="H287" i="5" s="1"/>
  <c r="I287" i="5" s="1"/>
  <c r="L284" i="4"/>
  <c r="H284" i="5" s="1"/>
  <c r="I284" i="5" s="1"/>
  <c r="L282" i="4"/>
  <c r="H282" i="5" s="1"/>
  <c r="I282" i="5" s="1"/>
  <c r="L281" i="4"/>
  <c r="H281" i="5" s="1"/>
  <c r="I281" i="5" s="1"/>
  <c r="N273" i="4"/>
  <c r="M273" i="5" s="1"/>
  <c r="N273" i="5" s="1"/>
  <c r="L273" i="4"/>
  <c r="H273" i="5" s="1"/>
  <c r="I273" i="5" s="1"/>
  <c r="N272" i="4"/>
  <c r="M272" i="5" s="1"/>
  <c r="N272" i="5" s="1"/>
  <c r="L272" i="4"/>
  <c r="H272" i="5" s="1"/>
  <c r="I272" i="5" s="1"/>
  <c r="N264" i="4"/>
  <c r="M264" i="5" s="1"/>
  <c r="N264" i="5" s="1"/>
  <c r="L264" i="4"/>
  <c r="H264" i="5" s="1"/>
  <c r="I264" i="5" s="1"/>
  <c r="N263" i="4"/>
  <c r="M263" i="5" s="1"/>
  <c r="N263" i="5" s="1"/>
  <c r="L263" i="4"/>
  <c r="H263" i="5" s="1"/>
  <c r="I263" i="5" s="1"/>
  <c r="N262" i="4"/>
  <c r="M262" i="5" s="1"/>
  <c r="N262" i="5" s="1"/>
  <c r="L262" i="4"/>
  <c r="H262" i="5" s="1"/>
  <c r="I262" i="5" s="1"/>
  <c r="N258" i="4"/>
  <c r="M258" i="5" s="1"/>
  <c r="N258" i="5" s="1"/>
  <c r="L258" i="4"/>
  <c r="H258" i="5" s="1"/>
  <c r="I258" i="5" s="1"/>
  <c r="N257" i="4"/>
  <c r="M257" i="5" s="1"/>
  <c r="N257" i="5" s="1"/>
  <c r="L257" i="4"/>
  <c r="H257" i="5" s="1"/>
  <c r="I257" i="5" s="1"/>
  <c r="N256" i="4"/>
  <c r="M256" i="5" s="1"/>
  <c r="N256" i="5" s="1"/>
  <c r="L256" i="4"/>
  <c r="H256" i="5" s="1"/>
  <c r="I256" i="5" s="1"/>
  <c r="N255" i="4"/>
  <c r="M255" i="5" s="1"/>
  <c r="N255" i="5" s="1"/>
  <c r="L255" i="4"/>
  <c r="H255" i="5" s="1"/>
  <c r="I255" i="5" s="1"/>
  <c r="N254" i="4"/>
  <c r="M254" i="5" s="1"/>
  <c r="N254" i="5" s="1"/>
  <c r="L254" i="4"/>
  <c r="H254" i="5" s="1"/>
  <c r="I254" i="5" s="1"/>
  <c r="N253" i="4"/>
  <c r="M253" i="5" s="1"/>
  <c r="N253" i="5" s="1"/>
  <c r="L253" i="4"/>
  <c r="H253" i="5" s="1"/>
  <c r="I253" i="5" s="1"/>
  <c r="N252" i="4"/>
  <c r="M252" i="5" s="1"/>
  <c r="N252" i="5" s="1"/>
  <c r="L252" i="4"/>
  <c r="H252" i="5" s="1"/>
  <c r="I252" i="5" s="1"/>
  <c r="N251" i="4"/>
  <c r="M251" i="5" s="1"/>
  <c r="N251" i="5" s="1"/>
  <c r="L251" i="4"/>
  <c r="H251" i="5" s="1"/>
  <c r="I251" i="5" s="1"/>
  <c r="N147" i="4"/>
  <c r="M147" i="5" s="1"/>
  <c r="N147" i="5" s="1"/>
  <c r="L147" i="4"/>
  <c r="H147" i="5" s="1"/>
  <c r="I147" i="5" s="1"/>
  <c r="N138" i="4"/>
  <c r="M138" i="5" s="1"/>
  <c r="N138" i="5" s="1"/>
  <c r="L138" i="4"/>
  <c r="H138" i="5" s="1"/>
  <c r="I138" i="5" s="1"/>
  <c r="N137" i="4"/>
  <c r="M137" i="5" s="1"/>
  <c r="N137" i="5" s="1"/>
  <c r="L137" i="4"/>
  <c r="H137" i="5" s="1"/>
  <c r="I137" i="5" s="1"/>
  <c r="N136" i="4"/>
  <c r="M136" i="5" s="1"/>
  <c r="N136" i="5" s="1"/>
  <c r="L136" i="4"/>
  <c r="H136" i="5" s="1"/>
  <c r="I136" i="5" s="1"/>
  <c r="N135" i="4"/>
  <c r="M135" i="5" s="1"/>
  <c r="N135" i="5" s="1"/>
  <c r="L135" i="4"/>
  <c r="H135" i="5" s="1"/>
  <c r="I135" i="5" s="1"/>
  <c r="N134" i="4"/>
  <c r="M134" i="5" s="1"/>
  <c r="N134" i="5" s="1"/>
  <c r="L134" i="4"/>
  <c r="H134" i="5" s="1"/>
  <c r="I134" i="5" s="1"/>
  <c r="N132" i="4"/>
  <c r="M132" i="5" s="1"/>
  <c r="N132" i="5" s="1"/>
  <c r="L132" i="4"/>
  <c r="H132" i="5" s="1"/>
  <c r="I132" i="5" s="1"/>
  <c r="N131" i="4"/>
  <c r="M131" i="5" s="1"/>
  <c r="N131" i="5" s="1"/>
  <c r="L131" i="4"/>
  <c r="H131" i="5" s="1"/>
  <c r="I131" i="5" s="1"/>
  <c r="N130" i="4"/>
  <c r="M130" i="5" s="1"/>
  <c r="N130" i="5" s="1"/>
  <c r="L130" i="4"/>
  <c r="H130" i="5" s="1"/>
  <c r="I130" i="5" s="1"/>
  <c r="N129" i="4"/>
  <c r="M129" i="5" s="1"/>
  <c r="N129" i="5" s="1"/>
  <c r="N128" i="4"/>
  <c r="M128" i="5" s="1"/>
  <c r="N128" i="5" s="1"/>
  <c r="L128" i="4"/>
  <c r="H128" i="5" s="1"/>
  <c r="I128" i="5" s="1"/>
  <c r="N112" i="4"/>
  <c r="M112" i="5" s="1"/>
  <c r="N112" i="5" s="1"/>
  <c r="N111" i="4"/>
  <c r="M111" i="5" s="1"/>
  <c r="N111" i="5" s="1"/>
  <c r="L111" i="4"/>
  <c r="H111" i="5" s="1"/>
  <c r="I111" i="5" s="1"/>
  <c r="N110" i="4"/>
  <c r="M110" i="5" s="1"/>
  <c r="N110" i="5" s="1"/>
  <c r="L110" i="4"/>
  <c r="H110" i="5" s="1"/>
  <c r="I110" i="5" s="1"/>
  <c r="N109" i="4"/>
  <c r="M109" i="5" s="1"/>
  <c r="N109" i="5" s="1"/>
  <c r="L109" i="4"/>
  <c r="H109" i="5" s="1"/>
  <c r="I109" i="5" s="1"/>
  <c r="N108" i="4"/>
  <c r="M108" i="5" s="1"/>
  <c r="N108" i="5" s="1"/>
  <c r="L108" i="4"/>
  <c r="H108" i="5" s="1"/>
  <c r="I108" i="5" s="1"/>
  <c r="N106" i="4"/>
  <c r="M106" i="5" s="1"/>
  <c r="N106" i="5" s="1"/>
  <c r="L106" i="4"/>
  <c r="H106" i="5" s="1"/>
  <c r="I106" i="5" s="1"/>
  <c r="N105" i="4"/>
  <c r="M105" i="5" s="1"/>
  <c r="N105" i="5" s="1"/>
  <c r="L105" i="4"/>
  <c r="H105" i="5" s="1"/>
  <c r="I105" i="5" s="1"/>
  <c r="N104" i="4"/>
  <c r="M104" i="5" s="1"/>
  <c r="N104" i="5" s="1"/>
  <c r="L104" i="4"/>
  <c r="H104" i="5" s="1"/>
  <c r="I104" i="5" s="1"/>
  <c r="N103" i="4"/>
  <c r="M103" i="5" s="1"/>
  <c r="N103" i="5" s="1"/>
  <c r="L103" i="4"/>
  <c r="H103" i="5" s="1"/>
  <c r="I103" i="5" s="1"/>
  <c r="N99" i="4"/>
  <c r="M99" i="5" s="1"/>
  <c r="N99" i="5" s="1"/>
  <c r="N25" i="4"/>
  <c r="M25" i="5" s="1"/>
  <c r="N25" i="5" s="1"/>
  <c r="L25" i="4"/>
  <c r="H25" i="5" s="1"/>
  <c r="I25" i="5" s="1"/>
  <c r="N23" i="4"/>
  <c r="M23" i="5" s="1"/>
  <c r="N23" i="5" s="1"/>
  <c r="L23" i="4"/>
  <c r="H23" i="5" s="1"/>
  <c r="I23" i="5" s="1"/>
  <c r="N20" i="4"/>
  <c r="M20" i="5" s="1"/>
  <c r="N20" i="5" s="1"/>
  <c r="L20" i="4"/>
  <c r="H20" i="5" s="1"/>
  <c r="I20" i="5" s="1"/>
  <c r="N19" i="4"/>
  <c r="M19" i="5" s="1"/>
  <c r="N19" i="5" s="1"/>
  <c r="L19" i="4"/>
  <c r="H19" i="5" s="1"/>
  <c r="I19" i="5" s="1"/>
  <c r="N18" i="4"/>
  <c r="M18" i="5" s="1"/>
  <c r="N18" i="5" s="1"/>
  <c r="L18" i="4"/>
  <c r="H18" i="5" s="1"/>
  <c r="I18" i="5" s="1"/>
  <c r="R61" i="40"/>
  <c r="J1433" i="157" s="1"/>
  <c r="K1433" i="157" s="1"/>
  <c r="R62" i="40"/>
  <c r="J1434" i="157" s="1"/>
  <c r="K1434" i="157" s="1"/>
  <c r="R63" i="40"/>
  <c r="J1435" i="157" s="1"/>
  <c r="K1435" i="157" s="1"/>
  <c r="R64" i="40"/>
  <c r="J1436" i="157" s="1"/>
  <c r="K1436" i="157" s="1"/>
  <c r="R57" i="40"/>
  <c r="J1430" i="157" s="1"/>
  <c r="K1430" i="157" s="1"/>
  <c r="R56" i="40"/>
  <c r="J1429" i="157" s="1"/>
  <c r="K1429" i="157" s="1"/>
  <c r="R55" i="40"/>
  <c r="J1428" i="157" s="1"/>
  <c r="K1428" i="157" s="1"/>
  <c r="E16" i="34"/>
  <c r="N53" i="33"/>
  <c r="P52" i="33"/>
  <c r="P51" i="33"/>
  <c r="P50" i="33"/>
  <c r="P49" i="33"/>
  <c r="P48" i="33"/>
  <c r="P47" i="33"/>
  <c r="P46" i="33"/>
  <c r="P45" i="33"/>
  <c r="P44" i="33"/>
  <c r="N16" i="33"/>
  <c r="P15" i="33"/>
  <c r="P14" i="33"/>
  <c r="P13" i="33"/>
  <c r="P12" i="33"/>
  <c r="P11" i="33"/>
  <c r="K41" i="55"/>
  <c r="J3712" i="157" s="1"/>
  <c r="K3712" i="157" s="1"/>
  <c r="K26" i="55"/>
  <c r="N2872" i="4" s="1"/>
  <c r="M2872" i="5" s="1"/>
  <c r="N2872" i="5" s="1"/>
  <c r="I26" i="55"/>
  <c r="L2872" i="4" s="1"/>
  <c r="H2872" i="5" s="1"/>
  <c r="I2872" i="5" s="1"/>
  <c r="K12" i="55"/>
  <c r="N2867" i="4" s="1"/>
  <c r="M2867" i="5" s="1"/>
  <c r="N2867" i="5" s="1"/>
  <c r="I12" i="55"/>
  <c r="L2867" i="4" s="1"/>
  <c r="H2867" i="5" s="1"/>
  <c r="I2867" i="5" s="1"/>
  <c r="A1" i="55"/>
  <c r="R16" i="39"/>
  <c r="F1399" i="157" s="1"/>
  <c r="G1399" i="157" s="1"/>
  <c r="F384" i="157"/>
  <c r="G384" i="157" s="1"/>
  <c r="L53" i="26"/>
  <c r="F383" i="157" s="1"/>
  <c r="G383" i="157" s="1"/>
  <c r="L52" i="26"/>
  <c r="F382" i="157" s="1"/>
  <c r="G382" i="157" s="1"/>
  <c r="L51" i="26"/>
  <c r="F381" i="157" s="1"/>
  <c r="G381" i="157" s="1"/>
  <c r="L50" i="26"/>
  <c r="L28" i="26"/>
  <c r="F340" i="157" s="1"/>
  <c r="G340" i="157" s="1"/>
  <c r="L25" i="26"/>
  <c r="F337" i="157" s="1"/>
  <c r="G337" i="157" s="1"/>
  <c r="L24" i="26"/>
  <c r="F336" i="157" s="1"/>
  <c r="G336" i="157" s="1"/>
  <c r="G25" i="34"/>
  <c r="L12" i="42"/>
  <c r="L11" i="42"/>
  <c r="L10" i="42"/>
  <c r="L9" i="42"/>
  <c r="L8" i="42"/>
  <c r="A1" i="27"/>
  <c r="C52" i="53"/>
  <c r="G27" i="34"/>
  <c r="G24" i="34"/>
  <c r="L728" i="4"/>
  <c r="H728" i="5" s="1"/>
  <c r="I728" i="5" s="1"/>
  <c r="G15" i="34"/>
  <c r="G14" i="34"/>
  <c r="G13" i="34"/>
  <c r="G12" i="34"/>
  <c r="G10" i="34"/>
  <c r="G9" i="34"/>
  <c r="N3099" i="4"/>
  <c r="M3099" i="5" s="1"/>
  <c r="N3099" i="5" s="1"/>
  <c r="N3098" i="4"/>
  <c r="M3098" i="5" s="1"/>
  <c r="N3098" i="5" s="1"/>
  <c r="B27" i="11"/>
  <c r="F175" i="157" s="1"/>
  <c r="G175" i="157" s="1"/>
  <c r="A1" i="37"/>
  <c r="N1538" i="4"/>
  <c r="M1538" i="5" s="1"/>
  <c r="N1538" i="5" s="1"/>
  <c r="K29" i="34"/>
  <c r="J938" i="157" s="1"/>
  <c r="K938" i="157" s="1"/>
  <c r="I29" i="34"/>
  <c r="F947" i="157" s="1"/>
  <c r="G947" i="157" s="1"/>
  <c r="E29" i="34"/>
  <c r="C29" i="34"/>
  <c r="K16" i="34"/>
  <c r="J901" i="157" s="1"/>
  <c r="K901" i="157" s="1"/>
  <c r="I16" i="34"/>
  <c r="F910" i="157" s="1"/>
  <c r="G910" i="157" s="1"/>
  <c r="C16" i="34"/>
  <c r="A1" i="34"/>
  <c r="G30" i="57"/>
  <c r="A1" i="26"/>
  <c r="A1" i="12"/>
  <c r="E13" i="63"/>
  <c r="E19" i="63" s="1"/>
  <c r="I31" i="31"/>
  <c r="N39" i="43"/>
  <c r="F2107" i="157" s="1"/>
  <c r="G2107" i="157" s="1"/>
  <c r="N24" i="43"/>
  <c r="F2094" i="157" s="1"/>
  <c r="G2094" i="157" s="1"/>
  <c r="G66" i="53"/>
  <c r="J2606" i="157" s="1"/>
  <c r="K2606" i="157" s="1"/>
  <c r="R56" i="39"/>
  <c r="F1430" i="157" s="1"/>
  <c r="G1430" i="157" s="1"/>
  <c r="R55" i="39"/>
  <c r="F1429" i="157" s="1"/>
  <c r="G1429" i="157" s="1"/>
  <c r="R54" i="39"/>
  <c r="F1428" i="157" s="1"/>
  <c r="G1428" i="157" s="1"/>
  <c r="H8" i="61"/>
  <c r="J3840" i="157" s="1"/>
  <c r="K3840" i="157" s="1"/>
  <c r="F8" i="61"/>
  <c r="L21" i="42"/>
  <c r="L20" i="42"/>
  <c r="L19" i="42"/>
  <c r="L18" i="42"/>
  <c r="J1494" i="157" s="1"/>
  <c r="K1494" i="157" s="1"/>
  <c r="L17" i="42"/>
  <c r="L16" i="42"/>
  <c r="P58" i="40"/>
  <c r="J1386" i="157" s="1"/>
  <c r="K1386" i="157" s="1"/>
  <c r="N58" i="40"/>
  <c r="J1341" i="157" s="1"/>
  <c r="K1341" i="157" s="1"/>
  <c r="L58" i="40"/>
  <c r="J1296" i="157" s="1"/>
  <c r="K1296" i="157" s="1"/>
  <c r="J58" i="40"/>
  <c r="J1251" i="157" s="1"/>
  <c r="K1251" i="157" s="1"/>
  <c r="H65" i="40"/>
  <c r="J1212" i="157" s="1"/>
  <c r="K1212" i="157" s="1"/>
  <c r="F65" i="40"/>
  <c r="J1167" i="157" s="1"/>
  <c r="K1167" i="157" s="1"/>
  <c r="H58" i="40"/>
  <c r="J1206" i="157" s="1"/>
  <c r="K1206" i="157" s="1"/>
  <c r="F58" i="40"/>
  <c r="J1161" i="157" s="1"/>
  <c r="K1161" i="157" s="1"/>
  <c r="D65" i="40"/>
  <c r="J1122" i="157" s="1"/>
  <c r="K1122" i="157" s="1"/>
  <c r="D58" i="40"/>
  <c r="J1116" i="157" s="1"/>
  <c r="K1116" i="157" s="1"/>
  <c r="N1105" i="4"/>
  <c r="M1105" i="5" s="1"/>
  <c r="N1105" i="5" s="1"/>
  <c r="N35" i="43"/>
  <c r="F2103" i="157" s="1"/>
  <c r="G2103" i="157" s="1"/>
  <c r="N17" i="43"/>
  <c r="F2087" i="157" s="1"/>
  <c r="G2087" i="157" s="1"/>
  <c r="R39" i="39"/>
  <c r="F1419" i="157" s="1"/>
  <c r="G1419" i="157" s="1"/>
  <c r="R24" i="39"/>
  <c r="F1406" i="157" s="1"/>
  <c r="G1406" i="157" s="1"/>
  <c r="N1518" i="4"/>
  <c r="M1518" i="5" s="1"/>
  <c r="N1518" i="5" s="1"/>
  <c r="C32" i="63"/>
  <c r="I53" i="58"/>
  <c r="K3789" i="157" s="1"/>
  <c r="G53" i="58"/>
  <c r="G3789" i="157" s="1"/>
  <c r="I48" i="58"/>
  <c r="K3785" i="157" s="1"/>
  <c r="G48" i="58"/>
  <c r="G3785" i="157" s="1"/>
  <c r="I42" i="58"/>
  <c r="K3780" i="157" s="1"/>
  <c r="G42" i="58"/>
  <c r="G3780" i="157" s="1"/>
  <c r="I37" i="58"/>
  <c r="K3776" i="157" s="1"/>
  <c r="G37" i="58"/>
  <c r="G3776" i="157" s="1"/>
  <c r="P65" i="40"/>
  <c r="J1392" i="157" s="1"/>
  <c r="K1392" i="157" s="1"/>
  <c r="N65" i="40"/>
  <c r="J1347" i="157" s="1"/>
  <c r="K1347" i="157" s="1"/>
  <c r="L65" i="40"/>
  <c r="J1302" i="157" s="1"/>
  <c r="K1302" i="157" s="1"/>
  <c r="J65" i="40"/>
  <c r="J1257" i="157" s="1"/>
  <c r="K1257" i="157" s="1"/>
  <c r="P47" i="40"/>
  <c r="J1380" i="157" s="1"/>
  <c r="K1380" i="157" s="1"/>
  <c r="N47" i="40"/>
  <c r="J1335" i="157" s="1"/>
  <c r="K1335" i="157" s="1"/>
  <c r="L47" i="40"/>
  <c r="J1290" i="157" s="1"/>
  <c r="K1290" i="157" s="1"/>
  <c r="J47" i="40"/>
  <c r="J1245" i="157" s="1"/>
  <c r="K1245" i="157" s="1"/>
  <c r="P45" i="40"/>
  <c r="J1379" i="157" s="1"/>
  <c r="K1379" i="157" s="1"/>
  <c r="N45" i="40"/>
  <c r="J1334" i="157" s="1"/>
  <c r="K1334" i="157" s="1"/>
  <c r="L45" i="40"/>
  <c r="J1289" i="157" s="1"/>
  <c r="K1289" i="157" s="1"/>
  <c r="J45" i="40"/>
  <c r="J1244" i="157" s="1"/>
  <c r="K1244" i="157" s="1"/>
  <c r="P28" i="40"/>
  <c r="J1365" i="157" s="1"/>
  <c r="K1365" i="157" s="1"/>
  <c r="L28" i="40"/>
  <c r="J1275" i="157" s="1"/>
  <c r="K1275" i="157" s="1"/>
  <c r="J28" i="40"/>
  <c r="J1230" i="157" s="1"/>
  <c r="K1230" i="157" s="1"/>
  <c r="H47" i="40"/>
  <c r="J1200" i="157" s="1"/>
  <c r="K1200" i="157" s="1"/>
  <c r="F47" i="40"/>
  <c r="J1155" i="157" s="1"/>
  <c r="K1155" i="157" s="1"/>
  <c r="H45" i="40"/>
  <c r="J1199" i="157" s="1"/>
  <c r="K1199" i="157" s="1"/>
  <c r="F45" i="40"/>
  <c r="J1154" i="157" s="1"/>
  <c r="K1154" i="157" s="1"/>
  <c r="H28" i="40"/>
  <c r="J1185" i="157" s="1"/>
  <c r="K1185" i="157" s="1"/>
  <c r="F28" i="40"/>
  <c r="J1140" i="157" s="1"/>
  <c r="K1140" i="157" s="1"/>
  <c r="D47" i="40"/>
  <c r="J1110" i="157" s="1"/>
  <c r="K1110" i="157" s="1"/>
  <c r="D45" i="40"/>
  <c r="J1109" i="157" s="1"/>
  <c r="K1109" i="157" s="1"/>
  <c r="D28" i="40"/>
  <c r="J1095" i="157" s="1"/>
  <c r="K1095" i="157" s="1"/>
  <c r="A1" i="65"/>
  <c r="A1" i="63"/>
  <c r="A1" i="62"/>
  <c r="A1" i="61"/>
  <c r="H16" i="61"/>
  <c r="J3846" i="157" s="1"/>
  <c r="K3846" i="157" s="1"/>
  <c r="F16" i="61"/>
  <c r="A1" i="59"/>
  <c r="I34" i="59"/>
  <c r="J3811" i="157" s="1"/>
  <c r="K3811" i="157" s="1"/>
  <c r="G34" i="59"/>
  <c r="I30" i="59"/>
  <c r="J3807" i="157" s="1"/>
  <c r="K3807" i="157" s="1"/>
  <c r="I23" i="59"/>
  <c r="J3801" i="157" s="1"/>
  <c r="K3801" i="157" s="1"/>
  <c r="G23" i="59"/>
  <c r="I19" i="59"/>
  <c r="J3797" i="157" s="1"/>
  <c r="K3797" i="157" s="1"/>
  <c r="G19" i="59"/>
  <c r="A1" i="58"/>
  <c r="I26" i="58"/>
  <c r="K3769" i="157" s="1"/>
  <c r="G26" i="58"/>
  <c r="G3769" i="157" s="1"/>
  <c r="I22" i="58"/>
  <c r="K3765" i="157" s="1"/>
  <c r="G22" i="58"/>
  <c r="G3765" i="157" s="1"/>
  <c r="I16" i="58"/>
  <c r="K3760" i="157" s="1"/>
  <c r="G16" i="58"/>
  <c r="G3760" i="157" s="1"/>
  <c r="I12" i="58"/>
  <c r="K3756" i="157" s="1"/>
  <c r="G12" i="58"/>
  <c r="G3756" i="157" s="1"/>
  <c r="A1" i="57"/>
  <c r="I46" i="57"/>
  <c r="K3749" i="157" s="1"/>
  <c r="G46" i="57"/>
  <c r="I41" i="57"/>
  <c r="K3745" i="157" s="1"/>
  <c r="G41" i="57"/>
  <c r="I35" i="57"/>
  <c r="K3740" i="157" s="1"/>
  <c r="G35" i="57"/>
  <c r="I30" i="57"/>
  <c r="K3736" i="157" s="1"/>
  <c r="A1" i="54"/>
  <c r="A1" i="56"/>
  <c r="J108" i="56"/>
  <c r="F23" i="56"/>
  <c r="G205" i="6" s="1"/>
  <c r="D23" i="56"/>
  <c r="G203" i="6" s="1"/>
  <c r="A1" i="64"/>
  <c r="A1" i="51"/>
  <c r="A1" i="49"/>
  <c r="L1963" i="4"/>
  <c r="H1963" i="5" s="1"/>
  <c r="I1963" i="5" s="1"/>
  <c r="L1824" i="4"/>
  <c r="H1824" i="5" s="1"/>
  <c r="I1824" i="5" s="1"/>
  <c r="L1788" i="4"/>
  <c r="H1788" i="5" s="1"/>
  <c r="I1788" i="5" s="1"/>
  <c r="L1821" i="4"/>
  <c r="H1821" i="5" s="1"/>
  <c r="I1821" i="5" s="1"/>
  <c r="L1787" i="4"/>
  <c r="H1787" i="5" s="1"/>
  <c r="I1787" i="5" s="1"/>
  <c r="L1753" i="4"/>
  <c r="H1753" i="5" s="1"/>
  <c r="I1753" i="5" s="1"/>
  <c r="F50" i="52"/>
  <c r="A1" i="52"/>
  <c r="A1" i="53"/>
  <c r="Q66" i="53"/>
  <c r="J2881" i="157" s="1"/>
  <c r="K2881" i="157" s="1"/>
  <c r="P66" i="53"/>
  <c r="O66" i="53"/>
  <c r="J2826" i="157" s="1"/>
  <c r="K2826" i="157" s="1"/>
  <c r="N66" i="53"/>
  <c r="M66" i="53"/>
  <c r="J2771" i="157" s="1"/>
  <c r="K2771" i="157" s="1"/>
  <c r="I66" i="53"/>
  <c r="J2661" i="157" s="1"/>
  <c r="K2661" i="157" s="1"/>
  <c r="C66" i="53"/>
  <c r="S63" i="53"/>
  <c r="J2933" i="157" s="1"/>
  <c r="K2933" i="157" s="1"/>
  <c r="Q63" i="53"/>
  <c r="J2878" i="157" s="1"/>
  <c r="K2878" i="157" s="1"/>
  <c r="P63" i="53"/>
  <c r="O63" i="53"/>
  <c r="J2823" i="157" s="1"/>
  <c r="K2823" i="157" s="1"/>
  <c r="N63" i="53"/>
  <c r="M63" i="53"/>
  <c r="J2768" i="157" s="1"/>
  <c r="K2768" i="157" s="1"/>
  <c r="I63" i="53"/>
  <c r="J2658" i="157" s="1"/>
  <c r="K2658" i="157" s="1"/>
  <c r="C63" i="53"/>
  <c r="J2493" i="157" s="1"/>
  <c r="K2493" i="157" s="1"/>
  <c r="S61" i="53"/>
  <c r="J2931" i="157" s="1"/>
  <c r="K2931" i="157" s="1"/>
  <c r="Q61" i="53"/>
  <c r="J2876" i="157" s="1"/>
  <c r="K2876" i="157" s="1"/>
  <c r="P61" i="53"/>
  <c r="O61" i="53"/>
  <c r="J2821" i="157" s="1"/>
  <c r="K2821" i="157" s="1"/>
  <c r="N61" i="53"/>
  <c r="M61" i="53"/>
  <c r="J2766" i="157" s="1"/>
  <c r="K2766" i="157" s="1"/>
  <c r="I61" i="53"/>
  <c r="J2656" i="157" s="1"/>
  <c r="K2656" i="157" s="1"/>
  <c r="C61" i="53"/>
  <c r="J2491" i="157" s="1"/>
  <c r="K2491" i="157" s="1"/>
  <c r="S60" i="53"/>
  <c r="J2930" i="157" s="1"/>
  <c r="K2930" i="157" s="1"/>
  <c r="Q60" i="53"/>
  <c r="J2875" i="157" s="1"/>
  <c r="K2875" i="157" s="1"/>
  <c r="P60" i="53"/>
  <c r="O60" i="53"/>
  <c r="J2820" i="157" s="1"/>
  <c r="K2820" i="157" s="1"/>
  <c r="N60" i="53"/>
  <c r="M60" i="53"/>
  <c r="J2765" i="157" s="1"/>
  <c r="K2765" i="157" s="1"/>
  <c r="I60" i="53"/>
  <c r="J2655" i="157" s="1"/>
  <c r="K2655" i="157" s="1"/>
  <c r="C60" i="53"/>
  <c r="J2490" i="157" s="1"/>
  <c r="K2490" i="157" s="1"/>
  <c r="Q58" i="53"/>
  <c r="J2873" i="157" s="1"/>
  <c r="K2873" i="157" s="1"/>
  <c r="P58" i="53"/>
  <c r="O58" i="53"/>
  <c r="J2818" i="157" s="1"/>
  <c r="K2818" i="157" s="1"/>
  <c r="N58" i="53"/>
  <c r="M58" i="53"/>
  <c r="J2763" i="157" s="1"/>
  <c r="K2763" i="157" s="1"/>
  <c r="I58" i="53"/>
  <c r="J2653" i="157" s="1"/>
  <c r="K2653" i="157" s="1"/>
  <c r="G58" i="53"/>
  <c r="J2598" i="157" s="1"/>
  <c r="K2598" i="157" s="1"/>
  <c r="F58" i="53"/>
  <c r="E58" i="53"/>
  <c r="J2543" i="157" s="1"/>
  <c r="K2543" i="157" s="1"/>
  <c r="C58" i="53"/>
  <c r="J2488" i="157" s="1"/>
  <c r="K2488" i="157" s="1"/>
  <c r="S57" i="53"/>
  <c r="J2927" i="157" s="1"/>
  <c r="K2927" i="157" s="1"/>
  <c r="Q57" i="53"/>
  <c r="J2872" i="157" s="1"/>
  <c r="K2872" i="157" s="1"/>
  <c r="P57" i="53"/>
  <c r="O57" i="53"/>
  <c r="J2817" i="157" s="1"/>
  <c r="K2817" i="157" s="1"/>
  <c r="N57" i="53"/>
  <c r="M57" i="53"/>
  <c r="J2762" i="157" s="1"/>
  <c r="K2762" i="157" s="1"/>
  <c r="I57" i="53"/>
  <c r="J2652" i="157" s="1"/>
  <c r="K2652" i="157" s="1"/>
  <c r="G57" i="53"/>
  <c r="J2597" i="157" s="1"/>
  <c r="K2597" i="157" s="1"/>
  <c r="F57" i="53"/>
  <c r="E57" i="53"/>
  <c r="J2542" i="157" s="1"/>
  <c r="K2542" i="157" s="1"/>
  <c r="C57" i="53"/>
  <c r="J2487" i="157" s="1"/>
  <c r="K2487" i="157" s="1"/>
  <c r="S56" i="53"/>
  <c r="J2926" i="157" s="1"/>
  <c r="K2926" i="157" s="1"/>
  <c r="Q56" i="53"/>
  <c r="J2871" i="157" s="1"/>
  <c r="K2871" i="157" s="1"/>
  <c r="P56" i="53"/>
  <c r="O56" i="53"/>
  <c r="J2816" i="157" s="1"/>
  <c r="K2816" i="157" s="1"/>
  <c r="N56" i="53"/>
  <c r="M56" i="53"/>
  <c r="J2761" i="157" s="1"/>
  <c r="K2761" i="157" s="1"/>
  <c r="I56" i="53"/>
  <c r="J2651" i="157" s="1"/>
  <c r="K2651" i="157" s="1"/>
  <c r="G56" i="53"/>
  <c r="J2596" i="157" s="1"/>
  <c r="K2596" i="157" s="1"/>
  <c r="F56" i="53"/>
  <c r="E56" i="53"/>
  <c r="J2541" i="157" s="1"/>
  <c r="K2541" i="157" s="1"/>
  <c r="C56" i="53"/>
  <c r="J2486" i="157" s="1"/>
  <c r="K2486" i="157" s="1"/>
  <c r="S52" i="53"/>
  <c r="Q52" i="53"/>
  <c r="P52" i="53"/>
  <c r="O52" i="53"/>
  <c r="N52" i="53"/>
  <c r="M52" i="53"/>
  <c r="I52" i="53"/>
  <c r="G52" i="53"/>
  <c r="F52" i="53"/>
  <c r="E52" i="53"/>
  <c r="F50" i="53"/>
  <c r="A1" i="50"/>
  <c r="A1" i="48"/>
  <c r="A1" i="47"/>
  <c r="H25" i="46"/>
  <c r="F2163" i="157" s="1"/>
  <c r="G2163" i="157" s="1"/>
  <c r="D25" i="46"/>
  <c r="H19" i="46"/>
  <c r="F2159" i="157" s="1"/>
  <c r="G2159" i="157" s="1"/>
  <c r="D19" i="46"/>
  <c r="A1" i="46"/>
  <c r="A1" i="45"/>
  <c r="L54" i="43"/>
  <c r="F2079" i="157" s="1"/>
  <c r="G2079" i="157" s="1"/>
  <c r="J54" i="43"/>
  <c r="F2041" i="157" s="1"/>
  <c r="G2041" i="157" s="1"/>
  <c r="H54" i="43"/>
  <c r="F2003" i="157" s="1"/>
  <c r="G2003" i="157" s="1"/>
  <c r="F54" i="43"/>
  <c r="F1965" i="157" s="1"/>
  <c r="G1965" i="157" s="1"/>
  <c r="D54" i="43"/>
  <c r="F1927" i="157" s="1"/>
  <c r="G1927" i="157" s="1"/>
  <c r="B54" i="43"/>
  <c r="F1889" i="157" s="1"/>
  <c r="G1889" i="157" s="1"/>
  <c r="N53" i="43"/>
  <c r="F2116" i="157" s="1"/>
  <c r="G2116" i="157" s="1"/>
  <c r="N52" i="43"/>
  <c r="F2115" i="157" s="1"/>
  <c r="G2115" i="157" s="1"/>
  <c r="N51" i="43"/>
  <c r="F2114" i="157" s="1"/>
  <c r="G2114" i="157" s="1"/>
  <c r="N50" i="43"/>
  <c r="F2113" i="157" s="1"/>
  <c r="G2113" i="157" s="1"/>
  <c r="N40" i="43"/>
  <c r="F2108" i="157" s="1"/>
  <c r="G2108" i="157" s="1"/>
  <c r="N38" i="43"/>
  <c r="F2106" i="157" s="1"/>
  <c r="G2106" i="157" s="1"/>
  <c r="N37" i="43"/>
  <c r="F2105" i="157" s="1"/>
  <c r="G2105" i="157" s="1"/>
  <c r="N36" i="43"/>
  <c r="F2104" i="157" s="1"/>
  <c r="G2104" i="157" s="1"/>
  <c r="N34" i="43"/>
  <c r="F2102" i="157" s="1"/>
  <c r="G2102" i="157" s="1"/>
  <c r="N25" i="43"/>
  <c r="F2095" i="157" s="1"/>
  <c r="G2095" i="157" s="1"/>
  <c r="N23" i="43"/>
  <c r="F2093" i="157" s="1"/>
  <c r="G2093" i="157" s="1"/>
  <c r="N22" i="43"/>
  <c r="F2092" i="157" s="1"/>
  <c r="G2092" i="157" s="1"/>
  <c r="N21" i="43"/>
  <c r="N20" i="43"/>
  <c r="F2090" i="157" s="1"/>
  <c r="G2090" i="157" s="1"/>
  <c r="N19" i="43"/>
  <c r="F2089" i="157" s="1"/>
  <c r="G2089" i="157" s="1"/>
  <c r="N18" i="43"/>
  <c r="F2088" i="157" s="1"/>
  <c r="G2088" i="157" s="1"/>
  <c r="A1" i="43"/>
  <c r="A1" i="44"/>
  <c r="L54" i="44"/>
  <c r="J2079" i="157" s="1"/>
  <c r="K2079" i="157" s="1"/>
  <c r="J54" i="44"/>
  <c r="J2041" i="157" s="1"/>
  <c r="K2041" i="157" s="1"/>
  <c r="H54" i="44"/>
  <c r="J2003" i="157" s="1"/>
  <c r="K2003" i="157" s="1"/>
  <c r="F54" i="44"/>
  <c r="J1965" i="157" s="1"/>
  <c r="K1965" i="157" s="1"/>
  <c r="D54" i="44"/>
  <c r="J1927" i="157" s="1"/>
  <c r="K1927" i="157" s="1"/>
  <c r="B54" i="44"/>
  <c r="J1889" i="157" s="1"/>
  <c r="K1889" i="157" s="1"/>
  <c r="N52" i="44"/>
  <c r="J2115" i="157" s="1"/>
  <c r="K2115" i="157" s="1"/>
  <c r="N51" i="44"/>
  <c r="J2114" i="157" s="1"/>
  <c r="K2114" i="157" s="1"/>
  <c r="L44" i="44"/>
  <c r="J2072" i="157" s="1"/>
  <c r="K2072" i="157" s="1"/>
  <c r="J44" i="44"/>
  <c r="J2034" i="157" s="1"/>
  <c r="K2034" i="157" s="1"/>
  <c r="H44" i="44"/>
  <c r="J1996" i="157" s="1"/>
  <c r="K1996" i="157" s="1"/>
  <c r="F44" i="44"/>
  <c r="J1958" i="157" s="1"/>
  <c r="K1958" i="157" s="1"/>
  <c r="D44" i="44"/>
  <c r="J1920" i="157" s="1"/>
  <c r="K1920" i="157" s="1"/>
  <c r="B44" i="44"/>
  <c r="J1882" i="157" s="1"/>
  <c r="K1882" i="157" s="1"/>
  <c r="L42" i="44"/>
  <c r="J2071" i="157" s="1"/>
  <c r="K2071" i="157" s="1"/>
  <c r="H42" i="44"/>
  <c r="J1995" i="157" s="1"/>
  <c r="K1995" i="157" s="1"/>
  <c r="F42" i="44"/>
  <c r="J1957" i="157" s="1"/>
  <c r="K1957" i="157" s="1"/>
  <c r="A1" i="42"/>
  <c r="L15" i="42"/>
  <c r="J1491" i="157" s="1"/>
  <c r="K1491" i="157" s="1"/>
  <c r="L7" i="42"/>
  <c r="B58" i="40"/>
  <c r="J1071" i="157" s="1"/>
  <c r="K1071" i="157" s="1"/>
  <c r="B47" i="40"/>
  <c r="J1065" i="157" s="1"/>
  <c r="K1065" i="157" s="1"/>
  <c r="A1" i="40"/>
  <c r="A1" i="39"/>
  <c r="F1077" i="157"/>
  <c r="G1077" i="157" s="1"/>
  <c r="R63" i="39"/>
  <c r="F1436" i="157" s="1"/>
  <c r="G1436" i="157" s="1"/>
  <c r="R62" i="39"/>
  <c r="F1435" i="157" s="1"/>
  <c r="G1435" i="157" s="1"/>
  <c r="R61" i="39"/>
  <c r="F1434" i="157" s="1"/>
  <c r="G1434" i="157" s="1"/>
  <c r="R60" i="39"/>
  <c r="F1433" i="157" s="1"/>
  <c r="G1433" i="157" s="1"/>
  <c r="P57" i="39"/>
  <c r="F1386" i="157" s="1"/>
  <c r="G1386" i="157" s="1"/>
  <c r="N57" i="39"/>
  <c r="F1341" i="157" s="1"/>
  <c r="G1341" i="157" s="1"/>
  <c r="L57" i="39"/>
  <c r="F1296" i="157" s="1"/>
  <c r="G1296" i="157" s="1"/>
  <c r="J57" i="39"/>
  <c r="F1251" i="157" s="1"/>
  <c r="G1251" i="157" s="1"/>
  <c r="H57" i="39"/>
  <c r="F1206" i="157" s="1"/>
  <c r="G1206" i="157" s="1"/>
  <c r="F57" i="39"/>
  <c r="F1161" i="157" s="1"/>
  <c r="G1161" i="157" s="1"/>
  <c r="D57" i="39"/>
  <c r="F1116" i="157" s="1"/>
  <c r="G1116" i="157" s="1"/>
  <c r="B57" i="39"/>
  <c r="F1071" i="157" s="1"/>
  <c r="G1071" i="157" s="1"/>
  <c r="R43" i="39"/>
  <c r="R42" i="39"/>
  <c r="F1422" i="157" s="1"/>
  <c r="G1422" i="157" s="1"/>
  <c r="R41" i="39"/>
  <c r="F1421" i="157" s="1"/>
  <c r="G1421" i="157" s="1"/>
  <c r="R40" i="39"/>
  <c r="F1420" i="157" s="1"/>
  <c r="G1420" i="157" s="1"/>
  <c r="R38" i="39"/>
  <c r="F1418" i="157" s="1"/>
  <c r="G1418" i="157" s="1"/>
  <c r="R37" i="39"/>
  <c r="F1417" i="157" s="1"/>
  <c r="G1417" i="157" s="1"/>
  <c r="R36" i="39"/>
  <c r="F1416" i="157" s="1"/>
  <c r="G1416" i="157" s="1"/>
  <c r="R35" i="39"/>
  <c r="F1415" i="157" s="1"/>
  <c r="G1415" i="157" s="1"/>
  <c r="R27" i="39"/>
  <c r="F1409" i="157" s="1"/>
  <c r="G1409" i="157" s="1"/>
  <c r="R26" i="39"/>
  <c r="F1408" i="157" s="1"/>
  <c r="G1408" i="157" s="1"/>
  <c r="R25" i="39"/>
  <c r="F1407" i="157" s="1"/>
  <c r="G1407" i="157" s="1"/>
  <c r="R23" i="39"/>
  <c r="R22" i="39"/>
  <c r="F1404" i="157" s="1"/>
  <c r="G1404" i="157" s="1"/>
  <c r="R21" i="39"/>
  <c r="R20" i="39"/>
  <c r="F1402" i="157" s="1"/>
  <c r="G1402" i="157" s="1"/>
  <c r="R19" i="39"/>
  <c r="F1401" i="157" s="1"/>
  <c r="G1401" i="157" s="1"/>
  <c r="R18" i="39"/>
  <c r="F1400" i="157" s="1"/>
  <c r="G1400" i="157" s="1"/>
  <c r="A1" i="31"/>
  <c r="I46" i="31"/>
  <c r="J665" i="157" s="1"/>
  <c r="K665" i="157" s="1"/>
  <c r="G46" i="31"/>
  <c r="F665" i="157" s="1"/>
  <c r="G665" i="157" s="1"/>
  <c r="G31" i="31"/>
  <c r="I16" i="31"/>
  <c r="G16" i="31"/>
  <c r="A1" i="38"/>
  <c r="L51" i="38"/>
  <c r="J1031" i="157" s="1"/>
  <c r="K1031" i="157" s="1"/>
  <c r="J28" i="38"/>
  <c r="J1013" i="157" s="1"/>
  <c r="K1013" i="157" s="1"/>
  <c r="H28" i="38"/>
  <c r="F28" i="38"/>
  <c r="L27" i="38"/>
  <c r="J1025" i="157" s="1"/>
  <c r="K1025" i="157" s="1"/>
  <c r="J27" i="38"/>
  <c r="J1012" i="157" s="1"/>
  <c r="K1012" i="157" s="1"/>
  <c r="H27" i="38"/>
  <c r="F27" i="38"/>
  <c r="L24" i="38"/>
  <c r="J1023" i="157" s="1"/>
  <c r="K1023" i="157" s="1"/>
  <c r="J24" i="38"/>
  <c r="J1010" i="157" s="1"/>
  <c r="K1010" i="157" s="1"/>
  <c r="H24" i="38"/>
  <c r="F24" i="38"/>
  <c r="L19" i="38"/>
  <c r="J1019" i="157" s="1"/>
  <c r="K1019" i="157" s="1"/>
  <c r="J19" i="38"/>
  <c r="J1006" i="157" s="1"/>
  <c r="K1006" i="157" s="1"/>
  <c r="H19" i="38"/>
  <c r="F19" i="38"/>
  <c r="A1" i="32"/>
  <c r="K60" i="32"/>
  <c r="J718" i="157" s="1"/>
  <c r="K718" i="157" s="1"/>
  <c r="K52" i="32"/>
  <c r="J712" i="157" s="1"/>
  <c r="K712" i="157" s="1"/>
  <c r="J52" i="32"/>
  <c r="F712" i="157" s="1"/>
  <c r="G712" i="157" s="1"/>
  <c r="K27" i="32"/>
  <c r="J706" i="157" s="1"/>
  <c r="K706" i="157" s="1"/>
  <c r="H27" i="32"/>
  <c r="K19" i="32"/>
  <c r="J700" i="157" s="1"/>
  <c r="K700" i="157" s="1"/>
  <c r="H19" i="32"/>
  <c r="A1" i="36"/>
  <c r="A1" i="35"/>
  <c r="A1" i="33"/>
  <c r="R53" i="33"/>
  <c r="J865" i="157" s="1"/>
  <c r="K865" i="157" s="1"/>
  <c r="H53" i="33"/>
  <c r="F53" i="33"/>
  <c r="D53" i="33"/>
  <c r="R21" i="33"/>
  <c r="J779" i="157" s="1"/>
  <c r="K779" i="157" s="1"/>
  <c r="R16" i="33"/>
  <c r="J776" i="157" s="1"/>
  <c r="K776" i="157" s="1"/>
  <c r="H16" i="33"/>
  <c r="F16" i="33"/>
  <c r="D16" i="33"/>
  <c r="A1" i="30"/>
  <c r="A1" i="29"/>
  <c r="N417" i="4"/>
  <c r="M417" i="5" s="1"/>
  <c r="N417" i="5" s="1"/>
  <c r="I14" i="28"/>
  <c r="I13" i="28"/>
  <c r="I12" i="28"/>
  <c r="I11" i="28"/>
  <c r="I10" i="28"/>
  <c r="A1" i="28"/>
  <c r="D34" i="13"/>
  <c r="F304" i="157" s="1"/>
  <c r="G304" i="157" s="1"/>
  <c r="D23" i="13"/>
  <c r="F287" i="157" s="1"/>
  <c r="G287" i="157" s="1"/>
  <c r="A1" i="13"/>
  <c r="A1" i="11"/>
  <c r="F24" i="11"/>
  <c r="F252" i="157" s="1"/>
  <c r="G252" i="157" s="1"/>
  <c r="F23" i="11"/>
  <c r="F251" i="157" s="1"/>
  <c r="G251" i="157" s="1"/>
  <c r="F22" i="11"/>
  <c r="F250" i="157" s="1"/>
  <c r="G250" i="157" s="1"/>
  <c r="F21" i="11"/>
  <c r="F249" i="157" s="1"/>
  <c r="G249" i="157" s="1"/>
  <c r="F20" i="11"/>
  <c r="F247" i="157" s="1"/>
  <c r="G247" i="157" s="1"/>
  <c r="F19" i="11"/>
  <c r="F246" i="157" s="1"/>
  <c r="G246" i="157" s="1"/>
  <c r="F18" i="11"/>
  <c r="F245" i="157" s="1"/>
  <c r="G245" i="157" s="1"/>
  <c r="A1" i="10"/>
  <c r="A1" i="9"/>
  <c r="G60" i="6"/>
  <c r="L1957" i="4"/>
  <c r="H1957" i="5" s="1"/>
  <c r="I1957" i="5" s="1"/>
  <c r="L1958" i="4"/>
  <c r="H1958" i="5" s="1"/>
  <c r="I1958" i="5" s="1"/>
  <c r="D28" i="10"/>
  <c r="J68" i="4"/>
  <c r="L1887" i="4"/>
  <c r="H1887" i="5" s="1"/>
  <c r="I1887" i="5" s="1"/>
  <c r="G124" i="6"/>
  <c r="L1956" i="4"/>
  <c r="H1956" i="5" s="1"/>
  <c r="I1956" i="5" s="1"/>
  <c r="L331" i="4"/>
  <c r="H331" i="5" s="1"/>
  <c r="I331" i="5" s="1"/>
  <c r="D34" i="10"/>
  <c r="L734" i="4"/>
  <c r="H734" i="5" s="1"/>
  <c r="I734" i="5" s="1"/>
  <c r="N3093" i="4"/>
  <c r="M3093" i="5" s="1"/>
  <c r="N3093" i="5" s="1"/>
  <c r="D15" i="10"/>
  <c r="L1553" i="4"/>
  <c r="H1553" i="5" s="1"/>
  <c r="I1553" i="5" s="1"/>
  <c r="H722" i="5"/>
  <c r="I722" i="5" s="1"/>
  <c r="L3049" i="4"/>
  <c r="H3049" i="5" s="1"/>
  <c r="I3049" i="5" s="1"/>
  <c r="L1785" i="4"/>
  <c r="H1785" i="5" s="1"/>
  <c r="I1785" i="5" s="1"/>
  <c r="N1394" i="4"/>
  <c r="M1394" i="5" s="1"/>
  <c r="N1394" i="5" s="1"/>
  <c r="K7" i="157"/>
  <c r="N1391" i="4"/>
  <c r="M1391" i="5" s="1"/>
  <c r="N1391" i="5" s="1"/>
  <c r="H408" i="4"/>
  <c r="L1395" i="4"/>
  <c r="H1395" i="5" s="1"/>
  <c r="I1395" i="5" s="1"/>
  <c r="L729" i="4"/>
  <c r="H729" i="5" s="1"/>
  <c r="I729" i="5" s="1"/>
  <c r="G52" i="6"/>
  <c r="N1403" i="4"/>
  <c r="M1403" i="5" s="1"/>
  <c r="N1403" i="5" s="1"/>
  <c r="L2860" i="4"/>
  <c r="H2860" i="5" s="1"/>
  <c r="I2860" i="5" s="1"/>
  <c r="G125" i="6"/>
  <c r="N1107" i="4"/>
  <c r="M1107" i="5" s="1"/>
  <c r="N1107" i="5" s="1"/>
  <c r="H719" i="5"/>
  <c r="I719" i="5" s="1"/>
  <c r="L3052" i="4"/>
  <c r="H3052" i="5" s="1"/>
  <c r="I3052" i="5" s="1"/>
  <c r="J3093" i="4"/>
  <c r="L1900" i="4"/>
  <c r="H1900" i="5" s="1"/>
  <c r="I1900" i="5" s="1"/>
  <c r="L1682" i="4"/>
  <c r="H1682" i="5" s="1"/>
  <c r="I1682" i="5" s="1"/>
  <c r="H439" i="4"/>
  <c r="G23" i="6"/>
  <c r="G98" i="6"/>
  <c r="U38" i="52"/>
  <c r="F2964" i="157" s="1"/>
  <c r="G2964" i="157" s="1"/>
  <c r="J1501" i="4"/>
  <c r="H477" i="4"/>
  <c r="N68" i="4"/>
  <c r="M68" i="5" s="1"/>
  <c r="N68" i="5" s="1"/>
  <c r="D20" i="10"/>
  <c r="H1481" i="4"/>
  <c r="H53" i="4"/>
  <c r="N3094" i="4"/>
  <c r="M3094" i="5" s="1"/>
  <c r="N3094" i="5" s="1"/>
  <c r="J3094" i="4"/>
  <c r="U14" i="52"/>
  <c r="F2941" i="157" s="1"/>
  <c r="G2941" i="157" s="1"/>
  <c r="N66" i="4"/>
  <c r="M66" i="5" s="1"/>
  <c r="N66" i="5" s="1"/>
  <c r="F43" i="10"/>
  <c r="F1403" i="157" l="1"/>
  <c r="G1403" i="157" s="1"/>
  <c r="F1405" i="157"/>
  <c r="G1405" i="157" s="1"/>
  <c r="F2091" i="157"/>
  <c r="G2091" i="157" s="1"/>
  <c r="G100" i="6"/>
  <c r="F1423" i="157"/>
  <c r="G1423" i="157" s="1"/>
  <c r="C29" i="63"/>
  <c r="J1493" i="157"/>
  <c r="K1493" i="157" s="1"/>
  <c r="J1496" i="157"/>
  <c r="K1496" i="157" s="1"/>
  <c r="J1497" i="157"/>
  <c r="K1497" i="157" s="1"/>
  <c r="J1495" i="157"/>
  <c r="K1495" i="157" s="1"/>
  <c r="J1492" i="157"/>
  <c r="K1492" i="157" s="1"/>
  <c r="J117" i="157"/>
  <c r="K117" i="157" s="1"/>
  <c r="J206" i="6"/>
  <c r="I206" i="6"/>
  <c r="J204" i="6"/>
  <c r="I204" i="6"/>
  <c r="F2133" i="157"/>
  <c r="G2133" i="157" s="1"/>
  <c r="G185" i="6"/>
  <c r="F2129" i="157"/>
  <c r="G2129" i="157" s="1"/>
  <c r="G184" i="6"/>
  <c r="S67" i="53"/>
  <c r="C67" i="53"/>
  <c r="O67" i="53"/>
  <c r="E67" i="53"/>
  <c r="Q67" i="53"/>
  <c r="G67" i="53"/>
  <c r="I67" i="53"/>
  <c r="M67" i="53"/>
  <c r="I165" i="6"/>
  <c r="J165" i="6"/>
  <c r="F694" i="157"/>
  <c r="G694" i="157" s="1"/>
  <c r="J27" i="32"/>
  <c r="F688" i="157"/>
  <c r="G688" i="157" s="1"/>
  <c r="J19" i="32"/>
  <c r="J2496" i="157"/>
  <c r="K2496" i="157" s="1"/>
  <c r="J3861" i="157"/>
  <c r="K3861" i="157" s="1"/>
  <c r="F3872" i="157"/>
  <c r="G3872" i="157" s="1"/>
  <c r="J2922" i="157"/>
  <c r="K2922" i="157" s="1"/>
  <c r="J2592" i="157"/>
  <c r="K2592" i="157" s="1"/>
  <c r="J2647" i="157"/>
  <c r="K2647" i="157" s="1"/>
  <c r="J2757" i="157"/>
  <c r="K2757" i="157" s="1"/>
  <c r="J2482" i="157"/>
  <c r="K2482" i="157" s="1"/>
  <c r="J2812" i="157"/>
  <c r="K2812" i="157" s="1"/>
  <c r="J2537" i="157"/>
  <c r="K2537" i="157" s="1"/>
  <c r="J2867" i="157"/>
  <c r="K2867" i="157" s="1"/>
  <c r="G706" i="92"/>
  <c r="K688" i="157"/>
  <c r="G700" i="92"/>
  <c r="G3740" i="157"/>
  <c r="Z3740" i="92"/>
  <c r="F3797" i="157"/>
  <c r="G3797" i="157" s="1"/>
  <c r="E3797" i="92"/>
  <c r="Z3797" i="92" s="1"/>
  <c r="L717" i="4"/>
  <c r="H717" i="5" s="1"/>
  <c r="I717" i="5" s="1"/>
  <c r="F920" i="157"/>
  <c r="G920" i="157" s="1"/>
  <c r="E920" i="92"/>
  <c r="Z920" i="92" s="1"/>
  <c r="F933" i="157"/>
  <c r="G933" i="157" s="1"/>
  <c r="E933" i="92"/>
  <c r="Z933" i="92" s="1"/>
  <c r="F1497" i="157"/>
  <c r="G1497" i="157" s="1"/>
  <c r="E1497" i="92"/>
  <c r="Z1497" i="92" s="1"/>
  <c r="F896" i="157"/>
  <c r="G896" i="157" s="1"/>
  <c r="E896" i="92"/>
  <c r="Z896" i="92" s="1"/>
  <c r="F654" i="157"/>
  <c r="G654" i="157" s="1"/>
  <c r="G18" i="158"/>
  <c r="L726" i="4"/>
  <c r="H726" i="5" s="1"/>
  <c r="I726" i="5" s="1"/>
  <c r="F929" i="157"/>
  <c r="G929" i="157" s="1"/>
  <c r="E929" i="92"/>
  <c r="Z929" i="92" s="1"/>
  <c r="F894" i="157"/>
  <c r="G894" i="157" s="1"/>
  <c r="E894" i="92"/>
  <c r="Z894" i="92" s="1"/>
  <c r="F936" i="157"/>
  <c r="G936" i="157" s="1"/>
  <c r="E936" i="92"/>
  <c r="Z936" i="92" s="1"/>
  <c r="G3745" i="157"/>
  <c r="Z3745" i="92"/>
  <c r="F3801" i="157"/>
  <c r="G3801" i="157" s="1"/>
  <c r="E3801" i="92"/>
  <c r="Z3801" i="92" s="1"/>
  <c r="L692" i="4"/>
  <c r="H692" i="5" s="1"/>
  <c r="I692" i="5" s="1"/>
  <c r="F895" i="157"/>
  <c r="G895" i="157" s="1"/>
  <c r="E895" i="92"/>
  <c r="Z895" i="92" s="1"/>
  <c r="L731" i="4"/>
  <c r="H731" i="5" s="1"/>
  <c r="I731" i="5" s="1"/>
  <c r="F934" i="157"/>
  <c r="G934" i="157" s="1"/>
  <c r="E934" i="92"/>
  <c r="Z934" i="92" s="1"/>
  <c r="F892" i="157"/>
  <c r="G892" i="157" s="1"/>
  <c r="E892" i="92"/>
  <c r="Z892" i="92" s="1"/>
  <c r="G3736" i="157"/>
  <c r="Z3736" i="92"/>
  <c r="F897" i="157"/>
  <c r="G897" i="157" s="1"/>
  <c r="E897" i="92"/>
  <c r="Z897" i="92" s="1"/>
  <c r="F100" i="157"/>
  <c r="G100" i="157" s="1"/>
  <c r="E100" i="92"/>
  <c r="Z100" i="92" s="1"/>
  <c r="G3749" i="157"/>
  <c r="Z3749" i="92"/>
  <c r="F898" i="157"/>
  <c r="G898" i="157" s="1"/>
  <c r="E898" i="92"/>
  <c r="Z898" i="92" s="1"/>
  <c r="F1493" i="157"/>
  <c r="G1493" i="157" s="1"/>
  <c r="E1493" i="92"/>
  <c r="Z1493" i="92" s="1"/>
  <c r="F3811" i="157"/>
  <c r="G3811" i="157" s="1"/>
  <c r="E3811" i="92"/>
  <c r="Z3811" i="92" s="1"/>
  <c r="F883" i="157"/>
  <c r="G883" i="157" s="1"/>
  <c r="E883" i="92"/>
  <c r="Z883" i="92" s="1"/>
  <c r="L696" i="4"/>
  <c r="H696" i="5" s="1"/>
  <c r="I696" i="5" s="1"/>
  <c r="F899" i="157"/>
  <c r="G899" i="157" s="1"/>
  <c r="E899" i="92"/>
  <c r="Z899" i="92" s="1"/>
  <c r="F1494" i="157"/>
  <c r="G1494" i="157" s="1"/>
  <c r="E1494" i="92"/>
  <c r="Z1494" i="92" s="1"/>
  <c r="F774" i="157"/>
  <c r="G774" i="157" s="1"/>
  <c r="E774" i="92"/>
  <c r="Z774" i="92" s="1"/>
  <c r="F107" i="157"/>
  <c r="G107" i="157" s="1"/>
  <c r="E107" i="92"/>
  <c r="Z107" i="92" s="1"/>
  <c r="F900" i="157"/>
  <c r="G900" i="157" s="1"/>
  <c r="E900" i="92"/>
  <c r="Z900" i="92" s="1"/>
  <c r="L1181" i="4"/>
  <c r="H1181" i="5" s="1"/>
  <c r="I1181" i="5" s="1"/>
  <c r="F1495" i="157"/>
  <c r="G1495" i="157" s="1"/>
  <c r="E1495" i="92"/>
  <c r="Z1495" i="92" s="1"/>
  <c r="F775" i="157"/>
  <c r="G775" i="157" s="1"/>
  <c r="E775" i="92"/>
  <c r="Z775" i="92" s="1"/>
  <c r="F931" i="157"/>
  <c r="G931" i="157" s="1"/>
  <c r="E931" i="92"/>
  <c r="Z931" i="92" s="1"/>
  <c r="G17" i="158"/>
  <c r="F643" i="157"/>
  <c r="G643" i="157" s="1"/>
  <c r="F1492" i="157"/>
  <c r="G1492" i="157" s="1"/>
  <c r="E1492" i="92"/>
  <c r="Z1492" i="92" s="1"/>
  <c r="F1496" i="157"/>
  <c r="G1496" i="157" s="1"/>
  <c r="E1496" i="92"/>
  <c r="Z1496" i="92" s="1"/>
  <c r="L732" i="4"/>
  <c r="H732" i="5" s="1"/>
  <c r="I732" i="5" s="1"/>
  <c r="F935" i="157"/>
  <c r="G935" i="157" s="1"/>
  <c r="E935" i="92"/>
  <c r="Z935" i="92" s="1"/>
  <c r="F380" i="157"/>
  <c r="G380" i="157" s="1"/>
  <c r="L58" i="26"/>
  <c r="F388" i="157" s="1"/>
  <c r="G388" i="157" s="1"/>
  <c r="J643" i="157"/>
  <c r="K643" i="157" s="1"/>
  <c r="I17" i="158"/>
  <c r="J654" i="157"/>
  <c r="K654" i="157" s="1"/>
  <c r="I18" i="158"/>
  <c r="F86" i="157"/>
  <c r="G86" i="157" s="1"/>
  <c r="E86" i="92"/>
  <c r="Z86" i="92" s="1"/>
  <c r="F91" i="157"/>
  <c r="G91" i="157" s="1"/>
  <c r="E91" i="92"/>
  <c r="Z91" i="92" s="1"/>
  <c r="F3846" i="157"/>
  <c r="G3846" i="157" s="1"/>
  <c r="E3846" i="92"/>
  <c r="Z3846" i="92" s="1"/>
  <c r="F3840" i="157"/>
  <c r="G3840" i="157" s="1"/>
  <c r="E3840" i="92"/>
  <c r="Z3840" i="92" s="1"/>
  <c r="F3727" i="157"/>
  <c r="G3727" i="157" s="1"/>
  <c r="E3727" i="92"/>
  <c r="Z3727" i="92" s="1"/>
  <c r="F3721" i="157"/>
  <c r="G3721" i="157" s="1"/>
  <c r="E3721" i="92"/>
  <c r="Z3721" i="92" s="1"/>
  <c r="F1023" i="157"/>
  <c r="G1023" i="157" s="1"/>
  <c r="E1023" i="92"/>
  <c r="Z1023" i="92" s="1"/>
  <c r="F1010" i="157"/>
  <c r="G1010" i="157" s="1"/>
  <c r="E1010" i="92"/>
  <c r="Z1010" i="92" s="1"/>
  <c r="F1026" i="157"/>
  <c r="G1026" i="157" s="1"/>
  <c r="E1026" i="92"/>
  <c r="Z1026" i="92" s="1"/>
  <c r="F1019" i="157"/>
  <c r="G1019" i="157" s="1"/>
  <c r="E1019" i="92"/>
  <c r="Z1019" i="92" s="1"/>
  <c r="F1025" i="157"/>
  <c r="G1025" i="157" s="1"/>
  <c r="E1025" i="92"/>
  <c r="Z1025" i="92" s="1"/>
  <c r="F1013" i="157"/>
  <c r="G1013" i="157" s="1"/>
  <c r="E1013" i="92"/>
  <c r="Z1013" i="92" s="1"/>
  <c r="F1006" i="157"/>
  <c r="G1006" i="157" s="1"/>
  <c r="E1006" i="92"/>
  <c r="Z1006" i="92" s="1"/>
  <c r="F1012" i="157"/>
  <c r="G1012" i="157" s="1"/>
  <c r="E1012" i="92"/>
  <c r="Z1012" i="92" s="1"/>
  <c r="F853" i="157"/>
  <c r="G853" i="157" s="1"/>
  <c r="E853" i="92"/>
  <c r="Z853" i="92" s="1"/>
  <c r="F864" i="157"/>
  <c r="G864" i="157" s="1"/>
  <c r="E864" i="92"/>
  <c r="Z864" i="92" s="1"/>
  <c r="F863" i="157"/>
  <c r="G863" i="157" s="1"/>
  <c r="E863" i="92"/>
  <c r="Z863" i="92" s="1"/>
  <c r="F862" i="157"/>
  <c r="G862" i="157" s="1"/>
  <c r="E862" i="92"/>
  <c r="Z862" i="92" s="1"/>
  <c r="F861" i="157"/>
  <c r="G861" i="157" s="1"/>
  <c r="E861" i="92"/>
  <c r="Z861" i="92" s="1"/>
  <c r="F860" i="157"/>
  <c r="G860" i="157" s="1"/>
  <c r="E860" i="92"/>
  <c r="Z860" i="92" s="1"/>
  <c r="F859" i="157"/>
  <c r="G859" i="157" s="1"/>
  <c r="E859" i="92"/>
  <c r="Z859" i="92" s="1"/>
  <c r="F858" i="157"/>
  <c r="G858" i="157" s="1"/>
  <c r="E858" i="92"/>
  <c r="Z858" i="92" s="1"/>
  <c r="F857" i="157"/>
  <c r="G857" i="157" s="1"/>
  <c r="E857" i="92"/>
  <c r="Z857" i="92" s="1"/>
  <c r="F817" i="157"/>
  <c r="G817" i="157" s="1"/>
  <c r="E817" i="92"/>
  <c r="Z817" i="92" s="1"/>
  <c r="F805" i="157"/>
  <c r="G805" i="157" s="1"/>
  <c r="E805" i="92"/>
  <c r="Z805" i="92" s="1"/>
  <c r="F856" i="157"/>
  <c r="G856" i="157" s="1"/>
  <c r="E856" i="92"/>
  <c r="Z856" i="92" s="1"/>
  <c r="F793" i="157"/>
  <c r="G793" i="157" s="1"/>
  <c r="E793" i="92"/>
  <c r="Z793" i="92" s="1"/>
  <c r="F768" i="157"/>
  <c r="G768" i="157" s="1"/>
  <c r="E768" i="92"/>
  <c r="Z768" i="92" s="1"/>
  <c r="F744" i="157"/>
  <c r="G744" i="157" s="1"/>
  <c r="E744" i="92"/>
  <c r="Z744" i="92" s="1"/>
  <c r="F736" i="157"/>
  <c r="G736" i="157" s="1"/>
  <c r="E736" i="92"/>
  <c r="Z736" i="92" s="1"/>
  <c r="F772" i="157"/>
  <c r="G772" i="157" s="1"/>
  <c r="E772" i="92"/>
  <c r="Z772" i="92" s="1"/>
  <c r="F773" i="157"/>
  <c r="G773" i="157" s="1"/>
  <c r="E773" i="92"/>
  <c r="Z773" i="92" s="1"/>
  <c r="F771" i="157"/>
  <c r="G771" i="157" s="1"/>
  <c r="E771" i="92"/>
  <c r="Z771" i="92" s="1"/>
  <c r="F728" i="157"/>
  <c r="G728" i="157" s="1"/>
  <c r="E728" i="92"/>
  <c r="Z728" i="92" s="1"/>
  <c r="F467" i="157"/>
  <c r="G467" i="157" s="1"/>
  <c r="E467" i="92"/>
  <c r="Z467" i="92" s="1"/>
  <c r="F466" i="157"/>
  <c r="G466" i="157" s="1"/>
  <c r="E466" i="92"/>
  <c r="Z466" i="92" s="1"/>
  <c r="F465" i="157"/>
  <c r="G465" i="157" s="1"/>
  <c r="E465" i="92"/>
  <c r="Z465" i="92" s="1"/>
  <c r="F464" i="157"/>
  <c r="G464" i="157" s="1"/>
  <c r="E464" i="92"/>
  <c r="Z464" i="92" s="1"/>
  <c r="F463" i="157"/>
  <c r="G463" i="157" s="1"/>
  <c r="E463" i="92"/>
  <c r="Z463" i="92" s="1"/>
  <c r="Z3760" i="92"/>
  <c r="Z3780" i="92"/>
  <c r="Z3765" i="92"/>
  <c r="Z3785" i="92"/>
  <c r="Z3769" i="92"/>
  <c r="Z3789" i="92"/>
  <c r="Z3756" i="92"/>
  <c r="Z3776" i="92"/>
  <c r="E2107" i="92"/>
  <c r="Z2107" i="92" s="1"/>
  <c r="E2105" i="92"/>
  <c r="Z2105" i="92" s="1"/>
  <c r="L1392" i="4"/>
  <c r="H1392" i="5" s="1"/>
  <c r="I1392" i="5" s="1"/>
  <c r="E2091" i="92"/>
  <c r="Z2091" i="92" s="1"/>
  <c r="E2108" i="92"/>
  <c r="Z2108" i="92" s="1"/>
  <c r="E2003" i="92"/>
  <c r="Z2003" i="92" s="1"/>
  <c r="E2088" i="92"/>
  <c r="Z2088" i="92" s="1"/>
  <c r="E1927" i="92"/>
  <c r="Z1927" i="92" s="1"/>
  <c r="E2092" i="92"/>
  <c r="Z2092" i="92" s="1"/>
  <c r="E2113" i="92"/>
  <c r="Z2113" i="92" s="1"/>
  <c r="E2041" i="92"/>
  <c r="Z2041" i="92" s="1"/>
  <c r="E1889" i="92"/>
  <c r="Z1889" i="92" s="1"/>
  <c r="E2093" i="92"/>
  <c r="Z2093" i="92" s="1"/>
  <c r="E2114" i="92"/>
  <c r="Z2114" i="92" s="1"/>
  <c r="E2079" i="92"/>
  <c r="Z2079" i="92" s="1"/>
  <c r="E2087" i="92"/>
  <c r="Z2087" i="92" s="1"/>
  <c r="E2095" i="92"/>
  <c r="Z2095" i="92" s="1"/>
  <c r="E2115" i="92"/>
  <c r="Z2115" i="92" s="1"/>
  <c r="E2102" i="92"/>
  <c r="Z2102" i="92" s="1"/>
  <c r="E2116" i="92"/>
  <c r="Z2116" i="92" s="1"/>
  <c r="E2103" i="92"/>
  <c r="Z2103" i="92" s="1"/>
  <c r="E2094" i="92"/>
  <c r="Z2094" i="92" s="1"/>
  <c r="E2104" i="92"/>
  <c r="Z2104" i="92" s="1"/>
  <c r="E2089" i="92"/>
  <c r="Z2089" i="92" s="1"/>
  <c r="L1391" i="4"/>
  <c r="H1391" i="5" s="1"/>
  <c r="I1391" i="5" s="1"/>
  <c r="E2090" i="92"/>
  <c r="Z2090" i="92" s="1"/>
  <c r="E2106" i="92"/>
  <c r="Z2106" i="92" s="1"/>
  <c r="E1965" i="92"/>
  <c r="Z1965" i="92" s="1"/>
  <c r="E1436" i="92"/>
  <c r="Z1436" i="92" s="1"/>
  <c r="E1428" i="92"/>
  <c r="Z1428" i="92" s="1"/>
  <c r="E1122" i="92"/>
  <c r="Z1122" i="92" s="1"/>
  <c r="E1116" i="92"/>
  <c r="Z1116" i="92" s="1"/>
  <c r="E1404" i="92"/>
  <c r="Z1404" i="92" s="1"/>
  <c r="E1418" i="92"/>
  <c r="Z1418" i="92" s="1"/>
  <c r="E1206" i="92"/>
  <c r="Z1206" i="92" s="1"/>
  <c r="L1094" i="4"/>
  <c r="H1094" i="5" s="1"/>
  <c r="I1094" i="5" s="1"/>
  <c r="E1405" i="92"/>
  <c r="Z1405" i="92" s="1"/>
  <c r="E1420" i="92"/>
  <c r="Z1420" i="92" s="1"/>
  <c r="E1251" i="92"/>
  <c r="Z1251" i="92" s="1"/>
  <c r="E1077" i="92"/>
  <c r="Z1077" i="92" s="1"/>
  <c r="E1406" i="92"/>
  <c r="Z1406" i="92" s="1"/>
  <c r="E1429" i="92"/>
  <c r="Z1429" i="92" s="1"/>
  <c r="E1167" i="92"/>
  <c r="Z1167" i="92" s="1"/>
  <c r="E1296" i="92"/>
  <c r="Z1296" i="92" s="1"/>
  <c r="E1419" i="92"/>
  <c r="Z1419" i="92" s="1"/>
  <c r="E1430" i="92"/>
  <c r="Z1430" i="92" s="1"/>
  <c r="E1212" i="92"/>
  <c r="Z1212" i="92" s="1"/>
  <c r="E1416" i="92"/>
  <c r="Z1416" i="92" s="1"/>
  <c r="E1421" i="92"/>
  <c r="Z1421" i="92" s="1"/>
  <c r="E1408" i="92"/>
  <c r="Z1408" i="92" s="1"/>
  <c r="E1422" i="92"/>
  <c r="Z1422" i="92" s="1"/>
  <c r="E1341" i="92"/>
  <c r="Z1341" i="92" s="1"/>
  <c r="E1399" i="92"/>
  <c r="Z1399" i="92" s="1"/>
  <c r="E1257" i="92"/>
  <c r="Z1257" i="92" s="1"/>
  <c r="F3877" i="157"/>
  <c r="G3877" i="157" s="1"/>
  <c r="E1402" i="92"/>
  <c r="Z1402" i="92" s="1"/>
  <c r="E1400" i="92"/>
  <c r="Z1400" i="92" s="1"/>
  <c r="E1409" i="92"/>
  <c r="Z1409" i="92" s="1"/>
  <c r="E1423" i="92"/>
  <c r="Z1423" i="92" s="1"/>
  <c r="E1386" i="92"/>
  <c r="Z1386" i="92" s="1"/>
  <c r="E1302" i="92"/>
  <c r="Z1302" i="92" s="1"/>
  <c r="E1407" i="92"/>
  <c r="Z1407" i="92" s="1"/>
  <c r="F3876" i="157"/>
  <c r="G3876" i="157" s="1"/>
  <c r="E1401" i="92"/>
  <c r="Z1401" i="92" s="1"/>
  <c r="E1415" i="92"/>
  <c r="Z1415" i="92" s="1"/>
  <c r="E1071" i="92"/>
  <c r="Z1071" i="92" s="1"/>
  <c r="E1433" i="92"/>
  <c r="Z1433" i="92" s="1"/>
  <c r="E1347" i="92"/>
  <c r="Z1347" i="92" s="1"/>
  <c r="E1392" i="92"/>
  <c r="Z1392" i="92" s="1"/>
  <c r="E1434" i="92"/>
  <c r="Z1434" i="92" s="1"/>
  <c r="E1403" i="92"/>
  <c r="Z1403" i="92" s="1"/>
  <c r="E1417" i="92"/>
  <c r="Z1417" i="92" s="1"/>
  <c r="E1161" i="92"/>
  <c r="Z1161" i="92" s="1"/>
  <c r="E1435" i="92"/>
  <c r="Z1435" i="92" s="1"/>
  <c r="E712" i="92"/>
  <c r="Z712" i="92" s="1"/>
  <c r="E688" i="92"/>
  <c r="Z688" i="92" s="1"/>
  <c r="F628" i="93"/>
  <c r="G628" i="93" s="1"/>
  <c r="E694" i="92"/>
  <c r="Z694" i="92" s="1"/>
  <c r="E665" i="92"/>
  <c r="Z665" i="92" s="1"/>
  <c r="F3871" i="157"/>
  <c r="G3871" i="157" s="1"/>
  <c r="E654" i="92"/>
  <c r="Z654" i="92" s="1"/>
  <c r="L504" i="4"/>
  <c r="H504" i="5" s="1"/>
  <c r="I504" i="5" s="1"/>
  <c r="E643" i="92"/>
  <c r="Z643" i="92" s="1"/>
  <c r="E3872" i="92"/>
  <c r="Z3872" i="92" s="1"/>
  <c r="E287" i="92"/>
  <c r="Z287" i="92" s="1"/>
  <c r="E304" i="92"/>
  <c r="Z304" i="92" s="1"/>
  <c r="E251" i="92"/>
  <c r="Z251" i="92" s="1"/>
  <c r="E252" i="92"/>
  <c r="Z252" i="92" s="1"/>
  <c r="E245" i="92"/>
  <c r="Z245" i="92" s="1"/>
  <c r="E247" i="92"/>
  <c r="Z247" i="92" s="1"/>
  <c r="E246" i="92"/>
  <c r="Z246" i="92" s="1"/>
  <c r="E249" i="92"/>
  <c r="Z249" i="92" s="1"/>
  <c r="G78" i="6"/>
  <c r="I79" i="6" s="1"/>
  <c r="E175" i="92"/>
  <c r="Z175" i="92" s="1"/>
  <c r="E250" i="92"/>
  <c r="Z250" i="92" s="1"/>
  <c r="E238" i="92"/>
  <c r="Z238" i="92" s="1"/>
  <c r="E2163" i="92"/>
  <c r="Z2163" i="92" s="1"/>
  <c r="E2129" i="92"/>
  <c r="Z2129" i="92" s="1"/>
  <c r="E2159" i="92"/>
  <c r="Z2159" i="92" s="1"/>
  <c r="E2133" i="92"/>
  <c r="Z2133" i="92" s="1"/>
  <c r="E947" i="92"/>
  <c r="Z947" i="92" s="1"/>
  <c r="E910" i="92"/>
  <c r="Z910" i="92" s="1"/>
  <c r="G1025" i="92"/>
  <c r="G2647" i="92"/>
  <c r="AF2647" i="92" s="1"/>
  <c r="G1161" i="92"/>
  <c r="G865" i="92"/>
  <c r="G2757" i="92"/>
  <c r="AF2757" i="92" s="1"/>
  <c r="G1491" i="92"/>
  <c r="G2541" i="92"/>
  <c r="AF2541" i="92" s="1"/>
  <c r="G2661" i="92"/>
  <c r="AF2661" i="92" s="1"/>
  <c r="E2964" i="92"/>
  <c r="AF2964" i="92" s="1"/>
  <c r="G2041" i="92"/>
  <c r="G2653" i="92"/>
  <c r="AF2653" i="92" s="1"/>
  <c r="G3797" i="92"/>
  <c r="G1493" i="92"/>
  <c r="G2596" i="92"/>
  <c r="AF2596" i="92" s="1"/>
  <c r="G1167" i="92"/>
  <c r="E384" i="92"/>
  <c r="W7" i="92"/>
  <c r="G718" i="92"/>
  <c r="G1010" i="92"/>
  <c r="G1013" i="92"/>
  <c r="G2114" i="92"/>
  <c r="G2812" i="92"/>
  <c r="G2651" i="92"/>
  <c r="AF2651" i="92" s="1"/>
  <c r="G2542" i="92"/>
  <c r="AF2542" i="92" s="1"/>
  <c r="G2872" i="92"/>
  <c r="AF2872" i="92" s="1"/>
  <c r="G2820" i="92"/>
  <c r="G2821" i="92"/>
  <c r="G2823" i="92"/>
  <c r="G2826" i="92"/>
  <c r="G3801" i="92"/>
  <c r="G1257" i="92"/>
  <c r="G1212" i="92"/>
  <c r="G1495" i="92"/>
  <c r="G2606" i="92"/>
  <c r="AF2606" i="92" s="1"/>
  <c r="G938" i="92"/>
  <c r="E336" i="92"/>
  <c r="G1428" i="92"/>
  <c r="G1453" i="92"/>
  <c r="E2941" i="92"/>
  <c r="AF2941" i="92" s="1"/>
  <c r="G2656" i="92"/>
  <c r="AF2656" i="92" s="1"/>
  <c r="G1290" i="92"/>
  <c r="G1434" i="92"/>
  <c r="G2768" i="92"/>
  <c r="AF2768" i="92" s="1"/>
  <c r="G1110" i="92"/>
  <c r="E383" i="92"/>
  <c r="G2482" i="92"/>
  <c r="AF2482" i="92" s="1"/>
  <c r="G2761" i="92"/>
  <c r="AF2761" i="92" s="1"/>
  <c r="G2818" i="92"/>
  <c r="G1302" i="92"/>
  <c r="G1251" i="92"/>
  <c r="G1496" i="92"/>
  <c r="E337" i="92"/>
  <c r="G1429" i="92"/>
  <c r="G1462" i="92"/>
  <c r="G1019" i="92"/>
  <c r="G2655" i="92"/>
  <c r="AF2655" i="92" s="1"/>
  <c r="G1492" i="92"/>
  <c r="G2926" i="92"/>
  <c r="AF2926" i="92" s="1"/>
  <c r="G2766" i="92"/>
  <c r="AF2766" i="92" s="1"/>
  <c r="G3712" i="92"/>
  <c r="G665" i="92"/>
  <c r="G2072" i="92"/>
  <c r="G2763" i="92"/>
  <c r="AF2763" i="92" s="1"/>
  <c r="G1023" i="92"/>
  <c r="G1031" i="92"/>
  <c r="G1065" i="92"/>
  <c r="G1882" i="92"/>
  <c r="G1889" i="92"/>
  <c r="G2537" i="92"/>
  <c r="AF2537" i="92" s="1"/>
  <c r="G2867" i="92"/>
  <c r="AF2867" i="92" s="1"/>
  <c r="G2597" i="92"/>
  <c r="AF2597" i="92" s="1"/>
  <c r="G2488" i="92"/>
  <c r="AF2488" i="92" s="1"/>
  <c r="G2875" i="92"/>
  <c r="AF2875" i="92" s="1"/>
  <c r="G2876" i="92"/>
  <c r="AF2876" i="92" s="1"/>
  <c r="G2878" i="92"/>
  <c r="AF2878" i="92" s="1"/>
  <c r="G2881" i="92"/>
  <c r="AF2881" i="92" s="1"/>
  <c r="G1347" i="92"/>
  <c r="G1296" i="92"/>
  <c r="G1497" i="92"/>
  <c r="E340" i="92"/>
  <c r="G1430" i="92"/>
  <c r="G1471" i="92"/>
  <c r="G1996" i="92"/>
  <c r="W1996" i="92" s="1"/>
  <c r="G2598" i="92"/>
  <c r="AF2598" i="92" s="1"/>
  <c r="G2817" i="92"/>
  <c r="G1206" i="92"/>
  <c r="G712" i="92"/>
  <c r="G2079" i="92"/>
  <c r="G1494" i="92"/>
  <c r="G2115" i="92"/>
  <c r="G2927" i="92"/>
  <c r="AF2927" i="92" s="1"/>
  <c r="G117" i="92"/>
  <c r="G1071" i="92"/>
  <c r="G1920" i="92"/>
  <c r="G1927" i="92"/>
  <c r="G2922" i="92"/>
  <c r="AF2922" i="92" s="1"/>
  <c r="G2816" i="92"/>
  <c r="G2652" i="92"/>
  <c r="AF2652" i="92" s="1"/>
  <c r="G2543" i="92"/>
  <c r="AF2543" i="92" s="1"/>
  <c r="G2873" i="92"/>
  <c r="AF2873" i="92" s="1"/>
  <c r="G2930" i="92"/>
  <c r="AF2930" i="92" s="1"/>
  <c r="G2931" i="92"/>
  <c r="AF2931" i="92" s="1"/>
  <c r="G2933" i="92"/>
  <c r="AF2933" i="92" s="1"/>
  <c r="G3811" i="92"/>
  <c r="G1155" i="92"/>
  <c r="G1392" i="92"/>
  <c r="G1116" i="92"/>
  <c r="G1341" i="92"/>
  <c r="G654" i="92"/>
  <c r="E380" i="92"/>
  <c r="G1436" i="92"/>
  <c r="G1480" i="92"/>
  <c r="G2003" i="92"/>
  <c r="G2871" i="92"/>
  <c r="AF2871" i="92" s="1"/>
  <c r="G2658" i="92"/>
  <c r="AF2658" i="92" s="1"/>
  <c r="E382" i="92"/>
  <c r="G2034" i="92"/>
  <c r="G2765" i="92"/>
  <c r="AF2765" i="92" s="1"/>
  <c r="G2771" i="92"/>
  <c r="AF2771" i="92" s="1"/>
  <c r="G3846" i="92"/>
  <c r="G1335" i="92"/>
  <c r="G1433" i="92"/>
  <c r="G2487" i="92"/>
  <c r="AF2487" i="92" s="1"/>
  <c r="G1380" i="92"/>
  <c r="G776" i="92"/>
  <c r="G3807" i="92"/>
  <c r="G1006" i="92"/>
  <c r="G1012" i="92"/>
  <c r="G643" i="92"/>
  <c r="G1958" i="92"/>
  <c r="G1965" i="92"/>
  <c r="G2592" i="92"/>
  <c r="AF2592" i="92" s="1"/>
  <c r="G2486" i="92"/>
  <c r="AF2486" i="92" s="1"/>
  <c r="G2762" i="92"/>
  <c r="AF2762" i="92" s="1"/>
  <c r="G2490" i="92"/>
  <c r="AF2490" i="92" s="1"/>
  <c r="G2491" i="92"/>
  <c r="AF2491" i="92" s="1"/>
  <c r="G2493" i="92"/>
  <c r="AF2493" i="92" s="1"/>
  <c r="G2496" i="92"/>
  <c r="AF2496" i="92" s="1"/>
  <c r="G1200" i="92"/>
  <c r="G1245" i="92"/>
  <c r="G1122" i="92"/>
  <c r="G1386" i="92"/>
  <c r="G3840" i="92"/>
  <c r="G3861" i="92"/>
  <c r="G901" i="92"/>
  <c r="E381" i="92"/>
  <c r="G1435" i="92"/>
  <c r="G1489" i="92"/>
  <c r="F29" i="43"/>
  <c r="G1957" i="92"/>
  <c r="H29" i="43"/>
  <c r="G1995" i="92"/>
  <c r="L29" i="43"/>
  <c r="G2071" i="92"/>
  <c r="L11" i="39"/>
  <c r="G1275" i="92"/>
  <c r="N11" i="39"/>
  <c r="G1320" i="92"/>
  <c r="F11" i="39"/>
  <c r="G1140" i="92"/>
  <c r="P11" i="39"/>
  <c r="P15" i="39" s="1"/>
  <c r="G1365" i="92"/>
  <c r="H11" i="39"/>
  <c r="G1185" i="92"/>
  <c r="J31" i="39"/>
  <c r="G1244" i="92"/>
  <c r="B31" i="39"/>
  <c r="B34" i="39" s="1"/>
  <c r="G1064" i="92"/>
  <c r="F31" i="39"/>
  <c r="F1141" i="157" s="1"/>
  <c r="G1141" i="157" s="1"/>
  <c r="G1154" i="92"/>
  <c r="L31" i="39"/>
  <c r="G1289" i="92"/>
  <c r="D31" i="39"/>
  <c r="D34" i="39" s="1"/>
  <c r="G1109" i="92"/>
  <c r="H31" i="39"/>
  <c r="G1199" i="92"/>
  <c r="N31" i="39"/>
  <c r="G1334" i="92"/>
  <c r="J11" i="39"/>
  <c r="G1230" i="92"/>
  <c r="P31" i="39"/>
  <c r="G1379" i="92"/>
  <c r="D11" i="39"/>
  <c r="G1095" i="92"/>
  <c r="J628" i="93"/>
  <c r="K628" i="93" s="1"/>
  <c r="J701" i="93"/>
  <c r="K701" i="93" s="1"/>
  <c r="G779" i="92"/>
  <c r="R65" i="40"/>
  <c r="R58" i="40"/>
  <c r="F27" i="11"/>
  <c r="L199" i="4" s="1"/>
  <c r="H199" i="5" s="1"/>
  <c r="I199" i="5" s="1"/>
  <c r="L2962" i="136"/>
  <c r="L2962" i="135"/>
  <c r="F2962" i="136"/>
  <c r="F2962" i="135"/>
  <c r="F3489" i="93"/>
  <c r="G3489" i="93" s="1"/>
  <c r="I3871" i="92"/>
  <c r="O3871" i="92"/>
  <c r="A1" i="41"/>
  <c r="L1433" i="136"/>
  <c r="L1433" i="135"/>
  <c r="F1433" i="136"/>
  <c r="F1433" i="135"/>
  <c r="I2079" i="92"/>
  <c r="O2079" i="92"/>
  <c r="F1865" i="93"/>
  <c r="G1865" i="93" s="1"/>
  <c r="L2904" i="135"/>
  <c r="F2904" i="135"/>
  <c r="L2904" i="136"/>
  <c r="F2904" i="136"/>
  <c r="F3431" i="93"/>
  <c r="G3431" i="93" s="1"/>
  <c r="I3811" i="92"/>
  <c r="O3811" i="92"/>
  <c r="L2894" i="136"/>
  <c r="F2894" i="136"/>
  <c r="L2894" i="135"/>
  <c r="F2894" i="135"/>
  <c r="O3801" i="92"/>
  <c r="F3421" i="93"/>
  <c r="G3421" i="93" s="1"/>
  <c r="I3801" i="92"/>
  <c r="L2890" i="135"/>
  <c r="L2890" i="136"/>
  <c r="F2890" i="135"/>
  <c r="F2890" i="136"/>
  <c r="I3797" i="92"/>
  <c r="F3417" i="93"/>
  <c r="G3417" i="93" s="1"/>
  <c r="O3797" i="92"/>
  <c r="L2862" i="135"/>
  <c r="L2862" i="136"/>
  <c r="F2862" i="135"/>
  <c r="F2862" i="136"/>
  <c r="I3769" i="92"/>
  <c r="F3389" i="93"/>
  <c r="G3389" i="93" s="1"/>
  <c r="L2858" i="136"/>
  <c r="F2858" i="136"/>
  <c r="L2858" i="135"/>
  <c r="F2858" i="135"/>
  <c r="I3765" i="92"/>
  <c r="F3385" i="93"/>
  <c r="G3385" i="93" s="1"/>
  <c r="L2853" i="135"/>
  <c r="L2853" i="136"/>
  <c r="F2853" i="135"/>
  <c r="F2853" i="136"/>
  <c r="F3380" i="93"/>
  <c r="G3380" i="93" s="1"/>
  <c r="I3760" i="92"/>
  <c r="F2849" i="135"/>
  <c r="L2849" i="136"/>
  <c r="L2849" i="135"/>
  <c r="F2849" i="136"/>
  <c r="I3756" i="92"/>
  <c r="F3376" i="93"/>
  <c r="G3376" i="93" s="1"/>
  <c r="F2842" i="135"/>
  <c r="L2842" i="136"/>
  <c r="F2842" i="136"/>
  <c r="L2842" i="135"/>
  <c r="F3369" i="93"/>
  <c r="G3369" i="93" s="1"/>
  <c r="I3749" i="92"/>
  <c r="S3749" i="92" s="1"/>
  <c r="L2838" i="135"/>
  <c r="L2838" i="136"/>
  <c r="F2838" i="135"/>
  <c r="F2838" i="136"/>
  <c r="F3365" i="93"/>
  <c r="G3365" i="93" s="1"/>
  <c r="I3745" i="92"/>
  <c r="L2833" i="136"/>
  <c r="F2833" i="136"/>
  <c r="L2833" i="135"/>
  <c r="F2833" i="135"/>
  <c r="F3360" i="93"/>
  <c r="G3360" i="93" s="1"/>
  <c r="I3740" i="92"/>
  <c r="L2829" i="136"/>
  <c r="F2829" i="135"/>
  <c r="F2829" i="136"/>
  <c r="L2829" i="135"/>
  <c r="I3736" i="92"/>
  <c r="F3356" i="93"/>
  <c r="G3356" i="93" s="1"/>
  <c r="L102" i="136"/>
  <c r="F102" i="136"/>
  <c r="L102" i="135"/>
  <c r="F102" i="135"/>
  <c r="O107" i="92"/>
  <c r="F104" i="93"/>
  <c r="G104" i="93" s="1"/>
  <c r="I107" i="92"/>
  <c r="L95" i="136"/>
  <c r="F95" i="136"/>
  <c r="L95" i="135"/>
  <c r="F95" i="135"/>
  <c r="I100" i="92"/>
  <c r="F97" i="93"/>
  <c r="G97" i="93" s="1"/>
  <c r="O100" i="92"/>
  <c r="L1496" i="136"/>
  <c r="F1496" i="136"/>
  <c r="L1496" i="135"/>
  <c r="F1496" i="135"/>
  <c r="I2163" i="92"/>
  <c r="F1932" i="93"/>
  <c r="G1932" i="93" s="1"/>
  <c r="O2163" i="92"/>
  <c r="L1492" i="136"/>
  <c r="F1492" i="136"/>
  <c r="F1492" i="135"/>
  <c r="L1492" i="135"/>
  <c r="I2159" i="92"/>
  <c r="F1928" i="93"/>
  <c r="G1928" i="93" s="1"/>
  <c r="O2159" i="92"/>
  <c r="F1401" i="136"/>
  <c r="F1401" i="135"/>
  <c r="L1401" i="136"/>
  <c r="L1401" i="135"/>
  <c r="I2041" i="92"/>
  <c r="O2041" i="92"/>
  <c r="F1829" i="93"/>
  <c r="G1829" i="93" s="1"/>
  <c r="L1305" i="136"/>
  <c r="F1305" i="136"/>
  <c r="F1305" i="135"/>
  <c r="L1305" i="135"/>
  <c r="I1927" i="92"/>
  <c r="O1927" i="92"/>
  <c r="F1721" i="93"/>
  <c r="G1721" i="93" s="1"/>
  <c r="F1369" i="136"/>
  <c r="L1369" i="136"/>
  <c r="L1369" i="135"/>
  <c r="F1369" i="135"/>
  <c r="I2003" i="92"/>
  <c r="O2003" i="92"/>
  <c r="F1793" i="93"/>
  <c r="G1793" i="93" s="1"/>
  <c r="L1463" i="135"/>
  <c r="L1463" i="136"/>
  <c r="F1463" i="135"/>
  <c r="F1463" i="136"/>
  <c r="F1899" i="93"/>
  <c r="G1899" i="93" s="1"/>
  <c r="O2115" i="92"/>
  <c r="I2115" i="92"/>
  <c r="L1464" i="135"/>
  <c r="L1464" i="136"/>
  <c r="F1464" i="135"/>
  <c r="F1464" i="136"/>
  <c r="F1900" i="93"/>
  <c r="G1900" i="93" s="1"/>
  <c r="O2116" i="92"/>
  <c r="I2116" i="92"/>
  <c r="F1450" i="135"/>
  <c r="L1450" i="136"/>
  <c r="F1450" i="136"/>
  <c r="L1450" i="135"/>
  <c r="I2102" i="92"/>
  <c r="O2102" i="92"/>
  <c r="F1886" i="93"/>
  <c r="G1886" i="93" s="1"/>
  <c r="L1451" i="136"/>
  <c r="F1451" i="136"/>
  <c r="L1451" i="135"/>
  <c r="F1451" i="135"/>
  <c r="I2103" i="92"/>
  <c r="O2103" i="92"/>
  <c r="F1887" i="93"/>
  <c r="G1887" i="93" s="1"/>
  <c r="L1452" i="135"/>
  <c r="F1452" i="135"/>
  <c r="L1452" i="136"/>
  <c r="F1452" i="136"/>
  <c r="O2104" i="92"/>
  <c r="F1888" i="93"/>
  <c r="G1888" i="93" s="1"/>
  <c r="I2104" i="92"/>
  <c r="F1455" i="136"/>
  <c r="F1455" i="135"/>
  <c r="L1455" i="136"/>
  <c r="L1455" i="135"/>
  <c r="F1891" i="93"/>
  <c r="G1891" i="93" s="1"/>
  <c r="I2107" i="92"/>
  <c r="O2107" i="92"/>
  <c r="L1454" i="135"/>
  <c r="L1454" i="136"/>
  <c r="F1454" i="135"/>
  <c r="F1454" i="136"/>
  <c r="O2106" i="92"/>
  <c r="F1890" i="93"/>
  <c r="G1890" i="93" s="1"/>
  <c r="I2106" i="92"/>
  <c r="F1443" i="136"/>
  <c r="L1443" i="135"/>
  <c r="F1443" i="135"/>
  <c r="L1443" i="136"/>
  <c r="F1877" i="93"/>
  <c r="G1877" i="93" s="1"/>
  <c r="I2092" i="92"/>
  <c r="O2092" i="92"/>
  <c r="L1444" i="135"/>
  <c r="L1444" i="136"/>
  <c r="F1444" i="135"/>
  <c r="F1444" i="136"/>
  <c r="I2093" i="92"/>
  <c r="O2093" i="92"/>
  <c r="F1878" i="93"/>
  <c r="G1878" i="93" s="1"/>
  <c r="L1438" i="136"/>
  <c r="F1438" i="136"/>
  <c r="L1438" i="135"/>
  <c r="F1438" i="135"/>
  <c r="I2087" i="92"/>
  <c r="O2087" i="92"/>
  <c r="F1872" i="93"/>
  <c r="G1872" i="93" s="1"/>
  <c r="L1445" i="136"/>
  <c r="L1445" i="135"/>
  <c r="F1445" i="136"/>
  <c r="F1445" i="135"/>
  <c r="I2094" i="92"/>
  <c r="O2094" i="92"/>
  <c r="F1879" i="93"/>
  <c r="G1879" i="93" s="1"/>
  <c r="L1439" i="136"/>
  <c r="F1439" i="136"/>
  <c r="L1439" i="135"/>
  <c r="F1439" i="135"/>
  <c r="I2088" i="92"/>
  <c r="O2088" i="92"/>
  <c r="F1873" i="93"/>
  <c r="G1873" i="93" s="1"/>
  <c r="L1441" i="135"/>
  <c r="F1441" i="135"/>
  <c r="L1441" i="136"/>
  <c r="F1441" i="136"/>
  <c r="F1875" i="93"/>
  <c r="G1875" i="93" s="1"/>
  <c r="I2090" i="92"/>
  <c r="O2090" i="92"/>
  <c r="F1442" i="135"/>
  <c r="L1442" i="136"/>
  <c r="F1442" i="136"/>
  <c r="L1442" i="135"/>
  <c r="F1876" i="93"/>
  <c r="G1876" i="93" s="1"/>
  <c r="I2091" i="92"/>
  <c r="O2091" i="92"/>
  <c r="L1235" i="135"/>
  <c r="F1235" i="135"/>
  <c r="L1235" i="136"/>
  <c r="F1235" i="136"/>
  <c r="I1493" i="92"/>
  <c r="F1390" i="93"/>
  <c r="G1390" i="93" s="1"/>
  <c r="O1493" i="92"/>
  <c r="L1237" i="135"/>
  <c r="F1237" i="135"/>
  <c r="L1237" i="136"/>
  <c r="F1237" i="136"/>
  <c r="I1495" i="92"/>
  <c r="F1392" i="93"/>
  <c r="G1392" i="93" s="1"/>
  <c r="O1495" i="92"/>
  <c r="L1238" i="136"/>
  <c r="F1238" i="136"/>
  <c r="L1238" i="135"/>
  <c r="F1238" i="135"/>
  <c r="I1496" i="92"/>
  <c r="F1393" i="93"/>
  <c r="G1393" i="93" s="1"/>
  <c r="O1496" i="92"/>
  <c r="L1239" i="136"/>
  <c r="F1239" i="136"/>
  <c r="L1239" i="135"/>
  <c r="F1239" i="135"/>
  <c r="I1497" i="92"/>
  <c r="F1394" i="93"/>
  <c r="G1394" i="93" s="1"/>
  <c r="O1497" i="92"/>
  <c r="L837" i="136"/>
  <c r="F837" i="136"/>
  <c r="L837" i="135"/>
  <c r="F837" i="135"/>
  <c r="I1031" i="92"/>
  <c r="S1031" i="92" s="1"/>
  <c r="F955" i="93"/>
  <c r="G955" i="93" s="1"/>
  <c r="I736" i="92"/>
  <c r="F658" i="93"/>
  <c r="G658" i="93" s="1"/>
  <c r="O736" i="92"/>
  <c r="L228" i="136"/>
  <c r="F228" i="136"/>
  <c r="L228" i="135"/>
  <c r="F228" i="135"/>
  <c r="O252" i="92"/>
  <c r="I252" i="92"/>
  <c r="F230" i="93"/>
  <c r="G230" i="93" s="1"/>
  <c r="F221" i="136"/>
  <c r="L221" i="135"/>
  <c r="F221" i="135"/>
  <c r="L221" i="136"/>
  <c r="O245" i="92"/>
  <c r="I245" i="92"/>
  <c r="F223" i="93"/>
  <c r="G223" i="93" s="1"/>
  <c r="L222" i="135"/>
  <c r="F222" i="135"/>
  <c r="L222" i="136"/>
  <c r="F222" i="136"/>
  <c r="O246" i="92"/>
  <c r="I246" i="92"/>
  <c r="F224" i="93"/>
  <c r="G224" i="93" s="1"/>
  <c r="L225" i="136"/>
  <c r="F225" i="136"/>
  <c r="L225" i="135"/>
  <c r="F225" i="135"/>
  <c r="O249" i="92"/>
  <c r="I249" i="92"/>
  <c r="F227" i="93"/>
  <c r="G227" i="93" s="1"/>
  <c r="K1471" i="92"/>
  <c r="Q1471" i="92"/>
  <c r="J1368" i="93"/>
  <c r="K1368" i="93" s="1"/>
  <c r="L217" i="135"/>
  <c r="L217" i="136"/>
  <c r="F217" i="135"/>
  <c r="F217" i="136"/>
  <c r="F219" i="93"/>
  <c r="G219" i="93" s="1"/>
  <c r="I238" i="92"/>
  <c r="O238" i="92"/>
  <c r="A1" i="122"/>
  <c r="L226" i="135"/>
  <c r="F226" i="136"/>
  <c r="L226" i="136"/>
  <c r="F226" i="135"/>
  <c r="I250" i="92"/>
  <c r="O250" i="92"/>
  <c r="F228" i="93"/>
  <c r="G228" i="93" s="1"/>
  <c r="I15" i="28"/>
  <c r="G11" i="158" s="1"/>
  <c r="F6" i="157" s="1"/>
  <c r="G6" i="157" s="1"/>
  <c r="L1236" i="136"/>
  <c r="L1236" i="135"/>
  <c r="F1236" i="135"/>
  <c r="F1236" i="136"/>
  <c r="O1494" i="92"/>
  <c r="F1391" i="93"/>
  <c r="G1391" i="93" s="1"/>
  <c r="I1494" i="92"/>
  <c r="O86" i="92"/>
  <c r="L81" i="136"/>
  <c r="F81" i="136"/>
  <c r="L81" i="135"/>
  <c r="F81" i="135"/>
  <c r="F83" i="93"/>
  <c r="G83" i="93" s="1"/>
  <c r="I86" i="92"/>
  <c r="L86" i="136"/>
  <c r="L86" i="135"/>
  <c r="F86" i="136"/>
  <c r="F86" i="135"/>
  <c r="F88" i="93"/>
  <c r="G88" i="93" s="1"/>
  <c r="O91" i="92"/>
  <c r="I91" i="92"/>
  <c r="F752" i="135"/>
  <c r="L752" i="136"/>
  <c r="F752" i="136"/>
  <c r="L752" i="135"/>
  <c r="I898" i="92"/>
  <c r="F822" i="93"/>
  <c r="G822" i="93" s="1"/>
  <c r="O898" i="92"/>
  <c r="L693" i="4"/>
  <c r="H693" i="5" s="1"/>
  <c r="I693" i="5" s="1"/>
  <c r="L750" i="135"/>
  <c r="F750" i="135"/>
  <c r="L750" i="136"/>
  <c r="F750" i="136"/>
  <c r="I896" i="92"/>
  <c r="F820" i="93"/>
  <c r="G820" i="93" s="1"/>
  <c r="O896" i="92"/>
  <c r="L753" i="136"/>
  <c r="F753" i="136"/>
  <c r="L753" i="135"/>
  <c r="F753" i="135"/>
  <c r="O899" i="92"/>
  <c r="I899" i="92"/>
  <c r="F823" i="93"/>
  <c r="G823" i="93" s="1"/>
  <c r="L737" i="135"/>
  <c r="L737" i="136"/>
  <c r="F737" i="135"/>
  <c r="F737" i="136"/>
  <c r="I883" i="92"/>
  <c r="F807" i="93"/>
  <c r="G807" i="93" s="1"/>
  <c r="O883" i="92"/>
  <c r="L748" i="136"/>
  <c r="F748" i="136"/>
  <c r="F748" i="135"/>
  <c r="L748" i="135"/>
  <c r="I894" i="92"/>
  <c r="F818" i="93"/>
  <c r="G818" i="93" s="1"/>
  <c r="O894" i="92"/>
  <c r="L754" i="135"/>
  <c r="F754" i="135"/>
  <c r="L754" i="136"/>
  <c r="F754" i="136"/>
  <c r="I900" i="92"/>
  <c r="F824" i="93"/>
  <c r="G824" i="93" s="1"/>
  <c r="O900" i="92"/>
  <c r="L749" i="135"/>
  <c r="F749" i="135"/>
  <c r="F749" i="136"/>
  <c r="L749" i="136"/>
  <c r="O895" i="92"/>
  <c r="I895" i="92"/>
  <c r="F819" i="93"/>
  <c r="G819" i="93" s="1"/>
  <c r="L774" i="136"/>
  <c r="L774" i="135"/>
  <c r="F774" i="136"/>
  <c r="F774" i="135"/>
  <c r="F844" i="93"/>
  <c r="G844" i="93" s="1"/>
  <c r="I920" i="92"/>
  <c r="O920" i="92"/>
  <c r="L733" i="4"/>
  <c r="H733" i="5" s="1"/>
  <c r="I733" i="5" s="1"/>
  <c r="F790" i="135"/>
  <c r="L790" i="136"/>
  <c r="F790" i="136"/>
  <c r="L790" i="135"/>
  <c r="O936" i="92"/>
  <c r="F860" i="93"/>
  <c r="G860" i="93" s="1"/>
  <c r="I936" i="92"/>
  <c r="L787" i="136"/>
  <c r="F787" i="136"/>
  <c r="L787" i="135"/>
  <c r="F787" i="135"/>
  <c r="I933" i="92"/>
  <c r="O933" i="92"/>
  <c r="F857" i="93"/>
  <c r="G857" i="93" s="1"/>
  <c r="L785" i="135"/>
  <c r="F785" i="135"/>
  <c r="L785" i="136"/>
  <c r="F785" i="136"/>
  <c r="F855" i="93"/>
  <c r="G855" i="93" s="1"/>
  <c r="I931" i="92"/>
  <c r="O931" i="92"/>
  <c r="L789" i="135"/>
  <c r="F789" i="135"/>
  <c r="L789" i="136"/>
  <c r="F789" i="136"/>
  <c r="I935" i="92"/>
  <c r="F859" i="93"/>
  <c r="G859" i="93" s="1"/>
  <c r="O935" i="92"/>
  <c r="F564" i="135"/>
  <c r="L564" i="136"/>
  <c r="L564" i="135"/>
  <c r="F564" i="136"/>
  <c r="F592" i="93"/>
  <c r="G592" i="93" s="1"/>
  <c r="I643" i="92"/>
  <c r="O643" i="92"/>
  <c r="F162" i="136"/>
  <c r="L162" i="135"/>
  <c r="F162" i="135"/>
  <c r="L162" i="136"/>
  <c r="O175" i="92"/>
  <c r="I175" i="92"/>
  <c r="F164" i="93"/>
  <c r="G164" i="93" s="1"/>
  <c r="L277" i="136"/>
  <c r="L277" i="135"/>
  <c r="F277" i="136"/>
  <c r="F277" i="135"/>
  <c r="O304" i="92"/>
  <c r="F279" i="93"/>
  <c r="G279" i="93" s="1"/>
  <c r="I304" i="92"/>
  <c r="L262" i="135"/>
  <c r="L262" i="136"/>
  <c r="F262" i="136"/>
  <c r="F262" i="135"/>
  <c r="F264" i="93"/>
  <c r="G264" i="93" s="1"/>
  <c r="I287" i="92"/>
  <c r="O287" i="92"/>
  <c r="L223" i="136"/>
  <c r="L223" i="135"/>
  <c r="F223" i="136"/>
  <c r="F223" i="135"/>
  <c r="I247" i="92"/>
  <c r="O247" i="92"/>
  <c r="F225" i="93"/>
  <c r="G225" i="93" s="1"/>
  <c r="F227" i="136"/>
  <c r="L227" i="135"/>
  <c r="L227" i="136"/>
  <c r="F227" i="135"/>
  <c r="I251" i="92"/>
  <c r="O251" i="92"/>
  <c r="F229" i="93"/>
  <c r="G229" i="93" s="1"/>
  <c r="L2939" i="136"/>
  <c r="F2939" i="136"/>
  <c r="L2939" i="135"/>
  <c r="F2939" i="135"/>
  <c r="F3466" i="93"/>
  <c r="G3466" i="93" s="1"/>
  <c r="O3846" i="92"/>
  <c r="I3846" i="92"/>
  <c r="L2933" i="135"/>
  <c r="F2933" i="135"/>
  <c r="L2933" i="136"/>
  <c r="F2933" i="136"/>
  <c r="I3840" i="92"/>
  <c r="O3840" i="92"/>
  <c r="F3460" i="93"/>
  <c r="G3460" i="93" s="1"/>
  <c r="L2882" i="135"/>
  <c r="F2882" i="135"/>
  <c r="L2882" i="136"/>
  <c r="F2882" i="136"/>
  <c r="O3789" i="92"/>
  <c r="F3409" i="93"/>
  <c r="G3409" i="93" s="1"/>
  <c r="I3789" i="92"/>
  <c r="L2878" i="135"/>
  <c r="F2878" i="135"/>
  <c r="L2878" i="136"/>
  <c r="F2878" i="136"/>
  <c r="I3785" i="92"/>
  <c r="F3405" i="93"/>
  <c r="G3405" i="93" s="1"/>
  <c r="O3785" i="92"/>
  <c r="L2873" i="136"/>
  <c r="L2873" i="135"/>
  <c r="F2873" i="136"/>
  <c r="F2873" i="135"/>
  <c r="O3780" i="92"/>
  <c r="I3780" i="92"/>
  <c r="S3780" i="92" s="1"/>
  <c r="F3400" i="93"/>
  <c r="G3400" i="93" s="1"/>
  <c r="L2869" i="136"/>
  <c r="F2869" i="136"/>
  <c r="L2869" i="135"/>
  <c r="F2869" i="135"/>
  <c r="O3776" i="92"/>
  <c r="I3776" i="92"/>
  <c r="S3776" i="92" s="1"/>
  <c r="F3396" i="93"/>
  <c r="G3396" i="93" s="1"/>
  <c r="F2820" i="136"/>
  <c r="L2820" i="135"/>
  <c r="F2820" i="135"/>
  <c r="L2820" i="136"/>
  <c r="I3727" i="92"/>
  <c r="O3727" i="92"/>
  <c r="F3347" i="93"/>
  <c r="G3347" i="93" s="1"/>
  <c r="L2815" i="136"/>
  <c r="F2815" i="136"/>
  <c r="L2815" i="135"/>
  <c r="F2815" i="135"/>
  <c r="I3721" i="92"/>
  <c r="O3721" i="92"/>
  <c r="F3341" i="93"/>
  <c r="G3341" i="93" s="1"/>
  <c r="F2807" i="136"/>
  <c r="L2807" i="135"/>
  <c r="F2807" i="135"/>
  <c r="L2807" i="136"/>
  <c r="F3332" i="93"/>
  <c r="G3332" i="93" s="1"/>
  <c r="O3712" i="92"/>
  <c r="I3712" i="92"/>
  <c r="S3712" i="92" s="1"/>
  <c r="L1481" i="136"/>
  <c r="L1481" i="135"/>
  <c r="F1481" i="136"/>
  <c r="F1481" i="135"/>
  <c r="F1917" i="93"/>
  <c r="G1917" i="93" s="1"/>
  <c r="O2133" i="92"/>
  <c r="I2133" i="92"/>
  <c r="L1477" i="136"/>
  <c r="L1477" i="135"/>
  <c r="F1477" i="136"/>
  <c r="F1477" i="135"/>
  <c r="I2129" i="92"/>
  <c r="F1913" i="93"/>
  <c r="G1913" i="93" s="1"/>
  <c r="O2129" i="92"/>
  <c r="F1337" i="135"/>
  <c r="L1337" i="136"/>
  <c r="F1337" i="136"/>
  <c r="L1337" i="135"/>
  <c r="F1757" i="93"/>
  <c r="G1757" i="93" s="1"/>
  <c r="O1965" i="92"/>
  <c r="I1965" i="92"/>
  <c r="F1462" i="136"/>
  <c r="L1462" i="135"/>
  <c r="F1462" i="135"/>
  <c r="L1462" i="136"/>
  <c r="F1898" i="93"/>
  <c r="G1898" i="93" s="1"/>
  <c r="I2114" i="92"/>
  <c r="O2114" i="92"/>
  <c r="L1273" i="136"/>
  <c r="F1273" i="136"/>
  <c r="L1273" i="135"/>
  <c r="F1273" i="135"/>
  <c r="O1889" i="92"/>
  <c r="I1889" i="92"/>
  <c r="F1685" i="93"/>
  <c r="G1685" i="93" s="1"/>
  <c r="L1461" i="136"/>
  <c r="F1461" i="136"/>
  <c r="L1461" i="135"/>
  <c r="F1461" i="135"/>
  <c r="F1897" i="93"/>
  <c r="G1897" i="93" s="1"/>
  <c r="O2113" i="92"/>
  <c r="I2113" i="92"/>
  <c r="L1456" i="135"/>
  <c r="F1456" i="135"/>
  <c r="L1456" i="136"/>
  <c r="F1456" i="136"/>
  <c r="I2108" i="92"/>
  <c r="O2108" i="92"/>
  <c r="F1892" i="93"/>
  <c r="G1892" i="93" s="1"/>
  <c r="L1403" i="4"/>
  <c r="H1403" i="5" s="1"/>
  <c r="I1403" i="5" s="1"/>
  <c r="F1453" i="135"/>
  <c r="L1453" i="136"/>
  <c r="F1453" i="136"/>
  <c r="L1453" i="135"/>
  <c r="F1889" i="93"/>
  <c r="G1889" i="93" s="1"/>
  <c r="O2105" i="92"/>
  <c r="I2105" i="92"/>
  <c r="L1396" i="4"/>
  <c r="H1396" i="5" s="1"/>
  <c r="I1396" i="5" s="1"/>
  <c r="L1446" i="136"/>
  <c r="F1446" i="136"/>
  <c r="L1446" i="135"/>
  <c r="F1446" i="135"/>
  <c r="O2095" i="92"/>
  <c r="I2095" i="92"/>
  <c r="F1880" i="93"/>
  <c r="G1880" i="93" s="1"/>
  <c r="L1440" i="136"/>
  <c r="F1440" i="136"/>
  <c r="L1440" i="135"/>
  <c r="F1440" i="135"/>
  <c r="O2089" i="92"/>
  <c r="F1874" i="93"/>
  <c r="G1874" i="93" s="1"/>
  <c r="I2089" i="92"/>
  <c r="F1234" i="136"/>
  <c r="L1234" i="135"/>
  <c r="F1234" i="135"/>
  <c r="L1234" i="136"/>
  <c r="I1492" i="92"/>
  <c r="F1389" i="93"/>
  <c r="G1389" i="93" s="1"/>
  <c r="O1492" i="92"/>
  <c r="L829" i="135"/>
  <c r="F829" i="135"/>
  <c r="L829" i="136"/>
  <c r="F829" i="136"/>
  <c r="I1023" i="92"/>
  <c r="F947" i="93"/>
  <c r="G947" i="93" s="1"/>
  <c r="O1023" i="92"/>
  <c r="L816" i="135"/>
  <c r="F816" i="135"/>
  <c r="L816" i="136"/>
  <c r="F816" i="136"/>
  <c r="O1010" i="92"/>
  <c r="F934" i="93"/>
  <c r="G934" i="93" s="1"/>
  <c r="I1010" i="92"/>
  <c r="L832" i="136"/>
  <c r="F832" i="136"/>
  <c r="L832" i="135"/>
  <c r="F832" i="135"/>
  <c r="I1026" i="92"/>
  <c r="O1026" i="92"/>
  <c r="F950" i="93"/>
  <c r="G950" i="93" s="1"/>
  <c r="F825" i="136"/>
  <c r="L825" i="135"/>
  <c r="F825" i="135"/>
  <c r="L825" i="136"/>
  <c r="F943" i="93"/>
  <c r="G943" i="93" s="1"/>
  <c r="O1019" i="92"/>
  <c r="I1019" i="92"/>
  <c r="L831" i="135"/>
  <c r="F831" i="135"/>
  <c r="L831" i="136"/>
  <c r="F831" i="136"/>
  <c r="I1025" i="92"/>
  <c r="F949" i="93"/>
  <c r="G949" i="93" s="1"/>
  <c r="O1025" i="92"/>
  <c r="L819" i="135"/>
  <c r="F819" i="135"/>
  <c r="L819" i="136"/>
  <c r="F819" i="136"/>
  <c r="I1013" i="92"/>
  <c r="S1013" i="92" s="1"/>
  <c r="O1013" i="92"/>
  <c r="F937" i="93"/>
  <c r="G937" i="93" s="1"/>
  <c r="L812" i="136"/>
  <c r="F812" i="136"/>
  <c r="L812" i="135"/>
  <c r="F812" i="135"/>
  <c r="I1006" i="92"/>
  <c r="O1006" i="92"/>
  <c r="F930" i="93"/>
  <c r="G930" i="93" s="1"/>
  <c r="L818" i="136"/>
  <c r="F818" i="136"/>
  <c r="L818" i="135"/>
  <c r="F818" i="135"/>
  <c r="F936" i="93"/>
  <c r="G936" i="93" s="1"/>
  <c r="O1012" i="92"/>
  <c r="I1012" i="92"/>
  <c r="L801" i="135"/>
  <c r="F801" i="135"/>
  <c r="L801" i="136"/>
  <c r="F801" i="136"/>
  <c r="L788" i="135"/>
  <c r="F788" i="135"/>
  <c r="L788" i="136"/>
  <c r="F788" i="136"/>
  <c r="I934" i="92"/>
  <c r="F858" i="93"/>
  <c r="G858" i="93" s="1"/>
  <c r="O934" i="92"/>
  <c r="F783" i="136"/>
  <c r="L783" i="135"/>
  <c r="L783" i="136"/>
  <c r="F783" i="135"/>
  <c r="I929" i="92"/>
  <c r="F853" i="93"/>
  <c r="G853" i="93" s="1"/>
  <c r="O929" i="92"/>
  <c r="L764" i="135"/>
  <c r="F764" i="135"/>
  <c r="L764" i="136"/>
  <c r="F764" i="136"/>
  <c r="L746" i="135"/>
  <c r="F746" i="135"/>
  <c r="L746" i="136"/>
  <c r="F746" i="136"/>
  <c r="O892" i="92"/>
  <c r="I892" i="92"/>
  <c r="F816" i="93"/>
  <c r="G816" i="93" s="1"/>
  <c r="L694" i="4"/>
  <c r="H694" i="5" s="1"/>
  <c r="I694" i="5" s="1"/>
  <c r="L751" i="135"/>
  <c r="F751" i="135"/>
  <c r="L751" i="136"/>
  <c r="F751" i="136"/>
  <c r="O897" i="92"/>
  <c r="I897" i="92"/>
  <c r="S897" i="92" s="1"/>
  <c r="F821" i="93"/>
  <c r="G821" i="93" s="1"/>
  <c r="L707" i="135"/>
  <c r="F707" i="135"/>
  <c r="L707" i="136"/>
  <c r="F707" i="136"/>
  <c r="F777" i="93"/>
  <c r="G777" i="93" s="1"/>
  <c r="O853" i="92"/>
  <c r="I853" i="92"/>
  <c r="L695" i="135"/>
  <c r="F695" i="135"/>
  <c r="L695" i="136"/>
  <c r="F695" i="136"/>
  <c r="F741" i="93"/>
  <c r="G741" i="93" s="1"/>
  <c r="O817" i="92"/>
  <c r="I817" i="92"/>
  <c r="F683" i="136"/>
  <c r="F683" i="135"/>
  <c r="L683" i="136"/>
  <c r="L683" i="135"/>
  <c r="I805" i="92"/>
  <c r="F729" i="93"/>
  <c r="G729" i="93" s="1"/>
  <c r="O805" i="92"/>
  <c r="F671" i="136"/>
  <c r="L671" i="135"/>
  <c r="F671" i="135"/>
  <c r="L671" i="136"/>
  <c r="O793" i="92"/>
  <c r="F717" i="93"/>
  <c r="G717" i="93" s="1"/>
  <c r="I793" i="92"/>
  <c r="F646" i="136"/>
  <c r="L646" i="135"/>
  <c r="L646" i="136"/>
  <c r="F646" i="135"/>
  <c r="I768" i="92"/>
  <c r="O768" i="92"/>
  <c r="F690" i="93"/>
  <c r="G690" i="93" s="1"/>
  <c r="L638" i="136"/>
  <c r="L638" i="135"/>
  <c r="F638" i="136"/>
  <c r="F638" i="135"/>
  <c r="I744" i="92"/>
  <c r="O744" i="92"/>
  <c r="F666" i="93"/>
  <c r="G666" i="93" s="1"/>
  <c r="L622" i="136"/>
  <c r="F622" i="136"/>
  <c r="L622" i="135"/>
  <c r="F622" i="135"/>
  <c r="I728" i="92"/>
  <c r="F650" i="93"/>
  <c r="G650" i="93" s="1"/>
  <c r="O728" i="92"/>
  <c r="F612" i="136"/>
  <c r="L612" i="135"/>
  <c r="F612" i="135"/>
  <c r="L612" i="136"/>
  <c r="F640" i="93"/>
  <c r="G640" i="93" s="1"/>
  <c r="O718" i="92"/>
  <c r="I718" i="92"/>
  <c r="S718" i="92" s="1"/>
  <c r="L606" i="136"/>
  <c r="F606" i="136"/>
  <c r="L606" i="135"/>
  <c r="F606" i="135"/>
  <c r="F634" i="93"/>
  <c r="G634" i="93" s="1"/>
  <c r="I712" i="92"/>
  <c r="O712" i="92"/>
  <c r="L600" i="136"/>
  <c r="F600" i="136"/>
  <c r="L600" i="135"/>
  <c r="F600" i="135"/>
  <c r="O694" i="92"/>
  <c r="I694" i="92"/>
  <c r="L594" i="136"/>
  <c r="F594" i="135"/>
  <c r="F594" i="136"/>
  <c r="L594" i="135"/>
  <c r="F622" i="93"/>
  <c r="G622" i="93" s="1"/>
  <c r="I688" i="92"/>
  <c r="O688" i="92"/>
  <c r="L583" i="136"/>
  <c r="F583" i="136"/>
  <c r="L583" i="135"/>
  <c r="F583" i="135"/>
  <c r="I665" i="92"/>
  <c r="F611" i="93"/>
  <c r="G611" i="93" s="1"/>
  <c r="O665" i="92"/>
  <c r="L514" i="4"/>
  <c r="H514" i="5" s="1"/>
  <c r="I514" i="5" s="1"/>
  <c r="L574" i="135"/>
  <c r="F574" i="135"/>
  <c r="L574" i="136"/>
  <c r="F574" i="136"/>
  <c r="I654" i="92"/>
  <c r="F602" i="93"/>
  <c r="G602" i="93" s="1"/>
  <c r="O654" i="92"/>
  <c r="L2966" i="135"/>
  <c r="F2966" i="135"/>
  <c r="L2966" i="136"/>
  <c r="F2966" i="136"/>
  <c r="F3495" i="93"/>
  <c r="G3495" i="93" s="1"/>
  <c r="O3877" i="92"/>
  <c r="I3877" i="92"/>
  <c r="F2965" i="136"/>
  <c r="L2965" i="135"/>
  <c r="F2965" i="135"/>
  <c r="L2965" i="136"/>
  <c r="F3494" i="93"/>
  <c r="G3494" i="93" s="1"/>
  <c r="I3876" i="92"/>
  <c r="O3876" i="92"/>
  <c r="L420" i="136"/>
  <c r="L420" i="135"/>
  <c r="F420" i="136"/>
  <c r="F420" i="135"/>
  <c r="I467" i="92"/>
  <c r="F422" i="93"/>
  <c r="G422" i="93" s="1"/>
  <c r="O467" i="92"/>
  <c r="F419" i="135"/>
  <c r="L419" i="136"/>
  <c r="F419" i="136"/>
  <c r="L419" i="135"/>
  <c r="I466" i="92"/>
  <c r="O466" i="92"/>
  <c r="F421" i="93"/>
  <c r="G421" i="93" s="1"/>
  <c r="F418" i="136"/>
  <c r="L418" i="135"/>
  <c r="F418" i="135"/>
  <c r="L418" i="136"/>
  <c r="F420" i="93"/>
  <c r="G420" i="93" s="1"/>
  <c r="I465" i="92"/>
  <c r="O465" i="92"/>
  <c r="L417" i="135"/>
  <c r="L417" i="136"/>
  <c r="F417" i="135"/>
  <c r="F417" i="136"/>
  <c r="O464" i="92"/>
  <c r="F419" i="93"/>
  <c r="G419" i="93" s="1"/>
  <c r="I464" i="92"/>
  <c r="L416" i="136"/>
  <c r="F416" i="136"/>
  <c r="L416" i="135"/>
  <c r="F416" i="135"/>
  <c r="O463" i="92"/>
  <c r="I463" i="92"/>
  <c r="F418" i="93"/>
  <c r="G418" i="93" s="1"/>
  <c r="F405" i="136"/>
  <c r="L405" i="135"/>
  <c r="F405" i="135"/>
  <c r="L405" i="136"/>
  <c r="I452" i="92"/>
  <c r="S452" i="92" s="1"/>
  <c r="O452" i="92"/>
  <c r="F407" i="93"/>
  <c r="G407" i="93" s="1"/>
  <c r="L1148" i="135"/>
  <c r="F1148" i="135"/>
  <c r="F1148" i="136"/>
  <c r="L1148" i="136"/>
  <c r="I1402" i="92"/>
  <c r="O1402" i="92"/>
  <c r="F1300" i="93"/>
  <c r="G1300" i="93" s="1"/>
  <c r="L1159" i="135"/>
  <c r="F1159" i="135"/>
  <c r="L1159" i="136"/>
  <c r="F1159" i="136"/>
  <c r="I1416" i="92"/>
  <c r="O1416" i="92"/>
  <c r="F1313" i="93"/>
  <c r="G1313" i="93" s="1"/>
  <c r="F908" i="136"/>
  <c r="L908" i="135"/>
  <c r="F908" i="135"/>
  <c r="L908" i="136"/>
  <c r="I1116" i="92"/>
  <c r="O1116" i="92"/>
  <c r="F1034" i="93"/>
  <c r="G1034" i="93" s="1"/>
  <c r="L1177" i="136"/>
  <c r="F1177" i="136"/>
  <c r="F1177" i="135"/>
  <c r="L1177" i="135"/>
  <c r="F1331" i="93"/>
  <c r="G1331" i="93" s="1"/>
  <c r="I1434" i="92"/>
  <c r="O1434" i="92"/>
  <c r="L1145" i="135"/>
  <c r="F1145" i="135"/>
  <c r="L1145" i="136"/>
  <c r="F1145" i="136"/>
  <c r="F1297" i="93"/>
  <c r="G1297" i="93" s="1"/>
  <c r="I1399" i="92"/>
  <c r="O1399" i="92"/>
  <c r="L914" i="135"/>
  <c r="L914" i="136"/>
  <c r="F914" i="135"/>
  <c r="F914" i="136"/>
  <c r="O1122" i="92"/>
  <c r="F1040" i="93"/>
  <c r="G1040" i="93" s="1"/>
  <c r="I1122" i="92"/>
  <c r="L1149" i="135"/>
  <c r="F1149" i="135"/>
  <c r="L1149" i="136"/>
  <c r="F1149" i="136"/>
  <c r="I1403" i="92"/>
  <c r="O1403" i="92"/>
  <c r="F1301" i="93"/>
  <c r="G1301" i="93" s="1"/>
  <c r="L1160" i="135"/>
  <c r="L1160" i="136"/>
  <c r="F1160" i="136"/>
  <c r="F1160" i="135"/>
  <c r="F1314" i="93"/>
  <c r="G1314" i="93" s="1"/>
  <c r="O1417" i="92"/>
  <c r="I1417" i="92"/>
  <c r="L946" i="135"/>
  <c r="F946" i="135"/>
  <c r="L946" i="136"/>
  <c r="F946" i="136"/>
  <c r="F1076" i="93"/>
  <c r="G1076" i="93" s="1"/>
  <c r="I1161" i="92"/>
  <c r="O1161" i="92"/>
  <c r="L1178" i="136"/>
  <c r="F1178" i="136"/>
  <c r="L1178" i="135"/>
  <c r="F1178" i="135"/>
  <c r="F1332" i="93"/>
  <c r="G1332" i="93" s="1"/>
  <c r="I1435" i="92"/>
  <c r="O1435" i="92"/>
  <c r="L1152" i="135"/>
  <c r="F1152" i="135"/>
  <c r="L1152" i="136"/>
  <c r="F1152" i="136"/>
  <c r="F1304" i="93"/>
  <c r="G1304" i="93" s="1"/>
  <c r="I1406" i="92"/>
  <c r="O1406" i="92"/>
  <c r="L952" i="136"/>
  <c r="F952" i="136"/>
  <c r="L952" i="135"/>
  <c r="F952" i="135"/>
  <c r="F1082" i="93"/>
  <c r="G1082" i="93" s="1"/>
  <c r="I1167" i="92"/>
  <c r="O1167" i="92"/>
  <c r="L1150" i="136"/>
  <c r="F1150" i="136"/>
  <c r="L1150" i="135"/>
  <c r="F1150" i="135"/>
  <c r="F1302" i="93"/>
  <c r="G1302" i="93" s="1"/>
  <c r="I1404" i="92"/>
  <c r="O1404" i="92"/>
  <c r="L1161" i="136"/>
  <c r="F1161" i="136"/>
  <c r="L1161" i="135"/>
  <c r="F1161" i="135"/>
  <c r="F1315" i="93"/>
  <c r="G1315" i="93" s="1"/>
  <c r="I1418" i="92"/>
  <c r="O1418" i="92"/>
  <c r="L984" i="136"/>
  <c r="F984" i="136"/>
  <c r="L984" i="135"/>
  <c r="F984" i="135"/>
  <c r="O1206" i="92"/>
  <c r="F1118" i="93"/>
  <c r="G1118" i="93" s="1"/>
  <c r="I1206" i="92"/>
  <c r="L1179" i="135"/>
  <c r="F1179" i="135"/>
  <c r="F1179" i="136"/>
  <c r="L1179" i="136"/>
  <c r="I1436" i="92"/>
  <c r="O1436" i="92"/>
  <c r="F1333" i="93"/>
  <c r="G1333" i="93" s="1"/>
  <c r="L1105" i="4"/>
  <c r="H1105" i="5" s="1"/>
  <c r="I1105" i="5" s="1"/>
  <c r="L1162" i="135"/>
  <c r="F1162" i="135"/>
  <c r="L1162" i="136"/>
  <c r="F1162" i="136"/>
  <c r="F1316" i="93"/>
  <c r="G1316" i="93" s="1"/>
  <c r="I1419" i="92"/>
  <c r="O1419" i="92"/>
  <c r="L990" i="136"/>
  <c r="L990" i="135"/>
  <c r="F990" i="135"/>
  <c r="F990" i="136"/>
  <c r="I1212" i="92"/>
  <c r="O1212" i="92"/>
  <c r="F1124" i="93"/>
  <c r="G1124" i="93" s="1"/>
  <c r="L1151" i="136"/>
  <c r="F1151" i="136"/>
  <c r="L1151" i="135"/>
  <c r="F1151" i="135"/>
  <c r="F1303" i="93"/>
  <c r="G1303" i="93" s="1"/>
  <c r="I1405" i="92"/>
  <c r="O1405" i="92"/>
  <c r="L1163" i="135"/>
  <c r="F1163" i="135"/>
  <c r="L1163" i="136"/>
  <c r="F1163" i="136"/>
  <c r="O1420" i="92"/>
  <c r="F1317" i="93"/>
  <c r="G1317" i="93" s="1"/>
  <c r="I1420" i="92"/>
  <c r="L1022" i="136"/>
  <c r="L1022" i="135"/>
  <c r="F1022" i="135"/>
  <c r="F1022" i="136"/>
  <c r="I1251" i="92"/>
  <c r="O1251" i="92"/>
  <c r="F1160" i="93"/>
  <c r="G1160" i="93" s="1"/>
  <c r="F876" i="136"/>
  <c r="L876" i="135"/>
  <c r="F876" i="135"/>
  <c r="L876" i="136"/>
  <c r="I1077" i="92"/>
  <c r="O1077" i="92"/>
  <c r="F998" i="93"/>
  <c r="G998" i="93" s="1"/>
  <c r="L1028" i="135"/>
  <c r="F1028" i="135"/>
  <c r="L1028" i="136"/>
  <c r="F1028" i="136"/>
  <c r="F1166" i="93"/>
  <c r="G1166" i="93" s="1"/>
  <c r="I1257" i="92"/>
  <c r="O1257" i="92"/>
  <c r="L1171" i="135"/>
  <c r="F1171" i="135"/>
  <c r="L1171" i="136"/>
  <c r="F1171" i="136"/>
  <c r="I1428" i="92"/>
  <c r="O1428" i="92"/>
  <c r="F1325" i="93"/>
  <c r="G1325" i="93" s="1"/>
  <c r="F1066" i="135"/>
  <c r="L1066" i="136"/>
  <c r="F1066" i="136"/>
  <c r="L1066" i="135"/>
  <c r="O1302" i="92"/>
  <c r="F1208" i="93"/>
  <c r="G1208" i="93" s="1"/>
  <c r="I1302" i="92"/>
  <c r="L1060" i="135"/>
  <c r="F1060" i="135"/>
  <c r="L1060" i="136"/>
  <c r="F1060" i="136"/>
  <c r="O1296" i="92"/>
  <c r="F1202" i="93"/>
  <c r="G1202" i="93" s="1"/>
  <c r="I1296" i="92"/>
  <c r="L1154" i="136"/>
  <c r="F1154" i="136"/>
  <c r="L1154" i="135"/>
  <c r="F1154" i="135"/>
  <c r="F1306" i="93"/>
  <c r="G1306" i="93" s="1"/>
  <c r="I1408" i="92"/>
  <c r="O1408" i="92"/>
  <c r="L1165" i="136"/>
  <c r="F1165" i="136"/>
  <c r="L1165" i="135"/>
  <c r="F1165" i="135"/>
  <c r="F1319" i="93"/>
  <c r="G1319" i="93" s="1"/>
  <c r="I1422" i="92"/>
  <c r="O1422" i="92"/>
  <c r="F1098" i="135"/>
  <c r="L1098" i="136"/>
  <c r="F1098" i="136"/>
  <c r="L1098" i="135"/>
  <c r="O1341" i="92"/>
  <c r="F1244" i="93"/>
  <c r="G1244" i="93" s="1"/>
  <c r="I1341" i="92"/>
  <c r="L1172" i="135"/>
  <c r="L1172" i="136"/>
  <c r="F1172" i="136"/>
  <c r="F1172" i="135"/>
  <c r="O1429" i="92"/>
  <c r="F1326" i="93"/>
  <c r="G1326" i="93" s="1"/>
  <c r="I1429" i="92"/>
  <c r="L1104" i="136"/>
  <c r="F1104" i="136"/>
  <c r="F1104" i="135"/>
  <c r="L1104" i="135"/>
  <c r="F1250" i="93"/>
  <c r="G1250" i="93" s="1"/>
  <c r="I1347" i="92"/>
  <c r="O1347" i="92"/>
  <c r="L1164" i="136"/>
  <c r="F1164" i="136"/>
  <c r="L1164" i="135"/>
  <c r="F1164" i="135"/>
  <c r="F1318" i="93"/>
  <c r="G1318" i="93" s="1"/>
  <c r="O1421" i="92"/>
  <c r="I1421" i="92"/>
  <c r="G101" i="6"/>
  <c r="F1146" i="135"/>
  <c r="L1146" i="136"/>
  <c r="F1146" i="136"/>
  <c r="L1146" i="135"/>
  <c r="F1298" i="93"/>
  <c r="G1298" i="93" s="1"/>
  <c r="I1400" i="92"/>
  <c r="O1400" i="92"/>
  <c r="L1155" i="136"/>
  <c r="F1155" i="136"/>
  <c r="L1155" i="135"/>
  <c r="F1155" i="135"/>
  <c r="F1307" i="93"/>
  <c r="G1307" i="93" s="1"/>
  <c r="I1409" i="92"/>
  <c r="O1409" i="92"/>
  <c r="L1166" i="136"/>
  <c r="L1166" i="135"/>
  <c r="F1166" i="135"/>
  <c r="F1166" i="136"/>
  <c r="I1423" i="92"/>
  <c r="O1423" i="92"/>
  <c r="F1320" i="93"/>
  <c r="G1320" i="93" s="1"/>
  <c r="L1136" i="136"/>
  <c r="F1136" i="136"/>
  <c r="F1136" i="135"/>
  <c r="L1136" i="135"/>
  <c r="F1286" i="93"/>
  <c r="G1286" i="93" s="1"/>
  <c r="I1386" i="92"/>
  <c r="O1386" i="92"/>
  <c r="L1173" i="136"/>
  <c r="F1173" i="136"/>
  <c r="L1173" i="135"/>
  <c r="F1173" i="135"/>
  <c r="F1327" i="93"/>
  <c r="G1327" i="93" s="1"/>
  <c r="I1430" i="92"/>
  <c r="O1430" i="92"/>
  <c r="L1142" i="136"/>
  <c r="L1142" i="135"/>
  <c r="F1142" i="135"/>
  <c r="F1142" i="136"/>
  <c r="O1392" i="92"/>
  <c r="F1292" i="93"/>
  <c r="G1292" i="93" s="1"/>
  <c r="I1392" i="92"/>
  <c r="L1153" i="135"/>
  <c r="F1153" i="135"/>
  <c r="L1153" i="136"/>
  <c r="F1153" i="136"/>
  <c r="F1305" i="93"/>
  <c r="G1305" i="93" s="1"/>
  <c r="I1407" i="92"/>
  <c r="O1407" i="92"/>
  <c r="L1147" i="136"/>
  <c r="F1147" i="136"/>
  <c r="L1147" i="135"/>
  <c r="F1147" i="135"/>
  <c r="F1299" i="93"/>
  <c r="G1299" i="93" s="1"/>
  <c r="I1401" i="92"/>
  <c r="O1401" i="92"/>
  <c r="L1158" i="135"/>
  <c r="F1158" i="135"/>
  <c r="L1158" i="136"/>
  <c r="F1158" i="136"/>
  <c r="I1415" i="92"/>
  <c r="O1415" i="92"/>
  <c r="F1312" i="93"/>
  <c r="G1312" i="93" s="1"/>
  <c r="F870" i="136"/>
  <c r="F870" i="135"/>
  <c r="L870" i="135"/>
  <c r="L870" i="136"/>
  <c r="F992" i="93"/>
  <c r="G992" i="93" s="1"/>
  <c r="I1071" i="92"/>
  <c r="O1071" i="92"/>
  <c r="L1176" i="135"/>
  <c r="F1176" i="135"/>
  <c r="L1176" i="136"/>
  <c r="F1176" i="136"/>
  <c r="F1330" i="93"/>
  <c r="G1330" i="93" s="1"/>
  <c r="I1433" i="92"/>
  <c r="O1433" i="92"/>
  <c r="L649" i="136"/>
  <c r="F649" i="136"/>
  <c r="L649" i="135"/>
  <c r="F649" i="135"/>
  <c r="I771" i="92"/>
  <c r="F693" i="93"/>
  <c r="G693" i="93" s="1"/>
  <c r="O771" i="92"/>
  <c r="L712" i="136"/>
  <c r="F712" i="136"/>
  <c r="L712" i="135"/>
  <c r="F712" i="135"/>
  <c r="I858" i="92"/>
  <c r="F782" i="93"/>
  <c r="G782" i="93" s="1"/>
  <c r="O858" i="92"/>
  <c r="L650" i="135"/>
  <c r="F650" i="135"/>
  <c r="L650" i="136"/>
  <c r="F650" i="136"/>
  <c r="I772" i="92"/>
  <c r="F694" i="93"/>
  <c r="G694" i="93" s="1"/>
  <c r="O772" i="92"/>
  <c r="L713" i="135"/>
  <c r="F713" i="135"/>
  <c r="L713" i="136"/>
  <c r="F713" i="136"/>
  <c r="I859" i="92"/>
  <c r="F783" i="93"/>
  <c r="G783" i="93" s="1"/>
  <c r="O859" i="92"/>
  <c r="L651" i="135"/>
  <c r="F651" i="135"/>
  <c r="L651" i="136"/>
  <c r="F651" i="136"/>
  <c r="O773" i="92"/>
  <c r="I773" i="92"/>
  <c r="F695" i="93"/>
  <c r="G695" i="93" s="1"/>
  <c r="L714" i="135"/>
  <c r="F714" i="135"/>
  <c r="L714" i="136"/>
  <c r="F714" i="136"/>
  <c r="I860" i="92"/>
  <c r="F784" i="93"/>
  <c r="G784" i="93" s="1"/>
  <c r="O860" i="92"/>
  <c r="F652" i="135"/>
  <c r="L652" i="136"/>
  <c r="F652" i="136"/>
  <c r="L652" i="135"/>
  <c r="O774" i="92"/>
  <c r="I774" i="92"/>
  <c r="S774" i="92" s="1"/>
  <c r="F696" i="93"/>
  <c r="G696" i="93" s="1"/>
  <c r="L715" i="135"/>
  <c r="F715" i="135"/>
  <c r="L715" i="136"/>
  <c r="F715" i="136"/>
  <c r="I861" i="92"/>
  <c r="F785" i="93"/>
  <c r="G785" i="93" s="1"/>
  <c r="O861" i="92"/>
  <c r="L653" i="136"/>
  <c r="F653" i="136"/>
  <c r="L653" i="135"/>
  <c r="F653" i="135"/>
  <c r="O775" i="92"/>
  <c r="I775" i="92"/>
  <c r="F697" i="93"/>
  <c r="G697" i="93" s="1"/>
  <c r="L716" i="136"/>
  <c r="F716" i="136"/>
  <c r="L716" i="135"/>
  <c r="F716" i="135"/>
  <c r="I862" i="92"/>
  <c r="F786" i="93"/>
  <c r="G786" i="93" s="1"/>
  <c r="O862" i="92"/>
  <c r="L717" i="135"/>
  <c r="F717" i="135"/>
  <c r="L717" i="136"/>
  <c r="F717" i="136"/>
  <c r="I863" i="92"/>
  <c r="F787" i="93"/>
  <c r="G787" i="93" s="1"/>
  <c r="O863" i="92"/>
  <c r="L710" i="135"/>
  <c r="F710" i="135"/>
  <c r="L710" i="136"/>
  <c r="F710" i="136"/>
  <c r="O856" i="92"/>
  <c r="I856" i="92"/>
  <c r="F780" i="93"/>
  <c r="G780" i="93" s="1"/>
  <c r="L718" i="135"/>
  <c r="L718" i="136"/>
  <c r="F718" i="135"/>
  <c r="F718" i="136"/>
  <c r="O864" i="92"/>
  <c r="I864" i="92"/>
  <c r="F788" i="93"/>
  <c r="G788" i="93" s="1"/>
  <c r="F648" i="135"/>
  <c r="L648" i="136"/>
  <c r="F648" i="136"/>
  <c r="L648" i="135"/>
  <c r="I770" i="92"/>
  <c r="S770" i="92" s="1"/>
  <c r="F692" i="93"/>
  <c r="G692" i="93" s="1"/>
  <c r="O770" i="92"/>
  <c r="L711" i="135"/>
  <c r="F711" i="135"/>
  <c r="L711" i="136"/>
  <c r="F711" i="136"/>
  <c r="O857" i="92"/>
  <c r="I857" i="92"/>
  <c r="F781" i="93"/>
  <c r="G781" i="93" s="1"/>
  <c r="N1273" i="136"/>
  <c r="H1273" i="136"/>
  <c r="T1273" i="136" s="1"/>
  <c r="N1273" i="135"/>
  <c r="H1273" i="135"/>
  <c r="N1821" i="136"/>
  <c r="H1821" i="136"/>
  <c r="N1821" i="135"/>
  <c r="H1821" i="135"/>
  <c r="H2105" i="136"/>
  <c r="N2105" i="136"/>
  <c r="N2105" i="135"/>
  <c r="H2105" i="135"/>
  <c r="N984" i="136"/>
  <c r="H984" i="136"/>
  <c r="N984" i="135"/>
  <c r="H984" i="135"/>
  <c r="N1185" i="136"/>
  <c r="H1185" i="136"/>
  <c r="H1185" i="135"/>
  <c r="N1185" i="135"/>
  <c r="N1298" i="136"/>
  <c r="H1298" i="136"/>
  <c r="N1298" i="135"/>
  <c r="H1298" i="135"/>
  <c r="N1305" i="136"/>
  <c r="H1305" i="136"/>
  <c r="N1305" i="135"/>
  <c r="H1305" i="135"/>
  <c r="H2143" i="136"/>
  <c r="N2143" i="136"/>
  <c r="N2143" i="135"/>
  <c r="H2143" i="135"/>
  <c r="N2055" i="136"/>
  <c r="H2055" i="136"/>
  <c r="N2055" i="135"/>
  <c r="H2055" i="135"/>
  <c r="N1918" i="136"/>
  <c r="H1918" i="136"/>
  <c r="N1918" i="135"/>
  <c r="H1918" i="135"/>
  <c r="H1827" i="136"/>
  <c r="N1827" i="136"/>
  <c r="H1827" i="135"/>
  <c r="N1827" i="135"/>
  <c r="N2103" i="136"/>
  <c r="H2103" i="136"/>
  <c r="N2103" i="135"/>
  <c r="H2103" i="135"/>
  <c r="N2151" i="136"/>
  <c r="H2151" i="136"/>
  <c r="H2151" i="135"/>
  <c r="T2151" i="135" s="1"/>
  <c r="N2151" i="135"/>
  <c r="H2152" i="136"/>
  <c r="N2152" i="136"/>
  <c r="N2152" i="135"/>
  <c r="H2152" i="135"/>
  <c r="T2152" i="135" s="1"/>
  <c r="N2153" i="136"/>
  <c r="H2153" i="136"/>
  <c r="N2153" i="135"/>
  <c r="H2153" i="135"/>
  <c r="T2153" i="135" s="1"/>
  <c r="N2862" i="136"/>
  <c r="H2862" i="136"/>
  <c r="N2862" i="135"/>
  <c r="H2862" i="135"/>
  <c r="N2904" i="136"/>
  <c r="H2904" i="136"/>
  <c r="H2904" i="135"/>
  <c r="N2904" i="135"/>
  <c r="N940" i="136"/>
  <c r="H940" i="136"/>
  <c r="T940" i="136" s="1"/>
  <c r="N940" i="135"/>
  <c r="H940" i="135"/>
  <c r="H1129" i="136"/>
  <c r="N1129" i="136"/>
  <c r="N1129" i="135"/>
  <c r="H1129" i="135"/>
  <c r="N1142" i="136"/>
  <c r="H1142" i="136"/>
  <c r="N1142" i="135"/>
  <c r="H1142" i="135"/>
  <c r="N2873" i="136"/>
  <c r="H2873" i="136"/>
  <c r="N2873" i="135"/>
  <c r="H2873" i="135"/>
  <c r="H952" i="136"/>
  <c r="N952" i="136"/>
  <c r="N952" i="135"/>
  <c r="H952" i="135"/>
  <c r="H1236" i="136"/>
  <c r="N1236" i="136"/>
  <c r="H1236" i="135"/>
  <c r="N1236" i="135"/>
  <c r="N574" i="136"/>
  <c r="H574" i="136"/>
  <c r="N574" i="135"/>
  <c r="H574" i="135"/>
  <c r="L340" i="136"/>
  <c r="F340" i="136"/>
  <c r="L340" i="135"/>
  <c r="F340" i="135"/>
  <c r="N1171" i="136"/>
  <c r="H1171" i="136"/>
  <c r="N1171" i="135"/>
  <c r="H1171" i="135"/>
  <c r="N1080" i="136"/>
  <c r="H1080" i="136"/>
  <c r="N1080" i="135"/>
  <c r="H1080" i="135"/>
  <c r="H112" i="136"/>
  <c r="N112" i="136"/>
  <c r="N112" i="135"/>
  <c r="H112" i="135"/>
  <c r="N1872" i="136"/>
  <c r="H1872" i="136"/>
  <c r="H1872" i="135"/>
  <c r="T1872" i="135" s="1"/>
  <c r="N1872" i="135"/>
  <c r="H977" i="136"/>
  <c r="T977" i="136" s="1"/>
  <c r="N977" i="136"/>
  <c r="N977" i="135"/>
  <c r="H977" i="135"/>
  <c r="H654" i="136"/>
  <c r="N654" i="136"/>
  <c r="N654" i="135"/>
  <c r="H654" i="135"/>
  <c r="N1786" i="136"/>
  <c r="H1786" i="136"/>
  <c r="N1786" i="135"/>
  <c r="H1786" i="135"/>
  <c r="T1786" i="135" s="1"/>
  <c r="N978" i="136"/>
  <c r="H978" i="136"/>
  <c r="T978" i="136" s="1"/>
  <c r="H978" i="135"/>
  <c r="N978" i="135"/>
  <c r="N2954" i="136"/>
  <c r="H2954" i="136"/>
  <c r="H2954" i="135"/>
  <c r="N2954" i="135"/>
  <c r="L341" i="136"/>
  <c r="F341" i="136"/>
  <c r="L341" i="135"/>
  <c r="F341" i="135"/>
  <c r="N1172" i="136"/>
  <c r="H1172" i="136"/>
  <c r="H1172" i="135"/>
  <c r="N1172" i="135"/>
  <c r="N870" i="136"/>
  <c r="H870" i="136"/>
  <c r="T870" i="136" s="1"/>
  <c r="N870" i="135"/>
  <c r="H870" i="135"/>
  <c r="H2107" i="136"/>
  <c r="N2107" i="136"/>
  <c r="H2107" i="135"/>
  <c r="N2107" i="135"/>
  <c r="N1091" i="136"/>
  <c r="H1091" i="136"/>
  <c r="H1091" i="135"/>
  <c r="N1091" i="135"/>
  <c r="N819" i="136"/>
  <c r="H819" i="136"/>
  <c r="T819" i="136" s="1"/>
  <c r="N819" i="135"/>
  <c r="H819" i="135"/>
  <c r="H1779" i="136"/>
  <c r="N1779" i="136"/>
  <c r="N1779" i="135"/>
  <c r="H1779" i="135"/>
  <c r="N1784" i="136"/>
  <c r="H1784" i="136"/>
  <c r="N1784" i="135"/>
  <c r="H1784" i="135"/>
  <c r="N1016" i="136"/>
  <c r="H1016" i="136"/>
  <c r="N1016" i="135"/>
  <c r="H1016" i="135"/>
  <c r="N657" i="136"/>
  <c r="H657" i="136"/>
  <c r="N657" i="135"/>
  <c r="H657" i="135"/>
  <c r="N829" i="136"/>
  <c r="H829" i="136"/>
  <c r="H829" i="135"/>
  <c r="N829" i="135"/>
  <c r="N1233" i="136"/>
  <c r="H1233" i="136"/>
  <c r="N1233" i="135"/>
  <c r="H1233" i="135"/>
  <c r="N1362" i="136"/>
  <c r="H1362" i="136"/>
  <c r="N1362" i="135"/>
  <c r="H1362" i="135"/>
  <c r="N1369" i="136"/>
  <c r="H1369" i="136"/>
  <c r="H1369" i="135"/>
  <c r="T1369" i="135" s="1"/>
  <c r="N1369" i="135"/>
  <c r="N1913" i="136"/>
  <c r="H1913" i="136"/>
  <c r="N1913" i="135"/>
  <c r="H1913" i="135"/>
  <c r="N1825" i="136"/>
  <c r="H1825" i="136"/>
  <c r="N1825" i="135"/>
  <c r="H1825" i="135"/>
  <c r="N2101" i="136"/>
  <c r="H2101" i="136"/>
  <c r="H2101" i="135"/>
  <c r="N2101" i="135"/>
  <c r="H1873" i="136"/>
  <c r="N1873" i="136"/>
  <c r="N1873" i="135"/>
  <c r="H1873" i="135"/>
  <c r="T1873" i="135" s="1"/>
  <c r="N1921" i="136"/>
  <c r="H1921" i="136"/>
  <c r="H1921" i="135"/>
  <c r="N1921" i="135"/>
  <c r="H1922" i="136"/>
  <c r="N1922" i="136"/>
  <c r="N1922" i="135"/>
  <c r="H1922" i="135"/>
  <c r="N1923" i="136"/>
  <c r="H1923" i="136"/>
  <c r="N1923" i="135"/>
  <c r="H1923" i="135"/>
  <c r="H1924" i="136"/>
  <c r="N1924" i="136"/>
  <c r="H1924" i="135"/>
  <c r="N1924" i="135"/>
  <c r="N2849" i="136"/>
  <c r="H2849" i="136"/>
  <c r="T2849" i="136" s="1"/>
  <c r="N2849" i="135"/>
  <c r="H2849" i="135"/>
  <c r="N901" i="136"/>
  <c r="H901" i="136"/>
  <c r="N901" i="135"/>
  <c r="H901" i="135"/>
  <c r="N1004" i="136"/>
  <c r="H1004" i="136"/>
  <c r="N1004" i="135"/>
  <c r="H1004" i="135"/>
  <c r="N1054" i="136"/>
  <c r="H1054" i="136"/>
  <c r="N1054" i="135"/>
  <c r="H1054" i="135"/>
  <c r="H2878" i="136"/>
  <c r="N2878" i="136"/>
  <c r="N2878" i="135"/>
  <c r="H2878" i="135"/>
  <c r="T2878" i="135" s="1"/>
  <c r="H1022" i="136"/>
  <c r="N1022" i="136"/>
  <c r="N1022" i="135"/>
  <c r="H1022" i="135"/>
  <c r="H1238" i="136"/>
  <c r="N1238" i="136"/>
  <c r="N1238" i="135"/>
  <c r="H1238" i="135"/>
  <c r="N755" i="136"/>
  <c r="H755" i="136"/>
  <c r="T755" i="136" s="1"/>
  <c r="N755" i="135"/>
  <c r="H755" i="135"/>
  <c r="F342" i="136"/>
  <c r="L342" i="136"/>
  <c r="L342" i="135"/>
  <c r="F342" i="135"/>
  <c r="N1173" i="136"/>
  <c r="H1173" i="136"/>
  <c r="N1173" i="135"/>
  <c r="H1173" i="135"/>
  <c r="H1195" i="136"/>
  <c r="N1195" i="136"/>
  <c r="H1195" i="135"/>
  <c r="T1195" i="135" s="1"/>
  <c r="N1195" i="135"/>
  <c r="N606" i="136"/>
  <c r="H606" i="136"/>
  <c r="T606" i="136" s="1"/>
  <c r="N606" i="135"/>
  <c r="H606" i="135"/>
  <c r="T606" i="135" s="1"/>
  <c r="N2108" i="136"/>
  <c r="H2108" i="136"/>
  <c r="N2108" i="135"/>
  <c r="H2108" i="135"/>
  <c r="N1235" i="136"/>
  <c r="H1235" i="136"/>
  <c r="H1235" i="135"/>
  <c r="N1235" i="135"/>
  <c r="H816" i="136"/>
  <c r="N816" i="136"/>
  <c r="N816" i="135"/>
  <c r="H816" i="135"/>
  <c r="N1867" i="136"/>
  <c r="H1867" i="136"/>
  <c r="N1867" i="135"/>
  <c r="H1867" i="135"/>
  <c r="T1867" i="135" s="1"/>
  <c r="H2010" i="136"/>
  <c r="N2010" i="136"/>
  <c r="N2010" i="135"/>
  <c r="H2010" i="135"/>
  <c r="N1785" i="136"/>
  <c r="H1785" i="136"/>
  <c r="N1785" i="135"/>
  <c r="H1785" i="135"/>
  <c r="T1785" i="135" s="1"/>
  <c r="H890" i="136"/>
  <c r="N890" i="136"/>
  <c r="N890" i="135"/>
  <c r="H890" i="135"/>
  <c r="N990" i="136"/>
  <c r="H990" i="136"/>
  <c r="H990" i="135"/>
  <c r="N990" i="135"/>
  <c r="N2933" i="136"/>
  <c r="H2933" i="136"/>
  <c r="H2933" i="135"/>
  <c r="N2933" i="135"/>
  <c r="N594" i="136"/>
  <c r="H594" i="136"/>
  <c r="H594" i="135"/>
  <c r="N594" i="135"/>
  <c r="N1394" i="136"/>
  <c r="H1394" i="136"/>
  <c r="H1394" i="135"/>
  <c r="T1394" i="135" s="1"/>
  <c r="N1394" i="135"/>
  <c r="H2005" i="136"/>
  <c r="N2005" i="136"/>
  <c r="H2005" i="135"/>
  <c r="N2005" i="135"/>
  <c r="N2056" i="136"/>
  <c r="H2056" i="136"/>
  <c r="N2056" i="135"/>
  <c r="H2056" i="135"/>
  <c r="H2013" i="136"/>
  <c r="N2013" i="136"/>
  <c r="N2013" i="135"/>
  <c r="H2013" i="135"/>
  <c r="N2015" i="136"/>
  <c r="H2015" i="136"/>
  <c r="N2015" i="135"/>
  <c r="H2015" i="135"/>
  <c r="N2833" i="136"/>
  <c r="H2833" i="136"/>
  <c r="H2833" i="135"/>
  <c r="N2833" i="135"/>
  <c r="N2890" i="136"/>
  <c r="H2890" i="136"/>
  <c r="N2890" i="135"/>
  <c r="H2890" i="135"/>
  <c r="N2939" i="136"/>
  <c r="H2939" i="136"/>
  <c r="H2939" i="135"/>
  <c r="N2939" i="135"/>
  <c r="N902" i="136"/>
  <c r="H902" i="136"/>
  <c r="N902" i="135"/>
  <c r="H902" i="135"/>
  <c r="H1092" i="136"/>
  <c r="N1092" i="136"/>
  <c r="N1092" i="135"/>
  <c r="H1092" i="135"/>
  <c r="N1060" i="136"/>
  <c r="H1060" i="136"/>
  <c r="N1060" i="135"/>
  <c r="H1060" i="135"/>
  <c r="T1060" i="135" s="1"/>
  <c r="N1239" i="136"/>
  <c r="H1239" i="136"/>
  <c r="H1239" i="135"/>
  <c r="N1239" i="135"/>
  <c r="N1775" i="136"/>
  <c r="H1775" i="136"/>
  <c r="N1775" i="135"/>
  <c r="H1775" i="135"/>
  <c r="L343" i="136"/>
  <c r="F343" i="136"/>
  <c r="L343" i="135"/>
  <c r="F343" i="135"/>
  <c r="N1179" i="136"/>
  <c r="H1179" i="136"/>
  <c r="N1179" i="135"/>
  <c r="H1179" i="135"/>
  <c r="N1204" i="136"/>
  <c r="H1204" i="136"/>
  <c r="H1204" i="135"/>
  <c r="N1204" i="135"/>
  <c r="N2097" i="136"/>
  <c r="H2097" i="136"/>
  <c r="N2097" i="135"/>
  <c r="H2097" i="135"/>
  <c r="N2106" i="136"/>
  <c r="H2106" i="136"/>
  <c r="N2106" i="135"/>
  <c r="H2106" i="135"/>
  <c r="N612" i="136"/>
  <c r="H612" i="136"/>
  <c r="N612" i="135"/>
  <c r="H612" i="135"/>
  <c r="H1330" i="136"/>
  <c r="N1330" i="136"/>
  <c r="N1330" i="135"/>
  <c r="H1330" i="135"/>
  <c r="N1783" i="136"/>
  <c r="H1783" i="136"/>
  <c r="H1783" i="135"/>
  <c r="N1783" i="135"/>
  <c r="N2829" i="136"/>
  <c r="H2829" i="136"/>
  <c r="N2829" i="135"/>
  <c r="H2829" i="135"/>
  <c r="N1237" i="136"/>
  <c r="H1237" i="136"/>
  <c r="N1237" i="135"/>
  <c r="H1237" i="135"/>
  <c r="H837" i="136"/>
  <c r="T837" i="136" s="1"/>
  <c r="N837" i="136"/>
  <c r="H837" i="135"/>
  <c r="N837" i="135"/>
  <c r="N1401" i="136"/>
  <c r="H1401" i="136"/>
  <c r="N1401" i="135"/>
  <c r="H1401" i="135"/>
  <c r="H2147" i="136"/>
  <c r="N2147" i="136"/>
  <c r="N2147" i="135"/>
  <c r="H2147" i="135"/>
  <c r="H1919" i="136"/>
  <c r="N1919" i="136"/>
  <c r="N1919" i="135"/>
  <c r="H1919" i="135"/>
  <c r="N2014" i="136"/>
  <c r="H2014" i="136"/>
  <c r="N2014" i="135"/>
  <c r="H2014" i="135"/>
  <c r="N2016" i="136"/>
  <c r="H2016" i="136"/>
  <c r="N2016" i="135"/>
  <c r="H2016" i="135"/>
  <c r="N1042" i="136"/>
  <c r="H1042" i="136"/>
  <c r="N1042" i="135"/>
  <c r="H1042" i="135"/>
  <c r="T1042" i="135" s="1"/>
  <c r="L840" i="136"/>
  <c r="F840" i="136"/>
  <c r="L840" i="135"/>
  <c r="F840" i="135"/>
  <c r="N1329" i="136"/>
  <c r="H1329" i="136"/>
  <c r="N1329" i="135"/>
  <c r="H1329" i="135"/>
  <c r="N1426" i="136"/>
  <c r="H1426" i="136"/>
  <c r="N1426" i="135"/>
  <c r="H1426" i="135"/>
  <c r="N1433" i="136"/>
  <c r="H1433" i="136"/>
  <c r="N1433" i="135"/>
  <c r="H1433" i="135"/>
  <c r="N1871" i="136"/>
  <c r="H1871" i="136"/>
  <c r="N1871" i="135"/>
  <c r="H1871" i="135"/>
  <c r="T1871" i="135" s="1"/>
  <c r="N1780" i="136"/>
  <c r="H1780" i="136"/>
  <c r="N1780" i="135"/>
  <c r="H1780" i="135"/>
  <c r="N2011" i="136"/>
  <c r="H2011" i="136"/>
  <c r="H2011" i="135"/>
  <c r="N2011" i="135"/>
  <c r="N2853" i="136"/>
  <c r="H2853" i="136"/>
  <c r="N2853" i="135"/>
  <c r="H2853" i="135"/>
  <c r="H928" i="136"/>
  <c r="T928" i="136" s="1"/>
  <c r="N928" i="136"/>
  <c r="H928" i="135"/>
  <c r="N928" i="135"/>
  <c r="H1118" i="136"/>
  <c r="N1118" i="136"/>
  <c r="N1118" i="135"/>
  <c r="H1118" i="135"/>
  <c r="N1130" i="136"/>
  <c r="H1130" i="136"/>
  <c r="H1130" i="135"/>
  <c r="N1130" i="135"/>
  <c r="N2882" i="136"/>
  <c r="H2882" i="136"/>
  <c r="T2882" i="136" s="1"/>
  <c r="N2882" i="135"/>
  <c r="H2882" i="135"/>
  <c r="T2882" i="135" s="1"/>
  <c r="N908" i="136"/>
  <c r="H908" i="136"/>
  <c r="N908" i="135"/>
  <c r="H908" i="135"/>
  <c r="N1098" i="136"/>
  <c r="H1098" i="136"/>
  <c r="N1098" i="135"/>
  <c r="H1098" i="135"/>
  <c r="F344" i="136"/>
  <c r="L344" i="136"/>
  <c r="L344" i="135"/>
  <c r="F344" i="135"/>
  <c r="N1178" i="136"/>
  <c r="H1178" i="136"/>
  <c r="N1178" i="135"/>
  <c r="H1178" i="135"/>
  <c r="N1104" i="136"/>
  <c r="H1104" i="136"/>
  <c r="N1104" i="135"/>
  <c r="H1104" i="135"/>
  <c r="T1104" i="135" s="1"/>
  <c r="L309" i="136"/>
  <c r="F309" i="136"/>
  <c r="F309" i="135"/>
  <c r="L309" i="135"/>
  <c r="N583" i="136"/>
  <c r="H583" i="136"/>
  <c r="N583" i="135"/>
  <c r="H583" i="135"/>
  <c r="L2179" i="136"/>
  <c r="F2179" i="136"/>
  <c r="L2179" i="135"/>
  <c r="F2179" i="135"/>
  <c r="H7" i="136"/>
  <c r="T7" i="136" s="1"/>
  <c r="N7" i="136"/>
  <c r="N7" i="135"/>
  <c r="H7" i="135"/>
  <c r="N600" i="136"/>
  <c r="H600" i="136"/>
  <c r="H600" i="135"/>
  <c r="N600" i="135"/>
  <c r="N812" i="136"/>
  <c r="H812" i="136"/>
  <c r="H812" i="135"/>
  <c r="N812" i="135"/>
  <c r="N818" i="136"/>
  <c r="H818" i="136"/>
  <c r="T818" i="136" s="1"/>
  <c r="H818" i="135"/>
  <c r="N818" i="135"/>
  <c r="H863" i="136"/>
  <c r="N863" i="136"/>
  <c r="H863" i="135"/>
  <c r="N863" i="135"/>
  <c r="H1361" i="136"/>
  <c r="N1361" i="136"/>
  <c r="H1361" i="135"/>
  <c r="N1361" i="135"/>
  <c r="N1462" i="136"/>
  <c r="H1462" i="136"/>
  <c r="H1462" i="135"/>
  <c r="N1462" i="135"/>
  <c r="N2051" i="136"/>
  <c r="H2051" i="136"/>
  <c r="H2051" i="135"/>
  <c r="N2051" i="135"/>
  <c r="N1917" i="136"/>
  <c r="H1917" i="136"/>
  <c r="N1917" i="135"/>
  <c r="H1917" i="135"/>
  <c r="N1826" i="136"/>
  <c r="H1826" i="136"/>
  <c r="N1826" i="135"/>
  <c r="H1826" i="135"/>
  <c r="N2102" i="136"/>
  <c r="H2102" i="136"/>
  <c r="N2102" i="135"/>
  <c r="H2102" i="135"/>
  <c r="H2059" i="136"/>
  <c r="N2059" i="136"/>
  <c r="N2059" i="135"/>
  <c r="H2059" i="135"/>
  <c r="N2060" i="136"/>
  <c r="H2060" i="136"/>
  <c r="N2060" i="135"/>
  <c r="H2060" i="135"/>
  <c r="N2061" i="136"/>
  <c r="H2061" i="136"/>
  <c r="N2061" i="135"/>
  <c r="H2061" i="135"/>
  <c r="N2062" i="136"/>
  <c r="H2062" i="136"/>
  <c r="N2062" i="135"/>
  <c r="H2062" i="135"/>
  <c r="H2838" i="136"/>
  <c r="N2838" i="136"/>
  <c r="N2838" i="135"/>
  <c r="H2838" i="135"/>
  <c r="H2894" i="136"/>
  <c r="N2894" i="136"/>
  <c r="H2894" i="135"/>
  <c r="N2894" i="135"/>
  <c r="N966" i="136"/>
  <c r="H966" i="136"/>
  <c r="T966" i="136" s="1"/>
  <c r="H966" i="135"/>
  <c r="N966" i="135"/>
  <c r="N1015" i="136"/>
  <c r="H1015" i="136"/>
  <c r="N1015" i="135"/>
  <c r="H1015" i="135"/>
  <c r="N1028" i="136"/>
  <c r="H1028" i="136"/>
  <c r="T1028" i="136" s="1"/>
  <c r="N1028" i="135"/>
  <c r="H1028" i="135"/>
  <c r="N914" i="136"/>
  <c r="H914" i="136"/>
  <c r="N914" i="135"/>
  <c r="H914" i="135"/>
  <c r="N1136" i="136"/>
  <c r="H1136" i="136"/>
  <c r="N1136" i="135"/>
  <c r="H1136" i="135"/>
  <c r="N1878" i="136"/>
  <c r="H1878" i="136"/>
  <c r="T1878" i="136" s="1"/>
  <c r="N1878" i="135"/>
  <c r="H1878" i="135"/>
  <c r="L306" i="136"/>
  <c r="F306" i="136"/>
  <c r="L306" i="135"/>
  <c r="F306" i="135"/>
  <c r="N2807" i="136"/>
  <c r="H2807" i="136"/>
  <c r="N2807" i="135"/>
  <c r="H2807" i="135"/>
  <c r="N1177" i="136"/>
  <c r="H1177" i="136"/>
  <c r="H1177" i="135"/>
  <c r="N1177" i="135"/>
  <c r="H1222" i="136"/>
  <c r="N1222" i="136"/>
  <c r="N1222" i="135"/>
  <c r="H1222" i="135"/>
  <c r="H1266" i="136"/>
  <c r="N1266" i="136"/>
  <c r="H1266" i="135"/>
  <c r="N1266" i="135"/>
  <c r="H1781" i="136"/>
  <c r="N1781" i="136"/>
  <c r="N1781" i="135"/>
  <c r="H1781" i="135"/>
  <c r="N2842" i="136"/>
  <c r="H2842" i="136"/>
  <c r="N2842" i="135"/>
  <c r="H2842" i="135"/>
  <c r="L2159" i="136"/>
  <c r="F2159" i="136"/>
  <c r="L2159" i="135"/>
  <c r="F2159" i="135"/>
  <c r="N1337" i="136"/>
  <c r="H1337" i="136"/>
  <c r="H1337" i="135"/>
  <c r="N1337" i="135"/>
  <c r="N719" i="136"/>
  <c r="H719" i="136"/>
  <c r="N719" i="135"/>
  <c r="H719" i="135"/>
  <c r="N825" i="136"/>
  <c r="H825" i="136"/>
  <c r="H825" i="135"/>
  <c r="N825" i="135"/>
  <c r="N831" i="136"/>
  <c r="H831" i="136"/>
  <c r="N831" i="135"/>
  <c r="H831" i="135"/>
  <c r="N564" i="136"/>
  <c r="H564" i="136"/>
  <c r="H564" i="135"/>
  <c r="N564" i="135"/>
  <c r="N864" i="136"/>
  <c r="H864" i="136"/>
  <c r="H864" i="135"/>
  <c r="N864" i="135"/>
  <c r="N1425" i="136"/>
  <c r="H1425" i="136"/>
  <c r="T1425" i="136" s="1"/>
  <c r="N1425" i="135"/>
  <c r="H1425" i="135"/>
  <c r="N1463" i="136"/>
  <c r="H1463" i="136"/>
  <c r="N1463" i="135"/>
  <c r="H1463" i="135"/>
  <c r="N2009" i="136"/>
  <c r="H2009" i="136"/>
  <c r="H2009" i="135"/>
  <c r="N2009" i="135"/>
  <c r="N2148" i="136"/>
  <c r="H2148" i="136"/>
  <c r="N2148" i="135"/>
  <c r="H2148" i="135"/>
  <c r="N2057" i="136"/>
  <c r="H2057" i="136"/>
  <c r="N2057" i="135"/>
  <c r="H2057" i="135"/>
  <c r="N2858" i="136"/>
  <c r="H2858" i="136"/>
  <c r="N2858" i="135"/>
  <c r="H2858" i="135"/>
  <c r="H2900" i="136"/>
  <c r="T2900" i="136" s="1"/>
  <c r="N2900" i="136"/>
  <c r="N2900" i="135"/>
  <c r="H2900" i="135"/>
  <c r="N939" i="136"/>
  <c r="H939" i="136"/>
  <c r="T939" i="136" s="1"/>
  <c r="N939" i="135"/>
  <c r="H939" i="135"/>
  <c r="N1053" i="136"/>
  <c r="H1053" i="136"/>
  <c r="N1053" i="135"/>
  <c r="H1053" i="135"/>
  <c r="N1066" i="136"/>
  <c r="H1066" i="136"/>
  <c r="T1066" i="136" s="1"/>
  <c r="N1066" i="135"/>
  <c r="H1066" i="135"/>
  <c r="N2869" i="136"/>
  <c r="H2869" i="136"/>
  <c r="N2869" i="135"/>
  <c r="H2869" i="135"/>
  <c r="H946" i="136"/>
  <c r="N946" i="136"/>
  <c r="H946" i="135"/>
  <c r="N946" i="135"/>
  <c r="H1234" i="136"/>
  <c r="N1234" i="136"/>
  <c r="N1234" i="135"/>
  <c r="H1234" i="135"/>
  <c r="H792" i="136"/>
  <c r="N792" i="136"/>
  <c r="N792" i="135"/>
  <c r="H792" i="135"/>
  <c r="L307" i="136"/>
  <c r="F307" i="136"/>
  <c r="F307" i="135"/>
  <c r="L307" i="135"/>
  <c r="H1176" i="136"/>
  <c r="N1176" i="136"/>
  <c r="H1176" i="135"/>
  <c r="N1176" i="135"/>
  <c r="H1231" i="136"/>
  <c r="N1231" i="136"/>
  <c r="H1231" i="135"/>
  <c r="N1231" i="135"/>
  <c r="L2963" i="136"/>
  <c r="L2963" i="135"/>
  <c r="F2963" i="136"/>
  <c r="F2963" i="135"/>
  <c r="F3490" i="93"/>
  <c r="G3490" i="93" s="1"/>
  <c r="I3872" i="92"/>
  <c r="O3872" i="92"/>
  <c r="L551" i="135"/>
  <c r="L551" i="136"/>
  <c r="F551" i="135"/>
  <c r="F551" i="136"/>
  <c r="I630" i="92"/>
  <c r="S630" i="92" s="1"/>
  <c r="O630" i="92"/>
  <c r="F579" i="93"/>
  <c r="G579" i="93" s="1"/>
  <c r="K2488" i="92"/>
  <c r="J2241" i="93"/>
  <c r="K2241" i="93" s="1"/>
  <c r="K3749" i="92"/>
  <c r="J3369" i="93"/>
  <c r="K3369" i="93" s="1"/>
  <c r="K1206" i="92"/>
  <c r="J1118" i="93"/>
  <c r="K1118" i="93" s="1"/>
  <c r="K1442" i="92"/>
  <c r="J1339" i="93"/>
  <c r="K1339" i="93" s="1"/>
  <c r="K1920" i="92"/>
  <c r="U1920" i="92" s="1"/>
  <c r="J1714" i="93"/>
  <c r="K1714" i="93" s="1"/>
  <c r="K1927" i="92"/>
  <c r="J1721" i="93"/>
  <c r="K1721" i="93" s="1"/>
  <c r="K2922" i="92"/>
  <c r="J2627" i="93"/>
  <c r="K2627" i="93" s="1"/>
  <c r="K2816" i="92"/>
  <c r="J2533" i="93"/>
  <c r="K2533" i="93" s="1"/>
  <c r="K2652" i="92"/>
  <c r="J2387" i="93"/>
  <c r="K2387" i="93" s="1"/>
  <c r="K2543" i="92"/>
  <c r="J2290" i="93"/>
  <c r="K2290" i="93" s="1"/>
  <c r="K2873" i="92"/>
  <c r="J2584" i="93"/>
  <c r="K2584" i="93" s="1"/>
  <c r="K2930" i="92"/>
  <c r="J2635" i="93"/>
  <c r="K2635" i="93" s="1"/>
  <c r="K2931" i="92"/>
  <c r="U2931" i="92" s="1"/>
  <c r="J2636" i="93"/>
  <c r="K2636" i="93" s="1"/>
  <c r="K2933" i="92"/>
  <c r="J2638" i="93"/>
  <c r="K2638" i="93" s="1"/>
  <c r="K3769" i="92"/>
  <c r="J3389" i="93"/>
  <c r="K3389" i="93" s="1"/>
  <c r="K3811" i="92"/>
  <c r="J3431" i="93"/>
  <c r="K3431" i="93" s="1"/>
  <c r="K1155" i="92"/>
  <c r="J1070" i="93"/>
  <c r="K1070" i="93" s="1"/>
  <c r="K1379" i="92"/>
  <c r="J1279" i="93"/>
  <c r="K1279" i="93" s="1"/>
  <c r="K1392" i="92"/>
  <c r="J1292" i="93"/>
  <c r="K1292" i="93" s="1"/>
  <c r="K3780" i="92"/>
  <c r="J3400" i="93"/>
  <c r="K3400" i="93" s="1"/>
  <c r="K1167" i="92"/>
  <c r="U1167" i="92" s="1"/>
  <c r="J1082" i="93"/>
  <c r="K1082" i="93" s="1"/>
  <c r="K1494" i="92"/>
  <c r="J1391" i="93"/>
  <c r="K1391" i="93" s="1"/>
  <c r="K654" i="92"/>
  <c r="J602" i="93"/>
  <c r="K602" i="93" s="1"/>
  <c r="K1428" i="92"/>
  <c r="J1325" i="93"/>
  <c r="K1325" i="93" s="1"/>
  <c r="K1320" i="92"/>
  <c r="J1224" i="93"/>
  <c r="K1224" i="93" s="1"/>
  <c r="K1071" i="92"/>
  <c r="J992" i="93"/>
  <c r="K992" i="93" s="1"/>
  <c r="K2876" i="92"/>
  <c r="J2587" i="93"/>
  <c r="K2587" i="93" s="1"/>
  <c r="K1347" i="92"/>
  <c r="J1250" i="93"/>
  <c r="K1250" i="93" s="1"/>
  <c r="K776" i="92"/>
  <c r="J698" i="93"/>
  <c r="K698" i="93" s="1"/>
  <c r="K718" i="92"/>
  <c r="J640" i="93"/>
  <c r="K640" i="93" s="1"/>
  <c r="K1010" i="92"/>
  <c r="J934" i="93"/>
  <c r="K934" i="93" s="1"/>
  <c r="K1013" i="92"/>
  <c r="J937" i="93"/>
  <c r="K937" i="93" s="1"/>
  <c r="K665" i="92"/>
  <c r="J611" i="93"/>
  <c r="K611" i="93" s="1"/>
  <c r="K1958" i="92"/>
  <c r="J1750" i="93"/>
  <c r="K1750" i="93" s="1"/>
  <c r="K1965" i="92"/>
  <c r="J1757" i="93"/>
  <c r="K1757" i="93" s="1"/>
  <c r="K2592" i="92"/>
  <c r="J2333" i="93"/>
  <c r="K2333" i="93" s="1"/>
  <c r="K2486" i="92"/>
  <c r="J2239" i="93"/>
  <c r="K2239" i="93" s="1"/>
  <c r="K2762" i="92"/>
  <c r="J2485" i="93"/>
  <c r="K2485" i="93" s="1"/>
  <c r="K2490" i="92"/>
  <c r="J2243" i="93"/>
  <c r="K2243" i="93" s="1"/>
  <c r="K2491" i="92"/>
  <c r="J2244" i="93"/>
  <c r="K2244" i="93" s="1"/>
  <c r="K2493" i="92"/>
  <c r="J2246" i="93"/>
  <c r="K2246" i="93" s="1"/>
  <c r="K2496" i="92"/>
  <c r="J2247" i="93"/>
  <c r="K2247" i="93" s="1"/>
  <c r="K3736" i="92"/>
  <c r="J3356" i="93"/>
  <c r="K3356" i="93" s="1"/>
  <c r="K1095" i="92"/>
  <c r="J1014" i="93"/>
  <c r="K1014" i="93" s="1"/>
  <c r="K1200" i="92"/>
  <c r="J1112" i="93"/>
  <c r="K1112" i="93" s="1"/>
  <c r="K1245" i="92"/>
  <c r="J1154" i="93"/>
  <c r="K1154" i="93" s="1"/>
  <c r="K1212" i="92"/>
  <c r="J1124" i="93"/>
  <c r="K1124" i="93" s="1"/>
  <c r="K1495" i="92"/>
  <c r="J1392" i="93"/>
  <c r="K1392" i="93" s="1"/>
  <c r="K3840" i="92"/>
  <c r="J3460" i="93"/>
  <c r="K3460" i="93" s="1"/>
  <c r="K3861" i="92"/>
  <c r="J3481" i="93"/>
  <c r="K3481" i="93" s="1"/>
  <c r="K1429" i="92"/>
  <c r="J1326" i="93"/>
  <c r="K1326" i="93" s="1"/>
  <c r="K1109" i="92"/>
  <c r="J1027" i="93"/>
  <c r="K1027" i="93" s="1"/>
  <c r="K901" i="92"/>
  <c r="J825" i="93"/>
  <c r="K825" i="93" s="1"/>
  <c r="K1430" i="92"/>
  <c r="J1327" i="93"/>
  <c r="K1327" i="93" s="1"/>
  <c r="K1453" i="92"/>
  <c r="J1350" i="93"/>
  <c r="K1350" i="93" s="1"/>
  <c r="K712" i="92"/>
  <c r="J634" i="93"/>
  <c r="K634" i="93" s="1"/>
  <c r="K1882" i="92"/>
  <c r="J1678" i="93"/>
  <c r="K1678" i="93" s="1"/>
  <c r="K2597" i="92"/>
  <c r="J2338" i="93"/>
  <c r="K2338" i="93" s="1"/>
  <c r="K1023" i="92"/>
  <c r="J947" i="93"/>
  <c r="K947" i="93" s="1"/>
  <c r="K2541" i="92"/>
  <c r="J2288" i="93"/>
  <c r="K2288" i="93" s="1"/>
  <c r="K2661" i="92"/>
  <c r="J2394" i="93"/>
  <c r="K2394" i="93" s="1"/>
  <c r="K1230" i="92"/>
  <c r="J1140" i="93"/>
  <c r="K1140" i="93" s="1"/>
  <c r="K3785" i="92"/>
  <c r="J3405" i="93"/>
  <c r="K3405" i="93" s="1"/>
  <c r="K688" i="92"/>
  <c r="J622" i="93"/>
  <c r="K622" i="93" s="1"/>
  <c r="K2034" i="92"/>
  <c r="J1822" i="93"/>
  <c r="K1822" i="93" s="1"/>
  <c r="K2757" i="92"/>
  <c r="J2480" i="93"/>
  <c r="K2480" i="93" s="1"/>
  <c r="K2926" i="92"/>
  <c r="J2631" i="93"/>
  <c r="K2631" i="93" s="1"/>
  <c r="K2653" i="92"/>
  <c r="J2388" i="93"/>
  <c r="K2388" i="93" s="1"/>
  <c r="K2766" i="92"/>
  <c r="U2766" i="92" s="1"/>
  <c r="J2489" i="93"/>
  <c r="K2489" i="93" s="1"/>
  <c r="K2771" i="92"/>
  <c r="J2492" i="93"/>
  <c r="K2492" i="93" s="1"/>
  <c r="K3740" i="92"/>
  <c r="J3360" i="93"/>
  <c r="K3360" i="93" s="1"/>
  <c r="K3797" i="92"/>
  <c r="J3417" i="93"/>
  <c r="K3417" i="93" s="1"/>
  <c r="K3846" i="92"/>
  <c r="J3466" i="93"/>
  <c r="K3466" i="93" s="1"/>
  <c r="K1110" i="92"/>
  <c r="J1028" i="93"/>
  <c r="K1028" i="93" s="1"/>
  <c r="K1275" i="92"/>
  <c r="J1182" i="93"/>
  <c r="K1182" i="93" s="1"/>
  <c r="K1335" i="92"/>
  <c r="J1238" i="93"/>
  <c r="K1238" i="93" s="1"/>
  <c r="K1296" i="92"/>
  <c r="J1202" i="93"/>
  <c r="K1202" i="93" s="1"/>
  <c r="K1497" i="92"/>
  <c r="J1394" i="93"/>
  <c r="K1394" i="93" s="1"/>
  <c r="K2482" i="92"/>
  <c r="J2235" i="93"/>
  <c r="K2235" i="93" s="1"/>
  <c r="K1436" i="92"/>
  <c r="J1333" i="93"/>
  <c r="K1333" i="93" s="1"/>
  <c r="K1462" i="92"/>
  <c r="J1359" i="93"/>
  <c r="K1359" i="93" s="1"/>
  <c r="K1889" i="92"/>
  <c r="J1685" i="93"/>
  <c r="K1685" i="93" s="1"/>
  <c r="K2878" i="92"/>
  <c r="J2589" i="93"/>
  <c r="K2589" i="93" s="1"/>
  <c r="K1199" i="92"/>
  <c r="J1111" i="93"/>
  <c r="K1111" i="93" s="1"/>
  <c r="K1493" i="92"/>
  <c r="J1390" i="93"/>
  <c r="K1390" i="93" s="1"/>
  <c r="K2003" i="92"/>
  <c r="J1793" i="93"/>
  <c r="K1793" i="93" s="1"/>
  <c r="K2598" i="92"/>
  <c r="J2339" i="93"/>
  <c r="K2339" i="93" s="1"/>
  <c r="K2658" i="92"/>
  <c r="J2393" i="93"/>
  <c r="K2393" i="93" s="1"/>
  <c r="K1031" i="92"/>
  <c r="J955" i="93"/>
  <c r="K955" i="93" s="1"/>
  <c r="K2041" i="92"/>
  <c r="J1829" i="93"/>
  <c r="K1829" i="93" s="1"/>
  <c r="K2817" i="92"/>
  <c r="J2534" i="93"/>
  <c r="K2534" i="93" s="1"/>
  <c r="K2765" i="92"/>
  <c r="J2488" i="93"/>
  <c r="K2488" i="93" s="1"/>
  <c r="K2768" i="92"/>
  <c r="J2491" i="93"/>
  <c r="K2491" i="93" s="1"/>
  <c r="K1957" i="92"/>
  <c r="J1749" i="93"/>
  <c r="K1749" i="93" s="1"/>
  <c r="K2072" i="92"/>
  <c r="J1858" i="93"/>
  <c r="K1858" i="93" s="1"/>
  <c r="K2079" i="92"/>
  <c r="J1865" i="93"/>
  <c r="K1865" i="93" s="1"/>
  <c r="K2596" i="92"/>
  <c r="J2337" i="93"/>
  <c r="K2337" i="93" s="1"/>
  <c r="K2487" i="92"/>
  <c r="J2240" i="93"/>
  <c r="K2240" i="93" s="1"/>
  <c r="K2763" i="92"/>
  <c r="J2486" i="93"/>
  <c r="K2486" i="93" s="1"/>
  <c r="K3760" i="92"/>
  <c r="J3380" i="93"/>
  <c r="K3380" i="93" s="1"/>
  <c r="K1140" i="92"/>
  <c r="J1056" i="93"/>
  <c r="K1056" i="93" s="1"/>
  <c r="K1365" i="92"/>
  <c r="J1266" i="93"/>
  <c r="K1266" i="93" s="1"/>
  <c r="K1380" i="92"/>
  <c r="J1280" i="93"/>
  <c r="K1280" i="93" s="1"/>
  <c r="K3789" i="92"/>
  <c r="J3409" i="93"/>
  <c r="K3409" i="93" s="1"/>
  <c r="K1116" i="92"/>
  <c r="J1034" i="93"/>
  <c r="K1034" i="93" s="1"/>
  <c r="K1341" i="92"/>
  <c r="J1244" i="93"/>
  <c r="K1244" i="93" s="1"/>
  <c r="K1435" i="92"/>
  <c r="J1332" i="93"/>
  <c r="K1332" i="93" s="1"/>
  <c r="K117" i="92"/>
  <c r="J114" i="93"/>
  <c r="K114" i="93" s="1"/>
  <c r="K2537" i="92"/>
  <c r="J2284" i="93"/>
  <c r="K2284" i="93" s="1"/>
  <c r="K2875" i="92"/>
  <c r="J2586" i="93"/>
  <c r="K2586" i="93" s="1"/>
  <c r="K779" i="92"/>
  <c r="K1491" i="92"/>
  <c r="J1388" i="93"/>
  <c r="K1388" i="93" s="1"/>
  <c r="K2871" i="92"/>
  <c r="J2582" i="93"/>
  <c r="K2582" i="93" s="1"/>
  <c r="K2656" i="92"/>
  <c r="J2391" i="93"/>
  <c r="K2391" i="93" s="1"/>
  <c r="K1290" i="92"/>
  <c r="J1196" i="93"/>
  <c r="K1196" i="93" s="1"/>
  <c r="K1496" i="92"/>
  <c r="J1393" i="93"/>
  <c r="K1393" i="93" s="1"/>
  <c r="K1006" i="92"/>
  <c r="J930" i="93"/>
  <c r="K930" i="93" s="1"/>
  <c r="K1064" i="92"/>
  <c r="J985" i="93"/>
  <c r="K985" i="93" s="1"/>
  <c r="K1995" i="92"/>
  <c r="J1785" i="93"/>
  <c r="K1785" i="93" s="1"/>
  <c r="K2812" i="92"/>
  <c r="J2529" i="93"/>
  <c r="K2529" i="93" s="1"/>
  <c r="K2651" i="92"/>
  <c r="J2386" i="93"/>
  <c r="K2386" i="93" s="1"/>
  <c r="K2872" i="92"/>
  <c r="J2583" i="93"/>
  <c r="K2583" i="93" s="1"/>
  <c r="K2820" i="92"/>
  <c r="J2537" i="93"/>
  <c r="K2537" i="93" s="1"/>
  <c r="K2821" i="92"/>
  <c r="J2538" i="93"/>
  <c r="K2538" i="93" s="1"/>
  <c r="K2826" i="92"/>
  <c r="J2541" i="93"/>
  <c r="K2541" i="93" s="1"/>
  <c r="K3745" i="92"/>
  <c r="J3365" i="93"/>
  <c r="K3365" i="93" s="1"/>
  <c r="K3801" i="92"/>
  <c r="J3421" i="93"/>
  <c r="K3421" i="93" s="1"/>
  <c r="K1185" i="92"/>
  <c r="J1098" i="93"/>
  <c r="K1098" i="93" s="1"/>
  <c r="K1244" i="92"/>
  <c r="J1153" i="93"/>
  <c r="K1153" i="93" s="1"/>
  <c r="K1257" i="92"/>
  <c r="J1166" i="93"/>
  <c r="K1166" i="93" s="1"/>
  <c r="K1122" i="92"/>
  <c r="J1040" i="93"/>
  <c r="K1040" i="93" s="1"/>
  <c r="K1386" i="92"/>
  <c r="J1286" i="93"/>
  <c r="K1286" i="93" s="1"/>
  <c r="K2606" i="92"/>
  <c r="J2345" i="93"/>
  <c r="K2345" i="93" s="1"/>
  <c r="K3712" i="92"/>
  <c r="J3332" i="93"/>
  <c r="K3332" i="93" s="1"/>
  <c r="K1434" i="92"/>
  <c r="J1331" i="93"/>
  <c r="K1331" i="93" s="1"/>
  <c r="K1480" i="92"/>
  <c r="J1377" i="93"/>
  <c r="K1377" i="93" s="1"/>
  <c r="K2867" i="92"/>
  <c r="J2578" i="93"/>
  <c r="K2578" i="93" s="1"/>
  <c r="K2881" i="92"/>
  <c r="J2590" i="93"/>
  <c r="K2590" i="93" s="1"/>
  <c r="K1334" i="92"/>
  <c r="J1237" i="93"/>
  <c r="K1237" i="93" s="1"/>
  <c r="K1996" i="92"/>
  <c r="J1786" i="93"/>
  <c r="K1786" i="93" s="1"/>
  <c r="K2647" i="92"/>
  <c r="J2382" i="93"/>
  <c r="K2382" i="93" s="1"/>
  <c r="K2655" i="92"/>
  <c r="J2390" i="93"/>
  <c r="K2390" i="93" s="1"/>
  <c r="K3756" i="92"/>
  <c r="J3376" i="93"/>
  <c r="K3376" i="93" s="1"/>
  <c r="K1251" i="92"/>
  <c r="J1160" i="93"/>
  <c r="K1160" i="93" s="1"/>
  <c r="J7" i="93"/>
  <c r="K7" i="93" s="1"/>
  <c r="K694" i="92"/>
  <c r="K1012" i="92"/>
  <c r="J936" i="93"/>
  <c r="K936" i="93" s="1"/>
  <c r="K2114" i="92"/>
  <c r="J1898" i="93"/>
  <c r="K1898" i="93" s="1"/>
  <c r="K2542" i="92"/>
  <c r="J2289" i="93"/>
  <c r="K2289" i="93" s="1"/>
  <c r="K2823" i="92"/>
  <c r="J2540" i="93"/>
  <c r="K2540" i="93" s="1"/>
  <c r="K865" i="92"/>
  <c r="J789" i="93"/>
  <c r="K789" i="93" s="1"/>
  <c r="K1019" i="92"/>
  <c r="J943" i="93"/>
  <c r="K943" i="93" s="1"/>
  <c r="K1025" i="92"/>
  <c r="J949" i="93"/>
  <c r="K949" i="93" s="1"/>
  <c r="K643" i="92"/>
  <c r="J592" i="93"/>
  <c r="K592" i="93" s="1"/>
  <c r="K1065" i="92"/>
  <c r="J986" i="93"/>
  <c r="K986" i="93" s="1"/>
  <c r="K2071" i="92"/>
  <c r="J1857" i="93"/>
  <c r="K1857" i="93" s="1"/>
  <c r="K2115" i="92"/>
  <c r="J1899" i="93"/>
  <c r="K1899" i="93" s="1"/>
  <c r="K2761" i="92"/>
  <c r="J2484" i="93"/>
  <c r="K2484" i="93" s="1"/>
  <c r="K2927" i="92"/>
  <c r="J2632" i="93"/>
  <c r="K2632" i="93" s="1"/>
  <c r="K2818" i="92"/>
  <c r="J2535" i="93"/>
  <c r="K2535" i="93" s="1"/>
  <c r="K3765" i="92"/>
  <c r="J3385" i="93"/>
  <c r="K3385" i="93" s="1"/>
  <c r="K3807" i="92"/>
  <c r="J3427" i="93"/>
  <c r="K3427" i="93" s="1"/>
  <c r="K1154" i="92"/>
  <c r="J1069" i="93"/>
  <c r="K1069" i="93" s="1"/>
  <c r="K1289" i="92"/>
  <c r="J1195" i="93"/>
  <c r="K1195" i="93" s="1"/>
  <c r="K1302" i="92"/>
  <c r="J1208" i="93"/>
  <c r="K1208" i="93" s="1"/>
  <c r="K3776" i="92"/>
  <c r="J3396" i="93"/>
  <c r="K3396" i="93" s="1"/>
  <c r="K1161" i="92"/>
  <c r="J1076" i="93"/>
  <c r="K1076" i="93" s="1"/>
  <c r="K1492" i="92"/>
  <c r="J1389" i="93"/>
  <c r="K1389" i="93" s="1"/>
  <c r="K938" i="92"/>
  <c r="J862" i="93"/>
  <c r="K862" i="93" s="1"/>
  <c r="K1433" i="92"/>
  <c r="J1330" i="93"/>
  <c r="K1330" i="93" s="1"/>
  <c r="K1489" i="92"/>
  <c r="J1386" i="93"/>
  <c r="K1386" i="93" s="1"/>
  <c r="I947" i="92"/>
  <c r="F871" i="93"/>
  <c r="G871" i="93" s="1"/>
  <c r="O947" i="92"/>
  <c r="I910" i="92"/>
  <c r="F834" i="93"/>
  <c r="G834" i="93" s="1"/>
  <c r="O910" i="92"/>
  <c r="Q2592" i="92"/>
  <c r="Q2762" i="92"/>
  <c r="Q2490" i="92"/>
  <c r="Q1200" i="92"/>
  <c r="Q2658" i="92"/>
  <c r="Q1341" i="92"/>
  <c r="Q1320" i="92"/>
  <c r="Q776" i="92"/>
  <c r="Q718" i="92"/>
  <c r="Q665" i="92"/>
  <c r="Q2079" i="92"/>
  <c r="Q2757" i="92"/>
  <c r="Q2926" i="92"/>
  <c r="Q2817" i="92"/>
  <c r="Q2653" i="92"/>
  <c r="Q2765" i="92"/>
  <c r="Q2766" i="92"/>
  <c r="Q2768" i="92"/>
  <c r="Q2771" i="92"/>
  <c r="Q3740" i="92"/>
  <c r="Q3797" i="92"/>
  <c r="Q3846" i="92"/>
  <c r="Q1335" i="92"/>
  <c r="Q1122" i="92"/>
  <c r="Q1386" i="92"/>
  <c r="Q2606" i="92"/>
  <c r="O383" i="92"/>
  <c r="I383" i="92"/>
  <c r="F345" i="93"/>
  <c r="G345" i="93" s="1"/>
  <c r="Q1429" i="92"/>
  <c r="O2941" i="92"/>
  <c r="I2941" i="92"/>
  <c r="F2644" i="93"/>
  <c r="G2644" i="93" s="1"/>
  <c r="Q1071" i="92"/>
  <c r="Q3736" i="92"/>
  <c r="Q1245" i="92"/>
  <c r="Q938" i="92"/>
  <c r="Q2655" i="92"/>
  <c r="Q1230" i="92"/>
  <c r="Q779" i="92"/>
  <c r="Q1023" i="92"/>
  <c r="Q1491" i="92"/>
  <c r="Q2114" i="92"/>
  <c r="Q2596" i="92"/>
  <c r="Q2487" i="92"/>
  <c r="Q2763" i="92"/>
  <c r="Q3760" i="92"/>
  <c r="Q1380" i="92"/>
  <c r="Q3776" i="92"/>
  <c r="Q1161" i="92"/>
  <c r="O384" i="92"/>
  <c r="I384" i="92"/>
  <c r="F346" i="93"/>
  <c r="G346" i="93" s="1"/>
  <c r="Q1430" i="92"/>
  <c r="Q2541" i="92"/>
  <c r="Q3789" i="92"/>
  <c r="Q2820" i="92"/>
  <c r="Q901" i="92"/>
  <c r="Q712" i="92"/>
  <c r="Q2493" i="92"/>
  <c r="Q1296" i="92"/>
  <c r="Q2041" i="92"/>
  <c r="Q2871" i="92"/>
  <c r="Q2661" i="92"/>
  <c r="O382" i="92"/>
  <c r="I382" i="92"/>
  <c r="F344" i="93"/>
  <c r="G344" i="93" s="1"/>
  <c r="Q2115" i="92"/>
  <c r="Q2872" i="92"/>
  <c r="Q2821" i="92"/>
  <c r="Q1206" i="92"/>
  <c r="Q1493" i="92"/>
  <c r="O336" i="92"/>
  <c r="I336" i="92"/>
  <c r="F308" i="93"/>
  <c r="G308" i="93" s="1"/>
  <c r="Q1436" i="92"/>
  <c r="I1038" i="92"/>
  <c r="F960" i="93"/>
  <c r="G960" i="93" s="1"/>
  <c r="Q1889" i="92"/>
  <c r="Q2761" i="92"/>
  <c r="Q2927" i="92"/>
  <c r="Q2818" i="92"/>
  <c r="Q3765" i="92"/>
  <c r="Q3807" i="92"/>
  <c r="Q1302" i="92"/>
  <c r="Q3780" i="92"/>
  <c r="Q1167" i="92"/>
  <c r="Q1494" i="92"/>
  <c r="O337" i="92"/>
  <c r="I337" i="92"/>
  <c r="F309" i="93"/>
  <c r="G309" i="93" s="1"/>
  <c r="Q1435" i="92"/>
  <c r="Q2486" i="92"/>
  <c r="Q2496" i="92"/>
  <c r="Q2647" i="92"/>
  <c r="Q2598" i="92"/>
  <c r="Q1116" i="92"/>
  <c r="Q688" i="92"/>
  <c r="Q1882" i="92"/>
  <c r="Q2812" i="92"/>
  <c r="Q2542" i="92"/>
  <c r="Q2823" i="92"/>
  <c r="Q3801" i="92"/>
  <c r="Q1257" i="92"/>
  <c r="O2964" i="92"/>
  <c r="F2665" i="93"/>
  <c r="G2665" i="93" s="1"/>
  <c r="I2964" i="92"/>
  <c r="Q694" i="92"/>
  <c r="Q1006" i="92"/>
  <c r="Q1012" i="92"/>
  <c r="Q1064" i="92"/>
  <c r="Q1958" i="92"/>
  <c r="Q1927" i="92"/>
  <c r="Q2537" i="92"/>
  <c r="Q2867" i="92"/>
  <c r="Q2597" i="92"/>
  <c r="Q2488" i="92"/>
  <c r="Q2875" i="92"/>
  <c r="Q2876" i="92"/>
  <c r="Q2878" i="92"/>
  <c r="Q2881" i="92"/>
  <c r="Q3749" i="92"/>
  <c r="Q1347" i="92"/>
  <c r="Q1212" i="92"/>
  <c r="Q3840" i="92"/>
  <c r="Q2482" i="92"/>
  <c r="O340" i="92"/>
  <c r="I340" i="92"/>
  <c r="F311" i="93"/>
  <c r="G311" i="93" s="1"/>
  <c r="Q1434" i="92"/>
  <c r="Q1480" i="92"/>
  <c r="Q2003" i="92"/>
  <c r="Q2491" i="92"/>
  <c r="Q1095" i="92"/>
  <c r="O381" i="92"/>
  <c r="F343" i="93"/>
  <c r="G343" i="93" s="1"/>
  <c r="I381" i="92"/>
  <c r="Q2072" i="92"/>
  <c r="Q2656" i="92"/>
  <c r="Q3756" i="92"/>
  <c r="Q1290" i="92"/>
  <c r="Q1031" i="92"/>
  <c r="Q2651" i="92"/>
  <c r="Q2826" i="92"/>
  <c r="Q3712" i="92"/>
  <c r="Q865" i="92"/>
  <c r="Q1019" i="92"/>
  <c r="Q643" i="92"/>
  <c r="Q1065" i="92"/>
  <c r="Q1996" i="92"/>
  <c r="Q1965" i="92"/>
  <c r="Q2922" i="92"/>
  <c r="Q2816" i="92"/>
  <c r="Q2652" i="92"/>
  <c r="Q2543" i="92"/>
  <c r="Q2873" i="92"/>
  <c r="Q2930" i="92"/>
  <c r="Q2931" i="92"/>
  <c r="Q2933" i="92"/>
  <c r="Q3769" i="92"/>
  <c r="Q3811" i="92"/>
  <c r="Q1155" i="92"/>
  <c r="Q1392" i="92"/>
  <c r="Q3785" i="92"/>
  <c r="Q1251" i="92"/>
  <c r="O380" i="92"/>
  <c r="I380" i="92"/>
  <c r="F342" i="93"/>
  <c r="G342" i="93" s="1"/>
  <c r="Q1433" i="92"/>
  <c r="Q3861" i="92"/>
  <c r="O3760" i="92"/>
  <c r="O3765" i="92"/>
  <c r="O3769" i="92"/>
  <c r="O3756" i="92"/>
  <c r="O3740" i="92"/>
  <c r="O3745" i="92"/>
  <c r="Q3745" i="92"/>
  <c r="O3749" i="92"/>
  <c r="O3736" i="92"/>
  <c r="O75" i="52"/>
  <c r="F2996" i="157" s="1"/>
  <c r="G2996" i="157" s="1"/>
  <c r="Q1995" i="92"/>
  <c r="Q2071" i="92"/>
  <c r="Q1920" i="92"/>
  <c r="Q1957" i="92"/>
  <c r="Q2034" i="92"/>
  <c r="Q1453" i="92"/>
  <c r="Q1492" i="92"/>
  <c r="Q1462" i="92"/>
  <c r="Q1442" i="92"/>
  <c r="Q1495" i="92"/>
  <c r="Q1496" i="92"/>
  <c r="G127" i="6"/>
  <c r="Q1497" i="92"/>
  <c r="Q1489" i="92"/>
  <c r="Q1109" i="92"/>
  <c r="Q1365" i="92"/>
  <c r="Q1140" i="92"/>
  <c r="Q1185" i="92"/>
  <c r="Q1244" i="92"/>
  <c r="Q1154" i="92"/>
  <c r="Q1289" i="92"/>
  <c r="Q1428" i="92"/>
  <c r="Q1199" i="92"/>
  <c r="Q1334" i="92"/>
  <c r="Q1110" i="92"/>
  <c r="Q1379" i="92"/>
  <c r="Q1275" i="92"/>
  <c r="B28" i="39"/>
  <c r="F1050" i="157" s="1"/>
  <c r="G1050" i="157" s="1"/>
  <c r="O1038" i="92"/>
  <c r="O1031" i="92"/>
  <c r="Q1013" i="92"/>
  <c r="G47" i="27"/>
  <c r="J443" i="157" s="1"/>
  <c r="K443" i="157" s="1"/>
  <c r="Q1010" i="92"/>
  <c r="Q1025" i="92"/>
  <c r="Q654" i="92"/>
  <c r="Q117" i="92"/>
  <c r="Q7" i="92"/>
  <c r="G29" i="34"/>
  <c r="L1179" i="4"/>
  <c r="H1179" i="5" s="1"/>
  <c r="I1179" i="5" s="1"/>
  <c r="G122" i="6"/>
  <c r="L730" i="4"/>
  <c r="H730" i="5" s="1"/>
  <c r="I730" i="5" s="1"/>
  <c r="L695" i="4"/>
  <c r="H695" i="5" s="1"/>
  <c r="I695" i="5" s="1"/>
  <c r="A1" i="83"/>
  <c r="A1" i="69"/>
  <c r="A1" i="70" s="1"/>
  <c r="L1457" i="4"/>
  <c r="H1457" i="5" s="1"/>
  <c r="I1457" i="5" s="1"/>
  <c r="L1095" i="4"/>
  <c r="H1095" i="5" s="1"/>
  <c r="I1095" i="5" s="1"/>
  <c r="F2249" i="157"/>
  <c r="G2249" i="157" s="1"/>
  <c r="B6" i="42"/>
  <c r="F1446" i="157" s="1"/>
  <c r="G1446" i="157" s="1"/>
  <c r="N1178" i="4"/>
  <c r="M1178" i="5" s="1"/>
  <c r="N1178" i="5" s="1"/>
  <c r="N1157" i="4"/>
  <c r="M1157" i="5" s="1"/>
  <c r="N1157" i="5" s="1"/>
  <c r="N1308" i="4"/>
  <c r="M1308" i="5" s="1"/>
  <c r="N1308" i="5" s="1"/>
  <c r="G155" i="6"/>
  <c r="N514" i="4"/>
  <c r="M514" i="5" s="1"/>
  <c r="N514" i="5" s="1"/>
  <c r="N1148" i="4"/>
  <c r="M1148" i="5" s="1"/>
  <c r="N1148" i="5" s="1"/>
  <c r="L1890" i="4"/>
  <c r="H1890" i="5" s="1"/>
  <c r="I1890" i="5" s="1"/>
  <c r="G64" i="6"/>
  <c r="N1754" i="4"/>
  <c r="M1754" i="5" s="1"/>
  <c r="N1754" i="5" s="1"/>
  <c r="N2860" i="4"/>
  <c r="M2860" i="5" s="1"/>
  <c r="N2860" i="5" s="1"/>
  <c r="N1788" i="4"/>
  <c r="M1788" i="5" s="1"/>
  <c r="N1788" i="5" s="1"/>
  <c r="F34" i="10"/>
  <c r="J117" i="6"/>
  <c r="J6" i="42"/>
  <c r="F1482" i="157" s="1"/>
  <c r="G1482" i="157" s="1"/>
  <c r="L322" i="4"/>
  <c r="H322" i="5" s="1"/>
  <c r="I322" i="5" s="1"/>
  <c r="F33" i="10"/>
  <c r="J105" i="157" s="1"/>
  <c r="K105" i="157" s="1"/>
  <c r="J1502" i="4"/>
  <c r="F14" i="10"/>
  <c r="J85" i="157" s="1"/>
  <c r="K85" i="157" s="1"/>
  <c r="N1601" i="4"/>
  <c r="M1601" i="5" s="1"/>
  <c r="N1601" i="5" s="1"/>
  <c r="N1232" i="4"/>
  <c r="M1232" i="5" s="1"/>
  <c r="N1232" i="5" s="1"/>
  <c r="N1725" i="4"/>
  <c r="M1725" i="5" s="1"/>
  <c r="N1725" i="5" s="1"/>
  <c r="N1061" i="4"/>
  <c r="M1061" i="5" s="1"/>
  <c r="N1061" i="5" s="1"/>
  <c r="N1457" i="4"/>
  <c r="M1457" i="5" s="1"/>
  <c r="N1457" i="5" s="1"/>
  <c r="D6" i="42"/>
  <c r="F1455" i="157" s="1"/>
  <c r="G1455" i="157" s="1"/>
  <c r="I117" i="6"/>
  <c r="J3867" i="157"/>
  <c r="K3867" i="157" s="1"/>
  <c r="N2987" i="4"/>
  <c r="M2987" i="5" s="1"/>
  <c r="N2987" i="5" s="1"/>
  <c r="N1724" i="4"/>
  <c r="M1724" i="5" s="1"/>
  <c r="N1724" i="5" s="1"/>
  <c r="F28" i="10"/>
  <c r="J100" i="157" s="1"/>
  <c r="K100" i="157" s="1"/>
  <c r="N1682" i="4"/>
  <c r="M1682" i="5" s="1"/>
  <c r="N1682" i="5" s="1"/>
  <c r="F19" i="10"/>
  <c r="J90" i="157" s="1"/>
  <c r="K90" i="157" s="1"/>
  <c r="N1342" i="4"/>
  <c r="M1342" i="5" s="1"/>
  <c r="N1342" i="5" s="1"/>
  <c r="N1175" i="4"/>
  <c r="M1175" i="5" s="1"/>
  <c r="N1175" i="5" s="1"/>
  <c r="N1166" i="4"/>
  <c r="M1166" i="5" s="1"/>
  <c r="N1166" i="5" s="1"/>
  <c r="N1182" i="4"/>
  <c r="M1182" i="5" s="1"/>
  <c r="N1182" i="5" s="1"/>
  <c r="N1139" i="4"/>
  <c r="M1139" i="5" s="1"/>
  <c r="N1139" i="5" s="1"/>
  <c r="N1072" i="4"/>
  <c r="M1072" i="5" s="1"/>
  <c r="N1072" i="5" s="1"/>
  <c r="N49" i="40"/>
  <c r="J1336" i="157" s="1"/>
  <c r="K1336" i="157" s="1"/>
  <c r="N1023" i="4"/>
  <c r="M1023" i="5" s="1"/>
  <c r="N1023" i="5" s="1"/>
  <c r="J49" i="40"/>
  <c r="J1246" i="157" s="1"/>
  <c r="K1246" i="157" s="1"/>
  <c r="N947" i="4"/>
  <c r="M947" i="5" s="1"/>
  <c r="N947" i="5" s="1"/>
  <c r="N1114" i="4"/>
  <c r="M1114" i="5" s="1"/>
  <c r="N1114" i="5" s="1"/>
  <c r="N779" i="4"/>
  <c r="M779" i="5" s="1"/>
  <c r="N779" i="5" s="1"/>
  <c r="J7" i="4"/>
  <c r="G81" i="6"/>
  <c r="I82" i="6" s="1"/>
  <c r="U57" i="53"/>
  <c r="J2982" i="157" s="1"/>
  <c r="K2982" i="157" s="1"/>
  <c r="L1894" i="4"/>
  <c r="H1894" i="5" s="1"/>
  <c r="I1894" i="5" s="1"/>
  <c r="L1825" i="4"/>
  <c r="H1825" i="5" s="1"/>
  <c r="I1825" i="5" s="1"/>
  <c r="J1634" i="4"/>
  <c r="F20" i="10"/>
  <c r="J91" i="157" s="1"/>
  <c r="K91" i="157" s="1"/>
  <c r="D14" i="10"/>
  <c r="N1350" i="4"/>
  <c r="M1350" i="5" s="1"/>
  <c r="N1350" i="5" s="1"/>
  <c r="L1218" i="4"/>
  <c r="H1218" i="5" s="1"/>
  <c r="I1218" i="5" s="1"/>
  <c r="N795" i="4"/>
  <c r="M795" i="5" s="1"/>
  <c r="N795" i="5" s="1"/>
  <c r="L1122" i="4"/>
  <c r="H1122" i="5" s="1"/>
  <c r="I1122" i="5" s="1"/>
  <c r="L1106" i="4"/>
  <c r="H1106" i="5" s="1"/>
  <c r="I1106" i="5" s="1"/>
  <c r="L449" i="4"/>
  <c r="H449" i="5" s="1"/>
  <c r="I449" i="5" s="1"/>
  <c r="N401" i="4"/>
  <c r="M401" i="5" s="1"/>
  <c r="N401" i="5" s="1"/>
  <c r="L290" i="4"/>
  <c r="H290" i="5" s="1"/>
  <c r="I290" i="5" s="1"/>
  <c r="J246" i="4"/>
  <c r="L46" i="44"/>
  <c r="J2073" i="157" s="1"/>
  <c r="K2073" i="157" s="1"/>
  <c r="N1412" i="4"/>
  <c r="M1412" i="5" s="1"/>
  <c r="N1412" i="5" s="1"/>
  <c r="L1508" i="4"/>
  <c r="H1508" i="5" s="1"/>
  <c r="I1508" i="5" s="1"/>
  <c r="N1501" i="4"/>
  <c r="M1501" i="5" s="1"/>
  <c r="N1501" i="5" s="1"/>
  <c r="F27" i="10"/>
  <c r="J98" i="157" s="1"/>
  <c r="K98" i="157" s="1"/>
  <c r="D21" i="10"/>
  <c r="G171" i="6" s="1"/>
  <c r="G48" i="6"/>
  <c r="N1508" i="4"/>
  <c r="M1508" i="5" s="1"/>
  <c r="N1508" i="5" s="1"/>
  <c r="N3087" i="4"/>
  <c r="M3087" i="5" s="1"/>
  <c r="N3087" i="5" s="1"/>
  <c r="D19" i="10"/>
  <c r="F90" i="157" s="1"/>
  <c r="G90" i="157" s="1"/>
  <c r="N1634" i="4"/>
  <c r="M1634" i="5" s="1"/>
  <c r="N1634" i="5" s="1"/>
  <c r="L3099" i="4"/>
  <c r="H3099" i="5" s="1"/>
  <c r="I3099" i="5" s="1"/>
  <c r="N1557" i="4"/>
  <c r="M1557" i="5" s="1"/>
  <c r="N1557" i="5" s="1"/>
  <c r="F18" i="10"/>
  <c r="L2978" i="4"/>
  <c r="H2978" i="5" s="1"/>
  <c r="I2978" i="5" s="1"/>
  <c r="L1522" i="4"/>
  <c r="H1522" i="5" s="1"/>
  <c r="I1522" i="5" s="1"/>
  <c r="N1483" i="4"/>
  <c r="M1483" i="5" s="1"/>
  <c r="N1483" i="5" s="1"/>
  <c r="L1634" i="4"/>
  <c r="H1634" i="5" s="1"/>
  <c r="I1634" i="5" s="1"/>
  <c r="L1557" i="4"/>
  <c r="H1557" i="5" s="1"/>
  <c r="I1557" i="5" s="1"/>
  <c r="N3101" i="4"/>
  <c r="M3101" i="5" s="1"/>
  <c r="N3101" i="5" s="1"/>
  <c r="L1109" i="4"/>
  <c r="H1109" i="5" s="1"/>
  <c r="I1109" i="5" s="1"/>
  <c r="G114" i="6"/>
  <c r="I114" i="6" s="1"/>
  <c r="N1522" i="4"/>
  <c r="M1522" i="5" s="1"/>
  <c r="N1522" i="5" s="1"/>
  <c r="L1501" i="4"/>
  <c r="H1501" i="5" s="1"/>
  <c r="I1501" i="5" s="1"/>
  <c r="L1601" i="4"/>
  <c r="H1601" i="5" s="1"/>
  <c r="I1601" i="5" s="1"/>
  <c r="L3098" i="4"/>
  <c r="H3098" i="5" s="1"/>
  <c r="I3098" i="5" s="1"/>
  <c r="L44" i="4"/>
  <c r="H44" i="5" s="1"/>
  <c r="I44" i="5" s="1"/>
  <c r="N754" i="4"/>
  <c r="M754" i="5" s="1"/>
  <c r="N754" i="5" s="1"/>
  <c r="N70" i="4"/>
  <c r="M70" i="5" s="1"/>
  <c r="N70" i="5" s="1"/>
  <c r="L783" i="4"/>
  <c r="H783" i="5" s="1"/>
  <c r="I783" i="5" s="1"/>
  <c r="L1393" i="4"/>
  <c r="H1393" i="5" s="1"/>
  <c r="I1393" i="5" s="1"/>
  <c r="N7" i="4"/>
  <c r="M7" i="5" s="1"/>
  <c r="N7" i="5" s="1"/>
  <c r="N1393" i="4"/>
  <c r="M1393" i="5" s="1"/>
  <c r="N1393" i="5" s="1"/>
  <c r="N1390" i="4"/>
  <c r="M1390" i="5" s="1"/>
  <c r="N1390" i="5" s="1"/>
  <c r="L61" i="4"/>
  <c r="H61" i="5" s="1"/>
  <c r="I61" i="5" s="1"/>
  <c r="L274" i="4"/>
  <c r="H274" i="5" s="1"/>
  <c r="I274" i="5" s="1"/>
  <c r="L440" i="4"/>
  <c r="H440" i="5" s="1"/>
  <c r="I440" i="5" s="1"/>
  <c r="N600" i="4"/>
  <c r="M600" i="5" s="1"/>
  <c r="N600" i="5" s="1"/>
  <c r="L754" i="4"/>
  <c r="H754" i="5" s="1"/>
  <c r="I754" i="5" s="1"/>
  <c r="L761" i="4"/>
  <c r="H761" i="5" s="1"/>
  <c r="I761" i="5" s="1"/>
  <c r="N1199" i="4"/>
  <c r="M1199" i="5" s="1"/>
  <c r="N1199" i="5" s="1"/>
  <c r="L1404" i="4"/>
  <c r="H1404" i="5" s="1"/>
  <c r="I1404" i="5" s="1"/>
  <c r="L2966" i="4"/>
  <c r="H2966" i="5" s="1"/>
  <c r="I2966" i="5" s="1"/>
  <c r="L2974" i="4"/>
  <c r="H2974" i="5" s="1"/>
  <c r="I2974" i="5" s="1"/>
  <c r="L2999" i="4"/>
  <c r="H2999" i="5" s="1"/>
  <c r="I2999" i="5" s="1"/>
  <c r="G18" i="6"/>
  <c r="L1786" i="4"/>
  <c r="H1786" i="5" s="1"/>
  <c r="I1786" i="5" s="1"/>
  <c r="G68" i="6"/>
  <c r="L1994" i="4"/>
  <c r="H1994" i="5" s="1"/>
  <c r="I1994" i="5" s="1"/>
  <c r="L53" i="4"/>
  <c r="H53" i="5" s="1"/>
  <c r="I53" i="5" s="1"/>
  <c r="N177" i="4"/>
  <c r="M177" i="5" s="1"/>
  <c r="N177" i="5" s="1"/>
  <c r="N274" i="4"/>
  <c r="M274" i="5" s="1"/>
  <c r="N274" i="5" s="1"/>
  <c r="L767" i="4"/>
  <c r="H767" i="5" s="1"/>
  <c r="I767" i="5" s="1"/>
  <c r="L771" i="4"/>
  <c r="H771" i="5" s="1"/>
  <c r="I771" i="5" s="1"/>
  <c r="L773" i="4"/>
  <c r="H773" i="5" s="1"/>
  <c r="I773" i="5" s="1"/>
  <c r="L774" i="4"/>
  <c r="H774" i="5" s="1"/>
  <c r="I774" i="5" s="1"/>
  <c r="L1401" i="4"/>
  <c r="H1401" i="5" s="1"/>
  <c r="I1401" i="5" s="1"/>
  <c r="L1749" i="4"/>
  <c r="H1749" i="5" s="1"/>
  <c r="I1749" i="5" s="1"/>
  <c r="N178" i="4"/>
  <c r="M178" i="5" s="1"/>
  <c r="N178" i="5" s="1"/>
  <c r="L2995" i="4"/>
  <c r="H2995" i="5" s="1"/>
  <c r="I2995" i="5" s="1"/>
  <c r="G10" i="157"/>
  <c r="J1557" i="4"/>
  <c r="H1557" i="4"/>
  <c r="L39" i="4"/>
  <c r="H39" i="5" s="1"/>
  <c r="I39" i="5" s="1"/>
  <c r="L259" i="4"/>
  <c r="H259" i="5" s="1"/>
  <c r="I259" i="5" s="1"/>
  <c r="N760" i="4"/>
  <c r="M760" i="5" s="1"/>
  <c r="N760" i="5" s="1"/>
  <c r="L1089" i="4"/>
  <c r="H1089" i="5" s="1"/>
  <c r="I1089" i="5" s="1"/>
  <c r="N1385" i="4"/>
  <c r="M1385" i="5" s="1"/>
  <c r="N1385" i="5" s="1"/>
  <c r="J61" i="4"/>
  <c r="J53" i="4"/>
  <c r="N259" i="4"/>
  <c r="M259" i="5" s="1"/>
  <c r="N259" i="5" s="1"/>
  <c r="N767" i="4"/>
  <c r="M767" i="5" s="1"/>
  <c r="N767" i="5" s="1"/>
  <c r="N771" i="4"/>
  <c r="M771" i="5" s="1"/>
  <c r="N771" i="5" s="1"/>
  <c r="N774" i="4"/>
  <c r="M774" i="5" s="1"/>
  <c r="N774" i="5" s="1"/>
  <c r="N276" i="4"/>
  <c r="M276" i="5" s="1"/>
  <c r="N276" i="5" s="1"/>
  <c r="L1738" i="4"/>
  <c r="H1738" i="5" s="1"/>
  <c r="I1738" i="5" s="1"/>
  <c r="N2995" i="4"/>
  <c r="M2995" i="5" s="1"/>
  <c r="N2995" i="5" s="1"/>
  <c r="A1" i="77"/>
  <c r="A1" i="73"/>
  <c r="N101" i="4"/>
  <c r="M101" i="5" s="1"/>
  <c r="N101" i="5" s="1"/>
  <c r="L492" i="4"/>
  <c r="H492" i="5" s="1"/>
  <c r="I492" i="5" s="1"/>
  <c r="I98" i="6"/>
  <c r="J39" i="4"/>
  <c r="L1930" i="4"/>
  <c r="H1930" i="5" s="1"/>
  <c r="I1930" i="5" s="1"/>
  <c r="J59" i="4"/>
  <c r="B27" i="43"/>
  <c r="F1868" i="157" s="1"/>
  <c r="G1868" i="157" s="1"/>
  <c r="H8" i="4"/>
  <c r="H3093" i="4"/>
  <c r="J70" i="4"/>
  <c r="L1998" i="4"/>
  <c r="H1998" i="5" s="1"/>
  <c r="I1998" i="5" s="1"/>
  <c r="L186" i="4"/>
  <c r="H186" i="5" s="1"/>
  <c r="I186" i="5" s="1"/>
  <c r="N182" i="4"/>
  <c r="M182" i="5" s="1"/>
  <c r="N182" i="5" s="1"/>
  <c r="N187" i="4"/>
  <c r="M187" i="5" s="1"/>
  <c r="N187" i="5" s="1"/>
  <c r="N142" i="4"/>
  <c r="M142" i="5" s="1"/>
  <c r="N142" i="5" s="1"/>
  <c r="L395" i="4"/>
  <c r="H395" i="5" s="1"/>
  <c r="I395" i="5" s="1"/>
  <c r="L927" i="4"/>
  <c r="H927" i="5" s="1"/>
  <c r="I927" i="5" s="1"/>
  <c r="L1079" i="4"/>
  <c r="H1079" i="5" s="1"/>
  <c r="I1079" i="5" s="1"/>
  <c r="N813" i="4"/>
  <c r="M813" i="5" s="1"/>
  <c r="N813" i="5" s="1"/>
  <c r="N1177" i="4"/>
  <c r="M1177" i="5" s="1"/>
  <c r="N1177" i="5" s="1"/>
  <c r="L22" i="42"/>
  <c r="J1498" i="157" s="1"/>
  <c r="K1498" i="157" s="1"/>
  <c r="N1396" i="4"/>
  <c r="M1396" i="5" s="1"/>
  <c r="N1396" i="5" s="1"/>
  <c r="N1398" i="4"/>
  <c r="M1398" i="5" s="1"/>
  <c r="N1398" i="5" s="1"/>
  <c r="N1402" i="4"/>
  <c r="M1402" i="5" s="1"/>
  <c r="N1402" i="5" s="1"/>
  <c r="N1341" i="4"/>
  <c r="M1341" i="5" s="1"/>
  <c r="N1341" i="5" s="1"/>
  <c r="N1276" i="4"/>
  <c r="M1276" i="5" s="1"/>
  <c r="N1276" i="5" s="1"/>
  <c r="N1415" i="4"/>
  <c r="M1415" i="5" s="1"/>
  <c r="N1415" i="5" s="1"/>
  <c r="N1317" i="4"/>
  <c r="M1317" i="5" s="1"/>
  <c r="N1317" i="5" s="1"/>
  <c r="L1389" i="4"/>
  <c r="H1389" i="5" s="1"/>
  <c r="I1389" i="5" s="1"/>
  <c r="L1400" i="4"/>
  <c r="H1400" i="5" s="1"/>
  <c r="I1400" i="5" s="1"/>
  <c r="L1445" i="4"/>
  <c r="H1445" i="5" s="1"/>
  <c r="I1445" i="5" s="1"/>
  <c r="L1449" i="4"/>
  <c r="H1449" i="5" s="1"/>
  <c r="I1449" i="5" s="1"/>
  <c r="N1463" i="4"/>
  <c r="M1463" i="5" s="1"/>
  <c r="N1463" i="5" s="1"/>
  <c r="N2962" i="4"/>
  <c r="M2962" i="5" s="1"/>
  <c r="N2962" i="5" s="1"/>
  <c r="N2966" i="4"/>
  <c r="M2966" i="5" s="1"/>
  <c r="N2966" i="5" s="1"/>
  <c r="N2974" i="4"/>
  <c r="M2974" i="5" s="1"/>
  <c r="N2974" i="5" s="1"/>
  <c r="N2978" i="4"/>
  <c r="M2978" i="5" s="1"/>
  <c r="N2978" i="5" s="1"/>
  <c r="L2987" i="4"/>
  <c r="H2987" i="5" s="1"/>
  <c r="I2987" i="5" s="1"/>
  <c r="N3021" i="4"/>
  <c r="M3021" i="5" s="1"/>
  <c r="N3021" i="5" s="1"/>
  <c r="N845" i="4"/>
  <c r="M845" i="5" s="1"/>
  <c r="N845" i="5" s="1"/>
  <c r="N909" i="4"/>
  <c r="M909" i="5" s="1"/>
  <c r="N909" i="5" s="1"/>
  <c r="H49" i="40"/>
  <c r="J1201" i="157" s="1"/>
  <c r="K1201" i="157" s="1"/>
  <c r="N921" i="4"/>
  <c r="M921" i="5" s="1"/>
  <c r="N921" i="5" s="1"/>
  <c r="N1073" i="4"/>
  <c r="M1073" i="5" s="1"/>
  <c r="N1073" i="5" s="1"/>
  <c r="N1085" i="4"/>
  <c r="M1085" i="5" s="1"/>
  <c r="N1085" i="5" s="1"/>
  <c r="G126" i="6"/>
  <c r="N3067" i="4"/>
  <c r="M3067" i="5" s="1"/>
  <c r="N3067" i="5" s="1"/>
  <c r="L1405" i="4"/>
  <c r="H1405" i="5" s="1"/>
  <c r="I1405" i="5" s="1"/>
  <c r="L385" i="4"/>
  <c r="H385" i="5" s="1"/>
  <c r="I385" i="5" s="1"/>
  <c r="N3044" i="4"/>
  <c r="M3044" i="5" s="1"/>
  <c r="N3044" i="5" s="1"/>
  <c r="N3062" i="4"/>
  <c r="M3062" i="5" s="1"/>
  <c r="N3062" i="5" s="1"/>
  <c r="L335" i="4"/>
  <c r="H335" i="5" s="1"/>
  <c r="I335" i="5" s="1"/>
  <c r="L339" i="4"/>
  <c r="H339" i="5" s="1"/>
  <c r="I339" i="5" s="1"/>
  <c r="L2877" i="4"/>
  <c r="H2877" i="5" s="1"/>
  <c r="I2877" i="5" s="1"/>
  <c r="H1585" i="4"/>
  <c r="L548" i="4"/>
  <c r="H548" i="5" s="1"/>
  <c r="I548" i="5" s="1"/>
  <c r="L758" i="4"/>
  <c r="H758" i="5" s="1"/>
  <c r="I758" i="5" s="1"/>
  <c r="L1927" i="4"/>
  <c r="H1927" i="5" s="1"/>
  <c r="I1927" i="5" s="1"/>
  <c r="G61" i="6"/>
  <c r="I61" i="6" s="1"/>
  <c r="L1961" i="4"/>
  <c r="H1961" i="5" s="1"/>
  <c r="I1961" i="5" s="1"/>
  <c r="L1990" i="4"/>
  <c r="H1990" i="5" s="1"/>
  <c r="I1990" i="5" s="1"/>
  <c r="L1995" i="4"/>
  <c r="H1995" i="5" s="1"/>
  <c r="I1995" i="5" s="1"/>
  <c r="H44" i="4"/>
  <c r="L324" i="4"/>
  <c r="H324" i="5" s="1"/>
  <c r="I324" i="5" s="1"/>
  <c r="L292" i="4"/>
  <c r="H292" i="5" s="1"/>
  <c r="I292" i="5" s="1"/>
  <c r="L1964" i="4"/>
  <c r="H1964" i="5" s="1"/>
  <c r="I1964" i="5" s="1"/>
  <c r="N199" i="4"/>
  <c r="M199" i="5" s="1"/>
  <c r="N199" i="5" s="1"/>
  <c r="L182" i="4"/>
  <c r="H182" i="5" s="1"/>
  <c r="I182" i="5" s="1"/>
  <c r="L187" i="4"/>
  <c r="H187" i="5" s="1"/>
  <c r="I187" i="5" s="1"/>
  <c r="N183" i="4"/>
  <c r="M183" i="5" s="1"/>
  <c r="N183" i="5" s="1"/>
  <c r="N188" i="4"/>
  <c r="M188" i="5" s="1"/>
  <c r="N188" i="5" s="1"/>
  <c r="L396" i="4"/>
  <c r="H396" i="5" s="1"/>
  <c r="I396" i="5" s="1"/>
  <c r="L400" i="4"/>
  <c r="H400" i="5" s="1"/>
  <c r="I400" i="5" s="1"/>
  <c r="L534" i="4"/>
  <c r="H534" i="5" s="1"/>
  <c r="I534" i="5" s="1"/>
  <c r="L523" i="4"/>
  <c r="H523" i="5" s="1"/>
  <c r="I523" i="5" s="1"/>
  <c r="L1090" i="4"/>
  <c r="H1090" i="5" s="1"/>
  <c r="I1090" i="5" s="1"/>
  <c r="L1101" i="4"/>
  <c r="H1101" i="5" s="1"/>
  <c r="I1101" i="5" s="1"/>
  <c r="L813" i="4"/>
  <c r="H813" i="5" s="1"/>
  <c r="I813" i="5" s="1"/>
  <c r="L965" i="4"/>
  <c r="H965" i="5" s="1"/>
  <c r="I965" i="5" s="1"/>
  <c r="L1119" i="4"/>
  <c r="H1119" i="5" s="1"/>
  <c r="I1119" i="5" s="1"/>
  <c r="N819" i="4"/>
  <c r="M819" i="5" s="1"/>
  <c r="N819" i="5" s="1"/>
  <c r="N1387" i="4"/>
  <c r="M1387" i="5" s="1"/>
  <c r="N1387" i="5" s="1"/>
  <c r="G51" i="6"/>
  <c r="I52" i="6" s="1"/>
  <c r="D46" i="44"/>
  <c r="J1921" i="157" s="1"/>
  <c r="K1921" i="157" s="1"/>
  <c r="N1242" i="4"/>
  <c r="M1242" i="5" s="1"/>
  <c r="N1242" i="5" s="1"/>
  <c r="N1374" i="4"/>
  <c r="M1374" i="5" s="1"/>
  <c r="N1374" i="5" s="1"/>
  <c r="N1309" i="4"/>
  <c r="M1309" i="5" s="1"/>
  <c r="N1309" i="5" s="1"/>
  <c r="N54" i="44"/>
  <c r="J2117" i="157" s="1"/>
  <c r="K2117" i="157" s="1"/>
  <c r="N1218" i="4"/>
  <c r="M1218" i="5" s="1"/>
  <c r="N1218" i="5" s="1"/>
  <c r="L1390" i="4"/>
  <c r="H1390" i="5" s="1"/>
  <c r="I1390" i="5" s="1"/>
  <c r="L1394" i="4"/>
  <c r="H1394" i="5" s="1"/>
  <c r="I1394" i="5" s="1"/>
  <c r="L2066" i="4"/>
  <c r="H2066" i="5" s="1"/>
  <c r="I2066" i="5" s="1"/>
  <c r="L2884" i="4"/>
  <c r="H2884" i="5" s="1"/>
  <c r="I2884" i="5" s="1"/>
  <c r="L2957" i="4"/>
  <c r="H2957" i="5" s="1"/>
  <c r="I2957" i="5" s="1"/>
  <c r="L3017" i="4"/>
  <c r="H3017" i="5" s="1"/>
  <c r="I3017" i="5" s="1"/>
  <c r="N3026" i="4"/>
  <c r="M3026" i="5" s="1"/>
  <c r="N3026" i="5" s="1"/>
  <c r="F49" i="40"/>
  <c r="J1156" i="157" s="1"/>
  <c r="K1156" i="157" s="1"/>
  <c r="L3004" i="4"/>
  <c r="H3004" i="5" s="1"/>
  <c r="I3004" i="5" s="1"/>
  <c r="N1401" i="4"/>
  <c r="M1401" i="5" s="1"/>
  <c r="N1401" i="5" s="1"/>
  <c r="N1090" i="4"/>
  <c r="M1090" i="5" s="1"/>
  <c r="N1090" i="5" s="1"/>
  <c r="N1094" i="4"/>
  <c r="M1094" i="5" s="1"/>
  <c r="N1094" i="5" s="1"/>
  <c r="G158" i="6"/>
  <c r="N1101" i="4"/>
  <c r="M1101" i="5" s="1"/>
  <c r="N1101" i="5" s="1"/>
  <c r="N1108" i="4"/>
  <c r="M1108" i="5" s="1"/>
  <c r="N1108" i="5" s="1"/>
  <c r="N927" i="4"/>
  <c r="M927" i="5" s="1"/>
  <c r="N927" i="5" s="1"/>
  <c r="N1003" i="4"/>
  <c r="M1003" i="5" s="1"/>
  <c r="N1003" i="5" s="1"/>
  <c r="N698" i="4"/>
  <c r="M698" i="5" s="1"/>
  <c r="N698" i="5" s="1"/>
  <c r="N735" i="4"/>
  <c r="M735" i="5" s="1"/>
  <c r="N735" i="5" s="1"/>
  <c r="F15" i="10"/>
  <c r="J86" i="157" s="1"/>
  <c r="K86" i="157" s="1"/>
  <c r="N3052" i="4"/>
  <c r="M3052" i="5" s="1"/>
  <c r="N3052" i="5" s="1"/>
  <c r="L302" i="4"/>
  <c r="H302" i="5" s="1"/>
  <c r="I302" i="5" s="1"/>
  <c r="L1922" i="4"/>
  <c r="H1922" i="5" s="1"/>
  <c r="I1922" i="5" s="1"/>
  <c r="N1265" i="4"/>
  <c r="M1265" i="5" s="1"/>
  <c r="N1265" i="5" s="1"/>
  <c r="N882" i="4"/>
  <c r="M882" i="5" s="1"/>
  <c r="N882" i="5" s="1"/>
  <c r="R47" i="40"/>
  <c r="J1425" i="157" s="1"/>
  <c r="K1425" i="157" s="1"/>
  <c r="H417" i="4"/>
  <c r="N44" i="44"/>
  <c r="J2110" i="157" s="1"/>
  <c r="K2110" i="157" s="1"/>
  <c r="L397" i="4"/>
  <c r="H397" i="5" s="1"/>
  <c r="I397" i="5" s="1"/>
  <c r="L393" i="4"/>
  <c r="H393" i="5" s="1"/>
  <c r="I393" i="5" s="1"/>
  <c r="K8" i="157"/>
  <c r="N440" i="4"/>
  <c r="M440" i="5" s="1"/>
  <c r="N440" i="5" s="1"/>
  <c r="N534" i="4"/>
  <c r="M534" i="5" s="1"/>
  <c r="N534" i="5" s="1"/>
  <c r="N548" i="4"/>
  <c r="M548" i="5" s="1"/>
  <c r="N548" i="5" s="1"/>
  <c r="L779" i="4"/>
  <c r="H779" i="5" s="1"/>
  <c r="I779" i="5" s="1"/>
  <c r="N523" i="4"/>
  <c r="M523" i="5" s="1"/>
  <c r="N523" i="5" s="1"/>
  <c r="I49" i="31"/>
  <c r="L1091" i="4"/>
  <c r="H1091" i="5" s="1"/>
  <c r="I1091" i="5" s="1"/>
  <c r="L1096" i="4"/>
  <c r="H1096" i="5" s="1"/>
  <c r="I1096" i="5" s="1"/>
  <c r="L1102" i="4"/>
  <c r="H1102" i="5" s="1"/>
  <c r="I1102" i="5" s="1"/>
  <c r="L851" i="4"/>
  <c r="H851" i="5" s="1"/>
  <c r="I851" i="5" s="1"/>
  <c r="L1003" i="4"/>
  <c r="H1003" i="5" s="1"/>
  <c r="I1003" i="5" s="1"/>
  <c r="L1120" i="4"/>
  <c r="H1120" i="5" s="1"/>
  <c r="I1120" i="5" s="1"/>
  <c r="L819" i="4"/>
  <c r="H819" i="5" s="1"/>
  <c r="I819" i="5" s="1"/>
  <c r="B49" i="40"/>
  <c r="J1066" i="157" s="1"/>
  <c r="K1066" i="157" s="1"/>
  <c r="N1389" i="4"/>
  <c r="M1389" i="5" s="1"/>
  <c r="N1389" i="5" s="1"/>
  <c r="N1331" i="4"/>
  <c r="M1331" i="5" s="1"/>
  <c r="N1331" i="5" s="1"/>
  <c r="N1399" i="4"/>
  <c r="M1399" i="5" s="1"/>
  <c r="N1399" i="5" s="1"/>
  <c r="N1404" i="4"/>
  <c r="M1404" i="5" s="1"/>
  <c r="N1404" i="5" s="1"/>
  <c r="N1275" i="4"/>
  <c r="M1275" i="5" s="1"/>
  <c r="N1275" i="5" s="1"/>
  <c r="N1210" i="4"/>
  <c r="M1210" i="5" s="1"/>
  <c r="N1210" i="5" s="1"/>
  <c r="N1413" i="4"/>
  <c r="M1413" i="5" s="1"/>
  <c r="N1413" i="5" s="1"/>
  <c r="L1402" i="4"/>
  <c r="H1402" i="5" s="1"/>
  <c r="I1402" i="5" s="1"/>
  <c r="L1406" i="4"/>
  <c r="H1406" i="5" s="1"/>
  <c r="I1406" i="5" s="1"/>
  <c r="L1414" i="4"/>
  <c r="H1414" i="5" s="1"/>
  <c r="I1414" i="5" s="1"/>
  <c r="L1251" i="4"/>
  <c r="H1251" i="5" s="1"/>
  <c r="I1251" i="5" s="1"/>
  <c r="L1350" i="4"/>
  <c r="H1350" i="5" s="1"/>
  <c r="I1350" i="5" s="1"/>
  <c r="L1430" i="4"/>
  <c r="H1430" i="5" s="1"/>
  <c r="I1430" i="5" s="1"/>
  <c r="N1445" i="4"/>
  <c r="M1445" i="5" s="1"/>
  <c r="N1445" i="5" s="1"/>
  <c r="N1449" i="4"/>
  <c r="M1449" i="5" s="1"/>
  <c r="N1449" i="5" s="1"/>
  <c r="L1463" i="4"/>
  <c r="H1463" i="5" s="1"/>
  <c r="I1463" i="5" s="1"/>
  <c r="L2889" i="4"/>
  <c r="H2889" i="5" s="1"/>
  <c r="I2889" i="5" s="1"/>
  <c r="G75" i="6"/>
  <c r="I76" i="6" s="1"/>
  <c r="L2983" i="4"/>
  <c r="H2983" i="5" s="1"/>
  <c r="I2983" i="5" s="1"/>
  <c r="N3017" i="4"/>
  <c r="M3017" i="5" s="1"/>
  <c r="N3017" i="5" s="1"/>
  <c r="L3031" i="4"/>
  <c r="H3031" i="5" s="1"/>
  <c r="I3031" i="5" s="1"/>
  <c r="L3072" i="4"/>
  <c r="H3072" i="5" s="1"/>
  <c r="I3072" i="5" s="1"/>
  <c r="N920" i="4"/>
  <c r="M920" i="5" s="1"/>
  <c r="N920" i="5" s="1"/>
  <c r="N985" i="4"/>
  <c r="M985" i="5" s="1"/>
  <c r="N985" i="5" s="1"/>
  <c r="N996" i="4"/>
  <c r="M996" i="5" s="1"/>
  <c r="N996" i="5" s="1"/>
  <c r="N997" i="4"/>
  <c r="M997" i="5" s="1"/>
  <c r="N997" i="5" s="1"/>
  <c r="N1009" i="4"/>
  <c r="M1009" i="5" s="1"/>
  <c r="N1009" i="5" s="1"/>
  <c r="L1772" i="4"/>
  <c r="H1772" i="5" s="1"/>
  <c r="I1772" i="5" s="1"/>
  <c r="N3004" i="4"/>
  <c r="M3004" i="5" s="1"/>
  <c r="N3004" i="5" s="1"/>
  <c r="N1388" i="4"/>
  <c r="M1388" i="5" s="1"/>
  <c r="N1388" i="5" s="1"/>
  <c r="N1091" i="4"/>
  <c r="M1091" i="5" s="1"/>
  <c r="N1091" i="5" s="1"/>
  <c r="N1095" i="4"/>
  <c r="M1095" i="5" s="1"/>
  <c r="N1095" i="5" s="1"/>
  <c r="N1102" i="4"/>
  <c r="M1102" i="5" s="1"/>
  <c r="N1102" i="5" s="1"/>
  <c r="N851" i="4"/>
  <c r="M851" i="5" s="1"/>
  <c r="N851" i="5" s="1"/>
  <c r="N1180" i="4"/>
  <c r="M1180" i="5" s="1"/>
  <c r="N1180" i="5" s="1"/>
  <c r="N1183" i="4"/>
  <c r="M1183" i="5" s="1"/>
  <c r="N1183" i="5" s="1"/>
  <c r="L1115" i="4"/>
  <c r="H1115" i="5" s="1"/>
  <c r="I1115" i="5" s="1"/>
  <c r="N1405" i="4"/>
  <c r="M1405" i="5" s="1"/>
  <c r="N1405" i="5" s="1"/>
  <c r="L3062" i="4"/>
  <c r="H3062" i="5" s="1"/>
  <c r="I3062" i="5" s="1"/>
  <c r="L2953" i="4"/>
  <c r="H2953" i="5" s="1"/>
  <c r="I2953" i="5" s="1"/>
  <c r="L697" i="4"/>
  <c r="H697" i="5" s="1"/>
  <c r="I697" i="5" s="1"/>
  <c r="L1182" i="4"/>
  <c r="H1182" i="5" s="1"/>
  <c r="I1182" i="5" s="1"/>
  <c r="G30" i="6"/>
  <c r="H38" i="4"/>
  <c r="L3096" i="4"/>
  <c r="H3096" i="5" s="1"/>
  <c r="I3096" i="5" s="1"/>
  <c r="J38" i="4"/>
  <c r="D49" i="40"/>
  <c r="J1111" i="157" s="1"/>
  <c r="K1111" i="157" s="1"/>
  <c r="N833" i="4"/>
  <c r="M833" i="5" s="1"/>
  <c r="N833" i="5" s="1"/>
  <c r="H59" i="4"/>
  <c r="G149" i="6"/>
  <c r="L1388" i="4"/>
  <c r="H1388" i="5" s="1"/>
  <c r="I1388" i="5" s="1"/>
  <c r="H61" i="4"/>
  <c r="N1392" i="4"/>
  <c r="M1392" i="5" s="1"/>
  <c r="N1392" i="5" s="1"/>
  <c r="L184" i="4"/>
  <c r="H184" i="5" s="1"/>
  <c r="I184" i="5" s="1"/>
  <c r="L189" i="4"/>
  <c r="H189" i="5" s="1"/>
  <c r="I189" i="5" s="1"/>
  <c r="N181" i="4"/>
  <c r="M181" i="5" s="1"/>
  <c r="N181" i="5" s="1"/>
  <c r="N186" i="4"/>
  <c r="M186" i="5" s="1"/>
  <c r="N186" i="5" s="1"/>
  <c r="N190" i="4"/>
  <c r="M190" i="5" s="1"/>
  <c r="N190" i="5" s="1"/>
  <c r="L398" i="4"/>
  <c r="H398" i="5" s="1"/>
  <c r="I398" i="5" s="1"/>
  <c r="L540" i="4"/>
  <c r="H540" i="5" s="1"/>
  <c r="I540" i="5" s="1"/>
  <c r="L554" i="4"/>
  <c r="H554" i="5" s="1"/>
  <c r="I554" i="5" s="1"/>
  <c r="N504" i="4"/>
  <c r="M504" i="5" s="1"/>
  <c r="N504" i="5" s="1"/>
  <c r="L1092" i="4"/>
  <c r="H1092" i="5" s="1"/>
  <c r="I1092" i="5" s="1"/>
  <c r="L1103" i="4"/>
  <c r="H1103" i="5" s="1"/>
  <c r="I1103" i="5" s="1"/>
  <c r="L1108" i="4"/>
  <c r="H1108" i="5" s="1"/>
  <c r="I1108" i="5" s="1"/>
  <c r="L889" i="4"/>
  <c r="H889" i="5" s="1"/>
  <c r="I889" i="5" s="1"/>
  <c r="L1041" i="4"/>
  <c r="H1041" i="5" s="1"/>
  <c r="I1041" i="5" s="1"/>
  <c r="L1121" i="4"/>
  <c r="H1121" i="5" s="1"/>
  <c r="I1121" i="5" s="1"/>
  <c r="N1087" i="4"/>
  <c r="M1087" i="5" s="1"/>
  <c r="N1087" i="5" s="1"/>
  <c r="N1100" i="4"/>
  <c r="M1100" i="5" s="1"/>
  <c r="N1100" i="5" s="1"/>
  <c r="N807" i="4"/>
  <c r="M807" i="5" s="1"/>
  <c r="N807" i="5" s="1"/>
  <c r="L1178" i="4"/>
  <c r="H1178" i="5" s="1"/>
  <c r="I1178" i="5" s="1"/>
  <c r="N1414" i="4"/>
  <c r="M1414" i="5" s="1"/>
  <c r="N1414" i="5" s="1"/>
  <c r="N1284" i="4"/>
  <c r="M1284" i="5" s="1"/>
  <c r="N1284" i="5" s="1"/>
  <c r="N1383" i="4"/>
  <c r="M1383" i="5" s="1"/>
  <c r="N1383" i="5" s="1"/>
  <c r="L1387" i="4"/>
  <c r="H1387" i="5" s="1"/>
  <c r="I1387" i="5" s="1"/>
  <c r="L1399" i="4"/>
  <c r="H1399" i="5" s="1"/>
  <c r="I1399" i="5" s="1"/>
  <c r="L1412" i="4"/>
  <c r="H1412" i="5" s="1"/>
  <c r="I1412" i="5" s="1"/>
  <c r="L1415" i="4"/>
  <c r="H1415" i="5" s="1"/>
  <c r="I1415" i="5" s="1"/>
  <c r="L1284" i="4"/>
  <c r="H1284" i="5" s="1"/>
  <c r="I1284" i="5" s="1"/>
  <c r="L1383" i="4"/>
  <c r="H1383" i="5" s="1"/>
  <c r="I1383" i="5" s="1"/>
  <c r="L1434" i="4"/>
  <c r="H1434" i="5" s="1"/>
  <c r="I1434" i="5" s="1"/>
  <c r="D18" i="10"/>
  <c r="L2895" i="4"/>
  <c r="H2895" i="5" s="1"/>
  <c r="I2895" i="5" s="1"/>
  <c r="L2962" i="4"/>
  <c r="H2962" i="5" s="1"/>
  <c r="I2962" i="5" s="1"/>
  <c r="N3072" i="4"/>
  <c r="M3072" i="5" s="1"/>
  <c r="N3072" i="5" s="1"/>
  <c r="N883" i="4"/>
  <c r="M883" i="5" s="1"/>
  <c r="N883" i="5" s="1"/>
  <c r="P49" i="40"/>
  <c r="J1381" i="157" s="1"/>
  <c r="K1381" i="157" s="1"/>
  <c r="N1034" i="4"/>
  <c r="M1034" i="5" s="1"/>
  <c r="N1034" i="5" s="1"/>
  <c r="N1035" i="4"/>
  <c r="M1035" i="5" s="1"/>
  <c r="N1035" i="5" s="1"/>
  <c r="N1047" i="4"/>
  <c r="M1047" i="5" s="1"/>
  <c r="N1047" i="5" s="1"/>
  <c r="L1806" i="4"/>
  <c r="H1806" i="5" s="1"/>
  <c r="I1806" i="5" s="1"/>
  <c r="L3008" i="4"/>
  <c r="H3008" i="5" s="1"/>
  <c r="I3008" i="5" s="1"/>
  <c r="G148" i="6"/>
  <c r="N1088" i="4"/>
  <c r="M1088" i="5" s="1"/>
  <c r="N1088" i="5" s="1"/>
  <c r="N1092" i="4"/>
  <c r="M1092" i="5" s="1"/>
  <c r="N1092" i="5" s="1"/>
  <c r="N1096" i="4"/>
  <c r="M1096" i="5" s="1"/>
  <c r="N1096" i="5" s="1"/>
  <c r="N1103" i="4"/>
  <c r="M1103" i="5" s="1"/>
  <c r="N1103" i="5" s="1"/>
  <c r="N1106" i="4"/>
  <c r="M1106" i="5" s="1"/>
  <c r="N1106" i="5" s="1"/>
  <c r="N857" i="4"/>
  <c r="M857" i="5" s="1"/>
  <c r="N857" i="5" s="1"/>
  <c r="N933" i="4"/>
  <c r="M933" i="5" s="1"/>
  <c r="N933" i="5" s="1"/>
  <c r="N1079" i="4"/>
  <c r="M1079" i="5" s="1"/>
  <c r="N1079" i="5" s="1"/>
  <c r="L680" i="4"/>
  <c r="H680" i="5" s="1"/>
  <c r="I680" i="5" s="1"/>
  <c r="L689" i="4"/>
  <c r="H689" i="5" s="1"/>
  <c r="I689" i="5" s="1"/>
  <c r="N1122" i="4"/>
  <c r="M1122" i="5" s="1"/>
  <c r="N1122" i="5" s="1"/>
  <c r="L857" i="4"/>
  <c r="H857" i="5" s="1"/>
  <c r="I857" i="5" s="1"/>
  <c r="L1009" i="4"/>
  <c r="H1009" i="5" s="1"/>
  <c r="I1009" i="5" s="1"/>
  <c r="H274" i="4"/>
  <c r="J440" i="4"/>
  <c r="J8" i="4"/>
  <c r="J1508" i="4"/>
  <c r="L1892" i="4"/>
  <c r="H1892" i="5" s="1"/>
  <c r="I1892" i="5" s="1"/>
  <c r="L1923" i="4"/>
  <c r="H1923" i="5" s="1"/>
  <c r="I1923" i="5" s="1"/>
  <c r="N895" i="4"/>
  <c r="M895" i="5" s="1"/>
  <c r="N895" i="5" s="1"/>
  <c r="N1041" i="4"/>
  <c r="M1041" i="5" s="1"/>
  <c r="N1041" i="5" s="1"/>
  <c r="N1179" i="4"/>
  <c r="M1179" i="5" s="1"/>
  <c r="N1179" i="5" s="1"/>
  <c r="L1114" i="4"/>
  <c r="H1114" i="5" s="1"/>
  <c r="I1114" i="5" s="1"/>
  <c r="L3057" i="4"/>
  <c r="H3057" i="5" s="1"/>
  <c r="I3057" i="5" s="1"/>
  <c r="L707" i="4"/>
  <c r="H707" i="5" s="1"/>
  <c r="I707" i="5" s="1"/>
  <c r="L744" i="4"/>
  <c r="H744" i="5" s="1"/>
  <c r="I744" i="5" s="1"/>
  <c r="L1691" i="4"/>
  <c r="H1691" i="5" s="1"/>
  <c r="I1691" i="5" s="1"/>
  <c r="N121" i="4"/>
  <c r="M121" i="5" s="1"/>
  <c r="N121" i="5" s="1"/>
  <c r="L1183" i="4"/>
  <c r="H1183" i="5" s="1"/>
  <c r="I1183" i="5" s="1"/>
  <c r="L303" i="4"/>
  <c r="H303" i="5" s="1"/>
  <c r="I303" i="5" s="1"/>
  <c r="L336" i="4"/>
  <c r="H336" i="5" s="1"/>
  <c r="I336" i="5" s="1"/>
  <c r="L341" i="4"/>
  <c r="H341" i="5" s="1"/>
  <c r="I341" i="5" s="1"/>
  <c r="L1088" i="4"/>
  <c r="H1088" i="5" s="1"/>
  <c r="I1088" i="5" s="1"/>
  <c r="N2877" i="4"/>
  <c r="M2877" i="5" s="1"/>
  <c r="N2877" i="5" s="1"/>
  <c r="N1121" i="4"/>
  <c r="M1121" i="5" s="1"/>
  <c r="N1121" i="5" s="1"/>
  <c r="H1634" i="4"/>
  <c r="L1751" i="4"/>
  <c r="H1751" i="5" s="1"/>
  <c r="I1751" i="5" s="1"/>
  <c r="L1826" i="4"/>
  <c r="H1826" i="5" s="1"/>
  <c r="I1826" i="5" s="1"/>
  <c r="L1889" i="4"/>
  <c r="H1889" i="5" s="1"/>
  <c r="I1889" i="5" s="1"/>
  <c r="L1893" i="4"/>
  <c r="H1893" i="5" s="1"/>
  <c r="I1893" i="5" s="1"/>
  <c r="L1924" i="4"/>
  <c r="H1924" i="5" s="1"/>
  <c r="I1924" i="5" s="1"/>
  <c r="J1518" i="4"/>
  <c r="N1691" i="4"/>
  <c r="M1691" i="5" s="1"/>
  <c r="N1691" i="5" s="1"/>
  <c r="L691" i="4"/>
  <c r="H691" i="5" s="1"/>
  <c r="I691" i="5" s="1"/>
  <c r="L1180" i="4"/>
  <c r="H1180" i="5" s="1"/>
  <c r="I1180" i="5" s="1"/>
  <c r="L305" i="4"/>
  <c r="H305" i="5" s="1"/>
  <c r="I305" i="5" s="1"/>
  <c r="L337" i="4"/>
  <c r="H337" i="5" s="1"/>
  <c r="I337" i="5" s="1"/>
  <c r="N1115" i="4"/>
  <c r="M1115" i="5" s="1"/>
  <c r="N1115" i="5" s="1"/>
  <c r="N1120" i="4"/>
  <c r="M1120" i="5" s="1"/>
  <c r="N1120" i="5" s="1"/>
  <c r="H1501" i="4"/>
  <c r="H1568" i="4"/>
  <c r="J3087" i="4"/>
  <c r="H3098" i="4"/>
  <c r="L1752" i="4"/>
  <c r="H1752" i="5" s="1"/>
  <c r="I1752" i="5" s="1"/>
  <c r="L1793" i="4"/>
  <c r="H1793" i="5" s="1"/>
  <c r="I1793" i="5" s="1"/>
  <c r="L1822" i="4"/>
  <c r="H1822" i="5" s="1"/>
  <c r="I1822" i="5" s="1"/>
  <c r="L1827" i="4"/>
  <c r="H1827" i="5" s="1"/>
  <c r="I1827" i="5" s="1"/>
  <c r="L1997" i="4"/>
  <c r="H1997" i="5" s="1"/>
  <c r="I1997" i="5" s="1"/>
  <c r="J3101" i="4"/>
  <c r="H492" i="4"/>
  <c r="G16" i="34"/>
  <c r="D33" i="10"/>
  <c r="F105" i="157" s="1"/>
  <c r="G105" i="157" s="1"/>
  <c r="J13" i="4"/>
  <c r="J51" i="4"/>
  <c r="L1908" i="4"/>
  <c r="H1908" i="5" s="1"/>
  <c r="I1908" i="5" s="1"/>
  <c r="N1395" i="4"/>
  <c r="M1395" i="5" s="1"/>
  <c r="N1395" i="5" s="1"/>
  <c r="N1565" i="4"/>
  <c r="M1565" i="5" s="1"/>
  <c r="N1565" i="5" s="1"/>
  <c r="J24" i="54"/>
  <c r="L183" i="4"/>
  <c r="H183" i="5" s="1"/>
  <c r="I183" i="5" s="1"/>
  <c r="L188" i="4"/>
  <c r="H188" i="5" s="1"/>
  <c r="I188" i="5" s="1"/>
  <c r="N184" i="4"/>
  <c r="M184" i="5" s="1"/>
  <c r="N184" i="5" s="1"/>
  <c r="N189" i="4"/>
  <c r="M189" i="5" s="1"/>
  <c r="N189" i="5" s="1"/>
  <c r="N540" i="4"/>
  <c r="M540" i="5" s="1"/>
  <c r="N540" i="5" s="1"/>
  <c r="N554" i="4"/>
  <c r="M554" i="5" s="1"/>
  <c r="N554" i="5" s="1"/>
  <c r="N758" i="4"/>
  <c r="M758" i="5" s="1"/>
  <c r="N758" i="5" s="1"/>
  <c r="L1093" i="4"/>
  <c r="H1093" i="5" s="1"/>
  <c r="I1093" i="5" s="1"/>
  <c r="L1098" i="4"/>
  <c r="H1098" i="5" s="1"/>
  <c r="I1098" i="5" s="1"/>
  <c r="L1104" i="4"/>
  <c r="H1104" i="5" s="1"/>
  <c r="I1104" i="5" s="1"/>
  <c r="F3869" i="157"/>
  <c r="G3869" i="157" s="1"/>
  <c r="N1098" i="4"/>
  <c r="M1098" i="5" s="1"/>
  <c r="N1098" i="5" s="1"/>
  <c r="N1109" i="4"/>
  <c r="M1109" i="5" s="1"/>
  <c r="N1109" i="5" s="1"/>
  <c r="N1364" i="4"/>
  <c r="M1364" i="5" s="1"/>
  <c r="N1364" i="5" s="1"/>
  <c r="N1406" i="4"/>
  <c r="M1406" i="5" s="1"/>
  <c r="N1406" i="5" s="1"/>
  <c r="N1375" i="4"/>
  <c r="M1375" i="5" s="1"/>
  <c r="N1375" i="5" s="1"/>
  <c r="N1251" i="4"/>
  <c r="M1251" i="5" s="1"/>
  <c r="N1251" i="5" s="1"/>
  <c r="L1386" i="4"/>
  <c r="H1386" i="5" s="1"/>
  <c r="I1386" i="5" s="1"/>
  <c r="L1413" i="4"/>
  <c r="H1413" i="5" s="1"/>
  <c r="I1413" i="5" s="1"/>
  <c r="L1317" i="4"/>
  <c r="H1317" i="5" s="1"/>
  <c r="I1317" i="5" s="1"/>
  <c r="N1430" i="4"/>
  <c r="M1430" i="5" s="1"/>
  <c r="N1430" i="5" s="1"/>
  <c r="N1434" i="4"/>
  <c r="M1434" i="5" s="1"/>
  <c r="N1434" i="5" s="1"/>
  <c r="U56" i="53"/>
  <c r="J2981" i="157" s="1"/>
  <c r="K2981" i="157" s="1"/>
  <c r="L2055" i="4"/>
  <c r="H2055" i="5" s="1"/>
  <c r="I2055" i="5" s="1"/>
  <c r="L2900" i="4"/>
  <c r="H2900" i="5" s="1"/>
  <c r="I2900" i="5" s="1"/>
  <c r="N2953" i="4"/>
  <c r="M2953" i="5" s="1"/>
  <c r="N2953" i="5" s="1"/>
  <c r="N2983" i="4"/>
  <c r="M2983" i="5" s="1"/>
  <c r="N2983" i="5" s="1"/>
  <c r="L3021" i="4"/>
  <c r="H3021" i="5" s="1"/>
  <c r="I3021" i="5" s="1"/>
  <c r="N3031" i="4"/>
  <c r="M3031" i="5" s="1"/>
  <c r="N3031" i="5" s="1"/>
  <c r="N844" i="4"/>
  <c r="M844" i="5" s="1"/>
  <c r="N844" i="5" s="1"/>
  <c r="N871" i="4"/>
  <c r="M871" i="5" s="1"/>
  <c r="N871" i="5" s="1"/>
  <c r="N958" i="4"/>
  <c r="M958" i="5" s="1"/>
  <c r="N958" i="5" s="1"/>
  <c r="N959" i="4"/>
  <c r="M959" i="5" s="1"/>
  <c r="N959" i="5" s="1"/>
  <c r="N971" i="4"/>
  <c r="M971" i="5" s="1"/>
  <c r="N971" i="5" s="1"/>
  <c r="L3026" i="4"/>
  <c r="H3026" i="5" s="1"/>
  <c r="I3026" i="5" s="1"/>
  <c r="L1976" i="4"/>
  <c r="H1976" i="5" s="1"/>
  <c r="I1976" i="5" s="1"/>
  <c r="N2999" i="4"/>
  <c r="M2999" i="5" s="1"/>
  <c r="N2999" i="5" s="1"/>
  <c r="N3008" i="4"/>
  <c r="M3008" i="5" s="1"/>
  <c r="N3008" i="5" s="1"/>
  <c r="N1089" i="4"/>
  <c r="M1089" i="5" s="1"/>
  <c r="N1089" i="5" s="1"/>
  <c r="N1093" i="4"/>
  <c r="M1093" i="5" s="1"/>
  <c r="N1093" i="5" s="1"/>
  <c r="N1097" i="4"/>
  <c r="M1097" i="5" s="1"/>
  <c r="N1097" i="5" s="1"/>
  <c r="N1104" i="4"/>
  <c r="M1104" i="5" s="1"/>
  <c r="N1104" i="5" s="1"/>
  <c r="N889" i="4"/>
  <c r="M889" i="5" s="1"/>
  <c r="N889" i="5" s="1"/>
  <c r="N965" i="4"/>
  <c r="M965" i="5" s="1"/>
  <c r="N965" i="5" s="1"/>
  <c r="N1181" i="4"/>
  <c r="M1181" i="5" s="1"/>
  <c r="N1181" i="5" s="1"/>
  <c r="L3067" i="4"/>
  <c r="H3067" i="5" s="1"/>
  <c r="I3067" i="5" s="1"/>
  <c r="L1116" i="4"/>
  <c r="H1116" i="5" s="1"/>
  <c r="I1116" i="5" s="1"/>
  <c r="L3044" i="4"/>
  <c r="H3044" i="5" s="1"/>
  <c r="I3044" i="5" s="1"/>
  <c r="N3057" i="4"/>
  <c r="M3057" i="5" s="1"/>
  <c r="N3057" i="5" s="1"/>
  <c r="L1538" i="4"/>
  <c r="H1538" i="5" s="1"/>
  <c r="I1538" i="5" s="1"/>
  <c r="L121" i="4"/>
  <c r="H121" i="5" s="1"/>
  <c r="I121" i="5" s="1"/>
  <c r="L1942" i="4"/>
  <c r="H1942" i="5" s="1"/>
  <c r="I1942" i="5" s="1"/>
  <c r="L338" i="4"/>
  <c r="H338" i="5" s="1"/>
  <c r="I338" i="5" s="1"/>
  <c r="N1116" i="4"/>
  <c r="M1116" i="5" s="1"/>
  <c r="N1116" i="5" s="1"/>
  <c r="N1119" i="4"/>
  <c r="M1119" i="5" s="1"/>
  <c r="N1119" i="5" s="1"/>
  <c r="L971" i="4"/>
  <c r="H971" i="5" s="1"/>
  <c r="I971" i="5" s="1"/>
  <c r="H259" i="4"/>
  <c r="J417" i="4"/>
  <c r="H1508" i="4"/>
  <c r="J1601" i="4"/>
  <c r="L1955" i="4"/>
  <c r="H1955" i="5" s="1"/>
  <c r="I1955" i="5" s="1"/>
  <c r="L1960" i="4"/>
  <c r="H1960" i="5" s="1"/>
  <c r="I1960" i="5" s="1"/>
  <c r="L1989" i="4"/>
  <c r="H1989" i="5" s="1"/>
  <c r="I1989" i="5" s="1"/>
  <c r="L1783" i="4"/>
  <c r="H1783" i="5" s="1"/>
  <c r="I1783" i="5" s="1"/>
  <c r="L1885" i="4"/>
  <c r="H1885" i="5" s="1"/>
  <c r="I1885" i="5" s="1"/>
  <c r="L1953" i="4"/>
  <c r="H1953" i="5" s="1"/>
  <c r="I1953" i="5" s="1"/>
  <c r="F6" i="42"/>
  <c r="F1464" i="157" s="1"/>
  <c r="G1464" i="157" s="1"/>
  <c r="J162" i="6"/>
  <c r="L895" i="4"/>
  <c r="H895" i="5" s="1"/>
  <c r="I895" i="5" s="1"/>
  <c r="L1047" i="4"/>
  <c r="H1047" i="5" s="1"/>
  <c r="I1047" i="5" s="1"/>
  <c r="J259" i="4"/>
  <c r="J492" i="4"/>
  <c r="H3099" i="4"/>
  <c r="L1819" i="4"/>
  <c r="H1819" i="5" s="1"/>
  <c r="I1819" i="5" s="1"/>
  <c r="L1926" i="4"/>
  <c r="H1926" i="5" s="1"/>
  <c r="I1926" i="5" s="1"/>
  <c r="L1928" i="4"/>
  <c r="H1928" i="5" s="1"/>
  <c r="I1928" i="5" s="1"/>
  <c r="G65" i="6"/>
  <c r="L1962" i="4"/>
  <c r="H1962" i="5" s="1"/>
  <c r="I1962" i="5" s="1"/>
  <c r="L1991" i="4"/>
  <c r="H1991" i="5" s="1"/>
  <c r="I1991" i="5" s="1"/>
  <c r="L1996" i="4"/>
  <c r="H1996" i="5" s="1"/>
  <c r="I1996" i="5" s="1"/>
  <c r="H6" i="42"/>
  <c r="F1473" i="157" s="1"/>
  <c r="G1473" i="157" s="1"/>
  <c r="L933" i="4"/>
  <c r="H933" i="5" s="1"/>
  <c r="I933" i="5" s="1"/>
  <c r="L1085" i="4"/>
  <c r="H1085" i="5" s="1"/>
  <c r="I1085" i="5" s="1"/>
  <c r="J274" i="4"/>
  <c r="J1483" i="4"/>
  <c r="J1522" i="4"/>
  <c r="J1568" i="4"/>
  <c r="H1522" i="4"/>
  <c r="L1754" i="4"/>
  <c r="H1754" i="5" s="1"/>
  <c r="I1754" i="5" s="1"/>
  <c r="L1820" i="4"/>
  <c r="H1820" i="5" s="1"/>
  <c r="I1820" i="5" s="1"/>
  <c r="L1888" i="4"/>
  <c r="H1888" i="5" s="1"/>
  <c r="I1888" i="5" s="1"/>
  <c r="L1921" i="4"/>
  <c r="H1921" i="5" s="1"/>
  <c r="I1921" i="5" s="1"/>
  <c r="L1929" i="4"/>
  <c r="H1929" i="5" s="1"/>
  <c r="I1929" i="5" s="1"/>
  <c r="G69" i="6"/>
  <c r="L1817" i="4"/>
  <c r="H1817" i="5" s="1"/>
  <c r="I1817" i="5" s="1"/>
  <c r="L1919" i="4"/>
  <c r="H1919" i="5" s="1"/>
  <c r="I1919" i="5" s="1"/>
  <c r="L1987" i="4"/>
  <c r="H1987" i="5" s="1"/>
  <c r="I1987" i="5" s="1"/>
  <c r="J276" i="4"/>
  <c r="L178" i="4"/>
  <c r="H178" i="5" s="1"/>
  <c r="I178" i="5" s="1"/>
  <c r="L592" i="4"/>
  <c r="H592" i="5" s="1"/>
  <c r="I592" i="5" s="1"/>
  <c r="L588" i="4"/>
  <c r="H588" i="5" s="1"/>
  <c r="I588" i="5" s="1"/>
  <c r="N596" i="4"/>
  <c r="M596" i="5" s="1"/>
  <c r="N596" i="5" s="1"/>
  <c r="L626" i="4"/>
  <c r="H626" i="5" s="1"/>
  <c r="I626" i="5" s="1"/>
  <c r="L591" i="4"/>
  <c r="H591" i="5" s="1"/>
  <c r="I591" i="5" s="1"/>
  <c r="L595" i="4"/>
  <c r="H595" i="5" s="1"/>
  <c r="I595" i="5" s="1"/>
  <c r="L655" i="4"/>
  <c r="H655" i="5" s="1"/>
  <c r="I655" i="5" s="1"/>
  <c r="L659" i="4"/>
  <c r="H659" i="5" s="1"/>
  <c r="I659" i="5" s="1"/>
  <c r="L564" i="4"/>
  <c r="H564" i="5" s="1"/>
  <c r="I564" i="5" s="1"/>
  <c r="L660" i="4"/>
  <c r="H660" i="5" s="1"/>
  <c r="I660" i="5" s="1"/>
  <c r="L572" i="4"/>
  <c r="H572" i="5" s="1"/>
  <c r="I572" i="5" s="1"/>
  <c r="N662" i="4"/>
  <c r="M662" i="5" s="1"/>
  <c r="N662" i="5" s="1"/>
  <c r="L593" i="4"/>
  <c r="H593" i="5" s="1"/>
  <c r="I593" i="5" s="1"/>
  <c r="L652" i="4"/>
  <c r="H652" i="5" s="1"/>
  <c r="I652" i="5" s="1"/>
  <c r="L657" i="4"/>
  <c r="H657" i="5" s="1"/>
  <c r="I657" i="5" s="1"/>
  <c r="L661" i="4"/>
  <c r="H661" i="5" s="1"/>
  <c r="I661" i="5" s="1"/>
  <c r="L638" i="4"/>
  <c r="H638" i="5" s="1"/>
  <c r="I638" i="5" s="1"/>
  <c r="L656" i="4"/>
  <c r="H656" i="5" s="1"/>
  <c r="I656" i="5" s="1"/>
  <c r="L580" i="4"/>
  <c r="H580" i="5" s="1"/>
  <c r="I580" i="5" s="1"/>
  <c r="L614" i="4"/>
  <c r="H614" i="5" s="1"/>
  <c r="I614" i="5" s="1"/>
  <c r="L590" i="4"/>
  <c r="H590" i="5" s="1"/>
  <c r="I590" i="5" s="1"/>
  <c r="L594" i="4"/>
  <c r="H594" i="5" s="1"/>
  <c r="I594" i="5" s="1"/>
  <c r="L654" i="4"/>
  <c r="H654" i="5" s="1"/>
  <c r="I654" i="5" s="1"/>
  <c r="L658" i="4"/>
  <c r="H658" i="5" s="1"/>
  <c r="I658" i="5" s="1"/>
  <c r="L650" i="4"/>
  <c r="H650" i="5" s="1"/>
  <c r="I650" i="5" s="1"/>
  <c r="H3096" i="4"/>
  <c r="N2007" i="4"/>
  <c r="M2007" i="5" s="1"/>
  <c r="N2007" i="5" s="1"/>
  <c r="N1751" i="4"/>
  <c r="M1751" i="5" s="1"/>
  <c r="N1751" i="5" s="1"/>
  <c r="N1787" i="4"/>
  <c r="M1787" i="5" s="1"/>
  <c r="N1787" i="5" s="1"/>
  <c r="N1892" i="4"/>
  <c r="M1892" i="5" s="1"/>
  <c r="N1892" i="5" s="1"/>
  <c r="N1960" i="4"/>
  <c r="M1960" i="5" s="1"/>
  <c r="N1960" i="5" s="1"/>
  <c r="N1894" i="4"/>
  <c r="M1894" i="5" s="1"/>
  <c r="N1894" i="5" s="1"/>
  <c r="N1874" i="4"/>
  <c r="M1874" i="5" s="1"/>
  <c r="N1874" i="5" s="1"/>
  <c r="N2001" i="4"/>
  <c r="M2001" i="5" s="1"/>
  <c r="N2001" i="5" s="1"/>
  <c r="N2006" i="4"/>
  <c r="M2006" i="5" s="1"/>
  <c r="N2006" i="5" s="1"/>
  <c r="N2012" i="4"/>
  <c r="M2012" i="5" s="1"/>
  <c r="N2012" i="5" s="1"/>
  <c r="N2017" i="4"/>
  <c r="M2017" i="5" s="1"/>
  <c r="N2017" i="5" s="1"/>
  <c r="N1819" i="4"/>
  <c r="M1819" i="5" s="1"/>
  <c r="N1819" i="5" s="1"/>
  <c r="N1752" i="4"/>
  <c r="M1752" i="5" s="1"/>
  <c r="N1752" i="5" s="1"/>
  <c r="N1888" i="4"/>
  <c r="M1888" i="5" s="1"/>
  <c r="N1888" i="5" s="1"/>
  <c r="N1956" i="4"/>
  <c r="M1956" i="5" s="1"/>
  <c r="N1956" i="5" s="1"/>
  <c r="N1991" i="4"/>
  <c r="M1991" i="5" s="1"/>
  <c r="N1991" i="5" s="1"/>
  <c r="N1924" i="4"/>
  <c r="M1924" i="5" s="1"/>
  <c r="N1924" i="5" s="1"/>
  <c r="N1824" i="4"/>
  <c r="M1824" i="5" s="1"/>
  <c r="N1824" i="5" s="1"/>
  <c r="N1825" i="4"/>
  <c r="M1825" i="5" s="1"/>
  <c r="N1825" i="5" s="1"/>
  <c r="N1826" i="4"/>
  <c r="M1826" i="5" s="1"/>
  <c r="N1826" i="5" s="1"/>
  <c r="N1827" i="4"/>
  <c r="M1827" i="5" s="1"/>
  <c r="N1827" i="5" s="1"/>
  <c r="N1976" i="4"/>
  <c r="M1976" i="5" s="1"/>
  <c r="N1976" i="5" s="1"/>
  <c r="N1953" i="4"/>
  <c r="M1953" i="5" s="1"/>
  <c r="N1953" i="5" s="1"/>
  <c r="N1793" i="4"/>
  <c r="M1793" i="5" s="1"/>
  <c r="N1793" i="5" s="1"/>
  <c r="N1806" i="4"/>
  <c r="M1806" i="5" s="1"/>
  <c r="N1806" i="5" s="1"/>
  <c r="N2018" i="4"/>
  <c r="M2018" i="5" s="1"/>
  <c r="N2018" i="5" s="1"/>
  <c r="N1990" i="4"/>
  <c r="M1990" i="5" s="1"/>
  <c r="N1990" i="5" s="1"/>
  <c r="N1895" i="4"/>
  <c r="M1895" i="5" s="1"/>
  <c r="N1895" i="5" s="1"/>
  <c r="F29" i="10"/>
  <c r="N2002" i="4"/>
  <c r="M2002" i="5" s="1"/>
  <c r="N2002" i="5" s="1"/>
  <c r="N1887" i="4"/>
  <c r="M1887" i="5" s="1"/>
  <c r="N1887" i="5" s="1"/>
  <c r="N1822" i="4"/>
  <c r="M1822" i="5" s="1"/>
  <c r="N1822" i="5" s="1"/>
  <c r="N1961" i="4"/>
  <c r="M1961" i="5" s="1"/>
  <c r="N1961" i="5" s="1"/>
  <c r="N1963" i="4"/>
  <c r="M1963" i="5" s="1"/>
  <c r="N1963" i="5" s="1"/>
  <c r="N1987" i="4"/>
  <c r="M1987" i="5" s="1"/>
  <c r="N1987" i="5" s="1"/>
  <c r="L1701" i="4"/>
  <c r="H1701" i="5" s="1"/>
  <c r="I1701" i="5" s="1"/>
  <c r="U66" i="53"/>
  <c r="J2991" i="157" s="1"/>
  <c r="K2991" i="157" s="1"/>
  <c r="N2003" i="4"/>
  <c r="M2003" i="5" s="1"/>
  <c r="N2003" i="5" s="1"/>
  <c r="N2008" i="4"/>
  <c r="M2008" i="5" s="1"/>
  <c r="N2008" i="5" s="1"/>
  <c r="N2014" i="4"/>
  <c r="M2014" i="5" s="1"/>
  <c r="N2014" i="5" s="1"/>
  <c r="N2019" i="4"/>
  <c r="M2019" i="5" s="1"/>
  <c r="N2019" i="5" s="1"/>
  <c r="U52" i="53"/>
  <c r="N1989" i="4"/>
  <c r="M1989" i="5" s="1"/>
  <c r="N1989" i="5" s="1"/>
  <c r="N1786" i="4"/>
  <c r="M1786" i="5" s="1"/>
  <c r="N1786" i="5" s="1"/>
  <c r="N1922" i="4"/>
  <c r="M1922" i="5" s="1"/>
  <c r="N1922" i="5" s="1"/>
  <c r="N1821" i="4"/>
  <c r="M1821" i="5" s="1"/>
  <c r="N1821" i="5" s="1"/>
  <c r="N1890" i="4"/>
  <c r="M1890" i="5" s="1"/>
  <c r="N1890" i="5" s="1"/>
  <c r="N1958" i="4"/>
  <c r="M1958" i="5" s="1"/>
  <c r="N1958" i="5" s="1"/>
  <c r="N1994" i="4"/>
  <c r="M1994" i="5" s="1"/>
  <c r="N1994" i="5" s="1"/>
  <c r="N1995" i="4"/>
  <c r="M1995" i="5" s="1"/>
  <c r="N1995" i="5" s="1"/>
  <c r="N1996" i="4"/>
  <c r="M1996" i="5" s="1"/>
  <c r="N1996" i="5" s="1"/>
  <c r="N1772" i="4"/>
  <c r="M1772" i="5" s="1"/>
  <c r="N1772" i="5" s="1"/>
  <c r="N1885" i="4"/>
  <c r="M1885" i="5" s="1"/>
  <c r="N1885" i="5" s="1"/>
  <c r="N1908" i="4"/>
  <c r="M1908" i="5" s="1"/>
  <c r="N1908" i="5" s="1"/>
  <c r="N2013" i="4"/>
  <c r="M2013" i="5" s="1"/>
  <c r="N2013" i="5" s="1"/>
  <c r="N1955" i="4"/>
  <c r="M1955" i="5" s="1"/>
  <c r="N1955" i="5" s="1"/>
  <c r="N1893" i="4"/>
  <c r="M1893" i="5" s="1"/>
  <c r="N1893" i="5" s="1"/>
  <c r="N1962" i="4"/>
  <c r="M1962" i="5" s="1"/>
  <c r="N1962" i="5" s="1"/>
  <c r="N1817" i="4"/>
  <c r="M1817" i="5" s="1"/>
  <c r="N1817" i="5" s="1"/>
  <c r="L1695" i="4"/>
  <c r="H1695" i="5" s="1"/>
  <c r="I1695" i="5" s="1"/>
  <c r="N1923" i="4"/>
  <c r="M1923" i="5" s="1"/>
  <c r="N1923" i="5" s="1"/>
  <c r="N2004" i="4"/>
  <c r="M2004" i="5" s="1"/>
  <c r="N2004" i="5" s="1"/>
  <c r="N2009" i="4"/>
  <c r="M2009" i="5" s="1"/>
  <c r="N2009" i="5" s="1"/>
  <c r="N2015" i="4"/>
  <c r="M2015" i="5" s="1"/>
  <c r="N2015" i="5" s="1"/>
  <c r="N2020" i="4"/>
  <c r="M2020" i="5" s="1"/>
  <c r="N2020" i="5" s="1"/>
  <c r="N1785" i="4"/>
  <c r="M1785" i="5" s="1"/>
  <c r="N1785" i="5" s="1"/>
  <c r="N1921" i="4"/>
  <c r="M1921" i="5" s="1"/>
  <c r="N1921" i="5" s="1"/>
  <c r="N1820" i="4"/>
  <c r="M1820" i="5" s="1"/>
  <c r="N1820" i="5" s="1"/>
  <c r="N1753" i="4"/>
  <c r="M1753" i="5" s="1"/>
  <c r="N1753" i="5" s="1"/>
  <c r="N1889" i="4"/>
  <c r="M1889" i="5" s="1"/>
  <c r="N1889" i="5" s="1"/>
  <c r="N1957" i="4"/>
  <c r="M1957" i="5" s="1"/>
  <c r="N1957" i="5" s="1"/>
  <c r="N1926" i="4"/>
  <c r="M1926" i="5" s="1"/>
  <c r="N1926" i="5" s="1"/>
  <c r="N1927" i="4"/>
  <c r="M1927" i="5" s="1"/>
  <c r="N1927" i="5" s="1"/>
  <c r="N1928" i="4"/>
  <c r="M1928" i="5" s="1"/>
  <c r="N1928" i="5" s="1"/>
  <c r="N1929" i="4"/>
  <c r="M1929" i="5" s="1"/>
  <c r="N1929" i="5" s="1"/>
  <c r="N1783" i="4"/>
  <c r="M1783" i="5" s="1"/>
  <c r="N1783" i="5" s="1"/>
  <c r="N1919" i="4"/>
  <c r="M1919" i="5" s="1"/>
  <c r="N1919" i="5" s="1"/>
  <c r="N1942" i="4"/>
  <c r="M1942" i="5" s="1"/>
  <c r="N1942" i="5" s="1"/>
  <c r="L1713" i="4"/>
  <c r="H1713" i="5" s="1"/>
  <c r="I1713" i="5" s="1"/>
  <c r="L1697" i="4"/>
  <c r="H1697" i="5" s="1"/>
  <c r="I1697" i="5" s="1"/>
  <c r="N1718" i="4"/>
  <c r="M1718" i="5" s="1"/>
  <c r="N1718" i="5" s="1"/>
  <c r="N1722" i="4"/>
  <c r="M1722" i="5" s="1"/>
  <c r="N1722" i="5" s="1"/>
  <c r="N1723" i="4"/>
  <c r="M1723" i="5" s="1"/>
  <c r="N1723" i="5" s="1"/>
  <c r="N1719" i="4"/>
  <c r="M1719" i="5" s="1"/>
  <c r="N1719" i="5" s="1"/>
  <c r="N1720" i="4"/>
  <c r="M1720" i="5" s="1"/>
  <c r="N1720" i="5" s="1"/>
  <c r="N1738" i="4"/>
  <c r="M1738" i="5" s="1"/>
  <c r="N1738" i="5" s="1"/>
  <c r="N1715" i="4"/>
  <c r="M1715" i="5" s="1"/>
  <c r="N1715" i="5" s="1"/>
  <c r="N1717" i="4"/>
  <c r="M1717" i="5" s="1"/>
  <c r="N1717" i="5" s="1"/>
  <c r="U39" i="52"/>
  <c r="F2965" i="157" s="1"/>
  <c r="G2965" i="157" s="1"/>
  <c r="U60" i="53"/>
  <c r="J2985" i="157" s="1"/>
  <c r="K2985" i="157" s="1"/>
  <c r="U63" i="53"/>
  <c r="J2988" i="157" s="1"/>
  <c r="K2988" i="157" s="1"/>
  <c r="U61" i="53"/>
  <c r="J2986" i="157" s="1"/>
  <c r="K2986" i="157" s="1"/>
  <c r="L1714" i="4"/>
  <c r="H1714" i="5" s="1"/>
  <c r="I1714" i="5" s="1"/>
  <c r="N1704" i="4"/>
  <c r="M1704" i="5" s="1"/>
  <c r="N1704" i="5" s="1"/>
  <c r="N1749" i="4"/>
  <c r="M1749" i="5" s="1"/>
  <c r="N1749" i="5" s="1"/>
  <c r="L1709" i="4"/>
  <c r="H1709" i="5" s="1"/>
  <c r="I1709" i="5" s="1"/>
  <c r="U20" i="52"/>
  <c r="F2947" i="157" s="1"/>
  <c r="G2947" i="157" s="1"/>
  <c r="L1698" i="4"/>
  <c r="H1698" i="5" s="1"/>
  <c r="I1698" i="5" s="1"/>
  <c r="L2014" i="4"/>
  <c r="H2014" i="5" s="1"/>
  <c r="I2014" i="5" s="1"/>
  <c r="L2001" i="4"/>
  <c r="H2001" i="5" s="1"/>
  <c r="I2001" i="5" s="1"/>
  <c r="L1706" i="4"/>
  <c r="H1706" i="5" s="1"/>
  <c r="I1706" i="5" s="1"/>
  <c r="U33" i="52"/>
  <c r="F2959" i="157" s="1"/>
  <c r="G2959" i="157" s="1"/>
  <c r="L1702" i="4"/>
  <c r="H1702" i="5" s="1"/>
  <c r="I1702" i="5" s="1"/>
  <c r="U22" i="52"/>
  <c r="F2949" i="157" s="1"/>
  <c r="G2949" i="157" s="1"/>
  <c r="G95" i="6"/>
  <c r="J95" i="6" s="1"/>
  <c r="J10" i="4"/>
  <c r="L417" i="4"/>
  <c r="H417" i="5" s="1"/>
  <c r="I417" i="5" s="1"/>
  <c r="P53" i="33"/>
  <c r="L1708" i="4"/>
  <c r="H1708" i="5" s="1"/>
  <c r="I1708" i="5" s="1"/>
  <c r="U25" i="52"/>
  <c r="F2952" i="157" s="1"/>
  <c r="G2952" i="157" s="1"/>
  <c r="U37" i="52"/>
  <c r="F2963" i="157" s="1"/>
  <c r="G2963" i="157" s="1"/>
  <c r="N2010" i="4"/>
  <c r="M2010" i="5" s="1"/>
  <c r="N2010" i="5" s="1"/>
  <c r="L1707" i="4"/>
  <c r="H1707" i="5" s="1"/>
  <c r="I1707" i="5" s="1"/>
  <c r="U28" i="52"/>
  <c r="F2955" i="157" s="1"/>
  <c r="G2955" i="157" s="1"/>
  <c r="L1700" i="4"/>
  <c r="H1700" i="5" s="1"/>
  <c r="I1700" i="5" s="1"/>
  <c r="L1703" i="4"/>
  <c r="H1703" i="5" s="1"/>
  <c r="I1703" i="5" s="1"/>
  <c r="H440" i="4"/>
  <c r="J98" i="6"/>
  <c r="G121" i="6"/>
  <c r="N1128" i="4"/>
  <c r="M1128" i="5" s="1"/>
  <c r="N1128" i="5" s="1"/>
  <c r="U58" i="53"/>
  <c r="J2983" i="157" s="1"/>
  <c r="K2983" i="157" s="1"/>
  <c r="L1128" i="4"/>
  <c r="H1128" i="5" s="1"/>
  <c r="I1128" i="5" s="1"/>
  <c r="L49" i="40"/>
  <c r="J1291" i="157" s="1"/>
  <c r="K1291" i="157" s="1"/>
  <c r="N127" i="4"/>
  <c r="M127" i="5" s="1"/>
  <c r="N127" i="5" s="1"/>
  <c r="H1512" i="4"/>
  <c r="J3091" i="4"/>
  <c r="L399" i="4"/>
  <c r="H399" i="5" s="1"/>
  <c r="I399" i="5" s="1"/>
  <c r="G119" i="6"/>
  <c r="L1097" i="4"/>
  <c r="H1097" i="5" s="1"/>
  <c r="I1097" i="5" s="1"/>
  <c r="N1400" i="4"/>
  <c r="M1400" i="5" s="1"/>
  <c r="N1400" i="5" s="1"/>
  <c r="N42" i="44"/>
  <c r="J2109" i="157" s="1"/>
  <c r="K2109" i="157" s="1"/>
  <c r="N761" i="4"/>
  <c r="M761" i="5" s="1"/>
  <c r="N761" i="5" s="1"/>
  <c r="J29" i="38"/>
  <c r="J1014" i="157" s="1"/>
  <c r="K1014" i="157" s="1"/>
  <c r="N1386" i="4"/>
  <c r="M1386" i="5" s="1"/>
  <c r="N1386" i="5" s="1"/>
  <c r="H46" i="44"/>
  <c r="J1997" i="157" s="1"/>
  <c r="K1997" i="157" s="1"/>
  <c r="N1298" i="4"/>
  <c r="M1298" i="5" s="1"/>
  <c r="N1298" i="5" s="1"/>
  <c r="N1209" i="4"/>
  <c r="M1209" i="5" s="1"/>
  <c r="N1209" i="5" s="1"/>
  <c r="B46" i="44"/>
  <c r="J1883" i="157" s="1"/>
  <c r="K1883" i="157" s="1"/>
  <c r="F46" i="44"/>
  <c r="J1959" i="157" s="1"/>
  <c r="K1959" i="157" s="1"/>
  <c r="N773" i="4"/>
  <c r="M773" i="5" s="1"/>
  <c r="N773" i="5" s="1"/>
  <c r="L29" i="38"/>
  <c r="J1027" i="157" s="1"/>
  <c r="K1027" i="157" s="1"/>
  <c r="G120" i="6"/>
  <c r="L1107" i="4"/>
  <c r="H1107" i="5" s="1"/>
  <c r="I1107" i="5" s="1"/>
  <c r="J43" i="4"/>
  <c r="N806" i="4"/>
  <c r="M806" i="5" s="1"/>
  <c r="N806" i="5" s="1"/>
  <c r="N54" i="43"/>
  <c r="F2117" i="157" s="1"/>
  <c r="G2117" i="157" s="1"/>
  <c r="G47" i="6"/>
  <c r="C30" i="63"/>
  <c r="J46" i="44"/>
  <c r="J2035" i="157" s="1"/>
  <c r="K2035" i="157" s="1"/>
  <c r="R57" i="39"/>
  <c r="F1431" i="157" s="1"/>
  <c r="G1431" i="157" s="1"/>
  <c r="N1553" i="4"/>
  <c r="M1553" i="5" s="1"/>
  <c r="N1553" i="5" s="1"/>
  <c r="L1565" i="4"/>
  <c r="H1565" i="5" s="1"/>
  <c r="I1565" i="5" s="1"/>
  <c r="D27" i="10"/>
  <c r="L1483" i="4"/>
  <c r="H1483" i="5" s="1"/>
  <c r="I1483" i="5" s="1"/>
  <c r="H29" i="38"/>
  <c r="F29" i="38"/>
  <c r="L760" i="4"/>
  <c r="H760" i="5" s="1"/>
  <c r="I760" i="5" s="1"/>
  <c r="G8" i="157"/>
  <c r="G19" i="6"/>
  <c r="R64" i="39"/>
  <c r="F1437" i="157" s="1"/>
  <c r="G1437" i="157" s="1"/>
  <c r="G151" i="6"/>
  <c r="H1483" i="4"/>
  <c r="H43" i="4"/>
  <c r="G49" i="31"/>
  <c r="P16" i="33"/>
  <c r="J104" i="6" l="1"/>
  <c r="P2933" i="136"/>
  <c r="P2894" i="135"/>
  <c r="F166" i="157"/>
  <c r="G166" i="157" s="1"/>
  <c r="E166" i="92"/>
  <c r="Z166" i="92" s="1"/>
  <c r="L154" i="136"/>
  <c r="F154" i="136"/>
  <c r="F154" i="135"/>
  <c r="L154" i="135"/>
  <c r="I166" i="92"/>
  <c r="O166" i="92"/>
  <c r="F156" i="93"/>
  <c r="G156" i="93" s="1"/>
  <c r="F25" i="11"/>
  <c r="L112" i="4"/>
  <c r="H112" i="5" s="1"/>
  <c r="I112" i="5" s="1"/>
  <c r="F16" i="11"/>
  <c r="F185" i="157"/>
  <c r="G185" i="157" s="1"/>
  <c r="E185" i="92"/>
  <c r="Z185" i="92" s="1"/>
  <c r="L170" i="136"/>
  <c r="L170" i="135"/>
  <c r="F170" i="136"/>
  <c r="P170" i="136" s="1"/>
  <c r="F170" i="135"/>
  <c r="I185" i="92"/>
  <c r="O185" i="92"/>
  <c r="F172" i="93"/>
  <c r="G172" i="93" s="1"/>
  <c r="L129" i="4"/>
  <c r="H129" i="5" s="1"/>
  <c r="I129" i="5" s="1"/>
  <c r="D26" i="11"/>
  <c r="G152" i="6"/>
  <c r="J152" i="6" s="1"/>
  <c r="J107" i="157"/>
  <c r="K107" i="157" s="1"/>
  <c r="C10" i="63"/>
  <c r="J89" i="157"/>
  <c r="K89" i="157" s="1"/>
  <c r="C7" i="63"/>
  <c r="C9" i="63"/>
  <c r="F85" i="157"/>
  <c r="G85" i="157" s="1"/>
  <c r="C8" i="63"/>
  <c r="F98" i="157"/>
  <c r="G98" i="157" s="1"/>
  <c r="C11" i="63"/>
  <c r="J101" i="157"/>
  <c r="K101" i="157" s="1"/>
  <c r="J1431" i="157"/>
  <c r="K1431" i="157" s="1"/>
  <c r="J1437" i="157"/>
  <c r="K1437" i="157" s="1"/>
  <c r="S894" i="92"/>
  <c r="S1433" i="92"/>
  <c r="S1423" i="92"/>
  <c r="S1422" i="92"/>
  <c r="S931" i="92"/>
  <c r="S1167" i="92"/>
  <c r="S712" i="92"/>
  <c r="F3870" i="157"/>
  <c r="G3870" i="157" s="1"/>
  <c r="S860" i="92"/>
  <c r="S1071" i="92"/>
  <c r="S1409" i="92"/>
  <c r="S1497" i="92"/>
  <c r="S768" i="92"/>
  <c r="S1010" i="92"/>
  <c r="S3840" i="92"/>
  <c r="S910" i="92"/>
  <c r="S1435" i="92"/>
  <c r="S2113" i="92"/>
  <c r="S466" i="92"/>
  <c r="S2105" i="92"/>
  <c r="S864" i="92"/>
  <c r="S773" i="92"/>
  <c r="S107" i="92"/>
  <c r="I172" i="6"/>
  <c r="J172" i="6"/>
  <c r="J185" i="6"/>
  <c r="I185" i="6"/>
  <c r="S1418" i="92"/>
  <c r="C42" i="63"/>
  <c r="F3882" i="157" s="1"/>
  <c r="G3882" i="157" s="1"/>
  <c r="U67" i="53"/>
  <c r="S898" i="92"/>
  <c r="S1023" i="92"/>
  <c r="S853" i="92"/>
  <c r="S933" i="92"/>
  <c r="S467" i="92"/>
  <c r="U3801" i="92"/>
  <c r="S772" i="92"/>
  <c r="S793" i="92"/>
  <c r="S1025" i="92"/>
  <c r="S3846" i="92"/>
  <c r="S463" i="92"/>
  <c r="S775" i="92"/>
  <c r="S892" i="92"/>
  <c r="S883" i="92"/>
  <c r="S929" i="92"/>
  <c r="S817" i="92"/>
  <c r="E706" i="92"/>
  <c r="F706" i="157"/>
  <c r="G706" i="157" s="1"/>
  <c r="F700" i="157"/>
  <c r="G700" i="157" s="1"/>
  <c r="E700" i="92"/>
  <c r="S2041" i="92"/>
  <c r="S1496" i="92"/>
  <c r="S3797" i="92"/>
  <c r="S2115" i="92"/>
  <c r="S899" i="92"/>
  <c r="S896" i="92"/>
  <c r="S3736" i="92"/>
  <c r="S2104" i="92"/>
  <c r="N2109" i="135"/>
  <c r="Q2772" i="92"/>
  <c r="G2552" i="92"/>
  <c r="AF2552" i="92" s="1"/>
  <c r="J2662" i="157"/>
  <c r="K2662" i="157" s="1"/>
  <c r="N2063" i="135"/>
  <c r="J2607" i="157"/>
  <c r="K2607" i="157" s="1"/>
  <c r="J2977" i="157"/>
  <c r="K2977" i="157" s="1"/>
  <c r="H1787" i="136"/>
  <c r="N2155" i="136"/>
  <c r="S2087" i="92"/>
  <c r="S3740" i="92"/>
  <c r="S3745" i="92"/>
  <c r="S3765" i="92"/>
  <c r="S2090" i="92"/>
  <c r="S2102" i="92"/>
  <c r="S2106" i="92"/>
  <c r="S3801" i="92"/>
  <c r="W3861" i="92"/>
  <c r="W2493" i="92"/>
  <c r="W643" i="92"/>
  <c r="W1335" i="92"/>
  <c r="W2871" i="92"/>
  <c r="W3789" i="92"/>
  <c r="W2873" i="92"/>
  <c r="W688" i="92"/>
  <c r="W3740" i="92"/>
  <c r="W1296" i="92"/>
  <c r="W2597" i="92"/>
  <c r="W1023" i="92"/>
  <c r="W1492" i="92"/>
  <c r="W1251" i="92"/>
  <c r="W1110" i="92"/>
  <c r="Z336" i="92"/>
  <c r="W2826" i="92"/>
  <c r="W2114" i="92"/>
  <c r="W1493" i="92"/>
  <c r="W2757" i="92"/>
  <c r="U1442" i="92"/>
  <c r="W3840" i="92"/>
  <c r="W2491" i="92"/>
  <c r="W1012" i="92"/>
  <c r="W3846" i="92"/>
  <c r="W2003" i="92"/>
  <c r="W1392" i="92"/>
  <c r="W2543" i="92"/>
  <c r="W117" i="92"/>
  <c r="W2817" i="92"/>
  <c r="W1347" i="92"/>
  <c r="W2867" i="92"/>
  <c r="W3780" i="92"/>
  <c r="W3756" i="92"/>
  <c r="W3785" i="92"/>
  <c r="W2768" i="92"/>
  <c r="W938" i="92"/>
  <c r="W2823" i="92"/>
  <c r="W1013" i="92"/>
  <c r="W3797" i="92"/>
  <c r="W865" i="92"/>
  <c r="S1038" i="92"/>
  <c r="W1386" i="92"/>
  <c r="W2490" i="92"/>
  <c r="W1006" i="92"/>
  <c r="W2771" i="92"/>
  <c r="W1480" i="92"/>
  <c r="W1155" i="92"/>
  <c r="W2652" i="92"/>
  <c r="W2927" i="92"/>
  <c r="W2598" i="92"/>
  <c r="W3749" i="92"/>
  <c r="W2537" i="92"/>
  <c r="W2763" i="92"/>
  <c r="W2655" i="92"/>
  <c r="W1302" i="92"/>
  <c r="W1434" i="92"/>
  <c r="W2606" i="92"/>
  <c r="W2821" i="92"/>
  <c r="W1010" i="92"/>
  <c r="W2653" i="92"/>
  <c r="W1161" i="92"/>
  <c r="W1122" i="92"/>
  <c r="W2762" i="92"/>
  <c r="W3807" i="92"/>
  <c r="W2765" i="92"/>
  <c r="W1436" i="92"/>
  <c r="W3811" i="92"/>
  <c r="W2816" i="92"/>
  <c r="W2115" i="92"/>
  <c r="W2881" i="92"/>
  <c r="W1889" i="92"/>
  <c r="W2072" i="92"/>
  <c r="W1019" i="92"/>
  <c r="W2818" i="92"/>
  <c r="W1290" i="92"/>
  <c r="W1495" i="92"/>
  <c r="W2820" i="92"/>
  <c r="W718" i="92"/>
  <c r="W2041" i="92"/>
  <c r="W2647" i="92"/>
  <c r="W1489" i="92"/>
  <c r="W1245" i="92"/>
  <c r="W2486" i="92"/>
  <c r="W776" i="92"/>
  <c r="W2034" i="92"/>
  <c r="Z380" i="92"/>
  <c r="W3769" i="92"/>
  <c r="W2922" i="92"/>
  <c r="W1494" i="92"/>
  <c r="W1471" i="92"/>
  <c r="W2878" i="92"/>
  <c r="W1882" i="92"/>
  <c r="W665" i="92"/>
  <c r="W1462" i="92"/>
  <c r="W2761" i="92"/>
  <c r="W2656" i="92"/>
  <c r="W1212" i="92"/>
  <c r="W2872" i="92"/>
  <c r="Z2964" i="92"/>
  <c r="W1025" i="92"/>
  <c r="W1435" i="92"/>
  <c r="W1200" i="92"/>
  <c r="W2592" i="92"/>
  <c r="W1380" i="92"/>
  <c r="Z382" i="92"/>
  <c r="W654" i="92"/>
  <c r="W2933" i="92"/>
  <c r="W1927" i="92"/>
  <c r="W2079" i="92"/>
  <c r="W1430" i="92"/>
  <c r="W2876" i="92"/>
  <c r="W1065" i="92"/>
  <c r="W3712" i="92"/>
  <c r="W1429" i="92"/>
  <c r="W2482" i="92"/>
  <c r="Z2941" i="92"/>
  <c r="W1257" i="92"/>
  <c r="W2542" i="92"/>
  <c r="Z384" i="92"/>
  <c r="W2661" i="92"/>
  <c r="Z381" i="92"/>
  <c r="W3736" i="92"/>
  <c r="W1965" i="92"/>
  <c r="W2487" i="92"/>
  <c r="W3776" i="92"/>
  <c r="W1341" i="92"/>
  <c r="W2931" i="92"/>
  <c r="W1920" i="92"/>
  <c r="W712" i="92"/>
  <c r="Z340" i="92"/>
  <c r="W2875" i="92"/>
  <c r="W3765" i="92"/>
  <c r="W2766" i="92"/>
  <c r="Z337" i="92"/>
  <c r="W3760" i="92"/>
  <c r="W1453" i="92"/>
  <c r="W3801" i="92"/>
  <c r="W2651" i="92"/>
  <c r="W1167" i="92"/>
  <c r="W2541" i="92"/>
  <c r="W901" i="92"/>
  <c r="W2496" i="92"/>
  <c r="W1958" i="92"/>
  <c r="W1433" i="92"/>
  <c r="W2658" i="92"/>
  <c r="W1116" i="92"/>
  <c r="W2930" i="92"/>
  <c r="W1071" i="92"/>
  <c r="W1206" i="92"/>
  <c r="W1497" i="92"/>
  <c r="W2488" i="92"/>
  <c r="W1031" i="92"/>
  <c r="W2926" i="92"/>
  <c r="W1496" i="92"/>
  <c r="Z383" i="92"/>
  <c r="W1428" i="92"/>
  <c r="W3745" i="92"/>
  <c r="W2812" i="92"/>
  <c r="W2596" i="92"/>
  <c r="W1491" i="92"/>
  <c r="F1079" i="157"/>
  <c r="G1079" i="157" s="1"/>
  <c r="D15" i="39"/>
  <c r="F1083" i="157" s="1"/>
  <c r="G1083" i="157" s="1"/>
  <c r="F1124" i="157"/>
  <c r="G1124" i="157" s="1"/>
  <c r="F15" i="39"/>
  <c r="F1128" i="157" s="1"/>
  <c r="G1128" i="157" s="1"/>
  <c r="F1304" i="157"/>
  <c r="G1304" i="157" s="1"/>
  <c r="N15" i="39"/>
  <c r="F1068" i="135" s="1"/>
  <c r="F1214" i="157"/>
  <c r="G1214" i="157" s="1"/>
  <c r="J15" i="39"/>
  <c r="F1218" i="157" s="1"/>
  <c r="G1218" i="157" s="1"/>
  <c r="F1169" i="157"/>
  <c r="G1169" i="157" s="1"/>
  <c r="H15" i="39"/>
  <c r="F1259" i="157"/>
  <c r="G1259" i="157" s="1"/>
  <c r="L15" i="39"/>
  <c r="S100" i="92"/>
  <c r="S1927" i="92"/>
  <c r="S2089" i="92"/>
  <c r="S1417" i="92"/>
  <c r="S252" i="92"/>
  <c r="S1212" i="92"/>
  <c r="S863" i="92"/>
  <c r="S465" i="92"/>
  <c r="S935" i="92"/>
  <c r="S895" i="92"/>
  <c r="S900" i="92"/>
  <c r="S920" i="92"/>
  <c r="S91" i="92"/>
  <c r="U2763" i="92"/>
  <c r="U2598" i="92"/>
  <c r="U2490" i="92"/>
  <c r="U1010" i="92"/>
  <c r="S1493" i="92"/>
  <c r="S1019" i="92"/>
  <c r="S1494" i="92"/>
  <c r="S2114" i="92"/>
  <c r="S936" i="92"/>
  <c r="S728" i="92"/>
  <c r="S1404" i="92"/>
  <c r="S1401" i="92"/>
  <c r="S1430" i="92"/>
  <c r="S1429" i="92"/>
  <c r="S1408" i="92"/>
  <c r="S2088" i="92"/>
  <c r="F13" i="157"/>
  <c r="G13" i="157" s="1"/>
  <c r="I13" i="92"/>
  <c r="E13" i="92"/>
  <c r="Z13" i="92" s="1"/>
  <c r="F669" i="157"/>
  <c r="G669" i="157" s="1"/>
  <c r="G19" i="158"/>
  <c r="S1251" i="92"/>
  <c r="F239" i="93"/>
  <c r="G239" i="93" s="1"/>
  <c r="S3811" i="92"/>
  <c r="F12" i="157"/>
  <c r="G12" i="157" s="1"/>
  <c r="E12" i="92"/>
  <c r="Z12" i="92" s="1"/>
  <c r="I12" i="92"/>
  <c r="F901" i="157"/>
  <c r="G901" i="157" s="1"/>
  <c r="E901" i="92"/>
  <c r="Z901" i="92" s="1"/>
  <c r="L735" i="4"/>
  <c r="H735" i="5" s="1"/>
  <c r="I735" i="5" s="1"/>
  <c r="F938" i="157"/>
  <c r="G938" i="157" s="1"/>
  <c r="E938" i="92"/>
  <c r="Z938" i="92" s="1"/>
  <c r="S934" i="92"/>
  <c r="S1495" i="92"/>
  <c r="P1235" i="136"/>
  <c r="S3756" i="92"/>
  <c r="S1403" i="92"/>
  <c r="S665" i="92"/>
  <c r="S1492" i="92"/>
  <c r="S337" i="92"/>
  <c r="S1421" i="92"/>
  <c r="S2095" i="92"/>
  <c r="S2092" i="92"/>
  <c r="S175" i="92"/>
  <c r="U3776" i="92"/>
  <c r="U2651" i="92"/>
  <c r="S654" i="92"/>
  <c r="S86" i="92"/>
  <c r="U3760" i="92"/>
  <c r="U2541" i="92"/>
  <c r="U3765" i="92"/>
  <c r="S1406" i="92"/>
  <c r="U1453" i="92"/>
  <c r="S1026" i="92"/>
  <c r="S1889" i="92"/>
  <c r="S2091" i="92"/>
  <c r="S2107" i="92"/>
  <c r="G14" i="158"/>
  <c r="I6" i="92"/>
  <c r="E6" i="92"/>
  <c r="J13" i="157"/>
  <c r="K13" i="157" s="1"/>
  <c r="K13" i="92"/>
  <c r="G13" i="92"/>
  <c r="J669" i="157"/>
  <c r="K669" i="157" s="1"/>
  <c r="I19" i="158"/>
  <c r="G12" i="92"/>
  <c r="K12" i="92"/>
  <c r="J12" i="157"/>
  <c r="K12" i="157" s="1"/>
  <c r="S2079" i="92"/>
  <c r="S862" i="92"/>
  <c r="S858" i="92"/>
  <c r="S1434" i="92"/>
  <c r="S856" i="92"/>
  <c r="S1407" i="92"/>
  <c r="S464" i="92"/>
  <c r="S1257" i="92"/>
  <c r="S1012" i="92"/>
  <c r="S3721" i="92"/>
  <c r="S2003" i="92"/>
  <c r="S3789" i="92"/>
  <c r="S736" i="92"/>
  <c r="S1420" i="92"/>
  <c r="S3760" i="92"/>
  <c r="S250" i="92"/>
  <c r="S2129" i="92"/>
  <c r="S2094" i="92"/>
  <c r="U1480" i="92"/>
  <c r="U1386" i="92"/>
  <c r="U2821" i="92"/>
  <c r="S771" i="92"/>
  <c r="S2103" i="92"/>
  <c r="U1161" i="92"/>
  <c r="U2927" i="92"/>
  <c r="U2771" i="92"/>
  <c r="U3749" i="92"/>
  <c r="S859" i="92"/>
  <c r="S1347" i="92"/>
  <c r="S3727" i="92"/>
  <c r="U2655" i="92"/>
  <c r="S688" i="92"/>
  <c r="S805" i="92"/>
  <c r="S2108" i="92"/>
  <c r="S2116" i="92"/>
  <c r="U2537" i="92"/>
  <c r="U1155" i="92"/>
  <c r="U2652" i="92"/>
  <c r="S1419" i="92"/>
  <c r="S1006" i="92"/>
  <c r="S287" i="92"/>
  <c r="S2093" i="92"/>
  <c r="U1434" i="92"/>
  <c r="U2606" i="92"/>
  <c r="U1006" i="92"/>
  <c r="S3872" i="92"/>
  <c r="S1436" i="92"/>
  <c r="S1965" i="92"/>
  <c r="S3769" i="92"/>
  <c r="S1399" i="92"/>
  <c r="U1302" i="92"/>
  <c r="U2653" i="92"/>
  <c r="S1405" i="92"/>
  <c r="S744" i="92"/>
  <c r="S247" i="92"/>
  <c r="F3705" i="157"/>
  <c r="G3705" i="157" s="1"/>
  <c r="E3705" i="92"/>
  <c r="Z3705" i="92" s="1"/>
  <c r="F92" i="157"/>
  <c r="G92" i="157" s="1"/>
  <c r="E92" i="92"/>
  <c r="Z92" i="92" s="1"/>
  <c r="F89" i="157"/>
  <c r="G89" i="157" s="1"/>
  <c r="E89" i="92"/>
  <c r="Z89" i="92" s="1"/>
  <c r="S1428" i="92"/>
  <c r="F1027" i="157"/>
  <c r="G1027" i="157" s="1"/>
  <c r="E1027" i="92"/>
  <c r="Z1027" i="92" s="1"/>
  <c r="F1014" i="157"/>
  <c r="G1014" i="157" s="1"/>
  <c r="E1014" i="92"/>
  <c r="Z1014" i="92" s="1"/>
  <c r="S861" i="92"/>
  <c r="S857" i="92"/>
  <c r="F865" i="157"/>
  <c r="G865" i="157" s="1"/>
  <c r="E865" i="92"/>
  <c r="Z865" i="92" s="1"/>
  <c r="F776" i="157"/>
  <c r="G776" i="157" s="1"/>
  <c r="E776" i="92"/>
  <c r="Z776" i="92" s="1"/>
  <c r="G7" i="157"/>
  <c r="Z7" i="92"/>
  <c r="F468" i="157"/>
  <c r="G468" i="157" s="1"/>
  <c r="E468" i="92"/>
  <c r="Z468" i="92" s="1"/>
  <c r="F237" i="136"/>
  <c r="F262" i="157"/>
  <c r="G262" i="157" s="1"/>
  <c r="J79" i="6"/>
  <c r="U712" i="92"/>
  <c r="U3736" i="92"/>
  <c r="U1965" i="92"/>
  <c r="S381" i="92"/>
  <c r="U2875" i="92"/>
  <c r="U1341" i="92"/>
  <c r="U2487" i="92"/>
  <c r="S340" i="92"/>
  <c r="I1186" i="92"/>
  <c r="F1186" i="157"/>
  <c r="G1186" i="157" s="1"/>
  <c r="I1053" i="92"/>
  <c r="F1051" i="157"/>
  <c r="G1051" i="157" s="1"/>
  <c r="F1983" i="157"/>
  <c r="G1983" i="157" s="1"/>
  <c r="I1983" i="92"/>
  <c r="I1366" i="92"/>
  <c r="F1366" i="157"/>
  <c r="G1366" i="157" s="1"/>
  <c r="I1096" i="92"/>
  <c r="F1096" i="157"/>
  <c r="G1096" i="157" s="1"/>
  <c r="F1099" i="157"/>
  <c r="G1099" i="157" s="1"/>
  <c r="I1231" i="92"/>
  <c r="F1231" i="157"/>
  <c r="G1231" i="157" s="1"/>
  <c r="F1945" i="157"/>
  <c r="G1945" i="157" s="1"/>
  <c r="I1945" i="92"/>
  <c r="I1276" i="92"/>
  <c r="F1276" i="157"/>
  <c r="G1276" i="157" s="1"/>
  <c r="I1321" i="92"/>
  <c r="F1321" i="157"/>
  <c r="G1321" i="157" s="1"/>
  <c r="I1349" i="92"/>
  <c r="F1349" i="157"/>
  <c r="G1349" i="157" s="1"/>
  <c r="F2059" i="157"/>
  <c r="G2059" i="157" s="1"/>
  <c r="I2059" i="92"/>
  <c r="S3785" i="92"/>
  <c r="P2962" i="135"/>
  <c r="I1304" i="92"/>
  <c r="I1214" i="92"/>
  <c r="F1173" i="157"/>
  <c r="G1173" i="157" s="1"/>
  <c r="I1169" i="92"/>
  <c r="I1259" i="92"/>
  <c r="I1141" i="92"/>
  <c r="I1079" i="92"/>
  <c r="I1124" i="92"/>
  <c r="E3870" i="92"/>
  <c r="Z3870" i="92" s="1"/>
  <c r="E2117" i="92"/>
  <c r="Z2117" i="92" s="1"/>
  <c r="S1415" i="92"/>
  <c r="S1296" i="92"/>
  <c r="S1302" i="92"/>
  <c r="S1386" i="92"/>
  <c r="S1402" i="92"/>
  <c r="S246" i="92"/>
  <c r="U1251" i="92"/>
  <c r="S1122" i="92"/>
  <c r="S1206" i="92"/>
  <c r="S304" i="92"/>
  <c r="S1400" i="92"/>
  <c r="S1161" i="92"/>
  <c r="S238" i="92"/>
  <c r="S1392" i="92"/>
  <c r="S1341" i="92"/>
  <c r="S1416" i="92"/>
  <c r="S1077" i="92"/>
  <c r="S1116" i="92"/>
  <c r="S643" i="92"/>
  <c r="S947" i="92"/>
  <c r="E3869" i="92"/>
  <c r="Z3869" i="92" s="1"/>
  <c r="E1437" i="92"/>
  <c r="Z1437" i="92" s="1"/>
  <c r="E3877" i="92"/>
  <c r="Z3877" i="92" s="1"/>
  <c r="E3876" i="92"/>
  <c r="Z3876" i="92" s="1"/>
  <c r="E1431" i="92"/>
  <c r="Z1431" i="92" s="1"/>
  <c r="S694" i="92"/>
  <c r="E669" i="92"/>
  <c r="Z669" i="92" s="1"/>
  <c r="L3095" i="4"/>
  <c r="H3095" i="5" s="1"/>
  <c r="I3095" i="5" s="1"/>
  <c r="E3871" i="92"/>
  <c r="Z3871" i="92" s="1"/>
  <c r="S249" i="92"/>
  <c r="S251" i="92"/>
  <c r="S245" i="92"/>
  <c r="Z10" i="92"/>
  <c r="L237" i="135"/>
  <c r="I262" i="92"/>
  <c r="E262" i="92"/>
  <c r="Z262" i="92" s="1"/>
  <c r="F237" i="135"/>
  <c r="U1025" i="92"/>
  <c r="U3789" i="92"/>
  <c r="U1335" i="92"/>
  <c r="U688" i="92"/>
  <c r="S2964" i="92"/>
  <c r="U1492" i="92"/>
  <c r="U2114" i="92"/>
  <c r="U2878" i="92"/>
  <c r="U3740" i="92"/>
  <c r="U1023" i="92"/>
  <c r="U1212" i="92"/>
  <c r="U3769" i="92"/>
  <c r="U2873" i="92"/>
  <c r="U2922" i="92"/>
  <c r="S336" i="92"/>
  <c r="U1489" i="92"/>
  <c r="U1110" i="92"/>
  <c r="U2757" i="92"/>
  <c r="U2597" i="92"/>
  <c r="U3861" i="92"/>
  <c r="U1245" i="92"/>
  <c r="U1494" i="92"/>
  <c r="U2872" i="92"/>
  <c r="U2656" i="92"/>
  <c r="S380" i="92"/>
  <c r="U2761" i="92"/>
  <c r="U643" i="92"/>
  <c r="U1493" i="92"/>
  <c r="U1462" i="92"/>
  <c r="U1296" i="92"/>
  <c r="U2034" i="92"/>
  <c r="U1882" i="92"/>
  <c r="U2493" i="92"/>
  <c r="U2486" i="92"/>
  <c r="U665" i="92"/>
  <c r="U776" i="92"/>
  <c r="U7" i="92"/>
  <c r="U2826" i="92"/>
  <c r="U2871" i="92"/>
  <c r="E85" i="92"/>
  <c r="Z85" i="92" s="1"/>
  <c r="E90" i="92"/>
  <c r="Z90" i="92" s="1"/>
  <c r="E2249" i="92"/>
  <c r="S2133" i="92"/>
  <c r="U1122" i="92"/>
  <c r="U2820" i="92"/>
  <c r="U1290" i="92"/>
  <c r="S2163" i="92"/>
  <c r="S2159" i="92"/>
  <c r="Z8" i="92"/>
  <c r="U2072" i="92"/>
  <c r="U2926" i="92"/>
  <c r="U1206" i="92"/>
  <c r="U2041" i="92"/>
  <c r="U1889" i="92"/>
  <c r="U1497" i="92"/>
  <c r="U2496" i="92"/>
  <c r="U2762" i="92"/>
  <c r="U1958" i="92"/>
  <c r="U718" i="92"/>
  <c r="U1071" i="92"/>
  <c r="U1433" i="92"/>
  <c r="U3807" i="92"/>
  <c r="U2881" i="92"/>
  <c r="U3745" i="92"/>
  <c r="U1116" i="92"/>
  <c r="U2596" i="92"/>
  <c r="U1031" i="92"/>
  <c r="U901" i="92"/>
  <c r="U2488" i="92"/>
  <c r="U2115" i="92"/>
  <c r="U2647" i="92"/>
  <c r="S383" i="92"/>
  <c r="U2765" i="92"/>
  <c r="U2658" i="92"/>
  <c r="U1436" i="92"/>
  <c r="U1495" i="92"/>
  <c r="U1428" i="92"/>
  <c r="U3811" i="92"/>
  <c r="U2930" i="92"/>
  <c r="U2816" i="92"/>
  <c r="U2818" i="92"/>
  <c r="U1019" i="92"/>
  <c r="U1996" i="92"/>
  <c r="U2812" i="92"/>
  <c r="U1496" i="92"/>
  <c r="U1491" i="92"/>
  <c r="U1471" i="92"/>
  <c r="S384" i="92"/>
  <c r="U117" i="92"/>
  <c r="U2079" i="92"/>
  <c r="U3797" i="92"/>
  <c r="U2491" i="92"/>
  <c r="U2592" i="92"/>
  <c r="U1013" i="92"/>
  <c r="U1347" i="92"/>
  <c r="U3780" i="92"/>
  <c r="U938" i="92"/>
  <c r="U2542" i="92"/>
  <c r="U2867" i="92"/>
  <c r="S382" i="92"/>
  <c r="U1435" i="92"/>
  <c r="U1380" i="92"/>
  <c r="U2817" i="92"/>
  <c r="U2482" i="92"/>
  <c r="U3785" i="92"/>
  <c r="U1429" i="92"/>
  <c r="U2876" i="92"/>
  <c r="U654" i="92"/>
  <c r="U1392" i="92"/>
  <c r="U1065" i="92"/>
  <c r="U865" i="92"/>
  <c r="U1012" i="92"/>
  <c r="U3756" i="92"/>
  <c r="S2941" i="92"/>
  <c r="U2003" i="92"/>
  <c r="U1430" i="92"/>
  <c r="U2933" i="92"/>
  <c r="U2543" i="92"/>
  <c r="U1927" i="92"/>
  <c r="U2823" i="92"/>
  <c r="U3712" i="92"/>
  <c r="U1257" i="92"/>
  <c r="U2768" i="92"/>
  <c r="U3846" i="92"/>
  <c r="U2661" i="92"/>
  <c r="U3840" i="92"/>
  <c r="U1200" i="92"/>
  <c r="L34" i="39"/>
  <c r="F1279" i="157" s="1"/>
  <c r="G1279" i="157" s="1"/>
  <c r="E1169" i="92"/>
  <c r="E1259" i="92"/>
  <c r="E2947" i="92"/>
  <c r="AF2947" i="92" s="1"/>
  <c r="G1425" i="92"/>
  <c r="E1446" i="92"/>
  <c r="G2982" i="92"/>
  <c r="AF2982" i="92" s="1"/>
  <c r="E1482" i="92"/>
  <c r="G1959" i="92"/>
  <c r="G2109" i="92"/>
  <c r="G1291" i="92"/>
  <c r="E2959" i="92"/>
  <c r="AF2959" i="92" s="1"/>
  <c r="E1464" i="92"/>
  <c r="G2073" i="92"/>
  <c r="G100" i="92"/>
  <c r="G443" i="92"/>
  <c r="E2996" i="92"/>
  <c r="W8" i="92"/>
  <c r="E1868" i="92"/>
  <c r="G1883" i="92"/>
  <c r="E2955" i="92"/>
  <c r="AF2955" i="92" s="1"/>
  <c r="G2991" i="92"/>
  <c r="AF2991" i="92" s="1"/>
  <c r="G101" i="92"/>
  <c r="G1066" i="92"/>
  <c r="G669" i="92"/>
  <c r="G1156" i="92"/>
  <c r="G107" i="92"/>
  <c r="N34" i="39"/>
  <c r="F1324" i="157" s="1"/>
  <c r="G1324" i="157" s="1"/>
  <c r="E2059" i="92"/>
  <c r="G2981" i="92"/>
  <c r="AF2981" i="92" s="1"/>
  <c r="E388" i="92"/>
  <c r="G1336" i="92"/>
  <c r="E98" i="92"/>
  <c r="G2983" i="92"/>
  <c r="AF2983" i="92" s="1"/>
  <c r="G2986" i="92"/>
  <c r="AF2986" i="92" s="1"/>
  <c r="E1473" i="92"/>
  <c r="G1111" i="92"/>
  <c r="G2110" i="92"/>
  <c r="G2117" i="92"/>
  <c r="G1201" i="92"/>
  <c r="G89" i="92"/>
  <c r="H32" i="43"/>
  <c r="F1986" i="157" s="1"/>
  <c r="G1986" i="157" s="1"/>
  <c r="G105" i="92"/>
  <c r="G1498" i="92"/>
  <c r="G2988" i="92"/>
  <c r="AF2988" i="92" s="1"/>
  <c r="E105" i="92"/>
  <c r="G91" i="92"/>
  <c r="AF91" i="92" s="1"/>
  <c r="G3867" i="92"/>
  <c r="G85" i="92"/>
  <c r="AF85" i="92" s="1"/>
  <c r="H34" i="39"/>
  <c r="E2965" i="92"/>
  <c r="AF2965" i="92" s="1"/>
  <c r="G86" i="92"/>
  <c r="AF86" i="92" s="1"/>
  <c r="E1455" i="92"/>
  <c r="G1381" i="92"/>
  <c r="G1997" i="92"/>
  <c r="E2963" i="92"/>
  <c r="AF2963" i="92" s="1"/>
  <c r="G2985" i="92"/>
  <c r="AF2985" i="92" s="1"/>
  <c r="G2977" i="92"/>
  <c r="AF2977" i="92" s="1"/>
  <c r="G98" i="92"/>
  <c r="E1050" i="92"/>
  <c r="G1431" i="92"/>
  <c r="G1246" i="92"/>
  <c r="G1437" i="92"/>
  <c r="E1366" i="92"/>
  <c r="J34" i="39"/>
  <c r="F1234" i="157" s="1"/>
  <c r="G1234" i="157" s="1"/>
  <c r="E1304" i="92"/>
  <c r="E1945" i="92"/>
  <c r="G2035" i="92"/>
  <c r="G1027" i="92"/>
  <c r="G1014" i="92"/>
  <c r="E2952" i="92"/>
  <c r="AF2952" i="92" s="1"/>
  <c r="E2949" i="92"/>
  <c r="AF2949" i="92" s="1"/>
  <c r="G1921" i="92"/>
  <c r="G90" i="92"/>
  <c r="AF90" i="92" s="1"/>
  <c r="E1983" i="92"/>
  <c r="E1214" i="92"/>
  <c r="F32" i="43"/>
  <c r="F1948" i="157" s="1"/>
  <c r="G1948" i="157" s="1"/>
  <c r="N29" i="43"/>
  <c r="E1276" i="92"/>
  <c r="L32" i="43"/>
  <c r="F2062" i="157" s="1"/>
  <c r="G2062" i="157" s="1"/>
  <c r="W779" i="92"/>
  <c r="U779" i="92"/>
  <c r="W1230" i="92"/>
  <c r="U1230" i="92"/>
  <c r="W1289" i="92"/>
  <c r="U1289" i="92"/>
  <c r="W1185" i="92"/>
  <c r="U1185" i="92"/>
  <c r="W1275" i="92"/>
  <c r="U1275" i="92"/>
  <c r="W694" i="92"/>
  <c r="U694" i="92"/>
  <c r="W1334" i="92"/>
  <c r="U1334" i="92"/>
  <c r="W1154" i="92"/>
  <c r="U1154" i="92"/>
  <c r="W1365" i="92"/>
  <c r="U1365" i="92"/>
  <c r="W1095" i="92"/>
  <c r="U1095" i="92"/>
  <c r="W1199" i="92"/>
  <c r="U1199" i="92"/>
  <c r="W1064" i="92"/>
  <c r="U1064" i="92"/>
  <c r="W1140" i="92"/>
  <c r="U1140" i="92"/>
  <c r="W1957" i="92"/>
  <c r="U1957" i="92"/>
  <c r="W1379" i="92"/>
  <c r="U1379" i="92"/>
  <c r="W1109" i="92"/>
  <c r="U1109" i="92"/>
  <c r="W1244" i="92"/>
  <c r="U1244" i="92"/>
  <c r="W1320" i="92"/>
  <c r="U1320" i="92"/>
  <c r="W2071" i="92"/>
  <c r="U2071" i="92"/>
  <c r="W1995" i="92"/>
  <c r="U1995" i="92"/>
  <c r="P1442" i="136"/>
  <c r="P1441" i="135"/>
  <c r="P1433" i="136"/>
  <c r="E1051" i="92"/>
  <c r="E1124" i="92"/>
  <c r="E1096" i="92"/>
  <c r="R11" i="39"/>
  <c r="E1079" i="92"/>
  <c r="P34" i="39"/>
  <c r="F1369" i="157" s="1"/>
  <c r="G1369" i="157" s="1"/>
  <c r="R31" i="39"/>
  <c r="E1186" i="92"/>
  <c r="E1321" i="92"/>
  <c r="E1349" i="92"/>
  <c r="E1141" i="92"/>
  <c r="F34" i="39"/>
  <c r="F1144" i="157" s="1"/>
  <c r="G1144" i="157" s="1"/>
  <c r="E1231" i="92"/>
  <c r="W6" i="92"/>
  <c r="P2833" i="135"/>
  <c r="P1369" i="136"/>
  <c r="P2962" i="136"/>
  <c r="P1337" i="136"/>
  <c r="P1401" i="135"/>
  <c r="P1433" i="135"/>
  <c r="P2873" i="136"/>
  <c r="P754" i="135"/>
  <c r="P1454" i="136"/>
  <c r="P2904" i="136"/>
  <c r="P750" i="135"/>
  <c r="P2873" i="135"/>
  <c r="P2869" i="135"/>
  <c r="L237" i="136"/>
  <c r="P237" i="136" s="1"/>
  <c r="O262" i="92"/>
  <c r="O468" i="92"/>
  <c r="P2858" i="136"/>
  <c r="P2833" i="136"/>
  <c r="P1439" i="135"/>
  <c r="P2838" i="135"/>
  <c r="P774" i="135"/>
  <c r="P801" i="136"/>
  <c r="P2939" i="136"/>
  <c r="P81" i="136"/>
  <c r="P908" i="136"/>
  <c r="P2878" i="136"/>
  <c r="P1162" i="136"/>
  <c r="P764" i="136"/>
  <c r="P1453" i="136"/>
  <c r="P1236" i="136"/>
  <c r="P217" i="136"/>
  <c r="P837" i="135"/>
  <c r="P1238" i="136"/>
  <c r="P2862" i="135"/>
  <c r="P990" i="136"/>
  <c r="P1496" i="135"/>
  <c r="P102" i="136"/>
  <c r="P2838" i="136"/>
  <c r="P2858" i="135"/>
  <c r="P952" i="136"/>
  <c r="P2904" i="135"/>
  <c r="P819" i="135"/>
  <c r="P829" i="136"/>
  <c r="P837" i="136"/>
  <c r="P2894" i="136"/>
  <c r="P2890" i="136"/>
  <c r="P2862" i="136"/>
  <c r="P2849" i="135"/>
  <c r="P102" i="135"/>
  <c r="P1496" i="136"/>
  <c r="P1492" i="135"/>
  <c r="P1401" i="136"/>
  <c r="P1452" i="135"/>
  <c r="P1445" i="136"/>
  <c r="P1443" i="135"/>
  <c r="P1464" i="136"/>
  <c r="P1463" i="135"/>
  <c r="P1452" i="136"/>
  <c r="P1454" i="135"/>
  <c r="P1456" i="136"/>
  <c r="P1446" i="136"/>
  <c r="P1438" i="136"/>
  <c r="P1439" i="136"/>
  <c r="P1444" i="136"/>
  <c r="P1438" i="135"/>
  <c r="P1235" i="135"/>
  <c r="P754" i="136"/>
  <c r="P707" i="135"/>
  <c r="P606" i="136"/>
  <c r="P221" i="135"/>
  <c r="P228" i="136"/>
  <c r="P225" i="136"/>
  <c r="P228" i="135"/>
  <c r="P162" i="135"/>
  <c r="P2890" i="135"/>
  <c r="P2882" i="136"/>
  <c r="P2853" i="136"/>
  <c r="P2853" i="135"/>
  <c r="P2849" i="136"/>
  <c r="P2842" i="136"/>
  <c r="P2842" i="135"/>
  <c r="P2829" i="136"/>
  <c r="P2829" i="135"/>
  <c r="P95" i="135"/>
  <c r="P95" i="136"/>
  <c r="P1492" i="136"/>
  <c r="P1369" i="135"/>
  <c r="P1305" i="135"/>
  <c r="P1463" i="136"/>
  <c r="P1305" i="136"/>
  <c r="P1455" i="135"/>
  <c r="P1456" i="135"/>
  <c r="P1451" i="135"/>
  <c r="P1450" i="136"/>
  <c r="P1464" i="135"/>
  <c r="P1455" i="136"/>
  <c r="P1451" i="136"/>
  <c r="P1450" i="135"/>
  <c r="P1440" i="136"/>
  <c r="P1441" i="136"/>
  <c r="P1442" i="135"/>
  <c r="P1444" i="135"/>
  <c r="P1445" i="135"/>
  <c r="P1443" i="136"/>
  <c r="P1236" i="135"/>
  <c r="P1239" i="136"/>
  <c r="P1237" i="136"/>
  <c r="P1239" i="135"/>
  <c r="P1238" i="135"/>
  <c r="P1237" i="135"/>
  <c r="P990" i="135"/>
  <c r="P952" i="135"/>
  <c r="P914" i="136"/>
  <c r="P1164" i="135"/>
  <c r="P1160" i="135"/>
  <c r="P1159" i="136"/>
  <c r="P1151" i="135"/>
  <c r="P1177" i="135"/>
  <c r="P1179" i="135"/>
  <c r="P1178" i="135"/>
  <c r="P1161" i="135"/>
  <c r="P1162" i="135"/>
  <c r="P1163" i="136"/>
  <c r="P1152" i="136"/>
  <c r="P1148" i="135"/>
  <c r="P748" i="135"/>
  <c r="P749" i="135"/>
  <c r="P564" i="136"/>
  <c r="P816" i="136"/>
  <c r="P2939" i="135"/>
  <c r="P2807" i="135"/>
  <c r="P1462" i="135"/>
  <c r="I122" i="6"/>
  <c r="P1178" i="136"/>
  <c r="P1176" i="136"/>
  <c r="P1158" i="136"/>
  <c r="P222" i="135"/>
  <c r="P226" i="135"/>
  <c r="P221" i="136"/>
  <c r="P217" i="135"/>
  <c r="P223" i="135"/>
  <c r="P225" i="135"/>
  <c r="P222" i="136"/>
  <c r="P86" i="135"/>
  <c r="P86" i="136"/>
  <c r="P1234" i="135"/>
  <c r="P622" i="135"/>
  <c r="P695" i="135"/>
  <c r="P226" i="136"/>
  <c r="P277" i="136"/>
  <c r="P1166" i="136"/>
  <c r="P2933" i="135"/>
  <c r="P2807" i="136"/>
  <c r="P1481" i="136"/>
  <c r="P1477" i="136"/>
  <c r="P1173" i="135"/>
  <c r="P1104" i="136"/>
  <c r="P1098" i="135"/>
  <c r="P1172" i="136"/>
  <c r="P946" i="136"/>
  <c r="P914" i="135"/>
  <c r="P1163" i="135"/>
  <c r="P1161" i="136"/>
  <c r="P1150" i="136"/>
  <c r="P1176" i="135"/>
  <c r="P2815" i="135"/>
  <c r="P829" i="135"/>
  <c r="P825" i="135"/>
  <c r="P832" i="135"/>
  <c r="P812" i="135"/>
  <c r="P81" i="135"/>
  <c r="P764" i="135"/>
  <c r="P748" i="136"/>
  <c r="P750" i="136"/>
  <c r="P753" i="135"/>
  <c r="P752" i="136"/>
  <c r="P746" i="135"/>
  <c r="P749" i="136"/>
  <c r="P737" i="136"/>
  <c r="P751" i="135"/>
  <c r="P737" i="135"/>
  <c r="P753" i="136"/>
  <c r="P752" i="135"/>
  <c r="P751" i="136"/>
  <c r="P788" i="136"/>
  <c r="P789" i="135"/>
  <c r="P787" i="135"/>
  <c r="P790" i="136"/>
  <c r="P790" i="135"/>
  <c r="P801" i="135"/>
  <c r="P785" i="135"/>
  <c r="P783" i="136"/>
  <c r="P774" i="136"/>
  <c r="P785" i="136"/>
  <c r="P789" i="136"/>
  <c r="P787" i="136"/>
  <c r="P574" i="135"/>
  <c r="P583" i="136"/>
  <c r="P583" i="135"/>
  <c r="P574" i="136"/>
  <c r="L12" i="136"/>
  <c r="F12" i="136"/>
  <c r="F12" i="135"/>
  <c r="L12" i="135"/>
  <c r="F12" i="93"/>
  <c r="G12" i="93" s="1"/>
  <c r="P564" i="135"/>
  <c r="I104" i="6"/>
  <c r="P2965" i="135"/>
  <c r="P2966" i="135"/>
  <c r="P638" i="135"/>
  <c r="P420" i="136"/>
  <c r="P419" i="136"/>
  <c r="P417" i="135"/>
  <c r="P2966" i="136"/>
  <c r="P551" i="136"/>
  <c r="P649" i="135"/>
  <c r="P671" i="136"/>
  <c r="P646" i="135"/>
  <c r="P671" i="135"/>
  <c r="P638" i="136"/>
  <c r="P622" i="136"/>
  <c r="P707" i="136"/>
  <c r="P594" i="136"/>
  <c r="P606" i="135"/>
  <c r="P612" i="135"/>
  <c r="P600" i="135"/>
  <c r="P2963" i="136"/>
  <c r="P420" i="135"/>
  <c r="P417" i="136"/>
  <c r="P416" i="135"/>
  <c r="P416" i="136"/>
  <c r="P277" i="135"/>
  <c r="P162" i="136"/>
  <c r="P262" i="135"/>
  <c r="P262" i="136"/>
  <c r="P227" i="135"/>
  <c r="P223" i="136"/>
  <c r="P227" i="136"/>
  <c r="R837" i="136"/>
  <c r="R977" i="136"/>
  <c r="P344" i="135"/>
  <c r="P2882" i="135"/>
  <c r="P2878" i="135"/>
  <c r="P2869" i="136"/>
  <c r="P2820" i="135"/>
  <c r="P2820" i="136"/>
  <c r="P2815" i="136"/>
  <c r="L2800" i="135"/>
  <c r="F2800" i="135"/>
  <c r="L2800" i="136"/>
  <c r="F2800" i="136"/>
  <c r="O3705" i="92"/>
  <c r="F3326" i="93"/>
  <c r="G3326" i="93" s="1"/>
  <c r="I3705" i="92"/>
  <c r="F87" i="135"/>
  <c r="L87" i="136"/>
  <c r="F87" i="136"/>
  <c r="L87" i="135"/>
  <c r="F89" i="93"/>
  <c r="G89" i="93" s="1"/>
  <c r="I92" i="92"/>
  <c r="O92" i="92"/>
  <c r="O85" i="92"/>
  <c r="L80" i="136"/>
  <c r="F80" i="136"/>
  <c r="L80" i="135"/>
  <c r="F80" i="135"/>
  <c r="I85" i="92"/>
  <c r="F82" i="93"/>
  <c r="G82" i="93" s="1"/>
  <c r="L1558" i="136"/>
  <c r="F1558" i="136"/>
  <c r="L1558" i="135"/>
  <c r="F1558" i="135"/>
  <c r="F2016" i="93"/>
  <c r="G2016" i="93" s="1"/>
  <c r="I2249" i="92"/>
  <c r="O2249" i="92"/>
  <c r="O90" i="92"/>
  <c r="F85" i="136"/>
  <c r="L85" i="135"/>
  <c r="L85" i="136"/>
  <c r="F85" i="135"/>
  <c r="F87" i="93"/>
  <c r="G87" i="93" s="1"/>
  <c r="I90" i="92"/>
  <c r="L84" i="136"/>
  <c r="F84" i="136"/>
  <c r="L84" i="135"/>
  <c r="F84" i="135"/>
  <c r="O89" i="92"/>
  <c r="I89" i="92"/>
  <c r="F86" i="93"/>
  <c r="G86" i="93" s="1"/>
  <c r="P1481" i="135"/>
  <c r="P1477" i="135"/>
  <c r="P1461" i="135"/>
  <c r="P1337" i="135"/>
  <c r="P1273" i="135"/>
  <c r="P1273" i="136"/>
  <c r="P1462" i="136"/>
  <c r="L1465" i="136"/>
  <c r="F1465" i="136"/>
  <c r="L1465" i="135"/>
  <c r="F1465" i="135"/>
  <c r="O2117" i="92"/>
  <c r="I2117" i="92"/>
  <c r="F1901" i="93"/>
  <c r="G1901" i="93" s="1"/>
  <c r="P1461" i="136"/>
  <c r="L2961" i="136"/>
  <c r="F2961" i="136"/>
  <c r="L2961" i="135"/>
  <c r="F2961" i="135"/>
  <c r="F3488" i="93"/>
  <c r="G3488" i="93" s="1"/>
  <c r="O3870" i="92"/>
  <c r="I3870" i="92"/>
  <c r="P1453" i="135"/>
  <c r="P1446" i="135"/>
  <c r="P1440" i="135"/>
  <c r="P1234" i="136"/>
  <c r="P1028" i="136"/>
  <c r="P1028" i="135"/>
  <c r="P876" i="136"/>
  <c r="P876" i="135"/>
  <c r="P984" i="135"/>
  <c r="P1172" i="135"/>
  <c r="P1060" i="135"/>
  <c r="P946" i="135"/>
  <c r="P1171" i="136"/>
  <c r="P1155" i="135"/>
  <c r="P1147" i="135"/>
  <c r="P1147" i="136"/>
  <c r="P1153" i="135"/>
  <c r="P1149" i="136"/>
  <c r="P1146" i="136"/>
  <c r="P832" i="136"/>
  <c r="P831" i="136"/>
  <c r="P819" i="136"/>
  <c r="P816" i="135"/>
  <c r="L833" i="136"/>
  <c r="F833" i="136"/>
  <c r="L833" i="135"/>
  <c r="F833" i="135"/>
  <c r="I1027" i="92"/>
  <c r="F951" i="93"/>
  <c r="G951" i="93" s="1"/>
  <c r="O1027" i="92"/>
  <c r="P831" i="135"/>
  <c r="P825" i="136"/>
  <c r="L820" i="135"/>
  <c r="F820" i="135"/>
  <c r="L820" i="136"/>
  <c r="F820" i="136"/>
  <c r="O1014" i="92"/>
  <c r="I1014" i="92"/>
  <c r="F938" i="93"/>
  <c r="G938" i="93" s="1"/>
  <c r="P818" i="135"/>
  <c r="P818" i="136"/>
  <c r="P812" i="136"/>
  <c r="L792" i="135"/>
  <c r="F792" i="135"/>
  <c r="L792" i="136"/>
  <c r="F792" i="136"/>
  <c r="O938" i="92"/>
  <c r="I938" i="92"/>
  <c r="F862" i="93"/>
  <c r="G862" i="93" s="1"/>
  <c r="P783" i="135"/>
  <c r="P788" i="135"/>
  <c r="P746" i="136"/>
  <c r="L755" i="135"/>
  <c r="F755" i="135"/>
  <c r="L755" i="136"/>
  <c r="F755" i="136"/>
  <c r="O901" i="92"/>
  <c r="I901" i="92"/>
  <c r="F825" i="93"/>
  <c r="G825" i="93" s="1"/>
  <c r="P715" i="135"/>
  <c r="P712" i="135"/>
  <c r="P695" i="136"/>
  <c r="P683" i="135"/>
  <c r="P683" i="136"/>
  <c r="P646" i="136"/>
  <c r="P612" i="136"/>
  <c r="P600" i="136"/>
  <c r="P594" i="135"/>
  <c r="L587" i="136"/>
  <c r="F587" i="135"/>
  <c r="F587" i="136"/>
  <c r="L587" i="135"/>
  <c r="F615" i="93"/>
  <c r="G615" i="93" s="1"/>
  <c r="O669" i="92"/>
  <c r="I669" i="92"/>
  <c r="F13" i="135"/>
  <c r="L13" i="135"/>
  <c r="L13" i="136"/>
  <c r="F13" i="136"/>
  <c r="F13" i="93"/>
  <c r="G13" i="93" s="1"/>
  <c r="P2965" i="136"/>
  <c r="P2963" i="135"/>
  <c r="O7" i="92"/>
  <c r="L7" i="135"/>
  <c r="L7" i="136"/>
  <c r="F7" i="135"/>
  <c r="F7" i="136"/>
  <c r="F7" i="93"/>
  <c r="G7" i="93" s="1"/>
  <c r="P418" i="135"/>
  <c r="P419" i="135"/>
  <c r="P418" i="136"/>
  <c r="P405" i="135"/>
  <c r="L421" i="136"/>
  <c r="F421" i="136"/>
  <c r="L421" i="135"/>
  <c r="F421" i="135"/>
  <c r="I468" i="92"/>
  <c r="F423" i="93"/>
  <c r="G423" i="93" s="1"/>
  <c r="P405" i="136"/>
  <c r="R1878" i="136"/>
  <c r="P344" i="136"/>
  <c r="P307" i="135"/>
  <c r="P309" i="135"/>
  <c r="R2882" i="135"/>
  <c r="P340" i="136"/>
  <c r="P2159" i="135"/>
  <c r="R1066" i="136"/>
  <c r="J48" i="6"/>
  <c r="P1158" i="135"/>
  <c r="P1164" i="136"/>
  <c r="P1060" i="136"/>
  <c r="P1066" i="136"/>
  <c r="P1171" i="135"/>
  <c r="P1148" i="136"/>
  <c r="P1145" i="135"/>
  <c r="P1160" i="136"/>
  <c r="P1136" i="135"/>
  <c r="P1166" i="135"/>
  <c r="L1174" i="136"/>
  <c r="L1174" i="135"/>
  <c r="F1174" i="135"/>
  <c r="F1174" i="136"/>
  <c r="F1328" i="93"/>
  <c r="G1328" i="93" s="1"/>
  <c r="I1431" i="92"/>
  <c r="O1431" i="92"/>
  <c r="P1153" i="136"/>
  <c r="P1142" i="135"/>
  <c r="P1173" i="136"/>
  <c r="P1098" i="136"/>
  <c r="P1165" i="136"/>
  <c r="P1022" i="135"/>
  <c r="P1150" i="135"/>
  <c r="P1152" i="135"/>
  <c r="P1145" i="136"/>
  <c r="P1104" i="135"/>
  <c r="P1177" i="136"/>
  <c r="P1179" i="136"/>
  <c r="P984" i="136"/>
  <c r="P1149" i="135"/>
  <c r="P870" i="135"/>
  <c r="P1155" i="136"/>
  <c r="P1146" i="135"/>
  <c r="P1154" i="135"/>
  <c r="L1180" i="135"/>
  <c r="F1180" i="135"/>
  <c r="L1180" i="136"/>
  <c r="F1180" i="136"/>
  <c r="I1437" i="92"/>
  <c r="O1437" i="92"/>
  <c r="F1334" i="93"/>
  <c r="G1334" i="93" s="1"/>
  <c r="P870" i="136"/>
  <c r="P1066" i="135"/>
  <c r="P1142" i="136"/>
  <c r="P1136" i="136"/>
  <c r="P1165" i="135"/>
  <c r="P1154" i="136"/>
  <c r="P1022" i="136"/>
  <c r="P1151" i="136"/>
  <c r="P908" i="135"/>
  <c r="P1159" i="135"/>
  <c r="P840" i="135"/>
  <c r="L2960" i="135"/>
  <c r="F2960" i="135"/>
  <c r="F2960" i="136"/>
  <c r="L2960" i="136"/>
  <c r="F3487" i="93"/>
  <c r="G3487" i="93" s="1"/>
  <c r="I3869" i="92"/>
  <c r="O3869" i="92"/>
  <c r="P715" i="136"/>
  <c r="P652" i="136"/>
  <c r="P714" i="135"/>
  <c r="P718" i="136"/>
  <c r="R1394" i="135"/>
  <c r="R1195" i="135"/>
  <c r="P342" i="135"/>
  <c r="P341" i="135"/>
  <c r="R1872" i="135"/>
  <c r="P340" i="135"/>
  <c r="R2151" i="135"/>
  <c r="R939" i="136"/>
  <c r="R1425" i="136"/>
  <c r="P2179" i="136"/>
  <c r="R818" i="136"/>
  <c r="R966" i="136"/>
  <c r="R1028" i="136"/>
  <c r="R2882" i="136"/>
  <c r="P343" i="135"/>
  <c r="R1369" i="135"/>
  <c r="P716" i="135"/>
  <c r="P718" i="135"/>
  <c r="P710" i="135"/>
  <c r="P714" i="136"/>
  <c r="P713" i="135"/>
  <c r="P711" i="135"/>
  <c r="P650" i="136"/>
  <c r="P649" i="136"/>
  <c r="P717" i="135"/>
  <c r="P651" i="136"/>
  <c r="P650" i="135"/>
  <c r="L654" i="135"/>
  <c r="F654" i="135"/>
  <c r="L654" i="136"/>
  <c r="F654" i="136"/>
  <c r="O776" i="92"/>
  <c r="I776" i="92"/>
  <c r="F698" i="93"/>
  <c r="G698" i="93" s="1"/>
  <c r="P711" i="136"/>
  <c r="P648" i="136"/>
  <c r="P651" i="135"/>
  <c r="L719" i="135"/>
  <c r="L719" i="136"/>
  <c r="F719" i="135"/>
  <c r="F719" i="136"/>
  <c r="O865" i="92"/>
  <c r="I865" i="92"/>
  <c r="F789" i="93"/>
  <c r="G789" i="93" s="1"/>
  <c r="P648" i="135"/>
  <c r="P653" i="135"/>
  <c r="P652" i="135"/>
  <c r="P717" i="136"/>
  <c r="P653" i="136"/>
  <c r="P710" i="136"/>
  <c r="P716" i="136"/>
  <c r="P713" i="136"/>
  <c r="P712" i="136"/>
  <c r="L2178" i="136"/>
  <c r="F2178" i="136"/>
  <c r="F2178" i="135"/>
  <c r="L2178" i="135"/>
  <c r="N1458" i="136"/>
  <c r="H1458" i="136"/>
  <c r="N1458" i="135"/>
  <c r="H1458" i="135"/>
  <c r="F1371" i="136"/>
  <c r="L1371" i="136"/>
  <c r="F1371" i="135"/>
  <c r="L1371" i="135"/>
  <c r="T1177" i="135"/>
  <c r="R1177" i="135"/>
  <c r="T2147" i="135"/>
  <c r="R2147" i="135"/>
  <c r="R1173" i="135"/>
  <c r="T1173" i="135"/>
  <c r="T1054" i="135"/>
  <c r="R1054" i="135"/>
  <c r="T1233" i="135"/>
  <c r="R1233" i="135"/>
  <c r="T112" i="135"/>
  <c r="R112" i="135"/>
  <c r="R1171" i="135"/>
  <c r="T1171" i="135"/>
  <c r="T1142" i="135"/>
  <c r="R1142" i="135"/>
  <c r="T1821" i="135"/>
  <c r="R1821" i="135"/>
  <c r="H1395" i="136"/>
  <c r="N1395" i="136"/>
  <c r="N1395" i="135"/>
  <c r="H1395" i="135"/>
  <c r="T1395" i="135" s="1"/>
  <c r="N833" i="136"/>
  <c r="H833" i="136"/>
  <c r="H833" i="135"/>
  <c r="N833" i="135"/>
  <c r="N820" i="136"/>
  <c r="H820" i="136"/>
  <c r="T820" i="136" s="1"/>
  <c r="H820" i="135"/>
  <c r="N820" i="135"/>
  <c r="F2165" i="136"/>
  <c r="L2165" i="136"/>
  <c r="L2165" i="135"/>
  <c r="F2165" i="135"/>
  <c r="L2180" i="136"/>
  <c r="F2180" i="136"/>
  <c r="F2180" i="135"/>
  <c r="L2180" i="135"/>
  <c r="N2193" i="136"/>
  <c r="H2193" i="136"/>
  <c r="N2193" i="135"/>
  <c r="H2193" i="135"/>
  <c r="N1465" i="136"/>
  <c r="H1465" i="136"/>
  <c r="N1465" i="135"/>
  <c r="H1465" i="135"/>
  <c r="H979" i="136"/>
  <c r="T979" i="136" s="1"/>
  <c r="N979" i="136"/>
  <c r="N979" i="135"/>
  <c r="H979" i="135"/>
  <c r="N2958" i="136"/>
  <c r="H2958" i="136"/>
  <c r="N2958" i="135"/>
  <c r="H2958" i="135"/>
  <c r="L1275" i="136"/>
  <c r="F1275" i="136"/>
  <c r="L1275" i="135"/>
  <c r="F1275" i="135"/>
  <c r="L1224" i="136"/>
  <c r="F1224" i="136"/>
  <c r="L1224" i="135"/>
  <c r="F1224" i="135"/>
  <c r="N396" i="136"/>
  <c r="H396" i="136"/>
  <c r="N396" i="135"/>
  <c r="H396" i="135"/>
  <c r="F2205" i="136"/>
  <c r="L2205" i="136"/>
  <c r="L2205" i="135"/>
  <c r="F2205" i="135"/>
  <c r="P307" i="136"/>
  <c r="T2869" i="136"/>
  <c r="R2869" i="136"/>
  <c r="T1053" i="136"/>
  <c r="R1053" i="136"/>
  <c r="R2900" i="136"/>
  <c r="R2057" i="136"/>
  <c r="T2057" i="136"/>
  <c r="T2009" i="136"/>
  <c r="R2009" i="136"/>
  <c r="R564" i="136"/>
  <c r="T564" i="136"/>
  <c r="T825" i="136"/>
  <c r="R825" i="136"/>
  <c r="T1337" i="136"/>
  <c r="R1337" i="136"/>
  <c r="T2842" i="136"/>
  <c r="R2842" i="136"/>
  <c r="R1177" i="136"/>
  <c r="T1177" i="136"/>
  <c r="P306" i="136"/>
  <c r="R1136" i="136"/>
  <c r="T1136" i="136"/>
  <c r="T2061" i="136"/>
  <c r="R2061" i="136"/>
  <c r="R1826" i="136"/>
  <c r="T1826" i="136"/>
  <c r="R2051" i="136"/>
  <c r="T2051" i="136"/>
  <c r="T600" i="136"/>
  <c r="R600" i="136"/>
  <c r="P309" i="136"/>
  <c r="T1178" i="136"/>
  <c r="R1178" i="136"/>
  <c r="T1098" i="136"/>
  <c r="R1098" i="136"/>
  <c r="R2853" i="136"/>
  <c r="T2853" i="136"/>
  <c r="R1780" i="136"/>
  <c r="T1780" i="136"/>
  <c r="R1433" i="136"/>
  <c r="T1433" i="136"/>
  <c r="T1329" i="136"/>
  <c r="R1329" i="136"/>
  <c r="R1042" i="135"/>
  <c r="R837" i="135"/>
  <c r="T837" i="135"/>
  <c r="T1204" i="135"/>
  <c r="R1204" i="135"/>
  <c r="R1239" i="135"/>
  <c r="T1239" i="135"/>
  <c r="T2939" i="135"/>
  <c r="R2939" i="135"/>
  <c r="R2833" i="135"/>
  <c r="T2833" i="135"/>
  <c r="T2005" i="135"/>
  <c r="R2005" i="135"/>
  <c r="T594" i="135"/>
  <c r="R594" i="135"/>
  <c r="T990" i="135"/>
  <c r="R990" i="135"/>
  <c r="R1785" i="135"/>
  <c r="R1867" i="135"/>
  <c r="T1235" i="135"/>
  <c r="R1235" i="135"/>
  <c r="R606" i="135"/>
  <c r="T1924" i="135"/>
  <c r="R1924" i="135"/>
  <c r="R1873" i="135"/>
  <c r="T2107" i="135"/>
  <c r="R2107" i="135"/>
  <c r="R1172" i="135"/>
  <c r="T1172" i="135"/>
  <c r="T2954" i="135"/>
  <c r="R2954" i="135"/>
  <c r="R1786" i="135"/>
  <c r="R2152" i="135"/>
  <c r="N2189" i="136"/>
  <c r="H2189" i="136"/>
  <c r="H2189" i="135"/>
  <c r="N2189" i="135"/>
  <c r="N1427" i="136"/>
  <c r="H1427" i="136"/>
  <c r="N1427" i="135"/>
  <c r="H1427" i="135"/>
  <c r="F1403" i="136"/>
  <c r="L1403" i="136"/>
  <c r="F1403" i="135"/>
  <c r="L1403" i="135"/>
  <c r="R1825" i="135"/>
  <c r="T1825" i="135"/>
  <c r="L2169" i="136"/>
  <c r="F2169" i="136"/>
  <c r="L2169" i="135"/>
  <c r="F2169" i="135"/>
  <c r="N84" i="136"/>
  <c r="H84" i="136"/>
  <c r="N84" i="135"/>
  <c r="H84" i="135"/>
  <c r="H1017" i="136"/>
  <c r="N1017" i="136"/>
  <c r="H1017" i="135"/>
  <c r="N1017" i="135"/>
  <c r="F1288" i="136"/>
  <c r="L1288" i="136"/>
  <c r="L1288" i="135"/>
  <c r="F1288" i="135"/>
  <c r="T1231" i="136"/>
  <c r="R1231" i="136"/>
  <c r="T1234" i="136"/>
  <c r="R1234" i="136"/>
  <c r="R1266" i="136"/>
  <c r="T1266" i="136"/>
  <c r="T2838" i="136"/>
  <c r="R2838" i="136"/>
  <c r="T2059" i="136"/>
  <c r="R2059" i="136"/>
  <c r="T1361" i="136"/>
  <c r="R1361" i="136"/>
  <c r="T1118" i="136"/>
  <c r="R1118" i="136"/>
  <c r="T1042" i="136"/>
  <c r="R1042" i="136"/>
  <c r="T2014" i="136"/>
  <c r="R2014" i="136"/>
  <c r="T2829" i="136"/>
  <c r="R2829" i="136"/>
  <c r="T2106" i="136"/>
  <c r="R2106" i="136"/>
  <c r="R1204" i="136"/>
  <c r="T1204" i="136"/>
  <c r="T1239" i="136"/>
  <c r="R1239" i="136"/>
  <c r="T2939" i="136"/>
  <c r="R2939" i="136"/>
  <c r="T2833" i="136"/>
  <c r="R2833" i="136"/>
  <c r="T594" i="136"/>
  <c r="R594" i="136"/>
  <c r="T990" i="136"/>
  <c r="R990" i="136"/>
  <c r="T1785" i="136"/>
  <c r="R1785" i="136"/>
  <c r="T1867" i="136"/>
  <c r="R1867" i="136"/>
  <c r="T1235" i="136"/>
  <c r="R1235" i="136"/>
  <c r="T1173" i="136"/>
  <c r="R1173" i="136"/>
  <c r="T1054" i="136"/>
  <c r="R1054" i="136"/>
  <c r="R901" i="136"/>
  <c r="T901" i="136"/>
  <c r="R1825" i="136"/>
  <c r="T1825" i="136"/>
  <c r="T1369" i="136"/>
  <c r="R1369" i="136"/>
  <c r="R1233" i="136"/>
  <c r="T1233" i="136"/>
  <c r="R657" i="136"/>
  <c r="T657" i="136"/>
  <c r="T1784" i="136"/>
  <c r="R1784" i="136"/>
  <c r="T1172" i="136"/>
  <c r="R1172" i="136"/>
  <c r="T2954" i="136"/>
  <c r="R2954" i="136"/>
  <c r="T1786" i="136"/>
  <c r="R1786" i="136"/>
  <c r="T1171" i="136"/>
  <c r="R1171" i="136"/>
  <c r="T574" i="136"/>
  <c r="R574" i="136"/>
  <c r="T1142" i="136"/>
  <c r="R1142" i="136"/>
  <c r="T2862" i="136"/>
  <c r="R2862" i="136"/>
  <c r="R2103" i="136"/>
  <c r="T2103" i="136"/>
  <c r="T1918" i="136"/>
  <c r="R1918" i="136"/>
  <c r="R1298" i="136"/>
  <c r="T1298" i="136"/>
  <c r="R984" i="136"/>
  <c r="T984" i="136"/>
  <c r="R1821" i="136"/>
  <c r="T1821" i="136"/>
  <c r="R825" i="135"/>
  <c r="T825" i="135"/>
  <c r="T1361" i="135"/>
  <c r="R1361" i="135"/>
  <c r="T2829" i="135"/>
  <c r="R2829" i="135"/>
  <c r="T1092" i="135"/>
  <c r="R1092" i="135"/>
  <c r="R755" i="135"/>
  <c r="T755" i="135"/>
  <c r="T819" i="135"/>
  <c r="R819" i="135"/>
  <c r="T977" i="135"/>
  <c r="R977" i="135"/>
  <c r="T574" i="135"/>
  <c r="R574" i="135"/>
  <c r="T952" i="135"/>
  <c r="R952" i="135"/>
  <c r="R940" i="135"/>
  <c r="T940" i="135"/>
  <c r="T2862" i="135"/>
  <c r="R2862" i="135"/>
  <c r="R2103" i="135"/>
  <c r="T2103" i="135"/>
  <c r="N6" i="136"/>
  <c r="H6" i="136"/>
  <c r="T6" i="136" s="1"/>
  <c r="H6" i="135"/>
  <c r="N6" i="135"/>
  <c r="N1168" i="136"/>
  <c r="H1168" i="136"/>
  <c r="N1168" i="135"/>
  <c r="H1168" i="135"/>
  <c r="H86" i="136"/>
  <c r="N86" i="136"/>
  <c r="N86" i="135"/>
  <c r="H86" i="135"/>
  <c r="N102" i="136"/>
  <c r="H102" i="136"/>
  <c r="N102" i="135"/>
  <c r="H102" i="135"/>
  <c r="L1188" i="136"/>
  <c r="F1188" i="136"/>
  <c r="L1188" i="135"/>
  <c r="F1188" i="135"/>
  <c r="H1787" i="135"/>
  <c r="T1787" i="135" s="1"/>
  <c r="T792" i="135"/>
  <c r="R792" i="135"/>
  <c r="R1066" i="135"/>
  <c r="T1066" i="135"/>
  <c r="T939" i="135"/>
  <c r="R939" i="135"/>
  <c r="T2858" i="135"/>
  <c r="R2858" i="135"/>
  <c r="T2148" i="135"/>
  <c r="R2148" i="135"/>
  <c r="T1463" i="135"/>
  <c r="R1463" i="135"/>
  <c r="T831" i="135"/>
  <c r="R831" i="135"/>
  <c r="T719" i="135"/>
  <c r="R719" i="135"/>
  <c r="T1781" i="135"/>
  <c r="R1781" i="135"/>
  <c r="R1222" i="135"/>
  <c r="T1222" i="135"/>
  <c r="T2807" i="135"/>
  <c r="R2807" i="135"/>
  <c r="R1878" i="135"/>
  <c r="T1878" i="135"/>
  <c r="T914" i="135"/>
  <c r="R914" i="135"/>
  <c r="R1015" i="135"/>
  <c r="T1015" i="135"/>
  <c r="T2062" i="135"/>
  <c r="R2062" i="135"/>
  <c r="T2060" i="135"/>
  <c r="R2060" i="135"/>
  <c r="R2102" i="135"/>
  <c r="T2102" i="135"/>
  <c r="T1917" i="135"/>
  <c r="R1917" i="135"/>
  <c r="T7" i="135"/>
  <c r="R7" i="135"/>
  <c r="T583" i="135"/>
  <c r="R583" i="135"/>
  <c r="T908" i="135"/>
  <c r="R908" i="135"/>
  <c r="T1426" i="135"/>
  <c r="R1426" i="135"/>
  <c r="T2147" i="136"/>
  <c r="R2147" i="136"/>
  <c r="R1330" i="136"/>
  <c r="T1330" i="136"/>
  <c r="P343" i="136"/>
  <c r="T1092" i="136"/>
  <c r="R1092" i="136"/>
  <c r="T2013" i="136"/>
  <c r="R2013" i="136"/>
  <c r="T2005" i="136"/>
  <c r="R2005" i="136"/>
  <c r="R606" i="136"/>
  <c r="R755" i="136"/>
  <c r="T1022" i="136"/>
  <c r="R1022" i="136"/>
  <c r="T1924" i="136"/>
  <c r="R1924" i="136"/>
  <c r="T1922" i="136"/>
  <c r="R1922" i="136"/>
  <c r="T1873" i="136"/>
  <c r="R1873" i="136"/>
  <c r="R819" i="136"/>
  <c r="T2107" i="136"/>
  <c r="R2107" i="136"/>
  <c r="T112" i="136"/>
  <c r="R112" i="136"/>
  <c r="T952" i="136"/>
  <c r="R952" i="136"/>
  <c r="R940" i="136"/>
  <c r="T2152" i="136"/>
  <c r="R2152" i="136"/>
  <c r="T2143" i="136"/>
  <c r="R2143" i="136"/>
  <c r="H941" i="136"/>
  <c r="T941" i="136" s="1"/>
  <c r="N941" i="136"/>
  <c r="N941" i="135"/>
  <c r="H941" i="135"/>
  <c r="T1231" i="135"/>
  <c r="R1231" i="135"/>
  <c r="T2009" i="135"/>
  <c r="R2009" i="135"/>
  <c r="T1266" i="135"/>
  <c r="R1266" i="135"/>
  <c r="T600" i="135"/>
  <c r="R600" i="135"/>
  <c r="T2014" i="135"/>
  <c r="R2014" i="135"/>
  <c r="R1330" i="135"/>
  <c r="T1330" i="135"/>
  <c r="T1022" i="135"/>
  <c r="R1022" i="135"/>
  <c r="T657" i="135"/>
  <c r="R657" i="135"/>
  <c r="T2143" i="135"/>
  <c r="R2143" i="135"/>
  <c r="N1457" i="136"/>
  <c r="H1457" i="136"/>
  <c r="N1457" i="135"/>
  <c r="H1457" i="135"/>
  <c r="N1267" i="136"/>
  <c r="H1267" i="136"/>
  <c r="H1267" i="135"/>
  <c r="T1267" i="135" s="1"/>
  <c r="N1267" i="135"/>
  <c r="H1055" i="136"/>
  <c r="N1055" i="136"/>
  <c r="H1055" i="135"/>
  <c r="N1055" i="135"/>
  <c r="F1206" i="136"/>
  <c r="L1206" i="136"/>
  <c r="L1206" i="135"/>
  <c r="F1206" i="135"/>
  <c r="H1131" i="136"/>
  <c r="N1131" i="136"/>
  <c r="H1131" i="135"/>
  <c r="N1131" i="135"/>
  <c r="H81" i="136"/>
  <c r="N81" i="136"/>
  <c r="N81" i="135"/>
  <c r="H81" i="135"/>
  <c r="N93" i="136"/>
  <c r="H93" i="136"/>
  <c r="N93" i="135"/>
  <c r="H93" i="135"/>
  <c r="T93" i="135" s="1"/>
  <c r="H1174" i="136"/>
  <c r="N1174" i="136"/>
  <c r="N1174" i="135"/>
  <c r="H1174" i="135"/>
  <c r="N85" i="136"/>
  <c r="H85" i="136"/>
  <c r="H85" i="135"/>
  <c r="N85" i="135"/>
  <c r="L1197" i="136"/>
  <c r="F1197" i="136"/>
  <c r="L1197" i="135"/>
  <c r="F1197" i="135"/>
  <c r="N80" i="136"/>
  <c r="H80" i="136"/>
  <c r="N80" i="135"/>
  <c r="H80" i="135"/>
  <c r="T1176" i="135"/>
  <c r="R1176" i="135"/>
  <c r="T946" i="135"/>
  <c r="R946" i="135"/>
  <c r="T864" i="135"/>
  <c r="R864" i="135"/>
  <c r="R2894" i="135"/>
  <c r="T2894" i="135"/>
  <c r="T1462" i="135"/>
  <c r="R1462" i="135"/>
  <c r="T863" i="135"/>
  <c r="R863" i="135"/>
  <c r="T812" i="135"/>
  <c r="R812" i="135"/>
  <c r="R1104" i="135"/>
  <c r="R1130" i="135"/>
  <c r="T1130" i="135"/>
  <c r="T928" i="135"/>
  <c r="R928" i="135"/>
  <c r="R2011" i="135"/>
  <c r="T2011" i="135"/>
  <c r="R1871" i="135"/>
  <c r="T2016" i="135"/>
  <c r="R2016" i="135"/>
  <c r="T1919" i="135"/>
  <c r="R1919" i="135"/>
  <c r="T1401" i="135"/>
  <c r="R1401" i="135"/>
  <c r="T1237" i="135"/>
  <c r="R1237" i="135"/>
  <c r="T612" i="135"/>
  <c r="R612" i="135"/>
  <c r="R2097" i="135"/>
  <c r="T2097" i="135"/>
  <c r="T1179" i="135"/>
  <c r="R1179" i="135"/>
  <c r="R1775" i="135"/>
  <c r="T1775" i="135"/>
  <c r="T902" i="135"/>
  <c r="R902" i="135"/>
  <c r="T2890" i="135"/>
  <c r="R2890" i="135"/>
  <c r="T2015" i="135"/>
  <c r="R2015" i="135"/>
  <c r="T2056" i="135"/>
  <c r="R2056" i="135"/>
  <c r="T890" i="135"/>
  <c r="R890" i="135"/>
  <c r="T2010" i="135"/>
  <c r="R2010" i="135"/>
  <c r="T816" i="135"/>
  <c r="R816" i="135"/>
  <c r="T2108" i="135"/>
  <c r="R2108" i="135"/>
  <c r="T1238" i="135"/>
  <c r="R1238" i="135"/>
  <c r="T1004" i="135"/>
  <c r="R1004" i="135"/>
  <c r="T2849" i="135"/>
  <c r="R2849" i="135"/>
  <c r="T1923" i="135"/>
  <c r="R1923" i="135"/>
  <c r="T1913" i="135"/>
  <c r="R1913" i="135"/>
  <c r="R1362" i="135"/>
  <c r="T1362" i="135"/>
  <c r="R1016" i="135"/>
  <c r="T1016" i="135"/>
  <c r="R1779" i="135"/>
  <c r="T1779" i="135"/>
  <c r="T870" i="135"/>
  <c r="R870" i="135"/>
  <c r="T654" i="135"/>
  <c r="R654" i="135"/>
  <c r="T1080" i="135"/>
  <c r="R1080" i="135"/>
  <c r="T2873" i="135"/>
  <c r="R2873" i="135"/>
  <c r="T1129" i="135"/>
  <c r="R1129" i="135"/>
  <c r="T2055" i="135"/>
  <c r="R2055" i="135"/>
  <c r="T1305" i="135"/>
  <c r="R1305" i="135"/>
  <c r="T2105" i="135"/>
  <c r="R2105" i="135"/>
  <c r="T1273" i="135"/>
  <c r="R1273" i="135"/>
  <c r="R1337" i="135"/>
  <c r="T1337" i="135"/>
  <c r="T966" i="135"/>
  <c r="R966" i="135"/>
  <c r="T818" i="135"/>
  <c r="R818" i="135"/>
  <c r="T2106" i="135"/>
  <c r="R2106" i="135"/>
  <c r="T984" i="135"/>
  <c r="R984" i="135"/>
  <c r="F2167" i="136"/>
  <c r="L2167" i="136"/>
  <c r="L2167" i="135"/>
  <c r="F2167" i="135"/>
  <c r="N1331" i="136"/>
  <c r="H1331" i="136"/>
  <c r="N1331" i="135"/>
  <c r="H1331" i="135"/>
  <c r="F2174" i="136"/>
  <c r="L2174" i="136"/>
  <c r="L2174" i="135"/>
  <c r="F2174" i="135"/>
  <c r="L93" i="136"/>
  <c r="F93" i="136"/>
  <c r="L93" i="135"/>
  <c r="F93" i="135"/>
  <c r="L2170" i="136"/>
  <c r="F2170" i="136"/>
  <c r="L2170" i="135"/>
  <c r="F2170" i="135"/>
  <c r="H2200" i="136"/>
  <c r="N2200" i="136"/>
  <c r="N2200" i="135"/>
  <c r="H2200" i="135"/>
  <c r="N96" i="136"/>
  <c r="H96" i="136"/>
  <c r="N96" i="135"/>
  <c r="H96" i="135"/>
  <c r="N1299" i="136"/>
  <c r="H1299" i="136"/>
  <c r="H1299" i="135"/>
  <c r="N1299" i="135"/>
  <c r="N1093" i="136"/>
  <c r="H1093" i="136"/>
  <c r="N1093" i="135"/>
  <c r="H1093" i="135"/>
  <c r="F852" i="136"/>
  <c r="L852" i="136"/>
  <c r="L852" i="135"/>
  <c r="F852" i="135"/>
  <c r="T2858" i="136"/>
  <c r="R2858" i="136"/>
  <c r="T2148" i="136"/>
  <c r="R2148" i="136"/>
  <c r="T1463" i="136"/>
  <c r="R1463" i="136"/>
  <c r="T864" i="136"/>
  <c r="R864" i="136"/>
  <c r="T831" i="136"/>
  <c r="R831" i="136"/>
  <c r="T719" i="136"/>
  <c r="R719" i="136"/>
  <c r="P2159" i="136"/>
  <c r="T2807" i="136"/>
  <c r="R2807" i="136"/>
  <c r="T914" i="136"/>
  <c r="R914" i="136"/>
  <c r="T1015" i="136"/>
  <c r="R1015" i="136"/>
  <c r="T2062" i="136"/>
  <c r="R2062" i="136"/>
  <c r="R2060" i="136"/>
  <c r="T2060" i="136"/>
  <c r="T2102" i="136"/>
  <c r="R2102" i="136"/>
  <c r="T1917" i="136"/>
  <c r="R1917" i="136"/>
  <c r="T1462" i="136"/>
  <c r="R1462" i="136"/>
  <c r="T812" i="136"/>
  <c r="R812" i="136"/>
  <c r="R7" i="136"/>
  <c r="T583" i="136"/>
  <c r="R583" i="136"/>
  <c r="T1104" i="136"/>
  <c r="R1104" i="136"/>
  <c r="T908" i="136"/>
  <c r="R908" i="136"/>
  <c r="T1130" i="136"/>
  <c r="R1130" i="136"/>
  <c r="R928" i="136"/>
  <c r="T2011" i="136"/>
  <c r="R2011" i="136"/>
  <c r="T1871" i="136"/>
  <c r="R1871" i="136"/>
  <c r="T1426" i="136"/>
  <c r="R1426" i="136"/>
  <c r="P840" i="136"/>
  <c r="T1783" i="135"/>
  <c r="R1783" i="135"/>
  <c r="R1060" i="135"/>
  <c r="T2933" i="135"/>
  <c r="R2933" i="135"/>
  <c r="R2878" i="135"/>
  <c r="T1921" i="135"/>
  <c r="R1921" i="135"/>
  <c r="R2101" i="135"/>
  <c r="T2101" i="135"/>
  <c r="T829" i="135"/>
  <c r="R829" i="135"/>
  <c r="T1091" i="135"/>
  <c r="R1091" i="135"/>
  <c r="T978" i="135"/>
  <c r="R978" i="135"/>
  <c r="T1236" i="135"/>
  <c r="R1236" i="135"/>
  <c r="R2904" i="135"/>
  <c r="T2904" i="135"/>
  <c r="R2153" i="135"/>
  <c r="R1827" i="135"/>
  <c r="T1827" i="135"/>
  <c r="T1185" i="135"/>
  <c r="R1185" i="135"/>
  <c r="N2197" i="136"/>
  <c r="H2197" i="136"/>
  <c r="N2197" i="135"/>
  <c r="H2197" i="135"/>
  <c r="H903" i="136"/>
  <c r="N903" i="136"/>
  <c r="N903" i="135"/>
  <c r="H903" i="135"/>
  <c r="T2051" i="135"/>
  <c r="R2051" i="135"/>
  <c r="T2013" i="135"/>
  <c r="R2013" i="135"/>
  <c r="T901" i="135"/>
  <c r="R901" i="135"/>
  <c r="T1784" i="135"/>
  <c r="R1784" i="135"/>
  <c r="T1918" i="135"/>
  <c r="R1918" i="135"/>
  <c r="H2195" i="136"/>
  <c r="N2195" i="136"/>
  <c r="N2195" i="135"/>
  <c r="H2195" i="135"/>
  <c r="N2198" i="136"/>
  <c r="H2198" i="136"/>
  <c r="N2198" i="135"/>
  <c r="H2198" i="135"/>
  <c r="L1215" i="136"/>
  <c r="F1215" i="136"/>
  <c r="L1215" i="135"/>
  <c r="F1215" i="135"/>
  <c r="N12" i="136"/>
  <c r="H12" i="136"/>
  <c r="T12" i="136" s="1"/>
  <c r="N12" i="135"/>
  <c r="H12" i="135"/>
  <c r="L345" i="136"/>
  <c r="F345" i="136"/>
  <c r="L345" i="135"/>
  <c r="F345" i="135"/>
  <c r="H1240" i="136"/>
  <c r="N1240" i="136"/>
  <c r="N1240" i="135"/>
  <c r="H1240" i="135"/>
  <c r="F1255" i="136"/>
  <c r="L1255" i="136"/>
  <c r="L1255" i="135"/>
  <c r="F1255" i="135"/>
  <c r="N1180" i="136"/>
  <c r="H1180" i="136"/>
  <c r="N1180" i="135"/>
  <c r="H1180" i="135"/>
  <c r="N95" i="136"/>
  <c r="H95" i="136"/>
  <c r="H95" i="135"/>
  <c r="N95" i="135"/>
  <c r="F1339" i="136"/>
  <c r="L1339" i="136"/>
  <c r="F1339" i="135"/>
  <c r="L1339" i="135"/>
  <c r="F1384" i="136"/>
  <c r="L1384" i="136"/>
  <c r="L1384" i="135"/>
  <c r="F1384" i="135"/>
  <c r="T1176" i="136"/>
  <c r="R1176" i="136"/>
  <c r="R792" i="136"/>
  <c r="T792" i="136"/>
  <c r="T946" i="136"/>
  <c r="R946" i="136"/>
  <c r="R1781" i="136"/>
  <c r="T1781" i="136"/>
  <c r="R1222" i="136"/>
  <c r="T1222" i="136"/>
  <c r="T2894" i="136"/>
  <c r="R2894" i="136"/>
  <c r="T863" i="136"/>
  <c r="R863" i="136"/>
  <c r="T2016" i="136"/>
  <c r="R2016" i="136"/>
  <c r="T1401" i="136"/>
  <c r="R1401" i="136"/>
  <c r="T1237" i="136"/>
  <c r="R1237" i="136"/>
  <c r="T1783" i="136"/>
  <c r="R1783" i="136"/>
  <c r="T612" i="136"/>
  <c r="R612" i="136"/>
  <c r="T2097" i="136"/>
  <c r="R2097" i="136"/>
  <c r="T1179" i="136"/>
  <c r="R1179" i="136"/>
  <c r="R1775" i="136"/>
  <c r="T1775" i="136"/>
  <c r="R1060" i="136"/>
  <c r="T1060" i="136"/>
  <c r="T902" i="136"/>
  <c r="R902" i="136"/>
  <c r="T2890" i="136"/>
  <c r="R2890" i="136"/>
  <c r="T2015" i="136"/>
  <c r="R2015" i="136"/>
  <c r="R2056" i="136"/>
  <c r="T2056" i="136"/>
  <c r="R1394" i="136"/>
  <c r="T1394" i="136"/>
  <c r="T2933" i="136"/>
  <c r="R2933" i="136"/>
  <c r="R2108" i="136"/>
  <c r="T2108" i="136"/>
  <c r="T1004" i="136"/>
  <c r="R1004" i="136"/>
  <c r="T1923" i="136"/>
  <c r="R1923" i="136"/>
  <c r="T1921" i="136"/>
  <c r="R1921" i="136"/>
  <c r="T2101" i="136"/>
  <c r="R2101" i="136"/>
  <c r="T1913" i="136"/>
  <c r="R1913" i="136"/>
  <c r="T1362" i="136"/>
  <c r="R1362" i="136"/>
  <c r="T829" i="136"/>
  <c r="R829" i="136"/>
  <c r="T1016" i="136"/>
  <c r="R1016" i="136"/>
  <c r="T1091" i="136"/>
  <c r="R1091" i="136"/>
  <c r="T1872" i="136"/>
  <c r="R1872" i="136"/>
  <c r="T1080" i="136"/>
  <c r="R1080" i="136"/>
  <c r="T2873" i="136"/>
  <c r="R2873" i="136"/>
  <c r="T2904" i="136"/>
  <c r="R2904" i="136"/>
  <c r="T2153" i="136"/>
  <c r="R2153" i="136"/>
  <c r="T2151" i="136"/>
  <c r="R2151" i="136"/>
  <c r="R2055" i="136"/>
  <c r="T2055" i="136"/>
  <c r="T1305" i="136"/>
  <c r="R1305" i="136"/>
  <c r="T1185" i="136"/>
  <c r="R1185" i="136"/>
  <c r="H13" i="136"/>
  <c r="T13" i="136" s="1"/>
  <c r="N13" i="136"/>
  <c r="H13" i="135"/>
  <c r="N13" i="135"/>
  <c r="T564" i="135"/>
  <c r="R564" i="135"/>
  <c r="T1922" i="135"/>
  <c r="R1922" i="135"/>
  <c r="T1298" i="135"/>
  <c r="R1298" i="135"/>
  <c r="H1363" i="136"/>
  <c r="N1363" i="136"/>
  <c r="N1363" i="135"/>
  <c r="H1363" i="135"/>
  <c r="N2199" i="136"/>
  <c r="H2199" i="136"/>
  <c r="H2199" i="135"/>
  <c r="N2199" i="135"/>
  <c r="L100" i="136"/>
  <c r="F100" i="136"/>
  <c r="L100" i="135"/>
  <c r="F100" i="135"/>
  <c r="N1167" i="136"/>
  <c r="H1167" i="136"/>
  <c r="N1167" i="135"/>
  <c r="H1167" i="135"/>
  <c r="H865" i="136"/>
  <c r="N865" i="136"/>
  <c r="H865" i="135"/>
  <c r="N865" i="135"/>
  <c r="N587" i="136"/>
  <c r="H587" i="136"/>
  <c r="T587" i="136" s="1"/>
  <c r="N587" i="135"/>
  <c r="H587" i="135"/>
  <c r="T587" i="135" s="1"/>
  <c r="N2194" i="136"/>
  <c r="H2194" i="136"/>
  <c r="N2194" i="135"/>
  <c r="H2194" i="135"/>
  <c r="T2194" i="135" s="1"/>
  <c r="N100" i="136"/>
  <c r="H100" i="136"/>
  <c r="N100" i="135"/>
  <c r="H100" i="135"/>
  <c r="L1307" i="136"/>
  <c r="F1307" i="136"/>
  <c r="L1307" i="135"/>
  <c r="F1307" i="135"/>
  <c r="R1234" i="135"/>
  <c r="T1234" i="135"/>
  <c r="T2869" i="135"/>
  <c r="R2869" i="135"/>
  <c r="T1053" i="135"/>
  <c r="R1053" i="135"/>
  <c r="T2900" i="135"/>
  <c r="R2900" i="135"/>
  <c r="R2057" i="135"/>
  <c r="T2057" i="135"/>
  <c r="T1425" i="135"/>
  <c r="R1425" i="135"/>
  <c r="T2842" i="135"/>
  <c r="R2842" i="135"/>
  <c r="P306" i="135"/>
  <c r="T1136" i="135"/>
  <c r="R1136" i="135"/>
  <c r="T1028" i="135"/>
  <c r="R1028" i="135"/>
  <c r="T2838" i="135"/>
  <c r="R2838" i="135"/>
  <c r="T2061" i="135"/>
  <c r="R2061" i="135"/>
  <c r="T2059" i="135"/>
  <c r="R2059" i="135"/>
  <c r="T1826" i="135"/>
  <c r="R1826" i="135"/>
  <c r="P2179" i="135"/>
  <c r="T1178" i="135"/>
  <c r="R1178" i="135"/>
  <c r="T1098" i="135"/>
  <c r="R1098" i="135"/>
  <c r="R1118" i="135"/>
  <c r="T1118" i="135"/>
  <c r="R2853" i="135"/>
  <c r="T2853" i="135"/>
  <c r="T1780" i="135"/>
  <c r="R1780" i="135"/>
  <c r="T1433" i="135"/>
  <c r="R1433" i="135"/>
  <c r="R1329" i="135"/>
  <c r="T1329" i="135"/>
  <c r="T1919" i="136"/>
  <c r="R1919" i="136"/>
  <c r="T890" i="136"/>
  <c r="R890" i="136"/>
  <c r="T2010" i="136"/>
  <c r="R2010" i="136"/>
  <c r="T816" i="136"/>
  <c r="R816" i="136"/>
  <c r="T1195" i="136"/>
  <c r="R1195" i="136"/>
  <c r="P342" i="136"/>
  <c r="T1238" i="136"/>
  <c r="R1238" i="136"/>
  <c r="T2878" i="136"/>
  <c r="R2878" i="136"/>
  <c r="R2849" i="136"/>
  <c r="R1779" i="136"/>
  <c r="T1779" i="136"/>
  <c r="R870" i="136"/>
  <c r="P341" i="136"/>
  <c r="R978" i="136"/>
  <c r="T654" i="136"/>
  <c r="R654" i="136"/>
  <c r="T1236" i="136"/>
  <c r="R1236" i="136"/>
  <c r="T1129" i="136"/>
  <c r="R1129" i="136"/>
  <c r="R1827" i="136"/>
  <c r="T1827" i="136"/>
  <c r="T2105" i="136"/>
  <c r="R2105" i="136"/>
  <c r="R1273" i="136"/>
  <c r="O8" i="92"/>
  <c r="L8" i="136"/>
  <c r="F8" i="136"/>
  <c r="L8" i="135"/>
  <c r="F8" i="135"/>
  <c r="F8" i="93"/>
  <c r="G8" i="93" s="1"/>
  <c r="N8" i="136"/>
  <c r="H8" i="136"/>
  <c r="T8" i="136" s="1"/>
  <c r="N8" i="135"/>
  <c r="H8" i="135"/>
  <c r="O10" i="92"/>
  <c r="L10" i="136"/>
  <c r="L10" i="135"/>
  <c r="F10" i="136"/>
  <c r="F10" i="135"/>
  <c r="F10" i="93"/>
  <c r="G10" i="93" s="1"/>
  <c r="P551" i="135"/>
  <c r="K1201" i="92"/>
  <c r="J1113" i="93"/>
  <c r="K1113" i="93" s="1"/>
  <c r="K3867" i="92"/>
  <c r="J3485" i="93"/>
  <c r="K3485" i="93" s="1"/>
  <c r="K443" i="92"/>
  <c r="J398" i="93"/>
  <c r="K398" i="93" s="1"/>
  <c r="K1959" i="92"/>
  <c r="J1751" i="93"/>
  <c r="K1751" i="93" s="1"/>
  <c r="K1425" i="92"/>
  <c r="J1322" i="93"/>
  <c r="K1322" i="93" s="1"/>
  <c r="K89" i="92"/>
  <c r="J86" i="93"/>
  <c r="K86" i="93" s="1"/>
  <c r="K1246" i="92"/>
  <c r="J1155" i="93"/>
  <c r="K1155" i="93" s="1"/>
  <c r="K1883" i="92"/>
  <c r="J1679" i="93"/>
  <c r="K1679" i="93" s="1"/>
  <c r="K1291" i="92"/>
  <c r="J1197" i="93"/>
  <c r="K1197" i="93" s="1"/>
  <c r="K1381" i="92"/>
  <c r="J1281" i="93"/>
  <c r="K1281" i="93" s="1"/>
  <c r="K86" i="92"/>
  <c r="J83" i="93"/>
  <c r="K83" i="93" s="1"/>
  <c r="K91" i="92"/>
  <c r="J88" i="93"/>
  <c r="K88" i="93" s="1"/>
  <c r="K107" i="92"/>
  <c r="J104" i="93"/>
  <c r="K104" i="93" s="1"/>
  <c r="K2497" i="92"/>
  <c r="J2248" i="93"/>
  <c r="K2248" i="93" s="1"/>
  <c r="K101" i="92"/>
  <c r="J98" i="93"/>
  <c r="K98" i="93" s="1"/>
  <c r="J8" i="93"/>
  <c r="K8" i="93" s="1"/>
  <c r="K1921" i="92"/>
  <c r="J1715" i="93"/>
  <c r="K1715" i="93" s="1"/>
  <c r="K98" i="92"/>
  <c r="J95" i="93"/>
  <c r="K95" i="93" s="1"/>
  <c r="K1431" i="92"/>
  <c r="J1328" i="93"/>
  <c r="K1328" i="93" s="1"/>
  <c r="K90" i="92"/>
  <c r="J87" i="93"/>
  <c r="K87" i="93" s="1"/>
  <c r="K85" i="92"/>
  <c r="J82" i="93"/>
  <c r="K82" i="93" s="1"/>
  <c r="K2986" i="92"/>
  <c r="J2685" i="93"/>
  <c r="K2685" i="93" s="1"/>
  <c r="J12" i="93"/>
  <c r="K12" i="93" s="1"/>
  <c r="K1336" i="92"/>
  <c r="J1239" i="93"/>
  <c r="K1239" i="93" s="1"/>
  <c r="K2109" i="92"/>
  <c r="J1893" i="93"/>
  <c r="K1893" i="93" s="1"/>
  <c r="J6" i="93"/>
  <c r="K6" i="93" s="1"/>
  <c r="K2988" i="92"/>
  <c r="J2687" i="93"/>
  <c r="K2687" i="93" s="1"/>
  <c r="K1424" i="92"/>
  <c r="J1321" i="93"/>
  <c r="K1321" i="93" s="1"/>
  <c r="K1066" i="92"/>
  <c r="J987" i="93"/>
  <c r="K987" i="93" s="1"/>
  <c r="K669" i="92"/>
  <c r="J615" i="93"/>
  <c r="K615" i="93" s="1"/>
  <c r="K1498" i="92"/>
  <c r="J1395" i="93"/>
  <c r="K1395" i="93" s="1"/>
  <c r="K1437" i="92"/>
  <c r="J1334" i="93"/>
  <c r="K1334" i="93" s="1"/>
  <c r="K100" i="92"/>
  <c r="J97" i="93"/>
  <c r="K97" i="93" s="1"/>
  <c r="K2991" i="92"/>
  <c r="J2688" i="93"/>
  <c r="K2688" i="93" s="1"/>
  <c r="K2983" i="92"/>
  <c r="J2682" i="93"/>
  <c r="K2682" i="93" s="1"/>
  <c r="K1997" i="92"/>
  <c r="J1787" i="93"/>
  <c r="K1787" i="93" s="1"/>
  <c r="K2985" i="92"/>
  <c r="J2684" i="93"/>
  <c r="K2684" i="93" s="1"/>
  <c r="K2977" i="92"/>
  <c r="J2676" i="93"/>
  <c r="K2676" i="93" s="1"/>
  <c r="J13" i="93"/>
  <c r="K13" i="93" s="1"/>
  <c r="K1111" i="92"/>
  <c r="J1029" i="93"/>
  <c r="K1029" i="93" s="1"/>
  <c r="K2110" i="92"/>
  <c r="J1894" i="93"/>
  <c r="K1894" i="93" s="1"/>
  <c r="K1156" i="92"/>
  <c r="J1071" i="93"/>
  <c r="K1071" i="93" s="1"/>
  <c r="K2982" i="92"/>
  <c r="J2681" i="93"/>
  <c r="K2681" i="93" s="1"/>
  <c r="K105" i="92"/>
  <c r="J102" i="93"/>
  <c r="K102" i="93" s="1"/>
  <c r="K2035" i="92"/>
  <c r="J1823" i="93"/>
  <c r="K1823" i="93" s="1"/>
  <c r="K1027" i="92"/>
  <c r="J951" i="93"/>
  <c r="K951" i="93" s="1"/>
  <c r="K1014" i="92"/>
  <c r="J938" i="93"/>
  <c r="K938" i="93" s="1"/>
  <c r="K2981" i="92"/>
  <c r="J2680" i="93"/>
  <c r="K2680" i="93" s="1"/>
  <c r="K2117" i="92"/>
  <c r="J1901" i="93"/>
  <c r="K1901" i="93" s="1"/>
  <c r="K2073" i="92"/>
  <c r="J1859" i="93"/>
  <c r="K1859" i="93" s="1"/>
  <c r="J2493" i="93"/>
  <c r="K2493" i="93" s="1"/>
  <c r="Q1959" i="92"/>
  <c r="Q2109" i="92"/>
  <c r="Q1201" i="92"/>
  <c r="F1833" i="93"/>
  <c r="G1833" i="93" s="1"/>
  <c r="I2046" i="92"/>
  <c r="I98" i="92"/>
  <c r="F95" i="93"/>
  <c r="G95" i="93" s="1"/>
  <c r="I2955" i="92"/>
  <c r="F2656" i="93"/>
  <c r="G2656" i="93" s="1"/>
  <c r="Q2991" i="92"/>
  <c r="Q101" i="92"/>
  <c r="Q1381" i="92"/>
  <c r="Q89" i="92"/>
  <c r="O1482" i="92"/>
  <c r="I1482" i="92"/>
  <c r="F1379" i="93"/>
  <c r="G1379" i="93" s="1"/>
  <c r="O2959" i="92"/>
  <c r="I2959" i="92"/>
  <c r="F2660" i="93"/>
  <c r="G2660" i="93" s="1"/>
  <c r="Q2983" i="92"/>
  <c r="Q2986" i="92"/>
  <c r="O1473" i="92"/>
  <c r="I1473" i="92"/>
  <c r="F1370" i="93"/>
  <c r="G1370" i="93" s="1"/>
  <c r="Q8" i="92"/>
  <c r="Q1921" i="92"/>
  <c r="Q1883" i="92"/>
  <c r="Q1291" i="92"/>
  <c r="Q443" i="92"/>
  <c r="Q1997" i="92"/>
  <c r="Q2988" i="92"/>
  <c r="Q90" i="92"/>
  <c r="O1455" i="92"/>
  <c r="I1455" i="92"/>
  <c r="F1352" i="93"/>
  <c r="G1352" i="93" s="1"/>
  <c r="I2024" i="92"/>
  <c r="F1812" i="93"/>
  <c r="G1812" i="93" s="1"/>
  <c r="I2008" i="92"/>
  <c r="F1797" i="93"/>
  <c r="G1797" i="93" s="1"/>
  <c r="I2996" i="92"/>
  <c r="F2693" i="93"/>
  <c r="G2693" i="93" s="1"/>
  <c r="F1689" i="93"/>
  <c r="G1689" i="93" s="1"/>
  <c r="I1894" i="92"/>
  <c r="O2963" i="92"/>
  <c r="I2963" i="92"/>
  <c r="F2664" i="93"/>
  <c r="G2664" i="93" s="1"/>
  <c r="Q2985" i="92"/>
  <c r="Q2977" i="92"/>
  <c r="O105" i="92"/>
  <c r="I105" i="92"/>
  <c r="F102" i="93"/>
  <c r="G102" i="93" s="1"/>
  <c r="Q1424" i="92"/>
  <c r="Q1066" i="92"/>
  <c r="O388" i="92"/>
  <c r="I388" i="92"/>
  <c r="F347" i="93"/>
  <c r="G347" i="93" s="1"/>
  <c r="Q1498" i="92"/>
  <c r="I1868" i="92"/>
  <c r="F1665" i="93"/>
  <c r="G1665" i="93" s="1"/>
  <c r="Q1336" i="92"/>
  <c r="I1910" i="92"/>
  <c r="F1704" i="93"/>
  <c r="G1704" i="93" s="1"/>
  <c r="Q2552" i="92"/>
  <c r="Q1027" i="92"/>
  <c r="Q1014" i="92"/>
  <c r="I2947" i="92"/>
  <c r="F2650" i="93"/>
  <c r="G2650" i="93" s="1"/>
  <c r="I2965" i="92"/>
  <c r="F2666" i="93"/>
  <c r="G2666" i="93" s="1"/>
  <c r="Q2981" i="92"/>
  <c r="Q1111" i="92"/>
  <c r="Q2110" i="92"/>
  <c r="Q1156" i="92"/>
  <c r="Q1437" i="92"/>
  <c r="I1932" i="92"/>
  <c r="F1725" i="93"/>
  <c r="G1725" i="93" s="1"/>
  <c r="Q2497" i="92"/>
  <c r="O1464" i="92"/>
  <c r="I1464" i="92"/>
  <c r="F1361" i="93"/>
  <c r="G1361" i="93" s="1"/>
  <c r="Q1425" i="92"/>
  <c r="Q3867" i="92"/>
  <c r="Q2035" i="92"/>
  <c r="F2655" i="93"/>
  <c r="G2655" i="93" s="1"/>
  <c r="I2952" i="92"/>
  <c r="I2949" i="92"/>
  <c r="F2652" i="93"/>
  <c r="G2652" i="93" s="1"/>
  <c r="Q2117" i="92"/>
  <c r="Q2982" i="92"/>
  <c r="I1970" i="92"/>
  <c r="F1761" i="93"/>
  <c r="G1761" i="93" s="1"/>
  <c r="O1446" i="92"/>
  <c r="I1446" i="92"/>
  <c r="F1343" i="93"/>
  <c r="G1343" i="93" s="1"/>
  <c r="O1050" i="92"/>
  <c r="I1050" i="92"/>
  <c r="F972" i="93"/>
  <c r="G972" i="93" s="1"/>
  <c r="U75" i="52"/>
  <c r="F3050" i="157" s="1"/>
  <c r="G3050" i="157" s="1"/>
  <c r="O2996" i="92"/>
  <c r="O86" i="52"/>
  <c r="F3007" i="157" s="1"/>
  <c r="G3007" i="157" s="1"/>
  <c r="O2952" i="92"/>
  <c r="O2965" i="92"/>
  <c r="L2035" i="4"/>
  <c r="H2035" i="5" s="1"/>
  <c r="I2035" i="5" s="1"/>
  <c r="O89" i="52"/>
  <c r="F3010" i="157" s="1"/>
  <c r="G3010" i="157" s="1"/>
  <c r="O2955" i="92"/>
  <c r="O83" i="52"/>
  <c r="F3004" i="157" s="1"/>
  <c r="G3004" i="157" s="1"/>
  <c r="O2949" i="92"/>
  <c r="O81" i="52"/>
  <c r="F3002" i="157" s="1"/>
  <c r="G3002" i="157" s="1"/>
  <c r="O2947" i="92"/>
  <c r="O1910" i="92"/>
  <c r="Q2073" i="92"/>
  <c r="O1894" i="92"/>
  <c r="O1932" i="92"/>
  <c r="O2024" i="92"/>
  <c r="O2046" i="92"/>
  <c r="O1868" i="92"/>
  <c r="O1970" i="92"/>
  <c r="O2008" i="92"/>
  <c r="Q1431" i="92"/>
  <c r="Q1246" i="92"/>
  <c r="Q669" i="92"/>
  <c r="Q107" i="92"/>
  <c r="Q105" i="92"/>
  <c r="Q12" i="92"/>
  <c r="Q98" i="92"/>
  <c r="Q85" i="92"/>
  <c r="Q13" i="92"/>
  <c r="Q91" i="92"/>
  <c r="Q100" i="92"/>
  <c r="O98" i="92"/>
  <c r="Q6" i="92"/>
  <c r="Q86" i="92"/>
  <c r="L13" i="4"/>
  <c r="H13" i="5" s="1"/>
  <c r="I13" i="5" s="1"/>
  <c r="O13" i="92"/>
  <c r="O12" i="92"/>
  <c r="J127" i="6"/>
  <c r="I127" i="6"/>
  <c r="J122" i="6"/>
  <c r="L1568" i="4"/>
  <c r="H1568" i="5" s="1"/>
  <c r="I1568" i="5" s="1"/>
  <c r="L1512" i="4"/>
  <c r="H1512" i="5" s="1"/>
  <c r="I1512" i="5" s="1"/>
  <c r="L1510" i="4"/>
  <c r="H1510" i="5" s="1"/>
  <c r="I1510" i="5" s="1"/>
  <c r="L38" i="4"/>
  <c r="H38" i="5" s="1"/>
  <c r="I38" i="5" s="1"/>
  <c r="L3093" i="4"/>
  <c r="H3093" i="5" s="1"/>
  <c r="I3093" i="5" s="1"/>
  <c r="L401" i="4"/>
  <c r="H401" i="5" s="1"/>
  <c r="I401" i="5" s="1"/>
  <c r="I156" i="6"/>
  <c r="F27" i="43"/>
  <c r="F1944" i="157" s="1"/>
  <c r="G1944" i="157" s="1"/>
  <c r="L1253" i="4"/>
  <c r="H1253" i="5" s="1"/>
  <c r="I1253" i="5" s="1"/>
  <c r="J65" i="6"/>
  <c r="J27" i="43"/>
  <c r="F2020" i="157" s="1"/>
  <c r="G2020" i="157" s="1"/>
  <c r="G139" i="6"/>
  <c r="N527" i="4"/>
  <c r="M527" i="5" s="1"/>
  <c r="N527" i="5" s="1"/>
  <c r="L1319" i="4"/>
  <c r="H1319" i="5" s="1"/>
  <c r="I1319" i="5" s="1"/>
  <c r="N2862" i="4"/>
  <c r="M2862" i="5" s="1"/>
  <c r="N2862" i="5" s="1"/>
  <c r="F30" i="10"/>
  <c r="J102" i="157" s="1"/>
  <c r="K102" i="157" s="1"/>
  <c r="J76" i="6"/>
  <c r="N61" i="4"/>
  <c r="M61" i="5" s="1"/>
  <c r="N61" i="5" s="1"/>
  <c r="J13" i="42"/>
  <c r="F1489" i="157" s="1"/>
  <c r="G1489" i="157" s="1"/>
  <c r="D11" i="13"/>
  <c r="F271" i="157" s="1"/>
  <c r="G271" i="157" s="1"/>
  <c r="L1828" i="4"/>
  <c r="H1828" i="5" s="1"/>
  <c r="I1828" i="5" s="1"/>
  <c r="J61" i="6"/>
  <c r="J114" i="6"/>
  <c r="L2015" i="4"/>
  <c r="H2015" i="5" s="1"/>
  <c r="I2015" i="5" s="1"/>
  <c r="L1720" i="4"/>
  <c r="H1720" i="5" s="1"/>
  <c r="I1720" i="5" s="1"/>
  <c r="L1717" i="4"/>
  <c r="H1717" i="5" s="1"/>
  <c r="I1717" i="5" s="1"/>
  <c r="N2024" i="4"/>
  <c r="M2024" i="5" s="1"/>
  <c r="N2024" i="5" s="1"/>
  <c r="N2025" i="4"/>
  <c r="M2025" i="5" s="1"/>
  <c r="N2025" i="5" s="1"/>
  <c r="L1722" i="4"/>
  <c r="H1722" i="5" s="1"/>
  <c r="I1722" i="5" s="1"/>
  <c r="N59" i="4"/>
  <c r="M59" i="5" s="1"/>
  <c r="N59" i="5" s="1"/>
  <c r="N54" i="4"/>
  <c r="M54" i="5" s="1"/>
  <c r="N54" i="5" s="1"/>
  <c r="J52" i="6"/>
  <c r="R49" i="40"/>
  <c r="N3091" i="4"/>
  <c r="M3091" i="5" s="1"/>
  <c r="N3091" i="5" s="1"/>
  <c r="D13" i="42"/>
  <c r="F1462" i="157" s="1"/>
  <c r="G1462" i="157" s="1"/>
  <c r="N51" i="4"/>
  <c r="M51" i="5" s="1"/>
  <c r="N51" i="5" s="1"/>
  <c r="L1168" i="4"/>
  <c r="H1168" i="5" s="1"/>
  <c r="I1168" i="5" s="1"/>
  <c r="N38" i="4"/>
  <c r="M38" i="5" s="1"/>
  <c r="N38" i="5" s="1"/>
  <c r="L455" i="4"/>
  <c r="H455" i="5" s="1"/>
  <c r="I455" i="5" s="1"/>
  <c r="G142" i="6"/>
  <c r="I142" i="6" s="1"/>
  <c r="N1036" i="4"/>
  <c r="M1036" i="5" s="1"/>
  <c r="N1036" i="5" s="1"/>
  <c r="L1141" i="4"/>
  <c r="H1141" i="5" s="1"/>
  <c r="I1141" i="5" s="1"/>
  <c r="N1502" i="4"/>
  <c r="M1502" i="5" s="1"/>
  <c r="N1502" i="5" s="1"/>
  <c r="N960" i="4"/>
  <c r="M960" i="5" s="1"/>
  <c r="N960" i="5" s="1"/>
  <c r="J44" i="4"/>
  <c r="N44" i="4"/>
  <c r="M44" i="5" s="1"/>
  <c r="N44" i="5" s="1"/>
  <c r="J82" i="6"/>
  <c r="N43" i="4"/>
  <c r="M43" i="5" s="1"/>
  <c r="N43" i="5" s="1"/>
  <c r="L27" i="43"/>
  <c r="F2058" i="157" s="1"/>
  <c r="G2058" i="157" s="1"/>
  <c r="L1352" i="4"/>
  <c r="H1352" i="5" s="1"/>
  <c r="I1352" i="5" s="1"/>
  <c r="N53" i="4"/>
  <c r="M53" i="5" s="1"/>
  <c r="N53" i="5" s="1"/>
  <c r="F23" i="10"/>
  <c r="J94" i="157" s="1"/>
  <c r="K94" i="157" s="1"/>
  <c r="G136" i="6"/>
  <c r="N1117" i="4"/>
  <c r="M1117" i="5" s="1"/>
  <c r="N1117" i="5" s="1"/>
  <c r="N1123" i="4"/>
  <c r="M1123" i="5" s="1"/>
  <c r="N1123" i="5" s="1"/>
  <c r="L795" i="4"/>
  <c r="H795" i="5" s="1"/>
  <c r="I795" i="5" s="1"/>
  <c r="N1726" i="4"/>
  <c r="M1726" i="5" s="1"/>
  <c r="N1726" i="5" s="1"/>
  <c r="L43" i="4"/>
  <c r="H43" i="5" s="1"/>
  <c r="I43" i="5" s="1"/>
  <c r="N42" i="4"/>
  <c r="M42" i="5" s="1"/>
  <c r="N42" i="5" s="1"/>
  <c r="N1376" i="4"/>
  <c r="M1376" i="5" s="1"/>
  <c r="N1376" i="5" s="1"/>
  <c r="L1199" i="4"/>
  <c r="H1199" i="5" s="1"/>
  <c r="I1199" i="5" s="1"/>
  <c r="N8" i="4"/>
  <c r="M8" i="5" s="1"/>
  <c r="N8" i="5" s="1"/>
  <c r="G17" i="6"/>
  <c r="K9" i="157"/>
  <c r="L1187" i="4"/>
  <c r="H1187" i="5" s="1"/>
  <c r="I1187" i="5" s="1"/>
  <c r="L6" i="42"/>
  <c r="F1491" i="157" s="1"/>
  <c r="G1491" i="157" s="1"/>
  <c r="L1502" i="4"/>
  <c r="H1502" i="5" s="1"/>
  <c r="I1502" i="5" s="1"/>
  <c r="D36" i="13"/>
  <c r="F306" i="157" s="1"/>
  <c r="G306" i="157" s="1"/>
  <c r="N1568" i="4"/>
  <c r="M1568" i="5" s="1"/>
  <c r="N1568" i="5" s="1"/>
  <c r="F21" i="10"/>
  <c r="L775" i="4"/>
  <c r="H775" i="5" s="1"/>
  <c r="I775" i="5" s="1"/>
  <c r="D22" i="10"/>
  <c r="F93" i="157" s="1"/>
  <c r="G93" i="157" s="1"/>
  <c r="N246" i="4"/>
  <c r="M246" i="5" s="1"/>
  <c r="N246" i="5" s="1"/>
  <c r="L10" i="4"/>
  <c r="H10" i="5" s="1"/>
  <c r="I10" i="5" s="1"/>
  <c r="N775" i="4"/>
  <c r="M775" i="5" s="1"/>
  <c r="N775" i="5" s="1"/>
  <c r="L59" i="4"/>
  <c r="H59" i="5" s="1"/>
  <c r="I59" i="5" s="1"/>
  <c r="N39" i="4"/>
  <c r="M39" i="5" s="1"/>
  <c r="N39" i="5" s="1"/>
  <c r="L1725" i="4"/>
  <c r="H1725" i="5" s="1"/>
  <c r="I1725" i="5" s="1"/>
  <c r="N6" i="4"/>
  <c r="M6" i="5" s="1"/>
  <c r="N6" i="5" s="1"/>
  <c r="L12" i="4"/>
  <c r="H12" i="5" s="1"/>
  <c r="I12" i="5" s="1"/>
  <c r="N762" i="4"/>
  <c r="M762" i="5" s="1"/>
  <c r="N762" i="5" s="1"/>
  <c r="L8" i="4"/>
  <c r="H8" i="5" s="1"/>
  <c r="I8" i="5" s="1"/>
  <c r="L762" i="4"/>
  <c r="H762" i="5" s="1"/>
  <c r="I762" i="5" s="1"/>
  <c r="L7" i="4"/>
  <c r="H7" i="5" s="1"/>
  <c r="I7" i="5" s="1"/>
  <c r="J247" i="4"/>
  <c r="N13" i="4"/>
  <c r="M13" i="5" s="1"/>
  <c r="N13" i="5" s="1"/>
  <c r="L42" i="4"/>
  <c r="H42" i="5" s="1"/>
  <c r="I42" i="5" s="1"/>
  <c r="N12" i="4"/>
  <c r="M12" i="5" s="1"/>
  <c r="N12" i="5" s="1"/>
  <c r="I65" i="6"/>
  <c r="J149" i="6"/>
  <c r="I149" i="6"/>
  <c r="I162" i="6"/>
  <c r="J62" i="4"/>
  <c r="L1718" i="4"/>
  <c r="H1718" i="5" s="1"/>
  <c r="I1718" i="5" s="1"/>
  <c r="N1310" i="4"/>
  <c r="M1310" i="5" s="1"/>
  <c r="N1310" i="5" s="1"/>
  <c r="I69" i="6"/>
  <c r="J69" i="6"/>
  <c r="H13" i="4"/>
  <c r="J6" i="4"/>
  <c r="N1074" i="4"/>
  <c r="M1074" i="5" s="1"/>
  <c r="N1074" i="5" s="1"/>
  <c r="J12" i="4"/>
  <c r="L1150" i="4"/>
  <c r="H1150" i="5" s="1"/>
  <c r="I1150" i="5" s="1"/>
  <c r="F13" i="42"/>
  <c r="F1471" i="157" s="1"/>
  <c r="G1471" i="157" s="1"/>
  <c r="N884" i="4"/>
  <c r="M884" i="5" s="1"/>
  <c r="N884" i="5" s="1"/>
  <c r="L60" i="26"/>
  <c r="F390" i="157" s="1"/>
  <c r="G390" i="157" s="1"/>
  <c r="L340" i="4"/>
  <c r="H340" i="5" s="1"/>
  <c r="I340" i="5" s="1"/>
  <c r="N1184" i="4"/>
  <c r="M1184" i="5" s="1"/>
  <c r="N1184" i="5" s="1"/>
  <c r="G130" i="6"/>
  <c r="L1416" i="4"/>
  <c r="H1416" i="5" s="1"/>
  <c r="I1416" i="5" s="1"/>
  <c r="N1211" i="4"/>
  <c r="M1211" i="5" s="1"/>
  <c r="N1211" i="5" s="1"/>
  <c r="H247" i="4"/>
  <c r="N1407" i="4"/>
  <c r="M1407" i="5" s="1"/>
  <c r="N1407" i="5" s="1"/>
  <c r="U23" i="52"/>
  <c r="F2950" i="157" s="1"/>
  <c r="G2950" i="157" s="1"/>
  <c r="N2021" i="4"/>
  <c r="M2021" i="5" s="1"/>
  <c r="N2021" i="5" s="1"/>
  <c r="F35" i="10"/>
  <c r="J108" i="157" s="1"/>
  <c r="K108" i="157" s="1"/>
  <c r="L1874" i="4"/>
  <c r="H1874" i="5" s="1"/>
  <c r="I1874" i="5" s="1"/>
  <c r="H39" i="4"/>
  <c r="N1110" i="4"/>
  <c r="M1110" i="5" s="1"/>
  <c r="N1110" i="5" s="1"/>
  <c r="N1111" i="4"/>
  <c r="M1111" i="5" s="1"/>
  <c r="N1111" i="5" s="1"/>
  <c r="N1244" i="4"/>
  <c r="M1244" i="5" s="1"/>
  <c r="N1244" i="5" s="1"/>
  <c r="H1601" i="4"/>
  <c r="H3083" i="4"/>
  <c r="H3084" i="4"/>
  <c r="G108" i="6"/>
  <c r="I108" i="6" s="1"/>
  <c r="I48" i="6"/>
  <c r="N1343" i="4"/>
  <c r="M1343" i="5" s="1"/>
  <c r="N1343" i="5" s="1"/>
  <c r="N998" i="4"/>
  <c r="M998" i="5" s="1"/>
  <c r="N998" i="5" s="1"/>
  <c r="H1518" i="4"/>
  <c r="L1132" i="4"/>
  <c r="H1132" i="5" s="1"/>
  <c r="I1132" i="5" s="1"/>
  <c r="B13" i="42"/>
  <c r="F1453" i="157" s="1"/>
  <c r="G1453" i="157" s="1"/>
  <c r="L1159" i="4"/>
  <c r="H1159" i="5" s="1"/>
  <c r="I1159" i="5" s="1"/>
  <c r="H13" i="42"/>
  <c r="F1480" i="157" s="1"/>
  <c r="G1480" i="157" s="1"/>
  <c r="J42" i="4"/>
  <c r="L1220" i="4"/>
  <c r="H1220" i="5" s="1"/>
  <c r="I1220" i="5" s="1"/>
  <c r="D27" i="43"/>
  <c r="D44" i="43"/>
  <c r="F1920" i="157" s="1"/>
  <c r="G1920" i="157" s="1"/>
  <c r="L1760" i="4"/>
  <c r="H1760" i="5" s="1"/>
  <c r="I1760" i="5" s="1"/>
  <c r="H12" i="4"/>
  <c r="I159" i="6"/>
  <c r="J159" i="6"/>
  <c r="N1416" i="4"/>
  <c r="M1416" i="5" s="1"/>
  <c r="N1416" i="5" s="1"/>
  <c r="J156" i="6"/>
  <c r="J245" i="4"/>
  <c r="H7" i="4"/>
  <c r="H1502" i="4"/>
  <c r="N1277" i="4"/>
  <c r="M1277" i="5" s="1"/>
  <c r="N1277" i="5" s="1"/>
  <c r="L2862" i="4"/>
  <c r="H2862" i="5" s="1"/>
  <c r="I2862" i="5" s="1"/>
  <c r="L1794" i="4"/>
  <c r="H1794" i="5" s="1"/>
  <c r="I1794" i="5" s="1"/>
  <c r="L698" i="4"/>
  <c r="H698" i="5" s="1"/>
  <c r="I698" i="5" s="1"/>
  <c r="L315" i="4"/>
  <c r="H315" i="5" s="1"/>
  <c r="I315" i="5" s="1"/>
  <c r="L333" i="4"/>
  <c r="H333" i="5" s="1"/>
  <c r="I333" i="5" s="1"/>
  <c r="H3094" i="4"/>
  <c r="N846" i="4"/>
  <c r="M846" i="5" s="1"/>
  <c r="N846" i="5" s="1"/>
  <c r="N808" i="4"/>
  <c r="M808" i="5" s="1"/>
  <c r="N808" i="5" s="1"/>
  <c r="N1408" i="4"/>
  <c r="M1408" i="5" s="1"/>
  <c r="N1408" i="5" s="1"/>
  <c r="H3085" i="4"/>
  <c r="L1233" i="4"/>
  <c r="H1233" i="5" s="1"/>
  <c r="I1233" i="5" s="1"/>
  <c r="D42" i="43"/>
  <c r="F1919" i="157" s="1"/>
  <c r="G1919" i="157" s="1"/>
  <c r="N179" i="4"/>
  <c r="M179" i="5" s="1"/>
  <c r="N179" i="5" s="1"/>
  <c r="N922" i="4"/>
  <c r="M922" i="5" s="1"/>
  <c r="N922" i="5" s="1"/>
  <c r="H42" i="4"/>
  <c r="L662" i="4"/>
  <c r="H662" i="5" s="1"/>
  <c r="I662" i="5" s="1"/>
  <c r="N2023" i="4"/>
  <c r="M2023" i="5" s="1"/>
  <c r="N2023" i="5" s="1"/>
  <c r="N2030" i="4"/>
  <c r="M2030" i="5" s="1"/>
  <c r="N2030" i="5" s="1"/>
  <c r="L1696" i="4"/>
  <c r="H1696" i="5" s="1"/>
  <c r="I1696" i="5" s="1"/>
  <c r="N2031" i="4"/>
  <c r="M2031" i="5" s="1"/>
  <c r="N2031" i="5" s="1"/>
  <c r="N2028" i="4"/>
  <c r="M2028" i="5" s="1"/>
  <c r="N2028" i="5" s="1"/>
  <c r="N2026" i="4"/>
  <c r="M2026" i="5" s="1"/>
  <c r="N2026" i="5" s="1"/>
  <c r="U41" i="52"/>
  <c r="F2967" i="157" s="1"/>
  <c r="G2967" i="157" s="1"/>
  <c r="U44" i="52"/>
  <c r="F2970" i="157" s="1"/>
  <c r="G2970" i="157" s="1"/>
  <c r="L1711" i="4"/>
  <c r="H1711" i="5" s="1"/>
  <c r="I1711" i="5" s="1"/>
  <c r="L1704" i="4"/>
  <c r="H1704" i="5" s="1"/>
  <c r="I1704" i="5" s="1"/>
  <c r="U18" i="52"/>
  <c r="F2945" i="157" s="1"/>
  <c r="G2945" i="157" s="1"/>
  <c r="N2029" i="4"/>
  <c r="M2029" i="5" s="1"/>
  <c r="N2029" i="5" s="1"/>
  <c r="U19" i="52"/>
  <c r="F2946" i="157" s="1"/>
  <c r="G2946" i="157" s="1"/>
  <c r="L2004" i="4"/>
  <c r="H2004" i="5" s="1"/>
  <c r="I2004" i="5" s="1"/>
  <c r="U42" i="52"/>
  <c r="F2968" i="157" s="1"/>
  <c r="G2968" i="157" s="1"/>
  <c r="L1712" i="4"/>
  <c r="H1712" i="5" s="1"/>
  <c r="I1712" i="5" s="1"/>
  <c r="U47" i="52"/>
  <c r="F2973" i="157" s="1"/>
  <c r="G2973" i="157" s="1"/>
  <c r="L2013" i="4"/>
  <c r="H2013" i="5" s="1"/>
  <c r="I2013" i="5" s="1"/>
  <c r="L1723" i="4"/>
  <c r="H1723" i="5" s="1"/>
  <c r="I1723" i="5" s="1"/>
  <c r="L2012" i="4"/>
  <c r="H2012" i="5" s="1"/>
  <c r="I2012" i="5" s="1"/>
  <c r="L2008" i="4"/>
  <c r="H2008" i="5" s="1"/>
  <c r="I2008" i="5" s="1"/>
  <c r="L2006" i="4"/>
  <c r="H2006" i="5" s="1"/>
  <c r="I2006" i="5" s="1"/>
  <c r="I95" i="6"/>
  <c r="H10" i="4"/>
  <c r="N1099" i="4"/>
  <c r="M1099" i="5" s="1"/>
  <c r="N1099" i="5" s="1"/>
  <c r="L2009" i="4"/>
  <c r="H2009" i="5" s="1"/>
  <c r="I2009" i="5" s="1"/>
  <c r="L1332" i="4"/>
  <c r="H1332" i="5" s="1"/>
  <c r="I1332" i="5" s="1"/>
  <c r="J42" i="43"/>
  <c r="F2033" i="157" s="1"/>
  <c r="G2033" i="157" s="1"/>
  <c r="J44" i="43"/>
  <c r="F2034" i="157" s="1"/>
  <c r="G2034" i="157" s="1"/>
  <c r="B42" i="43"/>
  <c r="F1881" i="157" s="1"/>
  <c r="G1881" i="157" s="1"/>
  <c r="B44" i="43"/>
  <c r="F1882" i="157" s="1"/>
  <c r="G1882" i="157" s="1"/>
  <c r="L1200" i="4"/>
  <c r="H1200" i="5" s="1"/>
  <c r="I1200" i="5" s="1"/>
  <c r="H27" i="43"/>
  <c r="F1982" i="157" s="1"/>
  <c r="G1982" i="157" s="1"/>
  <c r="L1286" i="4"/>
  <c r="H1286" i="5" s="1"/>
  <c r="I1286" i="5" s="1"/>
  <c r="N1397" i="4"/>
  <c r="M1397" i="5" s="1"/>
  <c r="N1397" i="5" s="1"/>
  <c r="N46" i="44"/>
  <c r="J2111" i="157" s="1"/>
  <c r="K2111" i="157" s="1"/>
  <c r="L1895" i="4"/>
  <c r="H1895" i="5" s="1"/>
  <c r="I1895" i="5" s="1"/>
  <c r="G111" i="6"/>
  <c r="L3094" i="4"/>
  <c r="H3094" i="5" s="1"/>
  <c r="I3094" i="5" s="1"/>
  <c r="N148" i="4"/>
  <c r="M148" i="5" s="1"/>
  <c r="N148" i="5" s="1"/>
  <c r="D10" i="11"/>
  <c r="D14" i="11" s="1"/>
  <c r="L1117" i="4"/>
  <c r="H1117" i="5" s="1"/>
  <c r="I1117" i="5" s="1"/>
  <c r="L45" i="4"/>
  <c r="H45" i="5" s="1"/>
  <c r="I45" i="5" s="1"/>
  <c r="G22" i="6"/>
  <c r="L51" i="4"/>
  <c r="H51" i="5" s="1"/>
  <c r="I51" i="5" s="1"/>
  <c r="I152" i="6"/>
  <c r="G133" i="6"/>
  <c r="L1123" i="4"/>
  <c r="H1123" i="5" s="1"/>
  <c r="I1123" i="5" s="1"/>
  <c r="L527" i="4"/>
  <c r="H527" i="5" s="1"/>
  <c r="I527" i="5" s="1"/>
  <c r="L596" i="4"/>
  <c r="H596" i="5" s="1"/>
  <c r="I596" i="5" s="1"/>
  <c r="G91" i="6"/>
  <c r="H51" i="4"/>
  <c r="S166" i="92" l="1"/>
  <c r="P154" i="135"/>
  <c r="P154" i="136"/>
  <c r="F253" i="157"/>
  <c r="G253" i="157" s="1"/>
  <c r="L229" i="136"/>
  <c r="F229" i="136"/>
  <c r="P229" i="136" s="1"/>
  <c r="E253" i="92"/>
  <c r="L229" i="135"/>
  <c r="F229" i="135"/>
  <c r="O253" i="92"/>
  <c r="F231" i="93"/>
  <c r="G231" i="93" s="1"/>
  <c r="I253" i="92"/>
  <c r="L190" i="4"/>
  <c r="H190" i="5" s="1"/>
  <c r="I190" i="5" s="1"/>
  <c r="F198" i="157"/>
  <c r="G198" i="157" s="1"/>
  <c r="L182" i="135"/>
  <c r="L142" i="4"/>
  <c r="H142" i="5" s="1"/>
  <c r="I142" i="5" s="1"/>
  <c r="F182" i="136"/>
  <c r="P182" i="136" s="1"/>
  <c r="F182" i="135"/>
  <c r="I198" i="92"/>
  <c r="E198" i="92"/>
  <c r="F184" i="93"/>
  <c r="G184" i="93" s="1"/>
  <c r="O198" i="92"/>
  <c r="L182" i="136"/>
  <c r="F243" i="157"/>
  <c r="G243" i="157" s="1"/>
  <c r="L220" i="135"/>
  <c r="E243" i="92"/>
  <c r="F220" i="135"/>
  <c r="L220" i="136"/>
  <c r="F220" i="136"/>
  <c r="F222" i="93"/>
  <c r="G222" i="93" s="1"/>
  <c r="I243" i="92"/>
  <c r="L181" i="4"/>
  <c r="H181" i="5" s="1"/>
  <c r="I181" i="5" s="1"/>
  <c r="O243" i="92"/>
  <c r="S185" i="92"/>
  <c r="F17" i="157"/>
  <c r="G17" i="157" s="1"/>
  <c r="E17" i="92"/>
  <c r="Z17" i="92" s="1"/>
  <c r="L17" i="136"/>
  <c r="L17" i="135"/>
  <c r="F17" i="136"/>
  <c r="F17" i="135"/>
  <c r="O17" i="92"/>
  <c r="I17" i="92"/>
  <c r="F17" i="93"/>
  <c r="G17" i="93" s="1"/>
  <c r="L17" i="4"/>
  <c r="H17" i="5" s="1"/>
  <c r="I17" i="5" s="1"/>
  <c r="F20" i="9"/>
  <c r="P170" i="135"/>
  <c r="G212" i="6"/>
  <c r="F3857" i="157"/>
  <c r="G3857" i="157" s="1"/>
  <c r="E3857" i="92"/>
  <c r="G213" i="6"/>
  <c r="E3858" i="92"/>
  <c r="F3858" i="157"/>
  <c r="G211" i="6"/>
  <c r="E3856" i="92"/>
  <c r="F3856" i="157"/>
  <c r="G214" i="6"/>
  <c r="F3859" i="157"/>
  <c r="G3859" i="157" s="1"/>
  <c r="E3859" i="92"/>
  <c r="E3860" i="92"/>
  <c r="F3860" i="157"/>
  <c r="G3860" i="157" s="1"/>
  <c r="G215" i="6"/>
  <c r="C13" i="63"/>
  <c r="C19" i="63" s="1"/>
  <c r="J1426" i="157"/>
  <c r="K1426" i="157" s="1"/>
  <c r="AF98" i="92"/>
  <c r="AF105" i="92"/>
  <c r="F214" i="6" s="1"/>
  <c r="F213" i="6"/>
  <c r="F212" i="6"/>
  <c r="G3858" i="157"/>
  <c r="G3856" i="157"/>
  <c r="AF89" i="92"/>
  <c r="Z2249" i="92"/>
  <c r="AF2249" i="92"/>
  <c r="N2017" i="135"/>
  <c r="N2017" i="136"/>
  <c r="H2063" i="135"/>
  <c r="Q2827" i="92"/>
  <c r="G2662" i="92"/>
  <c r="N1760" i="4"/>
  <c r="M1760" i="5" s="1"/>
  <c r="N1760" i="5" s="1"/>
  <c r="N2063" i="136"/>
  <c r="H2063" i="136"/>
  <c r="T2063" i="136" s="1"/>
  <c r="J2297" i="93"/>
  <c r="K2297" i="93" s="1"/>
  <c r="H1833" i="135"/>
  <c r="J2542" i="93"/>
  <c r="K2542" i="93" s="1"/>
  <c r="K2552" i="92"/>
  <c r="U2552" i="92" s="1"/>
  <c r="N1833" i="135"/>
  <c r="N1930" i="4"/>
  <c r="M1930" i="5" s="1"/>
  <c r="N1930" i="5" s="1"/>
  <c r="K2827" i="92"/>
  <c r="H1833" i="136"/>
  <c r="T1833" i="136" s="1"/>
  <c r="N1833" i="136"/>
  <c r="J92" i="157"/>
  <c r="K92" i="157" s="1"/>
  <c r="G177" i="6"/>
  <c r="J178" i="6" s="1"/>
  <c r="K2937" i="92"/>
  <c r="H2017" i="135"/>
  <c r="T2017" i="135" s="1"/>
  <c r="N1896" i="4"/>
  <c r="M1896" i="5" s="1"/>
  <c r="N1896" i="5" s="1"/>
  <c r="N1998" i="4"/>
  <c r="M1998" i="5" s="1"/>
  <c r="N1998" i="5" s="1"/>
  <c r="Q2607" i="92"/>
  <c r="K2772" i="92"/>
  <c r="H2017" i="136"/>
  <c r="T2017" i="136" s="1"/>
  <c r="J2346" i="93"/>
  <c r="K2346" i="93" s="1"/>
  <c r="N2155" i="135"/>
  <c r="H1879" i="135"/>
  <c r="T1879" i="135" s="1"/>
  <c r="K2607" i="92"/>
  <c r="H2155" i="135"/>
  <c r="T2155" i="135" s="1"/>
  <c r="N1879" i="135"/>
  <c r="Q2937" i="92"/>
  <c r="H2155" i="136"/>
  <c r="T2155" i="136" s="1"/>
  <c r="H1879" i="136"/>
  <c r="T1879" i="136" s="1"/>
  <c r="N1794" i="4"/>
  <c r="M1794" i="5" s="1"/>
  <c r="N1794" i="5" s="1"/>
  <c r="J2640" i="93"/>
  <c r="K2640" i="93" s="1"/>
  <c r="N1879" i="136"/>
  <c r="N1787" i="135"/>
  <c r="R1787" i="135" s="1"/>
  <c r="N1787" i="136"/>
  <c r="R1787" i="136" s="1"/>
  <c r="Q2662" i="92"/>
  <c r="J2395" i="93"/>
  <c r="K2395" i="93" s="1"/>
  <c r="K2662" i="92"/>
  <c r="H1925" i="135"/>
  <c r="T1925" i="135" s="1"/>
  <c r="N1925" i="135"/>
  <c r="H1925" i="136"/>
  <c r="T1925" i="136" s="1"/>
  <c r="N1828" i="4"/>
  <c r="M1828" i="5" s="1"/>
  <c r="N1828" i="5" s="1"/>
  <c r="N1925" i="136"/>
  <c r="Q2882" i="92"/>
  <c r="N2109" i="136"/>
  <c r="N1964" i="4"/>
  <c r="M1964" i="5" s="1"/>
  <c r="N1964" i="5" s="1"/>
  <c r="H2109" i="136"/>
  <c r="J2591" i="93"/>
  <c r="K2591" i="93" s="1"/>
  <c r="H2109" i="135"/>
  <c r="T2109" i="135" s="1"/>
  <c r="K2882" i="92"/>
  <c r="G2607" i="92"/>
  <c r="J2552" i="157"/>
  <c r="K2552" i="157" s="1"/>
  <c r="G2827" i="92"/>
  <c r="W2827" i="92" s="1"/>
  <c r="J2827" i="157"/>
  <c r="K2827" i="157" s="1"/>
  <c r="G2497" i="92"/>
  <c r="J2497" i="157"/>
  <c r="K2497" i="157" s="1"/>
  <c r="G2772" i="92"/>
  <c r="J2772" i="157"/>
  <c r="K2772" i="157" s="1"/>
  <c r="N2201" i="135"/>
  <c r="G2882" i="92"/>
  <c r="J2882" i="157"/>
  <c r="K2882" i="157" s="1"/>
  <c r="G2937" i="92"/>
  <c r="J2937" i="157"/>
  <c r="K2937" i="157" s="1"/>
  <c r="S1932" i="92"/>
  <c r="S1894" i="92"/>
  <c r="S2024" i="92"/>
  <c r="Z1050" i="92"/>
  <c r="W86" i="92"/>
  <c r="Z105" i="92"/>
  <c r="W2117" i="92"/>
  <c r="Z388" i="92"/>
  <c r="W669" i="92"/>
  <c r="W2109" i="92"/>
  <c r="S1053" i="92"/>
  <c r="S1970" i="92"/>
  <c r="U1424" i="92"/>
  <c r="W90" i="92"/>
  <c r="W98" i="92"/>
  <c r="Z2965" i="92"/>
  <c r="W2988" i="92"/>
  <c r="W2110" i="92"/>
  <c r="W2552" i="92"/>
  <c r="W1066" i="92"/>
  <c r="Z2996" i="92"/>
  <c r="W1959" i="92"/>
  <c r="W13" i="92"/>
  <c r="S2046" i="92"/>
  <c r="Z1079" i="92"/>
  <c r="W1921" i="92"/>
  <c r="W2977" i="92"/>
  <c r="W1498" i="92"/>
  <c r="W1111" i="92"/>
  <c r="W2981" i="92"/>
  <c r="W101" i="92"/>
  <c r="W443" i="92"/>
  <c r="Z2949" i="92"/>
  <c r="W2985" i="92"/>
  <c r="W105" i="92"/>
  <c r="Z1473" i="92"/>
  <c r="W2991" i="92"/>
  <c r="W100" i="92"/>
  <c r="Z1482" i="92"/>
  <c r="Z1141" i="92"/>
  <c r="Z2952" i="92"/>
  <c r="W1437" i="92"/>
  <c r="Z2963" i="92"/>
  <c r="W2986" i="92"/>
  <c r="Z2955" i="92"/>
  <c r="W2073" i="92"/>
  <c r="W2982" i="92"/>
  <c r="W1014" i="92"/>
  <c r="W1246" i="92"/>
  <c r="W1997" i="92"/>
  <c r="W85" i="92"/>
  <c r="W2983" i="92"/>
  <c r="W1883" i="92"/>
  <c r="Z1464" i="92"/>
  <c r="Z1446" i="92"/>
  <c r="S1910" i="92"/>
  <c r="S2008" i="92"/>
  <c r="W1027" i="92"/>
  <c r="W1431" i="92"/>
  <c r="W1381" i="92"/>
  <c r="W3867" i="92"/>
  <c r="W89" i="92"/>
  <c r="Z98" i="92"/>
  <c r="W107" i="92"/>
  <c r="Z1868" i="92"/>
  <c r="Z2959" i="92"/>
  <c r="W1425" i="92"/>
  <c r="W12" i="92"/>
  <c r="W2035" i="92"/>
  <c r="Z1455" i="92"/>
  <c r="W91" i="92"/>
  <c r="W1201" i="92"/>
  <c r="W1336" i="92"/>
  <c r="W1156" i="92"/>
  <c r="W1291" i="92"/>
  <c r="Z2947" i="92"/>
  <c r="F1054" i="157"/>
  <c r="G1054" i="157" s="1"/>
  <c r="S3869" i="92"/>
  <c r="S1014" i="92"/>
  <c r="P237" i="135"/>
  <c r="S89" i="92"/>
  <c r="S938" i="92"/>
  <c r="S901" i="92"/>
  <c r="S468" i="92"/>
  <c r="F14" i="157"/>
  <c r="G14" i="157" s="1"/>
  <c r="I14" i="92"/>
  <c r="E14" i="92"/>
  <c r="Z14" i="92" s="1"/>
  <c r="G16" i="158"/>
  <c r="G16" i="6"/>
  <c r="I9" i="92"/>
  <c r="F9" i="157"/>
  <c r="G9" i="157" s="1"/>
  <c r="E9" i="92"/>
  <c r="J14" i="157"/>
  <c r="K14" i="157" s="1"/>
  <c r="K14" i="92"/>
  <c r="G14" i="92"/>
  <c r="S12" i="92"/>
  <c r="F179" i="157"/>
  <c r="G179" i="157" s="1"/>
  <c r="F183" i="157"/>
  <c r="G183" i="157" s="1"/>
  <c r="S3705" i="92"/>
  <c r="S3870" i="92"/>
  <c r="S92" i="92"/>
  <c r="S7" i="92"/>
  <c r="I1099" i="92"/>
  <c r="S2117" i="92"/>
  <c r="S1027" i="92"/>
  <c r="S865" i="92"/>
  <c r="S776" i="92"/>
  <c r="Z6" i="92"/>
  <c r="O6" i="92"/>
  <c r="F992" i="136"/>
  <c r="L973" i="4"/>
  <c r="H973" i="5" s="1"/>
  <c r="I973" i="5" s="1"/>
  <c r="F1263" i="157"/>
  <c r="G1263" i="157" s="1"/>
  <c r="F1906" i="157"/>
  <c r="G1906" i="157" s="1"/>
  <c r="E1906" i="92"/>
  <c r="I1394" i="92"/>
  <c r="F1394" i="157"/>
  <c r="G1394" i="157" s="1"/>
  <c r="F2097" i="157"/>
  <c r="G2097" i="157" s="1"/>
  <c r="I2097" i="92"/>
  <c r="E1353" i="92"/>
  <c r="F1353" i="157"/>
  <c r="G1353" i="157" s="1"/>
  <c r="L954" i="136"/>
  <c r="F1044" i="93"/>
  <c r="G1044" i="93" s="1"/>
  <c r="E1308" i="92"/>
  <c r="F1308" i="157"/>
  <c r="G1308" i="157" s="1"/>
  <c r="I1411" i="92"/>
  <c r="F1411" i="157"/>
  <c r="G1411" i="157" s="1"/>
  <c r="H44" i="39"/>
  <c r="F1199" i="157" s="1"/>
  <c r="G1199" i="157" s="1"/>
  <c r="F1189" i="157"/>
  <c r="G1189" i="157" s="1"/>
  <c r="F1352" i="135"/>
  <c r="E1986" i="92"/>
  <c r="J44" i="39"/>
  <c r="F1244" i="157" s="1"/>
  <c r="G1244" i="157" s="1"/>
  <c r="E1234" i="92"/>
  <c r="L1119" i="135"/>
  <c r="E1369" i="92"/>
  <c r="F1043" i="135"/>
  <c r="E1279" i="92"/>
  <c r="F1081" i="136"/>
  <c r="E1324" i="92"/>
  <c r="F1320" i="136"/>
  <c r="E1948" i="92"/>
  <c r="R15" i="39"/>
  <c r="F1398" i="157" s="1"/>
  <c r="G1398" i="157" s="1"/>
  <c r="S10" i="92"/>
  <c r="S13" i="92"/>
  <c r="S85" i="92"/>
  <c r="S669" i="92"/>
  <c r="S90" i="92"/>
  <c r="S1437" i="92"/>
  <c r="S1431" i="92"/>
  <c r="L1106" i="136"/>
  <c r="S3877" i="92"/>
  <c r="S3876" i="92"/>
  <c r="S2249" i="92"/>
  <c r="S3871" i="92"/>
  <c r="E3882" i="92"/>
  <c r="Z3882" i="92" s="1"/>
  <c r="E271" i="92"/>
  <c r="Z271" i="92" s="1"/>
  <c r="S262" i="92"/>
  <c r="S1276" i="92"/>
  <c r="Z1276" i="92"/>
  <c r="S1141" i="92"/>
  <c r="S1096" i="92"/>
  <c r="Z1096" i="92"/>
  <c r="S1945" i="92"/>
  <c r="Z1945" i="92"/>
  <c r="S1366" i="92"/>
  <c r="Z1366" i="92"/>
  <c r="S1349" i="92"/>
  <c r="Z1349" i="92"/>
  <c r="S1124" i="92"/>
  <c r="Z1124" i="92"/>
  <c r="S1321" i="92"/>
  <c r="Z1321" i="92"/>
  <c r="S1051" i="92"/>
  <c r="Z1051" i="92"/>
  <c r="S1304" i="92"/>
  <c r="Z1304" i="92"/>
  <c r="S1186" i="92"/>
  <c r="Z1186" i="92"/>
  <c r="S1214" i="92"/>
  <c r="Z1214" i="92"/>
  <c r="S1259" i="92"/>
  <c r="Z1259" i="92"/>
  <c r="S1231" i="92"/>
  <c r="Z1231" i="92"/>
  <c r="S1079" i="92"/>
  <c r="S1983" i="92"/>
  <c r="Z1983" i="92"/>
  <c r="S2059" i="92"/>
  <c r="Z2059" i="92"/>
  <c r="S1169" i="92"/>
  <c r="Z1169" i="92"/>
  <c r="I1279" i="92"/>
  <c r="I1128" i="92"/>
  <c r="E93" i="92"/>
  <c r="Z93" i="92" s="1"/>
  <c r="S8" i="92"/>
  <c r="N44" i="39"/>
  <c r="L1043" i="135"/>
  <c r="L1266" i="4"/>
  <c r="H1266" i="5" s="1"/>
  <c r="I1266" i="5" s="1"/>
  <c r="L1320" i="136"/>
  <c r="F1740" i="93"/>
  <c r="G1740" i="93" s="1"/>
  <c r="I1948" i="92"/>
  <c r="F1320" i="135"/>
  <c r="F44" i="43"/>
  <c r="L1320" i="135"/>
  <c r="F42" i="43"/>
  <c r="F1957" i="157" s="1"/>
  <c r="G1957" i="157" s="1"/>
  <c r="O1948" i="92"/>
  <c r="L1299" i="4"/>
  <c r="H1299" i="5" s="1"/>
  <c r="I1299" i="5" s="1"/>
  <c r="O1128" i="92"/>
  <c r="I1986" i="92"/>
  <c r="L1043" i="136"/>
  <c r="L859" i="4"/>
  <c r="H859" i="5" s="1"/>
  <c r="I859" i="5" s="1"/>
  <c r="O1279" i="92"/>
  <c r="S105" i="92"/>
  <c r="S2959" i="92"/>
  <c r="F1043" i="136"/>
  <c r="H42" i="43"/>
  <c r="F1995" i="157" s="1"/>
  <c r="G1995" i="157" s="1"/>
  <c r="F28" i="39"/>
  <c r="F1140" i="157" s="1"/>
  <c r="G1140" i="157" s="1"/>
  <c r="L986" i="4"/>
  <c r="H986" i="5" s="1"/>
  <c r="I986" i="5" s="1"/>
  <c r="F1227" i="93"/>
  <c r="G1227" i="93" s="1"/>
  <c r="O1324" i="92"/>
  <c r="I1324" i="92"/>
  <c r="U1425" i="92"/>
  <c r="U443" i="92"/>
  <c r="L44" i="39"/>
  <c r="S388" i="92"/>
  <c r="U2977" i="92"/>
  <c r="U2991" i="92"/>
  <c r="F916" i="135"/>
  <c r="F1352" i="136"/>
  <c r="H44" i="43"/>
  <c r="U8" i="92"/>
  <c r="L916" i="136"/>
  <c r="L1024" i="4"/>
  <c r="H1024" i="5" s="1"/>
  <c r="I1024" i="5" s="1"/>
  <c r="O1986" i="92"/>
  <c r="F1185" i="93"/>
  <c r="G1185" i="93" s="1"/>
  <c r="S2952" i="92"/>
  <c r="U669" i="92"/>
  <c r="L1081" i="136"/>
  <c r="U2988" i="92"/>
  <c r="P44" i="39"/>
  <c r="L834" i="4"/>
  <c r="H834" i="5" s="1"/>
  <c r="I834" i="5" s="1"/>
  <c r="L878" i="135"/>
  <c r="D44" i="39"/>
  <c r="S1464" i="92"/>
  <c r="S2996" i="92"/>
  <c r="U2035" i="92"/>
  <c r="U1156" i="92"/>
  <c r="F878" i="135"/>
  <c r="L1062" i="4"/>
  <c r="H1062" i="5" s="1"/>
  <c r="I1062" i="5" s="1"/>
  <c r="S2949" i="92"/>
  <c r="U91" i="92"/>
  <c r="U1959" i="92"/>
  <c r="F891" i="135"/>
  <c r="L891" i="135"/>
  <c r="D46" i="39"/>
  <c r="U1381" i="92"/>
  <c r="L916" i="135"/>
  <c r="L1352" i="136"/>
  <c r="U2117" i="92"/>
  <c r="F916" i="136"/>
  <c r="F1081" i="135"/>
  <c r="L1081" i="135"/>
  <c r="L1352" i="135"/>
  <c r="F1776" i="93"/>
  <c r="G1776" i="93" s="1"/>
  <c r="U2986" i="92"/>
  <c r="O1369" i="92"/>
  <c r="F1269" i="93"/>
  <c r="G1269" i="93" s="1"/>
  <c r="I1369" i="92"/>
  <c r="O1308" i="92"/>
  <c r="I1308" i="92"/>
  <c r="L821" i="4"/>
  <c r="H821" i="5" s="1"/>
  <c r="I821" i="5" s="1"/>
  <c r="S2965" i="92"/>
  <c r="U1431" i="92"/>
  <c r="U101" i="92"/>
  <c r="U1201" i="92"/>
  <c r="F891" i="136"/>
  <c r="F878" i="136"/>
  <c r="L1068" i="135"/>
  <c r="P1068" i="135" s="1"/>
  <c r="D28" i="39"/>
  <c r="F1095" i="157" s="1"/>
  <c r="G1095" i="157" s="1"/>
  <c r="N28" i="39"/>
  <c r="F1002" i="93"/>
  <c r="G1002" i="93" s="1"/>
  <c r="S1473" i="92"/>
  <c r="F1017" i="93"/>
  <c r="G1017" i="93" s="1"/>
  <c r="U105" i="92"/>
  <c r="U1997" i="92"/>
  <c r="L891" i="136"/>
  <c r="L878" i="136"/>
  <c r="F1068" i="136"/>
  <c r="E1083" i="92"/>
  <c r="N46" i="39"/>
  <c r="O1099" i="92"/>
  <c r="I1083" i="92"/>
  <c r="S1868" i="92"/>
  <c r="L1011" i="4"/>
  <c r="H1011" i="5" s="1"/>
  <c r="I1011" i="5" s="1"/>
  <c r="O1083" i="92"/>
  <c r="S1446" i="92"/>
  <c r="U13" i="92"/>
  <c r="F1212" i="93"/>
  <c r="G1212" i="93" s="1"/>
  <c r="U1336" i="92"/>
  <c r="L992" i="136"/>
  <c r="L853" i="136"/>
  <c r="O1218" i="92"/>
  <c r="L897" i="4"/>
  <c r="H897" i="5" s="1"/>
  <c r="I897" i="5" s="1"/>
  <c r="J28" i="39"/>
  <c r="F1230" i="157" s="1"/>
  <c r="G1230" i="157" s="1"/>
  <c r="U90" i="92"/>
  <c r="B46" i="39"/>
  <c r="H28" i="39"/>
  <c r="U2110" i="92"/>
  <c r="U2985" i="92"/>
  <c r="S1050" i="92"/>
  <c r="F975" i="93"/>
  <c r="G975" i="93" s="1"/>
  <c r="S2955" i="92"/>
  <c r="F1128" i="93"/>
  <c r="G1128" i="93" s="1"/>
  <c r="U1014" i="92"/>
  <c r="U100" i="92"/>
  <c r="U1066" i="92"/>
  <c r="F954" i="135"/>
  <c r="L796" i="4"/>
  <c r="H796" i="5" s="1"/>
  <c r="I796" i="5" s="1"/>
  <c r="L935" i="4"/>
  <c r="H935" i="5" s="1"/>
  <c r="I935" i="5" s="1"/>
  <c r="S1455" i="92"/>
  <c r="I1054" i="92"/>
  <c r="S1482" i="92"/>
  <c r="I1218" i="92"/>
  <c r="F853" i="135"/>
  <c r="F992" i="135"/>
  <c r="L954" i="135"/>
  <c r="B44" i="39"/>
  <c r="F1064" i="157" s="1"/>
  <c r="G1064" i="157" s="1"/>
  <c r="S2947" i="92"/>
  <c r="F1086" i="93"/>
  <c r="G1086" i="93" s="1"/>
  <c r="O1054" i="92"/>
  <c r="U2983" i="92"/>
  <c r="U1437" i="92"/>
  <c r="L853" i="135"/>
  <c r="L992" i="135"/>
  <c r="F954" i="136"/>
  <c r="O1173" i="92"/>
  <c r="I1173" i="92"/>
  <c r="U85" i="92"/>
  <c r="U1291" i="92"/>
  <c r="F853" i="136"/>
  <c r="S98" i="92"/>
  <c r="F1030" i="136"/>
  <c r="U2109" i="92"/>
  <c r="U86" i="92"/>
  <c r="U1246" i="92"/>
  <c r="E1054" i="92"/>
  <c r="E2970" i="92"/>
  <c r="AF2970" i="92" s="1"/>
  <c r="G94" i="92"/>
  <c r="U2073" i="92"/>
  <c r="E179" i="92"/>
  <c r="L910" i="4"/>
  <c r="H910" i="5" s="1"/>
  <c r="I910" i="5" s="1"/>
  <c r="E3010" i="92"/>
  <c r="E3050" i="92"/>
  <c r="I1263" i="92"/>
  <c r="L1030" i="135"/>
  <c r="E1882" i="92"/>
  <c r="E1920" i="92"/>
  <c r="E1489" i="92"/>
  <c r="E1411" i="92"/>
  <c r="E1189" i="92"/>
  <c r="L1030" i="136"/>
  <c r="E1881" i="92"/>
  <c r="E2034" i="92"/>
  <c r="E2946" i="92"/>
  <c r="AF2946" i="92" s="1"/>
  <c r="E390" i="92"/>
  <c r="E306" i="92"/>
  <c r="O1189" i="92"/>
  <c r="I1189" i="92"/>
  <c r="U98" i="92"/>
  <c r="U89" i="92"/>
  <c r="F1119" i="135"/>
  <c r="L1068" i="136"/>
  <c r="F967" i="135"/>
  <c r="E1144" i="92"/>
  <c r="E2062" i="92"/>
  <c r="E1099" i="92"/>
  <c r="G92" i="92"/>
  <c r="E1263" i="92"/>
  <c r="U1111" i="92"/>
  <c r="E2033" i="92"/>
  <c r="L28" i="39"/>
  <c r="E3002" i="92"/>
  <c r="E3007" i="92"/>
  <c r="F1101" i="93"/>
  <c r="G1101" i="93" s="1"/>
  <c r="S2963" i="92"/>
  <c r="F1143" i="93"/>
  <c r="G1143" i="93" s="1"/>
  <c r="U1027" i="92"/>
  <c r="U2982" i="92"/>
  <c r="L1119" i="136"/>
  <c r="L1005" i="135"/>
  <c r="L967" i="135"/>
  <c r="E1394" i="92"/>
  <c r="E2968" i="92"/>
  <c r="AF2968" i="92" s="1"/>
  <c r="E2950" i="92"/>
  <c r="AF2950" i="92" s="1"/>
  <c r="E2967" i="92"/>
  <c r="AF2967" i="92" s="1"/>
  <c r="L948" i="4"/>
  <c r="H948" i="5" s="1"/>
  <c r="I948" i="5" s="1"/>
  <c r="E1480" i="92"/>
  <c r="E1491" i="92"/>
  <c r="E2058" i="92"/>
  <c r="E1462" i="92"/>
  <c r="G102" i="92"/>
  <c r="E2020" i="92"/>
  <c r="I1234" i="92"/>
  <c r="U1921" i="92"/>
  <c r="U107" i="92"/>
  <c r="F1119" i="136"/>
  <c r="F1005" i="135"/>
  <c r="F967" i="136"/>
  <c r="E2097" i="92"/>
  <c r="E1128" i="92"/>
  <c r="O1263" i="92"/>
  <c r="E3004" i="92"/>
  <c r="O1234" i="92"/>
  <c r="U2981" i="92"/>
  <c r="U1498" i="92"/>
  <c r="F1005" i="136"/>
  <c r="L967" i="136"/>
  <c r="J46" i="39"/>
  <c r="E1982" i="92"/>
  <c r="E2945" i="92"/>
  <c r="AF2945" i="92" s="1"/>
  <c r="G2111" i="92"/>
  <c r="E2973" i="92"/>
  <c r="AF2973" i="92" s="1"/>
  <c r="E1919" i="92"/>
  <c r="H46" i="39"/>
  <c r="E1453" i="92"/>
  <c r="G108" i="92"/>
  <c r="E1471" i="92"/>
  <c r="W9" i="92"/>
  <c r="G1426" i="92"/>
  <c r="L46" i="39"/>
  <c r="E1944" i="92"/>
  <c r="F1170" i="93"/>
  <c r="G1170" i="93" s="1"/>
  <c r="U12" i="92"/>
  <c r="U1883" i="92"/>
  <c r="U3867" i="92"/>
  <c r="F1030" i="135"/>
  <c r="L1005" i="136"/>
  <c r="E1173" i="92"/>
  <c r="E1218" i="92"/>
  <c r="U6" i="92"/>
  <c r="F1254" i="93"/>
  <c r="G1254" i="93" s="1"/>
  <c r="F46" i="39"/>
  <c r="L872" i="4"/>
  <c r="H872" i="5" s="1"/>
  <c r="I872" i="5" s="1"/>
  <c r="F929" i="136"/>
  <c r="F1059" i="93"/>
  <c r="G1059" i="93" s="1"/>
  <c r="I1144" i="92"/>
  <c r="F44" i="39"/>
  <c r="F1154" i="157" s="1"/>
  <c r="G1154" i="157" s="1"/>
  <c r="F929" i="135"/>
  <c r="O1144" i="92"/>
  <c r="L929" i="135"/>
  <c r="L929" i="136"/>
  <c r="I1353" i="92"/>
  <c r="L1049" i="4"/>
  <c r="H1049" i="5" s="1"/>
  <c r="I1049" i="5" s="1"/>
  <c r="P28" i="39"/>
  <c r="O2062" i="92"/>
  <c r="F1106" i="135"/>
  <c r="P46" i="39"/>
  <c r="O1353" i="92"/>
  <c r="L1106" i="135"/>
  <c r="F1106" i="136"/>
  <c r="L44" i="43"/>
  <c r="L1365" i="4"/>
  <c r="H1365" i="5" s="1"/>
  <c r="I1365" i="5" s="1"/>
  <c r="I2062" i="92"/>
  <c r="L1416" i="136"/>
  <c r="F1416" i="135"/>
  <c r="L42" i="43"/>
  <c r="F2071" i="157" s="1"/>
  <c r="G2071" i="157" s="1"/>
  <c r="L1416" i="135"/>
  <c r="F1848" i="93"/>
  <c r="G1848" i="93" s="1"/>
  <c r="F1416" i="136"/>
  <c r="N32" i="43"/>
  <c r="F2100" i="157" s="1"/>
  <c r="G2100" i="157" s="1"/>
  <c r="R34" i="39"/>
  <c r="F1414" i="157" s="1"/>
  <c r="G1414" i="157" s="1"/>
  <c r="P755" i="135"/>
  <c r="P12" i="135"/>
  <c r="P755" i="136"/>
  <c r="P2800" i="136"/>
  <c r="O1471" i="92"/>
  <c r="F1368" i="93"/>
  <c r="G1368" i="93" s="1"/>
  <c r="I1471" i="92"/>
  <c r="P85" i="135"/>
  <c r="P2961" i="135"/>
  <c r="P587" i="136"/>
  <c r="P2961" i="136"/>
  <c r="P2800" i="135"/>
  <c r="P84" i="135"/>
  <c r="P87" i="136"/>
  <c r="P792" i="135"/>
  <c r="P792" i="136"/>
  <c r="P13" i="135"/>
  <c r="P13" i="136"/>
  <c r="P12" i="136"/>
  <c r="P7" i="135"/>
  <c r="P80" i="136"/>
  <c r="P84" i="136"/>
  <c r="L246" i="135"/>
  <c r="F246" i="136"/>
  <c r="F246" i="135"/>
  <c r="L246" i="136"/>
  <c r="F248" i="93"/>
  <c r="G248" i="93" s="1"/>
  <c r="I271" i="92"/>
  <c r="J23" i="6"/>
  <c r="I23" i="6"/>
  <c r="P87" i="135"/>
  <c r="P80" i="135"/>
  <c r="P1558" i="135"/>
  <c r="P85" i="136"/>
  <c r="P1558" i="136"/>
  <c r="O93" i="92"/>
  <c r="L88" i="135"/>
  <c r="F88" i="135"/>
  <c r="L88" i="136"/>
  <c r="F88" i="136"/>
  <c r="I93" i="92"/>
  <c r="F90" i="93"/>
  <c r="G90" i="93" s="1"/>
  <c r="P1465" i="136"/>
  <c r="P1465" i="135"/>
  <c r="P833" i="135"/>
  <c r="P820" i="135"/>
  <c r="P820" i="136"/>
  <c r="P833" i="136"/>
  <c r="O14" i="92"/>
  <c r="F14" i="136"/>
  <c r="F14" i="135"/>
  <c r="L14" i="136"/>
  <c r="L14" i="135"/>
  <c r="F14" i="93"/>
  <c r="G14" i="93" s="1"/>
  <c r="P587" i="135"/>
  <c r="P8" i="136"/>
  <c r="P7" i="136"/>
  <c r="P421" i="136"/>
  <c r="P421" i="135"/>
  <c r="L6" i="136"/>
  <c r="F6" i="136"/>
  <c r="L6" i="135"/>
  <c r="F6" i="135"/>
  <c r="F6" i="93"/>
  <c r="G6" i="93" s="1"/>
  <c r="S6" i="92"/>
  <c r="P345" i="135"/>
  <c r="P1197" i="136"/>
  <c r="P1288" i="135"/>
  <c r="P1275" i="135"/>
  <c r="P1224" i="135"/>
  <c r="P1180" i="136"/>
  <c r="P1174" i="136"/>
  <c r="P1180" i="135"/>
  <c r="P1174" i="135"/>
  <c r="P2960" i="136"/>
  <c r="P2960" i="135"/>
  <c r="P8" i="135"/>
  <c r="P2165" i="135"/>
  <c r="P1288" i="136"/>
  <c r="R979" i="136"/>
  <c r="P1371" i="135"/>
  <c r="P1307" i="136"/>
  <c r="P2205" i="135"/>
  <c r="R8" i="136"/>
  <c r="P1384" i="136"/>
  <c r="P2169" i="135"/>
  <c r="R2194" i="135"/>
  <c r="P1206" i="135"/>
  <c r="R1267" i="135"/>
  <c r="R941" i="136"/>
  <c r="P2169" i="136"/>
  <c r="P2205" i="136"/>
  <c r="P1224" i="136"/>
  <c r="P1215" i="135"/>
  <c r="R6" i="136"/>
  <c r="P1307" i="135"/>
  <c r="R13" i="136"/>
  <c r="P2170" i="136"/>
  <c r="P2174" i="136"/>
  <c r="P719" i="136"/>
  <c r="P719" i="135"/>
  <c r="P654" i="135"/>
  <c r="P654" i="136"/>
  <c r="L2952" i="136"/>
  <c r="F2952" i="136"/>
  <c r="L2952" i="135"/>
  <c r="F2952" i="135"/>
  <c r="R2200" i="136"/>
  <c r="T2200" i="136"/>
  <c r="T81" i="135"/>
  <c r="R81" i="135"/>
  <c r="T1458" i="135"/>
  <c r="R1458" i="135"/>
  <c r="L1265" i="136"/>
  <c r="F1265" i="136"/>
  <c r="F1265" i="135"/>
  <c r="L1265" i="135"/>
  <c r="L2182" i="136"/>
  <c r="F2182" i="136"/>
  <c r="L2182" i="135"/>
  <c r="F2182" i="135"/>
  <c r="F1195" i="136"/>
  <c r="L1195" i="136"/>
  <c r="L1195" i="135"/>
  <c r="F1195" i="135"/>
  <c r="N103" i="136"/>
  <c r="H103" i="136"/>
  <c r="H103" i="135"/>
  <c r="N103" i="135"/>
  <c r="F2950" i="136"/>
  <c r="L2950" i="136"/>
  <c r="L2950" i="135"/>
  <c r="F2950" i="135"/>
  <c r="N97" i="136"/>
  <c r="H97" i="136"/>
  <c r="N97" i="135"/>
  <c r="H97" i="135"/>
  <c r="L1435" i="136"/>
  <c r="F1435" i="136"/>
  <c r="F1435" i="135"/>
  <c r="L1435" i="135"/>
  <c r="T100" i="136"/>
  <c r="R100" i="136"/>
  <c r="R2194" i="136"/>
  <c r="T2194" i="136"/>
  <c r="P100" i="136"/>
  <c r="P1339" i="136"/>
  <c r="T1240" i="136"/>
  <c r="R1240" i="136"/>
  <c r="R12" i="136"/>
  <c r="P852" i="135"/>
  <c r="T1093" i="135"/>
  <c r="R1093" i="135"/>
  <c r="R96" i="135"/>
  <c r="T96" i="135"/>
  <c r="P2170" i="135"/>
  <c r="P2174" i="135"/>
  <c r="P2167" i="135"/>
  <c r="P1197" i="135"/>
  <c r="T102" i="136"/>
  <c r="R102" i="136"/>
  <c r="T1017" i="136"/>
  <c r="R1017" i="136"/>
  <c r="P2180" i="136"/>
  <c r="R820" i="136"/>
  <c r="R1395" i="136"/>
  <c r="T1395" i="136"/>
  <c r="L2250" i="136"/>
  <c r="F2250" i="136"/>
  <c r="L2250" i="135"/>
  <c r="F2250" i="135"/>
  <c r="T2198" i="136"/>
  <c r="R2198" i="136"/>
  <c r="T1465" i="136"/>
  <c r="R1465" i="136"/>
  <c r="T865" i="136"/>
  <c r="R865" i="136"/>
  <c r="T1363" i="136"/>
  <c r="R1363" i="136"/>
  <c r="T13" i="135"/>
  <c r="R13" i="135"/>
  <c r="T2195" i="135"/>
  <c r="R2195" i="135"/>
  <c r="R1267" i="136"/>
  <c r="T1267" i="136"/>
  <c r="T1787" i="136"/>
  <c r="T86" i="136"/>
  <c r="R86" i="136"/>
  <c r="T84" i="135"/>
  <c r="R84" i="135"/>
  <c r="T1427" i="136"/>
  <c r="R1427" i="136"/>
  <c r="T396" i="135"/>
  <c r="R396" i="135"/>
  <c r="T979" i="135"/>
  <c r="R979" i="135"/>
  <c r="T2193" i="135"/>
  <c r="R2193" i="135"/>
  <c r="T1458" i="136"/>
  <c r="R1458" i="136"/>
  <c r="L1204" i="136"/>
  <c r="F1204" i="136"/>
  <c r="F1204" i="135"/>
  <c r="L1204" i="135"/>
  <c r="L2216" i="136"/>
  <c r="F2216" i="136"/>
  <c r="L2216" i="135"/>
  <c r="F2216" i="135"/>
  <c r="T903" i="135"/>
  <c r="R903" i="135"/>
  <c r="T1427" i="135"/>
  <c r="R1427" i="135"/>
  <c r="T2958" i="136"/>
  <c r="R2958" i="136"/>
  <c r="L2164" i="136"/>
  <c r="F2164" i="136"/>
  <c r="L2164" i="135"/>
  <c r="F2164" i="135"/>
  <c r="L1383" i="136"/>
  <c r="F1383" i="136"/>
  <c r="L1383" i="135"/>
  <c r="F1383" i="135"/>
  <c r="L1393" i="136"/>
  <c r="F1393" i="136"/>
  <c r="L1393" i="135"/>
  <c r="F1393" i="135"/>
  <c r="N14" i="136"/>
  <c r="H14" i="136"/>
  <c r="T14" i="136" s="1"/>
  <c r="N14" i="135"/>
  <c r="H14" i="135"/>
  <c r="L1298" i="136"/>
  <c r="F1298" i="136"/>
  <c r="L1298" i="135"/>
  <c r="F1298" i="135"/>
  <c r="L2168" i="136"/>
  <c r="F2168" i="136"/>
  <c r="L2168" i="135"/>
  <c r="F2168" i="135"/>
  <c r="H87" i="136"/>
  <c r="N87" i="136"/>
  <c r="H87" i="135"/>
  <c r="N87" i="135"/>
  <c r="N89" i="136"/>
  <c r="H89" i="136"/>
  <c r="N89" i="135"/>
  <c r="H89" i="135"/>
  <c r="N1169" i="136"/>
  <c r="H1169" i="136"/>
  <c r="H1169" i="135"/>
  <c r="N1169" i="135"/>
  <c r="T1167" i="135"/>
  <c r="R1167" i="135"/>
  <c r="P1384" i="135"/>
  <c r="R95" i="135"/>
  <c r="T95" i="135"/>
  <c r="P1255" i="135"/>
  <c r="T903" i="136"/>
  <c r="R903" i="136"/>
  <c r="T1093" i="136"/>
  <c r="R1093" i="136"/>
  <c r="T96" i="136"/>
  <c r="R96" i="136"/>
  <c r="T1174" i="136"/>
  <c r="R1174" i="136"/>
  <c r="T81" i="136"/>
  <c r="R81" i="136"/>
  <c r="P1206" i="136"/>
  <c r="T1168" i="135"/>
  <c r="R1168" i="135"/>
  <c r="T833" i="135"/>
  <c r="R833" i="135"/>
  <c r="L1266" i="136"/>
  <c r="F1266" i="136"/>
  <c r="L1266" i="135"/>
  <c r="F1266" i="135"/>
  <c r="T865" i="135"/>
  <c r="R865" i="135"/>
  <c r="T6" i="135"/>
  <c r="R6" i="135"/>
  <c r="L1287" i="136"/>
  <c r="F1287" i="136"/>
  <c r="L1287" i="135"/>
  <c r="F1287" i="135"/>
  <c r="L2211" i="136"/>
  <c r="F2211" i="136"/>
  <c r="F2211" i="135"/>
  <c r="L2211" i="135"/>
  <c r="F2215" i="136"/>
  <c r="L2215" i="136"/>
  <c r="L2215" i="135"/>
  <c r="F2215" i="135"/>
  <c r="R587" i="135"/>
  <c r="T2199" i="135"/>
  <c r="R2199" i="135"/>
  <c r="T1833" i="135"/>
  <c r="T95" i="136"/>
  <c r="R95" i="136"/>
  <c r="T2197" i="135"/>
  <c r="R2197" i="135"/>
  <c r="P852" i="136"/>
  <c r="P2167" i="136"/>
  <c r="T80" i="135"/>
  <c r="R80" i="135"/>
  <c r="T1457" i="135"/>
  <c r="R1457" i="135"/>
  <c r="P1188" i="135"/>
  <c r="T84" i="136"/>
  <c r="R84" i="136"/>
  <c r="T396" i="136"/>
  <c r="R396" i="136"/>
  <c r="R2193" i="136"/>
  <c r="T2193" i="136"/>
  <c r="T833" i="136"/>
  <c r="R833" i="136"/>
  <c r="L2184" i="136"/>
  <c r="F2184" i="136"/>
  <c r="F2184" i="135"/>
  <c r="L2184" i="135"/>
  <c r="T1180" i="136"/>
  <c r="R1180" i="136"/>
  <c r="R1174" i="135"/>
  <c r="T1174" i="135"/>
  <c r="L1394" i="136"/>
  <c r="F1394" i="136"/>
  <c r="L1394" i="135"/>
  <c r="F1394" i="135"/>
  <c r="L2163" i="136"/>
  <c r="F2163" i="136"/>
  <c r="L2163" i="135"/>
  <c r="F2163" i="135"/>
  <c r="L347" i="136"/>
  <c r="F347" i="136"/>
  <c r="L347" i="135"/>
  <c r="F347" i="135"/>
  <c r="L279" i="136"/>
  <c r="F279" i="136"/>
  <c r="L279" i="135"/>
  <c r="F279" i="135"/>
  <c r="F1231" i="136"/>
  <c r="L1231" i="136"/>
  <c r="L1231" i="135"/>
  <c r="F1231" i="135"/>
  <c r="F2953" i="136"/>
  <c r="L2953" i="136"/>
  <c r="L2953" i="135"/>
  <c r="F2953" i="135"/>
  <c r="R1167" i="136"/>
  <c r="T1167" i="136"/>
  <c r="T2199" i="136"/>
  <c r="R2199" i="136"/>
  <c r="P1255" i="136"/>
  <c r="P345" i="136"/>
  <c r="P1215" i="136"/>
  <c r="R2195" i="136"/>
  <c r="T2195" i="136"/>
  <c r="T2200" i="135"/>
  <c r="R2200" i="135"/>
  <c r="P93" i="135"/>
  <c r="R1331" i="135"/>
  <c r="T1331" i="135"/>
  <c r="T85" i="135"/>
  <c r="R85" i="135"/>
  <c r="R93" i="135"/>
  <c r="R1131" i="135"/>
  <c r="T1131" i="135"/>
  <c r="T1055" i="135"/>
  <c r="R1055" i="135"/>
  <c r="P1188" i="136"/>
  <c r="T1168" i="136"/>
  <c r="R1168" i="136"/>
  <c r="P1403" i="135"/>
  <c r="T2189" i="135"/>
  <c r="R2189" i="135"/>
  <c r="P1275" i="136"/>
  <c r="P2165" i="136"/>
  <c r="P2178" i="135"/>
  <c r="L2183" i="136"/>
  <c r="F2183" i="136"/>
  <c r="L2183" i="135"/>
  <c r="F2183" i="135"/>
  <c r="F1351" i="136"/>
  <c r="L1351" i="136"/>
  <c r="L1351" i="135"/>
  <c r="F1351" i="135"/>
  <c r="N1459" i="136"/>
  <c r="H1459" i="136"/>
  <c r="N1459" i="135"/>
  <c r="H1459" i="135"/>
  <c r="L2185" i="136"/>
  <c r="F2185" i="136"/>
  <c r="L2185" i="135"/>
  <c r="F2185" i="135"/>
  <c r="L1297" i="136"/>
  <c r="F1297" i="136"/>
  <c r="L1297" i="135"/>
  <c r="F1297" i="135"/>
  <c r="L2949" i="136"/>
  <c r="F2949" i="136"/>
  <c r="L2949" i="135"/>
  <c r="F2949" i="135"/>
  <c r="L1319" i="136"/>
  <c r="F1319" i="136"/>
  <c r="F1319" i="135"/>
  <c r="L1319" i="135"/>
  <c r="L2951" i="136"/>
  <c r="F2951" i="136"/>
  <c r="F2951" i="135"/>
  <c r="L2951" i="135"/>
  <c r="F2213" i="136"/>
  <c r="L2213" i="136"/>
  <c r="L2213" i="135"/>
  <c r="F2213" i="135"/>
  <c r="T2063" i="135"/>
  <c r="R2063" i="135"/>
  <c r="R587" i="136"/>
  <c r="T1180" i="135"/>
  <c r="R1180" i="135"/>
  <c r="T1240" i="135"/>
  <c r="R1240" i="135"/>
  <c r="T12" i="135"/>
  <c r="R12" i="135"/>
  <c r="T2198" i="135"/>
  <c r="R2198" i="135"/>
  <c r="R2197" i="136"/>
  <c r="T2197" i="136"/>
  <c r="T1299" i="135"/>
  <c r="R1299" i="135"/>
  <c r="T80" i="136"/>
  <c r="R80" i="136"/>
  <c r="T85" i="136"/>
  <c r="R85" i="136"/>
  <c r="T93" i="136"/>
  <c r="R93" i="136"/>
  <c r="T1457" i="136"/>
  <c r="R1457" i="136"/>
  <c r="T941" i="135"/>
  <c r="R941" i="135"/>
  <c r="R2189" i="136"/>
  <c r="T2189" i="136"/>
  <c r="T2958" i="135"/>
  <c r="R2958" i="135"/>
  <c r="T1465" i="135"/>
  <c r="R1465" i="135"/>
  <c r="L166" i="136"/>
  <c r="F166" i="136"/>
  <c r="F166" i="135"/>
  <c r="L166" i="135"/>
  <c r="L1222" i="136"/>
  <c r="F1222" i="136"/>
  <c r="L1222" i="135"/>
  <c r="F1222" i="135"/>
  <c r="L1233" i="136"/>
  <c r="F1233" i="136"/>
  <c r="L1233" i="135"/>
  <c r="F1233" i="135"/>
  <c r="L1415" i="136"/>
  <c r="F1415" i="136"/>
  <c r="F1415" i="135"/>
  <c r="L1415" i="135"/>
  <c r="T100" i="135"/>
  <c r="R100" i="135"/>
  <c r="P100" i="135"/>
  <c r="T1363" i="135"/>
  <c r="R1363" i="135"/>
  <c r="P1339" i="135"/>
  <c r="R1299" i="136"/>
  <c r="T1299" i="136"/>
  <c r="P93" i="136"/>
  <c r="T1331" i="136"/>
  <c r="R1331" i="136"/>
  <c r="T1131" i="136"/>
  <c r="R1131" i="136"/>
  <c r="T1055" i="136"/>
  <c r="R1055" i="136"/>
  <c r="T102" i="135"/>
  <c r="R102" i="135"/>
  <c r="T86" i="135"/>
  <c r="R86" i="135"/>
  <c r="R1017" i="135"/>
  <c r="T1017" i="135"/>
  <c r="P1403" i="136"/>
  <c r="P2180" i="135"/>
  <c r="T820" i="135"/>
  <c r="R820" i="135"/>
  <c r="R1395" i="135"/>
  <c r="P1371" i="136"/>
  <c r="P2178" i="136"/>
  <c r="H9" i="135"/>
  <c r="N9" i="136"/>
  <c r="H9" i="136"/>
  <c r="T9" i="136" s="1"/>
  <c r="N9" i="135"/>
  <c r="L2969" i="136"/>
  <c r="L2969" i="135"/>
  <c r="F2969" i="136"/>
  <c r="F2969" i="135"/>
  <c r="F3498" i="93"/>
  <c r="G3498" i="93" s="1"/>
  <c r="I3882" i="92"/>
  <c r="O3882" i="92"/>
  <c r="T8" i="135"/>
  <c r="R8" i="135"/>
  <c r="P10" i="136"/>
  <c r="P10" i="135"/>
  <c r="K2111" i="92"/>
  <c r="J1895" i="93"/>
  <c r="K1895" i="93" s="1"/>
  <c r="K108" i="92"/>
  <c r="J105" i="93"/>
  <c r="K105" i="93" s="1"/>
  <c r="J9" i="93"/>
  <c r="K9" i="93" s="1"/>
  <c r="K102" i="92"/>
  <c r="J99" i="93"/>
  <c r="K99" i="93" s="1"/>
  <c r="J14" i="93"/>
  <c r="K14" i="93" s="1"/>
  <c r="K92" i="92"/>
  <c r="J89" i="93"/>
  <c r="K89" i="93" s="1"/>
  <c r="K94" i="92"/>
  <c r="J91" i="93"/>
  <c r="K91" i="93" s="1"/>
  <c r="K1426" i="92"/>
  <c r="J1323" i="93"/>
  <c r="K1323" i="93" s="1"/>
  <c r="I2973" i="92"/>
  <c r="F2672" i="93"/>
  <c r="G2672" i="93" s="1"/>
  <c r="F1821" i="93"/>
  <c r="G1821" i="93" s="1"/>
  <c r="I2033" i="92"/>
  <c r="I3859" i="92"/>
  <c r="F3479" i="93"/>
  <c r="G3479" i="93" s="1"/>
  <c r="I1920" i="92"/>
  <c r="F1714" i="93"/>
  <c r="G1714" i="93" s="1"/>
  <c r="O2950" i="92"/>
  <c r="I2950" i="92"/>
  <c r="F2653" i="93"/>
  <c r="G2653" i="93" s="1"/>
  <c r="I1944" i="92"/>
  <c r="F1737" i="93"/>
  <c r="G1737" i="93" s="1"/>
  <c r="I3002" i="92"/>
  <c r="F2699" i="93"/>
  <c r="G2699" i="93" s="1"/>
  <c r="I3007" i="92"/>
  <c r="F2704" i="93"/>
  <c r="G2704" i="93" s="1"/>
  <c r="O1982" i="92"/>
  <c r="F1773" i="93"/>
  <c r="G1773" i="93" s="1"/>
  <c r="I1982" i="92"/>
  <c r="O2945" i="92"/>
  <c r="I2945" i="92"/>
  <c r="F2648" i="93"/>
  <c r="G2648" i="93" s="1"/>
  <c r="I1906" i="92"/>
  <c r="F1701" i="93"/>
  <c r="G1701" i="93" s="1"/>
  <c r="O3050" i="92"/>
  <c r="I3050" i="92"/>
  <c r="F2741" i="93"/>
  <c r="G2741" i="93" s="1"/>
  <c r="I1919" i="92"/>
  <c r="F1713" i="93"/>
  <c r="G1713" i="93" s="1"/>
  <c r="O390" i="92"/>
  <c r="I390" i="92"/>
  <c r="F349" i="93"/>
  <c r="G349" i="93" s="1"/>
  <c r="I306" i="92"/>
  <c r="F281" i="93"/>
  <c r="G281" i="93" s="1"/>
  <c r="I1489" i="92"/>
  <c r="F1386" i="93"/>
  <c r="G1386" i="93" s="1"/>
  <c r="I2020" i="92"/>
  <c r="F1809" i="93"/>
  <c r="G1809" i="93" s="1"/>
  <c r="F3480" i="93"/>
  <c r="G3480" i="93" s="1"/>
  <c r="I3860" i="92"/>
  <c r="I3004" i="92"/>
  <c r="F2701" i="93"/>
  <c r="G2701" i="93" s="1"/>
  <c r="I3856" i="92"/>
  <c r="F3476" i="93"/>
  <c r="G3476" i="93" s="1"/>
  <c r="O3858" i="92"/>
  <c r="I3858" i="92"/>
  <c r="F3478" i="93"/>
  <c r="G3478" i="93" s="1"/>
  <c r="I179" i="92"/>
  <c r="F168" i="93"/>
  <c r="G168" i="93" s="1"/>
  <c r="O1882" i="92"/>
  <c r="I1882" i="92"/>
  <c r="F1678" i="93"/>
  <c r="G1678" i="93" s="1"/>
  <c r="O2968" i="92"/>
  <c r="I2968" i="92"/>
  <c r="F2669" i="93"/>
  <c r="G2669" i="93" s="1"/>
  <c r="O2970" i="92"/>
  <c r="I2970" i="92"/>
  <c r="F2671" i="93"/>
  <c r="G2671" i="93" s="1"/>
  <c r="O1480" i="92"/>
  <c r="I1480" i="92"/>
  <c r="F1377" i="93"/>
  <c r="G1377" i="93" s="1"/>
  <c r="I1491" i="92"/>
  <c r="F1388" i="93"/>
  <c r="G1388" i="93" s="1"/>
  <c r="O2058" i="92"/>
  <c r="I2058" i="92"/>
  <c r="F1845" i="93"/>
  <c r="G1845" i="93" s="1"/>
  <c r="I2084" i="92"/>
  <c r="F1869" i="93"/>
  <c r="G1869" i="93" s="1"/>
  <c r="I3010" i="92"/>
  <c r="F2705" i="93"/>
  <c r="G2705" i="93" s="1"/>
  <c r="I1881" i="92"/>
  <c r="F1677" i="93"/>
  <c r="G1677" i="93" s="1"/>
  <c r="O1462" i="92"/>
  <c r="F1359" i="93"/>
  <c r="G1359" i="93" s="1"/>
  <c r="I1462" i="92"/>
  <c r="I2967" i="92"/>
  <c r="F2668" i="93"/>
  <c r="G2668" i="93" s="1"/>
  <c r="O2034" i="92"/>
  <c r="I2034" i="92"/>
  <c r="F1822" i="93"/>
  <c r="G1822" i="93" s="1"/>
  <c r="I2946" i="92"/>
  <c r="F2649" i="93"/>
  <c r="G2649" i="93" s="1"/>
  <c r="O1453" i="92"/>
  <c r="F1350" i="93"/>
  <c r="G1350" i="93" s="1"/>
  <c r="I1453" i="92"/>
  <c r="I3857" i="92"/>
  <c r="F3477" i="93"/>
  <c r="G3477" i="93" s="1"/>
  <c r="Q102" i="92"/>
  <c r="O3857" i="92"/>
  <c r="O3860" i="92"/>
  <c r="O3856" i="92"/>
  <c r="O3859" i="92"/>
  <c r="O3010" i="92"/>
  <c r="O3002" i="92"/>
  <c r="L2040" i="4"/>
  <c r="H2040" i="5" s="1"/>
  <c r="I2040" i="5" s="1"/>
  <c r="O3004" i="92"/>
  <c r="O3007" i="92"/>
  <c r="U83" i="52"/>
  <c r="F3058" i="157" s="1"/>
  <c r="G3058" i="157" s="1"/>
  <c r="U86" i="52"/>
  <c r="F3061" i="157" s="1"/>
  <c r="G3061" i="157" s="1"/>
  <c r="U81" i="52"/>
  <c r="F3056" i="157" s="1"/>
  <c r="G3056" i="157" s="1"/>
  <c r="L2038" i="4"/>
  <c r="H2038" i="5" s="1"/>
  <c r="I2038" i="5" s="1"/>
  <c r="L2042" i="4"/>
  <c r="H2042" i="5" s="1"/>
  <c r="I2042" i="5" s="1"/>
  <c r="U48" i="52"/>
  <c r="F2974" i="157" s="1"/>
  <c r="G2974" i="157" s="1"/>
  <c r="O2967" i="92"/>
  <c r="O80" i="52"/>
  <c r="F3001" i="157" s="1"/>
  <c r="G3001" i="157" s="1"/>
  <c r="O2946" i="92"/>
  <c r="O2973" i="92"/>
  <c r="U29" i="52"/>
  <c r="F2956" i="157" s="1"/>
  <c r="G2956" i="157" s="1"/>
  <c r="L247" i="4"/>
  <c r="H247" i="5" s="1"/>
  <c r="I247" i="5" s="1"/>
  <c r="O271" i="92"/>
  <c r="Q2111" i="92"/>
  <c r="O1906" i="92"/>
  <c r="O1919" i="92"/>
  <c r="O1920" i="92"/>
  <c r="O2033" i="92"/>
  <c r="O1881" i="92"/>
  <c r="L1331" i="4"/>
  <c r="H1331" i="5" s="1"/>
  <c r="I1331" i="5" s="1"/>
  <c r="O2020" i="92"/>
  <c r="L1265" i="4"/>
  <c r="H1265" i="5" s="1"/>
  <c r="I1265" i="5" s="1"/>
  <c r="O1944" i="92"/>
  <c r="O2084" i="92"/>
  <c r="O1491" i="92"/>
  <c r="O1489" i="92"/>
  <c r="Q1426" i="92"/>
  <c r="O306" i="92"/>
  <c r="O179" i="92"/>
  <c r="Q108" i="92"/>
  <c r="Q92" i="92"/>
  <c r="Q94" i="92"/>
  <c r="Q14" i="92"/>
  <c r="Q9" i="92"/>
  <c r="L1364" i="4"/>
  <c r="H1364" i="5" s="1"/>
  <c r="I1364" i="5" s="1"/>
  <c r="L2068" i="4"/>
  <c r="H2068" i="5" s="1"/>
  <c r="I2068" i="5" s="1"/>
  <c r="J142" i="6"/>
  <c r="O84" i="52"/>
  <c r="F3005" i="157" s="1"/>
  <c r="G3005" i="157" s="1"/>
  <c r="O79" i="52"/>
  <c r="F3000" i="157" s="1"/>
  <c r="G3000" i="157" s="1"/>
  <c r="L46" i="4"/>
  <c r="H46" i="5" s="1"/>
  <c r="I46" i="5" s="1"/>
  <c r="L1148" i="4"/>
  <c r="H1148" i="5" s="1"/>
  <c r="I1148" i="5" s="1"/>
  <c r="L2007" i="4"/>
  <c r="H2007" i="5" s="1"/>
  <c r="I2007" i="5" s="1"/>
  <c r="L2028" i="4"/>
  <c r="H2028" i="5" s="1"/>
  <c r="I2028" i="5" s="1"/>
  <c r="L1719" i="4"/>
  <c r="H1719" i="5" s="1"/>
  <c r="I1719" i="5" s="1"/>
  <c r="L2023" i="4"/>
  <c r="H2023" i="5" s="1"/>
  <c r="I2023" i="5" s="1"/>
  <c r="L2020" i="4"/>
  <c r="H2020" i="5" s="1"/>
  <c r="I2020" i="5" s="1"/>
  <c r="L3085" i="4"/>
  <c r="H3085" i="5" s="1"/>
  <c r="I3085" i="5" s="1"/>
  <c r="L3082" i="4"/>
  <c r="H3082" i="5" s="1"/>
  <c r="I3082" i="5" s="1"/>
  <c r="L3084" i="4"/>
  <c r="H3084" i="5" s="1"/>
  <c r="I3084" i="5" s="1"/>
  <c r="F22" i="10"/>
  <c r="J93" i="157" s="1"/>
  <c r="K93" i="157" s="1"/>
  <c r="L3083" i="4"/>
  <c r="H3083" i="5" s="1"/>
  <c r="I3083" i="5" s="1"/>
  <c r="N245" i="4"/>
  <c r="M245" i="5" s="1"/>
  <c r="N245" i="5" s="1"/>
  <c r="J63" i="4"/>
  <c r="N47" i="4"/>
  <c r="M47" i="5" s="1"/>
  <c r="N47" i="5" s="1"/>
  <c r="L13" i="42"/>
  <c r="F1498" i="157" s="1"/>
  <c r="G1498" i="157" s="1"/>
  <c r="L1177" i="4"/>
  <c r="H1177" i="5" s="1"/>
  <c r="I1177" i="5" s="1"/>
  <c r="N62" i="4"/>
  <c r="M62" i="5" s="1"/>
  <c r="N62" i="5" s="1"/>
  <c r="F36" i="10"/>
  <c r="J109" i="157" s="1"/>
  <c r="K109" i="157" s="1"/>
  <c r="L2031" i="4"/>
  <c r="H2031" i="5" s="1"/>
  <c r="I2031" i="5" s="1"/>
  <c r="L2026" i="4"/>
  <c r="H2026" i="5" s="1"/>
  <c r="I2026" i="5" s="1"/>
  <c r="J108" i="6"/>
  <c r="P21" i="33"/>
  <c r="D10" i="13"/>
  <c r="F270" i="157" s="1"/>
  <c r="G270" i="157" s="1"/>
  <c r="L3101" i="4"/>
  <c r="H3101" i="5" s="1"/>
  <c r="I3101" i="5" s="1"/>
  <c r="N9" i="4"/>
  <c r="M9" i="5" s="1"/>
  <c r="N9" i="5" s="1"/>
  <c r="J9" i="4"/>
  <c r="L3086" i="4"/>
  <c r="H3086" i="5" s="1"/>
  <c r="I3086" i="5" s="1"/>
  <c r="L276" i="4"/>
  <c r="H276" i="5" s="1"/>
  <c r="I276" i="5" s="1"/>
  <c r="N45" i="4"/>
  <c r="M45" i="5" s="1"/>
  <c r="N45" i="5" s="1"/>
  <c r="L6" i="4"/>
  <c r="H6" i="5" s="1"/>
  <c r="I6" i="5" s="1"/>
  <c r="N14" i="4"/>
  <c r="M14" i="5" s="1"/>
  <c r="N14" i="5" s="1"/>
  <c r="G36" i="6"/>
  <c r="N247" i="4"/>
  <c r="M247" i="5" s="1"/>
  <c r="N247" i="5" s="1"/>
  <c r="N55" i="4"/>
  <c r="M55" i="5" s="1"/>
  <c r="N55" i="5" s="1"/>
  <c r="L1896" i="4"/>
  <c r="H1896" i="5" s="1"/>
  <c r="I1896" i="5" s="1"/>
  <c r="J14" i="4"/>
  <c r="L1715" i="4"/>
  <c r="H1715" i="5" s="1"/>
  <c r="I1715" i="5" s="1"/>
  <c r="L2002" i="4"/>
  <c r="H2002" i="5" s="1"/>
  <c r="I2002" i="5" s="1"/>
  <c r="H3101" i="4"/>
  <c r="L1243" i="4"/>
  <c r="H1243" i="5" s="1"/>
  <c r="I1243" i="5" s="1"/>
  <c r="L1139" i="4"/>
  <c r="H1139" i="5" s="1"/>
  <c r="I1139" i="5" s="1"/>
  <c r="L342" i="4"/>
  <c r="H342" i="5" s="1"/>
  <c r="I342" i="5" s="1"/>
  <c r="H3082" i="4"/>
  <c r="H45" i="4"/>
  <c r="L1232" i="4"/>
  <c r="H1232" i="5" s="1"/>
  <c r="I1232" i="5" s="1"/>
  <c r="D46" i="43"/>
  <c r="F1921" i="157" s="1"/>
  <c r="G1921" i="157" s="1"/>
  <c r="J45" i="4"/>
  <c r="J47" i="4"/>
  <c r="H14" i="4"/>
  <c r="L1210" i="4"/>
  <c r="H1210" i="5" s="1"/>
  <c r="I1210" i="5" s="1"/>
  <c r="L599" i="4"/>
  <c r="H599" i="5" s="1"/>
  <c r="I599" i="5" s="1"/>
  <c r="L1342" i="4"/>
  <c r="H1342" i="5" s="1"/>
  <c r="I1342" i="5" s="1"/>
  <c r="L2019" i="4"/>
  <c r="H2019" i="5" s="1"/>
  <c r="I2019" i="5" s="1"/>
  <c r="L1242" i="4"/>
  <c r="H1242" i="5" s="1"/>
  <c r="I1242" i="5" s="1"/>
  <c r="L1175" i="4"/>
  <c r="H1175" i="5" s="1"/>
  <c r="I1175" i="5" s="1"/>
  <c r="L1166" i="4"/>
  <c r="H1166" i="5" s="1"/>
  <c r="I1166" i="5" s="1"/>
  <c r="H276" i="4"/>
  <c r="L1157" i="4"/>
  <c r="H1157" i="5" s="1"/>
  <c r="I1157" i="5" s="1"/>
  <c r="L2017" i="4"/>
  <c r="H2017" i="5" s="1"/>
  <c r="I2017" i="5" s="1"/>
  <c r="L2003" i="4"/>
  <c r="H2003" i="5" s="1"/>
  <c r="I2003" i="5" s="1"/>
  <c r="L1724" i="4"/>
  <c r="H1724" i="5" s="1"/>
  <c r="I1724" i="5" s="1"/>
  <c r="L2018" i="4"/>
  <c r="H2018" i="5" s="1"/>
  <c r="I2018" i="5" s="1"/>
  <c r="L2024" i="4"/>
  <c r="H2024" i="5" s="1"/>
  <c r="I2024" i="5" s="1"/>
  <c r="L2029" i="4"/>
  <c r="H2029" i="5" s="1"/>
  <c r="I2029" i="5" s="1"/>
  <c r="L2043" i="4"/>
  <c r="H2043" i="5" s="1"/>
  <c r="I2043" i="5" s="1"/>
  <c r="U89" i="52"/>
  <c r="F3064" i="157" s="1"/>
  <c r="G3064" i="157" s="1"/>
  <c r="J11" i="4"/>
  <c r="G138" i="6"/>
  <c r="G135" i="6"/>
  <c r="N1112" i="4"/>
  <c r="M1112" i="5" s="1"/>
  <c r="N1112" i="5" s="1"/>
  <c r="F11" i="10"/>
  <c r="J82" i="157" s="1"/>
  <c r="K82" i="157" s="1"/>
  <c r="L1298" i="4"/>
  <c r="H1298" i="5" s="1"/>
  <c r="I1298" i="5" s="1"/>
  <c r="J111" i="6"/>
  <c r="I111" i="6"/>
  <c r="H6" i="4"/>
  <c r="L125" i="4"/>
  <c r="H125" i="5" s="1"/>
  <c r="I125" i="5" s="1"/>
  <c r="F13" i="10"/>
  <c r="J84" i="157" s="1"/>
  <c r="K84" i="157" s="1"/>
  <c r="N1409" i="4"/>
  <c r="M1409" i="5" s="1"/>
  <c r="N1409" i="5" s="1"/>
  <c r="L1385" i="4"/>
  <c r="H1385" i="5" s="1"/>
  <c r="I1385" i="5" s="1"/>
  <c r="N27" i="43"/>
  <c r="F2096" i="157" s="1"/>
  <c r="G2096" i="157" s="1"/>
  <c r="L1209" i="4"/>
  <c r="H1209" i="5" s="1"/>
  <c r="I1209" i="5" s="1"/>
  <c r="B46" i="43"/>
  <c r="F1883" i="157" s="1"/>
  <c r="G1883" i="157" s="1"/>
  <c r="L1341" i="4"/>
  <c r="H1341" i="5" s="1"/>
  <c r="I1341" i="5" s="1"/>
  <c r="J46" i="43"/>
  <c r="F2035" i="157" s="1"/>
  <c r="G2035" i="157" s="1"/>
  <c r="L14" i="4"/>
  <c r="H14" i="5" s="1"/>
  <c r="I14" i="5" s="1"/>
  <c r="H3086" i="4"/>
  <c r="H55" i="4"/>
  <c r="P229" i="135" l="1"/>
  <c r="P182" i="135"/>
  <c r="Z253" i="92"/>
  <c r="S253" i="92"/>
  <c r="P220" i="135"/>
  <c r="F28" i="157"/>
  <c r="G28" i="157" s="1"/>
  <c r="F27" i="136"/>
  <c r="L27" i="136"/>
  <c r="L27" i="135"/>
  <c r="F27" i="135"/>
  <c r="L32" i="4"/>
  <c r="H32" i="5" s="1"/>
  <c r="I32" i="5" s="1"/>
  <c r="F27" i="93"/>
  <c r="G27" i="93" s="1"/>
  <c r="I28" i="92"/>
  <c r="E28" i="92"/>
  <c r="O28" i="92"/>
  <c r="P220" i="136"/>
  <c r="Z198" i="92"/>
  <c r="S198" i="92"/>
  <c r="S17" i="92"/>
  <c r="Z243" i="92"/>
  <c r="S243" i="92"/>
  <c r="P17" i="135"/>
  <c r="P17" i="136"/>
  <c r="F3867" i="157"/>
  <c r="E3867" i="92"/>
  <c r="R1833" i="136"/>
  <c r="J213" i="6"/>
  <c r="J214" i="6"/>
  <c r="F215" i="6"/>
  <c r="J215" i="6" s="1"/>
  <c r="J212" i="6"/>
  <c r="F211" i="6"/>
  <c r="W2772" i="92"/>
  <c r="AF2772" i="92"/>
  <c r="W2662" i="92"/>
  <c r="AF2662" i="92"/>
  <c r="W2497" i="92"/>
  <c r="AF2497" i="92"/>
  <c r="W2937" i="92"/>
  <c r="AF2937" i="92"/>
  <c r="W2882" i="92"/>
  <c r="AF2882" i="92"/>
  <c r="W2607" i="92"/>
  <c r="AF2607" i="92"/>
  <c r="R2109" i="135"/>
  <c r="N2032" i="4"/>
  <c r="M2032" i="5" s="1"/>
  <c r="N2032" i="5" s="1"/>
  <c r="R2063" i="136"/>
  <c r="G37" i="6"/>
  <c r="J2689" i="93"/>
  <c r="K2689" i="93" s="1"/>
  <c r="U2662" i="92"/>
  <c r="R1833" i="135"/>
  <c r="R2017" i="135"/>
  <c r="U2827" i="92"/>
  <c r="R1879" i="135"/>
  <c r="I178" i="6"/>
  <c r="H2201" i="136"/>
  <c r="T2201" i="136" s="1"/>
  <c r="R2017" i="136"/>
  <c r="R2109" i="136"/>
  <c r="R2155" i="135"/>
  <c r="N2201" i="136"/>
  <c r="K2992" i="92"/>
  <c r="R2155" i="136"/>
  <c r="H2201" i="135"/>
  <c r="Q2992" i="92"/>
  <c r="T2109" i="136"/>
  <c r="R1925" i="135"/>
  <c r="R1879" i="136"/>
  <c r="R1925" i="136"/>
  <c r="U2607" i="92"/>
  <c r="U2937" i="92"/>
  <c r="L1015" i="136"/>
  <c r="U2772" i="92"/>
  <c r="U2497" i="92"/>
  <c r="U2882" i="92"/>
  <c r="G2992" i="92"/>
  <c r="AF2992" i="92" s="1"/>
  <c r="J2992" i="157"/>
  <c r="K2992" i="157" s="1"/>
  <c r="S2084" i="92"/>
  <c r="W1426" i="92"/>
  <c r="Z2973" i="92"/>
  <c r="Z1462" i="92"/>
  <c r="W92" i="92"/>
  <c r="Z2034" i="92"/>
  <c r="Z2970" i="92"/>
  <c r="Z3857" i="92"/>
  <c r="W2111" i="92"/>
  <c r="Z2058" i="92"/>
  <c r="Z3007" i="92"/>
  <c r="Z1881" i="92"/>
  <c r="Z1054" i="92"/>
  <c r="Z2945" i="92"/>
  <c r="Z3004" i="92"/>
  <c r="Z1491" i="92"/>
  <c r="Z3002" i="92"/>
  <c r="Z2062" i="92"/>
  <c r="Z3050" i="92"/>
  <c r="Z1353" i="92"/>
  <c r="Z1471" i="92"/>
  <c r="Z1982" i="92"/>
  <c r="Z1480" i="92"/>
  <c r="Z1144" i="92"/>
  <c r="Z1189" i="92"/>
  <c r="Z3010" i="92"/>
  <c r="Z1369" i="92"/>
  <c r="W14" i="92"/>
  <c r="W108" i="92"/>
  <c r="Z3856" i="92"/>
  <c r="Z3858" i="92"/>
  <c r="Z1218" i="92"/>
  <c r="Z3860" i="92"/>
  <c r="Z1453" i="92"/>
  <c r="Z3859" i="92"/>
  <c r="Z2967" i="92"/>
  <c r="Z2033" i="92"/>
  <c r="Z306" i="92"/>
  <c r="Z1489" i="92"/>
  <c r="Z179" i="92"/>
  <c r="Z1083" i="92"/>
  <c r="Z1948" i="92"/>
  <c r="Z1234" i="92"/>
  <c r="Z1173" i="92"/>
  <c r="Z1944" i="92"/>
  <c r="Z2020" i="92"/>
  <c r="Z2950" i="92"/>
  <c r="Z390" i="92"/>
  <c r="Z1920" i="92"/>
  <c r="Z1308" i="92"/>
  <c r="Z1919" i="92"/>
  <c r="W102" i="92"/>
  <c r="Z2968" i="92"/>
  <c r="Z1263" i="92"/>
  <c r="Z2946" i="92"/>
  <c r="Z1882" i="92"/>
  <c r="W94" i="92"/>
  <c r="Z1324" i="92"/>
  <c r="Z1986" i="92"/>
  <c r="Z1906" i="92"/>
  <c r="P916" i="136"/>
  <c r="L958" i="4"/>
  <c r="H958" i="5" s="1"/>
  <c r="I958" i="5" s="1"/>
  <c r="F1015" i="135"/>
  <c r="O1244" i="92"/>
  <c r="F1153" i="93"/>
  <c r="G1153" i="93" s="1"/>
  <c r="L1015" i="135"/>
  <c r="I1244" i="92"/>
  <c r="F1015" i="136"/>
  <c r="G20" i="158"/>
  <c r="E11" i="92"/>
  <c r="I11" i="92"/>
  <c r="F11" i="157"/>
  <c r="G11" i="157" s="1"/>
  <c r="O1199" i="92"/>
  <c r="I1199" i="92"/>
  <c r="F977" i="135"/>
  <c r="L920" i="4"/>
  <c r="H920" i="5" s="1"/>
  <c r="I920" i="5" s="1"/>
  <c r="F1111" i="93"/>
  <c r="G1111" i="93" s="1"/>
  <c r="L977" i="135"/>
  <c r="F977" i="136"/>
  <c r="L977" i="136"/>
  <c r="P992" i="136"/>
  <c r="P1352" i="135"/>
  <c r="P1081" i="136"/>
  <c r="P1320" i="136"/>
  <c r="F779" i="157"/>
  <c r="G779" i="157" s="1"/>
  <c r="E779" i="92"/>
  <c r="Z779" i="92" s="1"/>
  <c r="P1119" i="135"/>
  <c r="P1043" i="135"/>
  <c r="L1275" i="4"/>
  <c r="H1275" i="5" s="1"/>
  <c r="I1275" i="5" s="1"/>
  <c r="L1426" i="136"/>
  <c r="F2072" i="157"/>
  <c r="G2072" i="157" s="1"/>
  <c r="L1054" i="135"/>
  <c r="F1290" i="157"/>
  <c r="G1290" i="157" s="1"/>
  <c r="L1042" i="136"/>
  <c r="F1275" i="157"/>
  <c r="G1275" i="157" s="1"/>
  <c r="P954" i="136"/>
  <c r="E1065" i="92"/>
  <c r="F1065" i="157"/>
  <c r="G1065" i="157" s="1"/>
  <c r="E1335" i="92"/>
  <c r="F1335" i="157"/>
  <c r="G1335" i="157" s="1"/>
  <c r="I1996" i="92"/>
  <c r="F1996" i="157"/>
  <c r="G1996" i="157" s="1"/>
  <c r="E1244" i="92"/>
  <c r="E1109" i="92"/>
  <c r="F1109" i="157"/>
  <c r="G1109" i="157" s="1"/>
  <c r="O1320" i="92"/>
  <c r="F1320" i="157"/>
  <c r="G1320" i="157" s="1"/>
  <c r="E1334" i="92"/>
  <c r="F1334" i="157"/>
  <c r="G1334" i="157" s="1"/>
  <c r="O1155" i="92"/>
  <c r="F1155" i="157"/>
  <c r="G1155" i="157" s="1"/>
  <c r="L1330" i="136"/>
  <c r="F1958" i="157"/>
  <c r="G1958" i="157" s="1"/>
  <c r="I1380" i="92"/>
  <c r="F1380" i="157"/>
  <c r="G1380" i="157" s="1"/>
  <c r="E1199" i="92"/>
  <c r="L1129" i="136"/>
  <c r="F1379" i="157"/>
  <c r="G1379" i="157" s="1"/>
  <c r="L1016" i="136"/>
  <c r="F1245" i="157"/>
  <c r="G1245" i="157" s="1"/>
  <c r="E1110" i="92"/>
  <c r="F1110" i="157"/>
  <c r="G1110" i="157" s="1"/>
  <c r="E1289" i="92"/>
  <c r="F1289" i="157"/>
  <c r="G1289" i="157" s="1"/>
  <c r="I1365" i="92"/>
  <c r="F1365" i="157"/>
  <c r="G1365" i="157" s="1"/>
  <c r="F978" i="135"/>
  <c r="F1200" i="157"/>
  <c r="G1200" i="157" s="1"/>
  <c r="E1185" i="92"/>
  <c r="F1185" i="157"/>
  <c r="G1185" i="157" s="1"/>
  <c r="S271" i="92"/>
  <c r="I2100" i="92"/>
  <c r="E2100" i="92"/>
  <c r="F1361" i="136"/>
  <c r="R44" i="39"/>
  <c r="F1424" i="157" s="1"/>
  <c r="G1424" i="157" s="1"/>
  <c r="E1414" i="92"/>
  <c r="S14" i="92"/>
  <c r="S3010" i="92"/>
  <c r="H46" i="43"/>
  <c r="L1310" i="4" s="1"/>
  <c r="H1310" i="5" s="1"/>
  <c r="I1310" i="5" s="1"/>
  <c r="L1361" i="136"/>
  <c r="L1375" i="4"/>
  <c r="H1375" i="5" s="1"/>
  <c r="I1375" i="5" s="1"/>
  <c r="O1995" i="92"/>
  <c r="L1308" i="4"/>
  <c r="H1308" i="5" s="1"/>
  <c r="I1308" i="5" s="1"/>
  <c r="F1785" i="93"/>
  <c r="G1785" i="93" s="1"/>
  <c r="I1995" i="92"/>
  <c r="F1361" i="135"/>
  <c r="L1361" i="135"/>
  <c r="L871" i="4"/>
  <c r="H871" i="5" s="1"/>
  <c r="I871" i="5" s="1"/>
  <c r="L928" i="136"/>
  <c r="I1140" i="92"/>
  <c r="L902" i="136"/>
  <c r="L845" i="4"/>
  <c r="H845" i="5" s="1"/>
  <c r="I845" i="5" s="1"/>
  <c r="F902" i="136"/>
  <c r="P1106" i="136"/>
  <c r="I1334" i="92"/>
  <c r="F1195" i="93"/>
  <c r="G1195" i="93" s="1"/>
  <c r="O1289" i="92"/>
  <c r="I1289" i="92"/>
  <c r="F1053" i="135"/>
  <c r="L1053" i="135"/>
  <c r="F1053" i="136"/>
  <c r="L996" i="4"/>
  <c r="H996" i="5" s="1"/>
  <c r="I996" i="5" s="1"/>
  <c r="L1053" i="136"/>
  <c r="O1334" i="92"/>
  <c r="L1034" i="4"/>
  <c r="H1034" i="5" s="1"/>
  <c r="I1034" i="5" s="1"/>
  <c r="N48" i="39"/>
  <c r="F1237" i="93"/>
  <c r="G1237" i="93" s="1"/>
  <c r="S3882" i="92"/>
  <c r="O2072" i="92"/>
  <c r="L1091" i="135"/>
  <c r="F1091" i="135"/>
  <c r="F1091" i="136"/>
  <c r="L1091" i="136"/>
  <c r="E270" i="92"/>
  <c r="Z270" i="92" s="1"/>
  <c r="P1320" i="135"/>
  <c r="S93" i="92"/>
  <c r="P916" i="135"/>
  <c r="S1099" i="92"/>
  <c r="Z1099" i="92"/>
  <c r="S1128" i="92"/>
  <c r="Z1128" i="92"/>
  <c r="S1394" i="92"/>
  <c r="Z1394" i="92"/>
  <c r="S1279" i="92"/>
  <c r="Z1279" i="92"/>
  <c r="S2097" i="92"/>
  <c r="Z2097" i="92"/>
  <c r="S1411" i="92"/>
  <c r="Z1411" i="92"/>
  <c r="O1996" i="92"/>
  <c r="F986" i="93"/>
  <c r="G986" i="93" s="1"/>
  <c r="L1092" i="136"/>
  <c r="O1335" i="92"/>
  <c r="L1398" i="4"/>
  <c r="H1398" i="5" s="1"/>
  <c r="I1398" i="5" s="1"/>
  <c r="L807" i="4"/>
  <c r="H807" i="5" s="1"/>
  <c r="I807" i="5" s="1"/>
  <c r="N44" i="43"/>
  <c r="P1043" i="136"/>
  <c r="O1140" i="92"/>
  <c r="L1072" i="4"/>
  <c r="H1072" i="5" s="1"/>
  <c r="I1072" i="5" s="1"/>
  <c r="F1028" i="93"/>
  <c r="G1028" i="93" s="1"/>
  <c r="S2034" i="92"/>
  <c r="L928" i="135"/>
  <c r="F1056" i="93"/>
  <c r="G1056" i="93" s="1"/>
  <c r="F928" i="135"/>
  <c r="L902" i="135"/>
  <c r="F928" i="136"/>
  <c r="L1276" i="4"/>
  <c r="H1276" i="5" s="1"/>
  <c r="I1276" i="5" s="1"/>
  <c r="O1958" i="92"/>
  <c r="F1330" i="136"/>
  <c r="F46" i="43"/>
  <c r="F1749" i="93"/>
  <c r="G1749" i="93" s="1"/>
  <c r="F1329" i="135"/>
  <c r="E1957" i="92"/>
  <c r="F1329" i="136"/>
  <c r="I1957" i="92"/>
  <c r="O1957" i="92"/>
  <c r="L1329" i="136"/>
  <c r="S1948" i="92"/>
  <c r="S3858" i="92"/>
  <c r="E1140" i="92"/>
  <c r="F1014" i="93"/>
  <c r="G1014" i="93" s="1"/>
  <c r="I1095" i="92"/>
  <c r="S3007" i="92"/>
  <c r="F890" i="136"/>
  <c r="L833" i="4"/>
  <c r="H833" i="5" s="1"/>
  <c r="I833" i="5" s="1"/>
  <c r="F1330" i="135"/>
  <c r="E1958" i="92"/>
  <c r="F1750" i="93"/>
  <c r="G1750" i="93" s="1"/>
  <c r="L1330" i="135"/>
  <c r="O1095" i="92"/>
  <c r="I1958" i="92"/>
  <c r="L1329" i="135"/>
  <c r="F1362" i="135"/>
  <c r="P1352" i="136"/>
  <c r="L1362" i="135"/>
  <c r="E1996" i="92"/>
  <c r="F1362" i="136"/>
  <c r="L1309" i="4"/>
  <c r="H1309" i="5" s="1"/>
  <c r="I1309" i="5" s="1"/>
  <c r="L1362" i="136"/>
  <c r="L1035" i="4"/>
  <c r="H1035" i="5" s="1"/>
  <c r="I1035" i="5" s="1"/>
  <c r="O1065" i="92"/>
  <c r="F1238" i="93"/>
  <c r="G1238" i="93" s="1"/>
  <c r="F1786" i="93"/>
  <c r="G1786" i="93" s="1"/>
  <c r="L864" i="135"/>
  <c r="I1335" i="92"/>
  <c r="D48" i="39"/>
  <c r="F1111" i="157" s="1"/>
  <c r="G1111" i="157" s="1"/>
  <c r="S2970" i="92"/>
  <c r="E1995" i="92"/>
  <c r="F1027" i="93"/>
  <c r="G1027" i="93" s="1"/>
  <c r="S1324" i="92"/>
  <c r="I1109" i="92"/>
  <c r="F901" i="135"/>
  <c r="L901" i="135"/>
  <c r="S1986" i="92"/>
  <c r="F901" i="136"/>
  <c r="S1882" i="92"/>
  <c r="L901" i="136"/>
  <c r="L844" i="4"/>
  <c r="H844" i="5" s="1"/>
  <c r="I844" i="5" s="1"/>
  <c r="O1109" i="92"/>
  <c r="Z9" i="92"/>
  <c r="P891" i="135"/>
  <c r="E1064" i="92"/>
  <c r="L806" i="4"/>
  <c r="H806" i="5" s="1"/>
  <c r="I806" i="5" s="1"/>
  <c r="H48" i="39"/>
  <c r="O1185" i="92"/>
  <c r="F966" i="136"/>
  <c r="L909" i="4"/>
  <c r="H909" i="5" s="1"/>
  <c r="I909" i="5" s="1"/>
  <c r="P992" i="135"/>
  <c r="I1379" i="92"/>
  <c r="P891" i="136"/>
  <c r="P48" i="39"/>
  <c r="O1379" i="92"/>
  <c r="U102" i="92"/>
  <c r="F1129" i="135"/>
  <c r="L1129" i="135"/>
  <c r="S1480" i="92"/>
  <c r="F1279" i="93"/>
  <c r="G1279" i="93" s="1"/>
  <c r="F1280" i="93"/>
  <c r="G1280" i="93" s="1"/>
  <c r="S1369" i="92"/>
  <c r="P878" i="135"/>
  <c r="S1462" i="92"/>
  <c r="F1182" i="93"/>
  <c r="G1182" i="93" s="1"/>
  <c r="S2020" i="92"/>
  <c r="F1129" i="136"/>
  <c r="F890" i="135"/>
  <c r="F1092" i="135"/>
  <c r="L48" i="39"/>
  <c r="I1275" i="92"/>
  <c r="S1919" i="92"/>
  <c r="S3002" i="92"/>
  <c r="L890" i="136"/>
  <c r="L1092" i="135"/>
  <c r="E1379" i="92"/>
  <c r="L985" i="4"/>
  <c r="H985" i="5" s="1"/>
  <c r="I985" i="5" s="1"/>
  <c r="O1275" i="92"/>
  <c r="S1491" i="92"/>
  <c r="S2968" i="92"/>
  <c r="S3050" i="92"/>
  <c r="S1982" i="92"/>
  <c r="F1092" i="136"/>
  <c r="S1906" i="92"/>
  <c r="I1065" i="92"/>
  <c r="L890" i="135"/>
  <c r="P1081" i="135"/>
  <c r="S1920" i="92"/>
  <c r="S2033" i="92"/>
  <c r="F902" i="135"/>
  <c r="F864" i="135"/>
  <c r="P853" i="136"/>
  <c r="I1110" i="92"/>
  <c r="F864" i="136"/>
  <c r="P878" i="136"/>
  <c r="O1110" i="92"/>
  <c r="L864" i="136"/>
  <c r="P1030" i="135"/>
  <c r="E1095" i="92"/>
  <c r="S1308" i="92"/>
  <c r="L1042" i="135"/>
  <c r="P853" i="135"/>
  <c r="I1320" i="92"/>
  <c r="L1023" i="4"/>
  <c r="H1023" i="5" s="1"/>
  <c r="I1023" i="5" s="1"/>
  <c r="F1224" i="93"/>
  <c r="G1224" i="93" s="1"/>
  <c r="I1230" i="92"/>
  <c r="F1004" i="136"/>
  <c r="L947" i="4"/>
  <c r="H947" i="5" s="1"/>
  <c r="I947" i="5" s="1"/>
  <c r="L1080" i="135"/>
  <c r="S1944" i="92"/>
  <c r="F1080" i="135"/>
  <c r="U14" i="92"/>
  <c r="F1080" i="136"/>
  <c r="S2062" i="92"/>
  <c r="O1230" i="92"/>
  <c r="F1004" i="135"/>
  <c r="L1080" i="136"/>
  <c r="E1230" i="92"/>
  <c r="E1320" i="92"/>
  <c r="P1068" i="136"/>
  <c r="J48" i="39"/>
  <c r="L1004" i="135"/>
  <c r="F1140" i="93"/>
  <c r="G1140" i="93" s="1"/>
  <c r="L1004" i="136"/>
  <c r="S1083" i="92"/>
  <c r="F985" i="93"/>
  <c r="G985" i="93" s="1"/>
  <c r="F1098" i="93"/>
  <c r="G1098" i="93" s="1"/>
  <c r="F863" i="135"/>
  <c r="O1064" i="92"/>
  <c r="I1064" i="92"/>
  <c r="F1858" i="93"/>
  <c r="G1858" i="93" s="1"/>
  <c r="I1185" i="92"/>
  <c r="L863" i="135"/>
  <c r="I2072" i="92"/>
  <c r="S2973" i="92"/>
  <c r="F863" i="136"/>
  <c r="L863" i="136"/>
  <c r="F966" i="135"/>
  <c r="L966" i="135"/>
  <c r="B48" i="39"/>
  <c r="S3860" i="92"/>
  <c r="L966" i="136"/>
  <c r="N42" i="43"/>
  <c r="S3859" i="92"/>
  <c r="O2100" i="92"/>
  <c r="S2058" i="92"/>
  <c r="P1005" i="136"/>
  <c r="U1426" i="92"/>
  <c r="P1416" i="136"/>
  <c r="P967" i="135"/>
  <c r="F1042" i="135"/>
  <c r="F1042" i="136"/>
  <c r="U2111" i="92"/>
  <c r="P954" i="135"/>
  <c r="U9" i="92"/>
  <c r="S1054" i="92"/>
  <c r="S1189" i="92"/>
  <c r="S1173" i="92"/>
  <c r="P1005" i="135"/>
  <c r="P1119" i="136"/>
  <c r="I1290" i="92"/>
  <c r="S1218" i="92"/>
  <c r="S2950" i="92"/>
  <c r="S3004" i="92"/>
  <c r="S390" i="92"/>
  <c r="L883" i="4"/>
  <c r="H883" i="5" s="1"/>
  <c r="I883" i="5" s="1"/>
  <c r="I1155" i="92"/>
  <c r="F1070" i="93"/>
  <c r="G1070" i="93" s="1"/>
  <c r="P929" i="135"/>
  <c r="F940" i="135"/>
  <c r="L940" i="135"/>
  <c r="F940" i="136"/>
  <c r="S306" i="92"/>
  <c r="L940" i="136"/>
  <c r="U92" i="92"/>
  <c r="U108" i="92"/>
  <c r="O1245" i="92"/>
  <c r="S2946" i="92"/>
  <c r="S179" i="92"/>
  <c r="I1245" i="92"/>
  <c r="L1016" i="135"/>
  <c r="S1471" i="92"/>
  <c r="L959" i="4"/>
  <c r="H959" i="5" s="1"/>
  <c r="I959" i="5" s="1"/>
  <c r="P967" i="136"/>
  <c r="S1881" i="92"/>
  <c r="P1030" i="136"/>
  <c r="S2967" i="92"/>
  <c r="F1154" i="93"/>
  <c r="G1154" i="93" s="1"/>
  <c r="F1016" i="135"/>
  <c r="F1054" i="136"/>
  <c r="E183" i="92"/>
  <c r="E2096" i="92"/>
  <c r="E1921" i="92"/>
  <c r="E1498" i="92"/>
  <c r="L997" i="4"/>
  <c r="H997" i="5" s="1"/>
  <c r="I997" i="5" s="1"/>
  <c r="F1196" i="93"/>
  <c r="G1196" i="93" s="1"/>
  <c r="S2945" i="92"/>
  <c r="E1380" i="92"/>
  <c r="E1275" i="92"/>
  <c r="S1263" i="92"/>
  <c r="E1290" i="92"/>
  <c r="E2035" i="92"/>
  <c r="G84" i="92"/>
  <c r="L921" i="4"/>
  <c r="H921" i="5" s="1"/>
  <c r="I921" i="5" s="1"/>
  <c r="G109" i="92"/>
  <c r="O1290" i="92"/>
  <c r="S1489" i="92"/>
  <c r="F1016" i="136"/>
  <c r="E1365" i="92"/>
  <c r="S1144" i="92"/>
  <c r="E1154" i="92"/>
  <c r="E1200" i="92"/>
  <c r="E3005" i="92"/>
  <c r="E2956" i="92"/>
  <c r="AF2956" i="92" s="1"/>
  <c r="E3056" i="92"/>
  <c r="L978" i="135"/>
  <c r="E1398" i="92"/>
  <c r="E2072" i="92"/>
  <c r="S1234" i="92"/>
  <c r="E2974" i="92"/>
  <c r="AF2974" i="92" s="1"/>
  <c r="G82" i="92"/>
  <c r="E3000" i="92"/>
  <c r="S3857" i="92"/>
  <c r="F1112" i="93"/>
  <c r="G1112" i="93" s="1"/>
  <c r="F978" i="136"/>
  <c r="S1353" i="92"/>
  <c r="E1245" i="92"/>
  <c r="E1883" i="92"/>
  <c r="I1200" i="92"/>
  <c r="L978" i="136"/>
  <c r="L1054" i="136"/>
  <c r="G93" i="92"/>
  <c r="E3061" i="92"/>
  <c r="S1453" i="92"/>
  <c r="E3064" i="92"/>
  <c r="E3001" i="92"/>
  <c r="E3058" i="92"/>
  <c r="O1200" i="92"/>
  <c r="S3856" i="92"/>
  <c r="U94" i="92"/>
  <c r="F1054" i="135"/>
  <c r="E2071" i="92"/>
  <c r="E1155" i="92"/>
  <c r="L882" i="4"/>
  <c r="H882" i="5" s="1"/>
  <c r="I882" i="5" s="1"/>
  <c r="I1154" i="92"/>
  <c r="F1118" i="136"/>
  <c r="F48" i="39"/>
  <c r="O1154" i="92"/>
  <c r="F1448" i="136"/>
  <c r="F1296" i="93"/>
  <c r="G1296" i="93" s="1"/>
  <c r="F1069" i="93"/>
  <c r="G1069" i="93" s="1"/>
  <c r="R46" i="39"/>
  <c r="F1884" i="93"/>
  <c r="G1884" i="93" s="1"/>
  <c r="L1061" i="4"/>
  <c r="H1061" i="5" s="1"/>
  <c r="I1061" i="5" s="1"/>
  <c r="F939" i="135"/>
  <c r="L939" i="135"/>
  <c r="O1365" i="92"/>
  <c r="F1266" i="93"/>
  <c r="G1266" i="93" s="1"/>
  <c r="I1398" i="92"/>
  <c r="F1448" i="135"/>
  <c r="F1118" i="135"/>
  <c r="F939" i="136"/>
  <c r="P929" i="136"/>
  <c r="P1106" i="135"/>
  <c r="L1118" i="136"/>
  <c r="L939" i="136"/>
  <c r="F1144" i="136"/>
  <c r="L1087" i="4"/>
  <c r="H1087" i="5" s="1"/>
  <c r="I1087" i="5" s="1"/>
  <c r="L1073" i="4"/>
  <c r="H1073" i="5" s="1"/>
  <c r="I1073" i="5" s="1"/>
  <c r="O1398" i="92"/>
  <c r="F1130" i="135"/>
  <c r="R28" i="39"/>
  <c r="F1410" i="157" s="1"/>
  <c r="G1410" i="157" s="1"/>
  <c r="O1380" i="92"/>
  <c r="L1144" i="135"/>
  <c r="L1130" i="135"/>
  <c r="F1144" i="135"/>
  <c r="F1130" i="136"/>
  <c r="L1130" i="136"/>
  <c r="L1144" i="136"/>
  <c r="O2071" i="92"/>
  <c r="P1416" i="135"/>
  <c r="L1448" i="135"/>
  <c r="F1426" i="135"/>
  <c r="L1425" i="135"/>
  <c r="L1426" i="135"/>
  <c r="F1425" i="135"/>
  <c r="L1448" i="136"/>
  <c r="L1118" i="135"/>
  <c r="F1426" i="136"/>
  <c r="F1425" i="136"/>
  <c r="L1425" i="136"/>
  <c r="L46" i="43"/>
  <c r="F2073" i="157" s="1"/>
  <c r="G2073" i="157" s="1"/>
  <c r="L1374" i="4"/>
  <c r="H1374" i="5" s="1"/>
  <c r="I1374" i="5" s="1"/>
  <c r="F1857" i="93"/>
  <c r="G1857" i="93" s="1"/>
  <c r="I2071" i="92"/>
  <c r="L1100" i="4"/>
  <c r="H1100" i="5" s="1"/>
  <c r="I1100" i="5" s="1"/>
  <c r="F1157" i="136"/>
  <c r="O1414" i="92"/>
  <c r="F1311" i="93"/>
  <c r="G1311" i="93" s="1"/>
  <c r="I1414" i="92"/>
  <c r="L1157" i="135"/>
  <c r="F1157" i="135"/>
  <c r="L1157" i="136"/>
  <c r="P6" i="135"/>
  <c r="P246" i="136"/>
  <c r="P246" i="135"/>
  <c r="P88" i="136"/>
  <c r="P88" i="135"/>
  <c r="F657" i="136"/>
  <c r="L657" i="135"/>
  <c r="F657" i="135"/>
  <c r="L657" i="136"/>
  <c r="O779" i="92"/>
  <c r="I779" i="92"/>
  <c r="F701" i="93"/>
  <c r="G701" i="93" s="1"/>
  <c r="P14" i="135"/>
  <c r="P14" i="136"/>
  <c r="P6" i="136"/>
  <c r="P1222" i="135"/>
  <c r="P2949" i="135"/>
  <c r="P1297" i="135"/>
  <c r="P2183" i="136"/>
  <c r="P2168" i="136"/>
  <c r="P1383" i="136"/>
  <c r="P2164" i="136"/>
  <c r="P1204" i="136"/>
  <c r="P2952" i="136"/>
  <c r="P1233" i="136"/>
  <c r="P166" i="136"/>
  <c r="P2951" i="136"/>
  <c r="P1266" i="135"/>
  <c r="P279" i="136"/>
  <c r="P2953" i="136"/>
  <c r="P2184" i="135"/>
  <c r="P2185" i="136"/>
  <c r="P2168" i="135"/>
  <c r="P2164" i="135"/>
  <c r="P1204" i="135"/>
  <c r="P1435" i="136"/>
  <c r="P2182" i="136"/>
  <c r="P2952" i="135"/>
  <c r="P2969" i="136"/>
  <c r="P1393" i="136"/>
  <c r="P2950" i="135"/>
  <c r="P2182" i="135"/>
  <c r="P166" i="135"/>
  <c r="P2951" i="135"/>
  <c r="P2213" i="136"/>
  <c r="P1297" i="136"/>
  <c r="P1287" i="135"/>
  <c r="P1393" i="135"/>
  <c r="P2183" i="135"/>
  <c r="P1394" i="135"/>
  <c r="P1287" i="136"/>
  <c r="P347" i="135"/>
  <c r="P2184" i="136"/>
  <c r="P1266" i="136"/>
  <c r="P2216" i="136"/>
  <c r="P2250" i="135"/>
  <c r="L1447" i="136"/>
  <c r="F1447" i="136"/>
  <c r="F1447" i="135"/>
  <c r="L1447" i="135"/>
  <c r="L1299" i="136"/>
  <c r="F1299" i="136"/>
  <c r="L1299" i="135"/>
  <c r="F1299" i="135"/>
  <c r="N104" i="136"/>
  <c r="H104" i="136"/>
  <c r="N104" i="135"/>
  <c r="H104" i="135"/>
  <c r="P1351" i="136"/>
  <c r="P1231" i="136"/>
  <c r="P2163" i="136"/>
  <c r="P1394" i="136"/>
  <c r="P2215" i="135"/>
  <c r="T1169" i="135"/>
  <c r="R1169" i="135"/>
  <c r="T87" i="135"/>
  <c r="R87" i="135"/>
  <c r="P1383" i="135"/>
  <c r="P2250" i="136"/>
  <c r="P2950" i="136"/>
  <c r="P1195" i="136"/>
  <c r="L2261" i="136"/>
  <c r="F2261" i="136"/>
  <c r="L2261" i="135"/>
  <c r="F2261" i="135"/>
  <c r="T97" i="136"/>
  <c r="R97" i="136"/>
  <c r="F2260" i="136"/>
  <c r="L2260" i="136"/>
  <c r="L2260" i="135"/>
  <c r="F2260" i="135"/>
  <c r="T1459" i="135"/>
  <c r="R1459" i="135"/>
  <c r="R1169" i="136"/>
  <c r="T1169" i="136"/>
  <c r="L2209" i="136"/>
  <c r="F2209" i="136"/>
  <c r="F2209" i="135"/>
  <c r="L2209" i="135"/>
  <c r="H78" i="136"/>
  <c r="N78" i="136"/>
  <c r="H78" i="135"/>
  <c r="N78" i="135"/>
  <c r="F2210" i="136"/>
  <c r="L2210" i="136"/>
  <c r="L2210" i="135"/>
  <c r="F2210" i="135"/>
  <c r="F2258" i="136"/>
  <c r="L2258" i="136"/>
  <c r="L2258" i="135"/>
  <c r="F2258" i="135"/>
  <c r="P1415" i="135"/>
  <c r="P2213" i="135"/>
  <c r="P1319" i="135"/>
  <c r="T2201" i="135"/>
  <c r="R2201" i="135"/>
  <c r="T87" i="136"/>
  <c r="R87" i="136"/>
  <c r="R14" i="136"/>
  <c r="T103" i="135"/>
  <c r="R103" i="135"/>
  <c r="P1265" i="135"/>
  <c r="T14" i="135"/>
  <c r="R14" i="135"/>
  <c r="F1395" i="136"/>
  <c r="L1395" i="136"/>
  <c r="L1395" i="135"/>
  <c r="F1395" i="135"/>
  <c r="N79" i="136"/>
  <c r="H79" i="136"/>
  <c r="N79" i="135"/>
  <c r="H79" i="135"/>
  <c r="N88" i="136"/>
  <c r="H88" i="136"/>
  <c r="N88" i="135"/>
  <c r="H88" i="135"/>
  <c r="L2214" i="136"/>
  <c r="F2214" i="136"/>
  <c r="F2214" i="135"/>
  <c r="L2214" i="135"/>
  <c r="P1415" i="136"/>
  <c r="P1222" i="136"/>
  <c r="P1319" i="136"/>
  <c r="P2949" i="136"/>
  <c r="T1459" i="136"/>
  <c r="R1459" i="136"/>
  <c r="P2215" i="136"/>
  <c r="T89" i="135"/>
  <c r="R89" i="135"/>
  <c r="P1298" i="135"/>
  <c r="P2216" i="135"/>
  <c r="T103" i="136"/>
  <c r="R103" i="136"/>
  <c r="P1265" i="136"/>
  <c r="L2256" i="136"/>
  <c r="F2256" i="136"/>
  <c r="L2256" i="135"/>
  <c r="F2256" i="135"/>
  <c r="L2186" i="136"/>
  <c r="F2186" i="136"/>
  <c r="L2186" i="135"/>
  <c r="F2186" i="135"/>
  <c r="L2171" i="136"/>
  <c r="F2171" i="136"/>
  <c r="L2171" i="135"/>
  <c r="F2171" i="135"/>
  <c r="L1267" i="136"/>
  <c r="F1267" i="136"/>
  <c r="L1267" i="135"/>
  <c r="F1267" i="135"/>
  <c r="F1240" i="136"/>
  <c r="L1240" i="136"/>
  <c r="L1240" i="135"/>
  <c r="F1240" i="135"/>
  <c r="P1233" i="135"/>
  <c r="P2185" i="135"/>
  <c r="P1351" i="135"/>
  <c r="P347" i="136"/>
  <c r="P2211" i="135"/>
  <c r="T89" i="136"/>
  <c r="R89" i="136"/>
  <c r="R97" i="135"/>
  <c r="T97" i="135"/>
  <c r="F168" i="136"/>
  <c r="L168" i="136"/>
  <c r="L168" i="135"/>
  <c r="F168" i="135"/>
  <c r="P2953" i="135"/>
  <c r="P1231" i="135"/>
  <c r="P279" i="135"/>
  <c r="P2163" i="135"/>
  <c r="P2211" i="136"/>
  <c r="P1298" i="136"/>
  <c r="P1435" i="135"/>
  <c r="P1195" i="135"/>
  <c r="P2969" i="135"/>
  <c r="O270" i="92"/>
  <c r="L245" i="135"/>
  <c r="L245" i="136"/>
  <c r="F245" i="135"/>
  <c r="F245" i="136"/>
  <c r="F247" i="93"/>
  <c r="G247" i="93" s="1"/>
  <c r="I270" i="92"/>
  <c r="R9" i="136"/>
  <c r="O9" i="92"/>
  <c r="F9" i="135"/>
  <c r="L9" i="136"/>
  <c r="F9" i="136"/>
  <c r="L9" i="135"/>
  <c r="F9" i="93"/>
  <c r="G9" i="93" s="1"/>
  <c r="T9" i="135"/>
  <c r="R9" i="135"/>
  <c r="K82" i="92"/>
  <c r="J79" i="93"/>
  <c r="K79" i="93" s="1"/>
  <c r="K84" i="92"/>
  <c r="J81" i="93"/>
  <c r="K81" i="93" s="1"/>
  <c r="K93" i="92"/>
  <c r="J90" i="93"/>
  <c r="K90" i="93" s="1"/>
  <c r="K109" i="92"/>
  <c r="J106" i="93"/>
  <c r="K106" i="93" s="1"/>
  <c r="I1498" i="92"/>
  <c r="F1395" i="93"/>
  <c r="G1395" i="93" s="1"/>
  <c r="O3000" i="92"/>
  <c r="I3000" i="92"/>
  <c r="F2697" i="93"/>
  <c r="G2697" i="93" s="1"/>
  <c r="F2698" i="93"/>
  <c r="G2698" i="93" s="1"/>
  <c r="I3001" i="92"/>
  <c r="O3061" i="92"/>
  <c r="F2752" i="93"/>
  <c r="G2752" i="93" s="1"/>
  <c r="I3061" i="92"/>
  <c r="I2096" i="92"/>
  <c r="F1881" i="93"/>
  <c r="G1881" i="93" s="1"/>
  <c r="F1715" i="93"/>
  <c r="G1715" i="93" s="1"/>
  <c r="I1921" i="92"/>
  <c r="O3058" i="92"/>
  <c r="I3058" i="92"/>
  <c r="F2749" i="93"/>
  <c r="G2749" i="93" s="1"/>
  <c r="O3005" i="92"/>
  <c r="I3005" i="92"/>
  <c r="F2702" i="93"/>
  <c r="G2702" i="93" s="1"/>
  <c r="O2974" i="92"/>
  <c r="I2974" i="92"/>
  <c r="F2673" i="93"/>
  <c r="G2673" i="93" s="1"/>
  <c r="O183" i="92"/>
  <c r="I183" i="92"/>
  <c r="F170" i="93"/>
  <c r="G170" i="93" s="1"/>
  <c r="O2035" i="92"/>
  <c r="I2035" i="92"/>
  <c r="F1823" i="93"/>
  <c r="G1823" i="93" s="1"/>
  <c r="O1883" i="92"/>
  <c r="I1883" i="92"/>
  <c r="F1679" i="93"/>
  <c r="G1679" i="93" s="1"/>
  <c r="O3064" i="92"/>
  <c r="I3064" i="92"/>
  <c r="F2753" i="93"/>
  <c r="G2753" i="93" s="1"/>
  <c r="Q84" i="92"/>
  <c r="O2956" i="92"/>
  <c r="I2956" i="92"/>
  <c r="F2657" i="93"/>
  <c r="G2657" i="93" s="1"/>
  <c r="L2071" i="4"/>
  <c r="H2071" i="5" s="1"/>
  <c r="I2071" i="5" s="1"/>
  <c r="I3056" i="92"/>
  <c r="F2747" i="93"/>
  <c r="G2747" i="93" s="1"/>
  <c r="L2075" i="4"/>
  <c r="H2075" i="5" s="1"/>
  <c r="I2075" i="5" s="1"/>
  <c r="L2073" i="4"/>
  <c r="H2073" i="5" s="1"/>
  <c r="I2073" i="5" s="1"/>
  <c r="O3001" i="92"/>
  <c r="O3056" i="92"/>
  <c r="U80" i="52"/>
  <c r="F3055" i="157" s="1"/>
  <c r="G3055" i="157" s="1"/>
  <c r="L2037" i="4"/>
  <c r="H2037" i="5" s="1"/>
  <c r="I2037" i="5" s="1"/>
  <c r="O1921" i="92"/>
  <c r="O2096" i="92"/>
  <c r="O1498" i="92"/>
  <c r="Q109" i="92"/>
  <c r="Q93" i="92"/>
  <c r="Q82" i="92"/>
  <c r="D29" i="11"/>
  <c r="F206" i="157" s="1"/>
  <c r="G206" i="157" s="1"/>
  <c r="L1518" i="4"/>
  <c r="H1518" i="5" s="1"/>
  <c r="I1518" i="5" s="1"/>
  <c r="G92" i="6"/>
  <c r="I92" i="6" s="1"/>
  <c r="L600" i="4"/>
  <c r="H600" i="5" s="1"/>
  <c r="I600" i="5" s="1"/>
  <c r="L2041" i="4"/>
  <c r="H2041" i="5" s="1"/>
  <c r="I2041" i="5" s="1"/>
  <c r="U84" i="52"/>
  <c r="F3059" i="157" s="1"/>
  <c r="G3059" i="157" s="1"/>
  <c r="O90" i="52"/>
  <c r="F3011" i="157" s="1"/>
  <c r="G3011" i="157" s="1"/>
  <c r="L2036" i="4"/>
  <c r="H2036" i="5" s="1"/>
  <c r="I2036" i="5" s="1"/>
  <c r="U79" i="52"/>
  <c r="F3054" i="157" s="1"/>
  <c r="G3054" i="157" s="1"/>
  <c r="L9" i="4"/>
  <c r="H9" i="5" s="1"/>
  <c r="I9" i="5" s="1"/>
  <c r="L2025" i="4"/>
  <c r="H2025" i="5" s="1"/>
  <c r="I2025" i="5" s="1"/>
  <c r="L1726" i="4"/>
  <c r="H1726" i="5" s="1"/>
  <c r="I1726" i="5" s="1"/>
  <c r="N63" i="4"/>
  <c r="M63" i="5" s="1"/>
  <c r="N63" i="5" s="1"/>
  <c r="D23" i="10"/>
  <c r="F94" i="157" s="1"/>
  <c r="G94" i="157" s="1"/>
  <c r="L1184" i="4"/>
  <c r="H1184" i="5" s="1"/>
  <c r="I1184" i="5" s="1"/>
  <c r="D29" i="10"/>
  <c r="L2021" i="4"/>
  <c r="H2021" i="5" s="1"/>
  <c r="I2021" i="5" s="1"/>
  <c r="L246" i="4"/>
  <c r="H246" i="5" s="1"/>
  <c r="I246" i="5" s="1"/>
  <c r="F24" i="10"/>
  <c r="J95" i="157" s="1"/>
  <c r="K95" i="157" s="1"/>
  <c r="N46" i="4"/>
  <c r="M46" i="5" s="1"/>
  <c r="N46" i="5" s="1"/>
  <c r="N36" i="4"/>
  <c r="M36" i="5" s="1"/>
  <c r="N36" i="5" s="1"/>
  <c r="H46" i="4"/>
  <c r="L1211" i="4"/>
  <c r="H1211" i="5" s="1"/>
  <c r="I1211" i="5" s="1"/>
  <c r="J36" i="4"/>
  <c r="L2010" i="4"/>
  <c r="H2010" i="5" s="1"/>
  <c r="I2010" i="5" s="1"/>
  <c r="L1244" i="4"/>
  <c r="H1244" i="5" s="1"/>
  <c r="I1244" i="5" s="1"/>
  <c r="H246" i="4"/>
  <c r="J46" i="4"/>
  <c r="L1343" i="4"/>
  <c r="H1343" i="5" s="1"/>
  <c r="I1343" i="5" s="1"/>
  <c r="H62" i="4"/>
  <c r="H63" i="4"/>
  <c r="D35" i="10"/>
  <c r="F108" i="157" s="1"/>
  <c r="G108" i="157" s="1"/>
  <c r="L2030" i="4"/>
  <c r="H2030" i="5" s="1"/>
  <c r="I2030" i="5" s="1"/>
  <c r="J15" i="4"/>
  <c r="L2076" i="4"/>
  <c r="H2076" i="5" s="1"/>
  <c r="I2076" i="5" s="1"/>
  <c r="I37" i="6"/>
  <c r="J37" i="6"/>
  <c r="I136" i="6"/>
  <c r="J136" i="6"/>
  <c r="J139" i="6"/>
  <c r="I139" i="6"/>
  <c r="N37" i="4"/>
  <c r="M37" i="5" s="1"/>
  <c r="N37" i="5" s="1"/>
  <c r="F16" i="10"/>
  <c r="J87" i="157" s="1"/>
  <c r="K87" i="157" s="1"/>
  <c r="H9" i="4"/>
  <c r="L1397" i="4"/>
  <c r="H1397" i="5" s="1"/>
  <c r="I1397" i="5" s="1"/>
  <c r="J37" i="4"/>
  <c r="L127" i="4"/>
  <c r="H127" i="5" s="1"/>
  <c r="I127" i="5" s="1"/>
  <c r="H3087" i="4"/>
  <c r="P27" i="136" l="1"/>
  <c r="P27" i="135"/>
  <c r="J23" i="26"/>
  <c r="J27" i="26" s="1"/>
  <c r="L27" i="26" s="1"/>
  <c r="Z28" i="92"/>
  <c r="S28" i="92"/>
  <c r="F101" i="157"/>
  <c r="G101" i="157" s="1"/>
  <c r="J211" i="6"/>
  <c r="W2992" i="92"/>
  <c r="R2201" i="136"/>
  <c r="P1015" i="136"/>
  <c r="U2992" i="92"/>
  <c r="P1015" i="135"/>
  <c r="S779" i="92"/>
  <c r="Z1275" i="92"/>
  <c r="Z183" i="92"/>
  <c r="Z3058" i="92"/>
  <c r="W82" i="92"/>
  <c r="Z3005" i="92"/>
  <c r="W109" i="92"/>
  <c r="Z1230" i="92"/>
  <c r="Z1244" i="92"/>
  <c r="Z3056" i="92"/>
  <c r="Z3001" i="92"/>
  <c r="Z1883" i="92"/>
  <c r="Z2974" i="92"/>
  <c r="Z1200" i="92"/>
  <c r="Z1064" i="92"/>
  <c r="Z1155" i="92"/>
  <c r="Z3064" i="92"/>
  <c r="Z1245" i="92"/>
  <c r="Z1154" i="92"/>
  <c r="W84" i="92"/>
  <c r="Z1379" i="92"/>
  <c r="Z1957" i="92"/>
  <c r="Z2071" i="92"/>
  <c r="Z2072" i="92"/>
  <c r="Z2035" i="92"/>
  <c r="Z1498" i="92"/>
  <c r="Z1140" i="92"/>
  <c r="Z1199" i="92"/>
  <c r="Z1334" i="92"/>
  <c r="Z3061" i="92"/>
  <c r="Z1398" i="92"/>
  <c r="Z1290" i="92"/>
  <c r="Z1921" i="92"/>
  <c r="Z1958" i="92"/>
  <c r="Z1289" i="92"/>
  <c r="Z1335" i="92"/>
  <c r="W93" i="92"/>
  <c r="Z2096" i="92"/>
  <c r="Z1185" i="92"/>
  <c r="Z1110" i="92"/>
  <c r="Z1065" i="92"/>
  <c r="Z3000" i="92"/>
  <c r="Z2956" i="92"/>
  <c r="Z1320" i="92"/>
  <c r="Z1414" i="92"/>
  <c r="Z1109" i="92"/>
  <c r="S1185" i="92"/>
  <c r="P977" i="135"/>
  <c r="F22" i="9"/>
  <c r="G190" i="6" s="1"/>
  <c r="I15" i="92"/>
  <c r="F15" i="157"/>
  <c r="G15" i="157" s="1"/>
  <c r="G84" i="6"/>
  <c r="E15" i="92"/>
  <c r="B15" i="11"/>
  <c r="D8" i="13"/>
  <c r="P977" i="136"/>
  <c r="S1110" i="92"/>
  <c r="S1065" i="92"/>
  <c r="P1426" i="136"/>
  <c r="S1335" i="92"/>
  <c r="L1167" i="136"/>
  <c r="S1109" i="92"/>
  <c r="P1330" i="136"/>
  <c r="L1110" i="4"/>
  <c r="H1110" i="5" s="1"/>
  <c r="I1110" i="5" s="1"/>
  <c r="I1424" i="92"/>
  <c r="F1167" i="136"/>
  <c r="S1244" i="92"/>
  <c r="E1424" i="92"/>
  <c r="P978" i="135"/>
  <c r="P1016" i="136"/>
  <c r="O1424" i="92"/>
  <c r="F1167" i="135"/>
  <c r="F1321" i="93"/>
  <c r="G1321" i="93" s="1"/>
  <c r="L1167" i="135"/>
  <c r="P1054" i="135"/>
  <c r="L1363" i="135"/>
  <c r="S1289" i="92"/>
  <c r="F1787" i="93"/>
  <c r="G1787" i="93" s="1"/>
  <c r="F1363" i="135"/>
  <c r="L1363" i="136"/>
  <c r="I1997" i="92"/>
  <c r="O1997" i="92"/>
  <c r="F1363" i="136"/>
  <c r="P1042" i="136"/>
  <c r="F865" i="136"/>
  <c r="F1066" i="157"/>
  <c r="G1066" i="157" s="1"/>
  <c r="P1129" i="136"/>
  <c r="S1199" i="92"/>
  <c r="F941" i="135"/>
  <c r="F1156" i="157"/>
  <c r="G1156" i="157" s="1"/>
  <c r="L1093" i="136"/>
  <c r="F1336" i="157"/>
  <c r="G1336" i="157" s="1"/>
  <c r="E1246" i="92"/>
  <c r="F1246" i="157"/>
  <c r="G1246" i="157" s="1"/>
  <c r="E2110" i="92"/>
  <c r="F2110" i="157"/>
  <c r="G2110" i="157" s="1"/>
  <c r="L1111" i="4"/>
  <c r="H1111" i="5" s="1"/>
  <c r="I1111" i="5" s="1"/>
  <c r="F1425" i="157"/>
  <c r="G1425" i="157" s="1"/>
  <c r="E2109" i="92"/>
  <c r="F2109" i="157"/>
  <c r="G2109" i="157" s="1"/>
  <c r="L979" i="136"/>
  <c r="F1201" i="157"/>
  <c r="G1201" i="157" s="1"/>
  <c r="L1331" i="136"/>
  <c r="F1959" i="157"/>
  <c r="G1959" i="157" s="1"/>
  <c r="S1334" i="92"/>
  <c r="E1997" i="92"/>
  <c r="F1997" i="157"/>
  <c r="G1997" i="157" s="1"/>
  <c r="F1055" i="136"/>
  <c r="F1291" i="157"/>
  <c r="G1291" i="157" s="1"/>
  <c r="F1131" i="136"/>
  <c r="F1381" i="157"/>
  <c r="G1381" i="157" s="1"/>
  <c r="P1361" i="136"/>
  <c r="S270" i="92"/>
  <c r="P902" i="136"/>
  <c r="F1751" i="93"/>
  <c r="G1751" i="93" s="1"/>
  <c r="E1336" i="92"/>
  <c r="L1277" i="4"/>
  <c r="H1277" i="5" s="1"/>
  <c r="I1277" i="5" s="1"/>
  <c r="P1053" i="135"/>
  <c r="O1959" i="92"/>
  <c r="L1036" i="4"/>
  <c r="H1036" i="5" s="1"/>
  <c r="I1036" i="5" s="1"/>
  <c r="I1959" i="92"/>
  <c r="F1093" i="135"/>
  <c r="P1361" i="135"/>
  <c r="P928" i="136"/>
  <c r="F1093" i="136"/>
  <c r="P1053" i="136"/>
  <c r="P902" i="135"/>
  <c r="F1331" i="135"/>
  <c r="I2110" i="92"/>
  <c r="O2110" i="92"/>
  <c r="F1458" i="135"/>
  <c r="L1458" i="135"/>
  <c r="L1408" i="4"/>
  <c r="H1408" i="5" s="1"/>
  <c r="I1408" i="5" s="1"/>
  <c r="L1458" i="136"/>
  <c r="F1458" i="136"/>
  <c r="F1894" i="93"/>
  <c r="G1894" i="93" s="1"/>
  <c r="P1091" i="135"/>
  <c r="P1330" i="135"/>
  <c r="I1201" i="92"/>
  <c r="O1201" i="92"/>
  <c r="P864" i="135"/>
  <c r="P1092" i="136"/>
  <c r="F1239" i="93"/>
  <c r="G1239" i="93" s="1"/>
  <c r="I1336" i="92"/>
  <c r="O1336" i="92"/>
  <c r="L1093" i="135"/>
  <c r="P1091" i="136"/>
  <c r="L1331" i="135"/>
  <c r="E1959" i="92"/>
  <c r="S9" i="92"/>
  <c r="F1331" i="136"/>
  <c r="P928" i="135"/>
  <c r="L1131" i="135"/>
  <c r="S1365" i="92"/>
  <c r="Z1365" i="92"/>
  <c r="S1095" i="92"/>
  <c r="Z1095" i="92"/>
  <c r="S1996" i="92"/>
  <c r="Z1996" i="92"/>
  <c r="S2100" i="92"/>
  <c r="Z2100" i="92"/>
  <c r="S1995" i="92"/>
  <c r="Z1995" i="92"/>
  <c r="S1140" i="92"/>
  <c r="S1380" i="92"/>
  <c r="Z1380" i="92"/>
  <c r="F1029" i="93"/>
  <c r="G1029" i="93" s="1"/>
  <c r="I1111" i="92"/>
  <c r="P890" i="136"/>
  <c r="P1329" i="135"/>
  <c r="P1329" i="136"/>
  <c r="S1958" i="92"/>
  <c r="P901" i="136"/>
  <c r="F1131" i="135"/>
  <c r="I1381" i="92"/>
  <c r="L1074" i="4"/>
  <c r="H1074" i="5" s="1"/>
  <c r="I1074" i="5" s="1"/>
  <c r="F1281" i="93"/>
  <c r="G1281" i="93" s="1"/>
  <c r="E1381" i="92"/>
  <c r="O1381" i="92"/>
  <c r="S1957" i="92"/>
  <c r="P1362" i="135"/>
  <c r="S1064" i="92"/>
  <c r="P901" i="135"/>
  <c r="P1362" i="136"/>
  <c r="P1080" i="135"/>
  <c r="O1111" i="92"/>
  <c r="E1111" i="92"/>
  <c r="L846" i="4"/>
  <c r="H846" i="5" s="1"/>
  <c r="I846" i="5" s="1"/>
  <c r="F903" i="135"/>
  <c r="S1379" i="92"/>
  <c r="L903" i="135"/>
  <c r="F903" i="136"/>
  <c r="L865" i="136"/>
  <c r="L903" i="136"/>
  <c r="N46" i="43"/>
  <c r="I2109" i="92"/>
  <c r="L922" i="4"/>
  <c r="H922" i="5" s="1"/>
  <c r="I922" i="5" s="1"/>
  <c r="O2109" i="92"/>
  <c r="F979" i="135"/>
  <c r="L979" i="135"/>
  <c r="F1113" i="93"/>
  <c r="G1113" i="93" s="1"/>
  <c r="F979" i="136"/>
  <c r="L1457" i="135"/>
  <c r="E1201" i="92"/>
  <c r="F1893" i="93"/>
  <c r="G1893" i="93" s="1"/>
  <c r="P1042" i="135"/>
  <c r="L1131" i="136"/>
  <c r="L1407" i="4"/>
  <c r="H1407" i="5" s="1"/>
  <c r="I1407" i="5" s="1"/>
  <c r="P966" i="136"/>
  <c r="P864" i="136"/>
  <c r="Z11" i="92"/>
  <c r="F1155" i="93"/>
  <c r="G1155" i="93" s="1"/>
  <c r="L998" i="4"/>
  <c r="H998" i="5" s="1"/>
  <c r="I998" i="5" s="1"/>
  <c r="L1055" i="136"/>
  <c r="P1129" i="135"/>
  <c r="O1291" i="92"/>
  <c r="E1291" i="92"/>
  <c r="F1197" i="93"/>
  <c r="G1197" i="93" s="1"/>
  <c r="F1017" i="135"/>
  <c r="I1291" i="92"/>
  <c r="L1055" i="135"/>
  <c r="F1055" i="135"/>
  <c r="F1457" i="135"/>
  <c r="L1457" i="136"/>
  <c r="L960" i="4"/>
  <c r="H960" i="5" s="1"/>
  <c r="I960" i="5" s="1"/>
  <c r="I1246" i="92"/>
  <c r="O1246" i="92"/>
  <c r="P890" i="135"/>
  <c r="S183" i="92"/>
  <c r="O1066" i="92"/>
  <c r="P1080" i="136"/>
  <c r="P1092" i="135"/>
  <c r="S1414" i="92"/>
  <c r="L1017" i="135"/>
  <c r="L1017" i="136"/>
  <c r="S1275" i="92"/>
  <c r="P1004" i="136"/>
  <c r="P863" i="135"/>
  <c r="S1230" i="92"/>
  <c r="E1066" i="92"/>
  <c r="P966" i="135"/>
  <c r="P1004" i="135"/>
  <c r="P863" i="136"/>
  <c r="L865" i="135"/>
  <c r="F987" i="93"/>
  <c r="G987" i="93" s="1"/>
  <c r="F865" i="135"/>
  <c r="L808" i="4"/>
  <c r="H808" i="5" s="1"/>
  <c r="I808" i="5" s="1"/>
  <c r="I1066" i="92"/>
  <c r="S1320" i="92"/>
  <c r="F1017" i="136"/>
  <c r="S2072" i="92"/>
  <c r="P1016" i="135"/>
  <c r="O1156" i="92"/>
  <c r="F1457" i="136"/>
  <c r="S3061" i="92"/>
  <c r="P940" i="136"/>
  <c r="S1155" i="92"/>
  <c r="S1245" i="92"/>
  <c r="L941" i="136"/>
  <c r="S1290" i="92"/>
  <c r="P940" i="135"/>
  <c r="I1425" i="92"/>
  <c r="S3056" i="92"/>
  <c r="S3005" i="92"/>
  <c r="S2035" i="92"/>
  <c r="S1498" i="92"/>
  <c r="S2974" i="92"/>
  <c r="U93" i="92"/>
  <c r="S1154" i="92"/>
  <c r="U82" i="92"/>
  <c r="F1168" i="135"/>
  <c r="S3001" i="92"/>
  <c r="L1168" i="136"/>
  <c r="F1168" i="136"/>
  <c r="S1200" i="92"/>
  <c r="S1883" i="92"/>
  <c r="O1425" i="92"/>
  <c r="P1054" i="136"/>
  <c r="P978" i="136"/>
  <c r="S2096" i="92"/>
  <c r="U84" i="92"/>
  <c r="S3058" i="92"/>
  <c r="S3064" i="92"/>
  <c r="S3000" i="92"/>
  <c r="P939" i="136"/>
  <c r="P1118" i="136"/>
  <c r="G95" i="92"/>
  <c r="S2956" i="92"/>
  <c r="E3011" i="92"/>
  <c r="E3055" i="92"/>
  <c r="S1921" i="92"/>
  <c r="E101" i="92"/>
  <c r="AF101" i="92" s="1"/>
  <c r="U109" i="92"/>
  <c r="E2073" i="92"/>
  <c r="E1425" i="92"/>
  <c r="S1398" i="92"/>
  <c r="G87" i="92"/>
  <c r="P1448" i="135"/>
  <c r="E94" i="92"/>
  <c r="E3054" i="92"/>
  <c r="E1410" i="92"/>
  <c r="E3059" i="92"/>
  <c r="E108" i="92"/>
  <c r="AF108" i="92" s="1"/>
  <c r="E206" i="92"/>
  <c r="S2071" i="92"/>
  <c r="E1156" i="92"/>
  <c r="F1322" i="93"/>
  <c r="G1322" i="93" s="1"/>
  <c r="L1168" i="135"/>
  <c r="P1144" i="136"/>
  <c r="P1130" i="135"/>
  <c r="P939" i="135"/>
  <c r="I1156" i="92"/>
  <c r="P1118" i="135"/>
  <c r="P1448" i="136"/>
  <c r="L941" i="135"/>
  <c r="L884" i="4"/>
  <c r="H884" i="5" s="1"/>
  <c r="I884" i="5" s="1"/>
  <c r="F1071" i="93"/>
  <c r="G1071" i="93" s="1"/>
  <c r="F941" i="136"/>
  <c r="P1130" i="136"/>
  <c r="P1426" i="135"/>
  <c r="F1859" i="93"/>
  <c r="G1859" i="93" s="1"/>
  <c r="L1156" i="136"/>
  <c r="O2073" i="92"/>
  <c r="F1427" i="135"/>
  <c r="F1427" i="136"/>
  <c r="P1425" i="136"/>
  <c r="R48" i="39"/>
  <c r="P1425" i="135"/>
  <c r="I2073" i="92"/>
  <c r="L1427" i="135"/>
  <c r="P1144" i="135"/>
  <c r="F1308" i="93"/>
  <c r="G1308" i="93" s="1"/>
  <c r="I1410" i="92"/>
  <c r="L1156" i="135"/>
  <c r="L1376" i="4"/>
  <c r="H1376" i="5" s="1"/>
  <c r="I1376" i="5" s="1"/>
  <c r="O1410" i="92"/>
  <c r="F1156" i="136"/>
  <c r="L1099" i="4"/>
  <c r="H1099" i="5" s="1"/>
  <c r="I1099" i="5" s="1"/>
  <c r="F1156" i="135"/>
  <c r="L1427" i="136"/>
  <c r="P1157" i="135"/>
  <c r="P1157" i="136"/>
  <c r="P657" i="135"/>
  <c r="P657" i="136"/>
  <c r="P2210" i="136"/>
  <c r="P245" i="136"/>
  <c r="P168" i="135"/>
  <c r="P2171" i="136"/>
  <c r="P2256" i="135"/>
  <c r="P1267" i="136"/>
  <c r="P2186" i="135"/>
  <c r="P1447" i="136"/>
  <c r="P168" i="136"/>
  <c r="P1240" i="135"/>
  <c r="P2171" i="135"/>
  <c r="P2186" i="136"/>
  <c r="P2260" i="135"/>
  <c r="P1267" i="135"/>
  <c r="P2256" i="136"/>
  <c r="P2258" i="136"/>
  <c r="P2260" i="136"/>
  <c r="P1299" i="135"/>
  <c r="P2210" i="135"/>
  <c r="P2209" i="135"/>
  <c r="P9" i="136"/>
  <c r="T78" i="136"/>
  <c r="R78" i="136"/>
  <c r="T104" i="135"/>
  <c r="R104" i="135"/>
  <c r="F189" i="136"/>
  <c r="L189" i="136"/>
  <c r="F189" i="135"/>
  <c r="L189" i="135"/>
  <c r="P2214" i="135"/>
  <c r="P1395" i="135"/>
  <c r="P2258" i="135"/>
  <c r="P2261" i="136"/>
  <c r="L2259" i="136"/>
  <c r="F2259" i="136"/>
  <c r="L2259" i="135"/>
  <c r="F2259" i="135"/>
  <c r="L2255" i="136"/>
  <c r="F2255" i="136"/>
  <c r="L2255" i="135"/>
  <c r="F2255" i="135"/>
  <c r="P1240" i="136"/>
  <c r="P2214" i="136"/>
  <c r="P1395" i="136"/>
  <c r="T104" i="136"/>
  <c r="R104" i="136"/>
  <c r="N82" i="136"/>
  <c r="H82" i="136"/>
  <c r="N82" i="135"/>
  <c r="H82" i="135"/>
  <c r="L96" i="136"/>
  <c r="F96" i="136"/>
  <c r="L96" i="135"/>
  <c r="F96" i="135"/>
  <c r="T88" i="135"/>
  <c r="R88" i="135"/>
  <c r="T79" i="135"/>
  <c r="R79" i="135"/>
  <c r="N90" i="136"/>
  <c r="H90" i="136"/>
  <c r="N90" i="135"/>
  <c r="H90" i="135"/>
  <c r="P1447" i="135"/>
  <c r="L2217" i="136"/>
  <c r="F2217" i="136"/>
  <c r="F2217" i="135"/>
  <c r="L2217" i="135"/>
  <c r="T88" i="136"/>
  <c r="R88" i="136"/>
  <c r="T79" i="136"/>
  <c r="R79" i="136"/>
  <c r="T78" i="135"/>
  <c r="R78" i="135"/>
  <c r="L2254" i="136"/>
  <c r="F2254" i="136"/>
  <c r="F2254" i="135"/>
  <c r="L2254" i="135"/>
  <c r="F103" i="136"/>
  <c r="L103" i="136"/>
  <c r="L103" i="135"/>
  <c r="F103" i="135"/>
  <c r="L89" i="136"/>
  <c r="F89" i="136"/>
  <c r="F89" i="135"/>
  <c r="L89" i="135"/>
  <c r="P2209" i="136"/>
  <c r="P2261" i="135"/>
  <c r="P1299" i="136"/>
  <c r="P9" i="135"/>
  <c r="P245" i="135"/>
  <c r="O11" i="92"/>
  <c r="L11" i="135"/>
  <c r="F11" i="136"/>
  <c r="F11" i="135"/>
  <c r="L11" i="136"/>
  <c r="F11" i="93"/>
  <c r="G11" i="93" s="1"/>
  <c r="K87" i="92"/>
  <c r="J84" i="93"/>
  <c r="K84" i="93" s="1"/>
  <c r="K95" i="92"/>
  <c r="J92" i="93"/>
  <c r="K92" i="93" s="1"/>
  <c r="O94" i="92"/>
  <c r="I94" i="92"/>
  <c r="F91" i="93"/>
  <c r="G91" i="93" s="1"/>
  <c r="Q95" i="92"/>
  <c r="O3054" i="92"/>
  <c r="I3054" i="92"/>
  <c r="F2745" i="93"/>
  <c r="G2745" i="93" s="1"/>
  <c r="O108" i="92"/>
  <c r="I108" i="92"/>
  <c r="F105" i="93"/>
  <c r="G105" i="93" s="1"/>
  <c r="I206" i="92"/>
  <c r="F191" i="93"/>
  <c r="G191" i="93" s="1"/>
  <c r="I3011" i="92"/>
  <c r="F2706" i="93"/>
  <c r="G2706" i="93" s="1"/>
  <c r="O3055" i="92"/>
  <c r="I3055" i="92"/>
  <c r="F2746" i="93"/>
  <c r="G2746" i="93" s="1"/>
  <c r="Q87" i="92"/>
  <c r="I101" i="92"/>
  <c r="F98" i="93"/>
  <c r="G98" i="93" s="1"/>
  <c r="O3059" i="92"/>
  <c r="I3059" i="92"/>
  <c r="F2750" i="93"/>
  <c r="G2750" i="93" s="1"/>
  <c r="L2070" i="4"/>
  <c r="H2070" i="5" s="1"/>
  <c r="I2070" i="5" s="1"/>
  <c r="L2044" i="4"/>
  <c r="H2044" i="5" s="1"/>
  <c r="I2044" i="5" s="1"/>
  <c r="O3011" i="92"/>
  <c r="O206" i="92"/>
  <c r="O101" i="92"/>
  <c r="J92" i="6"/>
  <c r="L2074" i="4"/>
  <c r="H2074" i="5" s="1"/>
  <c r="I2074" i="5" s="1"/>
  <c r="L2069" i="4"/>
  <c r="H2069" i="5" s="1"/>
  <c r="I2069" i="5" s="1"/>
  <c r="U90" i="52"/>
  <c r="F31" i="10"/>
  <c r="J103" i="157" s="1"/>
  <c r="K103" i="157" s="1"/>
  <c r="G34" i="6"/>
  <c r="L2032" i="4"/>
  <c r="H2032" i="5" s="1"/>
  <c r="I2032" i="5" s="1"/>
  <c r="G71" i="6"/>
  <c r="D30" i="10"/>
  <c r="F102" i="157" s="1"/>
  <c r="G102" i="157" s="1"/>
  <c r="L54" i="4"/>
  <c r="H54" i="5" s="1"/>
  <c r="I54" i="5" s="1"/>
  <c r="L11" i="4"/>
  <c r="H11" i="5" s="1"/>
  <c r="I11" i="5" s="1"/>
  <c r="D24" i="10"/>
  <c r="F95" i="157" s="1"/>
  <c r="G95" i="157" s="1"/>
  <c r="L47" i="4"/>
  <c r="H47" i="5" s="1"/>
  <c r="I47" i="5" s="1"/>
  <c r="H47" i="4"/>
  <c r="N48" i="4"/>
  <c r="M48" i="5" s="1"/>
  <c r="N48" i="5" s="1"/>
  <c r="I17" i="6"/>
  <c r="J19" i="6"/>
  <c r="J48" i="4"/>
  <c r="L62" i="4"/>
  <c r="H62" i="5" s="1"/>
  <c r="I62" i="5" s="1"/>
  <c r="D36" i="10"/>
  <c r="F109" i="157" s="1"/>
  <c r="G109" i="157" s="1"/>
  <c r="G33" i="6"/>
  <c r="G88" i="6"/>
  <c r="N102" i="4"/>
  <c r="M102" i="5" s="1"/>
  <c r="N102" i="5" s="1"/>
  <c r="J244" i="4"/>
  <c r="N244" i="4"/>
  <c r="M244" i="5" s="1"/>
  <c r="N244" i="5" s="1"/>
  <c r="J40" i="4"/>
  <c r="H11" i="4"/>
  <c r="F25" i="10"/>
  <c r="J96" i="157" s="1"/>
  <c r="K96" i="157" s="1"/>
  <c r="N40" i="4"/>
  <c r="M40" i="5" s="1"/>
  <c r="N40" i="5" s="1"/>
  <c r="D42" i="10"/>
  <c r="F115" i="157" s="1"/>
  <c r="G115" i="157" s="1"/>
  <c r="L148" i="4"/>
  <c r="H148" i="5" s="1"/>
  <c r="I148" i="5" s="1"/>
  <c r="H3091" i="4"/>
  <c r="F1426" i="157" l="1"/>
  <c r="G1426" i="157" s="1"/>
  <c r="F3065" i="157"/>
  <c r="G3065" i="157" s="1"/>
  <c r="L2954" i="136"/>
  <c r="F2954" i="136"/>
  <c r="L2954" i="135"/>
  <c r="F3861" i="157"/>
  <c r="G3861" i="157" s="1"/>
  <c r="F2954" i="135"/>
  <c r="O3861" i="92"/>
  <c r="E3861" i="92"/>
  <c r="I3861" i="92"/>
  <c r="L3087" i="4"/>
  <c r="H3087" i="5" s="1"/>
  <c r="I3087" i="5" s="1"/>
  <c r="F3481" i="93"/>
  <c r="G3481" i="93" s="1"/>
  <c r="Z206" i="92"/>
  <c r="Z3011" i="92"/>
  <c r="Z1291" i="92"/>
  <c r="Z108" i="92"/>
  <c r="Z1425" i="92"/>
  <c r="Z1066" i="92"/>
  <c r="Z101" i="92"/>
  <c r="W87" i="92"/>
  <c r="Z3055" i="92"/>
  <c r="Z3059" i="92"/>
  <c r="W95" i="92"/>
  <c r="Z2110" i="92"/>
  <c r="Z2073" i="92"/>
  <c r="Z1410" i="92"/>
  <c r="Z1959" i="92"/>
  <c r="Z1246" i="92"/>
  <c r="Z94" i="92"/>
  <c r="Z1336" i="92"/>
  <c r="Z1424" i="92"/>
  <c r="Z1156" i="92"/>
  <c r="Z2109" i="92"/>
  <c r="Z1997" i="92"/>
  <c r="Z3054" i="92"/>
  <c r="P1331" i="136"/>
  <c r="P1363" i="136"/>
  <c r="S1424" i="92"/>
  <c r="P1167" i="136"/>
  <c r="P941" i="135"/>
  <c r="P1167" i="135"/>
  <c r="P1131" i="136"/>
  <c r="P1363" i="135"/>
  <c r="S2109" i="92"/>
  <c r="P865" i="136"/>
  <c r="P979" i="136"/>
  <c r="S1246" i="92"/>
  <c r="P1055" i="136"/>
  <c r="S2110" i="92"/>
  <c r="P1093" i="136"/>
  <c r="S1997" i="92"/>
  <c r="E2111" i="92"/>
  <c r="F2111" i="157"/>
  <c r="G2111" i="157" s="1"/>
  <c r="S1336" i="92"/>
  <c r="P1093" i="135"/>
  <c r="P1458" i="136"/>
  <c r="P1331" i="135"/>
  <c r="P1458" i="135"/>
  <c r="S1959" i="92"/>
  <c r="F1459" i="136"/>
  <c r="I2111" i="92"/>
  <c r="P1131" i="135"/>
  <c r="S1201" i="92"/>
  <c r="Z1201" i="92"/>
  <c r="S1111" i="92"/>
  <c r="Z1111" i="92"/>
  <c r="S1381" i="92"/>
  <c r="Z1381" i="92"/>
  <c r="P979" i="135"/>
  <c r="S11" i="92"/>
  <c r="P903" i="136"/>
  <c r="F1895" i="93"/>
  <c r="G1895" i="93" s="1"/>
  <c r="F1459" i="135"/>
  <c r="L1459" i="136"/>
  <c r="L1409" i="4"/>
  <c r="H1409" i="5" s="1"/>
  <c r="I1409" i="5" s="1"/>
  <c r="L1459" i="135"/>
  <c r="D13" i="10"/>
  <c r="O2111" i="92"/>
  <c r="P903" i="135"/>
  <c r="P1055" i="135"/>
  <c r="P865" i="135"/>
  <c r="P1457" i="135"/>
  <c r="P1017" i="136"/>
  <c r="P1017" i="135"/>
  <c r="S1291" i="92"/>
  <c r="P1457" i="136"/>
  <c r="S1066" i="92"/>
  <c r="S1425" i="92"/>
  <c r="P941" i="136"/>
  <c r="S3011" i="92"/>
  <c r="U95" i="92"/>
  <c r="P1168" i="136"/>
  <c r="P1168" i="135"/>
  <c r="S101" i="92"/>
  <c r="S3055" i="92"/>
  <c r="S108" i="92"/>
  <c r="S3054" i="92"/>
  <c r="S206" i="92"/>
  <c r="U87" i="92"/>
  <c r="E1426" i="92"/>
  <c r="E115" i="92"/>
  <c r="E3065" i="92"/>
  <c r="S3059" i="92"/>
  <c r="E102" i="92"/>
  <c r="S1410" i="92"/>
  <c r="G96" i="92"/>
  <c r="E109" i="92"/>
  <c r="E95" i="92"/>
  <c r="G103" i="92"/>
  <c r="S2073" i="92"/>
  <c r="S94" i="92"/>
  <c r="S1156" i="92"/>
  <c r="L1112" i="4"/>
  <c r="H1112" i="5" s="1"/>
  <c r="I1112" i="5" s="1"/>
  <c r="P1427" i="135"/>
  <c r="P1156" i="135"/>
  <c r="P1427" i="136"/>
  <c r="L1169" i="136"/>
  <c r="D11" i="10"/>
  <c r="L1169" i="135"/>
  <c r="G129" i="6"/>
  <c r="I130" i="6" s="1"/>
  <c r="F1169" i="136"/>
  <c r="O1426" i="92"/>
  <c r="G132" i="6"/>
  <c r="I133" i="6" s="1"/>
  <c r="F1169" i="135"/>
  <c r="F1323" i="93"/>
  <c r="G1323" i="93" s="1"/>
  <c r="P1156" i="136"/>
  <c r="I1426" i="92"/>
  <c r="Z15" i="92"/>
  <c r="P2255" i="136"/>
  <c r="P89" i="135"/>
  <c r="P2254" i="135"/>
  <c r="P2259" i="135"/>
  <c r="P2217" i="135"/>
  <c r="P2259" i="136"/>
  <c r="L104" i="136"/>
  <c r="F104" i="136"/>
  <c r="L104" i="135"/>
  <c r="F104" i="135"/>
  <c r="T82" i="136"/>
  <c r="R82" i="136"/>
  <c r="L90" i="136"/>
  <c r="F90" i="136"/>
  <c r="L90" i="135"/>
  <c r="F90" i="135"/>
  <c r="N98" i="136"/>
  <c r="H98" i="136"/>
  <c r="H98" i="135"/>
  <c r="N98" i="135"/>
  <c r="P89" i="136"/>
  <c r="P2254" i="136"/>
  <c r="T90" i="135"/>
  <c r="R90" i="135"/>
  <c r="P189" i="135"/>
  <c r="N91" i="136"/>
  <c r="H91" i="136"/>
  <c r="H91" i="135"/>
  <c r="N91" i="135"/>
  <c r="P103" i="135"/>
  <c r="T90" i="136"/>
  <c r="R90" i="136"/>
  <c r="P96" i="135"/>
  <c r="P189" i="136"/>
  <c r="L2262" i="136"/>
  <c r="F2262" i="136"/>
  <c r="L2262" i="135"/>
  <c r="F2262" i="135"/>
  <c r="P2217" i="136"/>
  <c r="P96" i="136"/>
  <c r="P2255" i="135"/>
  <c r="P103" i="136"/>
  <c r="T82" i="135"/>
  <c r="R82" i="135"/>
  <c r="L110" i="136"/>
  <c r="F110" i="136"/>
  <c r="L110" i="135"/>
  <c r="F110" i="135"/>
  <c r="L97" i="136"/>
  <c r="F97" i="136"/>
  <c r="L97" i="135"/>
  <c r="F97" i="135"/>
  <c r="P11" i="135"/>
  <c r="P11" i="136"/>
  <c r="O15" i="92"/>
  <c r="F15" i="136"/>
  <c r="L15" i="135"/>
  <c r="F15" i="135"/>
  <c r="L15" i="136"/>
  <c r="F15" i="93"/>
  <c r="G15" i="93" s="1"/>
  <c r="K103" i="92"/>
  <c r="J100" i="93"/>
  <c r="K100" i="93" s="1"/>
  <c r="K96" i="92"/>
  <c r="J93" i="93"/>
  <c r="K93" i="93" s="1"/>
  <c r="Q96" i="92"/>
  <c r="I102" i="92"/>
  <c r="F99" i="93"/>
  <c r="G99" i="93" s="1"/>
  <c r="I115" i="92"/>
  <c r="F112" i="93"/>
  <c r="G112" i="93" s="1"/>
  <c r="I3065" i="92"/>
  <c r="F2754" i="93"/>
  <c r="G2754" i="93" s="1"/>
  <c r="I109" i="92"/>
  <c r="F106" i="93"/>
  <c r="G106" i="93" s="1"/>
  <c r="I95" i="92"/>
  <c r="F92" i="93"/>
  <c r="G92" i="93" s="1"/>
  <c r="Q103" i="92"/>
  <c r="G72" i="6"/>
  <c r="J72" i="6" s="1"/>
  <c r="O3065" i="92"/>
  <c r="O115" i="92"/>
  <c r="O109" i="92"/>
  <c r="O95" i="92"/>
  <c r="O102" i="92"/>
  <c r="L2077" i="4"/>
  <c r="H2077" i="5" s="1"/>
  <c r="I2077" i="5" s="1"/>
  <c r="F29" i="157"/>
  <c r="G29" i="157" s="1"/>
  <c r="L48" i="4"/>
  <c r="H48" i="5" s="1"/>
  <c r="I48" i="5" s="1"/>
  <c r="L55" i="4"/>
  <c r="H55" i="5" s="1"/>
  <c r="I55" i="5" s="1"/>
  <c r="F268" i="157"/>
  <c r="G268" i="157" s="1"/>
  <c r="L15" i="4"/>
  <c r="H15" i="5" s="1"/>
  <c r="I15" i="5" s="1"/>
  <c r="D31" i="10"/>
  <c r="F103" i="157" s="1"/>
  <c r="G103" i="157" s="1"/>
  <c r="H56" i="4"/>
  <c r="H48" i="4"/>
  <c r="N56" i="4"/>
  <c r="M56" i="5" s="1"/>
  <c r="N56" i="5" s="1"/>
  <c r="L68" i="4"/>
  <c r="H68" i="5" s="1"/>
  <c r="I68" i="5" s="1"/>
  <c r="L63" i="4"/>
  <c r="H63" i="5" s="1"/>
  <c r="I63" i="5" s="1"/>
  <c r="H245" i="4"/>
  <c r="H37" i="4"/>
  <c r="I34" i="6"/>
  <c r="J34" i="6"/>
  <c r="J248" i="4"/>
  <c r="N116" i="4"/>
  <c r="M116" i="5" s="1"/>
  <c r="N116" i="5" s="1"/>
  <c r="N180" i="4"/>
  <c r="M180" i="5" s="1"/>
  <c r="N180" i="5" s="1"/>
  <c r="N248" i="4"/>
  <c r="M248" i="5" s="1"/>
  <c r="N248" i="5" s="1"/>
  <c r="H15" i="4"/>
  <c r="H36" i="4"/>
  <c r="J49" i="4"/>
  <c r="H68" i="4"/>
  <c r="F37" i="10"/>
  <c r="N49" i="4"/>
  <c r="M49" i="5" s="1"/>
  <c r="N49" i="5" s="1"/>
  <c r="J110" i="157" l="1"/>
  <c r="K110" i="157" s="1"/>
  <c r="P2954" i="135"/>
  <c r="P2954" i="136"/>
  <c r="Z3861" i="92"/>
  <c r="S3861" i="92"/>
  <c r="G3867" i="157"/>
  <c r="F2958" i="136"/>
  <c r="D9" i="13"/>
  <c r="D12" i="13" s="1"/>
  <c r="F273" i="157" s="1"/>
  <c r="G273" i="157" s="1"/>
  <c r="L2958" i="136"/>
  <c r="L3091" i="4"/>
  <c r="H3091" i="5" s="1"/>
  <c r="I3091" i="5" s="1"/>
  <c r="L2958" i="135"/>
  <c r="I3867" i="92"/>
  <c r="F2958" i="135"/>
  <c r="F3485" i="93"/>
  <c r="G3485" i="93" s="1"/>
  <c r="O3867" i="92"/>
  <c r="Z109" i="92"/>
  <c r="Z1426" i="92"/>
  <c r="Z2111" i="92"/>
  <c r="W103" i="92"/>
  <c r="Z115" i="92"/>
  <c r="W96" i="92"/>
  <c r="Z102" i="92"/>
  <c r="Z3065" i="92"/>
  <c r="Z95" i="92"/>
  <c r="F300" i="93"/>
  <c r="G300" i="93" s="1"/>
  <c r="F155" i="157"/>
  <c r="G155" i="157" s="1"/>
  <c r="B26" i="11"/>
  <c r="F169" i="157" s="1"/>
  <c r="G169" i="157" s="1"/>
  <c r="S2111" i="92"/>
  <c r="F327" i="157"/>
  <c r="G327" i="157" s="1"/>
  <c r="E84" i="92"/>
  <c r="F84" i="157"/>
  <c r="G84" i="157" s="1"/>
  <c r="I82" i="92"/>
  <c r="F82" i="157"/>
  <c r="G82" i="157" s="1"/>
  <c r="P1459" i="136"/>
  <c r="F298" i="135"/>
  <c r="L298" i="135"/>
  <c r="P1459" i="135"/>
  <c r="F81" i="93"/>
  <c r="G81" i="93" s="1"/>
  <c r="L79" i="135"/>
  <c r="L79" i="136"/>
  <c r="L37" i="4"/>
  <c r="H37" i="5" s="1"/>
  <c r="I37" i="5" s="1"/>
  <c r="O84" i="92"/>
  <c r="F79" i="136"/>
  <c r="I84" i="92"/>
  <c r="F79" i="135"/>
  <c r="L294" i="4"/>
  <c r="H294" i="5" s="1"/>
  <c r="I294" i="5" s="1"/>
  <c r="L23" i="26"/>
  <c r="E268" i="92"/>
  <c r="Z268" i="92" s="1"/>
  <c r="O327" i="92"/>
  <c r="E29" i="92"/>
  <c r="Z29" i="92" s="1"/>
  <c r="E155" i="92"/>
  <c r="Z155" i="92" s="1"/>
  <c r="E327" i="92"/>
  <c r="Z327" i="92" s="1"/>
  <c r="I327" i="92"/>
  <c r="F298" i="136"/>
  <c r="L298" i="136"/>
  <c r="S95" i="92"/>
  <c r="S115" i="92"/>
  <c r="U96" i="92"/>
  <c r="S109" i="92"/>
  <c r="U103" i="92"/>
  <c r="S1426" i="92"/>
  <c r="S3065" i="92"/>
  <c r="S102" i="92"/>
  <c r="S15" i="92"/>
  <c r="E103" i="92"/>
  <c r="J130" i="6"/>
  <c r="E82" i="92"/>
  <c r="G110" i="92"/>
  <c r="L36" i="4"/>
  <c r="H36" i="5" s="1"/>
  <c r="I36" i="5" s="1"/>
  <c r="D16" i="10"/>
  <c r="J133" i="6"/>
  <c r="L78" i="136"/>
  <c r="F78" i="135"/>
  <c r="F79" i="93"/>
  <c r="G79" i="93" s="1"/>
  <c r="L78" i="135"/>
  <c r="O82" i="92"/>
  <c r="P1169" i="136"/>
  <c r="F78" i="136"/>
  <c r="P1169" i="135"/>
  <c r="P110" i="136"/>
  <c r="P90" i="136"/>
  <c r="P104" i="135"/>
  <c r="P97" i="135"/>
  <c r="P97" i="136"/>
  <c r="P2262" i="135"/>
  <c r="P2262" i="136"/>
  <c r="P15" i="135"/>
  <c r="T98" i="136"/>
  <c r="R98" i="136"/>
  <c r="L98" i="136"/>
  <c r="F98" i="136"/>
  <c r="L98" i="135"/>
  <c r="F98" i="135"/>
  <c r="P110" i="135"/>
  <c r="P90" i="135"/>
  <c r="R98" i="135"/>
  <c r="T98" i="135"/>
  <c r="N105" i="136"/>
  <c r="H105" i="136"/>
  <c r="H105" i="135"/>
  <c r="N105" i="135"/>
  <c r="T91" i="135"/>
  <c r="R91" i="135"/>
  <c r="T91" i="136"/>
  <c r="R91" i="136"/>
  <c r="P104" i="136"/>
  <c r="O268" i="92"/>
  <c r="F243" i="135"/>
  <c r="L243" i="136"/>
  <c r="F243" i="136"/>
  <c r="L243" i="135"/>
  <c r="I268" i="92"/>
  <c r="F245" i="93"/>
  <c r="G245" i="93" s="1"/>
  <c r="L28" i="135"/>
  <c r="F28" i="136"/>
  <c r="F28" i="135"/>
  <c r="L28" i="136"/>
  <c r="I29" i="92"/>
  <c r="F28" i="93"/>
  <c r="G28" i="93" s="1"/>
  <c r="O155" i="92"/>
  <c r="L144" i="135"/>
  <c r="L144" i="136"/>
  <c r="F144" i="135"/>
  <c r="F144" i="136"/>
  <c r="I155" i="92"/>
  <c r="F146" i="93"/>
  <c r="G146" i="93" s="1"/>
  <c r="P15" i="136"/>
  <c r="K110" i="92"/>
  <c r="J107" i="93"/>
  <c r="K107" i="93" s="1"/>
  <c r="Q110" i="92"/>
  <c r="I103" i="92"/>
  <c r="F100" i="93"/>
  <c r="G100" i="93" s="1"/>
  <c r="I72" i="6"/>
  <c r="L33" i="4"/>
  <c r="H33" i="5" s="1"/>
  <c r="I33" i="5" s="1"/>
  <c r="O29" i="92"/>
  <c r="O103" i="92"/>
  <c r="F15" i="11"/>
  <c r="F242" i="157" s="1"/>
  <c r="G242" i="157" s="1"/>
  <c r="L102" i="4"/>
  <c r="H102" i="5" s="1"/>
  <c r="I102" i="5" s="1"/>
  <c r="G85" i="6"/>
  <c r="I85" i="6" s="1"/>
  <c r="L244" i="4"/>
  <c r="H244" i="5" s="1"/>
  <c r="I244" i="5" s="1"/>
  <c r="L56" i="4"/>
  <c r="H56" i="5" s="1"/>
  <c r="I56" i="5" s="1"/>
  <c r="H70" i="4"/>
  <c r="H244" i="4"/>
  <c r="N194" i="4"/>
  <c r="M194" i="5" s="1"/>
  <c r="N194" i="5" s="1"/>
  <c r="J260" i="4"/>
  <c r="N260" i="4"/>
  <c r="M260" i="5" s="1"/>
  <c r="N260" i="5" s="1"/>
  <c r="B10" i="11"/>
  <c r="B14" i="11" s="1"/>
  <c r="N122" i="4"/>
  <c r="M122" i="5" s="1"/>
  <c r="N122" i="5" s="1"/>
  <c r="H40" i="4"/>
  <c r="N64" i="4"/>
  <c r="M64" i="5" s="1"/>
  <c r="N64" i="5" s="1"/>
  <c r="G29" i="6"/>
  <c r="P2958" i="135" l="1"/>
  <c r="Z3867" i="92"/>
  <c r="S3867" i="92"/>
  <c r="F269" i="157"/>
  <c r="G269" i="157" s="1"/>
  <c r="F244" i="136"/>
  <c r="F246" i="93"/>
  <c r="G246" i="93" s="1"/>
  <c r="O269" i="92"/>
  <c r="L244" i="136"/>
  <c r="I269" i="92"/>
  <c r="E269" i="92"/>
  <c r="F244" i="135"/>
  <c r="L244" i="135"/>
  <c r="L245" i="4"/>
  <c r="H245" i="5" s="1"/>
  <c r="I245" i="5" s="1"/>
  <c r="P2958" i="136"/>
  <c r="W110" i="92"/>
  <c r="Z84" i="92"/>
  <c r="Z103" i="92"/>
  <c r="F331" i="157"/>
  <c r="G331" i="157" s="1"/>
  <c r="F150" i="157"/>
  <c r="G150" i="157" s="1"/>
  <c r="F14" i="11"/>
  <c r="F301" i="136"/>
  <c r="F301" i="135"/>
  <c r="J29" i="26"/>
  <c r="L297" i="4"/>
  <c r="H297" i="5" s="1"/>
  <c r="I297" i="5" s="1"/>
  <c r="O331" i="92"/>
  <c r="P298" i="135"/>
  <c r="F303" i="93"/>
  <c r="G303" i="93" s="1"/>
  <c r="I331" i="92"/>
  <c r="E331" i="92"/>
  <c r="Z331" i="92" s="1"/>
  <c r="L301" i="136"/>
  <c r="L301" i="135"/>
  <c r="S84" i="92"/>
  <c r="I87" i="92"/>
  <c r="F87" i="157"/>
  <c r="G87" i="157" s="1"/>
  <c r="F305" i="135"/>
  <c r="F335" i="157"/>
  <c r="G335" i="157" s="1"/>
  <c r="P79" i="136"/>
  <c r="S268" i="92"/>
  <c r="S82" i="92"/>
  <c r="Z82" i="92"/>
  <c r="P79" i="135"/>
  <c r="P298" i="136"/>
  <c r="S29" i="92"/>
  <c r="U110" i="92"/>
  <c r="F307" i="93"/>
  <c r="G307" i="93" s="1"/>
  <c r="L305" i="135"/>
  <c r="I335" i="92"/>
  <c r="L305" i="136"/>
  <c r="E335" i="92"/>
  <c r="F305" i="136"/>
  <c r="O335" i="92"/>
  <c r="S327" i="92"/>
  <c r="S155" i="92"/>
  <c r="E242" i="92"/>
  <c r="Z242" i="92" s="1"/>
  <c r="E169" i="92"/>
  <c r="Z169" i="92" s="1"/>
  <c r="P78" i="135"/>
  <c r="L40" i="4"/>
  <c r="H40" i="5" s="1"/>
  <c r="I40" i="5" s="1"/>
  <c r="D25" i="10"/>
  <c r="F82" i="135"/>
  <c r="E150" i="92"/>
  <c r="E273" i="92"/>
  <c r="S103" i="92"/>
  <c r="P78" i="136"/>
  <c r="E87" i="92"/>
  <c r="F82" i="136"/>
  <c r="O87" i="92"/>
  <c r="L82" i="136"/>
  <c r="L82" i="135"/>
  <c r="F84" i="93"/>
  <c r="G84" i="93" s="1"/>
  <c r="P144" i="136"/>
  <c r="P28" i="135"/>
  <c r="P144" i="135"/>
  <c r="P28" i="136"/>
  <c r="P243" i="135"/>
  <c r="P98" i="136"/>
  <c r="P98" i="135"/>
  <c r="L141" i="136"/>
  <c r="F141" i="136"/>
  <c r="L141" i="135"/>
  <c r="F141" i="135"/>
  <c r="T105" i="136"/>
  <c r="R105" i="136"/>
  <c r="T105" i="135"/>
  <c r="R105" i="135"/>
  <c r="P243" i="136"/>
  <c r="L248" i="136"/>
  <c r="F248" i="136"/>
  <c r="F248" i="135"/>
  <c r="L248" i="135"/>
  <c r="O242" i="92"/>
  <c r="F219" i="136"/>
  <c r="L219" i="136"/>
  <c r="L219" i="135"/>
  <c r="F219" i="135"/>
  <c r="I242" i="92"/>
  <c r="F221" i="93"/>
  <c r="G221" i="93" s="1"/>
  <c r="O169" i="92"/>
  <c r="L157" i="136"/>
  <c r="L157" i="135"/>
  <c r="F157" i="136"/>
  <c r="F157" i="135"/>
  <c r="I169" i="92"/>
  <c r="F159" i="93"/>
  <c r="G159" i="93" s="1"/>
  <c r="I150" i="92"/>
  <c r="F143" i="93"/>
  <c r="G143" i="93" s="1"/>
  <c r="I273" i="92"/>
  <c r="F250" i="93"/>
  <c r="G250" i="93" s="1"/>
  <c r="O273" i="92"/>
  <c r="O150" i="92"/>
  <c r="L116" i="4"/>
  <c r="H116" i="5" s="1"/>
  <c r="I116" i="5" s="1"/>
  <c r="F26" i="11"/>
  <c r="L180" i="4"/>
  <c r="H180" i="5" s="1"/>
  <c r="I180" i="5" s="1"/>
  <c r="J85" i="6"/>
  <c r="D24" i="13"/>
  <c r="L248" i="4"/>
  <c r="H248" i="5" s="1"/>
  <c r="I248" i="5" s="1"/>
  <c r="N200" i="4"/>
  <c r="M200" i="5" s="1"/>
  <c r="N200" i="5" s="1"/>
  <c r="H248" i="4"/>
  <c r="H260" i="4"/>
  <c r="F10" i="11"/>
  <c r="F237" i="157" s="1"/>
  <c r="G237" i="157" s="1"/>
  <c r="L99" i="4"/>
  <c r="H99" i="5" s="1"/>
  <c r="I99" i="5" s="1"/>
  <c r="J275" i="4"/>
  <c r="N275" i="4"/>
  <c r="M275" i="5" s="1"/>
  <c r="N275" i="5" s="1"/>
  <c r="H49" i="4"/>
  <c r="J30" i="6"/>
  <c r="I30" i="6"/>
  <c r="F333" i="157" l="1"/>
  <c r="G333" i="157" s="1"/>
  <c r="P244" i="136"/>
  <c r="P244" i="135"/>
  <c r="Z269" i="92"/>
  <c r="S269" i="92"/>
  <c r="F288" i="157"/>
  <c r="G288" i="157" s="1"/>
  <c r="D35" i="13"/>
  <c r="F305" i="157" s="1"/>
  <c r="G305" i="157" s="1"/>
  <c r="F256" i="157"/>
  <c r="G256" i="157" s="1"/>
  <c r="G191" i="6"/>
  <c r="Z273" i="92"/>
  <c r="Z150" i="92"/>
  <c r="Z335" i="92"/>
  <c r="P301" i="135"/>
  <c r="F154" i="157"/>
  <c r="G154" i="157" s="1"/>
  <c r="E333" i="92"/>
  <c r="Z333" i="92" s="1"/>
  <c r="P301" i="136"/>
  <c r="L303" i="136"/>
  <c r="L303" i="135"/>
  <c r="S331" i="92"/>
  <c r="F303" i="136"/>
  <c r="I333" i="92"/>
  <c r="F303" i="135"/>
  <c r="F305" i="93"/>
  <c r="G305" i="93" s="1"/>
  <c r="O333" i="92"/>
  <c r="L299" i="4"/>
  <c r="H299" i="5" s="1"/>
  <c r="I299" i="5" s="1"/>
  <c r="P305" i="135"/>
  <c r="E96" i="92"/>
  <c r="F96" i="157"/>
  <c r="G96" i="157" s="1"/>
  <c r="S87" i="92"/>
  <c r="Z87" i="92"/>
  <c r="S242" i="92"/>
  <c r="S169" i="92"/>
  <c r="S335" i="92"/>
  <c r="P305" i="136"/>
  <c r="E256" i="92"/>
  <c r="Z256" i="92" s="1"/>
  <c r="D37" i="10"/>
  <c r="L49" i="4"/>
  <c r="H49" i="5" s="1"/>
  <c r="I49" i="5" s="1"/>
  <c r="F93" i="93"/>
  <c r="G93" i="93" s="1"/>
  <c r="I96" i="92"/>
  <c r="O96" i="92"/>
  <c r="L91" i="135"/>
  <c r="F91" i="136"/>
  <c r="L91" i="136"/>
  <c r="S150" i="92"/>
  <c r="P82" i="136"/>
  <c r="P82" i="135"/>
  <c r="F91" i="135"/>
  <c r="S273" i="92"/>
  <c r="E237" i="92"/>
  <c r="E154" i="92"/>
  <c r="E288" i="92"/>
  <c r="P141" i="135"/>
  <c r="P141" i="136"/>
  <c r="L143" i="136"/>
  <c r="F143" i="136"/>
  <c r="F143" i="135"/>
  <c r="L143" i="135"/>
  <c r="L216" i="136"/>
  <c r="F216" i="136"/>
  <c r="L216" i="135"/>
  <c r="F216" i="135"/>
  <c r="P248" i="136"/>
  <c r="P157" i="136"/>
  <c r="P219" i="136"/>
  <c r="P248" i="135"/>
  <c r="P157" i="135"/>
  <c r="F263" i="135"/>
  <c r="L263" i="136"/>
  <c r="F263" i="136"/>
  <c r="L263" i="135"/>
  <c r="O256" i="92"/>
  <c r="L232" i="135"/>
  <c r="F232" i="135"/>
  <c r="L232" i="136"/>
  <c r="F232" i="136"/>
  <c r="I256" i="92"/>
  <c r="F234" i="93"/>
  <c r="G234" i="93" s="1"/>
  <c r="P219" i="135"/>
  <c r="O237" i="92"/>
  <c r="I237" i="92"/>
  <c r="F218" i="93"/>
  <c r="G218" i="93" s="1"/>
  <c r="I288" i="92"/>
  <c r="F265" i="93"/>
  <c r="G265" i="93" s="1"/>
  <c r="O154" i="92"/>
  <c r="I154" i="92"/>
  <c r="F145" i="93"/>
  <c r="G145" i="93" s="1"/>
  <c r="O288" i="92"/>
  <c r="B29" i="11"/>
  <c r="F177" i="157" s="1"/>
  <c r="G177" i="157" s="1"/>
  <c r="L260" i="4"/>
  <c r="H260" i="5" s="1"/>
  <c r="I260" i="5" s="1"/>
  <c r="L194" i="4"/>
  <c r="H194" i="5" s="1"/>
  <c r="I194" i="5" s="1"/>
  <c r="N277" i="4"/>
  <c r="M277" i="5" s="1"/>
  <c r="N277" i="5" s="1"/>
  <c r="H64" i="4"/>
  <c r="L177" i="4"/>
  <c r="H177" i="5" s="1"/>
  <c r="I177" i="5" s="1"/>
  <c r="J277" i="4"/>
  <c r="L101" i="4"/>
  <c r="H101" i="5" s="1"/>
  <c r="I101" i="5" s="1"/>
  <c r="F241" i="157"/>
  <c r="G241" i="157" s="1"/>
  <c r="I191" i="6" l="1"/>
  <c r="J191" i="6"/>
  <c r="Z154" i="92"/>
  <c r="Z237" i="92"/>
  <c r="Z288" i="92"/>
  <c r="Z96" i="92"/>
  <c r="P303" i="135"/>
  <c r="S333" i="92"/>
  <c r="P303" i="136"/>
  <c r="L105" i="136"/>
  <c r="F110" i="157"/>
  <c r="G110" i="157" s="1"/>
  <c r="S96" i="92"/>
  <c r="S256" i="92"/>
  <c r="I110" i="92"/>
  <c r="E110" i="92"/>
  <c r="G26" i="6"/>
  <c r="F105" i="135"/>
  <c r="L64" i="4"/>
  <c r="H64" i="5" s="1"/>
  <c r="I64" i="5" s="1"/>
  <c r="L105" i="135"/>
  <c r="F107" i="93"/>
  <c r="G107" i="93" s="1"/>
  <c r="F105" i="136"/>
  <c r="O110" i="92"/>
  <c r="P91" i="136"/>
  <c r="P91" i="135"/>
  <c r="S288" i="92"/>
  <c r="S154" i="92"/>
  <c r="S237" i="92"/>
  <c r="E241" i="92"/>
  <c r="E305" i="92"/>
  <c r="E177" i="92"/>
  <c r="P232" i="136"/>
  <c r="P216" i="135"/>
  <c r="P216" i="136"/>
  <c r="P143" i="135"/>
  <c r="P143" i="136"/>
  <c r="F218" i="136"/>
  <c r="L218" i="136"/>
  <c r="F218" i="135"/>
  <c r="L218" i="135"/>
  <c r="P232" i="135"/>
  <c r="F164" i="136"/>
  <c r="L164" i="136"/>
  <c r="L164" i="135"/>
  <c r="F164" i="135"/>
  <c r="L278" i="135"/>
  <c r="F278" i="135"/>
  <c r="L278" i="136"/>
  <c r="F278" i="136"/>
  <c r="P263" i="135"/>
  <c r="P263" i="136"/>
  <c r="I305" i="92"/>
  <c r="F280" i="93"/>
  <c r="G280" i="93" s="1"/>
  <c r="O177" i="92"/>
  <c r="I177" i="92"/>
  <c r="F166" i="93"/>
  <c r="G166" i="93" s="1"/>
  <c r="O241" i="92"/>
  <c r="F220" i="93"/>
  <c r="G220" i="93" s="1"/>
  <c r="I241" i="92"/>
  <c r="O305" i="92"/>
  <c r="F29" i="11"/>
  <c r="F264" i="157" s="1"/>
  <c r="G264" i="157" s="1"/>
  <c r="L275" i="4"/>
  <c r="H275" i="5" s="1"/>
  <c r="I275" i="5" s="1"/>
  <c r="D37" i="13"/>
  <c r="H277" i="4"/>
  <c r="H275" i="4"/>
  <c r="L179" i="4"/>
  <c r="H179" i="5" s="1"/>
  <c r="I179" i="5" s="1"/>
  <c r="L122" i="4"/>
  <c r="H122" i="5" s="1"/>
  <c r="I122" i="5" s="1"/>
  <c r="D41" i="10"/>
  <c r="F114" i="157" s="1"/>
  <c r="G114" i="157" s="1"/>
  <c r="G173" i="6" l="1"/>
  <c r="F307" i="157"/>
  <c r="G307" i="157" s="1"/>
  <c r="Z110" i="92"/>
  <c r="Z177" i="92"/>
  <c r="Z305" i="92"/>
  <c r="Z241" i="92"/>
  <c r="P105" i="136"/>
  <c r="P105" i="135"/>
  <c r="S110" i="92"/>
  <c r="S241" i="92"/>
  <c r="S305" i="92"/>
  <c r="S177" i="92"/>
  <c r="E264" i="92"/>
  <c r="E114" i="92"/>
  <c r="E307" i="92"/>
  <c r="P164" i="135"/>
  <c r="P218" i="136"/>
  <c r="P278" i="135"/>
  <c r="P218" i="135"/>
  <c r="P278" i="136"/>
  <c r="F239" i="136"/>
  <c r="L239" i="136"/>
  <c r="L239" i="135"/>
  <c r="F239" i="135"/>
  <c r="F109" i="136"/>
  <c r="F109" i="135"/>
  <c r="L109" i="136"/>
  <c r="L109" i="135"/>
  <c r="L280" i="136"/>
  <c r="F280" i="135"/>
  <c r="F280" i="136"/>
  <c r="L280" i="135"/>
  <c r="P164" i="136"/>
  <c r="O114" i="92"/>
  <c r="I114" i="92"/>
  <c r="F111" i="93"/>
  <c r="G111" i="93" s="1"/>
  <c r="O264" i="92"/>
  <c r="I264" i="92"/>
  <c r="F241" i="93"/>
  <c r="G241" i="93" s="1"/>
  <c r="I307" i="92"/>
  <c r="F282" i="93"/>
  <c r="G282" i="93" s="1"/>
  <c r="O307" i="92"/>
  <c r="L277" i="4"/>
  <c r="H277" i="5" s="1"/>
  <c r="I277" i="5" s="1"/>
  <c r="L200" i="4"/>
  <c r="H200" i="5" s="1"/>
  <c r="I200" i="5" s="1"/>
  <c r="D43" i="10"/>
  <c r="L66" i="4"/>
  <c r="H66" i="5" s="1"/>
  <c r="I66" i="5" s="1"/>
  <c r="F117" i="157" l="1"/>
  <c r="G117" i="157" s="1"/>
  <c r="I174" i="6"/>
  <c r="J174" i="6"/>
  <c r="Z307" i="92"/>
  <c r="Z114" i="92"/>
  <c r="Z264" i="92"/>
  <c r="S307" i="92"/>
  <c r="S264" i="92"/>
  <c r="S114" i="92"/>
  <c r="E117" i="92"/>
  <c r="P239" i="135"/>
  <c r="P109" i="135"/>
  <c r="P239" i="136"/>
  <c r="P109" i="136"/>
  <c r="P280" i="135"/>
  <c r="F112" i="135"/>
  <c r="L112" i="136"/>
  <c r="F112" i="136"/>
  <c r="L112" i="135"/>
  <c r="P280" i="136"/>
  <c r="O117" i="92"/>
  <c r="I117" i="92"/>
  <c r="F114" i="93"/>
  <c r="G114" i="93" s="1"/>
  <c r="L70" i="4"/>
  <c r="H70" i="5" s="1"/>
  <c r="I70" i="5" s="1"/>
  <c r="G27" i="6"/>
  <c r="Z117" i="92" l="1"/>
  <c r="S117" i="92"/>
  <c r="P112" i="136"/>
  <c r="P112" i="135"/>
  <c r="J27" i="6"/>
  <c r="I27" i="6"/>
  <c r="N17" i="4"/>
  <c r="M17" i="5" s="1"/>
  <c r="N17" i="5" s="1"/>
  <c r="N32" i="4" l="1"/>
  <c r="M32" i="5" s="1"/>
  <c r="N32" i="5" s="1"/>
  <c r="L280" i="4" l="1"/>
  <c r="H280" i="5" s="1"/>
  <c r="I280" i="5" s="1"/>
  <c r="F339" i="157" l="1"/>
  <c r="G339" i="157" s="1"/>
  <c r="L283" i="4"/>
  <c r="H283" i="5" s="1"/>
  <c r="I283" i="5" s="1"/>
  <c r="L301" i="4"/>
  <c r="H301" i="5" s="1"/>
  <c r="I301" i="5" s="1"/>
  <c r="E339" i="92" l="1"/>
  <c r="L308" i="136"/>
  <c r="F308" i="136"/>
  <c r="L308" i="135"/>
  <c r="F308" i="135"/>
  <c r="O339" i="92"/>
  <c r="I339" i="92"/>
  <c r="F310" i="93"/>
  <c r="G310" i="93" s="1"/>
  <c r="L304" i="4"/>
  <c r="H304" i="5" s="1"/>
  <c r="I304" i="5" s="1"/>
  <c r="L29" i="26"/>
  <c r="F341" i="157" s="1"/>
  <c r="G341" i="157" s="1"/>
  <c r="L285" i="4"/>
  <c r="H285" i="5" s="1"/>
  <c r="I285" i="5" s="1"/>
  <c r="Z339" i="92" l="1"/>
  <c r="S339" i="92"/>
  <c r="E341" i="92"/>
  <c r="F310" i="136"/>
  <c r="L310" i="136"/>
  <c r="L310" i="135"/>
  <c r="F310" i="135"/>
  <c r="P308" i="135"/>
  <c r="P308" i="136"/>
  <c r="O341" i="92"/>
  <c r="I341" i="92"/>
  <c r="F312" i="93"/>
  <c r="G312" i="93" s="1"/>
  <c r="L306" i="4"/>
  <c r="H306" i="5" s="1"/>
  <c r="I306" i="5" s="1"/>
  <c r="J54" i="4"/>
  <c r="Z341" i="92" l="1"/>
  <c r="S341" i="92"/>
  <c r="P310" i="135"/>
  <c r="P310" i="136"/>
  <c r="J56" i="4"/>
  <c r="J55" i="4"/>
  <c r="J64" i="4" l="1"/>
  <c r="N444" i="4"/>
  <c r="M444" i="5" s="1"/>
  <c r="N444" i="5" s="1"/>
  <c r="H57" i="29"/>
  <c r="J575" i="157" s="1"/>
  <c r="K575" i="157" s="1"/>
  <c r="G575" i="92" l="1"/>
  <c r="N501" i="136"/>
  <c r="N501" i="135"/>
  <c r="H501" i="136"/>
  <c r="H501" i="135"/>
  <c r="K575" i="92"/>
  <c r="J526" i="93"/>
  <c r="K526" i="93" s="1"/>
  <c r="N449" i="4"/>
  <c r="M449" i="5" s="1"/>
  <c r="N449" i="5" s="1"/>
  <c r="Q575" i="92"/>
  <c r="H62" i="29"/>
  <c r="W575" i="92" l="1"/>
  <c r="J580" i="157"/>
  <c r="K580" i="157" s="1"/>
  <c r="G44" i="6"/>
  <c r="U575" i="92"/>
  <c r="G580" i="92"/>
  <c r="T501" i="135"/>
  <c r="R501" i="135"/>
  <c r="T501" i="136"/>
  <c r="R501" i="136"/>
  <c r="N506" i="135"/>
  <c r="N506" i="136"/>
  <c r="H506" i="135"/>
  <c r="H506" i="136"/>
  <c r="K580" i="92"/>
  <c r="J531" i="93"/>
  <c r="K531" i="93" s="1"/>
  <c r="G145" i="6"/>
  <c r="I145" i="6" s="1"/>
  <c r="Q580" i="92"/>
  <c r="N455" i="4"/>
  <c r="M455" i="5" s="1"/>
  <c r="N455" i="5" s="1"/>
  <c r="W580" i="92" l="1"/>
  <c r="J44" i="6"/>
  <c r="I44" i="6"/>
  <c r="U580" i="92"/>
  <c r="T506" i="135"/>
  <c r="R506" i="135"/>
  <c r="T506" i="136"/>
  <c r="R506" i="136"/>
  <c r="J145" i="6"/>
  <c r="I54" i="30" l="1"/>
  <c r="I15" i="158" s="1"/>
  <c r="H523" i="135"/>
  <c r="H523" i="136"/>
  <c r="T523" i="136" s="1"/>
  <c r="K597" i="92"/>
  <c r="Q597" i="92"/>
  <c r="J548" i="93"/>
  <c r="K548" i="93" s="1"/>
  <c r="N523" i="135"/>
  <c r="N523" i="136"/>
  <c r="G597" i="92"/>
  <c r="K10" i="92" l="1"/>
  <c r="G10" i="92"/>
  <c r="J10" i="157"/>
  <c r="K10" i="157" s="1"/>
  <c r="I16" i="158"/>
  <c r="R523" i="135"/>
  <c r="H551" i="136"/>
  <c r="T551" i="136" s="1"/>
  <c r="J630" i="157"/>
  <c r="K630" i="157" s="1"/>
  <c r="U597" i="92"/>
  <c r="R523" i="136"/>
  <c r="W597" i="92"/>
  <c r="Q630" i="92"/>
  <c r="N492" i="4"/>
  <c r="M492" i="5" s="1"/>
  <c r="N492" i="5" s="1"/>
  <c r="H551" i="135"/>
  <c r="T523" i="135"/>
  <c r="J579" i="93"/>
  <c r="K579" i="93" s="1"/>
  <c r="G630" i="92"/>
  <c r="N551" i="135"/>
  <c r="K630" i="92"/>
  <c r="N551" i="136"/>
  <c r="I20" i="158" l="1"/>
  <c r="K11" i="92"/>
  <c r="G11" i="92"/>
  <c r="J11" i="157"/>
  <c r="K11" i="157" s="1"/>
  <c r="R551" i="136"/>
  <c r="W630" i="92"/>
  <c r="U630" i="92"/>
  <c r="R551" i="135"/>
  <c r="T551" i="135"/>
  <c r="Q10" i="92"/>
  <c r="H10" i="135"/>
  <c r="N10" i="136"/>
  <c r="J10" i="93"/>
  <c r="K10" i="93" s="1"/>
  <c r="H10" i="136"/>
  <c r="N10" i="4"/>
  <c r="M10" i="5" s="1"/>
  <c r="N10" i="5" s="1"/>
  <c r="N10" i="135"/>
  <c r="G87" i="6" l="1"/>
  <c r="J15" i="157"/>
  <c r="K15" i="157" s="1"/>
  <c r="K15" i="92"/>
  <c r="G15" i="92"/>
  <c r="H22" i="9"/>
  <c r="R10" i="135"/>
  <c r="T10" i="135"/>
  <c r="H11" i="136"/>
  <c r="N11" i="135"/>
  <c r="N11" i="136"/>
  <c r="J11" i="93"/>
  <c r="K11" i="93" s="1"/>
  <c r="H11" i="135"/>
  <c r="Q11" i="92"/>
  <c r="N11" i="4"/>
  <c r="M11" i="5" s="1"/>
  <c r="N11" i="5" s="1"/>
  <c r="W10" i="92"/>
  <c r="U10" i="92"/>
  <c r="R10" i="136"/>
  <c r="T10" i="136"/>
  <c r="G193" i="6" l="1"/>
  <c r="J194" i="6" s="1"/>
  <c r="H15" i="136"/>
  <c r="J15" i="93"/>
  <c r="K15" i="93" s="1"/>
  <c r="J29" i="157"/>
  <c r="K29" i="157" s="1"/>
  <c r="Q15" i="92"/>
  <c r="N15" i="136"/>
  <c r="N15" i="135"/>
  <c r="N15" i="4"/>
  <c r="M15" i="5" s="1"/>
  <c r="N15" i="5" s="1"/>
  <c r="H15" i="135"/>
  <c r="U11" i="92"/>
  <c r="W11" i="92"/>
  <c r="T11" i="136"/>
  <c r="R11" i="136"/>
  <c r="R11" i="135"/>
  <c r="T11" i="135"/>
  <c r="I194" i="6" l="1"/>
  <c r="J88" i="6"/>
  <c r="I88" i="6"/>
  <c r="J1" i="6" s="1"/>
  <c r="A3" i="6" s="1"/>
  <c r="T15" i="135"/>
  <c r="R15" i="135"/>
  <c r="R15" i="136"/>
  <c r="T15" i="136"/>
  <c r="U15" i="92"/>
  <c r="W15" i="92"/>
  <c r="H28" i="135"/>
  <c r="N33" i="4"/>
  <c r="M33" i="5" s="1"/>
  <c r="N33" i="5" s="1"/>
  <c r="G29" i="92"/>
  <c r="N28" i="136"/>
  <c r="K29" i="92"/>
  <c r="N28" i="135"/>
  <c r="Q29" i="92"/>
  <c r="H28" i="136"/>
  <c r="J28" i="93"/>
  <c r="K28" i="93" s="1"/>
  <c r="U29" i="92" l="1"/>
  <c r="W29" i="92"/>
  <c r="R28" i="136"/>
  <c r="T28" i="136"/>
  <c r="T28" i="135"/>
  <c r="R28" i="135"/>
</calcChain>
</file>

<file path=xl/sharedStrings.xml><?xml version="1.0" encoding="utf-8"?>
<sst xmlns="http://schemas.openxmlformats.org/spreadsheetml/2006/main" count="34720" uniqueCount="1984">
  <si>
    <t>3.1 Expenditure on Primary Healthcare Services</t>
  </si>
  <si>
    <t>3.2 Expenditure on healthcare from other providers</t>
  </si>
  <si>
    <t>3.3 Expenditure on Hospital and Community Health Services</t>
  </si>
  <si>
    <t>Receipt of donated assets</t>
  </si>
  <si>
    <t>Donated assets received credited to revenue but non-cash</t>
  </si>
  <si>
    <t>Purchase of property, plant and equipment</t>
  </si>
  <si>
    <t>Depreciation</t>
  </si>
  <si>
    <t>Amortisation</t>
  </si>
  <si>
    <t>Impairments</t>
  </si>
  <si>
    <t>Losses, special payments and irrecoverable debts</t>
  </si>
  <si>
    <t>FOREWORD</t>
  </si>
  <si>
    <t xml:space="preserve">Statement of Comprehensive Net Expenditure </t>
  </si>
  <si>
    <t>Note</t>
  </si>
  <si>
    <t>£'000</t>
  </si>
  <si>
    <t>Expenditure on Primary Healthcare Services</t>
  </si>
  <si>
    <t>Expenditure on healthcare from other providers</t>
  </si>
  <si>
    <t>Expenditure on Hospital and Community Health Services</t>
  </si>
  <si>
    <t>Less: Miscellaneous Income</t>
  </si>
  <si>
    <t>LHB net operating costs before interest and other gains and losses</t>
  </si>
  <si>
    <t>Other (Gains) / Losses</t>
  </si>
  <si>
    <t>Finance costs</t>
  </si>
  <si>
    <t>Net operating costs for the financial year</t>
  </si>
  <si>
    <t>£000</t>
  </si>
  <si>
    <t>Other Comprehensive Net Expenditure</t>
  </si>
  <si>
    <t>Net gain / (loss) on revaluation of property, plant and equipment</t>
  </si>
  <si>
    <t>Net gain / (loss) on revaluation of intangibles</t>
  </si>
  <si>
    <t>Net gain / (loss) on revaluation of available for sale financial assets</t>
  </si>
  <si>
    <t>(Gain) / loss on other reserves</t>
  </si>
  <si>
    <t>Impairment and reversals</t>
  </si>
  <si>
    <t>Other comprehensive net expenditure for the year</t>
  </si>
  <si>
    <t>Total comprehensive net expenditure for the year</t>
  </si>
  <si>
    <t>Non-current assets</t>
  </si>
  <si>
    <t>Property, plant and equipment</t>
  </si>
  <si>
    <t>Intangible assets</t>
  </si>
  <si>
    <t>Trade and other receivables</t>
  </si>
  <si>
    <t>Other financial assets</t>
  </si>
  <si>
    <t>Other assets</t>
  </si>
  <si>
    <t>Total non-current assets</t>
  </si>
  <si>
    <t>Current assets</t>
  </si>
  <si>
    <t>Inventories</t>
  </si>
  <si>
    <t>Cash and cash equivalents</t>
  </si>
  <si>
    <t>Non-current assets classified as "Held for Sale"</t>
  </si>
  <si>
    <t>Total current assets</t>
  </si>
  <si>
    <t>Total assets</t>
  </si>
  <si>
    <t>Current liabilities</t>
  </si>
  <si>
    <t xml:space="preserve">Trade and other payables </t>
  </si>
  <si>
    <t>Other financial liabilities</t>
  </si>
  <si>
    <t>Provisions</t>
  </si>
  <si>
    <t xml:space="preserve">Total current liabilities </t>
  </si>
  <si>
    <t>Net current assets/ (liabilities)</t>
  </si>
  <si>
    <t>Non-current liabilities</t>
  </si>
  <si>
    <t>Total non-current liabilities</t>
  </si>
  <si>
    <t>Total assets employed</t>
  </si>
  <si>
    <t>Financed by :</t>
  </si>
  <si>
    <t xml:space="preserve">Taxpayers' equity </t>
  </si>
  <si>
    <t>General Fund</t>
  </si>
  <si>
    <t>Revaluation reserve</t>
  </si>
  <si>
    <t>Total taxpayers' equity</t>
  </si>
  <si>
    <t>Notes</t>
  </si>
  <si>
    <t>31 March</t>
  </si>
  <si>
    <t>Statement of Changes in Taxpayers' Equity</t>
  </si>
  <si>
    <t xml:space="preserve">General </t>
  </si>
  <si>
    <t xml:space="preserve">Revaluation </t>
  </si>
  <si>
    <t xml:space="preserve">Total </t>
  </si>
  <si>
    <t>Fund</t>
  </si>
  <si>
    <t>Reserve</t>
  </si>
  <si>
    <t>Reserves</t>
  </si>
  <si>
    <t>Net operating cost for the year</t>
  </si>
  <si>
    <t>Net gain/(loss) on revaluation of property, plant and equipment</t>
  </si>
  <si>
    <t>Net gain/(loss) on revaluation of intangible assets</t>
  </si>
  <si>
    <t>Net gain/(loss) on revaluation of financial assets</t>
  </si>
  <si>
    <t>Net gain/(loss) on revaluation of assets held for sale</t>
  </si>
  <si>
    <t>Impairments and reversals</t>
  </si>
  <si>
    <t>Movements in other reserves</t>
  </si>
  <si>
    <t>Transfers between reserves</t>
  </si>
  <si>
    <t>Release of reserves to SoCNE</t>
  </si>
  <si>
    <t>Net Welsh Government funding</t>
  </si>
  <si>
    <t>Sub-total</t>
  </si>
  <si>
    <t>Cash Flows from operating activities</t>
  </si>
  <si>
    <t>Other cash flow adjustments</t>
  </si>
  <si>
    <t>Movements in Working Capital</t>
  </si>
  <si>
    <t>Provisions utilised</t>
  </si>
  <si>
    <t>Net cash outflow from operating activities</t>
  </si>
  <si>
    <t xml:space="preserve">Cash Flows from investing activities </t>
  </si>
  <si>
    <t>Proceeds from disposal of property, plant and equipment</t>
  </si>
  <si>
    <t>Purchase of intangible assets</t>
  </si>
  <si>
    <t>Proceeds from disposal of intangible assets</t>
  </si>
  <si>
    <t>Payment for other financial assets</t>
  </si>
  <si>
    <t>Proceeds from disposal of other financial assets</t>
  </si>
  <si>
    <t>Payment for other assets</t>
  </si>
  <si>
    <t>Proceeds from disposal of other assets</t>
  </si>
  <si>
    <t>Net cash inflow/(outflow) from investing activities</t>
  </si>
  <si>
    <t>Net cash inflow/(outflow) before financing</t>
  </si>
  <si>
    <t>Welsh Government funding (including capital)</t>
  </si>
  <si>
    <t>Capital receipts surrendered</t>
  </si>
  <si>
    <t xml:space="preserve">Capital grants received </t>
  </si>
  <si>
    <t>Capital element of payments in respect of finance leases and on-SoFP</t>
  </si>
  <si>
    <t>Cash transferred (to)/ from other NHS bodies</t>
  </si>
  <si>
    <t xml:space="preserve">Net financing </t>
  </si>
  <si>
    <t>Net increase/(decrease) in cash and cash equivalents</t>
  </si>
  <si>
    <t>Gross capital expenditure</t>
  </si>
  <si>
    <t>General Medical Services</t>
  </si>
  <si>
    <t>Pharmaceutical Services</t>
  </si>
  <si>
    <t>General Dental Services</t>
  </si>
  <si>
    <t>General Ophthalmic Services</t>
  </si>
  <si>
    <t>Other Primary Health Care expenditure</t>
  </si>
  <si>
    <t>Total</t>
  </si>
  <si>
    <t>Goods and services from other NHS Wales Health Boards</t>
  </si>
  <si>
    <t>Goods and services from other NHS Wales Trusts</t>
  </si>
  <si>
    <t>Goods and services from other non Welsh NHS bodies</t>
  </si>
  <si>
    <t>Local Authorities</t>
  </si>
  <si>
    <t>Voluntary organisations</t>
  </si>
  <si>
    <t>NHS Funded Nursing Care</t>
  </si>
  <si>
    <t>Continuing Care</t>
  </si>
  <si>
    <t>Private providers</t>
  </si>
  <si>
    <t>Other</t>
  </si>
  <si>
    <t>Directors' costs</t>
  </si>
  <si>
    <t>Staff costs</t>
  </si>
  <si>
    <t>Supplies and services - clinical</t>
  </si>
  <si>
    <t>Supplies and services - general</t>
  </si>
  <si>
    <t>Consultancy Services</t>
  </si>
  <si>
    <t>Establishment</t>
  </si>
  <si>
    <t>Transport</t>
  </si>
  <si>
    <t>Premises</t>
  </si>
  <si>
    <t>External Contractors</t>
  </si>
  <si>
    <t>Fixed asset impairments and reversals (Property, plant &amp; equipment)</t>
  </si>
  <si>
    <t>Fixed asset impairments and reversals (Intangible assets)</t>
  </si>
  <si>
    <t xml:space="preserve">Impairments &amp; reversals of non-current assets held for sale </t>
  </si>
  <si>
    <t>Audit fees</t>
  </si>
  <si>
    <t>Other auditors' remuneration</t>
  </si>
  <si>
    <t>Research and Development</t>
  </si>
  <si>
    <t>Other operating expenses</t>
  </si>
  <si>
    <t>3.4  Losses, special payments and irrecoverable debts:</t>
  </si>
  <si>
    <t>charges to operating expenses</t>
  </si>
  <si>
    <t>Increase/(decrease) in provision for future payments:</t>
  </si>
  <si>
    <t>Clinical negligence</t>
  </si>
  <si>
    <t>Personal injury</t>
  </si>
  <si>
    <t>All other losses and special payments</t>
  </si>
  <si>
    <t>Defence legal fees and other administrative costs</t>
  </si>
  <si>
    <t>Gross increase/(decrease) in provision for future payments</t>
  </si>
  <si>
    <t>Premium for other insurance arrangements</t>
  </si>
  <si>
    <t>Irrecoverable debts</t>
  </si>
  <si>
    <t>4. Miscellaneous Income</t>
  </si>
  <si>
    <t>Local Health Boards</t>
  </si>
  <si>
    <t>Foundation Trusts</t>
  </si>
  <si>
    <t>Local authorities</t>
  </si>
  <si>
    <t>Non NHS:</t>
  </si>
  <si>
    <t xml:space="preserve">      Prescription charge income</t>
  </si>
  <si>
    <t xml:space="preserve">      Dental fee income</t>
  </si>
  <si>
    <t xml:space="preserve">      Private patient income</t>
  </si>
  <si>
    <t xml:space="preserve">      Overseas patients (non-reciprocal)</t>
  </si>
  <si>
    <t xml:space="preserve">      Injury Costs Recovery (ICR) Scheme</t>
  </si>
  <si>
    <t xml:space="preserve">      Other income from activities</t>
  </si>
  <si>
    <t>Patient transport services</t>
  </si>
  <si>
    <t>Education, training and research</t>
  </si>
  <si>
    <t>Charitable and other contributions to expenditure</t>
  </si>
  <si>
    <t xml:space="preserve">Receipt of Government granted assets </t>
  </si>
  <si>
    <t>Non-patient care income generation schemes</t>
  </si>
  <si>
    <t>Deferred income released to revenue</t>
  </si>
  <si>
    <t>Contingent rental income from finance leases</t>
  </si>
  <si>
    <t>Rental income from operating leases</t>
  </si>
  <si>
    <t>Other income:</t>
  </si>
  <si>
    <t>Provision of laundry, pathology, payroll services</t>
  </si>
  <si>
    <t>Accommodation and catering charges</t>
  </si>
  <si>
    <t>Mortuary fees</t>
  </si>
  <si>
    <t>Staff payments for use of cars</t>
  </si>
  <si>
    <t>Salaries and wages</t>
  </si>
  <si>
    <t>Social security costs</t>
  </si>
  <si>
    <t>Employer contributions to NHS Pension Scheme</t>
  </si>
  <si>
    <t>Other pension costs</t>
  </si>
  <si>
    <t>Other employment benefits</t>
  </si>
  <si>
    <t>Termination benefits</t>
  </si>
  <si>
    <t>TOTAL</t>
  </si>
  <si>
    <t xml:space="preserve">Charged to capital </t>
  </si>
  <si>
    <t xml:space="preserve">Charged to revenue </t>
  </si>
  <si>
    <t>Medical and dental</t>
  </si>
  <si>
    <t>Number</t>
  </si>
  <si>
    <t>£10,000 to £25,000</t>
  </si>
  <si>
    <t>£25,000 to £50,000</t>
  </si>
  <si>
    <t>£50,000 to £100,000</t>
  </si>
  <si>
    <t>£100,000 to £150,000</t>
  </si>
  <si>
    <t>£150,000 to £200,000</t>
  </si>
  <si>
    <t>LHB as lessee</t>
  </si>
  <si>
    <t>Payments recognised as an expense</t>
  </si>
  <si>
    <t>Minimum lease payments</t>
  </si>
  <si>
    <t>Contingent rents</t>
  </si>
  <si>
    <t>Sub-lease payments</t>
  </si>
  <si>
    <t>Not later than one year</t>
  </si>
  <si>
    <t>Between one and five years</t>
  </si>
  <si>
    <t>After 5 years</t>
  </si>
  <si>
    <t>LHB as lessor</t>
  </si>
  <si>
    <t>Rental revenue</t>
  </si>
  <si>
    <t>Rent</t>
  </si>
  <si>
    <t>Total revenue rental</t>
  </si>
  <si>
    <t>NHS</t>
  </si>
  <si>
    <t>Total bills paid within target</t>
  </si>
  <si>
    <t>Percentage of bills paid within target</t>
  </si>
  <si>
    <t>Non-NHS</t>
  </si>
  <si>
    <t>Compensation paid to cover debt recovery costs under this legislation</t>
  </si>
  <si>
    <t>Rental revenue :</t>
  </si>
  <si>
    <t>Other finance lease revenue</t>
  </si>
  <si>
    <t>Interest revenue :</t>
  </si>
  <si>
    <t>Bank accounts</t>
  </si>
  <si>
    <t>Other loans and receivables</t>
  </si>
  <si>
    <t>Impaired financial assets</t>
  </si>
  <si>
    <t>Gain/(loss) on disposal of property, plant and equipment</t>
  </si>
  <si>
    <t>Gain/(loss) on disposal of intangible assets</t>
  </si>
  <si>
    <t>Gain/(loss) on disposal of financial assets</t>
  </si>
  <si>
    <t>Change on foreign exchange</t>
  </si>
  <si>
    <t>Recycling of gain/(loss) from equity on disposal of financial assets held for sale</t>
  </si>
  <si>
    <t>Interest on obligations under finance leases</t>
  </si>
  <si>
    <t>Interest on obligations under PFI contracts</t>
  </si>
  <si>
    <t xml:space="preserve">   main finance cost</t>
  </si>
  <si>
    <t xml:space="preserve">   contingent finance cost</t>
  </si>
  <si>
    <t>Interest on late payment of commercial debt</t>
  </si>
  <si>
    <t>Other interest expense</t>
  </si>
  <si>
    <t>Total interest expense</t>
  </si>
  <si>
    <t>Provisions unwinding of discount</t>
  </si>
  <si>
    <t>Other finance costs</t>
  </si>
  <si>
    <t>Land</t>
  </si>
  <si>
    <t>Indexation</t>
  </si>
  <si>
    <t>Transfer from/into other NHS bodies</t>
  </si>
  <si>
    <t>Reclassifications</t>
  </si>
  <si>
    <t>Revaluations</t>
  </si>
  <si>
    <t>Reclassified as held for sale</t>
  </si>
  <si>
    <t xml:space="preserve">Disposals </t>
  </si>
  <si>
    <t>Disposals</t>
  </si>
  <si>
    <t>Provided during the year</t>
  </si>
  <si>
    <t xml:space="preserve">Purchased </t>
  </si>
  <si>
    <t>Donated</t>
  </si>
  <si>
    <t>Government Granted</t>
  </si>
  <si>
    <t>Asset financing :</t>
  </si>
  <si>
    <t>Owned</t>
  </si>
  <si>
    <t>Held on finance lease</t>
  </si>
  <si>
    <t>PFI residual interests</t>
  </si>
  <si>
    <t>Dwellings</t>
  </si>
  <si>
    <t>Freehold</t>
  </si>
  <si>
    <t>Long Leasehold</t>
  </si>
  <si>
    <t>Short Leasehold</t>
  </si>
  <si>
    <t>11.2 Non-current assets held for sale</t>
  </si>
  <si>
    <t>Plus assets classified as held for sale in the year</t>
  </si>
  <si>
    <t>Less assets sold in the year</t>
  </si>
  <si>
    <t>Less impairment of assets held for sale</t>
  </si>
  <si>
    <t>Less assets no longer classified as held for sale, for reasons other than disposal by sale</t>
  </si>
  <si>
    <t>Software (purchased)</t>
  </si>
  <si>
    <t>Revaluation</t>
  </si>
  <si>
    <t>Additions- purchased</t>
  </si>
  <si>
    <t>Additions- internally generated</t>
  </si>
  <si>
    <t>Additions- donated</t>
  </si>
  <si>
    <t>Additions- government granted</t>
  </si>
  <si>
    <t>Internally generated</t>
  </si>
  <si>
    <t>Patents</t>
  </si>
  <si>
    <t>13 . Impairments</t>
  </si>
  <si>
    <t>Impairments arising from :</t>
  </si>
  <si>
    <t>Loss or damage from normal operations</t>
  </si>
  <si>
    <t xml:space="preserve">Abandonment in the course of construction </t>
  </si>
  <si>
    <t>Over specification of assets (Gold Plating)</t>
  </si>
  <si>
    <t>Loss as a result of a catastrophe</t>
  </si>
  <si>
    <t>Unforeseen obsolescence</t>
  </si>
  <si>
    <t>Changes in market price</t>
  </si>
  <si>
    <t>Others (specify)</t>
  </si>
  <si>
    <t>Drugs</t>
  </si>
  <si>
    <t>Consumables</t>
  </si>
  <si>
    <t>Energy</t>
  </si>
  <si>
    <t>Work in progress</t>
  </si>
  <si>
    <t>Of which held at realisable value</t>
  </si>
  <si>
    <t>14.2 Inventories recognised in expenses</t>
  </si>
  <si>
    <t>Inventories recognised as an expense in the period</t>
  </si>
  <si>
    <t>Write-down of inventories (including losses)</t>
  </si>
  <si>
    <t>Reversal of write-downs that reduced the expense</t>
  </si>
  <si>
    <t>15. Trade and other Receivables</t>
  </si>
  <si>
    <t>Current</t>
  </si>
  <si>
    <t>Welsh Health Boards</t>
  </si>
  <si>
    <t>Welsh NHS Trusts</t>
  </si>
  <si>
    <t>Non - Welsh Trusts</t>
  </si>
  <si>
    <t>Other NHS</t>
  </si>
  <si>
    <t>Welsh Risk Pool</t>
  </si>
  <si>
    <t>Capital debtors</t>
  </si>
  <si>
    <t>Other debtors</t>
  </si>
  <si>
    <t>Provision for irrecoverable debts</t>
  </si>
  <si>
    <t>Pension Prepayments</t>
  </si>
  <si>
    <t>Sub total</t>
  </si>
  <si>
    <t>Non-current</t>
  </si>
  <si>
    <t>Receivables past their due date but not impaired</t>
  </si>
  <si>
    <t>By up to three months</t>
  </si>
  <si>
    <t>By three to six months</t>
  </si>
  <si>
    <t>By more than six months</t>
  </si>
  <si>
    <t>Provision for impairment of receivables</t>
  </si>
  <si>
    <t>Balance at 1 April</t>
  </si>
  <si>
    <t>Amount written off during the year</t>
  </si>
  <si>
    <t>(Increase) / decrease  in receivables impaired</t>
  </si>
  <si>
    <t>Balance at 31 March</t>
  </si>
  <si>
    <t>Non-NHS creditors</t>
  </si>
  <si>
    <t>Capital Creditors</t>
  </si>
  <si>
    <t>Overdraft</t>
  </si>
  <si>
    <t>Rentals due under operating leases</t>
  </si>
  <si>
    <t>Pensions: staff</t>
  </si>
  <si>
    <t>Accruals</t>
  </si>
  <si>
    <t>Other creditors</t>
  </si>
  <si>
    <t>Defence legal fees and other administration</t>
  </si>
  <si>
    <t>Pensions relating to former directors</t>
  </si>
  <si>
    <t>Pensions relating to other staff</t>
  </si>
  <si>
    <t>Restructuring</t>
  </si>
  <si>
    <t>Non Current</t>
  </si>
  <si>
    <t>Transfer between current and non-current</t>
  </si>
  <si>
    <t>Utilised during the year</t>
  </si>
  <si>
    <t>Reversed unused</t>
  </si>
  <si>
    <t>Unwinding of discount</t>
  </si>
  <si>
    <t>Expected timing of cash flows:</t>
  </si>
  <si>
    <t>Thereafter</t>
  </si>
  <si>
    <t>Net change in cash and cash equivalent balances</t>
  </si>
  <si>
    <t>Made up of:</t>
  </si>
  <si>
    <t>Current Investments</t>
  </si>
  <si>
    <t>Cash and cash equivalents as in Statement of Financial Position</t>
  </si>
  <si>
    <t>Bank overdraft - Commercial banks</t>
  </si>
  <si>
    <t>Cash and cash equivalents as in Statement of Cash Flows</t>
  </si>
  <si>
    <t>Financial assets</t>
  </si>
  <si>
    <t>Trade receivables</t>
  </si>
  <si>
    <t>Welsh Government</t>
  </si>
  <si>
    <t>Legal claims for alleged medical or employer negligence</t>
  </si>
  <si>
    <t>Doubtful debts</t>
  </si>
  <si>
    <t>Equal Pay costs</t>
  </si>
  <si>
    <t>Defence costs</t>
  </si>
  <si>
    <t xml:space="preserve">Other </t>
  </si>
  <si>
    <t>Total value of disputed claims</t>
  </si>
  <si>
    <t>Amounts recovered in the event of claims being successful</t>
  </si>
  <si>
    <t xml:space="preserve">Contracted capital commitments at 31 March </t>
  </si>
  <si>
    <t>Amounts payable under finance leases:</t>
  </si>
  <si>
    <t>Within one year</t>
  </si>
  <si>
    <t>After five years</t>
  </si>
  <si>
    <t>Less finance charges allocated to future periods</t>
  </si>
  <si>
    <t>Present value of minimum lease payments</t>
  </si>
  <si>
    <t>Included in:</t>
  </si>
  <si>
    <t xml:space="preserve">     Current borrowings</t>
  </si>
  <si>
    <t xml:space="preserve">     Non-current borrowings</t>
  </si>
  <si>
    <t>Amounts receivable under finance leases:</t>
  </si>
  <si>
    <t>Later than one year, not later than five years</t>
  </si>
  <si>
    <t>Later than five years</t>
  </si>
  <si>
    <t>The LHB is committed to the following annual charges</t>
  </si>
  <si>
    <t>Financial liabilities</t>
  </si>
  <si>
    <t>(Increase)/decrease in inventories</t>
  </si>
  <si>
    <t>(Increase)/decrease in trade and other receivables - current</t>
  </si>
  <si>
    <t>Other adjustments</t>
  </si>
  <si>
    <t>(Gains)/Loss on Disposal</t>
  </si>
  <si>
    <t>Release of PFI deferred credits</t>
  </si>
  <si>
    <t>Government Grant assets received credited to revenue but non-cash</t>
  </si>
  <si>
    <t>Non-cash movements in provisions</t>
  </si>
  <si>
    <t>year</t>
  </si>
  <si>
    <t>Net operating cost for the financial year</t>
  </si>
  <si>
    <t>Add: Losses on disposal of donated assets</t>
  </si>
  <si>
    <t>Less capital grants received</t>
  </si>
  <si>
    <t>Less donations received</t>
  </si>
  <si>
    <t>3. Analysis of gross operating costs</t>
  </si>
  <si>
    <t>Prescribed drugs and appliances</t>
  </si>
  <si>
    <t>Specific projects funded by the Welsh Government</t>
  </si>
  <si>
    <t>Cash</t>
  </si>
  <si>
    <t>Non-cash</t>
  </si>
  <si>
    <t>limited</t>
  </si>
  <si>
    <t xml:space="preserve">Impairments &amp; reversals of financial assets </t>
  </si>
  <si>
    <t>Business Unit</t>
  </si>
  <si>
    <t>Permanent</t>
  </si>
  <si>
    <t>Staff on</t>
  </si>
  <si>
    <t>Agency</t>
  </si>
  <si>
    <t>Staff</t>
  </si>
  <si>
    <t>Inward</t>
  </si>
  <si>
    <t>Secondment</t>
  </si>
  <si>
    <t>Total future minimum lease payments</t>
  </si>
  <si>
    <t>Payable</t>
  </si>
  <si>
    <t>Receivable</t>
  </si>
  <si>
    <t xml:space="preserve">Total bills paid </t>
  </si>
  <si>
    <t>£</t>
  </si>
  <si>
    <t xml:space="preserve">made under this legislation </t>
  </si>
  <si>
    <t>PFI Finance lease income</t>
  </si>
  <si>
    <t xml:space="preserve">  planned</t>
  </si>
  <si>
    <t xml:space="preserve">  contingent </t>
  </si>
  <si>
    <t>Change in fair value of financial assets at fair value through SoCNE</t>
  </si>
  <si>
    <t>Change in fair value of financial liabilities at fair value through SoCNE</t>
  </si>
  <si>
    <t>Interest on loans and overdrafts</t>
  </si>
  <si>
    <t>11.1   Property, plant and equipment</t>
  </si>
  <si>
    <t>Buildings,</t>
  </si>
  <si>
    <t>excluding</t>
  </si>
  <si>
    <t>construction &amp;</t>
  </si>
  <si>
    <t>Plant and</t>
  </si>
  <si>
    <t>Information</t>
  </si>
  <si>
    <t>Furniture</t>
  </si>
  <si>
    <t>dwellings</t>
  </si>
  <si>
    <t>machinery</t>
  </si>
  <si>
    <t>equipment</t>
  </si>
  <si>
    <t>technology</t>
  </si>
  <si>
    <t>&amp; fittings</t>
  </si>
  <si>
    <t>comprises :</t>
  </si>
  <si>
    <t>On-SoFP PFI contracts</t>
  </si>
  <si>
    <t>11.  Property, plant and equipment (continued)</t>
  </si>
  <si>
    <t>Buildings, including dwelling</t>
  </si>
  <si>
    <t>Other property, plant and equipment</t>
  </si>
  <si>
    <t>Software (internally generated)</t>
  </si>
  <si>
    <t>Licences and trademarks</t>
  </si>
  <si>
    <t>Development expenditure-internally generated</t>
  </si>
  <si>
    <t xml:space="preserve"> Total</t>
  </si>
  <si>
    <t xml:space="preserve">Impairment </t>
  </si>
  <si>
    <t>Impairment</t>
  </si>
  <si>
    <t>Property, plant</t>
  </si>
  <si>
    <t xml:space="preserve">Intangible </t>
  </si>
  <si>
    <t>&amp; equipment</t>
  </si>
  <si>
    <t>assets</t>
  </si>
  <si>
    <t>Total of all impairments</t>
  </si>
  <si>
    <t>Analysis of impairments charged to reserves in year :</t>
  </si>
  <si>
    <t>Charged to the Statement of Comprehensive Net Expenditure</t>
  </si>
  <si>
    <t>Charged to Revaluation Reserve</t>
  </si>
  <si>
    <t>14.1 Inventories</t>
  </si>
  <si>
    <t>Amount recovered during the year</t>
  </si>
  <si>
    <t>It is intended to pay all invoices within the 30 day period directed by the Welsh Government.</t>
  </si>
  <si>
    <t>Structured settlement cases transferred to Risk Pool</t>
  </si>
  <si>
    <t xml:space="preserve">Transfer of provisions to creditors </t>
  </si>
  <si>
    <t>Arising during the year</t>
  </si>
  <si>
    <t xml:space="preserve">Between </t>
  </si>
  <si>
    <t>Cash held at GBS</t>
  </si>
  <si>
    <t>Bank overdraft - GBS</t>
  </si>
  <si>
    <t xml:space="preserve">               Current</t>
  </si>
  <si>
    <t xml:space="preserve">              Non-current</t>
  </si>
  <si>
    <t>Gross loss to the Exchequer</t>
  </si>
  <si>
    <t xml:space="preserve">Amounts paid out during </t>
  </si>
  <si>
    <t xml:space="preserve">Number </t>
  </si>
  <si>
    <t xml:space="preserve">£ </t>
  </si>
  <si>
    <t>Provisions have not been made in these accounts for the</t>
  </si>
  <si>
    <t>following amounts :</t>
  </si>
  <si>
    <t>Continuing Health Care costs</t>
  </si>
  <si>
    <t>Net contingent liability</t>
  </si>
  <si>
    <t>Buildings</t>
  </si>
  <si>
    <t>Total obligations for on-Statement of Financial Position PFI contracts due:</t>
  </si>
  <si>
    <t>PFI scheme expiry date:</t>
  </si>
  <si>
    <t xml:space="preserve">The estimated annual payments in future years will vary from those which the LHB is committed to make during </t>
  </si>
  <si>
    <t>the next year by the impact of movement in the Retail Prices Index.</t>
  </si>
  <si>
    <t>Imputed finance lease element of on SoFP PFI contracts</t>
  </si>
  <si>
    <t>Deferred Income brought forward</t>
  </si>
  <si>
    <t>Deferred Income Additions</t>
  </si>
  <si>
    <t>Transfer to / from current/non current deferred income</t>
  </si>
  <si>
    <t>Taxation and social security payable / refunds</t>
  </si>
  <si>
    <t>Refunds of taxation by HMRC</t>
  </si>
  <si>
    <t>VAT payable to HMRC</t>
  </si>
  <si>
    <t>Other taxes payable to HMRC</t>
  </si>
  <si>
    <t>NI contributions payable to HMRC</t>
  </si>
  <si>
    <t>Transfer to other NHS Wales body</t>
  </si>
  <si>
    <t>Bad debts recovered during year</t>
  </si>
  <si>
    <t>Receivables VAT</t>
  </si>
  <si>
    <t xml:space="preserve">Obligations under finance leases, HP contracts </t>
  </si>
  <si>
    <t>Released to SoCNE</t>
  </si>
  <si>
    <t>Total payments due within one year</t>
  </si>
  <si>
    <t>Total payments due between 1 and 5  years</t>
  </si>
  <si>
    <t>Total payments due thereafter</t>
  </si>
  <si>
    <t>Total future payments in relation to PFI contracts</t>
  </si>
  <si>
    <t>Total present value of obligations for on-SoFP PFI contracts</t>
  </si>
  <si>
    <t>Number of on SoFP PFI contracts</t>
  </si>
  <si>
    <t>Number of off SoFP  PFI contracts</t>
  </si>
  <si>
    <t>Number of PFI contracts</t>
  </si>
  <si>
    <t xml:space="preserve">Number of PFI contracts which individually have a total commitment  &gt; £500m </t>
  </si>
  <si>
    <t>PFI Contract</t>
  </si>
  <si>
    <t>Reversal of impairments</t>
  </si>
  <si>
    <t>Add reversal of impairment of assets held for sale</t>
  </si>
  <si>
    <t>On SoFP PFI</t>
  </si>
  <si>
    <t>Capital element</t>
  </si>
  <si>
    <t>Imputed interest</t>
  </si>
  <si>
    <t>Service charges</t>
  </si>
  <si>
    <r>
      <t>Commitments under off-SoFP PFI contracts</t>
    </r>
    <r>
      <rPr>
        <sz val="10"/>
        <rFont val="Arial"/>
        <family val="2"/>
      </rPr>
      <t xml:space="preserve">
</t>
    </r>
  </si>
  <si>
    <r>
      <t>Off-SoFP PFI contracts</t>
    </r>
    <r>
      <rPr>
        <sz val="10"/>
        <rFont val="Arial"/>
        <family val="2"/>
      </rPr>
      <t xml:space="preserve">
</t>
    </r>
  </si>
  <si>
    <t>Total estimated capital value of off-SoFP PFI contracts</t>
  </si>
  <si>
    <t>The total charged in the year to expenditure in respect of  PFI contracts</t>
  </si>
  <si>
    <t>Deferred Income:</t>
  </si>
  <si>
    <t>Transfers</t>
  </si>
  <si>
    <t>Gain/(loss) on disposal of assets held for sale</t>
  </si>
  <si>
    <t>Deferred Income :</t>
  </si>
  <si>
    <t>Transfers to/from LHBs</t>
  </si>
  <si>
    <t>WHSSC  / EASC</t>
  </si>
  <si>
    <t>Goods and services from WHSSC / EASC</t>
  </si>
  <si>
    <t>NWSSP</t>
  </si>
  <si>
    <t xml:space="preserve">12. Intangible non-current assets </t>
  </si>
  <si>
    <t>Shares and equity type investments</t>
  </si>
  <si>
    <t>Deposits</t>
  </si>
  <si>
    <t>Loans</t>
  </si>
  <si>
    <t>Derivatives</t>
  </si>
  <si>
    <t>Available for sale at FV</t>
  </si>
  <si>
    <t>Held to maturity investments at amortised costs</t>
  </si>
  <si>
    <t>Additions</t>
  </si>
  <si>
    <t>Other (Specify)</t>
  </si>
  <si>
    <t xml:space="preserve"> </t>
  </si>
  <si>
    <t>Guarantees</t>
  </si>
  <si>
    <t>Indemnities</t>
  </si>
  <si>
    <t>At amortised cost</t>
  </si>
  <si>
    <t>Net movement in accrued employee benefits (untaken staff leave accrual included above)</t>
  </si>
  <si>
    <t xml:space="preserve">   - purchased</t>
  </si>
  <si>
    <t xml:space="preserve">  - donated </t>
  </si>
  <si>
    <t xml:space="preserve">   - government granted</t>
  </si>
  <si>
    <t xml:space="preserve">  - government granted</t>
  </si>
  <si>
    <t xml:space="preserve">   - donated </t>
  </si>
  <si>
    <t>Other accrued income</t>
  </si>
  <si>
    <t>Cash in hand</t>
  </si>
  <si>
    <t>Net operating costs for the year</t>
  </si>
  <si>
    <t>Less revenue consequences of bringing PFI schemes onto SoFP</t>
  </si>
  <si>
    <t>Revenue Resource Allocation</t>
  </si>
  <si>
    <t>Under /(over) spend against Allocation</t>
  </si>
  <si>
    <t>Charge against Capital Resource Allocation</t>
  </si>
  <si>
    <t>(Over) / Underspend against Capital Resource Allocation</t>
  </si>
  <si>
    <t>Payments on account</t>
  </si>
  <si>
    <t>Exit packages cost band (including any special payment element)</t>
  </si>
  <si>
    <t>Number of compulsory redundancies</t>
  </si>
  <si>
    <t>Number of other departures</t>
  </si>
  <si>
    <t>Total number of exit packages</t>
  </si>
  <si>
    <t>Number of departures where special payments have been made</t>
  </si>
  <si>
    <t>Whole numbers only</t>
  </si>
  <si>
    <t>less than £10,000</t>
  </si>
  <si>
    <t>more than £200,000</t>
  </si>
  <si>
    <t>Cost of compulsory redundancies</t>
  </si>
  <si>
    <t>Cost of other departures</t>
  </si>
  <si>
    <t>Total cost of exit packages</t>
  </si>
  <si>
    <t>Cost of special element included in exit packages</t>
  </si>
  <si>
    <t>Financial Guarantees:</t>
  </si>
  <si>
    <t>Other:</t>
  </si>
  <si>
    <t>2.2 Capital Resource Performance</t>
  </si>
  <si>
    <t>2.1 Revenue Resource Performance</t>
  </si>
  <si>
    <t>Total operating expenses</t>
  </si>
  <si>
    <t>Capital Resource Allocation</t>
  </si>
  <si>
    <t>At fair value through SOCNE</t>
  </si>
  <si>
    <t>At fair value through SoCNE</t>
  </si>
  <si>
    <t>Derivatives at fair value through SoCNE</t>
  </si>
  <si>
    <t>Other prepayments</t>
  </si>
  <si>
    <t xml:space="preserve">PFI assets –deferred credits </t>
  </si>
  <si>
    <r>
      <t>Commercial banks</t>
    </r>
    <r>
      <rPr>
        <sz val="10"/>
        <color rgb="FFFF0000"/>
        <rFont val="Arial"/>
        <family val="2"/>
      </rPr>
      <t xml:space="preserve"> </t>
    </r>
  </si>
  <si>
    <t>Gross Investment in leases</t>
  </si>
  <si>
    <t xml:space="preserve">2.  Financial Duties Performance </t>
  </si>
  <si>
    <t>Less general ophthalmic services expenditure and other non-cash limited expenditure</t>
  </si>
  <si>
    <t>Service charges for On Statement of Financial Position PFI contracts (excl interest costs)</t>
  </si>
  <si>
    <t>Total expense for Off Statement of Financial Position PFI contracts</t>
  </si>
  <si>
    <t xml:space="preserve">payments on </t>
  </si>
  <si>
    <t>account</t>
  </si>
  <si>
    <t>Assets under</t>
  </si>
  <si>
    <t>payments on</t>
  </si>
  <si>
    <t>Increase/(decrease) in trade and other payables - current</t>
  </si>
  <si>
    <t>Contribution to Welsh Risk Pool</t>
  </si>
  <si>
    <t>Nursing, midwifery registered</t>
  </si>
  <si>
    <t>Professional, Scientific, and technical staff</t>
  </si>
  <si>
    <t>Additional Clinical Services</t>
  </si>
  <si>
    <t>Allied Health Professions</t>
  </si>
  <si>
    <t>Healthcare Scientists</t>
  </si>
  <si>
    <t>Estates and Ancilliary</t>
  </si>
  <si>
    <t>Students</t>
  </si>
  <si>
    <t>33.  Operating segments</t>
  </si>
  <si>
    <t>34.  Other Information</t>
  </si>
  <si>
    <t>Letters of Comfort</t>
  </si>
  <si>
    <t>Administrative, clerical and board members</t>
  </si>
  <si>
    <t>Other NHS England bodies</t>
  </si>
  <si>
    <t>In year</t>
  </si>
  <si>
    <t xml:space="preserve">11.  Property, plant and equipment </t>
  </si>
  <si>
    <t xml:space="preserve">                  Annual financial performance</t>
  </si>
  <si>
    <t>On / Off- statement of financial position</t>
  </si>
  <si>
    <t xml:space="preserve">Assets under </t>
  </si>
  <si>
    <t xml:space="preserve"> Total </t>
  </si>
  <si>
    <t xml:space="preserve">Cash Flows from financing activities </t>
  </si>
  <si>
    <r>
      <t xml:space="preserve">Less: </t>
    </r>
    <r>
      <rPr>
        <sz val="10"/>
        <rFont val="Arial"/>
        <family val="2"/>
      </rPr>
      <t>income received/due from Welsh Risk Pool</t>
    </r>
  </si>
  <si>
    <t>(Increase)/decrease in trade and other receivables - non-current</t>
  </si>
  <si>
    <t>Increase/(decrease) in trade and other payables - non-current</t>
  </si>
  <si>
    <t>Adjustment for accrual movements in fixed assets - creditors</t>
  </si>
  <si>
    <t>Adjustment for accrual movements in fixed assets - debtors</t>
  </si>
  <si>
    <t>2017-18</t>
  </si>
  <si>
    <t>Balance at 31 March 2018</t>
  </si>
  <si>
    <t>6.  Other gains and losses</t>
  </si>
  <si>
    <t>7.  Finance costs</t>
  </si>
  <si>
    <t>10.  Public Sector Payment Policy - Measure of Compliance</t>
  </si>
  <si>
    <t>10.1  Prompt payment code - measure of compliance</t>
  </si>
  <si>
    <t>10.2  The Late Payment of Commercial Debts (Interest) Act 1998</t>
  </si>
  <si>
    <t>The net book value of land, buildings and dwellings at 31 March 2018 comprises :</t>
  </si>
  <si>
    <t xml:space="preserve">Off-SoFP PFI contracts
</t>
  </si>
  <si>
    <t>8.  Operating leases</t>
  </si>
  <si>
    <t>9.  Employee benefits and staff numbers</t>
  </si>
  <si>
    <t>9.1  Employee costs</t>
  </si>
  <si>
    <t>9.2  Average number of employees</t>
  </si>
  <si>
    <t>9.3. Retirements due to ill-health</t>
  </si>
  <si>
    <t>9.4  Employee benefits</t>
  </si>
  <si>
    <t>9.5 Reporting of other compensation schemes - exit packages</t>
  </si>
  <si>
    <t>18. Trade and other payables</t>
  </si>
  <si>
    <t>19. Other financial liabilities</t>
  </si>
  <si>
    <t xml:space="preserve">20.  Provisions </t>
  </si>
  <si>
    <t>20.  Provisions (continued)</t>
  </si>
  <si>
    <t>21. Contingencies</t>
  </si>
  <si>
    <t>21.1 Contingent liabilities</t>
  </si>
  <si>
    <t>21.2 Remote Contingent liabilities</t>
  </si>
  <si>
    <t>21.3 Contingent assets</t>
  </si>
  <si>
    <t>22. Capital commitments</t>
  </si>
  <si>
    <t>23.  Losses and special payments</t>
  </si>
  <si>
    <t>24.1  Finance leases obligations (as lessee)</t>
  </si>
  <si>
    <t>25.   Private Finance Initiative contracts</t>
  </si>
  <si>
    <t>25.1   PFI schemes off-Statement of Financial Position</t>
  </si>
  <si>
    <t>25.2   PFI schemes on-Statement of Financial Position</t>
  </si>
  <si>
    <t>25.3    Charges to expenditure</t>
  </si>
  <si>
    <t xml:space="preserve">25.4 Number of PFI contracts
</t>
  </si>
  <si>
    <t>5.  Investment Revenue</t>
  </si>
  <si>
    <t>Investment Revenue</t>
  </si>
  <si>
    <t>16. Other Financial Assets</t>
  </si>
  <si>
    <t>17. Cash and cash equivalents</t>
  </si>
  <si>
    <t>27. Movements in working capital</t>
  </si>
  <si>
    <t>28. Other cash flow adjustments</t>
  </si>
  <si>
    <t>29.  Third Party assets</t>
  </si>
  <si>
    <t>31. Related Party Transactions</t>
  </si>
  <si>
    <t>32.  Pooled budgets</t>
  </si>
  <si>
    <t>Investment Income</t>
  </si>
  <si>
    <t>Transfers (to) / from other bodies within the Resource Accounting Boundary</t>
  </si>
  <si>
    <t>Non-current assets plus/less net current assets/ liabilities</t>
  </si>
  <si>
    <t>Total Assets employed</t>
  </si>
  <si>
    <t>Transfers to NHS Trusts</t>
  </si>
  <si>
    <t>Net Assembly funding</t>
  </si>
  <si>
    <t>Net operating cost before interest</t>
  </si>
  <si>
    <t xml:space="preserve">Cash flows from financing activities </t>
  </si>
  <si>
    <t>2.  Performance against Resource Allocations</t>
  </si>
  <si>
    <t>Less general ophthalmic services expenditure</t>
  </si>
  <si>
    <t>Net operating costs less general ophtalmic services and revenue consequences of PFI</t>
  </si>
  <si>
    <t xml:space="preserve">2.1 Revenue Resource Allocations Total </t>
  </si>
  <si>
    <t>Add: Loss in respect of disposals of donated assets</t>
  </si>
  <si>
    <t>Less NBV of property, plant and equipment and intangible assets</t>
  </si>
  <si>
    <t>Less capital grants</t>
  </si>
  <si>
    <t>Less donations</t>
  </si>
  <si>
    <t>Charge against Capital Resource Limit</t>
  </si>
  <si>
    <t xml:space="preserve">Capital Resource Limit </t>
  </si>
  <si>
    <t>(Over) / Underspend against Capital Resource Limit</t>
  </si>
  <si>
    <t>2.2 Capital Resource Limit 2016-17</t>
  </si>
  <si>
    <t>2.2 Capital Resource Limit Total</t>
  </si>
  <si>
    <t>cash limited</t>
  </si>
  <si>
    <t>Prescibed drugs and appliances</t>
  </si>
  <si>
    <t>Specific projects funded by the Welsh Assembly Government</t>
  </si>
  <si>
    <t>Impairments &amp; reversals of financial assets (by class)</t>
  </si>
  <si>
    <r>
      <t xml:space="preserve">Less: </t>
    </r>
    <r>
      <rPr>
        <sz val="10"/>
        <rFont val="Arial"/>
        <family val="2"/>
      </rPr>
      <t>income received/ due from Welsh Risk Pool</t>
    </r>
  </si>
  <si>
    <t>Welsh Assembly Government</t>
  </si>
  <si>
    <t>Business unit (please state)</t>
  </si>
  <si>
    <t>Permanent Staff</t>
  </si>
  <si>
    <t>Staff on inward secondment</t>
  </si>
  <si>
    <t>Agency Staff</t>
  </si>
  <si>
    <t>Cost £000</t>
  </si>
  <si>
    <t>Yes/No</t>
  </si>
  <si>
    <t>Total number of packages by cost band number</t>
  </si>
  <si>
    <t>Exit package cost band</t>
  </si>
  <si>
    <t>Number of Exit packages cost band (including any special payment element)</t>
  </si>
  <si>
    <t>Cost of Exit packages cost band (including any special payment element)</t>
  </si>
  <si>
    <t>Cost of departures where special payments have been made</t>
  </si>
  <si>
    <t>Payable:</t>
  </si>
  <si>
    <t>Total future sublease payments expected to be received are £</t>
  </si>
  <si>
    <t>Receivable:</t>
  </si>
  <si>
    <t>Amounts included within finance costs (note 10) from claims under this legislation</t>
  </si>
  <si>
    <t>11.   Property, plant and equipment</t>
  </si>
  <si>
    <t>11.1 Property, plant and equipment</t>
  </si>
  <si>
    <t>Additions - purchased</t>
  </si>
  <si>
    <t xml:space="preserve">Additions - donated </t>
  </si>
  <si>
    <t>Additions - government granted</t>
  </si>
  <si>
    <t>On-balance sheet PFI contracts</t>
  </si>
  <si>
    <t>Buildings exc dwellings</t>
  </si>
  <si>
    <t>AUC &amp; POA</t>
  </si>
  <si>
    <t>Plant &amp;machinery</t>
  </si>
  <si>
    <t>Transport  equipment</t>
  </si>
  <si>
    <t>Information technology</t>
  </si>
  <si>
    <t>Furniture &amp; Fittings</t>
  </si>
  <si>
    <t>Balance brought forward</t>
  </si>
  <si>
    <t>Balance carried forward</t>
  </si>
  <si>
    <t>Buildings inc dwellings</t>
  </si>
  <si>
    <t>Other plant property &amp; equipment</t>
  </si>
  <si>
    <t xml:space="preserve">      Less assets no longer classified as held for sale, for reasons other than disposal by sale</t>
  </si>
  <si>
    <t>12. Intangible non-current assets</t>
  </si>
  <si>
    <t>Revesal of impairmments</t>
  </si>
  <si>
    <t>Impairment Charge</t>
  </si>
  <si>
    <t>Software internally generated</t>
  </si>
  <si>
    <t>Licences &amp; Trademarks</t>
  </si>
  <si>
    <t>Development Internally Generated</t>
  </si>
  <si>
    <t>Carbon Reduction Commitment</t>
  </si>
  <si>
    <t>Property plant &amp; equipment</t>
  </si>
  <si>
    <t>Impairments charged in the year to the revaluation reserve</t>
  </si>
  <si>
    <t>Charged to SoCNE</t>
  </si>
  <si>
    <t>Charged to revaluation reserve</t>
  </si>
  <si>
    <t>Loss as a result of catastrophe</t>
  </si>
  <si>
    <t>14. Inventories</t>
  </si>
  <si>
    <t xml:space="preserve">Other prepayments </t>
  </si>
  <si>
    <t>Accrued income</t>
  </si>
  <si>
    <t>Amount recoverered during the year</t>
  </si>
  <si>
    <t>Deferred Income</t>
  </si>
  <si>
    <t xml:space="preserve">Pfi assets –deferred credits </t>
  </si>
  <si>
    <t>At 1 April</t>
  </si>
  <si>
    <t>Structured settlement transferred to WRP</t>
  </si>
  <si>
    <t>Transfer of provision to creditors</t>
  </si>
  <si>
    <t>Arising during year</t>
  </si>
  <si>
    <t>Continuing Care health costs</t>
  </si>
  <si>
    <t>.</t>
  </si>
  <si>
    <t>To be  paid out to 31 March</t>
  </si>
  <si>
    <t>Amount</t>
  </si>
  <si>
    <t>Approved to 31 March</t>
  </si>
  <si>
    <t>Cash held at Office of HM Paymaster General / GBS</t>
  </si>
  <si>
    <t>Bank overdraft - Office of HM Paymaster General /GBS</t>
  </si>
  <si>
    <t>CURRENT</t>
  </si>
  <si>
    <t xml:space="preserve">31 March </t>
  </si>
  <si>
    <t>Shares and equity type investments :</t>
  </si>
  <si>
    <t>At fair value through SOCI</t>
  </si>
  <si>
    <t>NON CURRENT</t>
  </si>
  <si>
    <t>At fair value through SoCI</t>
  </si>
  <si>
    <t>Derivatives at fair value through SoCI</t>
  </si>
  <si>
    <t>Cash @ bank &amp; in hand</t>
  </si>
  <si>
    <t>Patients investment Accounts</t>
  </si>
  <si>
    <t>LAND</t>
  </si>
  <si>
    <t xml:space="preserve">     Subtotal</t>
  </si>
  <si>
    <t>BUILDINGS</t>
  </si>
  <si>
    <t>OTHER</t>
  </si>
  <si>
    <t>Gross investment in leases</t>
  </si>
  <si>
    <t>Commitments under off SoFP PFI contracts</t>
  </si>
  <si>
    <t>Total obligations for on-statement of financial position PFI contracts due:</t>
  </si>
  <si>
    <t xml:space="preserve">On SoFP PFI Capital element 31 March </t>
  </si>
  <si>
    <t>Between 1 and 5 years</t>
  </si>
  <si>
    <t>Payments thereafter</t>
  </si>
  <si>
    <t>Total future payments in relation to Pfi Contracts</t>
  </si>
  <si>
    <t xml:space="preserve">On SoFP PFI Imputed Interest 31 March </t>
  </si>
  <si>
    <t xml:space="preserve">On SoFP PFI Sevice Charges 31 March </t>
  </si>
  <si>
    <t>Total present value of obligations for on-SoFP contracts</t>
  </si>
  <si>
    <t>Service charges for On Balance sheet PFI contracts (excl interest costs)</t>
  </si>
  <si>
    <t>Total expense for Off Balance sheet PFI contracts</t>
  </si>
  <si>
    <t>On SoFP PFI contracts</t>
  </si>
  <si>
    <t>Off SoFP PFI contracts</t>
  </si>
  <si>
    <t>(Increase)/decrease in trade and other receivables - non - current</t>
  </si>
  <si>
    <t>(Increase)/decrease in trade and other payables - non - current</t>
  </si>
  <si>
    <t>(Increase)/decrease in trade and other payables - current</t>
  </si>
  <si>
    <t>Adjustment for accrual movements in fixed assets -creditors</t>
  </si>
  <si>
    <t>Adjustment for accrual movements in fixed assets -debtors</t>
  </si>
  <si>
    <t>Prior year</t>
  </si>
  <si>
    <t>2.1 Revenue Resource Allocations Total 2017-18</t>
  </si>
  <si>
    <t>2.2 Capital Resource Limit 2017-18</t>
  </si>
  <si>
    <t>5.  Investment Income</t>
  </si>
  <si>
    <t>Other Staff</t>
  </si>
  <si>
    <t>Depreciation at 1 April 2018</t>
  </si>
  <si>
    <t>Net book value at 1 April 2018</t>
  </si>
  <si>
    <t>20.  Provisions</t>
  </si>
  <si>
    <t>21.2 Contingent assets</t>
  </si>
  <si>
    <t>21.3 Remote contingent liabilities</t>
  </si>
  <si>
    <t>24.2  Finance lease receivables (as lessor)</t>
  </si>
  <si>
    <t>25.4 The LHB has xx Public Private Partnerships</t>
  </si>
  <si>
    <t>32.  Pooled Budget</t>
  </si>
  <si>
    <t xml:space="preserve">Unaudited </t>
  </si>
  <si>
    <t>Audited</t>
  </si>
  <si>
    <t>Difference</t>
  </si>
  <si>
    <t>Comments</t>
  </si>
  <si>
    <t>Prior</t>
  </si>
  <si>
    <t xml:space="preserve">Amounts included within finance costs (note 7) from claims </t>
  </si>
  <si>
    <t>Validations for Local Health Boards:</t>
  </si>
  <si>
    <t>Main Accounts:</t>
  </si>
  <si>
    <t>No.</t>
  </si>
  <si>
    <t>Statement</t>
  </si>
  <si>
    <t>Account Line</t>
  </si>
  <si>
    <t>Value</t>
  </si>
  <si>
    <t>Condition</t>
  </si>
  <si>
    <t>Result</t>
  </si>
  <si>
    <t>OCS</t>
  </si>
  <si>
    <t>Expenditure</t>
  </si>
  <si>
    <t>should equal</t>
  </si>
  <si>
    <t>Note 3.1</t>
  </si>
  <si>
    <t>plus</t>
  </si>
  <si>
    <t>Note 3.2</t>
  </si>
  <si>
    <t>Note 3.3</t>
  </si>
  <si>
    <t>SOFP</t>
  </si>
  <si>
    <t>Note 17</t>
  </si>
  <si>
    <t>Note 11.2</t>
  </si>
  <si>
    <t>Intangible fixed assets</t>
  </si>
  <si>
    <t>Note 11.1</t>
  </si>
  <si>
    <t>Property, Plant and Equipment</t>
  </si>
  <si>
    <t>Note 3.4</t>
  </si>
  <si>
    <t>Inc/dec clinical negligence</t>
  </si>
  <si>
    <t>Clinical negligence - arising during year</t>
  </si>
  <si>
    <t>Clinical negligence - reversed unused</t>
  </si>
  <si>
    <t>Inc/dec personal injury</t>
  </si>
  <si>
    <t>personal injury - arising during year</t>
  </si>
  <si>
    <t>personal injury - reversed unused</t>
  </si>
  <si>
    <t>Inc/dec AOL&amp;SP</t>
  </si>
  <si>
    <t>AOL&amp;SP - arising during year</t>
  </si>
  <si>
    <t>AOL&amp;SP - reversed unused</t>
  </si>
  <si>
    <t>Inc/dec Def leg fees</t>
  </si>
  <si>
    <t>Def leg fees - arising during year</t>
  </si>
  <si>
    <t>Def leg fees - reversed unused</t>
  </si>
  <si>
    <t>Total cases: amounts paid out in year</t>
  </si>
  <si>
    <t>SOCIE</t>
  </si>
  <si>
    <t>SOCF</t>
  </si>
  <si>
    <t>Employee costs</t>
  </si>
  <si>
    <t>Employee costs -charged to Capital and Revenue</t>
  </si>
  <si>
    <t>Note 4</t>
  </si>
  <si>
    <t>Receipt of government grants</t>
  </si>
  <si>
    <t>Government grants received credited to revenue but non-cash</t>
  </si>
  <si>
    <t>PPE additions, purchased, donated, govt granted</t>
  </si>
  <si>
    <t>Note 16</t>
  </si>
  <si>
    <t>Movement on capital creditors</t>
  </si>
  <si>
    <t>Note 15</t>
  </si>
  <si>
    <t>Movement on capital debtors</t>
  </si>
  <si>
    <t>Note 13</t>
  </si>
  <si>
    <t>Asset financing</t>
  </si>
  <si>
    <t>Note 20</t>
  </si>
  <si>
    <t>Note 23</t>
  </si>
  <si>
    <t>Note 9</t>
  </si>
  <si>
    <t>Note 28</t>
  </si>
  <si>
    <t>Note 18</t>
  </si>
  <si>
    <t>Note 25</t>
  </si>
  <si>
    <t>CT</t>
  </si>
  <si>
    <t>Reversal of Impairments</t>
  </si>
  <si>
    <t>Capital value of scheme included in Fixed Assets Note 11</t>
  </si>
  <si>
    <t>Contract start date:</t>
  </si>
  <si>
    <t>Contract end date:</t>
  </si>
  <si>
    <t>Statement of Financial Position as at 31 March 2019</t>
  </si>
  <si>
    <t>Total recognised income and expense for 2018-19</t>
  </si>
  <si>
    <t>Balance at 31 March 2019</t>
  </si>
  <si>
    <t>Balance at 1 April 2018</t>
  </si>
  <si>
    <t>Cost or valuation at 1 April 2018</t>
  </si>
  <si>
    <t>At 31 March 2019</t>
  </si>
  <si>
    <t>Net book value at  31 March 2019</t>
  </si>
  <si>
    <t>Net book value at 31 March 2019</t>
  </si>
  <si>
    <t>Gross cost at 31 March 2019</t>
  </si>
  <si>
    <t>Amortisation at 1 April 2018</t>
  </si>
  <si>
    <t>Amortisation at 31 March 2019</t>
  </si>
  <si>
    <t>Total at 31 March 2019</t>
  </si>
  <si>
    <t>to 31 March 2020</t>
  </si>
  <si>
    <t>Data schedule for LHB Accounts 2018-19 and 2017-18 comparators</t>
  </si>
  <si>
    <t>Changes in taxpayers' equity for 2018-19 GF</t>
  </si>
  <si>
    <t>Changes in taxpayers' equity for 2018-19 RR</t>
  </si>
  <si>
    <t>Statement of Cash flows for year ended 31 March 2019</t>
  </si>
  <si>
    <t>Cash and cash equivalents at 1 April 2018</t>
  </si>
  <si>
    <t>Cash and cash equivalents at 31 March 2019</t>
  </si>
  <si>
    <t>2.1 Revenue Resource Allocations 2016-17</t>
  </si>
  <si>
    <t>2.1 Revenue Resource Allocations Total 2018-19</t>
  </si>
  <si>
    <t>2.2 Capital Resource Limit 2018-19</t>
  </si>
  <si>
    <t>Net book value at 31 March 2019 comprises:</t>
  </si>
  <si>
    <t>year 2018-19</t>
  </si>
  <si>
    <t>Borrowings</t>
  </si>
  <si>
    <t>PDC</t>
  </si>
  <si>
    <t>Structured Settlements</t>
  </si>
  <si>
    <t xml:space="preserve">Structured Settlements </t>
  </si>
  <si>
    <t>Changes in taxpayers' equity for 2018-19 PDC</t>
  </si>
  <si>
    <t>Changes in taxpayers' equity for 2018-19 TOTAL</t>
  </si>
  <si>
    <t>Statement of Comprehensive Net Expenditure 31.3.19</t>
  </si>
  <si>
    <t>Other reserves</t>
  </si>
  <si>
    <t>Periodical Payment Order unwinding of discount</t>
  </si>
  <si>
    <t>Total cash</t>
  </si>
  <si>
    <t>21.  Borrowings</t>
  </si>
  <si>
    <t>TRANSFERS (TO) FROM OTHER NHS BODIES</t>
  </si>
  <si>
    <t>Velindre Exc WRP</t>
  </si>
  <si>
    <t>Yes/no</t>
  </si>
  <si>
    <t>27.2 NHS Trusts Exc WRP  Losses and special payments</t>
  </si>
  <si>
    <t>27.3  Rental Revenue</t>
  </si>
  <si>
    <t>Contingent rent</t>
  </si>
  <si>
    <t>Total rental revenue</t>
  </si>
  <si>
    <t>27.4 Finance Lease Commitment</t>
  </si>
  <si>
    <t>31.  Events after reporting period</t>
  </si>
  <si>
    <t>Changes in taxpayers' equity for 2018-19  TOTAL</t>
  </si>
  <si>
    <t>Non-cash limited</t>
  </si>
  <si>
    <r>
      <t xml:space="preserve">Change in fair value of financial assets at fair value through </t>
    </r>
    <r>
      <rPr>
        <sz val="10"/>
        <color rgb="FFFF0000"/>
        <rFont val="Arial"/>
        <family val="2"/>
      </rPr>
      <t>SoCNE</t>
    </r>
  </si>
  <si>
    <r>
      <t>Change in fair value of financial liabiliities at fair value through</t>
    </r>
    <r>
      <rPr>
        <sz val="10"/>
        <color rgb="FFFF0000"/>
        <rFont val="Arial"/>
        <family val="2"/>
      </rPr>
      <t xml:space="preserve"> SoCNE</t>
    </r>
  </si>
  <si>
    <t>1 April 2020 to 31 March 2024</t>
  </si>
  <si>
    <t>Goods and services from WHSSC/EASC</t>
  </si>
  <si>
    <t>WHSSC / EASC</t>
  </si>
  <si>
    <t>Welsh NHS trusts</t>
  </si>
  <si>
    <t>PFI finance lease revenue</t>
  </si>
  <si>
    <t>Planned</t>
  </si>
  <si>
    <t xml:space="preserve">Contingent   </t>
  </si>
  <si>
    <t xml:space="preserve">Interest on loans </t>
  </si>
  <si>
    <t>of the total above</t>
  </si>
  <si>
    <t>Ambulance staff</t>
  </si>
  <si>
    <t>Total bills paid in year</t>
  </si>
  <si>
    <t>Reversal of impairmments</t>
  </si>
  <si>
    <t>Net book value at 3 March 2019</t>
  </si>
  <si>
    <t>Net book value at 31 March  2019</t>
  </si>
  <si>
    <t>WHSSC/EASC</t>
  </si>
  <si>
    <t>Commercial banks</t>
  </si>
  <si>
    <t>Health Education Improvement Wales (HEIW)</t>
  </si>
  <si>
    <t xml:space="preserve">Financed by Taxpayers' equity </t>
  </si>
  <si>
    <t>Goods and services from Health Education and Improvement Wales (HEIW)</t>
  </si>
  <si>
    <t>Health Education and Improvement Wales (HEIW)</t>
  </si>
  <si>
    <t>Welsh Health Specialised Services Committee (WHSSC)/Emergency Ambulance Services Committee (EASC)</t>
  </si>
  <si>
    <t>NHS Wales Shared Services Partnership (NWSSP)</t>
  </si>
  <si>
    <t>Balance as at 31 March 2018</t>
  </si>
  <si>
    <t xml:space="preserve">Balance at 31 March </t>
  </si>
  <si>
    <t>Adjustment for Implementation of IFRS 9</t>
  </si>
  <si>
    <t>34.  Other Information (continued)</t>
  </si>
  <si>
    <t>Amounts (recovered) in the event of claims being successful</t>
  </si>
  <si>
    <t>Impairments and revesals of receivables</t>
  </si>
  <si>
    <t>Expected Credit Losses (ECL) / Provision for impairment of receivables</t>
  </si>
  <si>
    <t>32.  Pooled budgets(cont)</t>
  </si>
  <si>
    <t>Net (gain) / loss on revaluation of property, plant and equipment</t>
  </si>
  <si>
    <t>Net (gain) / loss on revaluation of intangibles</t>
  </si>
  <si>
    <t>Reclassification of donated assets received to revenue but non-cash</t>
  </si>
  <si>
    <t xml:space="preserve">Corrections of recoverable VAT and to correct ommission of 2 operating leases
</t>
  </si>
  <si>
    <t>As noted above</t>
  </si>
  <si>
    <t>as noted above</t>
  </si>
  <si>
    <t>Reclassification of Consultancy services - 30k to External Contractors, 85 k to Note 3.2 LHB &amp; 1k to Note 3.2 Trusts</t>
  </si>
  <si>
    <t>Reclassification of Pooled Budget transactions</t>
  </si>
  <si>
    <t>corrrection of error on consolidation</t>
  </si>
  <si>
    <t>correction of split betweeh permanent staff/agency/other</t>
  </si>
  <si>
    <t>correction of error on draft accounts figures</t>
  </si>
  <si>
    <t>correct error on consolidation</t>
  </si>
  <si>
    <t>Amendment to WHSSC figure</t>
  </si>
  <si>
    <t>Reclassification between LAs &amp; Accruals  3799k, Reclassification of Pooled budget transactions 1259k</t>
  </si>
  <si>
    <t>Reclassification between LAs &amp; Accruals  -3799k, Reclassification of Pooled Budget transactions -3656k, Reclassification between Accruals &amp; Other creditors +139k</t>
  </si>
  <si>
    <t>Reclassification between Accruals &amp; Other creditors -139k</t>
  </si>
  <si>
    <t>Reclassification to Pooled Budget transactions</t>
  </si>
  <si>
    <t>Reclassification of Pooled budget transactions</t>
  </si>
  <si>
    <t>reclassification of Pooled budget transactions -10944k, Reclassification of Consultancy Services from note 3.3 LHB 85k, Trusts 1k</t>
  </si>
  <si>
    <t>Reclassification of Consultancy Services to note 3.3 LHB -85k, Trusts -1k</t>
  </si>
  <si>
    <t>Reclassification of Pooled Budget transactions - Accruals +3656k, LAs -1259</t>
  </si>
  <si>
    <t>Reclassification of Pooled Budget transactions - Accruals -3656k, LAs  +1259k</t>
  </si>
  <si>
    <t xml:space="preserve">Remove year end transfers of Provision to creditors </t>
  </si>
  <si>
    <t>To correct omission of 4 lessor arrangements between Cwm Taf and a third sector organisation</t>
  </si>
  <si>
    <t xml:space="preserve">Statement of Comprehensive Net Expenditure for the year ended 31 March </t>
  </si>
  <si>
    <t>PY</t>
  </si>
  <si>
    <t>Subtotal</t>
  </si>
  <si>
    <t>Less: Income</t>
  </si>
  <si>
    <t>Net operating costs before interest and other gains and losses</t>
  </si>
  <si>
    <t xml:space="preserve">Other (Gains) </t>
  </si>
  <si>
    <t>Net (gain) on revaluation of property, plant and equipment</t>
  </si>
  <si>
    <t>(Gain) on other reserves</t>
  </si>
  <si>
    <t>Net loss on revaluation of PPE &amp; Intangible assets held for sale</t>
  </si>
  <si>
    <t>Net gain/(loss) on revaluation of financial assets held for sale</t>
  </si>
  <si>
    <t xml:space="preserve">Statement of Financial Position as at 31 March </t>
  </si>
  <si>
    <t>Public Dividend</t>
  </si>
  <si>
    <t xml:space="preserve">Changes in taxpayers' equity </t>
  </si>
  <si>
    <t>Balance b/f as at 31 March</t>
  </si>
  <si>
    <t>Adjustment</t>
  </si>
  <si>
    <t>Net gain on revaluation of property, plant and equipment</t>
  </si>
  <si>
    <t>Transfers (to) / from other bodies NHS Wales bodies</t>
  </si>
  <si>
    <t>Reclassification adjustment on disposal of available for sale financial assets</t>
  </si>
  <si>
    <t>Reserves eliminated on dissolution</t>
  </si>
  <si>
    <t>Total recognised income and expense for period</t>
  </si>
  <si>
    <t>New Public Dividend Capital received</t>
  </si>
  <si>
    <t>Public Dividend Capital repaid in year</t>
  </si>
  <si>
    <t>Public Dividend Capital extinguished/written off</t>
  </si>
  <si>
    <t>Other movements in PDC in year</t>
  </si>
  <si>
    <t>Net Welsh Government funding (LHB only)</t>
  </si>
  <si>
    <t>Revaluation Reserve</t>
  </si>
  <si>
    <t xml:space="preserve">Statement of Cash Flows for year ended 31 March </t>
  </si>
  <si>
    <t>Cash flows from operating activities</t>
  </si>
  <si>
    <t>Interest paid</t>
  </si>
  <si>
    <t xml:space="preserve">Cash flows from investing activities </t>
  </si>
  <si>
    <t>Interest received</t>
  </si>
  <si>
    <t>Net cash outflow from investing activities</t>
  </si>
  <si>
    <t>Net cash outflow before financing</t>
  </si>
  <si>
    <t>Welsh Government LHB funding (including LHB capital)</t>
  </si>
  <si>
    <t>Public Dividend Capital received</t>
  </si>
  <si>
    <t>Public Dividend Capital repaid</t>
  </si>
  <si>
    <t>Loans received from Welsh Government</t>
  </si>
  <si>
    <t>Other loans received</t>
  </si>
  <si>
    <t>Loans repaid to Welsh Government</t>
  </si>
  <si>
    <t>Other loans repaid</t>
  </si>
  <si>
    <t>Other capital receipts</t>
  </si>
  <si>
    <t>Cash transferred (to) / from other NHS bodies</t>
  </si>
  <si>
    <t>Net increase in cash and cash equivalents</t>
  </si>
  <si>
    <t>Cash and cash equivalents at 1 April</t>
  </si>
  <si>
    <t>Cash and cash equivalents at 31 March</t>
  </si>
  <si>
    <t>LHB PERFORMANCE AGAINST RESOURCE LIMITS</t>
  </si>
  <si>
    <t>REVENUE RESOURCE LIMITS</t>
  </si>
  <si>
    <t>Revenue Resource Allocations 3 Year Total</t>
  </si>
  <si>
    <t>CAPITAL RESOURCE LIMITS</t>
  </si>
  <si>
    <t>Capital Resource Limit 3 Year Total</t>
  </si>
  <si>
    <t>NHST FINANCIAL PERFORMANCE</t>
  </si>
  <si>
    <t>Three year Financial Duty</t>
  </si>
  <si>
    <t>ADMINISTRATIVE REQUIREMENTS</t>
  </si>
  <si>
    <t>NHST External Financing Limit</t>
  </si>
  <si>
    <t xml:space="preserve">Total number of non-NHS bills paid </t>
  </si>
  <si>
    <t>Total number of non-NHS bills paid within target</t>
  </si>
  <si>
    <t>Percentage of non-NHS bills paid within target</t>
  </si>
  <si>
    <t>Cash Limited</t>
  </si>
  <si>
    <t>Non Cash Limited</t>
  </si>
  <si>
    <t>HEIW - Non Medical Education and Training</t>
  </si>
  <si>
    <t>WRPS Structured Settlements</t>
  </si>
  <si>
    <t>Less: income received/ due for reimbursement</t>
  </si>
  <si>
    <t>NHS Wales trusts</t>
  </si>
  <si>
    <t>Other NHS Bodies</t>
  </si>
  <si>
    <t xml:space="preserve">Welsh Government Welsh Risk Pool Reimbursements </t>
  </si>
  <si>
    <t>Prescription charge income</t>
  </si>
  <si>
    <t>Dental fee income</t>
  </si>
  <si>
    <t>Private patient income</t>
  </si>
  <si>
    <t>Overseas patients (non-reciprocal)</t>
  </si>
  <si>
    <t xml:space="preserve"> Injury Costs Recovery (ICR) Scheme</t>
  </si>
  <si>
    <t>Other income from activities</t>
  </si>
  <si>
    <t>Income Generation</t>
  </si>
  <si>
    <t>Business units</t>
  </si>
  <si>
    <t xml:space="preserve"> main finance cost</t>
  </si>
  <si>
    <t xml:space="preserve"> contingent finance cost</t>
  </si>
  <si>
    <t>Staff on Inward Secondment</t>
  </si>
  <si>
    <t>Estimated additional pension costs £</t>
  </si>
  <si>
    <t xml:space="preserve">Cost or valuation at 1 April </t>
  </si>
  <si>
    <t xml:space="preserve">At 31 March </t>
  </si>
  <si>
    <t>Depreciation at 1 April</t>
  </si>
  <si>
    <t>Transfers from/into other NHS bodies</t>
  </si>
  <si>
    <t xml:space="preserve">Net book value at 1 April </t>
  </si>
  <si>
    <t xml:space="preserve">Net book value at  31 March </t>
  </si>
  <si>
    <t>Net book value at 31 March  comprises:</t>
  </si>
  <si>
    <t>BUILDINGS EXC DWELLINGS</t>
  </si>
  <si>
    <t>DWELLINGS</t>
  </si>
  <si>
    <t>PLANT &amp; MACHINERY</t>
  </si>
  <si>
    <t>TRANSPORT EQUIPMENT</t>
  </si>
  <si>
    <t>INFORMATION TECHNOLOGY</t>
  </si>
  <si>
    <t>FURNITURE &amp; FITTINGS</t>
  </si>
  <si>
    <t>Balance brought forward 1 April</t>
  </si>
  <si>
    <t>Balance carried forward 31 March</t>
  </si>
  <si>
    <t>Other property plant &amp; equipment</t>
  </si>
  <si>
    <t>Intangible Assets</t>
  </si>
  <si>
    <t>Other Assets</t>
  </si>
  <si>
    <t xml:space="preserve">TOTAL </t>
  </si>
  <si>
    <t>SOFTWARE PURCHASED</t>
  </si>
  <si>
    <t>Cost or valuation at 1 April</t>
  </si>
  <si>
    <t xml:space="preserve">Gross cost at 31 March </t>
  </si>
  <si>
    <t>Amortisation at 1 April</t>
  </si>
  <si>
    <t xml:space="preserve">Amortisation at 31 March </t>
  </si>
  <si>
    <t>Net book value at 1 April</t>
  </si>
  <si>
    <t>Net book value at 31 March</t>
  </si>
  <si>
    <t>Net book value at 31 March comprises:</t>
  </si>
  <si>
    <t xml:space="preserve">Total at 31 March </t>
  </si>
  <si>
    <t>SOFTWARE INTERNALLLY GENERATED</t>
  </si>
  <si>
    <t>LICENCES &amp; TRADEMARKS</t>
  </si>
  <si>
    <t>PATENTS</t>
  </si>
  <si>
    <t>DEVELOPMENT EXPENDITURE INTERNALLY GENERATED</t>
  </si>
  <si>
    <t>CARBON REDUCTION COMMITMENT</t>
  </si>
  <si>
    <t>Property, plant &amp; Equipment</t>
  </si>
  <si>
    <t>Pension Prepayments NHS Pensions</t>
  </si>
  <si>
    <t>Pension Prepayments NEST</t>
  </si>
  <si>
    <t>WHSSC /EASC</t>
  </si>
  <si>
    <t>Structured Settlements cases transferred to WRPS</t>
  </si>
  <si>
    <t>Transfer of provisions to creditors</t>
  </si>
  <si>
    <t>Transfer of provisions between current and non current</t>
  </si>
  <si>
    <t>Unwinding of discounts</t>
  </si>
  <si>
    <t>Less than 1 year</t>
  </si>
  <si>
    <t>2 to 5 years</t>
  </si>
  <si>
    <t>Amounts paid out during period</t>
  </si>
  <si>
    <t>Minimum lease payments:</t>
  </si>
  <si>
    <t>Current borrowings</t>
  </si>
  <si>
    <t>Non-current borrowings</t>
  </si>
  <si>
    <t xml:space="preserve"> Non-current borrowings</t>
  </si>
  <si>
    <t xml:space="preserve">Off-SoFP PFI contracts - capital element
</t>
  </si>
  <si>
    <t xml:space="preserve">On-SoFP PFI contracts - capital element
</t>
  </si>
  <si>
    <t xml:space="preserve">Off-SoFP PFI contracts - imputed interest
</t>
  </si>
  <si>
    <t xml:space="preserve">Off-SoFP PFI contracts - service charges
</t>
  </si>
  <si>
    <t>26. Financial risk management</t>
  </si>
  <si>
    <t>NHST only</t>
  </si>
  <si>
    <t xml:space="preserve">NHST Only </t>
  </si>
  <si>
    <t>%</t>
  </si>
  <si>
    <t>First Year</t>
  </si>
  <si>
    <t>Second Year</t>
  </si>
  <si>
    <t xml:space="preserve">Third Year </t>
  </si>
  <si>
    <t>Non-NHS (Foreword)</t>
  </si>
  <si>
    <t>Total bills paid</t>
  </si>
  <si>
    <t xml:space="preserve">NHST only </t>
  </si>
  <si>
    <t xml:space="preserve">Capital Creditors- Tangible </t>
  </si>
  <si>
    <t xml:space="preserve">Capital Creditors- Intangible </t>
  </si>
  <si>
    <t>Capital debtors- Tangible</t>
  </si>
  <si>
    <t>Capital debtors- Intangible</t>
  </si>
  <si>
    <t>HEIW Post Graduate Medical Dental &amp; Pharmacy Education</t>
  </si>
  <si>
    <t>Capital Resource Limit First Year</t>
  </si>
  <si>
    <t xml:space="preserve">Capital Resource Limit Second Year </t>
  </si>
  <si>
    <t>Capital Resource Limit Third Year</t>
  </si>
  <si>
    <t xml:space="preserve">LHB only </t>
  </si>
  <si>
    <t xml:space="preserve">Revenue Resource Allocations First Year </t>
  </si>
  <si>
    <t xml:space="preserve">Revenue Resource Allocations Second Year </t>
  </si>
  <si>
    <t xml:space="preserve">Revenue Resource Allocations Third Year </t>
  </si>
  <si>
    <t>to feed footnote</t>
  </si>
  <si>
    <t xml:space="preserve">Information for Foreword </t>
  </si>
  <si>
    <t>Total number of non-NHS bills paid</t>
  </si>
  <si>
    <t>The LHB is required to pay 95% of the number of non-NHS bills within 30 days of receipt of goods or</t>
  </si>
  <si>
    <t>Net gain/loss on Other Reserve</t>
  </si>
  <si>
    <t>Net (gain)/ loss on revaluation of PPE &amp; Intangible assets held for sale</t>
  </si>
  <si>
    <t>29. Events after the Reporting Period</t>
  </si>
  <si>
    <t>30. Related Party Transactions</t>
  </si>
  <si>
    <t>31.  Third Party assets</t>
  </si>
  <si>
    <t>2019-20</t>
  </si>
  <si>
    <t>Balance at 31 March 2020</t>
  </si>
  <si>
    <t>IMTP</t>
  </si>
  <si>
    <t xml:space="preserve">Status </t>
  </si>
  <si>
    <t xml:space="preserve">Date </t>
  </si>
  <si>
    <t>ss format</t>
  </si>
  <si>
    <t>Welsh Government Hosted bodies</t>
  </si>
  <si>
    <t>ICR income is provision for impairment %</t>
  </si>
  <si>
    <t>Permanent injury included within personal injury £:</t>
  </si>
  <si>
    <t>Retained surplus</t>
  </si>
  <si>
    <t>Less Donated asset / grant funded revenue adjustment</t>
  </si>
  <si>
    <t>Adjusted surplus/(deficit)</t>
  </si>
  <si>
    <t>Cash flow financing (from SoCF)</t>
  </si>
  <si>
    <t>Finance leases taken out in the year</t>
  </si>
  <si>
    <t>External financing requirement</t>
  </si>
  <si>
    <t>Undershoot (overshoot)</t>
  </si>
  <si>
    <t>Impairments and Reversals of Receivables</t>
  </si>
  <si>
    <t>Impairments and reversals of non-current assets held for sale</t>
  </si>
  <si>
    <t>Change in fair value of financial assets at fair value through profit and loss</t>
  </si>
  <si>
    <t>Change in fair value of financial liabilities at fair value through profit and loss</t>
  </si>
  <si>
    <t>Interest on loans</t>
  </si>
  <si>
    <t>Charged to revenue</t>
  </si>
  <si>
    <t xml:space="preserve">Net movement in accrued employee benefits (untaken staff leave accrual included in above) </t>
  </si>
  <si>
    <t>Estates and Ancillary</t>
  </si>
  <si>
    <t>Amounts included within finance costs from claims made under this legislation</t>
  </si>
  <si>
    <t>10.2 Non-current assets held for sale</t>
  </si>
  <si>
    <t>Others</t>
  </si>
  <si>
    <t>Expected Credit Losses (ECL)/ Provision for Impairment of Receivables</t>
  </si>
  <si>
    <t>Loans at amortised cost</t>
  </si>
  <si>
    <t>Cash held at Government Banking Service (GBS)</t>
  </si>
  <si>
    <t xml:space="preserve">Commercial banks </t>
  </si>
  <si>
    <t>Total Cash</t>
  </si>
  <si>
    <t>Bank overdraft - Government Banking Service (GBS)</t>
  </si>
  <si>
    <t>Bank overdraft - Commercial bank</t>
  </si>
  <si>
    <t>Loans from:</t>
  </si>
  <si>
    <t>PFI liabilities:</t>
  </si>
  <si>
    <t>Finance lease liabilities</t>
  </si>
  <si>
    <t xml:space="preserve">20.1 Consolidated </t>
  </si>
  <si>
    <t>Structured Settlements - WRPS</t>
  </si>
  <si>
    <t>Provisions have not been made in the accounts for the following amounts :</t>
  </si>
  <si>
    <t>Less amounts recovered in the event of claims being successful</t>
  </si>
  <si>
    <t xml:space="preserve">Contracted capital commitments at 31 March  for </t>
  </si>
  <si>
    <t>All other losses &amp; special payments</t>
  </si>
  <si>
    <t xml:space="preserve">24.  Finance leases obligations (as lessee) </t>
  </si>
  <si>
    <t xml:space="preserve">25.1 Commitments under off-SoFP PFI contracts
</t>
  </si>
  <si>
    <t>25.2 Total obligations for on-Statement of Financial Position PFI contracts due</t>
  </si>
  <si>
    <t xml:space="preserve"> LHB are committed to the following annual charges</t>
  </si>
  <si>
    <t xml:space="preserve">Number of PFI contracts </t>
  </si>
  <si>
    <t>Decrease / (increase) in inventories</t>
  </si>
  <si>
    <t>(Increase) in trade and other receivables - non-current</t>
  </si>
  <si>
    <t>(Increase) / decrease in trade and other receivables -current</t>
  </si>
  <si>
    <t>(Decrease) in trade and other payables- non-current</t>
  </si>
  <si>
    <t>Increase / (decrease) in trade and other payables- current</t>
  </si>
  <si>
    <t>29. Events after the end of the Reporting Period</t>
  </si>
  <si>
    <t>Amounts falling due more than one year are expected to be settled as follows:</t>
  </si>
  <si>
    <t>Between one and two years</t>
  </si>
  <si>
    <t>Between two and five years</t>
  </si>
  <si>
    <t>In five years or more</t>
  </si>
  <si>
    <t xml:space="preserve">NHST </t>
  </si>
  <si>
    <t xml:space="preserve">Injury Cost Recovery (ICR) Scheme income </t>
  </si>
  <si>
    <t>To reflect expected rates of collection ICR income is subject to a provision for impairment of:</t>
  </si>
  <si>
    <t>CY</t>
  </si>
  <si>
    <t xml:space="preserve">30. Related Party Transactions </t>
  </si>
  <si>
    <t>NHS Wales Secondary Health Sector</t>
  </si>
  <si>
    <t xml:space="preserve">NHS Wales Redress </t>
  </si>
  <si>
    <t>NHS Wales Primary Sector Future Liability Scheme Reimbursement</t>
  </si>
  <si>
    <t>NHS Wales Primary Sector FLS Reimbursement</t>
  </si>
  <si>
    <t>NHS Wales Redress</t>
  </si>
  <si>
    <t xml:space="preserve">Welsh NHS Trusts </t>
  </si>
  <si>
    <t>Transfers (to) / from other NHS body</t>
  </si>
  <si>
    <t>Transfer (to) / from other NHS body</t>
  </si>
  <si>
    <t>Non NHS Accruals</t>
  </si>
  <si>
    <t>3.4  Losses, special payments and irrecoverable debts: charge to operating expense</t>
  </si>
  <si>
    <t>4. Misc  Income</t>
  </si>
  <si>
    <t>9.2 Average number of employees</t>
  </si>
  <si>
    <t>9.6 Remuneration Relationship</t>
  </si>
  <si>
    <t>Pension costs</t>
  </si>
  <si>
    <t>10. The Late Payment of Commercial Debts (Interest) Act 1998</t>
  </si>
  <si>
    <t>13. Impairments</t>
  </si>
  <si>
    <t>14 Inventories</t>
  </si>
  <si>
    <t>15. Trade and other receivables</t>
  </si>
  <si>
    <t xml:space="preserve"> Loan Advance/Strategic Assitance Funding</t>
  </si>
  <si>
    <t>WRP</t>
  </si>
  <si>
    <t>34.  Other</t>
  </si>
  <si>
    <t>Welsh Risk Pool Claim reimbursement</t>
  </si>
  <si>
    <t>Non-NHS payables - Revenue</t>
  </si>
  <si>
    <t xml:space="preserve">Capital payables- Tangible </t>
  </si>
  <si>
    <t xml:space="preserve">Capital payables- Intangible </t>
  </si>
  <si>
    <t>Sub Total</t>
  </si>
  <si>
    <t>a valid invoice (whichever is the later). The LHB has achieved the following results:</t>
  </si>
  <si>
    <t>Other entities</t>
  </si>
  <si>
    <t>Main liability</t>
  </si>
  <si>
    <t>Lifecycle replacement received in advance</t>
  </si>
  <si>
    <t>Non NHS Payables Revenue</t>
  </si>
  <si>
    <t>NHST STATEMENT OF COMPREHENSIVE INCOME FOR THE YEAR ENDED 31 MARCH</t>
  </si>
  <si>
    <t>Revenue from patient care activities</t>
  </si>
  <si>
    <t>Other operating revenue</t>
  </si>
  <si>
    <t>Operating expenses</t>
  </si>
  <si>
    <t>Operating (deficit)/surplus</t>
  </si>
  <si>
    <t>Investment revenue</t>
  </si>
  <si>
    <t>Other gains and losses</t>
  </si>
  <si>
    <t>Other Comprehensive Income</t>
  </si>
  <si>
    <t>HEIW STATEMENT OF COMPREHENSIVE NET EXPENDITURE FOR THE YEAR ENDED 31 MARCH</t>
  </si>
  <si>
    <t>Non Medical Education And Training</t>
  </si>
  <si>
    <t>Postgraduate Medical, Dental &amp; Pharmacy Education</t>
  </si>
  <si>
    <t>Other Operating Expenditure</t>
  </si>
  <si>
    <t>Total Expenditure</t>
  </si>
  <si>
    <t xml:space="preserve">Investment Revenue </t>
  </si>
  <si>
    <t>Other (Gains)/Losses</t>
  </si>
  <si>
    <t>Finance Costs</t>
  </si>
  <si>
    <t>Net operating costs for the financial period</t>
  </si>
  <si>
    <t>Operating Surplus/deficit</t>
  </si>
  <si>
    <t>Payments for investments with Welsh Government</t>
  </si>
  <si>
    <t>Rental Proceeds</t>
  </si>
  <si>
    <t>SHA (HEIW) FINANCIAL PERFORMANCE</t>
  </si>
  <si>
    <t xml:space="preserve">Revenue Resource Limit </t>
  </si>
  <si>
    <t>Current Year</t>
  </si>
  <si>
    <t>Capital Resource Limit</t>
  </si>
  <si>
    <t>LHB  Integrated Medium term plan</t>
  </si>
  <si>
    <t>3.1 Non Medical Education and Training</t>
  </si>
  <si>
    <t>Student Training Fees (Universities)</t>
  </si>
  <si>
    <t>Additional Training Costs (Universities)</t>
  </si>
  <si>
    <t>Funding for Healthcare Education Fees (Health Boards &amp; Trusts)</t>
  </si>
  <si>
    <t>Student Bursaries Reimbursement (Universities)</t>
  </si>
  <si>
    <t>Student Salaries Reimbursement (Health Boards &amp; Trusts)</t>
  </si>
  <si>
    <t>Advanced Practice Training fees</t>
  </si>
  <si>
    <t>Healthcare Support Working Training</t>
  </si>
  <si>
    <t>Non-Medical Prescribing</t>
  </si>
  <si>
    <t>Training related Travel and Subsistence</t>
  </si>
  <si>
    <t>3.2 Postgraduate Medical, Dental &amp; Pharmacy Education</t>
  </si>
  <si>
    <t>Training Grade Salaries</t>
  </si>
  <si>
    <t>Postgraduate Centre and Study Leave</t>
  </si>
  <si>
    <t>GP Registrars</t>
  </si>
  <si>
    <t>Induction &amp; Refresher</t>
  </si>
  <si>
    <t>Welsh Clinical Academic Training</t>
  </si>
  <si>
    <t>GP CPD and Appraisal Costs</t>
  </si>
  <si>
    <t>2.3 Other Operating Expenditure</t>
  </si>
  <si>
    <t>Goods and services from other NHS bodies</t>
  </si>
  <si>
    <t>Purchase of healthcare from non-NHS bodies</t>
  </si>
  <si>
    <t>Other NHS Trusts</t>
  </si>
  <si>
    <t>Trust Total</t>
  </si>
  <si>
    <t>Trust Other Operating Income</t>
  </si>
  <si>
    <t>The net book value of land, buildings and dwellings at 31 March comprises :</t>
  </si>
  <si>
    <t>Amounts falling due:</t>
  </si>
  <si>
    <t>In &lt; 1year</t>
  </si>
  <si>
    <t>Between 1 and 2 years</t>
  </si>
  <si>
    <t>Between 2 and 5 years</t>
  </si>
  <si>
    <t>In 5 years or more</t>
  </si>
  <si>
    <t>Wholly repayable within 5 years</t>
  </si>
  <si>
    <t>Wholly repayable after 5 years, not by instalments</t>
  </si>
  <si>
    <t>Wholly or partially repayable after 5 years by instalments</t>
  </si>
  <si>
    <t>Total repayable after 5 years by instalments</t>
  </si>
  <si>
    <t>LHB  as lessee</t>
  </si>
  <si>
    <t>LHB  as lessor</t>
  </si>
  <si>
    <t>31.  Third Party Assets/32. Pooled Budgets/33. Operating Segments</t>
  </si>
  <si>
    <t>Other income Includes;</t>
  </si>
  <si>
    <t>Secondary care</t>
  </si>
  <si>
    <t>Primary care</t>
  </si>
  <si>
    <t>Redress Secondary care</t>
  </si>
  <si>
    <t>Redress Primary care</t>
  </si>
  <si>
    <t>Net (gain)/loss on revaluation of financial assets held for sale</t>
  </si>
  <si>
    <t>Redress Secondary Care</t>
  </si>
  <si>
    <t>Redress Primary Care</t>
  </si>
  <si>
    <t>Welsh Risk Pool Claim reimbursement;</t>
  </si>
  <si>
    <t>hide</t>
  </si>
  <si>
    <t>Legal claims for alleged medical or employer negligence:-</t>
  </si>
  <si>
    <t>Clinical negligence:-</t>
  </si>
  <si>
    <t>2.4 Creditor payment</t>
  </si>
  <si>
    <t>2.4 LHB  Creditor Paymernts</t>
  </si>
  <si>
    <t>Clinical negligence - Structured Settlement cases transferred to WRP</t>
  </si>
  <si>
    <t>Clinical negligence;</t>
  </si>
  <si>
    <t>Other reserve movement</t>
  </si>
  <si>
    <t>Other Reserve Movement</t>
  </si>
  <si>
    <t>Notional Welsh Government Funding</t>
  </si>
  <si>
    <t>Other movement</t>
  </si>
  <si>
    <t>Proceeds from disposals with Welsh Government</t>
  </si>
  <si>
    <t>Other movements</t>
  </si>
  <si>
    <t>34.1. 6.3% Staff Employer Pension Contributions - Notional Element</t>
  </si>
  <si>
    <t>Aneurin Bevan</t>
  </si>
  <si>
    <t>Betsi Cadwaladr</t>
  </si>
  <si>
    <t>CVU LHB</t>
  </si>
  <si>
    <t>Hywel Dda</t>
  </si>
  <si>
    <t xml:space="preserve">Powys  </t>
  </si>
  <si>
    <t>Swansea Bay</t>
  </si>
  <si>
    <t>Impairments Aneurin Bevan only</t>
  </si>
  <si>
    <t>Impairment amount</t>
  </si>
  <si>
    <t>Nature of Asset</t>
  </si>
  <si>
    <t>Valuation basis</t>
  </si>
  <si>
    <t>Charge to SoCNE</t>
  </si>
  <si>
    <t>Charge to reserve</t>
  </si>
  <si>
    <t>Total Impairment</t>
  </si>
  <si>
    <t>Total Reversal of Impairments</t>
  </si>
  <si>
    <t>Net credit to SoCNE</t>
  </si>
  <si>
    <t xml:space="preserve"> Reason for impairment</t>
  </si>
  <si>
    <t>Number of operating leases expiring</t>
  </si>
  <si>
    <t>Land &amp; Buildings</t>
  </si>
  <si>
    <t>Vehicles</t>
  </si>
  <si>
    <t>Equipment</t>
  </si>
  <si>
    <t xml:space="preserve">Charged to the income statement </t>
  </si>
  <si>
    <t>There are no future sublease payments expected to be received</t>
  </si>
  <si>
    <t>15. Trade and other Receivables (continued)</t>
  </si>
  <si>
    <t>18. Trade and other payables (continued).</t>
  </si>
  <si>
    <t>IFRS 8 requires bodies to report information about each of its operating segments.</t>
  </si>
  <si>
    <t>The impairment losses disclosed above as "other" comprises:</t>
  </si>
  <si>
    <t>Additional Disclosures re Intangible Assets</t>
  </si>
  <si>
    <t>Transfers to / (from) other bodies within the Resource Accounting Boundary</t>
  </si>
  <si>
    <t>2020-21</t>
  </si>
  <si>
    <t>2019-20 audited</t>
  </si>
  <si>
    <t xml:space="preserve">Total Cash </t>
  </si>
  <si>
    <t xml:space="preserve">amended to include in LHB </t>
  </si>
  <si>
    <t xml:space="preserve">Total paid in year </t>
  </si>
  <si>
    <t>Exit costs paid in year of departure</t>
  </si>
  <si>
    <t xml:space="preserve">Exit costs paid in year </t>
  </si>
  <si>
    <t>Exit costs paid in year</t>
  </si>
  <si>
    <t>Approved</t>
  </si>
  <si>
    <t>Not Approved</t>
  </si>
  <si>
    <t>x chk</t>
  </si>
  <si>
    <t>Exit costs paid in year of departure (£)</t>
  </si>
  <si>
    <t>Hide row</t>
  </si>
  <si>
    <t>Hide columns</t>
  </si>
  <si>
    <t xml:space="preserve">21.2 Remote Contingent liabilities </t>
  </si>
  <si>
    <t>-</t>
  </si>
  <si>
    <t>Data schedule for LHB Accounts 2020-21 and 2019-20 comparators</t>
  </si>
  <si>
    <t xml:space="preserve"> Links Updated 04.08.2020</t>
  </si>
  <si>
    <t xml:space="preserve">Prior </t>
  </si>
  <si>
    <t xml:space="preserve"> Links Updated 05.08.2020</t>
  </si>
  <si>
    <t>The figure in column T should not come back to zero</t>
  </si>
  <si>
    <t>Capital element of payments in respect of finance leases and on-SoFP PFI Schemes</t>
  </si>
  <si>
    <t>Operational Staff costs</t>
  </si>
  <si>
    <t>Non operational trainee staff costs</t>
  </si>
  <si>
    <t>Single lead employer Staff Trainee Cost</t>
  </si>
  <si>
    <t xml:space="preserve">Specialist </t>
  </si>
  <si>
    <t>Trainee</t>
  </si>
  <si>
    <t>(SLE)</t>
  </si>
  <si>
    <t>Specialist Trainee (SLE)</t>
  </si>
  <si>
    <t>VELINDRE ONLY OPERATIONAL &amp; NON OPERATIONAL STAFF COSTS</t>
  </si>
  <si>
    <t>Total Operational &amp; Non Operational Staff costs</t>
  </si>
  <si>
    <t xml:space="preserve">Net movement in accrued employee benefits </t>
  </si>
  <si>
    <t>Total Operational &amp; Non Operational Staff Numbers</t>
  </si>
  <si>
    <t>Non operational collaborative bank staff costs</t>
  </si>
  <si>
    <t>Collaborative Bank Staff Cost</t>
  </si>
  <si>
    <t>Collaborative</t>
  </si>
  <si>
    <t>Bank</t>
  </si>
  <si>
    <t>Valuers ‘material uncertainty', in valuation.  The disclosure relates to the materiality in the valuation report not that of the underlying account.</t>
  </si>
  <si>
    <t>Dental Foundation Trainees</t>
  </si>
  <si>
    <t>Pre-Registration Pharmacists.</t>
  </si>
  <si>
    <t>Collaborative Bank</t>
  </si>
  <si>
    <t xml:space="preserve">Collaborative Bank  </t>
  </si>
  <si>
    <t xml:space="preserve">Only required if SLE Trainees have: </t>
  </si>
  <si>
    <t xml:space="preserve"> Retirements due to ill-health</t>
  </si>
  <si>
    <t>Reporting of other compensation schemes - exit packages</t>
  </si>
  <si>
    <t>Returned to DH</t>
  </si>
  <si>
    <t xml:space="preserve">DH Assets covered under Memorandum of Understanding </t>
  </si>
  <si>
    <t>Capital</t>
  </si>
  <si>
    <t>Revenue</t>
  </si>
  <si>
    <t>Contained within total above:</t>
  </si>
  <si>
    <t>Stock which has been resold to other parties</t>
  </si>
  <si>
    <t>Covid Stock</t>
  </si>
  <si>
    <t>Only stock which has been resold to other parties is included in this note.</t>
  </si>
  <si>
    <t>2019-20 Scheme Pays - Welsh Government Reimbursement</t>
  </si>
  <si>
    <t>2019-20 Scheme Pays - Reimbursement</t>
  </si>
  <si>
    <t>Welsh Government Covid 19 Capital Funding</t>
  </si>
  <si>
    <t>Welsh Government Covid 19 Revenue Funding</t>
  </si>
  <si>
    <t>Capital Funding other (Specify)</t>
  </si>
  <si>
    <t>Sustainability Funding</t>
  </si>
  <si>
    <t>C-19 Pay Costs Q1 (Future Quarters covered by SF)</t>
  </si>
  <si>
    <t>Field Hospital (Set Up Costs, Decommissioning &amp; Consequential losses)</t>
  </si>
  <si>
    <t>PPE (including All Wales Equipment via NWSSP)</t>
  </si>
  <si>
    <t>Annual Leave Accrual - Increase due to Covid</t>
  </si>
  <si>
    <t>Urgent &amp; Emergency Care</t>
  </si>
  <si>
    <t>Hospices</t>
  </si>
  <si>
    <t>Independent Health Sector</t>
  </si>
  <si>
    <t>Other Primary Care</t>
  </si>
  <si>
    <t>Covid Items issued free of charge to NHS Wales organisations</t>
  </si>
  <si>
    <t>Covid Items issued free of charge to other organisations</t>
  </si>
  <si>
    <t>Receipt of Covid Items free of charge from other NHS Wales Organisations</t>
  </si>
  <si>
    <t xml:space="preserve">Receipt of Covid Items free of charge from other organisations </t>
  </si>
  <si>
    <t>Non cash related donated asset additions</t>
  </si>
  <si>
    <t xml:space="preserve">The Minister for Health and Social Services extant approval </t>
  </si>
  <si>
    <t>NWSSP Covid assets issued debited to expenditure but non-cash</t>
  </si>
  <si>
    <t>Covid assets received credited to revenue but non-cash</t>
  </si>
  <si>
    <t>NWSSP centrally purchased Covid assets issued free of charge to NHS Wales organisations</t>
  </si>
  <si>
    <t>NWSSP centrally purchased Covid assets issued free of charge to other organisations</t>
  </si>
  <si>
    <t>Receipt of NWSSP Covid centrally purchased assets</t>
  </si>
  <si>
    <t>Receipt of Covid centrally purchased assets from other organisations</t>
  </si>
  <si>
    <t>Bonus Payment</t>
  </si>
  <si>
    <t>Capital Funding Field Hospitals</t>
  </si>
  <si>
    <t>Capital Funding Equipment &amp; Works</t>
  </si>
  <si>
    <t>2.3 Duty to prepare a 3 year integrated plan</t>
  </si>
  <si>
    <t>2021-22</t>
  </si>
  <si>
    <t>Chief Executive and Accountable Officer         …………………………………………………………..</t>
  </si>
  <si>
    <t>Balance at 31 March 2022</t>
  </si>
  <si>
    <t xml:space="preserve">Balance at 1 April </t>
  </si>
  <si>
    <t>Velindre only Structured Settlements managed by WRP</t>
  </si>
  <si>
    <t>Goods and services from Welsh Special Health Authorities</t>
  </si>
  <si>
    <t>Welsh Special Health Authorities</t>
  </si>
  <si>
    <t xml:space="preserve">As at 31 March </t>
  </si>
  <si>
    <t xml:space="preserve">3.1 General Medical Services (GMS) </t>
  </si>
  <si>
    <t>IT Support and Refresh</t>
  </si>
  <si>
    <t>Public Sector Broadband Aggregation</t>
  </si>
  <si>
    <t>Systems &amp; Services Contract</t>
  </si>
  <si>
    <t>Licences</t>
  </si>
  <si>
    <t>Data Quality System Audit</t>
  </si>
  <si>
    <t>Primary Care Services</t>
  </si>
  <si>
    <t>Other Expenditure</t>
  </si>
  <si>
    <t>DHCW - General Medical Services</t>
  </si>
  <si>
    <t>SHA STATEMENT OF COMPREHENSIVE NET EXPENDITURE FOR THE YEAR ENDED 31 MARCH</t>
  </si>
  <si>
    <t>As previously reported in 2020-21</t>
  </si>
  <si>
    <t>Stability Funding</t>
  </si>
  <si>
    <t>Covid Recovery</t>
  </si>
  <si>
    <t>Cleaning Standards</t>
  </si>
  <si>
    <t>Testing / TTP- Testing &amp; Sampling - Pay &amp; Non Pay</t>
  </si>
  <si>
    <t>Tracing / TTP - NHS &amp; LA Tracing - Pay &amp; Non Pay</t>
  </si>
  <si>
    <t>Extended Flu Vaccination / Vaccination - Extended Flu Programme</t>
  </si>
  <si>
    <t>Mass Covid-19 Vaccination / Vaccination - COVID-19</t>
  </si>
  <si>
    <t>Private Providers Adult Care / Support for Adult Social Care Providers</t>
  </si>
  <si>
    <t>Other Mental Health / Mental Health</t>
  </si>
  <si>
    <t>34.2  Welsh Government Covid 19 Funding</t>
  </si>
  <si>
    <t xml:space="preserve">In year claims in excess of </t>
  </si>
  <si>
    <t>Cases in excess of £300,000:</t>
  </si>
  <si>
    <t>DH donated assets within Other in 2021-22</t>
  </si>
  <si>
    <t xml:space="preserve">Case Type </t>
  </si>
  <si>
    <t>Total pay and benefits</t>
  </si>
  <si>
    <t xml:space="preserve">Chief Executive </t>
  </si>
  <si>
    <t>Employee</t>
  </si>
  <si>
    <t>Ratio</t>
  </si>
  <si>
    <t xml:space="preserve">25th percentile pay ratio </t>
  </si>
  <si>
    <t>Median pay</t>
  </si>
  <si>
    <t>75th percentile pay ratio</t>
  </si>
  <si>
    <t>Salary component of total pay and benefits</t>
  </si>
  <si>
    <t>Highest Paid Director</t>
  </si>
  <si>
    <t>9.6.2 Percentage Changes</t>
  </si>
  <si>
    <t>to</t>
  </si>
  <si>
    <t>% Change from previous financial year in respect of Chief Executive</t>
  </si>
  <si>
    <t>Salary and allowances</t>
  </si>
  <si>
    <t>Performance pay and bonuses</t>
  </si>
  <si>
    <t>% Change from previous financial year in respect of highest paid director</t>
  </si>
  <si>
    <t>Average % Change from previous financial year in respect of employees takes as a whole</t>
  </si>
  <si>
    <t>9.6 Fair Pay disclosures</t>
  </si>
  <si>
    <t>9.6.1 Remuneration Relationship</t>
  </si>
  <si>
    <t>Highest  Paid Director</t>
  </si>
  <si>
    <t xml:space="preserve">£  </t>
  </si>
  <si>
    <t>Column H</t>
  </si>
  <si>
    <t>Scheme Pays Reimbursement Notional</t>
  </si>
  <si>
    <t>               </t>
  </si>
  <si>
    <t>Disability Support Allowance</t>
  </si>
  <si>
    <t>Trainee Relocation Expenses</t>
  </si>
  <si>
    <t>CY unaudited</t>
  </si>
  <si>
    <t>Reserve transfer to reflect: (i) The difference between HC &amp; CCA Depreciation, (ii) The revaluation reserves of assets disposed of crystalising on disposal</t>
  </si>
  <si>
    <t>Additional depreciation identified as part of audit. Additional resource received from WG.</t>
  </si>
  <si>
    <t>Statutory audit fee amended by  5k.</t>
  </si>
  <si>
    <t>Figures amended to show correct split between non NHS, Capital Tangible &amp; Capital intangible creditors</t>
  </si>
  <si>
    <t xml:space="preserve">Additional depreciation identified as part of audit. Additional resource received from WG. </t>
  </si>
  <si>
    <t>Additional depreciation (349) plus 526 reserve transfer</t>
  </si>
  <si>
    <t>Figure in draft accounts was overstated, corrected as part of audit</t>
  </si>
  <si>
    <t>Correction to cashflow - Removal of prior year figure</t>
  </si>
  <si>
    <t>Reclassification of Capital creditors</t>
  </si>
  <si>
    <t>Reclassification of capital creditors</t>
  </si>
  <si>
    <t>Cashflow corrections removal of prior year figure</t>
  </si>
  <si>
    <t xml:space="preserve">Date: </t>
  </si>
  <si>
    <t>2022-23</t>
  </si>
  <si>
    <t>For the year ended 31 March 2023</t>
  </si>
  <si>
    <t>Changes in taxpayers' equity for 2022-23</t>
  </si>
  <si>
    <t>Balance at 1 April 2022</t>
  </si>
  <si>
    <t>Total recognised income and expense for 2022-23</t>
  </si>
  <si>
    <t>Balance at 31 March 2023</t>
  </si>
  <si>
    <t>Cost or valuation at 1 April 2022</t>
  </si>
  <si>
    <t>At 31 March 2023</t>
  </si>
  <si>
    <t>Depreciation at 1 April 2022</t>
  </si>
  <si>
    <t>Net book value at 1 April 2022</t>
  </si>
  <si>
    <t>Net book value at  31 March 2023</t>
  </si>
  <si>
    <t>Net book value at 31 March 2023</t>
  </si>
  <si>
    <t>The net book value of land, buildings and dwellings at 31 March 2023 comprises :</t>
  </si>
  <si>
    <t>Balance brought forward 1 April 2022</t>
  </si>
  <si>
    <t>Balance carried forward 31 March 2023</t>
  </si>
  <si>
    <t>Gross cost at 31 March 2023</t>
  </si>
  <si>
    <t>Amortisation at 1 April 2022</t>
  </si>
  <si>
    <t>Amortisation at 31 March 2023</t>
  </si>
  <si>
    <t>Total at 31 March 2023</t>
  </si>
  <si>
    <t>At 1 April 2022</t>
  </si>
  <si>
    <t>31 March 2023</t>
  </si>
  <si>
    <t>Total assets employed as at 31.3.23</t>
  </si>
  <si>
    <t>Total taxpayers equity as at 31.3.23</t>
  </si>
  <si>
    <t>Provisions as at 31.3.23</t>
  </si>
  <si>
    <t>Capital - depreciation and amortisation as at 31.3.23</t>
  </si>
  <si>
    <t>Provisions 31.3.23</t>
  </si>
  <si>
    <t>Net Assembly Funding 31.3.23</t>
  </si>
  <si>
    <t>Net operating costs 31.3.23</t>
  </si>
  <si>
    <t>Reclassified as held for sale 22-23</t>
  </si>
  <si>
    <t>Plus assets classified as held for sale 22-23</t>
  </si>
  <si>
    <t>Net book value at 31 March 2023 comprises</t>
  </si>
  <si>
    <t>Impairments 22-23</t>
  </si>
  <si>
    <t>Reversal of Impairments 22-23</t>
  </si>
  <si>
    <t>Revaluations 22-23</t>
  </si>
  <si>
    <t>On SoFP PFI - Capital element 31 March 2023</t>
  </si>
  <si>
    <t>Imputed finance lease element of on SoFP PFI contracts 22-23</t>
  </si>
  <si>
    <t>Right of Use Assets</t>
  </si>
  <si>
    <t>Depreciation RoU Asset)</t>
  </si>
  <si>
    <t>Fixed asset impairments and reversals (RoU Assets)</t>
  </si>
  <si>
    <t>Cost at 31 March bf</t>
  </si>
  <si>
    <t>Transfer of Finance Leases to ROU Asset Note</t>
  </si>
  <si>
    <t>Depreciation at 31 March bf</t>
  </si>
  <si>
    <t>11.   Right of Use Assets</t>
  </si>
  <si>
    <t>Cost or valuation at 31 March 2022</t>
  </si>
  <si>
    <t>Transfer of Finance Leases from PPE Note</t>
  </si>
  <si>
    <t>Operating Leases Transitioning</t>
  </si>
  <si>
    <t>De-recognition</t>
  </si>
  <si>
    <t>Depreciation at 31 March 2022</t>
  </si>
  <si>
    <t>Recognition</t>
  </si>
  <si>
    <t>Plant and Machinery</t>
  </si>
  <si>
    <t>Transport Equipment</t>
  </si>
  <si>
    <t>Information Technology</t>
  </si>
  <si>
    <t>RoU TOTAL</t>
  </si>
  <si>
    <t>Cost or valuation at 31 March bf</t>
  </si>
  <si>
    <t>Amortisation at 31 March bf</t>
  </si>
  <si>
    <t>Assets under Construction</t>
  </si>
  <si>
    <t xml:space="preserve">Net movement in accrued employee benefits (untaken staff leave) </t>
  </si>
  <si>
    <t xml:space="preserve">Covid 19 - Net movement in accrued employee benefits (untaken staff leave) </t>
  </si>
  <si>
    <t xml:space="preserve">Non Covid 19 -  Net movement in accrued employee benefits (untaken staff leave </t>
  </si>
  <si>
    <t>DH &amp; NHCB donated assets - Capital</t>
  </si>
  <si>
    <t>Transferred under Memorandum of Understanding 2</t>
  </si>
  <si>
    <t>Transferred under Memorandum of Understanding 3</t>
  </si>
  <si>
    <t>Issued to NHS Wales bodies</t>
  </si>
  <si>
    <t xml:space="preserve">Other Issues </t>
  </si>
  <si>
    <t>AME Impairment</t>
  </si>
  <si>
    <t>Replacement from DH</t>
  </si>
  <si>
    <t>DH &amp; NHCB donated assets - Revenue</t>
  </si>
  <si>
    <t xml:space="preserve">At 1 April </t>
  </si>
  <si>
    <t>Goods and services from Welsh SHA</t>
  </si>
  <si>
    <t>Welsh SHA</t>
  </si>
  <si>
    <t>&amp;</t>
  </si>
  <si>
    <t>buildings</t>
  </si>
  <si>
    <t xml:space="preserve">Cost or valuation at 31 March </t>
  </si>
  <si>
    <t>At 31 March</t>
  </si>
  <si>
    <t>Depreciation at 31 March</t>
  </si>
  <si>
    <t>Net book value at  31 March</t>
  </si>
  <si>
    <t>Maturity analysis</t>
  </si>
  <si>
    <t>Amounts Recognised in Statement of Comprehensive Net Expenditure</t>
  </si>
  <si>
    <t xml:space="preserve">Variable lease payments not included in lease liabilities - Interest expense </t>
  </si>
  <si>
    <t xml:space="preserve">Sub-leasing income </t>
  </si>
  <si>
    <t>Expense related to short-term leases</t>
  </si>
  <si>
    <t>Expense related to low-value asset leases (excluding short-term leases)</t>
  </si>
  <si>
    <t>Interest expense</t>
  </si>
  <si>
    <t>Repayments of principal on leases</t>
  </si>
  <si>
    <t>Quantitative disclosures</t>
  </si>
  <si>
    <t xml:space="preserve">Contractual undiscounted cash flows relating to lease liabilities </t>
  </si>
  <si>
    <t>2-5 years</t>
  </si>
  <si>
    <t>&gt; 5 years</t>
  </si>
  <si>
    <t>Lease Liabilities (net of irrecoverable VAT)</t>
  </si>
  <si>
    <t xml:space="preserve">Current </t>
  </si>
  <si>
    <t>Non-Current</t>
  </si>
  <si>
    <t>Amounts Recognised in Statement of Cashflows (net of irrecoverable VAT )</t>
  </si>
  <si>
    <t>Welsh SHAs</t>
  </si>
  <si>
    <t>new 2022-23</t>
  </si>
  <si>
    <t>The figure in column W should not come back to zero</t>
  </si>
  <si>
    <t>links updated 03.10.2022</t>
  </si>
  <si>
    <t>delete</t>
  </si>
  <si>
    <t xml:space="preserve">delete </t>
  </si>
  <si>
    <t xml:space="preserve">Comments </t>
  </si>
  <si>
    <t xml:space="preserve">Audited </t>
  </si>
  <si>
    <t>RoU Assets</t>
  </si>
  <si>
    <t xml:space="preserve">Right of </t>
  </si>
  <si>
    <t>Use Assets</t>
  </si>
  <si>
    <t>RoU Lease Liability</t>
  </si>
  <si>
    <t>xcheck upload ss</t>
  </si>
  <si>
    <t>Net gain / (loss) on revaluation of right of use assets</t>
  </si>
  <si>
    <t>Net gain/(loss) on revaluation of right of use assets</t>
  </si>
  <si>
    <t>Capital element of payments in respect of on-SoFP PFI</t>
  </si>
  <si>
    <t>Capital Element of payments in respect of Right of Use Assets</t>
  </si>
  <si>
    <t>Right of Use Grant (Peppercorn Lease)</t>
  </si>
  <si>
    <t xml:space="preserve">Right of Use Asset Sub-leasing rental income </t>
  </si>
  <si>
    <t>Interest on obligations under Right of Use Leases</t>
  </si>
  <si>
    <t>NHS Wales Transfers</t>
  </si>
  <si>
    <t>Prepayments</t>
  </si>
  <si>
    <t>RoU Asset Total Value Split by Lessor</t>
  </si>
  <si>
    <t>NHS Wales Peppercorn Leases</t>
  </si>
  <si>
    <t>NHS Wales Market Value Leases</t>
  </si>
  <si>
    <t>Other Public Sector Peppercorn Leases</t>
  </si>
  <si>
    <t>Other Public Sector Market Value Leases</t>
  </si>
  <si>
    <t>Private Sector Market Value Leases</t>
  </si>
  <si>
    <t>RoU Asset Dilapidations CAME</t>
  </si>
  <si>
    <t>Other Capital Provisions</t>
  </si>
  <si>
    <t>Right of Use Grant (Peppercorn Lease) credited to revenue but non cash</t>
  </si>
  <si>
    <t>Lessor</t>
  </si>
  <si>
    <t>NBV at 31 March 2023</t>
  </si>
  <si>
    <t>24.  Right of Use / Finance leases obligations</t>
  </si>
  <si>
    <t xml:space="preserve">Other- Non property </t>
  </si>
  <si>
    <t>Amounts payable under right of use asset / finance leases:</t>
  </si>
  <si>
    <t xml:space="preserve">Difference </t>
  </si>
  <si>
    <t>11.3  Right of Use Assets</t>
  </si>
  <si>
    <t>Other Loans received</t>
  </si>
  <si>
    <t>24.1  Right of Use / Finance leases obligations</t>
  </si>
  <si>
    <t>CV only</t>
  </si>
  <si>
    <t>11.3   Right of Use Assets continued</t>
  </si>
  <si>
    <t>The disclosure of future capital commitments not already disclosed as liabilities in the accounts.</t>
  </si>
  <si>
    <t>Losses, special payments and irrecoverable debts TOTAL as at 31.03.2023</t>
  </si>
  <si>
    <t>24.1  Obligations (as lessee)</t>
  </si>
  <si>
    <t>Social Care</t>
  </si>
  <si>
    <t>Capital element of payments in respect of Right of Use Assets</t>
  </si>
  <si>
    <t>NHS Wales Transfer</t>
  </si>
  <si>
    <t>RoU Asset Transitioning Adjustment</t>
  </si>
  <si>
    <t>PDC Cash Due but not issued</t>
  </si>
  <si>
    <t>Less unfunded revenue consequences of bringing PFI schemes onto SoFP</t>
  </si>
  <si>
    <t>Less unfunded revenue consequences of bringing RoU Leases onto SoFP</t>
  </si>
  <si>
    <t>Lease prepayments in relation to RoU Assets</t>
  </si>
  <si>
    <t>Right of Use Asset Finance Sublease</t>
  </si>
  <si>
    <t>Interest on obligations under PFI contracts;</t>
  </si>
  <si>
    <t xml:space="preserve">Less initial recognition of RoU Asset Dilapidations </t>
  </si>
  <si>
    <t>Add: recognition of RoU Assets Dilapidations on crystallisation</t>
  </si>
  <si>
    <r>
      <t xml:space="preserve">Less </t>
    </r>
    <r>
      <rPr>
        <b/>
        <sz val="10"/>
        <rFont val="Arial"/>
        <family val="2"/>
      </rPr>
      <t xml:space="preserve">initial recognition </t>
    </r>
    <r>
      <rPr>
        <sz val="10"/>
        <rFont val="Arial"/>
        <family val="2"/>
      </rPr>
      <t xml:space="preserve">of RoU Asset Dilapidations </t>
    </r>
  </si>
  <si>
    <t>Low Value &amp; Short Term</t>
  </si>
  <si>
    <t>LHB and Trust as lessee - Low Value &amp; Short Term</t>
  </si>
  <si>
    <t>LHB and Trust as lessee - Other</t>
  </si>
  <si>
    <t>On/Off</t>
  </si>
  <si>
    <t>Primary Care Grants</t>
  </si>
  <si>
    <t>Private Sector Peppercorn Leases</t>
  </si>
  <si>
    <t>Less IFRS16 Peppercorn income</t>
  </si>
  <si>
    <t>Included in Net Welsh Government Funding:</t>
  </si>
  <si>
    <t xml:space="preserve">Welsh Government Covid 19 Capital Funding </t>
  </si>
  <si>
    <t xml:space="preserve">Welsh Government Covid 19 Revenue Funding  </t>
  </si>
  <si>
    <t xml:space="preserve">25.5 The LHB has no Public Private Partnerships </t>
  </si>
  <si>
    <t>The notes on pages 8 to 74 form part of these accounts.</t>
  </si>
  <si>
    <t>See note 2 on page 27 for details of performance against Revenue and Capital allocations.</t>
  </si>
  <si>
    <t>SBU A</t>
  </si>
  <si>
    <t>Net (gain)/loss on revaluation of right of use assets</t>
  </si>
  <si>
    <t>2023-24</t>
  </si>
  <si>
    <t>Data schedule for LHB Accounts 2023-24 and 2022-23 comparators</t>
  </si>
  <si>
    <t>Cash and cash equivalents as at 31.3.24</t>
  </si>
  <si>
    <t>Total assets employed as at 31.3.24</t>
  </si>
  <si>
    <t>Total taxpayers equity as at 31.3.24</t>
  </si>
  <si>
    <t>Provisions as at 31.3.24</t>
  </si>
  <si>
    <t>Losses, special payments and irrecoverable debts TOTAL as at 31.03.2024</t>
  </si>
  <si>
    <t>Capital - depreciation and amortisation as at 31.3.24</t>
  </si>
  <si>
    <t>Expected timing of cash flows 31.3.24</t>
  </si>
  <si>
    <t>Total amounts paid out in year 31.3.24</t>
  </si>
  <si>
    <t>Net Assembly Funding 31.3.24</t>
  </si>
  <si>
    <t>Net operating costs 31.3.24</t>
  </si>
  <si>
    <t>Reclassified as held for sale 23-24</t>
  </si>
  <si>
    <t>Plus assets classified as held for sale 23-24</t>
  </si>
  <si>
    <t>Net book value at  31 March 2024</t>
  </si>
  <si>
    <t>Net book value at 31 March 2024 comprises</t>
  </si>
  <si>
    <t>Impairments 23-24</t>
  </si>
  <si>
    <t>Reversal of Impairments 23-24</t>
  </si>
  <si>
    <t>Revaluations 23-24</t>
  </si>
  <si>
    <t>Imputed finance lease element of on SoFP PFI contracts 23-24</t>
  </si>
  <si>
    <t>On SoFP PFI - Capital element 31 March 2024</t>
  </si>
  <si>
    <t>for the year ended 31 March 2024</t>
  </si>
  <si>
    <t>Statement of Financial Position as at 31 March 2024</t>
  </si>
  <si>
    <t>xx xxx 2024</t>
  </si>
  <si>
    <t>For the year ended 31 March 2024</t>
  </si>
  <si>
    <t>Changes in taxpayers' equity for 2023-24</t>
  </si>
  <si>
    <t>Balance as at 31 March 2023</t>
  </si>
  <si>
    <t>Balance at 1 April 2023</t>
  </si>
  <si>
    <t>Total recognised income and expense for 2023-24</t>
  </si>
  <si>
    <t>Balance at 31 March 2024</t>
  </si>
  <si>
    <t>Statement of Cash Flows for year ended 31 March 2024</t>
  </si>
  <si>
    <t>Cash and cash equivalents (and bank overdrafts) at 1 April 2023</t>
  </si>
  <si>
    <t>Cash and cash equivalents (and bank overdrafts) at 31 March 2024</t>
  </si>
  <si>
    <t>2022-24</t>
  </si>
  <si>
    <t>Cost or valuation at 1 April 2023</t>
  </si>
  <si>
    <t>At 31 March 2024</t>
  </si>
  <si>
    <t>Depreciation at 1 April 2023</t>
  </si>
  <si>
    <t>Net book value at 1 April 2023</t>
  </si>
  <si>
    <t>Net book value at 31 March 2024</t>
  </si>
  <si>
    <t>The net book value of land, buildings and dwellings at 31 March 2024 comprises :</t>
  </si>
  <si>
    <t>Balance brought forward 1 April 2023</t>
  </si>
  <si>
    <t>Balance carried forward 31 March 2024</t>
  </si>
  <si>
    <t>Gross cost at 31 March 2024</t>
  </si>
  <si>
    <t>Amortisation at 1 April 2023</t>
  </si>
  <si>
    <t>Amortisation at 31 March 2024</t>
  </si>
  <si>
    <t>NBV at 31 March 2024</t>
  </si>
  <si>
    <t>Total at 31 March 2024</t>
  </si>
  <si>
    <t>At 1 April 2023</t>
  </si>
  <si>
    <t>to 31 March 2025</t>
  </si>
  <si>
    <t>1 April 2025</t>
  </si>
  <si>
    <t>31 March 2029</t>
  </si>
  <si>
    <t>period to 31 March 2024</t>
  </si>
  <si>
    <t>31 March 2024</t>
  </si>
  <si>
    <t xml:space="preserve">Related Party </t>
  </si>
  <si>
    <t xml:space="preserve">Expenditure to </t>
  </si>
  <si>
    <t>Income from</t>
  </si>
  <si>
    <t>Amounts owed</t>
  </si>
  <si>
    <t>Amounts due</t>
  </si>
  <si>
    <t>related party</t>
  </si>
  <si>
    <t>to related party</t>
  </si>
  <si>
    <t>from related party</t>
  </si>
  <si>
    <t>Impact of IFRS 16 on PFI and PPP Schemes</t>
  </si>
  <si>
    <t>Adjustment for accrual movements in right of use assets - creditors</t>
  </si>
  <si>
    <t>Adjustment for accrual movements in right of use assets - debtors</t>
  </si>
  <si>
    <t>Non-cash movements in right of use assets</t>
  </si>
  <si>
    <t>possibly remove??</t>
  </si>
  <si>
    <t>The financial statements on pages 2 to 7 were approved by the Board on xx xx 2024 and signed on its behalf by:</t>
  </si>
  <si>
    <t>delete?</t>
  </si>
  <si>
    <t>LHB and Trust as lessee - Total</t>
  </si>
  <si>
    <t>10.2 The Late Payment of Commercial Debts (Interest) Act 1998</t>
  </si>
  <si>
    <t xml:space="preserve">10.'Information for Foreword </t>
  </si>
  <si>
    <t>11.3   Right of Use Assets</t>
  </si>
  <si>
    <t>Impact of IFRS 16 on PPP/PFI Liability</t>
  </si>
  <si>
    <t>Amounts payable under right of use asset leases:</t>
  </si>
  <si>
    <t>Amounts payable under finance lease retained within fixed assets:</t>
  </si>
  <si>
    <t>24.  Right of Use leases obligations</t>
  </si>
  <si>
    <t xml:space="preserve">24.2  Obligations (as lessee) </t>
  </si>
  <si>
    <t>Depreciation Right of Use assets (RoU)</t>
  </si>
  <si>
    <t>23.1 Number of cases and associated amounts paid out during the financial year</t>
  </si>
  <si>
    <t>23.2 Analysis of number of cases and associated amounts paid out during the financial year</t>
  </si>
  <si>
    <t xml:space="preserve">Case Number </t>
  </si>
  <si>
    <t>Cumulative amount</t>
  </si>
  <si>
    <t>No of cases</t>
  </si>
  <si>
    <t>All other cases paid in year</t>
  </si>
  <si>
    <t>Total cases paid in year</t>
  </si>
  <si>
    <t>23.3 Analysis of number of cases and associated amounts where no payments were made in financial year</t>
  </si>
  <si>
    <t>Cumulative amount up to £300k</t>
  </si>
  <si>
    <t>Cumulative amount greater than £300k</t>
  </si>
  <si>
    <t>impact of IFRS 16 on PPP/PFI contracts</t>
  </si>
  <si>
    <t>RoU Sub-leasing income Recognised in Statement of Comprehensive Net Expenditure</t>
  </si>
  <si>
    <t xml:space="preserve">RoU Sub-leasing income </t>
  </si>
  <si>
    <t>Impact of IFRS 16 of on SoFP PFI contracts</t>
  </si>
  <si>
    <t>Impact of IFRS 16 on PPP/PFI contracts</t>
  </si>
  <si>
    <t xml:space="preserve">OTHER </t>
  </si>
  <si>
    <t>Impairments as a result of a loss of economic value or service potential Charged to Revaluation Reserve</t>
  </si>
  <si>
    <t>SoFP</t>
  </si>
  <si>
    <t>SoCF</t>
  </si>
  <si>
    <t>Note17</t>
  </si>
  <si>
    <t xml:space="preserve">OCNE </t>
  </si>
  <si>
    <t>SoCITE</t>
  </si>
  <si>
    <t>Note 24</t>
  </si>
  <si>
    <t>Right of Use / Finance leases obligations</t>
  </si>
  <si>
    <t xml:space="preserve">RoU Lease Liability </t>
  </si>
  <si>
    <t>Number of cases  paid out during the financial year</t>
  </si>
  <si>
    <t xml:space="preserve">Analysis -Total Number cases paid in year </t>
  </si>
  <si>
    <t>Cost of cases and associated amounts paid out during the financial year</t>
  </si>
  <si>
    <t xml:space="preserve">Analysis -Total Amount (£) cases paid in year </t>
  </si>
  <si>
    <t xml:space="preserve">Losses and Special Payments </t>
  </si>
  <si>
    <t>Cost</t>
  </si>
  <si>
    <t>Total recognised income and expense</t>
  </si>
  <si>
    <t xml:space="preserve">Total recognised income and expense </t>
  </si>
  <si>
    <t>Less NBV of property, plant and equipment, right of use and intangible assets</t>
  </si>
  <si>
    <t>Computer software licences and maintenance contracts (DHCW only)</t>
  </si>
  <si>
    <t>Gain/(loss) on disposal other than by sale of right of use assets assets</t>
  </si>
  <si>
    <t>On-SoFP MIMS Funded PPP contracts</t>
  </si>
  <si>
    <t>Disposals other than be sale</t>
  </si>
  <si>
    <t>Disposals other than by sale</t>
  </si>
  <si>
    <t>see also #16</t>
  </si>
  <si>
    <t>Impact of IFRS 16 on SoFP PFI contracts</t>
  </si>
  <si>
    <r>
      <t xml:space="preserve">Capital </t>
    </r>
    <r>
      <rPr>
        <sz val="10"/>
        <color rgb="FF0000FF"/>
        <rFont val="Arial"/>
        <family val="2"/>
      </rPr>
      <t>receivables</t>
    </r>
    <r>
      <rPr>
        <sz val="10"/>
        <rFont val="Arial"/>
        <family val="2"/>
      </rPr>
      <t xml:space="preserve"> - Tangible</t>
    </r>
  </si>
  <si>
    <r>
      <t xml:space="preserve">Capital </t>
    </r>
    <r>
      <rPr>
        <sz val="10"/>
        <color rgb="FF0000FF"/>
        <rFont val="Arial"/>
        <family val="2"/>
      </rPr>
      <t>receivables</t>
    </r>
    <r>
      <rPr>
        <sz val="10"/>
        <rFont val="Arial"/>
        <family val="2"/>
      </rPr>
      <t xml:space="preserve"> - Intangible</t>
    </r>
  </si>
  <si>
    <r>
      <t xml:space="preserve">Other </t>
    </r>
    <r>
      <rPr>
        <sz val="10"/>
        <color rgb="FF0000FF"/>
        <rFont val="Arial"/>
        <family val="2"/>
      </rPr>
      <t>receivables</t>
    </r>
  </si>
  <si>
    <t>Capital receivables- Tangible</t>
  </si>
  <si>
    <t>Capital receivables - RoU</t>
  </si>
  <si>
    <t>Capital receivables- Intangible</t>
  </si>
  <si>
    <t>Other receivables</t>
  </si>
  <si>
    <t>Cash Flow Movements</t>
  </si>
  <si>
    <t>Ownd Cap</t>
  </si>
  <si>
    <t>Leased Cap</t>
  </si>
  <si>
    <t>Adj</t>
  </si>
  <si>
    <t>Owned Cap</t>
  </si>
  <si>
    <t>Rev Cash</t>
  </si>
  <si>
    <t>Rev Non Cash</t>
  </si>
  <si>
    <t>Cap DEL Cash</t>
  </si>
  <si>
    <t>Cap DEL Non Cash</t>
  </si>
  <si>
    <t>Cap AME Non Cash</t>
  </si>
  <si>
    <t>Do not use or delete contains information</t>
  </si>
  <si>
    <t>Cash Flow Note</t>
  </si>
  <si>
    <t>Debtors</t>
  </si>
  <si>
    <t>Financial Assets</t>
  </si>
  <si>
    <t>Payables</t>
  </si>
  <si>
    <t>Calculated</t>
  </si>
  <si>
    <t>As per Note</t>
  </si>
  <si>
    <t>xx/xx/xxxx.</t>
  </si>
  <si>
    <t>new Validations for 2023-24</t>
  </si>
  <si>
    <t>Grant income</t>
  </si>
  <si>
    <t>Pharmacy and other sales income</t>
  </si>
  <si>
    <t>Clinical trial income</t>
  </si>
  <si>
    <t>All other income</t>
  </si>
  <si>
    <t>Licence Fee Income</t>
  </si>
  <si>
    <t>9.12:1</t>
  </si>
  <si>
    <t>7.35:1</t>
  </si>
  <si>
    <t>5.18:1</t>
  </si>
  <si>
    <t xml:space="preserve">Less any non funded revenue consequences of IFRS 16 </t>
  </si>
  <si>
    <t>8.  Future charges to Statement of Comprehensive Net Expenditure (SoCNE)</t>
  </si>
  <si>
    <t>24.3  Right of Use Assets lease receivables (as lessor)</t>
  </si>
  <si>
    <t>Amounts receivable under right of use assets leases:</t>
  </si>
  <si>
    <t>Swansea University LHB has met its financial duty to break-even against its Capital Resource Limit over the 3 years 2021-22 to 2023-24.</t>
  </si>
  <si>
    <t>12/05/2000</t>
  </si>
  <si>
    <t>31/05/2030</t>
  </si>
  <si>
    <t>Neath Port Talbot Hospital</t>
  </si>
  <si>
    <t>On</t>
  </si>
  <si>
    <t>The Health Board has no contingent assets</t>
  </si>
  <si>
    <t>SWANSEA BAY UNIVERSITY HEALTH BOARD ANNUAL ACCOUNTS 2023-24</t>
  </si>
  <si>
    <t>The LHB has met the target.</t>
  </si>
  <si>
    <t xml:space="preserve">These items in the notes flow from other notes: </t>
  </si>
  <si>
    <t>Check the figures back to 11.3 in Capital folder</t>
  </si>
  <si>
    <t>once populated</t>
  </si>
  <si>
    <t xml:space="preserve">The Health Board (Swansea Locality) has participated in a formal pooled budget arrangement in 2023/24 which commenced in April 2012 and replaced previous agreements in place between 2008/09 and March 2012.. The pooled budget arrangement is accounted for in accordance with IFRS 11, Joint Arrangements and IFRS 12, Disclosure of Interests in Other Entities.
</t>
  </si>
  <si>
    <t>Section 33 Partnership : Community Equipment</t>
  </si>
  <si>
    <t>1. Statutory Partners</t>
  </si>
  <si>
    <t>City &amp; County of Swansea</t>
  </si>
  <si>
    <t>Neath Port Talbot County Borough Council</t>
  </si>
  <si>
    <t>Swansea Bay University Health Board</t>
  </si>
  <si>
    <t>2. Aims of the Partnership</t>
  </si>
  <si>
    <t>To provide an integrated community equipment service that meets the defining criteria and good practice within the guidance provided by the Welsh Assembly Government.</t>
  </si>
  <si>
    <t>To provide a flexible and responsive service for users and practitioners through a unified assessment and provisioning system which avoids duplication and barriers to provision.</t>
  </si>
  <si>
    <t>To meet national and local standards and performance indicators, in particular to provide a high percentage of equipment and minor adaptations within a seven day target.</t>
  </si>
  <si>
    <t>To support intermediate care, palliative care and hospital discharge initiatives and to build on and consolidate existing joint arrangements.</t>
  </si>
  <si>
    <t>To develop more accessible services with consistent eligibility criteria, which will improve co-ordination between partner agencies and service users.</t>
  </si>
  <si>
    <t>To provide an assessment, demonstration display and learning facility for service users and practitioners from health, education and social services.</t>
  </si>
  <si>
    <t xml:space="preserve">To meet the above in respect of beds, mattresses and cot sides and other equipment </t>
  </si>
  <si>
    <t xml:space="preserve">3. Pooled Budget Memorandum Account </t>
  </si>
  <si>
    <t xml:space="preserve">Gross Funding                             </t>
  </si>
  <si>
    <t>2023/24</t>
  </si>
  <si>
    <t>2022/23</t>
  </si>
  <si>
    <t>2021/22</t>
  </si>
  <si>
    <t xml:space="preserve">City &amp; County of Swansea                                    </t>
  </si>
  <si>
    <t xml:space="preserve">Total Funding </t>
  </si>
  <si>
    <t xml:space="preserve">Net (under)/over spend                            </t>
  </si>
  <si>
    <t>The overspend will be funded through an equivalent drawdown from a ring fenced reserve specific to the Equipment Pool</t>
  </si>
  <si>
    <t xml:space="preserve">Swansea Bay University Health Board has organised its operational services into 4 Service Groups. </t>
  </si>
  <si>
    <t xml:space="preserve">Two of these service groups are centred on the Health Board's main hospital sites of Morriston, Neath Port Talbot, </t>
  </si>
  <si>
    <t>and Singleton. The remaining two SDU's cover Mental Health and Learning Disabilities Services and Primary Care</t>
  </si>
  <si>
    <t>Community and Therapy Services</t>
  </si>
  <si>
    <t>The  LHB has formed the view that the activities of its service groups are sufficiently similar for</t>
  </si>
  <si>
    <t>the results of their operations not to have to be disclosed separately. In reaching this decision the Health Board</t>
  </si>
  <si>
    <t>is satisfied that the following criteria are met:</t>
  </si>
  <si>
    <t>1. Aggregation still allows users to evaluate the business and its operating environment</t>
  </si>
  <si>
    <t>2. Service Groups have similar economic characteristics</t>
  </si>
  <si>
    <t>3. The Service Groups are similar in respect of all of the following</t>
  </si>
  <si>
    <t>&gt; The nature of the service provided</t>
  </si>
  <si>
    <t>&gt; The Service Groups operate fundamentally similar processes</t>
  </si>
  <si>
    <t>&gt; The end customers (the patients) fall into broadly similar categories</t>
  </si>
  <si>
    <t>&gt; The Service Groups share a common regulatory environment</t>
  </si>
  <si>
    <t>The LHB did operate as a home to 1 hosted body during 2023/24.</t>
  </si>
  <si>
    <t>The only hosted body is the  Emergency Medical Retrieval and Transfer Service (EMRTS). This service provides</t>
  </si>
  <si>
    <t>pre-hospital critical care for all age groups and undertakes time critical life or limb threatening adult and paeditaric transfers</t>
  </si>
  <si>
    <t>from Emergency Departments, Medical Assessment Units, Intensive Care Units and Minor Injury Units for patients</t>
  </si>
  <si>
    <t>requiring specialist intervention at the receiving hospital. The service is mainly funded directly by Welsh Government</t>
  </si>
  <si>
    <t>During 2023/24 these accounts contain income of £0.468m and expenditure of £9.129m in respect of EMRTS.</t>
  </si>
  <si>
    <t>The LHB does not consider the amounts involved to be sufficiently material to be reported as a</t>
  </si>
  <si>
    <t>separate segment.</t>
  </si>
  <si>
    <t>The LHB has not met its statutory duty to have an approved financial plan.</t>
  </si>
  <si>
    <t>08RVCMN0008</t>
  </si>
  <si>
    <t>Clinical Negligence</t>
  </si>
  <si>
    <t>08RVCMN0021</t>
  </si>
  <si>
    <t>10RYMMN0033</t>
  </si>
  <si>
    <t>10RYMMN0205</t>
  </si>
  <si>
    <t>10RYMMN0212</t>
  </si>
  <si>
    <t>10RYMMN0223</t>
  </si>
  <si>
    <t>11RYMMN0156</t>
  </si>
  <si>
    <t>12RYMMN0001</t>
  </si>
  <si>
    <t>12RYMMN0130</t>
  </si>
  <si>
    <t>13RYMMN0010</t>
  </si>
  <si>
    <t>13RYMMN0037</t>
  </si>
  <si>
    <t>13RYMMN0094</t>
  </si>
  <si>
    <t>13RYMMN0115</t>
  </si>
  <si>
    <t>13RYMMN0218</t>
  </si>
  <si>
    <t>13RYMMN0225</t>
  </si>
  <si>
    <t>13RYMMN0234</t>
  </si>
  <si>
    <t>13RYMMN0235</t>
  </si>
  <si>
    <t>13RYMMN0247</t>
  </si>
  <si>
    <t>14RYMMN0033</t>
  </si>
  <si>
    <t>14RYMMN0034</t>
  </si>
  <si>
    <t>14RYMMN0047</t>
  </si>
  <si>
    <t>14RYMMN0083</t>
  </si>
  <si>
    <t>14RYMMN0103</t>
  </si>
  <si>
    <t>14RYMMN0110</t>
  </si>
  <si>
    <t>14RYMMN0120</t>
  </si>
  <si>
    <t>14RYMMN0122</t>
  </si>
  <si>
    <t>14RYMMN0131</t>
  </si>
  <si>
    <t>14RYMMN0136</t>
  </si>
  <si>
    <t>15RYMMN0040</t>
  </si>
  <si>
    <t>15RYMMN0151</t>
  </si>
  <si>
    <t>15RYMMN0154</t>
  </si>
  <si>
    <t>15RYMMN0176</t>
  </si>
  <si>
    <t>15RYMMN0190</t>
  </si>
  <si>
    <t>15RYMMN0232</t>
  </si>
  <si>
    <t>15RYMMN0240</t>
  </si>
  <si>
    <t>16RYMMN0057</t>
  </si>
  <si>
    <t>16RYMMN0068</t>
  </si>
  <si>
    <t>16RYMMN0126</t>
  </si>
  <si>
    <t>16RYMMN0161</t>
  </si>
  <si>
    <t>16RYMMN0185</t>
  </si>
  <si>
    <t>16RYMMN0199</t>
  </si>
  <si>
    <t>17RYMMN0006</t>
  </si>
  <si>
    <t>17RYMMN0030</t>
  </si>
  <si>
    <t>17RYMMN0040</t>
  </si>
  <si>
    <t>17RYMMN0047</t>
  </si>
  <si>
    <t>17RYMMN0090</t>
  </si>
  <si>
    <t>17RYMMN0102</t>
  </si>
  <si>
    <t>17RYMMN0114</t>
  </si>
  <si>
    <t>17RYMMN0176</t>
  </si>
  <si>
    <t>18RYMMN0048</t>
  </si>
  <si>
    <t>18RYMMN0061</t>
  </si>
  <si>
    <t>18RYMMN0076</t>
  </si>
  <si>
    <t>18RYMMN0092</t>
  </si>
  <si>
    <t>18RYMMN0095</t>
  </si>
  <si>
    <t>18RYMMN0107</t>
  </si>
  <si>
    <t>18RYMMN0122</t>
  </si>
  <si>
    <t>18RYMMN0156</t>
  </si>
  <si>
    <t>18RYMMN0158</t>
  </si>
  <si>
    <t>19RYMMN0003</t>
  </si>
  <si>
    <t>19RYMMN0019</t>
  </si>
  <si>
    <t>19RYMMN0048</t>
  </si>
  <si>
    <t>19RYMMN0063</t>
  </si>
  <si>
    <t>19RYMMN0065</t>
  </si>
  <si>
    <t>19RYMMN0067</t>
  </si>
  <si>
    <t>19RYMMN0077</t>
  </si>
  <si>
    <t>19RYMMN0080</t>
  </si>
  <si>
    <t>19RYMMN0243</t>
  </si>
  <si>
    <t>20RYMMN0002</t>
  </si>
  <si>
    <t>21RYMMN0094</t>
  </si>
  <si>
    <t>20RYMPI0036</t>
  </si>
  <si>
    <t>Personal Injury</t>
  </si>
  <si>
    <t>20RYMPI0037</t>
  </si>
  <si>
    <t>A number of the HB's Board members have interests in related parties as follows:</t>
  </si>
  <si>
    <t>Name</t>
  </si>
  <si>
    <t>Details</t>
  </si>
  <si>
    <t>Independent Member</t>
  </si>
  <si>
    <t xml:space="preserve">Independent Member </t>
  </si>
  <si>
    <t>Chair</t>
  </si>
  <si>
    <t>The total value of transactions with related parties in 2023/24 were as follows:</t>
  </si>
  <si>
    <t>Andrew Jarrett</t>
  </si>
  <si>
    <t>Associate Member</t>
  </si>
  <si>
    <t>Anne Louise Ferguson</t>
  </si>
  <si>
    <t>Special Advisor Independent Member</t>
  </si>
  <si>
    <t xml:space="preserve">Spouse is Chairman of Cowbridge United Charities. </t>
  </si>
  <si>
    <t>Ceinwen Jean Church</t>
  </si>
  <si>
    <t>Daughter is Deputy Director of Primary Care Services</t>
  </si>
  <si>
    <t>Darren Griffiths</t>
  </si>
  <si>
    <t>He is Governor of Gower College Swansea (Role is on the Finance Committee and Board). Wife is Director for Wales for the Red Cross, the Red Cross has some services and contractual relationships with the Health Board</t>
  </si>
  <si>
    <t>Emma Woollett</t>
  </si>
  <si>
    <t>Trustee Bristol Zoological society and Chair/Trustee of Wales NHS Confederation</t>
  </si>
  <si>
    <t>Hazel Lloyd May</t>
  </si>
  <si>
    <t>Acting Director of Corporate Governance and Board Secretary</t>
  </si>
  <si>
    <t>Jacquelin Davies</t>
  </si>
  <si>
    <t>Independent Board member</t>
  </si>
  <si>
    <t>Chair RCN Wales (No Financial Benefit), Chair South Wales Organ Donation Regional Network, Vice Chair of Royal College of Nursing Trade Union Committee (and Elected member for Wales), Board Member of People Speak Up (ATRS Health and Wellbeing) Charity.</t>
  </si>
  <si>
    <t>Keith Reid</t>
  </si>
  <si>
    <t>Trustee / Director of Wallich</t>
  </si>
  <si>
    <t>Keith Lloyd</t>
  </si>
  <si>
    <t>Independent member</t>
  </si>
  <si>
    <t>Chair Welsh Psychiatric society, Trustee + Chair Volcano Theatre Company, Trustee Heartbeat trust Charity, Board member MIND Cymru and Executive Dean and Pro Vice Chancellor at Swansea University</t>
  </si>
  <si>
    <t>Nicola Matthews</t>
  </si>
  <si>
    <t>Director of Wales National Pool, Trustee of Popham Kidney Support (Resigned this year), Local Councillor of Swansea Council and Local Community Councillor of Gorseinon Town Council. Her Father is Deputy Leader of Swansea Council.</t>
  </si>
  <si>
    <t>Nuria Zolle</t>
  </si>
  <si>
    <t>Welsh Government National Advice Network (Appointed member 2020-21), Shelter Cymru Trustee, Trustee Ospreys in the Community, Practice Solutions – Consultancy and Sport Wales - NED/Public Appointment. Her Spouse/Partner -is Manager of National Studies at Audit Wales. Partner is not permitted to do any work in SBUHB.</t>
  </si>
  <si>
    <t>Reena Owen</t>
  </si>
  <si>
    <t>Independent Board Member</t>
  </si>
  <si>
    <t>Trustee of Swansea Environment centre (Non financial)</t>
  </si>
  <si>
    <t>Dr Richard Evans</t>
  </si>
  <si>
    <t>Interim Chief Executive</t>
  </si>
  <si>
    <t>Director - White Farm Estates (No Financial)</t>
  </si>
  <si>
    <t>Stephen Spill</t>
  </si>
  <si>
    <t>Independent Member, Vice Chair</t>
  </si>
  <si>
    <t>Tom Crick</t>
  </si>
  <si>
    <t>Non Executive Director - Dŵr Cymru Welsh Water, Non Executive Director - Industry Wales, NED Ofcom Advisory Committee for Wales  and Professor and Deputy Pro Vice Chancellor (Civic Mission) of Swansea University (Remunerated)</t>
  </si>
  <si>
    <t>Director of Social Services for Neath Port Talbot County Borough Council and Wife is Director of Fostering for Caretech Ltd</t>
  </si>
  <si>
    <t>Spouse Director of Llanharan Pharmacy Ltd (Oct 20)</t>
  </si>
  <si>
    <t>Coastal Housing Group NED - Contractual arrangements with SBUHB, Trustee - Platform for change (Voluntary)  which does provide some services to HBs in primary care, Karbon Homes Ltd, Owner and director of Timesfuture Limited, In2Matrix - Board Advisor, Gofal Enterprises Limited and App Cleaning Limited, Welsh Health Specialised Services Committee and Director of Vet2Vet Ltd (start-up affilate of BSAVA)</t>
  </si>
  <si>
    <t>City and County of Swansea</t>
  </si>
  <si>
    <t xml:space="preserve">Royal College of Nursing </t>
  </si>
  <si>
    <t>Ospreys in the community</t>
  </si>
  <si>
    <t xml:space="preserve">Mind </t>
  </si>
  <si>
    <t>Vet2Vet Ltd</t>
  </si>
  <si>
    <t>Gofal Enterprises Ltd and App Cleaning ltd</t>
  </si>
  <si>
    <t>In2Matrix</t>
  </si>
  <si>
    <t>Welsh Water</t>
  </si>
  <si>
    <t>Swansea University</t>
  </si>
  <si>
    <t>British Red Cross Society</t>
  </si>
  <si>
    <t>Platform for Change</t>
  </si>
  <si>
    <t>Coastal Housing</t>
  </si>
  <si>
    <t xml:space="preserve">Gower College Swansea </t>
  </si>
  <si>
    <t xml:space="preserve">Wales NHS Confederation </t>
  </si>
  <si>
    <t>Timesfuture LTD</t>
  </si>
  <si>
    <t>Karbon Homes LTD</t>
  </si>
  <si>
    <t>Caretech LTD</t>
  </si>
  <si>
    <t>Cowbridge United Charities</t>
  </si>
  <si>
    <t>Bristol Zoological Society</t>
  </si>
  <si>
    <t>Llanharan Pharmacy ltd</t>
  </si>
  <si>
    <t>Wales National Pool</t>
  </si>
  <si>
    <t>Popham Kidney Support</t>
  </si>
  <si>
    <t>South Wales Organ Donation Regional Network</t>
  </si>
  <si>
    <t>People Speak Up Charity</t>
  </si>
  <si>
    <t>Wallich</t>
  </si>
  <si>
    <t>Volcano Theatre Company</t>
  </si>
  <si>
    <t>Heartbeat Trust Charity</t>
  </si>
  <si>
    <t>Gorseinon Town Council</t>
  </si>
  <si>
    <t>Shelter Cymru</t>
  </si>
  <si>
    <t>Sport Wales</t>
  </si>
  <si>
    <t>Swansea Environment Centre</t>
  </si>
  <si>
    <t>Practice Solutions</t>
  </si>
  <si>
    <t>White Farms Estate</t>
  </si>
  <si>
    <t>Ofcom</t>
  </si>
  <si>
    <t>Welsh Psychiatric society</t>
  </si>
  <si>
    <t>Related Party Interest</t>
  </si>
  <si>
    <t>The Welsh Government is regarded as a related party. During the year the LHB have had a significant number of material transactions with the Welsh Government and with other entities for which the Welsh Government is regarded as the parent body, namely:</t>
  </si>
  <si>
    <t>Welsh Health Specialised Services Commission</t>
  </si>
  <si>
    <t>Aneurin Bevan UHB</t>
  </si>
  <si>
    <t>Betsi Cadwaladr LHB</t>
  </si>
  <si>
    <t>Cardiff &amp; Vale UHB</t>
  </si>
  <si>
    <t>Cwm Taf Morgannwg Morgannwg UHB</t>
  </si>
  <si>
    <t>Digital Health and Care Wales</t>
  </si>
  <si>
    <t>Health Education &amp; Improvement Wales</t>
  </si>
  <si>
    <t>Hywel Dda UHB</t>
  </si>
  <si>
    <t>Powys THB</t>
  </si>
  <si>
    <t>Public Health Wales NHS Trust</t>
  </si>
  <si>
    <t>Velindre NHS Trust</t>
  </si>
  <si>
    <t>Welsh Ambulance Services NHS Trust</t>
  </si>
  <si>
    <t>Entity</t>
  </si>
  <si>
    <t>The Swansea Bay University Health Board Charity is the linked charity to the Swansea Bay University Health Board. During the financial year the health board for operational reasons may make payments on behalf of the NHS Charity and the NHS Charity may make  payments on behalf of the health board. These payments are cleared monthly via an intercompany transfer within the financial ledgers. In 2023/24 the health board made cash payments of £1,038,896 on behalf of the NHS Charity and the NHS Charity made payments of £128,748 on behalf of the health board. As at 31st March 2024 the amount owed to the health board by the NHS Charity amounted to £6,432 with the health board owing the NHS Charity £28,701. These balances will be cleared in April 2024.</t>
  </si>
  <si>
    <t>Executive Director of Public Health</t>
  </si>
  <si>
    <t>Director of Finance and Acting Deputy CEO</t>
  </si>
  <si>
    <t>Swansea Bay University LHB has not met its financial duty to break-even against its Revenue Resource Limit over the 3 years 2021-22 to 2023-24.</t>
  </si>
  <si>
    <t>The health board did receive strategic cash support in 2023-24.</t>
  </si>
  <si>
    <t>Roundings</t>
  </si>
  <si>
    <t>SWANSEA BAY UNIVERSITY HEALTH BOARD</t>
  </si>
  <si>
    <t>8.26:1</t>
  </si>
  <si>
    <t>6.56:1</t>
  </si>
  <si>
    <t>4.74:1</t>
  </si>
  <si>
    <t>missing items not pulled through for 22-23 in the OCNE from the SOCITE - unable to add as protected</t>
  </si>
  <si>
    <t>manually added 6161 realting to IFRS16 adjustment on PFI creditor balance -not added to calcualated validation</t>
  </si>
  <si>
    <t>Unable to put it into another category on cash flow statement - didn't pick up automatically in formula in note 27 other adjustments so added manually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</si>
</sst>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6" formatCode="&quot;£&quot;#,##0;[Red]\-&quot;£&quot;#,##0"/>
    <numFmt numFmtId="41" formatCode="_-* #,##0_-;\-* #,##0_-;_-* &quot;-&quot;_-;_-@_-"/>
    <numFmt numFmtId="43" formatCode="_-* #,##0.00_-;\-* #,##0.00_-;_-* &quot;-&quot;??_-;_-@_-"/>
    <numFmt numFmtId="164" formatCode="#,##0_);\(#,##0\)"/>
    <numFmt numFmtId="165" formatCode="#,##0_);[Red]\(#,##0\)"/>
    <numFmt numFmtId="166" formatCode="#,##0;\(#,##0\)"/>
    <numFmt numFmtId="167" formatCode="#,##0;[Red]\(#,##0\)"/>
    <numFmt numFmtId="168" formatCode="#,##0;[Red]\(#,##0\)\ "/>
    <numFmt numFmtId="169" formatCode="#,##0.0;[Red]\(#,##0.0\)\ "/>
    <numFmt numFmtId="170" formatCode="0.0%"/>
    <numFmt numFmtId="171" formatCode="#,##0.0_);\(#,##0.0\)"/>
    <numFmt numFmtId="172" formatCode="_-* #,##0_-;\-* #,##0_-;_-* &quot;-&quot;??_-;_-@_-"/>
    <numFmt numFmtId="173" formatCode="#,##0_ ;[Red]\-#,##0\ "/>
    <numFmt numFmtId="174" formatCode="_(&quot;$&quot;* #,##0_);_(&quot;$&quot;* \(#,##0\);_(&quot;$&quot;* &quot;-&quot;_);_(@_)"/>
    <numFmt numFmtId="175" formatCode="_(&quot;$&quot;* #,##0.00_);_(&quot;$&quot;* \(#,##0.00\);_(&quot;$&quot;* &quot;-&quot;??_);_(@_)"/>
    <numFmt numFmtId="176" formatCode="_(* #,##0.00_);_(* \(#,##0.00\);_(* &quot;-&quot;??_);_(@_)"/>
    <numFmt numFmtId="177" formatCode="#,##0_ ;\-#,##0\ "/>
    <numFmt numFmtId="178" formatCode="#,##0.000"/>
    <numFmt numFmtId="179" formatCode="0;[Red]0"/>
    <numFmt numFmtId="180" formatCode="0;\(0\);\-"/>
    <numFmt numFmtId="181" formatCode="0.000"/>
    <numFmt numFmtId="182" formatCode="_-* #,##0_-;[Red]\(#,##0\)_-;_-* &quot;-&quot;??_-;_-@_-"/>
    <numFmt numFmtId="183" formatCode="#,##0;[Red]#,##0"/>
  </numFmts>
  <fonts count="187">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2"/>
      <name val="Arial"/>
      <family val="2"/>
    </font>
    <font>
      <sz val="10"/>
      <name val="Arial"/>
      <family val="2"/>
    </font>
    <font>
      <b/>
      <sz val="10"/>
      <name val="Arial"/>
      <family val="2"/>
    </font>
    <font>
      <b/>
      <sz val="12"/>
      <name val="Arial"/>
      <family val="2"/>
    </font>
    <font>
      <sz val="10"/>
      <color indexed="12"/>
      <name val="Arial"/>
      <family val="2"/>
    </font>
    <font>
      <b/>
      <sz val="8"/>
      <name val="Arial"/>
      <family val="2"/>
    </font>
    <font>
      <b/>
      <sz val="14"/>
      <name val="Arial"/>
      <family val="2"/>
    </font>
    <font>
      <sz val="10"/>
      <name val="Arial"/>
      <family val="2"/>
    </font>
    <font>
      <b/>
      <i/>
      <sz val="10"/>
      <name val="Arial"/>
      <family val="2"/>
    </font>
    <font>
      <b/>
      <sz val="10"/>
      <color indexed="12"/>
      <name val="Arial"/>
      <family val="2"/>
    </font>
    <font>
      <b/>
      <sz val="12"/>
      <name val="Century Gothic"/>
      <family val="2"/>
    </font>
    <font>
      <sz val="12"/>
      <name val="Century Gothic"/>
      <family val="2"/>
    </font>
    <font>
      <sz val="10"/>
      <name val="Century Gothic"/>
      <family val="2"/>
    </font>
    <font>
      <sz val="12"/>
      <name val="Arial"/>
      <family val="2"/>
    </font>
    <font>
      <sz val="10"/>
      <color indexed="12"/>
      <name val="Arial"/>
      <family val="2"/>
    </font>
    <font>
      <b/>
      <u/>
      <sz val="10"/>
      <name val="Arial"/>
      <family val="2"/>
    </font>
    <font>
      <sz val="8"/>
      <name val="Arial"/>
      <family val="2"/>
    </font>
    <font>
      <i/>
      <sz val="10"/>
      <name val="Arial"/>
      <family val="2"/>
    </font>
    <font>
      <i/>
      <sz val="10"/>
      <name val="Arial"/>
      <family val="2"/>
    </font>
    <font>
      <b/>
      <sz val="10"/>
      <color indexed="8"/>
      <name val="Arial"/>
      <family val="2"/>
    </font>
    <font>
      <sz val="10"/>
      <color indexed="8"/>
      <name val="Arial"/>
      <family val="2"/>
    </font>
    <font>
      <sz val="12"/>
      <color indexed="12"/>
      <name val="Arial"/>
      <family val="2"/>
    </font>
    <font>
      <b/>
      <sz val="9"/>
      <name val="Arial"/>
      <family val="2"/>
    </font>
    <font>
      <sz val="9"/>
      <name val="Arial"/>
      <family val="2"/>
    </font>
    <font>
      <i/>
      <sz val="10"/>
      <color indexed="12"/>
      <name val="Arial"/>
      <family val="2"/>
    </font>
    <font>
      <sz val="11"/>
      <name val="Arial"/>
      <family val="2"/>
    </font>
    <font>
      <b/>
      <sz val="11"/>
      <name val="Arial"/>
      <family val="2"/>
    </font>
    <font>
      <b/>
      <i/>
      <sz val="12"/>
      <name val="Arial"/>
      <family val="2"/>
    </font>
    <font>
      <sz val="7"/>
      <name val="Arial"/>
      <family val="2"/>
    </font>
    <font>
      <b/>
      <sz val="7"/>
      <name val="Arial"/>
      <family val="2"/>
    </font>
    <font>
      <sz val="10"/>
      <color indexed="56"/>
      <name val="Arial"/>
      <family val="2"/>
    </font>
    <font>
      <sz val="11"/>
      <name val="Times New Roman"/>
      <family val="1"/>
    </font>
    <font>
      <sz val="8"/>
      <name val="Arial"/>
      <family val="2"/>
    </font>
    <font>
      <sz val="8"/>
      <color indexed="12"/>
      <name val="Arial"/>
      <family val="2"/>
    </font>
    <font>
      <sz val="12"/>
      <color indexed="56"/>
      <name val="Arial"/>
      <family val="2"/>
    </font>
    <font>
      <b/>
      <sz val="10"/>
      <color indexed="56"/>
      <name val="Arial"/>
      <family val="2"/>
    </font>
    <font>
      <sz val="10"/>
      <name val="Times New Roman"/>
      <family val="1"/>
    </font>
    <font>
      <b/>
      <vertAlign val="superscript"/>
      <sz val="10"/>
      <name val="Arial"/>
      <family val="2"/>
    </font>
    <font>
      <i/>
      <sz val="8"/>
      <name val="Arial"/>
      <family val="2"/>
    </font>
    <font>
      <sz val="10"/>
      <color rgb="FF000000"/>
      <name val="Arial"/>
      <family val="2"/>
    </font>
    <font>
      <b/>
      <sz val="12"/>
      <color rgb="FF000000"/>
      <name val="Arial"/>
      <family val="2"/>
    </font>
    <font>
      <sz val="12"/>
      <color rgb="FFFF0000"/>
      <name val="Arial"/>
      <family val="2"/>
    </font>
    <font>
      <sz val="10"/>
      <color rgb="FFFF0000"/>
      <name val="Arial"/>
      <family val="2"/>
    </font>
    <font>
      <sz val="10"/>
      <color rgb="FF0000FF"/>
      <name val="Arial"/>
      <family val="2"/>
    </font>
    <font>
      <b/>
      <sz val="10"/>
      <color theme="1"/>
      <name val="Arial"/>
      <family val="2"/>
    </font>
    <font>
      <b/>
      <sz val="12"/>
      <color theme="1"/>
      <name val="Arial"/>
      <family val="2"/>
    </font>
    <font>
      <b/>
      <i/>
      <sz val="12"/>
      <color theme="1"/>
      <name val="Arial"/>
      <family val="2"/>
    </font>
    <font>
      <sz val="10"/>
      <color theme="1"/>
      <name val="Arial"/>
      <family val="2"/>
    </font>
    <font>
      <b/>
      <sz val="10"/>
      <color rgb="FF0000FF"/>
      <name val="Arial"/>
      <family val="2"/>
    </font>
    <font>
      <b/>
      <i/>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i/>
      <sz val="12"/>
      <color rgb="FF7F7F7F"/>
      <name val="Arial"/>
      <family val="2"/>
    </font>
    <font>
      <sz val="12"/>
      <color theme="0"/>
      <name val="Arial"/>
      <family val="2"/>
    </font>
    <font>
      <sz val="11"/>
      <color indexed="8"/>
      <name val="Calibri"/>
      <family val="2"/>
    </font>
    <font>
      <b/>
      <sz val="11"/>
      <color theme="1"/>
      <name val="Calibri"/>
      <family val="2"/>
      <scheme val="minor"/>
    </font>
    <font>
      <sz val="11"/>
      <color theme="1"/>
      <name val="Calibri"/>
      <family val="2"/>
      <scheme val="minor"/>
    </font>
    <font>
      <sz val="12"/>
      <color indexed="8"/>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sz val="12"/>
      <color rgb="FF0000FF"/>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color indexed="12"/>
      <name val="Times New Roman"/>
      <family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2"/>
      <color indexed="8"/>
      <name val="Verdana"/>
      <family val="2"/>
    </font>
    <font>
      <b/>
      <sz val="11"/>
      <color indexed="10"/>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sz val="11"/>
      <color indexed="10"/>
      <name val="Calibri"/>
      <family val="2"/>
      <scheme val="minor"/>
    </font>
    <font>
      <sz val="11"/>
      <color indexed="19"/>
      <name val="Calibri"/>
      <family val="2"/>
      <scheme val="minor"/>
    </font>
    <font>
      <b/>
      <sz val="18"/>
      <color indexed="62"/>
      <name val="Cambria"/>
      <family val="2"/>
      <scheme val="major"/>
    </font>
    <font>
      <sz val="10"/>
      <name val="Arial"/>
      <family val="2"/>
    </font>
    <font>
      <i/>
      <sz val="10"/>
      <color rgb="FF0000FF"/>
      <name val="Arial"/>
      <family val="2"/>
    </font>
    <font>
      <b/>
      <sz val="10"/>
      <color rgb="FFFF0000"/>
      <name val="Arial"/>
      <family val="2"/>
    </font>
    <font>
      <b/>
      <sz val="12"/>
      <color rgb="FF0000FF"/>
      <name val="Arial"/>
      <family val="2"/>
    </font>
    <font>
      <sz val="11"/>
      <color theme="1"/>
      <name val="Arial"/>
      <family val="2"/>
    </font>
    <font>
      <b/>
      <i/>
      <sz val="10"/>
      <color rgb="FF0000FF"/>
      <name val="Arial"/>
      <family val="2"/>
    </font>
    <font>
      <sz val="11"/>
      <color rgb="FF0000FF"/>
      <name val="Calibri"/>
      <family val="2"/>
      <scheme val="minor"/>
    </font>
    <font>
      <sz val="11"/>
      <name val="Calibri"/>
      <family val="2"/>
      <scheme val="minor"/>
    </font>
    <font>
      <sz val="11"/>
      <color rgb="FFFF0000"/>
      <name val="Arial"/>
      <family val="2"/>
    </font>
    <font>
      <b/>
      <u/>
      <sz val="10"/>
      <color indexed="12"/>
      <name val="Arial"/>
      <family val="2"/>
    </font>
    <font>
      <sz val="12"/>
      <color rgb="FF000000"/>
      <name val="Arial"/>
      <family val="2"/>
    </font>
    <font>
      <sz val="9"/>
      <color rgb="FF0000FF"/>
      <name val="Arial"/>
      <family val="2"/>
    </font>
    <font>
      <b/>
      <sz val="11"/>
      <color theme="1"/>
      <name val="Arial"/>
      <family val="2"/>
    </font>
    <font>
      <b/>
      <sz val="13"/>
      <color theme="1"/>
      <name val="Calibri"/>
      <family val="2"/>
      <scheme val="minor"/>
    </font>
    <font>
      <sz val="13"/>
      <color theme="1"/>
      <name val="Calibri"/>
      <family val="2"/>
      <scheme val="minor"/>
    </font>
    <font>
      <sz val="12"/>
      <color rgb="FF000000"/>
      <name val="Calibri"/>
      <family val="2"/>
      <scheme val="minor"/>
    </font>
    <font>
      <sz val="11"/>
      <color indexed="12"/>
      <name val="Times New Roman"/>
      <family val="1"/>
    </font>
    <font>
      <sz val="8"/>
      <color theme="1"/>
      <name val="Arial"/>
      <family val="2"/>
    </font>
    <font>
      <sz val="20"/>
      <color rgb="FF0000FF"/>
      <name val="Arial"/>
      <family val="2"/>
    </font>
    <font>
      <sz val="11"/>
      <color rgb="FF0000FF"/>
      <name val="Times New Roman"/>
      <family val="1"/>
    </font>
    <font>
      <b/>
      <sz val="11"/>
      <color rgb="FF0000FF"/>
      <name val="Times New Roman"/>
      <family val="1"/>
    </font>
    <font>
      <sz val="10"/>
      <color rgb="FF3333FF"/>
      <name val="Arial"/>
      <family val="2"/>
    </font>
    <font>
      <sz val="10"/>
      <color rgb="FF262626"/>
      <name val="Arial"/>
      <family val="2"/>
    </font>
    <font>
      <b/>
      <u/>
      <sz val="12"/>
      <color theme="1"/>
      <name val="Arial"/>
      <family val="2"/>
    </font>
    <font>
      <sz val="12"/>
      <color rgb="FF0033CC"/>
      <name val="Arial"/>
      <family val="2"/>
    </font>
    <font>
      <sz val="10"/>
      <color rgb="FF0000FF"/>
      <name val="Times New Roman"/>
      <family val="1"/>
    </font>
    <font>
      <sz val="8"/>
      <color rgb="FF0000FF"/>
      <name val="Arial"/>
      <family val="2"/>
    </font>
    <font>
      <sz val="11"/>
      <name val="Calibri"/>
      <family val="2"/>
    </font>
    <font>
      <b/>
      <sz val="8"/>
      <color theme="1"/>
      <name val="Arial"/>
      <family val="2"/>
    </font>
    <font>
      <sz val="10"/>
      <name val="Arial"/>
      <family val="2"/>
    </font>
    <font>
      <sz val="11"/>
      <color rgb="FF0000FF"/>
      <name val="Calibri"/>
      <family val="2"/>
    </font>
    <font>
      <b/>
      <i/>
      <sz val="8"/>
      <name val="Arial"/>
      <family val="2"/>
    </font>
    <font>
      <b/>
      <sz val="12"/>
      <color rgb="FFFF0000"/>
      <name val="Arial"/>
      <family val="2"/>
    </font>
    <font>
      <b/>
      <sz val="11"/>
      <name val="Times New Roman"/>
      <family val="1"/>
    </font>
    <font>
      <b/>
      <sz val="12"/>
      <name val="Times New Roman"/>
      <family val="1"/>
    </font>
    <font>
      <sz val="12"/>
      <name val="Times New Roman"/>
      <family val="1"/>
    </font>
    <font>
      <b/>
      <sz val="10"/>
      <color rgb="FF262626"/>
      <name val="Arial"/>
      <family val="2"/>
    </font>
    <font>
      <b/>
      <sz val="10"/>
      <color rgb="FF3333FF"/>
      <name val="Arial"/>
      <family val="2"/>
    </font>
    <font>
      <b/>
      <sz val="11"/>
      <color theme="1"/>
      <name val="Times New Roman"/>
      <family val="1"/>
    </font>
    <font>
      <b/>
      <sz val="10"/>
      <color rgb="FF000000"/>
      <name val="Arial"/>
      <family val="2"/>
    </font>
    <font>
      <sz val="9"/>
      <color theme="1"/>
      <name val="Arial"/>
      <family val="2"/>
    </font>
    <font>
      <b/>
      <u/>
      <sz val="10"/>
      <color theme="1"/>
      <name val="Arial"/>
      <family val="2"/>
    </font>
    <font>
      <sz val="11"/>
      <color theme="1"/>
      <name val="Calibri"/>
      <family val="2"/>
    </font>
    <font>
      <sz val="11"/>
      <color rgb="FF000000"/>
      <name val="Calibri"/>
      <family val="2"/>
    </font>
    <font>
      <i/>
      <sz val="12"/>
      <color theme="1"/>
      <name val="Arial"/>
      <family val="2"/>
    </font>
    <font>
      <b/>
      <sz val="11"/>
      <name val="Calibri"/>
      <family val="2"/>
      <scheme val="minor"/>
    </font>
    <font>
      <sz val="10"/>
      <color theme="0"/>
      <name val="Arial"/>
      <family val="2"/>
    </font>
    <font>
      <b/>
      <sz val="10"/>
      <color theme="0"/>
      <name val="Arial"/>
      <family val="2"/>
    </font>
    <font>
      <b/>
      <sz val="8"/>
      <name val="Times New Roman"/>
      <family val="1"/>
    </font>
    <font>
      <sz val="11"/>
      <color theme="1"/>
      <name val="Times New Roman"/>
      <family val="1"/>
    </font>
    <font>
      <sz val="10"/>
      <color theme="0" tint="-0.14999847407452621"/>
      <name val="Arial"/>
      <family val="2"/>
    </font>
    <font>
      <b/>
      <sz val="10"/>
      <color theme="0" tint="-0.14999847407452621"/>
      <name val="Arial"/>
      <family val="2"/>
    </font>
    <font>
      <u/>
      <sz val="10"/>
      <name val="Arial"/>
      <family val="2"/>
    </font>
    <font>
      <u/>
      <sz val="10"/>
      <color indexed="12"/>
      <name val="Arial"/>
      <family val="2"/>
    </font>
    <font>
      <b/>
      <sz val="10"/>
      <name val="Times New Roman"/>
      <family val="1"/>
    </font>
    <font>
      <b/>
      <sz val="11"/>
      <name val="times "/>
    </font>
    <font>
      <b/>
      <sz val="12"/>
      <color theme="1"/>
      <name val="times "/>
    </font>
    <font>
      <sz val="18"/>
      <color theme="3"/>
      <name val="Cambria"/>
      <family val="2"/>
      <scheme val="major"/>
    </font>
    <font>
      <sz val="10"/>
      <name val="Arial"/>
      <family val="2"/>
    </font>
    <font>
      <sz val="10"/>
      <color rgb="FF0000FF"/>
      <name val="Calibri"/>
      <family val="2"/>
      <scheme val="minor"/>
    </font>
    <font>
      <sz val="10"/>
      <color rgb="FFFF0000"/>
      <name val="Calibri"/>
      <family val="2"/>
      <scheme val="minor"/>
    </font>
  </fonts>
  <fills count="79">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44"/>
        <bgColor indexed="64"/>
      </patternFill>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gray0625">
        <bgColor theme="0" tint="-4.9989318521683403E-2"/>
      </patternFill>
    </fill>
    <fill>
      <patternFill patternType="gray0625">
        <bgColor theme="0" tint="-0.14996795556505021"/>
      </patternFill>
    </fill>
    <fill>
      <patternFill patternType="solid">
        <fgColor theme="6" tint="0.59999389629810485"/>
        <bgColor indexed="64"/>
      </patternFill>
    </fill>
    <fill>
      <patternFill patternType="solid">
        <fgColor rgb="FFFF99FF"/>
        <bgColor indexed="64"/>
      </patternFill>
    </fill>
    <fill>
      <patternFill patternType="solid">
        <fgColor rgb="FFCCFFCC"/>
        <bgColor indexed="64"/>
      </patternFill>
    </fill>
    <fill>
      <patternFill patternType="solid">
        <fgColor theme="2" tint="-9.9978637043366805E-2"/>
        <bgColor indexed="64"/>
      </patternFill>
    </fill>
    <fill>
      <patternFill patternType="solid">
        <fgColor theme="0" tint="-0.14996795556505021"/>
        <bgColor indexed="64"/>
      </patternFill>
    </fill>
    <fill>
      <patternFill patternType="solid">
        <fgColor indexed="65"/>
        <bgColor indexed="64"/>
      </patternFill>
    </fill>
    <fill>
      <patternFill patternType="solid">
        <fgColor rgb="FF92D050"/>
        <bgColor indexed="64"/>
      </patternFill>
    </fill>
    <fill>
      <patternFill patternType="solid">
        <fgColor rgb="FFFFCCFF"/>
        <bgColor indexed="64"/>
      </patternFill>
    </fill>
    <fill>
      <patternFill patternType="solid">
        <fgColor rgb="FFFF0000"/>
        <bgColor indexed="64"/>
      </patternFill>
    </fill>
  </fills>
  <borders count="74">
    <border>
      <left/>
      <right/>
      <top/>
      <bottom/>
      <diagonal/>
    </border>
    <border>
      <left/>
      <right/>
      <top/>
      <bottom style="thin">
        <color indexed="64"/>
      </bottom>
      <diagonal/>
    </border>
    <border>
      <left/>
      <right/>
      <top style="thin">
        <color indexed="8"/>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style="thin">
        <color indexed="64"/>
      </top>
      <bottom/>
      <diagonal/>
    </border>
    <border>
      <left/>
      <right/>
      <top/>
      <bottom style="medium">
        <color indexed="8"/>
      </bottom>
      <diagonal/>
    </border>
    <border>
      <left/>
      <right/>
      <top style="medium">
        <color indexed="64"/>
      </top>
      <bottom style="medium">
        <color indexed="64"/>
      </bottom>
      <diagonal/>
    </border>
    <border>
      <left/>
      <right/>
      <top style="medium">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8"/>
      </top>
      <bottom/>
      <diagonal/>
    </border>
    <border>
      <left/>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auto="1"/>
      </top>
      <bottom style="double">
        <color auto="1"/>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9897">
    <xf numFmtId="0" fontId="0" fillId="0" borderId="0"/>
    <xf numFmtId="43" fontId="13" fillId="0" borderId="0" applyFont="0" applyFill="0" applyBorder="0" applyAlignment="0" applyProtection="0"/>
    <xf numFmtId="0" fontId="14" fillId="0" borderId="0"/>
    <xf numFmtId="0" fontId="27" fillId="0" borderId="0"/>
    <xf numFmtId="0" fontId="30" fillId="0" borderId="0"/>
    <xf numFmtId="166" fontId="50" fillId="0" borderId="0"/>
    <xf numFmtId="0" fontId="14" fillId="0" borderId="0"/>
    <xf numFmtId="0" fontId="15" fillId="0" borderId="0"/>
    <xf numFmtId="0" fontId="14" fillId="0" borderId="0"/>
    <xf numFmtId="0" fontId="14" fillId="0" borderId="0"/>
    <xf numFmtId="0" fontId="15" fillId="0" borderId="0"/>
    <xf numFmtId="0" fontId="13" fillId="0" borderId="0"/>
    <xf numFmtId="43" fontId="13" fillId="0" borderId="0" applyFont="0" applyFill="0" applyBorder="0" applyAlignment="0" applyProtection="0"/>
    <xf numFmtId="0" fontId="15" fillId="0" borderId="0"/>
    <xf numFmtId="43" fontId="15" fillId="0" borderId="0" applyFont="0" applyFill="0" applyBorder="0" applyAlignment="0" applyProtection="0"/>
    <xf numFmtId="49" fontId="30" fillId="0" borderId="1" applyBorder="0">
      <alignment horizontal="center" vertical="center" wrapText="1"/>
    </xf>
    <xf numFmtId="0" fontId="14" fillId="0" borderId="0"/>
    <xf numFmtId="0" fontId="14" fillId="0" borderId="0"/>
    <xf numFmtId="0" fontId="13" fillId="0" borderId="0"/>
    <xf numFmtId="0" fontId="13" fillId="0" borderId="0"/>
    <xf numFmtId="9" fontId="15" fillId="0" borderId="0" applyFont="0" applyFill="0" applyBorder="0" applyAlignment="0" applyProtection="0"/>
    <xf numFmtId="0" fontId="7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78" fillId="35" borderId="0" applyNumberFormat="0" applyBorder="0" applyAlignment="0" applyProtection="0"/>
    <xf numFmtId="0" fontId="13"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3"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3"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3"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78" fillId="35"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78" fillId="36" borderId="0" applyNumberFormat="0" applyBorder="0" applyAlignment="0" applyProtection="0"/>
    <xf numFmtId="0" fontId="13"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3"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3"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3"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78" fillId="3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78" fillId="37" borderId="0" applyNumberFormat="0" applyBorder="0" applyAlignment="0" applyProtection="0"/>
    <xf numFmtId="0" fontId="13"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3"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3"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3"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78" fillId="37"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78" fillId="38" borderId="0" applyNumberFormat="0" applyBorder="0" applyAlignment="0" applyProtection="0"/>
    <xf numFmtId="0" fontId="13"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3"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3"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3"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78" fillId="38"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78" fillId="39" borderId="0" applyNumberFormat="0" applyBorder="0" applyAlignment="0" applyProtection="0"/>
    <xf numFmtId="0" fontId="13"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3"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3"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3"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78" fillId="39"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78" fillId="40" borderId="0" applyNumberFormat="0" applyBorder="0" applyAlignment="0" applyProtection="0"/>
    <xf numFmtId="0" fontId="13"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3"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3"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3"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78"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78" fillId="41" borderId="0" applyNumberFormat="0" applyBorder="0" applyAlignment="0" applyProtection="0"/>
    <xf numFmtId="0" fontId="13"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3"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3"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3"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78"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78" fillId="42" borderId="0" applyNumberFormat="0" applyBorder="0" applyAlignment="0" applyProtection="0"/>
    <xf numFmtId="0" fontId="13"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3"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3"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3"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78" fillId="42"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78" fillId="43" borderId="0" applyNumberFormat="0" applyBorder="0" applyAlignment="0" applyProtection="0"/>
    <xf numFmtId="0" fontId="13"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3"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3"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3"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78" fillId="43"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78" fillId="38" borderId="0" applyNumberFormat="0" applyBorder="0" applyAlignment="0" applyProtection="0"/>
    <xf numFmtId="0" fontId="13"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3"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3"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3"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78" fillId="38"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78" fillId="41" borderId="0" applyNumberFormat="0" applyBorder="0" applyAlignment="0" applyProtection="0"/>
    <xf numFmtId="0" fontId="13"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3"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3"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3"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78" fillId="41"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78" fillId="44" borderId="0" applyNumberFormat="0" applyBorder="0" applyAlignment="0" applyProtection="0"/>
    <xf numFmtId="0" fontId="13"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3"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3"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3"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78" fillId="44"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2"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82" fillId="31" borderId="0" applyNumberFormat="0" applyBorder="0" applyAlignment="0" applyProtection="0"/>
    <xf numFmtId="0" fontId="82" fillId="31" borderId="0" applyNumberFormat="0" applyBorder="0" applyAlignment="0" applyProtection="0"/>
    <xf numFmtId="0" fontId="83"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4" fillId="8" borderId="14" applyNumberFormat="0" applyAlignment="0" applyProtection="0"/>
    <xf numFmtId="0" fontId="73" fillId="8" borderId="14" applyNumberFormat="0" applyAlignment="0" applyProtection="0"/>
    <xf numFmtId="0" fontId="73" fillId="8" borderId="14" applyNumberFormat="0" applyAlignment="0" applyProtection="0"/>
    <xf numFmtId="0" fontId="73" fillId="8" borderId="14" applyNumberFormat="0" applyAlignment="0" applyProtection="0"/>
    <xf numFmtId="0" fontId="73" fillId="8" borderId="14" applyNumberFormat="0" applyAlignment="0" applyProtection="0"/>
    <xf numFmtId="0" fontId="84" fillId="8" borderId="14" applyNumberFormat="0" applyAlignment="0" applyProtection="0"/>
    <xf numFmtId="0" fontId="84" fillId="8" borderId="14" applyNumberFormat="0" applyAlignment="0" applyProtection="0"/>
    <xf numFmtId="0" fontId="85" fillId="9" borderId="17" applyNumberFormat="0" applyAlignment="0" applyProtection="0"/>
    <xf numFmtId="0" fontId="75" fillId="9" borderId="17" applyNumberFormat="0" applyAlignment="0" applyProtection="0"/>
    <xf numFmtId="0" fontId="75" fillId="9" borderId="17" applyNumberFormat="0" applyAlignment="0" applyProtection="0"/>
    <xf numFmtId="0" fontId="75" fillId="9" borderId="17" applyNumberFormat="0" applyAlignment="0" applyProtection="0"/>
    <xf numFmtId="0" fontId="75" fillId="9" borderId="17" applyNumberFormat="0" applyAlignment="0" applyProtection="0"/>
    <xf numFmtId="0" fontId="85" fillId="9" borderId="17" applyNumberFormat="0" applyAlignment="0" applyProtection="0"/>
    <xf numFmtId="0" fontId="85" fillId="9" borderId="17" applyNumberFormat="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88" fillId="0" borderId="11" applyNumberFormat="0" applyFill="0" applyAlignment="0" applyProtection="0"/>
    <xf numFmtId="0" fontId="88" fillId="0" borderId="11" applyNumberFormat="0" applyFill="0" applyAlignment="0" applyProtection="0"/>
    <xf numFmtId="0" fontId="89"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89" fillId="0" borderId="12" applyNumberFormat="0" applyFill="0" applyAlignment="0" applyProtection="0"/>
    <xf numFmtId="0" fontId="89" fillId="0" borderId="12" applyNumberFormat="0" applyFill="0" applyAlignment="0" applyProtection="0"/>
    <xf numFmtId="0" fontId="90"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90" fillId="0" borderId="13" applyNumberFormat="0" applyFill="0" applyAlignment="0" applyProtection="0"/>
    <xf numFmtId="0" fontId="90" fillId="0" borderId="13" applyNumberFormat="0" applyFill="0" applyAlignment="0" applyProtection="0"/>
    <xf numFmtId="0" fontId="90"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7" borderId="14" applyNumberFormat="0" applyAlignment="0" applyProtection="0"/>
    <xf numFmtId="0" fontId="71" fillId="7" borderId="14" applyNumberFormat="0" applyAlignment="0" applyProtection="0"/>
    <xf numFmtId="0" fontId="71" fillId="7" borderId="14" applyNumberFormat="0" applyAlignment="0" applyProtection="0"/>
    <xf numFmtId="0" fontId="71" fillId="7" borderId="14" applyNumberFormat="0" applyAlignment="0" applyProtection="0"/>
    <xf numFmtId="0" fontId="71" fillId="7" borderId="14" applyNumberFormat="0" applyAlignment="0" applyProtection="0"/>
    <xf numFmtId="0" fontId="91" fillId="7" borderId="14" applyNumberFormat="0" applyAlignment="0" applyProtection="0"/>
    <xf numFmtId="0" fontId="91" fillId="7" borderId="14" applyNumberFormat="0" applyAlignment="0" applyProtection="0"/>
    <xf numFmtId="0" fontId="92"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92" fillId="0" borderId="16" applyNumberFormat="0" applyFill="0" applyAlignment="0" applyProtection="0"/>
    <xf numFmtId="0" fontId="92" fillId="0" borderId="16" applyNumberFormat="0" applyFill="0" applyAlignment="0" applyProtection="0"/>
    <xf numFmtId="0" fontId="93"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93" fillId="6" borderId="0" applyNumberFormat="0" applyBorder="0" applyAlignment="0" applyProtection="0"/>
    <xf numFmtId="0" fontId="93" fillId="6" borderId="0" applyNumberFormat="0" applyBorder="0" applyAlignment="0" applyProtection="0"/>
    <xf numFmtId="0" fontId="80" fillId="0" borderId="0"/>
    <xf numFmtId="0" fontId="14" fillId="0" borderId="0"/>
    <xf numFmtId="0" fontId="80" fillId="0" borderId="0"/>
    <xf numFmtId="0" fontId="80" fillId="0" borderId="0"/>
    <xf numFmtId="0" fontId="14" fillId="0" borderId="0"/>
    <xf numFmtId="0" fontId="80" fillId="0" borderId="0"/>
    <xf numFmtId="0" fontId="80" fillId="0" borderId="0"/>
    <xf numFmtId="0" fontId="80" fillId="0" borderId="0"/>
    <xf numFmtId="0" fontId="80" fillId="0" borderId="0"/>
    <xf numFmtId="0" fontId="78" fillId="0" borderId="0"/>
    <xf numFmtId="0" fontId="80" fillId="0" borderId="0"/>
    <xf numFmtId="0" fontId="80" fillId="0" borderId="0"/>
    <xf numFmtId="0" fontId="80" fillId="0" borderId="0"/>
    <xf numFmtId="0" fontId="15" fillId="0" borderId="0"/>
    <xf numFmtId="0" fontId="80" fillId="0" borderId="0"/>
    <xf numFmtId="0" fontId="80" fillId="0" borderId="0"/>
    <xf numFmtId="0" fontId="80" fillId="0" borderId="0"/>
    <xf numFmtId="0" fontId="80" fillId="0" borderId="0"/>
    <xf numFmtId="0" fontId="15" fillId="0" borderId="0"/>
    <xf numFmtId="0" fontId="15" fillId="0" borderId="0"/>
    <xf numFmtId="0" fontId="15" fillId="0" borderId="0"/>
    <xf numFmtId="0" fontId="78"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3" fillId="0" borderId="0"/>
    <xf numFmtId="0" fontId="80" fillId="0" borderId="0"/>
    <xf numFmtId="0" fontId="80" fillId="0" borderId="0"/>
    <xf numFmtId="0" fontId="13" fillId="0" borderId="0"/>
    <xf numFmtId="0" fontId="80" fillId="0" borderId="0"/>
    <xf numFmtId="0" fontId="14" fillId="0" borderId="0"/>
    <xf numFmtId="0" fontId="81" fillId="0" borderId="0"/>
    <xf numFmtId="0" fontId="80" fillId="0" borderId="0"/>
    <xf numFmtId="0" fontId="34" fillId="0" borderId="0"/>
    <xf numFmtId="0" fontId="80" fillId="0" borderId="0"/>
    <xf numFmtId="0" fontId="80" fillId="0" borderId="0"/>
    <xf numFmtId="0" fontId="34" fillId="0" borderId="0"/>
    <xf numFmtId="0" fontId="80" fillId="0" borderId="0"/>
    <xf numFmtId="0" fontId="80" fillId="0" borderId="0"/>
    <xf numFmtId="0" fontId="78" fillId="0" borderId="0"/>
    <xf numFmtId="0" fontId="13" fillId="0" borderId="0"/>
    <xf numFmtId="0" fontId="80" fillId="0" borderId="0"/>
    <xf numFmtId="0" fontId="81" fillId="0" borderId="0"/>
    <xf numFmtId="0" fontId="80" fillId="0" borderId="0"/>
    <xf numFmtId="0" fontId="80" fillId="0" borderId="0"/>
    <xf numFmtId="0" fontId="78" fillId="0" borderId="0"/>
    <xf numFmtId="0" fontId="80" fillId="0" borderId="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14" fillId="45" borderId="21" applyNumberFormat="0" applyFont="0" applyAlignment="0" applyProtection="0"/>
    <xf numFmtId="0" fontId="80" fillId="10" borderId="18"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14" fillId="45" borderId="21"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94" fillId="8" borderId="15" applyNumberFormat="0" applyAlignment="0" applyProtection="0"/>
    <xf numFmtId="0" fontId="72" fillId="8" borderId="15" applyNumberFormat="0" applyAlignment="0" applyProtection="0"/>
    <xf numFmtId="0" fontId="72" fillId="8" borderId="15" applyNumberFormat="0" applyAlignment="0" applyProtection="0"/>
    <xf numFmtId="0" fontId="72" fillId="8" borderId="15" applyNumberFormat="0" applyAlignment="0" applyProtection="0"/>
    <xf numFmtId="0" fontId="72" fillId="8" borderId="15" applyNumberFormat="0" applyAlignment="0" applyProtection="0"/>
    <xf numFmtId="0" fontId="94" fillId="8" borderId="15" applyNumberFormat="0" applyAlignment="0" applyProtection="0"/>
    <xf numFmtId="0" fontId="94" fillId="8" borderId="15"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9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2" fillId="42" borderId="0" applyNumberFormat="0" applyBorder="0" applyAlignment="0" applyProtection="0"/>
    <xf numFmtId="0" fontId="12" fillId="45" borderId="0" applyNumberFormat="0" applyBorder="0" applyAlignment="0" applyProtection="0"/>
    <xf numFmtId="0" fontId="91" fillId="47" borderId="14" applyNumberFormat="0" applyAlignment="0" applyProtection="0"/>
    <xf numFmtId="0" fontId="82" fillId="39" borderId="0" applyNumberFormat="0" applyBorder="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2" fillId="42" borderId="0" applyNumberFormat="0" applyBorder="0" applyAlignment="0" applyProtection="0"/>
    <xf numFmtId="0" fontId="15" fillId="39" borderId="0" applyNumberFormat="0" applyBorder="0" applyAlignment="0" applyProtection="0"/>
    <xf numFmtId="0" fontId="12" fillId="39" borderId="0" applyNumberFormat="0" applyBorder="0" applyAlignment="0" applyProtection="0"/>
    <xf numFmtId="0" fontId="91" fillId="47" borderId="14" applyNumberFormat="0" applyAlignment="0" applyProtection="0"/>
    <xf numFmtId="0" fontId="78" fillId="40"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50" borderId="0" applyNumberFormat="0" applyBorder="0" applyAlignment="0" applyProtection="0"/>
    <xf numFmtId="40" fontId="97" fillId="46" borderId="0">
      <alignment horizontal="right"/>
    </xf>
    <xf numFmtId="0" fontId="98" fillId="46" borderId="0">
      <alignment horizontal="right"/>
    </xf>
    <xf numFmtId="0" fontId="99" fillId="46" borderId="20"/>
    <xf numFmtId="0" fontId="99" fillId="0" borderId="0" applyBorder="0">
      <alignment horizontal="centerContinuous"/>
    </xf>
    <xf numFmtId="0" fontId="100" fillId="0" borderId="0" applyBorder="0">
      <alignment horizontal="centerContinuous"/>
    </xf>
    <xf numFmtId="0" fontId="15" fillId="0" borderId="0"/>
    <xf numFmtId="43" fontId="14" fillId="0" borderId="0" applyFont="0" applyFill="0" applyBorder="0" applyAlignment="0" applyProtection="0"/>
    <xf numFmtId="0" fontId="15" fillId="0" borderId="0"/>
    <xf numFmtId="0" fontId="14" fillId="0" borderId="0"/>
    <xf numFmtId="43" fontId="14" fillId="0" borderId="0" applyFont="0" applyFill="0" applyBorder="0" applyAlignment="0" applyProtection="0"/>
    <xf numFmtId="0" fontId="12" fillId="45" borderId="0" applyNumberFormat="0" applyBorder="0" applyAlignment="0" applyProtection="0"/>
    <xf numFmtId="0" fontId="15" fillId="0" borderId="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8"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78"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7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43"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78"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78"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4" borderId="0" applyNumberFormat="0" applyBorder="0" applyAlignment="0" applyProtection="0"/>
    <xf numFmtId="0" fontId="12" fillId="45" borderId="0" applyNumberFormat="0" applyBorder="0" applyAlignment="0" applyProtection="0"/>
    <xf numFmtId="0" fontId="15" fillId="4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02"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2"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2"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02"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2"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02"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02"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2"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0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0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04" fillId="57" borderId="22"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5" fillId="57" borderId="22" applyNumberFormat="0" applyAlignment="0" applyProtection="0"/>
    <xf numFmtId="0" fontId="119" fillId="8" borderId="14" applyNumberFormat="0" applyAlignment="0" applyProtection="0"/>
    <xf numFmtId="0" fontId="15" fillId="57" borderId="22"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43" fontId="50"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7"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08"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09"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10"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10"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1" fillId="0" borderId="0" applyNumberFormat="0" applyFill="0" applyBorder="0" applyAlignment="0" applyProtection="0">
      <alignment vertical="top"/>
      <protection locked="0"/>
    </xf>
    <xf numFmtId="0" fontId="111" fillId="40" borderId="22"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12"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2" fillId="45"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3" applyNumberFormat="0" applyAlignment="0" applyProtection="0"/>
    <xf numFmtId="0" fontId="15" fillId="57" borderId="33" applyNumberFormat="0" applyAlignment="0" applyProtection="0"/>
    <xf numFmtId="0" fontId="15" fillId="57" borderId="33" applyNumberFormat="0" applyAlignment="0" applyProtection="0"/>
    <xf numFmtId="40" fontId="15" fillId="46" borderId="0">
      <alignment horizontal="right"/>
    </xf>
    <xf numFmtId="40" fontId="15" fillId="46" borderId="0">
      <alignment horizontal="right"/>
    </xf>
    <xf numFmtId="0" fontId="15" fillId="46" borderId="0">
      <alignment horizontal="right"/>
    </xf>
    <xf numFmtId="0" fontId="15" fillId="46" borderId="0">
      <alignment horizontal="right"/>
    </xf>
    <xf numFmtId="0" fontId="15" fillId="46" borderId="20"/>
    <xf numFmtId="0" fontId="15" fillId="46" borderId="20"/>
    <xf numFmtId="0" fontId="15" fillId="0" borderId="0" applyBorder="0">
      <alignment horizontal="centerContinuous"/>
    </xf>
    <xf numFmtId="0" fontId="15" fillId="0" borderId="0" applyBorder="0">
      <alignment horizontal="centerContinuous"/>
    </xf>
    <xf numFmtId="0" fontId="15" fillId="0" borderId="0" applyBorder="0">
      <alignment horizontal="centerContinuous"/>
    </xf>
    <xf numFmtId="0" fontId="15" fillId="0" borderId="0" applyBorder="0">
      <alignment horizontal="centerContinuous"/>
    </xf>
    <xf numFmtId="0" fontId="118" fillId="59" borderId="34">
      <alignment horizontal="centerContinuous"/>
    </xf>
    <xf numFmtId="0" fontId="1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00" fillId="0" borderId="0" applyBorder="0">
      <alignment horizontal="centerContinuous"/>
    </xf>
    <xf numFmtId="0" fontId="100" fillId="0" borderId="0" applyBorder="0">
      <alignment horizontal="centerContinuous"/>
    </xf>
    <xf numFmtId="0" fontId="15" fillId="0" borderId="0"/>
    <xf numFmtId="0" fontId="15" fillId="0" borderId="0"/>
    <xf numFmtId="0" fontId="83" fillId="38" borderId="0" applyNumberFormat="0" applyBorder="0" applyAlignment="0" applyProtection="0"/>
    <xf numFmtId="0" fontId="12" fillId="39" borderId="0" applyNumberFormat="0" applyBorder="0" applyAlignment="0" applyProtection="0"/>
    <xf numFmtId="0" fontId="78"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0" borderId="30" applyNumberFormat="0" applyFill="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3" fillId="0" borderId="31" applyNumberFormat="0" applyFill="0" applyAlignment="0" applyProtection="0"/>
    <xf numFmtId="0" fontId="15" fillId="0" borderId="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24" fillId="6"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 fillId="39" borderId="0" applyNumberFormat="0" applyBorder="0" applyAlignment="0" applyProtection="0"/>
    <xf numFmtId="0" fontId="15" fillId="0" borderId="0"/>
    <xf numFmtId="0" fontId="12" fillId="39" borderId="0" applyNumberFormat="0" applyBorder="0" applyAlignment="0" applyProtection="0"/>
    <xf numFmtId="0" fontId="15" fillId="0" borderId="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0" borderId="0"/>
    <xf numFmtId="0" fontId="15" fillId="0" borderId="0"/>
    <xf numFmtId="0" fontId="15" fillId="0" borderId="0"/>
    <xf numFmtId="0" fontId="78" fillId="41"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0" borderId="24" applyNumberFormat="0" applyFill="0" applyAlignment="0" applyProtection="0"/>
    <xf numFmtId="0" fontId="50" fillId="0" borderId="0"/>
    <xf numFmtId="0" fontId="78" fillId="40" borderId="0" applyNumberFormat="0" applyBorder="0" applyAlignment="0" applyProtection="0"/>
    <xf numFmtId="0" fontId="83" fillId="38"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3" fillId="0" borderId="31" applyNumberFormat="0" applyFill="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3" fillId="0" borderId="31" applyNumberFormat="0" applyFill="0" applyAlignment="0" applyProtection="0"/>
    <xf numFmtId="0" fontId="123" fillId="0" borderId="31" applyNumberFormat="0" applyFill="0" applyAlignment="0" applyProtection="0"/>
    <xf numFmtId="0" fontId="15" fillId="44"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4" fillId="0" borderId="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9" borderId="0" applyNumberFormat="0" applyBorder="0" applyAlignment="0" applyProtection="0"/>
    <xf numFmtId="0" fontId="15" fillId="0" borderId="0"/>
    <xf numFmtId="0" fontId="123" fillId="0" borderId="31" applyNumberFormat="0" applyFill="0" applyAlignment="0" applyProtection="0"/>
    <xf numFmtId="0" fontId="123" fillId="0" borderId="31" applyNumberFormat="0" applyFill="0" applyAlignment="0" applyProtection="0"/>
    <xf numFmtId="0" fontId="15" fillId="44"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45"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0" borderId="0"/>
    <xf numFmtId="0" fontId="14" fillId="0" borderId="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3" fillId="38" borderId="0" applyNumberFormat="0" applyBorder="0" applyAlignment="0" applyProtection="0"/>
    <xf numFmtId="0" fontId="123" fillId="0" borderId="31" applyNumberFormat="0" applyFill="0" applyAlignment="0" applyProtection="0"/>
    <xf numFmtId="0" fontId="12" fillId="0" borderId="0"/>
    <xf numFmtId="0" fontId="12" fillId="45" borderId="0" applyNumberFormat="0" applyBorder="0" applyAlignment="0" applyProtection="0"/>
    <xf numFmtId="43" fontId="15" fillId="0" borderId="0" applyFont="0" applyFill="0" applyBorder="0" applyAlignment="0" applyProtection="0"/>
    <xf numFmtId="0" fontId="91" fillId="47" borderId="14"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15" fillId="40" borderId="22" applyNumberFormat="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78" fillId="43"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2" borderId="0" applyNumberFormat="0" applyBorder="0" applyAlignment="0" applyProtection="0"/>
    <xf numFmtId="0" fontId="12" fillId="47" borderId="0" applyNumberFormat="0" applyBorder="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5" fillId="0" borderId="0"/>
    <xf numFmtId="0" fontId="15" fillId="0" borderId="0"/>
    <xf numFmtId="0" fontId="120" fillId="0" borderId="25"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0" borderId="0"/>
    <xf numFmtId="0" fontId="78" fillId="38"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6" fillId="0" borderId="0" applyNumberFormat="0" applyFill="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0" borderId="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78"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0" borderId="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4" borderId="0" applyNumberFormat="0" applyBorder="0" applyAlignment="0" applyProtection="0"/>
    <xf numFmtId="0" fontId="12" fillId="45" borderId="0" applyNumberFormat="0" applyBorder="0" applyAlignment="0" applyProtection="0"/>
    <xf numFmtId="0" fontId="15" fillId="0" borderId="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8" borderId="23" applyNumberFormat="0" applyAlignment="0" applyProtection="0"/>
    <xf numFmtId="0" fontId="15" fillId="0" borderId="0"/>
    <xf numFmtId="0" fontId="15" fillId="58" borderId="23" applyNumberFormat="0" applyAlignment="0" applyProtection="0"/>
    <xf numFmtId="0" fontId="105" fillId="58" borderId="23" applyNumberFormat="0" applyAlignment="0" applyProtection="0"/>
    <xf numFmtId="0" fontId="82" fillId="39" borderId="0" applyNumberFormat="0" applyBorder="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5" fillId="57" borderId="22" applyNumberFormat="0" applyAlignment="0" applyProtection="0"/>
    <xf numFmtId="0" fontId="15" fillId="0" borderId="0"/>
    <xf numFmtId="0" fontId="119" fillId="8" borderId="14" applyNumberFormat="0" applyAlignment="0" applyProtection="0"/>
    <xf numFmtId="0" fontId="15" fillId="57" borderId="22" applyNumberFormat="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78"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78"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7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43"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78"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78"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4" borderId="0" applyNumberFormat="0" applyBorder="0" applyAlignment="0" applyProtection="0"/>
    <xf numFmtId="0" fontId="12" fillId="45" borderId="0" applyNumberFormat="0" applyBorder="0" applyAlignment="0" applyProtection="0"/>
    <xf numFmtId="0" fontId="15" fillId="4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15" fillId="51"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36" borderId="0" applyNumberFormat="0" applyBorder="0" applyAlignment="0" applyProtection="0"/>
    <xf numFmtId="0" fontId="82" fillId="39"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82" fillId="36"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9"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49" borderId="0" applyNumberFormat="0" applyBorder="0" applyAlignment="0" applyProtection="0"/>
    <xf numFmtId="0" fontId="82" fillId="3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7" borderId="22" applyNumberFormat="0" applyAlignment="0" applyProtection="0"/>
    <xf numFmtId="0" fontId="119" fillId="8" borderId="14" applyNumberFormat="0" applyAlignment="0" applyProtection="0"/>
    <xf numFmtId="0" fontId="15" fillId="57" borderId="22"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82" fillId="39" borderId="0" applyNumberFormat="0" applyBorder="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44"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1"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8" fillId="3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 fillId="47" borderId="0" applyNumberFormat="0" applyBorder="0" applyAlignment="0" applyProtection="0"/>
    <xf numFmtId="0" fontId="12" fillId="42"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78" fillId="43" borderId="0" applyNumberFormat="0" applyBorder="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5" fillId="40" borderId="22"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2" fillId="42" borderId="0" applyNumberFormat="0" applyBorder="0" applyAlignment="0" applyProtection="0"/>
    <xf numFmtId="0" fontId="12" fillId="39" borderId="0" applyNumberFormat="0" applyBorder="0" applyAlignment="0" applyProtection="0"/>
    <xf numFmtId="0" fontId="78"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 fillId="39" borderId="0" applyNumberFormat="0" applyBorder="0" applyAlignment="0" applyProtection="0"/>
    <xf numFmtId="0" fontId="15" fillId="0" borderId="0"/>
    <xf numFmtId="0" fontId="12" fillId="39" borderId="0" applyNumberFormat="0" applyBorder="0" applyAlignment="0" applyProtection="0"/>
    <xf numFmtId="0" fontId="15" fillId="0" borderId="0"/>
    <xf numFmtId="0" fontId="15" fillId="0" borderId="0"/>
    <xf numFmtId="0" fontId="15" fillId="0" borderId="0"/>
    <xf numFmtId="0" fontId="78" fillId="41"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40"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78" fillId="3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3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36"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78" fillId="35"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15" fillId="57" borderId="22" applyNumberFormat="0" applyAlignment="0" applyProtection="0"/>
    <xf numFmtId="0" fontId="119" fillId="8" borderId="14" applyNumberFormat="0" applyAlignment="0" applyProtection="0"/>
    <xf numFmtId="0" fontId="15" fillId="0" borderId="0"/>
    <xf numFmtId="0" fontId="15" fillId="57" borderId="22"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82" fillId="39" borderId="0" applyNumberFormat="0" applyBorder="0" applyAlignment="0" applyProtection="0"/>
    <xf numFmtId="0" fontId="105" fillId="58" borderId="23" applyNumberFormat="0" applyAlignment="0" applyProtection="0"/>
    <xf numFmtId="0" fontId="15" fillId="58" borderId="23" applyNumberFormat="0" applyAlignment="0" applyProtection="0"/>
    <xf numFmtId="0" fontId="15" fillId="0" borderId="0"/>
    <xf numFmtId="0" fontId="15" fillId="58" borderId="23"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0" borderId="0"/>
    <xf numFmtId="0" fontId="15" fillId="0" borderId="0"/>
    <xf numFmtId="0" fontId="12" fillId="45" borderId="0" applyNumberFormat="0" applyBorder="0" applyAlignment="0" applyProtection="0"/>
    <xf numFmtId="0" fontId="78" fillId="44"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5" fillId="41" borderId="0" applyNumberFormat="0" applyBorder="0" applyAlignment="0" applyProtection="0"/>
    <xf numFmtId="0" fontId="15" fillId="0" borderId="0"/>
    <xf numFmtId="0" fontId="15" fillId="0" borderId="0"/>
    <xf numFmtId="0" fontId="12" fillId="39" borderId="0" applyNumberFormat="0" applyBorder="0" applyAlignment="0" applyProtection="0"/>
    <xf numFmtId="0" fontId="15" fillId="41"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78" fillId="41"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0" borderId="0"/>
    <xf numFmtId="0" fontId="12" fillId="36" borderId="0" applyNumberFormat="0" applyBorder="0" applyAlignment="0" applyProtection="0"/>
    <xf numFmtId="0" fontId="15" fillId="0" borderId="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2" fillId="36" borderId="0" applyNumberFormat="0" applyBorder="0" applyAlignment="0" applyProtection="0"/>
    <xf numFmtId="0" fontId="15" fillId="38" borderId="0" applyNumberFormat="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78" fillId="38" borderId="0" applyNumberFormat="0" applyBorder="0" applyAlignment="0" applyProtection="0"/>
    <xf numFmtId="0" fontId="15" fillId="0" borderId="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87" fillId="39"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5" fillId="0" borderId="0"/>
    <xf numFmtId="0" fontId="12" fillId="47" borderId="0" applyNumberFormat="0" applyBorder="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5" fillId="0" borderId="0"/>
    <xf numFmtId="0" fontId="15" fillId="0" borderId="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20" fillId="0" borderId="25" applyNumberFormat="0" applyFill="0" applyAlignment="0" applyProtection="0"/>
    <xf numFmtId="0" fontId="120" fillId="0" borderId="25" applyNumberFormat="0" applyFill="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43" borderId="0" applyNumberFormat="0" applyBorder="0" applyAlignment="0" applyProtection="0"/>
    <xf numFmtId="0" fontId="12" fillId="47" borderId="0" applyNumberFormat="0" applyBorder="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 fillId="47" borderId="0" applyNumberFormat="0" applyBorder="0" applyAlignment="0" applyProtection="0"/>
    <xf numFmtId="0" fontId="12" fillId="42"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78" fillId="43" borderId="0" applyNumberFormat="0" applyBorder="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2" borderId="0" applyNumberFormat="0" applyBorder="0" applyAlignment="0" applyProtection="0"/>
    <xf numFmtId="0" fontId="12" fillId="42" borderId="0" applyNumberFormat="0" applyBorder="0" applyAlignment="0" applyProtection="0"/>
    <xf numFmtId="0" fontId="15" fillId="40" borderId="22"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0" borderId="30" applyNumberFormat="0" applyFill="0" applyAlignment="0" applyProtection="0"/>
    <xf numFmtId="0" fontId="12" fillId="39" borderId="0" applyNumberFormat="0" applyBorder="0" applyAlignment="0" applyProtection="0"/>
    <xf numFmtId="0" fontId="15" fillId="0" borderId="0"/>
    <xf numFmtId="0" fontId="15" fillId="0" borderId="30" applyNumberFormat="0" applyFill="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3" fillId="38" borderId="0" applyNumberFormat="0" applyBorder="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24" fillId="6" borderId="0" applyNumberFormat="0" applyBorder="0" applyAlignment="0" applyProtection="0"/>
    <xf numFmtId="0" fontId="124" fillId="6" borderId="0" applyNumberFormat="0" applyBorder="0" applyAlignment="0" applyProtection="0"/>
    <xf numFmtId="0" fontId="15" fillId="45" borderId="32" applyNumberFormat="0" applyFont="0" applyAlignment="0" applyProtection="0"/>
    <xf numFmtId="0" fontId="124" fillId="6" borderId="0" applyNumberFormat="0" applyBorder="0" applyAlignment="0" applyProtection="0"/>
    <xf numFmtId="0" fontId="124" fillId="6" borderId="0" applyNumberFormat="0" applyBorder="0" applyAlignment="0" applyProtection="0"/>
    <xf numFmtId="0" fontId="12" fillId="39" borderId="0" applyNumberFormat="0" applyBorder="0" applyAlignment="0" applyProtection="0"/>
    <xf numFmtId="0" fontId="15" fillId="0" borderId="0"/>
    <xf numFmtId="0" fontId="12" fillId="39" borderId="0" applyNumberFormat="0" applyBorder="0" applyAlignment="0" applyProtection="0"/>
    <xf numFmtId="0" fontId="15" fillId="0" borderId="0"/>
    <xf numFmtId="0" fontId="15" fillId="0" borderId="0"/>
    <xf numFmtId="0" fontId="15" fillId="0" borderId="0"/>
    <xf numFmtId="0" fontId="15" fillId="0" borderId="0"/>
    <xf numFmtId="0" fontId="78" fillId="41" borderId="0" applyNumberFormat="0" applyBorder="0" applyAlignment="0" applyProtection="0"/>
    <xf numFmtId="0" fontId="15" fillId="45" borderId="32" applyNumberFormat="0" applyFont="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0" borderId="0" applyNumberFormat="0" applyBorder="0" applyAlignment="0" applyProtection="0"/>
    <xf numFmtId="0" fontId="12" fillId="45" borderId="0" applyNumberFormat="0" applyBorder="0" applyAlignment="0" applyProtection="0"/>
    <xf numFmtId="0" fontId="15" fillId="45" borderId="32" applyNumberFormat="0" applyFont="0" applyAlignment="0" applyProtection="0"/>
    <xf numFmtId="0" fontId="15" fillId="0" borderId="24" applyNumberFormat="0" applyFill="0" applyAlignment="0" applyProtection="0"/>
    <xf numFmtId="0" fontId="50" fillId="0" borderId="0"/>
    <xf numFmtId="0" fontId="83" fillId="38" borderId="0" applyNumberFormat="0" applyBorder="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5" fillId="44" borderId="0" applyNumberFormat="0" applyBorder="0" applyAlignment="0" applyProtection="0"/>
    <xf numFmtId="0" fontId="15" fillId="45" borderId="32" applyNumberFormat="0" applyFont="0" applyAlignment="0" applyProtection="0"/>
    <xf numFmtId="0" fontId="15" fillId="36" borderId="0" applyNumberFormat="0" applyBorder="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3" applyNumberFormat="0" applyAlignment="0" applyProtection="0"/>
    <xf numFmtId="0" fontId="15" fillId="57" borderId="33" applyNumberFormat="0" applyAlignment="0" applyProtection="0"/>
    <xf numFmtId="0" fontId="15" fillId="57" borderId="33" applyNumberFormat="0" applyAlignment="0" applyProtection="0"/>
    <xf numFmtId="0" fontId="123" fillId="0" borderId="31" applyNumberFormat="0" applyFill="0" applyAlignment="0" applyProtection="0"/>
    <xf numFmtId="0" fontId="123" fillId="0" borderId="31" applyNumberFormat="0" applyFill="0" applyAlignment="0" applyProtection="0"/>
    <xf numFmtId="0" fontId="82" fillId="49" borderId="0" applyNumberFormat="0" applyBorder="0" applyAlignment="0" applyProtection="0"/>
    <xf numFmtId="0" fontId="15" fillId="42" borderId="0" applyNumberFormat="0" applyBorder="0" applyAlignment="0" applyProtection="0"/>
    <xf numFmtId="0" fontId="15" fillId="0" borderId="0"/>
    <xf numFmtId="0" fontId="12" fillId="45" borderId="0" applyNumberFormat="0" applyBorder="0" applyAlignment="0" applyProtection="0"/>
    <xf numFmtId="0" fontId="123" fillId="0" borderId="31" applyNumberFormat="0" applyFill="0" applyAlignment="0" applyProtection="0"/>
    <xf numFmtId="0" fontId="91" fillId="47" borderId="14" applyNumberFormat="0" applyAlignment="0" applyProtection="0"/>
    <xf numFmtId="0" fontId="83" fillId="38" borderId="0" applyNumberFormat="0" applyBorder="0" applyAlignment="0" applyProtection="0"/>
    <xf numFmtId="0" fontId="12" fillId="45" borderId="0" applyNumberFormat="0" applyBorder="0" applyAlignment="0" applyProtection="0"/>
    <xf numFmtId="0" fontId="15" fillId="39" borderId="0" applyNumberFormat="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82" fillId="39" borderId="0" applyNumberFormat="0" applyBorder="0" applyAlignment="0" applyProtection="0"/>
    <xf numFmtId="0" fontId="12" fillId="45" borderId="0" applyNumberFormat="0" applyBorder="0" applyAlignment="0" applyProtection="0"/>
    <xf numFmtId="0" fontId="15" fillId="0" borderId="35"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5" fillId="41" borderId="0" applyNumberFormat="0" applyBorder="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15" fillId="36" borderId="0" applyNumberFormat="0" applyBorder="0" applyAlignment="0" applyProtection="0"/>
    <xf numFmtId="0" fontId="15" fillId="4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43" fontId="13" fillId="0" borderId="0" applyFont="0" applyFill="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78" fillId="42" borderId="0" applyNumberFormat="0" applyBorder="0" applyAlignment="0" applyProtection="0"/>
    <xf numFmtId="0" fontId="12" fillId="39" borderId="0" applyNumberFormat="0" applyBorder="0" applyAlignment="0" applyProtection="0"/>
    <xf numFmtId="0" fontId="14" fillId="0" borderId="0"/>
    <xf numFmtId="0" fontId="14" fillId="0" borderId="0"/>
    <xf numFmtId="0" fontId="123" fillId="0" borderId="31" applyNumberFormat="0" applyFill="0" applyAlignment="0" applyProtection="0"/>
    <xf numFmtId="0" fontId="14" fillId="0" borderId="0"/>
    <xf numFmtId="0" fontId="14" fillId="0" borderId="0"/>
    <xf numFmtId="0" fontId="14" fillId="0" borderId="0"/>
    <xf numFmtId="0" fontId="83" fillId="38" borderId="0" applyNumberFormat="0" applyBorder="0" applyAlignment="0" applyProtection="0"/>
    <xf numFmtId="0" fontId="12" fillId="39" borderId="0" applyNumberFormat="0" applyBorder="0" applyAlignment="0" applyProtection="0"/>
    <xf numFmtId="0" fontId="15" fillId="42" borderId="0" applyNumberFormat="0" applyBorder="0" applyAlignment="0" applyProtection="0"/>
    <xf numFmtId="0" fontId="82" fillId="39" borderId="0" applyNumberFormat="0" applyBorder="0" applyAlignment="0" applyProtection="0"/>
    <xf numFmtId="0" fontId="8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02" fillId="51"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0" borderId="0" applyNumberFormat="0" applyBorder="0" applyAlignment="0" applyProtection="0"/>
    <xf numFmtId="0" fontId="82" fillId="49"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4"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44"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82"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78" fillId="3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3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36"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78" fillId="35"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57" borderId="22" applyNumberFormat="0" applyAlignment="0" applyProtection="0"/>
    <xf numFmtId="0" fontId="119" fillId="8" borderId="14" applyNumberFormat="0" applyAlignment="0" applyProtection="0"/>
    <xf numFmtId="0" fontId="15" fillId="0" borderId="0"/>
    <xf numFmtId="0" fontId="15" fillId="57" borderId="22"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05" fillId="58" borderId="23" applyNumberFormat="0" applyAlignment="0" applyProtection="0"/>
    <xf numFmtId="0" fontId="15" fillId="58" borderId="23" applyNumberFormat="0" applyAlignment="0" applyProtection="0"/>
    <xf numFmtId="0" fontId="15" fillId="0" borderId="0"/>
    <xf numFmtId="0" fontId="15" fillId="58" borderId="23"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06"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applyNumberFormat="0" applyFill="0" applyBorder="0" applyAlignment="0" applyProtection="0"/>
    <xf numFmtId="0" fontId="15" fillId="0" borderId="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87" fillId="39" borderId="0" applyNumberFormat="0" applyBorder="0" applyAlignment="0" applyProtection="0"/>
    <xf numFmtId="0" fontId="15" fillId="0" borderId="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5" fillId="0" borderId="0"/>
    <xf numFmtId="0" fontId="15" fillId="0" borderId="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20" fillId="0" borderId="25" applyNumberFormat="0" applyFill="0" applyAlignment="0" applyProtection="0"/>
    <xf numFmtId="0" fontId="120" fillId="0" borderId="25"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5" fillId="40" borderId="22" applyNumberFormat="0" applyAlignment="0" applyProtection="0"/>
    <xf numFmtId="0" fontId="91" fillId="47" borderId="14" applyNumberFormat="0" applyAlignment="0" applyProtection="0"/>
    <xf numFmtId="0" fontId="15" fillId="40" borderId="22"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0" borderId="30" applyNumberFormat="0" applyFill="0" applyAlignment="0" applyProtection="0"/>
    <xf numFmtId="0" fontId="15" fillId="0" borderId="0"/>
    <xf numFmtId="0" fontId="15" fillId="0" borderId="30" applyNumberFormat="0" applyFill="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3" fillId="38" borderId="0" applyNumberFormat="0" applyBorder="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24" fillId="6" borderId="0" applyNumberFormat="0" applyBorder="0" applyAlignment="0" applyProtection="0"/>
    <xf numFmtId="0" fontId="124" fillId="6" borderId="0" applyNumberFormat="0" applyBorder="0" applyAlignment="0" applyProtection="0"/>
    <xf numFmtId="0" fontId="15" fillId="45" borderId="32" applyNumberFormat="0" applyFont="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0" borderId="24" applyNumberFormat="0" applyFill="0" applyAlignment="0" applyProtection="0"/>
    <xf numFmtId="0" fontId="50" fillId="0" borderId="0"/>
    <xf numFmtId="0" fontId="83" fillId="38" borderId="0" applyNumberFormat="0" applyBorder="0" applyAlignment="0" applyProtection="0"/>
    <xf numFmtId="0" fontId="15" fillId="44" borderId="0" applyNumberFormat="0" applyBorder="0" applyAlignment="0" applyProtection="0"/>
    <xf numFmtId="0" fontId="15" fillId="45" borderId="32" applyNumberFormat="0" applyFont="0" applyAlignment="0" applyProtection="0"/>
    <xf numFmtId="0" fontId="15" fillId="36" borderId="0" applyNumberFormat="0" applyBorder="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3" applyNumberFormat="0" applyAlignment="0" applyProtection="0"/>
    <xf numFmtId="0" fontId="15" fillId="57" borderId="33" applyNumberFormat="0" applyAlignment="0" applyProtection="0"/>
    <xf numFmtId="0" fontId="15" fillId="57" borderId="33" applyNumberFormat="0" applyAlignment="0" applyProtection="0"/>
    <xf numFmtId="0" fontId="12" fillId="45" borderId="0" applyNumberFormat="0" applyBorder="0" applyAlignment="0" applyProtection="0"/>
    <xf numFmtId="0" fontId="83" fillId="38" borderId="0" applyNumberFormat="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82" fillId="39" borderId="0" applyNumberFormat="0" applyBorder="0" applyAlignment="0" applyProtection="0"/>
    <xf numFmtId="0" fontId="15" fillId="0" borderId="35"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5" fillId="41" borderId="0" applyNumberFormat="0" applyBorder="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15" fillId="36" borderId="0" applyNumberFormat="0" applyBorder="0" applyAlignment="0" applyProtection="0"/>
    <xf numFmtId="0" fontId="15" fillId="4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43" fontId="13" fillId="0" borderId="0" applyFont="0" applyFill="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4" fillId="0" borderId="0"/>
    <xf numFmtId="0" fontId="14" fillId="0" borderId="0"/>
    <xf numFmtId="0" fontId="123" fillId="0" borderId="31" applyNumberFormat="0" applyFill="0" applyAlignment="0" applyProtection="0"/>
    <xf numFmtId="0" fontId="14" fillId="0" borderId="0"/>
    <xf numFmtId="0" fontId="14" fillId="0" borderId="0"/>
    <xf numFmtId="0" fontId="14" fillId="0" borderId="0"/>
    <xf numFmtId="0" fontId="83" fillId="38" borderId="0" applyNumberFormat="0" applyBorder="0" applyAlignment="0" applyProtection="0"/>
    <xf numFmtId="0" fontId="12" fillId="3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02" fillId="51"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0" borderId="0" applyNumberFormat="0" applyBorder="0" applyAlignment="0" applyProtection="0"/>
    <xf numFmtId="0" fontId="82" fillId="49"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4"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44"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82"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5" fillId="38"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78" fillId="3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5" fillId="37"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78" fillId="3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5" fillId="36"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78" fillId="36"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5" fillId="3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78" fillId="35"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0" borderId="0"/>
    <xf numFmtId="0" fontId="15" fillId="45" borderId="32" applyNumberFormat="0" applyFont="0" applyAlignment="0" applyProtection="0"/>
    <xf numFmtId="0" fontId="15" fillId="0" borderId="0"/>
    <xf numFmtId="0" fontId="15" fillId="45" borderId="32" applyNumberFormat="0" applyFont="0" applyAlignment="0" applyProtection="0"/>
    <xf numFmtId="0" fontId="15" fillId="45" borderId="32" applyNumberFormat="0" applyFont="0" applyAlignment="0" applyProtection="0"/>
    <xf numFmtId="0" fontId="50"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3" applyNumberFormat="0" applyAlignment="0" applyProtection="0"/>
    <xf numFmtId="0" fontId="15" fillId="57" borderId="33" applyNumberFormat="0" applyAlignment="0" applyProtection="0"/>
    <xf numFmtId="0" fontId="15" fillId="57" borderId="33" applyNumberFormat="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5" fillId="0" borderId="35"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15" fillId="36" borderId="0" applyNumberFormat="0" applyBorder="0" applyAlignment="0" applyProtection="0"/>
    <xf numFmtId="0" fontId="15" fillId="48"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43" fontId="13" fillId="0" borderId="0" applyFont="0" applyFill="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4" fillId="0" borderId="0"/>
    <xf numFmtId="0" fontId="14" fillId="0" borderId="0"/>
    <xf numFmtId="0" fontId="14" fillId="0" borderId="0"/>
    <xf numFmtId="0" fontId="14" fillId="0" borderId="0"/>
    <xf numFmtId="0" fontId="12" fillId="3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02" fillId="51"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3" applyNumberFormat="0" applyAlignment="0" applyProtection="0"/>
    <xf numFmtId="0" fontId="15" fillId="57" borderId="33" applyNumberFormat="0" applyAlignment="0" applyProtection="0"/>
    <xf numFmtId="0" fontId="15" fillId="57" borderId="33" applyNumberFormat="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5" fillId="0" borderId="35" applyNumberFormat="0" applyFill="0" applyAlignment="0" applyProtection="0"/>
    <xf numFmtId="0" fontId="79" fillId="0" borderId="36" applyNumberFormat="0" applyFill="0" applyAlignment="0" applyProtection="0"/>
    <xf numFmtId="0" fontId="15" fillId="0" borderId="35"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6" fillId="0" borderId="0"/>
    <xf numFmtId="0" fontId="15" fillId="0" borderId="0"/>
    <xf numFmtId="0" fontId="126" fillId="0" borderId="0"/>
    <xf numFmtId="0" fontId="126" fillId="0" borderId="0"/>
    <xf numFmtId="0" fontId="126" fillId="0" borderId="0"/>
    <xf numFmtId="0" fontId="78" fillId="39" borderId="0" applyNumberFormat="0" applyBorder="0" applyAlignment="0" applyProtection="0"/>
    <xf numFmtId="0" fontId="126"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1" fillId="0" borderId="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26" fillId="0" borderId="0"/>
    <xf numFmtId="0" fontId="126" fillId="0" borderId="0"/>
    <xf numFmtId="0" fontId="126" fillId="0" borderId="0"/>
    <xf numFmtId="43" fontId="15" fillId="0" borderId="0" applyFont="0" applyFill="0" applyBorder="0" applyAlignment="0" applyProtection="0"/>
    <xf numFmtId="0" fontId="11" fillId="0" borderId="0"/>
    <xf numFmtId="0" fontId="15" fillId="0" borderId="0"/>
    <xf numFmtId="0" fontId="11" fillId="0" borderId="0"/>
    <xf numFmtId="0" fontId="126" fillId="0" borderId="0"/>
    <xf numFmtId="0" fontId="126" fillId="0" borderId="0"/>
    <xf numFmtId="0" fontId="126" fillId="0" borderId="0"/>
    <xf numFmtId="0" fontId="13" fillId="0" borderId="0"/>
    <xf numFmtId="43" fontId="15" fillId="0" borderId="0" applyFont="0" applyFill="0" applyBorder="0" applyAlignment="0" applyProtection="0"/>
    <xf numFmtId="0" fontId="15" fillId="0" borderId="0"/>
    <xf numFmtId="0" fontId="126" fillId="0" borderId="0"/>
    <xf numFmtId="0" fontId="11" fillId="0" borderId="0"/>
    <xf numFmtId="0" fontId="118" fillId="59" borderId="37">
      <alignment horizontal="centerContinuous"/>
    </xf>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0" borderId="0"/>
    <xf numFmtId="43" fontId="15" fillId="0" borderId="0" applyFont="0" applyFill="0" applyBorder="0" applyAlignment="0" applyProtection="0"/>
    <xf numFmtId="0" fontId="14" fillId="0" borderId="0"/>
    <xf numFmtId="0" fontId="126" fillId="0" borderId="0"/>
    <xf numFmtId="0" fontId="111" fillId="40" borderId="40" applyNumberFormat="0" applyAlignment="0" applyProtection="0"/>
    <xf numFmtId="0" fontId="114" fillId="57" borderId="38" applyNumberFormat="0" applyAlignment="0" applyProtection="0"/>
    <xf numFmtId="0" fontId="116" fillId="0" borderId="39" applyNumberFormat="0" applyFill="0" applyAlignment="0" applyProtection="0"/>
    <xf numFmtId="0" fontId="126" fillId="0" borderId="0"/>
    <xf numFmtId="0" fontId="104" fillId="57" borderId="40" applyNumberFormat="0" applyAlignment="0" applyProtection="0"/>
    <xf numFmtId="0" fontId="10" fillId="0" borderId="0"/>
    <xf numFmtId="0" fontId="10" fillId="0" borderId="0"/>
    <xf numFmtId="0" fontId="10" fillId="0" borderId="0"/>
    <xf numFmtId="0" fontId="15" fillId="40" borderId="0" applyNumberFormat="0" applyBorder="0" applyAlignment="0" applyProtection="0"/>
    <xf numFmtId="0" fontId="9" fillId="45" borderId="0" applyNumberFormat="0" applyBorder="0" applyAlignment="0" applyProtection="0"/>
    <xf numFmtId="0" fontId="121" fillId="0" borderId="27"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87" fillId="39" borderId="0" applyNumberFormat="0" applyBorder="0" applyAlignment="0" applyProtection="0"/>
    <xf numFmtId="0" fontId="121" fillId="0" borderId="27" applyNumberFormat="0" applyFill="0" applyAlignment="0" applyProtection="0"/>
    <xf numFmtId="0" fontId="121" fillId="0" borderId="27" applyNumberFormat="0" applyFill="0" applyAlignment="0" applyProtection="0"/>
    <xf numFmtId="0" fontId="82" fillId="39" borderId="0" applyNumberFormat="0" applyBorder="0" applyAlignment="0" applyProtection="0"/>
    <xf numFmtId="0" fontId="78" fillId="40" borderId="0" applyNumberFormat="0" applyBorder="0" applyAlignment="0" applyProtection="0"/>
    <xf numFmtId="0" fontId="87" fillId="39" borderId="0" applyNumberFormat="0" applyBorder="0" applyAlignment="0" applyProtection="0"/>
    <xf numFmtId="0" fontId="15" fillId="44" borderId="0" applyNumberFormat="0" applyBorder="0" applyAlignment="0" applyProtection="0"/>
    <xf numFmtId="0" fontId="120" fillId="0" borderId="25" applyNumberFormat="0" applyFill="0" applyAlignment="0" applyProtection="0"/>
    <xf numFmtId="0" fontId="9" fillId="39" borderId="0" applyNumberFormat="0" applyBorder="0" applyAlignment="0" applyProtection="0"/>
    <xf numFmtId="0" fontId="121" fillId="0" borderId="27" applyNumberFormat="0" applyFill="0" applyAlignment="0" applyProtection="0"/>
    <xf numFmtId="0" fontId="9" fillId="45"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15" fillId="51" borderId="0" applyNumberFormat="0" applyBorder="0" applyAlignment="0" applyProtection="0"/>
    <xf numFmtId="0" fontId="9"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44" borderId="0" applyNumberFormat="0" applyBorder="0" applyAlignment="0" applyProtection="0"/>
    <xf numFmtId="0" fontId="9" fillId="42"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9" fillId="39" borderId="0" applyNumberFormat="0" applyBorder="0" applyAlignment="0" applyProtection="0"/>
    <xf numFmtId="0" fontId="120" fillId="0" borderId="25" applyNumberFormat="0" applyFill="0" applyAlignment="0" applyProtection="0"/>
    <xf numFmtId="0" fontId="120" fillId="0" borderId="25" applyNumberFormat="0" applyFill="0" applyAlignment="0" applyProtection="0"/>
    <xf numFmtId="0" fontId="14" fillId="0" borderId="0"/>
    <xf numFmtId="0" fontId="15" fillId="41" borderId="0" applyNumberFormat="0" applyBorder="0" applyAlignment="0" applyProtection="0"/>
    <xf numFmtId="0" fontId="120" fillId="0" borderId="25" applyNumberFormat="0" applyFill="0" applyAlignment="0" applyProtection="0"/>
    <xf numFmtId="0" fontId="9" fillId="45" borderId="0" applyNumberFormat="0" applyBorder="0" applyAlignment="0" applyProtection="0"/>
    <xf numFmtId="0" fontId="50" fillId="0" borderId="0"/>
    <xf numFmtId="0" fontId="82" fillId="55" borderId="0" applyNumberFormat="0" applyBorder="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78"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9" fillId="47" borderId="0" applyNumberFormat="0" applyBorder="0" applyAlignment="0" applyProtection="0"/>
    <xf numFmtId="0" fontId="15" fillId="43" borderId="0" applyNumberFormat="0" applyBorder="0" applyAlignment="0" applyProtection="0"/>
    <xf numFmtId="0" fontId="9" fillId="47" borderId="0" applyNumberFormat="0" applyBorder="0" applyAlignment="0" applyProtection="0"/>
    <xf numFmtId="0" fontId="15" fillId="43" borderId="0" applyNumberFormat="0" applyBorder="0" applyAlignment="0" applyProtection="0"/>
    <xf numFmtId="0" fontId="15" fillId="0" borderId="0"/>
    <xf numFmtId="0" fontId="9" fillId="4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15" fillId="0" borderId="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6" fillId="0" borderId="0" applyNumberFormat="0" applyFill="0" applyBorder="0" applyAlignment="0" applyProtection="0"/>
    <xf numFmtId="0" fontId="9" fillId="47" borderId="0" applyNumberFormat="0" applyBorder="0" applyAlignment="0" applyProtection="0"/>
    <xf numFmtId="0" fontId="78"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78"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4" borderId="0" applyNumberFormat="0" applyBorder="0" applyAlignment="0" applyProtection="0"/>
    <xf numFmtId="0" fontId="15" fillId="44" borderId="0" applyNumberFormat="0" applyBorder="0" applyAlignment="0" applyProtection="0"/>
    <xf numFmtId="0" fontId="9" fillId="45"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58" borderId="23" applyNumberFormat="0" applyAlignment="0" applyProtection="0"/>
    <xf numFmtId="0" fontId="15" fillId="58" borderId="23" applyNumberFormat="0" applyAlignment="0" applyProtection="0"/>
    <xf numFmtId="0" fontId="105" fillId="58" borderId="23" applyNumberFormat="0" applyAlignment="0" applyProtection="0"/>
    <xf numFmtId="0" fontId="15" fillId="48" borderId="0" applyNumberFormat="0" applyBorder="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5" fillId="57" borderId="40" applyNumberFormat="0" applyAlignment="0" applyProtection="0"/>
    <xf numFmtId="0" fontId="119" fillId="8" borderId="14" applyNumberFormat="0" applyAlignment="0" applyProtection="0"/>
    <xf numFmtId="0" fontId="15" fillId="57" borderId="40"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4" fillId="57" borderId="40" applyNumberFormat="0" applyAlignment="0" applyProtection="0"/>
    <xf numFmtId="0" fontId="82" fillId="39"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0" borderId="0"/>
    <xf numFmtId="0" fontId="15" fillId="0" borderId="0"/>
    <xf numFmtId="0" fontId="15" fillId="0" borderId="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0" borderId="0"/>
    <xf numFmtId="0" fontId="15" fillId="51" borderId="0" applyNumberFormat="0" applyBorder="0" applyAlignment="0" applyProtection="0"/>
    <xf numFmtId="0" fontId="15" fillId="51" borderId="0" applyNumberFormat="0" applyBorder="0" applyAlignment="0" applyProtection="0"/>
    <xf numFmtId="0" fontId="102" fillId="51"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0" borderId="0" applyNumberFormat="0" applyBorder="0" applyAlignment="0" applyProtection="0"/>
    <xf numFmtId="0" fontId="15" fillId="42"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0" borderId="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15" fillId="0" borderId="0"/>
    <xf numFmtId="0" fontId="82" fillId="36" borderId="0" applyNumberFormat="0" applyBorder="0" applyAlignment="0" applyProtection="0"/>
    <xf numFmtId="0" fontId="82" fillId="36" borderId="0" applyNumberFormat="0" applyBorder="0" applyAlignment="0" applyProtection="0"/>
    <xf numFmtId="0" fontId="82" fillId="49" borderId="0" applyNumberFormat="0" applyBorder="0" applyAlignment="0" applyProtection="0"/>
    <xf numFmtId="0" fontId="82" fillId="36"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0" borderId="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15" fillId="0" borderId="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0" borderId="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78" fillId="3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78" fillId="36"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78" fillId="37"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38"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7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78"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15" fillId="43" borderId="0" applyNumberFormat="0" applyBorder="0" applyAlignment="0" applyProtection="0"/>
    <xf numFmtId="0" fontId="9" fillId="47" borderId="0" applyNumberFormat="0" applyBorder="0" applyAlignment="0" applyProtection="0"/>
    <xf numFmtId="0" fontId="15"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78"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78"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44" borderId="0" applyNumberFormat="0" applyBorder="0" applyAlignment="0" applyProtection="0"/>
    <xf numFmtId="0" fontId="9" fillId="45" borderId="0" applyNumberFormat="0" applyBorder="0" applyAlignment="0" applyProtection="0"/>
    <xf numFmtId="0" fontId="15" fillId="4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15" fillId="43"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36"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1"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51" borderId="0" applyNumberFormat="0" applyBorder="0" applyAlignment="0" applyProtection="0"/>
    <xf numFmtId="0" fontId="104" fillId="57" borderId="40"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7" borderId="40" applyNumberFormat="0" applyAlignment="0" applyProtection="0"/>
    <xf numFmtId="0" fontId="119" fillId="8" borderId="14" applyNumberFormat="0" applyAlignment="0" applyProtection="0"/>
    <xf numFmtId="0" fontId="15" fillId="57" borderId="40"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9" fillId="45" borderId="0" applyNumberFormat="0" applyBorder="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1"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78" fillId="38"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15" fillId="43" borderId="0" applyNumberFormat="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47" borderId="0" applyNumberFormat="0" applyBorder="0" applyAlignment="0" applyProtection="0"/>
    <xf numFmtId="0" fontId="9" fillId="47" borderId="0" applyNumberFormat="0" applyBorder="0" applyAlignment="0" applyProtection="0"/>
    <xf numFmtId="0" fontId="15" fillId="43" borderId="0" applyNumberFormat="0" applyBorder="0" applyAlignment="0" applyProtection="0"/>
    <xf numFmtId="0" fontId="9" fillId="47"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9" fillId="47" borderId="0" applyNumberFormat="0" applyBorder="0" applyAlignment="0" applyProtection="0"/>
    <xf numFmtId="0" fontId="9" fillId="42" borderId="0" applyNumberFormat="0" applyBorder="0" applyAlignment="0" applyProtection="0"/>
    <xf numFmtId="0" fontId="78" fillId="43"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9"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78" fillId="4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 fillId="39" borderId="0" applyNumberFormat="0" applyBorder="0" applyAlignment="0" applyProtection="0"/>
    <xf numFmtId="0" fontId="9" fillId="39" borderId="0" applyNumberFormat="0" applyBorder="0" applyAlignment="0" applyProtection="0"/>
    <xf numFmtId="0" fontId="111" fillId="40" borderId="40" applyNumberFormat="0" applyAlignment="0" applyProtection="0"/>
    <xf numFmtId="0" fontId="15" fillId="41"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15" fillId="40" borderId="40" applyNumberFormat="0" applyAlignment="0" applyProtection="0"/>
    <xf numFmtId="0" fontId="91" fillId="47" borderId="14" applyNumberFormat="0" applyAlignment="0" applyProtection="0"/>
    <xf numFmtId="0" fontId="15" fillId="40" borderId="40"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 fillId="39"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1" borderId="0" applyNumberFormat="0" applyBorder="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9" fillId="45" borderId="0" applyNumberFormat="0" applyBorder="0" applyAlignment="0" applyProtection="0"/>
    <xf numFmtId="0" fontId="15" fillId="0" borderId="0"/>
    <xf numFmtId="0" fontId="9" fillId="45" borderId="0" applyNumberFormat="0" applyBorder="0" applyAlignment="0" applyProtection="0"/>
    <xf numFmtId="0" fontId="15" fillId="0" borderId="0"/>
    <xf numFmtId="0" fontId="15" fillId="0" borderId="0"/>
    <xf numFmtId="0" fontId="15" fillId="0" borderId="0"/>
    <xf numFmtId="0" fontId="9" fillId="45" borderId="0" applyNumberFormat="0" applyBorder="0" applyAlignment="0" applyProtection="0"/>
    <xf numFmtId="0" fontId="9" fillId="45"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78" fillId="38"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3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78" fillId="36"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78" fillId="35" borderId="0" applyNumberFormat="0" applyBorder="0" applyAlignment="0" applyProtection="0"/>
    <xf numFmtId="0" fontId="82" fillId="44"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0" borderId="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0" borderId="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15" fillId="0" borderId="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9" fillId="0" borderId="0"/>
    <xf numFmtId="0" fontId="82" fillId="49" borderId="0" applyNumberFormat="0" applyBorder="0" applyAlignment="0" applyProtection="0"/>
    <xf numFmtId="0" fontId="15" fillId="0" borderId="0"/>
    <xf numFmtId="0" fontId="15"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0" borderId="0"/>
    <xf numFmtId="0" fontId="82" fillId="44" borderId="0" applyNumberFormat="0" applyBorder="0" applyAlignment="0" applyProtection="0"/>
    <xf numFmtId="0" fontId="15" fillId="0" borderId="0"/>
    <xf numFmtId="0" fontId="82" fillId="44" borderId="0" applyNumberFormat="0" applyBorder="0" applyAlignment="0" applyProtection="0"/>
    <xf numFmtId="0" fontId="82" fillId="44" borderId="0" applyNumberFormat="0" applyBorder="0" applyAlignment="0" applyProtection="0"/>
    <xf numFmtId="0" fontId="15" fillId="42"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0" borderId="0"/>
    <xf numFmtId="0" fontId="15" fillId="51" borderId="0" applyNumberFormat="0" applyBorder="0" applyAlignment="0" applyProtection="0"/>
    <xf numFmtId="0" fontId="15" fillId="0" borderId="0"/>
    <xf numFmtId="0" fontId="82" fillId="49" borderId="0" applyNumberFormat="0" applyBorder="0" applyAlignment="0" applyProtection="0"/>
    <xf numFmtId="0" fontId="15" fillId="42"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0" borderId="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0" borderId="0"/>
    <xf numFmtId="0" fontId="82" fillId="55" borderId="0" applyNumberFormat="0" applyBorder="0" applyAlignment="0" applyProtection="0"/>
    <xf numFmtId="0" fontId="82" fillId="55" borderId="0" applyNumberFormat="0" applyBorder="0" applyAlignment="0" applyProtection="0"/>
    <xf numFmtId="0" fontId="82" fillId="39" borderId="0" applyNumberFormat="0" applyBorder="0" applyAlignment="0" applyProtection="0"/>
    <xf numFmtId="0" fontId="15" fillId="0" borderId="0"/>
    <xf numFmtId="0" fontId="82" fillId="39"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0" borderId="0"/>
    <xf numFmtId="0" fontId="15" fillId="0" borderId="0"/>
    <xf numFmtId="0" fontId="15" fillId="0" borderId="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0" borderId="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104" fillId="57" borderId="40"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7" borderId="40" applyNumberFormat="0" applyAlignment="0" applyProtection="0"/>
    <xf numFmtId="0" fontId="119" fillId="8" borderId="14" applyNumberFormat="0" applyAlignment="0" applyProtection="0"/>
    <xf numFmtId="0" fontId="15" fillId="57" borderId="40" applyNumberFormat="0" applyAlignment="0" applyProtection="0"/>
    <xf numFmtId="0" fontId="15" fillId="0" borderId="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5" fillId="48" borderId="0" applyNumberFormat="0" applyBorder="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15" fillId="48" borderId="0" applyNumberFormat="0" applyBorder="0" applyAlignment="0" applyProtection="0"/>
    <xf numFmtId="0" fontId="9" fillId="45" borderId="0" applyNumberFormat="0" applyBorder="0" applyAlignment="0" applyProtection="0"/>
    <xf numFmtId="0" fontId="15" fillId="44" borderId="0" applyNumberFormat="0" applyBorder="0" applyAlignment="0" applyProtection="0"/>
    <xf numFmtId="0" fontId="78" fillId="44"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78" fillId="41"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15" fillId="3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78" fillId="38" borderId="0" applyNumberFormat="0" applyBorder="0" applyAlignment="0" applyProtection="0"/>
    <xf numFmtId="0" fontId="9" fillId="47" borderId="0" applyNumberFormat="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9" fillId="47" borderId="0" applyNumberFormat="0" applyBorder="0" applyAlignment="0" applyProtection="0"/>
    <xf numFmtId="0" fontId="87" fillId="39" borderId="0" applyNumberFormat="0" applyBorder="0" applyAlignment="0" applyProtection="0"/>
    <xf numFmtId="0" fontId="15" fillId="0" borderId="0"/>
    <xf numFmtId="0" fontId="9" fillId="4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20" fillId="0" borderId="25" applyNumberFormat="0" applyFill="0" applyAlignment="0" applyProtection="0"/>
    <xf numFmtId="0" fontId="15" fillId="0" borderId="0"/>
    <xf numFmtId="0" fontId="120" fillId="0" borderId="25" applyNumberFormat="0" applyFill="0" applyAlignment="0" applyProtection="0"/>
    <xf numFmtId="0" fontId="120" fillId="0" borderId="25" applyNumberFormat="0" applyFill="0" applyAlignment="0" applyProtection="0"/>
    <xf numFmtId="0" fontId="9" fillId="47"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15" fillId="45" borderId="32" applyNumberFormat="0" applyFont="0" applyAlignment="0" applyProtection="0"/>
    <xf numFmtId="0" fontId="78" fillId="43" borderId="0" applyNumberFormat="0" applyBorder="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5" fillId="0" borderId="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5" fillId="45" borderId="32" applyNumberFormat="0" applyFont="0" applyAlignment="0" applyProtection="0"/>
    <xf numFmtId="0" fontId="121" fillId="0" borderId="27" applyNumberFormat="0" applyFill="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50" fillId="0" borderId="0"/>
    <xf numFmtId="0" fontId="9" fillId="45" borderId="0" applyNumberFormat="0" applyBorder="0" applyAlignment="0" applyProtection="0"/>
    <xf numFmtId="0" fontId="82" fillId="44" borderId="0" applyNumberFormat="0" applyBorder="0" applyAlignment="0" applyProtection="0"/>
    <xf numFmtId="0" fontId="15" fillId="45" borderId="32" applyNumberFormat="0" applyFont="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0"/>
    <xf numFmtId="0" fontId="9"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4" fillId="0" borderId="0"/>
    <xf numFmtId="0" fontId="15" fillId="45" borderId="32" applyNumberFormat="0" applyFont="0" applyAlignment="0" applyProtection="0"/>
    <xf numFmtId="0" fontId="120" fillId="0" borderId="25" applyNumberFormat="0" applyFill="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8" applyNumberFormat="0" applyAlignment="0" applyProtection="0"/>
    <xf numFmtId="0" fontId="15" fillId="57" borderId="38" applyNumberFormat="0" applyAlignment="0" applyProtection="0"/>
    <xf numFmtId="0" fontId="15" fillId="57" borderId="38" applyNumberFormat="0" applyAlignment="0" applyProtection="0"/>
    <xf numFmtId="0" fontId="9" fillId="45" borderId="0" applyNumberFormat="0" applyBorder="0" applyAlignment="0" applyProtection="0"/>
    <xf numFmtId="0" fontId="82" fillId="39"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87" fillId="39" borderId="0" applyNumberFormat="0" applyBorder="0" applyAlignment="0" applyProtection="0"/>
    <xf numFmtId="0" fontId="9" fillId="45" borderId="0" applyNumberFormat="0" applyBorder="0" applyAlignment="0" applyProtection="0"/>
    <xf numFmtId="0" fontId="118" fillId="59" borderId="37">
      <alignment horizontal="centerContinuous"/>
    </xf>
    <xf numFmtId="0" fontId="15" fillId="0" borderId="24"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0" fillId="0" borderId="25" applyNumberFormat="0" applyFill="0" applyAlignment="0" applyProtection="0"/>
    <xf numFmtId="0" fontId="116" fillId="0" borderId="39" applyNumberFormat="0" applyFill="0" applyAlignment="0" applyProtection="0"/>
    <xf numFmtId="0" fontId="122" fillId="0" borderId="29" applyNumberFormat="0" applyFill="0" applyAlignment="0" applyProtection="0"/>
    <xf numFmtId="0" fontId="82" fillId="39" borderId="0" applyNumberFormat="0" applyBorder="0" applyAlignment="0" applyProtection="0"/>
    <xf numFmtId="0" fontId="15" fillId="0" borderId="39" applyNumberFormat="0" applyFill="0" applyAlignment="0" applyProtection="0"/>
    <xf numFmtId="0" fontId="79" fillId="0" borderId="36" applyNumberFormat="0" applyFill="0" applyAlignment="0" applyProtection="0"/>
    <xf numFmtId="0" fontId="15" fillId="0" borderId="39"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9" fillId="45" borderId="0" applyNumberFormat="0" applyBorder="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15" fillId="44"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78" fillId="44" borderId="0" applyNumberFormat="0" applyBorder="0" applyAlignment="0" applyProtection="0"/>
    <xf numFmtId="43" fontId="13" fillId="0" borderId="0" applyFont="0" applyFill="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15" fillId="0" borderId="0"/>
    <xf numFmtId="0" fontId="9" fillId="47" borderId="0" applyNumberFormat="0" applyBorder="0" applyAlignment="0" applyProtection="0"/>
    <xf numFmtId="0" fontId="15" fillId="43" borderId="0" applyNumberFormat="0" applyBorder="0" applyAlignment="0" applyProtection="0"/>
    <xf numFmtId="0" fontId="14" fillId="0" borderId="0"/>
    <xf numFmtId="0" fontId="14" fillId="0" borderId="0"/>
    <xf numFmtId="0" fontId="15" fillId="0" borderId="24" applyNumberFormat="0" applyFill="0" applyAlignment="0" applyProtection="0"/>
    <xf numFmtId="0" fontId="14" fillId="0" borderId="0"/>
    <xf numFmtId="0" fontId="14" fillId="0" borderId="0"/>
    <xf numFmtId="0" fontId="34" fillId="0" borderId="28" applyNumberFormat="0" applyFill="0" applyAlignment="0" applyProtection="0"/>
    <xf numFmtId="0" fontId="16" fillId="37"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0" borderId="0"/>
    <xf numFmtId="0" fontId="9" fillId="45" borderId="0" applyNumberFormat="0" applyBorder="0" applyAlignment="0" applyProtection="0"/>
    <xf numFmtId="0" fontId="9" fillId="45" borderId="0" applyNumberFormat="0" applyBorder="0" applyAlignment="0" applyProtection="0"/>
    <xf numFmtId="0" fontId="121" fillId="0" borderId="27" applyNumberFormat="0" applyFill="0" applyAlignment="0" applyProtection="0"/>
    <xf numFmtId="0" fontId="121" fillId="0" borderId="27" applyNumberFormat="0" applyFill="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9"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 fillId="42" borderId="0" applyNumberFormat="0" applyBorder="0" applyAlignment="0" applyProtection="0"/>
    <xf numFmtId="0" fontId="78" fillId="42" borderId="0" applyNumberFormat="0" applyBorder="0" applyAlignment="0" applyProtection="0"/>
    <xf numFmtId="0" fontId="111" fillId="40" borderId="40" applyNumberFormat="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0" borderId="40" applyNumberFormat="0" applyAlignment="0" applyProtection="0"/>
    <xf numFmtId="0" fontId="91" fillId="47" borderId="14" applyNumberFormat="0" applyAlignment="0" applyProtection="0"/>
    <xf numFmtId="0" fontId="15" fillId="40" borderId="40"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78" fillId="41" borderId="0" applyNumberFormat="0" applyBorder="0" applyAlignment="0" applyProtection="0"/>
    <xf numFmtId="0" fontId="15" fillId="0" borderId="0"/>
    <xf numFmtId="0" fontId="9" fillId="45" borderId="0" applyNumberFormat="0" applyBorder="0" applyAlignment="0" applyProtection="0"/>
    <xf numFmtId="0" fontId="15" fillId="0" borderId="0"/>
    <xf numFmtId="0" fontId="15" fillId="0" borderId="0"/>
    <xf numFmtId="0" fontId="15" fillId="0" borderId="0"/>
    <xf numFmtId="0" fontId="9" fillId="45"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40"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78" fillId="38"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3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78" fillId="36"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78" fillId="35"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0" borderId="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0" borderId="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5" borderId="0" applyNumberFormat="0" applyBorder="0" applyAlignment="0" applyProtection="0"/>
    <xf numFmtId="0" fontId="15" fillId="0" borderId="0"/>
    <xf numFmtId="0" fontId="82" fillId="49" borderId="0" applyNumberFormat="0" applyBorder="0" applyAlignment="0" applyProtection="0"/>
    <xf numFmtId="0" fontId="15" fillId="55" borderId="0" applyNumberFormat="0" applyBorder="0" applyAlignment="0" applyProtection="0"/>
    <xf numFmtId="0" fontId="9" fillId="0" borderId="0"/>
    <xf numFmtId="0" fontId="82" fillId="49" borderId="0" applyNumberFormat="0" applyBorder="0" applyAlignment="0" applyProtection="0"/>
    <xf numFmtId="0" fontId="15"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0" borderId="0"/>
    <xf numFmtId="0" fontId="15" fillId="0" borderId="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0" borderId="0"/>
    <xf numFmtId="0" fontId="82" fillId="44" borderId="0" applyNumberFormat="0" applyBorder="0" applyAlignment="0" applyProtection="0"/>
    <xf numFmtId="0" fontId="15" fillId="0" borderId="0"/>
    <xf numFmtId="0" fontId="82" fillId="44"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0" borderId="0"/>
    <xf numFmtId="0" fontId="15" fillId="0" borderId="0"/>
    <xf numFmtId="0" fontId="82" fillId="55" borderId="0" applyNumberFormat="0" applyBorder="0" applyAlignment="0" applyProtection="0"/>
    <xf numFmtId="0" fontId="82" fillId="55"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0" borderId="0"/>
    <xf numFmtId="0" fontId="83" fillId="38" borderId="0" applyNumberFormat="0" applyBorder="0" applyAlignment="0" applyProtection="0"/>
    <xf numFmtId="0" fontId="15" fillId="0" borderId="0"/>
    <xf numFmtId="0" fontId="15" fillId="0" borderId="0"/>
    <xf numFmtId="0" fontId="15" fillId="0" borderId="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0" borderId="0"/>
    <xf numFmtId="0" fontId="104" fillId="57" borderId="41" applyNumberFormat="0" applyAlignment="0" applyProtection="0"/>
    <xf numFmtId="0" fontId="15" fillId="57" borderId="41" applyNumberFormat="0" applyAlignment="0" applyProtection="0"/>
    <xf numFmtId="0" fontId="119" fillId="8" borderId="14" applyNumberFormat="0" applyAlignment="0" applyProtection="0"/>
    <xf numFmtId="0" fontId="15" fillId="57" borderId="41"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0"/>
    <xf numFmtId="0" fontId="87" fillId="39"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20" fillId="0" borderId="25" applyNumberFormat="0" applyFill="0" applyAlignment="0" applyProtection="0"/>
    <xf numFmtId="0" fontId="15" fillId="0" borderId="0"/>
    <xf numFmtId="0" fontId="120" fillId="0" borderId="25" applyNumberFormat="0" applyFill="0" applyAlignment="0" applyProtection="0"/>
    <xf numFmtId="0" fontId="120" fillId="0" borderId="25" applyNumberFormat="0" applyFill="0" applyAlignment="0" applyProtection="0"/>
    <xf numFmtId="0" fontId="15" fillId="45" borderId="32" applyNumberFormat="0" applyFont="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5" fillId="0" borderId="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5" fillId="45" borderId="32" applyNumberFormat="0" applyFont="0" applyAlignment="0" applyProtection="0"/>
    <xf numFmtId="0" fontId="121" fillId="0" borderId="27" applyNumberFormat="0" applyFill="0" applyAlignment="0" applyProtection="0"/>
    <xf numFmtId="0" fontId="15" fillId="36" borderId="0" applyNumberFormat="0" applyBorder="0" applyAlignment="0" applyProtection="0"/>
    <xf numFmtId="0" fontId="50" fillId="0" borderId="0"/>
    <xf numFmtId="0" fontId="15" fillId="45" borderId="32" applyNumberFormat="0" applyFont="0" applyAlignment="0" applyProtection="0"/>
    <xf numFmtId="0" fontId="15" fillId="0" borderId="0"/>
    <xf numFmtId="0" fontId="9"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4"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8" applyNumberFormat="0" applyAlignment="0" applyProtection="0"/>
    <xf numFmtId="0" fontId="15" fillId="57" borderId="38" applyNumberFormat="0" applyAlignment="0" applyProtection="0"/>
    <xf numFmtId="0" fontId="15" fillId="57" borderId="38" applyNumberFormat="0" applyAlignment="0" applyProtection="0"/>
    <xf numFmtId="0" fontId="9" fillId="45" borderId="0" applyNumberFormat="0" applyBorder="0" applyAlignment="0" applyProtection="0"/>
    <xf numFmtId="0" fontId="82"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18" fillId="59" borderId="37">
      <alignment horizontal="centerContinuous"/>
    </xf>
    <xf numFmtId="0" fontId="34" fillId="0" borderId="28" applyNumberFormat="0" applyFill="0" applyAlignment="0" applyProtection="0"/>
    <xf numFmtId="0" fontId="122" fillId="0" borderId="29" applyNumberFormat="0" applyFill="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39" applyNumberFormat="0" applyFill="0" applyAlignment="0" applyProtection="0"/>
    <xf numFmtId="0" fontId="122" fillId="0" borderId="29" applyNumberFormat="0" applyFill="0" applyAlignment="0" applyProtection="0"/>
    <xf numFmtId="0" fontId="82" fillId="39" borderId="0" applyNumberFormat="0" applyBorder="0" applyAlignment="0" applyProtection="0"/>
    <xf numFmtId="0" fontId="15" fillId="0" borderId="39" applyNumberFormat="0" applyFill="0" applyAlignment="0" applyProtection="0"/>
    <xf numFmtId="0" fontId="79" fillId="0" borderId="36" applyNumberFormat="0" applyFill="0" applyAlignment="0" applyProtection="0"/>
    <xf numFmtId="0" fontId="15" fillId="0" borderId="39"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9" fillId="45" borderId="0" applyNumberFormat="0" applyBorder="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82" fillId="44" borderId="0" applyNumberFormat="0" applyBorder="0" applyAlignment="0" applyProtection="0"/>
    <xf numFmtId="0" fontId="9" fillId="45" borderId="0" applyNumberFormat="0" applyBorder="0" applyAlignment="0" applyProtection="0"/>
    <xf numFmtId="0" fontId="15" fillId="4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43" fontId="13" fillId="0" borderId="0" applyFont="0" applyFill="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4" fillId="0" borderId="0"/>
    <xf numFmtId="0" fontId="14" fillId="0" borderId="0"/>
    <xf numFmtId="0" fontId="87" fillId="39" borderId="0" applyNumberFormat="0" applyBorder="0" applyAlignment="0" applyProtection="0"/>
    <xf numFmtId="0" fontId="14" fillId="0" borderId="0"/>
    <xf numFmtId="0" fontId="14" fillId="0" borderId="0"/>
    <xf numFmtId="0" fontId="34" fillId="0" borderId="28" applyNumberFormat="0" applyFill="0" applyAlignment="0" applyProtection="0"/>
    <xf numFmtId="0" fontId="9" fillId="45" borderId="0" applyNumberFormat="0" applyBorder="0" applyAlignment="0" applyProtection="0"/>
    <xf numFmtId="0" fontId="9" fillId="4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0" borderId="0"/>
    <xf numFmtId="0" fontId="9" fillId="45" borderId="0" applyNumberFormat="0" applyBorder="0" applyAlignment="0" applyProtection="0"/>
    <xf numFmtId="0" fontId="9" fillId="45" borderId="0" applyNumberFormat="0" applyBorder="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9"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9" fillId="42" borderId="0" applyNumberFormat="0" applyBorder="0" applyAlignment="0" applyProtection="0"/>
    <xf numFmtId="0" fontId="15" fillId="42" borderId="0" applyNumberFormat="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 fillId="42" borderId="0" applyNumberFormat="0" applyBorder="0" applyAlignment="0" applyProtection="0"/>
    <xf numFmtId="0" fontId="78" fillId="42" borderId="0" applyNumberFormat="0" applyBorder="0" applyAlignment="0" applyProtection="0"/>
    <xf numFmtId="0" fontId="111" fillId="40" borderId="40" applyNumberFormat="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0" borderId="40" applyNumberFormat="0" applyAlignment="0" applyProtection="0"/>
    <xf numFmtId="0" fontId="91" fillId="47" borderId="14" applyNumberFormat="0" applyAlignment="0" applyProtection="0"/>
    <xf numFmtId="0" fontId="15" fillId="40" borderId="40"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9" fillId="39" borderId="0" applyNumberFormat="0" applyBorder="0" applyAlignment="0" applyProtection="0"/>
    <xf numFmtId="0" fontId="9" fillId="39" borderId="0" applyNumberFormat="0" applyBorder="0" applyAlignment="0" applyProtection="0"/>
    <xf numFmtId="0" fontId="15" fillId="41"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78" fillId="41" borderId="0" applyNumberFormat="0" applyBorder="0" applyAlignment="0" applyProtection="0"/>
    <xf numFmtId="0" fontId="15" fillId="0" borderId="0"/>
    <xf numFmtId="0" fontId="9" fillId="45" borderId="0" applyNumberFormat="0" applyBorder="0" applyAlignment="0" applyProtection="0"/>
    <xf numFmtId="0" fontId="15" fillId="0" borderId="0"/>
    <xf numFmtId="0" fontId="15" fillId="0" borderId="0"/>
    <xf numFmtId="0" fontId="15" fillId="0" borderId="0"/>
    <xf numFmtId="0" fontId="9" fillId="45"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15"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40"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3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15" fillId="38"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78" fillId="38"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15" fillId="37"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78" fillId="3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15" fillId="36"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78" fillId="36"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15" fillId="3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78" fillId="35" borderId="0" applyNumberFormat="0" applyBorder="0" applyAlignment="0" applyProtection="0"/>
    <xf numFmtId="0" fontId="15" fillId="0" borderId="0"/>
    <xf numFmtId="0" fontId="15" fillId="0" borderId="0"/>
    <xf numFmtId="0" fontId="15"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0" borderId="0"/>
    <xf numFmtId="0" fontId="15" fillId="45" borderId="32" applyNumberFormat="0" applyFont="0" applyAlignment="0" applyProtection="0"/>
    <xf numFmtId="0" fontId="15" fillId="0" borderId="0"/>
    <xf numFmtId="0" fontId="15" fillId="45" borderId="32" applyNumberFormat="0" applyFont="0" applyAlignment="0" applyProtection="0"/>
    <xf numFmtId="0" fontId="50" fillId="0" borderId="0"/>
    <xf numFmtId="0" fontId="15" fillId="45" borderId="32" applyNumberFormat="0" applyFont="0" applyAlignment="0" applyProtection="0"/>
    <xf numFmtId="0" fontId="14"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14" fillId="57" borderId="38" applyNumberFormat="0" applyAlignment="0" applyProtection="0"/>
    <xf numFmtId="0" fontId="15" fillId="57" borderId="38" applyNumberFormat="0" applyAlignment="0" applyProtection="0"/>
    <xf numFmtId="0" fontId="15" fillId="57" borderId="38" applyNumberFormat="0" applyAlignment="0" applyProtection="0"/>
    <xf numFmtId="0" fontId="118" fillId="59" borderId="37">
      <alignment horizontal="centerContinuous"/>
    </xf>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39" applyNumberFormat="0" applyFill="0" applyAlignment="0" applyProtection="0"/>
    <xf numFmtId="0" fontId="15" fillId="0" borderId="39" applyNumberFormat="0" applyFill="0" applyAlignment="0" applyProtection="0"/>
    <xf numFmtId="0" fontId="79" fillId="0" borderId="36" applyNumberFormat="0" applyFill="0" applyAlignment="0" applyProtection="0"/>
    <xf numFmtId="0" fontId="15" fillId="0" borderId="39"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79" fillId="0" borderId="36"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0" fontId="9" fillId="45" borderId="0" applyNumberFormat="0" applyBorder="0" applyAlignment="0" applyProtection="0"/>
    <xf numFmtId="0" fontId="15" fillId="4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43" fontId="13" fillId="0" borderId="0" applyFont="0" applyFill="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14" fillId="0" borderId="0"/>
    <xf numFmtId="0" fontId="14" fillId="0" borderId="0"/>
    <xf numFmtId="0" fontId="14" fillId="0" borderId="0"/>
    <xf numFmtId="0" fontId="14" fillId="0" borderId="0"/>
    <xf numFmtId="0" fontId="9" fillId="45"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0" borderId="0"/>
    <xf numFmtId="0" fontId="9" fillId="45" borderId="0" applyNumberFormat="0" applyBorder="0" applyAlignment="0" applyProtection="0"/>
    <xf numFmtId="0" fontId="9" fillId="45" borderId="0" applyNumberFormat="0" applyBorder="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1" fillId="40" borderId="41" applyNumberFormat="0" applyAlignment="0" applyProtection="0"/>
    <xf numFmtId="0" fontId="15" fillId="40" borderId="41" applyNumberFormat="0" applyAlignment="0" applyProtection="0"/>
    <xf numFmtId="0" fontId="91" fillId="47" borderId="14" applyNumberFormat="0" applyAlignment="0" applyProtection="0"/>
    <xf numFmtId="0" fontId="15" fillId="40" borderId="41"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5" fillId="0" borderId="0"/>
    <xf numFmtId="0" fontId="15" fillId="0" borderId="0"/>
    <xf numFmtId="0" fontId="15"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4"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14" fillId="57" borderId="42" applyNumberFormat="0" applyAlignment="0" applyProtection="0"/>
    <xf numFmtId="0" fontId="15" fillId="57" borderId="42" applyNumberFormat="0" applyAlignment="0" applyProtection="0"/>
    <xf numFmtId="0" fontId="15" fillId="57" borderId="42" applyNumberFormat="0" applyAlignment="0" applyProtection="0"/>
    <xf numFmtId="0" fontId="118" fillId="59" borderId="43">
      <alignment horizontal="centerContinuous"/>
    </xf>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44"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15" fillId="0" borderId="44" applyNumberFormat="0" applyFill="0" applyAlignment="0" applyProtection="0"/>
    <xf numFmtId="0" fontId="79" fillId="0" borderId="45" applyNumberFormat="0" applyFill="0" applyAlignment="0" applyProtection="0"/>
    <xf numFmtId="0" fontId="15" fillId="0" borderId="44"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79" fillId="0" borderId="45"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0" borderId="0"/>
    <xf numFmtId="0" fontId="14" fillId="0" borderId="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8" fillId="35"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5" fillId="35" borderId="0" applyNumberFormat="0" applyBorder="0" applyAlignment="0" applyProtection="0"/>
    <xf numFmtId="0" fontId="8" fillId="41" borderId="0" applyNumberFormat="0" applyBorder="0" applyAlignment="0" applyProtection="0"/>
    <xf numFmtId="0" fontId="15" fillId="35"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78" fillId="36"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15" fillId="36" borderId="0" applyNumberFormat="0" applyBorder="0" applyAlignment="0" applyProtection="0"/>
    <xf numFmtId="0" fontId="8" fillId="42" borderId="0" applyNumberFormat="0" applyBorder="0" applyAlignment="0" applyProtection="0"/>
    <xf numFmtId="0" fontId="15" fillId="36"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78" fillId="37"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15" fillId="37" borderId="0" applyNumberFormat="0" applyBorder="0" applyAlignment="0" applyProtection="0"/>
    <xf numFmtId="0" fontId="8" fillId="45" borderId="0" applyNumberFormat="0" applyBorder="0" applyAlignment="0" applyProtection="0"/>
    <xf numFmtId="0" fontId="15" fillId="37"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78" fillId="3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5" fillId="38" borderId="0" applyNumberFormat="0" applyBorder="0" applyAlignment="0" applyProtection="0"/>
    <xf numFmtId="0" fontId="8" fillId="40" borderId="0" applyNumberFormat="0" applyBorder="0" applyAlignment="0" applyProtection="0"/>
    <xf numFmtId="0" fontId="15" fillId="3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7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78" fillId="4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15" fillId="40" borderId="0" applyNumberFormat="0" applyBorder="0" applyAlignment="0" applyProtection="0"/>
    <xf numFmtId="0" fontId="8" fillId="45" borderId="0" applyNumberFormat="0" applyBorder="0" applyAlignment="0" applyProtection="0"/>
    <xf numFmtId="0" fontId="15" fillId="4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78" fillId="41"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15" fillId="41" borderId="0" applyNumberFormat="0" applyBorder="0" applyAlignment="0" applyProtection="0"/>
    <xf numFmtId="0" fontId="8" fillId="39" borderId="0" applyNumberFormat="0" applyBorder="0" applyAlignment="0" applyProtection="0"/>
    <xf numFmtId="0" fontId="15" fillId="41"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7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15" fillId="42" borderId="0" applyNumberFormat="0" applyBorder="0" applyAlignment="0" applyProtection="0"/>
    <xf numFmtId="0" fontId="8" fillId="42" borderId="0" applyNumberFormat="0" applyBorder="0" applyAlignment="0" applyProtection="0"/>
    <xf numFmtId="0" fontId="15"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7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15" fillId="43" borderId="0" applyNumberFormat="0" applyBorder="0" applyAlignment="0" applyProtection="0"/>
    <xf numFmtId="0" fontId="8" fillId="47" borderId="0" applyNumberFormat="0" applyBorder="0" applyAlignment="0" applyProtection="0"/>
    <xf numFmtId="0" fontId="15"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78" fillId="38"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5" fillId="38" borderId="0" applyNumberFormat="0" applyBorder="0" applyAlignment="0" applyProtection="0"/>
    <xf numFmtId="0" fontId="8" fillId="36" borderId="0" applyNumberFormat="0" applyBorder="0" applyAlignment="0" applyProtection="0"/>
    <xf numFmtId="0" fontId="15" fillId="38"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78" fillId="41"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15" fillId="41" borderId="0" applyNumberFormat="0" applyBorder="0" applyAlignment="0" applyProtection="0"/>
    <xf numFmtId="0" fontId="8" fillId="39" borderId="0" applyNumberFormat="0" applyBorder="0" applyAlignment="0" applyProtection="0"/>
    <xf numFmtId="0" fontId="15" fillId="41"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78" fillId="44"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15" fillId="44" borderId="0" applyNumberFormat="0" applyBorder="0" applyAlignment="0" applyProtection="0"/>
    <xf numFmtId="0" fontId="8" fillId="45" borderId="0" applyNumberFormat="0" applyBorder="0" applyAlignment="0" applyProtection="0"/>
    <xf numFmtId="0" fontId="15" fillId="44"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04" fillId="57" borderId="46" applyNumberFormat="0" applyAlignment="0" applyProtection="0"/>
    <xf numFmtId="0" fontId="15" fillId="57" borderId="46" applyNumberFormat="0" applyAlignment="0" applyProtection="0"/>
    <xf numFmtId="0" fontId="119" fillId="8" borderId="14" applyNumberFormat="0" applyAlignment="0" applyProtection="0"/>
    <xf numFmtId="0" fontId="15" fillId="57" borderId="46"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1" fillId="40" borderId="46" applyNumberFormat="0" applyAlignment="0" applyProtection="0"/>
    <xf numFmtId="0" fontId="15" fillId="40" borderId="46" applyNumberFormat="0" applyAlignment="0" applyProtection="0"/>
    <xf numFmtId="0" fontId="91" fillId="47" borderId="14" applyNumberFormat="0" applyAlignment="0" applyProtection="0"/>
    <xf numFmtId="0" fontId="15" fillId="40" borderId="46"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5"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4"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14" fillId="57" borderId="47" applyNumberFormat="0" applyAlignment="0" applyProtection="0"/>
    <xf numFmtId="0" fontId="15" fillId="57" borderId="47" applyNumberFormat="0" applyAlignment="0" applyProtection="0"/>
    <xf numFmtId="0" fontId="15" fillId="57" borderId="47" applyNumberFormat="0" applyAlignment="0" applyProtection="0"/>
    <xf numFmtId="0" fontId="118" fillId="59" borderId="48">
      <alignment horizontal="centerContinuous"/>
    </xf>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49"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15" fillId="0" borderId="49" applyNumberFormat="0" applyFill="0" applyAlignment="0" applyProtection="0"/>
    <xf numFmtId="0" fontId="79" fillId="0" borderId="50" applyNumberFormat="0" applyFill="0" applyAlignment="0" applyProtection="0"/>
    <xf numFmtId="0" fontId="15" fillId="0" borderId="49"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79" fillId="0" borderId="50"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0" borderId="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2"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4"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3"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1"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2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3"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04" fillId="57" borderId="51" applyNumberFormat="0" applyAlignment="0" applyProtection="0"/>
    <xf numFmtId="0" fontId="104" fillId="57" borderId="51" applyNumberFormat="0" applyAlignment="0" applyProtection="0"/>
    <xf numFmtId="0" fontId="104" fillId="57" borderId="51" applyNumberFormat="0" applyAlignment="0" applyProtection="0"/>
    <xf numFmtId="0" fontId="104" fillId="57" borderId="51" applyNumberFormat="0" applyAlignment="0" applyProtection="0"/>
    <xf numFmtId="0" fontId="104" fillId="57" borderId="51" applyNumberFormat="0" applyAlignment="0" applyProtection="0"/>
    <xf numFmtId="0" fontId="104" fillId="57" borderId="51" applyNumberFormat="0" applyAlignment="0" applyProtection="0"/>
    <xf numFmtId="0" fontId="104"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5" fillId="57" borderId="51" applyNumberFormat="0" applyAlignment="0" applyProtection="0"/>
    <xf numFmtId="0" fontId="111" fillId="40" borderId="51" applyNumberFormat="0" applyAlignment="0" applyProtection="0"/>
    <xf numFmtId="0" fontId="111" fillId="40" borderId="51" applyNumberFormat="0" applyAlignment="0" applyProtection="0"/>
    <xf numFmtId="0" fontId="111" fillId="40" borderId="51" applyNumberFormat="0" applyAlignment="0" applyProtection="0"/>
    <xf numFmtId="0" fontId="111" fillId="40" borderId="51" applyNumberFormat="0" applyAlignment="0" applyProtection="0"/>
    <xf numFmtId="0" fontId="111" fillId="40" borderId="51" applyNumberFormat="0" applyAlignment="0" applyProtection="0"/>
    <xf numFmtId="0" fontId="111" fillId="40" borderId="51" applyNumberFormat="0" applyAlignment="0" applyProtection="0"/>
    <xf numFmtId="0" fontId="111"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15" fillId="40" borderId="51"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 fillId="0" borderId="0"/>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7" fillId="10" borderId="18"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4"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45" borderId="21" applyNumberFormat="0" applyFon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5"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4" fillId="57" borderId="52" applyNumberFormat="0" applyAlignment="0" applyProtection="0"/>
    <xf numFmtId="0" fontId="118" fillId="59" borderId="53">
      <alignment horizontal="centerContinuous"/>
    </xf>
    <xf numFmtId="0" fontId="118" fillId="59" borderId="53">
      <alignment horizontal="centerContinuous"/>
    </xf>
    <xf numFmtId="0" fontId="118" fillId="59" borderId="53">
      <alignment horizontal="centerContinuous"/>
    </xf>
    <xf numFmtId="0" fontId="118" fillId="59" borderId="53">
      <alignment horizontal="centerContinuous"/>
    </xf>
    <xf numFmtId="0" fontId="118" fillId="59" borderId="53">
      <alignment horizontal="centerContinuous"/>
    </xf>
    <xf numFmtId="0" fontId="118" fillId="59" borderId="53">
      <alignment horizontal="centerContinuous"/>
    </xf>
    <xf numFmtId="0" fontId="118" fillId="59" borderId="53">
      <alignment horizontal="centerContinuous"/>
    </xf>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16"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79" fillId="0" borderId="54" applyNumberFormat="0" applyFill="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7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3" fillId="12" borderId="0" applyNumberFormat="0" applyBorder="0" applyAlignment="0" applyProtection="0"/>
    <xf numFmtId="0" fontId="5" fillId="12" borderId="0" applyNumberFormat="0" applyBorder="0" applyAlignment="0" applyProtection="0"/>
    <xf numFmtId="0" fontId="13" fillId="12" borderId="0" applyNumberFormat="0" applyBorder="0" applyAlignment="0" applyProtection="0"/>
    <xf numFmtId="0" fontId="5" fillId="12" borderId="0" applyNumberFormat="0" applyBorder="0" applyAlignment="0" applyProtection="0"/>
    <xf numFmtId="0" fontId="13" fillId="12" borderId="0" applyNumberFormat="0" applyBorder="0" applyAlignment="0" applyProtection="0"/>
    <xf numFmtId="0" fontId="5" fillId="12" borderId="0" applyNumberFormat="0" applyBorder="0" applyAlignment="0" applyProtection="0"/>
    <xf numFmtId="0" fontId="13"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13" fillId="16" borderId="0" applyNumberFormat="0" applyBorder="0" applyAlignment="0" applyProtection="0"/>
    <xf numFmtId="0" fontId="5" fillId="16" borderId="0" applyNumberFormat="0" applyBorder="0" applyAlignment="0" applyProtection="0"/>
    <xf numFmtId="0" fontId="13" fillId="16" borderId="0" applyNumberFormat="0" applyBorder="0" applyAlignment="0" applyProtection="0"/>
    <xf numFmtId="0" fontId="5" fillId="16" borderId="0" applyNumberFormat="0" applyBorder="0" applyAlignment="0" applyProtection="0"/>
    <xf numFmtId="0" fontId="13" fillId="16" borderId="0" applyNumberFormat="0" applyBorder="0" applyAlignment="0" applyProtection="0"/>
    <xf numFmtId="0" fontId="5" fillId="16" borderId="0" applyNumberFormat="0" applyBorder="0" applyAlignment="0" applyProtection="0"/>
    <xf numFmtId="0" fontId="1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13" fillId="20" borderId="0" applyNumberFormat="0" applyBorder="0" applyAlignment="0" applyProtection="0"/>
    <xf numFmtId="0" fontId="5" fillId="20" borderId="0" applyNumberFormat="0" applyBorder="0" applyAlignment="0" applyProtection="0"/>
    <xf numFmtId="0" fontId="13" fillId="20" borderId="0" applyNumberFormat="0" applyBorder="0" applyAlignment="0" applyProtection="0"/>
    <xf numFmtId="0" fontId="5" fillId="20" borderId="0" applyNumberFormat="0" applyBorder="0" applyAlignment="0" applyProtection="0"/>
    <xf numFmtId="0" fontId="13" fillId="20" borderId="0" applyNumberFormat="0" applyBorder="0" applyAlignment="0" applyProtection="0"/>
    <xf numFmtId="0" fontId="5" fillId="20" borderId="0" applyNumberFormat="0" applyBorder="0" applyAlignment="0" applyProtection="0"/>
    <xf numFmtId="0" fontId="1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13" fillId="24" borderId="0" applyNumberFormat="0" applyBorder="0" applyAlignment="0" applyProtection="0"/>
    <xf numFmtId="0" fontId="5" fillId="24" borderId="0" applyNumberFormat="0" applyBorder="0" applyAlignment="0" applyProtection="0"/>
    <xf numFmtId="0" fontId="13" fillId="24" borderId="0" applyNumberFormat="0" applyBorder="0" applyAlignment="0" applyProtection="0"/>
    <xf numFmtId="0" fontId="5" fillId="24" borderId="0" applyNumberFormat="0" applyBorder="0" applyAlignment="0" applyProtection="0"/>
    <xf numFmtId="0" fontId="13" fillId="24" borderId="0" applyNumberFormat="0" applyBorder="0" applyAlignment="0" applyProtection="0"/>
    <xf numFmtId="0" fontId="5" fillId="24" borderId="0" applyNumberFormat="0" applyBorder="0" applyAlignment="0" applyProtection="0"/>
    <xf numFmtId="0" fontId="1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13" fillId="28" borderId="0" applyNumberFormat="0" applyBorder="0" applyAlignment="0" applyProtection="0"/>
    <xf numFmtId="0" fontId="5" fillId="28" borderId="0" applyNumberFormat="0" applyBorder="0" applyAlignment="0" applyProtection="0"/>
    <xf numFmtId="0" fontId="1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13" fillId="32" borderId="0" applyNumberFormat="0" applyBorder="0" applyAlignment="0" applyProtection="0"/>
    <xf numFmtId="0" fontId="5" fillId="32" borderId="0" applyNumberFormat="0" applyBorder="0" applyAlignment="0" applyProtection="0"/>
    <xf numFmtId="0" fontId="13" fillId="32" borderId="0" applyNumberFormat="0" applyBorder="0" applyAlignment="0" applyProtection="0"/>
    <xf numFmtId="0" fontId="5" fillId="32" borderId="0" applyNumberFormat="0" applyBorder="0" applyAlignment="0" applyProtection="0"/>
    <xf numFmtId="0" fontId="13" fillId="32" borderId="0" applyNumberFormat="0" applyBorder="0" applyAlignment="0" applyProtection="0"/>
    <xf numFmtId="0" fontId="5" fillId="32" borderId="0" applyNumberFormat="0" applyBorder="0" applyAlignment="0" applyProtection="0"/>
    <xf numFmtId="0" fontId="1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3" fillId="13" borderId="0" applyNumberFormat="0" applyBorder="0" applyAlignment="0" applyProtection="0"/>
    <xf numFmtId="0" fontId="5" fillId="13" borderId="0" applyNumberFormat="0" applyBorder="0" applyAlignment="0" applyProtection="0"/>
    <xf numFmtId="0" fontId="13" fillId="13" borderId="0" applyNumberFormat="0" applyBorder="0" applyAlignment="0" applyProtection="0"/>
    <xf numFmtId="0" fontId="5" fillId="13" borderId="0" applyNumberFormat="0" applyBorder="0" applyAlignment="0" applyProtection="0"/>
    <xf numFmtId="0" fontId="13" fillId="13" borderId="0" applyNumberFormat="0" applyBorder="0" applyAlignment="0" applyProtection="0"/>
    <xf numFmtId="0" fontId="5" fillId="13" borderId="0" applyNumberFormat="0" applyBorder="0" applyAlignment="0" applyProtection="0"/>
    <xf numFmtId="0" fontId="13"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13" fillId="17" borderId="0" applyNumberFormat="0" applyBorder="0" applyAlignment="0" applyProtection="0"/>
    <xf numFmtId="0" fontId="5" fillId="17" borderId="0" applyNumberFormat="0" applyBorder="0" applyAlignment="0" applyProtection="0"/>
    <xf numFmtId="0" fontId="13" fillId="17" borderId="0" applyNumberFormat="0" applyBorder="0" applyAlignment="0" applyProtection="0"/>
    <xf numFmtId="0" fontId="5" fillId="17" borderId="0" applyNumberFormat="0" applyBorder="0" applyAlignment="0" applyProtection="0"/>
    <xf numFmtId="0" fontId="13" fillId="17" borderId="0" applyNumberFormat="0" applyBorder="0" applyAlignment="0" applyProtection="0"/>
    <xf numFmtId="0" fontId="5" fillId="17" borderId="0" applyNumberFormat="0" applyBorder="0" applyAlignment="0" applyProtection="0"/>
    <xf numFmtId="0" fontId="13"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13" fillId="21" borderId="0" applyNumberFormat="0" applyBorder="0" applyAlignment="0" applyProtection="0"/>
    <xf numFmtId="0" fontId="5" fillId="21" borderId="0" applyNumberFormat="0" applyBorder="0" applyAlignment="0" applyProtection="0"/>
    <xf numFmtId="0" fontId="13" fillId="21" borderId="0" applyNumberFormat="0" applyBorder="0" applyAlignment="0" applyProtection="0"/>
    <xf numFmtId="0" fontId="5" fillId="21" borderId="0" applyNumberFormat="0" applyBorder="0" applyAlignment="0" applyProtection="0"/>
    <xf numFmtId="0" fontId="13" fillId="21" borderId="0" applyNumberFormat="0" applyBorder="0" applyAlignment="0" applyProtection="0"/>
    <xf numFmtId="0" fontId="5" fillId="21" borderId="0" applyNumberFormat="0" applyBorder="0" applyAlignment="0" applyProtection="0"/>
    <xf numFmtId="0" fontId="13"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5" fillId="25" borderId="0" applyNumberFormat="0" applyBorder="0" applyAlignment="0" applyProtection="0"/>
    <xf numFmtId="0" fontId="13"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3" fillId="29" borderId="0" applyNumberFormat="0" applyBorder="0" applyAlignment="0" applyProtection="0"/>
    <xf numFmtId="0" fontId="5" fillId="29" borderId="0" applyNumberFormat="0" applyBorder="0" applyAlignment="0" applyProtection="0"/>
    <xf numFmtId="0" fontId="13" fillId="29" borderId="0" applyNumberFormat="0" applyBorder="0" applyAlignment="0" applyProtection="0"/>
    <xf numFmtId="0" fontId="5" fillId="29" borderId="0" applyNumberFormat="0" applyBorder="0" applyAlignment="0" applyProtection="0"/>
    <xf numFmtId="0" fontId="13" fillId="29" borderId="0" applyNumberFormat="0" applyBorder="0" applyAlignment="0" applyProtection="0"/>
    <xf numFmtId="0" fontId="5" fillId="29" borderId="0" applyNumberFormat="0" applyBorder="0" applyAlignment="0" applyProtection="0"/>
    <xf numFmtId="0" fontId="13"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13" fillId="33" borderId="0" applyNumberFormat="0" applyBorder="0" applyAlignment="0" applyProtection="0"/>
    <xf numFmtId="0" fontId="5" fillId="33" borderId="0" applyNumberFormat="0" applyBorder="0" applyAlignment="0" applyProtection="0"/>
    <xf numFmtId="0" fontId="13" fillId="33" borderId="0" applyNumberFormat="0" applyBorder="0" applyAlignment="0" applyProtection="0"/>
    <xf numFmtId="0" fontId="5" fillId="33" borderId="0" applyNumberFormat="0" applyBorder="0" applyAlignment="0" applyProtection="0"/>
    <xf numFmtId="0" fontId="13" fillId="33" borderId="0" applyNumberFormat="0" applyBorder="0" applyAlignment="0" applyProtection="0"/>
    <xf numFmtId="0" fontId="5" fillId="33" borderId="0" applyNumberFormat="0" applyBorder="0" applyAlignment="0" applyProtection="0"/>
    <xf numFmtId="0" fontId="13"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82"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82"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82"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82" fillId="31" borderId="0" applyNumberFormat="0" applyBorder="0" applyAlignment="0" applyProtection="0"/>
    <xf numFmtId="0" fontId="82" fillId="31" borderId="0" applyNumberFormat="0" applyBorder="0" applyAlignment="0" applyProtection="0"/>
    <xf numFmtId="0" fontId="83"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4" fillId="8" borderId="14" applyNumberFormat="0" applyAlignment="0" applyProtection="0"/>
    <xf numFmtId="0" fontId="73" fillId="8" borderId="14" applyNumberFormat="0" applyAlignment="0" applyProtection="0"/>
    <xf numFmtId="0" fontId="73" fillId="8" borderId="14" applyNumberFormat="0" applyAlignment="0" applyProtection="0"/>
    <xf numFmtId="0" fontId="73" fillId="8" borderId="14" applyNumberFormat="0" applyAlignment="0" applyProtection="0"/>
    <xf numFmtId="0" fontId="73" fillId="8" borderId="14" applyNumberFormat="0" applyAlignment="0" applyProtection="0"/>
    <xf numFmtId="0" fontId="84" fillId="8" borderId="14" applyNumberFormat="0" applyAlignment="0" applyProtection="0"/>
    <xf numFmtId="0" fontId="84" fillId="8" borderId="14" applyNumberFormat="0" applyAlignment="0" applyProtection="0"/>
    <xf numFmtId="0" fontId="85" fillId="9" borderId="17" applyNumberFormat="0" applyAlignment="0" applyProtection="0"/>
    <xf numFmtId="0" fontId="75" fillId="9" borderId="17" applyNumberFormat="0" applyAlignment="0" applyProtection="0"/>
    <xf numFmtId="0" fontId="75" fillId="9" borderId="17" applyNumberFormat="0" applyAlignment="0" applyProtection="0"/>
    <xf numFmtId="43" fontId="78" fillId="0" borderId="0" applyFont="0" applyFill="0" applyBorder="0" applyAlignment="0" applyProtection="0"/>
    <xf numFmtId="0" fontId="8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87"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65" fillId="0" borderId="11" applyNumberFormat="0" applyFill="0" applyAlignment="0" applyProtection="0"/>
    <xf numFmtId="0" fontId="88" fillId="0" borderId="11" applyNumberFormat="0" applyFill="0" applyAlignment="0" applyProtection="0"/>
    <xf numFmtId="0" fontId="88" fillId="0" borderId="11" applyNumberFormat="0" applyFill="0" applyAlignment="0" applyProtection="0"/>
    <xf numFmtId="0" fontId="89"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89" fillId="0" borderId="12" applyNumberFormat="0" applyFill="0" applyAlignment="0" applyProtection="0"/>
    <xf numFmtId="0" fontId="89" fillId="0" borderId="12" applyNumberFormat="0" applyFill="0" applyAlignment="0" applyProtection="0"/>
    <xf numFmtId="0" fontId="90"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90" fillId="0" borderId="13" applyNumberFormat="0" applyFill="0" applyAlignment="0" applyProtection="0"/>
    <xf numFmtId="0" fontId="90" fillId="0" borderId="13" applyNumberFormat="0" applyFill="0" applyAlignment="0" applyProtection="0"/>
    <xf numFmtId="0" fontId="90"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7" borderId="14" applyNumberFormat="0" applyAlignment="0" applyProtection="0"/>
    <xf numFmtId="0" fontId="71" fillId="7" borderId="14" applyNumberFormat="0" applyAlignment="0" applyProtection="0"/>
    <xf numFmtId="0" fontId="71" fillId="7" borderId="14" applyNumberFormat="0" applyAlignment="0" applyProtection="0"/>
    <xf numFmtId="0" fontId="71" fillId="7" borderId="14" applyNumberFormat="0" applyAlignment="0" applyProtection="0"/>
    <xf numFmtId="0" fontId="71" fillId="7" borderId="14" applyNumberFormat="0" applyAlignment="0" applyProtection="0"/>
    <xf numFmtId="0" fontId="91" fillId="7" borderId="14" applyNumberFormat="0" applyAlignment="0" applyProtection="0"/>
    <xf numFmtId="0" fontId="91" fillId="7" borderId="14" applyNumberFormat="0" applyAlignment="0" applyProtection="0"/>
    <xf numFmtId="0" fontId="92"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92" fillId="0" borderId="16" applyNumberFormat="0" applyFill="0" applyAlignment="0" applyProtection="0"/>
    <xf numFmtId="0" fontId="92" fillId="0" borderId="16" applyNumberFormat="0" applyFill="0" applyAlignment="0" applyProtection="0"/>
    <xf numFmtId="0" fontId="93"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93" fillId="6" borderId="0" applyNumberFormat="0" applyBorder="0" applyAlignment="0" applyProtection="0"/>
    <xf numFmtId="0" fontId="93" fillId="6" borderId="0" applyNumberFormat="0" applyBorder="0" applyAlignment="0" applyProtection="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14" fillId="45" borderId="32" applyNumberFormat="0" applyFont="0" applyAlignment="0" applyProtection="0"/>
    <xf numFmtId="0" fontId="5" fillId="10" borderId="18"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78" fillId="10" borderId="18"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81" fillId="10" borderId="18" applyNumberFormat="0" applyFont="0" applyAlignment="0" applyProtection="0"/>
    <xf numFmtId="0" fontId="78" fillId="10" borderId="18" applyNumberFormat="0" applyFont="0" applyAlignment="0" applyProtection="0"/>
    <xf numFmtId="0" fontId="14" fillId="45" borderId="32" applyNumberFormat="0" applyFont="0" applyAlignment="0" applyProtection="0"/>
    <xf numFmtId="0" fontId="78" fillId="10" borderId="18" applyNumberFormat="0" applyFont="0" applyAlignment="0" applyProtection="0"/>
    <xf numFmtId="0" fontId="94" fillId="8" borderId="15" applyNumberFormat="0" applyAlignment="0" applyProtection="0"/>
    <xf numFmtId="0" fontId="72" fillId="8" borderId="15" applyNumberFormat="0" applyAlignment="0" applyProtection="0"/>
    <xf numFmtId="0" fontId="72" fillId="8" borderId="15"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59" fillId="0" borderId="19" applyNumberFormat="0" applyFill="0" applyAlignment="0" applyProtection="0"/>
    <xf numFmtId="0" fontId="79" fillId="0" borderId="19" applyNumberFormat="0" applyFill="0" applyAlignment="0" applyProtection="0"/>
    <xf numFmtId="0" fontId="79" fillId="0" borderId="19" applyNumberFormat="0" applyFill="0" applyAlignment="0" applyProtection="0"/>
    <xf numFmtId="0" fontId="9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4" fillId="0" borderId="0"/>
    <xf numFmtId="0" fontId="5" fillId="45" borderId="0" applyNumberFormat="0" applyBorder="0" applyAlignment="0" applyProtection="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8" fillId="3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5" fillId="3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78" fillId="3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5" fillId="3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78" fillId="37"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37"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78" fillId="38"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5" fillId="38"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78"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78" fillId="4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5" fillId="4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78"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78"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78" fillId="38"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5" fillId="38"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78" fillId="4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5" fillId="4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78"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15"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15"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15"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15"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15"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15"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15"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15"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15"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02"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15"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15"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5" fillId="57" borderId="51" applyNumberFormat="0" applyAlignment="0" applyProtection="0"/>
    <xf numFmtId="0" fontId="119" fillId="8" borderId="14" applyNumberFormat="0" applyAlignment="0" applyProtection="0"/>
    <xf numFmtId="0" fontId="15" fillId="57" borderId="51"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19" fillId="8" borderId="14" applyNumberFormat="0" applyAlignment="0" applyProtection="0"/>
    <xf numFmtId="0" fontId="105" fillId="58" borderId="23" applyNumberFormat="0" applyAlignment="0" applyProtection="0"/>
    <xf numFmtId="0" fontId="15" fillId="58" borderId="23" applyNumberFormat="0" applyAlignment="0" applyProtection="0"/>
    <xf numFmtId="0" fontId="15" fillId="58" borderId="23" applyNumberFormat="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37" borderId="0" applyNumberFormat="0" applyBorder="0" applyAlignment="0" applyProtection="0"/>
    <xf numFmtId="0" fontId="87" fillId="39" borderId="0" applyNumberFormat="0" applyBorder="0" applyAlignment="0" applyProtection="0"/>
    <xf numFmtId="0" fontId="16"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5" fillId="0" borderId="24" applyNumberFormat="0" applyFill="0" applyAlignment="0" applyProtection="0"/>
    <xf numFmtId="0" fontId="120" fillId="0" borderId="25" applyNumberFormat="0" applyFill="0" applyAlignment="0" applyProtection="0"/>
    <xf numFmtId="0" fontId="15" fillId="0" borderId="24"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5" fillId="0" borderId="26"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121" fillId="0" borderId="27"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34" fillId="0" borderId="28"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3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5" fillId="40" borderId="51" applyNumberFormat="0" applyAlignment="0" applyProtection="0"/>
    <xf numFmtId="0" fontId="91" fillId="47" borderId="14" applyNumberFormat="0" applyAlignment="0" applyProtection="0"/>
    <xf numFmtId="0" fontId="15" fillId="40" borderId="51"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91" fillId="47" borderId="14" applyNumberFormat="0" applyAlignment="0" applyProtection="0"/>
    <xf numFmtId="0" fontId="15" fillId="0" borderId="30" applyNumberFormat="0" applyFill="0" applyAlignment="0" applyProtection="0"/>
    <xf numFmtId="0" fontId="123" fillId="0" borderId="31" applyNumberFormat="0" applyFill="0" applyAlignment="0" applyProtection="0"/>
    <xf numFmtId="0" fontId="15" fillId="0" borderId="30"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23" fillId="0" borderId="31" applyNumberFormat="0" applyFill="0" applyAlignment="0" applyProtection="0"/>
    <xf numFmtId="0" fontId="15" fillId="47" borderId="0" applyNumberFormat="0" applyBorder="0" applyAlignment="0" applyProtection="0"/>
    <xf numFmtId="0" fontId="124" fillId="6" borderId="0" applyNumberFormat="0" applyBorder="0" applyAlignment="0" applyProtection="0"/>
    <xf numFmtId="0" fontId="15"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5" fillId="45"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14" fillId="0" borderId="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4" fillId="0" borderId="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5" fillId="0" borderId="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5" fillId="0" borderId="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2" borderId="0" applyNumberFormat="0" applyBorder="0" applyAlignment="0" applyProtection="0"/>
    <xf numFmtId="0" fontId="15" fillId="52"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5" fillId="55" borderId="0" applyNumberFormat="0" applyBorder="0" applyAlignment="0" applyProtection="0"/>
    <xf numFmtId="0" fontId="15" fillId="55" borderId="0" applyNumberFormat="0" applyBorder="0" applyAlignment="0" applyProtection="0"/>
    <xf numFmtId="0" fontId="15" fillId="56" borderId="0" applyNumberFormat="0" applyBorder="0" applyAlignment="0" applyProtection="0"/>
    <xf numFmtId="0" fontId="15" fillId="56" borderId="0" applyNumberFormat="0" applyBorder="0" applyAlignment="0" applyProtection="0"/>
    <xf numFmtId="0" fontId="15" fillId="49" borderId="0" applyNumberFormat="0" applyBorder="0" applyAlignment="0" applyProtection="0"/>
    <xf numFmtId="0" fontId="15" fillId="49"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5" fillId="0" borderId="24" applyNumberFormat="0" applyFill="0" applyAlignment="0" applyProtection="0"/>
    <xf numFmtId="0" fontId="15" fillId="0" borderId="24" applyNumberFormat="0" applyFill="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5" fillId="0" borderId="26" applyNumberFormat="0" applyFill="0" applyAlignment="0" applyProtection="0"/>
    <xf numFmtId="0" fontId="15" fillId="0" borderId="26" applyNumberFormat="0" applyFill="0" applyAlignment="0" applyProtection="0"/>
    <xf numFmtId="0" fontId="5" fillId="47"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34" fillId="0" borderId="28" applyNumberFormat="0" applyFill="0" applyAlignment="0" applyProtection="0"/>
    <xf numFmtId="0" fontId="34" fillId="0" borderId="28" applyNumberFormat="0" applyFill="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5" fillId="0" borderId="30" applyNumberFormat="0" applyFill="0" applyAlignment="0" applyProtection="0"/>
    <xf numFmtId="0" fontId="15" fillId="0" borderId="30" applyNumberFormat="0" applyFill="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5" fillId="39" borderId="0" applyNumberFormat="0" applyBorder="0" applyAlignment="0" applyProtection="0"/>
    <xf numFmtId="0" fontId="15" fillId="0" borderId="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15" fillId="0" borderId="0"/>
    <xf numFmtId="0" fontId="15" fillId="0" borderId="0"/>
    <xf numFmtId="0" fontId="15" fillId="0" borderId="0"/>
    <xf numFmtId="0" fontId="15" fillId="0" borderId="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0" borderId="0"/>
    <xf numFmtId="0" fontId="5" fillId="0" borderId="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0" borderId="0"/>
    <xf numFmtId="0" fontId="5" fillId="0" borderId="0"/>
    <xf numFmtId="0" fontId="5" fillId="0" borderId="0"/>
    <xf numFmtId="0" fontId="5" fillId="45"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0" borderId="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4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0" borderId="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0" borderId="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5" fillId="10" borderId="18"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4"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15" fillId="45" borderId="32" applyNumberFormat="0" applyFont="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14" fillId="0" borderId="0"/>
    <xf numFmtId="0" fontId="15" fillId="0" borderId="0"/>
    <xf numFmtId="0" fontId="15" fillId="0" borderId="0"/>
    <xf numFmtId="0" fontId="14" fillId="0" borderId="0"/>
    <xf numFmtId="0" fontId="14" fillId="0" borderId="0"/>
    <xf numFmtId="43" fontId="13" fillId="0" borderId="0" applyFont="0" applyFill="0" applyBorder="0" applyAlignment="0" applyProtection="0"/>
    <xf numFmtId="9" fontId="13" fillId="0" borderId="0" applyFont="0" applyFill="0" applyBorder="0" applyAlignment="0" applyProtection="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8" applyNumberFormat="0" applyFont="0" applyAlignment="0" applyProtection="0"/>
    <xf numFmtId="0" fontId="4" fillId="42"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104" fillId="57" borderId="58" applyNumberFormat="0" applyAlignment="0" applyProtection="0"/>
    <xf numFmtId="0" fontId="15" fillId="57" borderId="58" applyNumberFormat="0" applyAlignment="0" applyProtection="0"/>
    <xf numFmtId="0" fontId="15" fillId="57" borderId="58" applyNumberFormat="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1" fillId="40" borderId="58" applyNumberFormat="0" applyAlignment="0" applyProtection="0"/>
    <xf numFmtId="0" fontId="15" fillId="40" borderId="58" applyNumberFormat="0" applyAlignment="0" applyProtection="0"/>
    <xf numFmtId="0" fontId="15" fillId="40" borderId="58" applyNumberFormat="0" applyAlignment="0" applyProtection="0"/>
    <xf numFmtId="0" fontId="4" fillId="45" borderId="0" applyNumberFormat="0" applyBorder="0" applyAlignment="0" applyProtection="0"/>
    <xf numFmtId="0" fontId="4" fillId="0" borderId="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43" fontId="15" fillId="0" borderId="0" applyFont="0" applyFill="0" applyBorder="0" applyAlignment="0" applyProtection="0"/>
    <xf numFmtId="0" fontId="15" fillId="40" borderId="58" applyNumberFormat="0" applyAlignment="0" applyProtection="0"/>
    <xf numFmtId="0" fontId="15" fillId="40" borderId="58" applyNumberFormat="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15" fillId="57" borderId="58" applyNumberFormat="0" applyAlignment="0" applyProtection="0"/>
    <xf numFmtId="0" fontId="15" fillId="57" borderId="58" applyNumberFormat="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15" fillId="57" borderId="58" applyNumberFormat="0" applyAlignment="0" applyProtection="0"/>
    <xf numFmtId="0" fontId="15" fillId="57" borderId="58" applyNumberForma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15" fillId="40" borderId="58" applyNumberFormat="0" applyAlignment="0" applyProtection="0"/>
    <xf numFmtId="0" fontId="15" fillId="40" borderId="58" applyNumberFormat="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15" fillId="57" borderId="58" applyNumberFormat="0" applyAlignment="0" applyProtection="0"/>
    <xf numFmtId="0" fontId="15" fillId="57" borderId="58" applyNumberForma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15" fillId="40" borderId="58" applyNumberFormat="0" applyAlignment="0" applyProtection="0"/>
    <xf numFmtId="0" fontId="15" fillId="40" borderId="58" applyNumberFormat="0" applyAlignment="0" applyProtection="0"/>
    <xf numFmtId="0" fontId="4" fillId="39"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39" borderId="0" applyNumberFormat="0" applyBorder="0" applyAlignment="0" applyProtection="0"/>
    <xf numFmtId="0" fontId="4" fillId="39" borderId="0" applyNumberFormat="0" applyBorder="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15" fillId="57" borderId="58" applyNumberFormat="0" applyAlignment="0" applyProtection="0"/>
    <xf numFmtId="0" fontId="15" fillId="57" borderId="58" applyNumberFormat="0" applyAlignment="0" applyProtection="0"/>
    <xf numFmtId="0" fontId="15" fillId="40" borderId="58" applyNumberFormat="0" applyAlignment="0" applyProtection="0"/>
    <xf numFmtId="0" fontId="15" fillId="40" borderId="58" applyNumberForma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43" fontId="13" fillId="0" borderId="0" applyFont="0" applyFill="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5" fillId="0" borderId="0" applyFont="0" applyFill="0" applyBorder="0" applyAlignment="0" applyProtection="0"/>
    <xf numFmtId="0" fontId="4" fillId="0" borderId="0"/>
    <xf numFmtId="0" fontId="4" fillId="0" borderId="0"/>
    <xf numFmtId="43" fontId="15" fillId="0" borderId="0" applyFont="0" applyFill="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43" fontId="15" fillId="0" borderId="0" applyFont="0" applyFill="0" applyBorder="0" applyAlignment="0" applyProtection="0"/>
    <xf numFmtId="0" fontId="4" fillId="0" borderId="0"/>
    <xf numFmtId="0" fontId="4" fillId="0" borderId="0"/>
    <xf numFmtId="0" fontId="4" fillId="0" borderId="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5" fillId="45" borderId="59" applyNumberFormat="0" applyFont="0" applyAlignment="0" applyProtection="0"/>
    <xf numFmtId="0" fontId="4" fillId="39"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39" borderId="0" applyNumberFormat="0" applyBorder="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13" fillId="0" borderId="0" applyFont="0" applyFill="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0" borderId="0"/>
    <xf numFmtId="43" fontId="13" fillId="0" borderId="0" applyFont="0" applyFill="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43" fontId="13" fillId="0" borderId="0" applyFont="0" applyFill="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8" applyNumberFormat="0" applyFont="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43" fontId="7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45" borderId="59" applyNumberFormat="0" applyFont="0" applyAlignment="0" applyProtection="0"/>
    <xf numFmtId="0" fontId="4" fillId="10" borderId="18"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4" fillId="42"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43" fontId="13" fillId="0" borderId="0" applyFont="0" applyFill="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0" borderId="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0" borderId="0"/>
    <xf numFmtId="0" fontId="4" fillId="0" borderId="0"/>
    <xf numFmtId="0" fontId="4" fillId="0" borderId="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5" borderId="0" applyNumberFormat="0" applyBorder="0" applyAlignment="0" applyProtection="0"/>
    <xf numFmtId="0" fontId="4" fillId="45" borderId="0" applyNumberFormat="0" applyBorder="0" applyAlignment="0" applyProtection="0"/>
    <xf numFmtId="0" fontId="4" fillId="0" borderId="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4"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17"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1"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10" borderId="18"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4"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15" fillId="45" borderId="59" applyNumberFormat="0" applyFont="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155"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43" fontId="50" fillId="0" borderId="0" applyFont="0" applyFill="0" applyBorder="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0" fontId="15" fillId="40" borderId="62" applyNumberFormat="0" applyAlignment="0" applyProtection="0"/>
    <xf numFmtId="0" fontId="15" fillId="40"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5" fillId="57" borderId="62" applyNumberFormat="0" applyAlignment="0" applyProtection="0"/>
    <xf numFmtId="0" fontId="15" fillId="57"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8" fillId="59" borderId="65">
      <alignment horizontal="centerContinuous"/>
    </xf>
    <xf numFmtId="43" fontId="15" fillId="0" borderId="0" applyFont="0" applyFill="0" applyBorder="0" applyAlignment="0" applyProtection="0"/>
    <xf numFmtId="0" fontId="111" fillId="40" borderId="62" applyNumberFormat="0" applyAlignment="0" applyProtection="0"/>
    <xf numFmtId="0" fontId="114" fillId="57" borderId="64" applyNumberFormat="0" applyAlignment="0" applyProtection="0"/>
    <xf numFmtId="0" fontId="116" fillId="0" borderId="66" applyNumberFormat="0" applyFill="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14"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8" fillId="59" borderId="65">
      <alignment horizontal="centerContinuous"/>
    </xf>
    <xf numFmtId="0" fontId="116"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13" fillId="0" borderId="0" applyFont="0" applyFill="0" applyBorder="0" applyAlignment="0" applyProtection="0"/>
    <xf numFmtId="0" fontId="104"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04"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5" fillId="57" borderId="62" applyNumberFormat="0" applyAlignment="0" applyProtection="0"/>
    <xf numFmtId="0" fontId="111" fillId="40" borderId="62" applyNumberFormat="0" applyAlignment="0" applyProtection="0"/>
    <xf numFmtId="0" fontId="111" fillId="40" borderId="62" applyNumberFormat="0" applyAlignment="0" applyProtection="0"/>
    <xf numFmtId="0" fontId="111" fillId="40" borderId="62" applyNumberFormat="0" applyAlignment="0" applyProtection="0"/>
    <xf numFmtId="0" fontId="111" fillId="40" borderId="62" applyNumberFormat="0" applyAlignment="0" applyProtection="0"/>
    <xf numFmtId="0" fontId="111" fillId="40" borderId="62" applyNumberFormat="0" applyAlignment="0" applyProtection="0"/>
    <xf numFmtId="0" fontId="111" fillId="40" borderId="62" applyNumberFormat="0" applyAlignment="0" applyProtection="0"/>
    <xf numFmtId="0" fontId="111"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40" borderId="62"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5"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4" fillId="57" borderId="64" applyNumberFormat="0" applyAlignment="0" applyProtection="0"/>
    <xf numFmtId="0" fontId="118" fillId="59" borderId="65">
      <alignment horizontal="centerContinuous"/>
    </xf>
    <xf numFmtId="0" fontId="118" fillId="59" borderId="65">
      <alignment horizontal="centerContinuous"/>
    </xf>
    <xf numFmtId="0" fontId="118" fillId="59" borderId="65">
      <alignment horizontal="centerContinuous"/>
    </xf>
    <xf numFmtId="0" fontId="118" fillId="59" borderId="65">
      <alignment horizontal="centerContinuous"/>
    </xf>
    <xf numFmtId="0" fontId="118" fillId="59" borderId="65">
      <alignment horizontal="centerContinuous"/>
    </xf>
    <xf numFmtId="0" fontId="118" fillId="59" borderId="65">
      <alignment horizontal="centerContinuous"/>
    </xf>
    <xf numFmtId="0" fontId="118" fillId="59" borderId="65">
      <alignment horizontal="centerContinuous"/>
    </xf>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16"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15" fillId="0" borderId="66"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0" fontId="79" fillId="0" borderId="67" applyNumberFormat="0" applyFill="0" applyAlignment="0" applyProtection="0"/>
    <xf numFmtId="43" fontId="78" fillId="0" borderId="0" applyFont="0" applyFill="0" applyBorder="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5" fillId="57" borderId="62" applyNumberFormat="0" applyAlignment="0" applyProtection="0"/>
    <xf numFmtId="0" fontId="15" fillId="57" borderId="62" applyNumberFormat="0" applyAlignment="0" applyProtection="0"/>
    <xf numFmtId="0" fontId="15" fillId="40" borderId="62" applyNumberFormat="0" applyAlignment="0" applyProtection="0"/>
    <xf numFmtId="0" fontId="15" fillId="40" borderId="62" applyNumberForma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0" borderId="66" applyNumberFormat="0" applyFill="0" applyAlignment="0" applyProtection="0"/>
    <xf numFmtId="0" fontId="15" fillId="0" borderId="66" applyNumberFormat="0" applyFill="0" applyAlignment="0" applyProtection="0"/>
    <xf numFmtId="43" fontId="13" fillId="0" borderId="0" applyFont="0" applyFill="0" applyBorder="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4"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0" fontId="15" fillId="45" borderId="63"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0" fontId="15" fillId="40" borderId="68" applyNumberFormat="0" applyAlignment="0" applyProtection="0"/>
    <xf numFmtId="0" fontId="15" fillId="40"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8" fillId="0" borderId="0" applyFont="0" applyFill="0" applyBorder="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1"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78" fillId="0" borderId="0" applyFont="0" applyFill="0" applyBorder="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43" fontId="50"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0" fontId="15" fillId="40" borderId="68" applyNumberFormat="0" applyAlignment="0" applyProtection="0"/>
    <xf numFmtId="0" fontId="15" fillId="40"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1"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13" fillId="0" borderId="0" applyFont="0" applyFill="0" applyBorder="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04"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5" fillId="57"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11"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0" fontId="15" fillId="40" borderId="68" applyNumberFormat="0" applyAlignment="0" applyProtection="0"/>
    <xf numFmtId="43" fontId="78" fillId="0" borderId="0" applyFont="0" applyFill="0" applyBorder="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5" fillId="57" borderId="68" applyNumberFormat="0" applyAlignment="0" applyProtection="0"/>
    <xf numFmtId="0" fontId="15" fillId="57" borderId="68" applyNumberFormat="0" applyAlignment="0" applyProtection="0"/>
    <xf numFmtId="0" fontId="15" fillId="40" borderId="68" applyNumberFormat="0" applyAlignment="0" applyProtection="0"/>
    <xf numFmtId="0" fontId="15" fillId="40" borderId="68" applyNumberForma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4"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0" fontId="15" fillId="45" borderId="69"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8" fillId="0" borderId="0" applyFont="0" applyFill="0" applyBorder="0" applyAlignment="0" applyProtection="0"/>
    <xf numFmtId="43" fontId="13" fillId="0" borderId="0" applyFont="0" applyFill="0" applyBorder="0" applyAlignment="0" applyProtection="0"/>
    <xf numFmtId="0" fontId="184"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 fillId="0" borderId="0"/>
    <xf numFmtId="0" fontId="3" fillId="10" borderId="18" applyNumberFormat="0" applyFont="0" applyAlignment="0" applyProtection="0"/>
    <xf numFmtId="0" fontId="183" fillId="0" borderId="0" applyNumberFormat="0" applyFill="0" applyBorder="0" applyAlignment="0" applyProtection="0"/>
    <xf numFmtId="0" fontId="2" fillId="0" borderId="0"/>
    <xf numFmtId="43" fontId="13"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cellStyleXfs>
  <cellXfs count="1283">
    <xf numFmtId="0" fontId="0" fillId="0" borderId="0" xfId="0"/>
    <xf numFmtId="0" fontId="15" fillId="0" borderId="0" xfId="2" applyFont="1" applyAlignment="1">
      <alignment horizontal="center"/>
    </xf>
    <xf numFmtId="0" fontId="15" fillId="0" borderId="0" xfId="2" applyFont="1"/>
    <xf numFmtId="0" fontId="16" fillId="0" borderId="0" xfId="2" applyFont="1"/>
    <xf numFmtId="0" fontId="16" fillId="0" borderId="0" xfId="2" applyFont="1" applyAlignment="1">
      <alignment horizontal="left"/>
    </xf>
    <xf numFmtId="0" fontId="16" fillId="0" borderId="0" xfId="2" applyFont="1" applyAlignment="1">
      <alignment horizontal="center"/>
    </xf>
    <xf numFmtId="0" fontId="18" fillId="0" borderId="0" xfId="2" applyFont="1" applyProtection="1">
      <protection locked="0"/>
    </xf>
    <xf numFmtId="0" fontId="15" fillId="0" borderId="0" xfId="2" applyFont="1" applyAlignment="1" applyProtection="1">
      <alignment horizontal="center"/>
      <protection locked="0"/>
    </xf>
    <xf numFmtId="0" fontId="18" fillId="0" borderId="0" xfId="2" applyFont="1"/>
    <xf numFmtId="164" fontId="15" fillId="0" borderId="0" xfId="2" quotePrefix="1" applyNumberFormat="1" applyFont="1" applyAlignment="1">
      <alignment horizontal="left"/>
    </xf>
    <xf numFmtId="0" fontId="19" fillId="0" borderId="1" xfId="2" applyFont="1" applyBorder="1"/>
    <xf numFmtId="0" fontId="15" fillId="0" borderId="2" xfId="2" applyFont="1" applyBorder="1"/>
    <xf numFmtId="0" fontId="20" fillId="0" borderId="0" xfId="2" applyFont="1"/>
    <xf numFmtId="0" fontId="15" fillId="0" borderId="0" xfId="2" applyFont="1" applyAlignment="1" applyProtection="1">
      <alignment horizontal="left"/>
      <protection locked="0"/>
    </xf>
    <xf numFmtId="0" fontId="15" fillId="0" borderId="0" xfId="2" applyFont="1" applyProtection="1">
      <protection locked="0"/>
    </xf>
    <xf numFmtId="0" fontId="0" fillId="0" borderId="0" xfId="2" applyFont="1"/>
    <xf numFmtId="0" fontId="0" fillId="0" borderId="0" xfId="2" applyFont="1" applyAlignment="1">
      <alignment horizontal="right"/>
    </xf>
    <xf numFmtId="0" fontId="17" fillId="0" borderId="0" xfId="2" applyFont="1"/>
    <xf numFmtId="3" fontId="0" fillId="0" borderId="0" xfId="2" applyNumberFormat="1" applyFont="1"/>
    <xf numFmtId="0" fontId="15" fillId="0" borderId="0" xfId="2" applyFont="1" applyAlignment="1">
      <alignment horizontal="right"/>
    </xf>
    <xf numFmtId="3" fontId="16" fillId="0" borderId="0" xfId="2" applyNumberFormat="1" applyFont="1" applyAlignment="1">
      <alignment horizontal="right"/>
    </xf>
    <xf numFmtId="3" fontId="15" fillId="0" borderId="0" xfId="2" quotePrefix="1" applyNumberFormat="1" applyFont="1" applyAlignment="1">
      <alignment horizontal="right"/>
    </xf>
    <xf numFmtId="3" fontId="15" fillId="0" borderId="0" xfId="2" applyNumberFormat="1" applyFont="1" applyAlignment="1">
      <alignment horizontal="right"/>
    </xf>
    <xf numFmtId="165" fontId="16" fillId="0" borderId="0" xfId="2" applyNumberFormat="1" applyFont="1" applyAlignment="1">
      <alignment horizontal="left"/>
    </xf>
    <xf numFmtId="0" fontId="16" fillId="0" borderId="0" xfId="2" applyFont="1" applyAlignment="1" applyProtection="1">
      <alignment horizontal="right"/>
      <protection locked="0"/>
    </xf>
    <xf numFmtId="0" fontId="0" fillId="0" borderId="0" xfId="2" applyFont="1" applyAlignment="1" applyProtection="1">
      <alignment horizontal="right"/>
      <protection locked="0"/>
    </xf>
    <xf numFmtId="3" fontId="0" fillId="0" borderId="0" xfId="2" applyNumberFormat="1" applyFont="1" applyAlignment="1" applyProtection="1">
      <alignment horizontal="right"/>
      <protection locked="0"/>
    </xf>
    <xf numFmtId="0" fontId="22" fillId="0" borderId="0" xfId="2" applyFont="1"/>
    <xf numFmtId="0" fontId="22" fillId="0" borderId="0" xfId="2" applyFont="1" applyAlignment="1">
      <alignment horizontal="center"/>
    </xf>
    <xf numFmtId="165" fontId="23" fillId="0" borderId="0" xfId="2" applyNumberFormat="1" applyFont="1" applyAlignment="1" applyProtection="1">
      <alignment horizontal="right"/>
      <protection locked="0"/>
    </xf>
    <xf numFmtId="165" fontId="16" fillId="0" borderId="4" xfId="2" applyNumberFormat="1" applyFont="1" applyBorder="1" applyAlignment="1">
      <alignment horizontal="right"/>
    </xf>
    <xf numFmtId="165" fontId="15" fillId="0" borderId="4" xfId="2" applyNumberFormat="1" applyFont="1" applyBorder="1" applyAlignment="1">
      <alignment horizontal="right"/>
    </xf>
    <xf numFmtId="0" fontId="17" fillId="0" borderId="0" xfId="2" applyFont="1" applyProtection="1">
      <protection locked="0"/>
    </xf>
    <xf numFmtId="0" fontId="24" fillId="0" borderId="1" xfId="2" applyFont="1" applyBorder="1"/>
    <xf numFmtId="0" fontId="17" fillId="0" borderId="1" xfId="2" applyFont="1" applyBorder="1"/>
    <xf numFmtId="0" fontId="14" fillId="0" borderId="0" xfId="2" applyProtection="1">
      <protection locked="0"/>
    </xf>
    <xf numFmtId="0" fontId="16" fillId="0" borderId="0" xfId="2" applyFont="1" applyAlignment="1">
      <alignment horizontal="right"/>
    </xf>
    <xf numFmtId="0" fontId="22" fillId="0" borderId="0" xfId="2" applyFont="1" applyAlignment="1">
      <alignment horizontal="right"/>
    </xf>
    <xf numFmtId="0" fontId="26" fillId="0" borderId="0" xfId="2" applyFont="1" applyProtection="1">
      <protection locked="0"/>
    </xf>
    <xf numFmtId="0" fontId="15" fillId="0" borderId="0" xfId="2" applyFont="1" applyAlignment="1" applyProtection="1">
      <alignment horizontal="right"/>
      <protection locked="0"/>
    </xf>
    <xf numFmtId="0" fontId="14" fillId="0" borderId="0" xfId="2" applyAlignment="1" applyProtection="1">
      <alignment horizontal="center"/>
      <protection locked="0"/>
    </xf>
    <xf numFmtId="0" fontId="14" fillId="0" borderId="0" xfId="2"/>
    <xf numFmtId="164" fontId="15" fillId="0" borderId="0" xfId="2" applyNumberFormat="1" applyFont="1"/>
    <xf numFmtId="165" fontId="15" fillId="0" borderId="0" xfId="2" applyNumberFormat="1" applyFont="1"/>
    <xf numFmtId="165" fontId="15" fillId="0" borderId="0" xfId="2" applyNumberFormat="1" applyFont="1" applyAlignment="1">
      <alignment horizontal="left"/>
    </xf>
    <xf numFmtId="0" fontId="25" fillId="0" borderId="0" xfId="2" applyFont="1"/>
    <xf numFmtId="0" fontId="14" fillId="0" borderId="0" xfId="2" applyAlignment="1">
      <alignment horizontal="center"/>
    </xf>
    <xf numFmtId="0" fontId="25" fillId="0" borderId="0" xfId="2" applyFont="1" applyAlignment="1">
      <alignment horizontal="center"/>
    </xf>
    <xf numFmtId="0" fontId="0" fillId="0" borderId="1" xfId="2" applyFont="1" applyBorder="1"/>
    <xf numFmtId="165" fontId="16" fillId="0" borderId="0" xfId="2" applyNumberFormat="1" applyFont="1" applyAlignment="1">
      <alignment horizontal="right"/>
    </xf>
    <xf numFmtId="165" fontId="17" fillId="0" borderId="0" xfId="2" applyNumberFormat="1" applyFont="1" applyAlignment="1" applyProtection="1">
      <alignment horizontal="left"/>
      <protection locked="0"/>
    </xf>
    <xf numFmtId="165" fontId="15" fillId="0" borderId="0" xfId="2" applyNumberFormat="1" applyFont="1" applyAlignment="1" applyProtection="1">
      <alignment horizontal="right"/>
      <protection locked="0"/>
    </xf>
    <xf numFmtId="165" fontId="15" fillId="0" borderId="0" xfId="2" applyNumberFormat="1" applyFont="1" applyAlignment="1">
      <alignment horizontal="right"/>
    </xf>
    <xf numFmtId="165" fontId="14" fillId="0" borderId="0" xfId="2" applyNumberFormat="1"/>
    <xf numFmtId="165" fontId="15" fillId="0" borderId="0" xfId="2" applyNumberFormat="1" applyFont="1" applyAlignment="1">
      <alignment horizontal="center"/>
    </xf>
    <xf numFmtId="165" fontId="18" fillId="0" borderId="0" xfId="2" applyNumberFormat="1" applyFont="1"/>
    <xf numFmtId="165" fontId="18" fillId="0" borderId="0" xfId="2" applyNumberFormat="1" applyFont="1" applyAlignment="1">
      <alignment horizontal="center"/>
    </xf>
    <xf numFmtId="165" fontId="23" fillId="0" borderId="1" xfId="2" applyNumberFormat="1" applyFont="1" applyBorder="1" applyAlignment="1" applyProtection="1">
      <alignment horizontal="right"/>
      <protection locked="0"/>
    </xf>
    <xf numFmtId="165" fontId="16" fillId="0" borderId="6" xfId="2" applyNumberFormat="1" applyFont="1" applyBorder="1" applyAlignment="1">
      <alignment horizontal="right"/>
    </xf>
    <xf numFmtId="165" fontId="15" fillId="0" borderId="6" xfId="2" applyNumberFormat="1" applyFont="1" applyBorder="1" applyAlignment="1">
      <alignment horizontal="right"/>
    </xf>
    <xf numFmtId="0" fontId="14" fillId="0" borderId="0" xfId="2" applyAlignment="1" applyProtection="1">
      <alignment horizontal="right"/>
      <protection locked="0"/>
    </xf>
    <xf numFmtId="165" fontId="17" fillId="0" borderId="0" xfId="2" applyNumberFormat="1" applyFont="1" applyAlignment="1" applyProtection="1">
      <alignment horizontal="right"/>
      <protection locked="0"/>
    </xf>
    <xf numFmtId="165" fontId="14" fillId="0" borderId="0" xfId="2" applyNumberFormat="1" applyProtection="1">
      <protection locked="0"/>
    </xf>
    <xf numFmtId="165" fontId="14" fillId="0" borderId="0" xfId="2" applyNumberFormat="1" applyAlignment="1" applyProtection="1">
      <alignment horizontal="center"/>
      <protection locked="0"/>
    </xf>
    <xf numFmtId="0" fontId="0" fillId="0" borderId="0" xfId="2" applyFont="1" applyProtection="1">
      <protection locked="0"/>
    </xf>
    <xf numFmtId="0" fontId="16" fillId="0" borderId="0" xfId="2" applyFont="1" applyProtection="1">
      <protection locked="0"/>
    </xf>
    <xf numFmtId="164" fontId="15" fillId="0" borderId="0" xfId="2" applyNumberFormat="1" applyFont="1" applyProtection="1">
      <protection locked="0"/>
    </xf>
    <xf numFmtId="164" fontId="15" fillId="0" borderId="0" xfId="2" quotePrefix="1" applyNumberFormat="1" applyFont="1" applyAlignment="1" applyProtection="1">
      <alignment horizontal="left"/>
      <protection locked="0"/>
    </xf>
    <xf numFmtId="164" fontId="16" fillId="0" borderId="0" xfId="2" applyNumberFormat="1" applyFont="1"/>
    <xf numFmtId="3" fontId="16" fillId="0" borderId="0" xfId="2" applyNumberFormat="1" applyFont="1"/>
    <xf numFmtId="3" fontId="23" fillId="0" borderId="0" xfId="2" applyNumberFormat="1" applyFont="1" applyProtection="1">
      <protection locked="0"/>
    </xf>
    <xf numFmtId="164" fontId="18" fillId="0" borderId="0" xfId="2" applyNumberFormat="1" applyFont="1" applyProtection="1">
      <protection locked="0"/>
    </xf>
    <xf numFmtId="164" fontId="16" fillId="0" borderId="0" xfId="2" applyNumberFormat="1" applyFont="1" applyProtection="1">
      <protection locked="0"/>
    </xf>
    <xf numFmtId="3" fontId="18" fillId="0" borderId="0" xfId="2" applyNumberFormat="1" applyFont="1" applyProtection="1">
      <protection locked="0"/>
    </xf>
    <xf numFmtId="3" fontId="16" fillId="0" borderId="0" xfId="2" applyNumberFormat="1" applyFont="1" applyProtection="1">
      <protection locked="0"/>
    </xf>
    <xf numFmtId="0" fontId="19" fillId="0" borderId="0" xfId="2" applyFont="1"/>
    <xf numFmtId="164" fontId="15" fillId="0" borderId="0" xfId="2" applyNumberFormat="1" applyFont="1" applyAlignment="1">
      <alignment horizontal="left"/>
    </xf>
    <xf numFmtId="0" fontId="15" fillId="0" borderId="0" xfId="2" applyFont="1" applyAlignment="1">
      <alignment horizontal="left"/>
    </xf>
    <xf numFmtId="0" fontId="15" fillId="0" borderId="0" xfId="2" quotePrefix="1" applyFont="1" applyAlignment="1">
      <alignment horizontal="left"/>
    </xf>
    <xf numFmtId="164" fontId="23" fillId="0" borderId="0" xfId="2" applyNumberFormat="1" applyFont="1" applyProtection="1">
      <protection locked="0"/>
    </xf>
    <xf numFmtId="164" fontId="16" fillId="0" borderId="0" xfId="2" applyNumberFormat="1" applyFont="1" applyAlignment="1">
      <alignment horizontal="right"/>
    </xf>
    <xf numFmtId="164" fontId="15" fillId="0" borderId="0" xfId="2" applyNumberFormat="1" applyFont="1" applyAlignment="1">
      <alignment horizontal="right"/>
    </xf>
    <xf numFmtId="164" fontId="16" fillId="0" borderId="6" xfId="2" applyNumberFormat="1" applyFont="1" applyBorder="1"/>
    <xf numFmtId="164" fontId="18" fillId="0" borderId="0" xfId="2" applyNumberFormat="1" applyFont="1"/>
    <xf numFmtId="0" fontId="0" fillId="0" borderId="0" xfId="0" applyProtection="1">
      <protection locked="0"/>
    </xf>
    <xf numFmtId="0" fontId="35" fillId="0" borderId="0" xfId="2" applyFont="1"/>
    <xf numFmtId="164" fontId="15" fillId="0" borderId="6" xfId="2" applyNumberFormat="1" applyFont="1" applyBorder="1"/>
    <xf numFmtId="165" fontId="15" fillId="0" borderId="0" xfId="2" applyNumberFormat="1" applyFont="1" applyProtection="1">
      <protection locked="0"/>
    </xf>
    <xf numFmtId="3" fontId="15" fillId="0" borderId="0" xfId="2" applyNumberFormat="1" applyFont="1" applyProtection="1">
      <protection locked="0"/>
    </xf>
    <xf numFmtId="0" fontId="14" fillId="0" borderId="0" xfId="2" quotePrefix="1" applyProtection="1">
      <protection locked="0"/>
    </xf>
    <xf numFmtId="3" fontId="14" fillId="0" borderId="0" xfId="2" applyNumberFormat="1" applyProtection="1">
      <protection locked="0"/>
    </xf>
    <xf numFmtId="3" fontId="17" fillId="0" borderId="0" xfId="2" applyNumberFormat="1" applyFont="1" applyProtection="1">
      <protection locked="0"/>
    </xf>
    <xf numFmtId="3" fontId="14" fillId="0" borderId="0" xfId="2" applyNumberFormat="1"/>
    <xf numFmtId="3" fontId="17" fillId="0" borderId="0" xfId="2" applyNumberFormat="1" applyFont="1"/>
    <xf numFmtId="0" fontId="17" fillId="0" borderId="0" xfId="2" quotePrefix="1" applyFont="1" applyAlignment="1">
      <alignment horizontal="left"/>
    </xf>
    <xf numFmtId="165" fontId="16" fillId="0" borderId="0" xfId="2" quotePrefix="1" applyNumberFormat="1" applyFont="1" applyAlignment="1">
      <alignment horizontal="right"/>
    </xf>
    <xf numFmtId="165" fontId="18" fillId="0" borderId="0" xfId="2" applyNumberFormat="1" applyFont="1" applyAlignment="1" applyProtection="1">
      <alignment horizontal="center"/>
      <protection locked="0"/>
    </xf>
    <xf numFmtId="165" fontId="18" fillId="0" borderId="0" xfId="2" applyNumberFormat="1" applyFont="1" applyProtection="1">
      <protection locked="0"/>
    </xf>
    <xf numFmtId="164" fontId="18" fillId="0" borderId="0" xfId="2" applyNumberFormat="1" applyFont="1" applyAlignment="1">
      <alignment horizontal="right"/>
    </xf>
    <xf numFmtId="164" fontId="23" fillId="0" borderId="0" xfId="2" applyNumberFormat="1" applyFont="1" applyAlignment="1" applyProtection="1">
      <alignment horizontal="right"/>
      <protection locked="0"/>
    </xf>
    <xf numFmtId="0" fontId="16" fillId="0" borderId="0" xfId="2" quotePrefix="1" applyFont="1" applyAlignment="1" applyProtection="1">
      <alignment horizontal="right"/>
      <protection locked="0"/>
    </xf>
    <xf numFmtId="164" fontId="18" fillId="0" borderId="0" xfId="2" applyNumberFormat="1" applyFont="1" applyAlignment="1" applyProtection="1">
      <alignment horizontal="right"/>
      <protection locked="0"/>
    </xf>
    <xf numFmtId="0" fontId="18" fillId="0" borderId="0" xfId="2" applyFont="1" applyAlignment="1" applyProtection="1">
      <alignment horizontal="right"/>
      <protection locked="0"/>
    </xf>
    <xf numFmtId="0" fontId="16" fillId="0" borderId="0" xfId="0" applyFont="1"/>
    <xf numFmtId="165" fontId="14" fillId="0" borderId="0" xfId="2" applyNumberFormat="1" applyAlignment="1">
      <alignment horizontal="centerContinuous"/>
    </xf>
    <xf numFmtId="165" fontId="15" fillId="0" borderId="0" xfId="2" applyNumberFormat="1" applyFont="1" applyAlignment="1">
      <alignment horizontal="centerContinuous"/>
    </xf>
    <xf numFmtId="0" fontId="16" fillId="0" borderId="0" xfId="2" applyFont="1" applyAlignment="1" applyProtection="1">
      <alignment horizontal="centerContinuous"/>
      <protection locked="0"/>
    </xf>
    <xf numFmtId="0" fontId="15" fillId="0" borderId="0" xfId="2" applyFont="1" applyAlignment="1" applyProtection="1">
      <alignment horizontal="centerContinuous"/>
      <protection locked="0"/>
    </xf>
    <xf numFmtId="165" fontId="21" fillId="0" borderId="0" xfId="2" applyNumberFormat="1" applyFont="1" applyProtection="1">
      <protection locked="0"/>
    </xf>
    <xf numFmtId="165" fontId="21" fillId="0" borderId="0" xfId="2" applyNumberFormat="1" applyFont="1"/>
    <xf numFmtId="165" fontId="23" fillId="0" borderId="0" xfId="2" applyNumberFormat="1" applyFont="1" applyProtection="1">
      <protection locked="0"/>
    </xf>
    <xf numFmtId="165" fontId="16" fillId="0" borderId="0" xfId="2" applyNumberFormat="1" applyFont="1"/>
    <xf numFmtId="165" fontId="16" fillId="0" borderId="0" xfId="2" applyNumberFormat="1" applyFont="1" applyAlignment="1" applyProtection="1">
      <alignment horizontal="right"/>
      <protection locked="0"/>
    </xf>
    <xf numFmtId="0" fontId="15" fillId="0" borderId="0" xfId="2" quotePrefix="1" applyFont="1" applyAlignment="1" applyProtection="1">
      <alignment horizontal="left"/>
      <protection locked="0"/>
    </xf>
    <xf numFmtId="0" fontId="16" fillId="0" borderId="0" xfId="2" quotePrefix="1" applyFont="1" applyAlignment="1">
      <alignment horizontal="left"/>
    </xf>
    <xf numFmtId="170" fontId="16" fillId="0" borderId="0" xfId="2" applyNumberFormat="1" applyFont="1"/>
    <xf numFmtId="171" fontId="15" fillId="0" borderId="0" xfId="2" applyNumberFormat="1" applyFont="1"/>
    <xf numFmtId="170" fontId="15" fillId="0" borderId="0" xfId="2" applyNumberFormat="1" applyFont="1"/>
    <xf numFmtId="171" fontId="16" fillId="0" borderId="0" xfId="2" applyNumberFormat="1" applyFont="1"/>
    <xf numFmtId="0" fontId="16" fillId="0" borderId="0" xfId="2" quotePrefix="1" applyFont="1" applyAlignment="1">
      <alignment horizontal="right"/>
    </xf>
    <xf numFmtId="0" fontId="15" fillId="0" borderId="0" xfId="2" quotePrefix="1" applyFont="1" applyAlignment="1">
      <alignment horizontal="right"/>
    </xf>
    <xf numFmtId="3" fontId="23" fillId="0" borderId="0" xfId="2" quotePrefix="1" applyNumberFormat="1" applyFont="1" applyAlignment="1">
      <alignment horizontal="right"/>
    </xf>
    <xf numFmtId="3" fontId="23" fillId="0" borderId="0" xfId="2" quotePrefix="1" applyNumberFormat="1" applyFont="1" applyAlignment="1" applyProtection="1">
      <alignment horizontal="right"/>
      <protection locked="0"/>
    </xf>
    <xf numFmtId="164" fontId="14" fillId="0" borderId="0" xfId="2" applyNumberFormat="1"/>
    <xf numFmtId="165" fontId="15" fillId="0" borderId="1" xfId="2" applyNumberFormat="1" applyFont="1" applyBorder="1"/>
    <xf numFmtId="165" fontId="14" fillId="0" borderId="0" xfId="2" applyNumberFormat="1" applyAlignment="1">
      <alignment horizontal="right"/>
    </xf>
    <xf numFmtId="0" fontId="35" fillId="0" borderId="0" xfId="2" applyFont="1" applyProtection="1">
      <protection locked="0"/>
    </xf>
    <xf numFmtId="0" fontId="24" fillId="0" borderId="0" xfId="2" applyFont="1"/>
    <xf numFmtId="168" fontId="16" fillId="0" borderId="0" xfId="2" applyNumberFormat="1" applyFont="1" applyAlignment="1">
      <alignment vertical="top"/>
    </xf>
    <xf numFmtId="169" fontId="36" fillId="0" borderId="0" xfId="2" applyNumberFormat="1" applyFont="1" applyAlignment="1">
      <alignment horizontal="left" vertical="top" wrapText="1"/>
    </xf>
    <xf numFmtId="168" fontId="16" fillId="0" borderId="0" xfId="2" applyNumberFormat="1" applyFont="1" applyAlignment="1">
      <alignment horizontal="left"/>
    </xf>
    <xf numFmtId="165" fontId="34" fillId="0" borderId="0" xfId="2" applyNumberFormat="1" applyFont="1"/>
    <xf numFmtId="165" fontId="16" fillId="0" borderId="0" xfId="2" applyNumberFormat="1" applyFont="1" applyAlignment="1">
      <alignment vertical="top" wrapText="1"/>
    </xf>
    <xf numFmtId="168" fontId="15" fillId="0" borderId="0" xfId="2" applyNumberFormat="1" applyFont="1" applyAlignment="1">
      <alignment horizontal="left" indent="2"/>
    </xf>
    <xf numFmtId="165" fontId="15" fillId="0" borderId="0" xfId="2" applyNumberFormat="1" applyFont="1" applyAlignment="1">
      <alignment vertical="top" wrapText="1"/>
    </xf>
    <xf numFmtId="168" fontId="15" fillId="0" borderId="0" xfId="2" applyNumberFormat="1" applyFont="1" applyAlignment="1">
      <alignment horizontal="left" vertical="top" wrapText="1" indent="2"/>
    </xf>
    <xf numFmtId="165" fontId="15" fillId="0" borderId="6" xfId="2" applyNumberFormat="1" applyFont="1" applyBorder="1"/>
    <xf numFmtId="165" fontId="16" fillId="0" borderId="6" xfId="2" applyNumberFormat="1" applyFont="1" applyBorder="1"/>
    <xf numFmtId="0" fontId="39" fillId="0" borderId="0" xfId="2" applyFont="1"/>
    <xf numFmtId="0" fontId="15" fillId="0" borderId="0" xfId="2" applyFont="1" applyAlignment="1">
      <alignment wrapText="1"/>
    </xf>
    <xf numFmtId="165" fontId="16" fillId="0" borderId="7" xfId="2" applyNumberFormat="1" applyFont="1" applyBorder="1"/>
    <xf numFmtId="165" fontId="16" fillId="0" borderId="4" xfId="2" applyNumberFormat="1" applyFont="1" applyBorder="1"/>
    <xf numFmtId="165" fontId="16" fillId="0" borderId="1" xfId="2" applyNumberFormat="1" applyFont="1" applyBorder="1"/>
    <xf numFmtId="165" fontId="16" fillId="0" borderId="0" xfId="2" applyNumberFormat="1" applyFont="1" applyProtection="1">
      <protection locked="0"/>
    </xf>
    <xf numFmtId="165" fontId="23" fillId="0" borderId="0" xfId="2" applyNumberFormat="1" applyFont="1"/>
    <xf numFmtId="0" fontId="15" fillId="0" borderId="0" xfId="0" applyFont="1"/>
    <xf numFmtId="0" fontId="14" fillId="0" borderId="0" xfId="0" applyFont="1"/>
    <xf numFmtId="16" fontId="15" fillId="0" borderId="0" xfId="2" quotePrefix="1" applyNumberFormat="1" applyFont="1" applyAlignment="1">
      <alignment horizontal="right"/>
    </xf>
    <xf numFmtId="0" fontId="41" fillId="0" borderId="0" xfId="2" applyFont="1"/>
    <xf numFmtId="165" fontId="41" fillId="0" borderId="0" xfId="2" applyNumberFormat="1" applyFont="1" applyAlignment="1">
      <alignment horizontal="centerContinuous"/>
    </xf>
    <xf numFmtId="165" fontId="16" fillId="0" borderId="0" xfId="2" applyNumberFormat="1" applyFont="1" applyAlignment="1" applyProtection="1">
      <alignment horizontal="center"/>
      <protection locked="0"/>
    </xf>
    <xf numFmtId="165" fontId="17" fillId="0" borderId="0" xfId="2" applyNumberFormat="1" applyFont="1" applyAlignment="1">
      <alignment horizontal="left"/>
    </xf>
    <xf numFmtId="165" fontId="23" fillId="0" borderId="0" xfId="2" applyNumberFormat="1" applyFont="1" applyAlignment="1">
      <alignment horizontal="right"/>
    </xf>
    <xf numFmtId="165" fontId="16" fillId="0" borderId="1" xfId="2" applyNumberFormat="1" applyFont="1" applyBorder="1" applyAlignment="1">
      <alignment horizontal="right"/>
    </xf>
    <xf numFmtId="165" fontId="15" fillId="0" borderId="1" xfId="2" applyNumberFormat="1" applyFont="1" applyBorder="1" applyAlignment="1">
      <alignment horizontal="right"/>
    </xf>
    <xf numFmtId="165" fontId="15" fillId="0" borderId="2" xfId="3" applyNumberFormat="1" applyFont="1" applyBorder="1"/>
    <xf numFmtId="165" fontId="15" fillId="0" borderId="0" xfId="3" applyNumberFormat="1" applyFont="1"/>
    <xf numFmtId="165" fontId="15" fillId="0" borderId="2" xfId="3" applyNumberFormat="1" applyFont="1" applyBorder="1" applyAlignment="1">
      <alignment horizontal="center"/>
    </xf>
    <xf numFmtId="165" fontId="15" fillId="0" borderId="0" xfId="3" applyNumberFormat="1" applyFont="1" applyAlignment="1">
      <alignment horizontal="center"/>
    </xf>
    <xf numFmtId="0" fontId="17" fillId="0" borderId="0" xfId="3" quotePrefix="1" applyFont="1" applyAlignment="1">
      <alignment horizontal="left"/>
    </xf>
    <xf numFmtId="0" fontId="27" fillId="0" borderId="0" xfId="3"/>
    <xf numFmtId="0" fontId="15" fillId="0" borderId="0" xfId="3" applyFont="1"/>
    <xf numFmtId="0" fontId="16" fillId="0" borderId="0" xfId="3" quotePrefix="1" applyFont="1" applyAlignment="1">
      <alignment horizontal="left"/>
    </xf>
    <xf numFmtId="0" fontId="37" fillId="0" borderId="0" xfId="3" applyFont="1"/>
    <xf numFmtId="0" fontId="36" fillId="0" borderId="0" xfId="3" applyFont="1" applyAlignment="1">
      <alignment horizontal="left"/>
    </xf>
    <xf numFmtId="0" fontId="16" fillId="0" borderId="0" xfId="3" applyFont="1"/>
    <xf numFmtId="0" fontId="27" fillId="0" borderId="0" xfId="3" applyProtection="1">
      <protection locked="0"/>
    </xf>
    <xf numFmtId="0" fontId="15" fillId="0" borderId="0" xfId="3" applyFont="1" applyAlignment="1">
      <alignment horizontal="left"/>
    </xf>
    <xf numFmtId="0" fontId="16" fillId="0" borderId="0" xfId="3" applyFont="1" applyProtection="1">
      <protection locked="0"/>
    </xf>
    <xf numFmtId="0" fontId="16" fillId="0" borderId="0" xfId="2" quotePrefix="1" applyFont="1" applyAlignment="1">
      <alignment horizontal="center"/>
    </xf>
    <xf numFmtId="0" fontId="15" fillId="0" borderId="0" xfId="2" quotePrefix="1" applyFont="1" applyAlignment="1">
      <alignment horizontal="center"/>
    </xf>
    <xf numFmtId="165" fontId="45" fillId="0" borderId="0" xfId="2" applyNumberFormat="1" applyFont="1"/>
    <xf numFmtId="0" fontId="0" fillId="0" borderId="0" xfId="0" applyAlignment="1">
      <alignment horizontal="right"/>
    </xf>
    <xf numFmtId="3" fontId="18" fillId="0" borderId="0" xfId="2" applyNumberFormat="1" applyFont="1" applyAlignment="1">
      <alignment horizontal="right"/>
    </xf>
    <xf numFmtId="3" fontId="14" fillId="0" borderId="0" xfId="2" applyNumberFormat="1" applyAlignment="1" applyProtection="1">
      <alignment horizontal="right"/>
      <protection locked="0"/>
    </xf>
    <xf numFmtId="164" fontId="15" fillId="0" borderId="0" xfId="2" applyNumberFormat="1" applyFont="1" applyAlignment="1">
      <alignment horizontal="center"/>
    </xf>
    <xf numFmtId="164" fontId="46" fillId="0" borderId="0" xfId="2" applyNumberFormat="1" applyFont="1"/>
    <xf numFmtId="164" fontId="16" fillId="0" borderId="0" xfId="2" quotePrefix="1" applyNumberFormat="1" applyFont="1" applyAlignment="1">
      <alignment horizontal="right"/>
    </xf>
    <xf numFmtId="0" fontId="16" fillId="0" borderId="0" xfId="2" quotePrefix="1" applyFont="1"/>
    <xf numFmtId="0" fontId="15" fillId="0" borderId="0" xfId="2" quotePrefix="1" applyFont="1"/>
    <xf numFmtId="1" fontId="47" fillId="0" borderId="0" xfId="2" applyNumberFormat="1" applyFont="1"/>
    <xf numFmtId="3" fontId="18" fillId="0" borderId="0" xfId="2" applyNumberFormat="1" applyFont="1"/>
    <xf numFmtId="3" fontId="15" fillId="0" borderId="0" xfId="2" applyNumberFormat="1" applyFont="1"/>
    <xf numFmtId="164" fontId="35" fillId="0" borderId="0" xfId="2" applyNumberFormat="1" applyFont="1" applyProtection="1">
      <protection locked="0"/>
    </xf>
    <xf numFmtId="164" fontId="18" fillId="0" borderId="0" xfId="2" quotePrefix="1" applyNumberFormat="1" applyFont="1" applyAlignment="1" applyProtection="1">
      <alignment horizontal="center"/>
      <protection locked="0"/>
    </xf>
    <xf numFmtId="165" fontId="40" fillId="0" borderId="0" xfId="2" applyNumberFormat="1" applyFont="1" applyAlignment="1">
      <alignment horizontal="left"/>
    </xf>
    <xf numFmtId="165" fontId="15" fillId="0" borderId="4" xfId="2" applyNumberFormat="1" applyFont="1" applyBorder="1"/>
    <xf numFmtId="165" fontId="16" fillId="0" borderId="0" xfId="2" applyNumberFormat="1" applyFont="1" applyAlignment="1">
      <alignment horizontal="center"/>
    </xf>
    <xf numFmtId="3" fontId="0" fillId="0" borderId="0" xfId="2" applyNumberFormat="1" applyFont="1" applyProtection="1">
      <protection locked="0"/>
    </xf>
    <xf numFmtId="164" fontId="16" fillId="0" borderId="0" xfId="2" applyNumberFormat="1" applyFont="1" applyAlignment="1" applyProtection="1">
      <alignment horizontal="right"/>
      <protection locked="0"/>
    </xf>
    <xf numFmtId="164" fontId="15" fillId="0" borderId="0" xfId="2" applyNumberFormat="1" applyFont="1" applyAlignment="1" applyProtection="1">
      <alignment horizontal="right"/>
      <protection locked="0"/>
    </xf>
    <xf numFmtId="1" fontId="15" fillId="0" borderId="0" xfId="2" quotePrefix="1" applyNumberFormat="1" applyFont="1" applyAlignment="1" applyProtection="1">
      <alignment horizontal="right"/>
      <protection locked="0"/>
    </xf>
    <xf numFmtId="16" fontId="16" fillId="0" borderId="0" xfId="2" quotePrefix="1" applyNumberFormat="1" applyFont="1" applyAlignment="1">
      <alignment horizontal="right"/>
    </xf>
    <xf numFmtId="0" fontId="44" fillId="0" borderId="0" xfId="2" applyFont="1"/>
    <xf numFmtId="0" fontId="49" fillId="0" borderId="0" xfId="2" applyFont="1"/>
    <xf numFmtId="168" fontId="15" fillId="0" borderId="0" xfId="5" applyNumberFormat="1" applyFont="1" applyAlignment="1">
      <alignment horizontal="right"/>
    </xf>
    <xf numFmtId="168" fontId="15" fillId="0" borderId="0" xfId="5" applyNumberFormat="1" applyFont="1" applyAlignment="1" applyProtection="1">
      <alignment horizontal="right"/>
      <protection locked="0"/>
    </xf>
    <xf numFmtId="0" fontId="51" fillId="0" borderId="0" xfId="2" applyFont="1" applyAlignment="1">
      <alignment horizontal="left" indent="2"/>
    </xf>
    <xf numFmtId="0" fontId="16" fillId="0" borderId="0" xfId="2" applyFont="1" applyAlignment="1">
      <alignment horizontal="left" indent="2"/>
    </xf>
    <xf numFmtId="165" fontId="16" fillId="0" borderId="0" xfId="2" quotePrefix="1" applyNumberFormat="1" applyFont="1" applyAlignment="1" applyProtection="1">
      <alignment horizontal="right"/>
      <protection locked="0"/>
    </xf>
    <xf numFmtId="0" fontId="40" fillId="0" borderId="0" xfId="2" applyFont="1"/>
    <xf numFmtId="165" fontId="15" fillId="0" borderId="1" xfId="2" applyNumberFormat="1" applyFont="1" applyBorder="1" applyProtection="1">
      <protection locked="0"/>
    </xf>
    <xf numFmtId="0" fontId="15" fillId="0" borderId="0" xfId="2" applyFont="1" applyAlignment="1">
      <alignment vertical="top"/>
    </xf>
    <xf numFmtId="3" fontId="16" fillId="0" borderId="0" xfId="0" applyNumberFormat="1" applyFont="1"/>
    <xf numFmtId="0" fontId="0" fillId="0" borderId="1" xfId="0" applyBorder="1"/>
    <xf numFmtId="0" fontId="15" fillId="0" borderId="0" xfId="6" applyFont="1" applyAlignment="1">
      <alignment vertical="top" wrapText="1"/>
    </xf>
    <xf numFmtId="0" fontId="14" fillId="0" borderId="0" xfId="6"/>
    <xf numFmtId="0" fontId="16" fillId="0" borderId="0" xfId="6" applyFont="1" applyAlignment="1">
      <alignment horizontal="right" vertical="center" wrapText="1"/>
    </xf>
    <xf numFmtId="173" fontId="57" fillId="0" borderId="0" xfId="6" applyNumberFormat="1" applyFont="1" applyProtection="1">
      <protection locked="0"/>
    </xf>
    <xf numFmtId="0" fontId="15" fillId="0" borderId="0" xfId="6" applyFont="1"/>
    <xf numFmtId="173" fontId="15" fillId="0" borderId="0" xfId="6" applyNumberFormat="1" applyFont="1" applyProtection="1">
      <protection locked="0"/>
    </xf>
    <xf numFmtId="0" fontId="16" fillId="0" borderId="0" xfId="6" applyFont="1" applyAlignment="1">
      <alignment vertical="center" wrapText="1"/>
    </xf>
    <xf numFmtId="0" fontId="15" fillId="0" borderId="1" xfId="2" applyFont="1" applyBorder="1"/>
    <xf numFmtId="0" fontId="16" fillId="0" borderId="0" xfId="6" applyFont="1" applyAlignment="1">
      <alignment horizontal="center" vertical="center" wrapText="1"/>
    </xf>
    <xf numFmtId="0" fontId="14" fillId="0" borderId="0" xfId="6" applyAlignment="1">
      <alignment horizontal="center"/>
    </xf>
    <xf numFmtId="168" fontId="15" fillId="0" borderId="0" xfId="5" quotePrefix="1" applyNumberFormat="1" applyFont="1" applyAlignment="1">
      <alignment horizontal="right"/>
    </xf>
    <xf numFmtId="168" fontId="18" fillId="0" borderId="0" xfId="5" applyNumberFormat="1" applyFont="1" applyAlignment="1" applyProtection="1">
      <alignment horizontal="right"/>
      <protection locked="0"/>
    </xf>
    <xf numFmtId="166" fontId="23" fillId="0" borderId="0" xfId="2" applyNumberFormat="1" applyFont="1" applyProtection="1">
      <protection locked="0"/>
    </xf>
    <xf numFmtId="0" fontId="60" fillId="0" borderId="0" xfId="2" applyFont="1" applyProtection="1">
      <protection locked="0"/>
    </xf>
    <xf numFmtId="0" fontId="61" fillId="0" borderId="0" xfId="2" applyFont="1" applyProtection="1">
      <protection locked="0"/>
    </xf>
    <xf numFmtId="165" fontId="18" fillId="0" borderId="0" xfId="2" applyNumberFormat="1" applyFont="1" applyAlignment="1" applyProtection="1">
      <alignment horizontal="right"/>
      <protection locked="0"/>
    </xf>
    <xf numFmtId="0" fontId="15" fillId="0" borderId="0" xfId="2" applyFont="1" applyAlignment="1" applyProtection="1">
      <alignment horizontal="left" vertical="top" indent="2"/>
      <protection locked="0"/>
    </xf>
    <xf numFmtId="3" fontId="23" fillId="0" borderId="0" xfId="2" applyNumberFormat="1" applyFont="1" applyAlignment="1">
      <alignment horizontal="right"/>
    </xf>
    <xf numFmtId="0" fontId="0" fillId="0" borderId="0" xfId="0" applyAlignment="1">
      <alignment horizontal="center"/>
    </xf>
    <xf numFmtId="0" fontId="16" fillId="0" borderId="0" xfId="6" applyFont="1"/>
    <xf numFmtId="0" fontId="54" fillId="0" borderId="0" xfId="0" applyFont="1" applyAlignment="1" applyProtection="1">
      <alignment horizontal="left" vertical="center" readingOrder="1"/>
      <protection locked="0"/>
    </xf>
    <xf numFmtId="0" fontId="53" fillId="0" borderId="0" xfId="0" applyFont="1" applyAlignment="1" applyProtection="1">
      <alignment horizontal="left" vertical="center" readingOrder="1"/>
      <protection locked="0"/>
    </xf>
    <xf numFmtId="0" fontId="55" fillId="0" borderId="0" xfId="0" applyFont="1" applyProtection="1">
      <protection locked="0"/>
    </xf>
    <xf numFmtId="0" fontId="61" fillId="0" borderId="0" xfId="0" applyFont="1" applyProtection="1">
      <protection locked="0"/>
    </xf>
    <xf numFmtId="168" fontId="31" fillId="0" borderId="0" xfId="2" applyNumberFormat="1" applyFont="1" applyProtection="1">
      <protection locked="0"/>
    </xf>
    <xf numFmtId="166" fontId="15" fillId="0" borderId="0" xfId="2" applyNumberFormat="1" applyFont="1" applyAlignment="1" applyProtection="1">
      <alignment horizontal="right"/>
      <protection locked="0"/>
    </xf>
    <xf numFmtId="0" fontId="61" fillId="0" borderId="0" xfId="0" applyFont="1"/>
    <xf numFmtId="0" fontId="15" fillId="0" borderId="0" xfId="0" applyFont="1" applyAlignment="1">
      <alignment horizontal="left" indent="1"/>
    </xf>
    <xf numFmtId="6" fontId="61" fillId="0" borderId="0" xfId="0" quotePrefix="1" applyNumberFormat="1" applyFont="1" applyAlignment="1">
      <alignment horizontal="left" indent="1"/>
    </xf>
    <xf numFmtId="0" fontId="59" fillId="0" borderId="0" xfId="0" applyFont="1"/>
    <xf numFmtId="165" fontId="15" fillId="0" borderId="0" xfId="2" applyNumberFormat="1" applyFont="1" applyAlignment="1" applyProtection="1">
      <alignment horizontal="left"/>
      <protection locked="0"/>
    </xf>
    <xf numFmtId="0" fontId="15" fillId="0" borderId="0" xfId="2" quotePrefix="1" applyFont="1" applyProtection="1">
      <protection locked="0"/>
    </xf>
    <xf numFmtId="164" fontId="15" fillId="0" borderId="0" xfId="2" quotePrefix="1" applyNumberFormat="1" applyFont="1" applyProtection="1">
      <protection locked="0"/>
    </xf>
    <xf numFmtId="168" fontId="15" fillId="0" borderId="0" xfId="2" applyNumberFormat="1" applyFont="1"/>
    <xf numFmtId="168" fontId="15" fillId="0" borderId="0" xfId="2" applyNumberFormat="1" applyFont="1" applyProtection="1">
      <protection locked="0"/>
    </xf>
    <xf numFmtId="0" fontId="31" fillId="0" borderId="0" xfId="2" applyFont="1" applyAlignment="1" applyProtection="1">
      <alignment horizontal="left" indent="2"/>
      <protection locked="0"/>
    </xf>
    <xf numFmtId="0" fontId="17" fillId="0" borderId="0" xfId="2" applyFont="1" applyAlignment="1" applyProtection="1">
      <alignment horizontal="left" indent="3"/>
      <protection locked="0"/>
    </xf>
    <xf numFmtId="168" fontId="15" fillId="0" borderId="0" xfId="5" applyNumberFormat="1" applyFont="1" applyAlignment="1" applyProtection="1">
      <alignment horizontal="center"/>
      <protection locked="0"/>
    </xf>
    <xf numFmtId="0" fontId="31" fillId="0" borderId="0" xfId="2" applyFont="1" applyAlignment="1" applyProtection="1">
      <alignment horizontal="left" indent="4"/>
      <protection locked="0"/>
    </xf>
    <xf numFmtId="0" fontId="16" fillId="0" borderId="0" xfId="2" applyFont="1" applyAlignment="1" applyProtection="1">
      <alignment horizontal="left" indent="2"/>
      <protection locked="0"/>
    </xf>
    <xf numFmtId="168" fontId="15" fillId="0" borderId="0" xfId="2" applyNumberFormat="1" applyFont="1" applyAlignment="1" applyProtection="1">
      <alignment horizontal="left"/>
      <protection locked="0"/>
    </xf>
    <xf numFmtId="0" fontId="0" fillId="0" borderId="0" xfId="2" applyFont="1" applyAlignment="1" applyProtection="1">
      <alignment horizontal="left"/>
      <protection locked="0"/>
    </xf>
    <xf numFmtId="0" fontId="15" fillId="0" borderId="0" xfId="2" applyFont="1" applyAlignment="1">
      <alignment horizontal="left" indent="2"/>
    </xf>
    <xf numFmtId="168" fontId="15" fillId="0" borderId="0" xfId="5" applyNumberFormat="1" applyFont="1" applyAlignment="1">
      <alignment horizontal="center"/>
    </xf>
    <xf numFmtId="168" fontId="15" fillId="0" borderId="0" xfId="5" applyNumberFormat="1" applyFont="1"/>
    <xf numFmtId="168" fontId="16" fillId="0" borderId="0" xfId="5" quotePrefix="1" applyNumberFormat="1" applyFont="1" applyAlignment="1">
      <alignment horizontal="right"/>
    </xf>
    <xf numFmtId="168" fontId="16" fillId="0" borderId="0" xfId="5" applyNumberFormat="1" applyFont="1" applyAlignment="1">
      <alignment horizontal="right"/>
    </xf>
    <xf numFmtId="0" fontId="15" fillId="0" borderId="0" xfId="2" applyFont="1" applyAlignment="1">
      <alignment horizontal="left" vertical="top" wrapText="1" indent="2"/>
    </xf>
    <xf numFmtId="0" fontId="15" fillId="0" borderId="0" xfId="6" applyFont="1" applyAlignment="1">
      <alignment vertical="top"/>
    </xf>
    <xf numFmtId="0" fontId="60" fillId="0" borderId="0" xfId="2" applyFont="1" applyAlignment="1" applyProtection="1">
      <alignment horizontal="right"/>
      <protection locked="0"/>
    </xf>
    <xf numFmtId="0" fontId="60" fillId="0" borderId="0" xfId="0" applyFont="1" applyProtection="1">
      <protection locked="0"/>
    </xf>
    <xf numFmtId="0" fontId="63" fillId="0" borderId="0" xfId="2" applyFont="1" applyProtection="1">
      <protection locked="0"/>
    </xf>
    <xf numFmtId="0" fontId="15" fillId="0" borderId="0" xfId="14" applyNumberFormat="1" applyFont="1" applyBorder="1" applyAlignment="1" applyProtection="1"/>
    <xf numFmtId="0" fontId="16" fillId="0" borderId="0" xfId="8" applyFont="1"/>
    <xf numFmtId="165" fontId="23" fillId="0" borderId="0" xfId="8" applyNumberFormat="1" applyFont="1" applyProtection="1">
      <protection locked="0"/>
    </xf>
    <xf numFmtId="0" fontId="15" fillId="0" borderId="0" xfId="8" applyFont="1" applyAlignment="1">
      <alignment horizontal="left"/>
    </xf>
    <xf numFmtId="0" fontId="15" fillId="0" borderId="0" xfId="589" applyFont="1"/>
    <xf numFmtId="166" fontId="0" fillId="0" borderId="0" xfId="0" applyNumberFormat="1"/>
    <xf numFmtId="0" fontId="31" fillId="0" borderId="0" xfId="2" applyFont="1"/>
    <xf numFmtId="164" fontId="0" fillId="0" borderId="0" xfId="0" applyNumberFormat="1"/>
    <xf numFmtId="0" fontId="19" fillId="0" borderId="1" xfId="2" applyFont="1" applyBorder="1" applyProtection="1">
      <protection locked="0"/>
    </xf>
    <xf numFmtId="0" fontId="17" fillId="0" borderId="1" xfId="2" applyFont="1" applyBorder="1" applyProtection="1">
      <protection locked="0"/>
    </xf>
    <xf numFmtId="0" fontId="0" fillId="0" borderId="1" xfId="2" applyFont="1" applyBorder="1" applyProtection="1">
      <protection locked="0"/>
    </xf>
    <xf numFmtId="165" fontId="16" fillId="0" borderId="0" xfId="2" applyNumberFormat="1" applyFont="1" applyAlignment="1" applyProtection="1">
      <alignment horizontal="left"/>
      <protection locked="0"/>
    </xf>
    <xf numFmtId="0" fontId="0" fillId="0" borderId="0" xfId="0" applyAlignment="1">
      <alignment wrapText="1"/>
    </xf>
    <xf numFmtId="0" fontId="61" fillId="0" borderId="0" xfId="0" applyFont="1" applyAlignment="1">
      <alignment wrapText="1"/>
    </xf>
    <xf numFmtId="0" fontId="58" fillId="0" borderId="0" xfId="0" applyFont="1"/>
    <xf numFmtId="0" fontId="58" fillId="0" borderId="0" xfId="0" applyFont="1" applyAlignment="1">
      <alignment horizontal="right"/>
    </xf>
    <xf numFmtId="0" fontId="58" fillId="0" borderId="0" xfId="0" applyFont="1" applyAlignment="1">
      <alignment horizontal="right" wrapText="1"/>
    </xf>
    <xf numFmtId="0" fontId="58" fillId="0" borderId="0" xfId="0" applyFont="1" applyAlignment="1">
      <alignment horizontal="center" wrapText="1"/>
    </xf>
    <xf numFmtId="0" fontId="58" fillId="0" borderId="0" xfId="0" applyFont="1" applyAlignment="1">
      <alignment horizontal="center"/>
    </xf>
    <xf numFmtId="0" fontId="21" fillId="0" borderId="0" xfId="0" applyFont="1"/>
    <xf numFmtId="3" fontId="28" fillId="0" borderId="0" xfId="0" applyNumberFormat="1" applyFont="1" applyProtection="1">
      <protection locked="0"/>
    </xf>
    <xf numFmtId="0" fontId="14" fillId="0" borderId="0" xfId="0" applyFont="1" applyProtection="1">
      <protection locked="0"/>
    </xf>
    <xf numFmtId="0" fontId="58" fillId="0" borderId="0" xfId="0" applyFont="1" applyAlignment="1">
      <alignment wrapText="1"/>
    </xf>
    <xf numFmtId="3" fontId="15" fillId="0" borderId="0" xfId="0" applyNumberFormat="1" applyFont="1"/>
    <xf numFmtId="3" fontId="57" fillId="0" borderId="0" xfId="0" applyNumberFormat="1" applyFont="1" applyAlignment="1" applyProtection="1">
      <alignment wrapText="1"/>
      <protection locked="0"/>
    </xf>
    <xf numFmtId="3" fontId="61" fillId="0" borderId="0" xfId="0" applyNumberFormat="1" applyFont="1" applyAlignment="1" applyProtection="1">
      <alignment wrapText="1"/>
      <protection locked="0"/>
    </xf>
    <xf numFmtId="0" fontId="38" fillId="0" borderId="0" xfId="2" applyFont="1" applyProtection="1">
      <protection locked="0"/>
    </xf>
    <xf numFmtId="0" fontId="18" fillId="0" borderId="0" xfId="2" quotePrefix="1" applyFont="1" applyAlignment="1" applyProtection="1">
      <alignment horizontal="center"/>
      <protection locked="0"/>
    </xf>
    <xf numFmtId="3" fontId="18" fillId="0" borderId="0" xfId="2" quotePrefix="1" applyNumberFormat="1" applyFont="1" applyProtection="1">
      <protection locked="0"/>
    </xf>
    <xf numFmtId="0" fontId="15" fillId="0" borderId="0" xfId="0" applyFont="1" applyProtection="1">
      <protection locked="0"/>
    </xf>
    <xf numFmtId="0" fontId="60" fillId="0" borderId="0" xfId="2" applyFont="1"/>
    <xf numFmtId="0" fontId="61" fillId="0" borderId="0" xfId="2" applyFont="1"/>
    <xf numFmtId="0" fontId="15" fillId="0" borderId="0" xfId="0" applyFont="1" applyAlignment="1">
      <alignment vertical="center"/>
    </xf>
    <xf numFmtId="0" fontId="15" fillId="0" borderId="0" xfId="14" applyNumberFormat="1" applyFont="1" applyBorder="1" applyAlignment="1" applyProtection="1">
      <protection locked="0"/>
    </xf>
    <xf numFmtId="1" fontId="47" fillId="0" borderId="0" xfId="2" applyNumberFormat="1" applyFont="1" applyProtection="1">
      <protection locked="0"/>
    </xf>
    <xf numFmtId="172" fontId="23" fillId="0" borderId="0" xfId="1" applyNumberFormat="1" applyFont="1" applyFill="1" applyBorder="1" applyAlignment="1" applyProtection="1">
      <alignment horizontal="right"/>
      <protection locked="0"/>
    </xf>
    <xf numFmtId="172" fontId="35" fillId="0" borderId="0" xfId="1" applyNumberFormat="1" applyFont="1" applyProtection="1">
      <protection locked="0"/>
    </xf>
    <xf numFmtId="0" fontId="44" fillId="0" borderId="0" xfId="2" applyFont="1" applyProtection="1">
      <protection locked="0"/>
    </xf>
    <xf numFmtId="0" fontId="49" fillId="0" borderId="0" xfId="2" applyFont="1" applyProtection="1">
      <protection locked="0"/>
    </xf>
    <xf numFmtId="0" fontId="16" fillId="0" borderId="0" xfId="2" applyFont="1" applyAlignment="1" applyProtection="1">
      <alignment horizontal="left"/>
      <protection locked="0"/>
    </xf>
    <xf numFmtId="0" fontId="15" fillId="0" borderId="0" xfId="2" applyFont="1" applyAlignment="1" applyProtection="1">
      <alignment horizontal="left" vertical="top" wrapText="1" indent="2"/>
      <protection locked="0"/>
    </xf>
    <xf numFmtId="0" fontId="15" fillId="0" borderId="0" xfId="2" applyFont="1" applyAlignment="1">
      <alignment horizontal="left" vertical="top" indent="2"/>
    </xf>
    <xf numFmtId="167" fontId="15" fillId="0" borderId="0" xfId="4" applyNumberFormat="1" applyFont="1"/>
    <xf numFmtId="0" fontId="61" fillId="0" borderId="0" xfId="2" quotePrefix="1" applyFont="1" applyProtection="1">
      <protection locked="0"/>
    </xf>
    <xf numFmtId="0" fontId="40" fillId="0" borderId="0" xfId="2" applyFont="1" applyAlignment="1" applyProtection="1">
      <alignment horizontal="left"/>
      <protection locked="0"/>
    </xf>
    <xf numFmtId="168" fontId="15" fillId="0" borderId="0" xfId="5" applyNumberFormat="1" applyFont="1" applyProtection="1">
      <protection locked="0"/>
    </xf>
    <xf numFmtId="0" fontId="15" fillId="0" borderId="0" xfId="17" applyFont="1" applyAlignment="1" applyProtection="1">
      <alignment horizontal="left"/>
      <protection locked="0"/>
    </xf>
    <xf numFmtId="0" fontId="58" fillId="0" borderId="0" xfId="0" applyFont="1" applyProtection="1">
      <protection locked="0"/>
    </xf>
    <xf numFmtId="16" fontId="61" fillId="0" borderId="0" xfId="0" applyNumberFormat="1" applyFont="1" applyProtection="1">
      <protection locked="0"/>
    </xf>
    <xf numFmtId="16" fontId="58" fillId="0" borderId="0" xfId="0" applyNumberFormat="1" applyFont="1" applyProtection="1">
      <protection locked="0"/>
    </xf>
    <xf numFmtId="0" fontId="37" fillId="0" borderId="0" xfId="3996" applyFont="1" applyProtection="1">
      <protection locked="0"/>
    </xf>
    <xf numFmtId="168" fontId="16" fillId="0" borderId="0" xfId="2" applyNumberFormat="1" applyFont="1" applyAlignment="1" applyProtection="1">
      <alignment horizontal="left"/>
      <protection locked="0"/>
    </xf>
    <xf numFmtId="168" fontId="15" fillId="0" borderId="0" xfId="2" applyNumberFormat="1" applyFont="1" applyAlignment="1" applyProtection="1">
      <alignment horizontal="left" indent="2"/>
      <protection locked="0"/>
    </xf>
    <xf numFmtId="165" fontId="15" fillId="0" borderId="0" xfId="2" applyNumberFormat="1" applyFont="1" applyAlignment="1" applyProtection="1">
      <alignment horizontal="center"/>
      <protection locked="0"/>
    </xf>
    <xf numFmtId="0" fontId="61" fillId="0" borderId="0" xfId="0" applyFont="1" applyAlignment="1">
      <alignment horizontal="right"/>
    </xf>
    <xf numFmtId="3" fontId="61" fillId="0" borderId="0" xfId="0" applyNumberFormat="1" applyFont="1"/>
    <xf numFmtId="3" fontId="22" fillId="0" borderId="0" xfId="2" applyNumberFormat="1" applyFont="1" applyProtection="1">
      <protection locked="0"/>
    </xf>
    <xf numFmtId="0" fontId="60" fillId="0" borderId="0" xfId="0" applyFont="1"/>
    <xf numFmtId="0" fontId="127" fillId="0" borderId="0" xfId="0" applyFont="1" applyAlignment="1">
      <alignment horizontal="left" vertical="center" readingOrder="1"/>
    </xf>
    <xf numFmtId="0" fontId="59" fillId="0" borderId="0" xfId="0" applyFont="1" applyProtection="1">
      <protection locked="0"/>
    </xf>
    <xf numFmtId="0" fontId="53" fillId="0" borderId="0" xfId="0" applyFont="1"/>
    <xf numFmtId="0" fontId="61" fillId="0" borderId="0" xfId="3726" applyFont="1"/>
    <xf numFmtId="0" fontId="58" fillId="0" borderId="0" xfId="3726" applyFont="1" applyAlignment="1">
      <alignment horizontal="center"/>
    </xf>
    <xf numFmtId="165" fontId="39" fillId="0" borderId="0" xfId="2" applyNumberFormat="1" applyFont="1" applyAlignment="1" applyProtection="1">
      <alignment horizontal="left"/>
      <protection locked="0"/>
    </xf>
    <xf numFmtId="0" fontId="16" fillId="0" borderId="0" xfId="710" applyFont="1"/>
    <xf numFmtId="0" fontId="0" fillId="0" borderId="0" xfId="710" applyFont="1"/>
    <xf numFmtId="0" fontId="16" fillId="0" borderId="0" xfId="0" applyFont="1" applyAlignment="1" applyProtection="1">
      <alignment horizontal="right"/>
      <protection locked="0"/>
    </xf>
    <xf numFmtId="165" fontId="40" fillId="0" borderId="0" xfId="2" applyNumberFormat="1" applyFont="1" applyAlignment="1" applyProtection="1">
      <alignment horizontal="left"/>
      <protection locked="0"/>
    </xf>
    <xf numFmtId="0" fontId="16" fillId="0" borderId="0" xfId="6" applyFont="1" applyProtection="1">
      <protection locked="0"/>
    </xf>
    <xf numFmtId="0" fontId="16" fillId="0" borderId="0" xfId="2" applyFont="1" applyAlignment="1">
      <alignment vertical="top" wrapText="1"/>
    </xf>
    <xf numFmtId="164" fontId="57" fillId="0" borderId="0" xfId="3" applyNumberFormat="1" applyFont="1" applyProtection="1">
      <protection locked="0"/>
    </xf>
    <xf numFmtId="165" fontId="58" fillId="0" borderId="0" xfId="0" applyNumberFormat="1" applyFont="1"/>
    <xf numFmtId="165" fontId="58" fillId="0" borderId="1" xfId="0" applyNumberFormat="1" applyFont="1" applyBorder="1"/>
    <xf numFmtId="0" fontId="96" fillId="0" borderId="0" xfId="3" applyFont="1" applyProtection="1">
      <protection locked="0"/>
    </xf>
    <xf numFmtId="0" fontId="31" fillId="0" borderId="0" xfId="3725" applyFont="1" applyAlignment="1" applyProtection="1">
      <alignment horizontal="left" indent="4"/>
      <protection locked="0"/>
    </xf>
    <xf numFmtId="165" fontId="35" fillId="0" borderId="0" xfId="2" applyNumberFormat="1" applyFont="1" applyAlignment="1">
      <alignment horizontal="right"/>
    </xf>
    <xf numFmtId="0" fontId="15" fillId="0" borderId="0" xfId="16134" applyProtection="1">
      <protection locked="0"/>
    </xf>
    <xf numFmtId="0" fontId="16" fillId="0" borderId="0" xfId="16135" applyFont="1" applyProtection="1">
      <protection locked="0"/>
    </xf>
    <xf numFmtId="15" fontId="16" fillId="0" borderId="0" xfId="16135" applyNumberFormat="1" applyFont="1" applyAlignment="1" applyProtection="1">
      <alignment horizontal="right"/>
      <protection locked="0"/>
    </xf>
    <xf numFmtId="0" fontId="15" fillId="0" borderId="0" xfId="16135" applyProtection="1">
      <protection locked="0"/>
    </xf>
    <xf numFmtId="49" fontId="15" fillId="0" borderId="0" xfId="2" applyNumberFormat="1" applyFont="1" applyAlignment="1" applyProtection="1">
      <alignment horizontal="right"/>
      <protection locked="0"/>
    </xf>
    <xf numFmtId="0" fontId="29" fillId="0" borderId="0" xfId="2" applyFont="1" applyAlignment="1">
      <alignment horizontal="left"/>
    </xf>
    <xf numFmtId="0" fontId="53" fillId="0" borderId="0" xfId="589" applyFont="1"/>
    <xf numFmtId="165" fontId="53" fillId="0" borderId="0" xfId="2" applyNumberFormat="1" applyFont="1"/>
    <xf numFmtId="0" fontId="17" fillId="0" borderId="0" xfId="0" applyFont="1"/>
    <xf numFmtId="37" fontId="15" fillId="0" borderId="0" xfId="2" applyNumberFormat="1" applyFont="1"/>
    <xf numFmtId="0" fontId="16" fillId="0" borderId="0" xfId="0" applyFont="1" applyAlignment="1">
      <alignment horizontal="left"/>
    </xf>
    <xf numFmtId="0" fontId="29" fillId="0" borderId="0" xfId="2" applyFont="1"/>
    <xf numFmtId="6" fontId="16" fillId="0" borderId="0" xfId="2" quotePrefix="1" applyNumberFormat="1" applyFont="1" applyAlignment="1">
      <alignment horizontal="left"/>
    </xf>
    <xf numFmtId="164" fontId="16" fillId="0" borderId="0" xfId="2" quotePrefix="1" applyNumberFormat="1" applyFont="1" applyAlignment="1">
      <alignment horizontal="left"/>
    </xf>
    <xf numFmtId="37" fontId="16" fillId="0" borderId="0" xfId="2" quotePrefix="1" applyNumberFormat="1" applyFont="1" applyAlignment="1">
      <alignment horizontal="left"/>
    </xf>
    <xf numFmtId="38" fontId="16" fillId="0" borderId="0" xfId="2" applyNumberFormat="1" applyFont="1"/>
    <xf numFmtId="169" fontId="16" fillId="0" borderId="0" xfId="2" applyNumberFormat="1" applyFont="1" applyAlignment="1">
      <alignment horizontal="left" vertical="top" wrapText="1"/>
    </xf>
    <xf numFmtId="168" fontId="15" fillId="0" borderId="0" xfId="2" applyNumberFormat="1" applyFont="1" applyAlignment="1">
      <alignment horizontal="left"/>
    </xf>
    <xf numFmtId="168" fontId="15" fillId="0" borderId="0" xfId="2" applyNumberFormat="1" applyFont="1" applyAlignment="1">
      <alignment horizontal="left" vertical="top"/>
    </xf>
    <xf numFmtId="38" fontId="16" fillId="0" borderId="0" xfId="2" applyNumberFormat="1" applyFont="1" applyAlignment="1">
      <alignment horizontal="left"/>
    </xf>
    <xf numFmtId="0" fontId="16" fillId="0" borderId="0" xfId="17" quotePrefix="1" applyFont="1" applyAlignment="1">
      <alignment horizontal="left"/>
    </xf>
    <xf numFmtId="0" fontId="16" fillId="0" borderId="0" xfId="17" applyFont="1"/>
    <xf numFmtId="0" fontId="15" fillId="0" borderId="0" xfId="17" applyFont="1" applyAlignment="1">
      <alignment horizontal="left"/>
    </xf>
    <xf numFmtId="0" fontId="15" fillId="0" borderId="0" xfId="17" applyFont="1"/>
    <xf numFmtId="0" fontId="15" fillId="0" borderId="0" xfId="17" quotePrefix="1" applyFont="1" applyAlignment="1">
      <alignment horizontal="left"/>
    </xf>
    <xf numFmtId="0" fontId="16" fillId="0" borderId="0" xfId="17" applyFont="1" applyAlignment="1">
      <alignment horizontal="left"/>
    </xf>
    <xf numFmtId="164" fontId="16" fillId="0" borderId="0" xfId="17" quotePrefix="1" applyNumberFormat="1" applyFont="1" applyAlignment="1">
      <alignment horizontal="left"/>
    </xf>
    <xf numFmtId="38" fontId="15" fillId="0" borderId="0" xfId="2" applyNumberFormat="1" applyFont="1"/>
    <xf numFmtId="16" fontId="16" fillId="0" borderId="0" xfId="2" quotePrefix="1" applyNumberFormat="1" applyFont="1"/>
    <xf numFmtId="37" fontId="16" fillId="0" borderId="0" xfId="2" applyNumberFormat="1" applyFont="1"/>
    <xf numFmtId="0" fontId="15" fillId="0" borderId="0" xfId="2" applyFont="1" applyAlignment="1">
      <alignment horizontal="left" vertical="top" wrapText="1"/>
    </xf>
    <xf numFmtId="0" fontId="16" fillId="0" borderId="0" xfId="2" applyFont="1" applyAlignment="1">
      <alignment horizontal="left" vertical="top" wrapText="1"/>
    </xf>
    <xf numFmtId="0" fontId="15" fillId="0" borderId="0" xfId="2" applyFont="1" applyAlignment="1" applyProtection="1">
      <alignment horizontal="left" indent="2"/>
      <protection locked="0"/>
    </xf>
    <xf numFmtId="0" fontId="15" fillId="0" borderId="0" xfId="2" applyFont="1" applyAlignment="1">
      <alignment horizontal="left" wrapText="1"/>
    </xf>
    <xf numFmtId="0" fontId="16" fillId="0" borderId="0" xfId="18" applyFont="1" applyAlignment="1">
      <alignment horizontal="left"/>
    </xf>
    <xf numFmtId="0" fontId="13" fillId="0" borderId="0" xfId="19"/>
    <xf numFmtId="0" fontId="15" fillId="0" borderId="0" xfId="18" applyFont="1" applyAlignment="1">
      <alignment horizontal="left"/>
    </xf>
    <xf numFmtId="3" fontId="0" fillId="0" borderId="0" xfId="0" applyNumberFormat="1"/>
    <xf numFmtId="38" fontId="0" fillId="0" borderId="0" xfId="0" applyNumberFormat="1"/>
    <xf numFmtId="0" fontId="16" fillId="0" borderId="0" xfId="0" applyFont="1" applyAlignment="1">
      <alignment wrapText="1"/>
    </xf>
    <xf numFmtId="0" fontId="15" fillId="0" borderId="0" xfId="0" applyFont="1" applyAlignment="1">
      <alignment horizontal="right" wrapText="1"/>
    </xf>
    <xf numFmtId="0" fontId="14" fillId="0" borderId="0" xfId="2" applyAlignment="1">
      <alignment horizontal="left"/>
    </xf>
    <xf numFmtId="0" fontId="0" fillId="3" borderId="0" xfId="0" applyFill="1"/>
    <xf numFmtId="0" fontId="15" fillId="0" borderId="56" xfId="2" applyFont="1" applyBorder="1"/>
    <xf numFmtId="164" fontId="57" fillId="0" borderId="0" xfId="2" applyNumberFormat="1" applyFont="1" applyProtection="1">
      <protection locked="0"/>
    </xf>
    <xf numFmtId="0" fontId="18" fillId="0" borderId="0" xfId="2" applyFont="1" applyAlignment="1" applyProtection="1">
      <alignment horizontal="centerContinuous"/>
      <protection locked="0"/>
    </xf>
    <xf numFmtId="167" fontId="15" fillId="0" borderId="0" xfId="4" applyNumberFormat="1" applyFont="1" applyProtection="1">
      <protection locked="0"/>
    </xf>
    <xf numFmtId="0" fontId="15" fillId="0" borderId="0" xfId="6" applyFont="1" applyProtection="1">
      <protection locked="0"/>
    </xf>
    <xf numFmtId="0" fontId="130" fillId="0" borderId="0" xfId="0" applyFont="1"/>
    <xf numFmtId="3" fontId="61" fillId="0" borderId="0" xfId="0" applyNumberFormat="1" applyFont="1" applyAlignment="1">
      <alignment horizontal="center"/>
    </xf>
    <xf numFmtId="3" fontId="61" fillId="0" borderId="0" xfId="0" applyNumberFormat="1" applyFont="1" applyAlignment="1">
      <alignment horizontal="right"/>
    </xf>
    <xf numFmtId="166" fontId="15" fillId="0" borderId="0" xfId="0" applyNumberFormat="1" applyFont="1"/>
    <xf numFmtId="166" fontId="61" fillId="0" borderId="0" xfId="0" applyNumberFormat="1" applyFont="1"/>
    <xf numFmtId="0" fontId="0" fillId="0" borderId="0" xfId="0" quotePrefix="1" applyProtection="1">
      <protection locked="0"/>
    </xf>
    <xf numFmtId="0" fontId="57" fillId="0" borderId="0" xfId="2" applyFont="1" applyProtection="1">
      <protection locked="0"/>
    </xf>
    <xf numFmtId="0" fontId="96" fillId="0" borderId="0" xfId="0" applyFont="1"/>
    <xf numFmtId="0" fontId="132" fillId="0" borderId="0" xfId="0" applyFont="1" applyProtection="1">
      <protection locked="0"/>
    </xf>
    <xf numFmtId="0" fontId="132" fillId="0" borderId="0" xfId="0" applyFont="1"/>
    <xf numFmtId="0" fontId="96" fillId="0" borderId="0" xfId="0" applyFont="1" applyProtection="1">
      <protection locked="0"/>
    </xf>
    <xf numFmtId="0" fontId="96" fillId="0" borderId="0" xfId="2" applyFont="1" applyAlignment="1" applyProtection="1">
      <alignment horizontal="left" indent="2"/>
      <protection locked="0"/>
    </xf>
    <xf numFmtId="168" fontId="57" fillId="0" borderId="0" xfId="5" applyNumberFormat="1" applyFont="1" applyAlignment="1" applyProtection="1">
      <alignment horizontal="left" indent="2"/>
      <protection locked="0"/>
    </xf>
    <xf numFmtId="168" fontId="57" fillId="0" borderId="0" xfId="2" applyNumberFormat="1" applyFont="1" applyAlignment="1" applyProtection="1">
      <alignment horizontal="left"/>
      <protection locked="0"/>
    </xf>
    <xf numFmtId="0" fontId="96" fillId="0" borderId="0" xfId="2" applyFont="1" applyAlignment="1" applyProtection="1">
      <alignment horizontal="left"/>
      <protection locked="0"/>
    </xf>
    <xf numFmtId="0" fontId="57" fillId="0" borderId="0" xfId="6" applyFont="1" applyProtection="1">
      <protection locked="0"/>
    </xf>
    <xf numFmtId="0" fontId="96" fillId="0" borderId="0" xfId="0" applyFont="1" applyAlignment="1" applyProtection="1">
      <alignment horizontal="center"/>
      <protection locked="0"/>
    </xf>
    <xf numFmtId="168" fontId="57" fillId="0" borderId="0" xfId="2" applyNumberFormat="1" applyFont="1" applyAlignment="1" applyProtection="1">
      <alignment horizontal="center"/>
      <protection locked="0"/>
    </xf>
    <xf numFmtId="168" fontId="57" fillId="0" borderId="0" xfId="2" applyNumberFormat="1" applyFont="1" applyProtection="1">
      <protection locked="0"/>
    </xf>
    <xf numFmtId="0" fontId="96" fillId="0" borderId="0" xfId="2" applyFont="1" applyProtection="1">
      <protection locked="0"/>
    </xf>
    <xf numFmtId="0" fontId="127" fillId="0" borderId="0" xfId="2" applyFont="1" applyAlignment="1" applyProtection="1">
      <alignment horizontal="left" vertical="top" wrapText="1" indent="6"/>
      <protection locked="0"/>
    </xf>
    <xf numFmtId="168" fontId="57" fillId="0" borderId="0" xfId="2" applyNumberFormat="1" applyFont="1"/>
    <xf numFmtId="0" fontId="96" fillId="0" borderId="0" xfId="2" applyFont="1"/>
    <xf numFmtId="165" fontId="57" fillId="0" borderId="0" xfId="2" applyNumberFormat="1" applyFont="1" applyProtection="1">
      <protection locked="0"/>
    </xf>
    <xf numFmtId="0" fontId="57" fillId="0" borderId="0" xfId="0" applyFont="1" applyProtection="1">
      <protection locked="0"/>
    </xf>
    <xf numFmtId="0" fontId="57" fillId="0" borderId="0" xfId="2" applyFont="1"/>
    <xf numFmtId="0" fontId="62" fillId="0" borderId="0" xfId="2" applyFont="1"/>
    <xf numFmtId="0" fontId="57" fillId="0" borderId="0" xfId="2" applyFont="1" applyAlignment="1" applyProtection="1">
      <alignment horizontal="center"/>
      <protection locked="0"/>
    </xf>
    <xf numFmtId="165" fontId="57" fillId="0" borderId="0" xfId="2" applyNumberFormat="1" applyFont="1" applyAlignment="1" applyProtection="1">
      <alignment horizontal="right"/>
      <protection locked="0"/>
    </xf>
    <xf numFmtId="0" fontId="62" fillId="0" borderId="0" xfId="0" applyFont="1" applyProtection="1">
      <protection locked="0"/>
    </xf>
    <xf numFmtId="165" fontId="57" fillId="0" borderId="0" xfId="2" applyNumberFormat="1" applyFont="1" applyAlignment="1" applyProtection="1">
      <alignment horizontal="left"/>
      <protection locked="0"/>
    </xf>
    <xf numFmtId="0" fontId="129" fillId="0" borderId="0" xfId="0" applyFont="1" applyProtection="1">
      <protection locked="0"/>
    </xf>
    <xf numFmtId="0" fontId="0" fillId="60" borderId="0" xfId="0" applyFill="1"/>
    <xf numFmtId="0" fontId="15" fillId="60" borderId="0" xfId="2" applyFont="1" applyFill="1"/>
    <xf numFmtId="0" fontId="16" fillId="60" borderId="0" xfId="2" applyFont="1" applyFill="1"/>
    <xf numFmtId="0" fontId="16" fillId="60" borderId="0" xfId="2" applyFont="1" applyFill="1" applyAlignment="1">
      <alignment horizontal="left"/>
    </xf>
    <xf numFmtId="38" fontId="0" fillId="60" borderId="0" xfId="0" applyNumberFormat="1" applyFill="1"/>
    <xf numFmtId="0" fontId="15" fillId="60" borderId="0" xfId="2" applyFont="1" applyFill="1" applyAlignment="1">
      <alignment horizontal="left"/>
    </xf>
    <xf numFmtId="164" fontId="15" fillId="60" borderId="0" xfId="2" applyNumberFormat="1" applyFont="1" applyFill="1"/>
    <xf numFmtId="0" fontId="14" fillId="60" borderId="0" xfId="0" applyFont="1" applyFill="1"/>
    <xf numFmtId="3" fontId="0" fillId="60" borderId="0" xfId="0" applyNumberFormat="1" applyFill="1"/>
    <xf numFmtId="165" fontId="16" fillId="60" borderId="0" xfId="2" applyNumberFormat="1" applyFont="1" applyFill="1" applyAlignment="1">
      <alignment horizontal="left"/>
    </xf>
    <xf numFmtId="0" fontId="15" fillId="60" borderId="0" xfId="17" applyFont="1" applyFill="1" applyAlignment="1">
      <alignment horizontal="left"/>
    </xf>
    <xf numFmtId="0" fontId="16" fillId="60" borderId="0" xfId="17" applyFont="1" applyFill="1" applyAlignment="1">
      <alignment horizontal="left"/>
    </xf>
    <xf numFmtId="0" fontId="16" fillId="60" borderId="0" xfId="17" applyFont="1" applyFill="1"/>
    <xf numFmtId="0" fontId="128" fillId="0" borderId="0" xfId="2" applyFont="1"/>
    <xf numFmtId="0" fontId="0" fillId="60" borderId="0" xfId="0" applyFill="1" applyProtection="1">
      <protection locked="0"/>
    </xf>
    <xf numFmtId="0" fontId="15" fillId="61" borderId="0" xfId="2" applyFont="1" applyFill="1"/>
    <xf numFmtId="0" fontId="61" fillId="60" borderId="0" xfId="0" applyFont="1" applyFill="1"/>
    <xf numFmtId="0" fontId="15" fillId="60" borderId="0" xfId="2" applyFont="1" applyFill="1" applyProtection="1">
      <protection locked="0"/>
    </xf>
    <xf numFmtId="0" fontId="134" fillId="0" borderId="0" xfId="0" applyFont="1"/>
    <xf numFmtId="165" fontId="15" fillId="60" borderId="0" xfId="2" applyNumberFormat="1" applyFont="1" applyFill="1" applyAlignment="1">
      <alignment horizontal="left"/>
    </xf>
    <xf numFmtId="0" fontId="39" fillId="0" borderId="0" xfId="0" applyFont="1"/>
    <xf numFmtId="38" fontId="15" fillId="60" borderId="0" xfId="2" applyNumberFormat="1" applyFont="1" applyFill="1"/>
    <xf numFmtId="38" fontId="16" fillId="60" borderId="0" xfId="2" applyNumberFormat="1" applyFont="1" applyFill="1"/>
    <xf numFmtId="38" fontId="15" fillId="60" borderId="0" xfId="2" applyNumberFormat="1" applyFont="1" applyFill="1" applyAlignment="1">
      <alignment horizontal="left"/>
    </xf>
    <xf numFmtId="0" fontId="15" fillId="60" borderId="0" xfId="6" applyFont="1" applyFill="1"/>
    <xf numFmtId="0" fontId="57" fillId="0" borderId="0" xfId="2" applyFont="1" applyAlignment="1" applyProtection="1">
      <alignment horizontal="left" indent="4"/>
      <protection locked="0"/>
    </xf>
    <xf numFmtId="165" fontId="62" fillId="0" borderId="0" xfId="2" quotePrefix="1" applyNumberFormat="1" applyFont="1" applyAlignment="1" applyProtection="1">
      <alignment horizontal="right"/>
      <protection locked="0"/>
    </xf>
    <xf numFmtId="165" fontId="62" fillId="0" borderId="0" xfId="2" applyNumberFormat="1" applyFont="1" applyAlignment="1" applyProtection="1">
      <alignment horizontal="right"/>
      <protection locked="0"/>
    </xf>
    <xf numFmtId="165" fontId="49" fillId="0" borderId="0" xfId="2" quotePrefix="1" applyNumberFormat="1" applyFont="1" applyAlignment="1" applyProtection="1">
      <alignment horizontal="right"/>
      <protection locked="0"/>
    </xf>
    <xf numFmtId="0" fontId="57" fillId="0" borderId="0" xfId="2" applyFont="1" applyAlignment="1">
      <alignment horizontal="left"/>
    </xf>
    <xf numFmtId="0" fontId="133" fillId="0" borderId="0" xfId="0" applyFont="1"/>
    <xf numFmtId="0" fontId="14" fillId="0" borderId="1" xfId="2" applyBorder="1"/>
    <xf numFmtId="166" fontId="15" fillId="0" borderId="0" xfId="2" applyNumberFormat="1" applyFont="1"/>
    <xf numFmtId="0" fontId="16" fillId="0" borderId="0" xfId="16133" applyFont="1"/>
    <xf numFmtId="0" fontId="15" fillId="0" borderId="0" xfId="16133" applyFont="1"/>
    <xf numFmtId="0" fontId="15" fillId="0" borderId="0" xfId="0" applyFont="1" applyAlignment="1">
      <alignment horizontal="right"/>
    </xf>
    <xf numFmtId="0" fontId="16" fillId="0" borderId="0" xfId="0" applyFont="1" applyAlignment="1">
      <alignment horizontal="right"/>
    </xf>
    <xf numFmtId="0" fontId="15" fillId="0" borderId="0" xfId="0" applyFont="1" applyAlignment="1">
      <alignment horizontal="center"/>
    </xf>
    <xf numFmtId="0" fontId="15" fillId="0" borderId="0" xfId="0" applyFont="1" applyAlignment="1">
      <alignment horizontal="center" wrapText="1"/>
    </xf>
    <xf numFmtId="0" fontId="15" fillId="0" borderId="0" xfId="0" applyFont="1" applyAlignment="1">
      <alignment wrapText="1"/>
    </xf>
    <xf numFmtId="0" fontId="16" fillId="0" borderId="0" xfId="0" applyFont="1" applyAlignment="1">
      <alignment horizontal="center" wrapText="1"/>
    </xf>
    <xf numFmtId="165" fontId="15" fillId="0" borderId="0" xfId="8" applyNumberFormat="1" applyFont="1"/>
    <xf numFmtId="165" fontId="62" fillId="0" borderId="0" xfId="8" applyNumberFormat="1" applyFont="1"/>
    <xf numFmtId="0" fontId="15" fillId="0" borderId="0" xfId="0" applyFont="1" applyAlignment="1" applyProtection="1">
      <alignment horizontal="right" wrapText="1"/>
      <protection locked="0"/>
    </xf>
    <xf numFmtId="0" fontId="22" fillId="0" borderId="0" xfId="2" applyFont="1" applyProtection="1">
      <protection locked="0"/>
    </xf>
    <xf numFmtId="0" fontId="4" fillId="0" borderId="0" xfId="0" applyFont="1"/>
    <xf numFmtId="0" fontId="136" fillId="0" borderId="0" xfId="0" applyFont="1"/>
    <xf numFmtId="0" fontId="138" fillId="0" borderId="0" xfId="0" applyFont="1"/>
    <xf numFmtId="0" fontId="57" fillId="0" borderId="0" xfId="0" applyFont="1"/>
    <xf numFmtId="165" fontId="57" fillId="0" borderId="0" xfId="2" applyNumberFormat="1" applyFont="1" applyAlignment="1" applyProtection="1">
      <alignment vertical="top"/>
      <protection locked="0"/>
    </xf>
    <xf numFmtId="165" fontId="57" fillId="0" borderId="0" xfId="2" applyNumberFormat="1" applyFont="1" applyAlignment="1" applyProtection="1">
      <alignment horizontal="center" vertical="top"/>
      <protection locked="0"/>
    </xf>
    <xf numFmtId="0" fontId="0" fillId="0" borderId="0" xfId="0" applyAlignment="1" applyProtection="1">
      <alignment wrapText="1"/>
      <protection locked="0"/>
    </xf>
    <xf numFmtId="0" fontId="79" fillId="0" borderId="0" xfId="0" applyFont="1"/>
    <xf numFmtId="0" fontId="139" fillId="0" borderId="0" xfId="0" applyFont="1"/>
    <xf numFmtId="0" fontId="141" fillId="0" borderId="0" xfId="0" applyFont="1" applyAlignment="1">
      <alignment horizontal="left" vertical="center" readingOrder="1"/>
    </xf>
    <xf numFmtId="0" fontId="140" fillId="0" borderId="0" xfId="0" applyFont="1"/>
    <xf numFmtId="0" fontId="79" fillId="3" borderId="0" xfId="0" applyFont="1" applyFill="1"/>
    <xf numFmtId="2" fontId="0" fillId="0" borderId="0" xfId="0" applyNumberFormat="1"/>
    <xf numFmtId="165" fontId="57" fillId="0" borderId="0" xfId="2" applyNumberFormat="1" applyFont="1" applyAlignment="1">
      <alignment horizontal="right"/>
    </xf>
    <xf numFmtId="0" fontId="0" fillId="63" borderId="0" xfId="0" applyFill="1"/>
    <xf numFmtId="0" fontId="0" fillId="64" borderId="0" xfId="0" applyFill="1"/>
    <xf numFmtId="164" fontId="57" fillId="0" borderId="0" xfId="2" applyNumberFormat="1" applyFont="1"/>
    <xf numFmtId="0" fontId="62" fillId="0" borderId="0" xfId="2" applyFont="1" applyAlignment="1">
      <alignment horizontal="right"/>
    </xf>
    <xf numFmtId="0" fontId="96" fillId="0" borderId="0" xfId="16140" applyFont="1"/>
    <xf numFmtId="0" fontId="57" fillId="0" borderId="0" xfId="16140" applyFont="1"/>
    <xf numFmtId="0" fontId="57" fillId="0" borderId="0" xfId="3726" applyFont="1"/>
    <xf numFmtId="0" fontId="57" fillId="0" borderId="0" xfId="16140" applyFont="1" applyProtection="1">
      <protection locked="0"/>
    </xf>
    <xf numFmtId="41" fontId="0" fillId="0" borderId="0" xfId="0" applyNumberFormat="1"/>
    <xf numFmtId="41" fontId="59" fillId="0" borderId="0" xfId="0" applyNumberFormat="1" applyFont="1"/>
    <xf numFmtId="0" fontId="54" fillId="0" borderId="0" xfId="0" applyFont="1" applyAlignment="1">
      <alignment horizontal="left" vertical="center" readingOrder="1"/>
    </xf>
    <xf numFmtId="0" fontId="136" fillId="0" borderId="0" xfId="0" applyFont="1" applyAlignment="1">
      <alignment horizontal="left" vertical="center" readingOrder="1"/>
    </xf>
    <xf numFmtId="0" fontId="59" fillId="64" borderId="0" xfId="0" applyFont="1" applyFill="1"/>
    <xf numFmtId="0" fontId="143" fillId="0" borderId="0" xfId="0" applyFont="1"/>
    <xf numFmtId="0" fontId="16" fillId="0" borderId="0" xfId="3726" applyFont="1" applyAlignment="1">
      <alignment horizontal="center"/>
    </xf>
    <xf numFmtId="0" fontId="62" fillId="0" borderId="0" xfId="3726" applyFont="1" applyAlignment="1">
      <alignment horizontal="center"/>
    </xf>
    <xf numFmtId="0" fontId="57" fillId="0" borderId="0" xfId="3726" applyFont="1" applyAlignment="1">
      <alignment horizontal="right" wrapText="1"/>
    </xf>
    <xf numFmtId="0" fontId="61" fillId="0" borderId="0" xfId="3726" applyFont="1" applyAlignment="1">
      <alignment horizontal="right" wrapText="1"/>
    </xf>
    <xf numFmtId="0" fontId="57" fillId="0" borderId="0" xfId="2" applyFont="1" applyAlignment="1" applyProtection="1">
      <alignment horizontal="left"/>
      <protection locked="0"/>
    </xf>
    <xf numFmtId="0" fontId="131" fillId="0" borderId="0" xfId="2" applyFont="1" applyProtection="1">
      <protection locked="0"/>
    </xf>
    <xf numFmtId="0" fontId="96" fillId="0" borderId="0" xfId="0" applyFont="1" applyAlignment="1">
      <alignment vertical="top"/>
    </xf>
    <xf numFmtId="165" fontId="57" fillId="0" borderId="0" xfId="2" applyNumberFormat="1" applyFont="1" applyAlignment="1" applyProtection="1">
      <alignment horizontal="center"/>
      <protection locked="0"/>
    </xf>
    <xf numFmtId="165" fontId="62" fillId="0" borderId="0" xfId="2" applyNumberFormat="1" applyFont="1" applyProtection="1">
      <protection locked="0"/>
    </xf>
    <xf numFmtId="0" fontId="16" fillId="63" borderId="0" xfId="0" applyFont="1" applyFill="1"/>
    <xf numFmtId="0" fontId="132" fillId="0" borderId="0" xfId="0" applyFont="1" applyAlignment="1">
      <alignment horizontal="right"/>
    </xf>
    <xf numFmtId="1" fontId="132" fillId="0" borderId="0" xfId="0" applyNumberFormat="1" applyFont="1" applyAlignment="1">
      <alignment horizontal="right"/>
    </xf>
    <xf numFmtId="1" fontId="132" fillId="0" borderId="0" xfId="0" applyNumberFormat="1" applyFont="1"/>
    <xf numFmtId="177" fontId="132" fillId="0" borderId="0" xfId="1" applyNumberFormat="1" applyFont="1" applyAlignment="1" applyProtection="1">
      <alignment horizontal="right"/>
      <protection locked="0"/>
    </xf>
    <xf numFmtId="164" fontId="132" fillId="0" borderId="0" xfId="0" applyNumberFormat="1" applyFont="1" applyAlignment="1">
      <alignment horizontal="right"/>
    </xf>
    <xf numFmtId="167" fontId="132" fillId="0" borderId="0" xfId="1" applyNumberFormat="1" applyFont="1" applyFill="1" applyAlignment="1">
      <alignment horizontal="right"/>
    </xf>
    <xf numFmtId="0" fontId="0" fillId="65" borderId="0" xfId="0" applyFill="1"/>
    <xf numFmtId="3" fontId="0" fillId="65" borderId="0" xfId="0" applyNumberFormat="1" applyFill="1"/>
    <xf numFmtId="0" fontId="145" fillId="0" borderId="0" xfId="2" applyFont="1" applyAlignment="1" applyProtection="1">
      <alignment horizontal="left"/>
      <protection locked="0"/>
    </xf>
    <xf numFmtId="0" fontId="145" fillId="0" borderId="0" xfId="2" applyFont="1" applyProtection="1">
      <protection locked="0"/>
    </xf>
    <xf numFmtId="165" fontId="57" fillId="0" borderId="0" xfId="2" applyNumberFormat="1" applyFont="1"/>
    <xf numFmtId="165" fontId="0" fillId="0" borderId="0" xfId="0" applyNumberFormat="1" applyProtection="1">
      <protection locked="0"/>
    </xf>
    <xf numFmtId="3" fontId="62" fillId="0" borderId="0" xfId="3726" applyNumberFormat="1" applyFont="1" applyAlignment="1" applyProtection="1">
      <alignment wrapText="1"/>
      <protection locked="0"/>
    </xf>
    <xf numFmtId="164" fontId="57" fillId="0" borderId="0" xfId="16135" applyNumberFormat="1" applyFont="1" applyProtection="1">
      <protection locked="0"/>
    </xf>
    <xf numFmtId="4" fontId="0" fillId="65" borderId="0" xfId="0" applyNumberFormat="1" applyFill="1"/>
    <xf numFmtId="178" fontId="0" fillId="0" borderId="0" xfId="0" applyNumberFormat="1"/>
    <xf numFmtId="0" fontId="55" fillId="0" borderId="0" xfId="0" applyFont="1"/>
    <xf numFmtId="0" fontId="149" fillId="0" borderId="0" xfId="0" applyFont="1"/>
    <xf numFmtId="0" fontId="150" fillId="0" borderId="0" xfId="0" applyFont="1"/>
    <xf numFmtId="164" fontId="150" fillId="0" borderId="0" xfId="2" applyNumberFormat="1" applyFont="1"/>
    <xf numFmtId="41" fontId="15" fillId="0" borderId="0" xfId="2" applyNumberFormat="1" applyFont="1"/>
    <xf numFmtId="41" fontId="15" fillId="0" borderId="0" xfId="2" applyNumberFormat="1" applyFont="1" applyProtection="1">
      <protection locked="0"/>
    </xf>
    <xf numFmtId="41" fontId="18" fillId="0" borderId="0" xfId="2" applyNumberFormat="1" applyFont="1" applyProtection="1">
      <protection locked="0"/>
    </xf>
    <xf numFmtId="0" fontId="45" fillId="0" borderId="0" xfId="2" applyFont="1" applyProtection="1">
      <protection locked="0"/>
    </xf>
    <xf numFmtId="41" fontId="45" fillId="0" borderId="0" xfId="2" applyNumberFormat="1" applyFont="1" applyProtection="1">
      <protection locked="0"/>
    </xf>
    <xf numFmtId="41" fontId="142" fillId="0" borderId="0" xfId="2" applyNumberFormat="1" applyFont="1" applyProtection="1">
      <protection locked="0"/>
    </xf>
    <xf numFmtId="165" fontId="16" fillId="0" borderId="3" xfId="2" applyNumberFormat="1" applyFont="1" applyBorder="1" applyAlignment="1">
      <alignment horizontal="right"/>
    </xf>
    <xf numFmtId="165" fontId="15" fillId="0" borderId="3" xfId="2" applyNumberFormat="1" applyFont="1" applyBorder="1" applyAlignment="1">
      <alignment horizontal="right"/>
    </xf>
    <xf numFmtId="0" fontId="17" fillId="0" borderId="0" xfId="0" applyFont="1" applyAlignment="1">
      <alignment vertical="center" wrapText="1"/>
    </xf>
    <xf numFmtId="6" fontId="14" fillId="0" borderId="0" xfId="0" applyNumberFormat="1" applyFont="1" applyAlignment="1">
      <alignment vertical="center" wrapText="1"/>
    </xf>
    <xf numFmtId="0" fontId="14" fillId="0" borderId="0" xfId="0" applyFont="1" applyAlignment="1">
      <alignment wrapText="1"/>
    </xf>
    <xf numFmtId="0" fontId="14" fillId="0" borderId="0" xfId="0" applyFont="1" applyAlignment="1">
      <alignment vertical="center" wrapText="1"/>
    </xf>
    <xf numFmtId="0" fontId="0" fillId="0" borderId="0" xfId="8" applyFont="1"/>
    <xf numFmtId="0" fontId="133" fillId="66" borderId="0" xfId="0" applyFont="1" applyFill="1"/>
    <xf numFmtId="0" fontId="0" fillId="66" borderId="0" xfId="0" applyFill="1"/>
    <xf numFmtId="0" fontId="79" fillId="66" borderId="0" xfId="0" applyFont="1" applyFill="1"/>
    <xf numFmtId="0" fontId="0" fillId="67" borderId="0" xfId="0" applyFill="1"/>
    <xf numFmtId="0" fontId="16" fillId="0" borderId="0" xfId="2" quotePrefix="1" applyFont="1" applyProtection="1">
      <protection locked="0"/>
    </xf>
    <xf numFmtId="165" fontId="17" fillId="0" borderId="1" xfId="2" applyNumberFormat="1" applyFont="1" applyBorder="1"/>
    <xf numFmtId="165" fontId="0" fillId="0" borderId="1" xfId="2" applyNumberFormat="1" applyFont="1" applyBorder="1"/>
    <xf numFmtId="165" fontId="18" fillId="0" borderId="0" xfId="2" applyNumberFormat="1" applyFont="1" applyAlignment="1">
      <alignment horizontal="right"/>
    </xf>
    <xf numFmtId="165" fontId="15" fillId="0" borderId="10" xfId="2" applyNumberFormat="1" applyFont="1" applyBorder="1" applyAlignment="1">
      <alignment horizontal="right"/>
    </xf>
    <xf numFmtId="165" fontId="16" fillId="0" borderId="10" xfId="2" applyNumberFormat="1" applyFont="1" applyBorder="1" applyAlignment="1">
      <alignment horizontal="right"/>
    </xf>
    <xf numFmtId="165" fontId="15" fillId="0" borderId="8" xfId="2" applyNumberFormat="1" applyFont="1" applyBorder="1" applyAlignment="1">
      <alignment horizontal="right"/>
    </xf>
    <xf numFmtId="165" fontId="16" fillId="0" borderId="8" xfId="2" applyNumberFormat="1" applyFont="1" applyBorder="1" applyAlignment="1">
      <alignment horizontal="right"/>
    </xf>
    <xf numFmtId="165" fontId="16" fillId="0" borderId="1" xfId="2" applyNumberFormat="1" applyFont="1" applyBorder="1" applyAlignment="1" applyProtection="1">
      <alignment horizontal="right"/>
      <protection locked="0"/>
    </xf>
    <xf numFmtId="165" fontId="135" fillId="0" borderId="0" xfId="2" applyNumberFormat="1" applyFont="1" applyAlignment="1">
      <alignment horizontal="right"/>
    </xf>
    <xf numFmtId="165" fontId="135" fillId="0" borderId="0" xfId="2" applyNumberFormat="1" applyFont="1" applyAlignment="1" applyProtection="1">
      <alignment horizontal="right"/>
      <protection locked="0"/>
    </xf>
    <xf numFmtId="165" fontId="0" fillId="0" borderId="0" xfId="0" applyNumberFormat="1"/>
    <xf numFmtId="165" fontId="17" fillId="0" borderId="0" xfId="2" applyNumberFormat="1" applyFont="1" applyAlignment="1">
      <alignment horizontal="right"/>
    </xf>
    <xf numFmtId="165" fontId="61" fillId="0" borderId="0" xfId="0" applyNumberFormat="1" applyFont="1" applyProtection="1">
      <protection locked="0"/>
    </xf>
    <xf numFmtId="165" fontId="36" fillId="0" borderId="0" xfId="2" applyNumberFormat="1" applyFont="1" applyAlignment="1">
      <alignment horizontal="right" vertical="top" wrapText="1"/>
    </xf>
    <xf numFmtId="165" fontId="31" fillId="0" borderId="0" xfId="2" quotePrefix="1" applyNumberFormat="1" applyFont="1" applyAlignment="1" applyProtection="1">
      <alignment horizontal="left" vertical="top" wrapText="1" indent="2"/>
      <protection locked="0"/>
    </xf>
    <xf numFmtId="165" fontId="32" fillId="0" borderId="0" xfId="2" quotePrefix="1" applyNumberFormat="1" applyFont="1" applyAlignment="1" applyProtection="1">
      <alignment horizontal="left" vertical="top" wrapText="1" indent="2"/>
      <protection locked="0"/>
    </xf>
    <xf numFmtId="165" fontId="39" fillId="0" borderId="0" xfId="2" applyNumberFormat="1" applyFont="1"/>
    <xf numFmtId="165" fontId="39" fillId="0" borderId="0" xfId="2" applyNumberFormat="1" applyFont="1" applyAlignment="1">
      <alignment horizontal="center"/>
    </xf>
    <xf numFmtId="165" fontId="40" fillId="0" borderId="0" xfId="2" applyNumberFormat="1" applyFont="1" applyAlignment="1">
      <alignment horizontal="center"/>
    </xf>
    <xf numFmtId="165" fontId="36" fillId="0" borderId="0" xfId="2" applyNumberFormat="1" applyFont="1" applyAlignment="1">
      <alignment horizontal="center"/>
    </xf>
    <xf numFmtId="165" fontId="14" fillId="0" borderId="0" xfId="0" applyNumberFormat="1" applyFont="1"/>
    <xf numFmtId="165" fontId="15" fillId="0" borderId="0" xfId="2" quotePrefix="1" applyNumberFormat="1" applyFont="1" applyAlignment="1">
      <alignment horizontal="right"/>
    </xf>
    <xf numFmtId="165" fontId="0" fillId="0" borderId="0" xfId="2" applyNumberFormat="1" applyFont="1" applyAlignment="1">
      <alignment horizontal="right"/>
    </xf>
    <xf numFmtId="165" fontId="59" fillId="0" borderId="0" xfId="2" applyNumberFormat="1" applyFont="1" applyAlignment="1">
      <alignment horizontal="right"/>
    </xf>
    <xf numFmtId="165" fontId="0" fillId="0" borderId="0" xfId="2" applyNumberFormat="1" applyFont="1"/>
    <xf numFmtId="165" fontId="17" fillId="0" borderId="0" xfId="2" applyNumberFormat="1" applyFont="1" applyAlignment="1">
      <alignment horizontal="center"/>
    </xf>
    <xf numFmtId="165" fontId="14" fillId="0" borderId="0" xfId="2" applyNumberFormat="1" applyAlignment="1">
      <alignment horizontal="center"/>
    </xf>
    <xf numFmtId="165" fontId="17" fillId="0" borderId="0" xfId="2" applyNumberFormat="1" applyFont="1" applyAlignment="1" applyProtection="1">
      <alignment horizontal="center"/>
      <protection locked="0"/>
    </xf>
    <xf numFmtId="165" fontId="14" fillId="0" borderId="0" xfId="0" applyNumberFormat="1" applyFont="1" applyProtection="1">
      <protection locked="0"/>
    </xf>
    <xf numFmtId="165" fontId="62" fillId="0" borderId="0" xfId="2" applyNumberFormat="1" applyFont="1" applyAlignment="1">
      <alignment horizontal="right"/>
    </xf>
    <xf numFmtId="165" fontId="0" fillId="0" borderId="0" xfId="2" applyNumberFormat="1" applyFont="1" applyAlignment="1" applyProtection="1">
      <alignment horizontal="right"/>
      <protection locked="0"/>
    </xf>
    <xf numFmtId="165" fontId="60" fillId="0" borderId="0" xfId="2" applyNumberFormat="1" applyFont="1" applyAlignment="1" applyProtection="1">
      <alignment horizontal="right"/>
      <protection locked="0"/>
    </xf>
    <xf numFmtId="165" fontId="41" fillId="0" borderId="0" xfId="2" applyNumberFormat="1" applyFont="1" applyAlignment="1">
      <alignment horizontal="right"/>
    </xf>
    <xf numFmtId="165" fontId="60" fillId="0" borderId="0" xfId="2" applyNumberFormat="1" applyFont="1" applyAlignment="1">
      <alignment horizontal="right"/>
    </xf>
    <xf numFmtId="165" fontId="14" fillId="0" borderId="0" xfId="2" applyNumberFormat="1" applyAlignment="1" applyProtection="1">
      <alignment horizontal="right"/>
      <protection locked="0"/>
    </xf>
    <xf numFmtId="165" fontId="41" fillId="0" borderId="0" xfId="2" applyNumberFormat="1" applyFont="1" applyAlignment="1" applyProtection="1">
      <alignment horizontal="right"/>
      <protection locked="0"/>
    </xf>
    <xf numFmtId="165" fontId="0" fillId="0" borderId="0" xfId="0" applyNumberFormat="1" applyAlignment="1">
      <alignment horizontal="right"/>
    </xf>
    <xf numFmtId="165" fontId="14" fillId="0" borderId="0" xfId="0" applyNumberFormat="1" applyFont="1" applyAlignment="1">
      <alignment horizontal="right"/>
    </xf>
    <xf numFmtId="165" fontId="33" fillId="0" borderId="0" xfId="2" applyNumberFormat="1" applyFont="1" applyAlignment="1" applyProtection="1">
      <alignment horizontal="right"/>
      <protection locked="0"/>
    </xf>
    <xf numFmtId="165" fontId="34" fillId="0" borderId="0" xfId="2" applyNumberFormat="1" applyFont="1" applyAlignment="1" applyProtection="1">
      <alignment horizontal="right"/>
      <protection locked="0"/>
    </xf>
    <xf numFmtId="165" fontId="0" fillId="0" borderId="0" xfId="2" applyNumberFormat="1" applyFont="1" applyProtection="1">
      <protection locked="0"/>
    </xf>
    <xf numFmtId="165" fontId="16" fillId="0" borderId="0" xfId="16135" applyNumberFormat="1" applyFont="1" applyAlignment="1" applyProtection="1">
      <alignment horizontal="right"/>
      <protection locked="0"/>
    </xf>
    <xf numFmtId="165" fontId="15" fillId="0" borderId="0" xfId="16135" applyNumberFormat="1" applyProtection="1">
      <protection locked="0"/>
    </xf>
    <xf numFmtId="165" fontId="17" fillId="0" borderId="0" xfId="2" applyNumberFormat="1" applyFont="1"/>
    <xf numFmtId="165" fontId="23" fillId="0" borderId="0" xfId="2" applyNumberFormat="1" applyFont="1" applyAlignment="1">
      <alignment horizontal="center"/>
    </xf>
    <xf numFmtId="165" fontId="13" fillId="0" borderId="0" xfId="19" applyNumberFormat="1" applyProtection="1">
      <protection locked="0"/>
    </xf>
    <xf numFmtId="165" fontId="14" fillId="0" borderId="0" xfId="19" applyNumberFormat="1" applyFont="1"/>
    <xf numFmtId="165" fontId="0" fillId="0" borderId="1" xfId="0" applyNumberFormat="1" applyBorder="1"/>
    <xf numFmtId="165" fontId="19" fillId="0" borderId="0" xfId="3" applyNumberFormat="1" applyFont="1" applyAlignment="1" applyProtection="1">
      <alignment horizontal="right"/>
      <protection locked="0"/>
    </xf>
    <xf numFmtId="165" fontId="42" fillId="0" borderId="0" xfId="3" applyNumberFormat="1" applyFont="1" applyAlignment="1">
      <alignment horizontal="right"/>
    </xf>
    <xf numFmtId="165" fontId="43" fillId="0" borderId="0" xfId="3" applyNumberFormat="1" applyFont="1" applyAlignment="1">
      <alignment horizontal="right"/>
    </xf>
    <xf numFmtId="165" fontId="27" fillId="0" borderId="0" xfId="3" applyNumberFormat="1"/>
    <xf numFmtId="165" fontId="43" fillId="0" borderId="0" xfId="3" quotePrefix="1" applyNumberFormat="1" applyFont="1" applyAlignment="1">
      <alignment horizontal="right"/>
    </xf>
    <xf numFmtId="165" fontId="19" fillId="0" borderId="0" xfId="3" applyNumberFormat="1" applyFont="1" applyAlignment="1">
      <alignment horizontal="right"/>
    </xf>
    <xf numFmtId="165" fontId="19" fillId="0" borderId="0" xfId="3" applyNumberFormat="1" applyFont="1" applyAlignment="1">
      <alignment horizontal="center"/>
    </xf>
    <xf numFmtId="165" fontId="14" fillId="0" borderId="0" xfId="3" applyNumberFormat="1" applyFont="1"/>
    <xf numFmtId="165" fontId="16" fillId="0" borderId="0" xfId="3" applyNumberFormat="1" applyFont="1" applyProtection="1">
      <protection locked="0"/>
    </xf>
    <xf numFmtId="165" fontId="18" fillId="0" borderId="0" xfId="3" applyNumberFormat="1" applyFont="1"/>
    <xf numFmtId="165" fontId="18" fillId="0" borderId="0" xfId="17" applyNumberFormat="1" applyFont="1" applyProtection="1">
      <protection locked="0"/>
    </xf>
    <xf numFmtId="165" fontId="33" fillId="0" borderId="0" xfId="3" applyNumberFormat="1" applyFont="1"/>
    <xf numFmtId="165" fontId="16" fillId="0" borderId="0" xfId="3" applyNumberFormat="1" applyFont="1"/>
    <xf numFmtId="165" fontId="15" fillId="0" borderId="0" xfId="17" applyNumberFormat="1" applyFont="1" applyProtection="1">
      <protection locked="0"/>
    </xf>
    <xf numFmtId="165" fontId="15" fillId="2" borderId="0" xfId="17" applyNumberFormat="1" applyFont="1" applyFill="1" applyProtection="1">
      <protection locked="0"/>
    </xf>
    <xf numFmtId="165" fontId="16" fillId="0" borderId="6" xfId="3" applyNumberFormat="1" applyFont="1" applyBorder="1"/>
    <xf numFmtId="165" fontId="23" fillId="0" borderId="0" xfId="17" applyNumberFormat="1" applyFont="1" applyProtection="1">
      <protection locked="0"/>
    </xf>
    <xf numFmtId="165" fontId="23" fillId="0" borderId="0" xfId="3" applyNumberFormat="1" applyFont="1"/>
    <xf numFmtId="165" fontId="16" fillId="0" borderId="0" xfId="17" applyNumberFormat="1" applyFont="1" applyProtection="1">
      <protection locked="0"/>
    </xf>
    <xf numFmtId="165" fontId="44" fillId="0" borderId="0" xfId="3" applyNumberFormat="1" applyFont="1"/>
    <xf numFmtId="165" fontId="49" fillId="0" borderId="0" xfId="3" applyNumberFormat="1" applyFont="1" applyProtection="1">
      <protection locked="0"/>
    </xf>
    <xf numFmtId="165" fontId="27" fillId="0" borderId="0" xfId="3" applyNumberFormat="1" applyProtection="1">
      <protection locked="0"/>
    </xf>
    <xf numFmtId="165" fontId="14" fillId="0" borderId="0" xfId="3" applyNumberFormat="1" applyFont="1" applyProtection="1">
      <protection locked="0"/>
    </xf>
    <xf numFmtId="165" fontId="17" fillId="0" borderId="0" xfId="3" applyNumberFormat="1" applyFont="1"/>
    <xf numFmtId="165" fontId="16" fillId="0" borderId="0" xfId="3" applyNumberFormat="1" applyFont="1" applyAlignment="1">
      <alignment horizontal="right"/>
    </xf>
    <xf numFmtId="165" fontId="16" fillId="0" borderId="0" xfId="3" applyNumberFormat="1" applyFont="1" applyAlignment="1">
      <alignment horizontal="center"/>
    </xf>
    <xf numFmtId="165" fontId="16" fillId="0" borderId="0" xfId="3" applyNumberFormat="1" applyFont="1" applyAlignment="1" applyProtection="1">
      <alignment horizontal="center"/>
      <protection locked="0"/>
    </xf>
    <xf numFmtId="165" fontId="16" fillId="0" borderId="0" xfId="3" quotePrefix="1" applyNumberFormat="1" applyFont="1" applyAlignment="1" applyProtection="1">
      <alignment horizontal="center"/>
      <protection locked="0"/>
    </xf>
    <xf numFmtId="165" fontId="16" fillId="0" borderId="0" xfId="3" quotePrefix="1" applyNumberFormat="1" applyFont="1" applyAlignment="1" applyProtection="1">
      <alignment horizontal="right"/>
      <protection locked="0"/>
    </xf>
    <xf numFmtId="165" fontId="16" fillId="0" borderId="0" xfId="3" quotePrefix="1" applyNumberFormat="1" applyFont="1" applyAlignment="1">
      <alignment horizontal="right"/>
    </xf>
    <xf numFmtId="165" fontId="15" fillId="0" borderId="0" xfId="3" applyNumberFormat="1" applyFont="1" applyProtection="1">
      <protection locked="0"/>
    </xf>
    <xf numFmtId="165" fontId="96" fillId="0" borderId="0" xfId="3" applyNumberFormat="1" applyFont="1" applyProtection="1">
      <protection locked="0"/>
    </xf>
    <xf numFmtId="165" fontId="57" fillId="0" borderId="0" xfId="3" applyNumberFormat="1" applyFont="1" applyProtection="1">
      <protection locked="0"/>
    </xf>
    <xf numFmtId="165" fontId="96" fillId="0" borderId="0" xfId="3" applyNumberFormat="1" applyFont="1"/>
    <xf numFmtId="165" fontId="18" fillId="0" borderId="0" xfId="3" applyNumberFormat="1" applyFont="1" applyProtection="1">
      <protection locked="0"/>
    </xf>
    <xf numFmtId="165" fontId="56" fillId="0" borderId="0" xfId="3" applyNumberFormat="1" applyFont="1" applyProtection="1">
      <protection locked="0"/>
    </xf>
    <xf numFmtId="165" fontId="14" fillId="0" borderId="1" xfId="0" applyNumberFormat="1" applyFont="1" applyBorder="1"/>
    <xf numFmtId="165" fontId="30" fillId="0" borderId="0" xfId="3" applyNumberFormat="1" applyFont="1" applyAlignment="1" applyProtection="1">
      <alignment horizontal="right"/>
      <protection locked="0"/>
    </xf>
    <xf numFmtId="165" fontId="15" fillId="2" borderId="0" xfId="3" applyNumberFormat="1" applyFont="1" applyFill="1"/>
    <xf numFmtId="165" fontId="15" fillId="2" borderId="1" xfId="3" applyNumberFormat="1" applyFont="1" applyFill="1" applyBorder="1"/>
    <xf numFmtId="165" fontId="48" fillId="0" borderId="0" xfId="2" applyNumberFormat="1" applyFont="1" applyProtection="1">
      <protection locked="0"/>
    </xf>
    <xf numFmtId="165" fontId="96" fillId="0" borderId="0" xfId="2" applyNumberFormat="1" applyFont="1" applyProtection="1">
      <protection locked="0"/>
    </xf>
    <xf numFmtId="165" fontId="15" fillId="0" borderId="0" xfId="2" quotePrefix="1" applyNumberFormat="1" applyFont="1" applyAlignment="1" applyProtection="1">
      <alignment horizontal="right"/>
      <protection locked="0"/>
    </xf>
    <xf numFmtId="165" fontId="23" fillId="0" borderId="0" xfId="5" applyNumberFormat="1" applyFont="1" applyAlignment="1" applyProtection="1">
      <alignment horizontal="right"/>
      <protection locked="0"/>
    </xf>
    <xf numFmtId="165" fontId="23" fillId="0" borderId="1" xfId="5" applyNumberFormat="1" applyFont="1" applyBorder="1" applyAlignment="1" applyProtection="1">
      <alignment horizontal="right"/>
      <protection locked="0"/>
    </xf>
    <xf numFmtId="165" fontId="16" fillId="0" borderId="0" xfId="5" applyNumberFormat="1" applyFont="1" applyAlignment="1" applyProtection="1">
      <alignment horizontal="right"/>
      <protection locked="0"/>
    </xf>
    <xf numFmtId="165" fontId="15" fillId="0" borderId="0" xfId="5" quotePrefix="1" applyNumberFormat="1" applyFont="1" applyAlignment="1">
      <alignment horizontal="right"/>
    </xf>
    <xf numFmtId="165" fontId="15" fillId="0" borderId="0" xfId="5" applyNumberFormat="1" applyFont="1" applyAlignment="1">
      <alignment horizontal="right"/>
    </xf>
    <xf numFmtId="165" fontId="15" fillId="0" borderId="1" xfId="5" applyNumberFormat="1" applyFont="1" applyBorder="1" applyAlignment="1">
      <alignment horizontal="right"/>
    </xf>
    <xf numFmtId="165" fontId="16" fillId="0" borderId="0" xfId="5" applyNumberFormat="1" applyFont="1" applyAlignment="1">
      <alignment horizontal="right"/>
    </xf>
    <xf numFmtId="0" fontId="96" fillId="0" borderId="0" xfId="2" applyFont="1" applyAlignment="1">
      <alignment horizontal="left"/>
    </xf>
    <xf numFmtId="164" fontId="96" fillId="0" borderId="0" xfId="2" applyNumberFormat="1" applyFont="1"/>
    <xf numFmtId="165" fontId="96" fillId="0" borderId="0" xfId="2" applyNumberFormat="1" applyFont="1" applyAlignment="1">
      <alignment horizontal="left"/>
    </xf>
    <xf numFmtId="165" fontId="14" fillId="0" borderId="0" xfId="2" applyNumberFormat="1" applyAlignment="1">
      <alignment horizontal="left"/>
    </xf>
    <xf numFmtId="0" fontId="96" fillId="0" borderId="0" xfId="3" applyFont="1" applyAlignment="1">
      <alignment horizontal="left"/>
    </xf>
    <xf numFmtId="0" fontId="14" fillId="0" borderId="0" xfId="3" applyFont="1" applyAlignment="1">
      <alignment horizontal="left"/>
    </xf>
    <xf numFmtId="165" fontId="96" fillId="0" borderId="0" xfId="16137" applyNumberFormat="1" applyFont="1" applyAlignment="1">
      <alignment horizontal="left"/>
    </xf>
    <xf numFmtId="165" fontId="27" fillId="0" borderId="1" xfId="2" applyNumberFormat="1" applyFont="1" applyBorder="1"/>
    <xf numFmtId="165" fontId="27" fillId="0" borderId="0" xfId="2" applyNumberFormat="1" applyFont="1"/>
    <xf numFmtId="165" fontId="15" fillId="0" borderId="0" xfId="1" applyNumberFormat="1" applyFont="1" applyFill="1" applyBorder="1" applyAlignment="1" applyProtection="1">
      <alignment horizontal="right"/>
    </xf>
    <xf numFmtId="165" fontId="61" fillId="0" borderId="0" xfId="0" applyNumberFormat="1" applyFont="1"/>
    <xf numFmtId="165" fontId="33" fillId="0" borderId="0" xfId="2" applyNumberFormat="1" applyFont="1" applyAlignment="1">
      <alignment horizontal="right"/>
    </xf>
    <xf numFmtId="165" fontId="23" fillId="0" borderId="0" xfId="2" quotePrefix="1" applyNumberFormat="1" applyFont="1" applyAlignment="1" applyProtection="1">
      <alignment horizontal="right"/>
      <protection locked="0"/>
    </xf>
    <xf numFmtId="165" fontId="16" fillId="0" borderId="7" xfId="2" applyNumberFormat="1" applyFont="1" applyBorder="1" applyAlignment="1">
      <alignment horizontal="right"/>
    </xf>
    <xf numFmtId="165" fontId="15" fillId="0" borderId="7" xfId="2" applyNumberFormat="1" applyFont="1" applyBorder="1" applyAlignment="1">
      <alignment horizontal="right"/>
    </xf>
    <xf numFmtId="165" fontId="25" fillId="0" borderId="0" xfId="2" applyNumberFormat="1" applyFont="1" applyProtection="1">
      <protection locked="0"/>
    </xf>
    <xf numFmtId="165" fontId="25" fillId="0" borderId="0" xfId="2" applyNumberFormat="1" applyFont="1"/>
    <xf numFmtId="165" fontId="14" fillId="0" borderId="1" xfId="2" applyNumberFormat="1" applyBorder="1"/>
    <xf numFmtId="165" fontId="61" fillId="0" borderId="0" xfId="2" applyNumberFormat="1" applyFont="1" applyAlignment="1">
      <alignment horizontal="right"/>
    </xf>
    <xf numFmtId="165" fontId="19" fillId="0" borderId="0" xfId="2" quotePrefix="1" applyNumberFormat="1" applyFont="1" applyAlignment="1">
      <alignment horizontal="right"/>
    </xf>
    <xf numFmtId="165" fontId="146" fillId="0" borderId="0" xfId="2" applyNumberFormat="1" applyFont="1" applyAlignment="1" applyProtection="1">
      <alignment horizontal="right"/>
      <protection locked="0"/>
    </xf>
    <xf numFmtId="165" fontId="57" fillId="0" borderId="0" xfId="0" applyNumberFormat="1" applyFont="1"/>
    <xf numFmtId="0" fontId="152" fillId="0" borderId="0" xfId="0" applyFont="1"/>
    <xf numFmtId="3" fontId="152" fillId="0" borderId="0" xfId="0" applyNumberFormat="1" applyFont="1"/>
    <xf numFmtId="0" fontId="50" fillId="0" borderId="0" xfId="2" applyFont="1" applyAlignment="1" applyProtection="1">
      <alignment horizontal="right"/>
      <protection locked="0"/>
    </xf>
    <xf numFmtId="165" fontId="15" fillId="0" borderId="0" xfId="16137" applyNumberFormat="1" applyFont="1" applyAlignment="1">
      <alignment horizontal="left"/>
    </xf>
    <xf numFmtId="0" fontId="16" fillId="0" borderId="0" xfId="3726" applyFont="1" applyAlignment="1">
      <alignment horizontal="right" wrapText="1"/>
    </xf>
    <xf numFmtId="0" fontId="16" fillId="0" borderId="0" xfId="16140" applyFont="1"/>
    <xf numFmtId="0" fontId="15" fillId="0" borderId="0" xfId="16140" applyFont="1"/>
    <xf numFmtId="0" fontId="15" fillId="0" borderId="0" xfId="16140" quotePrefix="1" applyFont="1" applyAlignment="1">
      <alignment horizontal="left"/>
    </xf>
    <xf numFmtId="0" fontId="16" fillId="0" borderId="0" xfId="16140" applyFont="1" applyAlignment="1">
      <alignment horizontal="right"/>
    </xf>
    <xf numFmtId="0" fontId="15" fillId="0" borderId="0" xfId="16140" applyFont="1" applyAlignment="1">
      <alignment horizontal="right"/>
    </xf>
    <xf numFmtId="165" fontId="15" fillId="0" borderId="2" xfId="2" applyNumberFormat="1" applyFont="1" applyBorder="1"/>
    <xf numFmtId="165" fontId="60" fillId="0" borderId="0" xfId="0" applyNumberFormat="1" applyFont="1" applyProtection="1">
      <protection locked="0"/>
    </xf>
    <xf numFmtId="165" fontId="24" fillId="0" borderId="1" xfId="2" applyNumberFormat="1" applyFont="1" applyBorder="1"/>
    <xf numFmtId="165" fontId="61" fillId="0" borderId="0" xfId="0" applyNumberFormat="1" applyFont="1" applyAlignment="1" applyProtection="1">
      <alignment horizontal="right"/>
      <protection locked="0"/>
    </xf>
    <xf numFmtId="165" fontId="26" fillId="0" borderId="0" xfId="2" applyNumberFormat="1" applyFont="1" applyProtection="1">
      <protection locked="0"/>
    </xf>
    <xf numFmtId="165" fontId="17" fillId="68" borderId="0" xfId="2" applyNumberFormat="1" applyFont="1" applyFill="1"/>
    <xf numFmtId="0" fontId="14" fillId="68" borderId="0" xfId="2" applyFill="1"/>
    <xf numFmtId="0" fontId="17" fillId="68" borderId="0" xfId="2" quotePrefix="1" applyFont="1" applyFill="1" applyAlignment="1">
      <alignment horizontal="left"/>
    </xf>
    <xf numFmtId="0" fontId="0" fillId="68" borderId="0" xfId="0" applyFill="1"/>
    <xf numFmtId="0" fontId="59" fillId="68" borderId="0" xfId="0" applyFont="1" applyFill="1"/>
    <xf numFmtId="0" fontId="150" fillId="68" borderId="0" xfId="0" applyFont="1" applyFill="1"/>
    <xf numFmtId="0" fontId="17" fillId="64" borderId="0" xfId="2" quotePrefix="1" applyFont="1" applyFill="1" applyAlignment="1">
      <alignment horizontal="left"/>
    </xf>
    <xf numFmtId="165" fontId="33" fillId="0" borderId="0" xfId="3" applyNumberFormat="1" applyFont="1" applyProtection="1">
      <protection locked="0"/>
    </xf>
    <xf numFmtId="179" fontId="16" fillId="0" borderId="0" xfId="2" quotePrefix="1" applyNumberFormat="1" applyFont="1" applyAlignment="1">
      <alignment horizontal="right"/>
    </xf>
    <xf numFmtId="179" fontId="15" fillId="0" borderId="0" xfId="2" quotePrefix="1" applyNumberFormat="1" applyFont="1" applyAlignment="1">
      <alignment horizontal="right"/>
    </xf>
    <xf numFmtId="0" fontId="96" fillId="68" borderId="0" xfId="3" applyFont="1" applyFill="1" applyAlignment="1">
      <alignment horizontal="left"/>
    </xf>
    <xf numFmtId="3" fontId="16" fillId="0" borderId="0" xfId="16140" applyNumberFormat="1" applyFont="1"/>
    <xf numFmtId="3" fontId="15" fillId="0" borderId="0" xfId="16140" applyNumberFormat="1" applyFont="1"/>
    <xf numFmtId="170" fontId="15" fillId="0" borderId="0" xfId="16139" applyNumberFormat="1" applyFont="1" applyFill="1" applyProtection="1"/>
    <xf numFmtId="179" fontId="15" fillId="0" borderId="0" xfId="2" applyNumberFormat="1" applyFont="1"/>
    <xf numFmtId="165" fontId="15" fillId="0" borderId="0" xfId="2" applyNumberFormat="1" applyFont="1" applyAlignment="1" applyProtection="1">
      <alignment horizontal="right" wrapText="1"/>
      <protection locked="0"/>
    </xf>
    <xf numFmtId="0" fontId="16" fillId="0" borderId="0" xfId="0" applyFont="1" applyProtection="1">
      <protection locked="0"/>
    </xf>
    <xf numFmtId="0" fontId="15" fillId="0" borderId="0" xfId="0" quotePrefix="1" applyFont="1" applyAlignment="1" applyProtection="1">
      <alignment horizontal="right"/>
      <protection locked="0"/>
    </xf>
    <xf numFmtId="0" fontId="153" fillId="0" borderId="0" xfId="0" applyFont="1" applyProtection="1">
      <protection locked="0"/>
    </xf>
    <xf numFmtId="165" fontId="15" fillId="0" borderId="0" xfId="16138" applyNumberFormat="1" applyFont="1" applyBorder="1" applyProtection="1">
      <protection locked="0"/>
    </xf>
    <xf numFmtId="0" fontId="15" fillId="0" borderId="60" xfId="0" applyFont="1" applyBorder="1" applyProtection="1">
      <protection locked="0"/>
    </xf>
    <xf numFmtId="0" fontId="128" fillId="0" borderId="0" xfId="0" applyFont="1" applyProtection="1">
      <protection locked="0"/>
    </xf>
    <xf numFmtId="165" fontId="15" fillId="0" borderId="61" xfId="3" applyNumberFormat="1" applyFont="1" applyBorder="1"/>
    <xf numFmtId="178" fontId="0" fillId="65" borderId="0" xfId="0" applyNumberFormat="1" applyFill="1"/>
    <xf numFmtId="0" fontId="154" fillId="0" borderId="1" xfId="0" applyFont="1" applyBorder="1"/>
    <xf numFmtId="165" fontId="16" fillId="0" borderId="6" xfId="2" applyNumberFormat="1" applyFont="1" applyBorder="1" applyAlignment="1" applyProtection="1">
      <alignment horizontal="right"/>
      <protection locked="0"/>
    </xf>
    <xf numFmtId="0" fontId="16" fillId="0" borderId="6" xfId="2" applyFont="1" applyBorder="1" applyAlignment="1" applyProtection="1">
      <alignment horizontal="right"/>
      <protection locked="0"/>
    </xf>
    <xf numFmtId="179" fontId="16" fillId="0" borderId="0" xfId="2" applyNumberFormat="1" applyFont="1" applyAlignment="1">
      <alignment horizontal="right"/>
    </xf>
    <xf numFmtId="179" fontId="15" fillId="0" borderId="0" xfId="2" applyNumberFormat="1" applyFont="1" applyAlignment="1">
      <alignment horizontal="right"/>
    </xf>
    <xf numFmtId="14" fontId="57" fillId="0" borderId="0" xfId="6" applyNumberFormat="1" applyFont="1" applyProtection="1">
      <protection locked="0"/>
    </xf>
    <xf numFmtId="0" fontId="130" fillId="0" borderId="0" xfId="0" applyFont="1" applyProtection="1">
      <protection locked="0"/>
    </xf>
    <xf numFmtId="180" fontId="15" fillId="0" borderId="0" xfId="495" applyNumberFormat="1" applyFont="1" applyBorder="1"/>
    <xf numFmtId="3" fontId="16" fillId="0" borderId="0" xfId="495" applyNumberFormat="1" applyFont="1" applyBorder="1"/>
    <xf numFmtId="3" fontId="15" fillId="0" borderId="0" xfId="495" applyNumberFormat="1" applyFont="1" applyBorder="1"/>
    <xf numFmtId="0" fontId="16" fillId="0" borderId="0" xfId="0" applyFont="1" applyAlignment="1" applyProtection="1">
      <alignment wrapText="1"/>
      <protection locked="0"/>
    </xf>
    <xf numFmtId="0" fontId="156" fillId="0" borderId="0" xfId="0" applyFont="1"/>
    <xf numFmtId="3" fontId="61" fillId="0" borderId="0" xfId="0" applyNumberFormat="1" applyFont="1" applyProtection="1">
      <protection locked="0"/>
    </xf>
    <xf numFmtId="3" fontId="58" fillId="0" borderId="0" xfId="0" applyNumberFormat="1" applyFont="1"/>
    <xf numFmtId="165" fontId="62" fillId="0" borderId="0" xfId="2" quotePrefix="1" applyNumberFormat="1" applyFont="1" applyAlignment="1">
      <alignment horizontal="right"/>
    </xf>
    <xf numFmtId="179" fontId="62" fillId="0" borderId="0" xfId="2" quotePrefix="1" applyNumberFormat="1" applyFont="1" applyAlignment="1">
      <alignment horizontal="right"/>
    </xf>
    <xf numFmtId="0" fontId="16" fillId="0" borderId="0" xfId="0" applyFont="1" applyAlignment="1">
      <alignment horizontal="right" wrapText="1"/>
    </xf>
    <xf numFmtId="49" fontId="61" fillId="0" borderId="0" xfId="0" applyNumberFormat="1" applyFont="1" applyAlignment="1">
      <alignment horizontal="center"/>
    </xf>
    <xf numFmtId="49" fontId="61" fillId="0" borderId="0" xfId="0" applyNumberFormat="1" applyFont="1" applyAlignment="1">
      <alignment horizontal="right"/>
    </xf>
    <xf numFmtId="0" fontId="29" fillId="0" borderId="0" xfId="0" applyFont="1"/>
    <xf numFmtId="180" fontId="16" fillId="0" borderId="0" xfId="495" applyNumberFormat="1" applyFont="1" applyBorder="1"/>
    <xf numFmtId="3" fontId="15" fillId="0" borderId="0" xfId="495" applyNumberFormat="1" applyFont="1" applyFill="1" applyBorder="1"/>
    <xf numFmtId="172" fontId="61" fillId="0" borderId="0" xfId="495" applyNumberFormat="1" applyFont="1" applyFill="1" applyBorder="1"/>
    <xf numFmtId="165" fontId="19" fillId="0" borderId="0" xfId="3" applyNumberFormat="1" applyFont="1" applyAlignment="1">
      <alignment horizontal="center" vertical="center" wrapText="1"/>
    </xf>
    <xf numFmtId="165" fontId="56" fillId="0" borderId="0" xfId="5" applyNumberFormat="1" applyFont="1" applyAlignment="1">
      <alignment horizontal="right"/>
    </xf>
    <xf numFmtId="0" fontId="61" fillId="63" borderId="0" xfId="0" applyFont="1" applyFill="1"/>
    <xf numFmtId="178" fontId="61" fillId="0" borderId="0" xfId="0" applyNumberFormat="1" applyFont="1"/>
    <xf numFmtId="2" fontId="61" fillId="0" borderId="0" xfId="0" applyNumberFormat="1" applyFont="1"/>
    <xf numFmtId="181" fontId="61" fillId="0" borderId="0" xfId="0" applyNumberFormat="1" applyFont="1"/>
    <xf numFmtId="3" fontId="57" fillId="0" borderId="0" xfId="0" applyNumberFormat="1" applyFont="1"/>
    <xf numFmtId="0" fontId="16" fillId="67" borderId="0" xfId="2" applyFont="1" applyFill="1"/>
    <xf numFmtId="0" fontId="15" fillId="67" borderId="0" xfId="2" applyFont="1" applyFill="1"/>
    <xf numFmtId="165" fontId="16" fillId="67" borderId="7" xfId="2" applyNumberFormat="1" applyFont="1" applyFill="1" applyBorder="1" applyAlignment="1" applyProtection="1">
      <alignment horizontal="right"/>
      <protection locked="0"/>
    </xf>
    <xf numFmtId="165" fontId="16" fillId="67" borderId="0" xfId="2" applyNumberFormat="1" applyFont="1" applyFill="1" applyAlignment="1">
      <alignment horizontal="right"/>
    </xf>
    <xf numFmtId="165" fontId="15" fillId="67" borderId="7" xfId="2" applyNumberFormat="1" applyFont="1" applyFill="1" applyBorder="1" applyAlignment="1">
      <alignment horizontal="right"/>
    </xf>
    <xf numFmtId="165" fontId="23" fillId="67" borderId="1" xfId="2" applyNumberFormat="1" applyFont="1" applyFill="1" applyBorder="1" applyAlignment="1" applyProtection="1">
      <alignment horizontal="right"/>
      <protection locked="0"/>
    </xf>
    <xf numFmtId="165" fontId="15" fillId="67" borderId="1" xfId="2" applyNumberFormat="1" applyFont="1" applyFill="1" applyBorder="1" applyAlignment="1">
      <alignment horizontal="right"/>
    </xf>
    <xf numFmtId="0" fontId="52" fillId="67" borderId="0" xfId="2" applyFont="1" applyFill="1"/>
    <xf numFmtId="165" fontId="157" fillId="67" borderId="0" xfId="3" applyNumberFormat="1" applyFont="1" applyFill="1"/>
    <xf numFmtId="165" fontId="16" fillId="67" borderId="0" xfId="2" applyNumberFormat="1" applyFont="1" applyFill="1" applyAlignment="1" applyProtection="1">
      <alignment horizontal="right"/>
      <protection locked="0"/>
    </xf>
    <xf numFmtId="0" fontId="77" fillId="0" borderId="0" xfId="0" applyFont="1"/>
    <xf numFmtId="0" fontId="75" fillId="0" borderId="0" xfId="0" applyFont="1"/>
    <xf numFmtId="0" fontId="77" fillId="65" borderId="0" xfId="0" applyFont="1" applyFill="1"/>
    <xf numFmtId="181" fontId="0" fillId="0" borderId="0" xfId="0" applyNumberFormat="1"/>
    <xf numFmtId="1" fontId="61" fillId="0" borderId="0" xfId="0" applyNumberFormat="1" applyFont="1"/>
    <xf numFmtId="1" fontId="77" fillId="0" borderId="0" xfId="0" applyNumberFormat="1" applyFont="1"/>
    <xf numFmtId="1" fontId="30" fillId="0" borderId="0" xfId="0" applyNumberFormat="1" applyFont="1" applyAlignment="1">
      <alignment wrapText="1"/>
    </xf>
    <xf numFmtId="1" fontId="17" fillId="0" borderId="0" xfId="0" applyNumberFormat="1" applyFont="1"/>
    <xf numFmtId="1" fontId="61" fillId="63" borderId="0" xfId="0" applyNumberFormat="1" applyFont="1" applyFill="1"/>
    <xf numFmtId="1" fontId="0" fillId="0" borderId="0" xfId="0" applyNumberFormat="1"/>
    <xf numFmtId="1" fontId="77" fillId="65" borderId="0" xfId="0" applyNumberFormat="1" applyFont="1" applyFill="1"/>
    <xf numFmtId="0" fontId="16" fillId="63" borderId="0" xfId="0" applyFont="1" applyFill="1" applyAlignment="1">
      <alignment horizontal="right"/>
    </xf>
    <xf numFmtId="0" fontId="158" fillId="0" borderId="0" xfId="0" applyFont="1"/>
    <xf numFmtId="165" fontId="159" fillId="0" borderId="0" xfId="2" quotePrefix="1" applyNumberFormat="1" applyFont="1" applyAlignment="1">
      <alignment horizontal="right"/>
    </xf>
    <xf numFmtId="0" fontId="129" fillId="0" borderId="0" xfId="0" applyFont="1"/>
    <xf numFmtId="0" fontId="129" fillId="69" borderId="0" xfId="0" applyFont="1" applyFill="1" applyAlignment="1">
      <alignment horizontal="left" vertical="center" readingOrder="1"/>
    </xf>
    <xf numFmtId="0" fontId="96" fillId="69" borderId="0" xfId="0" applyFont="1" applyFill="1" applyAlignment="1">
      <alignment horizontal="left" vertical="center" readingOrder="1"/>
    </xf>
    <xf numFmtId="164" fontId="96" fillId="69" borderId="0" xfId="2" applyNumberFormat="1" applyFont="1" applyFill="1"/>
    <xf numFmtId="0" fontId="129" fillId="69" borderId="0" xfId="2" applyFont="1" applyFill="1"/>
    <xf numFmtId="0" fontId="96" fillId="69" borderId="0" xfId="2" applyFont="1" applyFill="1"/>
    <xf numFmtId="0" fontId="160" fillId="0" borderId="0" xfId="2" applyFont="1"/>
    <xf numFmtId="0" fontId="161" fillId="0" borderId="0" xfId="2" applyFont="1"/>
    <xf numFmtId="2" fontId="159" fillId="0" borderId="0" xfId="2" applyNumberFormat="1" applyFont="1" applyAlignment="1" applyProtection="1">
      <alignment horizontal="right"/>
      <protection locked="0"/>
    </xf>
    <xf numFmtId="165" fontId="159" fillId="0" borderId="0" xfId="2" applyNumberFormat="1" applyFont="1" applyAlignment="1" applyProtection="1">
      <alignment horizontal="right"/>
      <protection locked="0"/>
    </xf>
    <xf numFmtId="0" fontId="159" fillId="0" borderId="0" xfId="2" quotePrefix="1" applyFont="1" applyAlignment="1">
      <alignment horizontal="right"/>
    </xf>
    <xf numFmtId="0" fontId="45" fillId="0" borderId="0" xfId="2" quotePrefix="1" applyFont="1" applyAlignment="1">
      <alignment horizontal="right"/>
    </xf>
    <xf numFmtId="165" fontId="16" fillId="0" borderId="0" xfId="8" quotePrefix="1" applyNumberFormat="1" applyFont="1" applyAlignment="1">
      <alignment horizontal="right"/>
    </xf>
    <xf numFmtId="165" fontId="56" fillId="0" borderId="0" xfId="2" applyNumberFormat="1" applyFont="1" applyAlignment="1" applyProtection="1">
      <alignment horizontal="left"/>
      <protection locked="0"/>
    </xf>
    <xf numFmtId="165" fontId="145" fillId="0" borderId="0" xfId="2" applyNumberFormat="1" applyFont="1" applyProtection="1">
      <protection locked="0"/>
    </xf>
    <xf numFmtId="0" fontId="62" fillId="0" borderId="0" xfId="0" applyFont="1"/>
    <xf numFmtId="0" fontId="50" fillId="0" borderId="0" xfId="2" applyFont="1"/>
    <xf numFmtId="0" fontId="61" fillId="61" borderId="0" xfId="0" applyFont="1" applyFill="1"/>
    <xf numFmtId="3" fontId="61" fillId="61" borderId="0" xfId="0" applyNumberFormat="1" applyFont="1" applyFill="1"/>
    <xf numFmtId="0" fontId="18" fillId="0" borderId="0" xfId="0" applyFont="1"/>
    <xf numFmtId="0" fontId="95" fillId="0" borderId="0" xfId="2" applyFont="1"/>
    <xf numFmtId="0" fontId="62" fillId="68" borderId="0" xfId="0" applyFont="1" applyFill="1"/>
    <xf numFmtId="0" fontId="18" fillId="68" borderId="0" xfId="0" applyFont="1" applyFill="1"/>
    <xf numFmtId="165" fontId="16" fillId="2" borderId="0" xfId="17" applyNumberFormat="1" applyFont="1" applyFill="1" applyProtection="1">
      <protection locked="0"/>
    </xf>
    <xf numFmtId="0" fontId="96" fillId="68" borderId="0" xfId="0" applyFont="1" applyFill="1"/>
    <xf numFmtId="165" fontId="16" fillId="0" borderId="0" xfId="16137" applyNumberFormat="1" applyFont="1" applyAlignment="1">
      <alignment horizontal="left"/>
    </xf>
    <xf numFmtId="3" fontId="45" fillId="0" borderId="0" xfId="0" applyNumberFormat="1" applyFont="1"/>
    <xf numFmtId="3" fontId="50" fillId="0" borderId="0" xfId="0" applyNumberFormat="1" applyFont="1"/>
    <xf numFmtId="0" fontId="50" fillId="0" borderId="0" xfId="0" applyFont="1"/>
    <xf numFmtId="3" fontId="14" fillId="0" borderId="0" xfId="0" applyNumberFormat="1" applyFont="1" applyProtection="1">
      <protection locked="0"/>
    </xf>
    <xf numFmtId="0" fontId="25" fillId="0" borderId="0" xfId="2" applyFont="1" applyProtection="1">
      <protection locked="0"/>
    </xf>
    <xf numFmtId="164" fontId="16" fillId="0" borderId="7" xfId="2" applyNumberFormat="1" applyFont="1" applyBorder="1"/>
    <xf numFmtId="164" fontId="15" fillId="0" borderId="7" xfId="2" applyNumberFormat="1" applyFont="1" applyBorder="1"/>
    <xf numFmtId="0" fontId="16" fillId="0" borderId="0" xfId="2" applyFont="1" applyAlignment="1">
      <alignment horizontal="right" wrapText="1"/>
    </xf>
    <xf numFmtId="0" fontId="36" fillId="0" borderId="0" xfId="2" applyFont="1" applyAlignment="1">
      <alignment horizontal="right" wrapText="1"/>
    </xf>
    <xf numFmtId="0" fontId="36" fillId="0" borderId="0" xfId="2" applyFont="1" applyAlignment="1">
      <alignment horizontal="right"/>
    </xf>
    <xf numFmtId="0" fontId="45" fillId="0" borderId="0" xfId="2" applyFont="1" applyAlignment="1">
      <alignment horizontal="right"/>
    </xf>
    <xf numFmtId="165" fontId="129" fillId="0" borderId="0" xfId="3" applyNumberFormat="1" applyFont="1" applyProtection="1">
      <protection locked="0"/>
    </xf>
    <xf numFmtId="0" fontId="16" fillId="0" borderId="0" xfId="0" applyFont="1" applyAlignment="1">
      <alignment vertical="center"/>
    </xf>
    <xf numFmtId="0" fontId="16" fillId="0" borderId="0" xfId="0" applyFont="1" applyAlignment="1">
      <alignment horizontal="right" vertical="center"/>
    </xf>
    <xf numFmtId="6" fontId="16" fillId="0" borderId="0" xfId="0" quotePrefix="1" applyNumberFormat="1" applyFont="1" applyAlignment="1">
      <alignment horizontal="right" vertical="center"/>
    </xf>
    <xf numFmtId="0" fontId="62" fillId="0" borderId="0" xfId="0" applyFont="1" applyAlignment="1">
      <alignment horizontal="right"/>
    </xf>
    <xf numFmtId="3" fontId="62" fillId="0" borderId="0" xfId="0" applyNumberFormat="1" applyFont="1" applyAlignment="1">
      <alignment horizontal="right"/>
    </xf>
    <xf numFmtId="164" fontId="62" fillId="0" borderId="0" xfId="2" applyNumberFormat="1" applyFont="1" applyProtection="1">
      <protection locked="0"/>
    </xf>
    <xf numFmtId="165" fontId="15" fillId="0" borderId="0" xfId="0" applyNumberFormat="1" applyFont="1" applyProtection="1">
      <protection locked="0"/>
    </xf>
    <xf numFmtId="3" fontId="16" fillId="0" borderId="9" xfId="0" applyNumberFormat="1" applyFont="1" applyBorder="1" applyAlignment="1">
      <alignment horizontal="right" vertical="center"/>
    </xf>
    <xf numFmtId="0" fontId="148" fillId="0" borderId="0" xfId="0" applyFont="1" applyAlignment="1" applyProtection="1">
      <alignment vertical="center"/>
      <protection locked="0"/>
    </xf>
    <xf numFmtId="0" fontId="162" fillId="0" borderId="0" xfId="0" applyFont="1" applyAlignment="1" applyProtection="1">
      <alignment vertical="center"/>
      <protection locked="0"/>
    </xf>
    <xf numFmtId="3" fontId="0" fillId="0" borderId="0" xfId="0" applyNumberFormat="1" applyProtection="1">
      <protection locked="0"/>
    </xf>
    <xf numFmtId="38" fontId="0" fillId="0" borderId="0" xfId="0" applyNumberFormat="1" applyProtection="1">
      <protection locked="0"/>
    </xf>
    <xf numFmtId="2" fontId="0" fillId="0" borderId="0" xfId="0" applyNumberFormat="1" applyProtection="1">
      <protection locked="0"/>
    </xf>
    <xf numFmtId="41" fontId="0" fillId="0" borderId="0" xfId="0" applyNumberFormat="1" applyProtection="1">
      <protection locked="0"/>
    </xf>
    <xf numFmtId="3" fontId="57" fillId="0" borderId="0" xfId="0" applyNumberFormat="1" applyFont="1" applyAlignment="1">
      <alignment horizontal="right" vertical="center"/>
    </xf>
    <xf numFmtId="165" fontId="163" fillId="0" borderId="0" xfId="2" applyNumberFormat="1" applyFont="1" applyAlignment="1">
      <alignment horizontal="right"/>
    </xf>
    <xf numFmtId="0" fontId="163" fillId="0" borderId="0" xfId="2" applyFont="1" applyAlignment="1">
      <alignment horizontal="right"/>
    </xf>
    <xf numFmtId="0" fontId="15" fillId="0" borderId="0" xfId="0" applyFont="1" applyAlignment="1">
      <alignment horizontal="right" vertical="center"/>
    </xf>
    <xf numFmtId="3" fontId="15" fillId="0" borderId="0" xfId="0" applyNumberFormat="1" applyFont="1" applyAlignment="1">
      <alignment horizontal="right" vertical="center"/>
    </xf>
    <xf numFmtId="0" fontId="56" fillId="0" borderId="0" xfId="0" applyFont="1"/>
    <xf numFmtId="0" fontId="81" fillId="68" borderId="0" xfId="0" applyFont="1" applyFill="1"/>
    <xf numFmtId="165" fontId="14" fillId="68" borderId="0" xfId="2" applyNumberFormat="1" applyFill="1"/>
    <xf numFmtId="0" fontId="138" fillId="0" borderId="0" xfId="27246" applyFont="1" applyAlignment="1">
      <alignment vertical="center"/>
    </xf>
    <xf numFmtId="0" fontId="59" fillId="0" borderId="0" xfId="27246" applyFont="1" applyAlignment="1">
      <alignment vertical="center"/>
    </xf>
    <xf numFmtId="0" fontId="57" fillId="63" borderId="0" xfId="0" applyFont="1" applyFill="1" applyAlignment="1">
      <alignment horizontal="right" vertical="center"/>
    </xf>
    <xf numFmtId="0" fontId="4" fillId="0" borderId="0" xfId="27246"/>
    <xf numFmtId="0" fontId="164" fillId="0" borderId="0" xfId="27246" applyFont="1" applyAlignment="1">
      <alignment horizontal="right" vertical="center" wrapText="1"/>
    </xf>
    <xf numFmtId="0" fontId="146" fillId="0" borderId="0" xfId="27246" applyFont="1" applyAlignment="1">
      <alignment horizontal="right" vertical="center" wrapText="1"/>
    </xf>
    <xf numFmtId="0" fontId="79" fillId="0" borderId="0" xfId="27246" applyFont="1"/>
    <xf numFmtId="3" fontId="57" fillId="63" borderId="0" xfId="0" applyNumberFormat="1" applyFont="1" applyFill="1" applyAlignment="1">
      <alignment horizontal="right" vertical="center"/>
    </xf>
    <xf numFmtId="3" fontId="15" fillId="0" borderId="1" xfId="0" applyNumberFormat="1" applyFont="1" applyBorder="1" applyAlignment="1">
      <alignment horizontal="right" vertical="center"/>
    </xf>
    <xf numFmtId="0" fontId="15" fillId="0" borderId="0" xfId="2" quotePrefix="1" applyFont="1" applyAlignment="1" applyProtection="1">
      <alignment horizontal="center"/>
      <protection locked="0"/>
    </xf>
    <xf numFmtId="164" fontId="18" fillId="0" borderId="1" xfId="2" quotePrefix="1" applyNumberFormat="1" applyFont="1" applyBorder="1" applyAlignment="1" applyProtection="1">
      <alignment horizontal="left"/>
      <protection locked="0"/>
    </xf>
    <xf numFmtId="164" fontId="18" fillId="0" borderId="1" xfId="2" applyNumberFormat="1" applyFont="1" applyBorder="1" applyProtection="1">
      <protection locked="0"/>
    </xf>
    <xf numFmtId="164" fontId="18" fillId="0" borderId="1" xfId="2" applyNumberFormat="1" applyFont="1" applyBorder="1" applyAlignment="1" applyProtection="1">
      <alignment horizontal="right"/>
      <protection locked="0"/>
    </xf>
    <xf numFmtId="0" fontId="15" fillId="0" borderId="0" xfId="27246" applyFont="1"/>
    <xf numFmtId="165" fontId="18" fillId="0" borderId="0" xfId="17" applyNumberFormat="1" applyFont="1"/>
    <xf numFmtId="165" fontId="15" fillId="0" borderId="0" xfId="17" applyNumberFormat="1" applyFont="1"/>
    <xf numFmtId="14" fontId="16" fillId="0" borderId="0" xfId="5" applyNumberFormat="1" applyFont="1" applyAlignment="1">
      <alignment horizontal="right"/>
    </xf>
    <xf numFmtId="0" fontId="138" fillId="0" borderId="0" xfId="27246" applyFont="1" applyAlignment="1">
      <alignment horizontal="right" vertical="center" wrapText="1"/>
    </xf>
    <xf numFmtId="0" fontId="15" fillId="0" borderId="1" xfId="2" applyFont="1" applyBorder="1" applyProtection="1">
      <protection locked="0"/>
    </xf>
    <xf numFmtId="0" fontId="165" fillId="0" borderId="0" xfId="0" applyFont="1"/>
    <xf numFmtId="6" fontId="58" fillId="0" borderId="0" xfId="0" quotePrefix="1" applyNumberFormat="1" applyFont="1" applyAlignment="1">
      <alignment horizontal="right"/>
    </xf>
    <xf numFmtId="0" fontId="59" fillId="0" borderId="0" xfId="0" applyFont="1" applyAlignment="1">
      <alignment horizontal="right"/>
    </xf>
    <xf numFmtId="165" fontId="15" fillId="0" borderId="0" xfId="28916" applyNumberFormat="1" applyFont="1"/>
    <xf numFmtId="0" fontId="16" fillId="0" borderId="0" xfId="2" applyFont="1" applyAlignment="1" applyProtection="1">
      <alignment horizontal="center"/>
      <protection locked="0"/>
    </xf>
    <xf numFmtId="6" fontId="16" fillId="0" borderId="0" xfId="0" applyNumberFormat="1" applyFont="1"/>
    <xf numFmtId="164" fontId="16" fillId="0" borderId="0" xfId="2" quotePrefix="1" applyNumberFormat="1" applyFont="1" applyAlignment="1" applyProtection="1">
      <alignment horizontal="right"/>
      <protection locked="0"/>
    </xf>
    <xf numFmtId="165" fontId="16" fillId="0" borderId="7" xfId="2" quotePrefix="1" applyNumberFormat="1" applyFont="1" applyBorder="1" applyAlignment="1">
      <alignment horizontal="right"/>
    </xf>
    <xf numFmtId="165" fontId="15" fillId="0" borderId="7" xfId="2" quotePrefix="1" applyNumberFormat="1" applyFont="1" applyBorder="1" applyAlignment="1">
      <alignment horizontal="right"/>
    </xf>
    <xf numFmtId="165" fontId="58" fillId="0" borderId="7" xfId="0" applyNumberFormat="1" applyFont="1" applyBorder="1"/>
    <xf numFmtId="165" fontId="58" fillId="0" borderId="6" xfId="0" applyNumberFormat="1" applyFont="1" applyBorder="1"/>
    <xf numFmtId="0" fontId="16" fillId="0" borderId="0" xfId="0" applyFont="1" applyAlignment="1" applyProtection="1">
      <alignment horizontal="right" wrapText="1"/>
      <protection locked="0"/>
    </xf>
    <xf numFmtId="0" fontId="15" fillId="0" borderId="0" xfId="0" applyFont="1" applyAlignment="1" applyProtection="1">
      <alignment horizontal="right"/>
      <protection locked="0"/>
    </xf>
    <xf numFmtId="6" fontId="61" fillId="0" borderId="0" xfId="0" quotePrefix="1" applyNumberFormat="1" applyFont="1" applyAlignment="1">
      <alignment horizontal="right"/>
    </xf>
    <xf numFmtId="0" fontId="61" fillId="0" borderId="0" xfId="0" applyFont="1" applyAlignment="1">
      <alignment horizontal="right" wrapText="1"/>
    </xf>
    <xf numFmtId="165" fontId="36" fillId="0" borderId="0" xfId="2" quotePrefix="1" applyNumberFormat="1" applyFont="1" applyAlignment="1">
      <alignment horizontal="right" wrapText="1"/>
    </xf>
    <xf numFmtId="165" fontId="37" fillId="0" borderId="0" xfId="2" applyNumberFormat="1" applyFont="1" applyAlignment="1">
      <alignment horizontal="center"/>
    </xf>
    <xf numFmtId="165" fontId="40" fillId="0" borderId="0" xfId="2" applyNumberFormat="1" applyFont="1"/>
    <xf numFmtId="165" fontId="23" fillId="0" borderId="9" xfId="2" applyNumberFormat="1" applyFont="1" applyBorder="1" applyAlignment="1" applyProtection="1">
      <alignment horizontal="right"/>
      <protection locked="0"/>
    </xf>
    <xf numFmtId="165" fontId="15" fillId="0" borderId="9" xfId="2" applyNumberFormat="1" applyFont="1" applyBorder="1" applyAlignment="1">
      <alignment horizontal="right"/>
    </xf>
    <xf numFmtId="165" fontId="16" fillId="0" borderId="6" xfId="8" applyNumberFormat="1" applyFont="1" applyBorder="1"/>
    <xf numFmtId="165" fontId="15" fillId="0" borderId="6" xfId="8" applyNumberFormat="1" applyFont="1" applyBorder="1"/>
    <xf numFmtId="165" fontId="16" fillId="0" borderId="7" xfId="3" applyNumberFormat="1" applyFont="1" applyBorder="1"/>
    <xf numFmtId="165" fontId="15" fillId="0" borderId="7" xfId="2" applyNumberFormat="1" applyFont="1" applyBorder="1"/>
    <xf numFmtId="165" fontId="0" fillId="0" borderId="7" xfId="0" applyNumberFormat="1" applyBorder="1" applyProtection="1">
      <protection locked="0"/>
    </xf>
    <xf numFmtId="165" fontId="14" fillId="0" borderId="7" xfId="0" applyNumberFormat="1" applyFont="1" applyBorder="1"/>
    <xf numFmtId="165" fontId="16" fillId="0" borderId="6" xfId="5" applyNumberFormat="1" applyFont="1" applyBorder="1" applyAlignment="1">
      <alignment horizontal="right"/>
    </xf>
    <xf numFmtId="165" fontId="15" fillId="0" borderId="6" xfId="5" applyNumberFormat="1" applyFont="1" applyBorder="1" applyAlignment="1">
      <alignment horizontal="right"/>
    </xf>
    <xf numFmtId="165" fontId="23" fillId="0" borderId="4" xfId="5" applyNumberFormat="1" applyFont="1" applyBorder="1" applyAlignment="1" applyProtection="1">
      <alignment horizontal="right"/>
      <protection locked="0"/>
    </xf>
    <xf numFmtId="165" fontId="15" fillId="0" borderId="4" xfId="5" applyNumberFormat="1" applyFont="1" applyBorder="1" applyAlignment="1">
      <alignment horizontal="right"/>
    </xf>
    <xf numFmtId="3" fontId="58" fillId="0" borderId="0" xfId="0" applyNumberFormat="1" applyFont="1" applyProtection="1">
      <protection locked="0"/>
    </xf>
    <xf numFmtId="3" fontId="58" fillId="0" borderId="0" xfId="0" applyNumberFormat="1" applyFont="1" applyAlignment="1" applyProtection="1">
      <alignment wrapText="1"/>
      <protection locked="0"/>
    </xf>
    <xf numFmtId="3" fontId="62" fillId="0" borderId="0" xfId="0" applyNumberFormat="1" applyFont="1" applyAlignment="1" applyProtection="1">
      <alignment wrapText="1"/>
      <protection locked="0"/>
    </xf>
    <xf numFmtId="0" fontId="23" fillId="0" borderId="0" xfId="2" applyFont="1"/>
    <xf numFmtId="165" fontId="19" fillId="0" borderId="1" xfId="2" applyNumberFormat="1" applyFont="1" applyBorder="1"/>
    <xf numFmtId="165" fontId="19" fillId="0" borderId="0" xfId="2" applyNumberFormat="1" applyFont="1"/>
    <xf numFmtId="165" fontId="30" fillId="0" borderId="0" xfId="2" applyNumberFormat="1" applyFont="1"/>
    <xf numFmtId="165" fontId="47" fillId="0" borderId="0" xfId="2" applyNumberFormat="1" applyFont="1" applyAlignment="1">
      <alignment horizontal="right"/>
    </xf>
    <xf numFmtId="165" fontId="30" fillId="0" borderId="0" xfId="2" applyNumberFormat="1" applyFont="1" applyAlignment="1">
      <alignment horizontal="right"/>
    </xf>
    <xf numFmtId="165" fontId="30" fillId="0" borderId="0" xfId="2" applyNumberFormat="1" applyFont="1" applyAlignment="1" applyProtection="1">
      <alignment horizontal="center"/>
      <protection locked="0"/>
    </xf>
    <xf numFmtId="165" fontId="143" fillId="0" borderId="0" xfId="0" applyNumberFormat="1" applyFont="1" applyProtection="1">
      <protection locked="0"/>
    </xf>
    <xf numFmtId="165" fontId="143" fillId="0" borderId="0" xfId="0" applyNumberFormat="1" applyFont="1"/>
    <xf numFmtId="1" fontId="14" fillId="0" borderId="0" xfId="0" applyNumberFormat="1" applyFont="1"/>
    <xf numFmtId="165" fontId="59" fillId="0" borderId="0" xfId="2" applyNumberFormat="1" applyFont="1" applyAlignment="1">
      <alignment horizontal="left"/>
    </xf>
    <xf numFmtId="165" fontId="58" fillId="0" borderId="0" xfId="2" applyNumberFormat="1" applyFont="1" applyAlignment="1">
      <alignment horizontal="left"/>
    </xf>
    <xf numFmtId="165" fontId="61" fillId="0" borderId="0" xfId="2" applyNumberFormat="1" applyFont="1"/>
    <xf numFmtId="165" fontId="58" fillId="0" borderId="0" xfId="2" applyNumberFormat="1" applyFont="1"/>
    <xf numFmtId="0" fontId="58" fillId="0" borderId="0" xfId="2" applyFont="1"/>
    <xf numFmtId="0" fontId="166" fillId="0" borderId="0" xfId="3996" applyFont="1" applyProtection="1">
      <protection locked="0"/>
    </xf>
    <xf numFmtId="0" fontId="61" fillId="0" borderId="0" xfId="3996" applyFont="1" applyProtection="1">
      <protection locked="0"/>
    </xf>
    <xf numFmtId="0" fontId="167" fillId="0" borderId="0" xfId="28917" applyFont="1" applyProtection="1">
      <protection locked="0"/>
    </xf>
    <xf numFmtId="0" fontId="166" fillId="0" borderId="0" xfId="28917" applyFont="1" applyProtection="1">
      <protection locked="0"/>
    </xf>
    <xf numFmtId="0" fontId="96" fillId="0" borderId="0" xfId="0" applyFont="1" applyAlignment="1">
      <alignment horizontal="center"/>
    </xf>
    <xf numFmtId="167" fontId="61" fillId="0" borderId="0" xfId="4" applyNumberFormat="1" applyFont="1" applyProtection="1">
      <protection locked="0"/>
    </xf>
    <xf numFmtId="165" fontId="61" fillId="0" borderId="0" xfId="2" applyNumberFormat="1" applyFont="1" applyProtection="1">
      <protection locked="0"/>
    </xf>
    <xf numFmtId="0" fontId="168" fillId="0" borderId="0" xfId="0" applyFont="1" applyAlignment="1">
      <alignment vertical="center"/>
    </xf>
    <xf numFmtId="9" fontId="151" fillId="0" borderId="0" xfId="16139" applyFont="1" applyFill="1" applyBorder="1" applyProtection="1">
      <protection locked="0"/>
    </xf>
    <xf numFmtId="0" fontId="169" fillId="0" borderId="0" xfId="0" applyFont="1" applyAlignment="1">
      <alignment horizontal="right" vertical="center"/>
    </xf>
    <xf numFmtId="14" fontId="14" fillId="0" borderId="0" xfId="0" applyNumberFormat="1" applyFont="1" applyProtection="1">
      <protection locked="0"/>
    </xf>
    <xf numFmtId="0" fontId="57" fillId="0" borderId="0" xfId="0" quotePrefix="1" applyFont="1" applyProtection="1">
      <protection locked="0"/>
    </xf>
    <xf numFmtId="0" fontId="62" fillId="0" borderId="0" xfId="16140" applyFont="1" applyProtection="1">
      <protection locked="0"/>
    </xf>
    <xf numFmtId="165" fontId="129" fillId="0" borderId="0" xfId="2" applyNumberFormat="1" applyFont="1" applyAlignment="1">
      <alignment horizontal="left"/>
    </xf>
    <xf numFmtId="0" fontId="170" fillId="3" borderId="0" xfId="0" applyFont="1" applyFill="1"/>
    <xf numFmtId="0" fontId="81" fillId="0" borderId="0" xfId="0" applyFont="1"/>
    <xf numFmtId="0" fontId="143" fillId="70" borderId="0" xfId="0" applyFont="1" applyFill="1"/>
    <xf numFmtId="0" fontId="171" fillId="0" borderId="0" xfId="0" applyFont="1"/>
    <xf numFmtId="0" fontId="59" fillId="3" borderId="0" xfId="0" applyFont="1" applyFill="1"/>
    <xf numFmtId="0" fontId="143" fillId="71" borderId="0" xfId="0" applyFont="1" applyFill="1"/>
    <xf numFmtId="0" fontId="143" fillId="72" borderId="0" xfId="0" applyFont="1" applyFill="1"/>
    <xf numFmtId="0" fontId="30" fillId="0" borderId="0" xfId="0" applyFont="1"/>
    <xf numFmtId="165" fontId="23" fillId="0" borderId="1" xfId="2" applyNumberFormat="1" applyFont="1" applyBorder="1" applyProtection="1">
      <protection locked="0"/>
    </xf>
    <xf numFmtId="1" fontId="61" fillId="3" borderId="0" xfId="0" applyNumberFormat="1" applyFont="1" applyFill="1"/>
    <xf numFmtId="0" fontId="61" fillId="3" borderId="0" xfId="0" applyFont="1" applyFill="1"/>
    <xf numFmtId="0" fontId="0" fillId="3" borderId="0" xfId="0" applyFill="1" applyProtection="1">
      <protection locked="0"/>
    </xf>
    <xf numFmtId="164" fontId="131" fillId="0" borderId="0" xfId="2" applyNumberFormat="1" applyFont="1" applyProtection="1">
      <protection locked="0"/>
    </xf>
    <xf numFmtId="0" fontId="151" fillId="0" borderId="0" xfId="2" applyFont="1" applyProtection="1">
      <protection locked="0"/>
    </xf>
    <xf numFmtId="0" fontId="151" fillId="0" borderId="0" xfId="2" applyFont="1" applyAlignment="1" applyProtection="1">
      <alignment horizontal="right"/>
      <protection locked="0"/>
    </xf>
    <xf numFmtId="2" fontId="57" fillId="0" borderId="0" xfId="16139" applyNumberFormat="1" applyFont="1" applyFill="1" applyBorder="1" applyProtection="1">
      <protection locked="0"/>
    </xf>
    <xf numFmtId="9" fontId="57" fillId="0" borderId="0" xfId="16139" applyFont="1" applyFill="1" applyBorder="1" applyProtection="1">
      <protection locked="0"/>
    </xf>
    <xf numFmtId="0" fontId="172" fillId="73" borderId="0" xfId="0" applyFont="1" applyFill="1"/>
    <xf numFmtId="1" fontId="16" fillId="73" borderId="0" xfId="0" applyNumberFormat="1" applyFont="1" applyFill="1"/>
    <xf numFmtId="0" fontId="173" fillId="73" borderId="0" xfId="0" applyFont="1" applyFill="1"/>
    <xf numFmtId="0" fontId="16" fillId="73" borderId="0" xfId="0" applyFont="1" applyFill="1"/>
    <xf numFmtId="0" fontId="15" fillId="73" borderId="0" xfId="0" applyFont="1" applyFill="1"/>
    <xf numFmtId="0" fontId="61" fillId="73" borderId="0" xfId="0" applyFont="1" applyFill="1"/>
    <xf numFmtId="0" fontId="57" fillId="73" borderId="0" xfId="0" applyFont="1" applyFill="1"/>
    <xf numFmtId="3" fontId="61" fillId="73" borderId="0" xfId="0" applyNumberFormat="1" applyFont="1" applyFill="1"/>
    <xf numFmtId="181" fontId="61" fillId="73" borderId="0" xfId="0" applyNumberFormat="1" applyFont="1" applyFill="1"/>
    <xf numFmtId="9" fontId="61" fillId="73" borderId="0" xfId="0" applyNumberFormat="1" applyFont="1" applyFill="1"/>
    <xf numFmtId="0" fontId="174" fillId="0" borderId="0" xfId="2" applyFont="1"/>
    <xf numFmtId="0" fontId="175" fillId="0" borderId="0" xfId="26897" applyFont="1"/>
    <xf numFmtId="0" fontId="174" fillId="0" borderId="1" xfId="2" applyFont="1" applyBorder="1"/>
    <xf numFmtId="0" fontId="159" fillId="0" borderId="0" xfId="2" applyFont="1" applyAlignment="1">
      <alignment horizontal="right"/>
    </xf>
    <xf numFmtId="182" fontId="45" fillId="0" borderId="0" xfId="2" applyNumberFormat="1" applyFont="1" applyAlignment="1">
      <alignment horizontal="right"/>
    </xf>
    <xf numFmtId="0" fontId="175" fillId="0" borderId="1" xfId="26897" applyFont="1" applyBorder="1"/>
    <xf numFmtId="165" fontId="62" fillId="0" borderId="0" xfId="2" applyNumberFormat="1" applyFont="1"/>
    <xf numFmtId="0" fontId="30" fillId="73" borderId="0" xfId="0" applyFont="1" applyFill="1" applyAlignment="1">
      <alignment wrapText="1"/>
    </xf>
    <xf numFmtId="1" fontId="77" fillId="3" borderId="0" xfId="0" applyNumberFormat="1" applyFont="1" applyFill="1"/>
    <xf numFmtId="0" fontId="77" fillId="3" borderId="0" xfId="0" applyFont="1" applyFill="1"/>
    <xf numFmtId="3" fontId="61" fillId="3" borderId="0" xfId="0" applyNumberFormat="1" applyFont="1" applyFill="1"/>
    <xf numFmtId="178" fontId="61" fillId="3" borderId="0" xfId="0" applyNumberFormat="1" applyFont="1" applyFill="1"/>
    <xf numFmtId="2" fontId="61" fillId="3" borderId="0" xfId="0" applyNumberFormat="1" applyFont="1" applyFill="1"/>
    <xf numFmtId="181" fontId="61" fillId="3" borderId="0" xfId="0" applyNumberFormat="1" applyFont="1" applyFill="1"/>
    <xf numFmtId="0" fontId="14" fillId="3" borderId="0" xfId="0" applyFont="1" applyFill="1"/>
    <xf numFmtId="0" fontId="30" fillId="0" borderId="0" xfId="0" applyFont="1" applyAlignment="1">
      <alignment wrapText="1"/>
    </xf>
    <xf numFmtId="1" fontId="16" fillId="0" borderId="0" xfId="0" applyNumberFormat="1" applyFont="1"/>
    <xf numFmtId="1" fontId="14" fillId="3" borderId="0" xfId="0" applyNumberFormat="1" applyFont="1" applyFill="1"/>
    <xf numFmtId="0" fontId="17" fillId="69" borderId="0" xfId="0" applyFont="1" applyFill="1" applyAlignment="1">
      <alignment horizontal="left" vertical="center" readingOrder="1"/>
    </xf>
    <xf numFmtId="0" fontId="14" fillId="69" borderId="0" xfId="0" applyFont="1" applyFill="1" applyAlignment="1">
      <alignment horizontal="left" vertical="center" readingOrder="1"/>
    </xf>
    <xf numFmtId="0" fontId="17" fillId="69" borderId="0" xfId="2" applyFont="1" applyFill="1"/>
    <xf numFmtId="0" fontId="14" fillId="68" borderId="0" xfId="0" applyFont="1" applyFill="1"/>
    <xf numFmtId="0" fontId="17" fillId="68" borderId="0" xfId="0" applyFont="1" applyFill="1"/>
    <xf numFmtId="0" fontId="14" fillId="68" borderId="0" xfId="3" applyFont="1" applyFill="1" applyAlignment="1">
      <alignment horizontal="left"/>
    </xf>
    <xf numFmtId="165" fontId="57" fillId="0" borderId="0" xfId="2" applyNumberFormat="1" applyFont="1" applyAlignment="1">
      <alignment horizontal="left"/>
    </xf>
    <xf numFmtId="0" fontId="57" fillId="0" borderId="0" xfId="2" applyFont="1" applyAlignment="1">
      <alignment horizontal="center"/>
    </xf>
    <xf numFmtId="0" fontId="0" fillId="72" borderId="0" xfId="0" applyFill="1"/>
    <xf numFmtId="0" fontId="137" fillId="0" borderId="0" xfId="3" applyFont="1"/>
    <xf numFmtId="0" fontId="172" fillId="0" borderId="0" xfId="0" applyFont="1"/>
    <xf numFmtId="0" fontId="16" fillId="62" borderId="0" xfId="0" applyFont="1" applyFill="1"/>
    <xf numFmtId="0" fontId="14" fillId="63" borderId="0" xfId="0" applyFont="1" applyFill="1"/>
    <xf numFmtId="0" fontId="30" fillId="63" borderId="0" xfId="0" applyFont="1" applyFill="1"/>
    <xf numFmtId="0" fontId="96" fillId="63" borderId="0" xfId="0" applyFont="1" applyFill="1"/>
    <xf numFmtId="0" fontId="172" fillId="0" borderId="0" xfId="0" applyFont="1" applyProtection="1">
      <protection locked="0"/>
    </xf>
    <xf numFmtId="0" fontId="16" fillId="62" borderId="0" xfId="0" applyFont="1" applyFill="1" applyProtection="1">
      <protection locked="0"/>
    </xf>
    <xf numFmtId="181" fontId="61" fillId="0" borderId="0" xfId="0" applyNumberFormat="1" applyFont="1" applyProtection="1">
      <protection locked="0"/>
    </xf>
    <xf numFmtId="182" fontId="16" fillId="0" borderId="0" xfId="2" applyNumberFormat="1" applyFont="1" applyAlignment="1">
      <alignment horizontal="right"/>
    </xf>
    <xf numFmtId="0" fontId="61" fillId="0" borderId="0" xfId="26897" applyFont="1"/>
    <xf numFmtId="0" fontId="58" fillId="0" borderId="0" xfId="26897" applyFont="1"/>
    <xf numFmtId="0" fontId="16" fillId="0" borderId="1" xfId="2" applyFont="1" applyBorder="1"/>
    <xf numFmtId="0" fontId="15" fillId="0" borderId="1" xfId="2" applyFont="1" applyBorder="1" applyAlignment="1">
      <alignment horizontal="right"/>
    </xf>
    <xf numFmtId="0" fontId="61" fillId="0" borderId="0" xfId="2" applyFont="1" applyAlignment="1">
      <alignment horizontal="right"/>
    </xf>
    <xf numFmtId="0" fontId="58" fillId="0" borderId="0" xfId="2" applyFont="1" applyAlignment="1">
      <alignment horizontal="right"/>
    </xf>
    <xf numFmtId="165" fontId="15" fillId="0" borderId="1" xfId="0" applyNumberFormat="1" applyFont="1" applyBorder="1" applyProtection="1">
      <protection locked="0"/>
    </xf>
    <xf numFmtId="165" fontId="176" fillId="63" borderId="0" xfId="2" applyNumberFormat="1" applyFont="1" applyFill="1" applyAlignment="1">
      <alignment horizontal="right"/>
    </xf>
    <xf numFmtId="165" fontId="176" fillId="63" borderId="0" xfId="2" applyNumberFormat="1" applyFont="1" applyFill="1"/>
    <xf numFmtId="165" fontId="177" fillId="63" borderId="0" xfId="2" applyNumberFormat="1" applyFont="1" applyFill="1" applyAlignment="1">
      <alignment horizontal="right"/>
    </xf>
    <xf numFmtId="165" fontId="61" fillId="0" borderId="3" xfId="0" applyNumberFormat="1" applyFont="1" applyBorder="1"/>
    <xf numFmtId="165" fontId="18" fillId="74" borderId="0" xfId="2" applyNumberFormat="1" applyFont="1" applyFill="1" applyAlignment="1">
      <alignment horizontal="right"/>
    </xf>
    <xf numFmtId="165" fontId="18" fillId="74" borderId="0" xfId="2" applyNumberFormat="1" applyFont="1" applyFill="1" applyAlignment="1" applyProtection="1">
      <alignment horizontal="right"/>
      <protection locked="0"/>
    </xf>
    <xf numFmtId="0" fontId="177" fillId="63" borderId="0" xfId="0" applyFont="1" applyFill="1" applyAlignment="1">
      <alignment horizontal="right"/>
    </xf>
    <xf numFmtId="0" fontId="176" fillId="63" borderId="0" xfId="0" applyFont="1" applyFill="1" applyAlignment="1">
      <alignment horizontal="right"/>
    </xf>
    <xf numFmtId="0" fontId="79" fillId="0" borderId="0" xfId="0" applyFont="1" applyProtection="1">
      <protection locked="0"/>
    </xf>
    <xf numFmtId="164" fontId="96" fillId="0" borderId="0" xfId="0" applyNumberFormat="1" applyFont="1" applyProtection="1">
      <protection locked="0"/>
    </xf>
    <xf numFmtId="0" fontId="61" fillId="0" borderId="0" xfId="3726" applyFont="1" applyProtection="1">
      <protection locked="0"/>
    </xf>
    <xf numFmtId="0" fontId="57" fillId="0" borderId="0" xfId="3726" applyFont="1" applyProtection="1">
      <protection locked="0"/>
    </xf>
    <xf numFmtId="0" fontId="57" fillId="0" borderId="0" xfId="0" applyFont="1" applyAlignment="1" applyProtection="1">
      <alignment horizontal="left" vertical="center"/>
      <protection locked="0"/>
    </xf>
    <xf numFmtId="0" fontId="169" fillId="0" borderId="0" xfId="0" applyFont="1" applyAlignment="1" applyProtection="1">
      <alignment vertical="center"/>
      <protection locked="0"/>
    </xf>
    <xf numFmtId="0" fontId="61" fillId="0" borderId="0" xfId="0" applyFont="1" applyAlignment="1" applyProtection="1">
      <alignment wrapText="1"/>
      <protection locked="0"/>
    </xf>
    <xf numFmtId="0" fontId="147" fillId="0" borderId="0" xfId="0" applyFont="1" applyAlignment="1" applyProtection="1">
      <alignment horizontal="justify" vertical="center" readingOrder="1"/>
      <protection locked="0"/>
    </xf>
    <xf numFmtId="0" fontId="61" fillId="0" borderId="0" xfId="26897" applyFont="1" applyProtection="1">
      <protection locked="0"/>
    </xf>
    <xf numFmtId="0" fontId="175" fillId="0" borderId="0" xfId="26897" applyFont="1" applyProtection="1">
      <protection locked="0"/>
    </xf>
    <xf numFmtId="0" fontId="45" fillId="0" borderId="0" xfId="2" applyFont="1" applyAlignment="1" applyProtection="1">
      <alignment horizontal="right"/>
      <protection locked="0"/>
    </xf>
    <xf numFmtId="165" fontId="45" fillId="0" borderId="0" xfId="2" applyNumberFormat="1" applyFont="1" applyAlignment="1" applyProtection="1">
      <alignment horizontal="right"/>
      <protection locked="0"/>
    </xf>
    <xf numFmtId="0" fontId="161" fillId="0" borderId="0" xfId="2" applyFont="1" applyProtection="1">
      <protection locked="0"/>
    </xf>
    <xf numFmtId="0" fontId="168" fillId="0" borderId="0" xfId="0" applyFont="1" applyAlignment="1" applyProtection="1">
      <alignment vertical="center"/>
      <protection locked="0"/>
    </xf>
    <xf numFmtId="164" fontId="96" fillId="0" borderId="0" xfId="3" applyNumberFormat="1" applyFont="1" applyProtection="1">
      <protection locked="0"/>
    </xf>
    <xf numFmtId="3" fontId="176" fillId="63" borderId="0" xfId="0" applyNumberFormat="1" applyFont="1" applyFill="1" applyAlignment="1">
      <alignment horizontal="right" vertical="center"/>
    </xf>
    <xf numFmtId="0" fontId="128" fillId="0" borderId="0" xfId="0" applyFont="1"/>
    <xf numFmtId="0" fontId="15" fillId="0" borderId="0" xfId="2" applyFont="1" applyAlignment="1" applyProtection="1">
      <alignment horizontal="centerContinuous" wrapText="1"/>
      <protection locked="0"/>
    </xf>
    <xf numFmtId="0" fontId="16" fillId="0" borderId="0" xfId="6" applyFont="1" applyAlignment="1" applyProtection="1">
      <alignment horizontal="right" wrapText="1"/>
      <protection locked="0"/>
    </xf>
    <xf numFmtId="3" fontId="14" fillId="0" borderId="0" xfId="0" applyNumberFormat="1" applyFont="1"/>
    <xf numFmtId="165" fontId="18" fillId="74" borderId="0" xfId="2" applyNumberFormat="1" applyFont="1" applyFill="1"/>
    <xf numFmtId="165" fontId="18" fillId="75" borderId="0" xfId="2" applyNumberFormat="1" applyFont="1" applyFill="1" applyProtection="1">
      <protection locked="0"/>
    </xf>
    <xf numFmtId="165" fontId="23" fillId="63" borderId="0" xfId="2" applyNumberFormat="1" applyFont="1" applyFill="1" applyAlignment="1">
      <alignment horizontal="right"/>
    </xf>
    <xf numFmtId="2" fontId="15" fillId="0" borderId="0" xfId="16139" applyNumberFormat="1" applyFont="1" applyFill="1" applyBorder="1" applyProtection="1">
      <protection locked="0"/>
    </xf>
    <xf numFmtId="0" fontId="15" fillId="0" borderId="0" xfId="0" applyFont="1" applyAlignment="1" applyProtection="1">
      <alignment vertical="center"/>
      <protection locked="0"/>
    </xf>
    <xf numFmtId="165" fontId="178" fillId="0" borderId="0" xfId="2" applyNumberFormat="1" applyFont="1" applyAlignment="1">
      <alignment horizontal="right"/>
    </xf>
    <xf numFmtId="165" fontId="179" fillId="0" borderId="0" xfId="2" applyNumberFormat="1" applyFont="1" applyAlignment="1">
      <alignment horizontal="right"/>
    </xf>
    <xf numFmtId="0" fontId="16" fillId="0" borderId="0" xfId="2" applyFont="1" applyAlignment="1" applyProtection="1">
      <alignment horizontal="right" wrapText="1"/>
      <protection locked="0"/>
    </xf>
    <xf numFmtId="0" fontId="0" fillId="0" borderId="0" xfId="25" applyFont="1"/>
    <xf numFmtId="0" fontId="16" fillId="0" borderId="0" xfId="25" applyFont="1" applyAlignment="1">
      <alignment horizontal="center"/>
    </xf>
    <xf numFmtId="3" fontId="15" fillId="0" borderId="0" xfId="25" applyNumberFormat="1" applyFont="1" applyAlignment="1">
      <alignment horizontal="center"/>
    </xf>
    <xf numFmtId="172" fontId="61" fillId="0" borderId="0" xfId="1" applyNumberFormat="1" applyFont="1"/>
    <xf numFmtId="172" fontId="15" fillId="0" borderId="1" xfId="1" applyNumberFormat="1" applyFont="1" applyBorder="1" applyAlignment="1">
      <alignment horizontal="right"/>
    </xf>
    <xf numFmtId="172" fontId="15" fillId="0" borderId="0" xfId="1" applyNumberFormat="1" applyFont="1" applyAlignment="1">
      <alignment horizontal="right"/>
    </xf>
    <xf numFmtId="172" fontId="15" fillId="0" borderId="0" xfId="1" quotePrefix="1" applyNumberFormat="1" applyFont="1" applyAlignment="1">
      <alignment horizontal="right"/>
    </xf>
    <xf numFmtId="172" fontId="15" fillId="0" borderId="0" xfId="1" applyNumberFormat="1" applyFont="1"/>
    <xf numFmtId="172" fontId="16" fillId="0" borderId="0" xfId="1" applyNumberFormat="1" applyFont="1" applyAlignment="1">
      <alignment horizontal="right"/>
    </xf>
    <xf numFmtId="172" fontId="16" fillId="0" borderId="0" xfId="1" quotePrefix="1" applyNumberFormat="1" applyFont="1" applyAlignment="1">
      <alignment horizontal="right"/>
    </xf>
    <xf numFmtId="3" fontId="15" fillId="0" borderId="0" xfId="0" applyNumberFormat="1" applyFont="1" applyProtection="1">
      <protection locked="0"/>
    </xf>
    <xf numFmtId="165" fontId="16" fillId="0" borderId="0" xfId="0" applyNumberFormat="1" applyFont="1" applyProtection="1">
      <protection locked="0"/>
    </xf>
    <xf numFmtId="0" fontId="57" fillId="0" borderId="0" xfId="0" applyFont="1" applyAlignment="1">
      <alignment vertical="top"/>
    </xf>
    <xf numFmtId="0" fontId="57" fillId="0" borderId="0" xfId="2" applyFont="1" applyAlignment="1" applyProtection="1">
      <alignment vertical="top"/>
      <protection locked="0"/>
    </xf>
    <xf numFmtId="168" fontId="16" fillId="0" borderId="0" xfId="2" applyNumberFormat="1" applyFont="1" applyAlignment="1">
      <alignment horizontal="right"/>
    </xf>
    <xf numFmtId="0" fontId="16" fillId="0" borderId="0" xfId="6" applyFont="1" applyAlignment="1">
      <alignment horizontal="right" vertical="top" wrapText="1"/>
    </xf>
    <xf numFmtId="0" fontId="0" fillId="0" borderId="0" xfId="0" applyAlignment="1">
      <alignment horizontal="right" vertical="top"/>
    </xf>
    <xf numFmtId="0" fontId="15" fillId="0" borderId="0" xfId="6" applyFont="1" applyAlignment="1">
      <alignment horizontal="right" vertical="top" wrapText="1"/>
    </xf>
    <xf numFmtId="0" fontId="16" fillId="0" borderId="0" xfId="6" applyFont="1" applyAlignment="1">
      <alignment vertical="top"/>
    </xf>
    <xf numFmtId="1" fontId="15" fillId="0" borderId="0" xfId="0" applyNumberFormat="1" applyFont="1"/>
    <xf numFmtId="1" fontId="15" fillId="0" borderId="0" xfId="0" applyNumberFormat="1" applyFont="1" applyAlignment="1">
      <alignment wrapText="1"/>
    </xf>
    <xf numFmtId="0" fontId="172" fillId="65" borderId="0" xfId="0" applyFont="1" applyFill="1"/>
    <xf numFmtId="1" fontId="172" fillId="65" borderId="0" xfId="0" applyNumberFormat="1" applyFont="1" applyFill="1"/>
    <xf numFmtId="3" fontId="61" fillId="65" borderId="0" xfId="0" applyNumberFormat="1" applyFont="1" applyFill="1"/>
    <xf numFmtId="0" fontId="61" fillId="65" borderId="0" xfId="0" applyFont="1" applyFill="1"/>
    <xf numFmtId="178" fontId="61" fillId="65" borderId="0" xfId="0" applyNumberFormat="1" applyFont="1" applyFill="1"/>
    <xf numFmtId="38" fontId="18" fillId="0" borderId="0" xfId="2" applyNumberFormat="1" applyFont="1" applyProtection="1">
      <protection locked="0"/>
    </xf>
    <xf numFmtId="38" fontId="57" fillId="0" borderId="0" xfId="26897" applyNumberFormat="1" applyFont="1"/>
    <xf numFmtId="38" fontId="61" fillId="0" borderId="0" xfId="26897" applyNumberFormat="1" applyFont="1"/>
    <xf numFmtId="38" fontId="57" fillId="0" borderId="0" xfId="1" applyNumberFormat="1" applyFont="1"/>
    <xf numFmtId="38" fontId="16" fillId="0" borderId="71" xfId="2" applyNumberFormat="1" applyFont="1" applyBorder="1"/>
    <xf numFmtId="38" fontId="61" fillId="0" borderId="0" xfId="1" applyNumberFormat="1" applyFont="1"/>
    <xf numFmtId="38" fontId="15" fillId="0" borderId="0" xfId="2" applyNumberFormat="1" applyFont="1" applyAlignment="1">
      <alignment horizontal="right"/>
    </xf>
    <xf numFmtId="38" fontId="16" fillId="0" borderId="0" xfId="1" applyNumberFormat="1" applyFont="1" applyAlignment="1">
      <alignment horizontal="right"/>
    </xf>
    <xf numFmtId="38" fontId="16" fillId="0" borderId="0" xfId="2" applyNumberFormat="1" applyFont="1" applyAlignment="1">
      <alignment horizontal="right"/>
    </xf>
    <xf numFmtId="38" fontId="58" fillId="0" borderId="0" xfId="2" applyNumberFormat="1" applyFont="1" applyAlignment="1">
      <alignment horizontal="right"/>
    </xf>
    <xf numFmtId="38" fontId="16" fillId="0" borderId="0" xfId="2" quotePrefix="1" applyNumberFormat="1" applyFont="1" applyAlignment="1">
      <alignment horizontal="right"/>
    </xf>
    <xf numFmtId="38" fontId="16" fillId="0" borderId="0" xfId="1" quotePrefix="1" applyNumberFormat="1" applyFont="1" applyAlignment="1">
      <alignment horizontal="right"/>
    </xf>
    <xf numFmtId="38" fontId="58" fillId="0" borderId="0" xfId="1" applyNumberFormat="1" applyFont="1"/>
    <xf numFmtId="0" fontId="15" fillId="3" borderId="0" xfId="2" applyFont="1" applyFill="1" applyAlignment="1" applyProtection="1">
      <alignment horizontal="left"/>
      <protection locked="0"/>
    </xf>
    <xf numFmtId="165" fontId="143" fillId="3" borderId="0" xfId="0" applyNumberFormat="1" applyFont="1" applyFill="1" applyProtection="1">
      <protection locked="0"/>
    </xf>
    <xf numFmtId="165" fontId="0" fillId="3" borderId="0" xfId="0" applyNumberFormat="1" applyFill="1" applyProtection="1">
      <protection locked="0"/>
    </xf>
    <xf numFmtId="0" fontId="15" fillId="3" borderId="0" xfId="2" applyFont="1" applyFill="1" applyAlignment="1" applyProtection="1">
      <alignment horizontal="left" wrapText="1"/>
      <protection locked="0"/>
    </xf>
    <xf numFmtId="165" fontId="18" fillId="3" borderId="0" xfId="2" applyNumberFormat="1" applyFont="1" applyFill="1" applyAlignment="1" applyProtection="1">
      <alignment horizontal="right"/>
      <protection locked="0"/>
    </xf>
    <xf numFmtId="0" fontId="57" fillId="0" borderId="0" xfId="2" applyFont="1" applyAlignment="1" applyProtection="1">
      <alignment horizontal="left" wrapText="1"/>
      <protection locked="0"/>
    </xf>
    <xf numFmtId="167" fontId="57" fillId="0" borderId="0" xfId="4" applyNumberFormat="1" applyFont="1" applyProtection="1">
      <protection locked="0"/>
    </xf>
    <xf numFmtId="0" fontId="15" fillId="0" borderId="0" xfId="0" applyFont="1" applyAlignment="1" applyProtection="1">
      <alignment horizontal="left"/>
      <protection locked="0"/>
    </xf>
    <xf numFmtId="3" fontId="15" fillId="0" borderId="0" xfId="0" applyNumberFormat="1" applyFont="1" applyAlignment="1">
      <alignment horizontal="right"/>
    </xf>
    <xf numFmtId="165" fontId="18" fillId="0" borderId="0" xfId="0" applyNumberFormat="1" applyFont="1" applyProtection="1">
      <protection locked="0"/>
    </xf>
    <xf numFmtId="0" fontId="16" fillId="0" borderId="0" xfId="0" applyFont="1" applyAlignment="1" applyProtection="1">
      <alignment horizontal="left" vertical="top"/>
      <protection locked="0"/>
    </xf>
    <xf numFmtId="38" fontId="15" fillId="0" borderId="0" xfId="16136" applyNumberFormat="1" applyFont="1" applyAlignment="1" applyProtection="1">
      <alignment horizontal="left"/>
      <protection locked="0"/>
    </xf>
    <xf numFmtId="0" fontId="16" fillId="0" borderId="0" xfId="0" applyFont="1" applyAlignment="1" applyProtection="1">
      <alignment horizontal="center"/>
      <protection locked="0"/>
    </xf>
    <xf numFmtId="38" fontId="16" fillId="0" borderId="0" xfId="16136" applyNumberFormat="1" applyFont="1" applyAlignment="1" applyProtection="1">
      <alignment horizontal="left"/>
      <protection locked="0"/>
    </xf>
    <xf numFmtId="0" fontId="62" fillId="0" borderId="0" xfId="2" applyFont="1" applyAlignment="1" applyProtection="1">
      <alignment vertical="top"/>
      <protection locked="0"/>
    </xf>
    <xf numFmtId="0" fontId="130" fillId="3" borderId="0" xfId="0" applyFont="1" applyFill="1"/>
    <xf numFmtId="0" fontId="14" fillId="62" borderId="0" xfId="0" applyFont="1" applyFill="1"/>
    <xf numFmtId="0" fontId="17" fillId="64" borderId="0" xfId="0" applyFont="1" applyFill="1"/>
    <xf numFmtId="41" fontId="17" fillId="0" borderId="0" xfId="0" applyNumberFormat="1" applyFont="1"/>
    <xf numFmtId="41" fontId="14" fillId="0" borderId="0" xfId="0" applyNumberFormat="1" applyFont="1"/>
    <xf numFmtId="0" fontId="17" fillId="0" borderId="0" xfId="0" applyFont="1" applyAlignment="1">
      <alignment horizontal="left" vertical="center" readingOrder="1"/>
    </xf>
    <xf numFmtId="0" fontId="14" fillId="0" borderId="0" xfId="0" applyFont="1" applyAlignment="1">
      <alignment horizontal="left" vertical="center" readingOrder="1"/>
    </xf>
    <xf numFmtId="164" fontId="14" fillId="69" borderId="0" xfId="2" applyNumberFormat="1" applyFill="1"/>
    <xf numFmtId="0" fontId="14" fillId="69" borderId="0" xfId="2" applyFill="1"/>
    <xf numFmtId="0" fontId="14" fillId="64" borderId="0" xfId="0" applyFont="1" applyFill="1"/>
    <xf numFmtId="0" fontId="17" fillId="3" borderId="0" xfId="0" applyFont="1" applyFill="1"/>
    <xf numFmtId="0" fontId="16" fillId="68" borderId="0" xfId="0" applyFont="1" applyFill="1"/>
    <xf numFmtId="0" fontId="15" fillId="68" borderId="0" xfId="0" applyFont="1" applyFill="1"/>
    <xf numFmtId="165" fontId="14" fillId="0" borderId="0" xfId="16137" applyNumberFormat="1" applyAlignment="1">
      <alignment horizontal="left"/>
    </xf>
    <xf numFmtId="167" fontId="57" fillId="0" borderId="0" xfId="4" applyNumberFormat="1" applyFont="1"/>
    <xf numFmtId="164" fontId="16" fillId="0" borderId="0" xfId="2" applyNumberFormat="1" applyFont="1" applyAlignment="1" applyProtection="1">
      <alignment wrapText="1"/>
      <protection locked="0"/>
    </xf>
    <xf numFmtId="0" fontId="15" fillId="0" borderId="0" xfId="2" applyFont="1" applyAlignment="1" applyProtection="1">
      <alignment horizontal="right" wrapText="1"/>
      <protection locked="0"/>
    </xf>
    <xf numFmtId="6" fontId="159" fillId="0" borderId="0" xfId="2" quotePrefix="1" applyNumberFormat="1" applyFont="1" applyAlignment="1" applyProtection="1">
      <alignment horizontal="center"/>
      <protection locked="0"/>
    </xf>
    <xf numFmtId="15" fontId="15" fillId="0" borderId="0" xfId="2" applyNumberFormat="1" applyFont="1" applyProtection="1">
      <protection locked="0"/>
    </xf>
    <xf numFmtId="38" fontId="61" fillId="73" borderId="0" xfId="0" applyNumberFormat="1" applyFont="1" applyFill="1"/>
    <xf numFmtId="38" fontId="15" fillId="0" borderId="0" xfId="2" applyNumberFormat="1" applyFont="1" applyProtection="1">
      <protection locked="0"/>
    </xf>
    <xf numFmtId="0" fontId="15" fillId="0" borderId="0" xfId="26897" applyFont="1"/>
    <xf numFmtId="38" fontId="15" fillId="0" borderId="0" xfId="26897" applyNumberFormat="1" applyFont="1"/>
    <xf numFmtId="38" fontId="15" fillId="0" borderId="0" xfId="1" applyNumberFormat="1" applyFont="1"/>
    <xf numFmtId="165" fontId="58" fillId="0" borderId="0" xfId="2" applyNumberFormat="1" applyFont="1" applyAlignment="1">
      <alignment horizontal="right"/>
    </xf>
    <xf numFmtId="165" fontId="61" fillId="0" borderId="0" xfId="8" applyNumberFormat="1" applyFont="1"/>
    <xf numFmtId="0" fontId="45" fillId="0" borderId="0" xfId="26897" applyFont="1"/>
    <xf numFmtId="0" fontId="45" fillId="0" borderId="0" xfId="26897" applyFont="1" applyProtection="1">
      <protection locked="0"/>
    </xf>
    <xf numFmtId="38" fontId="16" fillId="0" borderId="57" xfId="1" applyNumberFormat="1" applyFont="1" applyFill="1" applyBorder="1"/>
    <xf numFmtId="1" fontId="61" fillId="73" borderId="0" xfId="0" applyNumberFormat="1" applyFont="1" applyFill="1"/>
    <xf numFmtId="0" fontId="14" fillId="76" borderId="0" xfId="0" applyFont="1" applyFill="1"/>
    <xf numFmtId="14" fontId="18" fillId="0" borderId="0" xfId="2" applyNumberFormat="1" applyFont="1"/>
    <xf numFmtId="14" fontId="18" fillId="0" borderId="1" xfId="2" applyNumberFormat="1" applyFont="1" applyBorder="1"/>
    <xf numFmtId="0" fontId="174" fillId="0" borderId="71" xfId="2" applyFont="1" applyBorder="1"/>
    <xf numFmtId="41" fontId="16" fillId="0" borderId="0" xfId="2" applyNumberFormat="1" applyFont="1" applyAlignment="1" applyProtection="1">
      <alignment horizontal="right" wrapText="1"/>
      <protection locked="0"/>
    </xf>
    <xf numFmtId="41" fontId="18" fillId="0" borderId="0" xfId="2" applyNumberFormat="1" applyFont="1"/>
    <xf numFmtId="182" fontId="15" fillId="0" borderId="0" xfId="2" applyNumberFormat="1" applyFont="1" applyAlignment="1">
      <alignment horizontal="right"/>
    </xf>
    <xf numFmtId="0" fontId="61" fillId="0" borderId="0" xfId="27246" applyFont="1"/>
    <xf numFmtId="0" fontId="142" fillId="0" borderId="0" xfId="2" applyFont="1"/>
    <xf numFmtId="0" fontId="45" fillId="0" borderId="0" xfId="2" applyFont="1"/>
    <xf numFmtId="182" fontId="159" fillId="0" borderId="0" xfId="2" applyNumberFormat="1" applyFont="1" applyAlignment="1">
      <alignment horizontal="right"/>
    </xf>
    <xf numFmtId="38" fontId="57" fillId="0" borderId="0" xfId="2" applyNumberFormat="1" applyFont="1" applyAlignment="1">
      <alignment horizontal="right"/>
    </xf>
    <xf numFmtId="38" fontId="16" fillId="0" borderId="6" xfId="2" applyNumberFormat="1" applyFont="1" applyBorder="1" applyAlignment="1">
      <alignment horizontal="right"/>
    </xf>
    <xf numFmtId="38" fontId="44" fillId="0" borderId="0" xfId="2" applyNumberFormat="1" applyFont="1"/>
    <xf numFmtId="38" fontId="61" fillId="0" borderId="0" xfId="0" applyNumberFormat="1" applyFont="1"/>
    <xf numFmtId="38" fontId="61" fillId="0" borderId="0" xfId="27246" applyNumberFormat="1" applyFont="1"/>
    <xf numFmtId="38" fontId="15" fillId="0" borderId="6" xfId="2" applyNumberFormat="1" applyFont="1" applyBorder="1" applyAlignment="1">
      <alignment horizontal="right"/>
    </xf>
    <xf numFmtId="41" fontId="62" fillId="0" borderId="0" xfId="2" applyNumberFormat="1" applyFont="1" applyAlignment="1" applyProtection="1">
      <alignment horizontal="right" wrapText="1"/>
      <protection locked="0"/>
    </xf>
    <xf numFmtId="0" fontId="62" fillId="0" borderId="0" xfId="2" applyFont="1" applyAlignment="1" applyProtection="1">
      <alignment horizontal="right"/>
      <protection locked="0"/>
    </xf>
    <xf numFmtId="0" fontId="62" fillId="0" borderId="0" xfId="2" applyFont="1" applyAlignment="1" applyProtection="1">
      <alignment horizontal="right" wrapText="1"/>
      <protection locked="0"/>
    </xf>
    <xf numFmtId="16" fontId="62" fillId="0" borderId="0" xfId="2" quotePrefix="1" applyNumberFormat="1" applyFont="1" applyAlignment="1">
      <alignment horizontal="right"/>
    </xf>
    <xf numFmtId="0" fontId="62" fillId="0" borderId="0" xfId="2" quotePrefix="1" applyFont="1" applyAlignment="1">
      <alignment horizontal="right"/>
    </xf>
    <xf numFmtId="0" fontId="62" fillId="0" borderId="0" xfId="2" applyFont="1" applyAlignment="1">
      <alignment horizontal="center"/>
    </xf>
    <xf numFmtId="38" fontId="57" fillId="0" borderId="0" xfId="2" applyNumberFormat="1" applyFont="1"/>
    <xf numFmtId="0" fontId="15" fillId="0" borderId="6" xfId="2" applyFont="1" applyBorder="1"/>
    <xf numFmtId="0" fontId="16" fillId="0" borderId="6" xfId="2" applyFont="1" applyBorder="1"/>
    <xf numFmtId="38" fontId="15" fillId="0" borderId="6" xfId="2" applyNumberFormat="1" applyFont="1" applyBorder="1"/>
    <xf numFmtId="38" fontId="15" fillId="0" borderId="0" xfId="0" applyNumberFormat="1" applyFont="1"/>
    <xf numFmtId="38" fontId="15" fillId="0" borderId="0" xfId="27246" applyNumberFormat="1" applyFont="1"/>
    <xf numFmtId="165" fontId="23" fillId="0" borderId="1" xfId="2" applyNumberFormat="1" applyFont="1" applyBorder="1" applyAlignment="1">
      <alignment horizontal="right"/>
    </xf>
    <xf numFmtId="6" fontId="16" fillId="0" borderId="1" xfId="0" applyNumberFormat="1" applyFont="1" applyBorder="1"/>
    <xf numFmtId="0" fontId="161" fillId="0" borderId="0" xfId="2" applyFont="1" applyAlignment="1">
      <alignment horizontal="left"/>
    </xf>
    <xf numFmtId="0" fontId="18" fillId="0" borderId="0" xfId="17" applyFont="1" applyProtection="1">
      <protection locked="0"/>
    </xf>
    <xf numFmtId="183" fontId="18" fillId="0" borderId="0" xfId="17" applyNumberFormat="1" applyFont="1" applyProtection="1">
      <protection locked="0"/>
    </xf>
    <xf numFmtId="0" fontId="160" fillId="0" borderId="0" xfId="2" applyFont="1" applyAlignment="1">
      <alignment horizontal="left"/>
    </xf>
    <xf numFmtId="0" fontId="180" fillId="0" borderId="0" xfId="2" applyFont="1"/>
    <xf numFmtId="165" fontId="16" fillId="0" borderId="0" xfId="8" applyNumberFormat="1" applyFont="1"/>
    <xf numFmtId="3" fontId="57" fillId="0" borderId="0" xfId="26897" applyNumberFormat="1" applyFont="1" applyProtection="1">
      <protection locked="0"/>
    </xf>
    <xf numFmtId="172" fontId="58" fillId="0" borderId="0" xfId="1" applyNumberFormat="1" applyFont="1" applyFill="1" applyBorder="1"/>
    <xf numFmtId="177" fontId="58" fillId="0" borderId="6" xfId="1" applyNumberFormat="1" applyFont="1" applyFill="1" applyBorder="1"/>
    <xf numFmtId="38" fontId="15" fillId="0" borderId="0" xfId="26897" applyNumberFormat="1" applyFont="1" applyProtection="1">
      <protection locked="0"/>
    </xf>
    <xf numFmtId="38" fontId="45" fillId="0" borderId="0" xfId="26897" applyNumberFormat="1" applyFont="1" applyProtection="1">
      <protection locked="0"/>
    </xf>
    <xf numFmtId="0" fontId="145" fillId="0" borderId="0" xfId="2" applyFont="1" applyAlignment="1">
      <alignment wrapText="1"/>
    </xf>
    <xf numFmtId="0" fontId="45" fillId="0" borderId="1" xfId="26897" applyFont="1" applyBorder="1"/>
    <xf numFmtId="0" fontId="45" fillId="0" borderId="1" xfId="26897" applyFont="1" applyBorder="1" applyProtection="1">
      <protection locked="0"/>
    </xf>
    <xf numFmtId="1" fontId="18" fillId="0" borderId="0" xfId="2" applyNumberFormat="1" applyFont="1" applyProtection="1">
      <protection locked="0"/>
    </xf>
    <xf numFmtId="38" fontId="57" fillId="0" borderId="0" xfId="2" applyNumberFormat="1" applyFont="1" applyAlignment="1" applyProtection="1">
      <alignment horizontal="right"/>
      <protection locked="0"/>
    </xf>
    <xf numFmtId="3" fontId="15" fillId="67" borderId="0" xfId="26897" applyNumberFormat="1" applyFont="1" applyFill="1" applyProtection="1">
      <protection locked="0"/>
    </xf>
    <xf numFmtId="38" fontId="15" fillId="67" borderId="0" xfId="26897" applyNumberFormat="1" applyFont="1" applyFill="1" applyProtection="1">
      <protection locked="0"/>
    </xf>
    <xf numFmtId="182" fontId="159" fillId="72" borderId="0" xfId="2" applyNumberFormat="1" applyFont="1" applyFill="1" applyAlignment="1">
      <alignment horizontal="right"/>
    </xf>
    <xf numFmtId="182" fontId="159" fillId="77" borderId="0" xfId="2" applyNumberFormat="1" applyFont="1" applyFill="1" applyAlignment="1">
      <alignment horizontal="right"/>
    </xf>
    <xf numFmtId="182" fontId="159" fillId="67" borderId="0" xfId="2" applyNumberFormat="1" applyFont="1" applyFill="1" applyAlignment="1">
      <alignment horizontal="right"/>
    </xf>
    <xf numFmtId="182" fontId="159" fillId="63" borderId="0" xfId="2" applyNumberFormat="1" applyFont="1" applyFill="1" applyAlignment="1">
      <alignment horizontal="right"/>
    </xf>
    <xf numFmtId="182" fontId="0" fillId="0" borderId="0" xfId="0" applyNumberFormat="1"/>
    <xf numFmtId="182" fontId="0" fillId="67" borderId="0" xfId="0" applyNumberFormat="1" applyFill="1"/>
    <xf numFmtId="182" fontId="0" fillId="77" borderId="0" xfId="0" applyNumberFormat="1" applyFill="1"/>
    <xf numFmtId="165" fontId="181" fillId="72" borderId="0" xfId="2" applyNumberFormat="1" applyFont="1" applyFill="1" applyAlignment="1">
      <alignment horizontal="right"/>
    </xf>
    <xf numFmtId="165" fontId="181" fillId="67" borderId="0" xfId="2" applyNumberFormat="1" applyFont="1" applyFill="1" applyAlignment="1">
      <alignment horizontal="right"/>
    </xf>
    <xf numFmtId="165" fontId="181" fillId="77" borderId="0" xfId="2" applyNumberFormat="1" applyFont="1" applyFill="1" applyAlignment="1">
      <alignment horizontal="right"/>
    </xf>
    <xf numFmtId="0" fontId="182" fillId="0" borderId="0" xfId="0" applyFont="1" applyAlignment="1">
      <alignment horizontal="right"/>
    </xf>
    <xf numFmtId="165" fontId="181" fillId="0" borderId="0" xfId="2" applyNumberFormat="1" applyFont="1" applyAlignment="1">
      <alignment horizontal="right"/>
    </xf>
    <xf numFmtId="165" fontId="181" fillId="63" borderId="0" xfId="2" applyNumberFormat="1" applyFont="1" applyFill="1" applyAlignment="1">
      <alignment horizontal="right"/>
    </xf>
    <xf numFmtId="165" fontId="14" fillId="67" borderId="0" xfId="0" applyNumberFormat="1" applyFont="1" applyFill="1"/>
    <xf numFmtId="165" fontId="0" fillId="77" borderId="0" xfId="0" applyNumberFormat="1" applyFill="1"/>
    <xf numFmtId="0" fontId="143" fillId="63" borderId="0" xfId="0" applyFont="1" applyFill="1"/>
    <xf numFmtId="165" fontId="15" fillId="0" borderId="0" xfId="2" applyNumberFormat="1" applyFont="1" applyAlignment="1">
      <alignment vertical="top"/>
    </xf>
    <xf numFmtId="165" fontId="23" fillId="63" borderId="0" xfId="2" applyNumberFormat="1" applyFont="1" applyFill="1" applyAlignment="1" applyProtection="1">
      <alignment horizontal="right"/>
      <protection locked="0"/>
    </xf>
    <xf numFmtId="165" fontId="16" fillId="63" borderId="0" xfId="2" applyNumberFormat="1" applyFont="1" applyFill="1" applyAlignment="1">
      <alignment horizontal="right"/>
    </xf>
    <xf numFmtId="165" fontId="15" fillId="63" borderId="0" xfId="2" applyNumberFormat="1" applyFont="1" applyFill="1" applyAlignment="1">
      <alignment horizontal="right"/>
    </xf>
    <xf numFmtId="38" fontId="15" fillId="0" borderId="1" xfId="2" applyNumberFormat="1" applyFont="1" applyBorder="1"/>
    <xf numFmtId="165" fontId="62" fillId="0" borderId="0" xfId="8" applyNumberFormat="1" applyFont="1" applyProtection="1">
      <protection locked="0"/>
    </xf>
    <xf numFmtId="165" fontId="176" fillId="0" borderId="0" xfId="2" applyNumberFormat="1" applyFont="1" applyAlignment="1">
      <alignment horizontal="right"/>
    </xf>
    <xf numFmtId="38" fontId="14" fillId="0" borderId="0" xfId="0" applyNumberFormat="1" applyFont="1"/>
    <xf numFmtId="165" fontId="16" fillId="0" borderId="71" xfId="2" applyNumberFormat="1" applyFont="1" applyBorder="1" applyAlignment="1">
      <alignment horizontal="right"/>
    </xf>
    <xf numFmtId="2" fontId="61" fillId="73" borderId="0" xfId="0" applyNumberFormat="1" applyFont="1" applyFill="1"/>
    <xf numFmtId="2" fontId="61" fillId="65" borderId="0" xfId="0" applyNumberFormat="1" applyFont="1" applyFill="1"/>
    <xf numFmtId="0" fontId="57" fillId="0" borderId="0" xfId="0" applyFont="1" applyAlignment="1">
      <alignment vertical="center"/>
    </xf>
    <xf numFmtId="172" fontId="57" fillId="0" borderId="0" xfId="1" applyNumberFormat="1" applyFont="1" applyAlignment="1" applyProtection="1">
      <alignment horizontal="right"/>
      <protection locked="0"/>
    </xf>
    <xf numFmtId="172" fontId="15" fillId="0" borderId="6" xfId="1" applyNumberFormat="1" applyFont="1" applyBorder="1"/>
    <xf numFmtId="172" fontId="16" fillId="0" borderId="6" xfId="1" applyNumberFormat="1" applyFont="1" applyBorder="1"/>
    <xf numFmtId="38" fontId="57" fillId="0" borderId="0" xfId="2" applyNumberFormat="1" applyFont="1" applyAlignment="1" applyProtection="1">
      <alignment horizontal="left"/>
      <protection locked="0"/>
    </xf>
    <xf numFmtId="3" fontId="57" fillId="78" borderId="0" xfId="26897" applyNumberFormat="1" applyFont="1" applyFill="1" applyProtection="1">
      <protection locked="0"/>
    </xf>
    <xf numFmtId="172" fontId="58" fillId="78" borderId="0" xfId="1" applyNumberFormat="1" applyFont="1" applyFill="1" applyBorder="1"/>
    <xf numFmtId="0" fontId="61" fillId="78" borderId="0" xfId="26897" applyFont="1" applyFill="1"/>
    <xf numFmtId="0" fontId="29" fillId="0" borderId="0" xfId="6" applyFont="1"/>
    <xf numFmtId="0" fontId="184" fillId="0" borderId="0" xfId="25" applyFont="1"/>
    <xf numFmtId="0" fontId="184" fillId="0" borderId="0" xfId="25" applyFont="1" applyAlignment="1">
      <alignment horizontal="center"/>
    </xf>
    <xf numFmtId="3" fontId="16" fillId="0" borderId="0" xfId="25" applyNumberFormat="1" applyFont="1" applyAlignment="1">
      <alignment horizontal="center"/>
    </xf>
    <xf numFmtId="3" fontId="184" fillId="0" borderId="0" xfId="25" applyNumberFormat="1" applyFont="1" applyAlignment="1">
      <alignment horizontal="center"/>
    </xf>
    <xf numFmtId="0" fontId="61" fillId="0" borderId="0" xfId="6" applyFont="1" applyProtection="1">
      <protection locked="0"/>
    </xf>
    <xf numFmtId="172" fontId="18" fillId="0" borderId="0" xfId="1" applyNumberFormat="1" applyFont="1" applyProtection="1">
      <protection locked="0"/>
    </xf>
    <xf numFmtId="165" fontId="16" fillId="0" borderId="0" xfId="0" applyNumberFormat="1" applyFont="1" applyAlignment="1" applyProtection="1">
      <alignment vertical="top" wrapText="1"/>
      <protection locked="0"/>
    </xf>
    <xf numFmtId="165" fontId="16" fillId="0" borderId="0" xfId="0" quotePrefix="1" applyNumberFormat="1" applyFont="1" applyAlignment="1" applyProtection="1">
      <alignment horizontal="center"/>
      <protection locked="0"/>
    </xf>
    <xf numFmtId="0" fontId="185" fillId="0" borderId="0" xfId="0" applyFont="1" applyAlignment="1">
      <alignment vertical="top"/>
    </xf>
    <xf numFmtId="0" fontId="57" fillId="62" borderId="0" xfId="0" applyFont="1" applyFill="1" applyAlignment="1">
      <alignment vertical="top"/>
    </xf>
    <xf numFmtId="165" fontId="15" fillId="0" borderId="0" xfId="0" applyNumberFormat="1" applyFont="1" applyAlignment="1" applyProtection="1">
      <alignment horizontal="right"/>
      <protection locked="0"/>
    </xf>
    <xf numFmtId="0" fontId="57" fillId="0" borderId="0" xfId="0" applyFont="1" applyAlignment="1">
      <alignment horizontal="left"/>
    </xf>
    <xf numFmtId="0" fontId="96" fillId="62" borderId="0" xfId="0" applyFont="1" applyFill="1"/>
    <xf numFmtId="0" fontId="96" fillId="62" borderId="0" xfId="0" applyFont="1" applyFill="1" applyAlignment="1">
      <alignment horizontal="center"/>
    </xf>
    <xf numFmtId="165" fontId="17" fillId="62" borderId="0" xfId="2" applyNumberFormat="1" applyFont="1" applyFill="1" applyAlignment="1">
      <alignment horizontal="left"/>
    </xf>
    <xf numFmtId="0" fontId="15" fillId="62" borderId="0" xfId="0" applyFont="1" applyFill="1"/>
    <xf numFmtId="0" fontId="15" fillId="62" borderId="0" xfId="0" applyFont="1" applyFill="1" applyAlignment="1">
      <alignment horizontal="center"/>
    </xf>
    <xf numFmtId="0" fontId="57" fillId="62" borderId="0" xfId="2" applyFont="1" applyFill="1"/>
    <xf numFmtId="0" fontId="57" fillId="62" borderId="0" xfId="0" applyFont="1" applyFill="1"/>
    <xf numFmtId="0" fontId="57" fillId="62" borderId="0" xfId="0" applyFont="1" applyFill="1" applyAlignment="1">
      <alignment horizontal="center"/>
    </xf>
    <xf numFmtId="0" fontId="34" fillId="62" borderId="0" xfId="2" applyFont="1" applyFill="1" applyProtection="1">
      <protection locked="0"/>
    </xf>
    <xf numFmtId="38" fontId="16" fillId="62" borderId="65" xfId="2" applyNumberFormat="1" applyFont="1" applyFill="1" applyBorder="1" applyAlignment="1" applyProtection="1">
      <alignment horizontal="left"/>
      <protection locked="0"/>
    </xf>
    <xf numFmtId="165" fontId="61" fillId="62" borderId="65" xfId="0" applyNumberFormat="1" applyFont="1" applyFill="1" applyBorder="1" applyAlignment="1" applyProtection="1">
      <alignment vertical="center"/>
      <protection locked="0"/>
    </xf>
    <xf numFmtId="0" fontId="57" fillId="62" borderId="0" xfId="0" applyFont="1" applyFill="1" applyAlignment="1">
      <alignment vertical="center"/>
    </xf>
    <xf numFmtId="165" fontId="61" fillId="62" borderId="65" xfId="0" applyNumberFormat="1" applyFont="1" applyFill="1" applyBorder="1" applyAlignment="1" applyProtection="1">
      <alignment vertical="center" wrapText="1"/>
      <protection locked="0"/>
    </xf>
    <xf numFmtId="0" fontId="61" fillId="62" borderId="0" xfId="29896" applyFont="1" applyFill="1"/>
    <xf numFmtId="0" fontId="16" fillId="62" borderId="73" xfId="2" applyFont="1" applyFill="1" applyBorder="1" applyAlignment="1">
      <alignment vertical="top"/>
    </xf>
    <xf numFmtId="0" fontId="57" fillId="62" borderId="72" xfId="0" applyFont="1" applyFill="1" applyBorder="1" applyAlignment="1">
      <alignment vertical="top"/>
    </xf>
    <xf numFmtId="165" fontId="16" fillId="62" borderId="65" xfId="0" applyNumberFormat="1" applyFont="1" applyFill="1" applyBorder="1" applyAlignment="1">
      <alignment horizontal="center"/>
    </xf>
    <xf numFmtId="0" fontId="57" fillId="62" borderId="73" xfId="0" applyFont="1" applyFill="1" applyBorder="1" applyAlignment="1" applyProtection="1">
      <alignment horizontal="left" vertical="top"/>
      <protection locked="0"/>
    </xf>
    <xf numFmtId="0" fontId="57" fillId="62" borderId="72" xfId="0" applyFont="1" applyFill="1" applyBorder="1" applyAlignment="1">
      <alignment horizontal="center" vertical="top"/>
    </xf>
    <xf numFmtId="165" fontId="16" fillId="62" borderId="65" xfId="0" quotePrefix="1" applyNumberFormat="1" applyFont="1" applyFill="1" applyBorder="1" applyAlignment="1">
      <alignment horizontal="center"/>
    </xf>
    <xf numFmtId="165" fontId="61" fillId="62" borderId="73" xfId="0" applyNumberFormat="1" applyFont="1" applyFill="1" applyBorder="1" applyAlignment="1" applyProtection="1">
      <alignment vertical="center"/>
      <protection locked="0"/>
    </xf>
    <xf numFmtId="0" fontId="15" fillId="62" borderId="72" xfId="0" applyFont="1" applyFill="1" applyBorder="1" applyAlignment="1">
      <alignment vertical="top"/>
    </xf>
    <xf numFmtId="165" fontId="15" fillId="62" borderId="65" xfId="0" applyNumberFormat="1" applyFont="1" applyFill="1" applyBorder="1" applyAlignment="1" applyProtection="1">
      <alignment horizontal="right"/>
      <protection locked="0"/>
    </xf>
    <xf numFmtId="0" fontId="15" fillId="62" borderId="65" xfId="0" applyFont="1" applyFill="1" applyBorder="1" applyAlignment="1">
      <alignment vertical="top"/>
    </xf>
    <xf numFmtId="0" fontId="15" fillId="62" borderId="0" xfId="0" applyFont="1" applyFill="1" applyAlignment="1">
      <alignment vertical="top"/>
    </xf>
    <xf numFmtId="165" fontId="15" fillId="62" borderId="0" xfId="0" applyNumberFormat="1" applyFont="1" applyFill="1"/>
    <xf numFmtId="165" fontId="57" fillId="62" borderId="0" xfId="2" quotePrefix="1" applyNumberFormat="1" applyFont="1" applyFill="1" applyAlignment="1">
      <alignment horizontal="center"/>
    </xf>
    <xf numFmtId="165" fontId="18" fillId="62" borderId="0" xfId="2" applyNumberFormat="1" applyFont="1" applyFill="1" applyAlignment="1">
      <alignment horizontal="center"/>
    </xf>
    <xf numFmtId="0" fontId="57" fillId="62" borderId="0" xfId="2" applyFont="1" applyFill="1" applyAlignment="1" applyProtection="1">
      <alignment vertical="top"/>
      <protection locked="0"/>
    </xf>
    <xf numFmtId="165" fontId="16" fillId="62" borderId="6" xfId="2" applyNumberFormat="1" applyFont="1" applyFill="1" applyBorder="1" applyAlignment="1">
      <alignment horizontal="right"/>
    </xf>
    <xf numFmtId="0" fontId="186" fillId="62" borderId="0" xfId="0" applyFont="1" applyFill="1" applyAlignment="1">
      <alignment horizontal="left"/>
    </xf>
    <xf numFmtId="0" fontId="57" fillId="62" borderId="0" xfId="0" applyFont="1" applyFill="1" applyAlignment="1">
      <alignment horizontal="left"/>
    </xf>
    <xf numFmtId="165" fontId="18" fillId="62" borderId="0" xfId="2" applyNumberFormat="1" applyFont="1" applyFill="1" applyProtection="1">
      <protection locked="0"/>
    </xf>
    <xf numFmtId="165" fontId="15" fillId="62" borderId="0" xfId="0" applyNumberFormat="1" applyFont="1" applyFill="1" applyProtection="1">
      <protection locked="0"/>
    </xf>
    <xf numFmtId="172" fontId="15" fillId="62" borderId="65" xfId="1" applyNumberFormat="1" applyFont="1" applyFill="1" applyBorder="1" applyAlignment="1" applyProtection="1">
      <alignment horizontal="center"/>
      <protection locked="0"/>
    </xf>
    <xf numFmtId="0" fontId="15" fillId="62" borderId="0" xfId="2" applyFont="1" applyFill="1" applyAlignment="1" applyProtection="1">
      <alignment horizontal="right"/>
      <protection locked="0"/>
    </xf>
    <xf numFmtId="0" fontId="15" fillId="62" borderId="0" xfId="2" applyFont="1" applyFill="1"/>
    <xf numFmtId="165" fontId="16" fillId="62" borderId="0" xfId="0" applyNumberFormat="1" applyFont="1" applyFill="1" applyAlignment="1" applyProtection="1">
      <alignment vertical="top" wrapText="1"/>
      <protection locked="0"/>
    </xf>
    <xf numFmtId="165" fontId="16" fillId="62" borderId="0" xfId="0" quotePrefix="1" applyNumberFormat="1" applyFont="1" applyFill="1" applyAlignment="1" applyProtection="1">
      <alignment horizontal="center"/>
      <protection locked="0"/>
    </xf>
    <xf numFmtId="3" fontId="15" fillId="62" borderId="0" xfId="0" applyNumberFormat="1" applyFont="1" applyFill="1" applyProtection="1">
      <protection locked="0"/>
    </xf>
    <xf numFmtId="0" fontId="15" fillId="62" borderId="0" xfId="0" applyFont="1" applyFill="1" applyAlignment="1" applyProtection="1">
      <alignment horizontal="left"/>
      <protection locked="0"/>
    </xf>
    <xf numFmtId="3" fontId="61" fillId="62" borderId="0" xfId="0" applyNumberFormat="1" applyFont="1" applyFill="1"/>
    <xf numFmtId="3" fontId="15" fillId="62" borderId="0" xfId="0" applyNumberFormat="1" applyFont="1" applyFill="1" applyAlignment="1">
      <alignment horizontal="right"/>
    </xf>
    <xf numFmtId="0" fontId="185" fillId="62" borderId="0" xfId="0" applyFont="1" applyFill="1" applyAlignment="1">
      <alignment vertical="top"/>
    </xf>
    <xf numFmtId="0" fontId="61" fillId="62" borderId="0" xfId="0" applyFont="1" applyFill="1"/>
    <xf numFmtId="0" fontId="19" fillId="62" borderId="1" xfId="2" applyFont="1" applyFill="1" applyBorder="1"/>
    <xf numFmtId="0" fontId="17" fillId="62" borderId="1" xfId="2" applyFont="1" applyFill="1" applyBorder="1"/>
    <xf numFmtId="0" fontId="17" fillId="62" borderId="1" xfId="2" applyFont="1" applyFill="1" applyBorder="1" applyAlignment="1">
      <alignment horizontal="center"/>
    </xf>
    <xf numFmtId="10" fontId="23" fillId="0" borderId="0" xfId="16139" applyNumberFormat="1" applyFont="1" applyProtection="1">
      <protection locked="0"/>
    </xf>
    <xf numFmtId="165" fontId="58" fillId="0" borderId="0" xfId="0" applyNumberFormat="1" applyFont="1" applyProtection="1">
      <protection locked="0"/>
    </xf>
    <xf numFmtId="43" fontId="15" fillId="0" borderId="0" xfId="1" applyFont="1" applyProtection="1">
      <protection locked="0"/>
    </xf>
    <xf numFmtId="165" fontId="15" fillId="0" borderId="0" xfId="2" applyNumberFormat="1" applyFont="1" applyFill="1" applyAlignment="1" applyProtection="1">
      <alignment horizontal="right"/>
      <protection locked="0"/>
    </xf>
    <xf numFmtId="165" fontId="18" fillId="0" borderId="0" xfId="2" applyNumberFormat="1" applyFont="1" applyFill="1" applyAlignment="1" applyProtection="1">
      <alignment horizontal="right"/>
      <protection locked="0"/>
    </xf>
    <xf numFmtId="165" fontId="16" fillId="0" borderId="0" xfId="2" applyNumberFormat="1" applyFont="1" applyFill="1" applyAlignment="1">
      <alignment horizontal="right"/>
    </xf>
    <xf numFmtId="165" fontId="16" fillId="0" borderId="1" xfId="2" applyNumberFormat="1" applyFont="1" applyFill="1" applyBorder="1" applyAlignment="1">
      <alignment horizontal="right"/>
    </xf>
    <xf numFmtId="0" fontId="166" fillId="0" borderId="0" xfId="0" applyFont="1" applyProtection="1">
      <protection locked="0"/>
    </xf>
    <xf numFmtId="165" fontId="23" fillId="0" borderId="0" xfId="17" applyNumberFormat="1" applyFont="1" applyFill="1" applyProtection="1">
      <protection locked="0"/>
    </xf>
    <xf numFmtId="165" fontId="23" fillId="0" borderId="0" xfId="2" quotePrefix="1" applyNumberFormat="1" applyFont="1" applyFill="1" applyAlignment="1" applyProtection="1">
      <alignment horizontal="right"/>
      <protection locked="0"/>
    </xf>
    <xf numFmtId="165" fontId="23" fillId="0" borderId="0" xfId="2" applyNumberFormat="1" applyFont="1" applyFill="1" applyAlignment="1" applyProtection="1">
      <alignment horizontal="right"/>
      <protection locked="0"/>
    </xf>
    <xf numFmtId="165" fontId="16" fillId="0" borderId="5" xfId="2" applyNumberFormat="1" applyFont="1" applyFill="1" applyBorder="1" applyAlignment="1">
      <alignment horizontal="right"/>
    </xf>
    <xf numFmtId="165" fontId="15" fillId="0" borderId="7" xfId="2" applyNumberFormat="1" applyFont="1" applyFill="1" applyBorder="1" applyAlignment="1">
      <alignment horizontal="right"/>
    </xf>
    <xf numFmtId="165" fontId="16" fillId="0" borderId="7" xfId="2" applyNumberFormat="1" applyFont="1" applyFill="1" applyBorder="1" applyAlignment="1">
      <alignment horizontal="right"/>
    </xf>
    <xf numFmtId="165" fontId="15" fillId="0" borderId="5" xfId="2" applyNumberFormat="1" applyFont="1" applyFill="1" applyBorder="1" applyAlignment="1">
      <alignment horizontal="right"/>
    </xf>
    <xf numFmtId="165" fontId="23" fillId="0" borderId="0" xfId="2" applyNumberFormat="1" applyFont="1" applyFill="1" applyProtection="1">
      <protection locked="0"/>
    </xf>
    <xf numFmtId="0" fontId="166" fillId="0" borderId="0" xfId="0" applyFont="1" applyFill="1" applyProtection="1">
      <protection locked="0"/>
    </xf>
    <xf numFmtId="164" fontId="16" fillId="0" borderId="0" xfId="2" applyNumberFormat="1" applyFont="1" applyFill="1"/>
    <xf numFmtId="3" fontId="62" fillId="0" borderId="0" xfId="0" applyNumberFormat="1" applyFont="1" applyFill="1" applyAlignment="1">
      <alignment horizontal="right"/>
    </xf>
    <xf numFmtId="0" fontId="144" fillId="0" borderId="70" xfId="2" applyFont="1" applyBorder="1" applyAlignment="1" applyProtection="1">
      <alignment horizontal="center"/>
      <protection locked="0"/>
    </xf>
    <xf numFmtId="0" fontId="144" fillId="0" borderId="0" xfId="2" applyFont="1" applyAlignment="1" applyProtection="1">
      <alignment horizontal="center"/>
      <protection locked="0"/>
    </xf>
    <xf numFmtId="0" fontId="15" fillId="0" borderId="0" xfId="0" applyFont="1" applyAlignment="1">
      <alignment horizontal="left" wrapText="1"/>
    </xf>
    <xf numFmtId="0" fontId="14" fillId="0" borderId="0" xfId="0" applyFont="1" applyAlignment="1">
      <alignment wrapText="1"/>
    </xf>
    <xf numFmtId="164" fontId="15" fillId="0" borderId="0" xfId="2" applyNumberFormat="1" applyFont="1" applyAlignment="1">
      <alignment horizontal="left" wrapText="1"/>
    </xf>
    <xf numFmtId="0" fontId="15" fillId="0" borderId="0" xfId="2" applyFont="1" applyAlignment="1">
      <alignment vertical="top" wrapText="1"/>
    </xf>
    <xf numFmtId="0" fontId="15" fillId="0" borderId="0" xfId="0" applyFont="1"/>
    <xf numFmtId="165" fontId="36" fillId="0" borderId="0" xfId="2" applyNumberFormat="1" applyFont="1" applyAlignment="1">
      <alignment horizontal="center" wrapText="1"/>
    </xf>
    <xf numFmtId="165" fontId="37" fillId="0" borderId="0" xfId="2" applyNumberFormat="1" applyFont="1" applyAlignment="1">
      <alignment horizontal="center" wrapText="1"/>
    </xf>
    <xf numFmtId="0" fontId="57" fillId="0" borderId="0" xfId="2" applyFont="1" applyAlignment="1">
      <alignment horizontal="left" wrapText="1"/>
    </xf>
    <xf numFmtId="165" fontId="19" fillId="0" borderId="0" xfId="3" applyNumberFormat="1" applyFont="1" applyAlignment="1">
      <alignment horizontal="center" vertical="center" wrapText="1"/>
    </xf>
    <xf numFmtId="164" fontId="16" fillId="0" borderId="0" xfId="2" applyNumberFormat="1" applyFont="1" applyAlignment="1">
      <alignment horizontal="center"/>
    </xf>
    <xf numFmtId="0" fontId="15" fillId="0" borderId="0" xfId="2" applyFont="1" applyAlignment="1">
      <alignment horizontal="center"/>
    </xf>
    <xf numFmtId="164" fontId="16" fillId="0" borderId="1" xfId="2" applyNumberFormat="1" applyFont="1" applyBorder="1" applyAlignment="1">
      <alignment horizontal="center"/>
    </xf>
    <xf numFmtId="0" fontId="15" fillId="0" borderId="1" xfId="2" applyFont="1" applyBorder="1" applyAlignment="1">
      <alignment horizontal="center"/>
    </xf>
    <xf numFmtId="0" fontId="16" fillId="0" borderId="0" xfId="0" applyFont="1" applyAlignment="1">
      <alignment horizontal="center"/>
    </xf>
    <xf numFmtId="6" fontId="16" fillId="0" borderId="1" xfId="0" applyNumberFormat="1" applyFont="1" applyBorder="1" applyAlignment="1">
      <alignment horizontal="center"/>
    </xf>
    <xf numFmtId="0" fontId="16" fillId="0" borderId="0" xfId="2" applyFont="1" applyAlignment="1">
      <alignment horizontal="center"/>
    </xf>
    <xf numFmtId="0" fontId="15" fillId="0" borderId="0" xfId="2" applyFont="1"/>
    <xf numFmtId="0" fontId="16" fillId="0" borderId="0" xfId="2" applyFont="1" applyAlignment="1" applyProtection="1">
      <alignment horizontal="center"/>
      <protection locked="0"/>
    </xf>
    <xf numFmtId="0" fontId="15" fillId="0" borderId="0" xfId="2" applyFont="1" applyProtection="1">
      <protection locked="0"/>
    </xf>
    <xf numFmtId="0" fontId="52" fillId="0" borderId="0" xfId="2" applyFont="1" applyAlignment="1" applyProtection="1">
      <alignment horizontal="left" vertical="top" wrapText="1" indent="2"/>
      <protection locked="0"/>
    </xf>
    <xf numFmtId="38" fontId="16" fillId="62" borderId="65" xfId="2" applyNumberFormat="1" applyFont="1" applyFill="1" applyBorder="1" applyAlignment="1" applyProtection="1">
      <alignment horizontal="left"/>
      <protection locked="0"/>
    </xf>
    <xf numFmtId="0" fontId="15" fillId="62" borderId="0" xfId="2" applyFont="1" applyFill="1" applyAlignment="1" applyProtection="1">
      <alignment horizontal="left" vertical="center" wrapText="1"/>
      <protection locked="0"/>
    </xf>
    <xf numFmtId="0" fontId="15" fillId="62" borderId="0" xfId="8" applyFont="1" applyFill="1" applyAlignment="1">
      <alignment horizontal="left" vertical="top" wrapText="1"/>
    </xf>
    <xf numFmtId="0" fontId="15" fillId="62" borderId="65" xfId="0" applyFont="1" applyFill="1" applyBorder="1" applyAlignment="1">
      <alignment horizontal="left" vertical="center" wrapText="1"/>
    </xf>
    <xf numFmtId="0" fontId="148" fillId="0" borderId="0" xfId="0" applyFont="1" applyAlignment="1">
      <alignment horizontal="left" wrapText="1"/>
    </xf>
    <xf numFmtId="165" fontId="16" fillId="0" borderId="0" xfId="0" applyNumberFormat="1" applyFont="1" applyAlignment="1" applyProtection="1">
      <alignment horizontal="center" vertical="top" wrapText="1"/>
      <protection locked="0"/>
    </xf>
    <xf numFmtId="0" fontId="15" fillId="0" borderId="0" xfId="6" applyFont="1" applyAlignment="1">
      <alignment vertical="top" wrapText="1"/>
    </xf>
    <xf numFmtId="0" fontId="14" fillId="0" borderId="0" xfId="6" applyAlignment="1">
      <alignment vertical="top" wrapText="1"/>
    </xf>
    <xf numFmtId="0" fontId="15" fillId="0" borderId="0" xfId="6" applyFont="1" applyAlignment="1">
      <alignment wrapText="1"/>
    </xf>
    <xf numFmtId="0" fontId="14" fillId="0" borderId="0" xfId="6" applyAlignment="1">
      <alignment wrapText="1"/>
    </xf>
    <xf numFmtId="0" fontId="15" fillId="0" borderId="0" xfId="6" applyFont="1" applyAlignment="1">
      <alignment horizontal="left" vertical="center" wrapText="1"/>
    </xf>
    <xf numFmtId="0" fontId="29" fillId="0" borderId="0" xfId="6" applyFont="1"/>
    <xf numFmtId="0" fontId="14" fillId="0" borderId="0" xfId="6"/>
    <xf numFmtId="0" fontId="14" fillId="0" borderId="0" xfId="6" applyAlignment="1">
      <alignment vertical="top"/>
    </xf>
    <xf numFmtId="0" fontId="15" fillId="0" borderId="0" xfId="6" applyFont="1" applyAlignment="1">
      <alignment horizontal="left" vertical="top" wrapText="1"/>
    </xf>
    <xf numFmtId="0" fontId="14" fillId="0" borderId="0" xfId="6" applyAlignment="1">
      <alignment horizontal="left" vertical="top" wrapText="1"/>
    </xf>
    <xf numFmtId="0" fontId="16" fillId="0" borderId="0" xfId="2" applyFont="1" applyAlignment="1">
      <alignment horizontal="right"/>
    </xf>
    <xf numFmtId="0" fontId="0" fillId="0" borderId="0" xfId="0" applyAlignment="1">
      <alignment horizontal="right"/>
    </xf>
  </cellXfs>
  <cellStyles count="29897">
    <cellStyle name="%" xfId="7"/>
    <cellStyle name="% 2" xfId="13"/>
    <cellStyle name="0,0_x000d__x000a_NA_x000d__x000a_" xfId="2"/>
    <cellStyle name="0,0_x000d__x000a_NA_x000d__x000a_ 10" xfId="8"/>
    <cellStyle name="0,0_x000d__x000a_NA_x000d__x000a_ 10 2" xfId="710"/>
    <cellStyle name="0,0_x000d__x000a_NA_x000d__x000a_ 100" xfId="711"/>
    <cellStyle name="0,0_x000d__x000a_NA_x000d__x000a_ 101" xfId="712"/>
    <cellStyle name="0,0_x000d__x000a_NA_x000d__x000a_ 102" xfId="713"/>
    <cellStyle name="0,0_x000d__x000a_NA_x000d__x000a_ 103" xfId="714"/>
    <cellStyle name="0,0_x000d__x000a_NA_x000d__x000a_ 104" xfId="715"/>
    <cellStyle name="0,0_x000d__x000a_NA_x000d__x000a_ 105" xfId="716"/>
    <cellStyle name="0,0_x000d__x000a_NA_x000d__x000a_ 106" xfId="717"/>
    <cellStyle name="0,0_x000d__x000a_NA_x000d__x000a_ 107" xfId="718"/>
    <cellStyle name="0,0_x000d__x000a_NA_x000d__x000a_ 108" xfId="719"/>
    <cellStyle name="0,0_x000d__x000a_NA_x000d__x000a_ 109" xfId="720"/>
    <cellStyle name="0,0_x000d__x000a_NA_x000d__x000a_ 11" xfId="22"/>
    <cellStyle name="0,0_x000d__x000a_NA_x000d__x000a_ 11 10" xfId="5847"/>
    <cellStyle name="0,0_x000d__x000a_NA_x000d__x000a_ 11 11" xfId="6308"/>
    <cellStyle name="0,0_x000d__x000a_NA_x000d__x000a_ 11 2" xfId="721"/>
    <cellStyle name="0,0_x000d__x000a_NA_x000d__x000a_ 11 2 2" xfId="10617"/>
    <cellStyle name="0,0_x000d__x000a_NA_x000d__x000a_ 11 2 3" xfId="10109"/>
    <cellStyle name="0,0_x000d__x000a_NA_x000d__x000a_ 11 3" xfId="1827"/>
    <cellStyle name="0,0_x000d__x000a_NA_x000d__x000a_ 11 4" xfId="2801"/>
    <cellStyle name="0,0_x000d__x000a_NA_x000d__x000a_ 11 5" xfId="3193"/>
    <cellStyle name="0,0_x000d__x000a_NA_x000d__x000a_ 11 6" xfId="3466"/>
    <cellStyle name="0,0_x000d__x000a_NA_x000d__x000a_ 11 7" xfId="4052"/>
    <cellStyle name="0,0_x000d__x000a_NA_x000d__x000a_ 11 8" xfId="4976"/>
    <cellStyle name="0,0_x000d__x000a_NA_x000d__x000a_ 11 9" xfId="5466"/>
    <cellStyle name="0,0_x000d__x000a_NA_x000d__x000a_ 110" xfId="722"/>
    <cellStyle name="0,0_x000d__x000a_NA_x000d__x000a_ 111" xfId="723"/>
    <cellStyle name="0,0_x000d__x000a_NA_x000d__x000a_ 112" xfId="724"/>
    <cellStyle name="0,0_x000d__x000a_NA_x000d__x000a_ 113" xfId="725"/>
    <cellStyle name="0,0_x000d__x000a_NA_x000d__x000a_ 114" xfId="726"/>
    <cellStyle name="0,0_x000d__x000a_NA_x000d__x000a_ 115" xfId="727"/>
    <cellStyle name="0,0_x000d__x000a_NA_x000d__x000a_ 116" xfId="728"/>
    <cellStyle name="0,0_x000d__x000a_NA_x000d__x000a_ 117" xfId="729"/>
    <cellStyle name="0,0_x000d__x000a_NA_x000d__x000a_ 118" xfId="730"/>
    <cellStyle name="0,0_x000d__x000a_NA_x000d__x000a_ 119" xfId="731"/>
    <cellStyle name="0,0_x000d__x000a_NA_x000d__x000a_ 12" xfId="23"/>
    <cellStyle name="0,0_x000d__x000a_NA_x000d__x000a_ 12 10" xfId="5845"/>
    <cellStyle name="0,0_x000d__x000a_NA_x000d__x000a_ 12 11" xfId="6309"/>
    <cellStyle name="0,0_x000d__x000a_NA_x000d__x000a_ 12 2" xfId="732"/>
    <cellStyle name="0,0_x000d__x000a_NA_x000d__x000a_ 12 2 2" xfId="10618"/>
    <cellStyle name="0,0_x000d__x000a_NA_x000d__x000a_ 12 2 3" xfId="10110"/>
    <cellStyle name="0,0_x000d__x000a_NA_x000d__x000a_ 12 3" xfId="1808"/>
    <cellStyle name="0,0_x000d__x000a_NA_x000d__x000a_ 12 4" xfId="2789"/>
    <cellStyle name="0,0_x000d__x000a_NA_x000d__x000a_ 12 5" xfId="3183"/>
    <cellStyle name="0,0_x000d__x000a_NA_x000d__x000a_ 12 6" xfId="3464"/>
    <cellStyle name="0,0_x000d__x000a_NA_x000d__x000a_ 12 7" xfId="4063"/>
    <cellStyle name="0,0_x000d__x000a_NA_x000d__x000a_ 12 8" xfId="4964"/>
    <cellStyle name="0,0_x000d__x000a_NA_x000d__x000a_ 12 9" xfId="5459"/>
    <cellStyle name="0,0_x000d__x000a_NA_x000d__x000a_ 120" xfId="733"/>
    <cellStyle name="0,0_x000d__x000a_NA_x000d__x000a_ 121" xfId="734"/>
    <cellStyle name="0,0_x000d__x000a_NA_x000d__x000a_ 122" xfId="735"/>
    <cellStyle name="0,0_x000d__x000a_NA_x000d__x000a_ 123" xfId="736"/>
    <cellStyle name="0,0_x000d__x000a_NA_x000d__x000a_ 124" xfId="737"/>
    <cellStyle name="0,0_x000d__x000a_NA_x000d__x000a_ 125" xfId="738"/>
    <cellStyle name="0,0_x000d__x000a_NA_x000d__x000a_ 126" xfId="739"/>
    <cellStyle name="0,0_x000d__x000a_NA_x000d__x000a_ 127" xfId="740"/>
    <cellStyle name="0,0_x000d__x000a_NA_x000d__x000a_ 128" xfId="741"/>
    <cellStyle name="0,0_x000d__x000a_NA_x000d__x000a_ 129" xfId="742"/>
    <cellStyle name="0,0_x000d__x000a_NA_x000d__x000a_ 13" xfId="24"/>
    <cellStyle name="0,0_x000d__x000a_NA_x000d__x000a_ 13 10" xfId="5477"/>
    <cellStyle name="0,0_x000d__x000a_NA_x000d__x000a_ 13 11" xfId="6310"/>
    <cellStyle name="0,0_x000d__x000a_NA_x000d__x000a_ 13 2" xfId="743"/>
    <cellStyle name="0,0_x000d__x000a_NA_x000d__x000a_ 13 2 2" xfId="10619"/>
    <cellStyle name="0,0_x000d__x000a_NA_x000d__x000a_ 13 2 3" xfId="10111"/>
    <cellStyle name="0,0_x000d__x000a_NA_x000d__x000a_ 13 3" xfId="1793"/>
    <cellStyle name="0,0_x000d__x000a_NA_x000d__x000a_ 13 4" xfId="1869"/>
    <cellStyle name="0,0_x000d__x000a_NA_x000d__x000a_ 13 5" xfId="1882"/>
    <cellStyle name="0,0_x000d__x000a_NA_x000d__x000a_ 13 6" xfId="2834"/>
    <cellStyle name="0,0_x000d__x000a_NA_x000d__x000a_ 13 7" xfId="4074"/>
    <cellStyle name="0,0_x000d__x000a_NA_x000d__x000a_ 13 8" xfId="5056"/>
    <cellStyle name="0,0_x000d__x000a_NA_x000d__x000a_ 13 9" xfId="4996"/>
    <cellStyle name="0,0_x000d__x000a_NA_x000d__x000a_ 130" xfId="744"/>
    <cellStyle name="0,0_x000d__x000a_NA_x000d__x000a_ 131" xfId="745"/>
    <cellStyle name="0,0_x000d__x000a_NA_x000d__x000a_ 132" xfId="746"/>
    <cellStyle name="0,0_x000d__x000a_NA_x000d__x000a_ 133" xfId="747"/>
    <cellStyle name="0,0_x000d__x000a_NA_x000d__x000a_ 134" xfId="748"/>
    <cellStyle name="0,0_x000d__x000a_NA_x000d__x000a_ 135" xfId="749"/>
    <cellStyle name="0,0_x000d__x000a_NA_x000d__x000a_ 136" xfId="750"/>
    <cellStyle name="0,0_x000d__x000a_NA_x000d__x000a_ 137" xfId="751"/>
    <cellStyle name="0,0_x000d__x000a_NA_x000d__x000a_ 138" xfId="752"/>
    <cellStyle name="0,0_x000d__x000a_NA_x000d__x000a_ 139" xfId="753"/>
    <cellStyle name="0,0_x000d__x000a_NA_x000d__x000a_ 14" xfId="754"/>
    <cellStyle name="0,0_x000d__x000a_NA_x000d__x000a_ 140" xfId="755"/>
    <cellStyle name="0,0_x000d__x000a_NA_x000d__x000a_ 141" xfId="756"/>
    <cellStyle name="0,0_x000d__x000a_NA_x000d__x000a_ 142" xfId="757"/>
    <cellStyle name="0,0_x000d__x000a_NA_x000d__x000a_ 143" xfId="758"/>
    <cellStyle name="0,0_x000d__x000a_NA_x000d__x000a_ 144" xfId="759"/>
    <cellStyle name="0,0_x000d__x000a_NA_x000d__x000a_ 145" xfId="760"/>
    <cellStyle name="0,0_x000d__x000a_NA_x000d__x000a_ 146" xfId="761"/>
    <cellStyle name="0,0_x000d__x000a_NA_x000d__x000a_ 147" xfId="762"/>
    <cellStyle name="0,0_x000d__x000a_NA_x000d__x000a_ 148" xfId="763"/>
    <cellStyle name="0,0_x000d__x000a_NA_x000d__x000a_ 149" xfId="764"/>
    <cellStyle name="0,0_x000d__x000a_NA_x000d__x000a_ 15" xfId="765"/>
    <cellStyle name="0,0_x000d__x000a_NA_x000d__x000a_ 150" xfId="766"/>
    <cellStyle name="0,0_x000d__x000a_NA_x000d__x000a_ 151" xfId="767"/>
    <cellStyle name="0,0_x000d__x000a_NA_x000d__x000a_ 152" xfId="768"/>
    <cellStyle name="0,0_x000d__x000a_NA_x000d__x000a_ 153" xfId="769"/>
    <cellStyle name="0,0_x000d__x000a_NA_x000d__x000a_ 154" xfId="770"/>
    <cellStyle name="0,0_x000d__x000a_NA_x000d__x000a_ 155" xfId="771"/>
    <cellStyle name="0,0_x000d__x000a_NA_x000d__x000a_ 156" xfId="772"/>
    <cellStyle name="0,0_x000d__x000a_NA_x000d__x000a_ 157" xfId="773"/>
    <cellStyle name="0,0_x000d__x000a_NA_x000d__x000a_ 158" xfId="774"/>
    <cellStyle name="0,0_x000d__x000a_NA_x000d__x000a_ 159" xfId="775"/>
    <cellStyle name="0,0_x000d__x000a_NA_x000d__x000a_ 16" xfId="776"/>
    <cellStyle name="0,0_x000d__x000a_NA_x000d__x000a_ 160" xfId="777"/>
    <cellStyle name="0,0_x000d__x000a_NA_x000d__x000a_ 161" xfId="778"/>
    <cellStyle name="0,0_x000d__x000a_NA_x000d__x000a_ 162" xfId="779"/>
    <cellStyle name="0,0_x000d__x000a_NA_x000d__x000a_ 163" xfId="780"/>
    <cellStyle name="0,0_x000d__x000a_NA_x000d__x000a_ 164" xfId="781"/>
    <cellStyle name="0,0_x000d__x000a_NA_x000d__x000a_ 165" xfId="782"/>
    <cellStyle name="0,0_x000d__x000a_NA_x000d__x000a_ 166" xfId="783"/>
    <cellStyle name="0,0_x000d__x000a_NA_x000d__x000a_ 167" xfId="784"/>
    <cellStyle name="0,0_x000d__x000a_NA_x000d__x000a_ 168" xfId="785"/>
    <cellStyle name="0,0_x000d__x000a_NA_x000d__x000a_ 169" xfId="786"/>
    <cellStyle name="0,0_x000d__x000a_NA_x000d__x000a_ 17" xfId="787"/>
    <cellStyle name="0,0_x000d__x000a_NA_x000d__x000a_ 170" xfId="788"/>
    <cellStyle name="0,0_x000d__x000a_NA_x000d__x000a_ 171" xfId="789"/>
    <cellStyle name="0,0_x000d__x000a_NA_x000d__x000a_ 172" xfId="790"/>
    <cellStyle name="0,0_x000d__x000a_NA_x000d__x000a_ 173" xfId="791"/>
    <cellStyle name="0,0_x000d__x000a_NA_x000d__x000a_ 174" xfId="792"/>
    <cellStyle name="0,0_x000d__x000a_NA_x000d__x000a_ 175" xfId="793"/>
    <cellStyle name="0,0_x000d__x000a_NA_x000d__x000a_ 176" xfId="794"/>
    <cellStyle name="0,0_x000d__x000a_NA_x000d__x000a_ 177" xfId="795"/>
    <cellStyle name="0,0_x000d__x000a_NA_x000d__x000a_ 178" xfId="796"/>
    <cellStyle name="0,0_x000d__x000a_NA_x000d__x000a_ 179" xfId="797"/>
    <cellStyle name="0,0_x000d__x000a_NA_x000d__x000a_ 18" xfId="798"/>
    <cellStyle name="0,0_x000d__x000a_NA_x000d__x000a_ 180" xfId="799"/>
    <cellStyle name="0,0_x000d__x000a_NA_x000d__x000a_ 181" xfId="800"/>
    <cellStyle name="0,0_x000d__x000a_NA_x000d__x000a_ 182" xfId="801"/>
    <cellStyle name="0,0_x000d__x000a_NA_x000d__x000a_ 183" xfId="802"/>
    <cellStyle name="0,0_x000d__x000a_NA_x000d__x000a_ 184" xfId="803"/>
    <cellStyle name="0,0_x000d__x000a_NA_x000d__x000a_ 185" xfId="804"/>
    <cellStyle name="0,0_x000d__x000a_NA_x000d__x000a_ 186" xfId="805"/>
    <cellStyle name="0,0_x000d__x000a_NA_x000d__x000a_ 187" xfId="806"/>
    <cellStyle name="0,0_x000d__x000a_NA_x000d__x000a_ 188" xfId="807"/>
    <cellStyle name="0,0_x000d__x000a_NA_x000d__x000a_ 189" xfId="808"/>
    <cellStyle name="0,0_x000d__x000a_NA_x000d__x000a_ 19" xfId="809"/>
    <cellStyle name="0,0_x000d__x000a_NA_x000d__x000a_ 190" xfId="810"/>
    <cellStyle name="0,0_x000d__x000a_NA_x000d__x000a_ 191" xfId="811"/>
    <cellStyle name="0,0_x000d__x000a_NA_x000d__x000a_ 192" xfId="812"/>
    <cellStyle name="0,0_x000d__x000a_NA_x000d__x000a_ 193" xfId="813"/>
    <cellStyle name="0,0_x000d__x000a_NA_x000d__x000a_ 194" xfId="814"/>
    <cellStyle name="0,0_x000d__x000a_NA_x000d__x000a_ 195" xfId="815"/>
    <cellStyle name="0,0_x000d__x000a_NA_x000d__x000a_ 196" xfId="816"/>
    <cellStyle name="0,0_x000d__x000a_NA_x000d__x000a_ 197" xfId="817"/>
    <cellStyle name="0,0_x000d__x000a_NA_x000d__x000a_ 198" xfId="818"/>
    <cellStyle name="0,0_x000d__x000a_NA_x000d__x000a_ 199" xfId="819"/>
    <cellStyle name="0,0_x000d__x000a_NA_x000d__x000a_ 2" xfId="25"/>
    <cellStyle name="0,0_x000d__x000a_NA_x000d__x000a_ 2 10" xfId="3110"/>
    <cellStyle name="0,0_x000d__x000a_NA_x000d__x000a_ 2 11" xfId="3439"/>
    <cellStyle name="0,0_x000d__x000a_NA_x000d__x000a_ 2 12" xfId="4149"/>
    <cellStyle name="0,0_x000d__x000a_NA_x000d__x000a_ 2 13" xfId="4867"/>
    <cellStyle name="0,0_x000d__x000a_NA_x000d__x000a_ 2 14" xfId="5409"/>
    <cellStyle name="0,0_x000d__x000a_NA_x000d__x000a_ 2 15" xfId="5820"/>
    <cellStyle name="0,0_x000d__x000a_NA_x000d__x000a_ 2 16" xfId="6311"/>
    <cellStyle name="0,0_x000d__x000a_NA_x000d__x000a_ 2 2" xfId="26"/>
    <cellStyle name="0,0_x000d__x000a_NA_x000d__x000a_ 2 2 10" xfId="5819"/>
    <cellStyle name="0,0_x000d__x000a_NA_x000d__x000a_ 2 2 11" xfId="6312"/>
    <cellStyle name="0,0_x000d__x000a_NA_x000d__x000a_ 2 2 2" xfId="821"/>
    <cellStyle name="0,0_x000d__x000a_NA_x000d__x000a_ 2 2 2 2" xfId="10620"/>
    <cellStyle name="0,0_x000d__x000a_NA_x000d__x000a_ 2 2 2 3" xfId="10112"/>
    <cellStyle name="0,0_x000d__x000a_NA_x000d__x000a_ 2 2 3" xfId="1953"/>
    <cellStyle name="0,0_x000d__x000a_NA_x000d__x000a_ 2 2 4" xfId="2693"/>
    <cellStyle name="0,0_x000d__x000a_NA_x000d__x000a_ 2 2 5" xfId="3109"/>
    <cellStyle name="0,0_x000d__x000a_NA_x000d__x000a_ 2 2 6" xfId="3438"/>
    <cellStyle name="0,0_x000d__x000a_NA_x000d__x000a_ 2 2 7" xfId="4150"/>
    <cellStyle name="0,0_x000d__x000a_NA_x000d__x000a_ 2 2 8" xfId="4866"/>
    <cellStyle name="0,0_x000d__x000a_NA_x000d__x000a_ 2 2 9" xfId="5408"/>
    <cellStyle name="0,0_x000d__x000a_NA_x000d__x000a_ 2 3" xfId="27"/>
    <cellStyle name="0,0_x000d__x000a_NA_x000d__x000a_ 2 3 10" xfId="5818"/>
    <cellStyle name="0,0_x000d__x000a_NA_x000d__x000a_ 2 3 11" xfId="6313"/>
    <cellStyle name="0,0_x000d__x000a_NA_x000d__x000a_ 2 3 2" xfId="822"/>
    <cellStyle name="0,0_x000d__x000a_NA_x000d__x000a_ 2 3 2 2" xfId="10621"/>
    <cellStyle name="0,0_x000d__x000a_NA_x000d__x000a_ 2 3 2 3" xfId="10113"/>
    <cellStyle name="0,0_x000d__x000a_NA_x000d__x000a_ 2 3 3" xfId="1954"/>
    <cellStyle name="0,0_x000d__x000a_NA_x000d__x000a_ 2 3 4" xfId="2692"/>
    <cellStyle name="0,0_x000d__x000a_NA_x000d__x000a_ 2 3 5" xfId="3108"/>
    <cellStyle name="0,0_x000d__x000a_NA_x000d__x000a_ 2 3 6" xfId="3437"/>
    <cellStyle name="0,0_x000d__x000a_NA_x000d__x000a_ 2 3 7" xfId="4151"/>
    <cellStyle name="0,0_x000d__x000a_NA_x000d__x000a_ 2 3 8" xfId="4865"/>
    <cellStyle name="0,0_x000d__x000a_NA_x000d__x000a_ 2 3 9" xfId="5407"/>
    <cellStyle name="0,0_x000d__x000a_NA_x000d__x000a_ 2 4" xfId="28"/>
    <cellStyle name="0,0_x000d__x000a_NA_x000d__x000a_ 2 5" xfId="29"/>
    <cellStyle name="0,0_x000d__x000a_NA_x000d__x000a_ 2 6" xfId="30"/>
    <cellStyle name="0,0_x000d__x000a_NA_x000d__x000a_ 2 7" xfId="820"/>
    <cellStyle name="0,0_x000d__x000a_NA_x000d__x000a_ 2 8" xfId="1952"/>
    <cellStyle name="0,0_x000d__x000a_NA_x000d__x000a_ 2 9" xfId="2694"/>
    <cellStyle name="0,0_x000d__x000a_NA_x000d__x000a_ 20" xfId="823"/>
    <cellStyle name="0,0_x000d__x000a_NA_x000d__x000a_ 200" xfId="709"/>
    <cellStyle name="0,0_x000d__x000a_NA_x000d__x000a_ 21" xfId="824"/>
    <cellStyle name="0,0_x000d__x000a_NA_x000d__x000a_ 22" xfId="825"/>
    <cellStyle name="0,0_x000d__x000a_NA_x000d__x000a_ 23" xfId="826"/>
    <cellStyle name="0,0_x000d__x000a_NA_x000d__x000a_ 24" xfId="827"/>
    <cellStyle name="0,0_x000d__x000a_NA_x000d__x000a_ 25" xfId="828"/>
    <cellStyle name="0,0_x000d__x000a_NA_x000d__x000a_ 26" xfId="829"/>
    <cellStyle name="0,0_x000d__x000a_NA_x000d__x000a_ 27" xfId="830"/>
    <cellStyle name="0,0_x000d__x000a_NA_x000d__x000a_ 28" xfId="831"/>
    <cellStyle name="0,0_x000d__x000a_NA_x000d__x000a_ 29" xfId="832"/>
    <cellStyle name="0,0_x000d__x000a_NA_x000d__x000a_ 3" xfId="31"/>
    <cellStyle name="0,0_x000d__x000a_NA_x000d__x000a_ 3 10" xfId="5816"/>
    <cellStyle name="0,0_x000d__x000a_NA_x000d__x000a_ 3 11" xfId="6314"/>
    <cellStyle name="0,0_x000d__x000a_NA_x000d__x000a_ 3 2" xfId="833"/>
    <cellStyle name="0,0_x000d__x000a_NA_x000d__x000a_ 3 2 10" xfId="6177"/>
    <cellStyle name="0,0_x000d__x000a_NA_x000d__x000a_ 3 2 11" xfId="6785"/>
    <cellStyle name="0,0_x000d__x000a_NA_x000d__x000a_ 3 2 2" xfId="1749"/>
    <cellStyle name="0,0_x000d__x000a_NA_x000d__x000a_ 3 2 2 2" xfId="11045"/>
    <cellStyle name="0,0_x000d__x000a_NA_x000d__x000a_ 3 2 2 3" xfId="10622"/>
    <cellStyle name="0,0_x000d__x000a_NA_x000d__x000a_ 3 2 3" xfId="2866"/>
    <cellStyle name="0,0_x000d__x000a_NA_x000d__x000a_ 3 2 4" xfId="3234"/>
    <cellStyle name="0,0_x000d__x000a_NA_x000d__x000a_ 3 2 5" xfId="3499"/>
    <cellStyle name="0,0_x000d__x000a_NA_x000d__x000a_ 3 2 6" xfId="3673"/>
    <cellStyle name="0,0_x000d__x000a_NA_x000d__x000a_ 3 2 7" xfId="5046"/>
    <cellStyle name="0,0_x000d__x000a_NA_x000d__x000a_ 3 2 8" xfId="5522"/>
    <cellStyle name="0,0_x000d__x000a_NA_x000d__x000a_ 3 2 9" xfId="5883"/>
    <cellStyle name="0,0_x000d__x000a_NA_x000d__x000a_ 3 3" xfId="1965"/>
    <cellStyle name="0,0_x000d__x000a_NA_x000d__x000a_ 3 3 2" xfId="11141"/>
    <cellStyle name="0,0_x000d__x000a_NA_x000d__x000a_ 3 3 3" xfId="10114"/>
    <cellStyle name="0,0_x000d__x000a_NA_x000d__x000a_ 3 4" xfId="2680"/>
    <cellStyle name="0,0_x000d__x000a_NA_x000d__x000a_ 3 5" xfId="3101"/>
    <cellStyle name="0,0_x000d__x000a_NA_x000d__x000a_ 3 6" xfId="3435"/>
    <cellStyle name="0,0_x000d__x000a_NA_x000d__x000a_ 3 7" xfId="4160"/>
    <cellStyle name="0,0_x000d__x000a_NA_x000d__x000a_ 3 8" xfId="4856"/>
    <cellStyle name="0,0_x000d__x000a_NA_x000d__x000a_ 3 9" xfId="5400"/>
    <cellStyle name="0,0_x000d__x000a_NA_x000d__x000a_ 30" xfId="834"/>
    <cellStyle name="0,0_x000d__x000a_NA_x000d__x000a_ 31" xfId="835"/>
    <cellStyle name="0,0_x000d__x000a_NA_x000d__x000a_ 32" xfId="836"/>
    <cellStyle name="0,0_x000d__x000a_NA_x000d__x000a_ 33" xfId="837"/>
    <cellStyle name="0,0_x000d__x000a_NA_x000d__x000a_ 34" xfId="838"/>
    <cellStyle name="0,0_x000d__x000a_NA_x000d__x000a_ 35" xfId="839"/>
    <cellStyle name="0,0_x000d__x000a_NA_x000d__x000a_ 36" xfId="840"/>
    <cellStyle name="0,0_x000d__x000a_NA_x000d__x000a_ 37" xfId="841"/>
    <cellStyle name="0,0_x000d__x000a_NA_x000d__x000a_ 38" xfId="842"/>
    <cellStyle name="0,0_x000d__x000a_NA_x000d__x000a_ 39" xfId="843"/>
    <cellStyle name="0,0_x000d__x000a_NA_x000d__x000a_ 4" xfId="32"/>
    <cellStyle name="0,0_x000d__x000a_NA_x000d__x000a_ 4 10" xfId="5813"/>
    <cellStyle name="0,0_x000d__x000a_NA_x000d__x000a_ 4 11" xfId="6315"/>
    <cellStyle name="0,0_x000d__x000a_NA_x000d__x000a_ 4 2" xfId="844"/>
    <cellStyle name="0,0_x000d__x000a_NA_x000d__x000a_ 4 2 10" xfId="6178"/>
    <cellStyle name="0,0_x000d__x000a_NA_x000d__x000a_ 4 2 11" xfId="6786"/>
    <cellStyle name="0,0_x000d__x000a_NA_x000d__x000a_ 4 2 2" xfId="1750"/>
    <cellStyle name="0,0_x000d__x000a_NA_x000d__x000a_ 4 2 2 2" xfId="11046"/>
    <cellStyle name="0,0_x000d__x000a_NA_x000d__x000a_ 4 2 2 3" xfId="10623"/>
    <cellStyle name="0,0_x000d__x000a_NA_x000d__x000a_ 4 2 3" xfId="2867"/>
    <cellStyle name="0,0_x000d__x000a_NA_x000d__x000a_ 4 2 4" xfId="3235"/>
    <cellStyle name="0,0_x000d__x000a_NA_x000d__x000a_ 4 2 5" xfId="3500"/>
    <cellStyle name="0,0_x000d__x000a_NA_x000d__x000a_ 4 2 6" xfId="3674"/>
    <cellStyle name="0,0_x000d__x000a_NA_x000d__x000a_ 4 2 7" xfId="5047"/>
    <cellStyle name="0,0_x000d__x000a_NA_x000d__x000a_ 4 2 8" xfId="5523"/>
    <cellStyle name="0,0_x000d__x000a_NA_x000d__x000a_ 4 2 9" xfId="5884"/>
    <cellStyle name="0,0_x000d__x000a_NA_x000d__x000a_ 4 3" xfId="1976"/>
    <cellStyle name="0,0_x000d__x000a_NA_x000d__x000a_ 4 3 2" xfId="11145"/>
    <cellStyle name="0,0_x000d__x000a_NA_x000d__x000a_ 4 3 3" xfId="10115"/>
    <cellStyle name="0,0_x000d__x000a_NA_x000d__x000a_ 4 4" xfId="2668"/>
    <cellStyle name="0,0_x000d__x000a_NA_x000d__x000a_ 4 5" xfId="3092"/>
    <cellStyle name="0,0_x000d__x000a_NA_x000d__x000a_ 4 6" xfId="3433"/>
    <cellStyle name="0,0_x000d__x000a_NA_x000d__x000a_ 4 7" xfId="4171"/>
    <cellStyle name="0,0_x000d__x000a_NA_x000d__x000a_ 4 8" xfId="4845"/>
    <cellStyle name="0,0_x000d__x000a_NA_x000d__x000a_ 4 9" xfId="5390"/>
    <cellStyle name="0,0_x000d__x000a_NA_x000d__x000a_ 40" xfId="845"/>
    <cellStyle name="0,0_x000d__x000a_NA_x000d__x000a_ 41" xfId="846"/>
    <cellStyle name="0,0_x000d__x000a_NA_x000d__x000a_ 42" xfId="847"/>
    <cellStyle name="0,0_x000d__x000a_NA_x000d__x000a_ 43" xfId="848"/>
    <cellStyle name="0,0_x000d__x000a_NA_x000d__x000a_ 44" xfId="849"/>
    <cellStyle name="0,0_x000d__x000a_NA_x000d__x000a_ 45" xfId="850"/>
    <cellStyle name="0,0_x000d__x000a_NA_x000d__x000a_ 46" xfId="851"/>
    <cellStyle name="0,0_x000d__x000a_NA_x000d__x000a_ 47" xfId="852"/>
    <cellStyle name="0,0_x000d__x000a_NA_x000d__x000a_ 48" xfId="853"/>
    <cellStyle name="0,0_x000d__x000a_NA_x000d__x000a_ 49" xfId="854"/>
    <cellStyle name="0,0_x000d__x000a_NA_x000d__x000a_ 5" xfId="33"/>
    <cellStyle name="0,0_x000d__x000a_NA_x000d__x000a_ 5 10" xfId="5811"/>
    <cellStyle name="0,0_x000d__x000a_NA_x000d__x000a_ 5 11" xfId="6316"/>
    <cellStyle name="0,0_x000d__x000a_NA_x000d__x000a_ 5 2" xfId="855"/>
    <cellStyle name="0,0_x000d__x000a_NA_x000d__x000a_ 5 2 2" xfId="10624"/>
    <cellStyle name="0,0_x000d__x000a_NA_x000d__x000a_ 5 2 3" xfId="10116"/>
    <cellStyle name="0,0_x000d__x000a_NA_x000d__x000a_ 5 3" xfId="1987"/>
    <cellStyle name="0,0_x000d__x000a_NA_x000d__x000a_ 5 4" xfId="2656"/>
    <cellStyle name="0,0_x000d__x000a_NA_x000d__x000a_ 5 5" xfId="3087"/>
    <cellStyle name="0,0_x000d__x000a_NA_x000d__x000a_ 5 6" xfId="3431"/>
    <cellStyle name="0,0_x000d__x000a_NA_x000d__x000a_ 5 7" xfId="4182"/>
    <cellStyle name="0,0_x000d__x000a_NA_x000d__x000a_ 5 8" xfId="4834"/>
    <cellStyle name="0,0_x000d__x000a_NA_x000d__x000a_ 5 9" xfId="5380"/>
    <cellStyle name="0,0_x000d__x000a_NA_x000d__x000a_ 50" xfId="856"/>
    <cellStyle name="0,0_x000d__x000a_NA_x000d__x000a_ 51" xfId="857"/>
    <cellStyle name="0,0_x000d__x000a_NA_x000d__x000a_ 52" xfId="858"/>
    <cellStyle name="0,0_x000d__x000a_NA_x000d__x000a_ 53" xfId="859"/>
    <cellStyle name="0,0_x000d__x000a_NA_x000d__x000a_ 54" xfId="860"/>
    <cellStyle name="0,0_x000d__x000a_NA_x000d__x000a_ 55" xfId="861"/>
    <cellStyle name="0,0_x000d__x000a_NA_x000d__x000a_ 56" xfId="862"/>
    <cellStyle name="0,0_x000d__x000a_NA_x000d__x000a_ 57" xfId="863"/>
    <cellStyle name="0,0_x000d__x000a_NA_x000d__x000a_ 58" xfId="864"/>
    <cellStyle name="0,0_x000d__x000a_NA_x000d__x000a_ 59" xfId="865"/>
    <cellStyle name="0,0_x000d__x000a_NA_x000d__x000a_ 6" xfId="34"/>
    <cellStyle name="0,0_x000d__x000a_NA_x000d__x000a_ 6 10" xfId="5809"/>
    <cellStyle name="0,0_x000d__x000a_NA_x000d__x000a_ 6 11" xfId="6317"/>
    <cellStyle name="0,0_x000d__x000a_NA_x000d__x000a_ 6 2" xfId="866"/>
    <cellStyle name="0,0_x000d__x000a_NA_x000d__x000a_ 6 2 2" xfId="10625"/>
    <cellStyle name="0,0_x000d__x000a_NA_x000d__x000a_ 6 2 3" xfId="10117"/>
    <cellStyle name="0,0_x000d__x000a_NA_x000d__x000a_ 6 3" xfId="1998"/>
    <cellStyle name="0,0_x000d__x000a_NA_x000d__x000a_ 6 4" xfId="2644"/>
    <cellStyle name="0,0_x000d__x000a_NA_x000d__x000a_ 6 5" xfId="3085"/>
    <cellStyle name="0,0_x000d__x000a_NA_x000d__x000a_ 6 6" xfId="3429"/>
    <cellStyle name="0,0_x000d__x000a_NA_x000d__x000a_ 6 7" xfId="4193"/>
    <cellStyle name="0,0_x000d__x000a_NA_x000d__x000a_ 6 8" xfId="4822"/>
    <cellStyle name="0,0_x000d__x000a_NA_x000d__x000a_ 6 9" xfId="5371"/>
    <cellStyle name="0,0_x000d__x000a_NA_x000d__x000a_ 60" xfId="867"/>
    <cellStyle name="0,0_x000d__x000a_NA_x000d__x000a_ 61" xfId="868"/>
    <cellStyle name="0,0_x000d__x000a_NA_x000d__x000a_ 62" xfId="869"/>
    <cellStyle name="0,0_x000d__x000a_NA_x000d__x000a_ 63" xfId="870"/>
    <cellStyle name="0,0_x000d__x000a_NA_x000d__x000a_ 64" xfId="871"/>
    <cellStyle name="0,0_x000d__x000a_NA_x000d__x000a_ 65" xfId="872"/>
    <cellStyle name="0,0_x000d__x000a_NA_x000d__x000a_ 66" xfId="873"/>
    <cellStyle name="0,0_x000d__x000a_NA_x000d__x000a_ 67" xfId="874"/>
    <cellStyle name="0,0_x000d__x000a_NA_x000d__x000a_ 68" xfId="875"/>
    <cellStyle name="0,0_x000d__x000a_NA_x000d__x000a_ 69" xfId="876"/>
    <cellStyle name="0,0_x000d__x000a_NA_x000d__x000a_ 7" xfId="35"/>
    <cellStyle name="0,0_x000d__x000a_NA_x000d__x000a_ 7 10" xfId="5806"/>
    <cellStyle name="0,0_x000d__x000a_NA_x000d__x000a_ 7 11" xfId="6318"/>
    <cellStyle name="0,0_x000d__x000a_NA_x000d__x000a_ 7 2" xfId="877"/>
    <cellStyle name="0,0_x000d__x000a_NA_x000d__x000a_ 7 2 2" xfId="10626"/>
    <cellStyle name="0,0_x000d__x000a_NA_x000d__x000a_ 7 2 3" xfId="10118"/>
    <cellStyle name="0,0_x000d__x000a_NA_x000d__x000a_ 7 3" xfId="2009"/>
    <cellStyle name="0,0_x000d__x000a_NA_x000d__x000a_ 7 4" xfId="2631"/>
    <cellStyle name="0,0_x000d__x000a_NA_x000d__x000a_ 7 5" xfId="3082"/>
    <cellStyle name="0,0_x000d__x000a_NA_x000d__x000a_ 7 6" xfId="3426"/>
    <cellStyle name="0,0_x000d__x000a_NA_x000d__x000a_ 7 7" xfId="4203"/>
    <cellStyle name="0,0_x000d__x000a_NA_x000d__x000a_ 7 8" xfId="4809"/>
    <cellStyle name="0,0_x000d__x000a_NA_x000d__x000a_ 7 9" xfId="5360"/>
    <cellStyle name="0,0_x000d__x000a_NA_x000d__x000a_ 70" xfId="878"/>
    <cellStyle name="0,0_x000d__x000a_NA_x000d__x000a_ 71" xfId="879"/>
    <cellStyle name="0,0_x000d__x000a_NA_x000d__x000a_ 72" xfId="880"/>
    <cellStyle name="0,0_x000d__x000a_NA_x000d__x000a_ 73" xfId="881"/>
    <cellStyle name="0,0_x000d__x000a_NA_x000d__x000a_ 74" xfId="882"/>
    <cellStyle name="0,0_x000d__x000a_NA_x000d__x000a_ 75" xfId="883"/>
    <cellStyle name="0,0_x000d__x000a_NA_x000d__x000a_ 76" xfId="884"/>
    <cellStyle name="0,0_x000d__x000a_NA_x000d__x000a_ 77" xfId="885"/>
    <cellStyle name="0,0_x000d__x000a_NA_x000d__x000a_ 78" xfId="886"/>
    <cellStyle name="0,0_x000d__x000a_NA_x000d__x000a_ 79" xfId="887"/>
    <cellStyle name="0,0_x000d__x000a_NA_x000d__x000a_ 8" xfId="36"/>
    <cellStyle name="0,0_x000d__x000a_NA_x000d__x000a_ 8 10" xfId="5805"/>
    <cellStyle name="0,0_x000d__x000a_NA_x000d__x000a_ 8 11" xfId="6319"/>
    <cellStyle name="0,0_x000d__x000a_NA_x000d__x000a_ 8 2" xfId="888"/>
    <cellStyle name="0,0_x000d__x000a_NA_x000d__x000a_ 8 2 2" xfId="10627"/>
    <cellStyle name="0,0_x000d__x000a_NA_x000d__x000a_ 8 2 3" xfId="10119"/>
    <cellStyle name="0,0_x000d__x000a_NA_x000d__x000a_ 8 3" xfId="2020"/>
    <cellStyle name="0,0_x000d__x000a_NA_x000d__x000a_ 8 4" xfId="2622"/>
    <cellStyle name="0,0_x000d__x000a_NA_x000d__x000a_ 8 5" xfId="3080"/>
    <cellStyle name="0,0_x000d__x000a_NA_x000d__x000a_ 8 6" xfId="3425"/>
    <cellStyle name="0,0_x000d__x000a_NA_x000d__x000a_ 8 7" xfId="4214"/>
    <cellStyle name="0,0_x000d__x000a_NA_x000d__x000a_ 8 8" xfId="4802"/>
    <cellStyle name="0,0_x000d__x000a_NA_x000d__x000a_ 8 9" xfId="5354"/>
    <cellStyle name="0,0_x000d__x000a_NA_x000d__x000a_ 80" xfId="889"/>
    <cellStyle name="0,0_x000d__x000a_NA_x000d__x000a_ 81" xfId="890"/>
    <cellStyle name="0,0_x000d__x000a_NA_x000d__x000a_ 82" xfId="891"/>
    <cellStyle name="0,0_x000d__x000a_NA_x000d__x000a_ 83" xfId="892"/>
    <cellStyle name="0,0_x000d__x000a_NA_x000d__x000a_ 84" xfId="893"/>
    <cellStyle name="0,0_x000d__x000a_NA_x000d__x000a_ 85" xfId="894"/>
    <cellStyle name="0,0_x000d__x000a_NA_x000d__x000a_ 86" xfId="895"/>
    <cellStyle name="0,0_x000d__x000a_NA_x000d__x000a_ 87" xfId="896"/>
    <cellStyle name="0,0_x000d__x000a_NA_x000d__x000a_ 88" xfId="897"/>
    <cellStyle name="0,0_x000d__x000a_NA_x000d__x000a_ 89" xfId="898"/>
    <cellStyle name="0,0_x000d__x000a_NA_x000d__x000a_ 9" xfId="37"/>
    <cellStyle name="0,0_x000d__x000a_NA_x000d__x000a_ 9 10" xfId="5804"/>
    <cellStyle name="0,0_x000d__x000a_NA_x000d__x000a_ 9 11" xfId="6320"/>
    <cellStyle name="0,0_x000d__x000a_NA_x000d__x000a_ 9 2" xfId="899"/>
    <cellStyle name="0,0_x000d__x000a_NA_x000d__x000a_ 9 2 2" xfId="10628"/>
    <cellStyle name="0,0_x000d__x000a_NA_x000d__x000a_ 9 2 3" xfId="10120"/>
    <cellStyle name="0,0_x000d__x000a_NA_x000d__x000a_ 9 3" xfId="2031"/>
    <cellStyle name="0,0_x000d__x000a_NA_x000d__x000a_ 9 4" xfId="2611"/>
    <cellStyle name="0,0_x000d__x000a_NA_x000d__x000a_ 9 5" xfId="3070"/>
    <cellStyle name="0,0_x000d__x000a_NA_x000d__x000a_ 9 6" xfId="3424"/>
    <cellStyle name="0,0_x000d__x000a_NA_x000d__x000a_ 9 7" xfId="4225"/>
    <cellStyle name="0,0_x000d__x000a_NA_x000d__x000a_ 9 8" xfId="4792"/>
    <cellStyle name="0,0_x000d__x000a_NA_x000d__x000a_ 9 9" xfId="5348"/>
    <cellStyle name="0,0_x000d__x000a_NA_x000d__x000a_ 90" xfId="900"/>
    <cellStyle name="0,0_x000d__x000a_NA_x000d__x000a_ 91" xfId="901"/>
    <cellStyle name="0,0_x000d__x000a_NA_x000d__x000a_ 92" xfId="902"/>
    <cellStyle name="0,0_x000d__x000a_NA_x000d__x000a_ 93" xfId="903"/>
    <cellStyle name="0,0_x000d__x000a_NA_x000d__x000a_ 94" xfId="904"/>
    <cellStyle name="0,0_x000d__x000a_NA_x000d__x000a_ 95" xfId="905"/>
    <cellStyle name="0,0_x000d__x000a_NA_x000d__x000a_ 96" xfId="906"/>
    <cellStyle name="0,0_x000d__x000a_NA_x000d__x000a_ 97" xfId="907"/>
    <cellStyle name="0,0_x000d__x000a_NA_x000d__x000a_ 98" xfId="908"/>
    <cellStyle name="0,0_x000d__x000a_NA_x000d__x000a_ 99" xfId="909"/>
    <cellStyle name="0,0_x000d__x000a_NA_x000d__x000a__09-10 Unaud Accts Summary" xfId="9"/>
    <cellStyle name="0,0_x000d__x000a_NA_x000d__x000a__2010-11 Accounts Working (version 1)" xfId="16137"/>
    <cellStyle name="0,0_x000d__x000a_NA_x000d__x000a__2011-12 Accounts WD" xfId="28916"/>
    <cellStyle name="20% - Accent1 10" xfId="38"/>
    <cellStyle name="20% - Accent1 10 10" xfId="5337"/>
    <cellStyle name="20% - Accent1 10 10 2" xfId="6915"/>
    <cellStyle name="20% - Accent1 10 10 2 2" xfId="13314"/>
    <cellStyle name="20% - Accent1 10 10 2 2 2" xfId="24428"/>
    <cellStyle name="20% - Accent1 10 10 2 3" xfId="18984"/>
    <cellStyle name="20% - Accent1 10 10 3" xfId="12485"/>
    <cellStyle name="20% - Accent1 10 10 3 2" xfId="23599"/>
    <cellStyle name="20% - Accent1 10 10 4" xfId="18231"/>
    <cellStyle name="20% - Accent1 10 11" xfId="5802"/>
    <cellStyle name="20% - Accent1 10 11 2" xfId="6916"/>
    <cellStyle name="20% - Accent1 10 11 2 2" xfId="13315"/>
    <cellStyle name="20% - Accent1 10 11 2 2 2" xfId="24429"/>
    <cellStyle name="20% - Accent1 10 11 2 3" xfId="18985"/>
    <cellStyle name="20% - Accent1 10 11 3" xfId="12689"/>
    <cellStyle name="20% - Accent1 10 11 3 2" xfId="23803"/>
    <cellStyle name="20% - Accent1 10 11 4" xfId="18458"/>
    <cellStyle name="20% - Accent1 10 12" xfId="6322"/>
    <cellStyle name="20% - Accent1 10 12 2" xfId="6917"/>
    <cellStyle name="20% - Accent1 10 12 2 2" xfId="13316"/>
    <cellStyle name="20% - Accent1 10 12 2 2 2" xfId="24430"/>
    <cellStyle name="20% - Accent1 10 12 2 3" xfId="18986"/>
    <cellStyle name="20% - Accent1 10 12 3" xfId="13007"/>
    <cellStyle name="20% - Accent1 10 12 3 2" xfId="24121"/>
    <cellStyle name="20% - Accent1 10 12 4" xfId="18738"/>
    <cellStyle name="20% - Accent1 10 13" xfId="6914"/>
    <cellStyle name="20% - Accent1 10 13 2" xfId="13313"/>
    <cellStyle name="20% - Accent1 10 13 2 2" xfId="24427"/>
    <cellStyle name="20% - Accent1 10 13 3" xfId="18983"/>
    <cellStyle name="20% - Accent1 10 14" xfId="9864"/>
    <cellStyle name="20% - Accent1 10 14 2" xfId="16011"/>
    <cellStyle name="20% - Accent1 10 14 2 2" xfId="27125"/>
    <cellStyle name="20% - Accent1 10 14 3" xfId="21542"/>
    <cellStyle name="20% - Accent1 10 15" xfId="9986"/>
    <cellStyle name="20% - Accent1 10 15 2" xfId="21664"/>
    <cellStyle name="20% - Accent1 10 16" xfId="16144"/>
    <cellStyle name="20% - Accent1 10 2" xfId="911"/>
    <cellStyle name="20% - Accent1 10 2 10" xfId="16420"/>
    <cellStyle name="20% - Accent1 10 2 2" xfId="3873"/>
    <cellStyle name="20% - Accent1 10 2 2 2" xfId="6919"/>
    <cellStyle name="20% - Accent1 10 2 2 2 2" xfId="13318"/>
    <cellStyle name="20% - Accent1 10 2 2 2 2 2" xfId="24432"/>
    <cellStyle name="20% - Accent1 10 2 2 2 3" xfId="18988"/>
    <cellStyle name="20% - Accent1 10 2 2 3" xfId="10630"/>
    <cellStyle name="20% - Accent1 10 2 2 3 2" xfId="22038"/>
    <cellStyle name="20% - Accent1 10 2 2 4" xfId="17566"/>
    <cellStyle name="20% - Accent1 10 2 3" xfId="5068"/>
    <cellStyle name="20% - Accent1 10 2 3 2" xfId="6920"/>
    <cellStyle name="20% - Accent1 10 2 3 2 2" xfId="13319"/>
    <cellStyle name="20% - Accent1 10 2 3 2 2 2" xfId="24433"/>
    <cellStyle name="20% - Accent1 10 2 3 2 3" xfId="18989"/>
    <cellStyle name="20% - Accent1 10 2 3 3" xfId="12291"/>
    <cellStyle name="20% - Accent1 10 2 3 3 2" xfId="23405"/>
    <cellStyle name="20% - Accent1 10 2 3 4" xfId="18037"/>
    <cellStyle name="20% - Accent1 10 2 4" xfId="5544"/>
    <cellStyle name="20% - Accent1 10 2 4 2" xfId="6921"/>
    <cellStyle name="20% - Accent1 10 2 4 2 2" xfId="13320"/>
    <cellStyle name="20% - Accent1 10 2 4 2 2 2" xfId="24434"/>
    <cellStyle name="20% - Accent1 10 2 4 2 3" xfId="18990"/>
    <cellStyle name="20% - Accent1 10 2 4 3" xfId="12500"/>
    <cellStyle name="20% - Accent1 10 2 4 3 2" xfId="23614"/>
    <cellStyle name="20% - Accent1 10 2 4 4" xfId="18269"/>
    <cellStyle name="20% - Accent1 10 2 5" xfId="5898"/>
    <cellStyle name="20% - Accent1 10 2 5 2" xfId="6922"/>
    <cellStyle name="20% - Accent1 10 2 5 2 2" xfId="13321"/>
    <cellStyle name="20% - Accent1 10 2 5 2 2 2" xfId="24435"/>
    <cellStyle name="20% - Accent1 10 2 5 2 3" xfId="18991"/>
    <cellStyle name="20% - Accent1 10 2 5 3" xfId="12698"/>
    <cellStyle name="20% - Accent1 10 2 5 3 2" xfId="23812"/>
    <cellStyle name="20% - Accent1 10 2 5 4" xfId="18490"/>
    <cellStyle name="20% - Accent1 10 2 6" xfId="6184"/>
    <cellStyle name="20% - Accent1 10 2 6 2" xfId="6923"/>
    <cellStyle name="20% - Accent1 10 2 6 2 2" xfId="13322"/>
    <cellStyle name="20% - Accent1 10 2 6 2 2 2" xfId="24436"/>
    <cellStyle name="20% - Accent1 10 2 6 2 3" xfId="18992"/>
    <cellStyle name="20% - Accent1 10 2 6 3" xfId="12885"/>
    <cellStyle name="20% - Accent1 10 2 6 3 2" xfId="23999"/>
    <cellStyle name="20% - Accent1 10 2 6 4" xfId="18616"/>
    <cellStyle name="20% - Accent1 10 2 7" xfId="6792"/>
    <cellStyle name="20% - Accent1 10 2 7 2" xfId="6924"/>
    <cellStyle name="20% - Accent1 10 2 7 2 2" xfId="13323"/>
    <cellStyle name="20% - Accent1 10 2 7 2 2 2" xfId="24437"/>
    <cellStyle name="20% - Accent1 10 2 7 2 3" xfId="18993"/>
    <cellStyle name="20% - Accent1 10 2 7 3" xfId="13191"/>
    <cellStyle name="20% - Accent1 10 2 7 3 2" xfId="24305"/>
    <cellStyle name="20% - Accent1 10 2 7 4" xfId="18861"/>
    <cellStyle name="20% - Accent1 10 2 8" xfId="6918"/>
    <cellStyle name="20% - Accent1 10 2 8 2" xfId="13317"/>
    <cellStyle name="20% - Accent1 10 2 8 2 2" xfId="24431"/>
    <cellStyle name="20% - Accent1 10 2 8 3" xfId="18987"/>
    <cellStyle name="20% - Accent1 10 2 9" xfId="10121"/>
    <cellStyle name="20% - Accent1 10 2 9 2" xfId="21786"/>
    <cellStyle name="20% - Accent1 10 3" xfId="2043"/>
    <cellStyle name="20% - Accent1 10 3 2" xfId="6925"/>
    <cellStyle name="20% - Accent1 10 3 2 2" xfId="13324"/>
    <cellStyle name="20% - Accent1 10 3 2 2 2" xfId="24438"/>
    <cellStyle name="20% - Accent1 10 3 2 3" xfId="18994"/>
    <cellStyle name="20% - Accent1 10 3 3" xfId="11169"/>
    <cellStyle name="20% - Accent1 10 3 3 2" xfId="22326"/>
    <cellStyle name="20% - Accent1 10 3 4" xfId="16749"/>
    <cellStyle name="20% - Accent1 10 4" xfId="2603"/>
    <cellStyle name="20% - Accent1 10 4 2" xfId="6926"/>
    <cellStyle name="20% - Accent1 10 4 2 2" xfId="13325"/>
    <cellStyle name="20% - Accent1 10 4 2 2 2" xfId="24439"/>
    <cellStyle name="20% - Accent1 10 4 2 3" xfId="18995"/>
    <cellStyle name="20% - Accent1 10 4 3" xfId="11437"/>
    <cellStyle name="20% - Accent1 10 4 3 2" xfId="22557"/>
    <cellStyle name="20% - Accent1 10 4 4" xfId="16984"/>
    <cellStyle name="20% - Accent1 10 5" xfId="3063"/>
    <cellStyle name="20% - Accent1 10 5 2" xfId="6927"/>
    <cellStyle name="20% - Accent1 10 5 2 2" xfId="13326"/>
    <cellStyle name="20% - Accent1 10 5 2 2 2" xfId="24440"/>
    <cellStyle name="20% - Accent1 10 5 2 3" xfId="18996"/>
    <cellStyle name="20% - Accent1 10 5 3" xfId="11602"/>
    <cellStyle name="20% - Accent1 10 5 3 2" xfId="22716"/>
    <cellStyle name="20% - Accent1 10 5 4" xfId="17170"/>
    <cellStyle name="20% - Accent1 10 6" xfId="3422"/>
    <cellStyle name="20% - Accent1 10 6 2" xfId="6928"/>
    <cellStyle name="20% - Accent1 10 6 2 2" xfId="13327"/>
    <cellStyle name="20% - Accent1 10 6 2 2 2" xfId="24441"/>
    <cellStyle name="20% - Accent1 10 6 2 3" xfId="18997"/>
    <cellStyle name="20% - Accent1 10 6 3" xfId="11699"/>
    <cellStyle name="20% - Accent1 10 6 3 2" xfId="22813"/>
    <cellStyle name="20% - Accent1 10 6 4" xfId="17294"/>
    <cellStyle name="20% - Accent1 10 7" xfId="3736"/>
    <cellStyle name="20% - Accent1 10 7 2" xfId="6929"/>
    <cellStyle name="20% - Accent1 10 7 2 2" xfId="13328"/>
    <cellStyle name="20% - Accent1 10 7 2 2 2" xfId="24442"/>
    <cellStyle name="20% - Accent1 10 7 2 3" xfId="18998"/>
    <cellStyle name="20% - Accent1 10 7 3" xfId="11797"/>
    <cellStyle name="20% - Accent1 10 7 3 2" xfId="22911"/>
    <cellStyle name="20% - Accent1 10 7 4" xfId="17440"/>
    <cellStyle name="20% - Accent1 10 8" xfId="4237"/>
    <cellStyle name="20% - Accent1 10 8 2" xfId="6930"/>
    <cellStyle name="20% - Accent1 10 8 2 2" xfId="13329"/>
    <cellStyle name="20% - Accent1 10 8 2 2 2" xfId="24443"/>
    <cellStyle name="20% - Accent1 10 8 2 3" xfId="18999"/>
    <cellStyle name="20% - Accent1 10 8 3" xfId="12009"/>
    <cellStyle name="20% - Accent1 10 8 3 2" xfId="23123"/>
    <cellStyle name="20% - Accent1 10 8 4" xfId="17732"/>
    <cellStyle name="20% - Accent1 10 9" xfId="4780"/>
    <cellStyle name="20% - Accent1 10 9 2" xfId="6931"/>
    <cellStyle name="20% - Accent1 10 9 2 2" xfId="13330"/>
    <cellStyle name="20% - Accent1 10 9 2 2 2" xfId="24444"/>
    <cellStyle name="20% - Accent1 10 9 2 3" xfId="19000"/>
    <cellStyle name="20% - Accent1 10 9 3" xfId="12239"/>
    <cellStyle name="20% - Accent1 10 9 3 2" xfId="23353"/>
    <cellStyle name="20% - Accent1 10 9 4" xfId="17962"/>
    <cellStyle name="20% - Accent1 11" xfId="39"/>
    <cellStyle name="20% - Accent1 11 10" xfId="5336"/>
    <cellStyle name="20% - Accent1 11 10 2" xfId="6933"/>
    <cellStyle name="20% - Accent1 11 10 2 2" xfId="13332"/>
    <cellStyle name="20% - Accent1 11 10 2 2 2" xfId="24446"/>
    <cellStyle name="20% - Accent1 11 10 2 3" xfId="19002"/>
    <cellStyle name="20% - Accent1 11 10 3" xfId="12484"/>
    <cellStyle name="20% - Accent1 11 10 3 2" xfId="23598"/>
    <cellStyle name="20% - Accent1 11 10 4" xfId="18230"/>
    <cellStyle name="20% - Accent1 11 11" xfId="5801"/>
    <cellStyle name="20% - Accent1 11 11 2" xfId="6934"/>
    <cellStyle name="20% - Accent1 11 11 2 2" xfId="13333"/>
    <cellStyle name="20% - Accent1 11 11 2 2 2" xfId="24447"/>
    <cellStyle name="20% - Accent1 11 11 2 3" xfId="19003"/>
    <cellStyle name="20% - Accent1 11 11 3" xfId="12688"/>
    <cellStyle name="20% - Accent1 11 11 3 2" xfId="23802"/>
    <cellStyle name="20% - Accent1 11 11 4" xfId="18457"/>
    <cellStyle name="20% - Accent1 11 12" xfId="6323"/>
    <cellStyle name="20% - Accent1 11 12 2" xfId="6935"/>
    <cellStyle name="20% - Accent1 11 12 2 2" xfId="13334"/>
    <cellStyle name="20% - Accent1 11 12 2 2 2" xfId="24448"/>
    <cellStyle name="20% - Accent1 11 12 2 3" xfId="19004"/>
    <cellStyle name="20% - Accent1 11 12 3" xfId="13008"/>
    <cellStyle name="20% - Accent1 11 12 3 2" xfId="24122"/>
    <cellStyle name="20% - Accent1 11 12 4" xfId="18739"/>
    <cellStyle name="20% - Accent1 11 13" xfId="6932"/>
    <cellStyle name="20% - Accent1 11 13 2" xfId="13331"/>
    <cellStyle name="20% - Accent1 11 13 2 2" xfId="24445"/>
    <cellStyle name="20% - Accent1 11 13 3" xfId="19001"/>
    <cellStyle name="20% - Accent1 11 14" xfId="9865"/>
    <cellStyle name="20% - Accent1 11 14 2" xfId="16012"/>
    <cellStyle name="20% - Accent1 11 14 2 2" xfId="27126"/>
    <cellStyle name="20% - Accent1 11 14 3" xfId="21543"/>
    <cellStyle name="20% - Accent1 11 15" xfId="9987"/>
    <cellStyle name="20% - Accent1 11 15 2" xfId="21665"/>
    <cellStyle name="20% - Accent1 11 16" xfId="16145"/>
    <cellStyle name="20% - Accent1 11 2" xfId="912"/>
    <cellStyle name="20% - Accent1 11 2 10" xfId="16421"/>
    <cellStyle name="20% - Accent1 11 2 2" xfId="3874"/>
    <cellStyle name="20% - Accent1 11 2 2 2" xfId="6937"/>
    <cellStyle name="20% - Accent1 11 2 2 2 2" xfId="13336"/>
    <cellStyle name="20% - Accent1 11 2 2 2 2 2" xfId="24450"/>
    <cellStyle name="20% - Accent1 11 2 2 2 3" xfId="19006"/>
    <cellStyle name="20% - Accent1 11 2 2 3" xfId="10631"/>
    <cellStyle name="20% - Accent1 11 2 2 3 2" xfId="22039"/>
    <cellStyle name="20% - Accent1 11 2 2 4" xfId="17567"/>
    <cellStyle name="20% - Accent1 11 2 3" xfId="5069"/>
    <cellStyle name="20% - Accent1 11 2 3 2" xfId="6938"/>
    <cellStyle name="20% - Accent1 11 2 3 2 2" xfId="13337"/>
    <cellStyle name="20% - Accent1 11 2 3 2 2 2" xfId="24451"/>
    <cellStyle name="20% - Accent1 11 2 3 2 3" xfId="19007"/>
    <cellStyle name="20% - Accent1 11 2 3 3" xfId="12292"/>
    <cellStyle name="20% - Accent1 11 2 3 3 2" xfId="23406"/>
    <cellStyle name="20% - Accent1 11 2 3 4" xfId="18038"/>
    <cellStyle name="20% - Accent1 11 2 4" xfId="5545"/>
    <cellStyle name="20% - Accent1 11 2 4 2" xfId="6939"/>
    <cellStyle name="20% - Accent1 11 2 4 2 2" xfId="13338"/>
    <cellStyle name="20% - Accent1 11 2 4 2 2 2" xfId="24452"/>
    <cellStyle name="20% - Accent1 11 2 4 2 3" xfId="19008"/>
    <cellStyle name="20% - Accent1 11 2 4 3" xfId="12501"/>
    <cellStyle name="20% - Accent1 11 2 4 3 2" xfId="23615"/>
    <cellStyle name="20% - Accent1 11 2 4 4" xfId="18270"/>
    <cellStyle name="20% - Accent1 11 2 5" xfId="5899"/>
    <cellStyle name="20% - Accent1 11 2 5 2" xfId="6940"/>
    <cellStyle name="20% - Accent1 11 2 5 2 2" xfId="13339"/>
    <cellStyle name="20% - Accent1 11 2 5 2 2 2" xfId="24453"/>
    <cellStyle name="20% - Accent1 11 2 5 2 3" xfId="19009"/>
    <cellStyle name="20% - Accent1 11 2 5 3" xfId="12699"/>
    <cellStyle name="20% - Accent1 11 2 5 3 2" xfId="23813"/>
    <cellStyle name="20% - Accent1 11 2 5 4" xfId="18491"/>
    <cellStyle name="20% - Accent1 11 2 6" xfId="6185"/>
    <cellStyle name="20% - Accent1 11 2 6 2" xfId="6941"/>
    <cellStyle name="20% - Accent1 11 2 6 2 2" xfId="13340"/>
    <cellStyle name="20% - Accent1 11 2 6 2 2 2" xfId="24454"/>
    <cellStyle name="20% - Accent1 11 2 6 2 3" xfId="19010"/>
    <cellStyle name="20% - Accent1 11 2 6 3" xfId="12886"/>
    <cellStyle name="20% - Accent1 11 2 6 3 2" xfId="24000"/>
    <cellStyle name="20% - Accent1 11 2 6 4" xfId="18617"/>
    <cellStyle name="20% - Accent1 11 2 7" xfId="6793"/>
    <cellStyle name="20% - Accent1 11 2 7 2" xfId="6942"/>
    <cellStyle name="20% - Accent1 11 2 7 2 2" xfId="13341"/>
    <cellStyle name="20% - Accent1 11 2 7 2 2 2" xfId="24455"/>
    <cellStyle name="20% - Accent1 11 2 7 2 3" xfId="19011"/>
    <cellStyle name="20% - Accent1 11 2 7 3" xfId="13192"/>
    <cellStyle name="20% - Accent1 11 2 7 3 2" xfId="24306"/>
    <cellStyle name="20% - Accent1 11 2 7 4" xfId="18862"/>
    <cellStyle name="20% - Accent1 11 2 8" xfId="6936"/>
    <cellStyle name="20% - Accent1 11 2 8 2" xfId="13335"/>
    <cellStyle name="20% - Accent1 11 2 8 2 2" xfId="24449"/>
    <cellStyle name="20% - Accent1 11 2 8 3" xfId="19005"/>
    <cellStyle name="20% - Accent1 11 2 9" xfId="10122"/>
    <cellStyle name="20% - Accent1 11 2 9 2" xfId="21787"/>
    <cellStyle name="20% - Accent1 11 3" xfId="2044"/>
    <cellStyle name="20% - Accent1 11 3 2" xfId="6943"/>
    <cellStyle name="20% - Accent1 11 3 2 2" xfId="13342"/>
    <cellStyle name="20% - Accent1 11 3 2 2 2" xfId="24456"/>
    <cellStyle name="20% - Accent1 11 3 2 3" xfId="19012"/>
    <cellStyle name="20% - Accent1 11 3 3" xfId="11170"/>
    <cellStyle name="20% - Accent1 11 3 3 2" xfId="22327"/>
    <cellStyle name="20% - Accent1 11 3 4" xfId="16750"/>
    <cellStyle name="20% - Accent1 11 4" xfId="2602"/>
    <cellStyle name="20% - Accent1 11 4 2" xfId="6944"/>
    <cellStyle name="20% - Accent1 11 4 2 2" xfId="13343"/>
    <cellStyle name="20% - Accent1 11 4 2 2 2" xfId="24457"/>
    <cellStyle name="20% - Accent1 11 4 2 3" xfId="19013"/>
    <cellStyle name="20% - Accent1 11 4 3" xfId="11436"/>
    <cellStyle name="20% - Accent1 11 4 3 2" xfId="22556"/>
    <cellStyle name="20% - Accent1 11 4 4" xfId="16983"/>
    <cellStyle name="20% - Accent1 11 5" xfId="3062"/>
    <cellStyle name="20% - Accent1 11 5 2" xfId="6945"/>
    <cellStyle name="20% - Accent1 11 5 2 2" xfId="13344"/>
    <cellStyle name="20% - Accent1 11 5 2 2 2" xfId="24458"/>
    <cellStyle name="20% - Accent1 11 5 2 3" xfId="19014"/>
    <cellStyle name="20% - Accent1 11 5 3" xfId="11601"/>
    <cellStyle name="20% - Accent1 11 5 3 2" xfId="22715"/>
    <cellStyle name="20% - Accent1 11 5 4" xfId="17169"/>
    <cellStyle name="20% - Accent1 11 6" xfId="3421"/>
    <cellStyle name="20% - Accent1 11 6 2" xfId="6946"/>
    <cellStyle name="20% - Accent1 11 6 2 2" xfId="13345"/>
    <cellStyle name="20% - Accent1 11 6 2 2 2" xfId="24459"/>
    <cellStyle name="20% - Accent1 11 6 2 3" xfId="19015"/>
    <cellStyle name="20% - Accent1 11 6 3" xfId="11698"/>
    <cellStyle name="20% - Accent1 11 6 3 2" xfId="22812"/>
    <cellStyle name="20% - Accent1 11 6 4" xfId="17293"/>
    <cellStyle name="20% - Accent1 11 7" xfId="3737"/>
    <cellStyle name="20% - Accent1 11 7 2" xfId="6947"/>
    <cellStyle name="20% - Accent1 11 7 2 2" xfId="13346"/>
    <cellStyle name="20% - Accent1 11 7 2 2 2" xfId="24460"/>
    <cellStyle name="20% - Accent1 11 7 2 3" xfId="19016"/>
    <cellStyle name="20% - Accent1 11 7 3" xfId="11798"/>
    <cellStyle name="20% - Accent1 11 7 3 2" xfId="22912"/>
    <cellStyle name="20% - Accent1 11 7 4" xfId="17441"/>
    <cellStyle name="20% - Accent1 11 8" xfId="4238"/>
    <cellStyle name="20% - Accent1 11 8 2" xfId="6948"/>
    <cellStyle name="20% - Accent1 11 8 2 2" xfId="13347"/>
    <cellStyle name="20% - Accent1 11 8 2 2 2" xfId="24461"/>
    <cellStyle name="20% - Accent1 11 8 2 3" xfId="19017"/>
    <cellStyle name="20% - Accent1 11 8 3" xfId="12010"/>
    <cellStyle name="20% - Accent1 11 8 3 2" xfId="23124"/>
    <cellStyle name="20% - Accent1 11 8 4" xfId="17733"/>
    <cellStyle name="20% - Accent1 11 9" xfId="4779"/>
    <cellStyle name="20% - Accent1 11 9 2" xfId="6949"/>
    <cellStyle name="20% - Accent1 11 9 2 2" xfId="13348"/>
    <cellStyle name="20% - Accent1 11 9 2 2 2" xfId="24462"/>
    <cellStyle name="20% - Accent1 11 9 2 3" xfId="19018"/>
    <cellStyle name="20% - Accent1 11 9 3" xfId="12238"/>
    <cellStyle name="20% - Accent1 11 9 3 2" xfId="23352"/>
    <cellStyle name="20% - Accent1 11 9 4" xfId="17961"/>
    <cellStyle name="20% - Accent1 12" xfId="40"/>
    <cellStyle name="20% - Accent1 12 10" xfId="5335"/>
    <cellStyle name="20% - Accent1 12 10 2" xfId="6951"/>
    <cellStyle name="20% - Accent1 12 10 2 2" xfId="13350"/>
    <cellStyle name="20% - Accent1 12 10 2 2 2" xfId="24464"/>
    <cellStyle name="20% - Accent1 12 10 2 3" xfId="19020"/>
    <cellStyle name="20% - Accent1 12 10 3" xfId="12483"/>
    <cellStyle name="20% - Accent1 12 10 3 2" xfId="23597"/>
    <cellStyle name="20% - Accent1 12 10 4" xfId="18229"/>
    <cellStyle name="20% - Accent1 12 11" xfId="5800"/>
    <cellStyle name="20% - Accent1 12 11 2" xfId="6952"/>
    <cellStyle name="20% - Accent1 12 11 2 2" xfId="13351"/>
    <cellStyle name="20% - Accent1 12 11 2 2 2" xfId="24465"/>
    <cellStyle name="20% - Accent1 12 11 2 3" xfId="19021"/>
    <cellStyle name="20% - Accent1 12 11 3" xfId="12687"/>
    <cellStyle name="20% - Accent1 12 11 3 2" xfId="23801"/>
    <cellStyle name="20% - Accent1 12 11 4" xfId="18456"/>
    <cellStyle name="20% - Accent1 12 12" xfId="6324"/>
    <cellStyle name="20% - Accent1 12 12 2" xfId="6953"/>
    <cellStyle name="20% - Accent1 12 12 2 2" xfId="13352"/>
    <cellStyle name="20% - Accent1 12 12 2 2 2" xfId="24466"/>
    <cellStyle name="20% - Accent1 12 12 2 3" xfId="19022"/>
    <cellStyle name="20% - Accent1 12 12 3" xfId="13009"/>
    <cellStyle name="20% - Accent1 12 12 3 2" xfId="24123"/>
    <cellStyle name="20% - Accent1 12 12 4" xfId="18740"/>
    <cellStyle name="20% - Accent1 12 13" xfId="6950"/>
    <cellStyle name="20% - Accent1 12 13 2" xfId="13349"/>
    <cellStyle name="20% - Accent1 12 13 2 2" xfId="24463"/>
    <cellStyle name="20% - Accent1 12 13 3" xfId="19019"/>
    <cellStyle name="20% - Accent1 12 14" xfId="9866"/>
    <cellStyle name="20% - Accent1 12 14 2" xfId="16013"/>
    <cellStyle name="20% - Accent1 12 14 2 2" xfId="27127"/>
    <cellStyle name="20% - Accent1 12 14 3" xfId="21544"/>
    <cellStyle name="20% - Accent1 12 15" xfId="9988"/>
    <cellStyle name="20% - Accent1 12 15 2" xfId="21666"/>
    <cellStyle name="20% - Accent1 12 16" xfId="16146"/>
    <cellStyle name="20% - Accent1 12 2" xfId="913"/>
    <cellStyle name="20% - Accent1 12 2 10" xfId="16422"/>
    <cellStyle name="20% - Accent1 12 2 2" xfId="3875"/>
    <cellStyle name="20% - Accent1 12 2 2 2" xfId="6955"/>
    <cellStyle name="20% - Accent1 12 2 2 2 2" xfId="13354"/>
    <cellStyle name="20% - Accent1 12 2 2 2 2 2" xfId="24468"/>
    <cellStyle name="20% - Accent1 12 2 2 2 3" xfId="19024"/>
    <cellStyle name="20% - Accent1 12 2 2 3" xfId="10632"/>
    <cellStyle name="20% - Accent1 12 2 2 3 2" xfId="22040"/>
    <cellStyle name="20% - Accent1 12 2 2 4" xfId="17568"/>
    <cellStyle name="20% - Accent1 12 2 3" xfId="5070"/>
    <cellStyle name="20% - Accent1 12 2 3 2" xfId="6956"/>
    <cellStyle name="20% - Accent1 12 2 3 2 2" xfId="13355"/>
    <cellStyle name="20% - Accent1 12 2 3 2 2 2" xfId="24469"/>
    <cellStyle name="20% - Accent1 12 2 3 2 3" xfId="19025"/>
    <cellStyle name="20% - Accent1 12 2 3 3" xfId="12293"/>
    <cellStyle name="20% - Accent1 12 2 3 3 2" xfId="23407"/>
    <cellStyle name="20% - Accent1 12 2 3 4" xfId="18039"/>
    <cellStyle name="20% - Accent1 12 2 4" xfId="5546"/>
    <cellStyle name="20% - Accent1 12 2 4 2" xfId="6957"/>
    <cellStyle name="20% - Accent1 12 2 4 2 2" xfId="13356"/>
    <cellStyle name="20% - Accent1 12 2 4 2 2 2" xfId="24470"/>
    <cellStyle name="20% - Accent1 12 2 4 2 3" xfId="19026"/>
    <cellStyle name="20% - Accent1 12 2 4 3" xfId="12502"/>
    <cellStyle name="20% - Accent1 12 2 4 3 2" xfId="23616"/>
    <cellStyle name="20% - Accent1 12 2 4 4" xfId="18271"/>
    <cellStyle name="20% - Accent1 12 2 5" xfId="5900"/>
    <cellStyle name="20% - Accent1 12 2 5 2" xfId="6958"/>
    <cellStyle name="20% - Accent1 12 2 5 2 2" xfId="13357"/>
    <cellStyle name="20% - Accent1 12 2 5 2 2 2" xfId="24471"/>
    <cellStyle name="20% - Accent1 12 2 5 2 3" xfId="19027"/>
    <cellStyle name="20% - Accent1 12 2 5 3" xfId="12700"/>
    <cellStyle name="20% - Accent1 12 2 5 3 2" xfId="23814"/>
    <cellStyle name="20% - Accent1 12 2 5 4" xfId="18492"/>
    <cellStyle name="20% - Accent1 12 2 6" xfId="6186"/>
    <cellStyle name="20% - Accent1 12 2 6 2" xfId="6959"/>
    <cellStyle name="20% - Accent1 12 2 6 2 2" xfId="13358"/>
    <cellStyle name="20% - Accent1 12 2 6 2 2 2" xfId="24472"/>
    <cellStyle name="20% - Accent1 12 2 6 2 3" xfId="19028"/>
    <cellStyle name="20% - Accent1 12 2 6 3" xfId="12887"/>
    <cellStyle name="20% - Accent1 12 2 6 3 2" xfId="24001"/>
    <cellStyle name="20% - Accent1 12 2 6 4" xfId="18618"/>
    <cellStyle name="20% - Accent1 12 2 7" xfId="6794"/>
    <cellStyle name="20% - Accent1 12 2 7 2" xfId="6960"/>
    <cellStyle name="20% - Accent1 12 2 7 2 2" xfId="13359"/>
    <cellStyle name="20% - Accent1 12 2 7 2 2 2" xfId="24473"/>
    <cellStyle name="20% - Accent1 12 2 7 2 3" xfId="19029"/>
    <cellStyle name="20% - Accent1 12 2 7 3" xfId="13193"/>
    <cellStyle name="20% - Accent1 12 2 7 3 2" xfId="24307"/>
    <cellStyle name="20% - Accent1 12 2 7 4" xfId="18863"/>
    <cellStyle name="20% - Accent1 12 2 8" xfId="6954"/>
    <cellStyle name="20% - Accent1 12 2 8 2" xfId="13353"/>
    <cellStyle name="20% - Accent1 12 2 8 2 2" xfId="24467"/>
    <cellStyle name="20% - Accent1 12 2 8 3" xfId="19023"/>
    <cellStyle name="20% - Accent1 12 2 9" xfId="10123"/>
    <cellStyle name="20% - Accent1 12 2 9 2" xfId="21788"/>
    <cellStyle name="20% - Accent1 12 3" xfId="2045"/>
    <cellStyle name="20% - Accent1 12 3 2" xfId="6961"/>
    <cellStyle name="20% - Accent1 12 3 2 2" xfId="13360"/>
    <cellStyle name="20% - Accent1 12 3 2 2 2" xfId="24474"/>
    <cellStyle name="20% - Accent1 12 3 2 3" xfId="19030"/>
    <cellStyle name="20% - Accent1 12 3 3" xfId="11171"/>
    <cellStyle name="20% - Accent1 12 3 3 2" xfId="22328"/>
    <cellStyle name="20% - Accent1 12 3 4" xfId="16751"/>
    <cellStyle name="20% - Accent1 12 4" xfId="2601"/>
    <cellStyle name="20% - Accent1 12 4 2" xfId="6962"/>
    <cellStyle name="20% - Accent1 12 4 2 2" xfId="13361"/>
    <cellStyle name="20% - Accent1 12 4 2 2 2" xfId="24475"/>
    <cellStyle name="20% - Accent1 12 4 2 3" xfId="19031"/>
    <cellStyle name="20% - Accent1 12 4 3" xfId="11435"/>
    <cellStyle name="20% - Accent1 12 4 3 2" xfId="22555"/>
    <cellStyle name="20% - Accent1 12 4 4" xfId="16982"/>
    <cellStyle name="20% - Accent1 12 5" xfId="3061"/>
    <cellStyle name="20% - Accent1 12 5 2" xfId="6963"/>
    <cellStyle name="20% - Accent1 12 5 2 2" xfId="13362"/>
    <cellStyle name="20% - Accent1 12 5 2 2 2" xfId="24476"/>
    <cellStyle name="20% - Accent1 12 5 2 3" xfId="19032"/>
    <cellStyle name="20% - Accent1 12 5 3" xfId="11600"/>
    <cellStyle name="20% - Accent1 12 5 3 2" xfId="22714"/>
    <cellStyle name="20% - Accent1 12 5 4" xfId="17168"/>
    <cellStyle name="20% - Accent1 12 6" xfId="3420"/>
    <cellStyle name="20% - Accent1 12 6 2" xfId="6964"/>
    <cellStyle name="20% - Accent1 12 6 2 2" xfId="13363"/>
    <cellStyle name="20% - Accent1 12 6 2 2 2" xfId="24477"/>
    <cellStyle name="20% - Accent1 12 6 2 3" xfId="19033"/>
    <cellStyle name="20% - Accent1 12 6 3" xfId="11697"/>
    <cellStyle name="20% - Accent1 12 6 3 2" xfId="22811"/>
    <cellStyle name="20% - Accent1 12 6 4" xfId="17292"/>
    <cellStyle name="20% - Accent1 12 7" xfId="3738"/>
    <cellStyle name="20% - Accent1 12 7 2" xfId="6965"/>
    <cellStyle name="20% - Accent1 12 7 2 2" xfId="13364"/>
    <cellStyle name="20% - Accent1 12 7 2 2 2" xfId="24478"/>
    <cellStyle name="20% - Accent1 12 7 2 3" xfId="19034"/>
    <cellStyle name="20% - Accent1 12 7 3" xfId="11799"/>
    <cellStyle name="20% - Accent1 12 7 3 2" xfId="22913"/>
    <cellStyle name="20% - Accent1 12 7 4" xfId="17442"/>
    <cellStyle name="20% - Accent1 12 8" xfId="4239"/>
    <cellStyle name="20% - Accent1 12 8 2" xfId="6966"/>
    <cellStyle name="20% - Accent1 12 8 2 2" xfId="13365"/>
    <cellStyle name="20% - Accent1 12 8 2 2 2" xfId="24479"/>
    <cellStyle name="20% - Accent1 12 8 2 3" xfId="19035"/>
    <cellStyle name="20% - Accent1 12 8 3" xfId="12011"/>
    <cellStyle name="20% - Accent1 12 8 3 2" xfId="23125"/>
    <cellStyle name="20% - Accent1 12 8 4" xfId="17734"/>
    <cellStyle name="20% - Accent1 12 9" xfId="4778"/>
    <cellStyle name="20% - Accent1 12 9 2" xfId="6967"/>
    <cellStyle name="20% - Accent1 12 9 2 2" xfId="13366"/>
    <cellStyle name="20% - Accent1 12 9 2 2 2" xfId="24480"/>
    <cellStyle name="20% - Accent1 12 9 2 3" xfId="19036"/>
    <cellStyle name="20% - Accent1 12 9 3" xfId="12237"/>
    <cellStyle name="20% - Accent1 12 9 3 2" xfId="23351"/>
    <cellStyle name="20% - Accent1 12 9 4" xfId="17960"/>
    <cellStyle name="20% - Accent1 13" xfId="41"/>
    <cellStyle name="20% - Accent1 13 10" xfId="5803"/>
    <cellStyle name="20% - Accent1 13 11" xfId="6321"/>
    <cellStyle name="20% - Accent1 13 12" xfId="6968"/>
    <cellStyle name="20% - Accent1 13 12 2" xfId="13367"/>
    <cellStyle name="20% - Accent1 13 12 2 2" xfId="24481"/>
    <cellStyle name="20% - Accent1 13 12 3" xfId="19037"/>
    <cellStyle name="20% - Accent1 13 13" xfId="16147"/>
    <cellStyle name="20% - Accent1 13 2" xfId="910"/>
    <cellStyle name="20% - Accent1 13 2 2" xfId="10629"/>
    <cellStyle name="20% - Accent1 13 2 3" xfId="10124"/>
    <cellStyle name="20% - Accent1 13 2 3 2" xfId="21789"/>
    <cellStyle name="20% - Accent1 13 3" xfId="2042"/>
    <cellStyle name="20% - Accent1 13 4" xfId="2604"/>
    <cellStyle name="20% - Accent1 13 5" xfId="3064"/>
    <cellStyle name="20% - Accent1 13 6" xfId="3423"/>
    <cellStyle name="20% - Accent1 13 7" xfId="4236"/>
    <cellStyle name="20% - Accent1 13 8" xfId="4781"/>
    <cellStyle name="20% - Accent1 13 9" xfId="5338"/>
    <cellStyle name="20% - Accent1 14" xfId="42"/>
    <cellStyle name="20% - Accent1 14 2" xfId="6969"/>
    <cellStyle name="20% - Accent1 14 2 2" xfId="13368"/>
    <cellStyle name="20% - Accent1 14 2 2 2" xfId="24482"/>
    <cellStyle name="20% - Accent1 14 2 3" xfId="19038"/>
    <cellStyle name="20% - Accent1 14 3" xfId="10125"/>
    <cellStyle name="20% - Accent1 14 3 2" xfId="21790"/>
    <cellStyle name="20% - Accent1 14 4" xfId="16148"/>
    <cellStyle name="20% - Accent1 15" xfId="43"/>
    <cellStyle name="20% - Accent1 15 2" xfId="6970"/>
    <cellStyle name="20% - Accent1 15 2 2" xfId="13369"/>
    <cellStyle name="20% - Accent1 15 2 2 2" xfId="24483"/>
    <cellStyle name="20% - Accent1 15 2 3" xfId="19039"/>
    <cellStyle name="20% - Accent1 15 3" xfId="10126"/>
    <cellStyle name="20% - Accent1 15 3 2" xfId="21791"/>
    <cellStyle name="20% - Accent1 15 4" xfId="16149"/>
    <cellStyle name="20% - Accent1 2" xfId="44"/>
    <cellStyle name="20% - Accent1 2 10" xfId="3419"/>
    <cellStyle name="20% - Accent1 2 11" xfId="4240"/>
    <cellStyle name="20% - Accent1 2 12" xfId="4777"/>
    <cellStyle name="20% - Accent1 2 13" xfId="5334"/>
    <cellStyle name="20% - Accent1 2 14" xfId="5799"/>
    <cellStyle name="20% - Accent1 2 15" xfId="6325"/>
    <cellStyle name="20% - Accent1 2 16" xfId="6971"/>
    <cellStyle name="20% - Accent1 2 16 2" xfId="13370"/>
    <cellStyle name="20% - Accent1 2 16 2 2" xfId="24484"/>
    <cellStyle name="20% - Accent1 2 16 3" xfId="19040"/>
    <cellStyle name="20% - Accent1 2 17" xfId="16150"/>
    <cellStyle name="20% - Accent1 2 18" xfId="29866"/>
    <cellStyle name="20% - Accent1 2 2" xfId="45"/>
    <cellStyle name="20% - Accent1 2 2 10" xfId="5333"/>
    <cellStyle name="20% - Accent1 2 2 10 2" xfId="6973"/>
    <cellStyle name="20% - Accent1 2 2 10 2 2" xfId="13372"/>
    <cellStyle name="20% - Accent1 2 2 10 2 2 2" xfId="24486"/>
    <cellStyle name="20% - Accent1 2 2 10 2 3" xfId="19042"/>
    <cellStyle name="20% - Accent1 2 2 10 3" xfId="12482"/>
    <cellStyle name="20% - Accent1 2 2 10 3 2" xfId="23596"/>
    <cellStyle name="20% - Accent1 2 2 10 4" xfId="18228"/>
    <cellStyle name="20% - Accent1 2 2 11" xfId="5798"/>
    <cellStyle name="20% - Accent1 2 2 11 2" xfId="6974"/>
    <cellStyle name="20% - Accent1 2 2 11 2 2" xfId="13373"/>
    <cellStyle name="20% - Accent1 2 2 11 2 2 2" xfId="24487"/>
    <cellStyle name="20% - Accent1 2 2 11 2 3" xfId="19043"/>
    <cellStyle name="20% - Accent1 2 2 11 3" xfId="12686"/>
    <cellStyle name="20% - Accent1 2 2 11 3 2" xfId="23800"/>
    <cellStyle name="20% - Accent1 2 2 11 4" xfId="18455"/>
    <cellStyle name="20% - Accent1 2 2 12" xfId="6326"/>
    <cellStyle name="20% - Accent1 2 2 12 2" xfId="6975"/>
    <cellStyle name="20% - Accent1 2 2 12 2 2" xfId="13374"/>
    <cellStyle name="20% - Accent1 2 2 12 2 2 2" xfId="24488"/>
    <cellStyle name="20% - Accent1 2 2 12 2 3" xfId="19044"/>
    <cellStyle name="20% - Accent1 2 2 12 3" xfId="13010"/>
    <cellStyle name="20% - Accent1 2 2 12 3 2" xfId="24124"/>
    <cellStyle name="20% - Accent1 2 2 12 4" xfId="18741"/>
    <cellStyle name="20% - Accent1 2 2 13" xfId="6972"/>
    <cellStyle name="20% - Accent1 2 2 13 2" xfId="13371"/>
    <cellStyle name="20% - Accent1 2 2 13 2 2" xfId="24485"/>
    <cellStyle name="20% - Accent1 2 2 13 3" xfId="19041"/>
    <cellStyle name="20% - Accent1 2 2 14" xfId="9867"/>
    <cellStyle name="20% - Accent1 2 2 14 2" xfId="16014"/>
    <cellStyle name="20% - Accent1 2 2 14 2 2" xfId="27128"/>
    <cellStyle name="20% - Accent1 2 2 14 3" xfId="21545"/>
    <cellStyle name="20% - Accent1 2 2 15" xfId="9989"/>
    <cellStyle name="20% - Accent1 2 2 15 2" xfId="21667"/>
    <cellStyle name="20% - Accent1 2 2 16" xfId="16151"/>
    <cellStyle name="20% - Accent1 2 2 2" xfId="915"/>
    <cellStyle name="20% - Accent1 2 2 2 10" xfId="16423"/>
    <cellStyle name="20% - Accent1 2 2 2 2" xfId="3876"/>
    <cellStyle name="20% - Accent1 2 2 2 2 2" xfId="6977"/>
    <cellStyle name="20% - Accent1 2 2 2 2 2 2" xfId="13376"/>
    <cellStyle name="20% - Accent1 2 2 2 2 2 2 2" xfId="24490"/>
    <cellStyle name="20% - Accent1 2 2 2 2 2 3" xfId="19046"/>
    <cellStyle name="20% - Accent1 2 2 2 2 3" xfId="10633"/>
    <cellStyle name="20% - Accent1 2 2 2 2 3 2" xfId="22041"/>
    <cellStyle name="20% - Accent1 2 2 2 2 4" xfId="17569"/>
    <cellStyle name="20% - Accent1 2 2 2 3" xfId="5071"/>
    <cellStyle name="20% - Accent1 2 2 2 3 2" xfId="6978"/>
    <cellStyle name="20% - Accent1 2 2 2 3 2 2" xfId="13377"/>
    <cellStyle name="20% - Accent1 2 2 2 3 2 2 2" xfId="24491"/>
    <cellStyle name="20% - Accent1 2 2 2 3 2 3" xfId="19047"/>
    <cellStyle name="20% - Accent1 2 2 2 3 3" xfId="12294"/>
    <cellStyle name="20% - Accent1 2 2 2 3 3 2" xfId="23408"/>
    <cellStyle name="20% - Accent1 2 2 2 3 4" xfId="18040"/>
    <cellStyle name="20% - Accent1 2 2 2 4" xfId="5547"/>
    <cellStyle name="20% - Accent1 2 2 2 4 2" xfId="6979"/>
    <cellStyle name="20% - Accent1 2 2 2 4 2 2" xfId="13378"/>
    <cellStyle name="20% - Accent1 2 2 2 4 2 2 2" xfId="24492"/>
    <cellStyle name="20% - Accent1 2 2 2 4 2 3" xfId="19048"/>
    <cellStyle name="20% - Accent1 2 2 2 4 3" xfId="12503"/>
    <cellStyle name="20% - Accent1 2 2 2 4 3 2" xfId="23617"/>
    <cellStyle name="20% - Accent1 2 2 2 4 4" xfId="18272"/>
    <cellStyle name="20% - Accent1 2 2 2 5" xfId="5901"/>
    <cellStyle name="20% - Accent1 2 2 2 5 2" xfId="6980"/>
    <cellStyle name="20% - Accent1 2 2 2 5 2 2" xfId="13379"/>
    <cellStyle name="20% - Accent1 2 2 2 5 2 2 2" xfId="24493"/>
    <cellStyle name="20% - Accent1 2 2 2 5 2 3" xfId="19049"/>
    <cellStyle name="20% - Accent1 2 2 2 5 3" xfId="12701"/>
    <cellStyle name="20% - Accent1 2 2 2 5 3 2" xfId="23815"/>
    <cellStyle name="20% - Accent1 2 2 2 5 4" xfId="18493"/>
    <cellStyle name="20% - Accent1 2 2 2 6" xfId="6187"/>
    <cellStyle name="20% - Accent1 2 2 2 6 2" xfId="6981"/>
    <cellStyle name="20% - Accent1 2 2 2 6 2 2" xfId="13380"/>
    <cellStyle name="20% - Accent1 2 2 2 6 2 2 2" xfId="24494"/>
    <cellStyle name="20% - Accent1 2 2 2 6 2 3" xfId="19050"/>
    <cellStyle name="20% - Accent1 2 2 2 6 3" xfId="12888"/>
    <cellStyle name="20% - Accent1 2 2 2 6 3 2" xfId="24002"/>
    <cellStyle name="20% - Accent1 2 2 2 6 4" xfId="18619"/>
    <cellStyle name="20% - Accent1 2 2 2 7" xfId="6795"/>
    <cellStyle name="20% - Accent1 2 2 2 7 2" xfId="6982"/>
    <cellStyle name="20% - Accent1 2 2 2 7 2 2" xfId="13381"/>
    <cellStyle name="20% - Accent1 2 2 2 7 2 2 2" xfId="24495"/>
    <cellStyle name="20% - Accent1 2 2 2 7 2 3" xfId="19051"/>
    <cellStyle name="20% - Accent1 2 2 2 7 3" xfId="13194"/>
    <cellStyle name="20% - Accent1 2 2 2 7 3 2" xfId="24308"/>
    <cellStyle name="20% - Accent1 2 2 2 7 4" xfId="18864"/>
    <cellStyle name="20% - Accent1 2 2 2 8" xfId="6976"/>
    <cellStyle name="20% - Accent1 2 2 2 8 2" xfId="13375"/>
    <cellStyle name="20% - Accent1 2 2 2 8 2 2" xfId="24489"/>
    <cellStyle name="20% - Accent1 2 2 2 8 3" xfId="19045"/>
    <cellStyle name="20% - Accent1 2 2 2 9" xfId="10128"/>
    <cellStyle name="20% - Accent1 2 2 2 9 2" xfId="21793"/>
    <cellStyle name="20% - Accent1 2 2 3" xfId="2047"/>
    <cellStyle name="20% - Accent1 2 2 3 2" xfId="6983"/>
    <cellStyle name="20% - Accent1 2 2 3 2 2" xfId="13382"/>
    <cellStyle name="20% - Accent1 2 2 3 2 2 2" xfId="24496"/>
    <cellStyle name="20% - Accent1 2 2 3 2 3" xfId="19052"/>
    <cellStyle name="20% - Accent1 2 2 3 3" xfId="11172"/>
    <cellStyle name="20% - Accent1 2 2 3 3 2" xfId="22329"/>
    <cellStyle name="20% - Accent1 2 2 3 4" xfId="16752"/>
    <cellStyle name="20% - Accent1 2 2 4" xfId="2599"/>
    <cellStyle name="20% - Accent1 2 2 4 2" xfId="6984"/>
    <cellStyle name="20% - Accent1 2 2 4 2 2" xfId="13383"/>
    <cellStyle name="20% - Accent1 2 2 4 2 2 2" xfId="24497"/>
    <cellStyle name="20% - Accent1 2 2 4 2 3" xfId="19053"/>
    <cellStyle name="20% - Accent1 2 2 4 3" xfId="11434"/>
    <cellStyle name="20% - Accent1 2 2 4 3 2" xfId="22554"/>
    <cellStyle name="20% - Accent1 2 2 4 4" xfId="16981"/>
    <cellStyle name="20% - Accent1 2 2 5" xfId="3059"/>
    <cellStyle name="20% - Accent1 2 2 5 2" xfId="6985"/>
    <cellStyle name="20% - Accent1 2 2 5 2 2" xfId="13384"/>
    <cellStyle name="20% - Accent1 2 2 5 2 2 2" xfId="24498"/>
    <cellStyle name="20% - Accent1 2 2 5 2 3" xfId="19054"/>
    <cellStyle name="20% - Accent1 2 2 5 3" xfId="11599"/>
    <cellStyle name="20% - Accent1 2 2 5 3 2" xfId="22713"/>
    <cellStyle name="20% - Accent1 2 2 5 4" xfId="17167"/>
    <cellStyle name="20% - Accent1 2 2 6" xfId="3418"/>
    <cellStyle name="20% - Accent1 2 2 6 2" xfId="6986"/>
    <cellStyle name="20% - Accent1 2 2 6 2 2" xfId="13385"/>
    <cellStyle name="20% - Accent1 2 2 6 2 2 2" xfId="24499"/>
    <cellStyle name="20% - Accent1 2 2 6 2 3" xfId="19055"/>
    <cellStyle name="20% - Accent1 2 2 6 3" xfId="11696"/>
    <cellStyle name="20% - Accent1 2 2 6 3 2" xfId="22810"/>
    <cellStyle name="20% - Accent1 2 2 6 4" xfId="17291"/>
    <cellStyle name="20% - Accent1 2 2 7" xfId="3739"/>
    <cellStyle name="20% - Accent1 2 2 7 2" xfId="6987"/>
    <cellStyle name="20% - Accent1 2 2 7 2 2" xfId="13386"/>
    <cellStyle name="20% - Accent1 2 2 7 2 2 2" xfId="24500"/>
    <cellStyle name="20% - Accent1 2 2 7 2 3" xfId="19056"/>
    <cellStyle name="20% - Accent1 2 2 7 3" xfId="11800"/>
    <cellStyle name="20% - Accent1 2 2 7 3 2" xfId="22914"/>
    <cellStyle name="20% - Accent1 2 2 7 4" xfId="17443"/>
    <cellStyle name="20% - Accent1 2 2 8" xfId="4241"/>
    <cellStyle name="20% - Accent1 2 2 8 2" xfId="6988"/>
    <cellStyle name="20% - Accent1 2 2 8 2 2" xfId="13387"/>
    <cellStyle name="20% - Accent1 2 2 8 2 2 2" xfId="24501"/>
    <cellStyle name="20% - Accent1 2 2 8 2 3" xfId="19057"/>
    <cellStyle name="20% - Accent1 2 2 8 3" xfId="12012"/>
    <cellStyle name="20% - Accent1 2 2 8 3 2" xfId="23126"/>
    <cellStyle name="20% - Accent1 2 2 8 4" xfId="17735"/>
    <cellStyle name="20% - Accent1 2 2 9" xfId="4776"/>
    <cellStyle name="20% - Accent1 2 2 9 2" xfId="6989"/>
    <cellStyle name="20% - Accent1 2 2 9 2 2" xfId="13388"/>
    <cellStyle name="20% - Accent1 2 2 9 2 2 2" xfId="24502"/>
    <cellStyle name="20% - Accent1 2 2 9 2 3" xfId="19058"/>
    <cellStyle name="20% - Accent1 2 2 9 3" xfId="12236"/>
    <cellStyle name="20% - Accent1 2 2 9 3 2" xfId="23350"/>
    <cellStyle name="20% - Accent1 2 2 9 4" xfId="17959"/>
    <cellStyle name="20% - Accent1 2 3" xfId="46"/>
    <cellStyle name="20% - Accent1 2 3 2" xfId="6990"/>
    <cellStyle name="20% - Accent1 2 3 2 2" xfId="13389"/>
    <cellStyle name="20% - Accent1 2 3 2 2 2" xfId="24503"/>
    <cellStyle name="20% - Accent1 2 3 2 3" xfId="19059"/>
    <cellStyle name="20% - Accent1 2 3 3" xfId="10127"/>
    <cellStyle name="20% - Accent1 2 3 3 2" xfId="21792"/>
    <cellStyle name="20% - Accent1 2 3 4" xfId="16152"/>
    <cellStyle name="20% - Accent1 2 4" xfId="47"/>
    <cellStyle name="20% - Accent1 2 4 2" xfId="6991"/>
    <cellStyle name="20% - Accent1 2 4 2 2" xfId="13390"/>
    <cellStyle name="20% - Accent1 2 4 2 2 2" xfId="24504"/>
    <cellStyle name="20% - Accent1 2 4 2 3" xfId="19060"/>
    <cellStyle name="20% - Accent1 2 4 3" xfId="10129"/>
    <cellStyle name="20% - Accent1 2 4 3 2" xfId="21794"/>
    <cellStyle name="20% - Accent1 2 4 4" xfId="16153"/>
    <cellStyle name="20% - Accent1 2 5" xfId="48"/>
    <cellStyle name="20% - Accent1 2 5 2" xfId="6992"/>
    <cellStyle name="20% - Accent1 2 5 2 2" xfId="13391"/>
    <cellStyle name="20% - Accent1 2 5 2 2 2" xfId="24505"/>
    <cellStyle name="20% - Accent1 2 5 2 3" xfId="19061"/>
    <cellStyle name="20% - Accent1 2 5 3" xfId="10130"/>
    <cellStyle name="20% - Accent1 2 5 3 2" xfId="21795"/>
    <cellStyle name="20% - Accent1 2 5 4" xfId="16154"/>
    <cellStyle name="20% - Accent1 2 6" xfId="914"/>
    <cellStyle name="20% - Accent1 2 7" xfId="2046"/>
    <cellStyle name="20% - Accent1 2 8" xfId="2600"/>
    <cellStyle name="20% - Accent1 2 9" xfId="3060"/>
    <cellStyle name="20% - Accent1 2_WAST 1112 040512 WG Submission" xfId="49"/>
    <cellStyle name="20% - Accent1 3" xfId="50"/>
    <cellStyle name="20% - Accent1 3 10" xfId="5332"/>
    <cellStyle name="20% - Accent1 3 11" xfId="5797"/>
    <cellStyle name="20% - Accent1 3 12" xfId="6327"/>
    <cellStyle name="20% - Accent1 3 2" xfId="51"/>
    <cellStyle name="20% - Accent1 3 2 10" xfId="5331"/>
    <cellStyle name="20% - Accent1 3 2 10 2" xfId="6994"/>
    <cellStyle name="20% - Accent1 3 2 10 2 2" xfId="13393"/>
    <cellStyle name="20% - Accent1 3 2 10 2 2 2" xfId="24507"/>
    <cellStyle name="20% - Accent1 3 2 10 2 3" xfId="19063"/>
    <cellStyle name="20% - Accent1 3 2 10 3" xfId="12481"/>
    <cellStyle name="20% - Accent1 3 2 10 3 2" xfId="23595"/>
    <cellStyle name="20% - Accent1 3 2 10 4" xfId="18227"/>
    <cellStyle name="20% - Accent1 3 2 11" xfId="5796"/>
    <cellStyle name="20% - Accent1 3 2 11 2" xfId="6995"/>
    <cellStyle name="20% - Accent1 3 2 11 2 2" xfId="13394"/>
    <cellStyle name="20% - Accent1 3 2 11 2 2 2" xfId="24508"/>
    <cellStyle name="20% - Accent1 3 2 11 2 3" xfId="19064"/>
    <cellStyle name="20% - Accent1 3 2 11 3" xfId="12685"/>
    <cellStyle name="20% - Accent1 3 2 11 3 2" xfId="23799"/>
    <cellStyle name="20% - Accent1 3 2 11 4" xfId="18454"/>
    <cellStyle name="20% - Accent1 3 2 12" xfId="6328"/>
    <cellStyle name="20% - Accent1 3 2 12 2" xfId="6996"/>
    <cellStyle name="20% - Accent1 3 2 12 2 2" xfId="13395"/>
    <cellStyle name="20% - Accent1 3 2 12 2 2 2" xfId="24509"/>
    <cellStyle name="20% - Accent1 3 2 12 2 3" xfId="19065"/>
    <cellStyle name="20% - Accent1 3 2 12 3" xfId="13011"/>
    <cellStyle name="20% - Accent1 3 2 12 3 2" xfId="24125"/>
    <cellStyle name="20% - Accent1 3 2 12 4" xfId="18742"/>
    <cellStyle name="20% - Accent1 3 2 13" xfId="6993"/>
    <cellStyle name="20% - Accent1 3 2 13 2" xfId="13392"/>
    <cellStyle name="20% - Accent1 3 2 13 2 2" xfId="24506"/>
    <cellStyle name="20% - Accent1 3 2 13 3" xfId="19062"/>
    <cellStyle name="20% - Accent1 3 2 14" xfId="9868"/>
    <cellStyle name="20% - Accent1 3 2 14 2" xfId="16015"/>
    <cellStyle name="20% - Accent1 3 2 14 2 2" xfId="27129"/>
    <cellStyle name="20% - Accent1 3 2 14 3" xfId="21546"/>
    <cellStyle name="20% - Accent1 3 2 15" xfId="9990"/>
    <cellStyle name="20% - Accent1 3 2 15 2" xfId="21668"/>
    <cellStyle name="20% - Accent1 3 2 16" xfId="16155"/>
    <cellStyle name="20% - Accent1 3 2 2" xfId="917"/>
    <cellStyle name="20% - Accent1 3 2 2 10" xfId="16424"/>
    <cellStyle name="20% - Accent1 3 2 2 2" xfId="3877"/>
    <cellStyle name="20% - Accent1 3 2 2 2 2" xfId="6998"/>
    <cellStyle name="20% - Accent1 3 2 2 2 2 2" xfId="13397"/>
    <cellStyle name="20% - Accent1 3 2 2 2 2 2 2" xfId="24511"/>
    <cellStyle name="20% - Accent1 3 2 2 2 2 3" xfId="19067"/>
    <cellStyle name="20% - Accent1 3 2 2 2 3" xfId="10635"/>
    <cellStyle name="20% - Accent1 3 2 2 2 3 2" xfId="22042"/>
    <cellStyle name="20% - Accent1 3 2 2 2 4" xfId="17570"/>
    <cellStyle name="20% - Accent1 3 2 2 3" xfId="5072"/>
    <cellStyle name="20% - Accent1 3 2 2 3 2" xfId="6999"/>
    <cellStyle name="20% - Accent1 3 2 2 3 2 2" xfId="13398"/>
    <cellStyle name="20% - Accent1 3 2 2 3 2 2 2" xfId="24512"/>
    <cellStyle name="20% - Accent1 3 2 2 3 2 3" xfId="19068"/>
    <cellStyle name="20% - Accent1 3 2 2 3 3" xfId="12295"/>
    <cellStyle name="20% - Accent1 3 2 2 3 3 2" xfId="23409"/>
    <cellStyle name="20% - Accent1 3 2 2 3 4" xfId="18041"/>
    <cellStyle name="20% - Accent1 3 2 2 4" xfId="5548"/>
    <cellStyle name="20% - Accent1 3 2 2 4 2" xfId="7000"/>
    <cellStyle name="20% - Accent1 3 2 2 4 2 2" xfId="13399"/>
    <cellStyle name="20% - Accent1 3 2 2 4 2 2 2" xfId="24513"/>
    <cellStyle name="20% - Accent1 3 2 2 4 2 3" xfId="19069"/>
    <cellStyle name="20% - Accent1 3 2 2 4 3" xfId="12504"/>
    <cellStyle name="20% - Accent1 3 2 2 4 3 2" xfId="23618"/>
    <cellStyle name="20% - Accent1 3 2 2 4 4" xfId="18273"/>
    <cellStyle name="20% - Accent1 3 2 2 5" xfId="5902"/>
    <cellStyle name="20% - Accent1 3 2 2 5 2" xfId="7001"/>
    <cellStyle name="20% - Accent1 3 2 2 5 2 2" xfId="13400"/>
    <cellStyle name="20% - Accent1 3 2 2 5 2 2 2" xfId="24514"/>
    <cellStyle name="20% - Accent1 3 2 2 5 2 3" xfId="19070"/>
    <cellStyle name="20% - Accent1 3 2 2 5 3" xfId="12702"/>
    <cellStyle name="20% - Accent1 3 2 2 5 3 2" xfId="23816"/>
    <cellStyle name="20% - Accent1 3 2 2 5 4" xfId="18494"/>
    <cellStyle name="20% - Accent1 3 2 2 6" xfId="6188"/>
    <cellStyle name="20% - Accent1 3 2 2 6 2" xfId="7002"/>
    <cellStyle name="20% - Accent1 3 2 2 6 2 2" xfId="13401"/>
    <cellStyle name="20% - Accent1 3 2 2 6 2 2 2" xfId="24515"/>
    <cellStyle name="20% - Accent1 3 2 2 6 2 3" xfId="19071"/>
    <cellStyle name="20% - Accent1 3 2 2 6 3" xfId="12889"/>
    <cellStyle name="20% - Accent1 3 2 2 6 3 2" xfId="24003"/>
    <cellStyle name="20% - Accent1 3 2 2 6 4" xfId="18620"/>
    <cellStyle name="20% - Accent1 3 2 2 7" xfId="6796"/>
    <cellStyle name="20% - Accent1 3 2 2 7 2" xfId="7003"/>
    <cellStyle name="20% - Accent1 3 2 2 7 2 2" xfId="13402"/>
    <cellStyle name="20% - Accent1 3 2 2 7 2 2 2" xfId="24516"/>
    <cellStyle name="20% - Accent1 3 2 2 7 2 3" xfId="19072"/>
    <cellStyle name="20% - Accent1 3 2 2 7 3" xfId="13195"/>
    <cellStyle name="20% - Accent1 3 2 2 7 3 2" xfId="24309"/>
    <cellStyle name="20% - Accent1 3 2 2 7 4" xfId="18865"/>
    <cellStyle name="20% - Accent1 3 2 2 8" xfId="6997"/>
    <cellStyle name="20% - Accent1 3 2 2 8 2" xfId="13396"/>
    <cellStyle name="20% - Accent1 3 2 2 8 2 2" xfId="24510"/>
    <cellStyle name="20% - Accent1 3 2 2 8 3" xfId="19066"/>
    <cellStyle name="20% - Accent1 3 2 2 9" xfId="10132"/>
    <cellStyle name="20% - Accent1 3 2 2 9 2" xfId="21796"/>
    <cellStyle name="20% - Accent1 3 2 3" xfId="2049"/>
    <cellStyle name="20% - Accent1 3 2 3 2" xfId="7004"/>
    <cellStyle name="20% - Accent1 3 2 3 2 2" xfId="13403"/>
    <cellStyle name="20% - Accent1 3 2 3 2 2 2" xfId="24517"/>
    <cellStyle name="20% - Accent1 3 2 3 2 3" xfId="19073"/>
    <cellStyle name="20% - Accent1 3 2 3 3" xfId="11173"/>
    <cellStyle name="20% - Accent1 3 2 3 3 2" xfId="22330"/>
    <cellStyle name="20% - Accent1 3 2 3 4" xfId="16753"/>
    <cellStyle name="20% - Accent1 3 2 4" xfId="2597"/>
    <cellStyle name="20% - Accent1 3 2 4 2" xfId="7005"/>
    <cellStyle name="20% - Accent1 3 2 4 2 2" xfId="13404"/>
    <cellStyle name="20% - Accent1 3 2 4 2 2 2" xfId="24518"/>
    <cellStyle name="20% - Accent1 3 2 4 2 3" xfId="19074"/>
    <cellStyle name="20% - Accent1 3 2 4 3" xfId="11433"/>
    <cellStyle name="20% - Accent1 3 2 4 3 2" xfId="22553"/>
    <cellStyle name="20% - Accent1 3 2 4 4" xfId="16980"/>
    <cellStyle name="20% - Accent1 3 2 5" xfId="3057"/>
    <cellStyle name="20% - Accent1 3 2 5 2" xfId="7006"/>
    <cellStyle name="20% - Accent1 3 2 5 2 2" xfId="13405"/>
    <cellStyle name="20% - Accent1 3 2 5 2 2 2" xfId="24519"/>
    <cellStyle name="20% - Accent1 3 2 5 2 3" xfId="19075"/>
    <cellStyle name="20% - Accent1 3 2 5 3" xfId="11598"/>
    <cellStyle name="20% - Accent1 3 2 5 3 2" xfId="22712"/>
    <cellStyle name="20% - Accent1 3 2 5 4" xfId="17166"/>
    <cellStyle name="20% - Accent1 3 2 6" xfId="3416"/>
    <cellStyle name="20% - Accent1 3 2 6 2" xfId="7007"/>
    <cellStyle name="20% - Accent1 3 2 6 2 2" xfId="13406"/>
    <cellStyle name="20% - Accent1 3 2 6 2 2 2" xfId="24520"/>
    <cellStyle name="20% - Accent1 3 2 6 2 3" xfId="19076"/>
    <cellStyle name="20% - Accent1 3 2 6 3" xfId="11695"/>
    <cellStyle name="20% - Accent1 3 2 6 3 2" xfId="22809"/>
    <cellStyle name="20% - Accent1 3 2 6 4" xfId="17290"/>
    <cellStyle name="20% - Accent1 3 2 7" xfId="3740"/>
    <cellStyle name="20% - Accent1 3 2 7 2" xfId="7008"/>
    <cellStyle name="20% - Accent1 3 2 7 2 2" xfId="13407"/>
    <cellStyle name="20% - Accent1 3 2 7 2 2 2" xfId="24521"/>
    <cellStyle name="20% - Accent1 3 2 7 2 3" xfId="19077"/>
    <cellStyle name="20% - Accent1 3 2 7 3" xfId="11801"/>
    <cellStyle name="20% - Accent1 3 2 7 3 2" xfId="22915"/>
    <cellStyle name="20% - Accent1 3 2 7 4" xfId="17444"/>
    <cellStyle name="20% - Accent1 3 2 8" xfId="4243"/>
    <cellStyle name="20% - Accent1 3 2 8 2" xfId="7009"/>
    <cellStyle name="20% - Accent1 3 2 8 2 2" xfId="13408"/>
    <cellStyle name="20% - Accent1 3 2 8 2 2 2" xfId="24522"/>
    <cellStyle name="20% - Accent1 3 2 8 2 3" xfId="19078"/>
    <cellStyle name="20% - Accent1 3 2 8 3" xfId="12013"/>
    <cellStyle name="20% - Accent1 3 2 8 3 2" xfId="23127"/>
    <cellStyle name="20% - Accent1 3 2 8 4" xfId="17736"/>
    <cellStyle name="20% - Accent1 3 2 9" xfId="4774"/>
    <cellStyle name="20% - Accent1 3 2 9 2" xfId="7010"/>
    <cellStyle name="20% - Accent1 3 2 9 2 2" xfId="13409"/>
    <cellStyle name="20% - Accent1 3 2 9 2 2 2" xfId="24523"/>
    <cellStyle name="20% - Accent1 3 2 9 2 3" xfId="19079"/>
    <cellStyle name="20% - Accent1 3 2 9 3" xfId="12235"/>
    <cellStyle name="20% - Accent1 3 2 9 3 2" xfId="23349"/>
    <cellStyle name="20% - Accent1 3 2 9 4" xfId="17958"/>
    <cellStyle name="20% - Accent1 3 3" xfId="916"/>
    <cellStyle name="20% - Accent1 3 3 2" xfId="10634"/>
    <cellStyle name="20% - Accent1 3 3 3" xfId="10131"/>
    <cellStyle name="20% - Accent1 3 4" xfId="2048"/>
    <cellStyle name="20% - Accent1 3 5" xfId="2598"/>
    <cellStyle name="20% - Accent1 3 6" xfId="3058"/>
    <cellStyle name="20% - Accent1 3 7" xfId="3417"/>
    <cellStyle name="20% - Accent1 3 8" xfId="4242"/>
    <cellStyle name="20% - Accent1 3 9" xfId="4775"/>
    <cellStyle name="20% - Accent1 3_WAST 1112 040512 WG Submission" xfId="52"/>
    <cellStyle name="20% - Accent1 4" xfId="53"/>
    <cellStyle name="20% - Accent1 4 10" xfId="4773"/>
    <cellStyle name="20% - Accent1 4 10 2" xfId="7011"/>
    <cellStyle name="20% - Accent1 4 10 2 2" xfId="13410"/>
    <cellStyle name="20% - Accent1 4 10 2 2 2" xfId="24524"/>
    <cellStyle name="20% - Accent1 4 10 2 3" xfId="19080"/>
    <cellStyle name="20% - Accent1 4 10 3" xfId="12234"/>
    <cellStyle name="20% - Accent1 4 10 3 2" xfId="23348"/>
    <cellStyle name="20% - Accent1 4 10 4" xfId="17957"/>
    <cellStyle name="20% - Accent1 4 11" xfId="5330"/>
    <cellStyle name="20% - Accent1 4 11 2" xfId="7012"/>
    <cellStyle name="20% - Accent1 4 11 2 2" xfId="13411"/>
    <cellStyle name="20% - Accent1 4 11 2 2 2" xfId="24525"/>
    <cellStyle name="20% - Accent1 4 11 2 3" xfId="19081"/>
    <cellStyle name="20% - Accent1 4 11 3" xfId="12480"/>
    <cellStyle name="20% - Accent1 4 11 3 2" xfId="23594"/>
    <cellStyle name="20% - Accent1 4 11 4" xfId="18226"/>
    <cellStyle name="20% - Accent1 4 12" xfId="5795"/>
    <cellStyle name="20% - Accent1 4 12 2" xfId="7013"/>
    <cellStyle name="20% - Accent1 4 12 2 2" xfId="13412"/>
    <cellStyle name="20% - Accent1 4 12 2 2 2" xfId="24526"/>
    <cellStyle name="20% - Accent1 4 12 2 3" xfId="19082"/>
    <cellStyle name="20% - Accent1 4 12 3" xfId="12684"/>
    <cellStyle name="20% - Accent1 4 12 3 2" xfId="23798"/>
    <cellStyle name="20% - Accent1 4 12 4" xfId="18453"/>
    <cellStyle name="20% - Accent1 4 13" xfId="6329"/>
    <cellStyle name="20% - Accent1 4 13 2" xfId="7014"/>
    <cellStyle name="20% - Accent1 4 13 2 2" xfId="13413"/>
    <cellStyle name="20% - Accent1 4 13 2 2 2" xfId="24527"/>
    <cellStyle name="20% - Accent1 4 13 2 3" xfId="19083"/>
    <cellStyle name="20% - Accent1 4 13 3" xfId="13012"/>
    <cellStyle name="20% - Accent1 4 13 3 2" xfId="24126"/>
    <cellStyle name="20% - Accent1 4 13 4" xfId="18743"/>
    <cellStyle name="20% - Accent1 4 14" xfId="9869"/>
    <cellStyle name="20% - Accent1 4 14 2" xfId="16016"/>
    <cellStyle name="20% - Accent1 4 14 2 2" xfId="27130"/>
    <cellStyle name="20% - Accent1 4 14 3" xfId="21547"/>
    <cellStyle name="20% - Accent1 4 15" xfId="9991"/>
    <cellStyle name="20% - Accent1 4 15 2" xfId="21669"/>
    <cellStyle name="20% - Accent1 4 2" xfId="54"/>
    <cellStyle name="20% - Accent1 4 2 10" xfId="5903"/>
    <cellStyle name="20% - Accent1 4 2 10 2" xfId="7016"/>
    <cellStyle name="20% - Accent1 4 2 10 2 2" xfId="13415"/>
    <cellStyle name="20% - Accent1 4 2 10 2 2 2" xfId="24529"/>
    <cellStyle name="20% - Accent1 4 2 10 2 3" xfId="19085"/>
    <cellStyle name="20% - Accent1 4 2 10 3" xfId="12703"/>
    <cellStyle name="20% - Accent1 4 2 10 3 2" xfId="23817"/>
    <cellStyle name="20% - Accent1 4 2 10 4" xfId="18495"/>
    <cellStyle name="20% - Accent1 4 2 11" xfId="6189"/>
    <cellStyle name="20% - Accent1 4 2 11 2" xfId="7017"/>
    <cellStyle name="20% - Accent1 4 2 11 2 2" xfId="13416"/>
    <cellStyle name="20% - Accent1 4 2 11 2 2 2" xfId="24530"/>
    <cellStyle name="20% - Accent1 4 2 11 2 3" xfId="19086"/>
    <cellStyle name="20% - Accent1 4 2 11 3" xfId="12890"/>
    <cellStyle name="20% - Accent1 4 2 11 3 2" xfId="24004"/>
    <cellStyle name="20% - Accent1 4 2 11 4" xfId="18621"/>
    <cellStyle name="20% - Accent1 4 2 12" xfId="6797"/>
    <cellStyle name="20% - Accent1 4 2 12 2" xfId="7018"/>
    <cellStyle name="20% - Accent1 4 2 12 2 2" xfId="13417"/>
    <cellStyle name="20% - Accent1 4 2 12 2 2 2" xfId="24531"/>
    <cellStyle name="20% - Accent1 4 2 12 2 3" xfId="19087"/>
    <cellStyle name="20% - Accent1 4 2 12 3" xfId="13196"/>
    <cellStyle name="20% - Accent1 4 2 12 3 2" xfId="24310"/>
    <cellStyle name="20% - Accent1 4 2 12 4" xfId="18866"/>
    <cellStyle name="20% - Accent1 4 2 13" xfId="7015"/>
    <cellStyle name="20% - Accent1 4 2 13 2" xfId="13414"/>
    <cellStyle name="20% - Accent1 4 2 13 2 2" xfId="24528"/>
    <cellStyle name="20% - Accent1 4 2 13 3" xfId="19084"/>
    <cellStyle name="20% - Accent1 4 2 14" xfId="10133"/>
    <cellStyle name="20% - Accent1 4 2 15" xfId="16156"/>
    <cellStyle name="20% - Accent1 4 2 2" xfId="1777"/>
    <cellStyle name="20% - Accent1 4 2 2 2" xfId="7019"/>
    <cellStyle name="20% - Accent1 4 2 2 2 2" xfId="11055"/>
    <cellStyle name="20% - Accent1 4 2 2 2 2 2" xfId="22215"/>
    <cellStyle name="20% - Accent1 4 2 2 2 3" xfId="19088"/>
    <cellStyle name="20% - Accent1 4 2 2 3" xfId="10134"/>
    <cellStyle name="20% - Accent1 4 2 2 3 2" xfId="21797"/>
    <cellStyle name="20% - Accent1 4 2 2 4" xfId="16633"/>
    <cellStyle name="20% - Accent1 4 2 3" xfId="2893"/>
    <cellStyle name="20% - Accent1 4 2 3 2" xfId="7020"/>
    <cellStyle name="20% - Accent1 4 2 3 2 2" xfId="13418"/>
    <cellStyle name="20% - Accent1 4 2 3 2 2 2" xfId="24532"/>
    <cellStyle name="20% - Accent1 4 2 3 2 3" xfId="19089"/>
    <cellStyle name="20% - Accent1 4 2 3 3" xfId="11513"/>
    <cellStyle name="20% - Accent1 4 2 3 3 2" xfId="22627"/>
    <cellStyle name="20% - Accent1 4 2 3 4" xfId="17081"/>
    <cellStyle name="20% - Accent1 4 2 4" xfId="3257"/>
    <cellStyle name="20% - Accent1 4 2 4 2" xfId="7021"/>
    <cellStyle name="20% - Accent1 4 2 4 2 2" xfId="13419"/>
    <cellStyle name="20% - Accent1 4 2 4 2 2 2" xfId="24533"/>
    <cellStyle name="20% - Accent1 4 2 4 2 3" xfId="19090"/>
    <cellStyle name="20% - Accent1 4 2 4 3" xfId="11611"/>
    <cellStyle name="20% - Accent1 4 2 4 3 2" xfId="22725"/>
    <cellStyle name="20% - Accent1 4 2 4 4" xfId="17206"/>
    <cellStyle name="20% - Accent1 4 2 5" xfId="3517"/>
    <cellStyle name="20% - Accent1 4 2 5 2" xfId="7022"/>
    <cellStyle name="20% - Accent1 4 2 5 2 2" xfId="13420"/>
    <cellStyle name="20% - Accent1 4 2 5 2 2 2" xfId="24534"/>
    <cellStyle name="20% - Accent1 4 2 5 2 3" xfId="19091"/>
    <cellStyle name="20% - Accent1 4 2 5 3" xfId="11707"/>
    <cellStyle name="20% - Accent1 4 2 5 3 2" xfId="22821"/>
    <cellStyle name="20% - Accent1 4 2 5 4" xfId="17325"/>
    <cellStyle name="20% - Accent1 4 2 6" xfId="3680"/>
    <cellStyle name="20% - Accent1 4 2 6 2" xfId="7023"/>
    <cellStyle name="20% - Accent1 4 2 6 2 2" xfId="13421"/>
    <cellStyle name="20% - Accent1 4 2 6 2 2 2" xfId="24535"/>
    <cellStyle name="20% - Accent1 4 2 6 2 3" xfId="19092"/>
    <cellStyle name="20% - Accent1 4 2 6 3" xfId="11752"/>
    <cellStyle name="20% - Accent1 4 2 6 3 2" xfId="22866"/>
    <cellStyle name="20% - Accent1 4 2 6 4" xfId="17393"/>
    <cellStyle name="20% - Accent1 4 2 7" xfId="3878"/>
    <cellStyle name="20% - Accent1 4 2 7 2" xfId="7024"/>
    <cellStyle name="20% - Accent1 4 2 7 2 2" xfId="13422"/>
    <cellStyle name="20% - Accent1 4 2 7 2 2 2" xfId="24536"/>
    <cellStyle name="20% - Accent1 4 2 7 2 3" xfId="19093"/>
    <cellStyle name="20% - Accent1 4 2 7 3" xfId="11921"/>
    <cellStyle name="20% - Accent1 4 2 7 3 2" xfId="23035"/>
    <cellStyle name="20% - Accent1 4 2 7 4" xfId="17571"/>
    <cellStyle name="20% - Accent1 4 2 8" xfId="5073"/>
    <cellStyle name="20% - Accent1 4 2 8 2" xfId="7025"/>
    <cellStyle name="20% - Accent1 4 2 8 2 2" xfId="13423"/>
    <cellStyle name="20% - Accent1 4 2 8 2 2 2" xfId="24537"/>
    <cellStyle name="20% - Accent1 4 2 8 2 3" xfId="19094"/>
    <cellStyle name="20% - Accent1 4 2 8 3" xfId="12296"/>
    <cellStyle name="20% - Accent1 4 2 8 3 2" xfId="23410"/>
    <cellStyle name="20% - Accent1 4 2 8 4" xfId="18042"/>
    <cellStyle name="20% - Accent1 4 2 9" xfId="5549"/>
    <cellStyle name="20% - Accent1 4 2 9 2" xfId="7026"/>
    <cellStyle name="20% - Accent1 4 2 9 2 2" xfId="13424"/>
    <cellStyle name="20% - Accent1 4 2 9 2 2 2" xfId="24538"/>
    <cellStyle name="20% - Accent1 4 2 9 2 3" xfId="19095"/>
    <cellStyle name="20% - Accent1 4 2 9 3" xfId="12505"/>
    <cellStyle name="20% - Accent1 4 2 9 3 2" xfId="23619"/>
    <cellStyle name="20% - Accent1 4 2 9 4" xfId="18274"/>
    <cellStyle name="20% - Accent1 4 3" xfId="918"/>
    <cellStyle name="20% - Accent1 4 3 2" xfId="7027"/>
    <cellStyle name="20% - Accent1 4 3 2 2" xfId="13425"/>
    <cellStyle name="20% - Accent1 4 3 2 2 2" xfId="24539"/>
    <cellStyle name="20% - Accent1 4 3 2 3" xfId="19096"/>
    <cellStyle name="20% - Accent1 4 3 3" xfId="10636"/>
    <cellStyle name="20% - Accent1 4 3 3 2" xfId="22043"/>
    <cellStyle name="20% - Accent1 4 3 4" xfId="16425"/>
    <cellStyle name="20% - Accent1 4 4" xfId="2050"/>
    <cellStyle name="20% - Accent1 4 4 2" xfId="7028"/>
    <cellStyle name="20% - Accent1 4 4 2 2" xfId="13426"/>
    <cellStyle name="20% - Accent1 4 4 2 2 2" xfId="24540"/>
    <cellStyle name="20% - Accent1 4 4 2 3" xfId="19097"/>
    <cellStyle name="20% - Accent1 4 4 3" xfId="11174"/>
    <cellStyle name="20% - Accent1 4 4 3 2" xfId="22331"/>
    <cellStyle name="20% - Accent1 4 4 4" xfId="16754"/>
    <cellStyle name="20% - Accent1 4 5" xfId="2596"/>
    <cellStyle name="20% - Accent1 4 5 2" xfId="7029"/>
    <cellStyle name="20% - Accent1 4 5 2 2" xfId="13427"/>
    <cellStyle name="20% - Accent1 4 5 2 2 2" xfId="24541"/>
    <cellStyle name="20% - Accent1 4 5 2 3" xfId="19098"/>
    <cellStyle name="20% - Accent1 4 5 3" xfId="11432"/>
    <cellStyle name="20% - Accent1 4 5 3 2" xfId="22552"/>
    <cellStyle name="20% - Accent1 4 5 4" xfId="16979"/>
    <cellStyle name="20% - Accent1 4 6" xfId="3056"/>
    <cellStyle name="20% - Accent1 4 6 2" xfId="7030"/>
    <cellStyle name="20% - Accent1 4 6 2 2" xfId="13428"/>
    <cellStyle name="20% - Accent1 4 6 2 2 2" xfId="24542"/>
    <cellStyle name="20% - Accent1 4 6 2 3" xfId="19099"/>
    <cellStyle name="20% - Accent1 4 6 3" xfId="11597"/>
    <cellStyle name="20% - Accent1 4 6 3 2" xfId="22711"/>
    <cellStyle name="20% - Accent1 4 6 4" xfId="17165"/>
    <cellStyle name="20% - Accent1 4 7" xfId="3415"/>
    <cellStyle name="20% - Accent1 4 7 2" xfId="7031"/>
    <cellStyle name="20% - Accent1 4 7 2 2" xfId="13429"/>
    <cellStyle name="20% - Accent1 4 7 2 2 2" xfId="24543"/>
    <cellStyle name="20% - Accent1 4 7 2 3" xfId="19100"/>
    <cellStyle name="20% - Accent1 4 7 3" xfId="11694"/>
    <cellStyle name="20% - Accent1 4 7 3 2" xfId="22808"/>
    <cellStyle name="20% - Accent1 4 7 4" xfId="17289"/>
    <cellStyle name="20% - Accent1 4 8" xfId="3741"/>
    <cellStyle name="20% - Accent1 4 8 2" xfId="7032"/>
    <cellStyle name="20% - Accent1 4 8 2 2" xfId="13430"/>
    <cellStyle name="20% - Accent1 4 8 2 2 2" xfId="24544"/>
    <cellStyle name="20% - Accent1 4 8 2 3" xfId="19101"/>
    <cellStyle name="20% - Accent1 4 8 3" xfId="11802"/>
    <cellStyle name="20% - Accent1 4 8 3 2" xfId="22916"/>
    <cellStyle name="20% - Accent1 4 8 4" xfId="17445"/>
    <cellStyle name="20% - Accent1 4 9" xfId="4244"/>
    <cellStyle name="20% - Accent1 4 9 2" xfId="7033"/>
    <cellStyle name="20% - Accent1 4 9 2 2" xfId="13431"/>
    <cellStyle name="20% - Accent1 4 9 2 2 2" xfId="24545"/>
    <cellStyle name="20% - Accent1 4 9 2 3" xfId="19102"/>
    <cellStyle name="20% - Accent1 4 9 3" xfId="12014"/>
    <cellStyle name="20% - Accent1 4 9 3 2" xfId="23128"/>
    <cellStyle name="20% - Accent1 4 9 4" xfId="17737"/>
    <cellStyle name="20% - Accent1 4_WAST 1112 040512 WG Submission" xfId="55"/>
    <cellStyle name="20% - Accent1 5" xfId="56"/>
    <cellStyle name="20% - Accent1 5 10" xfId="4772"/>
    <cellStyle name="20% - Accent1 5 10 2" xfId="7034"/>
    <cellStyle name="20% - Accent1 5 10 2 2" xfId="13432"/>
    <cellStyle name="20% - Accent1 5 10 2 2 2" xfId="24546"/>
    <cellStyle name="20% - Accent1 5 10 2 3" xfId="19103"/>
    <cellStyle name="20% - Accent1 5 10 3" xfId="12233"/>
    <cellStyle name="20% - Accent1 5 10 3 2" xfId="23347"/>
    <cellStyle name="20% - Accent1 5 10 4" xfId="17956"/>
    <cellStyle name="20% - Accent1 5 11" xfId="5329"/>
    <cellStyle name="20% - Accent1 5 11 2" xfId="7035"/>
    <cellStyle name="20% - Accent1 5 11 2 2" xfId="13433"/>
    <cellStyle name="20% - Accent1 5 11 2 2 2" xfId="24547"/>
    <cellStyle name="20% - Accent1 5 11 2 3" xfId="19104"/>
    <cellStyle name="20% - Accent1 5 11 3" xfId="12479"/>
    <cellStyle name="20% - Accent1 5 11 3 2" xfId="23593"/>
    <cellStyle name="20% - Accent1 5 11 4" xfId="18225"/>
    <cellStyle name="20% - Accent1 5 12" xfId="5794"/>
    <cellStyle name="20% - Accent1 5 12 2" xfId="7036"/>
    <cellStyle name="20% - Accent1 5 12 2 2" xfId="13434"/>
    <cellStyle name="20% - Accent1 5 12 2 2 2" xfId="24548"/>
    <cellStyle name="20% - Accent1 5 12 2 3" xfId="19105"/>
    <cellStyle name="20% - Accent1 5 12 3" xfId="12683"/>
    <cellStyle name="20% - Accent1 5 12 3 2" xfId="23797"/>
    <cellStyle name="20% - Accent1 5 12 4" xfId="18452"/>
    <cellStyle name="20% - Accent1 5 13" xfId="6330"/>
    <cellStyle name="20% - Accent1 5 13 2" xfId="7037"/>
    <cellStyle name="20% - Accent1 5 13 2 2" xfId="13435"/>
    <cellStyle name="20% - Accent1 5 13 2 2 2" xfId="24549"/>
    <cellStyle name="20% - Accent1 5 13 2 3" xfId="19106"/>
    <cellStyle name="20% - Accent1 5 13 3" xfId="13013"/>
    <cellStyle name="20% - Accent1 5 13 3 2" xfId="24127"/>
    <cellStyle name="20% - Accent1 5 13 4" xfId="18744"/>
    <cellStyle name="20% - Accent1 5 14" xfId="9870"/>
    <cellStyle name="20% - Accent1 5 14 2" xfId="16017"/>
    <cellStyle name="20% - Accent1 5 14 2 2" xfId="27131"/>
    <cellStyle name="20% - Accent1 5 14 3" xfId="21548"/>
    <cellStyle name="20% - Accent1 5 15" xfId="9992"/>
    <cellStyle name="20% - Accent1 5 15 2" xfId="21670"/>
    <cellStyle name="20% - Accent1 5 2" xfId="57"/>
    <cellStyle name="20% - Accent1 5 2 10" xfId="5904"/>
    <cellStyle name="20% - Accent1 5 2 10 2" xfId="7039"/>
    <cellStyle name="20% - Accent1 5 2 10 2 2" xfId="13437"/>
    <cellStyle name="20% - Accent1 5 2 10 2 2 2" xfId="24551"/>
    <cellStyle name="20% - Accent1 5 2 10 2 3" xfId="19108"/>
    <cellStyle name="20% - Accent1 5 2 10 3" xfId="12704"/>
    <cellStyle name="20% - Accent1 5 2 10 3 2" xfId="23818"/>
    <cellStyle name="20% - Accent1 5 2 10 4" xfId="18496"/>
    <cellStyle name="20% - Accent1 5 2 11" xfId="6190"/>
    <cellStyle name="20% - Accent1 5 2 11 2" xfId="7040"/>
    <cellStyle name="20% - Accent1 5 2 11 2 2" xfId="13438"/>
    <cellStyle name="20% - Accent1 5 2 11 2 2 2" xfId="24552"/>
    <cellStyle name="20% - Accent1 5 2 11 2 3" xfId="19109"/>
    <cellStyle name="20% - Accent1 5 2 11 3" xfId="12891"/>
    <cellStyle name="20% - Accent1 5 2 11 3 2" xfId="24005"/>
    <cellStyle name="20% - Accent1 5 2 11 4" xfId="18622"/>
    <cellStyle name="20% - Accent1 5 2 12" xfId="6798"/>
    <cellStyle name="20% - Accent1 5 2 12 2" xfId="7041"/>
    <cellStyle name="20% - Accent1 5 2 12 2 2" xfId="13439"/>
    <cellStyle name="20% - Accent1 5 2 12 2 2 2" xfId="24553"/>
    <cellStyle name="20% - Accent1 5 2 12 2 3" xfId="19110"/>
    <cellStyle name="20% - Accent1 5 2 12 3" xfId="13197"/>
    <cellStyle name="20% - Accent1 5 2 12 3 2" xfId="24311"/>
    <cellStyle name="20% - Accent1 5 2 12 4" xfId="18867"/>
    <cellStyle name="20% - Accent1 5 2 13" xfId="7038"/>
    <cellStyle name="20% - Accent1 5 2 13 2" xfId="13436"/>
    <cellStyle name="20% - Accent1 5 2 13 2 2" xfId="24550"/>
    <cellStyle name="20% - Accent1 5 2 13 3" xfId="19107"/>
    <cellStyle name="20% - Accent1 5 2 14" xfId="10135"/>
    <cellStyle name="20% - Accent1 5 2 15" xfId="16157"/>
    <cellStyle name="20% - Accent1 5 2 2" xfId="1778"/>
    <cellStyle name="20% - Accent1 5 2 2 2" xfId="7042"/>
    <cellStyle name="20% - Accent1 5 2 2 2 2" xfId="11056"/>
    <cellStyle name="20% - Accent1 5 2 2 2 2 2" xfId="22216"/>
    <cellStyle name="20% - Accent1 5 2 2 2 3" xfId="19111"/>
    <cellStyle name="20% - Accent1 5 2 2 3" xfId="10136"/>
    <cellStyle name="20% - Accent1 5 2 2 3 2" xfId="21798"/>
    <cellStyle name="20% - Accent1 5 2 2 4" xfId="16634"/>
    <cellStyle name="20% - Accent1 5 2 3" xfId="2894"/>
    <cellStyle name="20% - Accent1 5 2 3 2" xfId="7043"/>
    <cellStyle name="20% - Accent1 5 2 3 2 2" xfId="13440"/>
    <cellStyle name="20% - Accent1 5 2 3 2 2 2" xfId="24554"/>
    <cellStyle name="20% - Accent1 5 2 3 2 3" xfId="19112"/>
    <cellStyle name="20% - Accent1 5 2 3 3" xfId="11514"/>
    <cellStyle name="20% - Accent1 5 2 3 3 2" xfId="22628"/>
    <cellStyle name="20% - Accent1 5 2 3 4" xfId="17082"/>
    <cellStyle name="20% - Accent1 5 2 4" xfId="3258"/>
    <cellStyle name="20% - Accent1 5 2 4 2" xfId="7044"/>
    <cellStyle name="20% - Accent1 5 2 4 2 2" xfId="13441"/>
    <cellStyle name="20% - Accent1 5 2 4 2 2 2" xfId="24555"/>
    <cellStyle name="20% - Accent1 5 2 4 2 3" xfId="19113"/>
    <cellStyle name="20% - Accent1 5 2 4 3" xfId="11612"/>
    <cellStyle name="20% - Accent1 5 2 4 3 2" xfId="22726"/>
    <cellStyle name="20% - Accent1 5 2 4 4" xfId="17207"/>
    <cellStyle name="20% - Accent1 5 2 5" xfId="3518"/>
    <cellStyle name="20% - Accent1 5 2 5 2" xfId="7045"/>
    <cellStyle name="20% - Accent1 5 2 5 2 2" xfId="13442"/>
    <cellStyle name="20% - Accent1 5 2 5 2 2 2" xfId="24556"/>
    <cellStyle name="20% - Accent1 5 2 5 2 3" xfId="19114"/>
    <cellStyle name="20% - Accent1 5 2 5 3" xfId="11708"/>
    <cellStyle name="20% - Accent1 5 2 5 3 2" xfId="22822"/>
    <cellStyle name="20% - Accent1 5 2 5 4" xfId="17326"/>
    <cellStyle name="20% - Accent1 5 2 6" xfId="3681"/>
    <cellStyle name="20% - Accent1 5 2 6 2" xfId="7046"/>
    <cellStyle name="20% - Accent1 5 2 6 2 2" xfId="13443"/>
    <cellStyle name="20% - Accent1 5 2 6 2 2 2" xfId="24557"/>
    <cellStyle name="20% - Accent1 5 2 6 2 3" xfId="19115"/>
    <cellStyle name="20% - Accent1 5 2 6 3" xfId="11753"/>
    <cellStyle name="20% - Accent1 5 2 6 3 2" xfId="22867"/>
    <cellStyle name="20% - Accent1 5 2 6 4" xfId="17394"/>
    <cellStyle name="20% - Accent1 5 2 7" xfId="3879"/>
    <cellStyle name="20% - Accent1 5 2 7 2" xfId="7047"/>
    <cellStyle name="20% - Accent1 5 2 7 2 2" xfId="13444"/>
    <cellStyle name="20% - Accent1 5 2 7 2 2 2" xfId="24558"/>
    <cellStyle name="20% - Accent1 5 2 7 2 3" xfId="19116"/>
    <cellStyle name="20% - Accent1 5 2 7 3" xfId="11922"/>
    <cellStyle name="20% - Accent1 5 2 7 3 2" xfId="23036"/>
    <cellStyle name="20% - Accent1 5 2 7 4" xfId="17572"/>
    <cellStyle name="20% - Accent1 5 2 8" xfId="5074"/>
    <cellStyle name="20% - Accent1 5 2 8 2" xfId="7048"/>
    <cellStyle name="20% - Accent1 5 2 8 2 2" xfId="13445"/>
    <cellStyle name="20% - Accent1 5 2 8 2 2 2" xfId="24559"/>
    <cellStyle name="20% - Accent1 5 2 8 2 3" xfId="19117"/>
    <cellStyle name="20% - Accent1 5 2 8 3" xfId="12297"/>
    <cellStyle name="20% - Accent1 5 2 8 3 2" xfId="23411"/>
    <cellStyle name="20% - Accent1 5 2 8 4" xfId="18043"/>
    <cellStyle name="20% - Accent1 5 2 9" xfId="5550"/>
    <cellStyle name="20% - Accent1 5 2 9 2" xfId="7049"/>
    <cellStyle name="20% - Accent1 5 2 9 2 2" xfId="13446"/>
    <cellStyle name="20% - Accent1 5 2 9 2 2 2" xfId="24560"/>
    <cellStyle name="20% - Accent1 5 2 9 2 3" xfId="19118"/>
    <cellStyle name="20% - Accent1 5 2 9 3" xfId="12506"/>
    <cellStyle name="20% - Accent1 5 2 9 3 2" xfId="23620"/>
    <cellStyle name="20% - Accent1 5 2 9 4" xfId="18275"/>
    <cellStyle name="20% - Accent1 5 3" xfId="919"/>
    <cellStyle name="20% - Accent1 5 3 2" xfId="7050"/>
    <cellStyle name="20% - Accent1 5 3 2 2" xfId="13447"/>
    <cellStyle name="20% - Accent1 5 3 2 2 2" xfId="24561"/>
    <cellStyle name="20% - Accent1 5 3 2 3" xfId="19119"/>
    <cellStyle name="20% - Accent1 5 3 3" xfId="10637"/>
    <cellStyle name="20% - Accent1 5 3 3 2" xfId="22044"/>
    <cellStyle name="20% - Accent1 5 3 4" xfId="16426"/>
    <cellStyle name="20% - Accent1 5 4" xfId="2051"/>
    <cellStyle name="20% - Accent1 5 4 2" xfId="7051"/>
    <cellStyle name="20% - Accent1 5 4 2 2" xfId="13448"/>
    <cellStyle name="20% - Accent1 5 4 2 2 2" xfId="24562"/>
    <cellStyle name="20% - Accent1 5 4 2 3" xfId="19120"/>
    <cellStyle name="20% - Accent1 5 4 3" xfId="11175"/>
    <cellStyle name="20% - Accent1 5 4 3 2" xfId="22332"/>
    <cellStyle name="20% - Accent1 5 4 4" xfId="16755"/>
    <cellStyle name="20% - Accent1 5 5" xfId="2595"/>
    <cellStyle name="20% - Accent1 5 5 2" xfId="7052"/>
    <cellStyle name="20% - Accent1 5 5 2 2" xfId="13449"/>
    <cellStyle name="20% - Accent1 5 5 2 2 2" xfId="24563"/>
    <cellStyle name="20% - Accent1 5 5 2 3" xfId="19121"/>
    <cellStyle name="20% - Accent1 5 5 3" xfId="11431"/>
    <cellStyle name="20% - Accent1 5 5 3 2" xfId="22551"/>
    <cellStyle name="20% - Accent1 5 5 4" xfId="16978"/>
    <cellStyle name="20% - Accent1 5 6" xfId="3055"/>
    <cellStyle name="20% - Accent1 5 6 2" xfId="7053"/>
    <cellStyle name="20% - Accent1 5 6 2 2" xfId="13450"/>
    <cellStyle name="20% - Accent1 5 6 2 2 2" xfId="24564"/>
    <cellStyle name="20% - Accent1 5 6 2 3" xfId="19122"/>
    <cellStyle name="20% - Accent1 5 6 3" xfId="11596"/>
    <cellStyle name="20% - Accent1 5 6 3 2" xfId="22710"/>
    <cellStyle name="20% - Accent1 5 6 4" xfId="17164"/>
    <cellStyle name="20% - Accent1 5 7" xfId="3414"/>
    <cellStyle name="20% - Accent1 5 7 2" xfId="7054"/>
    <cellStyle name="20% - Accent1 5 7 2 2" xfId="13451"/>
    <cellStyle name="20% - Accent1 5 7 2 2 2" xfId="24565"/>
    <cellStyle name="20% - Accent1 5 7 2 3" xfId="19123"/>
    <cellStyle name="20% - Accent1 5 7 3" xfId="11693"/>
    <cellStyle name="20% - Accent1 5 7 3 2" xfId="22807"/>
    <cellStyle name="20% - Accent1 5 7 4" xfId="17288"/>
    <cellStyle name="20% - Accent1 5 8" xfId="3742"/>
    <cellStyle name="20% - Accent1 5 8 2" xfId="7055"/>
    <cellStyle name="20% - Accent1 5 8 2 2" xfId="13452"/>
    <cellStyle name="20% - Accent1 5 8 2 2 2" xfId="24566"/>
    <cellStyle name="20% - Accent1 5 8 2 3" xfId="19124"/>
    <cellStyle name="20% - Accent1 5 8 3" xfId="11803"/>
    <cellStyle name="20% - Accent1 5 8 3 2" xfId="22917"/>
    <cellStyle name="20% - Accent1 5 8 4" xfId="17446"/>
    <cellStyle name="20% - Accent1 5 9" xfId="4245"/>
    <cellStyle name="20% - Accent1 5 9 2" xfId="7056"/>
    <cellStyle name="20% - Accent1 5 9 2 2" xfId="13453"/>
    <cellStyle name="20% - Accent1 5 9 2 2 2" xfId="24567"/>
    <cellStyle name="20% - Accent1 5 9 2 3" xfId="19125"/>
    <cellStyle name="20% - Accent1 5 9 3" xfId="12015"/>
    <cellStyle name="20% - Accent1 5 9 3 2" xfId="23129"/>
    <cellStyle name="20% - Accent1 5 9 4" xfId="17738"/>
    <cellStyle name="20% - Accent1 5_WAST 1112 040512 WG Submission" xfId="58"/>
    <cellStyle name="20% - Accent1 6" xfId="59"/>
    <cellStyle name="20% - Accent1 6 10" xfId="4771"/>
    <cellStyle name="20% - Accent1 6 10 2" xfId="7057"/>
    <cellStyle name="20% - Accent1 6 10 2 2" xfId="13454"/>
    <cellStyle name="20% - Accent1 6 10 2 2 2" xfId="24568"/>
    <cellStyle name="20% - Accent1 6 10 2 3" xfId="19126"/>
    <cellStyle name="20% - Accent1 6 10 3" xfId="12232"/>
    <cellStyle name="20% - Accent1 6 10 3 2" xfId="23346"/>
    <cellStyle name="20% - Accent1 6 10 4" xfId="17955"/>
    <cellStyle name="20% - Accent1 6 11" xfId="5328"/>
    <cellStyle name="20% - Accent1 6 11 2" xfId="7058"/>
    <cellStyle name="20% - Accent1 6 11 2 2" xfId="13455"/>
    <cellStyle name="20% - Accent1 6 11 2 2 2" xfId="24569"/>
    <cellStyle name="20% - Accent1 6 11 2 3" xfId="19127"/>
    <cellStyle name="20% - Accent1 6 11 3" xfId="12478"/>
    <cellStyle name="20% - Accent1 6 11 3 2" xfId="23592"/>
    <cellStyle name="20% - Accent1 6 11 4" xfId="18224"/>
    <cellStyle name="20% - Accent1 6 12" xfId="5793"/>
    <cellStyle name="20% - Accent1 6 12 2" xfId="7059"/>
    <cellStyle name="20% - Accent1 6 12 2 2" xfId="13456"/>
    <cellStyle name="20% - Accent1 6 12 2 2 2" xfId="24570"/>
    <cellStyle name="20% - Accent1 6 12 2 3" xfId="19128"/>
    <cellStyle name="20% - Accent1 6 12 3" xfId="12682"/>
    <cellStyle name="20% - Accent1 6 12 3 2" xfId="23796"/>
    <cellStyle name="20% - Accent1 6 12 4" xfId="18451"/>
    <cellStyle name="20% - Accent1 6 13" xfId="6331"/>
    <cellStyle name="20% - Accent1 6 13 2" xfId="7060"/>
    <cellStyle name="20% - Accent1 6 13 2 2" xfId="13457"/>
    <cellStyle name="20% - Accent1 6 13 2 2 2" xfId="24571"/>
    <cellStyle name="20% - Accent1 6 13 2 3" xfId="19129"/>
    <cellStyle name="20% - Accent1 6 13 3" xfId="13014"/>
    <cellStyle name="20% - Accent1 6 13 3 2" xfId="24128"/>
    <cellStyle name="20% - Accent1 6 13 4" xfId="18745"/>
    <cellStyle name="20% - Accent1 6 14" xfId="9871"/>
    <cellStyle name="20% - Accent1 6 14 2" xfId="16018"/>
    <cellStyle name="20% - Accent1 6 14 2 2" xfId="27132"/>
    <cellStyle name="20% - Accent1 6 14 3" xfId="21549"/>
    <cellStyle name="20% - Accent1 6 15" xfId="9993"/>
    <cellStyle name="20% - Accent1 6 15 2" xfId="21671"/>
    <cellStyle name="20% - Accent1 6 2" xfId="60"/>
    <cellStyle name="20% - Accent1 6 2 10" xfId="5905"/>
    <cellStyle name="20% - Accent1 6 2 10 2" xfId="7062"/>
    <cellStyle name="20% - Accent1 6 2 10 2 2" xfId="13459"/>
    <cellStyle name="20% - Accent1 6 2 10 2 2 2" xfId="24573"/>
    <cellStyle name="20% - Accent1 6 2 10 2 3" xfId="19131"/>
    <cellStyle name="20% - Accent1 6 2 10 3" xfId="12705"/>
    <cellStyle name="20% - Accent1 6 2 10 3 2" xfId="23819"/>
    <cellStyle name="20% - Accent1 6 2 10 4" xfId="18497"/>
    <cellStyle name="20% - Accent1 6 2 11" xfId="6191"/>
    <cellStyle name="20% - Accent1 6 2 11 2" xfId="7063"/>
    <cellStyle name="20% - Accent1 6 2 11 2 2" xfId="13460"/>
    <cellStyle name="20% - Accent1 6 2 11 2 2 2" xfId="24574"/>
    <cellStyle name="20% - Accent1 6 2 11 2 3" xfId="19132"/>
    <cellStyle name="20% - Accent1 6 2 11 3" xfId="12892"/>
    <cellStyle name="20% - Accent1 6 2 11 3 2" xfId="24006"/>
    <cellStyle name="20% - Accent1 6 2 11 4" xfId="18623"/>
    <cellStyle name="20% - Accent1 6 2 12" xfId="6799"/>
    <cellStyle name="20% - Accent1 6 2 12 2" xfId="7064"/>
    <cellStyle name="20% - Accent1 6 2 12 2 2" xfId="13461"/>
    <cellStyle name="20% - Accent1 6 2 12 2 2 2" xfId="24575"/>
    <cellStyle name="20% - Accent1 6 2 12 2 3" xfId="19133"/>
    <cellStyle name="20% - Accent1 6 2 12 3" xfId="13198"/>
    <cellStyle name="20% - Accent1 6 2 12 3 2" xfId="24312"/>
    <cellStyle name="20% - Accent1 6 2 12 4" xfId="18868"/>
    <cellStyle name="20% - Accent1 6 2 13" xfId="7061"/>
    <cellStyle name="20% - Accent1 6 2 13 2" xfId="13458"/>
    <cellStyle name="20% - Accent1 6 2 13 2 2" xfId="24572"/>
    <cellStyle name="20% - Accent1 6 2 13 3" xfId="19130"/>
    <cellStyle name="20% - Accent1 6 2 14" xfId="10137"/>
    <cellStyle name="20% - Accent1 6 2 15" xfId="16158"/>
    <cellStyle name="20% - Accent1 6 2 2" xfId="1779"/>
    <cellStyle name="20% - Accent1 6 2 2 2" xfId="7065"/>
    <cellStyle name="20% - Accent1 6 2 2 2 2" xfId="11057"/>
    <cellStyle name="20% - Accent1 6 2 2 2 2 2" xfId="22217"/>
    <cellStyle name="20% - Accent1 6 2 2 2 3" xfId="19134"/>
    <cellStyle name="20% - Accent1 6 2 2 3" xfId="10138"/>
    <cellStyle name="20% - Accent1 6 2 2 3 2" xfId="21799"/>
    <cellStyle name="20% - Accent1 6 2 2 4" xfId="16635"/>
    <cellStyle name="20% - Accent1 6 2 3" xfId="2895"/>
    <cellStyle name="20% - Accent1 6 2 3 2" xfId="7066"/>
    <cellStyle name="20% - Accent1 6 2 3 2 2" xfId="13462"/>
    <cellStyle name="20% - Accent1 6 2 3 2 2 2" xfId="24576"/>
    <cellStyle name="20% - Accent1 6 2 3 2 3" xfId="19135"/>
    <cellStyle name="20% - Accent1 6 2 3 3" xfId="11515"/>
    <cellStyle name="20% - Accent1 6 2 3 3 2" xfId="22629"/>
    <cellStyle name="20% - Accent1 6 2 3 4" xfId="17083"/>
    <cellStyle name="20% - Accent1 6 2 4" xfId="3259"/>
    <cellStyle name="20% - Accent1 6 2 4 2" xfId="7067"/>
    <cellStyle name="20% - Accent1 6 2 4 2 2" xfId="13463"/>
    <cellStyle name="20% - Accent1 6 2 4 2 2 2" xfId="24577"/>
    <cellStyle name="20% - Accent1 6 2 4 2 3" xfId="19136"/>
    <cellStyle name="20% - Accent1 6 2 4 3" xfId="11613"/>
    <cellStyle name="20% - Accent1 6 2 4 3 2" xfId="22727"/>
    <cellStyle name="20% - Accent1 6 2 4 4" xfId="17208"/>
    <cellStyle name="20% - Accent1 6 2 5" xfId="3519"/>
    <cellStyle name="20% - Accent1 6 2 5 2" xfId="7068"/>
    <cellStyle name="20% - Accent1 6 2 5 2 2" xfId="13464"/>
    <cellStyle name="20% - Accent1 6 2 5 2 2 2" xfId="24578"/>
    <cellStyle name="20% - Accent1 6 2 5 2 3" xfId="19137"/>
    <cellStyle name="20% - Accent1 6 2 5 3" xfId="11709"/>
    <cellStyle name="20% - Accent1 6 2 5 3 2" xfId="22823"/>
    <cellStyle name="20% - Accent1 6 2 5 4" xfId="17327"/>
    <cellStyle name="20% - Accent1 6 2 6" xfId="3682"/>
    <cellStyle name="20% - Accent1 6 2 6 2" xfId="7069"/>
    <cellStyle name="20% - Accent1 6 2 6 2 2" xfId="13465"/>
    <cellStyle name="20% - Accent1 6 2 6 2 2 2" xfId="24579"/>
    <cellStyle name="20% - Accent1 6 2 6 2 3" xfId="19138"/>
    <cellStyle name="20% - Accent1 6 2 6 3" xfId="11754"/>
    <cellStyle name="20% - Accent1 6 2 6 3 2" xfId="22868"/>
    <cellStyle name="20% - Accent1 6 2 6 4" xfId="17395"/>
    <cellStyle name="20% - Accent1 6 2 7" xfId="3880"/>
    <cellStyle name="20% - Accent1 6 2 7 2" xfId="7070"/>
    <cellStyle name="20% - Accent1 6 2 7 2 2" xfId="13466"/>
    <cellStyle name="20% - Accent1 6 2 7 2 2 2" xfId="24580"/>
    <cellStyle name="20% - Accent1 6 2 7 2 3" xfId="19139"/>
    <cellStyle name="20% - Accent1 6 2 7 3" xfId="11923"/>
    <cellStyle name="20% - Accent1 6 2 7 3 2" xfId="23037"/>
    <cellStyle name="20% - Accent1 6 2 7 4" xfId="17573"/>
    <cellStyle name="20% - Accent1 6 2 8" xfId="5075"/>
    <cellStyle name="20% - Accent1 6 2 8 2" xfId="7071"/>
    <cellStyle name="20% - Accent1 6 2 8 2 2" xfId="13467"/>
    <cellStyle name="20% - Accent1 6 2 8 2 2 2" xfId="24581"/>
    <cellStyle name="20% - Accent1 6 2 8 2 3" xfId="19140"/>
    <cellStyle name="20% - Accent1 6 2 8 3" xfId="12298"/>
    <cellStyle name="20% - Accent1 6 2 8 3 2" xfId="23412"/>
    <cellStyle name="20% - Accent1 6 2 8 4" xfId="18044"/>
    <cellStyle name="20% - Accent1 6 2 9" xfId="5551"/>
    <cellStyle name="20% - Accent1 6 2 9 2" xfId="7072"/>
    <cellStyle name="20% - Accent1 6 2 9 2 2" xfId="13468"/>
    <cellStyle name="20% - Accent1 6 2 9 2 2 2" xfId="24582"/>
    <cellStyle name="20% - Accent1 6 2 9 2 3" xfId="19141"/>
    <cellStyle name="20% - Accent1 6 2 9 3" xfId="12507"/>
    <cellStyle name="20% - Accent1 6 2 9 3 2" xfId="23621"/>
    <cellStyle name="20% - Accent1 6 2 9 4" xfId="18276"/>
    <cellStyle name="20% - Accent1 6 3" xfId="920"/>
    <cellStyle name="20% - Accent1 6 3 2" xfId="7073"/>
    <cellStyle name="20% - Accent1 6 3 2 2" xfId="13469"/>
    <cellStyle name="20% - Accent1 6 3 2 2 2" xfId="24583"/>
    <cellStyle name="20% - Accent1 6 3 2 3" xfId="19142"/>
    <cellStyle name="20% - Accent1 6 3 3" xfId="10638"/>
    <cellStyle name="20% - Accent1 6 3 3 2" xfId="22045"/>
    <cellStyle name="20% - Accent1 6 3 4" xfId="16427"/>
    <cellStyle name="20% - Accent1 6 4" xfId="2052"/>
    <cellStyle name="20% - Accent1 6 4 2" xfId="7074"/>
    <cellStyle name="20% - Accent1 6 4 2 2" xfId="13470"/>
    <cellStyle name="20% - Accent1 6 4 2 2 2" xfId="24584"/>
    <cellStyle name="20% - Accent1 6 4 2 3" xfId="19143"/>
    <cellStyle name="20% - Accent1 6 4 3" xfId="11176"/>
    <cellStyle name="20% - Accent1 6 4 3 2" xfId="22333"/>
    <cellStyle name="20% - Accent1 6 4 4" xfId="16756"/>
    <cellStyle name="20% - Accent1 6 5" xfId="2594"/>
    <cellStyle name="20% - Accent1 6 5 2" xfId="7075"/>
    <cellStyle name="20% - Accent1 6 5 2 2" xfId="13471"/>
    <cellStyle name="20% - Accent1 6 5 2 2 2" xfId="24585"/>
    <cellStyle name="20% - Accent1 6 5 2 3" xfId="19144"/>
    <cellStyle name="20% - Accent1 6 5 3" xfId="11430"/>
    <cellStyle name="20% - Accent1 6 5 3 2" xfId="22550"/>
    <cellStyle name="20% - Accent1 6 5 4" xfId="16977"/>
    <cellStyle name="20% - Accent1 6 6" xfId="3054"/>
    <cellStyle name="20% - Accent1 6 6 2" xfId="7076"/>
    <cellStyle name="20% - Accent1 6 6 2 2" xfId="13472"/>
    <cellStyle name="20% - Accent1 6 6 2 2 2" xfId="24586"/>
    <cellStyle name="20% - Accent1 6 6 2 3" xfId="19145"/>
    <cellStyle name="20% - Accent1 6 6 3" xfId="11595"/>
    <cellStyle name="20% - Accent1 6 6 3 2" xfId="22709"/>
    <cellStyle name="20% - Accent1 6 6 4" xfId="17163"/>
    <cellStyle name="20% - Accent1 6 7" xfId="3413"/>
    <cellStyle name="20% - Accent1 6 7 2" xfId="7077"/>
    <cellStyle name="20% - Accent1 6 7 2 2" xfId="13473"/>
    <cellStyle name="20% - Accent1 6 7 2 2 2" xfId="24587"/>
    <cellStyle name="20% - Accent1 6 7 2 3" xfId="19146"/>
    <cellStyle name="20% - Accent1 6 7 3" xfId="11692"/>
    <cellStyle name="20% - Accent1 6 7 3 2" xfId="22806"/>
    <cellStyle name="20% - Accent1 6 7 4" xfId="17287"/>
    <cellStyle name="20% - Accent1 6 8" xfId="3743"/>
    <cellStyle name="20% - Accent1 6 8 2" xfId="7078"/>
    <cellStyle name="20% - Accent1 6 8 2 2" xfId="13474"/>
    <cellStyle name="20% - Accent1 6 8 2 2 2" xfId="24588"/>
    <cellStyle name="20% - Accent1 6 8 2 3" xfId="19147"/>
    <cellStyle name="20% - Accent1 6 8 3" xfId="11804"/>
    <cellStyle name="20% - Accent1 6 8 3 2" xfId="22918"/>
    <cellStyle name="20% - Accent1 6 8 4" xfId="17447"/>
    <cellStyle name="20% - Accent1 6 9" xfId="4246"/>
    <cellStyle name="20% - Accent1 6 9 2" xfId="7079"/>
    <cellStyle name="20% - Accent1 6 9 2 2" xfId="13475"/>
    <cellStyle name="20% - Accent1 6 9 2 2 2" xfId="24589"/>
    <cellStyle name="20% - Accent1 6 9 2 3" xfId="19148"/>
    <cellStyle name="20% - Accent1 6 9 3" xfId="12016"/>
    <cellStyle name="20% - Accent1 6 9 3 2" xfId="23130"/>
    <cellStyle name="20% - Accent1 6 9 4" xfId="17739"/>
    <cellStyle name="20% - Accent1 6_WAST 1112 040512 WG Submission" xfId="61"/>
    <cellStyle name="20% - Accent1 7" xfId="62"/>
    <cellStyle name="20% - Accent1 7 10" xfId="4770"/>
    <cellStyle name="20% - Accent1 7 10 2" xfId="7081"/>
    <cellStyle name="20% - Accent1 7 10 2 2" xfId="13477"/>
    <cellStyle name="20% - Accent1 7 10 2 2 2" xfId="24591"/>
    <cellStyle name="20% - Accent1 7 10 2 3" xfId="19150"/>
    <cellStyle name="20% - Accent1 7 10 3" xfId="12231"/>
    <cellStyle name="20% - Accent1 7 10 3 2" xfId="23345"/>
    <cellStyle name="20% - Accent1 7 10 4" xfId="17954"/>
    <cellStyle name="20% - Accent1 7 11" xfId="5327"/>
    <cellStyle name="20% - Accent1 7 11 2" xfId="7082"/>
    <cellStyle name="20% - Accent1 7 11 2 2" xfId="13478"/>
    <cellStyle name="20% - Accent1 7 11 2 2 2" xfId="24592"/>
    <cellStyle name="20% - Accent1 7 11 2 3" xfId="19151"/>
    <cellStyle name="20% - Accent1 7 11 3" xfId="12477"/>
    <cellStyle name="20% - Accent1 7 11 3 2" xfId="23591"/>
    <cellStyle name="20% - Accent1 7 11 4" xfId="18223"/>
    <cellStyle name="20% - Accent1 7 12" xfId="5792"/>
    <cellStyle name="20% - Accent1 7 12 2" xfId="7083"/>
    <cellStyle name="20% - Accent1 7 12 2 2" xfId="13479"/>
    <cellStyle name="20% - Accent1 7 12 2 2 2" xfId="24593"/>
    <cellStyle name="20% - Accent1 7 12 2 3" xfId="19152"/>
    <cellStyle name="20% - Accent1 7 12 3" xfId="12681"/>
    <cellStyle name="20% - Accent1 7 12 3 2" xfId="23795"/>
    <cellStyle name="20% - Accent1 7 12 4" xfId="18450"/>
    <cellStyle name="20% - Accent1 7 13" xfId="6332"/>
    <cellStyle name="20% - Accent1 7 13 2" xfId="7084"/>
    <cellStyle name="20% - Accent1 7 13 2 2" xfId="13480"/>
    <cellStyle name="20% - Accent1 7 13 2 2 2" xfId="24594"/>
    <cellStyle name="20% - Accent1 7 13 2 3" xfId="19153"/>
    <cellStyle name="20% - Accent1 7 13 3" xfId="13015"/>
    <cellStyle name="20% - Accent1 7 13 3 2" xfId="24129"/>
    <cellStyle name="20% - Accent1 7 13 4" xfId="18746"/>
    <cellStyle name="20% - Accent1 7 14" xfId="7080"/>
    <cellStyle name="20% - Accent1 7 14 2" xfId="13476"/>
    <cellStyle name="20% - Accent1 7 14 2 2" xfId="24590"/>
    <cellStyle name="20% - Accent1 7 14 3" xfId="19149"/>
    <cellStyle name="20% - Accent1 7 15" xfId="9872"/>
    <cellStyle name="20% - Accent1 7 15 2" xfId="16019"/>
    <cellStyle name="20% - Accent1 7 15 2 2" xfId="27133"/>
    <cellStyle name="20% - Accent1 7 15 3" xfId="21550"/>
    <cellStyle name="20% - Accent1 7 16" xfId="9994"/>
    <cellStyle name="20% - Accent1 7 16 2" xfId="21672"/>
    <cellStyle name="20% - Accent1 7 17" xfId="16159"/>
    <cellStyle name="20% - Accent1 7 2" xfId="63"/>
    <cellStyle name="20% - Accent1 7 2 10" xfId="5906"/>
    <cellStyle name="20% - Accent1 7 2 10 2" xfId="7086"/>
    <cellStyle name="20% - Accent1 7 2 10 2 2" xfId="13482"/>
    <cellStyle name="20% - Accent1 7 2 10 2 2 2" xfId="24596"/>
    <cellStyle name="20% - Accent1 7 2 10 2 3" xfId="19155"/>
    <cellStyle name="20% - Accent1 7 2 10 3" xfId="12706"/>
    <cellStyle name="20% - Accent1 7 2 10 3 2" xfId="23820"/>
    <cellStyle name="20% - Accent1 7 2 10 4" xfId="18498"/>
    <cellStyle name="20% - Accent1 7 2 11" xfId="6192"/>
    <cellStyle name="20% - Accent1 7 2 11 2" xfId="7087"/>
    <cellStyle name="20% - Accent1 7 2 11 2 2" xfId="13483"/>
    <cellStyle name="20% - Accent1 7 2 11 2 2 2" xfId="24597"/>
    <cellStyle name="20% - Accent1 7 2 11 2 3" xfId="19156"/>
    <cellStyle name="20% - Accent1 7 2 11 3" xfId="12893"/>
    <cellStyle name="20% - Accent1 7 2 11 3 2" xfId="24007"/>
    <cellStyle name="20% - Accent1 7 2 11 4" xfId="18624"/>
    <cellStyle name="20% - Accent1 7 2 12" xfId="6800"/>
    <cellStyle name="20% - Accent1 7 2 12 2" xfId="7088"/>
    <cellStyle name="20% - Accent1 7 2 12 2 2" xfId="13484"/>
    <cellStyle name="20% - Accent1 7 2 12 2 2 2" xfId="24598"/>
    <cellStyle name="20% - Accent1 7 2 12 2 3" xfId="19157"/>
    <cellStyle name="20% - Accent1 7 2 12 3" xfId="13199"/>
    <cellStyle name="20% - Accent1 7 2 12 3 2" xfId="24313"/>
    <cellStyle name="20% - Accent1 7 2 12 4" xfId="18869"/>
    <cellStyle name="20% - Accent1 7 2 13" xfId="7085"/>
    <cellStyle name="20% - Accent1 7 2 13 2" xfId="13481"/>
    <cellStyle name="20% - Accent1 7 2 13 2 2" xfId="24595"/>
    <cellStyle name="20% - Accent1 7 2 13 3" xfId="19154"/>
    <cellStyle name="20% - Accent1 7 2 14" xfId="10139"/>
    <cellStyle name="20% - Accent1 7 2 14 2" xfId="21800"/>
    <cellStyle name="20% - Accent1 7 2 15" xfId="16160"/>
    <cellStyle name="20% - Accent1 7 2 2" xfId="1780"/>
    <cellStyle name="20% - Accent1 7 2 2 2" xfId="7089"/>
    <cellStyle name="20% - Accent1 7 2 2 2 2" xfId="13485"/>
    <cellStyle name="20% - Accent1 7 2 2 2 2 2" xfId="24599"/>
    <cellStyle name="20% - Accent1 7 2 2 2 3" xfId="19158"/>
    <cellStyle name="20% - Accent1 7 2 2 3" xfId="11058"/>
    <cellStyle name="20% - Accent1 7 2 2 3 2" xfId="22218"/>
    <cellStyle name="20% - Accent1 7 2 2 4" xfId="16636"/>
    <cellStyle name="20% - Accent1 7 2 3" xfId="2896"/>
    <cellStyle name="20% - Accent1 7 2 3 2" xfId="7090"/>
    <cellStyle name="20% - Accent1 7 2 3 2 2" xfId="13486"/>
    <cellStyle name="20% - Accent1 7 2 3 2 2 2" xfId="24600"/>
    <cellStyle name="20% - Accent1 7 2 3 2 3" xfId="19159"/>
    <cellStyle name="20% - Accent1 7 2 3 3" xfId="11516"/>
    <cellStyle name="20% - Accent1 7 2 3 3 2" xfId="22630"/>
    <cellStyle name="20% - Accent1 7 2 3 4" xfId="17084"/>
    <cellStyle name="20% - Accent1 7 2 4" xfId="3260"/>
    <cellStyle name="20% - Accent1 7 2 4 2" xfId="7091"/>
    <cellStyle name="20% - Accent1 7 2 4 2 2" xfId="13487"/>
    <cellStyle name="20% - Accent1 7 2 4 2 2 2" xfId="24601"/>
    <cellStyle name="20% - Accent1 7 2 4 2 3" xfId="19160"/>
    <cellStyle name="20% - Accent1 7 2 4 3" xfId="11614"/>
    <cellStyle name="20% - Accent1 7 2 4 3 2" xfId="22728"/>
    <cellStyle name="20% - Accent1 7 2 4 4" xfId="17209"/>
    <cellStyle name="20% - Accent1 7 2 5" xfId="3520"/>
    <cellStyle name="20% - Accent1 7 2 5 2" xfId="7092"/>
    <cellStyle name="20% - Accent1 7 2 5 2 2" xfId="13488"/>
    <cellStyle name="20% - Accent1 7 2 5 2 2 2" xfId="24602"/>
    <cellStyle name="20% - Accent1 7 2 5 2 3" xfId="19161"/>
    <cellStyle name="20% - Accent1 7 2 5 3" xfId="11710"/>
    <cellStyle name="20% - Accent1 7 2 5 3 2" xfId="22824"/>
    <cellStyle name="20% - Accent1 7 2 5 4" xfId="17328"/>
    <cellStyle name="20% - Accent1 7 2 6" xfId="3683"/>
    <cellStyle name="20% - Accent1 7 2 6 2" xfId="7093"/>
    <cellStyle name="20% - Accent1 7 2 6 2 2" xfId="13489"/>
    <cellStyle name="20% - Accent1 7 2 6 2 2 2" xfId="24603"/>
    <cellStyle name="20% - Accent1 7 2 6 2 3" xfId="19162"/>
    <cellStyle name="20% - Accent1 7 2 6 3" xfId="11755"/>
    <cellStyle name="20% - Accent1 7 2 6 3 2" xfId="22869"/>
    <cellStyle name="20% - Accent1 7 2 6 4" xfId="17396"/>
    <cellStyle name="20% - Accent1 7 2 7" xfId="3881"/>
    <cellStyle name="20% - Accent1 7 2 7 2" xfId="7094"/>
    <cellStyle name="20% - Accent1 7 2 7 2 2" xfId="13490"/>
    <cellStyle name="20% - Accent1 7 2 7 2 2 2" xfId="24604"/>
    <cellStyle name="20% - Accent1 7 2 7 2 3" xfId="19163"/>
    <cellStyle name="20% - Accent1 7 2 7 3" xfId="11924"/>
    <cellStyle name="20% - Accent1 7 2 7 3 2" xfId="23038"/>
    <cellStyle name="20% - Accent1 7 2 7 4" xfId="17574"/>
    <cellStyle name="20% - Accent1 7 2 8" xfId="5076"/>
    <cellStyle name="20% - Accent1 7 2 8 2" xfId="7095"/>
    <cellStyle name="20% - Accent1 7 2 8 2 2" xfId="13491"/>
    <cellStyle name="20% - Accent1 7 2 8 2 2 2" xfId="24605"/>
    <cellStyle name="20% - Accent1 7 2 8 2 3" xfId="19164"/>
    <cellStyle name="20% - Accent1 7 2 8 3" xfId="12299"/>
    <cellStyle name="20% - Accent1 7 2 8 3 2" xfId="23413"/>
    <cellStyle name="20% - Accent1 7 2 8 4" xfId="18045"/>
    <cellStyle name="20% - Accent1 7 2 9" xfId="5552"/>
    <cellStyle name="20% - Accent1 7 2 9 2" xfId="7096"/>
    <cellStyle name="20% - Accent1 7 2 9 2 2" xfId="13492"/>
    <cellStyle name="20% - Accent1 7 2 9 2 2 2" xfId="24606"/>
    <cellStyle name="20% - Accent1 7 2 9 2 3" xfId="19165"/>
    <cellStyle name="20% - Accent1 7 2 9 3" xfId="12508"/>
    <cellStyle name="20% - Accent1 7 2 9 3 2" xfId="23622"/>
    <cellStyle name="20% - Accent1 7 2 9 4" xfId="18277"/>
    <cellStyle name="20% - Accent1 7 3" xfId="921"/>
    <cellStyle name="20% - Accent1 7 3 2" xfId="7097"/>
    <cellStyle name="20% - Accent1 7 3 2 2" xfId="13493"/>
    <cellStyle name="20% - Accent1 7 3 2 2 2" xfId="24607"/>
    <cellStyle name="20% - Accent1 7 3 2 3" xfId="19166"/>
    <cellStyle name="20% - Accent1 7 3 3" xfId="10639"/>
    <cellStyle name="20% - Accent1 7 3 3 2" xfId="22046"/>
    <cellStyle name="20% - Accent1 7 3 4" xfId="16428"/>
    <cellStyle name="20% - Accent1 7 4" xfId="2053"/>
    <cellStyle name="20% - Accent1 7 4 2" xfId="7098"/>
    <cellStyle name="20% - Accent1 7 4 2 2" xfId="13494"/>
    <cellStyle name="20% - Accent1 7 4 2 2 2" xfId="24608"/>
    <cellStyle name="20% - Accent1 7 4 2 3" xfId="19167"/>
    <cellStyle name="20% - Accent1 7 4 3" xfId="11177"/>
    <cellStyle name="20% - Accent1 7 4 3 2" xfId="22334"/>
    <cellStyle name="20% - Accent1 7 4 4" xfId="16757"/>
    <cellStyle name="20% - Accent1 7 5" xfId="2593"/>
    <cellStyle name="20% - Accent1 7 5 2" xfId="7099"/>
    <cellStyle name="20% - Accent1 7 5 2 2" xfId="13495"/>
    <cellStyle name="20% - Accent1 7 5 2 2 2" xfId="24609"/>
    <cellStyle name="20% - Accent1 7 5 2 3" xfId="19168"/>
    <cellStyle name="20% - Accent1 7 5 3" xfId="11429"/>
    <cellStyle name="20% - Accent1 7 5 3 2" xfId="22549"/>
    <cellStyle name="20% - Accent1 7 5 4" xfId="16976"/>
    <cellStyle name="20% - Accent1 7 6" xfId="3053"/>
    <cellStyle name="20% - Accent1 7 6 2" xfId="7100"/>
    <cellStyle name="20% - Accent1 7 6 2 2" xfId="13496"/>
    <cellStyle name="20% - Accent1 7 6 2 2 2" xfId="24610"/>
    <cellStyle name="20% - Accent1 7 6 2 3" xfId="19169"/>
    <cellStyle name="20% - Accent1 7 6 3" xfId="11594"/>
    <cellStyle name="20% - Accent1 7 6 3 2" xfId="22708"/>
    <cellStyle name="20% - Accent1 7 6 4" xfId="17162"/>
    <cellStyle name="20% - Accent1 7 7" xfId="3412"/>
    <cellStyle name="20% - Accent1 7 7 2" xfId="7101"/>
    <cellStyle name="20% - Accent1 7 7 2 2" xfId="13497"/>
    <cellStyle name="20% - Accent1 7 7 2 2 2" xfId="24611"/>
    <cellStyle name="20% - Accent1 7 7 2 3" xfId="19170"/>
    <cellStyle name="20% - Accent1 7 7 3" xfId="11691"/>
    <cellStyle name="20% - Accent1 7 7 3 2" xfId="22805"/>
    <cellStyle name="20% - Accent1 7 7 4" xfId="17286"/>
    <cellStyle name="20% - Accent1 7 8" xfId="3744"/>
    <cellStyle name="20% - Accent1 7 8 2" xfId="7102"/>
    <cellStyle name="20% - Accent1 7 8 2 2" xfId="13498"/>
    <cellStyle name="20% - Accent1 7 8 2 2 2" xfId="24612"/>
    <cellStyle name="20% - Accent1 7 8 2 3" xfId="19171"/>
    <cellStyle name="20% - Accent1 7 8 3" xfId="11805"/>
    <cellStyle name="20% - Accent1 7 8 3 2" xfId="22919"/>
    <cellStyle name="20% - Accent1 7 8 4" xfId="17448"/>
    <cellStyle name="20% - Accent1 7 9" xfId="4247"/>
    <cellStyle name="20% - Accent1 7 9 2" xfId="7103"/>
    <cellStyle name="20% - Accent1 7 9 2 2" xfId="13499"/>
    <cellStyle name="20% - Accent1 7 9 2 2 2" xfId="24613"/>
    <cellStyle name="20% - Accent1 7 9 2 3" xfId="19172"/>
    <cellStyle name="20% - Accent1 7 9 3" xfId="12017"/>
    <cellStyle name="20% - Accent1 7 9 3 2" xfId="23131"/>
    <cellStyle name="20% - Accent1 7 9 4" xfId="17740"/>
    <cellStyle name="20% - Accent1 7_WAST 1112 040512 WG Submission" xfId="64"/>
    <cellStyle name="20% - Accent1 8" xfId="65"/>
    <cellStyle name="20% - Accent1 8 10" xfId="5326"/>
    <cellStyle name="20% - Accent1 8 10 2" xfId="7105"/>
    <cellStyle name="20% - Accent1 8 10 2 2" xfId="13501"/>
    <cellStyle name="20% - Accent1 8 10 2 2 2" xfId="24615"/>
    <cellStyle name="20% - Accent1 8 10 2 3" xfId="19174"/>
    <cellStyle name="20% - Accent1 8 10 3" xfId="12476"/>
    <cellStyle name="20% - Accent1 8 10 3 2" xfId="23590"/>
    <cellStyle name="20% - Accent1 8 10 4" xfId="18222"/>
    <cellStyle name="20% - Accent1 8 11" xfId="5791"/>
    <cellStyle name="20% - Accent1 8 11 2" xfId="7106"/>
    <cellStyle name="20% - Accent1 8 11 2 2" xfId="13502"/>
    <cellStyle name="20% - Accent1 8 11 2 2 2" xfId="24616"/>
    <cellStyle name="20% - Accent1 8 11 2 3" xfId="19175"/>
    <cellStyle name="20% - Accent1 8 11 3" xfId="12680"/>
    <cellStyle name="20% - Accent1 8 11 3 2" xfId="23794"/>
    <cellStyle name="20% - Accent1 8 11 4" xfId="18449"/>
    <cellStyle name="20% - Accent1 8 12" xfId="6333"/>
    <cellStyle name="20% - Accent1 8 12 2" xfId="7107"/>
    <cellStyle name="20% - Accent1 8 12 2 2" xfId="13503"/>
    <cellStyle name="20% - Accent1 8 12 2 2 2" xfId="24617"/>
    <cellStyle name="20% - Accent1 8 12 2 3" xfId="19176"/>
    <cellStyle name="20% - Accent1 8 12 3" xfId="13016"/>
    <cellStyle name="20% - Accent1 8 12 3 2" xfId="24130"/>
    <cellStyle name="20% - Accent1 8 12 4" xfId="18747"/>
    <cellStyle name="20% - Accent1 8 13" xfId="7104"/>
    <cellStyle name="20% - Accent1 8 13 2" xfId="13500"/>
    <cellStyle name="20% - Accent1 8 13 2 2" xfId="24614"/>
    <cellStyle name="20% - Accent1 8 13 3" xfId="19173"/>
    <cellStyle name="20% - Accent1 8 14" xfId="9873"/>
    <cellStyle name="20% - Accent1 8 14 2" xfId="16020"/>
    <cellStyle name="20% - Accent1 8 14 2 2" xfId="27134"/>
    <cellStyle name="20% - Accent1 8 14 3" xfId="21551"/>
    <cellStyle name="20% - Accent1 8 15" xfId="9995"/>
    <cellStyle name="20% - Accent1 8 15 2" xfId="21673"/>
    <cellStyle name="20% - Accent1 8 16" xfId="16161"/>
    <cellStyle name="20% - Accent1 8 2" xfId="922"/>
    <cellStyle name="20% - Accent1 8 2 10" xfId="16429"/>
    <cellStyle name="20% - Accent1 8 2 2" xfId="3882"/>
    <cellStyle name="20% - Accent1 8 2 2 2" xfId="7109"/>
    <cellStyle name="20% - Accent1 8 2 2 2 2" xfId="13505"/>
    <cellStyle name="20% - Accent1 8 2 2 2 2 2" xfId="24619"/>
    <cellStyle name="20% - Accent1 8 2 2 2 3" xfId="19178"/>
    <cellStyle name="20% - Accent1 8 2 2 3" xfId="10640"/>
    <cellStyle name="20% - Accent1 8 2 2 3 2" xfId="22047"/>
    <cellStyle name="20% - Accent1 8 2 2 4" xfId="17575"/>
    <cellStyle name="20% - Accent1 8 2 3" xfId="5077"/>
    <cellStyle name="20% - Accent1 8 2 3 2" xfId="7110"/>
    <cellStyle name="20% - Accent1 8 2 3 2 2" xfId="13506"/>
    <cellStyle name="20% - Accent1 8 2 3 2 2 2" xfId="24620"/>
    <cellStyle name="20% - Accent1 8 2 3 2 3" xfId="19179"/>
    <cellStyle name="20% - Accent1 8 2 3 3" xfId="12300"/>
    <cellStyle name="20% - Accent1 8 2 3 3 2" xfId="23414"/>
    <cellStyle name="20% - Accent1 8 2 3 4" xfId="18046"/>
    <cellStyle name="20% - Accent1 8 2 4" xfId="5553"/>
    <cellStyle name="20% - Accent1 8 2 4 2" xfId="7111"/>
    <cellStyle name="20% - Accent1 8 2 4 2 2" xfId="13507"/>
    <cellStyle name="20% - Accent1 8 2 4 2 2 2" xfId="24621"/>
    <cellStyle name="20% - Accent1 8 2 4 2 3" xfId="19180"/>
    <cellStyle name="20% - Accent1 8 2 4 3" xfId="12509"/>
    <cellStyle name="20% - Accent1 8 2 4 3 2" xfId="23623"/>
    <cellStyle name="20% - Accent1 8 2 4 4" xfId="18278"/>
    <cellStyle name="20% - Accent1 8 2 5" xfId="5907"/>
    <cellStyle name="20% - Accent1 8 2 5 2" xfId="7112"/>
    <cellStyle name="20% - Accent1 8 2 5 2 2" xfId="13508"/>
    <cellStyle name="20% - Accent1 8 2 5 2 2 2" xfId="24622"/>
    <cellStyle name="20% - Accent1 8 2 5 2 3" xfId="19181"/>
    <cellStyle name="20% - Accent1 8 2 5 3" xfId="12707"/>
    <cellStyle name="20% - Accent1 8 2 5 3 2" xfId="23821"/>
    <cellStyle name="20% - Accent1 8 2 5 4" xfId="18499"/>
    <cellStyle name="20% - Accent1 8 2 6" xfId="6193"/>
    <cellStyle name="20% - Accent1 8 2 6 2" xfId="7113"/>
    <cellStyle name="20% - Accent1 8 2 6 2 2" xfId="13509"/>
    <cellStyle name="20% - Accent1 8 2 6 2 2 2" xfId="24623"/>
    <cellStyle name="20% - Accent1 8 2 6 2 3" xfId="19182"/>
    <cellStyle name="20% - Accent1 8 2 6 3" xfId="12894"/>
    <cellStyle name="20% - Accent1 8 2 6 3 2" xfId="24008"/>
    <cellStyle name="20% - Accent1 8 2 6 4" xfId="18625"/>
    <cellStyle name="20% - Accent1 8 2 7" xfId="6801"/>
    <cellStyle name="20% - Accent1 8 2 7 2" xfId="7114"/>
    <cellStyle name="20% - Accent1 8 2 7 2 2" xfId="13510"/>
    <cellStyle name="20% - Accent1 8 2 7 2 2 2" xfId="24624"/>
    <cellStyle name="20% - Accent1 8 2 7 2 3" xfId="19183"/>
    <cellStyle name="20% - Accent1 8 2 7 3" xfId="13200"/>
    <cellStyle name="20% - Accent1 8 2 7 3 2" xfId="24314"/>
    <cellStyle name="20% - Accent1 8 2 7 4" xfId="18870"/>
    <cellStyle name="20% - Accent1 8 2 8" xfId="7108"/>
    <cellStyle name="20% - Accent1 8 2 8 2" xfId="13504"/>
    <cellStyle name="20% - Accent1 8 2 8 2 2" xfId="24618"/>
    <cellStyle name="20% - Accent1 8 2 8 3" xfId="19177"/>
    <cellStyle name="20% - Accent1 8 2 9" xfId="10140"/>
    <cellStyle name="20% - Accent1 8 2 9 2" xfId="21801"/>
    <cellStyle name="20% - Accent1 8 3" xfId="2054"/>
    <cellStyle name="20% - Accent1 8 3 2" xfId="7115"/>
    <cellStyle name="20% - Accent1 8 3 2 2" xfId="13511"/>
    <cellStyle name="20% - Accent1 8 3 2 2 2" xfId="24625"/>
    <cellStyle name="20% - Accent1 8 3 2 3" xfId="19184"/>
    <cellStyle name="20% - Accent1 8 3 3" xfId="11178"/>
    <cellStyle name="20% - Accent1 8 3 3 2" xfId="22335"/>
    <cellStyle name="20% - Accent1 8 3 4" xfId="16758"/>
    <cellStyle name="20% - Accent1 8 4" xfId="2592"/>
    <cellStyle name="20% - Accent1 8 4 2" xfId="7116"/>
    <cellStyle name="20% - Accent1 8 4 2 2" xfId="13512"/>
    <cellStyle name="20% - Accent1 8 4 2 2 2" xfId="24626"/>
    <cellStyle name="20% - Accent1 8 4 2 3" xfId="19185"/>
    <cellStyle name="20% - Accent1 8 4 3" xfId="11428"/>
    <cellStyle name="20% - Accent1 8 4 3 2" xfId="22548"/>
    <cellStyle name="20% - Accent1 8 4 4" xfId="16975"/>
    <cellStyle name="20% - Accent1 8 5" xfId="3052"/>
    <cellStyle name="20% - Accent1 8 5 2" xfId="7117"/>
    <cellStyle name="20% - Accent1 8 5 2 2" xfId="13513"/>
    <cellStyle name="20% - Accent1 8 5 2 2 2" xfId="24627"/>
    <cellStyle name="20% - Accent1 8 5 2 3" xfId="19186"/>
    <cellStyle name="20% - Accent1 8 5 3" xfId="11593"/>
    <cellStyle name="20% - Accent1 8 5 3 2" xfId="22707"/>
    <cellStyle name="20% - Accent1 8 5 4" xfId="17161"/>
    <cellStyle name="20% - Accent1 8 6" xfId="3411"/>
    <cellStyle name="20% - Accent1 8 6 2" xfId="7118"/>
    <cellStyle name="20% - Accent1 8 6 2 2" xfId="13514"/>
    <cellStyle name="20% - Accent1 8 6 2 2 2" xfId="24628"/>
    <cellStyle name="20% - Accent1 8 6 2 3" xfId="19187"/>
    <cellStyle name="20% - Accent1 8 6 3" xfId="11690"/>
    <cellStyle name="20% - Accent1 8 6 3 2" xfId="22804"/>
    <cellStyle name="20% - Accent1 8 6 4" xfId="17285"/>
    <cellStyle name="20% - Accent1 8 7" xfId="3745"/>
    <cellStyle name="20% - Accent1 8 7 2" xfId="7119"/>
    <cellStyle name="20% - Accent1 8 7 2 2" xfId="13515"/>
    <cellStyle name="20% - Accent1 8 7 2 2 2" xfId="24629"/>
    <cellStyle name="20% - Accent1 8 7 2 3" xfId="19188"/>
    <cellStyle name="20% - Accent1 8 7 3" xfId="11806"/>
    <cellStyle name="20% - Accent1 8 7 3 2" xfId="22920"/>
    <cellStyle name="20% - Accent1 8 7 4" xfId="17449"/>
    <cellStyle name="20% - Accent1 8 8" xfId="4248"/>
    <cellStyle name="20% - Accent1 8 8 2" xfId="7120"/>
    <cellStyle name="20% - Accent1 8 8 2 2" xfId="13516"/>
    <cellStyle name="20% - Accent1 8 8 2 2 2" xfId="24630"/>
    <cellStyle name="20% - Accent1 8 8 2 3" xfId="19189"/>
    <cellStyle name="20% - Accent1 8 8 3" xfId="12018"/>
    <cellStyle name="20% - Accent1 8 8 3 2" xfId="23132"/>
    <cellStyle name="20% - Accent1 8 8 4" xfId="17741"/>
    <cellStyle name="20% - Accent1 8 9" xfId="4769"/>
    <cellStyle name="20% - Accent1 8 9 2" xfId="7121"/>
    <cellStyle name="20% - Accent1 8 9 2 2" xfId="13517"/>
    <cellStyle name="20% - Accent1 8 9 2 2 2" xfId="24631"/>
    <cellStyle name="20% - Accent1 8 9 2 3" xfId="19190"/>
    <cellStyle name="20% - Accent1 8 9 3" xfId="12230"/>
    <cellStyle name="20% - Accent1 8 9 3 2" xfId="23344"/>
    <cellStyle name="20% - Accent1 8 9 4" xfId="17953"/>
    <cellStyle name="20% - Accent1 9" xfId="66"/>
    <cellStyle name="20% - Accent1 9 10" xfId="5325"/>
    <cellStyle name="20% - Accent1 9 10 2" xfId="7123"/>
    <cellStyle name="20% - Accent1 9 10 2 2" xfId="13519"/>
    <cellStyle name="20% - Accent1 9 10 2 2 2" xfId="24633"/>
    <cellStyle name="20% - Accent1 9 10 2 3" xfId="19192"/>
    <cellStyle name="20% - Accent1 9 10 3" xfId="12475"/>
    <cellStyle name="20% - Accent1 9 10 3 2" xfId="23589"/>
    <cellStyle name="20% - Accent1 9 10 4" xfId="18221"/>
    <cellStyle name="20% - Accent1 9 11" xfId="5790"/>
    <cellStyle name="20% - Accent1 9 11 2" xfId="7124"/>
    <cellStyle name="20% - Accent1 9 11 2 2" xfId="13520"/>
    <cellStyle name="20% - Accent1 9 11 2 2 2" xfId="24634"/>
    <cellStyle name="20% - Accent1 9 11 2 3" xfId="19193"/>
    <cellStyle name="20% - Accent1 9 11 3" xfId="12679"/>
    <cellStyle name="20% - Accent1 9 11 3 2" xfId="23793"/>
    <cellStyle name="20% - Accent1 9 11 4" xfId="18448"/>
    <cellStyle name="20% - Accent1 9 12" xfId="6334"/>
    <cellStyle name="20% - Accent1 9 12 2" xfId="7125"/>
    <cellStyle name="20% - Accent1 9 12 2 2" xfId="13521"/>
    <cellStyle name="20% - Accent1 9 12 2 2 2" xfId="24635"/>
    <cellStyle name="20% - Accent1 9 12 2 3" xfId="19194"/>
    <cellStyle name="20% - Accent1 9 12 3" xfId="13017"/>
    <cellStyle name="20% - Accent1 9 12 3 2" xfId="24131"/>
    <cellStyle name="20% - Accent1 9 12 4" xfId="18748"/>
    <cellStyle name="20% - Accent1 9 13" xfId="7122"/>
    <cellStyle name="20% - Accent1 9 13 2" xfId="13518"/>
    <cellStyle name="20% - Accent1 9 13 2 2" xfId="24632"/>
    <cellStyle name="20% - Accent1 9 13 3" xfId="19191"/>
    <cellStyle name="20% - Accent1 9 14" xfId="9874"/>
    <cellStyle name="20% - Accent1 9 14 2" xfId="16021"/>
    <cellStyle name="20% - Accent1 9 14 2 2" xfId="27135"/>
    <cellStyle name="20% - Accent1 9 14 3" xfId="21552"/>
    <cellStyle name="20% - Accent1 9 15" xfId="9996"/>
    <cellStyle name="20% - Accent1 9 15 2" xfId="21674"/>
    <cellStyle name="20% - Accent1 9 16" xfId="16162"/>
    <cellStyle name="20% - Accent1 9 2" xfId="923"/>
    <cellStyle name="20% - Accent1 9 2 10" xfId="16430"/>
    <cellStyle name="20% - Accent1 9 2 2" xfId="3883"/>
    <cellStyle name="20% - Accent1 9 2 2 2" xfId="7127"/>
    <cellStyle name="20% - Accent1 9 2 2 2 2" xfId="13523"/>
    <cellStyle name="20% - Accent1 9 2 2 2 2 2" xfId="24637"/>
    <cellStyle name="20% - Accent1 9 2 2 2 3" xfId="19196"/>
    <cellStyle name="20% - Accent1 9 2 2 3" xfId="10641"/>
    <cellStyle name="20% - Accent1 9 2 2 3 2" xfId="22048"/>
    <cellStyle name="20% - Accent1 9 2 2 4" xfId="17576"/>
    <cellStyle name="20% - Accent1 9 2 3" xfId="5078"/>
    <cellStyle name="20% - Accent1 9 2 3 2" xfId="7128"/>
    <cellStyle name="20% - Accent1 9 2 3 2 2" xfId="13524"/>
    <cellStyle name="20% - Accent1 9 2 3 2 2 2" xfId="24638"/>
    <cellStyle name="20% - Accent1 9 2 3 2 3" xfId="19197"/>
    <cellStyle name="20% - Accent1 9 2 3 3" xfId="12301"/>
    <cellStyle name="20% - Accent1 9 2 3 3 2" xfId="23415"/>
    <cellStyle name="20% - Accent1 9 2 3 4" xfId="18047"/>
    <cellStyle name="20% - Accent1 9 2 4" xfId="5554"/>
    <cellStyle name="20% - Accent1 9 2 4 2" xfId="7129"/>
    <cellStyle name="20% - Accent1 9 2 4 2 2" xfId="13525"/>
    <cellStyle name="20% - Accent1 9 2 4 2 2 2" xfId="24639"/>
    <cellStyle name="20% - Accent1 9 2 4 2 3" xfId="19198"/>
    <cellStyle name="20% - Accent1 9 2 4 3" xfId="12510"/>
    <cellStyle name="20% - Accent1 9 2 4 3 2" xfId="23624"/>
    <cellStyle name="20% - Accent1 9 2 4 4" xfId="18279"/>
    <cellStyle name="20% - Accent1 9 2 5" xfId="5908"/>
    <cellStyle name="20% - Accent1 9 2 5 2" xfId="7130"/>
    <cellStyle name="20% - Accent1 9 2 5 2 2" xfId="13526"/>
    <cellStyle name="20% - Accent1 9 2 5 2 2 2" xfId="24640"/>
    <cellStyle name="20% - Accent1 9 2 5 2 3" xfId="19199"/>
    <cellStyle name="20% - Accent1 9 2 5 3" xfId="12708"/>
    <cellStyle name="20% - Accent1 9 2 5 3 2" xfId="23822"/>
    <cellStyle name="20% - Accent1 9 2 5 4" xfId="18500"/>
    <cellStyle name="20% - Accent1 9 2 6" xfId="6194"/>
    <cellStyle name="20% - Accent1 9 2 6 2" xfId="7131"/>
    <cellStyle name="20% - Accent1 9 2 6 2 2" xfId="13527"/>
    <cellStyle name="20% - Accent1 9 2 6 2 2 2" xfId="24641"/>
    <cellStyle name="20% - Accent1 9 2 6 2 3" xfId="19200"/>
    <cellStyle name="20% - Accent1 9 2 6 3" xfId="12895"/>
    <cellStyle name="20% - Accent1 9 2 6 3 2" xfId="24009"/>
    <cellStyle name="20% - Accent1 9 2 6 4" xfId="18626"/>
    <cellStyle name="20% - Accent1 9 2 7" xfId="6802"/>
    <cellStyle name="20% - Accent1 9 2 7 2" xfId="7132"/>
    <cellStyle name="20% - Accent1 9 2 7 2 2" xfId="13528"/>
    <cellStyle name="20% - Accent1 9 2 7 2 2 2" xfId="24642"/>
    <cellStyle name="20% - Accent1 9 2 7 2 3" xfId="19201"/>
    <cellStyle name="20% - Accent1 9 2 7 3" xfId="13201"/>
    <cellStyle name="20% - Accent1 9 2 7 3 2" xfId="24315"/>
    <cellStyle name="20% - Accent1 9 2 7 4" xfId="18871"/>
    <cellStyle name="20% - Accent1 9 2 8" xfId="7126"/>
    <cellStyle name="20% - Accent1 9 2 8 2" xfId="13522"/>
    <cellStyle name="20% - Accent1 9 2 8 2 2" xfId="24636"/>
    <cellStyle name="20% - Accent1 9 2 8 3" xfId="19195"/>
    <cellStyle name="20% - Accent1 9 2 9" xfId="10141"/>
    <cellStyle name="20% - Accent1 9 2 9 2" xfId="21802"/>
    <cellStyle name="20% - Accent1 9 3" xfId="2055"/>
    <cellStyle name="20% - Accent1 9 3 2" xfId="7133"/>
    <cellStyle name="20% - Accent1 9 3 2 2" xfId="13529"/>
    <cellStyle name="20% - Accent1 9 3 2 2 2" xfId="24643"/>
    <cellStyle name="20% - Accent1 9 3 2 3" xfId="19202"/>
    <cellStyle name="20% - Accent1 9 3 3" xfId="11179"/>
    <cellStyle name="20% - Accent1 9 3 3 2" xfId="22336"/>
    <cellStyle name="20% - Accent1 9 3 4" xfId="16759"/>
    <cellStyle name="20% - Accent1 9 4" xfId="2591"/>
    <cellStyle name="20% - Accent1 9 4 2" xfId="7134"/>
    <cellStyle name="20% - Accent1 9 4 2 2" xfId="13530"/>
    <cellStyle name="20% - Accent1 9 4 2 2 2" xfId="24644"/>
    <cellStyle name="20% - Accent1 9 4 2 3" xfId="19203"/>
    <cellStyle name="20% - Accent1 9 4 3" xfId="11427"/>
    <cellStyle name="20% - Accent1 9 4 3 2" xfId="22547"/>
    <cellStyle name="20% - Accent1 9 4 4" xfId="16974"/>
    <cellStyle name="20% - Accent1 9 5" xfId="3051"/>
    <cellStyle name="20% - Accent1 9 5 2" xfId="7135"/>
    <cellStyle name="20% - Accent1 9 5 2 2" xfId="13531"/>
    <cellStyle name="20% - Accent1 9 5 2 2 2" xfId="24645"/>
    <cellStyle name="20% - Accent1 9 5 2 3" xfId="19204"/>
    <cellStyle name="20% - Accent1 9 5 3" xfId="11592"/>
    <cellStyle name="20% - Accent1 9 5 3 2" xfId="22706"/>
    <cellStyle name="20% - Accent1 9 5 4" xfId="17160"/>
    <cellStyle name="20% - Accent1 9 6" xfId="3410"/>
    <cellStyle name="20% - Accent1 9 6 2" xfId="7136"/>
    <cellStyle name="20% - Accent1 9 6 2 2" xfId="13532"/>
    <cellStyle name="20% - Accent1 9 6 2 2 2" xfId="24646"/>
    <cellStyle name="20% - Accent1 9 6 2 3" xfId="19205"/>
    <cellStyle name="20% - Accent1 9 6 3" xfId="11689"/>
    <cellStyle name="20% - Accent1 9 6 3 2" xfId="22803"/>
    <cellStyle name="20% - Accent1 9 6 4" xfId="17284"/>
    <cellStyle name="20% - Accent1 9 7" xfId="3746"/>
    <cellStyle name="20% - Accent1 9 7 2" xfId="7137"/>
    <cellStyle name="20% - Accent1 9 7 2 2" xfId="13533"/>
    <cellStyle name="20% - Accent1 9 7 2 2 2" xfId="24647"/>
    <cellStyle name="20% - Accent1 9 7 2 3" xfId="19206"/>
    <cellStyle name="20% - Accent1 9 7 3" xfId="11807"/>
    <cellStyle name="20% - Accent1 9 7 3 2" xfId="22921"/>
    <cellStyle name="20% - Accent1 9 7 4" xfId="17450"/>
    <cellStyle name="20% - Accent1 9 8" xfId="4249"/>
    <cellStyle name="20% - Accent1 9 8 2" xfId="7138"/>
    <cellStyle name="20% - Accent1 9 8 2 2" xfId="13534"/>
    <cellStyle name="20% - Accent1 9 8 2 2 2" xfId="24648"/>
    <cellStyle name="20% - Accent1 9 8 2 3" xfId="19207"/>
    <cellStyle name="20% - Accent1 9 8 3" xfId="12019"/>
    <cellStyle name="20% - Accent1 9 8 3 2" xfId="23133"/>
    <cellStyle name="20% - Accent1 9 8 4" xfId="17742"/>
    <cellStyle name="20% - Accent1 9 9" xfId="4768"/>
    <cellStyle name="20% - Accent1 9 9 2" xfId="7139"/>
    <cellStyle name="20% - Accent1 9 9 2 2" xfId="13535"/>
    <cellStyle name="20% - Accent1 9 9 2 2 2" xfId="24649"/>
    <cellStyle name="20% - Accent1 9 9 2 3" xfId="19208"/>
    <cellStyle name="20% - Accent1 9 9 3" xfId="12229"/>
    <cellStyle name="20% - Accent1 9 9 3 2" xfId="23343"/>
    <cellStyle name="20% - Accent1 9 9 4" xfId="17952"/>
    <cellStyle name="20% - Accent2 10" xfId="67"/>
    <cellStyle name="20% - Accent2 10 10" xfId="5323"/>
    <cellStyle name="20% - Accent2 10 10 2" xfId="7141"/>
    <cellStyle name="20% - Accent2 10 10 2 2" xfId="13537"/>
    <cellStyle name="20% - Accent2 10 10 2 2 2" xfId="24651"/>
    <cellStyle name="20% - Accent2 10 10 2 3" xfId="19210"/>
    <cellStyle name="20% - Accent2 10 10 3" xfId="12474"/>
    <cellStyle name="20% - Accent2 10 10 3 2" xfId="23588"/>
    <cellStyle name="20% - Accent2 10 10 4" xfId="18220"/>
    <cellStyle name="20% - Accent2 10 11" xfId="5788"/>
    <cellStyle name="20% - Accent2 10 11 2" xfId="7142"/>
    <cellStyle name="20% - Accent2 10 11 2 2" xfId="13538"/>
    <cellStyle name="20% - Accent2 10 11 2 2 2" xfId="24652"/>
    <cellStyle name="20% - Accent2 10 11 2 3" xfId="19211"/>
    <cellStyle name="20% - Accent2 10 11 3" xfId="12678"/>
    <cellStyle name="20% - Accent2 10 11 3 2" xfId="23792"/>
    <cellStyle name="20% - Accent2 10 11 4" xfId="18447"/>
    <cellStyle name="20% - Accent2 10 12" xfId="6336"/>
    <cellStyle name="20% - Accent2 10 12 2" xfId="7143"/>
    <cellStyle name="20% - Accent2 10 12 2 2" xfId="13539"/>
    <cellStyle name="20% - Accent2 10 12 2 2 2" xfId="24653"/>
    <cellStyle name="20% - Accent2 10 12 2 3" xfId="19212"/>
    <cellStyle name="20% - Accent2 10 12 3" xfId="13018"/>
    <cellStyle name="20% - Accent2 10 12 3 2" xfId="24132"/>
    <cellStyle name="20% - Accent2 10 12 4" xfId="18749"/>
    <cellStyle name="20% - Accent2 10 13" xfId="7140"/>
    <cellStyle name="20% - Accent2 10 13 2" xfId="13536"/>
    <cellStyle name="20% - Accent2 10 13 2 2" xfId="24650"/>
    <cellStyle name="20% - Accent2 10 13 3" xfId="19209"/>
    <cellStyle name="20% - Accent2 10 14" xfId="9875"/>
    <cellStyle name="20% - Accent2 10 14 2" xfId="16022"/>
    <cellStyle name="20% - Accent2 10 14 2 2" xfId="27136"/>
    <cellStyle name="20% - Accent2 10 14 3" xfId="21553"/>
    <cellStyle name="20% - Accent2 10 15" xfId="9997"/>
    <cellStyle name="20% - Accent2 10 15 2" xfId="21675"/>
    <cellStyle name="20% - Accent2 10 16" xfId="16163"/>
    <cellStyle name="20% - Accent2 10 2" xfId="925"/>
    <cellStyle name="20% - Accent2 10 2 10" xfId="16431"/>
    <cellStyle name="20% - Accent2 10 2 2" xfId="3884"/>
    <cellStyle name="20% - Accent2 10 2 2 2" xfId="7145"/>
    <cellStyle name="20% - Accent2 10 2 2 2 2" xfId="13541"/>
    <cellStyle name="20% - Accent2 10 2 2 2 2 2" xfId="24655"/>
    <cellStyle name="20% - Accent2 10 2 2 2 3" xfId="19214"/>
    <cellStyle name="20% - Accent2 10 2 2 3" xfId="10643"/>
    <cellStyle name="20% - Accent2 10 2 2 3 2" xfId="22049"/>
    <cellStyle name="20% - Accent2 10 2 2 4" xfId="17577"/>
    <cellStyle name="20% - Accent2 10 2 3" xfId="5079"/>
    <cellStyle name="20% - Accent2 10 2 3 2" xfId="7146"/>
    <cellStyle name="20% - Accent2 10 2 3 2 2" xfId="13542"/>
    <cellStyle name="20% - Accent2 10 2 3 2 2 2" xfId="24656"/>
    <cellStyle name="20% - Accent2 10 2 3 2 3" xfId="19215"/>
    <cellStyle name="20% - Accent2 10 2 3 3" xfId="12302"/>
    <cellStyle name="20% - Accent2 10 2 3 3 2" xfId="23416"/>
    <cellStyle name="20% - Accent2 10 2 3 4" xfId="18048"/>
    <cellStyle name="20% - Accent2 10 2 4" xfId="5555"/>
    <cellStyle name="20% - Accent2 10 2 4 2" xfId="7147"/>
    <cellStyle name="20% - Accent2 10 2 4 2 2" xfId="13543"/>
    <cellStyle name="20% - Accent2 10 2 4 2 2 2" xfId="24657"/>
    <cellStyle name="20% - Accent2 10 2 4 2 3" xfId="19216"/>
    <cellStyle name="20% - Accent2 10 2 4 3" xfId="12511"/>
    <cellStyle name="20% - Accent2 10 2 4 3 2" xfId="23625"/>
    <cellStyle name="20% - Accent2 10 2 4 4" xfId="18280"/>
    <cellStyle name="20% - Accent2 10 2 5" xfId="5909"/>
    <cellStyle name="20% - Accent2 10 2 5 2" xfId="7148"/>
    <cellStyle name="20% - Accent2 10 2 5 2 2" xfId="13544"/>
    <cellStyle name="20% - Accent2 10 2 5 2 2 2" xfId="24658"/>
    <cellStyle name="20% - Accent2 10 2 5 2 3" xfId="19217"/>
    <cellStyle name="20% - Accent2 10 2 5 3" xfId="12709"/>
    <cellStyle name="20% - Accent2 10 2 5 3 2" xfId="23823"/>
    <cellStyle name="20% - Accent2 10 2 5 4" xfId="18501"/>
    <cellStyle name="20% - Accent2 10 2 6" xfId="6195"/>
    <cellStyle name="20% - Accent2 10 2 6 2" xfId="7149"/>
    <cellStyle name="20% - Accent2 10 2 6 2 2" xfId="13545"/>
    <cellStyle name="20% - Accent2 10 2 6 2 2 2" xfId="24659"/>
    <cellStyle name="20% - Accent2 10 2 6 2 3" xfId="19218"/>
    <cellStyle name="20% - Accent2 10 2 6 3" xfId="12896"/>
    <cellStyle name="20% - Accent2 10 2 6 3 2" xfId="24010"/>
    <cellStyle name="20% - Accent2 10 2 6 4" xfId="18627"/>
    <cellStyle name="20% - Accent2 10 2 7" xfId="6803"/>
    <cellStyle name="20% - Accent2 10 2 7 2" xfId="7150"/>
    <cellStyle name="20% - Accent2 10 2 7 2 2" xfId="13546"/>
    <cellStyle name="20% - Accent2 10 2 7 2 2 2" xfId="24660"/>
    <cellStyle name="20% - Accent2 10 2 7 2 3" xfId="19219"/>
    <cellStyle name="20% - Accent2 10 2 7 3" xfId="13202"/>
    <cellStyle name="20% - Accent2 10 2 7 3 2" xfId="24316"/>
    <cellStyle name="20% - Accent2 10 2 7 4" xfId="18872"/>
    <cellStyle name="20% - Accent2 10 2 8" xfId="7144"/>
    <cellStyle name="20% - Accent2 10 2 8 2" xfId="13540"/>
    <cellStyle name="20% - Accent2 10 2 8 2 2" xfId="24654"/>
    <cellStyle name="20% - Accent2 10 2 8 3" xfId="19213"/>
    <cellStyle name="20% - Accent2 10 2 9" xfId="10142"/>
    <cellStyle name="20% - Accent2 10 2 9 2" xfId="21803"/>
    <cellStyle name="20% - Accent2 10 3" xfId="2057"/>
    <cellStyle name="20% - Accent2 10 3 2" xfId="7151"/>
    <cellStyle name="20% - Accent2 10 3 2 2" xfId="13547"/>
    <cellStyle name="20% - Accent2 10 3 2 2 2" xfId="24661"/>
    <cellStyle name="20% - Accent2 10 3 2 3" xfId="19220"/>
    <cellStyle name="20% - Accent2 10 3 3" xfId="11180"/>
    <cellStyle name="20% - Accent2 10 3 3 2" xfId="22337"/>
    <cellStyle name="20% - Accent2 10 3 4" xfId="16760"/>
    <cellStyle name="20% - Accent2 10 4" xfId="2589"/>
    <cellStyle name="20% - Accent2 10 4 2" xfId="7152"/>
    <cellStyle name="20% - Accent2 10 4 2 2" xfId="13548"/>
    <cellStyle name="20% - Accent2 10 4 2 2 2" xfId="24662"/>
    <cellStyle name="20% - Accent2 10 4 2 3" xfId="19221"/>
    <cellStyle name="20% - Accent2 10 4 3" xfId="11426"/>
    <cellStyle name="20% - Accent2 10 4 3 2" xfId="22546"/>
    <cellStyle name="20% - Accent2 10 4 4" xfId="16973"/>
    <cellStyle name="20% - Accent2 10 5" xfId="3049"/>
    <cellStyle name="20% - Accent2 10 5 2" xfId="7153"/>
    <cellStyle name="20% - Accent2 10 5 2 2" xfId="13549"/>
    <cellStyle name="20% - Accent2 10 5 2 2 2" xfId="24663"/>
    <cellStyle name="20% - Accent2 10 5 2 3" xfId="19222"/>
    <cellStyle name="20% - Accent2 10 5 3" xfId="11591"/>
    <cellStyle name="20% - Accent2 10 5 3 2" xfId="22705"/>
    <cellStyle name="20% - Accent2 10 5 4" xfId="17159"/>
    <cellStyle name="20% - Accent2 10 6" xfId="3408"/>
    <cellStyle name="20% - Accent2 10 6 2" xfId="7154"/>
    <cellStyle name="20% - Accent2 10 6 2 2" xfId="13550"/>
    <cellStyle name="20% - Accent2 10 6 2 2 2" xfId="24664"/>
    <cellStyle name="20% - Accent2 10 6 2 3" xfId="19223"/>
    <cellStyle name="20% - Accent2 10 6 3" xfId="11688"/>
    <cellStyle name="20% - Accent2 10 6 3 2" xfId="22802"/>
    <cellStyle name="20% - Accent2 10 6 4" xfId="17283"/>
    <cellStyle name="20% - Accent2 10 7" xfId="3747"/>
    <cellStyle name="20% - Accent2 10 7 2" xfId="7155"/>
    <cellStyle name="20% - Accent2 10 7 2 2" xfId="13551"/>
    <cellStyle name="20% - Accent2 10 7 2 2 2" xfId="24665"/>
    <cellStyle name="20% - Accent2 10 7 2 3" xfId="19224"/>
    <cellStyle name="20% - Accent2 10 7 3" xfId="11808"/>
    <cellStyle name="20% - Accent2 10 7 3 2" xfId="22922"/>
    <cellStyle name="20% - Accent2 10 7 4" xfId="17451"/>
    <cellStyle name="20% - Accent2 10 8" xfId="4251"/>
    <cellStyle name="20% - Accent2 10 8 2" xfId="7156"/>
    <cellStyle name="20% - Accent2 10 8 2 2" xfId="13552"/>
    <cellStyle name="20% - Accent2 10 8 2 2 2" xfId="24666"/>
    <cellStyle name="20% - Accent2 10 8 2 3" xfId="19225"/>
    <cellStyle name="20% - Accent2 10 8 3" xfId="12020"/>
    <cellStyle name="20% - Accent2 10 8 3 2" xfId="23134"/>
    <cellStyle name="20% - Accent2 10 8 4" xfId="17743"/>
    <cellStyle name="20% - Accent2 10 9" xfId="4766"/>
    <cellStyle name="20% - Accent2 10 9 2" xfId="7157"/>
    <cellStyle name="20% - Accent2 10 9 2 2" xfId="13553"/>
    <cellStyle name="20% - Accent2 10 9 2 2 2" xfId="24667"/>
    <cellStyle name="20% - Accent2 10 9 2 3" xfId="19226"/>
    <cellStyle name="20% - Accent2 10 9 3" xfId="12228"/>
    <cellStyle name="20% - Accent2 10 9 3 2" xfId="23342"/>
    <cellStyle name="20% - Accent2 10 9 4" xfId="17951"/>
    <cellStyle name="20% - Accent2 11" xfId="68"/>
    <cellStyle name="20% - Accent2 11 10" xfId="5322"/>
    <cellStyle name="20% - Accent2 11 10 2" xfId="7159"/>
    <cellStyle name="20% - Accent2 11 10 2 2" xfId="13555"/>
    <cellStyle name="20% - Accent2 11 10 2 2 2" xfId="24669"/>
    <cellStyle name="20% - Accent2 11 10 2 3" xfId="19228"/>
    <cellStyle name="20% - Accent2 11 10 3" xfId="12473"/>
    <cellStyle name="20% - Accent2 11 10 3 2" xfId="23587"/>
    <cellStyle name="20% - Accent2 11 10 4" xfId="18219"/>
    <cellStyle name="20% - Accent2 11 11" xfId="5787"/>
    <cellStyle name="20% - Accent2 11 11 2" xfId="7160"/>
    <cellStyle name="20% - Accent2 11 11 2 2" xfId="13556"/>
    <cellStyle name="20% - Accent2 11 11 2 2 2" xfId="24670"/>
    <cellStyle name="20% - Accent2 11 11 2 3" xfId="19229"/>
    <cellStyle name="20% - Accent2 11 11 3" xfId="12677"/>
    <cellStyle name="20% - Accent2 11 11 3 2" xfId="23791"/>
    <cellStyle name="20% - Accent2 11 11 4" xfId="18446"/>
    <cellStyle name="20% - Accent2 11 12" xfId="6337"/>
    <cellStyle name="20% - Accent2 11 12 2" xfId="7161"/>
    <cellStyle name="20% - Accent2 11 12 2 2" xfId="13557"/>
    <cellStyle name="20% - Accent2 11 12 2 2 2" xfId="24671"/>
    <cellStyle name="20% - Accent2 11 12 2 3" xfId="19230"/>
    <cellStyle name="20% - Accent2 11 12 3" xfId="13019"/>
    <cellStyle name="20% - Accent2 11 12 3 2" xfId="24133"/>
    <cellStyle name="20% - Accent2 11 12 4" xfId="18750"/>
    <cellStyle name="20% - Accent2 11 13" xfId="7158"/>
    <cellStyle name="20% - Accent2 11 13 2" xfId="13554"/>
    <cellStyle name="20% - Accent2 11 13 2 2" xfId="24668"/>
    <cellStyle name="20% - Accent2 11 13 3" xfId="19227"/>
    <cellStyle name="20% - Accent2 11 14" xfId="9876"/>
    <cellStyle name="20% - Accent2 11 14 2" xfId="16023"/>
    <cellStyle name="20% - Accent2 11 14 2 2" xfId="27137"/>
    <cellStyle name="20% - Accent2 11 14 3" xfId="21554"/>
    <cellStyle name="20% - Accent2 11 15" xfId="9998"/>
    <cellStyle name="20% - Accent2 11 15 2" xfId="21676"/>
    <cellStyle name="20% - Accent2 11 16" xfId="16164"/>
    <cellStyle name="20% - Accent2 11 2" xfId="926"/>
    <cellStyle name="20% - Accent2 11 2 10" xfId="16432"/>
    <cellStyle name="20% - Accent2 11 2 2" xfId="3885"/>
    <cellStyle name="20% - Accent2 11 2 2 2" xfId="7163"/>
    <cellStyle name="20% - Accent2 11 2 2 2 2" xfId="13559"/>
    <cellStyle name="20% - Accent2 11 2 2 2 2 2" xfId="24673"/>
    <cellStyle name="20% - Accent2 11 2 2 2 3" xfId="19232"/>
    <cellStyle name="20% - Accent2 11 2 2 3" xfId="10644"/>
    <cellStyle name="20% - Accent2 11 2 2 3 2" xfId="22050"/>
    <cellStyle name="20% - Accent2 11 2 2 4" xfId="17578"/>
    <cellStyle name="20% - Accent2 11 2 3" xfId="5080"/>
    <cellStyle name="20% - Accent2 11 2 3 2" xfId="7164"/>
    <cellStyle name="20% - Accent2 11 2 3 2 2" xfId="13560"/>
    <cellStyle name="20% - Accent2 11 2 3 2 2 2" xfId="24674"/>
    <cellStyle name="20% - Accent2 11 2 3 2 3" xfId="19233"/>
    <cellStyle name="20% - Accent2 11 2 3 3" xfId="12303"/>
    <cellStyle name="20% - Accent2 11 2 3 3 2" xfId="23417"/>
    <cellStyle name="20% - Accent2 11 2 3 4" xfId="18049"/>
    <cellStyle name="20% - Accent2 11 2 4" xfId="5556"/>
    <cellStyle name="20% - Accent2 11 2 4 2" xfId="7165"/>
    <cellStyle name="20% - Accent2 11 2 4 2 2" xfId="13561"/>
    <cellStyle name="20% - Accent2 11 2 4 2 2 2" xfId="24675"/>
    <cellStyle name="20% - Accent2 11 2 4 2 3" xfId="19234"/>
    <cellStyle name="20% - Accent2 11 2 4 3" xfId="12512"/>
    <cellStyle name="20% - Accent2 11 2 4 3 2" xfId="23626"/>
    <cellStyle name="20% - Accent2 11 2 4 4" xfId="18281"/>
    <cellStyle name="20% - Accent2 11 2 5" xfId="5910"/>
    <cellStyle name="20% - Accent2 11 2 5 2" xfId="7166"/>
    <cellStyle name="20% - Accent2 11 2 5 2 2" xfId="13562"/>
    <cellStyle name="20% - Accent2 11 2 5 2 2 2" xfId="24676"/>
    <cellStyle name="20% - Accent2 11 2 5 2 3" xfId="19235"/>
    <cellStyle name="20% - Accent2 11 2 5 3" xfId="12710"/>
    <cellStyle name="20% - Accent2 11 2 5 3 2" xfId="23824"/>
    <cellStyle name="20% - Accent2 11 2 5 4" xfId="18502"/>
    <cellStyle name="20% - Accent2 11 2 6" xfId="6196"/>
    <cellStyle name="20% - Accent2 11 2 6 2" xfId="7167"/>
    <cellStyle name="20% - Accent2 11 2 6 2 2" xfId="13563"/>
    <cellStyle name="20% - Accent2 11 2 6 2 2 2" xfId="24677"/>
    <cellStyle name="20% - Accent2 11 2 6 2 3" xfId="19236"/>
    <cellStyle name="20% - Accent2 11 2 6 3" xfId="12897"/>
    <cellStyle name="20% - Accent2 11 2 6 3 2" xfId="24011"/>
    <cellStyle name="20% - Accent2 11 2 6 4" xfId="18628"/>
    <cellStyle name="20% - Accent2 11 2 7" xfId="6804"/>
    <cellStyle name="20% - Accent2 11 2 7 2" xfId="7168"/>
    <cellStyle name="20% - Accent2 11 2 7 2 2" xfId="13564"/>
    <cellStyle name="20% - Accent2 11 2 7 2 2 2" xfId="24678"/>
    <cellStyle name="20% - Accent2 11 2 7 2 3" xfId="19237"/>
    <cellStyle name="20% - Accent2 11 2 7 3" xfId="13203"/>
    <cellStyle name="20% - Accent2 11 2 7 3 2" xfId="24317"/>
    <cellStyle name="20% - Accent2 11 2 7 4" xfId="18873"/>
    <cellStyle name="20% - Accent2 11 2 8" xfId="7162"/>
    <cellStyle name="20% - Accent2 11 2 8 2" xfId="13558"/>
    <cellStyle name="20% - Accent2 11 2 8 2 2" xfId="24672"/>
    <cellStyle name="20% - Accent2 11 2 8 3" xfId="19231"/>
    <cellStyle name="20% - Accent2 11 2 9" xfId="10143"/>
    <cellStyle name="20% - Accent2 11 2 9 2" xfId="21804"/>
    <cellStyle name="20% - Accent2 11 3" xfId="2058"/>
    <cellStyle name="20% - Accent2 11 3 2" xfId="7169"/>
    <cellStyle name="20% - Accent2 11 3 2 2" xfId="13565"/>
    <cellStyle name="20% - Accent2 11 3 2 2 2" xfId="24679"/>
    <cellStyle name="20% - Accent2 11 3 2 3" xfId="19238"/>
    <cellStyle name="20% - Accent2 11 3 3" xfId="11181"/>
    <cellStyle name="20% - Accent2 11 3 3 2" xfId="22338"/>
    <cellStyle name="20% - Accent2 11 3 4" xfId="16761"/>
    <cellStyle name="20% - Accent2 11 4" xfId="2588"/>
    <cellStyle name="20% - Accent2 11 4 2" xfId="7170"/>
    <cellStyle name="20% - Accent2 11 4 2 2" xfId="13566"/>
    <cellStyle name="20% - Accent2 11 4 2 2 2" xfId="24680"/>
    <cellStyle name="20% - Accent2 11 4 2 3" xfId="19239"/>
    <cellStyle name="20% - Accent2 11 4 3" xfId="11425"/>
    <cellStyle name="20% - Accent2 11 4 3 2" xfId="22545"/>
    <cellStyle name="20% - Accent2 11 4 4" xfId="16972"/>
    <cellStyle name="20% - Accent2 11 5" xfId="3048"/>
    <cellStyle name="20% - Accent2 11 5 2" xfId="7171"/>
    <cellStyle name="20% - Accent2 11 5 2 2" xfId="13567"/>
    <cellStyle name="20% - Accent2 11 5 2 2 2" xfId="24681"/>
    <cellStyle name="20% - Accent2 11 5 2 3" xfId="19240"/>
    <cellStyle name="20% - Accent2 11 5 3" xfId="11590"/>
    <cellStyle name="20% - Accent2 11 5 3 2" xfId="22704"/>
    <cellStyle name="20% - Accent2 11 5 4" xfId="17158"/>
    <cellStyle name="20% - Accent2 11 6" xfId="3407"/>
    <cellStyle name="20% - Accent2 11 6 2" xfId="7172"/>
    <cellStyle name="20% - Accent2 11 6 2 2" xfId="13568"/>
    <cellStyle name="20% - Accent2 11 6 2 2 2" xfId="24682"/>
    <cellStyle name="20% - Accent2 11 6 2 3" xfId="19241"/>
    <cellStyle name="20% - Accent2 11 6 3" xfId="11687"/>
    <cellStyle name="20% - Accent2 11 6 3 2" xfId="22801"/>
    <cellStyle name="20% - Accent2 11 6 4" xfId="17282"/>
    <cellStyle name="20% - Accent2 11 7" xfId="3748"/>
    <cellStyle name="20% - Accent2 11 7 2" xfId="7173"/>
    <cellStyle name="20% - Accent2 11 7 2 2" xfId="13569"/>
    <cellStyle name="20% - Accent2 11 7 2 2 2" xfId="24683"/>
    <cellStyle name="20% - Accent2 11 7 2 3" xfId="19242"/>
    <cellStyle name="20% - Accent2 11 7 3" xfId="11809"/>
    <cellStyle name="20% - Accent2 11 7 3 2" xfId="22923"/>
    <cellStyle name="20% - Accent2 11 7 4" xfId="17452"/>
    <cellStyle name="20% - Accent2 11 8" xfId="4252"/>
    <cellStyle name="20% - Accent2 11 8 2" xfId="7174"/>
    <cellStyle name="20% - Accent2 11 8 2 2" xfId="13570"/>
    <cellStyle name="20% - Accent2 11 8 2 2 2" xfId="24684"/>
    <cellStyle name="20% - Accent2 11 8 2 3" xfId="19243"/>
    <cellStyle name="20% - Accent2 11 8 3" xfId="12021"/>
    <cellStyle name="20% - Accent2 11 8 3 2" xfId="23135"/>
    <cellStyle name="20% - Accent2 11 8 4" xfId="17744"/>
    <cellStyle name="20% - Accent2 11 9" xfId="4765"/>
    <cellStyle name="20% - Accent2 11 9 2" xfId="7175"/>
    <cellStyle name="20% - Accent2 11 9 2 2" xfId="13571"/>
    <cellStyle name="20% - Accent2 11 9 2 2 2" xfId="24685"/>
    <cellStyle name="20% - Accent2 11 9 2 3" xfId="19244"/>
    <cellStyle name="20% - Accent2 11 9 3" xfId="12227"/>
    <cellStyle name="20% - Accent2 11 9 3 2" xfId="23341"/>
    <cellStyle name="20% - Accent2 11 9 4" xfId="17950"/>
    <cellStyle name="20% - Accent2 12" xfId="69"/>
    <cellStyle name="20% - Accent2 12 10" xfId="5321"/>
    <cellStyle name="20% - Accent2 12 10 2" xfId="7177"/>
    <cellStyle name="20% - Accent2 12 10 2 2" xfId="13573"/>
    <cellStyle name="20% - Accent2 12 10 2 2 2" xfId="24687"/>
    <cellStyle name="20% - Accent2 12 10 2 3" xfId="19246"/>
    <cellStyle name="20% - Accent2 12 10 3" xfId="12472"/>
    <cellStyle name="20% - Accent2 12 10 3 2" xfId="23586"/>
    <cellStyle name="20% - Accent2 12 10 4" xfId="18218"/>
    <cellStyle name="20% - Accent2 12 11" xfId="5786"/>
    <cellStyle name="20% - Accent2 12 11 2" xfId="7178"/>
    <cellStyle name="20% - Accent2 12 11 2 2" xfId="13574"/>
    <cellStyle name="20% - Accent2 12 11 2 2 2" xfId="24688"/>
    <cellStyle name="20% - Accent2 12 11 2 3" xfId="19247"/>
    <cellStyle name="20% - Accent2 12 11 3" xfId="12676"/>
    <cellStyle name="20% - Accent2 12 11 3 2" xfId="23790"/>
    <cellStyle name="20% - Accent2 12 11 4" xfId="18445"/>
    <cellStyle name="20% - Accent2 12 12" xfId="6338"/>
    <cellStyle name="20% - Accent2 12 12 2" xfId="7179"/>
    <cellStyle name="20% - Accent2 12 12 2 2" xfId="13575"/>
    <cellStyle name="20% - Accent2 12 12 2 2 2" xfId="24689"/>
    <cellStyle name="20% - Accent2 12 12 2 3" xfId="19248"/>
    <cellStyle name="20% - Accent2 12 12 3" xfId="13020"/>
    <cellStyle name="20% - Accent2 12 12 3 2" xfId="24134"/>
    <cellStyle name="20% - Accent2 12 12 4" xfId="18751"/>
    <cellStyle name="20% - Accent2 12 13" xfId="7176"/>
    <cellStyle name="20% - Accent2 12 13 2" xfId="13572"/>
    <cellStyle name="20% - Accent2 12 13 2 2" xfId="24686"/>
    <cellStyle name="20% - Accent2 12 13 3" xfId="19245"/>
    <cellStyle name="20% - Accent2 12 14" xfId="9877"/>
    <cellStyle name="20% - Accent2 12 14 2" xfId="16024"/>
    <cellStyle name="20% - Accent2 12 14 2 2" xfId="27138"/>
    <cellStyle name="20% - Accent2 12 14 3" xfId="21555"/>
    <cellStyle name="20% - Accent2 12 15" xfId="9999"/>
    <cellStyle name="20% - Accent2 12 15 2" xfId="21677"/>
    <cellStyle name="20% - Accent2 12 16" xfId="16165"/>
    <cellStyle name="20% - Accent2 12 2" xfId="927"/>
    <cellStyle name="20% - Accent2 12 2 10" xfId="16433"/>
    <cellStyle name="20% - Accent2 12 2 2" xfId="3886"/>
    <cellStyle name="20% - Accent2 12 2 2 2" xfId="7181"/>
    <cellStyle name="20% - Accent2 12 2 2 2 2" xfId="13577"/>
    <cellStyle name="20% - Accent2 12 2 2 2 2 2" xfId="24691"/>
    <cellStyle name="20% - Accent2 12 2 2 2 3" xfId="19250"/>
    <cellStyle name="20% - Accent2 12 2 2 3" xfId="10645"/>
    <cellStyle name="20% - Accent2 12 2 2 3 2" xfId="22051"/>
    <cellStyle name="20% - Accent2 12 2 2 4" xfId="17579"/>
    <cellStyle name="20% - Accent2 12 2 3" xfId="5081"/>
    <cellStyle name="20% - Accent2 12 2 3 2" xfId="7182"/>
    <cellStyle name="20% - Accent2 12 2 3 2 2" xfId="13578"/>
    <cellStyle name="20% - Accent2 12 2 3 2 2 2" xfId="24692"/>
    <cellStyle name="20% - Accent2 12 2 3 2 3" xfId="19251"/>
    <cellStyle name="20% - Accent2 12 2 3 3" xfId="12304"/>
    <cellStyle name="20% - Accent2 12 2 3 3 2" xfId="23418"/>
    <cellStyle name="20% - Accent2 12 2 3 4" xfId="18050"/>
    <cellStyle name="20% - Accent2 12 2 4" xfId="5557"/>
    <cellStyle name="20% - Accent2 12 2 4 2" xfId="7183"/>
    <cellStyle name="20% - Accent2 12 2 4 2 2" xfId="13579"/>
    <cellStyle name="20% - Accent2 12 2 4 2 2 2" xfId="24693"/>
    <cellStyle name="20% - Accent2 12 2 4 2 3" xfId="19252"/>
    <cellStyle name="20% - Accent2 12 2 4 3" xfId="12513"/>
    <cellStyle name="20% - Accent2 12 2 4 3 2" xfId="23627"/>
    <cellStyle name="20% - Accent2 12 2 4 4" xfId="18282"/>
    <cellStyle name="20% - Accent2 12 2 5" xfId="5911"/>
    <cellStyle name="20% - Accent2 12 2 5 2" xfId="7184"/>
    <cellStyle name="20% - Accent2 12 2 5 2 2" xfId="13580"/>
    <cellStyle name="20% - Accent2 12 2 5 2 2 2" xfId="24694"/>
    <cellStyle name="20% - Accent2 12 2 5 2 3" xfId="19253"/>
    <cellStyle name="20% - Accent2 12 2 5 3" xfId="12711"/>
    <cellStyle name="20% - Accent2 12 2 5 3 2" xfId="23825"/>
    <cellStyle name="20% - Accent2 12 2 5 4" xfId="18503"/>
    <cellStyle name="20% - Accent2 12 2 6" xfId="6197"/>
    <cellStyle name="20% - Accent2 12 2 6 2" xfId="7185"/>
    <cellStyle name="20% - Accent2 12 2 6 2 2" xfId="13581"/>
    <cellStyle name="20% - Accent2 12 2 6 2 2 2" xfId="24695"/>
    <cellStyle name="20% - Accent2 12 2 6 2 3" xfId="19254"/>
    <cellStyle name="20% - Accent2 12 2 6 3" xfId="12898"/>
    <cellStyle name="20% - Accent2 12 2 6 3 2" xfId="24012"/>
    <cellStyle name="20% - Accent2 12 2 6 4" xfId="18629"/>
    <cellStyle name="20% - Accent2 12 2 7" xfId="6805"/>
    <cellStyle name="20% - Accent2 12 2 7 2" xfId="7186"/>
    <cellStyle name="20% - Accent2 12 2 7 2 2" xfId="13582"/>
    <cellStyle name="20% - Accent2 12 2 7 2 2 2" xfId="24696"/>
    <cellStyle name="20% - Accent2 12 2 7 2 3" xfId="19255"/>
    <cellStyle name="20% - Accent2 12 2 7 3" xfId="13204"/>
    <cellStyle name="20% - Accent2 12 2 7 3 2" xfId="24318"/>
    <cellStyle name="20% - Accent2 12 2 7 4" xfId="18874"/>
    <cellStyle name="20% - Accent2 12 2 8" xfId="7180"/>
    <cellStyle name="20% - Accent2 12 2 8 2" xfId="13576"/>
    <cellStyle name="20% - Accent2 12 2 8 2 2" xfId="24690"/>
    <cellStyle name="20% - Accent2 12 2 8 3" xfId="19249"/>
    <cellStyle name="20% - Accent2 12 2 9" xfId="10144"/>
    <cellStyle name="20% - Accent2 12 2 9 2" xfId="21805"/>
    <cellStyle name="20% - Accent2 12 3" xfId="2059"/>
    <cellStyle name="20% - Accent2 12 3 2" xfId="7187"/>
    <cellStyle name="20% - Accent2 12 3 2 2" xfId="13583"/>
    <cellStyle name="20% - Accent2 12 3 2 2 2" xfId="24697"/>
    <cellStyle name="20% - Accent2 12 3 2 3" xfId="19256"/>
    <cellStyle name="20% - Accent2 12 3 3" xfId="11182"/>
    <cellStyle name="20% - Accent2 12 3 3 2" xfId="22339"/>
    <cellStyle name="20% - Accent2 12 3 4" xfId="16762"/>
    <cellStyle name="20% - Accent2 12 4" xfId="2587"/>
    <cellStyle name="20% - Accent2 12 4 2" xfId="7188"/>
    <cellStyle name="20% - Accent2 12 4 2 2" xfId="13584"/>
    <cellStyle name="20% - Accent2 12 4 2 2 2" xfId="24698"/>
    <cellStyle name="20% - Accent2 12 4 2 3" xfId="19257"/>
    <cellStyle name="20% - Accent2 12 4 3" xfId="11424"/>
    <cellStyle name="20% - Accent2 12 4 3 2" xfId="22544"/>
    <cellStyle name="20% - Accent2 12 4 4" xfId="16971"/>
    <cellStyle name="20% - Accent2 12 5" xfId="3047"/>
    <cellStyle name="20% - Accent2 12 5 2" xfId="7189"/>
    <cellStyle name="20% - Accent2 12 5 2 2" xfId="13585"/>
    <cellStyle name="20% - Accent2 12 5 2 2 2" xfId="24699"/>
    <cellStyle name="20% - Accent2 12 5 2 3" xfId="19258"/>
    <cellStyle name="20% - Accent2 12 5 3" xfId="11589"/>
    <cellStyle name="20% - Accent2 12 5 3 2" xfId="22703"/>
    <cellStyle name="20% - Accent2 12 5 4" xfId="17157"/>
    <cellStyle name="20% - Accent2 12 6" xfId="3406"/>
    <cellStyle name="20% - Accent2 12 6 2" xfId="7190"/>
    <cellStyle name="20% - Accent2 12 6 2 2" xfId="13586"/>
    <cellStyle name="20% - Accent2 12 6 2 2 2" xfId="24700"/>
    <cellStyle name="20% - Accent2 12 6 2 3" xfId="19259"/>
    <cellStyle name="20% - Accent2 12 6 3" xfId="11686"/>
    <cellStyle name="20% - Accent2 12 6 3 2" xfId="22800"/>
    <cellStyle name="20% - Accent2 12 6 4" xfId="17281"/>
    <cellStyle name="20% - Accent2 12 7" xfId="3749"/>
    <cellStyle name="20% - Accent2 12 7 2" xfId="7191"/>
    <cellStyle name="20% - Accent2 12 7 2 2" xfId="13587"/>
    <cellStyle name="20% - Accent2 12 7 2 2 2" xfId="24701"/>
    <cellStyle name="20% - Accent2 12 7 2 3" xfId="19260"/>
    <cellStyle name="20% - Accent2 12 7 3" xfId="11810"/>
    <cellStyle name="20% - Accent2 12 7 3 2" xfId="22924"/>
    <cellStyle name="20% - Accent2 12 7 4" xfId="17453"/>
    <cellStyle name="20% - Accent2 12 8" xfId="4253"/>
    <cellStyle name="20% - Accent2 12 8 2" xfId="7192"/>
    <cellStyle name="20% - Accent2 12 8 2 2" xfId="13588"/>
    <cellStyle name="20% - Accent2 12 8 2 2 2" xfId="24702"/>
    <cellStyle name="20% - Accent2 12 8 2 3" xfId="19261"/>
    <cellStyle name="20% - Accent2 12 8 3" xfId="12022"/>
    <cellStyle name="20% - Accent2 12 8 3 2" xfId="23136"/>
    <cellStyle name="20% - Accent2 12 8 4" xfId="17745"/>
    <cellStyle name="20% - Accent2 12 9" xfId="4764"/>
    <cellStyle name="20% - Accent2 12 9 2" xfId="7193"/>
    <cellStyle name="20% - Accent2 12 9 2 2" xfId="13589"/>
    <cellStyle name="20% - Accent2 12 9 2 2 2" xfId="24703"/>
    <cellStyle name="20% - Accent2 12 9 2 3" xfId="19262"/>
    <cellStyle name="20% - Accent2 12 9 3" xfId="12226"/>
    <cellStyle name="20% - Accent2 12 9 3 2" xfId="23340"/>
    <cellStyle name="20% - Accent2 12 9 4" xfId="17949"/>
    <cellStyle name="20% - Accent2 13" xfId="70"/>
    <cellStyle name="20% - Accent2 13 10" xfId="5789"/>
    <cellStyle name="20% - Accent2 13 11" xfId="6335"/>
    <cellStyle name="20% - Accent2 13 12" xfId="7194"/>
    <cellStyle name="20% - Accent2 13 12 2" xfId="13590"/>
    <cellStyle name="20% - Accent2 13 12 2 2" xfId="24704"/>
    <cellStyle name="20% - Accent2 13 12 3" xfId="19263"/>
    <cellStyle name="20% - Accent2 13 13" xfId="16166"/>
    <cellStyle name="20% - Accent2 13 2" xfId="924"/>
    <cellStyle name="20% - Accent2 13 2 2" xfId="10642"/>
    <cellStyle name="20% - Accent2 13 2 3" xfId="10145"/>
    <cellStyle name="20% - Accent2 13 2 3 2" xfId="21806"/>
    <cellStyle name="20% - Accent2 13 3" xfId="2056"/>
    <cellStyle name="20% - Accent2 13 4" xfId="2590"/>
    <cellStyle name="20% - Accent2 13 5" xfId="3050"/>
    <cellStyle name="20% - Accent2 13 6" xfId="3409"/>
    <cellStyle name="20% - Accent2 13 7" xfId="4250"/>
    <cellStyle name="20% - Accent2 13 8" xfId="4767"/>
    <cellStyle name="20% - Accent2 13 9" xfId="5324"/>
    <cellStyle name="20% - Accent2 14" xfId="71"/>
    <cellStyle name="20% - Accent2 14 2" xfId="7195"/>
    <cellStyle name="20% - Accent2 14 2 2" xfId="13591"/>
    <cellStyle name="20% - Accent2 14 2 2 2" xfId="24705"/>
    <cellStyle name="20% - Accent2 14 2 3" xfId="19264"/>
    <cellStyle name="20% - Accent2 14 3" xfId="10146"/>
    <cellStyle name="20% - Accent2 14 3 2" xfId="21807"/>
    <cellStyle name="20% - Accent2 14 4" xfId="16167"/>
    <cellStyle name="20% - Accent2 15" xfId="72"/>
    <cellStyle name="20% - Accent2 15 2" xfId="7196"/>
    <cellStyle name="20% - Accent2 15 2 2" xfId="13592"/>
    <cellStyle name="20% - Accent2 15 2 2 2" xfId="24706"/>
    <cellStyle name="20% - Accent2 15 2 3" xfId="19265"/>
    <cellStyle name="20% - Accent2 15 3" xfId="10147"/>
    <cellStyle name="20% - Accent2 15 3 2" xfId="21808"/>
    <cellStyle name="20% - Accent2 15 4" xfId="16168"/>
    <cellStyle name="20% - Accent2 2" xfId="73"/>
    <cellStyle name="20% - Accent2 2 10" xfId="3405"/>
    <cellStyle name="20% - Accent2 2 11" xfId="4254"/>
    <cellStyle name="20% - Accent2 2 12" xfId="4763"/>
    <cellStyle name="20% - Accent2 2 13" xfId="5320"/>
    <cellStyle name="20% - Accent2 2 14" xfId="5785"/>
    <cellStyle name="20% - Accent2 2 15" xfId="6339"/>
    <cellStyle name="20% - Accent2 2 16" xfId="7197"/>
    <cellStyle name="20% - Accent2 2 16 2" xfId="13593"/>
    <cellStyle name="20% - Accent2 2 16 2 2" xfId="24707"/>
    <cellStyle name="20% - Accent2 2 16 3" xfId="19266"/>
    <cellStyle name="20% - Accent2 2 17" xfId="16169"/>
    <cellStyle name="20% - Accent2 2 18" xfId="29867"/>
    <cellStyle name="20% - Accent2 2 2" xfId="74"/>
    <cellStyle name="20% - Accent2 2 2 10" xfId="5319"/>
    <cellStyle name="20% - Accent2 2 2 10 2" xfId="7199"/>
    <cellStyle name="20% - Accent2 2 2 10 2 2" xfId="13595"/>
    <cellStyle name="20% - Accent2 2 2 10 2 2 2" xfId="24709"/>
    <cellStyle name="20% - Accent2 2 2 10 2 3" xfId="19268"/>
    <cellStyle name="20% - Accent2 2 2 10 3" xfId="12471"/>
    <cellStyle name="20% - Accent2 2 2 10 3 2" xfId="23585"/>
    <cellStyle name="20% - Accent2 2 2 10 4" xfId="18217"/>
    <cellStyle name="20% - Accent2 2 2 11" xfId="5784"/>
    <cellStyle name="20% - Accent2 2 2 11 2" xfId="7200"/>
    <cellStyle name="20% - Accent2 2 2 11 2 2" xfId="13596"/>
    <cellStyle name="20% - Accent2 2 2 11 2 2 2" xfId="24710"/>
    <cellStyle name="20% - Accent2 2 2 11 2 3" xfId="19269"/>
    <cellStyle name="20% - Accent2 2 2 11 3" xfId="12675"/>
    <cellStyle name="20% - Accent2 2 2 11 3 2" xfId="23789"/>
    <cellStyle name="20% - Accent2 2 2 11 4" xfId="18444"/>
    <cellStyle name="20% - Accent2 2 2 12" xfId="6340"/>
    <cellStyle name="20% - Accent2 2 2 12 2" xfId="7201"/>
    <cellStyle name="20% - Accent2 2 2 12 2 2" xfId="13597"/>
    <cellStyle name="20% - Accent2 2 2 12 2 2 2" xfId="24711"/>
    <cellStyle name="20% - Accent2 2 2 12 2 3" xfId="19270"/>
    <cellStyle name="20% - Accent2 2 2 12 3" xfId="13021"/>
    <cellStyle name="20% - Accent2 2 2 12 3 2" xfId="24135"/>
    <cellStyle name="20% - Accent2 2 2 12 4" xfId="18752"/>
    <cellStyle name="20% - Accent2 2 2 13" xfId="7198"/>
    <cellStyle name="20% - Accent2 2 2 13 2" xfId="13594"/>
    <cellStyle name="20% - Accent2 2 2 13 2 2" xfId="24708"/>
    <cellStyle name="20% - Accent2 2 2 13 3" xfId="19267"/>
    <cellStyle name="20% - Accent2 2 2 14" xfId="9878"/>
    <cellStyle name="20% - Accent2 2 2 14 2" xfId="16025"/>
    <cellStyle name="20% - Accent2 2 2 14 2 2" xfId="27139"/>
    <cellStyle name="20% - Accent2 2 2 14 3" xfId="21556"/>
    <cellStyle name="20% - Accent2 2 2 15" xfId="10000"/>
    <cellStyle name="20% - Accent2 2 2 15 2" xfId="21678"/>
    <cellStyle name="20% - Accent2 2 2 16" xfId="16170"/>
    <cellStyle name="20% - Accent2 2 2 2" xfId="929"/>
    <cellStyle name="20% - Accent2 2 2 2 10" xfId="16434"/>
    <cellStyle name="20% - Accent2 2 2 2 2" xfId="3887"/>
    <cellStyle name="20% - Accent2 2 2 2 2 2" xfId="7203"/>
    <cellStyle name="20% - Accent2 2 2 2 2 2 2" xfId="13599"/>
    <cellStyle name="20% - Accent2 2 2 2 2 2 2 2" xfId="24713"/>
    <cellStyle name="20% - Accent2 2 2 2 2 2 3" xfId="19272"/>
    <cellStyle name="20% - Accent2 2 2 2 2 3" xfId="10646"/>
    <cellStyle name="20% - Accent2 2 2 2 2 3 2" xfId="22052"/>
    <cellStyle name="20% - Accent2 2 2 2 2 4" xfId="17580"/>
    <cellStyle name="20% - Accent2 2 2 2 3" xfId="5082"/>
    <cellStyle name="20% - Accent2 2 2 2 3 2" xfId="7204"/>
    <cellStyle name="20% - Accent2 2 2 2 3 2 2" xfId="13600"/>
    <cellStyle name="20% - Accent2 2 2 2 3 2 2 2" xfId="24714"/>
    <cellStyle name="20% - Accent2 2 2 2 3 2 3" xfId="19273"/>
    <cellStyle name="20% - Accent2 2 2 2 3 3" xfId="12305"/>
    <cellStyle name="20% - Accent2 2 2 2 3 3 2" xfId="23419"/>
    <cellStyle name="20% - Accent2 2 2 2 3 4" xfId="18051"/>
    <cellStyle name="20% - Accent2 2 2 2 4" xfId="5558"/>
    <cellStyle name="20% - Accent2 2 2 2 4 2" xfId="7205"/>
    <cellStyle name="20% - Accent2 2 2 2 4 2 2" xfId="13601"/>
    <cellStyle name="20% - Accent2 2 2 2 4 2 2 2" xfId="24715"/>
    <cellStyle name="20% - Accent2 2 2 2 4 2 3" xfId="19274"/>
    <cellStyle name="20% - Accent2 2 2 2 4 3" xfId="12514"/>
    <cellStyle name="20% - Accent2 2 2 2 4 3 2" xfId="23628"/>
    <cellStyle name="20% - Accent2 2 2 2 4 4" xfId="18283"/>
    <cellStyle name="20% - Accent2 2 2 2 5" xfId="5912"/>
    <cellStyle name="20% - Accent2 2 2 2 5 2" xfId="7206"/>
    <cellStyle name="20% - Accent2 2 2 2 5 2 2" xfId="13602"/>
    <cellStyle name="20% - Accent2 2 2 2 5 2 2 2" xfId="24716"/>
    <cellStyle name="20% - Accent2 2 2 2 5 2 3" xfId="19275"/>
    <cellStyle name="20% - Accent2 2 2 2 5 3" xfId="12712"/>
    <cellStyle name="20% - Accent2 2 2 2 5 3 2" xfId="23826"/>
    <cellStyle name="20% - Accent2 2 2 2 5 4" xfId="18504"/>
    <cellStyle name="20% - Accent2 2 2 2 6" xfId="6198"/>
    <cellStyle name="20% - Accent2 2 2 2 6 2" xfId="7207"/>
    <cellStyle name="20% - Accent2 2 2 2 6 2 2" xfId="13603"/>
    <cellStyle name="20% - Accent2 2 2 2 6 2 2 2" xfId="24717"/>
    <cellStyle name="20% - Accent2 2 2 2 6 2 3" xfId="19276"/>
    <cellStyle name="20% - Accent2 2 2 2 6 3" xfId="12899"/>
    <cellStyle name="20% - Accent2 2 2 2 6 3 2" xfId="24013"/>
    <cellStyle name="20% - Accent2 2 2 2 6 4" xfId="18630"/>
    <cellStyle name="20% - Accent2 2 2 2 7" xfId="6806"/>
    <cellStyle name="20% - Accent2 2 2 2 7 2" xfId="7208"/>
    <cellStyle name="20% - Accent2 2 2 2 7 2 2" xfId="13604"/>
    <cellStyle name="20% - Accent2 2 2 2 7 2 2 2" xfId="24718"/>
    <cellStyle name="20% - Accent2 2 2 2 7 2 3" xfId="19277"/>
    <cellStyle name="20% - Accent2 2 2 2 7 3" xfId="13205"/>
    <cellStyle name="20% - Accent2 2 2 2 7 3 2" xfId="24319"/>
    <cellStyle name="20% - Accent2 2 2 2 7 4" xfId="18875"/>
    <cellStyle name="20% - Accent2 2 2 2 8" xfId="7202"/>
    <cellStyle name="20% - Accent2 2 2 2 8 2" xfId="13598"/>
    <cellStyle name="20% - Accent2 2 2 2 8 2 2" xfId="24712"/>
    <cellStyle name="20% - Accent2 2 2 2 8 3" xfId="19271"/>
    <cellStyle name="20% - Accent2 2 2 2 9" xfId="10149"/>
    <cellStyle name="20% - Accent2 2 2 2 9 2" xfId="21810"/>
    <cellStyle name="20% - Accent2 2 2 3" xfId="2061"/>
    <cellStyle name="20% - Accent2 2 2 3 2" xfId="7209"/>
    <cellStyle name="20% - Accent2 2 2 3 2 2" xfId="13605"/>
    <cellStyle name="20% - Accent2 2 2 3 2 2 2" xfId="24719"/>
    <cellStyle name="20% - Accent2 2 2 3 2 3" xfId="19278"/>
    <cellStyle name="20% - Accent2 2 2 3 3" xfId="11183"/>
    <cellStyle name="20% - Accent2 2 2 3 3 2" xfId="22340"/>
    <cellStyle name="20% - Accent2 2 2 3 4" xfId="16763"/>
    <cellStyle name="20% - Accent2 2 2 4" xfId="2585"/>
    <cellStyle name="20% - Accent2 2 2 4 2" xfId="7210"/>
    <cellStyle name="20% - Accent2 2 2 4 2 2" xfId="13606"/>
    <cellStyle name="20% - Accent2 2 2 4 2 2 2" xfId="24720"/>
    <cellStyle name="20% - Accent2 2 2 4 2 3" xfId="19279"/>
    <cellStyle name="20% - Accent2 2 2 4 3" xfId="11423"/>
    <cellStyle name="20% - Accent2 2 2 4 3 2" xfId="22543"/>
    <cellStyle name="20% - Accent2 2 2 4 4" xfId="16970"/>
    <cellStyle name="20% - Accent2 2 2 5" xfId="3045"/>
    <cellStyle name="20% - Accent2 2 2 5 2" xfId="7211"/>
    <cellStyle name="20% - Accent2 2 2 5 2 2" xfId="13607"/>
    <cellStyle name="20% - Accent2 2 2 5 2 2 2" xfId="24721"/>
    <cellStyle name="20% - Accent2 2 2 5 2 3" xfId="19280"/>
    <cellStyle name="20% - Accent2 2 2 5 3" xfId="11588"/>
    <cellStyle name="20% - Accent2 2 2 5 3 2" xfId="22702"/>
    <cellStyle name="20% - Accent2 2 2 5 4" xfId="17156"/>
    <cellStyle name="20% - Accent2 2 2 6" xfId="3404"/>
    <cellStyle name="20% - Accent2 2 2 6 2" xfId="7212"/>
    <cellStyle name="20% - Accent2 2 2 6 2 2" xfId="13608"/>
    <cellStyle name="20% - Accent2 2 2 6 2 2 2" xfId="24722"/>
    <cellStyle name="20% - Accent2 2 2 6 2 3" xfId="19281"/>
    <cellStyle name="20% - Accent2 2 2 6 3" xfId="11685"/>
    <cellStyle name="20% - Accent2 2 2 6 3 2" xfId="22799"/>
    <cellStyle name="20% - Accent2 2 2 6 4" xfId="17280"/>
    <cellStyle name="20% - Accent2 2 2 7" xfId="3750"/>
    <cellStyle name="20% - Accent2 2 2 7 2" xfId="7213"/>
    <cellStyle name="20% - Accent2 2 2 7 2 2" xfId="13609"/>
    <cellStyle name="20% - Accent2 2 2 7 2 2 2" xfId="24723"/>
    <cellStyle name="20% - Accent2 2 2 7 2 3" xfId="19282"/>
    <cellStyle name="20% - Accent2 2 2 7 3" xfId="11811"/>
    <cellStyle name="20% - Accent2 2 2 7 3 2" xfId="22925"/>
    <cellStyle name="20% - Accent2 2 2 7 4" xfId="17454"/>
    <cellStyle name="20% - Accent2 2 2 8" xfId="4255"/>
    <cellStyle name="20% - Accent2 2 2 8 2" xfId="7214"/>
    <cellStyle name="20% - Accent2 2 2 8 2 2" xfId="13610"/>
    <cellStyle name="20% - Accent2 2 2 8 2 2 2" xfId="24724"/>
    <cellStyle name="20% - Accent2 2 2 8 2 3" xfId="19283"/>
    <cellStyle name="20% - Accent2 2 2 8 3" xfId="12023"/>
    <cellStyle name="20% - Accent2 2 2 8 3 2" xfId="23137"/>
    <cellStyle name="20% - Accent2 2 2 8 4" xfId="17746"/>
    <cellStyle name="20% - Accent2 2 2 9" xfId="4762"/>
    <cellStyle name="20% - Accent2 2 2 9 2" xfId="7215"/>
    <cellStyle name="20% - Accent2 2 2 9 2 2" xfId="13611"/>
    <cellStyle name="20% - Accent2 2 2 9 2 2 2" xfId="24725"/>
    <cellStyle name="20% - Accent2 2 2 9 2 3" xfId="19284"/>
    <cellStyle name="20% - Accent2 2 2 9 3" xfId="12225"/>
    <cellStyle name="20% - Accent2 2 2 9 3 2" xfId="23339"/>
    <cellStyle name="20% - Accent2 2 2 9 4" xfId="17948"/>
    <cellStyle name="20% - Accent2 2 3" xfId="75"/>
    <cellStyle name="20% - Accent2 2 3 2" xfId="7216"/>
    <cellStyle name="20% - Accent2 2 3 2 2" xfId="13612"/>
    <cellStyle name="20% - Accent2 2 3 2 2 2" xfId="24726"/>
    <cellStyle name="20% - Accent2 2 3 2 3" xfId="19285"/>
    <cellStyle name="20% - Accent2 2 3 3" xfId="10148"/>
    <cellStyle name="20% - Accent2 2 3 3 2" xfId="21809"/>
    <cellStyle name="20% - Accent2 2 3 4" xfId="16171"/>
    <cellStyle name="20% - Accent2 2 4" xfId="76"/>
    <cellStyle name="20% - Accent2 2 4 2" xfId="7217"/>
    <cellStyle name="20% - Accent2 2 4 2 2" xfId="13613"/>
    <cellStyle name="20% - Accent2 2 4 2 2 2" xfId="24727"/>
    <cellStyle name="20% - Accent2 2 4 2 3" xfId="19286"/>
    <cellStyle name="20% - Accent2 2 4 3" xfId="10150"/>
    <cellStyle name="20% - Accent2 2 4 3 2" xfId="21811"/>
    <cellStyle name="20% - Accent2 2 4 4" xfId="16172"/>
    <cellStyle name="20% - Accent2 2 5" xfId="77"/>
    <cellStyle name="20% - Accent2 2 5 2" xfId="7218"/>
    <cellStyle name="20% - Accent2 2 5 2 2" xfId="13614"/>
    <cellStyle name="20% - Accent2 2 5 2 2 2" xfId="24728"/>
    <cellStyle name="20% - Accent2 2 5 2 3" xfId="19287"/>
    <cellStyle name="20% - Accent2 2 5 3" xfId="10151"/>
    <cellStyle name="20% - Accent2 2 5 3 2" xfId="21812"/>
    <cellStyle name="20% - Accent2 2 5 4" xfId="16173"/>
    <cellStyle name="20% - Accent2 2 6" xfId="928"/>
    <cellStyle name="20% - Accent2 2 7" xfId="2060"/>
    <cellStyle name="20% - Accent2 2 8" xfId="2586"/>
    <cellStyle name="20% - Accent2 2 9" xfId="3046"/>
    <cellStyle name="20% - Accent2 2_WAST 1112 040512 WG Submission" xfId="78"/>
    <cellStyle name="20% - Accent2 3" xfId="79"/>
    <cellStyle name="20% - Accent2 3 10" xfId="5318"/>
    <cellStyle name="20% - Accent2 3 11" xfId="5783"/>
    <cellStyle name="20% - Accent2 3 12" xfId="6341"/>
    <cellStyle name="20% - Accent2 3 2" xfId="80"/>
    <cellStyle name="20% - Accent2 3 2 10" xfId="5317"/>
    <cellStyle name="20% - Accent2 3 2 10 2" xfId="7220"/>
    <cellStyle name="20% - Accent2 3 2 10 2 2" xfId="13616"/>
    <cellStyle name="20% - Accent2 3 2 10 2 2 2" xfId="24730"/>
    <cellStyle name="20% - Accent2 3 2 10 2 3" xfId="19289"/>
    <cellStyle name="20% - Accent2 3 2 10 3" xfId="12470"/>
    <cellStyle name="20% - Accent2 3 2 10 3 2" xfId="23584"/>
    <cellStyle name="20% - Accent2 3 2 10 4" xfId="18216"/>
    <cellStyle name="20% - Accent2 3 2 11" xfId="5782"/>
    <cellStyle name="20% - Accent2 3 2 11 2" xfId="7221"/>
    <cellStyle name="20% - Accent2 3 2 11 2 2" xfId="13617"/>
    <cellStyle name="20% - Accent2 3 2 11 2 2 2" xfId="24731"/>
    <cellStyle name="20% - Accent2 3 2 11 2 3" xfId="19290"/>
    <cellStyle name="20% - Accent2 3 2 11 3" xfId="12674"/>
    <cellStyle name="20% - Accent2 3 2 11 3 2" xfId="23788"/>
    <cellStyle name="20% - Accent2 3 2 11 4" xfId="18443"/>
    <cellStyle name="20% - Accent2 3 2 12" xfId="6342"/>
    <cellStyle name="20% - Accent2 3 2 12 2" xfId="7222"/>
    <cellStyle name="20% - Accent2 3 2 12 2 2" xfId="13618"/>
    <cellStyle name="20% - Accent2 3 2 12 2 2 2" xfId="24732"/>
    <cellStyle name="20% - Accent2 3 2 12 2 3" xfId="19291"/>
    <cellStyle name="20% - Accent2 3 2 12 3" xfId="13022"/>
    <cellStyle name="20% - Accent2 3 2 12 3 2" xfId="24136"/>
    <cellStyle name="20% - Accent2 3 2 12 4" xfId="18753"/>
    <cellStyle name="20% - Accent2 3 2 13" xfId="7219"/>
    <cellStyle name="20% - Accent2 3 2 13 2" xfId="13615"/>
    <cellStyle name="20% - Accent2 3 2 13 2 2" xfId="24729"/>
    <cellStyle name="20% - Accent2 3 2 13 3" xfId="19288"/>
    <cellStyle name="20% - Accent2 3 2 14" xfId="9879"/>
    <cellStyle name="20% - Accent2 3 2 14 2" xfId="16026"/>
    <cellStyle name="20% - Accent2 3 2 14 2 2" xfId="27140"/>
    <cellStyle name="20% - Accent2 3 2 14 3" xfId="21557"/>
    <cellStyle name="20% - Accent2 3 2 15" xfId="10001"/>
    <cellStyle name="20% - Accent2 3 2 15 2" xfId="21679"/>
    <cellStyle name="20% - Accent2 3 2 16" xfId="16174"/>
    <cellStyle name="20% - Accent2 3 2 2" xfId="931"/>
    <cellStyle name="20% - Accent2 3 2 2 10" xfId="16435"/>
    <cellStyle name="20% - Accent2 3 2 2 2" xfId="3888"/>
    <cellStyle name="20% - Accent2 3 2 2 2 2" xfId="7224"/>
    <cellStyle name="20% - Accent2 3 2 2 2 2 2" xfId="13620"/>
    <cellStyle name="20% - Accent2 3 2 2 2 2 2 2" xfId="24734"/>
    <cellStyle name="20% - Accent2 3 2 2 2 2 3" xfId="19293"/>
    <cellStyle name="20% - Accent2 3 2 2 2 3" xfId="10648"/>
    <cellStyle name="20% - Accent2 3 2 2 2 3 2" xfId="22053"/>
    <cellStyle name="20% - Accent2 3 2 2 2 4" xfId="17581"/>
    <cellStyle name="20% - Accent2 3 2 2 3" xfId="5083"/>
    <cellStyle name="20% - Accent2 3 2 2 3 2" xfId="7225"/>
    <cellStyle name="20% - Accent2 3 2 2 3 2 2" xfId="13621"/>
    <cellStyle name="20% - Accent2 3 2 2 3 2 2 2" xfId="24735"/>
    <cellStyle name="20% - Accent2 3 2 2 3 2 3" xfId="19294"/>
    <cellStyle name="20% - Accent2 3 2 2 3 3" xfId="12306"/>
    <cellStyle name="20% - Accent2 3 2 2 3 3 2" xfId="23420"/>
    <cellStyle name="20% - Accent2 3 2 2 3 4" xfId="18052"/>
    <cellStyle name="20% - Accent2 3 2 2 4" xfId="5559"/>
    <cellStyle name="20% - Accent2 3 2 2 4 2" xfId="7226"/>
    <cellStyle name="20% - Accent2 3 2 2 4 2 2" xfId="13622"/>
    <cellStyle name="20% - Accent2 3 2 2 4 2 2 2" xfId="24736"/>
    <cellStyle name="20% - Accent2 3 2 2 4 2 3" xfId="19295"/>
    <cellStyle name="20% - Accent2 3 2 2 4 3" xfId="12515"/>
    <cellStyle name="20% - Accent2 3 2 2 4 3 2" xfId="23629"/>
    <cellStyle name="20% - Accent2 3 2 2 4 4" xfId="18284"/>
    <cellStyle name="20% - Accent2 3 2 2 5" xfId="5913"/>
    <cellStyle name="20% - Accent2 3 2 2 5 2" xfId="7227"/>
    <cellStyle name="20% - Accent2 3 2 2 5 2 2" xfId="13623"/>
    <cellStyle name="20% - Accent2 3 2 2 5 2 2 2" xfId="24737"/>
    <cellStyle name="20% - Accent2 3 2 2 5 2 3" xfId="19296"/>
    <cellStyle name="20% - Accent2 3 2 2 5 3" xfId="12713"/>
    <cellStyle name="20% - Accent2 3 2 2 5 3 2" xfId="23827"/>
    <cellStyle name="20% - Accent2 3 2 2 5 4" xfId="18505"/>
    <cellStyle name="20% - Accent2 3 2 2 6" xfId="6199"/>
    <cellStyle name="20% - Accent2 3 2 2 6 2" xfId="7228"/>
    <cellStyle name="20% - Accent2 3 2 2 6 2 2" xfId="13624"/>
    <cellStyle name="20% - Accent2 3 2 2 6 2 2 2" xfId="24738"/>
    <cellStyle name="20% - Accent2 3 2 2 6 2 3" xfId="19297"/>
    <cellStyle name="20% - Accent2 3 2 2 6 3" xfId="12900"/>
    <cellStyle name="20% - Accent2 3 2 2 6 3 2" xfId="24014"/>
    <cellStyle name="20% - Accent2 3 2 2 6 4" xfId="18631"/>
    <cellStyle name="20% - Accent2 3 2 2 7" xfId="6807"/>
    <cellStyle name="20% - Accent2 3 2 2 7 2" xfId="7229"/>
    <cellStyle name="20% - Accent2 3 2 2 7 2 2" xfId="13625"/>
    <cellStyle name="20% - Accent2 3 2 2 7 2 2 2" xfId="24739"/>
    <cellStyle name="20% - Accent2 3 2 2 7 2 3" xfId="19298"/>
    <cellStyle name="20% - Accent2 3 2 2 7 3" xfId="13206"/>
    <cellStyle name="20% - Accent2 3 2 2 7 3 2" xfId="24320"/>
    <cellStyle name="20% - Accent2 3 2 2 7 4" xfId="18876"/>
    <cellStyle name="20% - Accent2 3 2 2 8" xfId="7223"/>
    <cellStyle name="20% - Accent2 3 2 2 8 2" xfId="13619"/>
    <cellStyle name="20% - Accent2 3 2 2 8 2 2" xfId="24733"/>
    <cellStyle name="20% - Accent2 3 2 2 8 3" xfId="19292"/>
    <cellStyle name="20% - Accent2 3 2 2 9" xfId="10153"/>
    <cellStyle name="20% - Accent2 3 2 2 9 2" xfId="21813"/>
    <cellStyle name="20% - Accent2 3 2 3" xfId="2063"/>
    <cellStyle name="20% - Accent2 3 2 3 2" xfId="7230"/>
    <cellStyle name="20% - Accent2 3 2 3 2 2" xfId="13626"/>
    <cellStyle name="20% - Accent2 3 2 3 2 2 2" xfId="24740"/>
    <cellStyle name="20% - Accent2 3 2 3 2 3" xfId="19299"/>
    <cellStyle name="20% - Accent2 3 2 3 3" xfId="11184"/>
    <cellStyle name="20% - Accent2 3 2 3 3 2" xfId="22341"/>
    <cellStyle name="20% - Accent2 3 2 3 4" xfId="16764"/>
    <cellStyle name="20% - Accent2 3 2 4" xfId="2583"/>
    <cellStyle name="20% - Accent2 3 2 4 2" xfId="7231"/>
    <cellStyle name="20% - Accent2 3 2 4 2 2" xfId="13627"/>
    <cellStyle name="20% - Accent2 3 2 4 2 2 2" xfId="24741"/>
    <cellStyle name="20% - Accent2 3 2 4 2 3" xfId="19300"/>
    <cellStyle name="20% - Accent2 3 2 4 3" xfId="11422"/>
    <cellStyle name="20% - Accent2 3 2 4 3 2" xfId="22542"/>
    <cellStyle name="20% - Accent2 3 2 4 4" xfId="16969"/>
    <cellStyle name="20% - Accent2 3 2 5" xfId="3043"/>
    <cellStyle name="20% - Accent2 3 2 5 2" xfId="7232"/>
    <cellStyle name="20% - Accent2 3 2 5 2 2" xfId="13628"/>
    <cellStyle name="20% - Accent2 3 2 5 2 2 2" xfId="24742"/>
    <cellStyle name="20% - Accent2 3 2 5 2 3" xfId="19301"/>
    <cellStyle name="20% - Accent2 3 2 5 3" xfId="11587"/>
    <cellStyle name="20% - Accent2 3 2 5 3 2" xfId="22701"/>
    <cellStyle name="20% - Accent2 3 2 5 4" xfId="17155"/>
    <cellStyle name="20% - Accent2 3 2 6" xfId="3402"/>
    <cellStyle name="20% - Accent2 3 2 6 2" xfId="7233"/>
    <cellStyle name="20% - Accent2 3 2 6 2 2" xfId="13629"/>
    <cellStyle name="20% - Accent2 3 2 6 2 2 2" xfId="24743"/>
    <cellStyle name="20% - Accent2 3 2 6 2 3" xfId="19302"/>
    <cellStyle name="20% - Accent2 3 2 6 3" xfId="11684"/>
    <cellStyle name="20% - Accent2 3 2 6 3 2" xfId="22798"/>
    <cellStyle name="20% - Accent2 3 2 6 4" xfId="17279"/>
    <cellStyle name="20% - Accent2 3 2 7" xfId="3751"/>
    <cellStyle name="20% - Accent2 3 2 7 2" xfId="7234"/>
    <cellStyle name="20% - Accent2 3 2 7 2 2" xfId="13630"/>
    <cellStyle name="20% - Accent2 3 2 7 2 2 2" xfId="24744"/>
    <cellStyle name="20% - Accent2 3 2 7 2 3" xfId="19303"/>
    <cellStyle name="20% - Accent2 3 2 7 3" xfId="11812"/>
    <cellStyle name="20% - Accent2 3 2 7 3 2" xfId="22926"/>
    <cellStyle name="20% - Accent2 3 2 7 4" xfId="17455"/>
    <cellStyle name="20% - Accent2 3 2 8" xfId="4257"/>
    <cellStyle name="20% - Accent2 3 2 8 2" xfId="7235"/>
    <cellStyle name="20% - Accent2 3 2 8 2 2" xfId="13631"/>
    <cellStyle name="20% - Accent2 3 2 8 2 2 2" xfId="24745"/>
    <cellStyle name="20% - Accent2 3 2 8 2 3" xfId="19304"/>
    <cellStyle name="20% - Accent2 3 2 8 3" xfId="12024"/>
    <cellStyle name="20% - Accent2 3 2 8 3 2" xfId="23138"/>
    <cellStyle name="20% - Accent2 3 2 8 4" xfId="17747"/>
    <cellStyle name="20% - Accent2 3 2 9" xfId="4760"/>
    <cellStyle name="20% - Accent2 3 2 9 2" xfId="7236"/>
    <cellStyle name="20% - Accent2 3 2 9 2 2" xfId="13632"/>
    <cellStyle name="20% - Accent2 3 2 9 2 2 2" xfId="24746"/>
    <cellStyle name="20% - Accent2 3 2 9 2 3" xfId="19305"/>
    <cellStyle name="20% - Accent2 3 2 9 3" xfId="12224"/>
    <cellStyle name="20% - Accent2 3 2 9 3 2" xfId="23338"/>
    <cellStyle name="20% - Accent2 3 2 9 4" xfId="17947"/>
    <cellStyle name="20% - Accent2 3 3" xfId="930"/>
    <cellStyle name="20% - Accent2 3 3 2" xfId="10647"/>
    <cellStyle name="20% - Accent2 3 3 3" xfId="10152"/>
    <cellStyle name="20% - Accent2 3 4" xfId="2062"/>
    <cellStyle name="20% - Accent2 3 5" xfId="2584"/>
    <cellStyle name="20% - Accent2 3 6" xfId="3044"/>
    <cellStyle name="20% - Accent2 3 7" xfId="3403"/>
    <cellStyle name="20% - Accent2 3 8" xfId="4256"/>
    <cellStyle name="20% - Accent2 3 9" xfId="4761"/>
    <cellStyle name="20% - Accent2 3_WAST 1112 040512 WG Submission" xfId="81"/>
    <cellStyle name="20% - Accent2 4" xfId="82"/>
    <cellStyle name="20% - Accent2 4 10" xfId="4759"/>
    <cellStyle name="20% - Accent2 4 10 2" xfId="7237"/>
    <cellStyle name="20% - Accent2 4 10 2 2" xfId="13633"/>
    <cellStyle name="20% - Accent2 4 10 2 2 2" xfId="24747"/>
    <cellStyle name="20% - Accent2 4 10 2 3" xfId="19306"/>
    <cellStyle name="20% - Accent2 4 10 3" xfId="12223"/>
    <cellStyle name="20% - Accent2 4 10 3 2" xfId="23337"/>
    <cellStyle name="20% - Accent2 4 10 4" xfId="17946"/>
    <cellStyle name="20% - Accent2 4 11" xfId="5316"/>
    <cellStyle name="20% - Accent2 4 11 2" xfId="7238"/>
    <cellStyle name="20% - Accent2 4 11 2 2" xfId="13634"/>
    <cellStyle name="20% - Accent2 4 11 2 2 2" xfId="24748"/>
    <cellStyle name="20% - Accent2 4 11 2 3" xfId="19307"/>
    <cellStyle name="20% - Accent2 4 11 3" xfId="12469"/>
    <cellStyle name="20% - Accent2 4 11 3 2" xfId="23583"/>
    <cellStyle name="20% - Accent2 4 11 4" xfId="18215"/>
    <cellStyle name="20% - Accent2 4 12" xfId="5781"/>
    <cellStyle name="20% - Accent2 4 12 2" xfId="7239"/>
    <cellStyle name="20% - Accent2 4 12 2 2" xfId="13635"/>
    <cellStyle name="20% - Accent2 4 12 2 2 2" xfId="24749"/>
    <cellStyle name="20% - Accent2 4 12 2 3" xfId="19308"/>
    <cellStyle name="20% - Accent2 4 12 3" xfId="12673"/>
    <cellStyle name="20% - Accent2 4 12 3 2" xfId="23787"/>
    <cellStyle name="20% - Accent2 4 12 4" xfId="18442"/>
    <cellStyle name="20% - Accent2 4 13" xfId="6343"/>
    <cellStyle name="20% - Accent2 4 13 2" xfId="7240"/>
    <cellStyle name="20% - Accent2 4 13 2 2" xfId="13636"/>
    <cellStyle name="20% - Accent2 4 13 2 2 2" xfId="24750"/>
    <cellStyle name="20% - Accent2 4 13 2 3" xfId="19309"/>
    <cellStyle name="20% - Accent2 4 13 3" xfId="13023"/>
    <cellStyle name="20% - Accent2 4 13 3 2" xfId="24137"/>
    <cellStyle name="20% - Accent2 4 13 4" xfId="18754"/>
    <cellStyle name="20% - Accent2 4 14" xfId="9880"/>
    <cellStyle name="20% - Accent2 4 14 2" xfId="16027"/>
    <cellStyle name="20% - Accent2 4 14 2 2" xfId="27141"/>
    <cellStyle name="20% - Accent2 4 14 3" xfId="21558"/>
    <cellStyle name="20% - Accent2 4 15" xfId="10002"/>
    <cellStyle name="20% - Accent2 4 15 2" xfId="21680"/>
    <cellStyle name="20% - Accent2 4 2" xfId="83"/>
    <cellStyle name="20% - Accent2 4 2 10" xfId="5914"/>
    <cellStyle name="20% - Accent2 4 2 10 2" xfId="7242"/>
    <cellStyle name="20% - Accent2 4 2 10 2 2" xfId="13638"/>
    <cellStyle name="20% - Accent2 4 2 10 2 2 2" xfId="24752"/>
    <cellStyle name="20% - Accent2 4 2 10 2 3" xfId="19311"/>
    <cellStyle name="20% - Accent2 4 2 10 3" xfId="12714"/>
    <cellStyle name="20% - Accent2 4 2 10 3 2" xfId="23828"/>
    <cellStyle name="20% - Accent2 4 2 10 4" xfId="18506"/>
    <cellStyle name="20% - Accent2 4 2 11" xfId="6200"/>
    <cellStyle name="20% - Accent2 4 2 11 2" xfId="7243"/>
    <cellStyle name="20% - Accent2 4 2 11 2 2" xfId="13639"/>
    <cellStyle name="20% - Accent2 4 2 11 2 2 2" xfId="24753"/>
    <cellStyle name="20% - Accent2 4 2 11 2 3" xfId="19312"/>
    <cellStyle name="20% - Accent2 4 2 11 3" xfId="12901"/>
    <cellStyle name="20% - Accent2 4 2 11 3 2" xfId="24015"/>
    <cellStyle name="20% - Accent2 4 2 11 4" xfId="18632"/>
    <cellStyle name="20% - Accent2 4 2 12" xfId="6808"/>
    <cellStyle name="20% - Accent2 4 2 12 2" xfId="7244"/>
    <cellStyle name="20% - Accent2 4 2 12 2 2" xfId="13640"/>
    <cellStyle name="20% - Accent2 4 2 12 2 2 2" xfId="24754"/>
    <cellStyle name="20% - Accent2 4 2 12 2 3" xfId="19313"/>
    <cellStyle name="20% - Accent2 4 2 12 3" xfId="13207"/>
    <cellStyle name="20% - Accent2 4 2 12 3 2" xfId="24321"/>
    <cellStyle name="20% - Accent2 4 2 12 4" xfId="18877"/>
    <cellStyle name="20% - Accent2 4 2 13" xfId="7241"/>
    <cellStyle name="20% - Accent2 4 2 13 2" xfId="13637"/>
    <cellStyle name="20% - Accent2 4 2 13 2 2" xfId="24751"/>
    <cellStyle name="20% - Accent2 4 2 13 3" xfId="19310"/>
    <cellStyle name="20% - Accent2 4 2 14" xfId="10154"/>
    <cellStyle name="20% - Accent2 4 2 15" xfId="16175"/>
    <cellStyle name="20% - Accent2 4 2 2" xfId="1788"/>
    <cellStyle name="20% - Accent2 4 2 2 2" xfId="7245"/>
    <cellStyle name="20% - Accent2 4 2 2 2 2" xfId="11059"/>
    <cellStyle name="20% - Accent2 4 2 2 2 2 2" xfId="22219"/>
    <cellStyle name="20% - Accent2 4 2 2 2 3" xfId="19314"/>
    <cellStyle name="20% - Accent2 4 2 2 3" xfId="10155"/>
    <cellStyle name="20% - Accent2 4 2 2 3 2" xfId="21814"/>
    <cellStyle name="20% - Accent2 4 2 2 4" xfId="16637"/>
    <cellStyle name="20% - Accent2 4 2 3" xfId="2904"/>
    <cellStyle name="20% - Accent2 4 2 3 2" xfId="7246"/>
    <cellStyle name="20% - Accent2 4 2 3 2 2" xfId="13641"/>
    <cellStyle name="20% - Accent2 4 2 3 2 2 2" xfId="24755"/>
    <cellStyle name="20% - Accent2 4 2 3 2 3" xfId="19315"/>
    <cellStyle name="20% - Accent2 4 2 3 3" xfId="11517"/>
    <cellStyle name="20% - Accent2 4 2 3 3 2" xfId="22631"/>
    <cellStyle name="20% - Accent2 4 2 3 4" xfId="17085"/>
    <cellStyle name="20% - Accent2 4 2 4" xfId="3268"/>
    <cellStyle name="20% - Accent2 4 2 4 2" xfId="7247"/>
    <cellStyle name="20% - Accent2 4 2 4 2 2" xfId="13642"/>
    <cellStyle name="20% - Accent2 4 2 4 2 2 2" xfId="24756"/>
    <cellStyle name="20% - Accent2 4 2 4 2 3" xfId="19316"/>
    <cellStyle name="20% - Accent2 4 2 4 3" xfId="11615"/>
    <cellStyle name="20% - Accent2 4 2 4 3 2" xfId="22729"/>
    <cellStyle name="20% - Accent2 4 2 4 4" xfId="17210"/>
    <cellStyle name="20% - Accent2 4 2 5" xfId="3528"/>
    <cellStyle name="20% - Accent2 4 2 5 2" xfId="7248"/>
    <cellStyle name="20% - Accent2 4 2 5 2 2" xfId="13643"/>
    <cellStyle name="20% - Accent2 4 2 5 2 2 2" xfId="24757"/>
    <cellStyle name="20% - Accent2 4 2 5 2 3" xfId="19317"/>
    <cellStyle name="20% - Accent2 4 2 5 3" xfId="11711"/>
    <cellStyle name="20% - Accent2 4 2 5 3 2" xfId="22825"/>
    <cellStyle name="20% - Accent2 4 2 5 4" xfId="17329"/>
    <cellStyle name="20% - Accent2 4 2 6" xfId="3684"/>
    <cellStyle name="20% - Accent2 4 2 6 2" xfId="7249"/>
    <cellStyle name="20% - Accent2 4 2 6 2 2" xfId="13644"/>
    <cellStyle name="20% - Accent2 4 2 6 2 2 2" xfId="24758"/>
    <cellStyle name="20% - Accent2 4 2 6 2 3" xfId="19318"/>
    <cellStyle name="20% - Accent2 4 2 6 3" xfId="11756"/>
    <cellStyle name="20% - Accent2 4 2 6 3 2" xfId="22870"/>
    <cellStyle name="20% - Accent2 4 2 6 4" xfId="17397"/>
    <cellStyle name="20% - Accent2 4 2 7" xfId="3889"/>
    <cellStyle name="20% - Accent2 4 2 7 2" xfId="7250"/>
    <cellStyle name="20% - Accent2 4 2 7 2 2" xfId="13645"/>
    <cellStyle name="20% - Accent2 4 2 7 2 2 2" xfId="24759"/>
    <cellStyle name="20% - Accent2 4 2 7 2 3" xfId="19319"/>
    <cellStyle name="20% - Accent2 4 2 7 3" xfId="11925"/>
    <cellStyle name="20% - Accent2 4 2 7 3 2" xfId="23039"/>
    <cellStyle name="20% - Accent2 4 2 7 4" xfId="17582"/>
    <cellStyle name="20% - Accent2 4 2 8" xfId="5084"/>
    <cellStyle name="20% - Accent2 4 2 8 2" xfId="7251"/>
    <cellStyle name="20% - Accent2 4 2 8 2 2" xfId="13646"/>
    <cellStyle name="20% - Accent2 4 2 8 2 2 2" xfId="24760"/>
    <cellStyle name="20% - Accent2 4 2 8 2 3" xfId="19320"/>
    <cellStyle name="20% - Accent2 4 2 8 3" xfId="12307"/>
    <cellStyle name="20% - Accent2 4 2 8 3 2" xfId="23421"/>
    <cellStyle name="20% - Accent2 4 2 8 4" xfId="18053"/>
    <cellStyle name="20% - Accent2 4 2 9" xfId="5560"/>
    <cellStyle name="20% - Accent2 4 2 9 2" xfId="7252"/>
    <cellStyle name="20% - Accent2 4 2 9 2 2" xfId="13647"/>
    <cellStyle name="20% - Accent2 4 2 9 2 2 2" xfId="24761"/>
    <cellStyle name="20% - Accent2 4 2 9 2 3" xfId="19321"/>
    <cellStyle name="20% - Accent2 4 2 9 3" xfId="12516"/>
    <cellStyle name="20% - Accent2 4 2 9 3 2" xfId="23630"/>
    <cellStyle name="20% - Accent2 4 2 9 4" xfId="18285"/>
    <cellStyle name="20% - Accent2 4 3" xfId="932"/>
    <cellStyle name="20% - Accent2 4 3 2" xfId="7253"/>
    <cellStyle name="20% - Accent2 4 3 2 2" xfId="13648"/>
    <cellStyle name="20% - Accent2 4 3 2 2 2" xfId="24762"/>
    <cellStyle name="20% - Accent2 4 3 2 3" xfId="19322"/>
    <cellStyle name="20% - Accent2 4 3 3" xfId="10649"/>
    <cellStyle name="20% - Accent2 4 3 3 2" xfId="22054"/>
    <cellStyle name="20% - Accent2 4 3 4" xfId="16436"/>
    <cellStyle name="20% - Accent2 4 4" xfId="2064"/>
    <cellStyle name="20% - Accent2 4 4 2" xfId="7254"/>
    <cellStyle name="20% - Accent2 4 4 2 2" xfId="13649"/>
    <cellStyle name="20% - Accent2 4 4 2 2 2" xfId="24763"/>
    <cellStyle name="20% - Accent2 4 4 2 3" xfId="19323"/>
    <cellStyle name="20% - Accent2 4 4 3" xfId="11185"/>
    <cellStyle name="20% - Accent2 4 4 3 2" xfId="22342"/>
    <cellStyle name="20% - Accent2 4 4 4" xfId="16765"/>
    <cellStyle name="20% - Accent2 4 5" xfId="2582"/>
    <cellStyle name="20% - Accent2 4 5 2" xfId="7255"/>
    <cellStyle name="20% - Accent2 4 5 2 2" xfId="13650"/>
    <cellStyle name="20% - Accent2 4 5 2 2 2" xfId="24764"/>
    <cellStyle name="20% - Accent2 4 5 2 3" xfId="19324"/>
    <cellStyle name="20% - Accent2 4 5 3" xfId="11421"/>
    <cellStyle name="20% - Accent2 4 5 3 2" xfId="22541"/>
    <cellStyle name="20% - Accent2 4 5 4" xfId="16968"/>
    <cellStyle name="20% - Accent2 4 6" xfId="3042"/>
    <cellStyle name="20% - Accent2 4 6 2" xfId="7256"/>
    <cellStyle name="20% - Accent2 4 6 2 2" xfId="13651"/>
    <cellStyle name="20% - Accent2 4 6 2 2 2" xfId="24765"/>
    <cellStyle name="20% - Accent2 4 6 2 3" xfId="19325"/>
    <cellStyle name="20% - Accent2 4 6 3" xfId="11586"/>
    <cellStyle name="20% - Accent2 4 6 3 2" xfId="22700"/>
    <cellStyle name="20% - Accent2 4 6 4" xfId="17154"/>
    <cellStyle name="20% - Accent2 4 7" xfId="3401"/>
    <cellStyle name="20% - Accent2 4 7 2" xfId="7257"/>
    <cellStyle name="20% - Accent2 4 7 2 2" xfId="13652"/>
    <cellStyle name="20% - Accent2 4 7 2 2 2" xfId="24766"/>
    <cellStyle name="20% - Accent2 4 7 2 3" xfId="19326"/>
    <cellStyle name="20% - Accent2 4 7 3" xfId="11683"/>
    <cellStyle name="20% - Accent2 4 7 3 2" xfId="22797"/>
    <cellStyle name="20% - Accent2 4 7 4" xfId="17278"/>
    <cellStyle name="20% - Accent2 4 8" xfId="3752"/>
    <cellStyle name="20% - Accent2 4 8 2" xfId="7258"/>
    <cellStyle name="20% - Accent2 4 8 2 2" xfId="13653"/>
    <cellStyle name="20% - Accent2 4 8 2 2 2" xfId="24767"/>
    <cellStyle name="20% - Accent2 4 8 2 3" xfId="19327"/>
    <cellStyle name="20% - Accent2 4 8 3" xfId="11813"/>
    <cellStyle name="20% - Accent2 4 8 3 2" xfId="22927"/>
    <cellStyle name="20% - Accent2 4 8 4" xfId="17456"/>
    <cellStyle name="20% - Accent2 4 9" xfId="4258"/>
    <cellStyle name="20% - Accent2 4 9 2" xfId="7259"/>
    <cellStyle name="20% - Accent2 4 9 2 2" xfId="13654"/>
    <cellStyle name="20% - Accent2 4 9 2 2 2" xfId="24768"/>
    <cellStyle name="20% - Accent2 4 9 2 3" xfId="19328"/>
    <cellStyle name="20% - Accent2 4 9 3" xfId="12025"/>
    <cellStyle name="20% - Accent2 4 9 3 2" xfId="23139"/>
    <cellStyle name="20% - Accent2 4 9 4" xfId="17748"/>
    <cellStyle name="20% - Accent2 4_WAST 1112 040512 WG Submission" xfId="84"/>
    <cellStyle name="20% - Accent2 5" xfId="85"/>
    <cellStyle name="20% - Accent2 5 10" xfId="4758"/>
    <cellStyle name="20% - Accent2 5 10 2" xfId="7260"/>
    <cellStyle name="20% - Accent2 5 10 2 2" xfId="13655"/>
    <cellStyle name="20% - Accent2 5 10 2 2 2" xfId="24769"/>
    <cellStyle name="20% - Accent2 5 10 2 3" xfId="19329"/>
    <cellStyle name="20% - Accent2 5 10 3" xfId="12222"/>
    <cellStyle name="20% - Accent2 5 10 3 2" xfId="23336"/>
    <cellStyle name="20% - Accent2 5 10 4" xfId="17945"/>
    <cellStyle name="20% - Accent2 5 11" xfId="5315"/>
    <cellStyle name="20% - Accent2 5 11 2" xfId="7261"/>
    <cellStyle name="20% - Accent2 5 11 2 2" xfId="13656"/>
    <cellStyle name="20% - Accent2 5 11 2 2 2" xfId="24770"/>
    <cellStyle name="20% - Accent2 5 11 2 3" xfId="19330"/>
    <cellStyle name="20% - Accent2 5 11 3" xfId="12468"/>
    <cellStyle name="20% - Accent2 5 11 3 2" xfId="23582"/>
    <cellStyle name="20% - Accent2 5 11 4" xfId="18214"/>
    <cellStyle name="20% - Accent2 5 12" xfId="5780"/>
    <cellStyle name="20% - Accent2 5 12 2" xfId="7262"/>
    <cellStyle name="20% - Accent2 5 12 2 2" xfId="13657"/>
    <cellStyle name="20% - Accent2 5 12 2 2 2" xfId="24771"/>
    <cellStyle name="20% - Accent2 5 12 2 3" xfId="19331"/>
    <cellStyle name="20% - Accent2 5 12 3" xfId="12672"/>
    <cellStyle name="20% - Accent2 5 12 3 2" xfId="23786"/>
    <cellStyle name="20% - Accent2 5 12 4" xfId="18441"/>
    <cellStyle name="20% - Accent2 5 13" xfId="6344"/>
    <cellStyle name="20% - Accent2 5 13 2" xfId="7263"/>
    <cellStyle name="20% - Accent2 5 13 2 2" xfId="13658"/>
    <cellStyle name="20% - Accent2 5 13 2 2 2" xfId="24772"/>
    <cellStyle name="20% - Accent2 5 13 2 3" xfId="19332"/>
    <cellStyle name="20% - Accent2 5 13 3" xfId="13024"/>
    <cellStyle name="20% - Accent2 5 13 3 2" xfId="24138"/>
    <cellStyle name="20% - Accent2 5 13 4" xfId="18755"/>
    <cellStyle name="20% - Accent2 5 14" xfId="9881"/>
    <cellStyle name="20% - Accent2 5 14 2" xfId="16028"/>
    <cellStyle name="20% - Accent2 5 14 2 2" xfId="27142"/>
    <cellStyle name="20% - Accent2 5 14 3" xfId="21559"/>
    <cellStyle name="20% - Accent2 5 15" xfId="10003"/>
    <cellStyle name="20% - Accent2 5 15 2" xfId="21681"/>
    <cellStyle name="20% - Accent2 5 2" xfId="86"/>
    <cellStyle name="20% - Accent2 5 2 10" xfId="5915"/>
    <cellStyle name="20% - Accent2 5 2 10 2" xfId="7265"/>
    <cellStyle name="20% - Accent2 5 2 10 2 2" xfId="13660"/>
    <cellStyle name="20% - Accent2 5 2 10 2 2 2" xfId="24774"/>
    <cellStyle name="20% - Accent2 5 2 10 2 3" xfId="19334"/>
    <cellStyle name="20% - Accent2 5 2 10 3" xfId="12715"/>
    <cellStyle name="20% - Accent2 5 2 10 3 2" xfId="23829"/>
    <cellStyle name="20% - Accent2 5 2 10 4" xfId="18507"/>
    <cellStyle name="20% - Accent2 5 2 11" xfId="6201"/>
    <cellStyle name="20% - Accent2 5 2 11 2" xfId="7266"/>
    <cellStyle name="20% - Accent2 5 2 11 2 2" xfId="13661"/>
    <cellStyle name="20% - Accent2 5 2 11 2 2 2" xfId="24775"/>
    <cellStyle name="20% - Accent2 5 2 11 2 3" xfId="19335"/>
    <cellStyle name="20% - Accent2 5 2 11 3" xfId="12902"/>
    <cellStyle name="20% - Accent2 5 2 11 3 2" xfId="24016"/>
    <cellStyle name="20% - Accent2 5 2 11 4" xfId="18633"/>
    <cellStyle name="20% - Accent2 5 2 12" xfId="6809"/>
    <cellStyle name="20% - Accent2 5 2 12 2" xfId="7267"/>
    <cellStyle name="20% - Accent2 5 2 12 2 2" xfId="13662"/>
    <cellStyle name="20% - Accent2 5 2 12 2 2 2" xfId="24776"/>
    <cellStyle name="20% - Accent2 5 2 12 2 3" xfId="19336"/>
    <cellStyle name="20% - Accent2 5 2 12 3" xfId="13208"/>
    <cellStyle name="20% - Accent2 5 2 12 3 2" xfId="24322"/>
    <cellStyle name="20% - Accent2 5 2 12 4" xfId="18878"/>
    <cellStyle name="20% - Accent2 5 2 13" xfId="7264"/>
    <cellStyle name="20% - Accent2 5 2 13 2" xfId="13659"/>
    <cellStyle name="20% - Accent2 5 2 13 2 2" xfId="24773"/>
    <cellStyle name="20% - Accent2 5 2 13 3" xfId="19333"/>
    <cellStyle name="20% - Accent2 5 2 14" xfId="10156"/>
    <cellStyle name="20% - Accent2 5 2 15" xfId="16176"/>
    <cellStyle name="20% - Accent2 5 2 2" xfId="1789"/>
    <cellStyle name="20% - Accent2 5 2 2 2" xfId="7268"/>
    <cellStyle name="20% - Accent2 5 2 2 2 2" xfId="11060"/>
    <cellStyle name="20% - Accent2 5 2 2 2 2 2" xfId="22220"/>
    <cellStyle name="20% - Accent2 5 2 2 2 3" xfId="19337"/>
    <cellStyle name="20% - Accent2 5 2 2 3" xfId="10157"/>
    <cellStyle name="20% - Accent2 5 2 2 3 2" xfId="21815"/>
    <cellStyle name="20% - Accent2 5 2 2 4" xfId="16638"/>
    <cellStyle name="20% - Accent2 5 2 3" xfId="2905"/>
    <cellStyle name="20% - Accent2 5 2 3 2" xfId="7269"/>
    <cellStyle name="20% - Accent2 5 2 3 2 2" xfId="13663"/>
    <cellStyle name="20% - Accent2 5 2 3 2 2 2" xfId="24777"/>
    <cellStyle name="20% - Accent2 5 2 3 2 3" xfId="19338"/>
    <cellStyle name="20% - Accent2 5 2 3 3" xfId="11518"/>
    <cellStyle name="20% - Accent2 5 2 3 3 2" xfId="22632"/>
    <cellStyle name="20% - Accent2 5 2 3 4" xfId="17086"/>
    <cellStyle name="20% - Accent2 5 2 4" xfId="3269"/>
    <cellStyle name="20% - Accent2 5 2 4 2" xfId="7270"/>
    <cellStyle name="20% - Accent2 5 2 4 2 2" xfId="13664"/>
    <cellStyle name="20% - Accent2 5 2 4 2 2 2" xfId="24778"/>
    <cellStyle name="20% - Accent2 5 2 4 2 3" xfId="19339"/>
    <cellStyle name="20% - Accent2 5 2 4 3" xfId="11616"/>
    <cellStyle name="20% - Accent2 5 2 4 3 2" xfId="22730"/>
    <cellStyle name="20% - Accent2 5 2 4 4" xfId="17211"/>
    <cellStyle name="20% - Accent2 5 2 5" xfId="3529"/>
    <cellStyle name="20% - Accent2 5 2 5 2" xfId="7271"/>
    <cellStyle name="20% - Accent2 5 2 5 2 2" xfId="13665"/>
    <cellStyle name="20% - Accent2 5 2 5 2 2 2" xfId="24779"/>
    <cellStyle name="20% - Accent2 5 2 5 2 3" xfId="19340"/>
    <cellStyle name="20% - Accent2 5 2 5 3" xfId="11712"/>
    <cellStyle name="20% - Accent2 5 2 5 3 2" xfId="22826"/>
    <cellStyle name="20% - Accent2 5 2 5 4" xfId="17330"/>
    <cellStyle name="20% - Accent2 5 2 6" xfId="3685"/>
    <cellStyle name="20% - Accent2 5 2 6 2" xfId="7272"/>
    <cellStyle name="20% - Accent2 5 2 6 2 2" xfId="13666"/>
    <cellStyle name="20% - Accent2 5 2 6 2 2 2" xfId="24780"/>
    <cellStyle name="20% - Accent2 5 2 6 2 3" xfId="19341"/>
    <cellStyle name="20% - Accent2 5 2 6 3" xfId="11757"/>
    <cellStyle name="20% - Accent2 5 2 6 3 2" xfId="22871"/>
    <cellStyle name="20% - Accent2 5 2 6 4" xfId="17398"/>
    <cellStyle name="20% - Accent2 5 2 7" xfId="3890"/>
    <cellStyle name="20% - Accent2 5 2 7 2" xfId="7273"/>
    <cellStyle name="20% - Accent2 5 2 7 2 2" xfId="13667"/>
    <cellStyle name="20% - Accent2 5 2 7 2 2 2" xfId="24781"/>
    <cellStyle name="20% - Accent2 5 2 7 2 3" xfId="19342"/>
    <cellStyle name="20% - Accent2 5 2 7 3" xfId="11926"/>
    <cellStyle name="20% - Accent2 5 2 7 3 2" xfId="23040"/>
    <cellStyle name="20% - Accent2 5 2 7 4" xfId="17583"/>
    <cellStyle name="20% - Accent2 5 2 8" xfId="5085"/>
    <cellStyle name="20% - Accent2 5 2 8 2" xfId="7274"/>
    <cellStyle name="20% - Accent2 5 2 8 2 2" xfId="13668"/>
    <cellStyle name="20% - Accent2 5 2 8 2 2 2" xfId="24782"/>
    <cellStyle name="20% - Accent2 5 2 8 2 3" xfId="19343"/>
    <cellStyle name="20% - Accent2 5 2 8 3" xfId="12308"/>
    <cellStyle name="20% - Accent2 5 2 8 3 2" xfId="23422"/>
    <cellStyle name="20% - Accent2 5 2 8 4" xfId="18054"/>
    <cellStyle name="20% - Accent2 5 2 9" xfId="5561"/>
    <cellStyle name="20% - Accent2 5 2 9 2" xfId="7275"/>
    <cellStyle name="20% - Accent2 5 2 9 2 2" xfId="13669"/>
    <cellStyle name="20% - Accent2 5 2 9 2 2 2" xfId="24783"/>
    <cellStyle name="20% - Accent2 5 2 9 2 3" xfId="19344"/>
    <cellStyle name="20% - Accent2 5 2 9 3" xfId="12517"/>
    <cellStyle name="20% - Accent2 5 2 9 3 2" xfId="23631"/>
    <cellStyle name="20% - Accent2 5 2 9 4" xfId="18286"/>
    <cellStyle name="20% - Accent2 5 3" xfId="933"/>
    <cellStyle name="20% - Accent2 5 3 2" xfId="7276"/>
    <cellStyle name="20% - Accent2 5 3 2 2" xfId="13670"/>
    <cellStyle name="20% - Accent2 5 3 2 2 2" xfId="24784"/>
    <cellStyle name="20% - Accent2 5 3 2 3" xfId="19345"/>
    <cellStyle name="20% - Accent2 5 3 3" xfId="10650"/>
    <cellStyle name="20% - Accent2 5 3 3 2" xfId="22055"/>
    <cellStyle name="20% - Accent2 5 3 4" xfId="16437"/>
    <cellStyle name="20% - Accent2 5 4" xfId="2065"/>
    <cellStyle name="20% - Accent2 5 4 2" xfId="7277"/>
    <cellStyle name="20% - Accent2 5 4 2 2" xfId="13671"/>
    <cellStyle name="20% - Accent2 5 4 2 2 2" xfId="24785"/>
    <cellStyle name="20% - Accent2 5 4 2 3" xfId="19346"/>
    <cellStyle name="20% - Accent2 5 4 3" xfId="11186"/>
    <cellStyle name="20% - Accent2 5 4 3 2" xfId="22343"/>
    <cellStyle name="20% - Accent2 5 4 4" xfId="16766"/>
    <cellStyle name="20% - Accent2 5 5" xfId="2581"/>
    <cellStyle name="20% - Accent2 5 5 2" xfId="7278"/>
    <cellStyle name="20% - Accent2 5 5 2 2" xfId="13672"/>
    <cellStyle name="20% - Accent2 5 5 2 2 2" xfId="24786"/>
    <cellStyle name="20% - Accent2 5 5 2 3" xfId="19347"/>
    <cellStyle name="20% - Accent2 5 5 3" xfId="11420"/>
    <cellStyle name="20% - Accent2 5 5 3 2" xfId="22540"/>
    <cellStyle name="20% - Accent2 5 5 4" xfId="16967"/>
    <cellStyle name="20% - Accent2 5 6" xfId="3041"/>
    <cellStyle name="20% - Accent2 5 6 2" xfId="7279"/>
    <cellStyle name="20% - Accent2 5 6 2 2" xfId="13673"/>
    <cellStyle name="20% - Accent2 5 6 2 2 2" xfId="24787"/>
    <cellStyle name="20% - Accent2 5 6 2 3" xfId="19348"/>
    <cellStyle name="20% - Accent2 5 6 3" xfId="11585"/>
    <cellStyle name="20% - Accent2 5 6 3 2" xfId="22699"/>
    <cellStyle name="20% - Accent2 5 6 4" xfId="17153"/>
    <cellStyle name="20% - Accent2 5 7" xfId="3400"/>
    <cellStyle name="20% - Accent2 5 7 2" xfId="7280"/>
    <cellStyle name="20% - Accent2 5 7 2 2" xfId="13674"/>
    <cellStyle name="20% - Accent2 5 7 2 2 2" xfId="24788"/>
    <cellStyle name="20% - Accent2 5 7 2 3" xfId="19349"/>
    <cellStyle name="20% - Accent2 5 7 3" xfId="11682"/>
    <cellStyle name="20% - Accent2 5 7 3 2" xfId="22796"/>
    <cellStyle name="20% - Accent2 5 7 4" xfId="17277"/>
    <cellStyle name="20% - Accent2 5 8" xfId="3753"/>
    <cellStyle name="20% - Accent2 5 8 2" xfId="7281"/>
    <cellStyle name="20% - Accent2 5 8 2 2" xfId="13675"/>
    <cellStyle name="20% - Accent2 5 8 2 2 2" xfId="24789"/>
    <cellStyle name="20% - Accent2 5 8 2 3" xfId="19350"/>
    <cellStyle name="20% - Accent2 5 8 3" xfId="11814"/>
    <cellStyle name="20% - Accent2 5 8 3 2" xfId="22928"/>
    <cellStyle name="20% - Accent2 5 8 4" xfId="17457"/>
    <cellStyle name="20% - Accent2 5 9" xfId="4259"/>
    <cellStyle name="20% - Accent2 5 9 2" xfId="7282"/>
    <cellStyle name="20% - Accent2 5 9 2 2" xfId="13676"/>
    <cellStyle name="20% - Accent2 5 9 2 2 2" xfId="24790"/>
    <cellStyle name="20% - Accent2 5 9 2 3" xfId="19351"/>
    <cellStyle name="20% - Accent2 5 9 3" xfId="12026"/>
    <cellStyle name="20% - Accent2 5 9 3 2" xfId="23140"/>
    <cellStyle name="20% - Accent2 5 9 4" xfId="17749"/>
    <cellStyle name="20% - Accent2 5_WAST 1112 040512 WG Submission" xfId="87"/>
    <cellStyle name="20% - Accent2 6" xfId="88"/>
    <cellStyle name="20% - Accent2 6 10" xfId="4757"/>
    <cellStyle name="20% - Accent2 6 10 2" xfId="7283"/>
    <cellStyle name="20% - Accent2 6 10 2 2" xfId="13677"/>
    <cellStyle name="20% - Accent2 6 10 2 2 2" xfId="24791"/>
    <cellStyle name="20% - Accent2 6 10 2 3" xfId="19352"/>
    <cellStyle name="20% - Accent2 6 10 3" xfId="12221"/>
    <cellStyle name="20% - Accent2 6 10 3 2" xfId="23335"/>
    <cellStyle name="20% - Accent2 6 10 4" xfId="17944"/>
    <cellStyle name="20% - Accent2 6 11" xfId="5314"/>
    <cellStyle name="20% - Accent2 6 11 2" xfId="7284"/>
    <cellStyle name="20% - Accent2 6 11 2 2" xfId="13678"/>
    <cellStyle name="20% - Accent2 6 11 2 2 2" xfId="24792"/>
    <cellStyle name="20% - Accent2 6 11 2 3" xfId="19353"/>
    <cellStyle name="20% - Accent2 6 11 3" xfId="12467"/>
    <cellStyle name="20% - Accent2 6 11 3 2" xfId="23581"/>
    <cellStyle name="20% - Accent2 6 11 4" xfId="18213"/>
    <cellStyle name="20% - Accent2 6 12" xfId="5779"/>
    <cellStyle name="20% - Accent2 6 12 2" xfId="7285"/>
    <cellStyle name="20% - Accent2 6 12 2 2" xfId="13679"/>
    <cellStyle name="20% - Accent2 6 12 2 2 2" xfId="24793"/>
    <cellStyle name="20% - Accent2 6 12 2 3" xfId="19354"/>
    <cellStyle name="20% - Accent2 6 12 3" xfId="12671"/>
    <cellStyle name="20% - Accent2 6 12 3 2" xfId="23785"/>
    <cellStyle name="20% - Accent2 6 12 4" xfId="18440"/>
    <cellStyle name="20% - Accent2 6 13" xfId="6345"/>
    <cellStyle name="20% - Accent2 6 13 2" xfId="7286"/>
    <cellStyle name="20% - Accent2 6 13 2 2" xfId="13680"/>
    <cellStyle name="20% - Accent2 6 13 2 2 2" xfId="24794"/>
    <cellStyle name="20% - Accent2 6 13 2 3" xfId="19355"/>
    <cellStyle name="20% - Accent2 6 13 3" xfId="13025"/>
    <cellStyle name="20% - Accent2 6 13 3 2" xfId="24139"/>
    <cellStyle name="20% - Accent2 6 13 4" xfId="18756"/>
    <cellStyle name="20% - Accent2 6 14" xfId="9882"/>
    <cellStyle name="20% - Accent2 6 14 2" xfId="16029"/>
    <cellStyle name="20% - Accent2 6 14 2 2" xfId="27143"/>
    <cellStyle name="20% - Accent2 6 14 3" xfId="21560"/>
    <cellStyle name="20% - Accent2 6 15" xfId="10004"/>
    <cellStyle name="20% - Accent2 6 15 2" xfId="21682"/>
    <cellStyle name="20% - Accent2 6 2" xfId="89"/>
    <cellStyle name="20% - Accent2 6 2 10" xfId="5916"/>
    <cellStyle name="20% - Accent2 6 2 10 2" xfId="7288"/>
    <cellStyle name="20% - Accent2 6 2 10 2 2" xfId="13682"/>
    <cellStyle name="20% - Accent2 6 2 10 2 2 2" xfId="24796"/>
    <cellStyle name="20% - Accent2 6 2 10 2 3" xfId="19357"/>
    <cellStyle name="20% - Accent2 6 2 10 3" xfId="12716"/>
    <cellStyle name="20% - Accent2 6 2 10 3 2" xfId="23830"/>
    <cellStyle name="20% - Accent2 6 2 10 4" xfId="18508"/>
    <cellStyle name="20% - Accent2 6 2 11" xfId="6202"/>
    <cellStyle name="20% - Accent2 6 2 11 2" xfId="7289"/>
    <cellStyle name="20% - Accent2 6 2 11 2 2" xfId="13683"/>
    <cellStyle name="20% - Accent2 6 2 11 2 2 2" xfId="24797"/>
    <cellStyle name="20% - Accent2 6 2 11 2 3" xfId="19358"/>
    <cellStyle name="20% - Accent2 6 2 11 3" xfId="12903"/>
    <cellStyle name="20% - Accent2 6 2 11 3 2" xfId="24017"/>
    <cellStyle name="20% - Accent2 6 2 11 4" xfId="18634"/>
    <cellStyle name="20% - Accent2 6 2 12" xfId="6810"/>
    <cellStyle name="20% - Accent2 6 2 12 2" xfId="7290"/>
    <cellStyle name="20% - Accent2 6 2 12 2 2" xfId="13684"/>
    <cellStyle name="20% - Accent2 6 2 12 2 2 2" xfId="24798"/>
    <cellStyle name="20% - Accent2 6 2 12 2 3" xfId="19359"/>
    <cellStyle name="20% - Accent2 6 2 12 3" xfId="13209"/>
    <cellStyle name="20% - Accent2 6 2 12 3 2" xfId="24323"/>
    <cellStyle name="20% - Accent2 6 2 12 4" xfId="18879"/>
    <cellStyle name="20% - Accent2 6 2 13" xfId="7287"/>
    <cellStyle name="20% - Accent2 6 2 13 2" xfId="13681"/>
    <cellStyle name="20% - Accent2 6 2 13 2 2" xfId="24795"/>
    <cellStyle name="20% - Accent2 6 2 13 3" xfId="19356"/>
    <cellStyle name="20% - Accent2 6 2 14" xfId="10158"/>
    <cellStyle name="20% - Accent2 6 2 15" xfId="16177"/>
    <cellStyle name="20% - Accent2 6 2 2" xfId="1790"/>
    <cellStyle name="20% - Accent2 6 2 2 2" xfId="7291"/>
    <cellStyle name="20% - Accent2 6 2 2 2 2" xfId="11061"/>
    <cellStyle name="20% - Accent2 6 2 2 2 2 2" xfId="22221"/>
    <cellStyle name="20% - Accent2 6 2 2 2 3" xfId="19360"/>
    <cellStyle name="20% - Accent2 6 2 2 3" xfId="10159"/>
    <cellStyle name="20% - Accent2 6 2 2 3 2" xfId="21816"/>
    <cellStyle name="20% - Accent2 6 2 2 4" xfId="16639"/>
    <cellStyle name="20% - Accent2 6 2 3" xfId="2906"/>
    <cellStyle name="20% - Accent2 6 2 3 2" xfId="7292"/>
    <cellStyle name="20% - Accent2 6 2 3 2 2" xfId="13685"/>
    <cellStyle name="20% - Accent2 6 2 3 2 2 2" xfId="24799"/>
    <cellStyle name="20% - Accent2 6 2 3 2 3" xfId="19361"/>
    <cellStyle name="20% - Accent2 6 2 3 3" xfId="11519"/>
    <cellStyle name="20% - Accent2 6 2 3 3 2" xfId="22633"/>
    <cellStyle name="20% - Accent2 6 2 3 4" xfId="17087"/>
    <cellStyle name="20% - Accent2 6 2 4" xfId="3270"/>
    <cellStyle name="20% - Accent2 6 2 4 2" xfId="7293"/>
    <cellStyle name="20% - Accent2 6 2 4 2 2" xfId="13686"/>
    <cellStyle name="20% - Accent2 6 2 4 2 2 2" xfId="24800"/>
    <cellStyle name="20% - Accent2 6 2 4 2 3" xfId="19362"/>
    <cellStyle name="20% - Accent2 6 2 4 3" xfId="11617"/>
    <cellStyle name="20% - Accent2 6 2 4 3 2" xfId="22731"/>
    <cellStyle name="20% - Accent2 6 2 4 4" xfId="17212"/>
    <cellStyle name="20% - Accent2 6 2 5" xfId="3530"/>
    <cellStyle name="20% - Accent2 6 2 5 2" xfId="7294"/>
    <cellStyle name="20% - Accent2 6 2 5 2 2" xfId="13687"/>
    <cellStyle name="20% - Accent2 6 2 5 2 2 2" xfId="24801"/>
    <cellStyle name="20% - Accent2 6 2 5 2 3" xfId="19363"/>
    <cellStyle name="20% - Accent2 6 2 5 3" xfId="11713"/>
    <cellStyle name="20% - Accent2 6 2 5 3 2" xfId="22827"/>
    <cellStyle name="20% - Accent2 6 2 5 4" xfId="17331"/>
    <cellStyle name="20% - Accent2 6 2 6" xfId="3686"/>
    <cellStyle name="20% - Accent2 6 2 6 2" xfId="7295"/>
    <cellStyle name="20% - Accent2 6 2 6 2 2" xfId="13688"/>
    <cellStyle name="20% - Accent2 6 2 6 2 2 2" xfId="24802"/>
    <cellStyle name="20% - Accent2 6 2 6 2 3" xfId="19364"/>
    <cellStyle name="20% - Accent2 6 2 6 3" xfId="11758"/>
    <cellStyle name="20% - Accent2 6 2 6 3 2" xfId="22872"/>
    <cellStyle name="20% - Accent2 6 2 6 4" xfId="17399"/>
    <cellStyle name="20% - Accent2 6 2 7" xfId="3891"/>
    <cellStyle name="20% - Accent2 6 2 7 2" xfId="7296"/>
    <cellStyle name="20% - Accent2 6 2 7 2 2" xfId="13689"/>
    <cellStyle name="20% - Accent2 6 2 7 2 2 2" xfId="24803"/>
    <cellStyle name="20% - Accent2 6 2 7 2 3" xfId="19365"/>
    <cellStyle name="20% - Accent2 6 2 7 3" xfId="11927"/>
    <cellStyle name="20% - Accent2 6 2 7 3 2" xfId="23041"/>
    <cellStyle name="20% - Accent2 6 2 7 4" xfId="17584"/>
    <cellStyle name="20% - Accent2 6 2 8" xfId="5086"/>
    <cellStyle name="20% - Accent2 6 2 8 2" xfId="7297"/>
    <cellStyle name="20% - Accent2 6 2 8 2 2" xfId="13690"/>
    <cellStyle name="20% - Accent2 6 2 8 2 2 2" xfId="24804"/>
    <cellStyle name="20% - Accent2 6 2 8 2 3" xfId="19366"/>
    <cellStyle name="20% - Accent2 6 2 8 3" xfId="12309"/>
    <cellStyle name="20% - Accent2 6 2 8 3 2" xfId="23423"/>
    <cellStyle name="20% - Accent2 6 2 8 4" xfId="18055"/>
    <cellStyle name="20% - Accent2 6 2 9" xfId="5562"/>
    <cellStyle name="20% - Accent2 6 2 9 2" xfId="7298"/>
    <cellStyle name="20% - Accent2 6 2 9 2 2" xfId="13691"/>
    <cellStyle name="20% - Accent2 6 2 9 2 2 2" xfId="24805"/>
    <cellStyle name="20% - Accent2 6 2 9 2 3" xfId="19367"/>
    <cellStyle name="20% - Accent2 6 2 9 3" xfId="12518"/>
    <cellStyle name="20% - Accent2 6 2 9 3 2" xfId="23632"/>
    <cellStyle name="20% - Accent2 6 2 9 4" xfId="18287"/>
    <cellStyle name="20% - Accent2 6 3" xfId="934"/>
    <cellStyle name="20% - Accent2 6 3 2" xfId="7299"/>
    <cellStyle name="20% - Accent2 6 3 2 2" xfId="13692"/>
    <cellStyle name="20% - Accent2 6 3 2 2 2" xfId="24806"/>
    <cellStyle name="20% - Accent2 6 3 2 3" xfId="19368"/>
    <cellStyle name="20% - Accent2 6 3 3" xfId="10651"/>
    <cellStyle name="20% - Accent2 6 3 3 2" xfId="22056"/>
    <cellStyle name="20% - Accent2 6 3 4" xfId="16438"/>
    <cellStyle name="20% - Accent2 6 4" xfId="2066"/>
    <cellStyle name="20% - Accent2 6 4 2" xfId="7300"/>
    <cellStyle name="20% - Accent2 6 4 2 2" xfId="13693"/>
    <cellStyle name="20% - Accent2 6 4 2 2 2" xfId="24807"/>
    <cellStyle name="20% - Accent2 6 4 2 3" xfId="19369"/>
    <cellStyle name="20% - Accent2 6 4 3" xfId="11187"/>
    <cellStyle name="20% - Accent2 6 4 3 2" xfId="22344"/>
    <cellStyle name="20% - Accent2 6 4 4" xfId="16767"/>
    <cellStyle name="20% - Accent2 6 5" xfId="2580"/>
    <cellStyle name="20% - Accent2 6 5 2" xfId="7301"/>
    <cellStyle name="20% - Accent2 6 5 2 2" xfId="13694"/>
    <cellStyle name="20% - Accent2 6 5 2 2 2" xfId="24808"/>
    <cellStyle name="20% - Accent2 6 5 2 3" xfId="19370"/>
    <cellStyle name="20% - Accent2 6 5 3" xfId="11419"/>
    <cellStyle name="20% - Accent2 6 5 3 2" xfId="22539"/>
    <cellStyle name="20% - Accent2 6 5 4" xfId="16966"/>
    <cellStyle name="20% - Accent2 6 6" xfId="3040"/>
    <cellStyle name="20% - Accent2 6 6 2" xfId="7302"/>
    <cellStyle name="20% - Accent2 6 6 2 2" xfId="13695"/>
    <cellStyle name="20% - Accent2 6 6 2 2 2" xfId="24809"/>
    <cellStyle name="20% - Accent2 6 6 2 3" xfId="19371"/>
    <cellStyle name="20% - Accent2 6 6 3" xfId="11584"/>
    <cellStyle name="20% - Accent2 6 6 3 2" xfId="22698"/>
    <cellStyle name="20% - Accent2 6 6 4" xfId="17152"/>
    <cellStyle name="20% - Accent2 6 7" xfId="3399"/>
    <cellStyle name="20% - Accent2 6 7 2" xfId="7303"/>
    <cellStyle name="20% - Accent2 6 7 2 2" xfId="13696"/>
    <cellStyle name="20% - Accent2 6 7 2 2 2" xfId="24810"/>
    <cellStyle name="20% - Accent2 6 7 2 3" xfId="19372"/>
    <cellStyle name="20% - Accent2 6 7 3" xfId="11681"/>
    <cellStyle name="20% - Accent2 6 7 3 2" xfId="22795"/>
    <cellStyle name="20% - Accent2 6 7 4" xfId="17276"/>
    <cellStyle name="20% - Accent2 6 8" xfId="3754"/>
    <cellStyle name="20% - Accent2 6 8 2" xfId="7304"/>
    <cellStyle name="20% - Accent2 6 8 2 2" xfId="13697"/>
    <cellStyle name="20% - Accent2 6 8 2 2 2" xfId="24811"/>
    <cellStyle name="20% - Accent2 6 8 2 3" xfId="19373"/>
    <cellStyle name="20% - Accent2 6 8 3" xfId="11815"/>
    <cellStyle name="20% - Accent2 6 8 3 2" xfId="22929"/>
    <cellStyle name="20% - Accent2 6 8 4" xfId="17458"/>
    <cellStyle name="20% - Accent2 6 9" xfId="4260"/>
    <cellStyle name="20% - Accent2 6 9 2" xfId="7305"/>
    <cellStyle name="20% - Accent2 6 9 2 2" xfId="13698"/>
    <cellStyle name="20% - Accent2 6 9 2 2 2" xfId="24812"/>
    <cellStyle name="20% - Accent2 6 9 2 3" xfId="19374"/>
    <cellStyle name="20% - Accent2 6 9 3" xfId="12027"/>
    <cellStyle name="20% - Accent2 6 9 3 2" xfId="23141"/>
    <cellStyle name="20% - Accent2 6 9 4" xfId="17750"/>
    <cellStyle name="20% - Accent2 6_WAST 1112 040512 WG Submission" xfId="90"/>
    <cellStyle name="20% - Accent2 7" xfId="91"/>
    <cellStyle name="20% - Accent2 7 10" xfId="4756"/>
    <cellStyle name="20% - Accent2 7 10 2" xfId="7307"/>
    <cellStyle name="20% - Accent2 7 10 2 2" xfId="13700"/>
    <cellStyle name="20% - Accent2 7 10 2 2 2" xfId="24814"/>
    <cellStyle name="20% - Accent2 7 10 2 3" xfId="19376"/>
    <cellStyle name="20% - Accent2 7 10 3" xfId="12220"/>
    <cellStyle name="20% - Accent2 7 10 3 2" xfId="23334"/>
    <cellStyle name="20% - Accent2 7 10 4" xfId="17943"/>
    <cellStyle name="20% - Accent2 7 11" xfId="5313"/>
    <cellStyle name="20% - Accent2 7 11 2" xfId="7308"/>
    <cellStyle name="20% - Accent2 7 11 2 2" xfId="13701"/>
    <cellStyle name="20% - Accent2 7 11 2 2 2" xfId="24815"/>
    <cellStyle name="20% - Accent2 7 11 2 3" xfId="19377"/>
    <cellStyle name="20% - Accent2 7 11 3" xfId="12466"/>
    <cellStyle name="20% - Accent2 7 11 3 2" xfId="23580"/>
    <cellStyle name="20% - Accent2 7 11 4" xfId="18212"/>
    <cellStyle name="20% - Accent2 7 12" xfId="5778"/>
    <cellStyle name="20% - Accent2 7 12 2" xfId="7309"/>
    <cellStyle name="20% - Accent2 7 12 2 2" xfId="13702"/>
    <cellStyle name="20% - Accent2 7 12 2 2 2" xfId="24816"/>
    <cellStyle name="20% - Accent2 7 12 2 3" xfId="19378"/>
    <cellStyle name="20% - Accent2 7 12 3" xfId="12670"/>
    <cellStyle name="20% - Accent2 7 12 3 2" xfId="23784"/>
    <cellStyle name="20% - Accent2 7 12 4" xfId="18439"/>
    <cellStyle name="20% - Accent2 7 13" xfId="6346"/>
    <cellStyle name="20% - Accent2 7 13 2" xfId="7310"/>
    <cellStyle name="20% - Accent2 7 13 2 2" xfId="13703"/>
    <cellStyle name="20% - Accent2 7 13 2 2 2" xfId="24817"/>
    <cellStyle name="20% - Accent2 7 13 2 3" xfId="19379"/>
    <cellStyle name="20% - Accent2 7 13 3" xfId="13026"/>
    <cellStyle name="20% - Accent2 7 13 3 2" xfId="24140"/>
    <cellStyle name="20% - Accent2 7 13 4" xfId="18757"/>
    <cellStyle name="20% - Accent2 7 14" xfId="7306"/>
    <cellStyle name="20% - Accent2 7 14 2" xfId="13699"/>
    <cellStyle name="20% - Accent2 7 14 2 2" xfId="24813"/>
    <cellStyle name="20% - Accent2 7 14 3" xfId="19375"/>
    <cellStyle name="20% - Accent2 7 15" xfId="9883"/>
    <cellStyle name="20% - Accent2 7 15 2" xfId="16030"/>
    <cellStyle name="20% - Accent2 7 15 2 2" xfId="27144"/>
    <cellStyle name="20% - Accent2 7 15 3" xfId="21561"/>
    <cellStyle name="20% - Accent2 7 16" xfId="10005"/>
    <cellStyle name="20% - Accent2 7 16 2" xfId="21683"/>
    <cellStyle name="20% - Accent2 7 17" xfId="16178"/>
    <cellStyle name="20% - Accent2 7 2" xfId="92"/>
    <cellStyle name="20% - Accent2 7 2 10" xfId="5917"/>
    <cellStyle name="20% - Accent2 7 2 10 2" xfId="7312"/>
    <cellStyle name="20% - Accent2 7 2 10 2 2" xfId="13705"/>
    <cellStyle name="20% - Accent2 7 2 10 2 2 2" xfId="24819"/>
    <cellStyle name="20% - Accent2 7 2 10 2 3" xfId="19381"/>
    <cellStyle name="20% - Accent2 7 2 10 3" xfId="12717"/>
    <cellStyle name="20% - Accent2 7 2 10 3 2" xfId="23831"/>
    <cellStyle name="20% - Accent2 7 2 10 4" xfId="18509"/>
    <cellStyle name="20% - Accent2 7 2 11" xfId="6203"/>
    <cellStyle name="20% - Accent2 7 2 11 2" xfId="7313"/>
    <cellStyle name="20% - Accent2 7 2 11 2 2" xfId="13706"/>
    <cellStyle name="20% - Accent2 7 2 11 2 2 2" xfId="24820"/>
    <cellStyle name="20% - Accent2 7 2 11 2 3" xfId="19382"/>
    <cellStyle name="20% - Accent2 7 2 11 3" xfId="12904"/>
    <cellStyle name="20% - Accent2 7 2 11 3 2" xfId="24018"/>
    <cellStyle name="20% - Accent2 7 2 11 4" xfId="18635"/>
    <cellStyle name="20% - Accent2 7 2 12" xfId="6811"/>
    <cellStyle name="20% - Accent2 7 2 12 2" xfId="7314"/>
    <cellStyle name="20% - Accent2 7 2 12 2 2" xfId="13707"/>
    <cellStyle name="20% - Accent2 7 2 12 2 2 2" xfId="24821"/>
    <cellStyle name="20% - Accent2 7 2 12 2 3" xfId="19383"/>
    <cellStyle name="20% - Accent2 7 2 12 3" xfId="13210"/>
    <cellStyle name="20% - Accent2 7 2 12 3 2" xfId="24324"/>
    <cellStyle name="20% - Accent2 7 2 12 4" xfId="18880"/>
    <cellStyle name="20% - Accent2 7 2 13" xfId="7311"/>
    <cellStyle name="20% - Accent2 7 2 13 2" xfId="13704"/>
    <cellStyle name="20% - Accent2 7 2 13 2 2" xfId="24818"/>
    <cellStyle name="20% - Accent2 7 2 13 3" xfId="19380"/>
    <cellStyle name="20% - Accent2 7 2 14" xfId="10160"/>
    <cellStyle name="20% - Accent2 7 2 14 2" xfId="21817"/>
    <cellStyle name="20% - Accent2 7 2 15" xfId="16179"/>
    <cellStyle name="20% - Accent2 7 2 2" xfId="1791"/>
    <cellStyle name="20% - Accent2 7 2 2 2" xfId="7315"/>
    <cellStyle name="20% - Accent2 7 2 2 2 2" xfId="13708"/>
    <cellStyle name="20% - Accent2 7 2 2 2 2 2" xfId="24822"/>
    <cellStyle name="20% - Accent2 7 2 2 2 3" xfId="19384"/>
    <cellStyle name="20% - Accent2 7 2 2 3" xfId="11062"/>
    <cellStyle name="20% - Accent2 7 2 2 3 2" xfId="22222"/>
    <cellStyle name="20% - Accent2 7 2 2 4" xfId="16640"/>
    <cellStyle name="20% - Accent2 7 2 3" xfId="2907"/>
    <cellStyle name="20% - Accent2 7 2 3 2" xfId="7316"/>
    <cellStyle name="20% - Accent2 7 2 3 2 2" xfId="13709"/>
    <cellStyle name="20% - Accent2 7 2 3 2 2 2" xfId="24823"/>
    <cellStyle name="20% - Accent2 7 2 3 2 3" xfId="19385"/>
    <cellStyle name="20% - Accent2 7 2 3 3" xfId="11520"/>
    <cellStyle name="20% - Accent2 7 2 3 3 2" xfId="22634"/>
    <cellStyle name="20% - Accent2 7 2 3 4" xfId="17088"/>
    <cellStyle name="20% - Accent2 7 2 4" xfId="3271"/>
    <cellStyle name="20% - Accent2 7 2 4 2" xfId="7317"/>
    <cellStyle name="20% - Accent2 7 2 4 2 2" xfId="13710"/>
    <cellStyle name="20% - Accent2 7 2 4 2 2 2" xfId="24824"/>
    <cellStyle name="20% - Accent2 7 2 4 2 3" xfId="19386"/>
    <cellStyle name="20% - Accent2 7 2 4 3" xfId="11618"/>
    <cellStyle name="20% - Accent2 7 2 4 3 2" xfId="22732"/>
    <cellStyle name="20% - Accent2 7 2 4 4" xfId="17213"/>
    <cellStyle name="20% - Accent2 7 2 5" xfId="3531"/>
    <cellStyle name="20% - Accent2 7 2 5 2" xfId="7318"/>
    <cellStyle name="20% - Accent2 7 2 5 2 2" xfId="13711"/>
    <cellStyle name="20% - Accent2 7 2 5 2 2 2" xfId="24825"/>
    <cellStyle name="20% - Accent2 7 2 5 2 3" xfId="19387"/>
    <cellStyle name="20% - Accent2 7 2 5 3" xfId="11714"/>
    <cellStyle name="20% - Accent2 7 2 5 3 2" xfId="22828"/>
    <cellStyle name="20% - Accent2 7 2 5 4" xfId="17332"/>
    <cellStyle name="20% - Accent2 7 2 6" xfId="3687"/>
    <cellStyle name="20% - Accent2 7 2 6 2" xfId="7319"/>
    <cellStyle name="20% - Accent2 7 2 6 2 2" xfId="13712"/>
    <cellStyle name="20% - Accent2 7 2 6 2 2 2" xfId="24826"/>
    <cellStyle name="20% - Accent2 7 2 6 2 3" xfId="19388"/>
    <cellStyle name="20% - Accent2 7 2 6 3" xfId="11759"/>
    <cellStyle name="20% - Accent2 7 2 6 3 2" xfId="22873"/>
    <cellStyle name="20% - Accent2 7 2 6 4" xfId="17400"/>
    <cellStyle name="20% - Accent2 7 2 7" xfId="3892"/>
    <cellStyle name="20% - Accent2 7 2 7 2" xfId="7320"/>
    <cellStyle name="20% - Accent2 7 2 7 2 2" xfId="13713"/>
    <cellStyle name="20% - Accent2 7 2 7 2 2 2" xfId="24827"/>
    <cellStyle name="20% - Accent2 7 2 7 2 3" xfId="19389"/>
    <cellStyle name="20% - Accent2 7 2 7 3" xfId="11928"/>
    <cellStyle name="20% - Accent2 7 2 7 3 2" xfId="23042"/>
    <cellStyle name="20% - Accent2 7 2 7 4" xfId="17585"/>
    <cellStyle name="20% - Accent2 7 2 8" xfId="5087"/>
    <cellStyle name="20% - Accent2 7 2 8 2" xfId="7321"/>
    <cellStyle name="20% - Accent2 7 2 8 2 2" xfId="13714"/>
    <cellStyle name="20% - Accent2 7 2 8 2 2 2" xfId="24828"/>
    <cellStyle name="20% - Accent2 7 2 8 2 3" xfId="19390"/>
    <cellStyle name="20% - Accent2 7 2 8 3" xfId="12310"/>
    <cellStyle name="20% - Accent2 7 2 8 3 2" xfId="23424"/>
    <cellStyle name="20% - Accent2 7 2 8 4" xfId="18056"/>
    <cellStyle name="20% - Accent2 7 2 9" xfId="5563"/>
    <cellStyle name="20% - Accent2 7 2 9 2" xfId="7322"/>
    <cellStyle name="20% - Accent2 7 2 9 2 2" xfId="13715"/>
    <cellStyle name="20% - Accent2 7 2 9 2 2 2" xfId="24829"/>
    <cellStyle name="20% - Accent2 7 2 9 2 3" xfId="19391"/>
    <cellStyle name="20% - Accent2 7 2 9 3" xfId="12519"/>
    <cellStyle name="20% - Accent2 7 2 9 3 2" xfId="23633"/>
    <cellStyle name="20% - Accent2 7 2 9 4" xfId="18288"/>
    <cellStyle name="20% - Accent2 7 3" xfId="935"/>
    <cellStyle name="20% - Accent2 7 3 2" xfId="7323"/>
    <cellStyle name="20% - Accent2 7 3 2 2" xfId="13716"/>
    <cellStyle name="20% - Accent2 7 3 2 2 2" xfId="24830"/>
    <cellStyle name="20% - Accent2 7 3 2 3" xfId="19392"/>
    <cellStyle name="20% - Accent2 7 3 3" xfId="10652"/>
    <cellStyle name="20% - Accent2 7 3 3 2" xfId="22057"/>
    <cellStyle name="20% - Accent2 7 3 4" xfId="16439"/>
    <cellStyle name="20% - Accent2 7 4" xfId="2067"/>
    <cellStyle name="20% - Accent2 7 4 2" xfId="7324"/>
    <cellStyle name="20% - Accent2 7 4 2 2" xfId="13717"/>
    <cellStyle name="20% - Accent2 7 4 2 2 2" xfId="24831"/>
    <cellStyle name="20% - Accent2 7 4 2 3" xfId="19393"/>
    <cellStyle name="20% - Accent2 7 4 3" xfId="11188"/>
    <cellStyle name="20% - Accent2 7 4 3 2" xfId="22345"/>
    <cellStyle name="20% - Accent2 7 4 4" xfId="16768"/>
    <cellStyle name="20% - Accent2 7 5" xfId="2579"/>
    <cellStyle name="20% - Accent2 7 5 2" xfId="7325"/>
    <cellStyle name="20% - Accent2 7 5 2 2" xfId="13718"/>
    <cellStyle name="20% - Accent2 7 5 2 2 2" xfId="24832"/>
    <cellStyle name="20% - Accent2 7 5 2 3" xfId="19394"/>
    <cellStyle name="20% - Accent2 7 5 3" xfId="11418"/>
    <cellStyle name="20% - Accent2 7 5 3 2" xfId="22538"/>
    <cellStyle name="20% - Accent2 7 5 4" xfId="16965"/>
    <cellStyle name="20% - Accent2 7 6" xfId="3039"/>
    <cellStyle name="20% - Accent2 7 6 2" xfId="7326"/>
    <cellStyle name="20% - Accent2 7 6 2 2" xfId="13719"/>
    <cellStyle name="20% - Accent2 7 6 2 2 2" xfId="24833"/>
    <cellStyle name="20% - Accent2 7 6 2 3" xfId="19395"/>
    <cellStyle name="20% - Accent2 7 6 3" xfId="11583"/>
    <cellStyle name="20% - Accent2 7 6 3 2" xfId="22697"/>
    <cellStyle name="20% - Accent2 7 6 4" xfId="17151"/>
    <cellStyle name="20% - Accent2 7 7" xfId="3398"/>
    <cellStyle name="20% - Accent2 7 7 2" xfId="7327"/>
    <cellStyle name="20% - Accent2 7 7 2 2" xfId="13720"/>
    <cellStyle name="20% - Accent2 7 7 2 2 2" xfId="24834"/>
    <cellStyle name="20% - Accent2 7 7 2 3" xfId="19396"/>
    <cellStyle name="20% - Accent2 7 7 3" xfId="11680"/>
    <cellStyle name="20% - Accent2 7 7 3 2" xfId="22794"/>
    <cellStyle name="20% - Accent2 7 7 4" xfId="17275"/>
    <cellStyle name="20% - Accent2 7 8" xfId="3755"/>
    <cellStyle name="20% - Accent2 7 8 2" xfId="7328"/>
    <cellStyle name="20% - Accent2 7 8 2 2" xfId="13721"/>
    <cellStyle name="20% - Accent2 7 8 2 2 2" xfId="24835"/>
    <cellStyle name="20% - Accent2 7 8 2 3" xfId="19397"/>
    <cellStyle name="20% - Accent2 7 8 3" xfId="11816"/>
    <cellStyle name="20% - Accent2 7 8 3 2" xfId="22930"/>
    <cellStyle name="20% - Accent2 7 8 4" xfId="17459"/>
    <cellStyle name="20% - Accent2 7 9" xfId="4261"/>
    <cellStyle name="20% - Accent2 7 9 2" xfId="7329"/>
    <cellStyle name="20% - Accent2 7 9 2 2" xfId="13722"/>
    <cellStyle name="20% - Accent2 7 9 2 2 2" xfId="24836"/>
    <cellStyle name="20% - Accent2 7 9 2 3" xfId="19398"/>
    <cellStyle name="20% - Accent2 7 9 3" xfId="12028"/>
    <cellStyle name="20% - Accent2 7 9 3 2" xfId="23142"/>
    <cellStyle name="20% - Accent2 7 9 4" xfId="17751"/>
    <cellStyle name="20% - Accent2 7_WAST 1112 040512 WG Submission" xfId="93"/>
    <cellStyle name="20% - Accent2 8" xfId="94"/>
    <cellStyle name="20% - Accent2 8 10" xfId="5312"/>
    <cellStyle name="20% - Accent2 8 10 2" xfId="7331"/>
    <cellStyle name="20% - Accent2 8 10 2 2" xfId="13724"/>
    <cellStyle name="20% - Accent2 8 10 2 2 2" xfId="24838"/>
    <cellStyle name="20% - Accent2 8 10 2 3" xfId="19400"/>
    <cellStyle name="20% - Accent2 8 10 3" xfId="12465"/>
    <cellStyle name="20% - Accent2 8 10 3 2" xfId="23579"/>
    <cellStyle name="20% - Accent2 8 10 4" xfId="18211"/>
    <cellStyle name="20% - Accent2 8 11" xfId="5777"/>
    <cellStyle name="20% - Accent2 8 11 2" xfId="7332"/>
    <cellStyle name="20% - Accent2 8 11 2 2" xfId="13725"/>
    <cellStyle name="20% - Accent2 8 11 2 2 2" xfId="24839"/>
    <cellStyle name="20% - Accent2 8 11 2 3" xfId="19401"/>
    <cellStyle name="20% - Accent2 8 11 3" xfId="12669"/>
    <cellStyle name="20% - Accent2 8 11 3 2" xfId="23783"/>
    <cellStyle name="20% - Accent2 8 11 4" xfId="18438"/>
    <cellStyle name="20% - Accent2 8 12" xfId="6347"/>
    <cellStyle name="20% - Accent2 8 12 2" xfId="7333"/>
    <cellStyle name="20% - Accent2 8 12 2 2" xfId="13726"/>
    <cellStyle name="20% - Accent2 8 12 2 2 2" xfId="24840"/>
    <cellStyle name="20% - Accent2 8 12 2 3" xfId="19402"/>
    <cellStyle name="20% - Accent2 8 12 3" xfId="13027"/>
    <cellStyle name="20% - Accent2 8 12 3 2" xfId="24141"/>
    <cellStyle name="20% - Accent2 8 12 4" xfId="18758"/>
    <cellStyle name="20% - Accent2 8 13" xfId="7330"/>
    <cellStyle name="20% - Accent2 8 13 2" xfId="13723"/>
    <cellStyle name="20% - Accent2 8 13 2 2" xfId="24837"/>
    <cellStyle name="20% - Accent2 8 13 3" xfId="19399"/>
    <cellStyle name="20% - Accent2 8 14" xfId="9884"/>
    <cellStyle name="20% - Accent2 8 14 2" xfId="16031"/>
    <cellStyle name="20% - Accent2 8 14 2 2" xfId="27145"/>
    <cellStyle name="20% - Accent2 8 14 3" xfId="21562"/>
    <cellStyle name="20% - Accent2 8 15" xfId="10006"/>
    <cellStyle name="20% - Accent2 8 15 2" xfId="21684"/>
    <cellStyle name="20% - Accent2 8 16" xfId="16180"/>
    <cellStyle name="20% - Accent2 8 2" xfId="936"/>
    <cellStyle name="20% - Accent2 8 2 10" xfId="16440"/>
    <cellStyle name="20% - Accent2 8 2 2" xfId="3893"/>
    <cellStyle name="20% - Accent2 8 2 2 2" xfId="7335"/>
    <cellStyle name="20% - Accent2 8 2 2 2 2" xfId="13728"/>
    <cellStyle name="20% - Accent2 8 2 2 2 2 2" xfId="24842"/>
    <cellStyle name="20% - Accent2 8 2 2 2 3" xfId="19404"/>
    <cellStyle name="20% - Accent2 8 2 2 3" xfId="10653"/>
    <cellStyle name="20% - Accent2 8 2 2 3 2" xfId="22058"/>
    <cellStyle name="20% - Accent2 8 2 2 4" xfId="17586"/>
    <cellStyle name="20% - Accent2 8 2 3" xfId="5088"/>
    <cellStyle name="20% - Accent2 8 2 3 2" xfId="7336"/>
    <cellStyle name="20% - Accent2 8 2 3 2 2" xfId="13729"/>
    <cellStyle name="20% - Accent2 8 2 3 2 2 2" xfId="24843"/>
    <cellStyle name="20% - Accent2 8 2 3 2 3" xfId="19405"/>
    <cellStyle name="20% - Accent2 8 2 3 3" xfId="12311"/>
    <cellStyle name="20% - Accent2 8 2 3 3 2" xfId="23425"/>
    <cellStyle name="20% - Accent2 8 2 3 4" xfId="18057"/>
    <cellStyle name="20% - Accent2 8 2 4" xfId="5564"/>
    <cellStyle name="20% - Accent2 8 2 4 2" xfId="7337"/>
    <cellStyle name="20% - Accent2 8 2 4 2 2" xfId="13730"/>
    <cellStyle name="20% - Accent2 8 2 4 2 2 2" xfId="24844"/>
    <cellStyle name="20% - Accent2 8 2 4 2 3" xfId="19406"/>
    <cellStyle name="20% - Accent2 8 2 4 3" xfId="12520"/>
    <cellStyle name="20% - Accent2 8 2 4 3 2" xfId="23634"/>
    <cellStyle name="20% - Accent2 8 2 4 4" xfId="18289"/>
    <cellStyle name="20% - Accent2 8 2 5" xfId="5918"/>
    <cellStyle name="20% - Accent2 8 2 5 2" xfId="7338"/>
    <cellStyle name="20% - Accent2 8 2 5 2 2" xfId="13731"/>
    <cellStyle name="20% - Accent2 8 2 5 2 2 2" xfId="24845"/>
    <cellStyle name="20% - Accent2 8 2 5 2 3" xfId="19407"/>
    <cellStyle name="20% - Accent2 8 2 5 3" xfId="12718"/>
    <cellStyle name="20% - Accent2 8 2 5 3 2" xfId="23832"/>
    <cellStyle name="20% - Accent2 8 2 5 4" xfId="18510"/>
    <cellStyle name="20% - Accent2 8 2 6" xfId="6204"/>
    <cellStyle name="20% - Accent2 8 2 6 2" xfId="7339"/>
    <cellStyle name="20% - Accent2 8 2 6 2 2" xfId="13732"/>
    <cellStyle name="20% - Accent2 8 2 6 2 2 2" xfId="24846"/>
    <cellStyle name="20% - Accent2 8 2 6 2 3" xfId="19408"/>
    <cellStyle name="20% - Accent2 8 2 6 3" xfId="12905"/>
    <cellStyle name="20% - Accent2 8 2 6 3 2" xfId="24019"/>
    <cellStyle name="20% - Accent2 8 2 6 4" xfId="18636"/>
    <cellStyle name="20% - Accent2 8 2 7" xfId="6812"/>
    <cellStyle name="20% - Accent2 8 2 7 2" xfId="7340"/>
    <cellStyle name="20% - Accent2 8 2 7 2 2" xfId="13733"/>
    <cellStyle name="20% - Accent2 8 2 7 2 2 2" xfId="24847"/>
    <cellStyle name="20% - Accent2 8 2 7 2 3" xfId="19409"/>
    <cellStyle name="20% - Accent2 8 2 7 3" xfId="13211"/>
    <cellStyle name="20% - Accent2 8 2 7 3 2" xfId="24325"/>
    <cellStyle name="20% - Accent2 8 2 7 4" xfId="18881"/>
    <cellStyle name="20% - Accent2 8 2 8" xfId="7334"/>
    <cellStyle name="20% - Accent2 8 2 8 2" xfId="13727"/>
    <cellStyle name="20% - Accent2 8 2 8 2 2" xfId="24841"/>
    <cellStyle name="20% - Accent2 8 2 8 3" xfId="19403"/>
    <cellStyle name="20% - Accent2 8 2 9" xfId="10161"/>
    <cellStyle name="20% - Accent2 8 2 9 2" xfId="21818"/>
    <cellStyle name="20% - Accent2 8 3" xfId="2068"/>
    <cellStyle name="20% - Accent2 8 3 2" xfId="7341"/>
    <cellStyle name="20% - Accent2 8 3 2 2" xfId="13734"/>
    <cellStyle name="20% - Accent2 8 3 2 2 2" xfId="24848"/>
    <cellStyle name="20% - Accent2 8 3 2 3" xfId="19410"/>
    <cellStyle name="20% - Accent2 8 3 3" xfId="11189"/>
    <cellStyle name="20% - Accent2 8 3 3 2" xfId="22346"/>
    <cellStyle name="20% - Accent2 8 3 4" xfId="16769"/>
    <cellStyle name="20% - Accent2 8 4" xfId="2578"/>
    <cellStyle name="20% - Accent2 8 4 2" xfId="7342"/>
    <cellStyle name="20% - Accent2 8 4 2 2" xfId="13735"/>
    <cellStyle name="20% - Accent2 8 4 2 2 2" xfId="24849"/>
    <cellStyle name="20% - Accent2 8 4 2 3" xfId="19411"/>
    <cellStyle name="20% - Accent2 8 4 3" xfId="11417"/>
    <cellStyle name="20% - Accent2 8 4 3 2" xfId="22537"/>
    <cellStyle name="20% - Accent2 8 4 4" xfId="16964"/>
    <cellStyle name="20% - Accent2 8 5" xfId="3038"/>
    <cellStyle name="20% - Accent2 8 5 2" xfId="7343"/>
    <cellStyle name="20% - Accent2 8 5 2 2" xfId="13736"/>
    <cellStyle name="20% - Accent2 8 5 2 2 2" xfId="24850"/>
    <cellStyle name="20% - Accent2 8 5 2 3" xfId="19412"/>
    <cellStyle name="20% - Accent2 8 5 3" xfId="11582"/>
    <cellStyle name="20% - Accent2 8 5 3 2" xfId="22696"/>
    <cellStyle name="20% - Accent2 8 5 4" xfId="17150"/>
    <cellStyle name="20% - Accent2 8 6" xfId="3397"/>
    <cellStyle name="20% - Accent2 8 6 2" xfId="7344"/>
    <cellStyle name="20% - Accent2 8 6 2 2" xfId="13737"/>
    <cellStyle name="20% - Accent2 8 6 2 2 2" xfId="24851"/>
    <cellStyle name="20% - Accent2 8 6 2 3" xfId="19413"/>
    <cellStyle name="20% - Accent2 8 6 3" xfId="11679"/>
    <cellStyle name="20% - Accent2 8 6 3 2" xfId="22793"/>
    <cellStyle name="20% - Accent2 8 6 4" xfId="17274"/>
    <cellStyle name="20% - Accent2 8 7" xfId="3756"/>
    <cellStyle name="20% - Accent2 8 7 2" xfId="7345"/>
    <cellStyle name="20% - Accent2 8 7 2 2" xfId="13738"/>
    <cellStyle name="20% - Accent2 8 7 2 2 2" xfId="24852"/>
    <cellStyle name="20% - Accent2 8 7 2 3" xfId="19414"/>
    <cellStyle name="20% - Accent2 8 7 3" xfId="11817"/>
    <cellStyle name="20% - Accent2 8 7 3 2" xfId="22931"/>
    <cellStyle name="20% - Accent2 8 7 4" xfId="17460"/>
    <cellStyle name="20% - Accent2 8 8" xfId="4262"/>
    <cellStyle name="20% - Accent2 8 8 2" xfId="7346"/>
    <cellStyle name="20% - Accent2 8 8 2 2" xfId="13739"/>
    <cellStyle name="20% - Accent2 8 8 2 2 2" xfId="24853"/>
    <cellStyle name="20% - Accent2 8 8 2 3" xfId="19415"/>
    <cellStyle name="20% - Accent2 8 8 3" xfId="12029"/>
    <cellStyle name="20% - Accent2 8 8 3 2" xfId="23143"/>
    <cellStyle name="20% - Accent2 8 8 4" xfId="17752"/>
    <cellStyle name="20% - Accent2 8 9" xfId="4755"/>
    <cellStyle name="20% - Accent2 8 9 2" xfId="7347"/>
    <cellStyle name="20% - Accent2 8 9 2 2" xfId="13740"/>
    <cellStyle name="20% - Accent2 8 9 2 2 2" xfId="24854"/>
    <cellStyle name="20% - Accent2 8 9 2 3" xfId="19416"/>
    <cellStyle name="20% - Accent2 8 9 3" xfId="12219"/>
    <cellStyle name="20% - Accent2 8 9 3 2" xfId="23333"/>
    <cellStyle name="20% - Accent2 8 9 4" xfId="17942"/>
    <cellStyle name="20% - Accent2 9" xfId="95"/>
    <cellStyle name="20% - Accent2 9 10" xfId="5311"/>
    <cellStyle name="20% - Accent2 9 10 2" xfId="7349"/>
    <cellStyle name="20% - Accent2 9 10 2 2" xfId="13742"/>
    <cellStyle name="20% - Accent2 9 10 2 2 2" xfId="24856"/>
    <cellStyle name="20% - Accent2 9 10 2 3" xfId="19418"/>
    <cellStyle name="20% - Accent2 9 10 3" xfId="12464"/>
    <cellStyle name="20% - Accent2 9 10 3 2" xfId="23578"/>
    <cellStyle name="20% - Accent2 9 10 4" xfId="18210"/>
    <cellStyle name="20% - Accent2 9 11" xfId="5776"/>
    <cellStyle name="20% - Accent2 9 11 2" xfId="7350"/>
    <cellStyle name="20% - Accent2 9 11 2 2" xfId="13743"/>
    <cellStyle name="20% - Accent2 9 11 2 2 2" xfId="24857"/>
    <cellStyle name="20% - Accent2 9 11 2 3" xfId="19419"/>
    <cellStyle name="20% - Accent2 9 11 3" xfId="12668"/>
    <cellStyle name="20% - Accent2 9 11 3 2" xfId="23782"/>
    <cellStyle name="20% - Accent2 9 11 4" xfId="18437"/>
    <cellStyle name="20% - Accent2 9 12" xfId="6348"/>
    <cellStyle name="20% - Accent2 9 12 2" xfId="7351"/>
    <cellStyle name="20% - Accent2 9 12 2 2" xfId="13744"/>
    <cellStyle name="20% - Accent2 9 12 2 2 2" xfId="24858"/>
    <cellStyle name="20% - Accent2 9 12 2 3" xfId="19420"/>
    <cellStyle name="20% - Accent2 9 12 3" xfId="13028"/>
    <cellStyle name="20% - Accent2 9 12 3 2" xfId="24142"/>
    <cellStyle name="20% - Accent2 9 12 4" xfId="18759"/>
    <cellStyle name="20% - Accent2 9 13" xfId="7348"/>
    <cellStyle name="20% - Accent2 9 13 2" xfId="13741"/>
    <cellStyle name="20% - Accent2 9 13 2 2" xfId="24855"/>
    <cellStyle name="20% - Accent2 9 13 3" xfId="19417"/>
    <cellStyle name="20% - Accent2 9 14" xfId="9885"/>
    <cellStyle name="20% - Accent2 9 14 2" xfId="16032"/>
    <cellStyle name="20% - Accent2 9 14 2 2" xfId="27146"/>
    <cellStyle name="20% - Accent2 9 14 3" xfId="21563"/>
    <cellStyle name="20% - Accent2 9 15" xfId="10007"/>
    <cellStyle name="20% - Accent2 9 15 2" xfId="21685"/>
    <cellStyle name="20% - Accent2 9 16" xfId="16181"/>
    <cellStyle name="20% - Accent2 9 2" xfId="937"/>
    <cellStyle name="20% - Accent2 9 2 10" xfId="16441"/>
    <cellStyle name="20% - Accent2 9 2 2" xfId="3894"/>
    <cellStyle name="20% - Accent2 9 2 2 2" xfId="7353"/>
    <cellStyle name="20% - Accent2 9 2 2 2 2" xfId="13746"/>
    <cellStyle name="20% - Accent2 9 2 2 2 2 2" xfId="24860"/>
    <cellStyle name="20% - Accent2 9 2 2 2 3" xfId="19422"/>
    <cellStyle name="20% - Accent2 9 2 2 3" xfId="10654"/>
    <cellStyle name="20% - Accent2 9 2 2 3 2" xfId="22059"/>
    <cellStyle name="20% - Accent2 9 2 2 4" xfId="17587"/>
    <cellStyle name="20% - Accent2 9 2 3" xfId="5089"/>
    <cellStyle name="20% - Accent2 9 2 3 2" xfId="7354"/>
    <cellStyle name="20% - Accent2 9 2 3 2 2" xfId="13747"/>
    <cellStyle name="20% - Accent2 9 2 3 2 2 2" xfId="24861"/>
    <cellStyle name="20% - Accent2 9 2 3 2 3" xfId="19423"/>
    <cellStyle name="20% - Accent2 9 2 3 3" xfId="12312"/>
    <cellStyle name="20% - Accent2 9 2 3 3 2" xfId="23426"/>
    <cellStyle name="20% - Accent2 9 2 3 4" xfId="18058"/>
    <cellStyle name="20% - Accent2 9 2 4" xfId="5565"/>
    <cellStyle name="20% - Accent2 9 2 4 2" xfId="7355"/>
    <cellStyle name="20% - Accent2 9 2 4 2 2" xfId="13748"/>
    <cellStyle name="20% - Accent2 9 2 4 2 2 2" xfId="24862"/>
    <cellStyle name="20% - Accent2 9 2 4 2 3" xfId="19424"/>
    <cellStyle name="20% - Accent2 9 2 4 3" xfId="12521"/>
    <cellStyle name="20% - Accent2 9 2 4 3 2" xfId="23635"/>
    <cellStyle name="20% - Accent2 9 2 4 4" xfId="18290"/>
    <cellStyle name="20% - Accent2 9 2 5" xfId="5919"/>
    <cellStyle name="20% - Accent2 9 2 5 2" xfId="7356"/>
    <cellStyle name="20% - Accent2 9 2 5 2 2" xfId="13749"/>
    <cellStyle name="20% - Accent2 9 2 5 2 2 2" xfId="24863"/>
    <cellStyle name="20% - Accent2 9 2 5 2 3" xfId="19425"/>
    <cellStyle name="20% - Accent2 9 2 5 3" xfId="12719"/>
    <cellStyle name="20% - Accent2 9 2 5 3 2" xfId="23833"/>
    <cellStyle name="20% - Accent2 9 2 5 4" xfId="18511"/>
    <cellStyle name="20% - Accent2 9 2 6" xfId="6205"/>
    <cellStyle name="20% - Accent2 9 2 6 2" xfId="7357"/>
    <cellStyle name="20% - Accent2 9 2 6 2 2" xfId="13750"/>
    <cellStyle name="20% - Accent2 9 2 6 2 2 2" xfId="24864"/>
    <cellStyle name="20% - Accent2 9 2 6 2 3" xfId="19426"/>
    <cellStyle name="20% - Accent2 9 2 6 3" xfId="12906"/>
    <cellStyle name="20% - Accent2 9 2 6 3 2" xfId="24020"/>
    <cellStyle name="20% - Accent2 9 2 6 4" xfId="18637"/>
    <cellStyle name="20% - Accent2 9 2 7" xfId="6813"/>
    <cellStyle name="20% - Accent2 9 2 7 2" xfId="7358"/>
    <cellStyle name="20% - Accent2 9 2 7 2 2" xfId="13751"/>
    <cellStyle name="20% - Accent2 9 2 7 2 2 2" xfId="24865"/>
    <cellStyle name="20% - Accent2 9 2 7 2 3" xfId="19427"/>
    <cellStyle name="20% - Accent2 9 2 7 3" xfId="13212"/>
    <cellStyle name="20% - Accent2 9 2 7 3 2" xfId="24326"/>
    <cellStyle name="20% - Accent2 9 2 7 4" xfId="18882"/>
    <cellStyle name="20% - Accent2 9 2 8" xfId="7352"/>
    <cellStyle name="20% - Accent2 9 2 8 2" xfId="13745"/>
    <cellStyle name="20% - Accent2 9 2 8 2 2" xfId="24859"/>
    <cellStyle name="20% - Accent2 9 2 8 3" xfId="19421"/>
    <cellStyle name="20% - Accent2 9 2 9" xfId="10162"/>
    <cellStyle name="20% - Accent2 9 2 9 2" xfId="21819"/>
    <cellStyle name="20% - Accent2 9 3" xfId="2069"/>
    <cellStyle name="20% - Accent2 9 3 2" xfId="7359"/>
    <cellStyle name="20% - Accent2 9 3 2 2" xfId="13752"/>
    <cellStyle name="20% - Accent2 9 3 2 2 2" xfId="24866"/>
    <cellStyle name="20% - Accent2 9 3 2 3" xfId="19428"/>
    <cellStyle name="20% - Accent2 9 3 3" xfId="11190"/>
    <cellStyle name="20% - Accent2 9 3 3 2" xfId="22347"/>
    <cellStyle name="20% - Accent2 9 3 4" xfId="16770"/>
    <cellStyle name="20% - Accent2 9 4" xfId="2577"/>
    <cellStyle name="20% - Accent2 9 4 2" xfId="7360"/>
    <cellStyle name="20% - Accent2 9 4 2 2" xfId="13753"/>
    <cellStyle name="20% - Accent2 9 4 2 2 2" xfId="24867"/>
    <cellStyle name="20% - Accent2 9 4 2 3" xfId="19429"/>
    <cellStyle name="20% - Accent2 9 4 3" xfId="11416"/>
    <cellStyle name="20% - Accent2 9 4 3 2" xfId="22536"/>
    <cellStyle name="20% - Accent2 9 4 4" xfId="16963"/>
    <cellStyle name="20% - Accent2 9 5" xfId="3037"/>
    <cellStyle name="20% - Accent2 9 5 2" xfId="7361"/>
    <cellStyle name="20% - Accent2 9 5 2 2" xfId="13754"/>
    <cellStyle name="20% - Accent2 9 5 2 2 2" xfId="24868"/>
    <cellStyle name="20% - Accent2 9 5 2 3" xfId="19430"/>
    <cellStyle name="20% - Accent2 9 5 3" xfId="11581"/>
    <cellStyle name="20% - Accent2 9 5 3 2" xfId="22695"/>
    <cellStyle name="20% - Accent2 9 5 4" xfId="17149"/>
    <cellStyle name="20% - Accent2 9 6" xfId="3396"/>
    <cellStyle name="20% - Accent2 9 6 2" xfId="7362"/>
    <cellStyle name="20% - Accent2 9 6 2 2" xfId="13755"/>
    <cellStyle name="20% - Accent2 9 6 2 2 2" xfId="24869"/>
    <cellStyle name="20% - Accent2 9 6 2 3" xfId="19431"/>
    <cellStyle name="20% - Accent2 9 6 3" xfId="11678"/>
    <cellStyle name="20% - Accent2 9 6 3 2" xfId="22792"/>
    <cellStyle name="20% - Accent2 9 6 4" xfId="17273"/>
    <cellStyle name="20% - Accent2 9 7" xfId="3757"/>
    <cellStyle name="20% - Accent2 9 7 2" xfId="7363"/>
    <cellStyle name="20% - Accent2 9 7 2 2" xfId="13756"/>
    <cellStyle name="20% - Accent2 9 7 2 2 2" xfId="24870"/>
    <cellStyle name="20% - Accent2 9 7 2 3" xfId="19432"/>
    <cellStyle name="20% - Accent2 9 7 3" xfId="11818"/>
    <cellStyle name="20% - Accent2 9 7 3 2" xfId="22932"/>
    <cellStyle name="20% - Accent2 9 7 4" xfId="17461"/>
    <cellStyle name="20% - Accent2 9 8" xfId="4263"/>
    <cellStyle name="20% - Accent2 9 8 2" xfId="7364"/>
    <cellStyle name="20% - Accent2 9 8 2 2" xfId="13757"/>
    <cellStyle name="20% - Accent2 9 8 2 2 2" xfId="24871"/>
    <cellStyle name="20% - Accent2 9 8 2 3" xfId="19433"/>
    <cellStyle name="20% - Accent2 9 8 3" xfId="12030"/>
    <cellStyle name="20% - Accent2 9 8 3 2" xfId="23144"/>
    <cellStyle name="20% - Accent2 9 8 4" xfId="17753"/>
    <cellStyle name="20% - Accent2 9 9" xfId="4754"/>
    <cellStyle name="20% - Accent2 9 9 2" xfId="7365"/>
    <cellStyle name="20% - Accent2 9 9 2 2" xfId="13758"/>
    <cellStyle name="20% - Accent2 9 9 2 2 2" xfId="24872"/>
    <cellStyle name="20% - Accent2 9 9 2 3" xfId="19434"/>
    <cellStyle name="20% - Accent2 9 9 3" xfId="12218"/>
    <cellStyle name="20% - Accent2 9 9 3 2" xfId="23332"/>
    <cellStyle name="20% - Accent2 9 9 4" xfId="17941"/>
    <cellStyle name="20% - Accent3 10" xfId="96"/>
    <cellStyle name="20% - Accent3 10 10" xfId="5309"/>
    <cellStyle name="20% - Accent3 10 10 2" xfId="7367"/>
    <cellStyle name="20% - Accent3 10 10 2 2" xfId="13760"/>
    <cellStyle name="20% - Accent3 10 10 2 2 2" xfId="24874"/>
    <cellStyle name="20% - Accent3 10 10 2 3" xfId="19436"/>
    <cellStyle name="20% - Accent3 10 10 3" xfId="12463"/>
    <cellStyle name="20% - Accent3 10 10 3 2" xfId="23577"/>
    <cellStyle name="20% - Accent3 10 10 4" xfId="18209"/>
    <cellStyle name="20% - Accent3 10 11" xfId="5774"/>
    <cellStyle name="20% - Accent3 10 11 2" xfId="7368"/>
    <cellStyle name="20% - Accent3 10 11 2 2" xfId="13761"/>
    <cellStyle name="20% - Accent3 10 11 2 2 2" xfId="24875"/>
    <cellStyle name="20% - Accent3 10 11 2 3" xfId="19437"/>
    <cellStyle name="20% - Accent3 10 11 3" xfId="12667"/>
    <cellStyle name="20% - Accent3 10 11 3 2" xfId="23781"/>
    <cellStyle name="20% - Accent3 10 11 4" xfId="18436"/>
    <cellStyle name="20% - Accent3 10 12" xfId="6350"/>
    <cellStyle name="20% - Accent3 10 12 2" xfId="7369"/>
    <cellStyle name="20% - Accent3 10 12 2 2" xfId="13762"/>
    <cellStyle name="20% - Accent3 10 12 2 2 2" xfId="24876"/>
    <cellStyle name="20% - Accent3 10 12 2 3" xfId="19438"/>
    <cellStyle name="20% - Accent3 10 12 3" xfId="13029"/>
    <cellStyle name="20% - Accent3 10 12 3 2" xfId="24143"/>
    <cellStyle name="20% - Accent3 10 12 4" xfId="18760"/>
    <cellStyle name="20% - Accent3 10 13" xfId="7366"/>
    <cellStyle name="20% - Accent3 10 13 2" xfId="13759"/>
    <cellStyle name="20% - Accent3 10 13 2 2" xfId="24873"/>
    <cellStyle name="20% - Accent3 10 13 3" xfId="19435"/>
    <cellStyle name="20% - Accent3 10 14" xfId="9886"/>
    <cellStyle name="20% - Accent3 10 14 2" xfId="16033"/>
    <cellStyle name="20% - Accent3 10 14 2 2" xfId="27147"/>
    <cellStyle name="20% - Accent3 10 14 3" xfId="21564"/>
    <cellStyle name="20% - Accent3 10 15" xfId="10008"/>
    <cellStyle name="20% - Accent3 10 15 2" xfId="21686"/>
    <cellStyle name="20% - Accent3 10 16" xfId="16182"/>
    <cellStyle name="20% - Accent3 10 2" xfId="939"/>
    <cellStyle name="20% - Accent3 10 2 10" xfId="16442"/>
    <cellStyle name="20% - Accent3 10 2 2" xfId="3895"/>
    <cellStyle name="20% - Accent3 10 2 2 2" xfId="7371"/>
    <cellStyle name="20% - Accent3 10 2 2 2 2" xfId="13764"/>
    <cellStyle name="20% - Accent3 10 2 2 2 2 2" xfId="24878"/>
    <cellStyle name="20% - Accent3 10 2 2 2 3" xfId="19440"/>
    <cellStyle name="20% - Accent3 10 2 2 3" xfId="10656"/>
    <cellStyle name="20% - Accent3 10 2 2 3 2" xfId="22060"/>
    <cellStyle name="20% - Accent3 10 2 2 4" xfId="17588"/>
    <cellStyle name="20% - Accent3 10 2 3" xfId="5090"/>
    <cellStyle name="20% - Accent3 10 2 3 2" xfId="7372"/>
    <cellStyle name="20% - Accent3 10 2 3 2 2" xfId="13765"/>
    <cellStyle name="20% - Accent3 10 2 3 2 2 2" xfId="24879"/>
    <cellStyle name="20% - Accent3 10 2 3 2 3" xfId="19441"/>
    <cellStyle name="20% - Accent3 10 2 3 3" xfId="12313"/>
    <cellStyle name="20% - Accent3 10 2 3 3 2" xfId="23427"/>
    <cellStyle name="20% - Accent3 10 2 3 4" xfId="18059"/>
    <cellStyle name="20% - Accent3 10 2 4" xfId="5566"/>
    <cellStyle name="20% - Accent3 10 2 4 2" xfId="7373"/>
    <cellStyle name="20% - Accent3 10 2 4 2 2" xfId="13766"/>
    <cellStyle name="20% - Accent3 10 2 4 2 2 2" xfId="24880"/>
    <cellStyle name="20% - Accent3 10 2 4 2 3" xfId="19442"/>
    <cellStyle name="20% - Accent3 10 2 4 3" xfId="12522"/>
    <cellStyle name="20% - Accent3 10 2 4 3 2" xfId="23636"/>
    <cellStyle name="20% - Accent3 10 2 4 4" xfId="18291"/>
    <cellStyle name="20% - Accent3 10 2 5" xfId="5920"/>
    <cellStyle name="20% - Accent3 10 2 5 2" xfId="7374"/>
    <cellStyle name="20% - Accent3 10 2 5 2 2" xfId="13767"/>
    <cellStyle name="20% - Accent3 10 2 5 2 2 2" xfId="24881"/>
    <cellStyle name="20% - Accent3 10 2 5 2 3" xfId="19443"/>
    <cellStyle name="20% - Accent3 10 2 5 3" xfId="12720"/>
    <cellStyle name="20% - Accent3 10 2 5 3 2" xfId="23834"/>
    <cellStyle name="20% - Accent3 10 2 5 4" xfId="18512"/>
    <cellStyle name="20% - Accent3 10 2 6" xfId="6206"/>
    <cellStyle name="20% - Accent3 10 2 6 2" xfId="7375"/>
    <cellStyle name="20% - Accent3 10 2 6 2 2" xfId="13768"/>
    <cellStyle name="20% - Accent3 10 2 6 2 2 2" xfId="24882"/>
    <cellStyle name="20% - Accent3 10 2 6 2 3" xfId="19444"/>
    <cellStyle name="20% - Accent3 10 2 6 3" xfId="12907"/>
    <cellStyle name="20% - Accent3 10 2 6 3 2" xfId="24021"/>
    <cellStyle name="20% - Accent3 10 2 6 4" xfId="18638"/>
    <cellStyle name="20% - Accent3 10 2 7" xfId="6814"/>
    <cellStyle name="20% - Accent3 10 2 7 2" xfId="7376"/>
    <cellStyle name="20% - Accent3 10 2 7 2 2" xfId="13769"/>
    <cellStyle name="20% - Accent3 10 2 7 2 2 2" xfId="24883"/>
    <cellStyle name="20% - Accent3 10 2 7 2 3" xfId="19445"/>
    <cellStyle name="20% - Accent3 10 2 7 3" xfId="13213"/>
    <cellStyle name="20% - Accent3 10 2 7 3 2" xfId="24327"/>
    <cellStyle name="20% - Accent3 10 2 7 4" xfId="18883"/>
    <cellStyle name="20% - Accent3 10 2 8" xfId="7370"/>
    <cellStyle name="20% - Accent3 10 2 8 2" xfId="13763"/>
    <cellStyle name="20% - Accent3 10 2 8 2 2" xfId="24877"/>
    <cellStyle name="20% - Accent3 10 2 8 3" xfId="19439"/>
    <cellStyle name="20% - Accent3 10 2 9" xfId="10163"/>
    <cellStyle name="20% - Accent3 10 2 9 2" xfId="21820"/>
    <cellStyle name="20% - Accent3 10 3" xfId="2071"/>
    <cellStyle name="20% - Accent3 10 3 2" xfId="7377"/>
    <cellStyle name="20% - Accent3 10 3 2 2" xfId="13770"/>
    <cellStyle name="20% - Accent3 10 3 2 2 2" xfId="24884"/>
    <cellStyle name="20% - Accent3 10 3 2 3" xfId="19446"/>
    <cellStyle name="20% - Accent3 10 3 3" xfId="11191"/>
    <cellStyle name="20% - Accent3 10 3 3 2" xfId="22348"/>
    <cellStyle name="20% - Accent3 10 3 4" xfId="16771"/>
    <cellStyle name="20% - Accent3 10 4" xfId="2575"/>
    <cellStyle name="20% - Accent3 10 4 2" xfId="7378"/>
    <cellStyle name="20% - Accent3 10 4 2 2" xfId="13771"/>
    <cellStyle name="20% - Accent3 10 4 2 2 2" xfId="24885"/>
    <cellStyle name="20% - Accent3 10 4 2 3" xfId="19447"/>
    <cellStyle name="20% - Accent3 10 4 3" xfId="11415"/>
    <cellStyle name="20% - Accent3 10 4 3 2" xfId="22535"/>
    <cellStyle name="20% - Accent3 10 4 4" xfId="16962"/>
    <cellStyle name="20% - Accent3 10 5" xfId="3035"/>
    <cellStyle name="20% - Accent3 10 5 2" xfId="7379"/>
    <cellStyle name="20% - Accent3 10 5 2 2" xfId="13772"/>
    <cellStyle name="20% - Accent3 10 5 2 2 2" xfId="24886"/>
    <cellStyle name="20% - Accent3 10 5 2 3" xfId="19448"/>
    <cellStyle name="20% - Accent3 10 5 3" xfId="11580"/>
    <cellStyle name="20% - Accent3 10 5 3 2" xfId="22694"/>
    <cellStyle name="20% - Accent3 10 5 4" xfId="17148"/>
    <cellStyle name="20% - Accent3 10 6" xfId="3394"/>
    <cellStyle name="20% - Accent3 10 6 2" xfId="7380"/>
    <cellStyle name="20% - Accent3 10 6 2 2" xfId="13773"/>
    <cellStyle name="20% - Accent3 10 6 2 2 2" xfId="24887"/>
    <cellStyle name="20% - Accent3 10 6 2 3" xfId="19449"/>
    <cellStyle name="20% - Accent3 10 6 3" xfId="11677"/>
    <cellStyle name="20% - Accent3 10 6 3 2" xfId="22791"/>
    <cellStyle name="20% - Accent3 10 6 4" xfId="17272"/>
    <cellStyle name="20% - Accent3 10 7" xfId="3758"/>
    <cellStyle name="20% - Accent3 10 7 2" xfId="7381"/>
    <cellStyle name="20% - Accent3 10 7 2 2" xfId="13774"/>
    <cellStyle name="20% - Accent3 10 7 2 2 2" xfId="24888"/>
    <cellStyle name="20% - Accent3 10 7 2 3" xfId="19450"/>
    <cellStyle name="20% - Accent3 10 7 3" xfId="11819"/>
    <cellStyle name="20% - Accent3 10 7 3 2" xfId="22933"/>
    <cellStyle name="20% - Accent3 10 7 4" xfId="17462"/>
    <cellStyle name="20% - Accent3 10 8" xfId="4265"/>
    <cellStyle name="20% - Accent3 10 8 2" xfId="7382"/>
    <cellStyle name="20% - Accent3 10 8 2 2" xfId="13775"/>
    <cellStyle name="20% - Accent3 10 8 2 2 2" xfId="24889"/>
    <cellStyle name="20% - Accent3 10 8 2 3" xfId="19451"/>
    <cellStyle name="20% - Accent3 10 8 3" xfId="12031"/>
    <cellStyle name="20% - Accent3 10 8 3 2" xfId="23145"/>
    <cellStyle name="20% - Accent3 10 8 4" xfId="17754"/>
    <cellStyle name="20% - Accent3 10 9" xfId="4752"/>
    <cellStyle name="20% - Accent3 10 9 2" xfId="7383"/>
    <cellStyle name="20% - Accent3 10 9 2 2" xfId="13776"/>
    <cellStyle name="20% - Accent3 10 9 2 2 2" xfId="24890"/>
    <cellStyle name="20% - Accent3 10 9 2 3" xfId="19452"/>
    <cellStyle name="20% - Accent3 10 9 3" xfId="12217"/>
    <cellStyle name="20% - Accent3 10 9 3 2" xfId="23331"/>
    <cellStyle name="20% - Accent3 10 9 4" xfId="17940"/>
    <cellStyle name="20% - Accent3 11" xfId="97"/>
    <cellStyle name="20% - Accent3 11 10" xfId="5308"/>
    <cellStyle name="20% - Accent3 11 10 2" xfId="7385"/>
    <cellStyle name="20% - Accent3 11 10 2 2" xfId="13778"/>
    <cellStyle name="20% - Accent3 11 10 2 2 2" xfId="24892"/>
    <cellStyle name="20% - Accent3 11 10 2 3" xfId="19454"/>
    <cellStyle name="20% - Accent3 11 10 3" xfId="12462"/>
    <cellStyle name="20% - Accent3 11 10 3 2" xfId="23576"/>
    <cellStyle name="20% - Accent3 11 10 4" xfId="18208"/>
    <cellStyle name="20% - Accent3 11 11" xfId="5773"/>
    <cellStyle name="20% - Accent3 11 11 2" xfId="7386"/>
    <cellStyle name="20% - Accent3 11 11 2 2" xfId="13779"/>
    <cellStyle name="20% - Accent3 11 11 2 2 2" xfId="24893"/>
    <cellStyle name="20% - Accent3 11 11 2 3" xfId="19455"/>
    <cellStyle name="20% - Accent3 11 11 3" xfId="12666"/>
    <cellStyle name="20% - Accent3 11 11 3 2" xfId="23780"/>
    <cellStyle name="20% - Accent3 11 11 4" xfId="18435"/>
    <cellStyle name="20% - Accent3 11 12" xfId="6351"/>
    <cellStyle name="20% - Accent3 11 12 2" xfId="7387"/>
    <cellStyle name="20% - Accent3 11 12 2 2" xfId="13780"/>
    <cellStyle name="20% - Accent3 11 12 2 2 2" xfId="24894"/>
    <cellStyle name="20% - Accent3 11 12 2 3" xfId="19456"/>
    <cellStyle name="20% - Accent3 11 12 3" xfId="13030"/>
    <cellStyle name="20% - Accent3 11 12 3 2" xfId="24144"/>
    <cellStyle name="20% - Accent3 11 12 4" xfId="18761"/>
    <cellStyle name="20% - Accent3 11 13" xfId="7384"/>
    <cellStyle name="20% - Accent3 11 13 2" xfId="13777"/>
    <cellStyle name="20% - Accent3 11 13 2 2" xfId="24891"/>
    <cellStyle name="20% - Accent3 11 13 3" xfId="19453"/>
    <cellStyle name="20% - Accent3 11 14" xfId="9887"/>
    <cellStyle name="20% - Accent3 11 14 2" xfId="16034"/>
    <cellStyle name="20% - Accent3 11 14 2 2" xfId="27148"/>
    <cellStyle name="20% - Accent3 11 14 3" xfId="21565"/>
    <cellStyle name="20% - Accent3 11 15" xfId="10009"/>
    <cellStyle name="20% - Accent3 11 15 2" xfId="21687"/>
    <cellStyle name="20% - Accent3 11 16" xfId="16183"/>
    <cellStyle name="20% - Accent3 11 2" xfId="940"/>
    <cellStyle name="20% - Accent3 11 2 10" xfId="16443"/>
    <cellStyle name="20% - Accent3 11 2 2" xfId="3896"/>
    <cellStyle name="20% - Accent3 11 2 2 2" xfId="7389"/>
    <cellStyle name="20% - Accent3 11 2 2 2 2" xfId="13782"/>
    <cellStyle name="20% - Accent3 11 2 2 2 2 2" xfId="24896"/>
    <cellStyle name="20% - Accent3 11 2 2 2 3" xfId="19458"/>
    <cellStyle name="20% - Accent3 11 2 2 3" xfId="10657"/>
    <cellStyle name="20% - Accent3 11 2 2 3 2" xfId="22061"/>
    <cellStyle name="20% - Accent3 11 2 2 4" xfId="17589"/>
    <cellStyle name="20% - Accent3 11 2 3" xfId="5091"/>
    <cellStyle name="20% - Accent3 11 2 3 2" xfId="7390"/>
    <cellStyle name="20% - Accent3 11 2 3 2 2" xfId="13783"/>
    <cellStyle name="20% - Accent3 11 2 3 2 2 2" xfId="24897"/>
    <cellStyle name="20% - Accent3 11 2 3 2 3" xfId="19459"/>
    <cellStyle name="20% - Accent3 11 2 3 3" xfId="12314"/>
    <cellStyle name="20% - Accent3 11 2 3 3 2" xfId="23428"/>
    <cellStyle name="20% - Accent3 11 2 3 4" xfId="18060"/>
    <cellStyle name="20% - Accent3 11 2 4" xfId="5567"/>
    <cellStyle name="20% - Accent3 11 2 4 2" xfId="7391"/>
    <cellStyle name="20% - Accent3 11 2 4 2 2" xfId="13784"/>
    <cellStyle name="20% - Accent3 11 2 4 2 2 2" xfId="24898"/>
    <cellStyle name="20% - Accent3 11 2 4 2 3" xfId="19460"/>
    <cellStyle name="20% - Accent3 11 2 4 3" xfId="12523"/>
    <cellStyle name="20% - Accent3 11 2 4 3 2" xfId="23637"/>
    <cellStyle name="20% - Accent3 11 2 4 4" xfId="18292"/>
    <cellStyle name="20% - Accent3 11 2 5" xfId="5921"/>
    <cellStyle name="20% - Accent3 11 2 5 2" xfId="7392"/>
    <cellStyle name="20% - Accent3 11 2 5 2 2" xfId="13785"/>
    <cellStyle name="20% - Accent3 11 2 5 2 2 2" xfId="24899"/>
    <cellStyle name="20% - Accent3 11 2 5 2 3" xfId="19461"/>
    <cellStyle name="20% - Accent3 11 2 5 3" xfId="12721"/>
    <cellStyle name="20% - Accent3 11 2 5 3 2" xfId="23835"/>
    <cellStyle name="20% - Accent3 11 2 5 4" xfId="18513"/>
    <cellStyle name="20% - Accent3 11 2 6" xfId="6207"/>
    <cellStyle name="20% - Accent3 11 2 6 2" xfId="7393"/>
    <cellStyle name="20% - Accent3 11 2 6 2 2" xfId="13786"/>
    <cellStyle name="20% - Accent3 11 2 6 2 2 2" xfId="24900"/>
    <cellStyle name="20% - Accent3 11 2 6 2 3" xfId="19462"/>
    <cellStyle name="20% - Accent3 11 2 6 3" xfId="12908"/>
    <cellStyle name="20% - Accent3 11 2 6 3 2" xfId="24022"/>
    <cellStyle name="20% - Accent3 11 2 6 4" xfId="18639"/>
    <cellStyle name="20% - Accent3 11 2 7" xfId="6815"/>
    <cellStyle name="20% - Accent3 11 2 7 2" xfId="7394"/>
    <cellStyle name="20% - Accent3 11 2 7 2 2" xfId="13787"/>
    <cellStyle name="20% - Accent3 11 2 7 2 2 2" xfId="24901"/>
    <cellStyle name="20% - Accent3 11 2 7 2 3" xfId="19463"/>
    <cellStyle name="20% - Accent3 11 2 7 3" xfId="13214"/>
    <cellStyle name="20% - Accent3 11 2 7 3 2" xfId="24328"/>
    <cellStyle name="20% - Accent3 11 2 7 4" xfId="18884"/>
    <cellStyle name="20% - Accent3 11 2 8" xfId="7388"/>
    <cellStyle name="20% - Accent3 11 2 8 2" xfId="13781"/>
    <cellStyle name="20% - Accent3 11 2 8 2 2" xfId="24895"/>
    <cellStyle name="20% - Accent3 11 2 8 3" xfId="19457"/>
    <cellStyle name="20% - Accent3 11 2 9" xfId="10164"/>
    <cellStyle name="20% - Accent3 11 2 9 2" xfId="21821"/>
    <cellStyle name="20% - Accent3 11 3" xfId="2072"/>
    <cellStyle name="20% - Accent3 11 3 2" xfId="7395"/>
    <cellStyle name="20% - Accent3 11 3 2 2" xfId="13788"/>
    <cellStyle name="20% - Accent3 11 3 2 2 2" xfId="24902"/>
    <cellStyle name="20% - Accent3 11 3 2 3" xfId="19464"/>
    <cellStyle name="20% - Accent3 11 3 3" xfId="11192"/>
    <cellStyle name="20% - Accent3 11 3 3 2" xfId="22349"/>
    <cellStyle name="20% - Accent3 11 3 4" xfId="16772"/>
    <cellStyle name="20% - Accent3 11 4" xfId="2574"/>
    <cellStyle name="20% - Accent3 11 4 2" xfId="7396"/>
    <cellStyle name="20% - Accent3 11 4 2 2" xfId="13789"/>
    <cellStyle name="20% - Accent3 11 4 2 2 2" xfId="24903"/>
    <cellStyle name="20% - Accent3 11 4 2 3" xfId="19465"/>
    <cellStyle name="20% - Accent3 11 4 3" xfId="11414"/>
    <cellStyle name="20% - Accent3 11 4 3 2" xfId="22534"/>
    <cellStyle name="20% - Accent3 11 4 4" xfId="16961"/>
    <cellStyle name="20% - Accent3 11 5" xfId="3034"/>
    <cellStyle name="20% - Accent3 11 5 2" xfId="7397"/>
    <cellStyle name="20% - Accent3 11 5 2 2" xfId="13790"/>
    <cellStyle name="20% - Accent3 11 5 2 2 2" xfId="24904"/>
    <cellStyle name="20% - Accent3 11 5 2 3" xfId="19466"/>
    <cellStyle name="20% - Accent3 11 5 3" xfId="11579"/>
    <cellStyle name="20% - Accent3 11 5 3 2" xfId="22693"/>
    <cellStyle name="20% - Accent3 11 5 4" xfId="17147"/>
    <cellStyle name="20% - Accent3 11 6" xfId="3393"/>
    <cellStyle name="20% - Accent3 11 6 2" xfId="7398"/>
    <cellStyle name="20% - Accent3 11 6 2 2" xfId="13791"/>
    <cellStyle name="20% - Accent3 11 6 2 2 2" xfId="24905"/>
    <cellStyle name="20% - Accent3 11 6 2 3" xfId="19467"/>
    <cellStyle name="20% - Accent3 11 6 3" xfId="11676"/>
    <cellStyle name="20% - Accent3 11 6 3 2" xfId="22790"/>
    <cellStyle name="20% - Accent3 11 6 4" xfId="17271"/>
    <cellStyle name="20% - Accent3 11 7" xfId="3759"/>
    <cellStyle name="20% - Accent3 11 7 2" xfId="7399"/>
    <cellStyle name="20% - Accent3 11 7 2 2" xfId="13792"/>
    <cellStyle name="20% - Accent3 11 7 2 2 2" xfId="24906"/>
    <cellStyle name="20% - Accent3 11 7 2 3" xfId="19468"/>
    <cellStyle name="20% - Accent3 11 7 3" xfId="11820"/>
    <cellStyle name="20% - Accent3 11 7 3 2" xfId="22934"/>
    <cellStyle name="20% - Accent3 11 7 4" xfId="17463"/>
    <cellStyle name="20% - Accent3 11 8" xfId="4266"/>
    <cellStyle name="20% - Accent3 11 8 2" xfId="7400"/>
    <cellStyle name="20% - Accent3 11 8 2 2" xfId="13793"/>
    <cellStyle name="20% - Accent3 11 8 2 2 2" xfId="24907"/>
    <cellStyle name="20% - Accent3 11 8 2 3" xfId="19469"/>
    <cellStyle name="20% - Accent3 11 8 3" xfId="12032"/>
    <cellStyle name="20% - Accent3 11 8 3 2" xfId="23146"/>
    <cellStyle name="20% - Accent3 11 8 4" xfId="17755"/>
    <cellStyle name="20% - Accent3 11 9" xfId="4751"/>
    <cellStyle name="20% - Accent3 11 9 2" xfId="7401"/>
    <cellStyle name="20% - Accent3 11 9 2 2" xfId="13794"/>
    <cellStyle name="20% - Accent3 11 9 2 2 2" xfId="24908"/>
    <cellStyle name="20% - Accent3 11 9 2 3" xfId="19470"/>
    <cellStyle name="20% - Accent3 11 9 3" xfId="12216"/>
    <cellStyle name="20% - Accent3 11 9 3 2" xfId="23330"/>
    <cellStyle name="20% - Accent3 11 9 4" xfId="17939"/>
    <cellStyle name="20% - Accent3 12" xfId="98"/>
    <cellStyle name="20% - Accent3 12 10" xfId="5307"/>
    <cellStyle name="20% - Accent3 12 10 2" xfId="7403"/>
    <cellStyle name="20% - Accent3 12 10 2 2" xfId="13796"/>
    <cellStyle name="20% - Accent3 12 10 2 2 2" xfId="24910"/>
    <cellStyle name="20% - Accent3 12 10 2 3" xfId="19472"/>
    <cellStyle name="20% - Accent3 12 10 3" xfId="12461"/>
    <cellStyle name="20% - Accent3 12 10 3 2" xfId="23575"/>
    <cellStyle name="20% - Accent3 12 10 4" xfId="18207"/>
    <cellStyle name="20% - Accent3 12 11" xfId="5772"/>
    <cellStyle name="20% - Accent3 12 11 2" xfId="7404"/>
    <cellStyle name="20% - Accent3 12 11 2 2" xfId="13797"/>
    <cellStyle name="20% - Accent3 12 11 2 2 2" xfId="24911"/>
    <cellStyle name="20% - Accent3 12 11 2 3" xfId="19473"/>
    <cellStyle name="20% - Accent3 12 11 3" xfId="12665"/>
    <cellStyle name="20% - Accent3 12 11 3 2" xfId="23779"/>
    <cellStyle name="20% - Accent3 12 11 4" xfId="18434"/>
    <cellStyle name="20% - Accent3 12 12" xfId="6352"/>
    <cellStyle name="20% - Accent3 12 12 2" xfId="7405"/>
    <cellStyle name="20% - Accent3 12 12 2 2" xfId="13798"/>
    <cellStyle name="20% - Accent3 12 12 2 2 2" xfId="24912"/>
    <cellStyle name="20% - Accent3 12 12 2 3" xfId="19474"/>
    <cellStyle name="20% - Accent3 12 12 3" xfId="13031"/>
    <cellStyle name="20% - Accent3 12 12 3 2" xfId="24145"/>
    <cellStyle name="20% - Accent3 12 12 4" xfId="18762"/>
    <cellStyle name="20% - Accent3 12 13" xfId="7402"/>
    <cellStyle name="20% - Accent3 12 13 2" xfId="13795"/>
    <cellStyle name="20% - Accent3 12 13 2 2" xfId="24909"/>
    <cellStyle name="20% - Accent3 12 13 3" xfId="19471"/>
    <cellStyle name="20% - Accent3 12 14" xfId="9888"/>
    <cellStyle name="20% - Accent3 12 14 2" xfId="16035"/>
    <cellStyle name="20% - Accent3 12 14 2 2" xfId="27149"/>
    <cellStyle name="20% - Accent3 12 14 3" xfId="21566"/>
    <cellStyle name="20% - Accent3 12 15" xfId="10010"/>
    <cellStyle name="20% - Accent3 12 15 2" xfId="21688"/>
    <cellStyle name="20% - Accent3 12 16" xfId="16184"/>
    <cellStyle name="20% - Accent3 12 2" xfId="941"/>
    <cellStyle name="20% - Accent3 12 2 10" xfId="16444"/>
    <cellStyle name="20% - Accent3 12 2 2" xfId="3897"/>
    <cellStyle name="20% - Accent3 12 2 2 2" xfId="7407"/>
    <cellStyle name="20% - Accent3 12 2 2 2 2" xfId="13800"/>
    <cellStyle name="20% - Accent3 12 2 2 2 2 2" xfId="24914"/>
    <cellStyle name="20% - Accent3 12 2 2 2 3" xfId="19476"/>
    <cellStyle name="20% - Accent3 12 2 2 3" xfId="10658"/>
    <cellStyle name="20% - Accent3 12 2 2 3 2" xfId="22062"/>
    <cellStyle name="20% - Accent3 12 2 2 4" xfId="17590"/>
    <cellStyle name="20% - Accent3 12 2 3" xfId="5092"/>
    <cellStyle name="20% - Accent3 12 2 3 2" xfId="7408"/>
    <cellStyle name="20% - Accent3 12 2 3 2 2" xfId="13801"/>
    <cellStyle name="20% - Accent3 12 2 3 2 2 2" xfId="24915"/>
    <cellStyle name="20% - Accent3 12 2 3 2 3" xfId="19477"/>
    <cellStyle name="20% - Accent3 12 2 3 3" xfId="12315"/>
    <cellStyle name="20% - Accent3 12 2 3 3 2" xfId="23429"/>
    <cellStyle name="20% - Accent3 12 2 3 4" xfId="18061"/>
    <cellStyle name="20% - Accent3 12 2 4" xfId="5568"/>
    <cellStyle name="20% - Accent3 12 2 4 2" xfId="7409"/>
    <cellStyle name="20% - Accent3 12 2 4 2 2" xfId="13802"/>
    <cellStyle name="20% - Accent3 12 2 4 2 2 2" xfId="24916"/>
    <cellStyle name="20% - Accent3 12 2 4 2 3" xfId="19478"/>
    <cellStyle name="20% - Accent3 12 2 4 3" xfId="12524"/>
    <cellStyle name="20% - Accent3 12 2 4 3 2" xfId="23638"/>
    <cellStyle name="20% - Accent3 12 2 4 4" xfId="18293"/>
    <cellStyle name="20% - Accent3 12 2 5" xfId="5922"/>
    <cellStyle name="20% - Accent3 12 2 5 2" xfId="7410"/>
    <cellStyle name="20% - Accent3 12 2 5 2 2" xfId="13803"/>
    <cellStyle name="20% - Accent3 12 2 5 2 2 2" xfId="24917"/>
    <cellStyle name="20% - Accent3 12 2 5 2 3" xfId="19479"/>
    <cellStyle name="20% - Accent3 12 2 5 3" xfId="12722"/>
    <cellStyle name="20% - Accent3 12 2 5 3 2" xfId="23836"/>
    <cellStyle name="20% - Accent3 12 2 5 4" xfId="18514"/>
    <cellStyle name="20% - Accent3 12 2 6" xfId="6208"/>
    <cellStyle name="20% - Accent3 12 2 6 2" xfId="7411"/>
    <cellStyle name="20% - Accent3 12 2 6 2 2" xfId="13804"/>
    <cellStyle name="20% - Accent3 12 2 6 2 2 2" xfId="24918"/>
    <cellStyle name="20% - Accent3 12 2 6 2 3" xfId="19480"/>
    <cellStyle name="20% - Accent3 12 2 6 3" xfId="12909"/>
    <cellStyle name="20% - Accent3 12 2 6 3 2" xfId="24023"/>
    <cellStyle name="20% - Accent3 12 2 6 4" xfId="18640"/>
    <cellStyle name="20% - Accent3 12 2 7" xfId="6816"/>
    <cellStyle name="20% - Accent3 12 2 7 2" xfId="7412"/>
    <cellStyle name="20% - Accent3 12 2 7 2 2" xfId="13805"/>
    <cellStyle name="20% - Accent3 12 2 7 2 2 2" xfId="24919"/>
    <cellStyle name="20% - Accent3 12 2 7 2 3" xfId="19481"/>
    <cellStyle name="20% - Accent3 12 2 7 3" xfId="13215"/>
    <cellStyle name="20% - Accent3 12 2 7 3 2" xfId="24329"/>
    <cellStyle name="20% - Accent3 12 2 7 4" xfId="18885"/>
    <cellStyle name="20% - Accent3 12 2 8" xfId="7406"/>
    <cellStyle name="20% - Accent3 12 2 8 2" xfId="13799"/>
    <cellStyle name="20% - Accent3 12 2 8 2 2" xfId="24913"/>
    <cellStyle name="20% - Accent3 12 2 8 3" xfId="19475"/>
    <cellStyle name="20% - Accent3 12 2 9" xfId="10165"/>
    <cellStyle name="20% - Accent3 12 2 9 2" xfId="21822"/>
    <cellStyle name="20% - Accent3 12 3" xfId="2073"/>
    <cellStyle name="20% - Accent3 12 3 2" xfId="7413"/>
    <cellStyle name="20% - Accent3 12 3 2 2" xfId="13806"/>
    <cellStyle name="20% - Accent3 12 3 2 2 2" xfId="24920"/>
    <cellStyle name="20% - Accent3 12 3 2 3" xfId="19482"/>
    <cellStyle name="20% - Accent3 12 3 3" xfId="11193"/>
    <cellStyle name="20% - Accent3 12 3 3 2" xfId="22350"/>
    <cellStyle name="20% - Accent3 12 3 4" xfId="16773"/>
    <cellStyle name="20% - Accent3 12 4" xfId="2573"/>
    <cellStyle name="20% - Accent3 12 4 2" xfId="7414"/>
    <cellStyle name="20% - Accent3 12 4 2 2" xfId="13807"/>
    <cellStyle name="20% - Accent3 12 4 2 2 2" xfId="24921"/>
    <cellStyle name="20% - Accent3 12 4 2 3" xfId="19483"/>
    <cellStyle name="20% - Accent3 12 4 3" xfId="11413"/>
    <cellStyle name="20% - Accent3 12 4 3 2" xfId="22533"/>
    <cellStyle name="20% - Accent3 12 4 4" xfId="16960"/>
    <cellStyle name="20% - Accent3 12 5" xfId="3033"/>
    <cellStyle name="20% - Accent3 12 5 2" xfId="7415"/>
    <cellStyle name="20% - Accent3 12 5 2 2" xfId="13808"/>
    <cellStyle name="20% - Accent3 12 5 2 2 2" xfId="24922"/>
    <cellStyle name="20% - Accent3 12 5 2 3" xfId="19484"/>
    <cellStyle name="20% - Accent3 12 5 3" xfId="11578"/>
    <cellStyle name="20% - Accent3 12 5 3 2" xfId="22692"/>
    <cellStyle name="20% - Accent3 12 5 4" xfId="17146"/>
    <cellStyle name="20% - Accent3 12 6" xfId="3392"/>
    <cellStyle name="20% - Accent3 12 6 2" xfId="7416"/>
    <cellStyle name="20% - Accent3 12 6 2 2" xfId="13809"/>
    <cellStyle name="20% - Accent3 12 6 2 2 2" xfId="24923"/>
    <cellStyle name="20% - Accent3 12 6 2 3" xfId="19485"/>
    <cellStyle name="20% - Accent3 12 6 3" xfId="11675"/>
    <cellStyle name="20% - Accent3 12 6 3 2" xfId="22789"/>
    <cellStyle name="20% - Accent3 12 6 4" xfId="17270"/>
    <cellStyle name="20% - Accent3 12 7" xfId="3760"/>
    <cellStyle name="20% - Accent3 12 7 2" xfId="7417"/>
    <cellStyle name="20% - Accent3 12 7 2 2" xfId="13810"/>
    <cellStyle name="20% - Accent3 12 7 2 2 2" xfId="24924"/>
    <cellStyle name="20% - Accent3 12 7 2 3" xfId="19486"/>
    <cellStyle name="20% - Accent3 12 7 3" xfId="11821"/>
    <cellStyle name="20% - Accent3 12 7 3 2" xfId="22935"/>
    <cellStyle name="20% - Accent3 12 7 4" xfId="17464"/>
    <cellStyle name="20% - Accent3 12 8" xfId="4267"/>
    <cellStyle name="20% - Accent3 12 8 2" xfId="7418"/>
    <cellStyle name="20% - Accent3 12 8 2 2" xfId="13811"/>
    <cellStyle name="20% - Accent3 12 8 2 2 2" xfId="24925"/>
    <cellStyle name="20% - Accent3 12 8 2 3" xfId="19487"/>
    <cellStyle name="20% - Accent3 12 8 3" xfId="12033"/>
    <cellStyle name="20% - Accent3 12 8 3 2" xfId="23147"/>
    <cellStyle name="20% - Accent3 12 8 4" xfId="17756"/>
    <cellStyle name="20% - Accent3 12 9" xfId="4750"/>
    <cellStyle name="20% - Accent3 12 9 2" xfId="7419"/>
    <cellStyle name="20% - Accent3 12 9 2 2" xfId="13812"/>
    <cellStyle name="20% - Accent3 12 9 2 2 2" xfId="24926"/>
    <cellStyle name="20% - Accent3 12 9 2 3" xfId="19488"/>
    <cellStyle name="20% - Accent3 12 9 3" xfId="12215"/>
    <cellStyle name="20% - Accent3 12 9 3 2" xfId="23329"/>
    <cellStyle name="20% - Accent3 12 9 4" xfId="17938"/>
    <cellStyle name="20% - Accent3 13" xfId="99"/>
    <cellStyle name="20% - Accent3 13 10" xfId="5775"/>
    <cellStyle name="20% - Accent3 13 11" xfId="6349"/>
    <cellStyle name="20% - Accent3 13 12" xfId="7420"/>
    <cellStyle name="20% - Accent3 13 12 2" xfId="13813"/>
    <cellStyle name="20% - Accent3 13 12 2 2" xfId="24927"/>
    <cellStyle name="20% - Accent3 13 12 3" xfId="19489"/>
    <cellStyle name="20% - Accent3 13 13" xfId="16185"/>
    <cellStyle name="20% - Accent3 13 2" xfId="938"/>
    <cellStyle name="20% - Accent3 13 2 2" xfId="10655"/>
    <cellStyle name="20% - Accent3 13 2 3" xfId="10166"/>
    <cellStyle name="20% - Accent3 13 2 3 2" xfId="21823"/>
    <cellStyle name="20% - Accent3 13 3" xfId="2070"/>
    <cellStyle name="20% - Accent3 13 4" xfId="2576"/>
    <cellStyle name="20% - Accent3 13 5" xfId="3036"/>
    <cellStyle name="20% - Accent3 13 6" xfId="3395"/>
    <cellStyle name="20% - Accent3 13 7" xfId="4264"/>
    <cellStyle name="20% - Accent3 13 8" xfId="4753"/>
    <cellStyle name="20% - Accent3 13 9" xfId="5310"/>
    <cellStyle name="20% - Accent3 14" xfId="100"/>
    <cellStyle name="20% - Accent3 14 2" xfId="7421"/>
    <cellStyle name="20% - Accent3 14 2 2" xfId="13814"/>
    <cellStyle name="20% - Accent3 14 2 2 2" xfId="24928"/>
    <cellStyle name="20% - Accent3 14 2 3" xfId="19490"/>
    <cellStyle name="20% - Accent3 14 3" xfId="10167"/>
    <cellStyle name="20% - Accent3 14 3 2" xfId="21824"/>
    <cellStyle name="20% - Accent3 14 4" xfId="16186"/>
    <cellStyle name="20% - Accent3 15" xfId="101"/>
    <cellStyle name="20% - Accent3 15 2" xfId="7422"/>
    <cellStyle name="20% - Accent3 15 2 2" xfId="13815"/>
    <cellStyle name="20% - Accent3 15 2 2 2" xfId="24929"/>
    <cellStyle name="20% - Accent3 15 2 3" xfId="19491"/>
    <cellStyle name="20% - Accent3 15 3" xfId="10168"/>
    <cellStyle name="20% - Accent3 15 3 2" xfId="21825"/>
    <cellStyle name="20% - Accent3 15 4" xfId="16187"/>
    <cellStyle name="20% - Accent3 2" xfId="102"/>
    <cellStyle name="20% - Accent3 2 10" xfId="3391"/>
    <cellStyle name="20% - Accent3 2 11" xfId="4268"/>
    <cellStyle name="20% - Accent3 2 12" xfId="4749"/>
    <cellStyle name="20% - Accent3 2 13" xfId="5306"/>
    <cellStyle name="20% - Accent3 2 14" xfId="5771"/>
    <cellStyle name="20% - Accent3 2 15" xfId="6353"/>
    <cellStyle name="20% - Accent3 2 16" xfId="7423"/>
    <cellStyle name="20% - Accent3 2 16 2" xfId="13816"/>
    <cellStyle name="20% - Accent3 2 16 2 2" xfId="24930"/>
    <cellStyle name="20% - Accent3 2 16 3" xfId="19492"/>
    <cellStyle name="20% - Accent3 2 17" xfId="16188"/>
    <cellStyle name="20% - Accent3 2 18" xfId="29868"/>
    <cellStyle name="20% - Accent3 2 2" xfId="103"/>
    <cellStyle name="20% - Accent3 2 2 10" xfId="5305"/>
    <cellStyle name="20% - Accent3 2 2 10 2" xfId="7425"/>
    <cellStyle name="20% - Accent3 2 2 10 2 2" xfId="13818"/>
    <cellStyle name="20% - Accent3 2 2 10 2 2 2" xfId="24932"/>
    <cellStyle name="20% - Accent3 2 2 10 2 3" xfId="19494"/>
    <cellStyle name="20% - Accent3 2 2 10 3" xfId="12460"/>
    <cellStyle name="20% - Accent3 2 2 10 3 2" xfId="23574"/>
    <cellStyle name="20% - Accent3 2 2 10 4" xfId="18206"/>
    <cellStyle name="20% - Accent3 2 2 11" xfId="5770"/>
    <cellStyle name="20% - Accent3 2 2 11 2" xfId="7426"/>
    <cellStyle name="20% - Accent3 2 2 11 2 2" xfId="13819"/>
    <cellStyle name="20% - Accent3 2 2 11 2 2 2" xfId="24933"/>
    <cellStyle name="20% - Accent3 2 2 11 2 3" xfId="19495"/>
    <cellStyle name="20% - Accent3 2 2 11 3" xfId="12664"/>
    <cellStyle name="20% - Accent3 2 2 11 3 2" xfId="23778"/>
    <cellStyle name="20% - Accent3 2 2 11 4" xfId="18433"/>
    <cellStyle name="20% - Accent3 2 2 12" xfId="6354"/>
    <cellStyle name="20% - Accent3 2 2 12 2" xfId="7427"/>
    <cellStyle name="20% - Accent3 2 2 12 2 2" xfId="13820"/>
    <cellStyle name="20% - Accent3 2 2 12 2 2 2" xfId="24934"/>
    <cellStyle name="20% - Accent3 2 2 12 2 3" xfId="19496"/>
    <cellStyle name="20% - Accent3 2 2 12 3" xfId="13032"/>
    <cellStyle name="20% - Accent3 2 2 12 3 2" xfId="24146"/>
    <cellStyle name="20% - Accent3 2 2 12 4" xfId="18763"/>
    <cellStyle name="20% - Accent3 2 2 13" xfId="7424"/>
    <cellStyle name="20% - Accent3 2 2 13 2" xfId="13817"/>
    <cellStyle name="20% - Accent3 2 2 13 2 2" xfId="24931"/>
    <cellStyle name="20% - Accent3 2 2 13 3" xfId="19493"/>
    <cellStyle name="20% - Accent3 2 2 14" xfId="9889"/>
    <cellStyle name="20% - Accent3 2 2 14 2" xfId="16036"/>
    <cellStyle name="20% - Accent3 2 2 14 2 2" xfId="27150"/>
    <cellStyle name="20% - Accent3 2 2 14 3" xfId="21567"/>
    <cellStyle name="20% - Accent3 2 2 15" xfId="10011"/>
    <cellStyle name="20% - Accent3 2 2 15 2" xfId="21689"/>
    <cellStyle name="20% - Accent3 2 2 16" xfId="16189"/>
    <cellStyle name="20% - Accent3 2 2 2" xfId="943"/>
    <cellStyle name="20% - Accent3 2 2 2 10" xfId="16445"/>
    <cellStyle name="20% - Accent3 2 2 2 2" xfId="3898"/>
    <cellStyle name="20% - Accent3 2 2 2 2 2" xfId="7429"/>
    <cellStyle name="20% - Accent3 2 2 2 2 2 2" xfId="13822"/>
    <cellStyle name="20% - Accent3 2 2 2 2 2 2 2" xfId="24936"/>
    <cellStyle name="20% - Accent3 2 2 2 2 2 3" xfId="19498"/>
    <cellStyle name="20% - Accent3 2 2 2 2 3" xfId="10659"/>
    <cellStyle name="20% - Accent3 2 2 2 2 3 2" xfId="22063"/>
    <cellStyle name="20% - Accent3 2 2 2 2 4" xfId="17591"/>
    <cellStyle name="20% - Accent3 2 2 2 3" xfId="5093"/>
    <cellStyle name="20% - Accent3 2 2 2 3 2" xfId="7430"/>
    <cellStyle name="20% - Accent3 2 2 2 3 2 2" xfId="13823"/>
    <cellStyle name="20% - Accent3 2 2 2 3 2 2 2" xfId="24937"/>
    <cellStyle name="20% - Accent3 2 2 2 3 2 3" xfId="19499"/>
    <cellStyle name="20% - Accent3 2 2 2 3 3" xfId="12316"/>
    <cellStyle name="20% - Accent3 2 2 2 3 3 2" xfId="23430"/>
    <cellStyle name="20% - Accent3 2 2 2 3 4" xfId="18062"/>
    <cellStyle name="20% - Accent3 2 2 2 4" xfId="5569"/>
    <cellStyle name="20% - Accent3 2 2 2 4 2" xfId="7431"/>
    <cellStyle name="20% - Accent3 2 2 2 4 2 2" xfId="13824"/>
    <cellStyle name="20% - Accent3 2 2 2 4 2 2 2" xfId="24938"/>
    <cellStyle name="20% - Accent3 2 2 2 4 2 3" xfId="19500"/>
    <cellStyle name="20% - Accent3 2 2 2 4 3" xfId="12525"/>
    <cellStyle name="20% - Accent3 2 2 2 4 3 2" xfId="23639"/>
    <cellStyle name="20% - Accent3 2 2 2 4 4" xfId="18294"/>
    <cellStyle name="20% - Accent3 2 2 2 5" xfId="5923"/>
    <cellStyle name="20% - Accent3 2 2 2 5 2" xfId="7432"/>
    <cellStyle name="20% - Accent3 2 2 2 5 2 2" xfId="13825"/>
    <cellStyle name="20% - Accent3 2 2 2 5 2 2 2" xfId="24939"/>
    <cellStyle name="20% - Accent3 2 2 2 5 2 3" xfId="19501"/>
    <cellStyle name="20% - Accent3 2 2 2 5 3" xfId="12723"/>
    <cellStyle name="20% - Accent3 2 2 2 5 3 2" xfId="23837"/>
    <cellStyle name="20% - Accent3 2 2 2 5 4" xfId="18515"/>
    <cellStyle name="20% - Accent3 2 2 2 6" xfId="6209"/>
    <cellStyle name="20% - Accent3 2 2 2 6 2" xfId="7433"/>
    <cellStyle name="20% - Accent3 2 2 2 6 2 2" xfId="13826"/>
    <cellStyle name="20% - Accent3 2 2 2 6 2 2 2" xfId="24940"/>
    <cellStyle name="20% - Accent3 2 2 2 6 2 3" xfId="19502"/>
    <cellStyle name="20% - Accent3 2 2 2 6 3" xfId="12910"/>
    <cellStyle name="20% - Accent3 2 2 2 6 3 2" xfId="24024"/>
    <cellStyle name="20% - Accent3 2 2 2 6 4" xfId="18641"/>
    <cellStyle name="20% - Accent3 2 2 2 7" xfId="6817"/>
    <cellStyle name="20% - Accent3 2 2 2 7 2" xfId="7434"/>
    <cellStyle name="20% - Accent3 2 2 2 7 2 2" xfId="13827"/>
    <cellStyle name="20% - Accent3 2 2 2 7 2 2 2" xfId="24941"/>
    <cellStyle name="20% - Accent3 2 2 2 7 2 3" xfId="19503"/>
    <cellStyle name="20% - Accent3 2 2 2 7 3" xfId="13216"/>
    <cellStyle name="20% - Accent3 2 2 2 7 3 2" xfId="24330"/>
    <cellStyle name="20% - Accent3 2 2 2 7 4" xfId="18886"/>
    <cellStyle name="20% - Accent3 2 2 2 8" xfId="7428"/>
    <cellStyle name="20% - Accent3 2 2 2 8 2" xfId="13821"/>
    <cellStyle name="20% - Accent3 2 2 2 8 2 2" xfId="24935"/>
    <cellStyle name="20% - Accent3 2 2 2 8 3" xfId="19497"/>
    <cellStyle name="20% - Accent3 2 2 2 9" xfId="10170"/>
    <cellStyle name="20% - Accent3 2 2 2 9 2" xfId="21827"/>
    <cellStyle name="20% - Accent3 2 2 3" xfId="2075"/>
    <cellStyle name="20% - Accent3 2 2 3 2" xfId="7435"/>
    <cellStyle name="20% - Accent3 2 2 3 2 2" xfId="13828"/>
    <cellStyle name="20% - Accent3 2 2 3 2 2 2" xfId="24942"/>
    <cellStyle name="20% - Accent3 2 2 3 2 3" xfId="19504"/>
    <cellStyle name="20% - Accent3 2 2 3 3" xfId="11194"/>
    <cellStyle name="20% - Accent3 2 2 3 3 2" xfId="22351"/>
    <cellStyle name="20% - Accent3 2 2 3 4" xfId="16774"/>
    <cellStyle name="20% - Accent3 2 2 4" xfId="2571"/>
    <cellStyle name="20% - Accent3 2 2 4 2" xfId="7436"/>
    <cellStyle name="20% - Accent3 2 2 4 2 2" xfId="13829"/>
    <cellStyle name="20% - Accent3 2 2 4 2 2 2" xfId="24943"/>
    <cellStyle name="20% - Accent3 2 2 4 2 3" xfId="19505"/>
    <cellStyle name="20% - Accent3 2 2 4 3" xfId="11412"/>
    <cellStyle name="20% - Accent3 2 2 4 3 2" xfId="22532"/>
    <cellStyle name="20% - Accent3 2 2 4 4" xfId="16959"/>
    <cellStyle name="20% - Accent3 2 2 5" xfId="3031"/>
    <cellStyle name="20% - Accent3 2 2 5 2" xfId="7437"/>
    <cellStyle name="20% - Accent3 2 2 5 2 2" xfId="13830"/>
    <cellStyle name="20% - Accent3 2 2 5 2 2 2" xfId="24944"/>
    <cellStyle name="20% - Accent3 2 2 5 2 3" xfId="19506"/>
    <cellStyle name="20% - Accent3 2 2 5 3" xfId="11577"/>
    <cellStyle name="20% - Accent3 2 2 5 3 2" xfId="22691"/>
    <cellStyle name="20% - Accent3 2 2 5 4" xfId="17145"/>
    <cellStyle name="20% - Accent3 2 2 6" xfId="3390"/>
    <cellStyle name="20% - Accent3 2 2 6 2" xfId="7438"/>
    <cellStyle name="20% - Accent3 2 2 6 2 2" xfId="13831"/>
    <cellStyle name="20% - Accent3 2 2 6 2 2 2" xfId="24945"/>
    <cellStyle name="20% - Accent3 2 2 6 2 3" xfId="19507"/>
    <cellStyle name="20% - Accent3 2 2 6 3" xfId="11674"/>
    <cellStyle name="20% - Accent3 2 2 6 3 2" xfId="22788"/>
    <cellStyle name="20% - Accent3 2 2 6 4" xfId="17269"/>
    <cellStyle name="20% - Accent3 2 2 7" xfId="3761"/>
    <cellStyle name="20% - Accent3 2 2 7 2" xfId="7439"/>
    <cellStyle name="20% - Accent3 2 2 7 2 2" xfId="13832"/>
    <cellStyle name="20% - Accent3 2 2 7 2 2 2" xfId="24946"/>
    <cellStyle name="20% - Accent3 2 2 7 2 3" xfId="19508"/>
    <cellStyle name="20% - Accent3 2 2 7 3" xfId="11822"/>
    <cellStyle name="20% - Accent3 2 2 7 3 2" xfId="22936"/>
    <cellStyle name="20% - Accent3 2 2 7 4" xfId="17465"/>
    <cellStyle name="20% - Accent3 2 2 8" xfId="4269"/>
    <cellStyle name="20% - Accent3 2 2 8 2" xfId="7440"/>
    <cellStyle name="20% - Accent3 2 2 8 2 2" xfId="13833"/>
    <cellStyle name="20% - Accent3 2 2 8 2 2 2" xfId="24947"/>
    <cellStyle name="20% - Accent3 2 2 8 2 3" xfId="19509"/>
    <cellStyle name="20% - Accent3 2 2 8 3" xfId="12034"/>
    <cellStyle name="20% - Accent3 2 2 8 3 2" xfId="23148"/>
    <cellStyle name="20% - Accent3 2 2 8 4" xfId="17757"/>
    <cellStyle name="20% - Accent3 2 2 9" xfId="4748"/>
    <cellStyle name="20% - Accent3 2 2 9 2" xfId="7441"/>
    <cellStyle name="20% - Accent3 2 2 9 2 2" xfId="13834"/>
    <cellStyle name="20% - Accent3 2 2 9 2 2 2" xfId="24948"/>
    <cellStyle name="20% - Accent3 2 2 9 2 3" xfId="19510"/>
    <cellStyle name="20% - Accent3 2 2 9 3" xfId="12214"/>
    <cellStyle name="20% - Accent3 2 2 9 3 2" xfId="23328"/>
    <cellStyle name="20% - Accent3 2 2 9 4" xfId="17937"/>
    <cellStyle name="20% - Accent3 2 3" xfId="104"/>
    <cellStyle name="20% - Accent3 2 3 2" xfId="7442"/>
    <cellStyle name="20% - Accent3 2 3 2 2" xfId="13835"/>
    <cellStyle name="20% - Accent3 2 3 2 2 2" xfId="24949"/>
    <cellStyle name="20% - Accent3 2 3 2 3" xfId="19511"/>
    <cellStyle name="20% - Accent3 2 3 3" xfId="10169"/>
    <cellStyle name="20% - Accent3 2 3 3 2" xfId="21826"/>
    <cellStyle name="20% - Accent3 2 3 4" xfId="16190"/>
    <cellStyle name="20% - Accent3 2 4" xfId="105"/>
    <cellStyle name="20% - Accent3 2 4 2" xfId="7443"/>
    <cellStyle name="20% - Accent3 2 4 2 2" xfId="13836"/>
    <cellStyle name="20% - Accent3 2 4 2 2 2" xfId="24950"/>
    <cellStyle name="20% - Accent3 2 4 2 3" xfId="19512"/>
    <cellStyle name="20% - Accent3 2 4 3" xfId="10171"/>
    <cellStyle name="20% - Accent3 2 4 3 2" xfId="21828"/>
    <cellStyle name="20% - Accent3 2 4 4" xfId="16191"/>
    <cellStyle name="20% - Accent3 2 5" xfId="106"/>
    <cellStyle name="20% - Accent3 2 5 2" xfId="7444"/>
    <cellStyle name="20% - Accent3 2 5 2 2" xfId="13837"/>
    <cellStyle name="20% - Accent3 2 5 2 2 2" xfId="24951"/>
    <cellStyle name="20% - Accent3 2 5 2 3" xfId="19513"/>
    <cellStyle name="20% - Accent3 2 5 3" xfId="10172"/>
    <cellStyle name="20% - Accent3 2 5 3 2" xfId="21829"/>
    <cellStyle name="20% - Accent3 2 5 4" xfId="16192"/>
    <cellStyle name="20% - Accent3 2 6" xfId="942"/>
    <cellStyle name="20% - Accent3 2 7" xfId="2074"/>
    <cellStyle name="20% - Accent3 2 8" xfId="2572"/>
    <cellStyle name="20% - Accent3 2 9" xfId="3032"/>
    <cellStyle name="20% - Accent3 2_WAST 1112 040512 WG Submission" xfId="107"/>
    <cellStyle name="20% - Accent3 3" xfId="108"/>
    <cellStyle name="20% - Accent3 3 10" xfId="5304"/>
    <cellStyle name="20% - Accent3 3 11" xfId="5769"/>
    <cellStyle name="20% - Accent3 3 12" xfId="6355"/>
    <cellStyle name="20% - Accent3 3 2" xfId="109"/>
    <cellStyle name="20% - Accent3 3 2 10" xfId="5303"/>
    <cellStyle name="20% - Accent3 3 2 10 2" xfId="7446"/>
    <cellStyle name="20% - Accent3 3 2 10 2 2" xfId="13839"/>
    <cellStyle name="20% - Accent3 3 2 10 2 2 2" xfId="24953"/>
    <cellStyle name="20% - Accent3 3 2 10 2 3" xfId="19515"/>
    <cellStyle name="20% - Accent3 3 2 10 3" xfId="12459"/>
    <cellStyle name="20% - Accent3 3 2 10 3 2" xfId="23573"/>
    <cellStyle name="20% - Accent3 3 2 10 4" xfId="18205"/>
    <cellStyle name="20% - Accent3 3 2 11" xfId="5768"/>
    <cellStyle name="20% - Accent3 3 2 11 2" xfId="7447"/>
    <cellStyle name="20% - Accent3 3 2 11 2 2" xfId="13840"/>
    <cellStyle name="20% - Accent3 3 2 11 2 2 2" xfId="24954"/>
    <cellStyle name="20% - Accent3 3 2 11 2 3" xfId="19516"/>
    <cellStyle name="20% - Accent3 3 2 11 3" xfId="12663"/>
    <cellStyle name="20% - Accent3 3 2 11 3 2" xfId="23777"/>
    <cellStyle name="20% - Accent3 3 2 11 4" xfId="18432"/>
    <cellStyle name="20% - Accent3 3 2 12" xfId="6356"/>
    <cellStyle name="20% - Accent3 3 2 12 2" xfId="7448"/>
    <cellStyle name="20% - Accent3 3 2 12 2 2" xfId="13841"/>
    <cellStyle name="20% - Accent3 3 2 12 2 2 2" xfId="24955"/>
    <cellStyle name="20% - Accent3 3 2 12 2 3" xfId="19517"/>
    <cellStyle name="20% - Accent3 3 2 12 3" xfId="13033"/>
    <cellStyle name="20% - Accent3 3 2 12 3 2" xfId="24147"/>
    <cellStyle name="20% - Accent3 3 2 12 4" xfId="18764"/>
    <cellStyle name="20% - Accent3 3 2 13" xfId="7445"/>
    <cellStyle name="20% - Accent3 3 2 13 2" xfId="13838"/>
    <cellStyle name="20% - Accent3 3 2 13 2 2" xfId="24952"/>
    <cellStyle name="20% - Accent3 3 2 13 3" xfId="19514"/>
    <cellStyle name="20% - Accent3 3 2 14" xfId="9890"/>
    <cellStyle name="20% - Accent3 3 2 14 2" xfId="16037"/>
    <cellStyle name="20% - Accent3 3 2 14 2 2" xfId="27151"/>
    <cellStyle name="20% - Accent3 3 2 14 3" xfId="21568"/>
    <cellStyle name="20% - Accent3 3 2 15" xfId="10012"/>
    <cellStyle name="20% - Accent3 3 2 15 2" xfId="21690"/>
    <cellStyle name="20% - Accent3 3 2 16" xfId="16193"/>
    <cellStyle name="20% - Accent3 3 2 2" xfId="945"/>
    <cellStyle name="20% - Accent3 3 2 2 10" xfId="16446"/>
    <cellStyle name="20% - Accent3 3 2 2 2" xfId="3899"/>
    <cellStyle name="20% - Accent3 3 2 2 2 2" xfId="7450"/>
    <cellStyle name="20% - Accent3 3 2 2 2 2 2" xfId="13843"/>
    <cellStyle name="20% - Accent3 3 2 2 2 2 2 2" xfId="24957"/>
    <cellStyle name="20% - Accent3 3 2 2 2 2 3" xfId="19519"/>
    <cellStyle name="20% - Accent3 3 2 2 2 3" xfId="10661"/>
    <cellStyle name="20% - Accent3 3 2 2 2 3 2" xfId="22064"/>
    <cellStyle name="20% - Accent3 3 2 2 2 4" xfId="17592"/>
    <cellStyle name="20% - Accent3 3 2 2 3" xfId="5094"/>
    <cellStyle name="20% - Accent3 3 2 2 3 2" xfId="7451"/>
    <cellStyle name="20% - Accent3 3 2 2 3 2 2" xfId="13844"/>
    <cellStyle name="20% - Accent3 3 2 2 3 2 2 2" xfId="24958"/>
    <cellStyle name="20% - Accent3 3 2 2 3 2 3" xfId="19520"/>
    <cellStyle name="20% - Accent3 3 2 2 3 3" xfId="12317"/>
    <cellStyle name="20% - Accent3 3 2 2 3 3 2" xfId="23431"/>
    <cellStyle name="20% - Accent3 3 2 2 3 4" xfId="18063"/>
    <cellStyle name="20% - Accent3 3 2 2 4" xfId="5570"/>
    <cellStyle name="20% - Accent3 3 2 2 4 2" xfId="7452"/>
    <cellStyle name="20% - Accent3 3 2 2 4 2 2" xfId="13845"/>
    <cellStyle name="20% - Accent3 3 2 2 4 2 2 2" xfId="24959"/>
    <cellStyle name="20% - Accent3 3 2 2 4 2 3" xfId="19521"/>
    <cellStyle name="20% - Accent3 3 2 2 4 3" xfId="12526"/>
    <cellStyle name="20% - Accent3 3 2 2 4 3 2" xfId="23640"/>
    <cellStyle name="20% - Accent3 3 2 2 4 4" xfId="18295"/>
    <cellStyle name="20% - Accent3 3 2 2 5" xfId="5924"/>
    <cellStyle name="20% - Accent3 3 2 2 5 2" xfId="7453"/>
    <cellStyle name="20% - Accent3 3 2 2 5 2 2" xfId="13846"/>
    <cellStyle name="20% - Accent3 3 2 2 5 2 2 2" xfId="24960"/>
    <cellStyle name="20% - Accent3 3 2 2 5 2 3" xfId="19522"/>
    <cellStyle name="20% - Accent3 3 2 2 5 3" xfId="12724"/>
    <cellStyle name="20% - Accent3 3 2 2 5 3 2" xfId="23838"/>
    <cellStyle name="20% - Accent3 3 2 2 5 4" xfId="18516"/>
    <cellStyle name="20% - Accent3 3 2 2 6" xfId="6210"/>
    <cellStyle name="20% - Accent3 3 2 2 6 2" xfId="7454"/>
    <cellStyle name="20% - Accent3 3 2 2 6 2 2" xfId="13847"/>
    <cellStyle name="20% - Accent3 3 2 2 6 2 2 2" xfId="24961"/>
    <cellStyle name="20% - Accent3 3 2 2 6 2 3" xfId="19523"/>
    <cellStyle name="20% - Accent3 3 2 2 6 3" xfId="12911"/>
    <cellStyle name="20% - Accent3 3 2 2 6 3 2" xfId="24025"/>
    <cellStyle name="20% - Accent3 3 2 2 6 4" xfId="18642"/>
    <cellStyle name="20% - Accent3 3 2 2 7" xfId="6818"/>
    <cellStyle name="20% - Accent3 3 2 2 7 2" xfId="7455"/>
    <cellStyle name="20% - Accent3 3 2 2 7 2 2" xfId="13848"/>
    <cellStyle name="20% - Accent3 3 2 2 7 2 2 2" xfId="24962"/>
    <cellStyle name="20% - Accent3 3 2 2 7 2 3" xfId="19524"/>
    <cellStyle name="20% - Accent3 3 2 2 7 3" xfId="13217"/>
    <cellStyle name="20% - Accent3 3 2 2 7 3 2" xfId="24331"/>
    <cellStyle name="20% - Accent3 3 2 2 7 4" xfId="18887"/>
    <cellStyle name="20% - Accent3 3 2 2 8" xfId="7449"/>
    <cellStyle name="20% - Accent3 3 2 2 8 2" xfId="13842"/>
    <cellStyle name="20% - Accent3 3 2 2 8 2 2" xfId="24956"/>
    <cellStyle name="20% - Accent3 3 2 2 8 3" xfId="19518"/>
    <cellStyle name="20% - Accent3 3 2 2 9" xfId="10174"/>
    <cellStyle name="20% - Accent3 3 2 2 9 2" xfId="21830"/>
    <cellStyle name="20% - Accent3 3 2 3" xfId="2077"/>
    <cellStyle name="20% - Accent3 3 2 3 2" xfId="7456"/>
    <cellStyle name="20% - Accent3 3 2 3 2 2" xfId="13849"/>
    <cellStyle name="20% - Accent3 3 2 3 2 2 2" xfId="24963"/>
    <cellStyle name="20% - Accent3 3 2 3 2 3" xfId="19525"/>
    <cellStyle name="20% - Accent3 3 2 3 3" xfId="11195"/>
    <cellStyle name="20% - Accent3 3 2 3 3 2" xfId="22352"/>
    <cellStyle name="20% - Accent3 3 2 3 4" xfId="16775"/>
    <cellStyle name="20% - Accent3 3 2 4" xfId="2569"/>
    <cellStyle name="20% - Accent3 3 2 4 2" xfId="7457"/>
    <cellStyle name="20% - Accent3 3 2 4 2 2" xfId="13850"/>
    <cellStyle name="20% - Accent3 3 2 4 2 2 2" xfId="24964"/>
    <cellStyle name="20% - Accent3 3 2 4 2 3" xfId="19526"/>
    <cellStyle name="20% - Accent3 3 2 4 3" xfId="11411"/>
    <cellStyle name="20% - Accent3 3 2 4 3 2" xfId="22531"/>
    <cellStyle name="20% - Accent3 3 2 4 4" xfId="16958"/>
    <cellStyle name="20% - Accent3 3 2 5" xfId="3029"/>
    <cellStyle name="20% - Accent3 3 2 5 2" xfId="7458"/>
    <cellStyle name="20% - Accent3 3 2 5 2 2" xfId="13851"/>
    <cellStyle name="20% - Accent3 3 2 5 2 2 2" xfId="24965"/>
    <cellStyle name="20% - Accent3 3 2 5 2 3" xfId="19527"/>
    <cellStyle name="20% - Accent3 3 2 5 3" xfId="11576"/>
    <cellStyle name="20% - Accent3 3 2 5 3 2" xfId="22690"/>
    <cellStyle name="20% - Accent3 3 2 5 4" xfId="17144"/>
    <cellStyle name="20% - Accent3 3 2 6" xfId="3388"/>
    <cellStyle name="20% - Accent3 3 2 6 2" xfId="7459"/>
    <cellStyle name="20% - Accent3 3 2 6 2 2" xfId="13852"/>
    <cellStyle name="20% - Accent3 3 2 6 2 2 2" xfId="24966"/>
    <cellStyle name="20% - Accent3 3 2 6 2 3" xfId="19528"/>
    <cellStyle name="20% - Accent3 3 2 6 3" xfId="11673"/>
    <cellStyle name="20% - Accent3 3 2 6 3 2" xfId="22787"/>
    <cellStyle name="20% - Accent3 3 2 6 4" xfId="17268"/>
    <cellStyle name="20% - Accent3 3 2 7" xfId="3762"/>
    <cellStyle name="20% - Accent3 3 2 7 2" xfId="7460"/>
    <cellStyle name="20% - Accent3 3 2 7 2 2" xfId="13853"/>
    <cellStyle name="20% - Accent3 3 2 7 2 2 2" xfId="24967"/>
    <cellStyle name="20% - Accent3 3 2 7 2 3" xfId="19529"/>
    <cellStyle name="20% - Accent3 3 2 7 3" xfId="11823"/>
    <cellStyle name="20% - Accent3 3 2 7 3 2" xfId="22937"/>
    <cellStyle name="20% - Accent3 3 2 7 4" xfId="17466"/>
    <cellStyle name="20% - Accent3 3 2 8" xfId="4271"/>
    <cellStyle name="20% - Accent3 3 2 8 2" xfId="7461"/>
    <cellStyle name="20% - Accent3 3 2 8 2 2" xfId="13854"/>
    <cellStyle name="20% - Accent3 3 2 8 2 2 2" xfId="24968"/>
    <cellStyle name="20% - Accent3 3 2 8 2 3" xfId="19530"/>
    <cellStyle name="20% - Accent3 3 2 8 3" xfId="12035"/>
    <cellStyle name="20% - Accent3 3 2 8 3 2" xfId="23149"/>
    <cellStyle name="20% - Accent3 3 2 8 4" xfId="17758"/>
    <cellStyle name="20% - Accent3 3 2 9" xfId="4746"/>
    <cellStyle name="20% - Accent3 3 2 9 2" xfId="7462"/>
    <cellStyle name="20% - Accent3 3 2 9 2 2" xfId="13855"/>
    <cellStyle name="20% - Accent3 3 2 9 2 2 2" xfId="24969"/>
    <cellStyle name="20% - Accent3 3 2 9 2 3" xfId="19531"/>
    <cellStyle name="20% - Accent3 3 2 9 3" xfId="12213"/>
    <cellStyle name="20% - Accent3 3 2 9 3 2" xfId="23327"/>
    <cellStyle name="20% - Accent3 3 2 9 4" xfId="17936"/>
    <cellStyle name="20% - Accent3 3 3" xfId="944"/>
    <cellStyle name="20% - Accent3 3 3 2" xfId="10660"/>
    <cellStyle name="20% - Accent3 3 3 3" xfId="10173"/>
    <cellStyle name="20% - Accent3 3 4" xfId="2076"/>
    <cellStyle name="20% - Accent3 3 5" xfId="2570"/>
    <cellStyle name="20% - Accent3 3 6" xfId="3030"/>
    <cellStyle name="20% - Accent3 3 7" xfId="3389"/>
    <cellStyle name="20% - Accent3 3 8" xfId="4270"/>
    <cellStyle name="20% - Accent3 3 9" xfId="4747"/>
    <cellStyle name="20% - Accent3 3_WAST 1112 040512 WG Submission" xfId="110"/>
    <cellStyle name="20% - Accent3 4" xfId="111"/>
    <cellStyle name="20% - Accent3 4 10" xfId="4745"/>
    <cellStyle name="20% - Accent3 4 10 2" xfId="7463"/>
    <cellStyle name="20% - Accent3 4 10 2 2" xfId="13856"/>
    <cellStyle name="20% - Accent3 4 10 2 2 2" xfId="24970"/>
    <cellStyle name="20% - Accent3 4 10 2 3" xfId="19532"/>
    <cellStyle name="20% - Accent3 4 10 3" xfId="12212"/>
    <cellStyle name="20% - Accent3 4 10 3 2" xfId="23326"/>
    <cellStyle name="20% - Accent3 4 10 4" xfId="17935"/>
    <cellStyle name="20% - Accent3 4 11" xfId="5302"/>
    <cellStyle name="20% - Accent3 4 11 2" xfId="7464"/>
    <cellStyle name="20% - Accent3 4 11 2 2" xfId="13857"/>
    <cellStyle name="20% - Accent3 4 11 2 2 2" xfId="24971"/>
    <cellStyle name="20% - Accent3 4 11 2 3" xfId="19533"/>
    <cellStyle name="20% - Accent3 4 11 3" xfId="12458"/>
    <cellStyle name="20% - Accent3 4 11 3 2" xfId="23572"/>
    <cellStyle name="20% - Accent3 4 11 4" xfId="18204"/>
    <cellStyle name="20% - Accent3 4 12" xfId="5767"/>
    <cellStyle name="20% - Accent3 4 12 2" xfId="7465"/>
    <cellStyle name="20% - Accent3 4 12 2 2" xfId="13858"/>
    <cellStyle name="20% - Accent3 4 12 2 2 2" xfId="24972"/>
    <cellStyle name="20% - Accent3 4 12 2 3" xfId="19534"/>
    <cellStyle name="20% - Accent3 4 12 3" xfId="12662"/>
    <cellStyle name="20% - Accent3 4 12 3 2" xfId="23776"/>
    <cellStyle name="20% - Accent3 4 12 4" xfId="18431"/>
    <cellStyle name="20% - Accent3 4 13" xfId="6357"/>
    <cellStyle name="20% - Accent3 4 13 2" xfId="7466"/>
    <cellStyle name="20% - Accent3 4 13 2 2" xfId="13859"/>
    <cellStyle name="20% - Accent3 4 13 2 2 2" xfId="24973"/>
    <cellStyle name="20% - Accent3 4 13 2 3" xfId="19535"/>
    <cellStyle name="20% - Accent3 4 13 3" xfId="13034"/>
    <cellStyle name="20% - Accent3 4 13 3 2" xfId="24148"/>
    <cellStyle name="20% - Accent3 4 13 4" xfId="18765"/>
    <cellStyle name="20% - Accent3 4 14" xfId="9891"/>
    <cellStyle name="20% - Accent3 4 14 2" xfId="16038"/>
    <cellStyle name="20% - Accent3 4 14 2 2" xfId="27152"/>
    <cellStyle name="20% - Accent3 4 14 3" xfId="21569"/>
    <cellStyle name="20% - Accent3 4 15" xfId="10013"/>
    <cellStyle name="20% - Accent3 4 15 2" xfId="21691"/>
    <cellStyle name="20% - Accent3 4 2" xfId="112"/>
    <cellStyle name="20% - Accent3 4 2 10" xfId="5925"/>
    <cellStyle name="20% - Accent3 4 2 10 2" xfId="7468"/>
    <cellStyle name="20% - Accent3 4 2 10 2 2" xfId="13861"/>
    <cellStyle name="20% - Accent3 4 2 10 2 2 2" xfId="24975"/>
    <cellStyle name="20% - Accent3 4 2 10 2 3" xfId="19537"/>
    <cellStyle name="20% - Accent3 4 2 10 3" xfId="12725"/>
    <cellStyle name="20% - Accent3 4 2 10 3 2" xfId="23839"/>
    <cellStyle name="20% - Accent3 4 2 10 4" xfId="18517"/>
    <cellStyle name="20% - Accent3 4 2 11" xfId="6211"/>
    <cellStyle name="20% - Accent3 4 2 11 2" xfId="7469"/>
    <cellStyle name="20% - Accent3 4 2 11 2 2" xfId="13862"/>
    <cellStyle name="20% - Accent3 4 2 11 2 2 2" xfId="24976"/>
    <cellStyle name="20% - Accent3 4 2 11 2 3" xfId="19538"/>
    <cellStyle name="20% - Accent3 4 2 11 3" xfId="12912"/>
    <cellStyle name="20% - Accent3 4 2 11 3 2" xfId="24026"/>
    <cellStyle name="20% - Accent3 4 2 11 4" xfId="18643"/>
    <cellStyle name="20% - Accent3 4 2 12" xfId="6819"/>
    <cellStyle name="20% - Accent3 4 2 12 2" xfId="7470"/>
    <cellStyle name="20% - Accent3 4 2 12 2 2" xfId="13863"/>
    <cellStyle name="20% - Accent3 4 2 12 2 2 2" xfId="24977"/>
    <cellStyle name="20% - Accent3 4 2 12 2 3" xfId="19539"/>
    <cellStyle name="20% - Accent3 4 2 12 3" xfId="13218"/>
    <cellStyle name="20% - Accent3 4 2 12 3 2" xfId="24332"/>
    <cellStyle name="20% - Accent3 4 2 12 4" xfId="18888"/>
    <cellStyle name="20% - Accent3 4 2 13" xfId="7467"/>
    <cellStyle name="20% - Accent3 4 2 13 2" xfId="13860"/>
    <cellStyle name="20% - Accent3 4 2 13 2 2" xfId="24974"/>
    <cellStyle name="20% - Accent3 4 2 13 3" xfId="19536"/>
    <cellStyle name="20% - Accent3 4 2 14" xfId="10175"/>
    <cellStyle name="20% - Accent3 4 2 15" xfId="16194"/>
    <cellStyle name="20% - Accent3 4 2 2" xfId="1799"/>
    <cellStyle name="20% - Accent3 4 2 2 2" xfId="7471"/>
    <cellStyle name="20% - Accent3 4 2 2 2 2" xfId="11067"/>
    <cellStyle name="20% - Accent3 4 2 2 2 2 2" xfId="22227"/>
    <cellStyle name="20% - Accent3 4 2 2 2 3" xfId="19540"/>
    <cellStyle name="20% - Accent3 4 2 2 3" xfId="10176"/>
    <cellStyle name="20% - Accent3 4 2 2 3 2" xfId="21831"/>
    <cellStyle name="20% - Accent3 4 2 2 4" xfId="16645"/>
    <cellStyle name="20% - Accent3 4 2 3" xfId="2915"/>
    <cellStyle name="20% - Accent3 4 2 3 2" xfId="7472"/>
    <cellStyle name="20% - Accent3 4 2 3 2 2" xfId="13864"/>
    <cellStyle name="20% - Accent3 4 2 3 2 2 2" xfId="24978"/>
    <cellStyle name="20% - Accent3 4 2 3 2 3" xfId="19541"/>
    <cellStyle name="20% - Accent3 4 2 3 3" xfId="11521"/>
    <cellStyle name="20% - Accent3 4 2 3 3 2" xfId="22635"/>
    <cellStyle name="20% - Accent3 4 2 3 4" xfId="17089"/>
    <cellStyle name="20% - Accent3 4 2 4" xfId="3279"/>
    <cellStyle name="20% - Accent3 4 2 4 2" xfId="7473"/>
    <cellStyle name="20% - Accent3 4 2 4 2 2" xfId="13865"/>
    <cellStyle name="20% - Accent3 4 2 4 2 2 2" xfId="24979"/>
    <cellStyle name="20% - Accent3 4 2 4 2 3" xfId="19542"/>
    <cellStyle name="20% - Accent3 4 2 4 3" xfId="11619"/>
    <cellStyle name="20% - Accent3 4 2 4 3 2" xfId="22733"/>
    <cellStyle name="20% - Accent3 4 2 4 4" xfId="17214"/>
    <cellStyle name="20% - Accent3 4 2 5" xfId="3535"/>
    <cellStyle name="20% - Accent3 4 2 5 2" xfId="7474"/>
    <cellStyle name="20% - Accent3 4 2 5 2 2" xfId="13866"/>
    <cellStyle name="20% - Accent3 4 2 5 2 2 2" xfId="24980"/>
    <cellStyle name="20% - Accent3 4 2 5 2 3" xfId="19543"/>
    <cellStyle name="20% - Accent3 4 2 5 3" xfId="11715"/>
    <cellStyle name="20% - Accent3 4 2 5 3 2" xfId="22829"/>
    <cellStyle name="20% - Accent3 4 2 5 4" xfId="17333"/>
    <cellStyle name="20% - Accent3 4 2 6" xfId="3688"/>
    <cellStyle name="20% - Accent3 4 2 6 2" xfId="7475"/>
    <cellStyle name="20% - Accent3 4 2 6 2 2" xfId="13867"/>
    <cellStyle name="20% - Accent3 4 2 6 2 2 2" xfId="24981"/>
    <cellStyle name="20% - Accent3 4 2 6 2 3" xfId="19544"/>
    <cellStyle name="20% - Accent3 4 2 6 3" xfId="11760"/>
    <cellStyle name="20% - Accent3 4 2 6 3 2" xfId="22874"/>
    <cellStyle name="20% - Accent3 4 2 6 4" xfId="17401"/>
    <cellStyle name="20% - Accent3 4 2 7" xfId="3900"/>
    <cellStyle name="20% - Accent3 4 2 7 2" xfId="7476"/>
    <cellStyle name="20% - Accent3 4 2 7 2 2" xfId="13868"/>
    <cellStyle name="20% - Accent3 4 2 7 2 2 2" xfId="24982"/>
    <cellStyle name="20% - Accent3 4 2 7 2 3" xfId="19545"/>
    <cellStyle name="20% - Accent3 4 2 7 3" xfId="11929"/>
    <cellStyle name="20% - Accent3 4 2 7 3 2" xfId="23043"/>
    <cellStyle name="20% - Accent3 4 2 7 4" xfId="17593"/>
    <cellStyle name="20% - Accent3 4 2 8" xfId="5095"/>
    <cellStyle name="20% - Accent3 4 2 8 2" xfId="7477"/>
    <cellStyle name="20% - Accent3 4 2 8 2 2" xfId="13869"/>
    <cellStyle name="20% - Accent3 4 2 8 2 2 2" xfId="24983"/>
    <cellStyle name="20% - Accent3 4 2 8 2 3" xfId="19546"/>
    <cellStyle name="20% - Accent3 4 2 8 3" xfId="12318"/>
    <cellStyle name="20% - Accent3 4 2 8 3 2" xfId="23432"/>
    <cellStyle name="20% - Accent3 4 2 8 4" xfId="18064"/>
    <cellStyle name="20% - Accent3 4 2 9" xfId="5571"/>
    <cellStyle name="20% - Accent3 4 2 9 2" xfId="7478"/>
    <cellStyle name="20% - Accent3 4 2 9 2 2" xfId="13870"/>
    <cellStyle name="20% - Accent3 4 2 9 2 2 2" xfId="24984"/>
    <cellStyle name="20% - Accent3 4 2 9 2 3" xfId="19547"/>
    <cellStyle name="20% - Accent3 4 2 9 3" xfId="12527"/>
    <cellStyle name="20% - Accent3 4 2 9 3 2" xfId="23641"/>
    <cellStyle name="20% - Accent3 4 2 9 4" xfId="18296"/>
    <cellStyle name="20% - Accent3 4 3" xfId="946"/>
    <cellStyle name="20% - Accent3 4 3 2" xfId="7479"/>
    <cellStyle name="20% - Accent3 4 3 2 2" xfId="13871"/>
    <cellStyle name="20% - Accent3 4 3 2 2 2" xfId="24985"/>
    <cellStyle name="20% - Accent3 4 3 2 3" xfId="19548"/>
    <cellStyle name="20% - Accent3 4 3 3" xfId="10662"/>
    <cellStyle name="20% - Accent3 4 3 3 2" xfId="22065"/>
    <cellStyle name="20% - Accent3 4 3 4" xfId="16447"/>
    <cellStyle name="20% - Accent3 4 4" xfId="2078"/>
    <cellStyle name="20% - Accent3 4 4 2" xfId="7480"/>
    <cellStyle name="20% - Accent3 4 4 2 2" xfId="13872"/>
    <cellStyle name="20% - Accent3 4 4 2 2 2" xfId="24986"/>
    <cellStyle name="20% - Accent3 4 4 2 3" xfId="19549"/>
    <cellStyle name="20% - Accent3 4 4 3" xfId="11196"/>
    <cellStyle name="20% - Accent3 4 4 3 2" xfId="22353"/>
    <cellStyle name="20% - Accent3 4 4 4" xfId="16776"/>
    <cellStyle name="20% - Accent3 4 5" xfId="2568"/>
    <cellStyle name="20% - Accent3 4 5 2" xfId="7481"/>
    <cellStyle name="20% - Accent3 4 5 2 2" xfId="13873"/>
    <cellStyle name="20% - Accent3 4 5 2 2 2" xfId="24987"/>
    <cellStyle name="20% - Accent3 4 5 2 3" xfId="19550"/>
    <cellStyle name="20% - Accent3 4 5 3" xfId="11410"/>
    <cellStyle name="20% - Accent3 4 5 3 2" xfId="22530"/>
    <cellStyle name="20% - Accent3 4 5 4" xfId="16957"/>
    <cellStyle name="20% - Accent3 4 6" xfId="3028"/>
    <cellStyle name="20% - Accent3 4 6 2" xfId="7482"/>
    <cellStyle name="20% - Accent3 4 6 2 2" xfId="13874"/>
    <cellStyle name="20% - Accent3 4 6 2 2 2" xfId="24988"/>
    <cellStyle name="20% - Accent3 4 6 2 3" xfId="19551"/>
    <cellStyle name="20% - Accent3 4 6 3" xfId="11575"/>
    <cellStyle name="20% - Accent3 4 6 3 2" xfId="22689"/>
    <cellStyle name="20% - Accent3 4 6 4" xfId="17143"/>
    <cellStyle name="20% - Accent3 4 7" xfId="3387"/>
    <cellStyle name="20% - Accent3 4 7 2" xfId="7483"/>
    <cellStyle name="20% - Accent3 4 7 2 2" xfId="13875"/>
    <cellStyle name="20% - Accent3 4 7 2 2 2" xfId="24989"/>
    <cellStyle name="20% - Accent3 4 7 2 3" xfId="19552"/>
    <cellStyle name="20% - Accent3 4 7 3" xfId="11672"/>
    <cellStyle name="20% - Accent3 4 7 3 2" xfId="22786"/>
    <cellStyle name="20% - Accent3 4 7 4" xfId="17267"/>
    <cellStyle name="20% - Accent3 4 8" xfId="3763"/>
    <cellStyle name="20% - Accent3 4 8 2" xfId="7484"/>
    <cellStyle name="20% - Accent3 4 8 2 2" xfId="13876"/>
    <cellStyle name="20% - Accent3 4 8 2 2 2" xfId="24990"/>
    <cellStyle name="20% - Accent3 4 8 2 3" xfId="19553"/>
    <cellStyle name="20% - Accent3 4 8 3" xfId="11824"/>
    <cellStyle name="20% - Accent3 4 8 3 2" xfId="22938"/>
    <cellStyle name="20% - Accent3 4 8 4" xfId="17467"/>
    <cellStyle name="20% - Accent3 4 9" xfId="4272"/>
    <cellStyle name="20% - Accent3 4 9 2" xfId="7485"/>
    <cellStyle name="20% - Accent3 4 9 2 2" xfId="13877"/>
    <cellStyle name="20% - Accent3 4 9 2 2 2" xfId="24991"/>
    <cellStyle name="20% - Accent3 4 9 2 3" xfId="19554"/>
    <cellStyle name="20% - Accent3 4 9 3" xfId="12036"/>
    <cellStyle name="20% - Accent3 4 9 3 2" xfId="23150"/>
    <cellStyle name="20% - Accent3 4 9 4" xfId="17759"/>
    <cellStyle name="20% - Accent3 4_WAST 1112 040512 WG Submission" xfId="113"/>
    <cellStyle name="20% - Accent3 5" xfId="114"/>
    <cellStyle name="20% - Accent3 5 10" xfId="4744"/>
    <cellStyle name="20% - Accent3 5 10 2" xfId="7486"/>
    <cellStyle name="20% - Accent3 5 10 2 2" xfId="13878"/>
    <cellStyle name="20% - Accent3 5 10 2 2 2" xfId="24992"/>
    <cellStyle name="20% - Accent3 5 10 2 3" xfId="19555"/>
    <cellStyle name="20% - Accent3 5 10 3" xfId="12211"/>
    <cellStyle name="20% - Accent3 5 10 3 2" xfId="23325"/>
    <cellStyle name="20% - Accent3 5 10 4" xfId="17934"/>
    <cellStyle name="20% - Accent3 5 11" xfId="5301"/>
    <cellStyle name="20% - Accent3 5 11 2" xfId="7487"/>
    <cellStyle name="20% - Accent3 5 11 2 2" xfId="13879"/>
    <cellStyle name="20% - Accent3 5 11 2 2 2" xfId="24993"/>
    <cellStyle name="20% - Accent3 5 11 2 3" xfId="19556"/>
    <cellStyle name="20% - Accent3 5 11 3" xfId="12457"/>
    <cellStyle name="20% - Accent3 5 11 3 2" xfId="23571"/>
    <cellStyle name="20% - Accent3 5 11 4" xfId="18203"/>
    <cellStyle name="20% - Accent3 5 12" xfId="5766"/>
    <cellStyle name="20% - Accent3 5 12 2" xfId="7488"/>
    <cellStyle name="20% - Accent3 5 12 2 2" xfId="13880"/>
    <cellStyle name="20% - Accent3 5 12 2 2 2" xfId="24994"/>
    <cellStyle name="20% - Accent3 5 12 2 3" xfId="19557"/>
    <cellStyle name="20% - Accent3 5 12 3" xfId="12661"/>
    <cellStyle name="20% - Accent3 5 12 3 2" xfId="23775"/>
    <cellStyle name="20% - Accent3 5 12 4" xfId="18430"/>
    <cellStyle name="20% - Accent3 5 13" xfId="6358"/>
    <cellStyle name="20% - Accent3 5 13 2" xfId="7489"/>
    <cellStyle name="20% - Accent3 5 13 2 2" xfId="13881"/>
    <cellStyle name="20% - Accent3 5 13 2 2 2" xfId="24995"/>
    <cellStyle name="20% - Accent3 5 13 2 3" xfId="19558"/>
    <cellStyle name="20% - Accent3 5 13 3" xfId="13035"/>
    <cellStyle name="20% - Accent3 5 13 3 2" xfId="24149"/>
    <cellStyle name="20% - Accent3 5 13 4" xfId="18766"/>
    <cellStyle name="20% - Accent3 5 14" xfId="9892"/>
    <cellStyle name="20% - Accent3 5 14 2" xfId="16039"/>
    <cellStyle name="20% - Accent3 5 14 2 2" xfId="27153"/>
    <cellStyle name="20% - Accent3 5 14 3" xfId="21570"/>
    <cellStyle name="20% - Accent3 5 15" xfId="10014"/>
    <cellStyle name="20% - Accent3 5 15 2" xfId="21692"/>
    <cellStyle name="20% - Accent3 5 2" xfId="115"/>
    <cellStyle name="20% - Accent3 5 2 10" xfId="5926"/>
    <cellStyle name="20% - Accent3 5 2 10 2" xfId="7491"/>
    <cellStyle name="20% - Accent3 5 2 10 2 2" xfId="13883"/>
    <cellStyle name="20% - Accent3 5 2 10 2 2 2" xfId="24997"/>
    <cellStyle name="20% - Accent3 5 2 10 2 3" xfId="19560"/>
    <cellStyle name="20% - Accent3 5 2 10 3" xfId="12726"/>
    <cellStyle name="20% - Accent3 5 2 10 3 2" xfId="23840"/>
    <cellStyle name="20% - Accent3 5 2 10 4" xfId="18518"/>
    <cellStyle name="20% - Accent3 5 2 11" xfId="6212"/>
    <cellStyle name="20% - Accent3 5 2 11 2" xfId="7492"/>
    <cellStyle name="20% - Accent3 5 2 11 2 2" xfId="13884"/>
    <cellStyle name="20% - Accent3 5 2 11 2 2 2" xfId="24998"/>
    <cellStyle name="20% - Accent3 5 2 11 2 3" xfId="19561"/>
    <cellStyle name="20% - Accent3 5 2 11 3" xfId="12913"/>
    <cellStyle name="20% - Accent3 5 2 11 3 2" xfId="24027"/>
    <cellStyle name="20% - Accent3 5 2 11 4" xfId="18644"/>
    <cellStyle name="20% - Accent3 5 2 12" xfId="6820"/>
    <cellStyle name="20% - Accent3 5 2 12 2" xfId="7493"/>
    <cellStyle name="20% - Accent3 5 2 12 2 2" xfId="13885"/>
    <cellStyle name="20% - Accent3 5 2 12 2 2 2" xfId="24999"/>
    <cellStyle name="20% - Accent3 5 2 12 2 3" xfId="19562"/>
    <cellStyle name="20% - Accent3 5 2 12 3" xfId="13219"/>
    <cellStyle name="20% - Accent3 5 2 12 3 2" xfId="24333"/>
    <cellStyle name="20% - Accent3 5 2 12 4" xfId="18889"/>
    <cellStyle name="20% - Accent3 5 2 13" xfId="7490"/>
    <cellStyle name="20% - Accent3 5 2 13 2" xfId="13882"/>
    <cellStyle name="20% - Accent3 5 2 13 2 2" xfId="24996"/>
    <cellStyle name="20% - Accent3 5 2 13 3" xfId="19559"/>
    <cellStyle name="20% - Accent3 5 2 14" xfId="10177"/>
    <cellStyle name="20% - Accent3 5 2 15" xfId="16195"/>
    <cellStyle name="20% - Accent3 5 2 2" xfId="1800"/>
    <cellStyle name="20% - Accent3 5 2 2 2" xfId="7494"/>
    <cellStyle name="20% - Accent3 5 2 2 2 2" xfId="11068"/>
    <cellStyle name="20% - Accent3 5 2 2 2 2 2" xfId="22228"/>
    <cellStyle name="20% - Accent3 5 2 2 2 3" xfId="19563"/>
    <cellStyle name="20% - Accent3 5 2 2 3" xfId="10178"/>
    <cellStyle name="20% - Accent3 5 2 2 3 2" xfId="21832"/>
    <cellStyle name="20% - Accent3 5 2 2 4" xfId="16646"/>
    <cellStyle name="20% - Accent3 5 2 3" xfId="2916"/>
    <cellStyle name="20% - Accent3 5 2 3 2" xfId="7495"/>
    <cellStyle name="20% - Accent3 5 2 3 2 2" xfId="13886"/>
    <cellStyle name="20% - Accent3 5 2 3 2 2 2" xfId="25000"/>
    <cellStyle name="20% - Accent3 5 2 3 2 3" xfId="19564"/>
    <cellStyle name="20% - Accent3 5 2 3 3" xfId="11522"/>
    <cellStyle name="20% - Accent3 5 2 3 3 2" xfId="22636"/>
    <cellStyle name="20% - Accent3 5 2 3 4" xfId="17090"/>
    <cellStyle name="20% - Accent3 5 2 4" xfId="3280"/>
    <cellStyle name="20% - Accent3 5 2 4 2" xfId="7496"/>
    <cellStyle name="20% - Accent3 5 2 4 2 2" xfId="13887"/>
    <cellStyle name="20% - Accent3 5 2 4 2 2 2" xfId="25001"/>
    <cellStyle name="20% - Accent3 5 2 4 2 3" xfId="19565"/>
    <cellStyle name="20% - Accent3 5 2 4 3" xfId="11620"/>
    <cellStyle name="20% - Accent3 5 2 4 3 2" xfId="22734"/>
    <cellStyle name="20% - Accent3 5 2 4 4" xfId="17215"/>
    <cellStyle name="20% - Accent3 5 2 5" xfId="3536"/>
    <cellStyle name="20% - Accent3 5 2 5 2" xfId="7497"/>
    <cellStyle name="20% - Accent3 5 2 5 2 2" xfId="13888"/>
    <cellStyle name="20% - Accent3 5 2 5 2 2 2" xfId="25002"/>
    <cellStyle name="20% - Accent3 5 2 5 2 3" xfId="19566"/>
    <cellStyle name="20% - Accent3 5 2 5 3" xfId="11716"/>
    <cellStyle name="20% - Accent3 5 2 5 3 2" xfId="22830"/>
    <cellStyle name="20% - Accent3 5 2 5 4" xfId="17334"/>
    <cellStyle name="20% - Accent3 5 2 6" xfId="3689"/>
    <cellStyle name="20% - Accent3 5 2 6 2" xfId="7498"/>
    <cellStyle name="20% - Accent3 5 2 6 2 2" xfId="13889"/>
    <cellStyle name="20% - Accent3 5 2 6 2 2 2" xfId="25003"/>
    <cellStyle name="20% - Accent3 5 2 6 2 3" xfId="19567"/>
    <cellStyle name="20% - Accent3 5 2 6 3" xfId="11761"/>
    <cellStyle name="20% - Accent3 5 2 6 3 2" xfId="22875"/>
    <cellStyle name="20% - Accent3 5 2 6 4" xfId="17402"/>
    <cellStyle name="20% - Accent3 5 2 7" xfId="3901"/>
    <cellStyle name="20% - Accent3 5 2 7 2" xfId="7499"/>
    <cellStyle name="20% - Accent3 5 2 7 2 2" xfId="13890"/>
    <cellStyle name="20% - Accent3 5 2 7 2 2 2" xfId="25004"/>
    <cellStyle name="20% - Accent3 5 2 7 2 3" xfId="19568"/>
    <cellStyle name="20% - Accent3 5 2 7 3" xfId="11930"/>
    <cellStyle name="20% - Accent3 5 2 7 3 2" xfId="23044"/>
    <cellStyle name="20% - Accent3 5 2 7 4" xfId="17594"/>
    <cellStyle name="20% - Accent3 5 2 8" xfId="5096"/>
    <cellStyle name="20% - Accent3 5 2 8 2" xfId="7500"/>
    <cellStyle name="20% - Accent3 5 2 8 2 2" xfId="13891"/>
    <cellStyle name="20% - Accent3 5 2 8 2 2 2" xfId="25005"/>
    <cellStyle name="20% - Accent3 5 2 8 2 3" xfId="19569"/>
    <cellStyle name="20% - Accent3 5 2 8 3" xfId="12319"/>
    <cellStyle name="20% - Accent3 5 2 8 3 2" xfId="23433"/>
    <cellStyle name="20% - Accent3 5 2 8 4" xfId="18065"/>
    <cellStyle name="20% - Accent3 5 2 9" xfId="5572"/>
    <cellStyle name="20% - Accent3 5 2 9 2" xfId="7501"/>
    <cellStyle name="20% - Accent3 5 2 9 2 2" xfId="13892"/>
    <cellStyle name="20% - Accent3 5 2 9 2 2 2" xfId="25006"/>
    <cellStyle name="20% - Accent3 5 2 9 2 3" xfId="19570"/>
    <cellStyle name="20% - Accent3 5 2 9 3" xfId="12528"/>
    <cellStyle name="20% - Accent3 5 2 9 3 2" xfId="23642"/>
    <cellStyle name="20% - Accent3 5 2 9 4" xfId="18297"/>
    <cellStyle name="20% - Accent3 5 3" xfId="947"/>
    <cellStyle name="20% - Accent3 5 3 2" xfId="7502"/>
    <cellStyle name="20% - Accent3 5 3 2 2" xfId="13893"/>
    <cellStyle name="20% - Accent3 5 3 2 2 2" xfId="25007"/>
    <cellStyle name="20% - Accent3 5 3 2 3" xfId="19571"/>
    <cellStyle name="20% - Accent3 5 3 3" xfId="10663"/>
    <cellStyle name="20% - Accent3 5 3 3 2" xfId="22066"/>
    <cellStyle name="20% - Accent3 5 3 4" xfId="16448"/>
    <cellStyle name="20% - Accent3 5 4" xfId="2079"/>
    <cellStyle name="20% - Accent3 5 4 2" xfId="7503"/>
    <cellStyle name="20% - Accent3 5 4 2 2" xfId="13894"/>
    <cellStyle name="20% - Accent3 5 4 2 2 2" xfId="25008"/>
    <cellStyle name="20% - Accent3 5 4 2 3" xfId="19572"/>
    <cellStyle name="20% - Accent3 5 4 3" xfId="11197"/>
    <cellStyle name="20% - Accent3 5 4 3 2" xfId="22354"/>
    <cellStyle name="20% - Accent3 5 4 4" xfId="16777"/>
    <cellStyle name="20% - Accent3 5 5" xfId="2567"/>
    <cellStyle name="20% - Accent3 5 5 2" xfId="7504"/>
    <cellStyle name="20% - Accent3 5 5 2 2" xfId="13895"/>
    <cellStyle name="20% - Accent3 5 5 2 2 2" xfId="25009"/>
    <cellStyle name="20% - Accent3 5 5 2 3" xfId="19573"/>
    <cellStyle name="20% - Accent3 5 5 3" xfId="11409"/>
    <cellStyle name="20% - Accent3 5 5 3 2" xfId="22529"/>
    <cellStyle name="20% - Accent3 5 5 4" xfId="16956"/>
    <cellStyle name="20% - Accent3 5 6" xfId="3027"/>
    <cellStyle name="20% - Accent3 5 6 2" xfId="7505"/>
    <cellStyle name="20% - Accent3 5 6 2 2" xfId="13896"/>
    <cellStyle name="20% - Accent3 5 6 2 2 2" xfId="25010"/>
    <cellStyle name="20% - Accent3 5 6 2 3" xfId="19574"/>
    <cellStyle name="20% - Accent3 5 6 3" xfId="11574"/>
    <cellStyle name="20% - Accent3 5 6 3 2" xfId="22688"/>
    <cellStyle name="20% - Accent3 5 6 4" xfId="17142"/>
    <cellStyle name="20% - Accent3 5 7" xfId="3386"/>
    <cellStyle name="20% - Accent3 5 7 2" xfId="7506"/>
    <cellStyle name="20% - Accent3 5 7 2 2" xfId="13897"/>
    <cellStyle name="20% - Accent3 5 7 2 2 2" xfId="25011"/>
    <cellStyle name="20% - Accent3 5 7 2 3" xfId="19575"/>
    <cellStyle name="20% - Accent3 5 7 3" xfId="11671"/>
    <cellStyle name="20% - Accent3 5 7 3 2" xfId="22785"/>
    <cellStyle name="20% - Accent3 5 7 4" xfId="17266"/>
    <cellStyle name="20% - Accent3 5 8" xfId="3764"/>
    <cellStyle name="20% - Accent3 5 8 2" xfId="7507"/>
    <cellStyle name="20% - Accent3 5 8 2 2" xfId="13898"/>
    <cellStyle name="20% - Accent3 5 8 2 2 2" xfId="25012"/>
    <cellStyle name="20% - Accent3 5 8 2 3" xfId="19576"/>
    <cellStyle name="20% - Accent3 5 8 3" xfId="11825"/>
    <cellStyle name="20% - Accent3 5 8 3 2" xfId="22939"/>
    <cellStyle name="20% - Accent3 5 8 4" xfId="17468"/>
    <cellStyle name="20% - Accent3 5 9" xfId="4273"/>
    <cellStyle name="20% - Accent3 5 9 2" xfId="7508"/>
    <cellStyle name="20% - Accent3 5 9 2 2" xfId="13899"/>
    <cellStyle name="20% - Accent3 5 9 2 2 2" xfId="25013"/>
    <cellStyle name="20% - Accent3 5 9 2 3" xfId="19577"/>
    <cellStyle name="20% - Accent3 5 9 3" xfId="12037"/>
    <cellStyle name="20% - Accent3 5 9 3 2" xfId="23151"/>
    <cellStyle name="20% - Accent3 5 9 4" xfId="17760"/>
    <cellStyle name="20% - Accent3 5_WAST 1112 040512 WG Submission" xfId="116"/>
    <cellStyle name="20% - Accent3 6" xfId="117"/>
    <cellStyle name="20% - Accent3 6 10" xfId="4743"/>
    <cellStyle name="20% - Accent3 6 10 2" xfId="7509"/>
    <cellStyle name="20% - Accent3 6 10 2 2" xfId="13900"/>
    <cellStyle name="20% - Accent3 6 10 2 2 2" xfId="25014"/>
    <cellStyle name="20% - Accent3 6 10 2 3" xfId="19578"/>
    <cellStyle name="20% - Accent3 6 10 3" xfId="12210"/>
    <cellStyle name="20% - Accent3 6 10 3 2" xfId="23324"/>
    <cellStyle name="20% - Accent3 6 10 4" xfId="17933"/>
    <cellStyle name="20% - Accent3 6 11" xfId="5300"/>
    <cellStyle name="20% - Accent3 6 11 2" xfId="7510"/>
    <cellStyle name="20% - Accent3 6 11 2 2" xfId="13901"/>
    <cellStyle name="20% - Accent3 6 11 2 2 2" xfId="25015"/>
    <cellStyle name="20% - Accent3 6 11 2 3" xfId="19579"/>
    <cellStyle name="20% - Accent3 6 11 3" xfId="12456"/>
    <cellStyle name="20% - Accent3 6 11 3 2" xfId="23570"/>
    <cellStyle name="20% - Accent3 6 11 4" xfId="18202"/>
    <cellStyle name="20% - Accent3 6 12" xfId="5765"/>
    <cellStyle name="20% - Accent3 6 12 2" xfId="7511"/>
    <cellStyle name="20% - Accent3 6 12 2 2" xfId="13902"/>
    <cellStyle name="20% - Accent3 6 12 2 2 2" xfId="25016"/>
    <cellStyle name="20% - Accent3 6 12 2 3" xfId="19580"/>
    <cellStyle name="20% - Accent3 6 12 3" xfId="12660"/>
    <cellStyle name="20% - Accent3 6 12 3 2" xfId="23774"/>
    <cellStyle name="20% - Accent3 6 12 4" xfId="18429"/>
    <cellStyle name="20% - Accent3 6 13" xfId="6359"/>
    <cellStyle name="20% - Accent3 6 13 2" xfId="7512"/>
    <cellStyle name="20% - Accent3 6 13 2 2" xfId="13903"/>
    <cellStyle name="20% - Accent3 6 13 2 2 2" xfId="25017"/>
    <cellStyle name="20% - Accent3 6 13 2 3" xfId="19581"/>
    <cellStyle name="20% - Accent3 6 13 3" xfId="13036"/>
    <cellStyle name="20% - Accent3 6 13 3 2" xfId="24150"/>
    <cellStyle name="20% - Accent3 6 13 4" xfId="18767"/>
    <cellStyle name="20% - Accent3 6 14" xfId="9893"/>
    <cellStyle name="20% - Accent3 6 14 2" xfId="16040"/>
    <cellStyle name="20% - Accent3 6 14 2 2" xfId="27154"/>
    <cellStyle name="20% - Accent3 6 14 3" xfId="21571"/>
    <cellStyle name="20% - Accent3 6 15" xfId="10015"/>
    <cellStyle name="20% - Accent3 6 15 2" xfId="21693"/>
    <cellStyle name="20% - Accent3 6 2" xfId="118"/>
    <cellStyle name="20% - Accent3 6 2 10" xfId="5927"/>
    <cellStyle name="20% - Accent3 6 2 10 2" xfId="7514"/>
    <cellStyle name="20% - Accent3 6 2 10 2 2" xfId="13905"/>
    <cellStyle name="20% - Accent3 6 2 10 2 2 2" xfId="25019"/>
    <cellStyle name="20% - Accent3 6 2 10 2 3" xfId="19583"/>
    <cellStyle name="20% - Accent3 6 2 10 3" xfId="12727"/>
    <cellStyle name="20% - Accent3 6 2 10 3 2" xfId="23841"/>
    <cellStyle name="20% - Accent3 6 2 10 4" xfId="18519"/>
    <cellStyle name="20% - Accent3 6 2 11" xfId="6213"/>
    <cellStyle name="20% - Accent3 6 2 11 2" xfId="7515"/>
    <cellStyle name="20% - Accent3 6 2 11 2 2" xfId="13906"/>
    <cellStyle name="20% - Accent3 6 2 11 2 2 2" xfId="25020"/>
    <cellStyle name="20% - Accent3 6 2 11 2 3" xfId="19584"/>
    <cellStyle name="20% - Accent3 6 2 11 3" xfId="12914"/>
    <cellStyle name="20% - Accent3 6 2 11 3 2" xfId="24028"/>
    <cellStyle name="20% - Accent3 6 2 11 4" xfId="18645"/>
    <cellStyle name="20% - Accent3 6 2 12" xfId="6821"/>
    <cellStyle name="20% - Accent3 6 2 12 2" xfId="7516"/>
    <cellStyle name="20% - Accent3 6 2 12 2 2" xfId="13907"/>
    <cellStyle name="20% - Accent3 6 2 12 2 2 2" xfId="25021"/>
    <cellStyle name="20% - Accent3 6 2 12 2 3" xfId="19585"/>
    <cellStyle name="20% - Accent3 6 2 12 3" xfId="13220"/>
    <cellStyle name="20% - Accent3 6 2 12 3 2" xfId="24334"/>
    <cellStyle name="20% - Accent3 6 2 12 4" xfId="18890"/>
    <cellStyle name="20% - Accent3 6 2 13" xfId="7513"/>
    <cellStyle name="20% - Accent3 6 2 13 2" xfId="13904"/>
    <cellStyle name="20% - Accent3 6 2 13 2 2" xfId="25018"/>
    <cellStyle name="20% - Accent3 6 2 13 3" xfId="19582"/>
    <cellStyle name="20% - Accent3 6 2 14" xfId="10179"/>
    <cellStyle name="20% - Accent3 6 2 15" xfId="16196"/>
    <cellStyle name="20% - Accent3 6 2 2" xfId="1801"/>
    <cellStyle name="20% - Accent3 6 2 2 2" xfId="7517"/>
    <cellStyle name="20% - Accent3 6 2 2 2 2" xfId="11069"/>
    <cellStyle name="20% - Accent3 6 2 2 2 2 2" xfId="22229"/>
    <cellStyle name="20% - Accent3 6 2 2 2 3" xfId="19586"/>
    <cellStyle name="20% - Accent3 6 2 2 3" xfId="10180"/>
    <cellStyle name="20% - Accent3 6 2 2 3 2" xfId="21833"/>
    <cellStyle name="20% - Accent3 6 2 2 4" xfId="16647"/>
    <cellStyle name="20% - Accent3 6 2 3" xfId="2917"/>
    <cellStyle name="20% - Accent3 6 2 3 2" xfId="7518"/>
    <cellStyle name="20% - Accent3 6 2 3 2 2" xfId="13908"/>
    <cellStyle name="20% - Accent3 6 2 3 2 2 2" xfId="25022"/>
    <cellStyle name="20% - Accent3 6 2 3 2 3" xfId="19587"/>
    <cellStyle name="20% - Accent3 6 2 3 3" xfId="11523"/>
    <cellStyle name="20% - Accent3 6 2 3 3 2" xfId="22637"/>
    <cellStyle name="20% - Accent3 6 2 3 4" xfId="17091"/>
    <cellStyle name="20% - Accent3 6 2 4" xfId="3281"/>
    <cellStyle name="20% - Accent3 6 2 4 2" xfId="7519"/>
    <cellStyle name="20% - Accent3 6 2 4 2 2" xfId="13909"/>
    <cellStyle name="20% - Accent3 6 2 4 2 2 2" xfId="25023"/>
    <cellStyle name="20% - Accent3 6 2 4 2 3" xfId="19588"/>
    <cellStyle name="20% - Accent3 6 2 4 3" xfId="11621"/>
    <cellStyle name="20% - Accent3 6 2 4 3 2" xfId="22735"/>
    <cellStyle name="20% - Accent3 6 2 4 4" xfId="17216"/>
    <cellStyle name="20% - Accent3 6 2 5" xfId="3537"/>
    <cellStyle name="20% - Accent3 6 2 5 2" xfId="7520"/>
    <cellStyle name="20% - Accent3 6 2 5 2 2" xfId="13910"/>
    <cellStyle name="20% - Accent3 6 2 5 2 2 2" xfId="25024"/>
    <cellStyle name="20% - Accent3 6 2 5 2 3" xfId="19589"/>
    <cellStyle name="20% - Accent3 6 2 5 3" xfId="11717"/>
    <cellStyle name="20% - Accent3 6 2 5 3 2" xfId="22831"/>
    <cellStyle name="20% - Accent3 6 2 5 4" xfId="17335"/>
    <cellStyle name="20% - Accent3 6 2 6" xfId="3690"/>
    <cellStyle name="20% - Accent3 6 2 6 2" xfId="7521"/>
    <cellStyle name="20% - Accent3 6 2 6 2 2" xfId="13911"/>
    <cellStyle name="20% - Accent3 6 2 6 2 2 2" xfId="25025"/>
    <cellStyle name="20% - Accent3 6 2 6 2 3" xfId="19590"/>
    <cellStyle name="20% - Accent3 6 2 6 3" xfId="11762"/>
    <cellStyle name="20% - Accent3 6 2 6 3 2" xfId="22876"/>
    <cellStyle name="20% - Accent3 6 2 6 4" xfId="17403"/>
    <cellStyle name="20% - Accent3 6 2 7" xfId="3902"/>
    <cellStyle name="20% - Accent3 6 2 7 2" xfId="7522"/>
    <cellStyle name="20% - Accent3 6 2 7 2 2" xfId="13912"/>
    <cellStyle name="20% - Accent3 6 2 7 2 2 2" xfId="25026"/>
    <cellStyle name="20% - Accent3 6 2 7 2 3" xfId="19591"/>
    <cellStyle name="20% - Accent3 6 2 7 3" xfId="11931"/>
    <cellStyle name="20% - Accent3 6 2 7 3 2" xfId="23045"/>
    <cellStyle name="20% - Accent3 6 2 7 4" xfId="17595"/>
    <cellStyle name="20% - Accent3 6 2 8" xfId="5097"/>
    <cellStyle name="20% - Accent3 6 2 8 2" xfId="7523"/>
    <cellStyle name="20% - Accent3 6 2 8 2 2" xfId="13913"/>
    <cellStyle name="20% - Accent3 6 2 8 2 2 2" xfId="25027"/>
    <cellStyle name="20% - Accent3 6 2 8 2 3" xfId="19592"/>
    <cellStyle name="20% - Accent3 6 2 8 3" xfId="12320"/>
    <cellStyle name="20% - Accent3 6 2 8 3 2" xfId="23434"/>
    <cellStyle name="20% - Accent3 6 2 8 4" xfId="18066"/>
    <cellStyle name="20% - Accent3 6 2 9" xfId="5573"/>
    <cellStyle name="20% - Accent3 6 2 9 2" xfId="7524"/>
    <cellStyle name="20% - Accent3 6 2 9 2 2" xfId="13914"/>
    <cellStyle name="20% - Accent3 6 2 9 2 2 2" xfId="25028"/>
    <cellStyle name="20% - Accent3 6 2 9 2 3" xfId="19593"/>
    <cellStyle name="20% - Accent3 6 2 9 3" xfId="12529"/>
    <cellStyle name="20% - Accent3 6 2 9 3 2" xfId="23643"/>
    <cellStyle name="20% - Accent3 6 2 9 4" xfId="18298"/>
    <cellStyle name="20% - Accent3 6 3" xfId="948"/>
    <cellStyle name="20% - Accent3 6 3 2" xfId="7525"/>
    <cellStyle name="20% - Accent3 6 3 2 2" xfId="13915"/>
    <cellStyle name="20% - Accent3 6 3 2 2 2" xfId="25029"/>
    <cellStyle name="20% - Accent3 6 3 2 3" xfId="19594"/>
    <cellStyle name="20% - Accent3 6 3 3" xfId="10664"/>
    <cellStyle name="20% - Accent3 6 3 3 2" xfId="22067"/>
    <cellStyle name="20% - Accent3 6 3 4" xfId="16449"/>
    <cellStyle name="20% - Accent3 6 4" xfId="2080"/>
    <cellStyle name="20% - Accent3 6 4 2" xfId="7526"/>
    <cellStyle name="20% - Accent3 6 4 2 2" xfId="13916"/>
    <cellStyle name="20% - Accent3 6 4 2 2 2" xfId="25030"/>
    <cellStyle name="20% - Accent3 6 4 2 3" xfId="19595"/>
    <cellStyle name="20% - Accent3 6 4 3" xfId="11198"/>
    <cellStyle name="20% - Accent3 6 4 3 2" xfId="22355"/>
    <cellStyle name="20% - Accent3 6 4 4" xfId="16778"/>
    <cellStyle name="20% - Accent3 6 5" xfId="2566"/>
    <cellStyle name="20% - Accent3 6 5 2" xfId="7527"/>
    <cellStyle name="20% - Accent3 6 5 2 2" xfId="13917"/>
    <cellStyle name="20% - Accent3 6 5 2 2 2" xfId="25031"/>
    <cellStyle name="20% - Accent3 6 5 2 3" xfId="19596"/>
    <cellStyle name="20% - Accent3 6 5 3" xfId="11408"/>
    <cellStyle name="20% - Accent3 6 5 3 2" xfId="22528"/>
    <cellStyle name="20% - Accent3 6 5 4" xfId="16955"/>
    <cellStyle name="20% - Accent3 6 6" xfId="3026"/>
    <cellStyle name="20% - Accent3 6 6 2" xfId="7528"/>
    <cellStyle name="20% - Accent3 6 6 2 2" xfId="13918"/>
    <cellStyle name="20% - Accent3 6 6 2 2 2" xfId="25032"/>
    <cellStyle name="20% - Accent3 6 6 2 3" xfId="19597"/>
    <cellStyle name="20% - Accent3 6 6 3" xfId="11573"/>
    <cellStyle name="20% - Accent3 6 6 3 2" xfId="22687"/>
    <cellStyle name="20% - Accent3 6 6 4" xfId="17141"/>
    <cellStyle name="20% - Accent3 6 7" xfId="3385"/>
    <cellStyle name="20% - Accent3 6 7 2" xfId="7529"/>
    <cellStyle name="20% - Accent3 6 7 2 2" xfId="13919"/>
    <cellStyle name="20% - Accent3 6 7 2 2 2" xfId="25033"/>
    <cellStyle name="20% - Accent3 6 7 2 3" xfId="19598"/>
    <cellStyle name="20% - Accent3 6 7 3" xfId="11670"/>
    <cellStyle name="20% - Accent3 6 7 3 2" xfId="22784"/>
    <cellStyle name="20% - Accent3 6 7 4" xfId="17265"/>
    <cellStyle name="20% - Accent3 6 8" xfId="3765"/>
    <cellStyle name="20% - Accent3 6 8 2" xfId="7530"/>
    <cellStyle name="20% - Accent3 6 8 2 2" xfId="13920"/>
    <cellStyle name="20% - Accent3 6 8 2 2 2" xfId="25034"/>
    <cellStyle name="20% - Accent3 6 8 2 3" xfId="19599"/>
    <cellStyle name="20% - Accent3 6 8 3" xfId="11826"/>
    <cellStyle name="20% - Accent3 6 8 3 2" xfId="22940"/>
    <cellStyle name="20% - Accent3 6 8 4" xfId="17469"/>
    <cellStyle name="20% - Accent3 6 9" xfId="4274"/>
    <cellStyle name="20% - Accent3 6 9 2" xfId="7531"/>
    <cellStyle name="20% - Accent3 6 9 2 2" xfId="13921"/>
    <cellStyle name="20% - Accent3 6 9 2 2 2" xfId="25035"/>
    <cellStyle name="20% - Accent3 6 9 2 3" xfId="19600"/>
    <cellStyle name="20% - Accent3 6 9 3" xfId="12038"/>
    <cellStyle name="20% - Accent3 6 9 3 2" xfId="23152"/>
    <cellStyle name="20% - Accent3 6 9 4" xfId="17761"/>
    <cellStyle name="20% - Accent3 6_WAST 1112 040512 WG Submission" xfId="119"/>
    <cellStyle name="20% - Accent3 7" xfId="120"/>
    <cellStyle name="20% - Accent3 7 10" xfId="4742"/>
    <cellStyle name="20% - Accent3 7 10 2" xfId="7533"/>
    <cellStyle name="20% - Accent3 7 10 2 2" xfId="13923"/>
    <cellStyle name="20% - Accent3 7 10 2 2 2" xfId="25037"/>
    <cellStyle name="20% - Accent3 7 10 2 3" xfId="19602"/>
    <cellStyle name="20% - Accent3 7 10 3" xfId="12209"/>
    <cellStyle name="20% - Accent3 7 10 3 2" xfId="23323"/>
    <cellStyle name="20% - Accent3 7 10 4" xfId="17932"/>
    <cellStyle name="20% - Accent3 7 11" xfId="5299"/>
    <cellStyle name="20% - Accent3 7 11 2" xfId="7534"/>
    <cellStyle name="20% - Accent3 7 11 2 2" xfId="13924"/>
    <cellStyle name="20% - Accent3 7 11 2 2 2" xfId="25038"/>
    <cellStyle name="20% - Accent3 7 11 2 3" xfId="19603"/>
    <cellStyle name="20% - Accent3 7 11 3" xfId="12455"/>
    <cellStyle name="20% - Accent3 7 11 3 2" xfId="23569"/>
    <cellStyle name="20% - Accent3 7 11 4" xfId="18201"/>
    <cellStyle name="20% - Accent3 7 12" xfId="5764"/>
    <cellStyle name="20% - Accent3 7 12 2" xfId="7535"/>
    <cellStyle name="20% - Accent3 7 12 2 2" xfId="13925"/>
    <cellStyle name="20% - Accent3 7 12 2 2 2" xfId="25039"/>
    <cellStyle name="20% - Accent3 7 12 2 3" xfId="19604"/>
    <cellStyle name="20% - Accent3 7 12 3" xfId="12659"/>
    <cellStyle name="20% - Accent3 7 12 3 2" xfId="23773"/>
    <cellStyle name="20% - Accent3 7 12 4" xfId="18428"/>
    <cellStyle name="20% - Accent3 7 13" xfId="6360"/>
    <cellStyle name="20% - Accent3 7 13 2" xfId="7536"/>
    <cellStyle name="20% - Accent3 7 13 2 2" xfId="13926"/>
    <cellStyle name="20% - Accent3 7 13 2 2 2" xfId="25040"/>
    <cellStyle name="20% - Accent3 7 13 2 3" xfId="19605"/>
    <cellStyle name="20% - Accent3 7 13 3" xfId="13037"/>
    <cellStyle name="20% - Accent3 7 13 3 2" xfId="24151"/>
    <cellStyle name="20% - Accent3 7 13 4" xfId="18768"/>
    <cellStyle name="20% - Accent3 7 14" xfId="7532"/>
    <cellStyle name="20% - Accent3 7 14 2" xfId="13922"/>
    <cellStyle name="20% - Accent3 7 14 2 2" xfId="25036"/>
    <cellStyle name="20% - Accent3 7 14 3" xfId="19601"/>
    <cellStyle name="20% - Accent3 7 15" xfId="9894"/>
    <cellStyle name="20% - Accent3 7 15 2" xfId="16041"/>
    <cellStyle name="20% - Accent3 7 15 2 2" xfId="27155"/>
    <cellStyle name="20% - Accent3 7 15 3" xfId="21572"/>
    <cellStyle name="20% - Accent3 7 16" xfId="10016"/>
    <cellStyle name="20% - Accent3 7 16 2" xfId="21694"/>
    <cellStyle name="20% - Accent3 7 17" xfId="16197"/>
    <cellStyle name="20% - Accent3 7 2" xfId="121"/>
    <cellStyle name="20% - Accent3 7 2 10" xfId="5928"/>
    <cellStyle name="20% - Accent3 7 2 10 2" xfId="7538"/>
    <cellStyle name="20% - Accent3 7 2 10 2 2" xfId="13928"/>
    <cellStyle name="20% - Accent3 7 2 10 2 2 2" xfId="25042"/>
    <cellStyle name="20% - Accent3 7 2 10 2 3" xfId="19607"/>
    <cellStyle name="20% - Accent3 7 2 10 3" xfId="12728"/>
    <cellStyle name="20% - Accent3 7 2 10 3 2" xfId="23842"/>
    <cellStyle name="20% - Accent3 7 2 10 4" xfId="18520"/>
    <cellStyle name="20% - Accent3 7 2 11" xfId="6214"/>
    <cellStyle name="20% - Accent3 7 2 11 2" xfId="7539"/>
    <cellStyle name="20% - Accent3 7 2 11 2 2" xfId="13929"/>
    <cellStyle name="20% - Accent3 7 2 11 2 2 2" xfId="25043"/>
    <cellStyle name="20% - Accent3 7 2 11 2 3" xfId="19608"/>
    <cellStyle name="20% - Accent3 7 2 11 3" xfId="12915"/>
    <cellStyle name="20% - Accent3 7 2 11 3 2" xfId="24029"/>
    <cellStyle name="20% - Accent3 7 2 11 4" xfId="18646"/>
    <cellStyle name="20% - Accent3 7 2 12" xfId="6822"/>
    <cellStyle name="20% - Accent3 7 2 12 2" xfId="7540"/>
    <cellStyle name="20% - Accent3 7 2 12 2 2" xfId="13930"/>
    <cellStyle name="20% - Accent3 7 2 12 2 2 2" xfId="25044"/>
    <cellStyle name="20% - Accent3 7 2 12 2 3" xfId="19609"/>
    <cellStyle name="20% - Accent3 7 2 12 3" xfId="13221"/>
    <cellStyle name="20% - Accent3 7 2 12 3 2" xfId="24335"/>
    <cellStyle name="20% - Accent3 7 2 12 4" xfId="18891"/>
    <cellStyle name="20% - Accent3 7 2 13" xfId="7537"/>
    <cellStyle name="20% - Accent3 7 2 13 2" xfId="13927"/>
    <cellStyle name="20% - Accent3 7 2 13 2 2" xfId="25041"/>
    <cellStyle name="20% - Accent3 7 2 13 3" xfId="19606"/>
    <cellStyle name="20% - Accent3 7 2 14" xfId="10181"/>
    <cellStyle name="20% - Accent3 7 2 14 2" xfId="21834"/>
    <cellStyle name="20% - Accent3 7 2 15" xfId="16198"/>
    <cellStyle name="20% - Accent3 7 2 2" xfId="1802"/>
    <cellStyle name="20% - Accent3 7 2 2 2" xfId="7541"/>
    <cellStyle name="20% - Accent3 7 2 2 2 2" xfId="13931"/>
    <cellStyle name="20% - Accent3 7 2 2 2 2 2" xfId="25045"/>
    <cellStyle name="20% - Accent3 7 2 2 2 3" xfId="19610"/>
    <cellStyle name="20% - Accent3 7 2 2 3" xfId="11070"/>
    <cellStyle name="20% - Accent3 7 2 2 3 2" xfId="22230"/>
    <cellStyle name="20% - Accent3 7 2 2 4" xfId="16648"/>
    <cellStyle name="20% - Accent3 7 2 3" xfId="2918"/>
    <cellStyle name="20% - Accent3 7 2 3 2" xfId="7542"/>
    <cellStyle name="20% - Accent3 7 2 3 2 2" xfId="13932"/>
    <cellStyle name="20% - Accent3 7 2 3 2 2 2" xfId="25046"/>
    <cellStyle name="20% - Accent3 7 2 3 2 3" xfId="19611"/>
    <cellStyle name="20% - Accent3 7 2 3 3" xfId="11524"/>
    <cellStyle name="20% - Accent3 7 2 3 3 2" xfId="22638"/>
    <cellStyle name="20% - Accent3 7 2 3 4" xfId="17092"/>
    <cellStyle name="20% - Accent3 7 2 4" xfId="3282"/>
    <cellStyle name="20% - Accent3 7 2 4 2" xfId="7543"/>
    <cellStyle name="20% - Accent3 7 2 4 2 2" xfId="13933"/>
    <cellStyle name="20% - Accent3 7 2 4 2 2 2" xfId="25047"/>
    <cellStyle name="20% - Accent3 7 2 4 2 3" xfId="19612"/>
    <cellStyle name="20% - Accent3 7 2 4 3" xfId="11622"/>
    <cellStyle name="20% - Accent3 7 2 4 3 2" xfId="22736"/>
    <cellStyle name="20% - Accent3 7 2 4 4" xfId="17217"/>
    <cellStyle name="20% - Accent3 7 2 5" xfId="3538"/>
    <cellStyle name="20% - Accent3 7 2 5 2" xfId="7544"/>
    <cellStyle name="20% - Accent3 7 2 5 2 2" xfId="13934"/>
    <cellStyle name="20% - Accent3 7 2 5 2 2 2" xfId="25048"/>
    <cellStyle name="20% - Accent3 7 2 5 2 3" xfId="19613"/>
    <cellStyle name="20% - Accent3 7 2 5 3" xfId="11718"/>
    <cellStyle name="20% - Accent3 7 2 5 3 2" xfId="22832"/>
    <cellStyle name="20% - Accent3 7 2 5 4" xfId="17336"/>
    <cellStyle name="20% - Accent3 7 2 6" xfId="3691"/>
    <cellStyle name="20% - Accent3 7 2 6 2" xfId="7545"/>
    <cellStyle name="20% - Accent3 7 2 6 2 2" xfId="13935"/>
    <cellStyle name="20% - Accent3 7 2 6 2 2 2" xfId="25049"/>
    <cellStyle name="20% - Accent3 7 2 6 2 3" xfId="19614"/>
    <cellStyle name="20% - Accent3 7 2 6 3" xfId="11763"/>
    <cellStyle name="20% - Accent3 7 2 6 3 2" xfId="22877"/>
    <cellStyle name="20% - Accent3 7 2 6 4" xfId="17404"/>
    <cellStyle name="20% - Accent3 7 2 7" xfId="3903"/>
    <cellStyle name="20% - Accent3 7 2 7 2" xfId="7546"/>
    <cellStyle name="20% - Accent3 7 2 7 2 2" xfId="13936"/>
    <cellStyle name="20% - Accent3 7 2 7 2 2 2" xfId="25050"/>
    <cellStyle name="20% - Accent3 7 2 7 2 3" xfId="19615"/>
    <cellStyle name="20% - Accent3 7 2 7 3" xfId="11932"/>
    <cellStyle name="20% - Accent3 7 2 7 3 2" xfId="23046"/>
    <cellStyle name="20% - Accent3 7 2 7 4" xfId="17596"/>
    <cellStyle name="20% - Accent3 7 2 8" xfId="5098"/>
    <cellStyle name="20% - Accent3 7 2 8 2" xfId="7547"/>
    <cellStyle name="20% - Accent3 7 2 8 2 2" xfId="13937"/>
    <cellStyle name="20% - Accent3 7 2 8 2 2 2" xfId="25051"/>
    <cellStyle name="20% - Accent3 7 2 8 2 3" xfId="19616"/>
    <cellStyle name="20% - Accent3 7 2 8 3" xfId="12321"/>
    <cellStyle name="20% - Accent3 7 2 8 3 2" xfId="23435"/>
    <cellStyle name="20% - Accent3 7 2 8 4" xfId="18067"/>
    <cellStyle name="20% - Accent3 7 2 9" xfId="5574"/>
    <cellStyle name="20% - Accent3 7 2 9 2" xfId="7548"/>
    <cellStyle name="20% - Accent3 7 2 9 2 2" xfId="13938"/>
    <cellStyle name="20% - Accent3 7 2 9 2 2 2" xfId="25052"/>
    <cellStyle name="20% - Accent3 7 2 9 2 3" xfId="19617"/>
    <cellStyle name="20% - Accent3 7 2 9 3" xfId="12530"/>
    <cellStyle name="20% - Accent3 7 2 9 3 2" xfId="23644"/>
    <cellStyle name="20% - Accent3 7 2 9 4" xfId="18299"/>
    <cellStyle name="20% - Accent3 7 3" xfId="949"/>
    <cellStyle name="20% - Accent3 7 3 2" xfId="7549"/>
    <cellStyle name="20% - Accent3 7 3 2 2" xfId="13939"/>
    <cellStyle name="20% - Accent3 7 3 2 2 2" xfId="25053"/>
    <cellStyle name="20% - Accent3 7 3 2 3" xfId="19618"/>
    <cellStyle name="20% - Accent3 7 3 3" xfId="10665"/>
    <cellStyle name="20% - Accent3 7 3 3 2" xfId="22068"/>
    <cellStyle name="20% - Accent3 7 3 4" xfId="16450"/>
    <cellStyle name="20% - Accent3 7 4" xfId="2081"/>
    <cellStyle name="20% - Accent3 7 4 2" xfId="7550"/>
    <cellStyle name="20% - Accent3 7 4 2 2" xfId="13940"/>
    <cellStyle name="20% - Accent3 7 4 2 2 2" xfId="25054"/>
    <cellStyle name="20% - Accent3 7 4 2 3" xfId="19619"/>
    <cellStyle name="20% - Accent3 7 4 3" xfId="11199"/>
    <cellStyle name="20% - Accent3 7 4 3 2" xfId="22356"/>
    <cellStyle name="20% - Accent3 7 4 4" xfId="16779"/>
    <cellStyle name="20% - Accent3 7 5" xfId="2565"/>
    <cellStyle name="20% - Accent3 7 5 2" xfId="7551"/>
    <cellStyle name="20% - Accent3 7 5 2 2" xfId="13941"/>
    <cellStyle name="20% - Accent3 7 5 2 2 2" xfId="25055"/>
    <cellStyle name="20% - Accent3 7 5 2 3" xfId="19620"/>
    <cellStyle name="20% - Accent3 7 5 3" xfId="11407"/>
    <cellStyle name="20% - Accent3 7 5 3 2" xfId="22527"/>
    <cellStyle name="20% - Accent3 7 5 4" xfId="16954"/>
    <cellStyle name="20% - Accent3 7 6" xfId="3025"/>
    <cellStyle name="20% - Accent3 7 6 2" xfId="7552"/>
    <cellStyle name="20% - Accent3 7 6 2 2" xfId="13942"/>
    <cellStyle name="20% - Accent3 7 6 2 2 2" xfId="25056"/>
    <cellStyle name="20% - Accent3 7 6 2 3" xfId="19621"/>
    <cellStyle name="20% - Accent3 7 6 3" xfId="11572"/>
    <cellStyle name="20% - Accent3 7 6 3 2" xfId="22686"/>
    <cellStyle name="20% - Accent3 7 6 4" xfId="17140"/>
    <cellStyle name="20% - Accent3 7 7" xfId="3384"/>
    <cellStyle name="20% - Accent3 7 7 2" xfId="7553"/>
    <cellStyle name="20% - Accent3 7 7 2 2" xfId="13943"/>
    <cellStyle name="20% - Accent3 7 7 2 2 2" xfId="25057"/>
    <cellStyle name="20% - Accent3 7 7 2 3" xfId="19622"/>
    <cellStyle name="20% - Accent3 7 7 3" xfId="11669"/>
    <cellStyle name="20% - Accent3 7 7 3 2" xfId="22783"/>
    <cellStyle name="20% - Accent3 7 7 4" xfId="17264"/>
    <cellStyle name="20% - Accent3 7 8" xfId="3766"/>
    <cellStyle name="20% - Accent3 7 8 2" xfId="7554"/>
    <cellStyle name="20% - Accent3 7 8 2 2" xfId="13944"/>
    <cellStyle name="20% - Accent3 7 8 2 2 2" xfId="25058"/>
    <cellStyle name="20% - Accent3 7 8 2 3" xfId="19623"/>
    <cellStyle name="20% - Accent3 7 8 3" xfId="11827"/>
    <cellStyle name="20% - Accent3 7 8 3 2" xfId="22941"/>
    <cellStyle name="20% - Accent3 7 8 4" xfId="17470"/>
    <cellStyle name="20% - Accent3 7 9" xfId="4275"/>
    <cellStyle name="20% - Accent3 7 9 2" xfId="7555"/>
    <cellStyle name="20% - Accent3 7 9 2 2" xfId="13945"/>
    <cellStyle name="20% - Accent3 7 9 2 2 2" xfId="25059"/>
    <cellStyle name="20% - Accent3 7 9 2 3" xfId="19624"/>
    <cellStyle name="20% - Accent3 7 9 3" xfId="12039"/>
    <cellStyle name="20% - Accent3 7 9 3 2" xfId="23153"/>
    <cellStyle name="20% - Accent3 7 9 4" xfId="17762"/>
    <cellStyle name="20% - Accent3 7_WAST 1112 040512 WG Submission" xfId="122"/>
    <cellStyle name="20% - Accent3 8" xfId="123"/>
    <cellStyle name="20% - Accent3 8 10" xfId="5298"/>
    <cellStyle name="20% - Accent3 8 10 2" xfId="7557"/>
    <cellStyle name="20% - Accent3 8 10 2 2" xfId="13947"/>
    <cellStyle name="20% - Accent3 8 10 2 2 2" xfId="25061"/>
    <cellStyle name="20% - Accent3 8 10 2 3" xfId="19626"/>
    <cellStyle name="20% - Accent3 8 10 3" xfId="12454"/>
    <cellStyle name="20% - Accent3 8 10 3 2" xfId="23568"/>
    <cellStyle name="20% - Accent3 8 10 4" xfId="18200"/>
    <cellStyle name="20% - Accent3 8 11" xfId="5763"/>
    <cellStyle name="20% - Accent3 8 11 2" xfId="7558"/>
    <cellStyle name="20% - Accent3 8 11 2 2" xfId="13948"/>
    <cellStyle name="20% - Accent3 8 11 2 2 2" xfId="25062"/>
    <cellStyle name="20% - Accent3 8 11 2 3" xfId="19627"/>
    <cellStyle name="20% - Accent3 8 11 3" xfId="12658"/>
    <cellStyle name="20% - Accent3 8 11 3 2" xfId="23772"/>
    <cellStyle name="20% - Accent3 8 11 4" xfId="18427"/>
    <cellStyle name="20% - Accent3 8 12" xfId="6361"/>
    <cellStyle name="20% - Accent3 8 12 2" xfId="7559"/>
    <cellStyle name="20% - Accent3 8 12 2 2" xfId="13949"/>
    <cellStyle name="20% - Accent3 8 12 2 2 2" xfId="25063"/>
    <cellStyle name="20% - Accent3 8 12 2 3" xfId="19628"/>
    <cellStyle name="20% - Accent3 8 12 3" xfId="13038"/>
    <cellStyle name="20% - Accent3 8 12 3 2" xfId="24152"/>
    <cellStyle name="20% - Accent3 8 12 4" xfId="18769"/>
    <cellStyle name="20% - Accent3 8 13" xfId="7556"/>
    <cellStyle name="20% - Accent3 8 13 2" xfId="13946"/>
    <cellStyle name="20% - Accent3 8 13 2 2" xfId="25060"/>
    <cellStyle name="20% - Accent3 8 13 3" xfId="19625"/>
    <cellStyle name="20% - Accent3 8 14" xfId="9895"/>
    <cellStyle name="20% - Accent3 8 14 2" xfId="16042"/>
    <cellStyle name="20% - Accent3 8 14 2 2" xfId="27156"/>
    <cellStyle name="20% - Accent3 8 14 3" xfId="21573"/>
    <cellStyle name="20% - Accent3 8 15" xfId="10017"/>
    <cellStyle name="20% - Accent3 8 15 2" xfId="21695"/>
    <cellStyle name="20% - Accent3 8 16" xfId="16199"/>
    <cellStyle name="20% - Accent3 8 2" xfId="950"/>
    <cellStyle name="20% - Accent3 8 2 10" xfId="16451"/>
    <cellStyle name="20% - Accent3 8 2 2" xfId="3904"/>
    <cellStyle name="20% - Accent3 8 2 2 2" xfId="7561"/>
    <cellStyle name="20% - Accent3 8 2 2 2 2" xfId="13951"/>
    <cellStyle name="20% - Accent3 8 2 2 2 2 2" xfId="25065"/>
    <cellStyle name="20% - Accent3 8 2 2 2 3" xfId="19630"/>
    <cellStyle name="20% - Accent3 8 2 2 3" xfId="10666"/>
    <cellStyle name="20% - Accent3 8 2 2 3 2" xfId="22069"/>
    <cellStyle name="20% - Accent3 8 2 2 4" xfId="17597"/>
    <cellStyle name="20% - Accent3 8 2 3" xfId="5099"/>
    <cellStyle name="20% - Accent3 8 2 3 2" xfId="7562"/>
    <cellStyle name="20% - Accent3 8 2 3 2 2" xfId="13952"/>
    <cellStyle name="20% - Accent3 8 2 3 2 2 2" xfId="25066"/>
    <cellStyle name="20% - Accent3 8 2 3 2 3" xfId="19631"/>
    <cellStyle name="20% - Accent3 8 2 3 3" xfId="12322"/>
    <cellStyle name="20% - Accent3 8 2 3 3 2" xfId="23436"/>
    <cellStyle name="20% - Accent3 8 2 3 4" xfId="18068"/>
    <cellStyle name="20% - Accent3 8 2 4" xfId="5575"/>
    <cellStyle name="20% - Accent3 8 2 4 2" xfId="7563"/>
    <cellStyle name="20% - Accent3 8 2 4 2 2" xfId="13953"/>
    <cellStyle name="20% - Accent3 8 2 4 2 2 2" xfId="25067"/>
    <cellStyle name="20% - Accent3 8 2 4 2 3" xfId="19632"/>
    <cellStyle name="20% - Accent3 8 2 4 3" xfId="12531"/>
    <cellStyle name="20% - Accent3 8 2 4 3 2" xfId="23645"/>
    <cellStyle name="20% - Accent3 8 2 4 4" xfId="18300"/>
    <cellStyle name="20% - Accent3 8 2 5" xfId="5929"/>
    <cellStyle name="20% - Accent3 8 2 5 2" xfId="7564"/>
    <cellStyle name="20% - Accent3 8 2 5 2 2" xfId="13954"/>
    <cellStyle name="20% - Accent3 8 2 5 2 2 2" xfId="25068"/>
    <cellStyle name="20% - Accent3 8 2 5 2 3" xfId="19633"/>
    <cellStyle name="20% - Accent3 8 2 5 3" xfId="12729"/>
    <cellStyle name="20% - Accent3 8 2 5 3 2" xfId="23843"/>
    <cellStyle name="20% - Accent3 8 2 5 4" xfId="18521"/>
    <cellStyle name="20% - Accent3 8 2 6" xfId="6215"/>
    <cellStyle name="20% - Accent3 8 2 6 2" xfId="7565"/>
    <cellStyle name="20% - Accent3 8 2 6 2 2" xfId="13955"/>
    <cellStyle name="20% - Accent3 8 2 6 2 2 2" xfId="25069"/>
    <cellStyle name="20% - Accent3 8 2 6 2 3" xfId="19634"/>
    <cellStyle name="20% - Accent3 8 2 6 3" xfId="12916"/>
    <cellStyle name="20% - Accent3 8 2 6 3 2" xfId="24030"/>
    <cellStyle name="20% - Accent3 8 2 6 4" xfId="18647"/>
    <cellStyle name="20% - Accent3 8 2 7" xfId="6823"/>
    <cellStyle name="20% - Accent3 8 2 7 2" xfId="7566"/>
    <cellStyle name="20% - Accent3 8 2 7 2 2" xfId="13956"/>
    <cellStyle name="20% - Accent3 8 2 7 2 2 2" xfId="25070"/>
    <cellStyle name="20% - Accent3 8 2 7 2 3" xfId="19635"/>
    <cellStyle name="20% - Accent3 8 2 7 3" xfId="13222"/>
    <cellStyle name="20% - Accent3 8 2 7 3 2" xfId="24336"/>
    <cellStyle name="20% - Accent3 8 2 7 4" xfId="18892"/>
    <cellStyle name="20% - Accent3 8 2 8" xfId="7560"/>
    <cellStyle name="20% - Accent3 8 2 8 2" xfId="13950"/>
    <cellStyle name="20% - Accent3 8 2 8 2 2" xfId="25064"/>
    <cellStyle name="20% - Accent3 8 2 8 3" xfId="19629"/>
    <cellStyle name="20% - Accent3 8 2 9" xfId="10182"/>
    <cellStyle name="20% - Accent3 8 2 9 2" xfId="21835"/>
    <cellStyle name="20% - Accent3 8 3" xfId="2082"/>
    <cellStyle name="20% - Accent3 8 3 2" xfId="7567"/>
    <cellStyle name="20% - Accent3 8 3 2 2" xfId="13957"/>
    <cellStyle name="20% - Accent3 8 3 2 2 2" xfId="25071"/>
    <cellStyle name="20% - Accent3 8 3 2 3" xfId="19636"/>
    <cellStyle name="20% - Accent3 8 3 3" xfId="11200"/>
    <cellStyle name="20% - Accent3 8 3 3 2" xfId="22357"/>
    <cellStyle name="20% - Accent3 8 3 4" xfId="16780"/>
    <cellStyle name="20% - Accent3 8 4" xfId="2564"/>
    <cellStyle name="20% - Accent3 8 4 2" xfId="7568"/>
    <cellStyle name="20% - Accent3 8 4 2 2" xfId="13958"/>
    <cellStyle name="20% - Accent3 8 4 2 2 2" xfId="25072"/>
    <cellStyle name="20% - Accent3 8 4 2 3" xfId="19637"/>
    <cellStyle name="20% - Accent3 8 4 3" xfId="11406"/>
    <cellStyle name="20% - Accent3 8 4 3 2" xfId="22526"/>
    <cellStyle name="20% - Accent3 8 4 4" xfId="16953"/>
    <cellStyle name="20% - Accent3 8 5" xfId="3024"/>
    <cellStyle name="20% - Accent3 8 5 2" xfId="7569"/>
    <cellStyle name="20% - Accent3 8 5 2 2" xfId="13959"/>
    <cellStyle name="20% - Accent3 8 5 2 2 2" xfId="25073"/>
    <cellStyle name="20% - Accent3 8 5 2 3" xfId="19638"/>
    <cellStyle name="20% - Accent3 8 5 3" xfId="11571"/>
    <cellStyle name="20% - Accent3 8 5 3 2" xfId="22685"/>
    <cellStyle name="20% - Accent3 8 5 4" xfId="17139"/>
    <cellStyle name="20% - Accent3 8 6" xfId="3383"/>
    <cellStyle name="20% - Accent3 8 6 2" xfId="7570"/>
    <cellStyle name="20% - Accent3 8 6 2 2" xfId="13960"/>
    <cellStyle name="20% - Accent3 8 6 2 2 2" xfId="25074"/>
    <cellStyle name="20% - Accent3 8 6 2 3" xfId="19639"/>
    <cellStyle name="20% - Accent3 8 6 3" xfId="11668"/>
    <cellStyle name="20% - Accent3 8 6 3 2" xfId="22782"/>
    <cellStyle name="20% - Accent3 8 6 4" xfId="17263"/>
    <cellStyle name="20% - Accent3 8 7" xfId="3767"/>
    <cellStyle name="20% - Accent3 8 7 2" xfId="7571"/>
    <cellStyle name="20% - Accent3 8 7 2 2" xfId="13961"/>
    <cellStyle name="20% - Accent3 8 7 2 2 2" xfId="25075"/>
    <cellStyle name="20% - Accent3 8 7 2 3" xfId="19640"/>
    <cellStyle name="20% - Accent3 8 7 3" xfId="11828"/>
    <cellStyle name="20% - Accent3 8 7 3 2" xfId="22942"/>
    <cellStyle name="20% - Accent3 8 7 4" xfId="17471"/>
    <cellStyle name="20% - Accent3 8 8" xfId="4276"/>
    <cellStyle name="20% - Accent3 8 8 2" xfId="7572"/>
    <cellStyle name="20% - Accent3 8 8 2 2" xfId="13962"/>
    <cellStyle name="20% - Accent3 8 8 2 2 2" xfId="25076"/>
    <cellStyle name="20% - Accent3 8 8 2 3" xfId="19641"/>
    <cellStyle name="20% - Accent3 8 8 3" xfId="12040"/>
    <cellStyle name="20% - Accent3 8 8 3 2" xfId="23154"/>
    <cellStyle name="20% - Accent3 8 8 4" xfId="17763"/>
    <cellStyle name="20% - Accent3 8 9" xfId="4741"/>
    <cellStyle name="20% - Accent3 8 9 2" xfId="7573"/>
    <cellStyle name="20% - Accent3 8 9 2 2" xfId="13963"/>
    <cellStyle name="20% - Accent3 8 9 2 2 2" xfId="25077"/>
    <cellStyle name="20% - Accent3 8 9 2 3" xfId="19642"/>
    <cellStyle name="20% - Accent3 8 9 3" xfId="12208"/>
    <cellStyle name="20% - Accent3 8 9 3 2" xfId="23322"/>
    <cellStyle name="20% - Accent3 8 9 4" xfId="17931"/>
    <cellStyle name="20% - Accent3 9" xfId="124"/>
    <cellStyle name="20% - Accent3 9 10" xfId="5297"/>
    <cellStyle name="20% - Accent3 9 10 2" xfId="7575"/>
    <cellStyle name="20% - Accent3 9 10 2 2" xfId="13965"/>
    <cellStyle name="20% - Accent3 9 10 2 2 2" xfId="25079"/>
    <cellStyle name="20% - Accent3 9 10 2 3" xfId="19644"/>
    <cellStyle name="20% - Accent3 9 10 3" xfId="12453"/>
    <cellStyle name="20% - Accent3 9 10 3 2" xfId="23567"/>
    <cellStyle name="20% - Accent3 9 10 4" xfId="18199"/>
    <cellStyle name="20% - Accent3 9 11" xfId="5762"/>
    <cellStyle name="20% - Accent3 9 11 2" xfId="7576"/>
    <cellStyle name="20% - Accent3 9 11 2 2" xfId="13966"/>
    <cellStyle name="20% - Accent3 9 11 2 2 2" xfId="25080"/>
    <cellStyle name="20% - Accent3 9 11 2 3" xfId="19645"/>
    <cellStyle name="20% - Accent3 9 11 3" xfId="12657"/>
    <cellStyle name="20% - Accent3 9 11 3 2" xfId="23771"/>
    <cellStyle name="20% - Accent3 9 11 4" xfId="18426"/>
    <cellStyle name="20% - Accent3 9 12" xfId="6362"/>
    <cellStyle name="20% - Accent3 9 12 2" xfId="7577"/>
    <cellStyle name="20% - Accent3 9 12 2 2" xfId="13967"/>
    <cellStyle name="20% - Accent3 9 12 2 2 2" xfId="25081"/>
    <cellStyle name="20% - Accent3 9 12 2 3" xfId="19646"/>
    <cellStyle name="20% - Accent3 9 12 3" xfId="13039"/>
    <cellStyle name="20% - Accent3 9 12 3 2" xfId="24153"/>
    <cellStyle name="20% - Accent3 9 12 4" xfId="18770"/>
    <cellStyle name="20% - Accent3 9 13" xfId="7574"/>
    <cellStyle name="20% - Accent3 9 13 2" xfId="13964"/>
    <cellStyle name="20% - Accent3 9 13 2 2" xfId="25078"/>
    <cellStyle name="20% - Accent3 9 13 3" xfId="19643"/>
    <cellStyle name="20% - Accent3 9 14" xfId="9896"/>
    <cellStyle name="20% - Accent3 9 14 2" xfId="16043"/>
    <cellStyle name="20% - Accent3 9 14 2 2" xfId="27157"/>
    <cellStyle name="20% - Accent3 9 14 3" xfId="21574"/>
    <cellStyle name="20% - Accent3 9 15" xfId="10018"/>
    <cellStyle name="20% - Accent3 9 15 2" xfId="21696"/>
    <cellStyle name="20% - Accent3 9 16" xfId="16200"/>
    <cellStyle name="20% - Accent3 9 2" xfId="951"/>
    <cellStyle name="20% - Accent3 9 2 10" xfId="16452"/>
    <cellStyle name="20% - Accent3 9 2 2" xfId="3905"/>
    <cellStyle name="20% - Accent3 9 2 2 2" xfId="7579"/>
    <cellStyle name="20% - Accent3 9 2 2 2 2" xfId="13969"/>
    <cellStyle name="20% - Accent3 9 2 2 2 2 2" xfId="25083"/>
    <cellStyle name="20% - Accent3 9 2 2 2 3" xfId="19648"/>
    <cellStyle name="20% - Accent3 9 2 2 3" xfId="10667"/>
    <cellStyle name="20% - Accent3 9 2 2 3 2" xfId="22070"/>
    <cellStyle name="20% - Accent3 9 2 2 4" xfId="17598"/>
    <cellStyle name="20% - Accent3 9 2 3" xfId="5100"/>
    <cellStyle name="20% - Accent3 9 2 3 2" xfId="7580"/>
    <cellStyle name="20% - Accent3 9 2 3 2 2" xfId="13970"/>
    <cellStyle name="20% - Accent3 9 2 3 2 2 2" xfId="25084"/>
    <cellStyle name="20% - Accent3 9 2 3 2 3" xfId="19649"/>
    <cellStyle name="20% - Accent3 9 2 3 3" xfId="12323"/>
    <cellStyle name="20% - Accent3 9 2 3 3 2" xfId="23437"/>
    <cellStyle name="20% - Accent3 9 2 3 4" xfId="18069"/>
    <cellStyle name="20% - Accent3 9 2 4" xfId="5576"/>
    <cellStyle name="20% - Accent3 9 2 4 2" xfId="7581"/>
    <cellStyle name="20% - Accent3 9 2 4 2 2" xfId="13971"/>
    <cellStyle name="20% - Accent3 9 2 4 2 2 2" xfId="25085"/>
    <cellStyle name="20% - Accent3 9 2 4 2 3" xfId="19650"/>
    <cellStyle name="20% - Accent3 9 2 4 3" xfId="12532"/>
    <cellStyle name="20% - Accent3 9 2 4 3 2" xfId="23646"/>
    <cellStyle name="20% - Accent3 9 2 4 4" xfId="18301"/>
    <cellStyle name="20% - Accent3 9 2 5" xfId="5930"/>
    <cellStyle name="20% - Accent3 9 2 5 2" xfId="7582"/>
    <cellStyle name="20% - Accent3 9 2 5 2 2" xfId="13972"/>
    <cellStyle name="20% - Accent3 9 2 5 2 2 2" xfId="25086"/>
    <cellStyle name="20% - Accent3 9 2 5 2 3" xfId="19651"/>
    <cellStyle name="20% - Accent3 9 2 5 3" xfId="12730"/>
    <cellStyle name="20% - Accent3 9 2 5 3 2" xfId="23844"/>
    <cellStyle name="20% - Accent3 9 2 5 4" xfId="18522"/>
    <cellStyle name="20% - Accent3 9 2 6" xfId="6216"/>
    <cellStyle name="20% - Accent3 9 2 6 2" xfId="7583"/>
    <cellStyle name="20% - Accent3 9 2 6 2 2" xfId="13973"/>
    <cellStyle name="20% - Accent3 9 2 6 2 2 2" xfId="25087"/>
    <cellStyle name="20% - Accent3 9 2 6 2 3" xfId="19652"/>
    <cellStyle name="20% - Accent3 9 2 6 3" xfId="12917"/>
    <cellStyle name="20% - Accent3 9 2 6 3 2" xfId="24031"/>
    <cellStyle name="20% - Accent3 9 2 6 4" xfId="18648"/>
    <cellStyle name="20% - Accent3 9 2 7" xfId="6824"/>
    <cellStyle name="20% - Accent3 9 2 7 2" xfId="7584"/>
    <cellStyle name="20% - Accent3 9 2 7 2 2" xfId="13974"/>
    <cellStyle name="20% - Accent3 9 2 7 2 2 2" xfId="25088"/>
    <cellStyle name="20% - Accent3 9 2 7 2 3" xfId="19653"/>
    <cellStyle name="20% - Accent3 9 2 7 3" xfId="13223"/>
    <cellStyle name="20% - Accent3 9 2 7 3 2" xfId="24337"/>
    <cellStyle name="20% - Accent3 9 2 7 4" xfId="18893"/>
    <cellStyle name="20% - Accent3 9 2 8" xfId="7578"/>
    <cellStyle name="20% - Accent3 9 2 8 2" xfId="13968"/>
    <cellStyle name="20% - Accent3 9 2 8 2 2" xfId="25082"/>
    <cellStyle name="20% - Accent3 9 2 8 3" xfId="19647"/>
    <cellStyle name="20% - Accent3 9 2 9" xfId="10183"/>
    <cellStyle name="20% - Accent3 9 2 9 2" xfId="21836"/>
    <cellStyle name="20% - Accent3 9 3" xfId="2083"/>
    <cellStyle name="20% - Accent3 9 3 2" xfId="7585"/>
    <cellStyle name="20% - Accent3 9 3 2 2" xfId="13975"/>
    <cellStyle name="20% - Accent3 9 3 2 2 2" xfId="25089"/>
    <cellStyle name="20% - Accent3 9 3 2 3" xfId="19654"/>
    <cellStyle name="20% - Accent3 9 3 3" xfId="11201"/>
    <cellStyle name="20% - Accent3 9 3 3 2" xfId="22358"/>
    <cellStyle name="20% - Accent3 9 3 4" xfId="16781"/>
    <cellStyle name="20% - Accent3 9 4" xfId="2563"/>
    <cellStyle name="20% - Accent3 9 4 2" xfId="7586"/>
    <cellStyle name="20% - Accent3 9 4 2 2" xfId="13976"/>
    <cellStyle name="20% - Accent3 9 4 2 2 2" xfId="25090"/>
    <cellStyle name="20% - Accent3 9 4 2 3" xfId="19655"/>
    <cellStyle name="20% - Accent3 9 4 3" xfId="11405"/>
    <cellStyle name="20% - Accent3 9 4 3 2" xfId="22525"/>
    <cellStyle name="20% - Accent3 9 4 4" xfId="16952"/>
    <cellStyle name="20% - Accent3 9 5" xfId="3023"/>
    <cellStyle name="20% - Accent3 9 5 2" xfId="7587"/>
    <cellStyle name="20% - Accent3 9 5 2 2" xfId="13977"/>
    <cellStyle name="20% - Accent3 9 5 2 2 2" xfId="25091"/>
    <cellStyle name="20% - Accent3 9 5 2 3" xfId="19656"/>
    <cellStyle name="20% - Accent3 9 5 3" xfId="11570"/>
    <cellStyle name="20% - Accent3 9 5 3 2" xfId="22684"/>
    <cellStyle name="20% - Accent3 9 5 4" xfId="17138"/>
    <cellStyle name="20% - Accent3 9 6" xfId="3382"/>
    <cellStyle name="20% - Accent3 9 6 2" xfId="7588"/>
    <cellStyle name="20% - Accent3 9 6 2 2" xfId="13978"/>
    <cellStyle name="20% - Accent3 9 6 2 2 2" xfId="25092"/>
    <cellStyle name="20% - Accent3 9 6 2 3" xfId="19657"/>
    <cellStyle name="20% - Accent3 9 6 3" xfId="11667"/>
    <cellStyle name="20% - Accent3 9 6 3 2" xfId="22781"/>
    <cellStyle name="20% - Accent3 9 6 4" xfId="17262"/>
    <cellStyle name="20% - Accent3 9 7" xfId="3768"/>
    <cellStyle name="20% - Accent3 9 7 2" xfId="7589"/>
    <cellStyle name="20% - Accent3 9 7 2 2" xfId="13979"/>
    <cellStyle name="20% - Accent3 9 7 2 2 2" xfId="25093"/>
    <cellStyle name="20% - Accent3 9 7 2 3" xfId="19658"/>
    <cellStyle name="20% - Accent3 9 7 3" xfId="11829"/>
    <cellStyle name="20% - Accent3 9 7 3 2" xfId="22943"/>
    <cellStyle name="20% - Accent3 9 7 4" xfId="17472"/>
    <cellStyle name="20% - Accent3 9 8" xfId="4277"/>
    <cellStyle name="20% - Accent3 9 8 2" xfId="7590"/>
    <cellStyle name="20% - Accent3 9 8 2 2" xfId="13980"/>
    <cellStyle name="20% - Accent3 9 8 2 2 2" xfId="25094"/>
    <cellStyle name="20% - Accent3 9 8 2 3" xfId="19659"/>
    <cellStyle name="20% - Accent3 9 8 3" xfId="12041"/>
    <cellStyle name="20% - Accent3 9 8 3 2" xfId="23155"/>
    <cellStyle name="20% - Accent3 9 8 4" xfId="17764"/>
    <cellStyle name="20% - Accent3 9 9" xfId="4740"/>
    <cellStyle name="20% - Accent3 9 9 2" xfId="7591"/>
    <cellStyle name="20% - Accent3 9 9 2 2" xfId="13981"/>
    <cellStyle name="20% - Accent3 9 9 2 2 2" xfId="25095"/>
    <cellStyle name="20% - Accent3 9 9 2 3" xfId="19660"/>
    <cellStyle name="20% - Accent3 9 9 3" xfId="12207"/>
    <cellStyle name="20% - Accent3 9 9 3 2" xfId="23321"/>
    <cellStyle name="20% - Accent3 9 9 4" xfId="17930"/>
    <cellStyle name="20% - Accent4 10" xfId="125"/>
    <cellStyle name="20% - Accent4 10 10" xfId="5295"/>
    <cellStyle name="20% - Accent4 10 10 2" xfId="7593"/>
    <cellStyle name="20% - Accent4 10 10 2 2" xfId="13983"/>
    <cellStyle name="20% - Accent4 10 10 2 2 2" xfId="25097"/>
    <cellStyle name="20% - Accent4 10 10 2 3" xfId="19662"/>
    <cellStyle name="20% - Accent4 10 10 3" xfId="12452"/>
    <cellStyle name="20% - Accent4 10 10 3 2" xfId="23566"/>
    <cellStyle name="20% - Accent4 10 10 4" xfId="18198"/>
    <cellStyle name="20% - Accent4 10 11" xfId="5760"/>
    <cellStyle name="20% - Accent4 10 11 2" xfId="7594"/>
    <cellStyle name="20% - Accent4 10 11 2 2" xfId="13984"/>
    <cellStyle name="20% - Accent4 10 11 2 2 2" xfId="25098"/>
    <cellStyle name="20% - Accent4 10 11 2 3" xfId="19663"/>
    <cellStyle name="20% - Accent4 10 11 3" xfId="12656"/>
    <cellStyle name="20% - Accent4 10 11 3 2" xfId="23770"/>
    <cellStyle name="20% - Accent4 10 11 4" xfId="18425"/>
    <cellStyle name="20% - Accent4 10 12" xfId="6364"/>
    <cellStyle name="20% - Accent4 10 12 2" xfId="7595"/>
    <cellStyle name="20% - Accent4 10 12 2 2" xfId="13985"/>
    <cellStyle name="20% - Accent4 10 12 2 2 2" xfId="25099"/>
    <cellStyle name="20% - Accent4 10 12 2 3" xfId="19664"/>
    <cellStyle name="20% - Accent4 10 12 3" xfId="13040"/>
    <cellStyle name="20% - Accent4 10 12 3 2" xfId="24154"/>
    <cellStyle name="20% - Accent4 10 12 4" xfId="18771"/>
    <cellStyle name="20% - Accent4 10 13" xfId="7592"/>
    <cellStyle name="20% - Accent4 10 13 2" xfId="13982"/>
    <cellStyle name="20% - Accent4 10 13 2 2" xfId="25096"/>
    <cellStyle name="20% - Accent4 10 13 3" xfId="19661"/>
    <cellStyle name="20% - Accent4 10 14" xfId="9897"/>
    <cellStyle name="20% - Accent4 10 14 2" xfId="16044"/>
    <cellStyle name="20% - Accent4 10 14 2 2" xfId="27158"/>
    <cellStyle name="20% - Accent4 10 14 3" xfId="21575"/>
    <cellStyle name="20% - Accent4 10 15" xfId="10019"/>
    <cellStyle name="20% - Accent4 10 15 2" xfId="21697"/>
    <cellStyle name="20% - Accent4 10 16" xfId="16201"/>
    <cellStyle name="20% - Accent4 10 2" xfId="953"/>
    <cellStyle name="20% - Accent4 10 2 10" xfId="16453"/>
    <cellStyle name="20% - Accent4 10 2 2" xfId="3906"/>
    <cellStyle name="20% - Accent4 10 2 2 2" xfId="7597"/>
    <cellStyle name="20% - Accent4 10 2 2 2 2" xfId="13987"/>
    <cellStyle name="20% - Accent4 10 2 2 2 2 2" xfId="25101"/>
    <cellStyle name="20% - Accent4 10 2 2 2 3" xfId="19666"/>
    <cellStyle name="20% - Accent4 10 2 2 3" xfId="10669"/>
    <cellStyle name="20% - Accent4 10 2 2 3 2" xfId="22071"/>
    <cellStyle name="20% - Accent4 10 2 2 4" xfId="17599"/>
    <cellStyle name="20% - Accent4 10 2 3" xfId="5101"/>
    <cellStyle name="20% - Accent4 10 2 3 2" xfId="7598"/>
    <cellStyle name="20% - Accent4 10 2 3 2 2" xfId="13988"/>
    <cellStyle name="20% - Accent4 10 2 3 2 2 2" xfId="25102"/>
    <cellStyle name="20% - Accent4 10 2 3 2 3" xfId="19667"/>
    <cellStyle name="20% - Accent4 10 2 3 3" xfId="12324"/>
    <cellStyle name="20% - Accent4 10 2 3 3 2" xfId="23438"/>
    <cellStyle name="20% - Accent4 10 2 3 4" xfId="18070"/>
    <cellStyle name="20% - Accent4 10 2 4" xfId="5577"/>
    <cellStyle name="20% - Accent4 10 2 4 2" xfId="7599"/>
    <cellStyle name="20% - Accent4 10 2 4 2 2" xfId="13989"/>
    <cellStyle name="20% - Accent4 10 2 4 2 2 2" xfId="25103"/>
    <cellStyle name="20% - Accent4 10 2 4 2 3" xfId="19668"/>
    <cellStyle name="20% - Accent4 10 2 4 3" xfId="12533"/>
    <cellStyle name="20% - Accent4 10 2 4 3 2" xfId="23647"/>
    <cellStyle name="20% - Accent4 10 2 4 4" xfId="18302"/>
    <cellStyle name="20% - Accent4 10 2 5" xfId="5931"/>
    <cellStyle name="20% - Accent4 10 2 5 2" xfId="7600"/>
    <cellStyle name="20% - Accent4 10 2 5 2 2" xfId="13990"/>
    <cellStyle name="20% - Accent4 10 2 5 2 2 2" xfId="25104"/>
    <cellStyle name="20% - Accent4 10 2 5 2 3" xfId="19669"/>
    <cellStyle name="20% - Accent4 10 2 5 3" xfId="12731"/>
    <cellStyle name="20% - Accent4 10 2 5 3 2" xfId="23845"/>
    <cellStyle name="20% - Accent4 10 2 5 4" xfId="18523"/>
    <cellStyle name="20% - Accent4 10 2 6" xfId="6217"/>
    <cellStyle name="20% - Accent4 10 2 6 2" xfId="7601"/>
    <cellStyle name="20% - Accent4 10 2 6 2 2" xfId="13991"/>
    <cellStyle name="20% - Accent4 10 2 6 2 2 2" xfId="25105"/>
    <cellStyle name="20% - Accent4 10 2 6 2 3" xfId="19670"/>
    <cellStyle name="20% - Accent4 10 2 6 3" xfId="12918"/>
    <cellStyle name="20% - Accent4 10 2 6 3 2" xfId="24032"/>
    <cellStyle name="20% - Accent4 10 2 6 4" xfId="18649"/>
    <cellStyle name="20% - Accent4 10 2 7" xfId="6825"/>
    <cellStyle name="20% - Accent4 10 2 7 2" xfId="7602"/>
    <cellStyle name="20% - Accent4 10 2 7 2 2" xfId="13992"/>
    <cellStyle name="20% - Accent4 10 2 7 2 2 2" xfId="25106"/>
    <cellStyle name="20% - Accent4 10 2 7 2 3" xfId="19671"/>
    <cellStyle name="20% - Accent4 10 2 7 3" xfId="13224"/>
    <cellStyle name="20% - Accent4 10 2 7 3 2" xfId="24338"/>
    <cellStyle name="20% - Accent4 10 2 7 4" xfId="18894"/>
    <cellStyle name="20% - Accent4 10 2 8" xfId="7596"/>
    <cellStyle name="20% - Accent4 10 2 8 2" xfId="13986"/>
    <cellStyle name="20% - Accent4 10 2 8 2 2" xfId="25100"/>
    <cellStyle name="20% - Accent4 10 2 8 3" xfId="19665"/>
    <cellStyle name="20% - Accent4 10 2 9" xfId="10184"/>
    <cellStyle name="20% - Accent4 10 2 9 2" xfId="21837"/>
    <cellStyle name="20% - Accent4 10 3" xfId="2085"/>
    <cellStyle name="20% - Accent4 10 3 2" xfId="7603"/>
    <cellStyle name="20% - Accent4 10 3 2 2" xfId="13993"/>
    <cellStyle name="20% - Accent4 10 3 2 2 2" xfId="25107"/>
    <cellStyle name="20% - Accent4 10 3 2 3" xfId="19672"/>
    <cellStyle name="20% - Accent4 10 3 3" xfId="11202"/>
    <cellStyle name="20% - Accent4 10 3 3 2" xfId="22359"/>
    <cellStyle name="20% - Accent4 10 3 4" xfId="16782"/>
    <cellStyle name="20% - Accent4 10 4" xfId="2561"/>
    <cellStyle name="20% - Accent4 10 4 2" xfId="7604"/>
    <cellStyle name="20% - Accent4 10 4 2 2" xfId="13994"/>
    <cellStyle name="20% - Accent4 10 4 2 2 2" xfId="25108"/>
    <cellStyle name="20% - Accent4 10 4 2 3" xfId="19673"/>
    <cellStyle name="20% - Accent4 10 4 3" xfId="11404"/>
    <cellStyle name="20% - Accent4 10 4 3 2" xfId="22524"/>
    <cellStyle name="20% - Accent4 10 4 4" xfId="16951"/>
    <cellStyle name="20% - Accent4 10 5" xfId="3021"/>
    <cellStyle name="20% - Accent4 10 5 2" xfId="7605"/>
    <cellStyle name="20% - Accent4 10 5 2 2" xfId="13995"/>
    <cellStyle name="20% - Accent4 10 5 2 2 2" xfId="25109"/>
    <cellStyle name="20% - Accent4 10 5 2 3" xfId="19674"/>
    <cellStyle name="20% - Accent4 10 5 3" xfId="11569"/>
    <cellStyle name="20% - Accent4 10 5 3 2" xfId="22683"/>
    <cellStyle name="20% - Accent4 10 5 4" xfId="17137"/>
    <cellStyle name="20% - Accent4 10 6" xfId="3380"/>
    <cellStyle name="20% - Accent4 10 6 2" xfId="7606"/>
    <cellStyle name="20% - Accent4 10 6 2 2" xfId="13996"/>
    <cellStyle name="20% - Accent4 10 6 2 2 2" xfId="25110"/>
    <cellStyle name="20% - Accent4 10 6 2 3" xfId="19675"/>
    <cellStyle name="20% - Accent4 10 6 3" xfId="11666"/>
    <cellStyle name="20% - Accent4 10 6 3 2" xfId="22780"/>
    <cellStyle name="20% - Accent4 10 6 4" xfId="17261"/>
    <cellStyle name="20% - Accent4 10 7" xfId="3769"/>
    <cellStyle name="20% - Accent4 10 7 2" xfId="7607"/>
    <cellStyle name="20% - Accent4 10 7 2 2" xfId="13997"/>
    <cellStyle name="20% - Accent4 10 7 2 2 2" xfId="25111"/>
    <cellStyle name="20% - Accent4 10 7 2 3" xfId="19676"/>
    <cellStyle name="20% - Accent4 10 7 3" xfId="11830"/>
    <cellStyle name="20% - Accent4 10 7 3 2" xfId="22944"/>
    <cellStyle name="20% - Accent4 10 7 4" xfId="17473"/>
    <cellStyle name="20% - Accent4 10 8" xfId="4279"/>
    <cellStyle name="20% - Accent4 10 8 2" xfId="7608"/>
    <cellStyle name="20% - Accent4 10 8 2 2" xfId="13998"/>
    <cellStyle name="20% - Accent4 10 8 2 2 2" xfId="25112"/>
    <cellStyle name="20% - Accent4 10 8 2 3" xfId="19677"/>
    <cellStyle name="20% - Accent4 10 8 3" xfId="12042"/>
    <cellStyle name="20% - Accent4 10 8 3 2" xfId="23156"/>
    <cellStyle name="20% - Accent4 10 8 4" xfId="17765"/>
    <cellStyle name="20% - Accent4 10 9" xfId="4738"/>
    <cellStyle name="20% - Accent4 10 9 2" xfId="7609"/>
    <cellStyle name="20% - Accent4 10 9 2 2" xfId="13999"/>
    <cellStyle name="20% - Accent4 10 9 2 2 2" xfId="25113"/>
    <cellStyle name="20% - Accent4 10 9 2 3" xfId="19678"/>
    <cellStyle name="20% - Accent4 10 9 3" xfId="12206"/>
    <cellStyle name="20% - Accent4 10 9 3 2" xfId="23320"/>
    <cellStyle name="20% - Accent4 10 9 4" xfId="17929"/>
    <cellStyle name="20% - Accent4 11" xfId="126"/>
    <cellStyle name="20% - Accent4 11 10" xfId="5294"/>
    <cellStyle name="20% - Accent4 11 10 2" xfId="7611"/>
    <cellStyle name="20% - Accent4 11 10 2 2" xfId="14001"/>
    <cellStyle name="20% - Accent4 11 10 2 2 2" xfId="25115"/>
    <cellStyle name="20% - Accent4 11 10 2 3" xfId="19680"/>
    <cellStyle name="20% - Accent4 11 10 3" xfId="12451"/>
    <cellStyle name="20% - Accent4 11 10 3 2" xfId="23565"/>
    <cellStyle name="20% - Accent4 11 10 4" xfId="18197"/>
    <cellStyle name="20% - Accent4 11 11" xfId="5759"/>
    <cellStyle name="20% - Accent4 11 11 2" xfId="7612"/>
    <cellStyle name="20% - Accent4 11 11 2 2" xfId="14002"/>
    <cellStyle name="20% - Accent4 11 11 2 2 2" xfId="25116"/>
    <cellStyle name="20% - Accent4 11 11 2 3" xfId="19681"/>
    <cellStyle name="20% - Accent4 11 11 3" xfId="12655"/>
    <cellStyle name="20% - Accent4 11 11 3 2" xfId="23769"/>
    <cellStyle name="20% - Accent4 11 11 4" xfId="18424"/>
    <cellStyle name="20% - Accent4 11 12" xfId="6365"/>
    <cellStyle name="20% - Accent4 11 12 2" xfId="7613"/>
    <cellStyle name="20% - Accent4 11 12 2 2" xfId="14003"/>
    <cellStyle name="20% - Accent4 11 12 2 2 2" xfId="25117"/>
    <cellStyle name="20% - Accent4 11 12 2 3" xfId="19682"/>
    <cellStyle name="20% - Accent4 11 12 3" xfId="13041"/>
    <cellStyle name="20% - Accent4 11 12 3 2" xfId="24155"/>
    <cellStyle name="20% - Accent4 11 12 4" xfId="18772"/>
    <cellStyle name="20% - Accent4 11 13" xfId="7610"/>
    <cellStyle name="20% - Accent4 11 13 2" xfId="14000"/>
    <cellStyle name="20% - Accent4 11 13 2 2" xfId="25114"/>
    <cellStyle name="20% - Accent4 11 13 3" xfId="19679"/>
    <cellStyle name="20% - Accent4 11 14" xfId="9898"/>
    <cellStyle name="20% - Accent4 11 14 2" xfId="16045"/>
    <cellStyle name="20% - Accent4 11 14 2 2" xfId="27159"/>
    <cellStyle name="20% - Accent4 11 14 3" xfId="21576"/>
    <cellStyle name="20% - Accent4 11 15" xfId="10020"/>
    <cellStyle name="20% - Accent4 11 15 2" xfId="21698"/>
    <cellStyle name="20% - Accent4 11 16" xfId="16202"/>
    <cellStyle name="20% - Accent4 11 2" xfId="954"/>
    <cellStyle name="20% - Accent4 11 2 10" xfId="16454"/>
    <cellStyle name="20% - Accent4 11 2 2" xfId="3907"/>
    <cellStyle name="20% - Accent4 11 2 2 2" xfId="7615"/>
    <cellStyle name="20% - Accent4 11 2 2 2 2" xfId="14005"/>
    <cellStyle name="20% - Accent4 11 2 2 2 2 2" xfId="25119"/>
    <cellStyle name="20% - Accent4 11 2 2 2 3" xfId="19684"/>
    <cellStyle name="20% - Accent4 11 2 2 3" xfId="10670"/>
    <cellStyle name="20% - Accent4 11 2 2 3 2" xfId="22072"/>
    <cellStyle name="20% - Accent4 11 2 2 4" xfId="17600"/>
    <cellStyle name="20% - Accent4 11 2 3" xfId="5102"/>
    <cellStyle name="20% - Accent4 11 2 3 2" xfId="7616"/>
    <cellStyle name="20% - Accent4 11 2 3 2 2" xfId="14006"/>
    <cellStyle name="20% - Accent4 11 2 3 2 2 2" xfId="25120"/>
    <cellStyle name="20% - Accent4 11 2 3 2 3" xfId="19685"/>
    <cellStyle name="20% - Accent4 11 2 3 3" xfId="12325"/>
    <cellStyle name="20% - Accent4 11 2 3 3 2" xfId="23439"/>
    <cellStyle name="20% - Accent4 11 2 3 4" xfId="18071"/>
    <cellStyle name="20% - Accent4 11 2 4" xfId="5578"/>
    <cellStyle name="20% - Accent4 11 2 4 2" xfId="7617"/>
    <cellStyle name="20% - Accent4 11 2 4 2 2" xfId="14007"/>
    <cellStyle name="20% - Accent4 11 2 4 2 2 2" xfId="25121"/>
    <cellStyle name="20% - Accent4 11 2 4 2 3" xfId="19686"/>
    <cellStyle name="20% - Accent4 11 2 4 3" xfId="12534"/>
    <cellStyle name="20% - Accent4 11 2 4 3 2" xfId="23648"/>
    <cellStyle name="20% - Accent4 11 2 4 4" xfId="18303"/>
    <cellStyle name="20% - Accent4 11 2 5" xfId="5932"/>
    <cellStyle name="20% - Accent4 11 2 5 2" xfId="7618"/>
    <cellStyle name="20% - Accent4 11 2 5 2 2" xfId="14008"/>
    <cellStyle name="20% - Accent4 11 2 5 2 2 2" xfId="25122"/>
    <cellStyle name="20% - Accent4 11 2 5 2 3" xfId="19687"/>
    <cellStyle name="20% - Accent4 11 2 5 3" xfId="12732"/>
    <cellStyle name="20% - Accent4 11 2 5 3 2" xfId="23846"/>
    <cellStyle name="20% - Accent4 11 2 5 4" xfId="18524"/>
    <cellStyle name="20% - Accent4 11 2 6" xfId="6218"/>
    <cellStyle name="20% - Accent4 11 2 6 2" xfId="7619"/>
    <cellStyle name="20% - Accent4 11 2 6 2 2" xfId="14009"/>
    <cellStyle name="20% - Accent4 11 2 6 2 2 2" xfId="25123"/>
    <cellStyle name="20% - Accent4 11 2 6 2 3" xfId="19688"/>
    <cellStyle name="20% - Accent4 11 2 6 3" xfId="12919"/>
    <cellStyle name="20% - Accent4 11 2 6 3 2" xfId="24033"/>
    <cellStyle name="20% - Accent4 11 2 6 4" xfId="18650"/>
    <cellStyle name="20% - Accent4 11 2 7" xfId="6826"/>
    <cellStyle name="20% - Accent4 11 2 7 2" xfId="7620"/>
    <cellStyle name="20% - Accent4 11 2 7 2 2" xfId="14010"/>
    <cellStyle name="20% - Accent4 11 2 7 2 2 2" xfId="25124"/>
    <cellStyle name="20% - Accent4 11 2 7 2 3" xfId="19689"/>
    <cellStyle name="20% - Accent4 11 2 7 3" xfId="13225"/>
    <cellStyle name="20% - Accent4 11 2 7 3 2" xfId="24339"/>
    <cellStyle name="20% - Accent4 11 2 7 4" xfId="18895"/>
    <cellStyle name="20% - Accent4 11 2 8" xfId="7614"/>
    <cellStyle name="20% - Accent4 11 2 8 2" xfId="14004"/>
    <cellStyle name="20% - Accent4 11 2 8 2 2" xfId="25118"/>
    <cellStyle name="20% - Accent4 11 2 8 3" xfId="19683"/>
    <cellStyle name="20% - Accent4 11 2 9" xfId="10185"/>
    <cellStyle name="20% - Accent4 11 2 9 2" xfId="21838"/>
    <cellStyle name="20% - Accent4 11 3" xfId="2086"/>
    <cellStyle name="20% - Accent4 11 3 2" xfId="7621"/>
    <cellStyle name="20% - Accent4 11 3 2 2" xfId="14011"/>
    <cellStyle name="20% - Accent4 11 3 2 2 2" xfId="25125"/>
    <cellStyle name="20% - Accent4 11 3 2 3" xfId="19690"/>
    <cellStyle name="20% - Accent4 11 3 3" xfId="11203"/>
    <cellStyle name="20% - Accent4 11 3 3 2" xfId="22360"/>
    <cellStyle name="20% - Accent4 11 3 4" xfId="16783"/>
    <cellStyle name="20% - Accent4 11 4" xfId="2560"/>
    <cellStyle name="20% - Accent4 11 4 2" xfId="7622"/>
    <cellStyle name="20% - Accent4 11 4 2 2" xfId="14012"/>
    <cellStyle name="20% - Accent4 11 4 2 2 2" xfId="25126"/>
    <cellStyle name="20% - Accent4 11 4 2 3" xfId="19691"/>
    <cellStyle name="20% - Accent4 11 4 3" xfId="11403"/>
    <cellStyle name="20% - Accent4 11 4 3 2" xfId="22523"/>
    <cellStyle name="20% - Accent4 11 4 4" xfId="16950"/>
    <cellStyle name="20% - Accent4 11 5" xfId="3020"/>
    <cellStyle name="20% - Accent4 11 5 2" xfId="7623"/>
    <cellStyle name="20% - Accent4 11 5 2 2" xfId="14013"/>
    <cellStyle name="20% - Accent4 11 5 2 2 2" xfId="25127"/>
    <cellStyle name="20% - Accent4 11 5 2 3" xfId="19692"/>
    <cellStyle name="20% - Accent4 11 5 3" xfId="11568"/>
    <cellStyle name="20% - Accent4 11 5 3 2" xfId="22682"/>
    <cellStyle name="20% - Accent4 11 5 4" xfId="17136"/>
    <cellStyle name="20% - Accent4 11 6" xfId="3379"/>
    <cellStyle name="20% - Accent4 11 6 2" xfId="7624"/>
    <cellStyle name="20% - Accent4 11 6 2 2" xfId="14014"/>
    <cellStyle name="20% - Accent4 11 6 2 2 2" xfId="25128"/>
    <cellStyle name="20% - Accent4 11 6 2 3" xfId="19693"/>
    <cellStyle name="20% - Accent4 11 6 3" xfId="11665"/>
    <cellStyle name="20% - Accent4 11 6 3 2" xfId="22779"/>
    <cellStyle name="20% - Accent4 11 6 4" xfId="17260"/>
    <cellStyle name="20% - Accent4 11 7" xfId="3770"/>
    <cellStyle name="20% - Accent4 11 7 2" xfId="7625"/>
    <cellStyle name="20% - Accent4 11 7 2 2" xfId="14015"/>
    <cellStyle name="20% - Accent4 11 7 2 2 2" xfId="25129"/>
    <cellStyle name="20% - Accent4 11 7 2 3" xfId="19694"/>
    <cellStyle name="20% - Accent4 11 7 3" xfId="11831"/>
    <cellStyle name="20% - Accent4 11 7 3 2" xfId="22945"/>
    <cellStyle name="20% - Accent4 11 7 4" xfId="17474"/>
    <cellStyle name="20% - Accent4 11 8" xfId="4280"/>
    <cellStyle name="20% - Accent4 11 8 2" xfId="7626"/>
    <cellStyle name="20% - Accent4 11 8 2 2" xfId="14016"/>
    <cellStyle name="20% - Accent4 11 8 2 2 2" xfId="25130"/>
    <cellStyle name="20% - Accent4 11 8 2 3" xfId="19695"/>
    <cellStyle name="20% - Accent4 11 8 3" xfId="12043"/>
    <cellStyle name="20% - Accent4 11 8 3 2" xfId="23157"/>
    <cellStyle name="20% - Accent4 11 8 4" xfId="17766"/>
    <cellStyle name="20% - Accent4 11 9" xfId="4737"/>
    <cellStyle name="20% - Accent4 11 9 2" xfId="7627"/>
    <cellStyle name="20% - Accent4 11 9 2 2" xfId="14017"/>
    <cellStyle name="20% - Accent4 11 9 2 2 2" xfId="25131"/>
    <cellStyle name="20% - Accent4 11 9 2 3" xfId="19696"/>
    <cellStyle name="20% - Accent4 11 9 3" xfId="12205"/>
    <cellStyle name="20% - Accent4 11 9 3 2" xfId="23319"/>
    <cellStyle name="20% - Accent4 11 9 4" xfId="17928"/>
    <cellStyle name="20% - Accent4 12" xfId="127"/>
    <cellStyle name="20% - Accent4 12 10" xfId="5293"/>
    <cellStyle name="20% - Accent4 12 10 2" xfId="7629"/>
    <cellStyle name="20% - Accent4 12 10 2 2" xfId="14019"/>
    <cellStyle name="20% - Accent4 12 10 2 2 2" xfId="25133"/>
    <cellStyle name="20% - Accent4 12 10 2 3" xfId="19698"/>
    <cellStyle name="20% - Accent4 12 10 3" xfId="12450"/>
    <cellStyle name="20% - Accent4 12 10 3 2" xfId="23564"/>
    <cellStyle name="20% - Accent4 12 10 4" xfId="18196"/>
    <cellStyle name="20% - Accent4 12 11" xfId="5758"/>
    <cellStyle name="20% - Accent4 12 11 2" xfId="7630"/>
    <cellStyle name="20% - Accent4 12 11 2 2" xfId="14020"/>
    <cellStyle name="20% - Accent4 12 11 2 2 2" xfId="25134"/>
    <cellStyle name="20% - Accent4 12 11 2 3" xfId="19699"/>
    <cellStyle name="20% - Accent4 12 11 3" xfId="12654"/>
    <cellStyle name="20% - Accent4 12 11 3 2" xfId="23768"/>
    <cellStyle name="20% - Accent4 12 11 4" xfId="18423"/>
    <cellStyle name="20% - Accent4 12 12" xfId="6366"/>
    <cellStyle name="20% - Accent4 12 12 2" xfId="7631"/>
    <cellStyle name="20% - Accent4 12 12 2 2" xfId="14021"/>
    <cellStyle name="20% - Accent4 12 12 2 2 2" xfId="25135"/>
    <cellStyle name="20% - Accent4 12 12 2 3" xfId="19700"/>
    <cellStyle name="20% - Accent4 12 12 3" xfId="13042"/>
    <cellStyle name="20% - Accent4 12 12 3 2" xfId="24156"/>
    <cellStyle name="20% - Accent4 12 12 4" xfId="18773"/>
    <cellStyle name="20% - Accent4 12 13" xfId="7628"/>
    <cellStyle name="20% - Accent4 12 13 2" xfId="14018"/>
    <cellStyle name="20% - Accent4 12 13 2 2" xfId="25132"/>
    <cellStyle name="20% - Accent4 12 13 3" xfId="19697"/>
    <cellStyle name="20% - Accent4 12 14" xfId="9899"/>
    <cellStyle name="20% - Accent4 12 14 2" xfId="16046"/>
    <cellStyle name="20% - Accent4 12 14 2 2" xfId="27160"/>
    <cellStyle name="20% - Accent4 12 14 3" xfId="21577"/>
    <cellStyle name="20% - Accent4 12 15" xfId="10021"/>
    <cellStyle name="20% - Accent4 12 15 2" xfId="21699"/>
    <cellStyle name="20% - Accent4 12 16" xfId="16203"/>
    <cellStyle name="20% - Accent4 12 2" xfId="955"/>
    <cellStyle name="20% - Accent4 12 2 10" xfId="16455"/>
    <cellStyle name="20% - Accent4 12 2 2" xfId="3908"/>
    <cellStyle name="20% - Accent4 12 2 2 2" xfId="7633"/>
    <cellStyle name="20% - Accent4 12 2 2 2 2" xfId="14023"/>
    <cellStyle name="20% - Accent4 12 2 2 2 2 2" xfId="25137"/>
    <cellStyle name="20% - Accent4 12 2 2 2 3" xfId="19702"/>
    <cellStyle name="20% - Accent4 12 2 2 3" xfId="10671"/>
    <cellStyle name="20% - Accent4 12 2 2 3 2" xfId="22073"/>
    <cellStyle name="20% - Accent4 12 2 2 4" xfId="17601"/>
    <cellStyle name="20% - Accent4 12 2 3" xfId="5103"/>
    <cellStyle name="20% - Accent4 12 2 3 2" xfId="7634"/>
    <cellStyle name="20% - Accent4 12 2 3 2 2" xfId="14024"/>
    <cellStyle name="20% - Accent4 12 2 3 2 2 2" xfId="25138"/>
    <cellStyle name="20% - Accent4 12 2 3 2 3" xfId="19703"/>
    <cellStyle name="20% - Accent4 12 2 3 3" xfId="12326"/>
    <cellStyle name="20% - Accent4 12 2 3 3 2" xfId="23440"/>
    <cellStyle name="20% - Accent4 12 2 3 4" xfId="18072"/>
    <cellStyle name="20% - Accent4 12 2 4" xfId="5579"/>
    <cellStyle name="20% - Accent4 12 2 4 2" xfId="7635"/>
    <cellStyle name="20% - Accent4 12 2 4 2 2" xfId="14025"/>
    <cellStyle name="20% - Accent4 12 2 4 2 2 2" xfId="25139"/>
    <cellStyle name="20% - Accent4 12 2 4 2 3" xfId="19704"/>
    <cellStyle name="20% - Accent4 12 2 4 3" xfId="12535"/>
    <cellStyle name="20% - Accent4 12 2 4 3 2" xfId="23649"/>
    <cellStyle name="20% - Accent4 12 2 4 4" xfId="18304"/>
    <cellStyle name="20% - Accent4 12 2 5" xfId="5933"/>
    <cellStyle name="20% - Accent4 12 2 5 2" xfId="7636"/>
    <cellStyle name="20% - Accent4 12 2 5 2 2" xfId="14026"/>
    <cellStyle name="20% - Accent4 12 2 5 2 2 2" xfId="25140"/>
    <cellStyle name="20% - Accent4 12 2 5 2 3" xfId="19705"/>
    <cellStyle name="20% - Accent4 12 2 5 3" xfId="12733"/>
    <cellStyle name="20% - Accent4 12 2 5 3 2" xfId="23847"/>
    <cellStyle name="20% - Accent4 12 2 5 4" xfId="18525"/>
    <cellStyle name="20% - Accent4 12 2 6" xfId="6219"/>
    <cellStyle name="20% - Accent4 12 2 6 2" xfId="7637"/>
    <cellStyle name="20% - Accent4 12 2 6 2 2" xfId="14027"/>
    <cellStyle name="20% - Accent4 12 2 6 2 2 2" xfId="25141"/>
    <cellStyle name="20% - Accent4 12 2 6 2 3" xfId="19706"/>
    <cellStyle name="20% - Accent4 12 2 6 3" xfId="12920"/>
    <cellStyle name="20% - Accent4 12 2 6 3 2" xfId="24034"/>
    <cellStyle name="20% - Accent4 12 2 6 4" xfId="18651"/>
    <cellStyle name="20% - Accent4 12 2 7" xfId="6827"/>
    <cellStyle name="20% - Accent4 12 2 7 2" xfId="7638"/>
    <cellStyle name="20% - Accent4 12 2 7 2 2" xfId="14028"/>
    <cellStyle name="20% - Accent4 12 2 7 2 2 2" xfId="25142"/>
    <cellStyle name="20% - Accent4 12 2 7 2 3" xfId="19707"/>
    <cellStyle name="20% - Accent4 12 2 7 3" xfId="13226"/>
    <cellStyle name="20% - Accent4 12 2 7 3 2" xfId="24340"/>
    <cellStyle name="20% - Accent4 12 2 7 4" xfId="18896"/>
    <cellStyle name="20% - Accent4 12 2 8" xfId="7632"/>
    <cellStyle name="20% - Accent4 12 2 8 2" xfId="14022"/>
    <cellStyle name="20% - Accent4 12 2 8 2 2" xfId="25136"/>
    <cellStyle name="20% - Accent4 12 2 8 3" xfId="19701"/>
    <cellStyle name="20% - Accent4 12 2 9" xfId="10186"/>
    <cellStyle name="20% - Accent4 12 2 9 2" xfId="21839"/>
    <cellStyle name="20% - Accent4 12 3" xfId="2087"/>
    <cellStyle name="20% - Accent4 12 3 2" xfId="7639"/>
    <cellStyle name="20% - Accent4 12 3 2 2" xfId="14029"/>
    <cellStyle name="20% - Accent4 12 3 2 2 2" xfId="25143"/>
    <cellStyle name="20% - Accent4 12 3 2 3" xfId="19708"/>
    <cellStyle name="20% - Accent4 12 3 3" xfId="11204"/>
    <cellStyle name="20% - Accent4 12 3 3 2" xfId="22361"/>
    <cellStyle name="20% - Accent4 12 3 4" xfId="16784"/>
    <cellStyle name="20% - Accent4 12 4" xfId="2559"/>
    <cellStyle name="20% - Accent4 12 4 2" xfId="7640"/>
    <cellStyle name="20% - Accent4 12 4 2 2" xfId="14030"/>
    <cellStyle name="20% - Accent4 12 4 2 2 2" xfId="25144"/>
    <cellStyle name="20% - Accent4 12 4 2 3" xfId="19709"/>
    <cellStyle name="20% - Accent4 12 4 3" xfId="11402"/>
    <cellStyle name="20% - Accent4 12 4 3 2" xfId="22522"/>
    <cellStyle name="20% - Accent4 12 4 4" xfId="16949"/>
    <cellStyle name="20% - Accent4 12 5" xfId="3019"/>
    <cellStyle name="20% - Accent4 12 5 2" xfId="7641"/>
    <cellStyle name="20% - Accent4 12 5 2 2" xfId="14031"/>
    <cellStyle name="20% - Accent4 12 5 2 2 2" xfId="25145"/>
    <cellStyle name="20% - Accent4 12 5 2 3" xfId="19710"/>
    <cellStyle name="20% - Accent4 12 5 3" xfId="11567"/>
    <cellStyle name="20% - Accent4 12 5 3 2" xfId="22681"/>
    <cellStyle name="20% - Accent4 12 5 4" xfId="17135"/>
    <cellStyle name="20% - Accent4 12 6" xfId="3378"/>
    <cellStyle name="20% - Accent4 12 6 2" xfId="7642"/>
    <cellStyle name="20% - Accent4 12 6 2 2" xfId="14032"/>
    <cellStyle name="20% - Accent4 12 6 2 2 2" xfId="25146"/>
    <cellStyle name="20% - Accent4 12 6 2 3" xfId="19711"/>
    <cellStyle name="20% - Accent4 12 6 3" xfId="11664"/>
    <cellStyle name="20% - Accent4 12 6 3 2" xfId="22778"/>
    <cellStyle name="20% - Accent4 12 6 4" xfId="17259"/>
    <cellStyle name="20% - Accent4 12 7" xfId="3771"/>
    <cellStyle name="20% - Accent4 12 7 2" xfId="7643"/>
    <cellStyle name="20% - Accent4 12 7 2 2" xfId="14033"/>
    <cellStyle name="20% - Accent4 12 7 2 2 2" xfId="25147"/>
    <cellStyle name="20% - Accent4 12 7 2 3" xfId="19712"/>
    <cellStyle name="20% - Accent4 12 7 3" xfId="11832"/>
    <cellStyle name="20% - Accent4 12 7 3 2" xfId="22946"/>
    <cellStyle name="20% - Accent4 12 7 4" xfId="17475"/>
    <cellStyle name="20% - Accent4 12 8" xfId="4281"/>
    <cellStyle name="20% - Accent4 12 8 2" xfId="7644"/>
    <cellStyle name="20% - Accent4 12 8 2 2" xfId="14034"/>
    <cellStyle name="20% - Accent4 12 8 2 2 2" xfId="25148"/>
    <cellStyle name="20% - Accent4 12 8 2 3" xfId="19713"/>
    <cellStyle name="20% - Accent4 12 8 3" xfId="12044"/>
    <cellStyle name="20% - Accent4 12 8 3 2" xfId="23158"/>
    <cellStyle name="20% - Accent4 12 8 4" xfId="17767"/>
    <cellStyle name="20% - Accent4 12 9" xfId="4736"/>
    <cellStyle name="20% - Accent4 12 9 2" xfId="7645"/>
    <cellStyle name="20% - Accent4 12 9 2 2" xfId="14035"/>
    <cellStyle name="20% - Accent4 12 9 2 2 2" xfId="25149"/>
    <cellStyle name="20% - Accent4 12 9 2 3" xfId="19714"/>
    <cellStyle name="20% - Accent4 12 9 3" xfId="12204"/>
    <cellStyle name="20% - Accent4 12 9 3 2" xfId="23318"/>
    <cellStyle name="20% - Accent4 12 9 4" xfId="17927"/>
    <cellStyle name="20% - Accent4 13" xfId="128"/>
    <cellStyle name="20% - Accent4 13 10" xfId="5761"/>
    <cellStyle name="20% - Accent4 13 11" xfId="6363"/>
    <cellStyle name="20% - Accent4 13 12" xfId="7646"/>
    <cellStyle name="20% - Accent4 13 12 2" xfId="14036"/>
    <cellStyle name="20% - Accent4 13 12 2 2" xfId="25150"/>
    <cellStyle name="20% - Accent4 13 12 3" xfId="19715"/>
    <cellStyle name="20% - Accent4 13 13" xfId="16204"/>
    <cellStyle name="20% - Accent4 13 2" xfId="952"/>
    <cellStyle name="20% - Accent4 13 2 2" xfId="10668"/>
    <cellStyle name="20% - Accent4 13 2 3" xfId="10187"/>
    <cellStyle name="20% - Accent4 13 2 3 2" xfId="21840"/>
    <cellStyle name="20% - Accent4 13 3" xfId="2084"/>
    <cellStyle name="20% - Accent4 13 4" xfId="2562"/>
    <cellStyle name="20% - Accent4 13 5" xfId="3022"/>
    <cellStyle name="20% - Accent4 13 6" xfId="3381"/>
    <cellStyle name="20% - Accent4 13 7" xfId="4278"/>
    <cellStyle name="20% - Accent4 13 8" xfId="4739"/>
    <cellStyle name="20% - Accent4 13 9" xfId="5296"/>
    <cellStyle name="20% - Accent4 14" xfId="129"/>
    <cellStyle name="20% - Accent4 14 2" xfId="7647"/>
    <cellStyle name="20% - Accent4 14 2 2" xfId="14037"/>
    <cellStyle name="20% - Accent4 14 2 2 2" xfId="25151"/>
    <cellStyle name="20% - Accent4 14 2 3" xfId="19716"/>
    <cellStyle name="20% - Accent4 14 3" xfId="10188"/>
    <cellStyle name="20% - Accent4 14 3 2" xfId="21841"/>
    <cellStyle name="20% - Accent4 14 4" xfId="16205"/>
    <cellStyle name="20% - Accent4 15" xfId="130"/>
    <cellStyle name="20% - Accent4 15 2" xfId="7648"/>
    <cellStyle name="20% - Accent4 15 2 2" xfId="14038"/>
    <cellStyle name="20% - Accent4 15 2 2 2" xfId="25152"/>
    <cellStyle name="20% - Accent4 15 2 3" xfId="19717"/>
    <cellStyle name="20% - Accent4 15 3" xfId="10189"/>
    <cellStyle name="20% - Accent4 15 3 2" xfId="21842"/>
    <cellStyle name="20% - Accent4 15 4" xfId="16206"/>
    <cellStyle name="20% - Accent4 2" xfId="131"/>
    <cellStyle name="20% - Accent4 2 10" xfId="3377"/>
    <cellStyle name="20% - Accent4 2 11" xfId="4282"/>
    <cellStyle name="20% - Accent4 2 12" xfId="4735"/>
    <cellStyle name="20% - Accent4 2 13" xfId="5292"/>
    <cellStyle name="20% - Accent4 2 14" xfId="5757"/>
    <cellStyle name="20% - Accent4 2 15" xfId="6367"/>
    <cellStyle name="20% - Accent4 2 16" xfId="7649"/>
    <cellStyle name="20% - Accent4 2 16 2" xfId="14039"/>
    <cellStyle name="20% - Accent4 2 16 2 2" xfId="25153"/>
    <cellStyle name="20% - Accent4 2 16 3" xfId="19718"/>
    <cellStyle name="20% - Accent4 2 17" xfId="16207"/>
    <cellStyle name="20% - Accent4 2 18" xfId="29869"/>
    <cellStyle name="20% - Accent4 2 2" xfId="132"/>
    <cellStyle name="20% - Accent4 2 2 10" xfId="5291"/>
    <cellStyle name="20% - Accent4 2 2 10 2" xfId="7651"/>
    <cellStyle name="20% - Accent4 2 2 10 2 2" xfId="14041"/>
    <cellStyle name="20% - Accent4 2 2 10 2 2 2" xfId="25155"/>
    <cellStyle name="20% - Accent4 2 2 10 2 3" xfId="19720"/>
    <cellStyle name="20% - Accent4 2 2 10 3" xfId="12449"/>
    <cellStyle name="20% - Accent4 2 2 10 3 2" xfId="23563"/>
    <cellStyle name="20% - Accent4 2 2 10 4" xfId="18195"/>
    <cellStyle name="20% - Accent4 2 2 11" xfId="5756"/>
    <cellStyle name="20% - Accent4 2 2 11 2" xfId="7652"/>
    <cellStyle name="20% - Accent4 2 2 11 2 2" xfId="14042"/>
    <cellStyle name="20% - Accent4 2 2 11 2 2 2" xfId="25156"/>
    <cellStyle name="20% - Accent4 2 2 11 2 3" xfId="19721"/>
    <cellStyle name="20% - Accent4 2 2 11 3" xfId="12653"/>
    <cellStyle name="20% - Accent4 2 2 11 3 2" xfId="23767"/>
    <cellStyle name="20% - Accent4 2 2 11 4" xfId="18422"/>
    <cellStyle name="20% - Accent4 2 2 12" xfId="6368"/>
    <cellStyle name="20% - Accent4 2 2 12 2" xfId="7653"/>
    <cellStyle name="20% - Accent4 2 2 12 2 2" xfId="14043"/>
    <cellStyle name="20% - Accent4 2 2 12 2 2 2" xfId="25157"/>
    <cellStyle name="20% - Accent4 2 2 12 2 3" xfId="19722"/>
    <cellStyle name="20% - Accent4 2 2 12 3" xfId="13043"/>
    <cellStyle name="20% - Accent4 2 2 12 3 2" xfId="24157"/>
    <cellStyle name="20% - Accent4 2 2 12 4" xfId="18774"/>
    <cellStyle name="20% - Accent4 2 2 13" xfId="7650"/>
    <cellStyle name="20% - Accent4 2 2 13 2" xfId="14040"/>
    <cellStyle name="20% - Accent4 2 2 13 2 2" xfId="25154"/>
    <cellStyle name="20% - Accent4 2 2 13 3" xfId="19719"/>
    <cellStyle name="20% - Accent4 2 2 14" xfId="9900"/>
    <cellStyle name="20% - Accent4 2 2 14 2" xfId="16047"/>
    <cellStyle name="20% - Accent4 2 2 14 2 2" xfId="27161"/>
    <cellStyle name="20% - Accent4 2 2 14 3" xfId="21578"/>
    <cellStyle name="20% - Accent4 2 2 15" xfId="10022"/>
    <cellStyle name="20% - Accent4 2 2 15 2" xfId="21700"/>
    <cellStyle name="20% - Accent4 2 2 16" xfId="16208"/>
    <cellStyle name="20% - Accent4 2 2 2" xfId="957"/>
    <cellStyle name="20% - Accent4 2 2 2 10" xfId="16456"/>
    <cellStyle name="20% - Accent4 2 2 2 2" xfId="3909"/>
    <cellStyle name="20% - Accent4 2 2 2 2 2" xfId="7655"/>
    <cellStyle name="20% - Accent4 2 2 2 2 2 2" xfId="14045"/>
    <cellStyle name="20% - Accent4 2 2 2 2 2 2 2" xfId="25159"/>
    <cellStyle name="20% - Accent4 2 2 2 2 2 3" xfId="19724"/>
    <cellStyle name="20% - Accent4 2 2 2 2 3" xfId="10672"/>
    <cellStyle name="20% - Accent4 2 2 2 2 3 2" xfId="22074"/>
    <cellStyle name="20% - Accent4 2 2 2 2 4" xfId="17602"/>
    <cellStyle name="20% - Accent4 2 2 2 3" xfId="5104"/>
    <cellStyle name="20% - Accent4 2 2 2 3 2" xfId="7656"/>
    <cellStyle name="20% - Accent4 2 2 2 3 2 2" xfId="14046"/>
    <cellStyle name="20% - Accent4 2 2 2 3 2 2 2" xfId="25160"/>
    <cellStyle name="20% - Accent4 2 2 2 3 2 3" xfId="19725"/>
    <cellStyle name="20% - Accent4 2 2 2 3 3" xfId="12327"/>
    <cellStyle name="20% - Accent4 2 2 2 3 3 2" xfId="23441"/>
    <cellStyle name="20% - Accent4 2 2 2 3 4" xfId="18073"/>
    <cellStyle name="20% - Accent4 2 2 2 4" xfId="5580"/>
    <cellStyle name="20% - Accent4 2 2 2 4 2" xfId="7657"/>
    <cellStyle name="20% - Accent4 2 2 2 4 2 2" xfId="14047"/>
    <cellStyle name="20% - Accent4 2 2 2 4 2 2 2" xfId="25161"/>
    <cellStyle name="20% - Accent4 2 2 2 4 2 3" xfId="19726"/>
    <cellStyle name="20% - Accent4 2 2 2 4 3" xfId="12536"/>
    <cellStyle name="20% - Accent4 2 2 2 4 3 2" xfId="23650"/>
    <cellStyle name="20% - Accent4 2 2 2 4 4" xfId="18305"/>
    <cellStyle name="20% - Accent4 2 2 2 5" xfId="5934"/>
    <cellStyle name="20% - Accent4 2 2 2 5 2" xfId="7658"/>
    <cellStyle name="20% - Accent4 2 2 2 5 2 2" xfId="14048"/>
    <cellStyle name="20% - Accent4 2 2 2 5 2 2 2" xfId="25162"/>
    <cellStyle name="20% - Accent4 2 2 2 5 2 3" xfId="19727"/>
    <cellStyle name="20% - Accent4 2 2 2 5 3" xfId="12734"/>
    <cellStyle name="20% - Accent4 2 2 2 5 3 2" xfId="23848"/>
    <cellStyle name="20% - Accent4 2 2 2 5 4" xfId="18526"/>
    <cellStyle name="20% - Accent4 2 2 2 6" xfId="6220"/>
    <cellStyle name="20% - Accent4 2 2 2 6 2" xfId="7659"/>
    <cellStyle name="20% - Accent4 2 2 2 6 2 2" xfId="14049"/>
    <cellStyle name="20% - Accent4 2 2 2 6 2 2 2" xfId="25163"/>
    <cellStyle name="20% - Accent4 2 2 2 6 2 3" xfId="19728"/>
    <cellStyle name="20% - Accent4 2 2 2 6 3" xfId="12921"/>
    <cellStyle name="20% - Accent4 2 2 2 6 3 2" xfId="24035"/>
    <cellStyle name="20% - Accent4 2 2 2 6 4" xfId="18652"/>
    <cellStyle name="20% - Accent4 2 2 2 7" xfId="6828"/>
    <cellStyle name="20% - Accent4 2 2 2 7 2" xfId="7660"/>
    <cellStyle name="20% - Accent4 2 2 2 7 2 2" xfId="14050"/>
    <cellStyle name="20% - Accent4 2 2 2 7 2 2 2" xfId="25164"/>
    <cellStyle name="20% - Accent4 2 2 2 7 2 3" xfId="19729"/>
    <cellStyle name="20% - Accent4 2 2 2 7 3" xfId="13227"/>
    <cellStyle name="20% - Accent4 2 2 2 7 3 2" xfId="24341"/>
    <cellStyle name="20% - Accent4 2 2 2 7 4" xfId="18897"/>
    <cellStyle name="20% - Accent4 2 2 2 8" xfId="7654"/>
    <cellStyle name="20% - Accent4 2 2 2 8 2" xfId="14044"/>
    <cellStyle name="20% - Accent4 2 2 2 8 2 2" xfId="25158"/>
    <cellStyle name="20% - Accent4 2 2 2 8 3" xfId="19723"/>
    <cellStyle name="20% - Accent4 2 2 2 9" xfId="10191"/>
    <cellStyle name="20% - Accent4 2 2 2 9 2" xfId="21844"/>
    <cellStyle name="20% - Accent4 2 2 3" xfId="2089"/>
    <cellStyle name="20% - Accent4 2 2 3 2" xfId="7661"/>
    <cellStyle name="20% - Accent4 2 2 3 2 2" xfId="14051"/>
    <cellStyle name="20% - Accent4 2 2 3 2 2 2" xfId="25165"/>
    <cellStyle name="20% - Accent4 2 2 3 2 3" xfId="19730"/>
    <cellStyle name="20% - Accent4 2 2 3 3" xfId="11205"/>
    <cellStyle name="20% - Accent4 2 2 3 3 2" xfId="22362"/>
    <cellStyle name="20% - Accent4 2 2 3 4" xfId="16785"/>
    <cellStyle name="20% - Accent4 2 2 4" xfId="2557"/>
    <cellStyle name="20% - Accent4 2 2 4 2" xfId="7662"/>
    <cellStyle name="20% - Accent4 2 2 4 2 2" xfId="14052"/>
    <cellStyle name="20% - Accent4 2 2 4 2 2 2" xfId="25166"/>
    <cellStyle name="20% - Accent4 2 2 4 2 3" xfId="19731"/>
    <cellStyle name="20% - Accent4 2 2 4 3" xfId="11401"/>
    <cellStyle name="20% - Accent4 2 2 4 3 2" xfId="22521"/>
    <cellStyle name="20% - Accent4 2 2 4 4" xfId="16948"/>
    <cellStyle name="20% - Accent4 2 2 5" xfId="3017"/>
    <cellStyle name="20% - Accent4 2 2 5 2" xfId="7663"/>
    <cellStyle name="20% - Accent4 2 2 5 2 2" xfId="14053"/>
    <cellStyle name="20% - Accent4 2 2 5 2 2 2" xfId="25167"/>
    <cellStyle name="20% - Accent4 2 2 5 2 3" xfId="19732"/>
    <cellStyle name="20% - Accent4 2 2 5 3" xfId="11566"/>
    <cellStyle name="20% - Accent4 2 2 5 3 2" xfId="22680"/>
    <cellStyle name="20% - Accent4 2 2 5 4" xfId="17134"/>
    <cellStyle name="20% - Accent4 2 2 6" xfId="3376"/>
    <cellStyle name="20% - Accent4 2 2 6 2" xfId="7664"/>
    <cellStyle name="20% - Accent4 2 2 6 2 2" xfId="14054"/>
    <cellStyle name="20% - Accent4 2 2 6 2 2 2" xfId="25168"/>
    <cellStyle name="20% - Accent4 2 2 6 2 3" xfId="19733"/>
    <cellStyle name="20% - Accent4 2 2 6 3" xfId="11663"/>
    <cellStyle name="20% - Accent4 2 2 6 3 2" xfId="22777"/>
    <cellStyle name="20% - Accent4 2 2 6 4" xfId="17258"/>
    <cellStyle name="20% - Accent4 2 2 7" xfId="3772"/>
    <cellStyle name="20% - Accent4 2 2 7 2" xfId="7665"/>
    <cellStyle name="20% - Accent4 2 2 7 2 2" xfId="14055"/>
    <cellStyle name="20% - Accent4 2 2 7 2 2 2" xfId="25169"/>
    <cellStyle name="20% - Accent4 2 2 7 2 3" xfId="19734"/>
    <cellStyle name="20% - Accent4 2 2 7 3" xfId="11833"/>
    <cellStyle name="20% - Accent4 2 2 7 3 2" xfId="22947"/>
    <cellStyle name="20% - Accent4 2 2 7 4" xfId="17476"/>
    <cellStyle name="20% - Accent4 2 2 8" xfId="4283"/>
    <cellStyle name="20% - Accent4 2 2 8 2" xfId="7666"/>
    <cellStyle name="20% - Accent4 2 2 8 2 2" xfId="14056"/>
    <cellStyle name="20% - Accent4 2 2 8 2 2 2" xfId="25170"/>
    <cellStyle name="20% - Accent4 2 2 8 2 3" xfId="19735"/>
    <cellStyle name="20% - Accent4 2 2 8 3" xfId="12045"/>
    <cellStyle name="20% - Accent4 2 2 8 3 2" xfId="23159"/>
    <cellStyle name="20% - Accent4 2 2 8 4" xfId="17768"/>
    <cellStyle name="20% - Accent4 2 2 9" xfId="4734"/>
    <cellStyle name="20% - Accent4 2 2 9 2" xfId="7667"/>
    <cellStyle name="20% - Accent4 2 2 9 2 2" xfId="14057"/>
    <cellStyle name="20% - Accent4 2 2 9 2 2 2" xfId="25171"/>
    <cellStyle name="20% - Accent4 2 2 9 2 3" xfId="19736"/>
    <cellStyle name="20% - Accent4 2 2 9 3" xfId="12203"/>
    <cellStyle name="20% - Accent4 2 2 9 3 2" xfId="23317"/>
    <cellStyle name="20% - Accent4 2 2 9 4" xfId="17926"/>
    <cellStyle name="20% - Accent4 2 3" xfId="133"/>
    <cellStyle name="20% - Accent4 2 3 2" xfId="7668"/>
    <cellStyle name="20% - Accent4 2 3 2 2" xfId="14058"/>
    <cellStyle name="20% - Accent4 2 3 2 2 2" xfId="25172"/>
    <cellStyle name="20% - Accent4 2 3 2 3" xfId="19737"/>
    <cellStyle name="20% - Accent4 2 3 3" xfId="10190"/>
    <cellStyle name="20% - Accent4 2 3 3 2" xfId="21843"/>
    <cellStyle name="20% - Accent4 2 3 4" xfId="16209"/>
    <cellStyle name="20% - Accent4 2 4" xfId="134"/>
    <cellStyle name="20% - Accent4 2 4 2" xfId="7669"/>
    <cellStyle name="20% - Accent4 2 4 2 2" xfId="14059"/>
    <cellStyle name="20% - Accent4 2 4 2 2 2" xfId="25173"/>
    <cellStyle name="20% - Accent4 2 4 2 3" xfId="19738"/>
    <cellStyle name="20% - Accent4 2 4 3" xfId="10192"/>
    <cellStyle name="20% - Accent4 2 4 3 2" xfId="21845"/>
    <cellStyle name="20% - Accent4 2 4 4" xfId="16210"/>
    <cellStyle name="20% - Accent4 2 5" xfId="135"/>
    <cellStyle name="20% - Accent4 2 5 2" xfId="7670"/>
    <cellStyle name="20% - Accent4 2 5 2 2" xfId="14060"/>
    <cellStyle name="20% - Accent4 2 5 2 2 2" xfId="25174"/>
    <cellStyle name="20% - Accent4 2 5 2 3" xfId="19739"/>
    <cellStyle name="20% - Accent4 2 5 3" xfId="10193"/>
    <cellStyle name="20% - Accent4 2 5 3 2" xfId="21846"/>
    <cellStyle name="20% - Accent4 2 5 4" xfId="16211"/>
    <cellStyle name="20% - Accent4 2 6" xfId="956"/>
    <cellStyle name="20% - Accent4 2 7" xfId="2088"/>
    <cellStyle name="20% - Accent4 2 8" xfId="2558"/>
    <cellStyle name="20% - Accent4 2 9" xfId="3018"/>
    <cellStyle name="20% - Accent4 2_WAST 1112 040512 WG Submission" xfId="136"/>
    <cellStyle name="20% - Accent4 3" xfId="137"/>
    <cellStyle name="20% - Accent4 3 10" xfId="5290"/>
    <cellStyle name="20% - Accent4 3 11" xfId="5755"/>
    <cellStyle name="20% - Accent4 3 12" xfId="6369"/>
    <cellStyle name="20% - Accent4 3 2" xfId="138"/>
    <cellStyle name="20% - Accent4 3 2 10" xfId="5289"/>
    <cellStyle name="20% - Accent4 3 2 10 2" xfId="7672"/>
    <cellStyle name="20% - Accent4 3 2 10 2 2" xfId="14062"/>
    <cellStyle name="20% - Accent4 3 2 10 2 2 2" xfId="25176"/>
    <cellStyle name="20% - Accent4 3 2 10 2 3" xfId="19741"/>
    <cellStyle name="20% - Accent4 3 2 10 3" xfId="12448"/>
    <cellStyle name="20% - Accent4 3 2 10 3 2" xfId="23562"/>
    <cellStyle name="20% - Accent4 3 2 10 4" xfId="18194"/>
    <cellStyle name="20% - Accent4 3 2 11" xfId="5754"/>
    <cellStyle name="20% - Accent4 3 2 11 2" xfId="7673"/>
    <cellStyle name="20% - Accent4 3 2 11 2 2" xfId="14063"/>
    <cellStyle name="20% - Accent4 3 2 11 2 2 2" xfId="25177"/>
    <cellStyle name="20% - Accent4 3 2 11 2 3" xfId="19742"/>
    <cellStyle name="20% - Accent4 3 2 11 3" xfId="12652"/>
    <cellStyle name="20% - Accent4 3 2 11 3 2" xfId="23766"/>
    <cellStyle name="20% - Accent4 3 2 11 4" xfId="18421"/>
    <cellStyle name="20% - Accent4 3 2 12" xfId="6370"/>
    <cellStyle name="20% - Accent4 3 2 12 2" xfId="7674"/>
    <cellStyle name="20% - Accent4 3 2 12 2 2" xfId="14064"/>
    <cellStyle name="20% - Accent4 3 2 12 2 2 2" xfId="25178"/>
    <cellStyle name="20% - Accent4 3 2 12 2 3" xfId="19743"/>
    <cellStyle name="20% - Accent4 3 2 12 3" xfId="13044"/>
    <cellStyle name="20% - Accent4 3 2 12 3 2" xfId="24158"/>
    <cellStyle name="20% - Accent4 3 2 12 4" xfId="18775"/>
    <cellStyle name="20% - Accent4 3 2 13" xfId="7671"/>
    <cellStyle name="20% - Accent4 3 2 13 2" xfId="14061"/>
    <cellStyle name="20% - Accent4 3 2 13 2 2" xfId="25175"/>
    <cellStyle name="20% - Accent4 3 2 13 3" xfId="19740"/>
    <cellStyle name="20% - Accent4 3 2 14" xfId="9901"/>
    <cellStyle name="20% - Accent4 3 2 14 2" xfId="16048"/>
    <cellStyle name="20% - Accent4 3 2 14 2 2" xfId="27162"/>
    <cellStyle name="20% - Accent4 3 2 14 3" xfId="21579"/>
    <cellStyle name="20% - Accent4 3 2 15" xfId="10023"/>
    <cellStyle name="20% - Accent4 3 2 15 2" xfId="21701"/>
    <cellStyle name="20% - Accent4 3 2 16" xfId="16212"/>
    <cellStyle name="20% - Accent4 3 2 2" xfId="959"/>
    <cellStyle name="20% - Accent4 3 2 2 10" xfId="16457"/>
    <cellStyle name="20% - Accent4 3 2 2 2" xfId="3910"/>
    <cellStyle name="20% - Accent4 3 2 2 2 2" xfId="7676"/>
    <cellStyle name="20% - Accent4 3 2 2 2 2 2" xfId="14066"/>
    <cellStyle name="20% - Accent4 3 2 2 2 2 2 2" xfId="25180"/>
    <cellStyle name="20% - Accent4 3 2 2 2 2 3" xfId="19745"/>
    <cellStyle name="20% - Accent4 3 2 2 2 3" xfId="10674"/>
    <cellStyle name="20% - Accent4 3 2 2 2 3 2" xfId="22075"/>
    <cellStyle name="20% - Accent4 3 2 2 2 4" xfId="17603"/>
    <cellStyle name="20% - Accent4 3 2 2 3" xfId="5105"/>
    <cellStyle name="20% - Accent4 3 2 2 3 2" xfId="7677"/>
    <cellStyle name="20% - Accent4 3 2 2 3 2 2" xfId="14067"/>
    <cellStyle name="20% - Accent4 3 2 2 3 2 2 2" xfId="25181"/>
    <cellStyle name="20% - Accent4 3 2 2 3 2 3" xfId="19746"/>
    <cellStyle name="20% - Accent4 3 2 2 3 3" xfId="12328"/>
    <cellStyle name="20% - Accent4 3 2 2 3 3 2" xfId="23442"/>
    <cellStyle name="20% - Accent4 3 2 2 3 4" xfId="18074"/>
    <cellStyle name="20% - Accent4 3 2 2 4" xfId="5581"/>
    <cellStyle name="20% - Accent4 3 2 2 4 2" xfId="7678"/>
    <cellStyle name="20% - Accent4 3 2 2 4 2 2" xfId="14068"/>
    <cellStyle name="20% - Accent4 3 2 2 4 2 2 2" xfId="25182"/>
    <cellStyle name="20% - Accent4 3 2 2 4 2 3" xfId="19747"/>
    <cellStyle name="20% - Accent4 3 2 2 4 3" xfId="12537"/>
    <cellStyle name="20% - Accent4 3 2 2 4 3 2" xfId="23651"/>
    <cellStyle name="20% - Accent4 3 2 2 4 4" xfId="18306"/>
    <cellStyle name="20% - Accent4 3 2 2 5" xfId="5935"/>
    <cellStyle name="20% - Accent4 3 2 2 5 2" xfId="7679"/>
    <cellStyle name="20% - Accent4 3 2 2 5 2 2" xfId="14069"/>
    <cellStyle name="20% - Accent4 3 2 2 5 2 2 2" xfId="25183"/>
    <cellStyle name="20% - Accent4 3 2 2 5 2 3" xfId="19748"/>
    <cellStyle name="20% - Accent4 3 2 2 5 3" xfId="12735"/>
    <cellStyle name="20% - Accent4 3 2 2 5 3 2" xfId="23849"/>
    <cellStyle name="20% - Accent4 3 2 2 5 4" xfId="18527"/>
    <cellStyle name="20% - Accent4 3 2 2 6" xfId="6221"/>
    <cellStyle name="20% - Accent4 3 2 2 6 2" xfId="7680"/>
    <cellStyle name="20% - Accent4 3 2 2 6 2 2" xfId="14070"/>
    <cellStyle name="20% - Accent4 3 2 2 6 2 2 2" xfId="25184"/>
    <cellStyle name="20% - Accent4 3 2 2 6 2 3" xfId="19749"/>
    <cellStyle name="20% - Accent4 3 2 2 6 3" xfId="12922"/>
    <cellStyle name="20% - Accent4 3 2 2 6 3 2" xfId="24036"/>
    <cellStyle name="20% - Accent4 3 2 2 6 4" xfId="18653"/>
    <cellStyle name="20% - Accent4 3 2 2 7" xfId="6829"/>
    <cellStyle name="20% - Accent4 3 2 2 7 2" xfId="7681"/>
    <cellStyle name="20% - Accent4 3 2 2 7 2 2" xfId="14071"/>
    <cellStyle name="20% - Accent4 3 2 2 7 2 2 2" xfId="25185"/>
    <cellStyle name="20% - Accent4 3 2 2 7 2 3" xfId="19750"/>
    <cellStyle name="20% - Accent4 3 2 2 7 3" xfId="13228"/>
    <cellStyle name="20% - Accent4 3 2 2 7 3 2" xfId="24342"/>
    <cellStyle name="20% - Accent4 3 2 2 7 4" xfId="18898"/>
    <cellStyle name="20% - Accent4 3 2 2 8" xfId="7675"/>
    <cellStyle name="20% - Accent4 3 2 2 8 2" xfId="14065"/>
    <cellStyle name="20% - Accent4 3 2 2 8 2 2" xfId="25179"/>
    <cellStyle name="20% - Accent4 3 2 2 8 3" xfId="19744"/>
    <cellStyle name="20% - Accent4 3 2 2 9" xfId="10195"/>
    <cellStyle name="20% - Accent4 3 2 2 9 2" xfId="21847"/>
    <cellStyle name="20% - Accent4 3 2 3" xfId="2091"/>
    <cellStyle name="20% - Accent4 3 2 3 2" xfId="7682"/>
    <cellStyle name="20% - Accent4 3 2 3 2 2" xfId="14072"/>
    <cellStyle name="20% - Accent4 3 2 3 2 2 2" xfId="25186"/>
    <cellStyle name="20% - Accent4 3 2 3 2 3" xfId="19751"/>
    <cellStyle name="20% - Accent4 3 2 3 3" xfId="11206"/>
    <cellStyle name="20% - Accent4 3 2 3 3 2" xfId="22363"/>
    <cellStyle name="20% - Accent4 3 2 3 4" xfId="16786"/>
    <cellStyle name="20% - Accent4 3 2 4" xfId="2555"/>
    <cellStyle name="20% - Accent4 3 2 4 2" xfId="7683"/>
    <cellStyle name="20% - Accent4 3 2 4 2 2" xfId="14073"/>
    <cellStyle name="20% - Accent4 3 2 4 2 2 2" xfId="25187"/>
    <cellStyle name="20% - Accent4 3 2 4 2 3" xfId="19752"/>
    <cellStyle name="20% - Accent4 3 2 4 3" xfId="11400"/>
    <cellStyle name="20% - Accent4 3 2 4 3 2" xfId="22520"/>
    <cellStyle name="20% - Accent4 3 2 4 4" xfId="16947"/>
    <cellStyle name="20% - Accent4 3 2 5" xfId="3015"/>
    <cellStyle name="20% - Accent4 3 2 5 2" xfId="7684"/>
    <cellStyle name="20% - Accent4 3 2 5 2 2" xfId="14074"/>
    <cellStyle name="20% - Accent4 3 2 5 2 2 2" xfId="25188"/>
    <cellStyle name="20% - Accent4 3 2 5 2 3" xfId="19753"/>
    <cellStyle name="20% - Accent4 3 2 5 3" xfId="11565"/>
    <cellStyle name="20% - Accent4 3 2 5 3 2" xfId="22679"/>
    <cellStyle name="20% - Accent4 3 2 5 4" xfId="17133"/>
    <cellStyle name="20% - Accent4 3 2 6" xfId="3374"/>
    <cellStyle name="20% - Accent4 3 2 6 2" xfId="7685"/>
    <cellStyle name="20% - Accent4 3 2 6 2 2" xfId="14075"/>
    <cellStyle name="20% - Accent4 3 2 6 2 2 2" xfId="25189"/>
    <cellStyle name="20% - Accent4 3 2 6 2 3" xfId="19754"/>
    <cellStyle name="20% - Accent4 3 2 6 3" xfId="11662"/>
    <cellStyle name="20% - Accent4 3 2 6 3 2" xfId="22776"/>
    <cellStyle name="20% - Accent4 3 2 6 4" xfId="17257"/>
    <cellStyle name="20% - Accent4 3 2 7" xfId="3773"/>
    <cellStyle name="20% - Accent4 3 2 7 2" xfId="7686"/>
    <cellStyle name="20% - Accent4 3 2 7 2 2" xfId="14076"/>
    <cellStyle name="20% - Accent4 3 2 7 2 2 2" xfId="25190"/>
    <cellStyle name="20% - Accent4 3 2 7 2 3" xfId="19755"/>
    <cellStyle name="20% - Accent4 3 2 7 3" xfId="11834"/>
    <cellStyle name="20% - Accent4 3 2 7 3 2" xfId="22948"/>
    <cellStyle name="20% - Accent4 3 2 7 4" xfId="17477"/>
    <cellStyle name="20% - Accent4 3 2 8" xfId="4285"/>
    <cellStyle name="20% - Accent4 3 2 8 2" xfId="7687"/>
    <cellStyle name="20% - Accent4 3 2 8 2 2" xfId="14077"/>
    <cellStyle name="20% - Accent4 3 2 8 2 2 2" xfId="25191"/>
    <cellStyle name="20% - Accent4 3 2 8 2 3" xfId="19756"/>
    <cellStyle name="20% - Accent4 3 2 8 3" xfId="12046"/>
    <cellStyle name="20% - Accent4 3 2 8 3 2" xfId="23160"/>
    <cellStyle name="20% - Accent4 3 2 8 4" xfId="17769"/>
    <cellStyle name="20% - Accent4 3 2 9" xfId="4732"/>
    <cellStyle name="20% - Accent4 3 2 9 2" xfId="7688"/>
    <cellStyle name="20% - Accent4 3 2 9 2 2" xfId="14078"/>
    <cellStyle name="20% - Accent4 3 2 9 2 2 2" xfId="25192"/>
    <cellStyle name="20% - Accent4 3 2 9 2 3" xfId="19757"/>
    <cellStyle name="20% - Accent4 3 2 9 3" xfId="12202"/>
    <cellStyle name="20% - Accent4 3 2 9 3 2" xfId="23316"/>
    <cellStyle name="20% - Accent4 3 2 9 4" xfId="17925"/>
    <cellStyle name="20% - Accent4 3 3" xfId="958"/>
    <cellStyle name="20% - Accent4 3 3 2" xfId="10673"/>
    <cellStyle name="20% - Accent4 3 3 3" xfId="10194"/>
    <cellStyle name="20% - Accent4 3 4" xfId="2090"/>
    <cellStyle name="20% - Accent4 3 5" xfId="2556"/>
    <cellStyle name="20% - Accent4 3 6" xfId="3016"/>
    <cellStyle name="20% - Accent4 3 7" xfId="3375"/>
    <cellStyle name="20% - Accent4 3 8" xfId="4284"/>
    <cellStyle name="20% - Accent4 3 9" xfId="4733"/>
    <cellStyle name="20% - Accent4 3_WAST 1112 040512 WG Submission" xfId="139"/>
    <cellStyle name="20% - Accent4 4" xfId="140"/>
    <cellStyle name="20% - Accent4 4 10" xfId="4731"/>
    <cellStyle name="20% - Accent4 4 10 2" xfId="7689"/>
    <cellStyle name="20% - Accent4 4 10 2 2" xfId="14079"/>
    <cellStyle name="20% - Accent4 4 10 2 2 2" xfId="25193"/>
    <cellStyle name="20% - Accent4 4 10 2 3" xfId="19758"/>
    <cellStyle name="20% - Accent4 4 10 3" xfId="12201"/>
    <cellStyle name="20% - Accent4 4 10 3 2" xfId="23315"/>
    <cellStyle name="20% - Accent4 4 10 4" xfId="17924"/>
    <cellStyle name="20% - Accent4 4 11" xfId="5288"/>
    <cellStyle name="20% - Accent4 4 11 2" xfId="7690"/>
    <cellStyle name="20% - Accent4 4 11 2 2" xfId="14080"/>
    <cellStyle name="20% - Accent4 4 11 2 2 2" xfId="25194"/>
    <cellStyle name="20% - Accent4 4 11 2 3" xfId="19759"/>
    <cellStyle name="20% - Accent4 4 11 3" xfId="12447"/>
    <cellStyle name="20% - Accent4 4 11 3 2" xfId="23561"/>
    <cellStyle name="20% - Accent4 4 11 4" xfId="18193"/>
    <cellStyle name="20% - Accent4 4 12" xfId="5753"/>
    <cellStyle name="20% - Accent4 4 12 2" xfId="7691"/>
    <cellStyle name="20% - Accent4 4 12 2 2" xfId="14081"/>
    <cellStyle name="20% - Accent4 4 12 2 2 2" xfId="25195"/>
    <cellStyle name="20% - Accent4 4 12 2 3" xfId="19760"/>
    <cellStyle name="20% - Accent4 4 12 3" xfId="12651"/>
    <cellStyle name="20% - Accent4 4 12 3 2" xfId="23765"/>
    <cellStyle name="20% - Accent4 4 12 4" xfId="18420"/>
    <cellStyle name="20% - Accent4 4 13" xfId="6371"/>
    <cellStyle name="20% - Accent4 4 13 2" xfId="7692"/>
    <cellStyle name="20% - Accent4 4 13 2 2" xfId="14082"/>
    <cellStyle name="20% - Accent4 4 13 2 2 2" xfId="25196"/>
    <cellStyle name="20% - Accent4 4 13 2 3" xfId="19761"/>
    <cellStyle name="20% - Accent4 4 13 3" xfId="13045"/>
    <cellStyle name="20% - Accent4 4 13 3 2" xfId="24159"/>
    <cellStyle name="20% - Accent4 4 13 4" xfId="18776"/>
    <cellStyle name="20% - Accent4 4 14" xfId="9902"/>
    <cellStyle name="20% - Accent4 4 14 2" xfId="16049"/>
    <cellStyle name="20% - Accent4 4 14 2 2" xfId="27163"/>
    <cellStyle name="20% - Accent4 4 14 3" xfId="21580"/>
    <cellStyle name="20% - Accent4 4 15" xfId="10024"/>
    <cellStyle name="20% - Accent4 4 15 2" xfId="21702"/>
    <cellStyle name="20% - Accent4 4 2" xfId="141"/>
    <cellStyle name="20% - Accent4 4 2 10" xfId="5936"/>
    <cellStyle name="20% - Accent4 4 2 10 2" xfId="7694"/>
    <cellStyle name="20% - Accent4 4 2 10 2 2" xfId="14084"/>
    <cellStyle name="20% - Accent4 4 2 10 2 2 2" xfId="25198"/>
    <cellStyle name="20% - Accent4 4 2 10 2 3" xfId="19763"/>
    <cellStyle name="20% - Accent4 4 2 10 3" xfId="12736"/>
    <cellStyle name="20% - Accent4 4 2 10 3 2" xfId="23850"/>
    <cellStyle name="20% - Accent4 4 2 10 4" xfId="18528"/>
    <cellStyle name="20% - Accent4 4 2 11" xfId="6222"/>
    <cellStyle name="20% - Accent4 4 2 11 2" xfId="7695"/>
    <cellStyle name="20% - Accent4 4 2 11 2 2" xfId="14085"/>
    <cellStyle name="20% - Accent4 4 2 11 2 2 2" xfId="25199"/>
    <cellStyle name="20% - Accent4 4 2 11 2 3" xfId="19764"/>
    <cellStyle name="20% - Accent4 4 2 11 3" xfId="12923"/>
    <cellStyle name="20% - Accent4 4 2 11 3 2" xfId="24037"/>
    <cellStyle name="20% - Accent4 4 2 11 4" xfId="18654"/>
    <cellStyle name="20% - Accent4 4 2 12" xfId="6830"/>
    <cellStyle name="20% - Accent4 4 2 12 2" xfId="7696"/>
    <cellStyle name="20% - Accent4 4 2 12 2 2" xfId="14086"/>
    <cellStyle name="20% - Accent4 4 2 12 2 2 2" xfId="25200"/>
    <cellStyle name="20% - Accent4 4 2 12 2 3" xfId="19765"/>
    <cellStyle name="20% - Accent4 4 2 12 3" xfId="13229"/>
    <cellStyle name="20% - Accent4 4 2 12 3 2" xfId="24343"/>
    <cellStyle name="20% - Accent4 4 2 12 4" xfId="18899"/>
    <cellStyle name="20% - Accent4 4 2 13" xfId="7693"/>
    <cellStyle name="20% - Accent4 4 2 13 2" xfId="14083"/>
    <cellStyle name="20% - Accent4 4 2 13 2 2" xfId="25197"/>
    <cellStyle name="20% - Accent4 4 2 13 3" xfId="19762"/>
    <cellStyle name="20% - Accent4 4 2 14" xfId="10196"/>
    <cellStyle name="20% - Accent4 4 2 15" xfId="16213"/>
    <cellStyle name="20% - Accent4 4 2 2" xfId="1810"/>
    <cellStyle name="20% - Accent4 4 2 2 2" xfId="7697"/>
    <cellStyle name="20% - Accent4 4 2 2 2 2" xfId="11071"/>
    <cellStyle name="20% - Accent4 4 2 2 2 2 2" xfId="22231"/>
    <cellStyle name="20% - Accent4 4 2 2 2 3" xfId="19766"/>
    <cellStyle name="20% - Accent4 4 2 2 3" xfId="10197"/>
    <cellStyle name="20% - Accent4 4 2 2 3 2" xfId="21848"/>
    <cellStyle name="20% - Accent4 4 2 2 4" xfId="16649"/>
    <cellStyle name="20% - Accent4 4 2 3" xfId="2926"/>
    <cellStyle name="20% - Accent4 4 2 3 2" xfId="7698"/>
    <cellStyle name="20% - Accent4 4 2 3 2 2" xfId="14087"/>
    <cellStyle name="20% - Accent4 4 2 3 2 2 2" xfId="25201"/>
    <cellStyle name="20% - Accent4 4 2 3 2 3" xfId="19767"/>
    <cellStyle name="20% - Accent4 4 2 3 3" xfId="11525"/>
    <cellStyle name="20% - Accent4 4 2 3 3 2" xfId="22639"/>
    <cellStyle name="20% - Accent4 4 2 3 4" xfId="17093"/>
    <cellStyle name="20% - Accent4 4 2 4" xfId="3290"/>
    <cellStyle name="20% - Accent4 4 2 4 2" xfId="7699"/>
    <cellStyle name="20% - Accent4 4 2 4 2 2" xfId="14088"/>
    <cellStyle name="20% - Accent4 4 2 4 2 2 2" xfId="25202"/>
    <cellStyle name="20% - Accent4 4 2 4 2 3" xfId="19768"/>
    <cellStyle name="20% - Accent4 4 2 4 3" xfId="11623"/>
    <cellStyle name="20% - Accent4 4 2 4 3 2" xfId="22737"/>
    <cellStyle name="20% - Accent4 4 2 4 4" xfId="17218"/>
    <cellStyle name="20% - Accent4 4 2 5" xfId="3545"/>
    <cellStyle name="20% - Accent4 4 2 5 2" xfId="7700"/>
    <cellStyle name="20% - Accent4 4 2 5 2 2" xfId="14089"/>
    <cellStyle name="20% - Accent4 4 2 5 2 2 2" xfId="25203"/>
    <cellStyle name="20% - Accent4 4 2 5 2 3" xfId="19769"/>
    <cellStyle name="20% - Accent4 4 2 5 3" xfId="11719"/>
    <cellStyle name="20% - Accent4 4 2 5 3 2" xfId="22833"/>
    <cellStyle name="20% - Accent4 4 2 5 4" xfId="17337"/>
    <cellStyle name="20% - Accent4 4 2 6" xfId="3692"/>
    <cellStyle name="20% - Accent4 4 2 6 2" xfId="7701"/>
    <cellStyle name="20% - Accent4 4 2 6 2 2" xfId="14090"/>
    <cellStyle name="20% - Accent4 4 2 6 2 2 2" xfId="25204"/>
    <cellStyle name="20% - Accent4 4 2 6 2 3" xfId="19770"/>
    <cellStyle name="20% - Accent4 4 2 6 3" xfId="11764"/>
    <cellStyle name="20% - Accent4 4 2 6 3 2" xfId="22878"/>
    <cellStyle name="20% - Accent4 4 2 6 4" xfId="17405"/>
    <cellStyle name="20% - Accent4 4 2 7" xfId="3911"/>
    <cellStyle name="20% - Accent4 4 2 7 2" xfId="7702"/>
    <cellStyle name="20% - Accent4 4 2 7 2 2" xfId="14091"/>
    <cellStyle name="20% - Accent4 4 2 7 2 2 2" xfId="25205"/>
    <cellStyle name="20% - Accent4 4 2 7 2 3" xfId="19771"/>
    <cellStyle name="20% - Accent4 4 2 7 3" xfId="11933"/>
    <cellStyle name="20% - Accent4 4 2 7 3 2" xfId="23047"/>
    <cellStyle name="20% - Accent4 4 2 7 4" xfId="17604"/>
    <cellStyle name="20% - Accent4 4 2 8" xfId="5106"/>
    <cellStyle name="20% - Accent4 4 2 8 2" xfId="7703"/>
    <cellStyle name="20% - Accent4 4 2 8 2 2" xfId="14092"/>
    <cellStyle name="20% - Accent4 4 2 8 2 2 2" xfId="25206"/>
    <cellStyle name="20% - Accent4 4 2 8 2 3" xfId="19772"/>
    <cellStyle name="20% - Accent4 4 2 8 3" xfId="12329"/>
    <cellStyle name="20% - Accent4 4 2 8 3 2" xfId="23443"/>
    <cellStyle name="20% - Accent4 4 2 8 4" xfId="18075"/>
    <cellStyle name="20% - Accent4 4 2 9" xfId="5582"/>
    <cellStyle name="20% - Accent4 4 2 9 2" xfId="7704"/>
    <cellStyle name="20% - Accent4 4 2 9 2 2" xfId="14093"/>
    <cellStyle name="20% - Accent4 4 2 9 2 2 2" xfId="25207"/>
    <cellStyle name="20% - Accent4 4 2 9 2 3" xfId="19773"/>
    <cellStyle name="20% - Accent4 4 2 9 3" xfId="12538"/>
    <cellStyle name="20% - Accent4 4 2 9 3 2" xfId="23652"/>
    <cellStyle name="20% - Accent4 4 2 9 4" xfId="18307"/>
    <cellStyle name="20% - Accent4 4 3" xfId="960"/>
    <cellStyle name="20% - Accent4 4 3 2" xfId="7705"/>
    <cellStyle name="20% - Accent4 4 3 2 2" xfId="14094"/>
    <cellStyle name="20% - Accent4 4 3 2 2 2" xfId="25208"/>
    <cellStyle name="20% - Accent4 4 3 2 3" xfId="19774"/>
    <cellStyle name="20% - Accent4 4 3 3" xfId="10675"/>
    <cellStyle name="20% - Accent4 4 3 3 2" xfId="22076"/>
    <cellStyle name="20% - Accent4 4 3 4" xfId="16458"/>
    <cellStyle name="20% - Accent4 4 4" xfId="2092"/>
    <cellStyle name="20% - Accent4 4 4 2" xfId="7706"/>
    <cellStyle name="20% - Accent4 4 4 2 2" xfId="14095"/>
    <cellStyle name="20% - Accent4 4 4 2 2 2" xfId="25209"/>
    <cellStyle name="20% - Accent4 4 4 2 3" xfId="19775"/>
    <cellStyle name="20% - Accent4 4 4 3" xfId="11207"/>
    <cellStyle name="20% - Accent4 4 4 3 2" xfId="22364"/>
    <cellStyle name="20% - Accent4 4 4 4" xfId="16787"/>
    <cellStyle name="20% - Accent4 4 5" xfId="2554"/>
    <cellStyle name="20% - Accent4 4 5 2" xfId="7707"/>
    <cellStyle name="20% - Accent4 4 5 2 2" xfId="14096"/>
    <cellStyle name="20% - Accent4 4 5 2 2 2" xfId="25210"/>
    <cellStyle name="20% - Accent4 4 5 2 3" xfId="19776"/>
    <cellStyle name="20% - Accent4 4 5 3" xfId="11399"/>
    <cellStyle name="20% - Accent4 4 5 3 2" xfId="22519"/>
    <cellStyle name="20% - Accent4 4 5 4" xfId="16946"/>
    <cellStyle name="20% - Accent4 4 6" xfId="3014"/>
    <cellStyle name="20% - Accent4 4 6 2" xfId="7708"/>
    <cellStyle name="20% - Accent4 4 6 2 2" xfId="14097"/>
    <cellStyle name="20% - Accent4 4 6 2 2 2" xfId="25211"/>
    <cellStyle name="20% - Accent4 4 6 2 3" xfId="19777"/>
    <cellStyle name="20% - Accent4 4 6 3" xfId="11564"/>
    <cellStyle name="20% - Accent4 4 6 3 2" xfId="22678"/>
    <cellStyle name="20% - Accent4 4 6 4" xfId="17132"/>
    <cellStyle name="20% - Accent4 4 7" xfId="3373"/>
    <cellStyle name="20% - Accent4 4 7 2" xfId="7709"/>
    <cellStyle name="20% - Accent4 4 7 2 2" xfId="14098"/>
    <cellStyle name="20% - Accent4 4 7 2 2 2" xfId="25212"/>
    <cellStyle name="20% - Accent4 4 7 2 3" xfId="19778"/>
    <cellStyle name="20% - Accent4 4 7 3" xfId="11661"/>
    <cellStyle name="20% - Accent4 4 7 3 2" xfId="22775"/>
    <cellStyle name="20% - Accent4 4 7 4" xfId="17256"/>
    <cellStyle name="20% - Accent4 4 8" xfId="3774"/>
    <cellStyle name="20% - Accent4 4 8 2" xfId="7710"/>
    <cellStyle name="20% - Accent4 4 8 2 2" xfId="14099"/>
    <cellStyle name="20% - Accent4 4 8 2 2 2" xfId="25213"/>
    <cellStyle name="20% - Accent4 4 8 2 3" xfId="19779"/>
    <cellStyle name="20% - Accent4 4 8 3" xfId="11835"/>
    <cellStyle name="20% - Accent4 4 8 3 2" xfId="22949"/>
    <cellStyle name="20% - Accent4 4 8 4" xfId="17478"/>
    <cellStyle name="20% - Accent4 4 9" xfId="4286"/>
    <cellStyle name="20% - Accent4 4 9 2" xfId="7711"/>
    <cellStyle name="20% - Accent4 4 9 2 2" xfId="14100"/>
    <cellStyle name="20% - Accent4 4 9 2 2 2" xfId="25214"/>
    <cellStyle name="20% - Accent4 4 9 2 3" xfId="19780"/>
    <cellStyle name="20% - Accent4 4 9 3" xfId="12047"/>
    <cellStyle name="20% - Accent4 4 9 3 2" xfId="23161"/>
    <cellStyle name="20% - Accent4 4 9 4" xfId="17770"/>
    <cellStyle name="20% - Accent4 4_WAST 1112 040512 WG Submission" xfId="142"/>
    <cellStyle name="20% - Accent4 5" xfId="143"/>
    <cellStyle name="20% - Accent4 5 10" xfId="4730"/>
    <cellStyle name="20% - Accent4 5 10 2" xfId="7712"/>
    <cellStyle name="20% - Accent4 5 10 2 2" xfId="14101"/>
    <cellStyle name="20% - Accent4 5 10 2 2 2" xfId="25215"/>
    <cellStyle name="20% - Accent4 5 10 2 3" xfId="19781"/>
    <cellStyle name="20% - Accent4 5 10 3" xfId="12200"/>
    <cellStyle name="20% - Accent4 5 10 3 2" xfId="23314"/>
    <cellStyle name="20% - Accent4 5 10 4" xfId="17923"/>
    <cellStyle name="20% - Accent4 5 11" xfId="5287"/>
    <cellStyle name="20% - Accent4 5 11 2" xfId="7713"/>
    <cellStyle name="20% - Accent4 5 11 2 2" xfId="14102"/>
    <cellStyle name="20% - Accent4 5 11 2 2 2" xfId="25216"/>
    <cellStyle name="20% - Accent4 5 11 2 3" xfId="19782"/>
    <cellStyle name="20% - Accent4 5 11 3" xfId="12446"/>
    <cellStyle name="20% - Accent4 5 11 3 2" xfId="23560"/>
    <cellStyle name="20% - Accent4 5 11 4" xfId="18192"/>
    <cellStyle name="20% - Accent4 5 12" xfId="5752"/>
    <cellStyle name="20% - Accent4 5 12 2" xfId="7714"/>
    <cellStyle name="20% - Accent4 5 12 2 2" xfId="14103"/>
    <cellStyle name="20% - Accent4 5 12 2 2 2" xfId="25217"/>
    <cellStyle name="20% - Accent4 5 12 2 3" xfId="19783"/>
    <cellStyle name="20% - Accent4 5 12 3" xfId="12650"/>
    <cellStyle name="20% - Accent4 5 12 3 2" xfId="23764"/>
    <cellStyle name="20% - Accent4 5 12 4" xfId="18419"/>
    <cellStyle name="20% - Accent4 5 13" xfId="6372"/>
    <cellStyle name="20% - Accent4 5 13 2" xfId="7715"/>
    <cellStyle name="20% - Accent4 5 13 2 2" xfId="14104"/>
    <cellStyle name="20% - Accent4 5 13 2 2 2" xfId="25218"/>
    <cellStyle name="20% - Accent4 5 13 2 3" xfId="19784"/>
    <cellStyle name="20% - Accent4 5 13 3" xfId="13046"/>
    <cellStyle name="20% - Accent4 5 13 3 2" xfId="24160"/>
    <cellStyle name="20% - Accent4 5 13 4" xfId="18777"/>
    <cellStyle name="20% - Accent4 5 14" xfId="9903"/>
    <cellStyle name="20% - Accent4 5 14 2" xfId="16050"/>
    <cellStyle name="20% - Accent4 5 14 2 2" xfId="27164"/>
    <cellStyle name="20% - Accent4 5 14 3" xfId="21581"/>
    <cellStyle name="20% - Accent4 5 15" xfId="10025"/>
    <cellStyle name="20% - Accent4 5 15 2" xfId="21703"/>
    <cellStyle name="20% - Accent4 5 2" xfId="144"/>
    <cellStyle name="20% - Accent4 5 2 10" xfId="5937"/>
    <cellStyle name="20% - Accent4 5 2 10 2" xfId="7717"/>
    <cellStyle name="20% - Accent4 5 2 10 2 2" xfId="14106"/>
    <cellStyle name="20% - Accent4 5 2 10 2 2 2" xfId="25220"/>
    <cellStyle name="20% - Accent4 5 2 10 2 3" xfId="19786"/>
    <cellStyle name="20% - Accent4 5 2 10 3" xfId="12737"/>
    <cellStyle name="20% - Accent4 5 2 10 3 2" xfId="23851"/>
    <cellStyle name="20% - Accent4 5 2 10 4" xfId="18529"/>
    <cellStyle name="20% - Accent4 5 2 11" xfId="6223"/>
    <cellStyle name="20% - Accent4 5 2 11 2" xfId="7718"/>
    <cellStyle name="20% - Accent4 5 2 11 2 2" xfId="14107"/>
    <cellStyle name="20% - Accent4 5 2 11 2 2 2" xfId="25221"/>
    <cellStyle name="20% - Accent4 5 2 11 2 3" xfId="19787"/>
    <cellStyle name="20% - Accent4 5 2 11 3" xfId="12924"/>
    <cellStyle name="20% - Accent4 5 2 11 3 2" xfId="24038"/>
    <cellStyle name="20% - Accent4 5 2 11 4" xfId="18655"/>
    <cellStyle name="20% - Accent4 5 2 12" xfId="6831"/>
    <cellStyle name="20% - Accent4 5 2 12 2" xfId="7719"/>
    <cellStyle name="20% - Accent4 5 2 12 2 2" xfId="14108"/>
    <cellStyle name="20% - Accent4 5 2 12 2 2 2" xfId="25222"/>
    <cellStyle name="20% - Accent4 5 2 12 2 3" xfId="19788"/>
    <cellStyle name="20% - Accent4 5 2 12 3" xfId="13230"/>
    <cellStyle name="20% - Accent4 5 2 12 3 2" xfId="24344"/>
    <cellStyle name="20% - Accent4 5 2 12 4" xfId="18900"/>
    <cellStyle name="20% - Accent4 5 2 13" xfId="7716"/>
    <cellStyle name="20% - Accent4 5 2 13 2" xfId="14105"/>
    <cellStyle name="20% - Accent4 5 2 13 2 2" xfId="25219"/>
    <cellStyle name="20% - Accent4 5 2 13 3" xfId="19785"/>
    <cellStyle name="20% - Accent4 5 2 14" xfId="10198"/>
    <cellStyle name="20% - Accent4 5 2 15" xfId="16214"/>
    <cellStyle name="20% - Accent4 5 2 2" xfId="1811"/>
    <cellStyle name="20% - Accent4 5 2 2 2" xfId="7720"/>
    <cellStyle name="20% - Accent4 5 2 2 2 2" xfId="11072"/>
    <cellStyle name="20% - Accent4 5 2 2 2 2 2" xfId="22232"/>
    <cellStyle name="20% - Accent4 5 2 2 2 3" xfId="19789"/>
    <cellStyle name="20% - Accent4 5 2 2 3" xfId="10199"/>
    <cellStyle name="20% - Accent4 5 2 2 3 2" xfId="21849"/>
    <cellStyle name="20% - Accent4 5 2 2 4" xfId="16650"/>
    <cellStyle name="20% - Accent4 5 2 3" xfId="2927"/>
    <cellStyle name="20% - Accent4 5 2 3 2" xfId="7721"/>
    <cellStyle name="20% - Accent4 5 2 3 2 2" xfId="14109"/>
    <cellStyle name="20% - Accent4 5 2 3 2 2 2" xfId="25223"/>
    <cellStyle name="20% - Accent4 5 2 3 2 3" xfId="19790"/>
    <cellStyle name="20% - Accent4 5 2 3 3" xfId="11526"/>
    <cellStyle name="20% - Accent4 5 2 3 3 2" xfId="22640"/>
    <cellStyle name="20% - Accent4 5 2 3 4" xfId="17094"/>
    <cellStyle name="20% - Accent4 5 2 4" xfId="3291"/>
    <cellStyle name="20% - Accent4 5 2 4 2" xfId="7722"/>
    <cellStyle name="20% - Accent4 5 2 4 2 2" xfId="14110"/>
    <cellStyle name="20% - Accent4 5 2 4 2 2 2" xfId="25224"/>
    <cellStyle name="20% - Accent4 5 2 4 2 3" xfId="19791"/>
    <cellStyle name="20% - Accent4 5 2 4 3" xfId="11624"/>
    <cellStyle name="20% - Accent4 5 2 4 3 2" xfId="22738"/>
    <cellStyle name="20% - Accent4 5 2 4 4" xfId="17219"/>
    <cellStyle name="20% - Accent4 5 2 5" xfId="3546"/>
    <cellStyle name="20% - Accent4 5 2 5 2" xfId="7723"/>
    <cellStyle name="20% - Accent4 5 2 5 2 2" xfId="14111"/>
    <cellStyle name="20% - Accent4 5 2 5 2 2 2" xfId="25225"/>
    <cellStyle name="20% - Accent4 5 2 5 2 3" xfId="19792"/>
    <cellStyle name="20% - Accent4 5 2 5 3" xfId="11720"/>
    <cellStyle name="20% - Accent4 5 2 5 3 2" xfId="22834"/>
    <cellStyle name="20% - Accent4 5 2 5 4" xfId="17338"/>
    <cellStyle name="20% - Accent4 5 2 6" xfId="3693"/>
    <cellStyle name="20% - Accent4 5 2 6 2" xfId="7724"/>
    <cellStyle name="20% - Accent4 5 2 6 2 2" xfId="14112"/>
    <cellStyle name="20% - Accent4 5 2 6 2 2 2" xfId="25226"/>
    <cellStyle name="20% - Accent4 5 2 6 2 3" xfId="19793"/>
    <cellStyle name="20% - Accent4 5 2 6 3" xfId="11765"/>
    <cellStyle name="20% - Accent4 5 2 6 3 2" xfId="22879"/>
    <cellStyle name="20% - Accent4 5 2 6 4" xfId="17406"/>
    <cellStyle name="20% - Accent4 5 2 7" xfId="3912"/>
    <cellStyle name="20% - Accent4 5 2 7 2" xfId="7725"/>
    <cellStyle name="20% - Accent4 5 2 7 2 2" xfId="14113"/>
    <cellStyle name="20% - Accent4 5 2 7 2 2 2" xfId="25227"/>
    <cellStyle name="20% - Accent4 5 2 7 2 3" xfId="19794"/>
    <cellStyle name="20% - Accent4 5 2 7 3" xfId="11934"/>
    <cellStyle name="20% - Accent4 5 2 7 3 2" xfId="23048"/>
    <cellStyle name="20% - Accent4 5 2 7 4" xfId="17605"/>
    <cellStyle name="20% - Accent4 5 2 8" xfId="5107"/>
    <cellStyle name="20% - Accent4 5 2 8 2" xfId="7726"/>
    <cellStyle name="20% - Accent4 5 2 8 2 2" xfId="14114"/>
    <cellStyle name="20% - Accent4 5 2 8 2 2 2" xfId="25228"/>
    <cellStyle name="20% - Accent4 5 2 8 2 3" xfId="19795"/>
    <cellStyle name="20% - Accent4 5 2 8 3" xfId="12330"/>
    <cellStyle name="20% - Accent4 5 2 8 3 2" xfId="23444"/>
    <cellStyle name="20% - Accent4 5 2 8 4" xfId="18076"/>
    <cellStyle name="20% - Accent4 5 2 9" xfId="5583"/>
    <cellStyle name="20% - Accent4 5 2 9 2" xfId="7727"/>
    <cellStyle name="20% - Accent4 5 2 9 2 2" xfId="14115"/>
    <cellStyle name="20% - Accent4 5 2 9 2 2 2" xfId="25229"/>
    <cellStyle name="20% - Accent4 5 2 9 2 3" xfId="19796"/>
    <cellStyle name="20% - Accent4 5 2 9 3" xfId="12539"/>
    <cellStyle name="20% - Accent4 5 2 9 3 2" xfId="23653"/>
    <cellStyle name="20% - Accent4 5 2 9 4" xfId="18308"/>
    <cellStyle name="20% - Accent4 5 3" xfId="961"/>
    <cellStyle name="20% - Accent4 5 3 2" xfId="7728"/>
    <cellStyle name="20% - Accent4 5 3 2 2" xfId="14116"/>
    <cellStyle name="20% - Accent4 5 3 2 2 2" xfId="25230"/>
    <cellStyle name="20% - Accent4 5 3 2 3" xfId="19797"/>
    <cellStyle name="20% - Accent4 5 3 3" xfId="10676"/>
    <cellStyle name="20% - Accent4 5 3 3 2" xfId="22077"/>
    <cellStyle name="20% - Accent4 5 3 4" xfId="16459"/>
    <cellStyle name="20% - Accent4 5 4" xfId="2093"/>
    <cellStyle name="20% - Accent4 5 4 2" xfId="7729"/>
    <cellStyle name="20% - Accent4 5 4 2 2" xfId="14117"/>
    <cellStyle name="20% - Accent4 5 4 2 2 2" xfId="25231"/>
    <cellStyle name="20% - Accent4 5 4 2 3" xfId="19798"/>
    <cellStyle name="20% - Accent4 5 4 3" xfId="11208"/>
    <cellStyle name="20% - Accent4 5 4 3 2" xfId="22365"/>
    <cellStyle name="20% - Accent4 5 4 4" xfId="16788"/>
    <cellStyle name="20% - Accent4 5 5" xfId="2553"/>
    <cellStyle name="20% - Accent4 5 5 2" xfId="7730"/>
    <cellStyle name="20% - Accent4 5 5 2 2" xfId="14118"/>
    <cellStyle name="20% - Accent4 5 5 2 2 2" xfId="25232"/>
    <cellStyle name="20% - Accent4 5 5 2 3" xfId="19799"/>
    <cellStyle name="20% - Accent4 5 5 3" xfId="11398"/>
    <cellStyle name="20% - Accent4 5 5 3 2" xfId="22518"/>
    <cellStyle name="20% - Accent4 5 5 4" xfId="16945"/>
    <cellStyle name="20% - Accent4 5 6" xfId="3013"/>
    <cellStyle name="20% - Accent4 5 6 2" xfId="7731"/>
    <cellStyle name="20% - Accent4 5 6 2 2" xfId="14119"/>
    <cellStyle name="20% - Accent4 5 6 2 2 2" xfId="25233"/>
    <cellStyle name="20% - Accent4 5 6 2 3" xfId="19800"/>
    <cellStyle name="20% - Accent4 5 6 3" xfId="11563"/>
    <cellStyle name="20% - Accent4 5 6 3 2" xfId="22677"/>
    <cellStyle name="20% - Accent4 5 6 4" xfId="17131"/>
    <cellStyle name="20% - Accent4 5 7" xfId="3372"/>
    <cellStyle name="20% - Accent4 5 7 2" xfId="7732"/>
    <cellStyle name="20% - Accent4 5 7 2 2" xfId="14120"/>
    <cellStyle name="20% - Accent4 5 7 2 2 2" xfId="25234"/>
    <cellStyle name="20% - Accent4 5 7 2 3" xfId="19801"/>
    <cellStyle name="20% - Accent4 5 7 3" xfId="11660"/>
    <cellStyle name="20% - Accent4 5 7 3 2" xfId="22774"/>
    <cellStyle name="20% - Accent4 5 7 4" xfId="17255"/>
    <cellStyle name="20% - Accent4 5 8" xfId="3775"/>
    <cellStyle name="20% - Accent4 5 8 2" xfId="7733"/>
    <cellStyle name="20% - Accent4 5 8 2 2" xfId="14121"/>
    <cellStyle name="20% - Accent4 5 8 2 2 2" xfId="25235"/>
    <cellStyle name="20% - Accent4 5 8 2 3" xfId="19802"/>
    <cellStyle name="20% - Accent4 5 8 3" xfId="11836"/>
    <cellStyle name="20% - Accent4 5 8 3 2" xfId="22950"/>
    <cellStyle name="20% - Accent4 5 8 4" xfId="17479"/>
    <cellStyle name="20% - Accent4 5 9" xfId="4287"/>
    <cellStyle name="20% - Accent4 5 9 2" xfId="7734"/>
    <cellStyle name="20% - Accent4 5 9 2 2" xfId="14122"/>
    <cellStyle name="20% - Accent4 5 9 2 2 2" xfId="25236"/>
    <cellStyle name="20% - Accent4 5 9 2 3" xfId="19803"/>
    <cellStyle name="20% - Accent4 5 9 3" xfId="12048"/>
    <cellStyle name="20% - Accent4 5 9 3 2" xfId="23162"/>
    <cellStyle name="20% - Accent4 5 9 4" xfId="17771"/>
    <cellStyle name="20% - Accent4 5_WAST 1112 040512 WG Submission" xfId="145"/>
    <cellStyle name="20% - Accent4 6" xfId="146"/>
    <cellStyle name="20% - Accent4 6 10" xfId="4729"/>
    <cellStyle name="20% - Accent4 6 10 2" xfId="7735"/>
    <cellStyle name="20% - Accent4 6 10 2 2" xfId="14123"/>
    <cellStyle name="20% - Accent4 6 10 2 2 2" xfId="25237"/>
    <cellStyle name="20% - Accent4 6 10 2 3" xfId="19804"/>
    <cellStyle name="20% - Accent4 6 10 3" xfId="12199"/>
    <cellStyle name="20% - Accent4 6 10 3 2" xfId="23313"/>
    <cellStyle name="20% - Accent4 6 10 4" xfId="17922"/>
    <cellStyle name="20% - Accent4 6 11" xfId="5286"/>
    <cellStyle name="20% - Accent4 6 11 2" xfId="7736"/>
    <cellStyle name="20% - Accent4 6 11 2 2" xfId="14124"/>
    <cellStyle name="20% - Accent4 6 11 2 2 2" xfId="25238"/>
    <cellStyle name="20% - Accent4 6 11 2 3" xfId="19805"/>
    <cellStyle name="20% - Accent4 6 11 3" xfId="12445"/>
    <cellStyle name="20% - Accent4 6 11 3 2" xfId="23559"/>
    <cellStyle name="20% - Accent4 6 11 4" xfId="18191"/>
    <cellStyle name="20% - Accent4 6 12" xfId="5751"/>
    <cellStyle name="20% - Accent4 6 12 2" xfId="7737"/>
    <cellStyle name="20% - Accent4 6 12 2 2" xfId="14125"/>
    <cellStyle name="20% - Accent4 6 12 2 2 2" xfId="25239"/>
    <cellStyle name="20% - Accent4 6 12 2 3" xfId="19806"/>
    <cellStyle name="20% - Accent4 6 12 3" xfId="12649"/>
    <cellStyle name="20% - Accent4 6 12 3 2" xfId="23763"/>
    <cellStyle name="20% - Accent4 6 12 4" xfId="18418"/>
    <cellStyle name="20% - Accent4 6 13" xfId="6373"/>
    <cellStyle name="20% - Accent4 6 13 2" xfId="7738"/>
    <cellStyle name="20% - Accent4 6 13 2 2" xfId="14126"/>
    <cellStyle name="20% - Accent4 6 13 2 2 2" xfId="25240"/>
    <cellStyle name="20% - Accent4 6 13 2 3" xfId="19807"/>
    <cellStyle name="20% - Accent4 6 13 3" xfId="13047"/>
    <cellStyle name="20% - Accent4 6 13 3 2" xfId="24161"/>
    <cellStyle name="20% - Accent4 6 13 4" xfId="18778"/>
    <cellStyle name="20% - Accent4 6 14" xfId="9904"/>
    <cellStyle name="20% - Accent4 6 14 2" xfId="16051"/>
    <cellStyle name="20% - Accent4 6 14 2 2" xfId="27165"/>
    <cellStyle name="20% - Accent4 6 14 3" xfId="21582"/>
    <cellStyle name="20% - Accent4 6 15" xfId="10026"/>
    <cellStyle name="20% - Accent4 6 15 2" xfId="21704"/>
    <cellStyle name="20% - Accent4 6 2" xfId="147"/>
    <cellStyle name="20% - Accent4 6 2 10" xfId="5938"/>
    <cellStyle name="20% - Accent4 6 2 10 2" xfId="7740"/>
    <cellStyle name="20% - Accent4 6 2 10 2 2" xfId="14128"/>
    <cellStyle name="20% - Accent4 6 2 10 2 2 2" xfId="25242"/>
    <cellStyle name="20% - Accent4 6 2 10 2 3" xfId="19809"/>
    <cellStyle name="20% - Accent4 6 2 10 3" xfId="12738"/>
    <cellStyle name="20% - Accent4 6 2 10 3 2" xfId="23852"/>
    <cellStyle name="20% - Accent4 6 2 10 4" xfId="18530"/>
    <cellStyle name="20% - Accent4 6 2 11" xfId="6224"/>
    <cellStyle name="20% - Accent4 6 2 11 2" xfId="7741"/>
    <cellStyle name="20% - Accent4 6 2 11 2 2" xfId="14129"/>
    <cellStyle name="20% - Accent4 6 2 11 2 2 2" xfId="25243"/>
    <cellStyle name="20% - Accent4 6 2 11 2 3" xfId="19810"/>
    <cellStyle name="20% - Accent4 6 2 11 3" xfId="12925"/>
    <cellStyle name="20% - Accent4 6 2 11 3 2" xfId="24039"/>
    <cellStyle name="20% - Accent4 6 2 11 4" xfId="18656"/>
    <cellStyle name="20% - Accent4 6 2 12" xfId="6832"/>
    <cellStyle name="20% - Accent4 6 2 12 2" xfId="7742"/>
    <cellStyle name="20% - Accent4 6 2 12 2 2" xfId="14130"/>
    <cellStyle name="20% - Accent4 6 2 12 2 2 2" xfId="25244"/>
    <cellStyle name="20% - Accent4 6 2 12 2 3" xfId="19811"/>
    <cellStyle name="20% - Accent4 6 2 12 3" xfId="13231"/>
    <cellStyle name="20% - Accent4 6 2 12 3 2" xfId="24345"/>
    <cellStyle name="20% - Accent4 6 2 12 4" xfId="18901"/>
    <cellStyle name="20% - Accent4 6 2 13" xfId="7739"/>
    <cellStyle name="20% - Accent4 6 2 13 2" xfId="14127"/>
    <cellStyle name="20% - Accent4 6 2 13 2 2" xfId="25241"/>
    <cellStyle name="20% - Accent4 6 2 13 3" xfId="19808"/>
    <cellStyle name="20% - Accent4 6 2 14" xfId="10200"/>
    <cellStyle name="20% - Accent4 6 2 15" xfId="16215"/>
    <cellStyle name="20% - Accent4 6 2 2" xfId="1812"/>
    <cellStyle name="20% - Accent4 6 2 2 2" xfId="7743"/>
    <cellStyle name="20% - Accent4 6 2 2 2 2" xfId="11073"/>
    <cellStyle name="20% - Accent4 6 2 2 2 2 2" xfId="22233"/>
    <cellStyle name="20% - Accent4 6 2 2 2 3" xfId="19812"/>
    <cellStyle name="20% - Accent4 6 2 2 3" xfId="10201"/>
    <cellStyle name="20% - Accent4 6 2 2 3 2" xfId="21850"/>
    <cellStyle name="20% - Accent4 6 2 2 4" xfId="16651"/>
    <cellStyle name="20% - Accent4 6 2 3" xfId="2928"/>
    <cellStyle name="20% - Accent4 6 2 3 2" xfId="7744"/>
    <cellStyle name="20% - Accent4 6 2 3 2 2" xfId="14131"/>
    <cellStyle name="20% - Accent4 6 2 3 2 2 2" xfId="25245"/>
    <cellStyle name="20% - Accent4 6 2 3 2 3" xfId="19813"/>
    <cellStyle name="20% - Accent4 6 2 3 3" xfId="11527"/>
    <cellStyle name="20% - Accent4 6 2 3 3 2" xfId="22641"/>
    <cellStyle name="20% - Accent4 6 2 3 4" xfId="17095"/>
    <cellStyle name="20% - Accent4 6 2 4" xfId="3292"/>
    <cellStyle name="20% - Accent4 6 2 4 2" xfId="7745"/>
    <cellStyle name="20% - Accent4 6 2 4 2 2" xfId="14132"/>
    <cellStyle name="20% - Accent4 6 2 4 2 2 2" xfId="25246"/>
    <cellStyle name="20% - Accent4 6 2 4 2 3" xfId="19814"/>
    <cellStyle name="20% - Accent4 6 2 4 3" xfId="11625"/>
    <cellStyle name="20% - Accent4 6 2 4 3 2" xfId="22739"/>
    <cellStyle name="20% - Accent4 6 2 4 4" xfId="17220"/>
    <cellStyle name="20% - Accent4 6 2 5" xfId="3547"/>
    <cellStyle name="20% - Accent4 6 2 5 2" xfId="7746"/>
    <cellStyle name="20% - Accent4 6 2 5 2 2" xfId="14133"/>
    <cellStyle name="20% - Accent4 6 2 5 2 2 2" xfId="25247"/>
    <cellStyle name="20% - Accent4 6 2 5 2 3" xfId="19815"/>
    <cellStyle name="20% - Accent4 6 2 5 3" xfId="11721"/>
    <cellStyle name="20% - Accent4 6 2 5 3 2" xfId="22835"/>
    <cellStyle name="20% - Accent4 6 2 5 4" xfId="17339"/>
    <cellStyle name="20% - Accent4 6 2 6" xfId="3694"/>
    <cellStyle name="20% - Accent4 6 2 6 2" xfId="7747"/>
    <cellStyle name="20% - Accent4 6 2 6 2 2" xfId="14134"/>
    <cellStyle name="20% - Accent4 6 2 6 2 2 2" xfId="25248"/>
    <cellStyle name="20% - Accent4 6 2 6 2 3" xfId="19816"/>
    <cellStyle name="20% - Accent4 6 2 6 3" xfId="11766"/>
    <cellStyle name="20% - Accent4 6 2 6 3 2" xfId="22880"/>
    <cellStyle name="20% - Accent4 6 2 6 4" xfId="17407"/>
    <cellStyle name="20% - Accent4 6 2 7" xfId="3913"/>
    <cellStyle name="20% - Accent4 6 2 7 2" xfId="7748"/>
    <cellStyle name="20% - Accent4 6 2 7 2 2" xfId="14135"/>
    <cellStyle name="20% - Accent4 6 2 7 2 2 2" xfId="25249"/>
    <cellStyle name="20% - Accent4 6 2 7 2 3" xfId="19817"/>
    <cellStyle name="20% - Accent4 6 2 7 3" xfId="11935"/>
    <cellStyle name="20% - Accent4 6 2 7 3 2" xfId="23049"/>
    <cellStyle name="20% - Accent4 6 2 7 4" xfId="17606"/>
    <cellStyle name="20% - Accent4 6 2 8" xfId="5108"/>
    <cellStyle name="20% - Accent4 6 2 8 2" xfId="7749"/>
    <cellStyle name="20% - Accent4 6 2 8 2 2" xfId="14136"/>
    <cellStyle name="20% - Accent4 6 2 8 2 2 2" xfId="25250"/>
    <cellStyle name="20% - Accent4 6 2 8 2 3" xfId="19818"/>
    <cellStyle name="20% - Accent4 6 2 8 3" xfId="12331"/>
    <cellStyle name="20% - Accent4 6 2 8 3 2" xfId="23445"/>
    <cellStyle name="20% - Accent4 6 2 8 4" xfId="18077"/>
    <cellStyle name="20% - Accent4 6 2 9" xfId="5584"/>
    <cellStyle name="20% - Accent4 6 2 9 2" xfId="7750"/>
    <cellStyle name="20% - Accent4 6 2 9 2 2" xfId="14137"/>
    <cellStyle name="20% - Accent4 6 2 9 2 2 2" xfId="25251"/>
    <cellStyle name="20% - Accent4 6 2 9 2 3" xfId="19819"/>
    <cellStyle name="20% - Accent4 6 2 9 3" xfId="12540"/>
    <cellStyle name="20% - Accent4 6 2 9 3 2" xfId="23654"/>
    <cellStyle name="20% - Accent4 6 2 9 4" xfId="18309"/>
    <cellStyle name="20% - Accent4 6 3" xfId="962"/>
    <cellStyle name="20% - Accent4 6 3 2" xfId="7751"/>
    <cellStyle name="20% - Accent4 6 3 2 2" xfId="14138"/>
    <cellStyle name="20% - Accent4 6 3 2 2 2" xfId="25252"/>
    <cellStyle name="20% - Accent4 6 3 2 3" xfId="19820"/>
    <cellStyle name="20% - Accent4 6 3 3" xfId="10677"/>
    <cellStyle name="20% - Accent4 6 3 3 2" xfId="22078"/>
    <cellStyle name="20% - Accent4 6 3 4" xfId="16460"/>
    <cellStyle name="20% - Accent4 6 4" xfId="2094"/>
    <cellStyle name="20% - Accent4 6 4 2" xfId="7752"/>
    <cellStyle name="20% - Accent4 6 4 2 2" xfId="14139"/>
    <cellStyle name="20% - Accent4 6 4 2 2 2" xfId="25253"/>
    <cellStyle name="20% - Accent4 6 4 2 3" xfId="19821"/>
    <cellStyle name="20% - Accent4 6 4 3" xfId="11209"/>
    <cellStyle name="20% - Accent4 6 4 3 2" xfId="22366"/>
    <cellStyle name="20% - Accent4 6 4 4" xfId="16789"/>
    <cellStyle name="20% - Accent4 6 5" xfId="2552"/>
    <cellStyle name="20% - Accent4 6 5 2" xfId="7753"/>
    <cellStyle name="20% - Accent4 6 5 2 2" xfId="14140"/>
    <cellStyle name="20% - Accent4 6 5 2 2 2" xfId="25254"/>
    <cellStyle name="20% - Accent4 6 5 2 3" xfId="19822"/>
    <cellStyle name="20% - Accent4 6 5 3" xfId="11397"/>
    <cellStyle name="20% - Accent4 6 5 3 2" xfId="22517"/>
    <cellStyle name="20% - Accent4 6 5 4" xfId="16944"/>
    <cellStyle name="20% - Accent4 6 6" xfId="3012"/>
    <cellStyle name="20% - Accent4 6 6 2" xfId="7754"/>
    <cellStyle name="20% - Accent4 6 6 2 2" xfId="14141"/>
    <cellStyle name="20% - Accent4 6 6 2 2 2" xfId="25255"/>
    <cellStyle name="20% - Accent4 6 6 2 3" xfId="19823"/>
    <cellStyle name="20% - Accent4 6 6 3" xfId="11562"/>
    <cellStyle name="20% - Accent4 6 6 3 2" xfId="22676"/>
    <cellStyle name="20% - Accent4 6 6 4" xfId="17130"/>
    <cellStyle name="20% - Accent4 6 7" xfId="3371"/>
    <cellStyle name="20% - Accent4 6 7 2" xfId="7755"/>
    <cellStyle name="20% - Accent4 6 7 2 2" xfId="14142"/>
    <cellStyle name="20% - Accent4 6 7 2 2 2" xfId="25256"/>
    <cellStyle name="20% - Accent4 6 7 2 3" xfId="19824"/>
    <cellStyle name="20% - Accent4 6 7 3" xfId="11659"/>
    <cellStyle name="20% - Accent4 6 7 3 2" xfId="22773"/>
    <cellStyle name="20% - Accent4 6 7 4" xfId="17254"/>
    <cellStyle name="20% - Accent4 6 8" xfId="3776"/>
    <cellStyle name="20% - Accent4 6 8 2" xfId="7756"/>
    <cellStyle name="20% - Accent4 6 8 2 2" xfId="14143"/>
    <cellStyle name="20% - Accent4 6 8 2 2 2" xfId="25257"/>
    <cellStyle name="20% - Accent4 6 8 2 3" xfId="19825"/>
    <cellStyle name="20% - Accent4 6 8 3" xfId="11837"/>
    <cellStyle name="20% - Accent4 6 8 3 2" xfId="22951"/>
    <cellStyle name="20% - Accent4 6 8 4" xfId="17480"/>
    <cellStyle name="20% - Accent4 6 9" xfId="4288"/>
    <cellStyle name="20% - Accent4 6 9 2" xfId="7757"/>
    <cellStyle name="20% - Accent4 6 9 2 2" xfId="14144"/>
    <cellStyle name="20% - Accent4 6 9 2 2 2" xfId="25258"/>
    <cellStyle name="20% - Accent4 6 9 2 3" xfId="19826"/>
    <cellStyle name="20% - Accent4 6 9 3" xfId="12049"/>
    <cellStyle name="20% - Accent4 6 9 3 2" xfId="23163"/>
    <cellStyle name="20% - Accent4 6 9 4" xfId="17772"/>
    <cellStyle name="20% - Accent4 6_WAST 1112 040512 WG Submission" xfId="148"/>
    <cellStyle name="20% - Accent4 7" xfId="149"/>
    <cellStyle name="20% - Accent4 7 10" xfId="4728"/>
    <cellStyle name="20% - Accent4 7 10 2" xfId="7759"/>
    <cellStyle name="20% - Accent4 7 10 2 2" xfId="14146"/>
    <cellStyle name="20% - Accent4 7 10 2 2 2" xfId="25260"/>
    <cellStyle name="20% - Accent4 7 10 2 3" xfId="19828"/>
    <cellStyle name="20% - Accent4 7 10 3" xfId="12198"/>
    <cellStyle name="20% - Accent4 7 10 3 2" xfId="23312"/>
    <cellStyle name="20% - Accent4 7 10 4" xfId="17921"/>
    <cellStyle name="20% - Accent4 7 11" xfId="5285"/>
    <cellStyle name="20% - Accent4 7 11 2" xfId="7760"/>
    <cellStyle name="20% - Accent4 7 11 2 2" xfId="14147"/>
    <cellStyle name="20% - Accent4 7 11 2 2 2" xfId="25261"/>
    <cellStyle name="20% - Accent4 7 11 2 3" xfId="19829"/>
    <cellStyle name="20% - Accent4 7 11 3" xfId="12444"/>
    <cellStyle name="20% - Accent4 7 11 3 2" xfId="23558"/>
    <cellStyle name="20% - Accent4 7 11 4" xfId="18190"/>
    <cellStyle name="20% - Accent4 7 12" xfId="5750"/>
    <cellStyle name="20% - Accent4 7 12 2" xfId="7761"/>
    <cellStyle name="20% - Accent4 7 12 2 2" xfId="14148"/>
    <cellStyle name="20% - Accent4 7 12 2 2 2" xfId="25262"/>
    <cellStyle name="20% - Accent4 7 12 2 3" xfId="19830"/>
    <cellStyle name="20% - Accent4 7 12 3" xfId="12648"/>
    <cellStyle name="20% - Accent4 7 12 3 2" xfId="23762"/>
    <cellStyle name="20% - Accent4 7 12 4" xfId="18417"/>
    <cellStyle name="20% - Accent4 7 13" xfId="6374"/>
    <cellStyle name="20% - Accent4 7 13 2" xfId="7762"/>
    <cellStyle name="20% - Accent4 7 13 2 2" xfId="14149"/>
    <cellStyle name="20% - Accent4 7 13 2 2 2" xfId="25263"/>
    <cellStyle name="20% - Accent4 7 13 2 3" xfId="19831"/>
    <cellStyle name="20% - Accent4 7 13 3" xfId="13048"/>
    <cellStyle name="20% - Accent4 7 13 3 2" xfId="24162"/>
    <cellStyle name="20% - Accent4 7 13 4" xfId="18779"/>
    <cellStyle name="20% - Accent4 7 14" xfId="7758"/>
    <cellStyle name="20% - Accent4 7 14 2" xfId="14145"/>
    <cellStyle name="20% - Accent4 7 14 2 2" xfId="25259"/>
    <cellStyle name="20% - Accent4 7 14 3" xfId="19827"/>
    <cellStyle name="20% - Accent4 7 15" xfId="9905"/>
    <cellStyle name="20% - Accent4 7 15 2" xfId="16052"/>
    <cellStyle name="20% - Accent4 7 15 2 2" xfId="27166"/>
    <cellStyle name="20% - Accent4 7 15 3" xfId="21583"/>
    <cellStyle name="20% - Accent4 7 16" xfId="10027"/>
    <cellStyle name="20% - Accent4 7 16 2" xfId="21705"/>
    <cellStyle name="20% - Accent4 7 17" xfId="16216"/>
    <cellStyle name="20% - Accent4 7 2" xfId="150"/>
    <cellStyle name="20% - Accent4 7 2 10" xfId="5939"/>
    <cellStyle name="20% - Accent4 7 2 10 2" xfId="7764"/>
    <cellStyle name="20% - Accent4 7 2 10 2 2" xfId="14151"/>
    <cellStyle name="20% - Accent4 7 2 10 2 2 2" xfId="25265"/>
    <cellStyle name="20% - Accent4 7 2 10 2 3" xfId="19833"/>
    <cellStyle name="20% - Accent4 7 2 10 3" xfId="12739"/>
    <cellStyle name="20% - Accent4 7 2 10 3 2" xfId="23853"/>
    <cellStyle name="20% - Accent4 7 2 10 4" xfId="18531"/>
    <cellStyle name="20% - Accent4 7 2 11" xfId="6225"/>
    <cellStyle name="20% - Accent4 7 2 11 2" xfId="7765"/>
    <cellStyle name="20% - Accent4 7 2 11 2 2" xfId="14152"/>
    <cellStyle name="20% - Accent4 7 2 11 2 2 2" xfId="25266"/>
    <cellStyle name="20% - Accent4 7 2 11 2 3" xfId="19834"/>
    <cellStyle name="20% - Accent4 7 2 11 3" xfId="12926"/>
    <cellStyle name="20% - Accent4 7 2 11 3 2" xfId="24040"/>
    <cellStyle name="20% - Accent4 7 2 11 4" xfId="18657"/>
    <cellStyle name="20% - Accent4 7 2 12" xfId="6833"/>
    <cellStyle name="20% - Accent4 7 2 12 2" xfId="7766"/>
    <cellStyle name="20% - Accent4 7 2 12 2 2" xfId="14153"/>
    <cellStyle name="20% - Accent4 7 2 12 2 2 2" xfId="25267"/>
    <cellStyle name="20% - Accent4 7 2 12 2 3" xfId="19835"/>
    <cellStyle name="20% - Accent4 7 2 12 3" xfId="13232"/>
    <cellStyle name="20% - Accent4 7 2 12 3 2" xfId="24346"/>
    <cellStyle name="20% - Accent4 7 2 12 4" xfId="18902"/>
    <cellStyle name="20% - Accent4 7 2 13" xfId="7763"/>
    <cellStyle name="20% - Accent4 7 2 13 2" xfId="14150"/>
    <cellStyle name="20% - Accent4 7 2 13 2 2" xfId="25264"/>
    <cellStyle name="20% - Accent4 7 2 13 3" xfId="19832"/>
    <cellStyle name="20% - Accent4 7 2 14" xfId="10202"/>
    <cellStyle name="20% - Accent4 7 2 14 2" xfId="21851"/>
    <cellStyle name="20% - Accent4 7 2 15" xfId="16217"/>
    <cellStyle name="20% - Accent4 7 2 2" xfId="1813"/>
    <cellStyle name="20% - Accent4 7 2 2 2" xfId="7767"/>
    <cellStyle name="20% - Accent4 7 2 2 2 2" xfId="14154"/>
    <cellStyle name="20% - Accent4 7 2 2 2 2 2" xfId="25268"/>
    <cellStyle name="20% - Accent4 7 2 2 2 3" xfId="19836"/>
    <cellStyle name="20% - Accent4 7 2 2 3" xfId="11074"/>
    <cellStyle name="20% - Accent4 7 2 2 3 2" xfId="22234"/>
    <cellStyle name="20% - Accent4 7 2 2 4" xfId="16652"/>
    <cellStyle name="20% - Accent4 7 2 3" xfId="2929"/>
    <cellStyle name="20% - Accent4 7 2 3 2" xfId="7768"/>
    <cellStyle name="20% - Accent4 7 2 3 2 2" xfId="14155"/>
    <cellStyle name="20% - Accent4 7 2 3 2 2 2" xfId="25269"/>
    <cellStyle name="20% - Accent4 7 2 3 2 3" xfId="19837"/>
    <cellStyle name="20% - Accent4 7 2 3 3" xfId="11528"/>
    <cellStyle name="20% - Accent4 7 2 3 3 2" xfId="22642"/>
    <cellStyle name="20% - Accent4 7 2 3 4" xfId="17096"/>
    <cellStyle name="20% - Accent4 7 2 4" xfId="3293"/>
    <cellStyle name="20% - Accent4 7 2 4 2" xfId="7769"/>
    <cellStyle name="20% - Accent4 7 2 4 2 2" xfId="14156"/>
    <cellStyle name="20% - Accent4 7 2 4 2 2 2" xfId="25270"/>
    <cellStyle name="20% - Accent4 7 2 4 2 3" xfId="19838"/>
    <cellStyle name="20% - Accent4 7 2 4 3" xfId="11626"/>
    <cellStyle name="20% - Accent4 7 2 4 3 2" xfId="22740"/>
    <cellStyle name="20% - Accent4 7 2 4 4" xfId="17221"/>
    <cellStyle name="20% - Accent4 7 2 5" xfId="3548"/>
    <cellStyle name="20% - Accent4 7 2 5 2" xfId="7770"/>
    <cellStyle name="20% - Accent4 7 2 5 2 2" xfId="14157"/>
    <cellStyle name="20% - Accent4 7 2 5 2 2 2" xfId="25271"/>
    <cellStyle name="20% - Accent4 7 2 5 2 3" xfId="19839"/>
    <cellStyle name="20% - Accent4 7 2 5 3" xfId="11722"/>
    <cellStyle name="20% - Accent4 7 2 5 3 2" xfId="22836"/>
    <cellStyle name="20% - Accent4 7 2 5 4" xfId="17340"/>
    <cellStyle name="20% - Accent4 7 2 6" xfId="3695"/>
    <cellStyle name="20% - Accent4 7 2 6 2" xfId="7771"/>
    <cellStyle name="20% - Accent4 7 2 6 2 2" xfId="14158"/>
    <cellStyle name="20% - Accent4 7 2 6 2 2 2" xfId="25272"/>
    <cellStyle name="20% - Accent4 7 2 6 2 3" xfId="19840"/>
    <cellStyle name="20% - Accent4 7 2 6 3" xfId="11767"/>
    <cellStyle name="20% - Accent4 7 2 6 3 2" xfId="22881"/>
    <cellStyle name="20% - Accent4 7 2 6 4" xfId="17408"/>
    <cellStyle name="20% - Accent4 7 2 7" xfId="3914"/>
    <cellStyle name="20% - Accent4 7 2 7 2" xfId="7772"/>
    <cellStyle name="20% - Accent4 7 2 7 2 2" xfId="14159"/>
    <cellStyle name="20% - Accent4 7 2 7 2 2 2" xfId="25273"/>
    <cellStyle name="20% - Accent4 7 2 7 2 3" xfId="19841"/>
    <cellStyle name="20% - Accent4 7 2 7 3" xfId="11936"/>
    <cellStyle name="20% - Accent4 7 2 7 3 2" xfId="23050"/>
    <cellStyle name="20% - Accent4 7 2 7 4" xfId="17607"/>
    <cellStyle name="20% - Accent4 7 2 8" xfId="5109"/>
    <cellStyle name="20% - Accent4 7 2 8 2" xfId="7773"/>
    <cellStyle name="20% - Accent4 7 2 8 2 2" xfId="14160"/>
    <cellStyle name="20% - Accent4 7 2 8 2 2 2" xfId="25274"/>
    <cellStyle name="20% - Accent4 7 2 8 2 3" xfId="19842"/>
    <cellStyle name="20% - Accent4 7 2 8 3" xfId="12332"/>
    <cellStyle name="20% - Accent4 7 2 8 3 2" xfId="23446"/>
    <cellStyle name="20% - Accent4 7 2 8 4" xfId="18078"/>
    <cellStyle name="20% - Accent4 7 2 9" xfId="5585"/>
    <cellStyle name="20% - Accent4 7 2 9 2" xfId="7774"/>
    <cellStyle name="20% - Accent4 7 2 9 2 2" xfId="14161"/>
    <cellStyle name="20% - Accent4 7 2 9 2 2 2" xfId="25275"/>
    <cellStyle name="20% - Accent4 7 2 9 2 3" xfId="19843"/>
    <cellStyle name="20% - Accent4 7 2 9 3" xfId="12541"/>
    <cellStyle name="20% - Accent4 7 2 9 3 2" xfId="23655"/>
    <cellStyle name="20% - Accent4 7 2 9 4" xfId="18310"/>
    <cellStyle name="20% - Accent4 7 3" xfId="963"/>
    <cellStyle name="20% - Accent4 7 3 2" xfId="7775"/>
    <cellStyle name="20% - Accent4 7 3 2 2" xfId="14162"/>
    <cellStyle name="20% - Accent4 7 3 2 2 2" xfId="25276"/>
    <cellStyle name="20% - Accent4 7 3 2 3" xfId="19844"/>
    <cellStyle name="20% - Accent4 7 3 3" xfId="10678"/>
    <cellStyle name="20% - Accent4 7 3 3 2" xfId="22079"/>
    <cellStyle name="20% - Accent4 7 3 4" xfId="16461"/>
    <cellStyle name="20% - Accent4 7 4" xfId="2095"/>
    <cellStyle name="20% - Accent4 7 4 2" xfId="7776"/>
    <cellStyle name="20% - Accent4 7 4 2 2" xfId="14163"/>
    <cellStyle name="20% - Accent4 7 4 2 2 2" xfId="25277"/>
    <cellStyle name="20% - Accent4 7 4 2 3" xfId="19845"/>
    <cellStyle name="20% - Accent4 7 4 3" xfId="11210"/>
    <cellStyle name="20% - Accent4 7 4 3 2" xfId="22367"/>
    <cellStyle name="20% - Accent4 7 4 4" xfId="16790"/>
    <cellStyle name="20% - Accent4 7 5" xfId="2551"/>
    <cellStyle name="20% - Accent4 7 5 2" xfId="7777"/>
    <cellStyle name="20% - Accent4 7 5 2 2" xfId="14164"/>
    <cellStyle name="20% - Accent4 7 5 2 2 2" xfId="25278"/>
    <cellStyle name="20% - Accent4 7 5 2 3" xfId="19846"/>
    <cellStyle name="20% - Accent4 7 5 3" xfId="11396"/>
    <cellStyle name="20% - Accent4 7 5 3 2" xfId="22516"/>
    <cellStyle name="20% - Accent4 7 5 4" xfId="16943"/>
    <cellStyle name="20% - Accent4 7 6" xfId="3011"/>
    <cellStyle name="20% - Accent4 7 6 2" xfId="7778"/>
    <cellStyle name="20% - Accent4 7 6 2 2" xfId="14165"/>
    <cellStyle name="20% - Accent4 7 6 2 2 2" xfId="25279"/>
    <cellStyle name="20% - Accent4 7 6 2 3" xfId="19847"/>
    <cellStyle name="20% - Accent4 7 6 3" xfId="11561"/>
    <cellStyle name="20% - Accent4 7 6 3 2" xfId="22675"/>
    <cellStyle name="20% - Accent4 7 6 4" xfId="17129"/>
    <cellStyle name="20% - Accent4 7 7" xfId="3370"/>
    <cellStyle name="20% - Accent4 7 7 2" xfId="7779"/>
    <cellStyle name="20% - Accent4 7 7 2 2" xfId="14166"/>
    <cellStyle name="20% - Accent4 7 7 2 2 2" xfId="25280"/>
    <cellStyle name="20% - Accent4 7 7 2 3" xfId="19848"/>
    <cellStyle name="20% - Accent4 7 7 3" xfId="11658"/>
    <cellStyle name="20% - Accent4 7 7 3 2" xfId="22772"/>
    <cellStyle name="20% - Accent4 7 7 4" xfId="17253"/>
    <cellStyle name="20% - Accent4 7 8" xfId="3777"/>
    <cellStyle name="20% - Accent4 7 8 2" xfId="7780"/>
    <cellStyle name="20% - Accent4 7 8 2 2" xfId="14167"/>
    <cellStyle name="20% - Accent4 7 8 2 2 2" xfId="25281"/>
    <cellStyle name="20% - Accent4 7 8 2 3" xfId="19849"/>
    <cellStyle name="20% - Accent4 7 8 3" xfId="11838"/>
    <cellStyle name="20% - Accent4 7 8 3 2" xfId="22952"/>
    <cellStyle name="20% - Accent4 7 8 4" xfId="17481"/>
    <cellStyle name="20% - Accent4 7 9" xfId="4289"/>
    <cellStyle name="20% - Accent4 7 9 2" xfId="7781"/>
    <cellStyle name="20% - Accent4 7 9 2 2" xfId="14168"/>
    <cellStyle name="20% - Accent4 7 9 2 2 2" xfId="25282"/>
    <cellStyle name="20% - Accent4 7 9 2 3" xfId="19850"/>
    <cellStyle name="20% - Accent4 7 9 3" xfId="12050"/>
    <cellStyle name="20% - Accent4 7 9 3 2" xfId="23164"/>
    <cellStyle name="20% - Accent4 7 9 4" xfId="17773"/>
    <cellStyle name="20% - Accent4 7_WAST 1112 040512 WG Submission" xfId="151"/>
    <cellStyle name="20% - Accent4 8" xfId="152"/>
    <cellStyle name="20% - Accent4 8 10" xfId="5284"/>
    <cellStyle name="20% - Accent4 8 10 2" xfId="7783"/>
    <cellStyle name="20% - Accent4 8 10 2 2" xfId="14170"/>
    <cellStyle name="20% - Accent4 8 10 2 2 2" xfId="25284"/>
    <cellStyle name="20% - Accent4 8 10 2 3" xfId="19852"/>
    <cellStyle name="20% - Accent4 8 10 3" xfId="12443"/>
    <cellStyle name="20% - Accent4 8 10 3 2" xfId="23557"/>
    <cellStyle name="20% - Accent4 8 10 4" xfId="18189"/>
    <cellStyle name="20% - Accent4 8 11" xfId="5749"/>
    <cellStyle name="20% - Accent4 8 11 2" xfId="7784"/>
    <cellStyle name="20% - Accent4 8 11 2 2" xfId="14171"/>
    <cellStyle name="20% - Accent4 8 11 2 2 2" xfId="25285"/>
    <cellStyle name="20% - Accent4 8 11 2 3" xfId="19853"/>
    <cellStyle name="20% - Accent4 8 11 3" xfId="12647"/>
    <cellStyle name="20% - Accent4 8 11 3 2" xfId="23761"/>
    <cellStyle name="20% - Accent4 8 11 4" xfId="18416"/>
    <cellStyle name="20% - Accent4 8 12" xfId="6375"/>
    <cellStyle name="20% - Accent4 8 12 2" xfId="7785"/>
    <cellStyle name="20% - Accent4 8 12 2 2" xfId="14172"/>
    <cellStyle name="20% - Accent4 8 12 2 2 2" xfId="25286"/>
    <cellStyle name="20% - Accent4 8 12 2 3" xfId="19854"/>
    <cellStyle name="20% - Accent4 8 12 3" xfId="13049"/>
    <cellStyle name="20% - Accent4 8 12 3 2" xfId="24163"/>
    <cellStyle name="20% - Accent4 8 12 4" xfId="18780"/>
    <cellStyle name="20% - Accent4 8 13" xfId="7782"/>
    <cellStyle name="20% - Accent4 8 13 2" xfId="14169"/>
    <cellStyle name="20% - Accent4 8 13 2 2" xfId="25283"/>
    <cellStyle name="20% - Accent4 8 13 3" xfId="19851"/>
    <cellStyle name="20% - Accent4 8 14" xfId="9906"/>
    <cellStyle name="20% - Accent4 8 14 2" xfId="16053"/>
    <cellStyle name="20% - Accent4 8 14 2 2" xfId="27167"/>
    <cellStyle name="20% - Accent4 8 14 3" xfId="21584"/>
    <cellStyle name="20% - Accent4 8 15" xfId="10028"/>
    <cellStyle name="20% - Accent4 8 15 2" xfId="21706"/>
    <cellStyle name="20% - Accent4 8 16" xfId="16218"/>
    <cellStyle name="20% - Accent4 8 2" xfId="964"/>
    <cellStyle name="20% - Accent4 8 2 10" xfId="16462"/>
    <cellStyle name="20% - Accent4 8 2 2" xfId="3915"/>
    <cellStyle name="20% - Accent4 8 2 2 2" xfId="7787"/>
    <cellStyle name="20% - Accent4 8 2 2 2 2" xfId="14174"/>
    <cellStyle name="20% - Accent4 8 2 2 2 2 2" xfId="25288"/>
    <cellStyle name="20% - Accent4 8 2 2 2 3" xfId="19856"/>
    <cellStyle name="20% - Accent4 8 2 2 3" xfId="10679"/>
    <cellStyle name="20% - Accent4 8 2 2 3 2" xfId="22080"/>
    <cellStyle name="20% - Accent4 8 2 2 4" xfId="17608"/>
    <cellStyle name="20% - Accent4 8 2 3" xfId="5110"/>
    <cellStyle name="20% - Accent4 8 2 3 2" xfId="7788"/>
    <cellStyle name="20% - Accent4 8 2 3 2 2" xfId="14175"/>
    <cellStyle name="20% - Accent4 8 2 3 2 2 2" xfId="25289"/>
    <cellStyle name="20% - Accent4 8 2 3 2 3" xfId="19857"/>
    <cellStyle name="20% - Accent4 8 2 3 3" xfId="12333"/>
    <cellStyle name="20% - Accent4 8 2 3 3 2" xfId="23447"/>
    <cellStyle name="20% - Accent4 8 2 3 4" xfId="18079"/>
    <cellStyle name="20% - Accent4 8 2 4" xfId="5586"/>
    <cellStyle name="20% - Accent4 8 2 4 2" xfId="7789"/>
    <cellStyle name="20% - Accent4 8 2 4 2 2" xfId="14176"/>
    <cellStyle name="20% - Accent4 8 2 4 2 2 2" xfId="25290"/>
    <cellStyle name="20% - Accent4 8 2 4 2 3" xfId="19858"/>
    <cellStyle name="20% - Accent4 8 2 4 3" xfId="12542"/>
    <cellStyle name="20% - Accent4 8 2 4 3 2" xfId="23656"/>
    <cellStyle name="20% - Accent4 8 2 4 4" xfId="18311"/>
    <cellStyle name="20% - Accent4 8 2 5" xfId="5940"/>
    <cellStyle name="20% - Accent4 8 2 5 2" xfId="7790"/>
    <cellStyle name="20% - Accent4 8 2 5 2 2" xfId="14177"/>
    <cellStyle name="20% - Accent4 8 2 5 2 2 2" xfId="25291"/>
    <cellStyle name="20% - Accent4 8 2 5 2 3" xfId="19859"/>
    <cellStyle name="20% - Accent4 8 2 5 3" xfId="12740"/>
    <cellStyle name="20% - Accent4 8 2 5 3 2" xfId="23854"/>
    <cellStyle name="20% - Accent4 8 2 5 4" xfId="18532"/>
    <cellStyle name="20% - Accent4 8 2 6" xfId="6226"/>
    <cellStyle name="20% - Accent4 8 2 6 2" xfId="7791"/>
    <cellStyle name="20% - Accent4 8 2 6 2 2" xfId="14178"/>
    <cellStyle name="20% - Accent4 8 2 6 2 2 2" xfId="25292"/>
    <cellStyle name="20% - Accent4 8 2 6 2 3" xfId="19860"/>
    <cellStyle name="20% - Accent4 8 2 6 3" xfId="12927"/>
    <cellStyle name="20% - Accent4 8 2 6 3 2" xfId="24041"/>
    <cellStyle name="20% - Accent4 8 2 6 4" xfId="18658"/>
    <cellStyle name="20% - Accent4 8 2 7" xfId="6834"/>
    <cellStyle name="20% - Accent4 8 2 7 2" xfId="7792"/>
    <cellStyle name="20% - Accent4 8 2 7 2 2" xfId="14179"/>
    <cellStyle name="20% - Accent4 8 2 7 2 2 2" xfId="25293"/>
    <cellStyle name="20% - Accent4 8 2 7 2 3" xfId="19861"/>
    <cellStyle name="20% - Accent4 8 2 7 3" xfId="13233"/>
    <cellStyle name="20% - Accent4 8 2 7 3 2" xfId="24347"/>
    <cellStyle name="20% - Accent4 8 2 7 4" xfId="18903"/>
    <cellStyle name="20% - Accent4 8 2 8" xfId="7786"/>
    <cellStyle name="20% - Accent4 8 2 8 2" xfId="14173"/>
    <cellStyle name="20% - Accent4 8 2 8 2 2" xfId="25287"/>
    <cellStyle name="20% - Accent4 8 2 8 3" xfId="19855"/>
    <cellStyle name="20% - Accent4 8 2 9" xfId="10203"/>
    <cellStyle name="20% - Accent4 8 2 9 2" xfId="21852"/>
    <cellStyle name="20% - Accent4 8 3" xfId="2096"/>
    <cellStyle name="20% - Accent4 8 3 2" xfId="7793"/>
    <cellStyle name="20% - Accent4 8 3 2 2" xfId="14180"/>
    <cellStyle name="20% - Accent4 8 3 2 2 2" xfId="25294"/>
    <cellStyle name="20% - Accent4 8 3 2 3" xfId="19862"/>
    <cellStyle name="20% - Accent4 8 3 3" xfId="11211"/>
    <cellStyle name="20% - Accent4 8 3 3 2" xfId="22368"/>
    <cellStyle name="20% - Accent4 8 3 4" xfId="16791"/>
    <cellStyle name="20% - Accent4 8 4" xfId="2550"/>
    <cellStyle name="20% - Accent4 8 4 2" xfId="7794"/>
    <cellStyle name="20% - Accent4 8 4 2 2" xfId="14181"/>
    <cellStyle name="20% - Accent4 8 4 2 2 2" xfId="25295"/>
    <cellStyle name="20% - Accent4 8 4 2 3" xfId="19863"/>
    <cellStyle name="20% - Accent4 8 4 3" xfId="11395"/>
    <cellStyle name="20% - Accent4 8 4 3 2" xfId="22515"/>
    <cellStyle name="20% - Accent4 8 4 4" xfId="16942"/>
    <cellStyle name="20% - Accent4 8 5" xfId="3010"/>
    <cellStyle name="20% - Accent4 8 5 2" xfId="7795"/>
    <cellStyle name="20% - Accent4 8 5 2 2" xfId="14182"/>
    <cellStyle name="20% - Accent4 8 5 2 2 2" xfId="25296"/>
    <cellStyle name="20% - Accent4 8 5 2 3" xfId="19864"/>
    <cellStyle name="20% - Accent4 8 5 3" xfId="11560"/>
    <cellStyle name="20% - Accent4 8 5 3 2" xfId="22674"/>
    <cellStyle name="20% - Accent4 8 5 4" xfId="17128"/>
    <cellStyle name="20% - Accent4 8 6" xfId="3369"/>
    <cellStyle name="20% - Accent4 8 6 2" xfId="7796"/>
    <cellStyle name="20% - Accent4 8 6 2 2" xfId="14183"/>
    <cellStyle name="20% - Accent4 8 6 2 2 2" xfId="25297"/>
    <cellStyle name="20% - Accent4 8 6 2 3" xfId="19865"/>
    <cellStyle name="20% - Accent4 8 6 3" xfId="11657"/>
    <cellStyle name="20% - Accent4 8 6 3 2" xfId="22771"/>
    <cellStyle name="20% - Accent4 8 6 4" xfId="17252"/>
    <cellStyle name="20% - Accent4 8 7" xfId="3778"/>
    <cellStyle name="20% - Accent4 8 7 2" xfId="7797"/>
    <cellStyle name="20% - Accent4 8 7 2 2" xfId="14184"/>
    <cellStyle name="20% - Accent4 8 7 2 2 2" xfId="25298"/>
    <cellStyle name="20% - Accent4 8 7 2 3" xfId="19866"/>
    <cellStyle name="20% - Accent4 8 7 3" xfId="11839"/>
    <cellStyle name="20% - Accent4 8 7 3 2" xfId="22953"/>
    <cellStyle name="20% - Accent4 8 7 4" xfId="17482"/>
    <cellStyle name="20% - Accent4 8 8" xfId="4290"/>
    <cellStyle name="20% - Accent4 8 8 2" xfId="7798"/>
    <cellStyle name="20% - Accent4 8 8 2 2" xfId="14185"/>
    <cellStyle name="20% - Accent4 8 8 2 2 2" xfId="25299"/>
    <cellStyle name="20% - Accent4 8 8 2 3" xfId="19867"/>
    <cellStyle name="20% - Accent4 8 8 3" xfId="12051"/>
    <cellStyle name="20% - Accent4 8 8 3 2" xfId="23165"/>
    <cellStyle name="20% - Accent4 8 8 4" xfId="17774"/>
    <cellStyle name="20% - Accent4 8 9" xfId="4727"/>
    <cellStyle name="20% - Accent4 8 9 2" xfId="7799"/>
    <cellStyle name="20% - Accent4 8 9 2 2" xfId="14186"/>
    <cellStyle name="20% - Accent4 8 9 2 2 2" xfId="25300"/>
    <cellStyle name="20% - Accent4 8 9 2 3" xfId="19868"/>
    <cellStyle name="20% - Accent4 8 9 3" xfId="12197"/>
    <cellStyle name="20% - Accent4 8 9 3 2" xfId="23311"/>
    <cellStyle name="20% - Accent4 8 9 4" xfId="17920"/>
    <cellStyle name="20% - Accent4 9" xfId="153"/>
    <cellStyle name="20% - Accent4 9 10" xfId="5283"/>
    <cellStyle name="20% - Accent4 9 10 2" xfId="7801"/>
    <cellStyle name="20% - Accent4 9 10 2 2" xfId="14188"/>
    <cellStyle name="20% - Accent4 9 10 2 2 2" xfId="25302"/>
    <cellStyle name="20% - Accent4 9 10 2 3" xfId="19870"/>
    <cellStyle name="20% - Accent4 9 10 3" xfId="12442"/>
    <cellStyle name="20% - Accent4 9 10 3 2" xfId="23556"/>
    <cellStyle name="20% - Accent4 9 10 4" xfId="18188"/>
    <cellStyle name="20% - Accent4 9 11" xfId="5748"/>
    <cellStyle name="20% - Accent4 9 11 2" xfId="7802"/>
    <cellStyle name="20% - Accent4 9 11 2 2" xfId="14189"/>
    <cellStyle name="20% - Accent4 9 11 2 2 2" xfId="25303"/>
    <cellStyle name="20% - Accent4 9 11 2 3" xfId="19871"/>
    <cellStyle name="20% - Accent4 9 11 3" xfId="12646"/>
    <cellStyle name="20% - Accent4 9 11 3 2" xfId="23760"/>
    <cellStyle name="20% - Accent4 9 11 4" xfId="18415"/>
    <cellStyle name="20% - Accent4 9 12" xfId="6376"/>
    <cellStyle name="20% - Accent4 9 12 2" xfId="7803"/>
    <cellStyle name="20% - Accent4 9 12 2 2" xfId="14190"/>
    <cellStyle name="20% - Accent4 9 12 2 2 2" xfId="25304"/>
    <cellStyle name="20% - Accent4 9 12 2 3" xfId="19872"/>
    <cellStyle name="20% - Accent4 9 12 3" xfId="13050"/>
    <cellStyle name="20% - Accent4 9 12 3 2" xfId="24164"/>
    <cellStyle name="20% - Accent4 9 12 4" xfId="18781"/>
    <cellStyle name="20% - Accent4 9 13" xfId="7800"/>
    <cellStyle name="20% - Accent4 9 13 2" xfId="14187"/>
    <cellStyle name="20% - Accent4 9 13 2 2" xfId="25301"/>
    <cellStyle name="20% - Accent4 9 13 3" xfId="19869"/>
    <cellStyle name="20% - Accent4 9 14" xfId="9907"/>
    <cellStyle name="20% - Accent4 9 14 2" xfId="16054"/>
    <cellStyle name="20% - Accent4 9 14 2 2" xfId="27168"/>
    <cellStyle name="20% - Accent4 9 14 3" xfId="21585"/>
    <cellStyle name="20% - Accent4 9 15" xfId="10029"/>
    <cellStyle name="20% - Accent4 9 15 2" xfId="21707"/>
    <cellStyle name="20% - Accent4 9 16" xfId="16219"/>
    <cellStyle name="20% - Accent4 9 2" xfId="965"/>
    <cellStyle name="20% - Accent4 9 2 10" xfId="16463"/>
    <cellStyle name="20% - Accent4 9 2 2" xfId="3916"/>
    <cellStyle name="20% - Accent4 9 2 2 2" xfId="7805"/>
    <cellStyle name="20% - Accent4 9 2 2 2 2" xfId="14192"/>
    <cellStyle name="20% - Accent4 9 2 2 2 2 2" xfId="25306"/>
    <cellStyle name="20% - Accent4 9 2 2 2 3" xfId="19874"/>
    <cellStyle name="20% - Accent4 9 2 2 3" xfId="10680"/>
    <cellStyle name="20% - Accent4 9 2 2 3 2" xfId="22081"/>
    <cellStyle name="20% - Accent4 9 2 2 4" xfId="17609"/>
    <cellStyle name="20% - Accent4 9 2 3" xfId="5111"/>
    <cellStyle name="20% - Accent4 9 2 3 2" xfId="7806"/>
    <cellStyle name="20% - Accent4 9 2 3 2 2" xfId="14193"/>
    <cellStyle name="20% - Accent4 9 2 3 2 2 2" xfId="25307"/>
    <cellStyle name="20% - Accent4 9 2 3 2 3" xfId="19875"/>
    <cellStyle name="20% - Accent4 9 2 3 3" xfId="12334"/>
    <cellStyle name="20% - Accent4 9 2 3 3 2" xfId="23448"/>
    <cellStyle name="20% - Accent4 9 2 3 4" xfId="18080"/>
    <cellStyle name="20% - Accent4 9 2 4" xfId="5587"/>
    <cellStyle name="20% - Accent4 9 2 4 2" xfId="7807"/>
    <cellStyle name="20% - Accent4 9 2 4 2 2" xfId="14194"/>
    <cellStyle name="20% - Accent4 9 2 4 2 2 2" xfId="25308"/>
    <cellStyle name="20% - Accent4 9 2 4 2 3" xfId="19876"/>
    <cellStyle name="20% - Accent4 9 2 4 3" xfId="12543"/>
    <cellStyle name="20% - Accent4 9 2 4 3 2" xfId="23657"/>
    <cellStyle name="20% - Accent4 9 2 4 4" xfId="18312"/>
    <cellStyle name="20% - Accent4 9 2 5" xfId="5941"/>
    <cellStyle name="20% - Accent4 9 2 5 2" xfId="7808"/>
    <cellStyle name="20% - Accent4 9 2 5 2 2" xfId="14195"/>
    <cellStyle name="20% - Accent4 9 2 5 2 2 2" xfId="25309"/>
    <cellStyle name="20% - Accent4 9 2 5 2 3" xfId="19877"/>
    <cellStyle name="20% - Accent4 9 2 5 3" xfId="12741"/>
    <cellStyle name="20% - Accent4 9 2 5 3 2" xfId="23855"/>
    <cellStyle name="20% - Accent4 9 2 5 4" xfId="18533"/>
    <cellStyle name="20% - Accent4 9 2 6" xfId="6227"/>
    <cellStyle name="20% - Accent4 9 2 6 2" xfId="7809"/>
    <cellStyle name="20% - Accent4 9 2 6 2 2" xfId="14196"/>
    <cellStyle name="20% - Accent4 9 2 6 2 2 2" xfId="25310"/>
    <cellStyle name="20% - Accent4 9 2 6 2 3" xfId="19878"/>
    <cellStyle name="20% - Accent4 9 2 6 3" xfId="12928"/>
    <cellStyle name="20% - Accent4 9 2 6 3 2" xfId="24042"/>
    <cellStyle name="20% - Accent4 9 2 6 4" xfId="18659"/>
    <cellStyle name="20% - Accent4 9 2 7" xfId="6835"/>
    <cellStyle name="20% - Accent4 9 2 7 2" xfId="7810"/>
    <cellStyle name="20% - Accent4 9 2 7 2 2" xfId="14197"/>
    <cellStyle name="20% - Accent4 9 2 7 2 2 2" xfId="25311"/>
    <cellStyle name="20% - Accent4 9 2 7 2 3" xfId="19879"/>
    <cellStyle name="20% - Accent4 9 2 7 3" xfId="13234"/>
    <cellStyle name="20% - Accent4 9 2 7 3 2" xfId="24348"/>
    <cellStyle name="20% - Accent4 9 2 7 4" xfId="18904"/>
    <cellStyle name="20% - Accent4 9 2 8" xfId="7804"/>
    <cellStyle name="20% - Accent4 9 2 8 2" xfId="14191"/>
    <cellStyle name="20% - Accent4 9 2 8 2 2" xfId="25305"/>
    <cellStyle name="20% - Accent4 9 2 8 3" xfId="19873"/>
    <cellStyle name="20% - Accent4 9 2 9" xfId="10204"/>
    <cellStyle name="20% - Accent4 9 2 9 2" xfId="21853"/>
    <cellStyle name="20% - Accent4 9 3" xfId="2097"/>
    <cellStyle name="20% - Accent4 9 3 2" xfId="7811"/>
    <cellStyle name="20% - Accent4 9 3 2 2" xfId="14198"/>
    <cellStyle name="20% - Accent4 9 3 2 2 2" xfId="25312"/>
    <cellStyle name="20% - Accent4 9 3 2 3" xfId="19880"/>
    <cellStyle name="20% - Accent4 9 3 3" xfId="11212"/>
    <cellStyle name="20% - Accent4 9 3 3 2" xfId="22369"/>
    <cellStyle name="20% - Accent4 9 3 4" xfId="16792"/>
    <cellStyle name="20% - Accent4 9 4" xfId="2549"/>
    <cellStyle name="20% - Accent4 9 4 2" xfId="7812"/>
    <cellStyle name="20% - Accent4 9 4 2 2" xfId="14199"/>
    <cellStyle name="20% - Accent4 9 4 2 2 2" xfId="25313"/>
    <cellStyle name="20% - Accent4 9 4 2 3" xfId="19881"/>
    <cellStyle name="20% - Accent4 9 4 3" xfId="11394"/>
    <cellStyle name="20% - Accent4 9 4 3 2" xfId="22514"/>
    <cellStyle name="20% - Accent4 9 4 4" xfId="16941"/>
    <cellStyle name="20% - Accent4 9 5" xfId="3009"/>
    <cellStyle name="20% - Accent4 9 5 2" xfId="7813"/>
    <cellStyle name="20% - Accent4 9 5 2 2" xfId="14200"/>
    <cellStyle name="20% - Accent4 9 5 2 2 2" xfId="25314"/>
    <cellStyle name="20% - Accent4 9 5 2 3" xfId="19882"/>
    <cellStyle name="20% - Accent4 9 5 3" xfId="11559"/>
    <cellStyle name="20% - Accent4 9 5 3 2" xfId="22673"/>
    <cellStyle name="20% - Accent4 9 5 4" xfId="17127"/>
    <cellStyle name="20% - Accent4 9 6" xfId="3368"/>
    <cellStyle name="20% - Accent4 9 6 2" xfId="7814"/>
    <cellStyle name="20% - Accent4 9 6 2 2" xfId="14201"/>
    <cellStyle name="20% - Accent4 9 6 2 2 2" xfId="25315"/>
    <cellStyle name="20% - Accent4 9 6 2 3" xfId="19883"/>
    <cellStyle name="20% - Accent4 9 6 3" xfId="11656"/>
    <cellStyle name="20% - Accent4 9 6 3 2" xfId="22770"/>
    <cellStyle name="20% - Accent4 9 6 4" xfId="17251"/>
    <cellStyle name="20% - Accent4 9 7" xfId="3779"/>
    <cellStyle name="20% - Accent4 9 7 2" xfId="7815"/>
    <cellStyle name="20% - Accent4 9 7 2 2" xfId="14202"/>
    <cellStyle name="20% - Accent4 9 7 2 2 2" xfId="25316"/>
    <cellStyle name="20% - Accent4 9 7 2 3" xfId="19884"/>
    <cellStyle name="20% - Accent4 9 7 3" xfId="11840"/>
    <cellStyle name="20% - Accent4 9 7 3 2" xfId="22954"/>
    <cellStyle name="20% - Accent4 9 7 4" xfId="17483"/>
    <cellStyle name="20% - Accent4 9 8" xfId="4291"/>
    <cellStyle name="20% - Accent4 9 8 2" xfId="7816"/>
    <cellStyle name="20% - Accent4 9 8 2 2" xfId="14203"/>
    <cellStyle name="20% - Accent4 9 8 2 2 2" xfId="25317"/>
    <cellStyle name="20% - Accent4 9 8 2 3" xfId="19885"/>
    <cellStyle name="20% - Accent4 9 8 3" xfId="12052"/>
    <cellStyle name="20% - Accent4 9 8 3 2" xfId="23166"/>
    <cellStyle name="20% - Accent4 9 8 4" xfId="17775"/>
    <cellStyle name="20% - Accent4 9 9" xfId="4726"/>
    <cellStyle name="20% - Accent4 9 9 2" xfId="7817"/>
    <cellStyle name="20% - Accent4 9 9 2 2" xfId="14204"/>
    <cellStyle name="20% - Accent4 9 9 2 2 2" xfId="25318"/>
    <cellStyle name="20% - Accent4 9 9 2 3" xfId="19886"/>
    <cellStyle name="20% - Accent4 9 9 3" xfId="12196"/>
    <cellStyle name="20% - Accent4 9 9 3 2" xfId="23310"/>
    <cellStyle name="20% - Accent4 9 9 4" xfId="17919"/>
    <cellStyle name="20% - Accent5 10" xfId="154"/>
    <cellStyle name="20% - Accent5 10 2" xfId="7818"/>
    <cellStyle name="20% - Accent5 10 2 2" xfId="14205"/>
    <cellStyle name="20% - Accent5 10 2 2 2" xfId="25319"/>
    <cellStyle name="20% - Accent5 10 2 3" xfId="19887"/>
    <cellStyle name="20% - Accent5 10 3" xfId="10205"/>
    <cellStyle name="20% - Accent5 10 3 2" xfId="21854"/>
    <cellStyle name="20% - Accent5 10 4" xfId="16220"/>
    <cellStyle name="20% - Accent5 11" xfId="155"/>
    <cellStyle name="20% - Accent5 11 2" xfId="7819"/>
    <cellStyle name="20% - Accent5 11 2 2" xfId="14206"/>
    <cellStyle name="20% - Accent5 11 2 2 2" xfId="25320"/>
    <cellStyle name="20% - Accent5 11 2 3" xfId="19888"/>
    <cellStyle name="20% - Accent5 11 3" xfId="10206"/>
    <cellStyle name="20% - Accent5 11 3 2" xfId="21855"/>
    <cellStyle name="20% - Accent5 11 4" xfId="16221"/>
    <cellStyle name="20% - Accent5 12" xfId="156"/>
    <cellStyle name="20% - Accent5 12 2" xfId="7820"/>
    <cellStyle name="20% - Accent5 12 2 2" xfId="14207"/>
    <cellStyle name="20% - Accent5 12 2 2 2" xfId="25321"/>
    <cellStyle name="20% - Accent5 12 2 3" xfId="19889"/>
    <cellStyle name="20% - Accent5 12 3" xfId="10207"/>
    <cellStyle name="20% - Accent5 12 3 2" xfId="21856"/>
    <cellStyle name="20% - Accent5 12 4" xfId="16222"/>
    <cellStyle name="20% - Accent5 13" xfId="157"/>
    <cellStyle name="20% - Accent5 13 2" xfId="7821"/>
    <cellStyle name="20% - Accent5 13 2 2" xfId="14208"/>
    <cellStyle name="20% - Accent5 13 2 2 2" xfId="25322"/>
    <cellStyle name="20% - Accent5 13 2 3" xfId="19890"/>
    <cellStyle name="20% - Accent5 13 3" xfId="10208"/>
    <cellStyle name="20% - Accent5 13 3 2" xfId="21857"/>
    <cellStyle name="20% - Accent5 13 4" xfId="16223"/>
    <cellStyle name="20% - Accent5 14" xfId="158"/>
    <cellStyle name="20% - Accent5 14 2" xfId="7822"/>
    <cellStyle name="20% - Accent5 14 2 2" xfId="14209"/>
    <cellStyle name="20% - Accent5 14 2 2 2" xfId="25323"/>
    <cellStyle name="20% - Accent5 14 2 3" xfId="19891"/>
    <cellStyle name="20% - Accent5 14 3" xfId="10209"/>
    <cellStyle name="20% - Accent5 14 3 2" xfId="21858"/>
    <cellStyle name="20% - Accent5 14 4" xfId="16224"/>
    <cellStyle name="20% - Accent5 15" xfId="159"/>
    <cellStyle name="20% - Accent5 15 2" xfId="7823"/>
    <cellStyle name="20% - Accent5 15 2 2" xfId="14210"/>
    <cellStyle name="20% - Accent5 15 2 2 2" xfId="25324"/>
    <cellStyle name="20% - Accent5 15 2 3" xfId="19892"/>
    <cellStyle name="20% - Accent5 15 3" xfId="10210"/>
    <cellStyle name="20% - Accent5 15 3 2" xfId="21859"/>
    <cellStyle name="20% - Accent5 15 4" xfId="16225"/>
    <cellStyle name="20% - Accent5 16" xfId="3729"/>
    <cellStyle name="20% - Accent5 2" xfId="160"/>
    <cellStyle name="20% - Accent5 2 10" xfId="3366"/>
    <cellStyle name="20% - Accent5 2 11" xfId="4293"/>
    <cellStyle name="20% - Accent5 2 12" xfId="4724"/>
    <cellStyle name="20% - Accent5 2 13" xfId="5281"/>
    <cellStyle name="20% - Accent5 2 14" xfId="5746"/>
    <cellStyle name="20% - Accent5 2 15" xfId="6378"/>
    <cellStyle name="20% - Accent5 2 16" xfId="7824"/>
    <cellStyle name="20% - Accent5 2 16 2" xfId="14211"/>
    <cellStyle name="20% - Accent5 2 16 2 2" xfId="25325"/>
    <cellStyle name="20% - Accent5 2 16 3" xfId="19893"/>
    <cellStyle name="20% - Accent5 2 17" xfId="16226"/>
    <cellStyle name="20% - Accent5 2 18" xfId="29870"/>
    <cellStyle name="20% - Accent5 2 2" xfId="161"/>
    <cellStyle name="20% - Accent5 2 2 2" xfId="7825"/>
    <cellStyle name="20% - Accent5 2 2 2 2" xfId="14212"/>
    <cellStyle name="20% - Accent5 2 2 2 2 2" xfId="25326"/>
    <cellStyle name="20% - Accent5 2 2 2 3" xfId="19894"/>
    <cellStyle name="20% - Accent5 2 2 3" xfId="10211"/>
    <cellStyle name="20% - Accent5 2 2 3 2" xfId="21860"/>
    <cellStyle name="20% - Accent5 2 2 4" xfId="16227"/>
    <cellStyle name="20% - Accent5 2 3" xfId="162"/>
    <cellStyle name="20% - Accent5 2 3 2" xfId="7826"/>
    <cellStyle name="20% - Accent5 2 3 2 2" xfId="14213"/>
    <cellStyle name="20% - Accent5 2 3 2 2 2" xfId="25327"/>
    <cellStyle name="20% - Accent5 2 3 2 3" xfId="19895"/>
    <cellStyle name="20% - Accent5 2 3 3" xfId="10212"/>
    <cellStyle name="20% - Accent5 2 3 3 2" xfId="21861"/>
    <cellStyle name="20% - Accent5 2 3 4" xfId="16228"/>
    <cellStyle name="20% - Accent5 2 4" xfId="163"/>
    <cellStyle name="20% - Accent5 2 4 2" xfId="7827"/>
    <cellStyle name="20% - Accent5 2 4 2 2" xfId="14214"/>
    <cellStyle name="20% - Accent5 2 4 2 2 2" xfId="25328"/>
    <cellStyle name="20% - Accent5 2 4 2 3" xfId="19896"/>
    <cellStyle name="20% - Accent5 2 4 3" xfId="10213"/>
    <cellStyle name="20% - Accent5 2 4 3 2" xfId="21862"/>
    <cellStyle name="20% - Accent5 2 4 4" xfId="16229"/>
    <cellStyle name="20% - Accent5 2 5" xfId="164"/>
    <cellStyle name="20% - Accent5 2 5 2" xfId="7828"/>
    <cellStyle name="20% - Accent5 2 5 2 2" xfId="14215"/>
    <cellStyle name="20% - Accent5 2 5 2 2 2" xfId="25329"/>
    <cellStyle name="20% - Accent5 2 5 2 3" xfId="19897"/>
    <cellStyle name="20% - Accent5 2 5 3" xfId="10214"/>
    <cellStyle name="20% - Accent5 2 5 3 2" xfId="21863"/>
    <cellStyle name="20% - Accent5 2 5 4" xfId="16230"/>
    <cellStyle name="20% - Accent5 2 6" xfId="967"/>
    <cellStyle name="20% - Accent5 2 7" xfId="2099"/>
    <cellStyle name="20% - Accent5 2 8" xfId="2547"/>
    <cellStyle name="20% - Accent5 2 9" xfId="3007"/>
    <cellStyle name="20% - Accent5 2_WAST 1112 040512 WG Submission" xfId="165"/>
    <cellStyle name="20% - Accent5 3" xfId="166"/>
    <cellStyle name="20% - Accent5 3 10" xfId="5280"/>
    <cellStyle name="20% - Accent5 3 11" xfId="5745"/>
    <cellStyle name="20% - Accent5 3 12" xfId="6379"/>
    <cellStyle name="20% - Accent5 3 2" xfId="167"/>
    <cellStyle name="20% - Accent5 3 2 2" xfId="7829"/>
    <cellStyle name="20% - Accent5 3 2 2 2" xfId="10216"/>
    <cellStyle name="20% - Accent5 3 2 2 2 2" xfId="21864"/>
    <cellStyle name="20% - Accent5 3 2 2 3" xfId="19898"/>
    <cellStyle name="20% - Accent5 3 2 3" xfId="10215"/>
    <cellStyle name="20% - Accent5 3 2 4" xfId="16231"/>
    <cellStyle name="20% - Accent5 3 3" xfId="968"/>
    <cellStyle name="20% - Accent5 3 4" xfId="2100"/>
    <cellStyle name="20% - Accent5 3 5" xfId="2546"/>
    <cellStyle name="20% - Accent5 3 6" xfId="689"/>
    <cellStyle name="20% - Accent5 3 7" xfId="2840"/>
    <cellStyle name="20% - Accent5 3 8" xfId="4294"/>
    <cellStyle name="20% - Accent5 3 9" xfId="4723"/>
    <cellStyle name="20% - Accent5 3_WAST 1112 040512 WG Submission" xfId="168"/>
    <cellStyle name="20% - Accent5 4" xfId="169"/>
    <cellStyle name="20% - Accent5 4 10" xfId="5282"/>
    <cellStyle name="20% - Accent5 4 11" xfId="5747"/>
    <cellStyle name="20% - Accent5 4 12" xfId="6377"/>
    <cellStyle name="20% - Accent5 4 2" xfId="170"/>
    <cellStyle name="20% - Accent5 4 2 2" xfId="7830"/>
    <cellStyle name="20% - Accent5 4 2 2 2" xfId="10218"/>
    <cellStyle name="20% - Accent5 4 2 2 2 2" xfId="21865"/>
    <cellStyle name="20% - Accent5 4 2 2 3" xfId="19899"/>
    <cellStyle name="20% - Accent5 4 2 3" xfId="10217"/>
    <cellStyle name="20% - Accent5 4 2 4" xfId="16232"/>
    <cellStyle name="20% - Accent5 4 3" xfId="966"/>
    <cellStyle name="20% - Accent5 4 4" xfId="2098"/>
    <cellStyle name="20% - Accent5 4 5" xfId="2548"/>
    <cellStyle name="20% - Accent5 4 6" xfId="3008"/>
    <cellStyle name="20% - Accent5 4 7" xfId="3367"/>
    <cellStyle name="20% - Accent5 4 8" xfId="4292"/>
    <cellStyle name="20% - Accent5 4 9" xfId="4725"/>
    <cellStyle name="20% - Accent5 4_WAST 1112 040512 WG Submission" xfId="171"/>
    <cellStyle name="20% - Accent5 5" xfId="172"/>
    <cellStyle name="20% - Accent5 5 2" xfId="173"/>
    <cellStyle name="20% - Accent5 5 2 2" xfId="7831"/>
    <cellStyle name="20% - Accent5 5 2 2 2" xfId="14216"/>
    <cellStyle name="20% - Accent5 5 2 2 2 2" xfId="25330"/>
    <cellStyle name="20% - Accent5 5 2 2 3" xfId="19900"/>
    <cellStyle name="20% - Accent5 5 2 3" xfId="10219"/>
    <cellStyle name="20% - Accent5 5 2 3 2" xfId="21866"/>
    <cellStyle name="20% - Accent5 5 2 4" xfId="16233"/>
    <cellStyle name="20% - Accent5 5_WAST 1112 040512 WG Submission" xfId="174"/>
    <cellStyle name="20% - Accent5 6" xfId="175"/>
    <cellStyle name="20% - Accent5 6 2" xfId="176"/>
    <cellStyle name="20% - Accent5 6 2 2" xfId="7832"/>
    <cellStyle name="20% - Accent5 6 2 2 2" xfId="14217"/>
    <cellStyle name="20% - Accent5 6 2 2 2 2" xfId="25331"/>
    <cellStyle name="20% - Accent5 6 2 2 3" xfId="19901"/>
    <cellStyle name="20% - Accent5 6 2 3" xfId="10220"/>
    <cellStyle name="20% - Accent5 6 2 3 2" xfId="21867"/>
    <cellStyle name="20% - Accent5 6 2 4" xfId="16234"/>
    <cellStyle name="20% - Accent5 6_WAST 1112 040512 WG Submission" xfId="177"/>
    <cellStyle name="20% - Accent5 7" xfId="178"/>
    <cellStyle name="20% - Accent5 7 2" xfId="179"/>
    <cellStyle name="20% - Accent5 7 2 2" xfId="7834"/>
    <cellStyle name="20% - Accent5 7 2 2 2" xfId="14219"/>
    <cellStyle name="20% - Accent5 7 2 2 2 2" xfId="25333"/>
    <cellStyle name="20% - Accent5 7 2 2 3" xfId="19903"/>
    <cellStyle name="20% - Accent5 7 2 3" xfId="10222"/>
    <cellStyle name="20% - Accent5 7 2 3 2" xfId="21869"/>
    <cellStyle name="20% - Accent5 7 2 4" xfId="16236"/>
    <cellStyle name="20% - Accent5 7 3" xfId="7833"/>
    <cellStyle name="20% - Accent5 7 3 2" xfId="14218"/>
    <cellStyle name="20% - Accent5 7 3 2 2" xfId="25332"/>
    <cellStyle name="20% - Accent5 7 3 3" xfId="19902"/>
    <cellStyle name="20% - Accent5 7 4" xfId="10221"/>
    <cellStyle name="20% - Accent5 7 4 2" xfId="21868"/>
    <cellStyle name="20% - Accent5 7 5" xfId="16235"/>
    <cellStyle name="20% - Accent5 7_WAST 1112 040512 WG Submission" xfId="180"/>
    <cellStyle name="20% - Accent5 8" xfId="181"/>
    <cellStyle name="20% - Accent5 8 2" xfId="7835"/>
    <cellStyle name="20% - Accent5 8 2 2" xfId="14220"/>
    <cellStyle name="20% - Accent5 8 2 2 2" xfId="25334"/>
    <cellStyle name="20% - Accent5 8 2 3" xfId="19904"/>
    <cellStyle name="20% - Accent5 8 3" xfId="10223"/>
    <cellStyle name="20% - Accent5 8 3 2" xfId="21870"/>
    <cellStyle name="20% - Accent5 8 4" xfId="16237"/>
    <cellStyle name="20% - Accent5 9" xfId="182"/>
    <cellStyle name="20% - Accent5 9 2" xfId="7836"/>
    <cellStyle name="20% - Accent5 9 2 2" xfId="14221"/>
    <cellStyle name="20% - Accent5 9 2 2 2" xfId="25335"/>
    <cellStyle name="20% - Accent5 9 2 3" xfId="19905"/>
    <cellStyle name="20% - Accent5 9 3" xfId="10224"/>
    <cellStyle name="20% - Accent5 9 3 2" xfId="21871"/>
    <cellStyle name="20% - Accent5 9 4" xfId="16238"/>
    <cellStyle name="20% - Accent6 10" xfId="183"/>
    <cellStyle name="20% - Accent6 10 10" xfId="5278"/>
    <cellStyle name="20% - Accent6 10 10 2" xfId="7838"/>
    <cellStyle name="20% - Accent6 10 10 2 2" xfId="14223"/>
    <cellStyle name="20% - Accent6 10 10 2 2 2" xfId="25337"/>
    <cellStyle name="20% - Accent6 10 10 2 3" xfId="19907"/>
    <cellStyle name="20% - Accent6 10 10 3" xfId="12441"/>
    <cellStyle name="20% - Accent6 10 10 3 2" xfId="23555"/>
    <cellStyle name="20% - Accent6 10 10 4" xfId="18187"/>
    <cellStyle name="20% - Accent6 10 11" xfId="5743"/>
    <cellStyle name="20% - Accent6 10 11 2" xfId="7839"/>
    <cellStyle name="20% - Accent6 10 11 2 2" xfId="14224"/>
    <cellStyle name="20% - Accent6 10 11 2 2 2" xfId="25338"/>
    <cellStyle name="20% - Accent6 10 11 2 3" xfId="19908"/>
    <cellStyle name="20% - Accent6 10 11 3" xfId="12645"/>
    <cellStyle name="20% - Accent6 10 11 3 2" xfId="23759"/>
    <cellStyle name="20% - Accent6 10 11 4" xfId="18414"/>
    <cellStyle name="20% - Accent6 10 12" xfId="6381"/>
    <cellStyle name="20% - Accent6 10 12 2" xfId="7840"/>
    <cellStyle name="20% - Accent6 10 12 2 2" xfId="14225"/>
    <cellStyle name="20% - Accent6 10 12 2 2 2" xfId="25339"/>
    <cellStyle name="20% - Accent6 10 12 2 3" xfId="19909"/>
    <cellStyle name="20% - Accent6 10 12 3" xfId="13051"/>
    <cellStyle name="20% - Accent6 10 12 3 2" xfId="24165"/>
    <cellStyle name="20% - Accent6 10 12 4" xfId="18782"/>
    <cellStyle name="20% - Accent6 10 13" xfId="7837"/>
    <cellStyle name="20% - Accent6 10 13 2" xfId="14222"/>
    <cellStyle name="20% - Accent6 10 13 2 2" xfId="25336"/>
    <cellStyle name="20% - Accent6 10 13 3" xfId="19906"/>
    <cellStyle name="20% - Accent6 10 14" xfId="9908"/>
    <cellStyle name="20% - Accent6 10 14 2" xfId="16055"/>
    <cellStyle name="20% - Accent6 10 14 2 2" xfId="27169"/>
    <cellStyle name="20% - Accent6 10 14 3" xfId="21586"/>
    <cellStyle name="20% - Accent6 10 15" xfId="10030"/>
    <cellStyle name="20% - Accent6 10 15 2" xfId="21708"/>
    <cellStyle name="20% - Accent6 10 16" xfId="16239"/>
    <cellStyle name="20% - Accent6 10 2" xfId="970"/>
    <cellStyle name="20% - Accent6 10 2 10" xfId="16464"/>
    <cellStyle name="20% - Accent6 10 2 2" xfId="3917"/>
    <cellStyle name="20% - Accent6 10 2 2 2" xfId="7842"/>
    <cellStyle name="20% - Accent6 10 2 2 2 2" xfId="14227"/>
    <cellStyle name="20% - Accent6 10 2 2 2 2 2" xfId="25341"/>
    <cellStyle name="20% - Accent6 10 2 2 2 3" xfId="19911"/>
    <cellStyle name="20% - Accent6 10 2 2 3" xfId="10682"/>
    <cellStyle name="20% - Accent6 10 2 2 3 2" xfId="22082"/>
    <cellStyle name="20% - Accent6 10 2 2 4" xfId="17610"/>
    <cellStyle name="20% - Accent6 10 2 3" xfId="5112"/>
    <cellStyle name="20% - Accent6 10 2 3 2" xfId="7843"/>
    <cellStyle name="20% - Accent6 10 2 3 2 2" xfId="14228"/>
    <cellStyle name="20% - Accent6 10 2 3 2 2 2" xfId="25342"/>
    <cellStyle name="20% - Accent6 10 2 3 2 3" xfId="19912"/>
    <cellStyle name="20% - Accent6 10 2 3 3" xfId="12335"/>
    <cellStyle name="20% - Accent6 10 2 3 3 2" xfId="23449"/>
    <cellStyle name="20% - Accent6 10 2 3 4" xfId="18081"/>
    <cellStyle name="20% - Accent6 10 2 4" xfId="5588"/>
    <cellStyle name="20% - Accent6 10 2 4 2" xfId="7844"/>
    <cellStyle name="20% - Accent6 10 2 4 2 2" xfId="14229"/>
    <cellStyle name="20% - Accent6 10 2 4 2 2 2" xfId="25343"/>
    <cellStyle name="20% - Accent6 10 2 4 2 3" xfId="19913"/>
    <cellStyle name="20% - Accent6 10 2 4 3" xfId="12544"/>
    <cellStyle name="20% - Accent6 10 2 4 3 2" xfId="23658"/>
    <cellStyle name="20% - Accent6 10 2 4 4" xfId="18313"/>
    <cellStyle name="20% - Accent6 10 2 5" xfId="5942"/>
    <cellStyle name="20% - Accent6 10 2 5 2" xfId="7845"/>
    <cellStyle name="20% - Accent6 10 2 5 2 2" xfId="14230"/>
    <cellStyle name="20% - Accent6 10 2 5 2 2 2" xfId="25344"/>
    <cellStyle name="20% - Accent6 10 2 5 2 3" xfId="19914"/>
    <cellStyle name="20% - Accent6 10 2 5 3" xfId="12742"/>
    <cellStyle name="20% - Accent6 10 2 5 3 2" xfId="23856"/>
    <cellStyle name="20% - Accent6 10 2 5 4" xfId="18534"/>
    <cellStyle name="20% - Accent6 10 2 6" xfId="6228"/>
    <cellStyle name="20% - Accent6 10 2 6 2" xfId="7846"/>
    <cellStyle name="20% - Accent6 10 2 6 2 2" xfId="14231"/>
    <cellStyle name="20% - Accent6 10 2 6 2 2 2" xfId="25345"/>
    <cellStyle name="20% - Accent6 10 2 6 2 3" xfId="19915"/>
    <cellStyle name="20% - Accent6 10 2 6 3" xfId="12929"/>
    <cellStyle name="20% - Accent6 10 2 6 3 2" xfId="24043"/>
    <cellStyle name="20% - Accent6 10 2 6 4" xfId="18660"/>
    <cellStyle name="20% - Accent6 10 2 7" xfId="6836"/>
    <cellStyle name="20% - Accent6 10 2 7 2" xfId="7847"/>
    <cellStyle name="20% - Accent6 10 2 7 2 2" xfId="14232"/>
    <cellStyle name="20% - Accent6 10 2 7 2 2 2" xfId="25346"/>
    <cellStyle name="20% - Accent6 10 2 7 2 3" xfId="19916"/>
    <cellStyle name="20% - Accent6 10 2 7 3" xfId="13235"/>
    <cellStyle name="20% - Accent6 10 2 7 3 2" xfId="24349"/>
    <cellStyle name="20% - Accent6 10 2 7 4" xfId="18905"/>
    <cellStyle name="20% - Accent6 10 2 8" xfId="7841"/>
    <cellStyle name="20% - Accent6 10 2 8 2" xfId="14226"/>
    <cellStyle name="20% - Accent6 10 2 8 2 2" xfId="25340"/>
    <cellStyle name="20% - Accent6 10 2 8 3" xfId="19910"/>
    <cellStyle name="20% - Accent6 10 2 9" xfId="10225"/>
    <cellStyle name="20% - Accent6 10 2 9 2" xfId="21872"/>
    <cellStyle name="20% - Accent6 10 3" xfId="2102"/>
    <cellStyle name="20% - Accent6 10 3 2" xfId="7848"/>
    <cellStyle name="20% - Accent6 10 3 2 2" xfId="14233"/>
    <cellStyle name="20% - Accent6 10 3 2 2 2" xfId="25347"/>
    <cellStyle name="20% - Accent6 10 3 2 3" xfId="19917"/>
    <cellStyle name="20% - Accent6 10 3 3" xfId="11213"/>
    <cellStyle name="20% - Accent6 10 3 3 2" xfId="22370"/>
    <cellStyle name="20% - Accent6 10 3 4" xfId="16793"/>
    <cellStyle name="20% - Accent6 10 4" xfId="2544"/>
    <cellStyle name="20% - Accent6 10 4 2" xfId="7849"/>
    <cellStyle name="20% - Accent6 10 4 2 2" xfId="14234"/>
    <cellStyle name="20% - Accent6 10 4 2 2 2" xfId="25348"/>
    <cellStyle name="20% - Accent6 10 4 2 3" xfId="19918"/>
    <cellStyle name="20% - Accent6 10 4 3" xfId="11393"/>
    <cellStyle name="20% - Accent6 10 4 3 2" xfId="22513"/>
    <cellStyle name="20% - Accent6 10 4 4" xfId="16940"/>
    <cellStyle name="20% - Accent6 10 5" xfId="706"/>
    <cellStyle name="20% - Accent6 10 5 2" xfId="7850"/>
    <cellStyle name="20% - Accent6 10 5 2 2" xfId="14235"/>
    <cellStyle name="20% - Accent6 10 5 2 2 2" xfId="25349"/>
    <cellStyle name="20% - Accent6 10 5 2 3" xfId="19919"/>
    <cellStyle name="20% - Accent6 10 5 3" xfId="10615"/>
    <cellStyle name="20% - Accent6 10 5 3 2" xfId="22037"/>
    <cellStyle name="20% - Accent6 10 5 4" xfId="16419"/>
    <cellStyle name="20% - Accent6 10 6" xfId="2851"/>
    <cellStyle name="20% - Accent6 10 6 2" xfId="7851"/>
    <cellStyle name="20% - Accent6 10 6 2 2" xfId="14236"/>
    <cellStyle name="20% - Accent6 10 6 2 2 2" xfId="25350"/>
    <cellStyle name="20% - Accent6 10 6 2 3" xfId="19920"/>
    <cellStyle name="20% - Accent6 10 6 3" xfId="11503"/>
    <cellStyle name="20% - Accent6 10 6 3 2" xfId="22617"/>
    <cellStyle name="20% - Accent6 10 6 4" xfId="17070"/>
    <cellStyle name="20% - Accent6 10 7" xfId="3780"/>
    <cellStyle name="20% - Accent6 10 7 2" xfId="7852"/>
    <cellStyle name="20% - Accent6 10 7 2 2" xfId="14237"/>
    <cellStyle name="20% - Accent6 10 7 2 2 2" xfId="25351"/>
    <cellStyle name="20% - Accent6 10 7 2 3" xfId="19921"/>
    <cellStyle name="20% - Accent6 10 7 3" xfId="11841"/>
    <cellStyle name="20% - Accent6 10 7 3 2" xfId="22955"/>
    <cellStyle name="20% - Accent6 10 7 4" xfId="17484"/>
    <cellStyle name="20% - Accent6 10 8" xfId="4296"/>
    <cellStyle name="20% - Accent6 10 8 2" xfId="7853"/>
    <cellStyle name="20% - Accent6 10 8 2 2" xfId="14238"/>
    <cellStyle name="20% - Accent6 10 8 2 2 2" xfId="25352"/>
    <cellStyle name="20% - Accent6 10 8 2 3" xfId="19922"/>
    <cellStyle name="20% - Accent6 10 8 3" xfId="12053"/>
    <cellStyle name="20% - Accent6 10 8 3 2" xfId="23167"/>
    <cellStyle name="20% - Accent6 10 8 4" xfId="17776"/>
    <cellStyle name="20% - Accent6 10 9" xfId="4722"/>
    <cellStyle name="20% - Accent6 10 9 2" xfId="7854"/>
    <cellStyle name="20% - Accent6 10 9 2 2" xfId="14239"/>
    <cellStyle name="20% - Accent6 10 9 2 2 2" xfId="25353"/>
    <cellStyle name="20% - Accent6 10 9 2 3" xfId="19923"/>
    <cellStyle name="20% - Accent6 10 9 3" xfId="12195"/>
    <cellStyle name="20% - Accent6 10 9 3 2" xfId="23309"/>
    <cellStyle name="20% - Accent6 10 9 4" xfId="17918"/>
    <cellStyle name="20% - Accent6 11" xfId="184"/>
    <cellStyle name="20% - Accent6 11 10" xfId="5277"/>
    <cellStyle name="20% - Accent6 11 10 2" xfId="7856"/>
    <cellStyle name="20% - Accent6 11 10 2 2" xfId="14241"/>
    <cellStyle name="20% - Accent6 11 10 2 2 2" xfId="25355"/>
    <cellStyle name="20% - Accent6 11 10 2 3" xfId="19925"/>
    <cellStyle name="20% - Accent6 11 10 3" xfId="12440"/>
    <cellStyle name="20% - Accent6 11 10 3 2" xfId="23554"/>
    <cellStyle name="20% - Accent6 11 10 4" xfId="18186"/>
    <cellStyle name="20% - Accent6 11 11" xfId="5742"/>
    <cellStyle name="20% - Accent6 11 11 2" xfId="7857"/>
    <cellStyle name="20% - Accent6 11 11 2 2" xfId="14242"/>
    <cellStyle name="20% - Accent6 11 11 2 2 2" xfId="25356"/>
    <cellStyle name="20% - Accent6 11 11 2 3" xfId="19926"/>
    <cellStyle name="20% - Accent6 11 11 3" xfId="12644"/>
    <cellStyle name="20% - Accent6 11 11 3 2" xfId="23758"/>
    <cellStyle name="20% - Accent6 11 11 4" xfId="18413"/>
    <cellStyle name="20% - Accent6 11 12" xfId="6382"/>
    <cellStyle name="20% - Accent6 11 12 2" xfId="7858"/>
    <cellStyle name="20% - Accent6 11 12 2 2" xfId="14243"/>
    <cellStyle name="20% - Accent6 11 12 2 2 2" xfId="25357"/>
    <cellStyle name="20% - Accent6 11 12 2 3" xfId="19927"/>
    <cellStyle name="20% - Accent6 11 12 3" xfId="13052"/>
    <cellStyle name="20% - Accent6 11 12 3 2" xfId="24166"/>
    <cellStyle name="20% - Accent6 11 12 4" xfId="18783"/>
    <cellStyle name="20% - Accent6 11 13" xfId="7855"/>
    <cellStyle name="20% - Accent6 11 13 2" xfId="14240"/>
    <cellStyle name="20% - Accent6 11 13 2 2" xfId="25354"/>
    <cellStyle name="20% - Accent6 11 13 3" xfId="19924"/>
    <cellStyle name="20% - Accent6 11 14" xfId="9909"/>
    <cellStyle name="20% - Accent6 11 14 2" xfId="16056"/>
    <cellStyle name="20% - Accent6 11 14 2 2" xfId="27170"/>
    <cellStyle name="20% - Accent6 11 14 3" xfId="21587"/>
    <cellStyle name="20% - Accent6 11 15" xfId="10031"/>
    <cellStyle name="20% - Accent6 11 15 2" xfId="21709"/>
    <cellStyle name="20% - Accent6 11 16" xfId="16240"/>
    <cellStyle name="20% - Accent6 11 2" xfId="971"/>
    <cellStyle name="20% - Accent6 11 2 10" xfId="16465"/>
    <cellStyle name="20% - Accent6 11 2 2" xfId="3918"/>
    <cellStyle name="20% - Accent6 11 2 2 2" xfId="7860"/>
    <cellStyle name="20% - Accent6 11 2 2 2 2" xfId="14245"/>
    <cellStyle name="20% - Accent6 11 2 2 2 2 2" xfId="25359"/>
    <cellStyle name="20% - Accent6 11 2 2 2 3" xfId="19929"/>
    <cellStyle name="20% - Accent6 11 2 2 3" xfId="10683"/>
    <cellStyle name="20% - Accent6 11 2 2 3 2" xfId="22083"/>
    <cellStyle name="20% - Accent6 11 2 2 4" xfId="17611"/>
    <cellStyle name="20% - Accent6 11 2 3" xfId="5113"/>
    <cellStyle name="20% - Accent6 11 2 3 2" xfId="7861"/>
    <cellStyle name="20% - Accent6 11 2 3 2 2" xfId="14246"/>
    <cellStyle name="20% - Accent6 11 2 3 2 2 2" xfId="25360"/>
    <cellStyle name="20% - Accent6 11 2 3 2 3" xfId="19930"/>
    <cellStyle name="20% - Accent6 11 2 3 3" xfId="12336"/>
    <cellStyle name="20% - Accent6 11 2 3 3 2" xfId="23450"/>
    <cellStyle name="20% - Accent6 11 2 3 4" xfId="18082"/>
    <cellStyle name="20% - Accent6 11 2 4" xfId="5589"/>
    <cellStyle name="20% - Accent6 11 2 4 2" xfId="7862"/>
    <cellStyle name="20% - Accent6 11 2 4 2 2" xfId="14247"/>
    <cellStyle name="20% - Accent6 11 2 4 2 2 2" xfId="25361"/>
    <cellStyle name="20% - Accent6 11 2 4 2 3" xfId="19931"/>
    <cellStyle name="20% - Accent6 11 2 4 3" xfId="12545"/>
    <cellStyle name="20% - Accent6 11 2 4 3 2" xfId="23659"/>
    <cellStyle name="20% - Accent6 11 2 4 4" xfId="18314"/>
    <cellStyle name="20% - Accent6 11 2 5" xfId="5943"/>
    <cellStyle name="20% - Accent6 11 2 5 2" xfId="7863"/>
    <cellStyle name="20% - Accent6 11 2 5 2 2" xfId="14248"/>
    <cellStyle name="20% - Accent6 11 2 5 2 2 2" xfId="25362"/>
    <cellStyle name="20% - Accent6 11 2 5 2 3" xfId="19932"/>
    <cellStyle name="20% - Accent6 11 2 5 3" xfId="12743"/>
    <cellStyle name="20% - Accent6 11 2 5 3 2" xfId="23857"/>
    <cellStyle name="20% - Accent6 11 2 5 4" xfId="18535"/>
    <cellStyle name="20% - Accent6 11 2 6" xfId="6229"/>
    <cellStyle name="20% - Accent6 11 2 6 2" xfId="7864"/>
    <cellStyle name="20% - Accent6 11 2 6 2 2" xfId="14249"/>
    <cellStyle name="20% - Accent6 11 2 6 2 2 2" xfId="25363"/>
    <cellStyle name="20% - Accent6 11 2 6 2 3" xfId="19933"/>
    <cellStyle name="20% - Accent6 11 2 6 3" xfId="12930"/>
    <cellStyle name="20% - Accent6 11 2 6 3 2" xfId="24044"/>
    <cellStyle name="20% - Accent6 11 2 6 4" xfId="18661"/>
    <cellStyle name="20% - Accent6 11 2 7" xfId="6837"/>
    <cellStyle name="20% - Accent6 11 2 7 2" xfId="7865"/>
    <cellStyle name="20% - Accent6 11 2 7 2 2" xfId="14250"/>
    <cellStyle name="20% - Accent6 11 2 7 2 2 2" xfId="25364"/>
    <cellStyle name="20% - Accent6 11 2 7 2 3" xfId="19934"/>
    <cellStyle name="20% - Accent6 11 2 7 3" xfId="13236"/>
    <cellStyle name="20% - Accent6 11 2 7 3 2" xfId="24350"/>
    <cellStyle name="20% - Accent6 11 2 7 4" xfId="18906"/>
    <cellStyle name="20% - Accent6 11 2 8" xfId="7859"/>
    <cellStyle name="20% - Accent6 11 2 8 2" xfId="14244"/>
    <cellStyle name="20% - Accent6 11 2 8 2 2" xfId="25358"/>
    <cellStyle name="20% - Accent6 11 2 8 3" xfId="19928"/>
    <cellStyle name="20% - Accent6 11 2 9" xfId="10226"/>
    <cellStyle name="20% - Accent6 11 2 9 2" xfId="21873"/>
    <cellStyle name="20% - Accent6 11 3" xfId="2103"/>
    <cellStyle name="20% - Accent6 11 3 2" xfId="7866"/>
    <cellStyle name="20% - Accent6 11 3 2 2" xfId="14251"/>
    <cellStyle name="20% - Accent6 11 3 2 2 2" xfId="25365"/>
    <cellStyle name="20% - Accent6 11 3 2 3" xfId="19935"/>
    <cellStyle name="20% - Accent6 11 3 3" xfId="11214"/>
    <cellStyle name="20% - Accent6 11 3 3 2" xfId="22371"/>
    <cellStyle name="20% - Accent6 11 3 4" xfId="16794"/>
    <cellStyle name="20% - Accent6 11 4" xfId="2543"/>
    <cellStyle name="20% - Accent6 11 4 2" xfId="7867"/>
    <cellStyle name="20% - Accent6 11 4 2 2" xfId="14252"/>
    <cellStyle name="20% - Accent6 11 4 2 2 2" xfId="25366"/>
    <cellStyle name="20% - Accent6 11 4 2 3" xfId="19936"/>
    <cellStyle name="20% - Accent6 11 4 3" xfId="11392"/>
    <cellStyle name="20% - Accent6 11 4 3 2" xfId="22512"/>
    <cellStyle name="20% - Accent6 11 4 4" xfId="16939"/>
    <cellStyle name="20% - Accent6 11 5" xfId="1892"/>
    <cellStyle name="20% - Accent6 11 5 2" xfId="7868"/>
    <cellStyle name="20% - Accent6 11 5 2 2" xfId="14253"/>
    <cellStyle name="20% - Accent6 11 5 2 2 2" xfId="25367"/>
    <cellStyle name="20% - Accent6 11 5 2 3" xfId="19937"/>
    <cellStyle name="20% - Accent6 11 5 3" xfId="11119"/>
    <cellStyle name="20% - Accent6 11 5 3 2" xfId="22278"/>
    <cellStyle name="20% - Accent6 11 5 4" xfId="16696"/>
    <cellStyle name="20% - Accent6 11 6" xfId="2839"/>
    <cellStyle name="20% - Accent6 11 6 2" xfId="7869"/>
    <cellStyle name="20% - Accent6 11 6 2 2" xfId="14254"/>
    <cellStyle name="20% - Accent6 11 6 2 2 2" xfId="25368"/>
    <cellStyle name="20% - Accent6 11 6 2 3" xfId="19938"/>
    <cellStyle name="20% - Accent6 11 6 3" xfId="11500"/>
    <cellStyle name="20% - Accent6 11 6 3 2" xfId="22616"/>
    <cellStyle name="20% - Accent6 11 6 4" xfId="17069"/>
    <cellStyle name="20% - Accent6 11 7" xfId="3781"/>
    <cellStyle name="20% - Accent6 11 7 2" xfId="7870"/>
    <cellStyle name="20% - Accent6 11 7 2 2" xfId="14255"/>
    <cellStyle name="20% - Accent6 11 7 2 2 2" xfId="25369"/>
    <cellStyle name="20% - Accent6 11 7 2 3" xfId="19939"/>
    <cellStyle name="20% - Accent6 11 7 3" xfId="11842"/>
    <cellStyle name="20% - Accent6 11 7 3 2" xfId="22956"/>
    <cellStyle name="20% - Accent6 11 7 4" xfId="17485"/>
    <cellStyle name="20% - Accent6 11 8" xfId="4297"/>
    <cellStyle name="20% - Accent6 11 8 2" xfId="7871"/>
    <cellStyle name="20% - Accent6 11 8 2 2" xfId="14256"/>
    <cellStyle name="20% - Accent6 11 8 2 2 2" xfId="25370"/>
    <cellStyle name="20% - Accent6 11 8 2 3" xfId="19940"/>
    <cellStyle name="20% - Accent6 11 8 3" xfId="12054"/>
    <cellStyle name="20% - Accent6 11 8 3 2" xfId="23168"/>
    <cellStyle name="20% - Accent6 11 8 4" xfId="17777"/>
    <cellStyle name="20% - Accent6 11 9" xfId="4721"/>
    <cellStyle name="20% - Accent6 11 9 2" xfId="7872"/>
    <cellStyle name="20% - Accent6 11 9 2 2" xfId="14257"/>
    <cellStyle name="20% - Accent6 11 9 2 2 2" xfId="25371"/>
    <cellStyle name="20% - Accent6 11 9 2 3" xfId="19941"/>
    <cellStyle name="20% - Accent6 11 9 3" xfId="12194"/>
    <cellStyle name="20% - Accent6 11 9 3 2" xfId="23308"/>
    <cellStyle name="20% - Accent6 11 9 4" xfId="17917"/>
    <cellStyle name="20% - Accent6 12" xfId="185"/>
    <cellStyle name="20% - Accent6 12 10" xfId="5276"/>
    <cellStyle name="20% - Accent6 12 10 2" xfId="7874"/>
    <cellStyle name="20% - Accent6 12 10 2 2" xfId="14259"/>
    <cellStyle name="20% - Accent6 12 10 2 2 2" xfId="25373"/>
    <cellStyle name="20% - Accent6 12 10 2 3" xfId="19943"/>
    <cellStyle name="20% - Accent6 12 10 3" xfId="12439"/>
    <cellStyle name="20% - Accent6 12 10 3 2" xfId="23553"/>
    <cellStyle name="20% - Accent6 12 10 4" xfId="18185"/>
    <cellStyle name="20% - Accent6 12 11" xfId="5741"/>
    <cellStyle name="20% - Accent6 12 11 2" xfId="7875"/>
    <cellStyle name="20% - Accent6 12 11 2 2" xfId="14260"/>
    <cellStyle name="20% - Accent6 12 11 2 2 2" xfId="25374"/>
    <cellStyle name="20% - Accent6 12 11 2 3" xfId="19944"/>
    <cellStyle name="20% - Accent6 12 11 3" xfId="12643"/>
    <cellStyle name="20% - Accent6 12 11 3 2" xfId="23757"/>
    <cellStyle name="20% - Accent6 12 11 4" xfId="18412"/>
    <cellStyle name="20% - Accent6 12 12" xfId="6383"/>
    <cellStyle name="20% - Accent6 12 12 2" xfId="7876"/>
    <cellStyle name="20% - Accent6 12 12 2 2" xfId="14261"/>
    <cellStyle name="20% - Accent6 12 12 2 2 2" xfId="25375"/>
    <cellStyle name="20% - Accent6 12 12 2 3" xfId="19945"/>
    <cellStyle name="20% - Accent6 12 12 3" xfId="13053"/>
    <cellStyle name="20% - Accent6 12 12 3 2" xfId="24167"/>
    <cellStyle name="20% - Accent6 12 12 4" xfId="18784"/>
    <cellStyle name="20% - Accent6 12 13" xfId="7873"/>
    <cellStyle name="20% - Accent6 12 13 2" xfId="14258"/>
    <cellStyle name="20% - Accent6 12 13 2 2" xfId="25372"/>
    <cellStyle name="20% - Accent6 12 13 3" xfId="19942"/>
    <cellStyle name="20% - Accent6 12 14" xfId="9910"/>
    <cellStyle name="20% - Accent6 12 14 2" xfId="16057"/>
    <cellStyle name="20% - Accent6 12 14 2 2" xfId="27171"/>
    <cellStyle name="20% - Accent6 12 14 3" xfId="21588"/>
    <cellStyle name="20% - Accent6 12 15" xfId="10032"/>
    <cellStyle name="20% - Accent6 12 15 2" xfId="21710"/>
    <cellStyle name="20% - Accent6 12 16" xfId="16241"/>
    <cellStyle name="20% - Accent6 12 2" xfId="972"/>
    <cellStyle name="20% - Accent6 12 2 10" xfId="16466"/>
    <cellStyle name="20% - Accent6 12 2 2" xfId="3919"/>
    <cellStyle name="20% - Accent6 12 2 2 2" xfId="7878"/>
    <cellStyle name="20% - Accent6 12 2 2 2 2" xfId="14263"/>
    <cellStyle name="20% - Accent6 12 2 2 2 2 2" xfId="25377"/>
    <cellStyle name="20% - Accent6 12 2 2 2 3" xfId="19947"/>
    <cellStyle name="20% - Accent6 12 2 2 3" xfId="10684"/>
    <cellStyle name="20% - Accent6 12 2 2 3 2" xfId="22084"/>
    <cellStyle name="20% - Accent6 12 2 2 4" xfId="17612"/>
    <cellStyle name="20% - Accent6 12 2 3" xfId="5114"/>
    <cellStyle name="20% - Accent6 12 2 3 2" xfId="7879"/>
    <cellStyle name="20% - Accent6 12 2 3 2 2" xfId="14264"/>
    <cellStyle name="20% - Accent6 12 2 3 2 2 2" xfId="25378"/>
    <cellStyle name="20% - Accent6 12 2 3 2 3" xfId="19948"/>
    <cellStyle name="20% - Accent6 12 2 3 3" xfId="12337"/>
    <cellStyle name="20% - Accent6 12 2 3 3 2" xfId="23451"/>
    <cellStyle name="20% - Accent6 12 2 3 4" xfId="18083"/>
    <cellStyle name="20% - Accent6 12 2 4" xfId="5590"/>
    <cellStyle name="20% - Accent6 12 2 4 2" xfId="7880"/>
    <cellStyle name="20% - Accent6 12 2 4 2 2" xfId="14265"/>
    <cellStyle name="20% - Accent6 12 2 4 2 2 2" xfId="25379"/>
    <cellStyle name="20% - Accent6 12 2 4 2 3" xfId="19949"/>
    <cellStyle name="20% - Accent6 12 2 4 3" xfId="12546"/>
    <cellStyle name="20% - Accent6 12 2 4 3 2" xfId="23660"/>
    <cellStyle name="20% - Accent6 12 2 4 4" xfId="18315"/>
    <cellStyle name="20% - Accent6 12 2 5" xfId="5944"/>
    <cellStyle name="20% - Accent6 12 2 5 2" xfId="7881"/>
    <cellStyle name="20% - Accent6 12 2 5 2 2" xfId="14266"/>
    <cellStyle name="20% - Accent6 12 2 5 2 2 2" xfId="25380"/>
    <cellStyle name="20% - Accent6 12 2 5 2 3" xfId="19950"/>
    <cellStyle name="20% - Accent6 12 2 5 3" xfId="12744"/>
    <cellStyle name="20% - Accent6 12 2 5 3 2" xfId="23858"/>
    <cellStyle name="20% - Accent6 12 2 5 4" xfId="18536"/>
    <cellStyle name="20% - Accent6 12 2 6" xfId="6230"/>
    <cellStyle name="20% - Accent6 12 2 6 2" xfId="7882"/>
    <cellStyle name="20% - Accent6 12 2 6 2 2" xfId="14267"/>
    <cellStyle name="20% - Accent6 12 2 6 2 2 2" xfId="25381"/>
    <cellStyle name="20% - Accent6 12 2 6 2 3" xfId="19951"/>
    <cellStyle name="20% - Accent6 12 2 6 3" xfId="12931"/>
    <cellStyle name="20% - Accent6 12 2 6 3 2" xfId="24045"/>
    <cellStyle name="20% - Accent6 12 2 6 4" xfId="18662"/>
    <cellStyle name="20% - Accent6 12 2 7" xfId="6838"/>
    <cellStyle name="20% - Accent6 12 2 7 2" xfId="7883"/>
    <cellStyle name="20% - Accent6 12 2 7 2 2" xfId="14268"/>
    <cellStyle name="20% - Accent6 12 2 7 2 2 2" xfId="25382"/>
    <cellStyle name="20% - Accent6 12 2 7 2 3" xfId="19952"/>
    <cellStyle name="20% - Accent6 12 2 7 3" xfId="13237"/>
    <cellStyle name="20% - Accent6 12 2 7 3 2" xfId="24351"/>
    <cellStyle name="20% - Accent6 12 2 7 4" xfId="18907"/>
    <cellStyle name="20% - Accent6 12 2 8" xfId="7877"/>
    <cellStyle name="20% - Accent6 12 2 8 2" xfId="14262"/>
    <cellStyle name="20% - Accent6 12 2 8 2 2" xfId="25376"/>
    <cellStyle name="20% - Accent6 12 2 8 3" xfId="19946"/>
    <cellStyle name="20% - Accent6 12 2 9" xfId="10227"/>
    <cellStyle name="20% - Accent6 12 2 9 2" xfId="21874"/>
    <cellStyle name="20% - Accent6 12 3" xfId="2104"/>
    <cellStyle name="20% - Accent6 12 3 2" xfId="7884"/>
    <cellStyle name="20% - Accent6 12 3 2 2" xfId="14269"/>
    <cellStyle name="20% - Accent6 12 3 2 2 2" xfId="25383"/>
    <cellStyle name="20% - Accent6 12 3 2 3" xfId="19953"/>
    <cellStyle name="20% - Accent6 12 3 3" xfId="11215"/>
    <cellStyle name="20% - Accent6 12 3 3 2" xfId="22372"/>
    <cellStyle name="20% - Accent6 12 3 4" xfId="16795"/>
    <cellStyle name="20% - Accent6 12 4" xfId="2542"/>
    <cellStyle name="20% - Accent6 12 4 2" xfId="7885"/>
    <cellStyle name="20% - Accent6 12 4 2 2" xfId="14270"/>
    <cellStyle name="20% - Accent6 12 4 2 2 2" xfId="25384"/>
    <cellStyle name="20% - Accent6 12 4 2 3" xfId="19954"/>
    <cellStyle name="20% - Accent6 12 4 3" xfId="11391"/>
    <cellStyle name="20% - Accent6 12 4 3 2" xfId="22511"/>
    <cellStyle name="20% - Accent6 12 4 4" xfId="16938"/>
    <cellStyle name="20% - Accent6 12 5" xfId="1842"/>
    <cellStyle name="20% - Accent6 12 5 2" xfId="7886"/>
    <cellStyle name="20% - Accent6 12 5 2 2" xfId="14271"/>
    <cellStyle name="20% - Accent6 12 5 2 2 2" xfId="25385"/>
    <cellStyle name="20% - Accent6 12 5 2 3" xfId="19955"/>
    <cellStyle name="20% - Accent6 12 5 3" xfId="11092"/>
    <cellStyle name="20% - Accent6 12 5 3 2" xfId="22252"/>
    <cellStyle name="20% - Accent6 12 5 4" xfId="16670"/>
    <cellStyle name="20% - Accent6 12 6" xfId="2813"/>
    <cellStyle name="20% - Accent6 12 6 2" xfId="7887"/>
    <cellStyle name="20% - Accent6 12 6 2 2" xfId="14272"/>
    <cellStyle name="20% - Accent6 12 6 2 2 2" xfId="25386"/>
    <cellStyle name="20% - Accent6 12 6 2 3" xfId="19956"/>
    <cellStyle name="20% - Accent6 12 6 3" xfId="11498"/>
    <cellStyle name="20% - Accent6 12 6 3 2" xfId="22614"/>
    <cellStyle name="20% - Accent6 12 6 4" xfId="17062"/>
    <cellStyle name="20% - Accent6 12 7" xfId="3782"/>
    <cellStyle name="20% - Accent6 12 7 2" xfId="7888"/>
    <cellStyle name="20% - Accent6 12 7 2 2" xfId="14273"/>
    <cellStyle name="20% - Accent6 12 7 2 2 2" xfId="25387"/>
    <cellStyle name="20% - Accent6 12 7 2 3" xfId="19957"/>
    <cellStyle name="20% - Accent6 12 7 3" xfId="11843"/>
    <cellStyle name="20% - Accent6 12 7 3 2" xfId="22957"/>
    <cellStyle name="20% - Accent6 12 7 4" xfId="17486"/>
    <cellStyle name="20% - Accent6 12 8" xfId="4298"/>
    <cellStyle name="20% - Accent6 12 8 2" xfId="7889"/>
    <cellStyle name="20% - Accent6 12 8 2 2" xfId="14274"/>
    <cellStyle name="20% - Accent6 12 8 2 2 2" xfId="25388"/>
    <cellStyle name="20% - Accent6 12 8 2 3" xfId="19958"/>
    <cellStyle name="20% - Accent6 12 8 3" xfId="12055"/>
    <cellStyle name="20% - Accent6 12 8 3 2" xfId="23169"/>
    <cellStyle name="20% - Accent6 12 8 4" xfId="17778"/>
    <cellStyle name="20% - Accent6 12 9" xfId="5190"/>
    <cellStyle name="20% - Accent6 12 9 2" xfId="7890"/>
    <cellStyle name="20% - Accent6 12 9 2 2" xfId="14275"/>
    <cellStyle name="20% - Accent6 12 9 2 2 2" xfId="25389"/>
    <cellStyle name="20% - Accent6 12 9 2 3" xfId="19959"/>
    <cellStyle name="20% - Accent6 12 9 3" xfId="12413"/>
    <cellStyle name="20% - Accent6 12 9 3 2" xfId="23527"/>
    <cellStyle name="20% - Accent6 12 9 4" xfId="18159"/>
    <cellStyle name="20% - Accent6 13" xfId="186"/>
    <cellStyle name="20% - Accent6 13 10" xfId="5744"/>
    <cellStyle name="20% - Accent6 13 11" xfId="6380"/>
    <cellStyle name="20% - Accent6 13 12" xfId="7891"/>
    <cellStyle name="20% - Accent6 13 12 2" xfId="14276"/>
    <cellStyle name="20% - Accent6 13 12 2 2" xfId="25390"/>
    <cellStyle name="20% - Accent6 13 12 3" xfId="19960"/>
    <cellStyle name="20% - Accent6 13 13" xfId="16242"/>
    <cellStyle name="20% - Accent6 13 2" xfId="969"/>
    <cellStyle name="20% - Accent6 13 2 2" xfId="10681"/>
    <cellStyle name="20% - Accent6 13 2 3" xfId="10228"/>
    <cellStyle name="20% - Accent6 13 2 3 2" xfId="21875"/>
    <cellStyle name="20% - Accent6 13 3" xfId="2101"/>
    <cellStyle name="20% - Accent6 13 4" xfId="2545"/>
    <cellStyle name="20% - Accent6 13 5" xfId="692"/>
    <cellStyle name="20% - Accent6 13 6" xfId="1849"/>
    <cellStyle name="20% - Accent6 13 7" xfId="4295"/>
    <cellStyle name="20% - Accent6 13 8" xfId="4015"/>
    <cellStyle name="20% - Accent6 13 9" xfId="5279"/>
    <cellStyle name="20% - Accent6 14" xfId="187"/>
    <cellStyle name="20% - Accent6 14 2" xfId="7892"/>
    <cellStyle name="20% - Accent6 14 2 2" xfId="14277"/>
    <cellStyle name="20% - Accent6 14 2 2 2" xfId="25391"/>
    <cellStyle name="20% - Accent6 14 2 3" xfId="19961"/>
    <cellStyle name="20% - Accent6 14 3" xfId="10229"/>
    <cellStyle name="20% - Accent6 14 3 2" xfId="21876"/>
    <cellStyle name="20% - Accent6 14 4" xfId="16243"/>
    <cellStyle name="20% - Accent6 15" xfId="188"/>
    <cellStyle name="20% - Accent6 15 2" xfId="7893"/>
    <cellStyle name="20% - Accent6 15 2 2" xfId="14278"/>
    <cellStyle name="20% - Accent6 15 2 2 2" xfId="25392"/>
    <cellStyle name="20% - Accent6 15 2 3" xfId="19962"/>
    <cellStyle name="20% - Accent6 15 3" xfId="10230"/>
    <cellStyle name="20% - Accent6 15 3 2" xfId="21877"/>
    <cellStyle name="20% - Accent6 15 4" xfId="16244"/>
    <cellStyle name="20% - Accent6 2" xfId="189"/>
    <cellStyle name="20% - Accent6 2 10" xfId="2812"/>
    <cellStyle name="20% - Accent6 2 11" xfId="4299"/>
    <cellStyle name="20% - Accent6 2 12" xfId="5067"/>
    <cellStyle name="20% - Accent6 2 13" xfId="5275"/>
    <cellStyle name="20% - Accent6 2 14" xfId="5740"/>
    <cellStyle name="20% - Accent6 2 15" xfId="6384"/>
    <cellStyle name="20% - Accent6 2 16" xfId="7894"/>
    <cellStyle name="20% - Accent6 2 16 2" xfId="14279"/>
    <cellStyle name="20% - Accent6 2 16 2 2" xfId="25393"/>
    <cellStyle name="20% - Accent6 2 16 3" xfId="19963"/>
    <cellStyle name="20% - Accent6 2 17" xfId="16245"/>
    <cellStyle name="20% - Accent6 2 18" xfId="29871"/>
    <cellStyle name="20% - Accent6 2 2" xfId="190"/>
    <cellStyle name="20% - Accent6 2 2 10" xfId="5274"/>
    <cellStyle name="20% - Accent6 2 2 10 2" xfId="7896"/>
    <cellStyle name="20% - Accent6 2 2 10 2 2" xfId="14281"/>
    <cellStyle name="20% - Accent6 2 2 10 2 2 2" xfId="25395"/>
    <cellStyle name="20% - Accent6 2 2 10 2 3" xfId="19965"/>
    <cellStyle name="20% - Accent6 2 2 10 3" xfId="12438"/>
    <cellStyle name="20% - Accent6 2 2 10 3 2" xfId="23552"/>
    <cellStyle name="20% - Accent6 2 2 10 4" xfId="18184"/>
    <cellStyle name="20% - Accent6 2 2 11" xfId="5739"/>
    <cellStyle name="20% - Accent6 2 2 11 2" xfId="7897"/>
    <cellStyle name="20% - Accent6 2 2 11 2 2" xfId="14282"/>
    <cellStyle name="20% - Accent6 2 2 11 2 2 2" xfId="25396"/>
    <cellStyle name="20% - Accent6 2 2 11 2 3" xfId="19966"/>
    <cellStyle name="20% - Accent6 2 2 11 3" xfId="12642"/>
    <cellStyle name="20% - Accent6 2 2 11 3 2" xfId="23756"/>
    <cellStyle name="20% - Accent6 2 2 11 4" xfId="18411"/>
    <cellStyle name="20% - Accent6 2 2 12" xfId="6385"/>
    <cellStyle name="20% - Accent6 2 2 12 2" xfId="7898"/>
    <cellStyle name="20% - Accent6 2 2 12 2 2" xfId="14283"/>
    <cellStyle name="20% - Accent6 2 2 12 2 2 2" xfId="25397"/>
    <cellStyle name="20% - Accent6 2 2 12 2 3" xfId="19967"/>
    <cellStyle name="20% - Accent6 2 2 12 3" xfId="13054"/>
    <cellStyle name="20% - Accent6 2 2 12 3 2" xfId="24168"/>
    <cellStyle name="20% - Accent6 2 2 12 4" xfId="18785"/>
    <cellStyle name="20% - Accent6 2 2 13" xfId="7895"/>
    <cellStyle name="20% - Accent6 2 2 13 2" xfId="14280"/>
    <cellStyle name="20% - Accent6 2 2 13 2 2" xfId="25394"/>
    <cellStyle name="20% - Accent6 2 2 13 3" xfId="19964"/>
    <cellStyle name="20% - Accent6 2 2 14" xfId="9911"/>
    <cellStyle name="20% - Accent6 2 2 14 2" xfId="16058"/>
    <cellStyle name="20% - Accent6 2 2 14 2 2" xfId="27172"/>
    <cellStyle name="20% - Accent6 2 2 14 3" xfId="21589"/>
    <cellStyle name="20% - Accent6 2 2 15" xfId="10033"/>
    <cellStyle name="20% - Accent6 2 2 15 2" xfId="21711"/>
    <cellStyle name="20% - Accent6 2 2 16" xfId="16246"/>
    <cellStyle name="20% - Accent6 2 2 2" xfId="974"/>
    <cellStyle name="20% - Accent6 2 2 2 10" xfId="16467"/>
    <cellStyle name="20% - Accent6 2 2 2 2" xfId="3920"/>
    <cellStyle name="20% - Accent6 2 2 2 2 2" xfId="7900"/>
    <cellStyle name="20% - Accent6 2 2 2 2 2 2" xfId="14285"/>
    <cellStyle name="20% - Accent6 2 2 2 2 2 2 2" xfId="25399"/>
    <cellStyle name="20% - Accent6 2 2 2 2 2 3" xfId="19969"/>
    <cellStyle name="20% - Accent6 2 2 2 2 3" xfId="10685"/>
    <cellStyle name="20% - Accent6 2 2 2 2 3 2" xfId="22085"/>
    <cellStyle name="20% - Accent6 2 2 2 2 4" xfId="17613"/>
    <cellStyle name="20% - Accent6 2 2 2 3" xfId="5115"/>
    <cellStyle name="20% - Accent6 2 2 2 3 2" xfId="7901"/>
    <cellStyle name="20% - Accent6 2 2 2 3 2 2" xfId="14286"/>
    <cellStyle name="20% - Accent6 2 2 2 3 2 2 2" xfId="25400"/>
    <cellStyle name="20% - Accent6 2 2 2 3 2 3" xfId="19970"/>
    <cellStyle name="20% - Accent6 2 2 2 3 3" xfId="12338"/>
    <cellStyle name="20% - Accent6 2 2 2 3 3 2" xfId="23452"/>
    <cellStyle name="20% - Accent6 2 2 2 3 4" xfId="18084"/>
    <cellStyle name="20% - Accent6 2 2 2 4" xfId="5591"/>
    <cellStyle name="20% - Accent6 2 2 2 4 2" xfId="7902"/>
    <cellStyle name="20% - Accent6 2 2 2 4 2 2" xfId="14287"/>
    <cellStyle name="20% - Accent6 2 2 2 4 2 2 2" xfId="25401"/>
    <cellStyle name="20% - Accent6 2 2 2 4 2 3" xfId="19971"/>
    <cellStyle name="20% - Accent6 2 2 2 4 3" xfId="12547"/>
    <cellStyle name="20% - Accent6 2 2 2 4 3 2" xfId="23661"/>
    <cellStyle name="20% - Accent6 2 2 2 4 4" xfId="18316"/>
    <cellStyle name="20% - Accent6 2 2 2 5" xfId="5945"/>
    <cellStyle name="20% - Accent6 2 2 2 5 2" xfId="7903"/>
    <cellStyle name="20% - Accent6 2 2 2 5 2 2" xfId="14288"/>
    <cellStyle name="20% - Accent6 2 2 2 5 2 2 2" xfId="25402"/>
    <cellStyle name="20% - Accent6 2 2 2 5 2 3" xfId="19972"/>
    <cellStyle name="20% - Accent6 2 2 2 5 3" xfId="12745"/>
    <cellStyle name="20% - Accent6 2 2 2 5 3 2" xfId="23859"/>
    <cellStyle name="20% - Accent6 2 2 2 5 4" xfId="18537"/>
    <cellStyle name="20% - Accent6 2 2 2 6" xfId="6231"/>
    <cellStyle name="20% - Accent6 2 2 2 6 2" xfId="7904"/>
    <cellStyle name="20% - Accent6 2 2 2 6 2 2" xfId="14289"/>
    <cellStyle name="20% - Accent6 2 2 2 6 2 2 2" xfId="25403"/>
    <cellStyle name="20% - Accent6 2 2 2 6 2 3" xfId="19973"/>
    <cellStyle name="20% - Accent6 2 2 2 6 3" xfId="12932"/>
    <cellStyle name="20% - Accent6 2 2 2 6 3 2" xfId="24046"/>
    <cellStyle name="20% - Accent6 2 2 2 6 4" xfId="18663"/>
    <cellStyle name="20% - Accent6 2 2 2 7" xfId="6839"/>
    <cellStyle name="20% - Accent6 2 2 2 7 2" xfId="7905"/>
    <cellStyle name="20% - Accent6 2 2 2 7 2 2" xfId="14290"/>
    <cellStyle name="20% - Accent6 2 2 2 7 2 2 2" xfId="25404"/>
    <cellStyle name="20% - Accent6 2 2 2 7 2 3" xfId="19974"/>
    <cellStyle name="20% - Accent6 2 2 2 7 3" xfId="13238"/>
    <cellStyle name="20% - Accent6 2 2 2 7 3 2" xfId="24352"/>
    <cellStyle name="20% - Accent6 2 2 2 7 4" xfId="18908"/>
    <cellStyle name="20% - Accent6 2 2 2 8" xfId="7899"/>
    <cellStyle name="20% - Accent6 2 2 2 8 2" xfId="14284"/>
    <cellStyle name="20% - Accent6 2 2 2 8 2 2" xfId="25398"/>
    <cellStyle name="20% - Accent6 2 2 2 8 3" xfId="19968"/>
    <cellStyle name="20% - Accent6 2 2 2 9" xfId="10232"/>
    <cellStyle name="20% - Accent6 2 2 2 9 2" xfId="21879"/>
    <cellStyle name="20% - Accent6 2 2 3" xfId="2106"/>
    <cellStyle name="20% - Accent6 2 2 3 2" xfId="7906"/>
    <cellStyle name="20% - Accent6 2 2 3 2 2" xfId="14291"/>
    <cellStyle name="20% - Accent6 2 2 3 2 2 2" xfId="25405"/>
    <cellStyle name="20% - Accent6 2 2 3 2 3" xfId="19975"/>
    <cellStyle name="20% - Accent6 2 2 3 3" xfId="11216"/>
    <cellStyle name="20% - Accent6 2 2 3 3 2" xfId="22373"/>
    <cellStyle name="20% - Accent6 2 2 3 4" xfId="16796"/>
    <cellStyle name="20% - Accent6 2 2 4" xfId="2540"/>
    <cellStyle name="20% - Accent6 2 2 4 2" xfId="7907"/>
    <cellStyle name="20% - Accent6 2 2 4 2 2" xfId="14292"/>
    <cellStyle name="20% - Accent6 2 2 4 2 2 2" xfId="25406"/>
    <cellStyle name="20% - Accent6 2 2 4 2 3" xfId="19976"/>
    <cellStyle name="20% - Accent6 2 2 4 3" xfId="11390"/>
    <cellStyle name="20% - Accent6 2 2 4 3 2" xfId="22510"/>
    <cellStyle name="20% - Accent6 2 2 4 4" xfId="16937"/>
    <cellStyle name="20% - Accent6 2 2 5" xfId="1840"/>
    <cellStyle name="20% - Accent6 2 2 5 2" xfId="7908"/>
    <cellStyle name="20% - Accent6 2 2 5 2 2" xfId="14293"/>
    <cellStyle name="20% - Accent6 2 2 5 2 2 2" xfId="25407"/>
    <cellStyle name="20% - Accent6 2 2 5 2 3" xfId="19977"/>
    <cellStyle name="20% - Accent6 2 2 5 3" xfId="11091"/>
    <cellStyle name="20% - Accent6 2 2 5 3 2" xfId="22251"/>
    <cellStyle name="20% - Accent6 2 2 5 4" xfId="16669"/>
    <cellStyle name="20% - Accent6 2 2 6" xfId="2811"/>
    <cellStyle name="20% - Accent6 2 2 6 2" xfId="7909"/>
    <cellStyle name="20% - Accent6 2 2 6 2 2" xfId="14294"/>
    <cellStyle name="20% - Accent6 2 2 6 2 2 2" xfId="25408"/>
    <cellStyle name="20% - Accent6 2 2 6 2 3" xfId="19978"/>
    <cellStyle name="20% - Accent6 2 2 6 3" xfId="11497"/>
    <cellStyle name="20% - Accent6 2 2 6 3 2" xfId="22613"/>
    <cellStyle name="20% - Accent6 2 2 6 4" xfId="17061"/>
    <cellStyle name="20% - Accent6 2 2 7" xfId="3783"/>
    <cellStyle name="20% - Accent6 2 2 7 2" xfId="7910"/>
    <cellStyle name="20% - Accent6 2 2 7 2 2" xfId="14295"/>
    <cellStyle name="20% - Accent6 2 2 7 2 2 2" xfId="25409"/>
    <cellStyle name="20% - Accent6 2 2 7 2 3" xfId="19979"/>
    <cellStyle name="20% - Accent6 2 2 7 3" xfId="11844"/>
    <cellStyle name="20% - Accent6 2 2 7 3 2" xfId="22958"/>
    <cellStyle name="20% - Accent6 2 2 7 4" xfId="17487"/>
    <cellStyle name="20% - Accent6 2 2 8" xfId="4300"/>
    <cellStyle name="20% - Accent6 2 2 8 2" xfId="7911"/>
    <cellStyle name="20% - Accent6 2 2 8 2 2" xfId="14296"/>
    <cellStyle name="20% - Accent6 2 2 8 2 2 2" xfId="25410"/>
    <cellStyle name="20% - Accent6 2 2 8 2 3" xfId="19980"/>
    <cellStyle name="20% - Accent6 2 2 8 3" xfId="12056"/>
    <cellStyle name="20% - Accent6 2 2 8 3 2" xfId="23170"/>
    <cellStyle name="20% - Accent6 2 2 8 4" xfId="17779"/>
    <cellStyle name="20% - Accent6 2 2 9" xfId="4717"/>
    <cellStyle name="20% - Accent6 2 2 9 2" xfId="7912"/>
    <cellStyle name="20% - Accent6 2 2 9 2 2" xfId="14297"/>
    <cellStyle name="20% - Accent6 2 2 9 2 2 2" xfId="25411"/>
    <cellStyle name="20% - Accent6 2 2 9 2 3" xfId="19981"/>
    <cellStyle name="20% - Accent6 2 2 9 3" xfId="12193"/>
    <cellStyle name="20% - Accent6 2 2 9 3 2" xfId="23307"/>
    <cellStyle name="20% - Accent6 2 2 9 4" xfId="17916"/>
    <cellStyle name="20% - Accent6 2 3" xfId="191"/>
    <cellStyle name="20% - Accent6 2 3 2" xfId="7913"/>
    <cellStyle name="20% - Accent6 2 3 2 2" xfId="14298"/>
    <cellStyle name="20% - Accent6 2 3 2 2 2" xfId="25412"/>
    <cellStyle name="20% - Accent6 2 3 2 3" xfId="19982"/>
    <cellStyle name="20% - Accent6 2 3 3" xfId="10231"/>
    <cellStyle name="20% - Accent6 2 3 3 2" xfId="21878"/>
    <cellStyle name="20% - Accent6 2 3 4" xfId="16247"/>
    <cellStyle name="20% - Accent6 2 4" xfId="192"/>
    <cellStyle name="20% - Accent6 2 4 2" xfId="7914"/>
    <cellStyle name="20% - Accent6 2 4 2 2" xfId="14299"/>
    <cellStyle name="20% - Accent6 2 4 2 2 2" xfId="25413"/>
    <cellStyle name="20% - Accent6 2 4 2 3" xfId="19983"/>
    <cellStyle name="20% - Accent6 2 4 3" xfId="10233"/>
    <cellStyle name="20% - Accent6 2 4 3 2" xfId="21880"/>
    <cellStyle name="20% - Accent6 2 4 4" xfId="16248"/>
    <cellStyle name="20% - Accent6 2 5" xfId="193"/>
    <cellStyle name="20% - Accent6 2 5 2" xfId="7915"/>
    <cellStyle name="20% - Accent6 2 5 2 2" xfId="14300"/>
    <cellStyle name="20% - Accent6 2 5 2 2 2" xfId="25414"/>
    <cellStyle name="20% - Accent6 2 5 2 3" xfId="19984"/>
    <cellStyle name="20% - Accent6 2 5 3" xfId="10234"/>
    <cellStyle name="20% - Accent6 2 5 3 2" xfId="21881"/>
    <cellStyle name="20% - Accent6 2 5 4" xfId="16249"/>
    <cellStyle name="20% - Accent6 2 6" xfId="973"/>
    <cellStyle name="20% - Accent6 2 7" xfId="2105"/>
    <cellStyle name="20% - Accent6 2 8" xfId="2541"/>
    <cellStyle name="20% - Accent6 2 9" xfId="1841"/>
    <cellStyle name="20% - Accent6 2_WAST 1112 040512 WG Submission" xfId="194"/>
    <cellStyle name="20% - Accent6 3" xfId="195"/>
    <cellStyle name="20% - Accent6 3 10" xfId="5273"/>
    <cellStyle name="20% - Accent6 3 11" xfId="5738"/>
    <cellStyle name="20% - Accent6 3 12" xfId="6386"/>
    <cellStyle name="20% - Accent6 3 2" xfId="196"/>
    <cellStyle name="20% - Accent6 3 2 10" xfId="5066"/>
    <cellStyle name="20% - Accent6 3 2 10 2" xfId="7917"/>
    <cellStyle name="20% - Accent6 3 2 10 2 2" xfId="14302"/>
    <cellStyle name="20% - Accent6 3 2 10 2 2 2" xfId="25416"/>
    <cellStyle name="20% - Accent6 3 2 10 2 3" xfId="19986"/>
    <cellStyle name="20% - Accent6 3 2 10 3" xfId="12290"/>
    <cellStyle name="20% - Accent6 3 2 10 3 2" xfId="23404"/>
    <cellStyle name="20% - Accent6 3 2 10 4" xfId="18036"/>
    <cellStyle name="20% - Accent6 3 2 11" xfId="5542"/>
    <cellStyle name="20% - Accent6 3 2 11 2" xfId="7918"/>
    <cellStyle name="20% - Accent6 3 2 11 2 2" xfId="14303"/>
    <cellStyle name="20% - Accent6 3 2 11 2 2 2" xfId="25417"/>
    <cellStyle name="20% - Accent6 3 2 11 2 3" xfId="19987"/>
    <cellStyle name="20% - Accent6 3 2 11 3" xfId="12498"/>
    <cellStyle name="20% - Accent6 3 2 11 3 2" xfId="23612"/>
    <cellStyle name="20% - Accent6 3 2 11 4" xfId="18267"/>
    <cellStyle name="20% - Accent6 3 2 12" xfId="6387"/>
    <cellStyle name="20% - Accent6 3 2 12 2" xfId="7919"/>
    <cellStyle name="20% - Accent6 3 2 12 2 2" xfId="14304"/>
    <cellStyle name="20% - Accent6 3 2 12 2 2 2" xfId="25418"/>
    <cellStyle name="20% - Accent6 3 2 12 2 3" xfId="19988"/>
    <cellStyle name="20% - Accent6 3 2 12 3" xfId="13055"/>
    <cellStyle name="20% - Accent6 3 2 12 3 2" xfId="24169"/>
    <cellStyle name="20% - Accent6 3 2 12 4" xfId="18786"/>
    <cellStyle name="20% - Accent6 3 2 13" xfId="7916"/>
    <cellStyle name="20% - Accent6 3 2 13 2" xfId="14301"/>
    <cellStyle name="20% - Accent6 3 2 13 2 2" xfId="25415"/>
    <cellStyle name="20% - Accent6 3 2 13 3" xfId="19985"/>
    <cellStyle name="20% - Accent6 3 2 14" xfId="9912"/>
    <cellStyle name="20% - Accent6 3 2 14 2" xfId="16059"/>
    <cellStyle name="20% - Accent6 3 2 14 2 2" xfId="27173"/>
    <cellStyle name="20% - Accent6 3 2 14 3" xfId="21590"/>
    <cellStyle name="20% - Accent6 3 2 15" xfId="10034"/>
    <cellStyle name="20% - Accent6 3 2 15 2" xfId="21712"/>
    <cellStyle name="20% - Accent6 3 2 16" xfId="16250"/>
    <cellStyle name="20% - Accent6 3 2 2" xfId="976"/>
    <cellStyle name="20% - Accent6 3 2 2 10" xfId="16468"/>
    <cellStyle name="20% - Accent6 3 2 2 2" xfId="3921"/>
    <cellStyle name="20% - Accent6 3 2 2 2 2" xfId="7921"/>
    <cellStyle name="20% - Accent6 3 2 2 2 2 2" xfId="14306"/>
    <cellStyle name="20% - Accent6 3 2 2 2 2 2 2" xfId="25420"/>
    <cellStyle name="20% - Accent6 3 2 2 2 2 3" xfId="19990"/>
    <cellStyle name="20% - Accent6 3 2 2 2 3" xfId="10687"/>
    <cellStyle name="20% - Accent6 3 2 2 2 3 2" xfId="22086"/>
    <cellStyle name="20% - Accent6 3 2 2 2 4" xfId="17614"/>
    <cellStyle name="20% - Accent6 3 2 2 3" xfId="5116"/>
    <cellStyle name="20% - Accent6 3 2 2 3 2" xfId="7922"/>
    <cellStyle name="20% - Accent6 3 2 2 3 2 2" xfId="14307"/>
    <cellStyle name="20% - Accent6 3 2 2 3 2 2 2" xfId="25421"/>
    <cellStyle name="20% - Accent6 3 2 2 3 2 3" xfId="19991"/>
    <cellStyle name="20% - Accent6 3 2 2 3 3" xfId="12339"/>
    <cellStyle name="20% - Accent6 3 2 2 3 3 2" xfId="23453"/>
    <cellStyle name="20% - Accent6 3 2 2 3 4" xfId="18085"/>
    <cellStyle name="20% - Accent6 3 2 2 4" xfId="5592"/>
    <cellStyle name="20% - Accent6 3 2 2 4 2" xfId="7923"/>
    <cellStyle name="20% - Accent6 3 2 2 4 2 2" xfId="14308"/>
    <cellStyle name="20% - Accent6 3 2 2 4 2 2 2" xfId="25422"/>
    <cellStyle name="20% - Accent6 3 2 2 4 2 3" xfId="19992"/>
    <cellStyle name="20% - Accent6 3 2 2 4 3" xfId="12548"/>
    <cellStyle name="20% - Accent6 3 2 2 4 3 2" xfId="23662"/>
    <cellStyle name="20% - Accent6 3 2 2 4 4" xfId="18317"/>
    <cellStyle name="20% - Accent6 3 2 2 5" xfId="5946"/>
    <cellStyle name="20% - Accent6 3 2 2 5 2" xfId="7924"/>
    <cellStyle name="20% - Accent6 3 2 2 5 2 2" xfId="14309"/>
    <cellStyle name="20% - Accent6 3 2 2 5 2 2 2" xfId="25423"/>
    <cellStyle name="20% - Accent6 3 2 2 5 2 3" xfId="19993"/>
    <cellStyle name="20% - Accent6 3 2 2 5 3" xfId="12746"/>
    <cellStyle name="20% - Accent6 3 2 2 5 3 2" xfId="23860"/>
    <cellStyle name="20% - Accent6 3 2 2 5 4" xfId="18538"/>
    <cellStyle name="20% - Accent6 3 2 2 6" xfId="6232"/>
    <cellStyle name="20% - Accent6 3 2 2 6 2" xfId="7925"/>
    <cellStyle name="20% - Accent6 3 2 2 6 2 2" xfId="14310"/>
    <cellStyle name="20% - Accent6 3 2 2 6 2 2 2" xfId="25424"/>
    <cellStyle name="20% - Accent6 3 2 2 6 2 3" xfId="19994"/>
    <cellStyle name="20% - Accent6 3 2 2 6 3" xfId="12933"/>
    <cellStyle name="20% - Accent6 3 2 2 6 3 2" xfId="24047"/>
    <cellStyle name="20% - Accent6 3 2 2 6 4" xfId="18664"/>
    <cellStyle name="20% - Accent6 3 2 2 7" xfId="6840"/>
    <cellStyle name="20% - Accent6 3 2 2 7 2" xfId="7926"/>
    <cellStyle name="20% - Accent6 3 2 2 7 2 2" xfId="14311"/>
    <cellStyle name="20% - Accent6 3 2 2 7 2 2 2" xfId="25425"/>
    <cellStyle name="20% - Accent6 3 2 2 7 2 3" xfId="19995"/>
    <cellStyle name="20% - Accent6 3 2 2 7 3" xfId="13239"/>
    <cellStyle name="20% - Accent6 3 2 2 7 3 2" xfId="24353"/>
    <cellStyle name="20% - Accent6 3 2 2 7 4" xfId="18909"/>
    <cellStyle name="20% - Accent6 3 2 2 8" xfId="7920"/>
    <cellStyle name="20% - Accent6 3 2 2 8 2" xfId="14305"/>
    <cellStyle name="20% - Accent6 3 2 2 8 2 2" xfId="25419"/>
    <cellStyle name="20% - Accent6 3 2 2 8 3" xfId="19989"/>
    <cellStyle name="20% - Accent6 3 2 2 9" xfId="10236"/>
    <cellStyle name="20% - Accent6 3 2 2 9 2" xfId="21882"/>
    <cellStyle name="20% - Accent6 3 2 3" xfId="2108"/>
    <cellStyle name="20% - Accent6 3 2 3 2" xfId="7927"/>
    <cellStyle name="20% - Accent6 3 2 3 2 2" xfId="14312"/>
    <cellStyle name="20% - Accent6 3 2 3 2 2 2" xfId="25426"/>
    <cellStyle name="20% - Accent6 3 2 3 2 3" xfId="19996"/>
    <cellStyle name="20% - Accent6 3 2 3 3" xfId="11217"/>
    <cellStyle name="20% - Accent6 3 2 3 3 2" xfId="22374"/>
    <cellStyle name="20% - Accent6 3 2 3 4" xfId="16797"/>
    <cellStyle name="20% - Accent6 3 2 4" xfId="2538"/>
    <cellStyle name="20% - Accent6 3 2 4 2" xfId="7928"/>
    <cellStyle name="20% - Accent6 3 2 4 2 2" xfId="14313"/>
    <cellStyle name="20% - Accent6 3 2 4 2 2 2" xfId="25427"/>
    <cellStyle name="20% - Accent6 3 2 4 2 3" xfId="19997"/>
    <cellStyle name="20% - Accent6 3 2 4 3" xfId="11389"/>
    <cellStyle name="20% - Accent6 3 2 4 3 2" xfId="22509"/>
    <cellStyle name="20% - Accent6 3 2 4 4" xfId="16936"/>
    <cellStyle name="20% - Accent6 3 2 5" xfId="1838"/>
    <cellStyle name="20% - Accent6 3 2 5 2" xfId="7929"/>
    <cellStyle name="20% - Accent6 3 2 5 2 2" xfId="14314"/>
    <cellStyle name="20% - Accent6 3 2 5 2 2 2" xfId="25428"/>
    <cellStyle name="20% - Accent6 3 2 5 2 3" xfId="19998"/>
    <cellStyle name="20% - Accent6 3 2 5 3" xfId="11090"/>
    <cellStyle name="20% - Accent6 3 2 5 3 2" xfId="22250"/>
    <cellStyle name="20% - Accent6 3 2 5 4" xfId="16668"/>
    <cellStyle name="20% - Accent6 3 2 6" xfId="2809"/>
    <cellStyle name="20% - Accent6 3 2 6 2" xfId="7930"/>
    <cellStyle name="20% - Accent6 3 2 6 2 2" xfId="14315"/>
    <cellStyle name="20% - Accent6 3 2 6 2 2 2" xfId="25429"/>
    <cellStyle name="20% - Accent6 3 2 6 2 3" xfId="19999"/>
    <cellStyle name="20% - Accent6 3 2 6 3" xfId="11496"/>
    <cellStyle name="20% - Accent6 3 2 6 3 2" xfId="22612"/>
    <cellStyle name="20% - Accent6 3 2 6 4" xfId="17060"/>
    <cellStyle name="20% - Accent6 3 2 7" xfId="3784"/>
    <cellStyle name="20% - Accent6 3 2 7 2" xfId="7931"/>
    <cellStyle name="20% - Accent6 3 2 7 2 2" xfId="14316"/>
    <cellStyle name="20% - Accent6 3 2 7 2 2 2" xfId="25430"/>
    <cellStyle name="20% - Accent6 3 2 7 2 3" xfId="20000"/>
    <cellStyle name="20% - Accent6 3 2 7 3" xfId="11845"/>
    <cellStyle name="20% - Accent6 3 2 7 3 2" xfId="22959"/>
    <cellStyle name="20% - Accent6 3 2 7 4" xfId="17488"/>
    <cellStyle name="20% - Accent6 3 2 8" xfId="4302"/>
    <cellStyle name="20% - Accent6 3 2 8 2" xfId="7932"/>
    <cellStyle name="20% - Accent6 3 2 8 2 2" xfId="14317"/>
    <cellStyle name="20% - Accent6 3 2 8 2 2 2" xfId="25431"/>
    <cellStyle name="20% - Accent6 3 2 8 2 3" xfId="20001"/>
    <cellStyle name="20% - Accent6 3 2 8 3" xfId="12057"/>
    <cellStyle name="20% - Accent6 3 2 8 3 2" xfId="23171"/>
    <cellStyle name="20% - Accent6 3 2 8 4" xfId="17780"/>
    <cellStyle name="20% - Accent6 3 2 9" xfId="4715"/>
    <cellStyle name="20% - Accent6 3 2 9 2" xfId="7933"/>
    <cellStyle name="20% - Accent6 3 2 9 2 2" xfId="14318"/>
    <cellStyle name="20% - Accent6 3 2 9 2 2 2" xfId="25432"/>
    <cellStyle name="20% - Accent6 3 2 9 2 3" xfId="20002"/>
    <cellStyle name="20% - Accent6 3 2 9 3" xfId="12192"/>
    <cellStyle name="20% - Accent6 3 2 9 3 2" xfId="23306"/>
    <cellStyle name="20% - Accent6 3 2 9 4" xfId="17915"/>
    <cellStyle name="20% - Accent6 3 3" xfId="975"/>
    <cellStyle name="20% - Accent6 3 3 2" xfId="10686"/>
    <cellStyle name="20% - Accent6 3 3 3" xfId="10235"/>
    <cellStyle name="20% - Accent6 3 4" xfId="2107"/>
    <cellStyle name="20% - Accent6 3 5" xfId="2539"/>
    <cellStyle name="20% - Accent6 3 6" xfId="1839"/>
    <cellStyle name="20% - Accent6 3 7" xfId="2810"/>
    <cellStyle name="20% - Accent6 3 8" xfId="4301"/>
    <cellStyle name="20% - Accent6 3 9" xfId="4006"/>
    <cellStyle name="20% - Accent6 3_WAST 1112 040512 WG Submission" xfId="197"/>
    <cellStyle name="20% - Accent6 4" xfId="198"/>
    <cellStyle name="20% - Accent6 4 10" xfId="4702"/>
    <cellStyle name="20% - Accent6 4 10 2" xfId="7934"/>
    <cellStyle name="20% - Accent6 4 10 2 2" xfId="14319"/>
    <cellStyle name="20% - Accent6 4 10 2 2 2" xfId="25433"/>
    <cellStyle name="20% - Accent6 4 10 2 3" xfId="20003"/>
    <cellStyle name="20% - Accent6 4 10 3" xfId="12188"/>
    <cellStyle name="20% - Accent6 4 10 3 2" xfId="23302"/>
    <cellStyle name="20% - Accent6 4 10 4" xfId="17911"/>
    <cellStyle name="20% - Accent6 4 11" xfId="5272"/>
    <cellStyle name="20% - Accent6 4 11 2" xfId="7935"/>
    <cellStyle name="20% - Accent6 4 11 2 2" xfId="14320"/>
    <cellStyle name="20% - Accent6 4 11 2 2 2" xfId="25434"/>
    <cellStyle name="20% - Accent6 4 11 2 3" xfId="20004"/>
    <cellStyle name="20% - Accent6 4 11 3" xfId="12437"/>
    <cellStyle name="20% - Accent6 4 11 3 2" xfId="23551"/>
    <cellStyle name="20% - Accent6 4 11 4" xfId="18183"/>
    <cellStyle name="20% - Accent6 4 12" xfId="5737"/>
    <cellStyle name="20% - Accent6 4 12 2" xfId="7936"/>
    <cellStyle name="20% - Accent6 4 12 2 2" xfId="14321"/>
    <cellStyle name="20% - Accent6 4 12 2 2 2" xfId="25435"/>
    <cellStyle name="20% - Accent6 4 12 2 3" xfId="20005"/>
    <cellStyle name="20% - Accent6 4 12 3" xfId="12641"/>
    <cellStyle name="20% - Accent6 4 12 3 2" xfId="23755"/>
    <cellStyle name="20% - Accent6 4 12 4" xfId="18410"/>
    <cellStyle name="20% - Accent6 4 13" xfId="6388"/>
    <cellStyle name="20% - Accent6 4 13 2" xfId="7937"/>
    <cellStyle name="20% - Accent6 4 13 2 2" xfId="14322"/>
    <cellStyle name="20% - Accent6 4 13 2 2 2" xfId="25436"/>
    <cellStyle name="20% - Accent6 4 13 2 3" xfId="20006"/>
    <cellStyle name="20% - Accent6 4 13 3" xfId="13056"/>
    <cellStyle name="20% - Accent6 4 13 3 2" xfId="24170"/>
    <cellStyle name="20% - Accent6 4 13 4" xfId="18787"/>
    <cellStyle name="20% - Accent6 4 14" xfId="9913"/>
    <cellStyle name="20% - Accent6 4 14 2" xfId="16060"/>
    <cellStyle name="20% - Accent6 4 14 2 2" xfId="27174"/>
    <cellStyle name="20% - Accent6 4 14 3" xfId="21591"/>
    <cellStyle name="20% - Accent6 4 15" xfId="10035"/>
    <cellStyle name="20% - Accent6 4 15 2" xfId="21713"/>
    <cellStyle name="20% - Accent6 4 2" xfId="199"/>
    <cellStyle name="20% - Accent6 4 2 10" xfId="5947"/>
    <cellStyle name="20% - Accent6 4 2 10 2" xfId="7939"/>
    <cellStyle name="20% - Accent6 4 2 10 2 2" xfId="14324"/>
    <cellStyle name="20% - Accent6 4 2 10 2 2 2" xfId="25438"/>
    <cellStyle name="20% - Accent6 4 2 10 2 3" xfId="20008"/>
    <cellStyle name="20% - Accent6 4 2 10 3" xfId="12747"/>
    <cellStyle name="20% - Accent6 4 2 10 3 2" xfId="23861"/>
    <cellStyle name="20% - Accent6 4 2 10 4" xfId="18539"/>
    <cellStyle name="20% - Accent6 4 2 11" xfId="6233"/>
    <cellStyle name="20% - Accent6 4 2 11 2" xfId="7940"/>
    <cellStyle name="20% - Accent6 4 2 11 2 2" xfId="14325"/>
    <cellStyle name="20% - Accent6 4 2 11 2 2 2" xfId="25439"/>
    <cellStyle name="20% - Accent6 4 2 11 2 3" xfId="20009"/>
    <cellStyle name="20% - Accent6 4 2 11 3" xfId="12934"/>
    <cellStyle name="20% - Accent6 4 2 11 3 2" xfId="24048"/>
    <cellStyle name="20% - Accent6 4 2 11 4" xfId="18665"/>
    <cellStyle name="20% - Accent6 4 2 12" xfId="6841"/>
    <cellStyle name="20% - Accent6 4 2 12 2" xfId="7941"/>
    <cellStyle name="20% - Accent6 4 2 12 2 2" xfId="14326"/>
    <cellStyle name="20% - Accent6 4 2 12 2 2 2" xfId="25440"/>
    <cellStyle name="20% - Accent6 4 2 12 2 3" xfId="20010"/>
    <cellStyle name="20% - Accent6 4 2 12 3" xfId="13240"/>
    <cellStyle name="20% - Accent6 4 2 12 3 2" xfId="24354"/>
    <cellStyle name="20% - Accent6 4 2 12 4" xfId="18910"/>
    <cellStyle name="20% - Accent6 4 2 13" xfId="7938"/>
    <cellStyle name="20% - Accent6 4 2 13 2" xfId="14323"/>
    <cellStyle name="20% - Accent6 4 2 13 2 2" xfId="25437"/>
    <cellStyle name="20% - Accent6 4 2 13 3" xfId="20007"/>
    <cellStyle name="20% - Accent6 4 2 14" xfId="10237"/>
    <cellStyle name="20% - Accent6 4 2 15" xfId="16251"/>
    <cellStyle name="20% - Accent6 4 2 2" xfId="1821"/>
    <cellStyle name="20% - Accent6 4 2 2 2" xfId="7942"/>
    <cellStyle name="20% - Accent6 4 2 2 2 2" xfId="11077"/>
    <cellStyle name="20% - Accent6 4 2 2 2 2 2" xfId="22237"/>
    <cellStyle name="20% - Accent6 4 2 2 2 3" xfId="20011"/>
    <cellStyle name="20% - Accent6 4 2 2 3" xfId="10238"/>
    <cellStyle name="20% - Accent6 4 2 2 3 2" xfId="21883"/>
    <cellStyle name="20% - Accent6 4 2 2 4" xfId="16655"/>
    <cellStyle name="20% - Accent6 4 2 3" xfId="2936"/>
    <cellStyle name="20% - Accent6 4 2 3 2" xfId="7943"/>
    <cellStyle name="20% - Accent6 4 2 3 2 2" xfId="14327"/>
    <cellStyle name="20% - Accent6 4 2 3 2 2 2" xfId="25441"/>
    <cellStyle name="20% - Accent6 4 2 3 2 3" xfId="20012"/>
    <cellStyle name="20% - Accent6 4 2 3 3" xfId="11529"/>
    <cellStyle name="20% - Accent6 4 2 3 3 2" xfId="22643"/>
    <cellStyle name="20% - Accent6 4 2 3 4" xfId="17097"/>
    <cellStyle name="20% - Accent6 4 2 4" xfId="3300"/>
    <cellStyle name="20% - Accent6 4 2 4 2" xfId="7944"/>
    <cellStyle name="20% - Accent6 4 2 4 2 2" xfId="14328"/>
    <cellStyle name="20% - Accent6 4 2 4 2 2 2" xfId="25442"/>
    <cellStyle name="20% - Accent6 4 2 4 2 3" xfId="20013"/>
    <cellStyle name="20% - Accent6 4 2 4 3" xfId="11627"/>
    <cellStyle name="20% - Accent6 4 2 4 3 2" xfId="22741"/>
    <cellStyle name="20% - Accent6 4 2 4 4" xfId="17222"/>
    <cellStyle name="20% - Accent6 4 2 5" xfId="3555"/>
    <cellStyle name="20% - Accent6 4 2 5 2" xfId="7945"/>
    <cellStyle name="20% - Accent6 4 2 5 2 2" xfId="14329"/>
    <cellStyle name="20% - Accent6 4 2 5 2 2 2" xfId="25443"/>
    <cellStyle name="20% - Accent6 4 2 5 2 3" xfId="20014"/>
    <cellStyle name="20% - Accent6 4 2 5 3" xfId="11723"/>
    <cellStyle name="20% - Accent6 4 2 5 3 2" xfId="22837"/>
    <cellStyle name="20% - Accent6 4 2 5 4" xfId="17341"/>
    <cellStyle name="20% - Accent6 4 2 6" xfId="3696"/>
    <cellStyle name="20% - Accent6 4 2 6 2" xfId="7946"/>
    <cellStyle name="20% - Accent6 4 2 6 2 2" xfId="14330"/>
    <cellStyle name="20% - Accent6 4 2 6 2 2 2" xfId="25444"/>
    <cellStyle name="20% - Accent6 4 2 6 2 3" xfId="20015"/>
    <cellStyle name="20% - Accent6 4 2 6 3" xfId="11768"/>
    <cellStyle name="20% - Accent6 4 2 6 3 2" xfId="22882"/>
    <cellStyle name="20% - Accent6 4 2 6 4" xfId="17409"/>
    <cellStyle name="20% - Accent6 4 2 7" xfId="3922"/>
    <cellStyle name="20% - Accent6 4 2 7 2" xfId="7947"/>
    <cellStyle name="20% - Accent6 4 2 7 2 2" xfId="14331"/>
    <cellStyle name="20% - Accent6 4 2 7 2 2 2" xfId="25445"/>
    <cellStyle name="20% - Accent6 4 2 7 2 3" xfId="20016"/>
    <cellStyle name="20% - Accent6 4 2 7 3" xfId="11937"/>
    <cellStyle name="20% - Accent6 4 2 7 3 2" xfId="23051"/>
    <cellStyle name="20% - Accent6 4 2 7 4" xfId="17615"/>
    <cellStyle name="20% - Accent6 4 2 8" xfId="5117"/>
    <cellStyle name="20% - Accent6 4 2 8 2" xfId="7948"/>
    <cellStyle name="20% - Accent6 4 2 8 2 2" xfId="14332"/>
    <cellStyle name="20% - Accent6 4 2 8 2 2 2" xfId="25446"/>
    <cellStyle name="20% - Accent6 4 2 8 2 3" xfId="20017"/>
    <cellStyle name="20% - Accent6 4 2 8 3" xfId="12340"/>
    <cellStyle name="20% - Accent6 4 2 8 3 2" xfId="23454"/>
    <cellStyle name="20% - Accent6 4 2 8 4" xfId="18086"/>
    <cellStyle name="20% - Accent6 4 2 9" xfId="5593"/>
    <cellStyle name="20% - Accent6 4 2 9 2" xfId="7949"/>
    <cellStyle name="20% - Accent6 4 2 9 2 2" xfId="14333"/>
    <cellStyle name="20% - Accent6 4 2 9 2 2 2" xfId="25447"/>
    <cellStyle name="20% - Accent6 4 2 9 2 3" xfId="20018"/>
    <cellStyle name="20% - Accent6 4 2 9 3" xfId="12549"/>
    <cellStyle name="20% - Accent6 4 2 9 3 2" xfId="23663"/>
    <cellStyle name="20% - Accent6 4 2 9 4" xfId="18318"/>
    <cellStyle name="20% - Accent6 4 3" xfId="977"/>
    <cellStyle name="20% - Accent6 4 3 2" xfId="7950"/>
    <cellStyle name="20% - Accent6 4 3 2 2" xfId="14334"/>
    <cellStyle name="20% - Accent6 4 3 2 2 2" xfId="25448"/>
    <cellStyle name="20% - Accent6 4 3 2 3" xfId="20019"/>
    <cellStyle name="20% - Accent6 4 3 3" xfId="10688"/>
    <cellStyle name="20% - Accent6 4 3 3 2" xfId="22087"/>
    <cellStyle name="20% - Accent6 4 3 4" xfId="16469"/>
    <cellStyle name="20% - Accent6 4 4" xfId="2109"/>
    <cellStyle name="20% - Accent6 4 4 2" xfId="7951"/>
    <cellStyle name="20% - Accent6 4 4 2 2" xfId="14335"/>
    <cellStyle name="20% - Accent6 4 4 2 2 2" xfId="25449"/>
    <cellStyle name="20% - Accent6 4 4 2 3" xfId="20020"/>
    <cellStyle name="20% - Accent6 4 4 3" xfId="11218"/>
    <cellStyle name="20% - Accent6 4 4 3 2" xfId="22375"/>
    <cellStyle name="20% - Accent6 4 4 4" xfId="16798"/>
    <cellStyle name="20% - Accent6 4 5" xfId="2537"/>
    <cellStyle name="20% - Accent6 4 5 2" xfId="7952"/>
    <cellStyle name="20% - Accent6 4 5 2 2" xfId="14336"/>
    <cellStyle name="20% - Accent6 4 5 2 2 2" xfId="25450"/>
    <cellStyle name="20% - Accent6 4 5 2 3" xfId="20021"/>
    <cellStyle name="20% - Accent6 4 5 3" xfId="11388"/>
    <cellStyle name="20% - Accent6 4 5 3 2" xfId="22508"/>
    <cellStyle name="20% - Accent6 4 5 4" xfId="16935"/>
    <cellStyle name="20% - Accent6 4 6" xfId="1837"/>
    <cellStyle name="20% - Accent6 4 6 2" xfId="7953"/>
    <cellStyle name="20% - Accent6 4 6 2 2" xfId="14337"/>
    <cellStyle name="20% - Accent6 4 6 2 2 2" xfId="25451"/>
    <cellStyle name="20% - Accent6 4 6 2 3" xfId="20022"/>
    <cellStyle name="20% - Accent6 4 6 3" xfId="11089"/>
    <cellStyle name="20% - Accent6 4 6 3 2" xfId="22249"/>
    <cellStyle name="20% - Accent6 4 6 4" xfId="16667"/>
    <cellStyle name="20% - Accent6 4 7" xfId="2808"/>
    <cellStyle name="20% - Accent6 4 7 2" xfId="7954"/>
    <cellStyle name="20% - Accent6 4 7 2 2" xfId="14338"/>
    <cellStyle name="20% - Accent6 4 7 2 2 2" xfId="25452"/>
    <cellStyle name="20% - Accent6 4 7 2 3" xfId="20023"/>
    <cellStyle name="20% - Accent6 4 7 3" xfId="11495"/>
    <cellStyle name="20% - Accent6 4 7 3 2" xfId="22611"/>
    <cellStyle name="20% - Accent6 4 7 4" xfId="17059"/>
    <cellStyle name="20% - Accent6 4 8" xfId="3785"/>
    <cellStyle name="20% - Accent6 4 8 2" xfId="7955"/>
    <cellStyle name="20% - Accent6 4 8 2 2" xfId="14339"/>
    <cellStyle name="20% - Accent6 4 8 2 2 2" xfId="25453"/>
    <cellStyle name="20% - Accent6 4 8 2 3" xfId="20024"/>
    <cellStyle name="20% - Accent6 4 8 3" xfId="11846"/>
    <cellStyle name="20% - Accent6 4 8 3 2" xfId="22960"/>
    <cellStyle name="20% - Accent6 4 8 4" xfId="17489"/>
    <cellStyle name="20% - Accent6 4 9" xfId="4303"/>
    <cellStyle name="20% - Accent6 4 9 2" xfId="7956"/>
    <cellStyle name="20% - Accent6 4 9 2 2" xfId="14340"/>
    <cellStyle name="20% - Accent6 4 9 2 2 2" xfId="25454"/>
    <cellStyle name="20% - Accent6 4 9 2 3" xfId="20025"/>
    <cellStyle name="20% - Accent6 4 9 3" xfId="12058"/>
    <cellStyle name="20% - Accent6 4 9 3 2" xfId="23172"/>
    <cellStyle name="20% - Accent6 4 9 4" xfId="17781"/>
    <cellStyle name="20% - Accent6 4_WAST 1112 040512 WG Submission" xfId="200"/>
    <cellStyle name="20% - Accent6 5" xfId="201"/>
    <cellStyle name="20% - Accent6 5 10" xfId="4705"/>
    <cellStyle name="20% - Accent6 5 10 2" xfId="7957"/>
    <cellStyle name="20% - Accent6 5 10 2 2" xfId="14341"/>
    <cellStyle name="20% - Accent6 5 10 2 2 2" xfId="25455"/>
    <cellStyle name="20% - Accent6 5 10 2 3" xfId="20026"/>
    <cellStyle name="20% - Accent6 5 10 3" xfId="12191"/>
    <cellStyle name="20% - Accent6 5 10 3 2" xfId="23305"/>
    <cellStyle name="20% - Accent6 5 10 4" xfId="17914"/>
    <cellStyle name="20% - Accent6 5 11" xfId="5271"/>
    <cellStyle name="20% - Accent6 5 11 2" xfId="7958"/>
    <cellStyle name="20% - Accent6 5 11 2 2" xfId="14342"/>
    <cellStyle name="20% - Accent6 5 11 2 2 2" xfId="25456"/>
    <cellStyle name="20% - Accent6 5 11 2 3" xfId="20027"/>
    <cellStyle name="20% - Accent6 5 11 3" xfId="12436"/>
    <cellStyle name="20% - Accent6 5 11 3 2" xfId="23550"/>
    <cellStyle name="20% - Accent6 5 11 4" xfId="18182"/>
    <cellStyle name="20% - Accent6 5 12" xfId="5736"/>
    <cellStyle name="20% - Accent6 5 12 2" xfId="7959"/>
    <cellStyle name="20% - Accent6 5 12 2 2" xfId="14343"/>
    <cellStyle name="20% - Accent6 5 12 2 2 2" xfId="25457"/>
    <cellStyle name="20% - Accent6 5 12 2 3" xfId="20028"/>
    <cellStyle name="20% - Accent6 5 12 3" xfId="12640"/>
    <cellStyle name="20% - Accent6 5 12 3 2" xfId="23754"/>
    <cellStyle name="20% - Accent6 5 12 4" xfId="18409"/>
    <cellStyle name="20% - Accent6 5 13" xfId="6389"/>
    <cellStyle name="20% - Accent6 5 13 2" xfId="7960"/>
    <cellStyle name="20% - Accent6 5 13 2 2" xfId="14344"/>
    <cellStyle name="20% - Accent6 5 13 2 2 2" xfId="25458"/>
    <cellStyle name="20% - Accent6 5 13 2 3" xfId="20029"/>
    <cellStyle name="20% - Accent6 5 13 3" xfId="13057"/>
    <cellStyle name="20% - Accent6 5 13 3 2" xfId="24171"/>
    <cellStyle name="20% - Accent6 5 13 4" xfId="18788"/>
    <cellStyle name="20% - Accent6 5 14" xfId="9914"/>
    <cellStyle name="20% - Accent6 5 14 2" xfId="16061"/>
    <cellStyle name="20% - Accent6 5 14 2 2" xfId="27175"/>
    <cellStyle name="20% - Accent6 5 14 3" xfId="21592"/>
    <cellStyle name="20% - Accent6 5 15" xfId="10036"/>
    <cellStyle name="20% - Accent6 5 15 2" xfId="21714"/>
    <cellStyle name="20% - Accent6 5 2" xfId="202"/>
    <cellStyle name="20% - Accent6 5 2 10" xfId="5948"/>
    <cellStyle name="20% - Accent6 5 2 10 2" xfId="7962"/>
    <cellStyle name="20% - Accent6 5 2 10 2 2" xfId="14346"/>
    <cellStyle name="20% - Accent6 5 2 10 2 2 2" xfId="25460"/>
    <cellStyle name="20% - Accent6 5 2 10 2 3" xfId="20031"/>
    <cellStyle name="20% - Accent6 5 2 10 3" xfId="12748"/>
    <cellStyle name="20% - Accent6 5 2 10 3 2" xfId="23862"/>
    <cellStyle name="20% - Accent6 5 2 10 4" xfId="18540"/>
    <cellStyle name="20% - Accent6 5 2 11" xfId="6234"/>
    <cellStyle name="20% - Accent6 5 2 11 2" xfId="7963"/>
    <cellStyle name="20% - Accent6 5 2 11 2 2" xfId="14347"/>
    <cellStyle name="20% - Accent6 5 2 11 2 2 2" xfId="25461"/>
    <cellStyle name="20% - Accent6 5 2 11 2 3" xfId="20032"/>
    <cellStyle name="20% - Accent6 5 2 11 3" xfId="12935"/>
    <cellStyle name="20% - Accent6 5 2 11 3 2" xfId="24049"/>
    <cellStyle name="20% - Accent6 5 2 11 4" xfId="18666"/>
    <cellStyle name="20% - Accent6 5 2 12" xfId="6842"/>
    <cellStyle name="20% - Accent6 5 2 12 2" xfId="7964"/>
    <cellStyle name="20% - Accent6 5 2 12 2 2" xfId="14348"/>
    <cellStyle name="20% - Accent6 5 2 12 2 2 2" xfId="25462"/>
    <cellStyle name="20% - Accent6 5 2 12 2 3" xfId="20033"/>
    <cellStyle name="20% - Accent6 5 2 12 3" xfId="13241"/>
    <cellStyle name="20% - Accent6 5 2 12 3 2" xfId="24355"/>
    <cellStyle name="20% - Accent6 5 2 12 4" xfId="18911"/>
    <cellStyle name="20% - Accent6 5 2 13" xfId="7961"/>
    <cellStyle name="20% - Accent6 5 2 13 2" xfId="14345"/>
    <cellStyle name="20% - Accent6 5 2 13 2 2" xfId="25459"/>
    <cellStyle name="20% - Accent6 5 2 13 3" xfId="20030"/>
    <cellStyle name="20% - Accent6 5 2 14" xfId="10239"/>
    <cellStyle name="20% - Accent6 5 2 15" xfId="16252"/>
    <cellStyle name="20% - Accent6 5 2 2" xfId="1822"/>
    <cellStyle name="20% - Accent6 5 2 2 2" xfId="7965"/>
    <cellStyle name="20% - Accent6 5 2 2 2 2" xfId="11078"/>
    <cellStyle name="20% - Accent6 5 2 2 2 2 2" xfId="22238"/>
    <cellStyle name="20% - Accent6 5 2 2 2 3" xfId="20034"/>
    <cellStyle name="20% - Accent6 5 2 2 3" xfId="10240"/>
    <cellStyle name="20% - Accent6 5 2 2 3 2" xfId="21884"/>
    <cellStyle name="20% - Accent6 5 2 2 4" xfId="16656"/>
    <cellStyle name="20% - Accent6 5 2 3" xfId="2937"/>
    <cellStyle name="20% - Accent6 5 2 3 2" xfId="7966"/>
    <cellStyle name="20% - Accent6 5 2 3 2 2" xfId="14349"/>
    <cellStyle name="20% - Accent6 5 2 3 2 2 2" xfId="25463"/>
    <cellStyle name="20% - Accent6 5 2 3 2 3" xfId="20035"/>
    <cellStyle name="20% - Accent6 5 2 3 3" xfId="11530"/>
    <cellStyle name="20% - Accent6 5 2 3 3 2" xfId="22644"/>
    <cellStyle name="20% - Accent6 5 2 3 4" xfId="17098"/>
    <cellStyle name="20% - Accent6 5 2 4" xfId="3301"/>
    <cellStyle name="20% - Accent6 5 2 4 2" xfId="7967"/>
    <cellStyle name="20% - Accent6 5 2 4 2 2" xfId="14350"/>
    <cellStyle name="20% - Accent6 5 2 4 2 2 2" xfId="25464"/>
    <cellStyle name="20% - Accent6 5 2 4 2 3" xfId="20036"/>
    <cellStyle name="20% - Accent6 5 2 4 3" xfId="11628"/>
    <cellStyle name="20% - Accent6 5 2 4 3 2" xfId="22742"/>
    <cellStyle name="20% - Accent6 5 2 4 4" xfId="17223"/>
    <cellStyle name="20% - Accent6 5 2 5" xfId="3556"/>
    <cellStyle name="20% - Accent6 5 2 5 2" xfId="7968"/>
    <cellStyle name="20% - Accent6 5 2 5 2 2" xfId="14351"/>
    <cellStyle name="20% - Accent6 5 2 5 2 2 2" xfId="25465"/>
    <cellStyle name="20% - Accent6 5 2 5 2 3" xfId="20037"/>
    <cellStyle name="20% - Accent6 5 2 5 3" xfId="11724"/>
    <cellStyle name="20% - Accent6 5 2 5 3 2" xfId="22838"/>
    <cellStyle name="20% - Accent6 5 2 5 4" xfId="17342"/>
    <cellStyle name="20% - Accent6 5 2 6" xfId="3697"/>
    <cellStyle name="20% - Accent6 5 2 6 2" xfId="7969"/>
    <cellStyle name="20% - Accent6 5 2 6 2 2" xfId="14352"/>
    <cellStyle name="20% - Accent6 5 2 6 2 2 2" xfId="25466"/>
    <cellStyle name="20% - Accent6 5 2 6 2 3" xfId="20038"/>
    <cellStyle name="20% - Accent6 5 2 6 3" xfId="11769"/>
    <cellStyle name="20% - Accent6 5 2 6 3 2" xfId="22883"/>
    <cellStyle name="20% - Accent6 5 2 6 4" xfId="17410"/>
    <cellStyle name="20% - Accent6 5 2 7" xfId="3923"/>
    <cellStyle name="20% - Accent6 5 2 7 2" xfId="7970"/>
    <cellStyle name="20% - Accent6 5 2 7 2 2" xfId="14353"/>
    <cellStyle name="20% - Accent6 5 2 7 2 2 2" xfId="25467"/>
    <cellStyle name="20% - Accent6 5 2 7 2 3" xfId="20039"/>
    <cellStyle name="20% - Accent6 5 2 7 3" xfId="11938"/>
    <cellStyle name="20% - Accent6 5 2 7 3 2" xfId="23052"/>
    <cellStyle name="20% - Accent6 5 2 7 4" xfId="17616"/>
    <cellStyle name="20% - Accent6 5 2 8" xfId="5118"/>
    <cellStyle name="20% - Accent6 5 2 8 2" xfId="7971"/>
    <cellStyle name="20% - Accent6 5 2 8 2 2" xfId="14354"/>
    <cellStyle name="20% - Accent6 5 2 8 2 2 2" xfId="25468"/>
    <cellStyle name="20% - Accent6 5 2 8 2 3" xfId="20040"/>
    <cellStyle name="20% - Accent6 5 2 8 3" xfId="12341"/>
    <cellStyle name="20% - Accent6 5 2 8 3 2" xfId="23455"/>
    <cellStyle name="20% - Accent6 5 2 8 4" xfId="18087"/>
    <cellStyle name="20% - Accent6 5 2 9" xfId="5594"/>
    <cellStyle name="20% - Accent6 5 2 9 2" xfId="7972"/>
    <cellStyle name="20% - Accent6 5 2 9 2 2" xfId="14355"/>
    <cellStyle name="20% - Accent6 5 2 9 2 2 2" xfId="25469"/>
    <cellStyle name="20% - Accent6 5 2 9 2 3" xfId="20041"/>
    <cellStyle name="20% - Accent6 5 2 9 3" xfId="12550"/>
    <cellStyle name="20% - Accent6 5 2 9 3 2" xfId="23664"/>
    <cellStyle name="20% - Accent6 5 2 9 4" xfId="18319"/>
    <cellStyle name="20% - Accent6 5 3" xfId="978"/>
    <cellStyle name="20% - Accent6 5 3 2" xfId="7973"/>
    <cellStyle name="20% - Accent6 5 3 2 2" xfId="14356"/>
    <cellStyle name="20% - Accent6 5 3 2 2 2" xfId="25470"/>
    <cellStyle name="20% - Accent6 5 3 2 3" xfId="20042"/>
    <cellStyle name="20% - Accent6 5 3 3" xfId="10689"/>
    <cellStyle name="20% - Accent6 5 3 3 2" xfId="22088"/>
    <cellStyle name="20% - Accent6 5 3 4" xfId="16470"/>
    <cellStyle name="20% - Accent6 5 4" xfId="2110"/>
    <cellStyle name="20% - Accent6 5 4 2" xfId="7974"/>
    <cellStyle name="20% - Accent6 5 4 2 2" xfId="14357"/>
    <cellStyle name="20% - Accent6 5 4 2 2 2" xfId="25471"/>
    <cellStyle name="20% - Accent6 5 4 2 3" xfId="20043"/>
    <cellStyle name="20% - Accent6 5 4 3" xfId="11219"/>
    <cellStyle name="20% - Accent6 5 4 3 2" xfId="22376"/>
    <cellStyle name="20% - Accent6 5 4 4" xfId="16799"/>
    <cellStyle name="20% - Accent6 5 5" xfId="2536"/>
    <cellStyle name="20% - Accent6 5 5 2" xfId="7975"/>
    <cellStyle name="20% - Accent6 5 5 2 2" xfId="14358"/>
    <cellStyle name="20% - Accent6 5 5 2 2 2" xfId="25472"/>
    <cellStyle name="20% - Accent6 5 5 2 3" xfId="20044"/>
    <cellStyle name="20% - Accent6 5 5 3" xfId="11387"/>
    <cellStyle name="20% - Accent6 5 5 3 2" xfId="22507"/>
    <cellStyle name="20% - Accent6 5 5 4" xfId="16934"/>
    <cellStyle name="20% - Accent6 5 6" xfId="1836"/>
    <cellStyle name="20% - Accent6 5 6 2" xfId="7976"/>
    <cellStyle name="20% - Accent6 5 6 2 2" xfId="14359"/>
    <cellStyle name="20% - Accent6 5 6 2 2 2" xfId="25473"/>
    <cellStyle name="20% - Accent6 5 6 2 3" xfId="20045"/>
    <cellStyle name="20% - Accent6 5 6 3" xfId="11088"/>
    <cellStyle name="20% - Accent6 5 6 3 2" xfId="22248"/>
    <cellStyle name="20% - Accent6 5 6 4" xfId="16666"/>
    <cellStyle name="20% - Accent6 5 7" xfId="2807"/>
    <cellStyle name="20% - Accent6 5 7 2" xfId="7977"/>
    <cellStyle name="20% - Accent6 5 7 2 2" xfId="14360"/>
    <cellStyle name="20% - Accent6 5 7 2 2 2" xfId="25474"/>
    <cellStyle name="20% - Accent6 5 7 2 3" xfId="20046"/>
    <cellStyle name="20% - Accent6 5 7 3" xfId="11494"/>
    <cellStyle name="20% - Accent6 5 7 3 2" xfId="22610"/>
    <cellStyle name="20% - Accent6 5 7 4" xfId="17058"/>
    <cellStyle name="20% - Accent6 5 8" xfId="3786"/>
    <cellStyle name="20% - Accent6 5 8 2" xfId="7978"/>
    <cellStyle name="20% - Accent6 5 8 2 2" xfId="14361"/>
    <cellStyle name="20% - Accent6 5 8 2 2 2" xfId="25475"/>
    <cellStyle name="20% - Accent6 5 8 2 3" xfId="20047"/>
    <cellStyle name="20% - Accent6 5 8 3" xfId="11847"/>
    <cellStyle name="20% - Accent6 5 8 3 2" xfId="22961"/>
    <cellStyle name="20% - Accent6 5 8 4" xfId="17490"/>
    <cellStyle name="20% - Accent6 5 9" xfId="4304"/>
    <cellStyle name="20% - Accent6 5 9 2" xfId="7979"/>
    <cellStyle name="20% - Accent6 5 9 2 2" xfId="14362"/>
    <cellStyle name="20% - Accent6 5 9 2 2 2" xfId="25476"/>
    <cellStyle name="20% - Accent6 5 9 2 3" xfId="20048"/>
    <cellStyle name="20% - Accent6 5 9 3" xfId="12059"/>
    <cellStyle name="20% - Accent6 5 9 3 2" xfId="23173"/>
    <cellStyle name="20% - Accent6 5 9 4" xfId="17782"/>
    <cellStyle name="20% - Accent6 5_WAST 1112 040512 WG Submission" xfId="203"/>
    <cellStyle name="20% - Accent6 6" xfId="204"/>
    <cellStyle name="20% - Accent6 6 10" xfId="4704"/>
    <cellStyle name="20% - Accent6 6 10 2" xfId="7980"/>
    <cellStyle name="20% - Accent6 6 10 2 2" xfId="14363"/>
    <cellStyle name="20% - Accent6 6 10 2 2 2" xfId="25477"/>
    <cellStyle name="20% - Accent6 6 10 2 3" xfId="20049"/>
    <cellStyle name="20% - Accent6 6 10 3" xfId="12190"/>
    <cellStyle name="20% - Accent6 6 10 3 2" xfId="23304"/>
    <cellStyle name="20% - Accent6 6 10 4" xfId="17913"/>
    <cellStyle name="20% - Accent6 6 11" xfId="5666"/>
    <cellStyle name="20% - Accent6 6 11 2" xfId="7981"/>
    <cellStyle name="20% - Accent6 6 11 2 2" xfId="14364"/>
    <cellStyle name="20% - Accent6 6 11 2 2 2" xfId="25478"/>
    <cellStyle name="20% - Accent6 6 11 2 3" xfId="20050"/>
    <cellStyle name="20% - Accent6 6 11 3" xfId="12622"/>
    <cellStyle name="20% - Accent6 6 11 3 2" xfId="23736"/>
    <cellStyle name="20% - Accent6 6 11 4" xfId="18391"/>
    <cellStyle name="20% - Accent6 6 12" xfId="6020"/>
    <cellStyle name="20% - Accent6 6 12 2" xfId="7982"/>
    <cellStyle name="20% - Accent6 6 12 2 2" xfId="14365"/>
    <cellStyle name="20% - Accent6 6 12 2 2 2" xfId="25479"/>
    <cellStyle name="20% - Accent6 6 12 2 3" xfId="20051"/>
    <cellStyle name="20% - Accent6 6 12 3" xfId="12820"/>
    <cellStyle name="20% - Accent6 6 12 3 2" xfId="23934"/>
    <cellStyle name="20% - Accent6 6 12 4" xfId="18612"/>
    <cellStyle name="20% - Accent6 6 13" xfId="6390"/>
    <cellStyle name="20% - Accent6 6 13 2" xfId="7983"/>
    <cellStyle name="20% - Accent6 6 13 2 2" xfId="14366"/>
    <cellStyle name="20% - Accent6 6 13 2 2 2" xfId="25480"/>
    <cellStyle name="20% - Accent6 6 13 2 3" xfId="20052"/>
    <cellStyle name="20% - Accent6 6 13 3" xfId="13058"/>
    <cellStyle name="20% - Accent6 6 13 3 2" xfId="24172"/>
    <cellStyle name="20% - Accent6 6 13 4" xfId="18789"/>
    <cellStyle name="20% - Accent6 6 14" xfId="9915"/>
    <cellStyle name="20% - Accent6 6 14 2" xfId="16062"/>
    <cellStyle name="20% - Accent6 6 14 2 2" xfId="27176"/>
    <cellStyle name="20% - Accent6 6 14 3" xfId="21593"/>
    <cellStyle name="20% - Accent6 6 15" xfId="10037"/>
    <cellStyle name="20% - Accent6 6 15 2" xfId="21715"/>
    <cellStyle name="20% - Accent6 6 2" xfId="205"/>
    <cellStyle name="20% - Accent6 6 2 10" xfId="5949"/>
    <cellStyle name="20% - Accent6 6 2 10 2" xfId="7985"/>
    <cellStyle name="20% - Accent6 6 2 10 2 2" xfId="14368"/>
    <cellStyle name="20% - Accent6 6 2 10 2 2 2" xfId="25482"/>
    <cellStyle name="20% - Accent6 6 2 10 2 3" xfId="20054"/>
    <cellStyle name="20% - Accent6 6 2 10 3" xfId="12749"/>
    <cellStyle name="20% - Accent6 6 2 10 3 2" xfId="23863"/>
    <cellStyle name="20% - Accent6 6 2 10 4" xfId="18541"/>
    <cellStyle name="20% - Accent6 6 2 11" xfId="6235"/>
    <cellStyle name="20% - Accent6 6 2 11 2" xfId="7986"/>
    <cellStyle name="20% - Accent6 6 2 11 2 2" xfId="14369"/>
    <cellStyle name="20% - Accent6 6 2 11 2 2 2" xfId="25483"/>
    <cellStyle name="20% - Accent6 6 2 11 2 3" xfId="20055"/>
    <cellStyle name="20% - Accent6 6 2 11 3" xfId="12936"/>
    <cellStyle name="20% - Accent6 6 2 11 3 2" xfId="24050"/>
    <cellStyle name="20% - Accent6 6 2 11 4" xfId="18667"/>
    <cellStyle name="20% - Accent6 6 2 12" xfId="6843"/>
    <cellStyle name="20% - Accent6 6 2 12 2" xfId="7987"/>
    <cellStyle name="20% - Accent6 6 2 12 2 2" xfId="14370"/>
    <cellStyle name="20% - Accent6 6 2 12 2 2 2" xfId="25484"/>
    <cellStyle name="20% - Accent6 6 2 12 2 3" xfId="20056"/>
    <cellStyle name="20% - Accent6 6 2 12 3" xfId="13242"/>
    <cellStyle name="20% - Accent6 6 2 12 3 2" xfId="24356"/>
    <cellStyle name="20% - Accent6 6 2 12 4" xfId="18912"/>
    <cellStyle name="20% - Accent6 6 2 13" xfId="7984"/>
    <cellStyle name="20% - Accent6 6 2 13 2" xfId="14367"/>
    <cellStyle name="20% - Accent6 6 2 13 2 2" xfId="25481"/>
    <cellStyle name="20% - Accent6 6 2 13 3" xfId="20053"/>
    <cellStyle name="20% - Accent6 6 2 14" xfId="10241"/>
    <cellStyle name="20% - Accent6 6 2 15" xfId="16253"/>
    <cellStyle name="20% - Accent6 6 2 2" xfId="1823"/>
    <cellStyle name="20% - Accent6 6 2 2 2" xfId="7988"/>
    <cellStyle name="20% - Accent6 6 2 2 2 2" xfId="11079"/>
    <cellStyle name="20% - Accent6 6 2 2 2 2 2" xfId="22239"/>
    <cellStyle name="20% - Accent6 6 2 2 2 3" xfId="20057"/>
    <cellStyle name="20% - Accent6 6 2 2 3" xfId="10242"/>
    <cellStyle name="20% - Accent6 6 2 2 3 2" xfId="21885"/>
    <cellStyle name="20% - Accent6 6 2 2 4" xfId="16657"/>
    <cellStyle name="20% - Accent6 6 2 3" xfId="2938"/>
    <cellStyle name="20% - Accent6 6 2 3 2" xfId="7989"/>
    <cellStyle name="20% - Accent6 6 2 3 2 2" xfId="14371"/>
    <cellStyle name="20% - Accent6 6 2 3 2 2 2" xfId="25485"/>
    <cellStyle name="20% - Accent6 6 2 3 2 3" xfId="20058"/>
    <cellStyle name="20% - Accent6 6 2 3 3" xfId="11531"/>
    <cellStyle name="20% - Accent6 6 2 3 3 2" xfId="22645"/>
    <cellStyle name="20% - Accent6 6 2 3 4" xfId="17099"/>
    <cellStyle name="20% - Accent6 6 2 4" xfId="3302"/>
    <cellStyle name="20% - Accent6 6 2 4 2" xfId="7990"/>
    <cellStyle name="20% - Accent6 6 2 4 2 2" xfId="14372"/>
    <cellStyle name="20% - Accent6 6 2 4 2 2 2" xfId="25486"/>
    <cellStyle name="20% - Accent6 6 2 4 2 3" xfId="20059"/>
    <cellStyle name="20% - Accent6 6 2 4 3" xfId="11629"/>
    <cellStyle name="20% - Accent6 6 2 4 3 2" xfId="22743"/>
    <cellStyle name="20% - Accent6 6 2 4 4" xfId="17224"/>
    <cellStyle name="20% - Accent6 6 2 5" xfId="3557"/>
    <cellStyle name="20% - Accent6 6 2 5 2" xfId="7991"/>
    <cellStyle name="20% - Accent6 6 2 5 2 2" xfId="14373"/>
    <cellStyle name="20% - Accent6 6 2 5 2 2 2" xfId="25487"/>
    <cellStyle name="20% - Accent6 6 2 5 2 3" xfId="20060"/>
    <cellStyle name="20% - Accent6 6 2 5 3" xfId="11725"/>
    <cellStyle name="20% - Accent6 6 2 5 3 2" xfId="22839"/>
    <cellStyle name="20% - Accent6 6 2 5 4" xfId="17343"/>
    <cellStyle name="20% - Accent6 6 2 6" xfId="3698"/>
    <cellStyle name="20% - Accent6 6 2 6 2" xfId="7992"/>
    <cellStyle name="20% - Accent6 6 2 6 2 2" xfId="14374"/>
    <cellStyle name="20% - Accent6 6 2 6 2 2 2" xfId="25488"/>
    <cellStyle name="20% - Accent6 6 2 6 2 3" xfId="20061"/>
    <cellStyle name="20% - Accent6 6 2 6 3" xfId="11770"/>
    <cellStyle name="20% - Accent6 6 2 6 3 2" xfId="22884"/>
    <cellStyle name="20% - Accent6 6 2 6 4" xfId="17411"/>
    <cellStyle name="20% - Accent6 6 2 7" xfId="3924"/>
    <cellStyle name="20% - Accent6 6 2 7 2" xfId="7993"/>
    <cellStyle name="20% - Accent6 6 2 7 2 2" xfId="14375"/>
    <cellStyle name="20% - Accent6 6 2 7 2 2 2" xfId="25489"/>
    <cellStyle name="20% - Accent6 6 2 7 2 3" xfId="20062"/>
    <cellStyle name="20% - Accent6 6 2 7 3" xfId="11939"/>
    <cellStyle name="20% - Accent6 6 2 7 3 2" xfId="23053"/>
    <cellStyle name="20% - Accent6 6 2 7 4" xfId="17617"/>
    <cellStyle name="20% - Accent6 6 2 8" xfId="5119"/>
    <cellStyle name="20% - Accent6 6 2 8 2" xfId="7994"/>
    <cellStyle name="20% - Accent6 6 2 8 2 2" xfId="14376"/>
    <cellStyle name="20% - Accent6 6 2 8 2 2 2" xfId="25490"/>
    <cellStyle name="20% - Accent6 6 2 8 2 3" xfId="20063"/>
    <cellStyle name="20% - Accent6 6 2 8 3" xfId="12342"/>
    <cellStyle name="20% - Accent6 6 2 8 3 2" xfId="23456"/>
    <cellStyle name="20% - Accent6 6 2 8 4" xfId="18088"/>
    <cellStyle name="20% - Accent6 6 2 9" xfId="5595"/>
    <cellStyle name="20% - Accent6 6 2 9 2" xfId="7995"/>
    <cellStyle name="20% - Accent6 6 2 9 2 2" xfId="14377"/>
    <cellStyle name="20% - Accent6 6 2 9 2 2 2" xfId="25491"/>
    <cellStyle name="20% - Accent6 6 2 9 2 3" xfId="20064"/>
    <cellStyle name="20% - Accent6 6 2 9 3" xfId="12551"/>
    <cellStyle name="20% - Accent6 6 2 9 3 2" xfId="23665"/>
    <cellStyle name="20% - Accent6 6 2 9 4" xfId="18320"/>
    <cellStyle name="20% - Accent6 6 3" xfId="979"/>
    <cellStyle name="20% - Accent6 6 3 2" xfId="7996"/>
    <cellStyle name="20% - Accent6 6 3 2 2" xfId="14378"/>
    <cellStyle name="20% - Accent6 6 3 2 2 2" xfId="25492"/>
    <cellStyle name="20% - Accent6 6 3 2 3" xfId="20065"/>
    <cellStyle name="20% - Accent6 6 3 3" xfId="10690"/>
    <cellStyle name="20% - Accent6 6 3 3 2" xfId="22089"/>
    <cellStyle name="20% - Accent6 6 3 4" xfId="16471"/>
    <cellStyle name="20% - Accent6 6 4" xfId="2111"/>
    <cellStyle name="20% - Accent6 6 4 2" xfId="7997"/>
    <cellStyle name="20% - Accent6 6 4 2 2" xfId="14379"/>
    <cellStyle name="20% - Accent6 6 4 2 2 2" xfId="25493"/>
    <cellStyle name="20% - Accent6 6 4 2 3" xfId="20066"/>
    <cellStyle name="20% - Accent6 6 4 3" xfId="11220"/>
    <cellStyle name="20% - Accent6 6 4 3 2" xfId="22377"/>
    <cellStyle name="20% - Accent6 6 4 4" xfId="16800"/>
    <cellStyle name="20% - Accent6 6 5" xfId="2535"/>
    <cellStyle name="20% - Accent6 6 5 2" xfId="7998"/>
    <cellStyle name="20% - Accent6 6 5 2 2" xfId="14380"/>
    <cellStyle name="20% - Accent6 6 5 2 2 2" xfId="25494"/>
    <cellStyle name="20% - Accent6 6 5 2 3" xfId="20067"/>
    <cellStyle name="20% - Accent6 6 5 3" xfId="11386"/>
    <cellStyle name="20% - Accent6 6 5 3 2" xfId="22506"/>
    <cellStyle name="20% - Accent6 6 5 4" xfId="16933"/>
    <cellStyle name="20% - Accent6 6 6" xfId="1831"/>
    <cellStyle name="20% - Accent6 6 6 2" xfId="7999"/>
    <cellStyle name="20% - Accent6 6 6 2 2" xfId="14381"/>
    <cellStyle name="20% - Accent6 6 6 2 2 2" xfId="25495"/>
    <cellStyle name="20% - Accent6 6 6 2 3" xfId="20068"/>
    <cellStyle name="20% - Accent6 6 6 3" xfId="11083"/>
    <cellStyle name="20% - Accent6 6 6 3 2" xfId="22243"/>
    <cellStyle name="20% - Accent6 6 6 4" xfId="16661"/>
    <cellStyle name="20% - Accent6 6 7" xfId="2806"/>
    <cellStyle name="20% - Accent6 6 7 2" xfId="8000"/>
    <cellStyle name="20% - Accent6 6 7 2 2" xfId="14382"/>
    <cellStyle name="20% - Accent6 6 7 2 2 2" xfId="25496"/>
    <cellStyle name="20% - Accent6 6 7 2 3" xfId="20069"/>
    <cellStyle name="20% - Accent6 6 7 3" xfId="11493"/>
    <cellStyle name="20% - Accent6 6 7 3 2" xfId="22609"/>
    <cellStyle name="20% - Accent6 6 7 4" xfId="17057"/>
    <cellStyle name="20% - Accent6 6 8" xfId="3787"/>
    <cellStyle name="20% - Accent6 6 8 2" xfId="8001"/>
    <cellStyle name="20% - Accent6 6 8 2 2" xfId="14383"/>
    <cellStyle name="20% - Accent6 6 8 2 2 2" xfId="25497"/>
    <cellStyle name="20% - Accent6 6 8 2 3" xfId="20070"/>
    <cellStyle name="20% - Accent6 6 8 3" xfId="11848"/>
    <cellStyle name="20% - Accent6 6 8 3 2" xfId="22962"/>
    <cellStyle name="20% - Accent6 6 8 4" xfId="17491"/>
    <cellStyle name="20% - Accent6 6 9" xfId="4305"/>
    <cellStyle name="20% - Accent6 6 9 2" xfId="8002"/>
    <cellStyle name="20% - Accent6 6 9 2 2" xfId="14384"/>
    <cellStyle name="20% - Accent6 6 9 2 2 2" xfId="25498"/>
    <cellStyle name="20% - Accent6 6 9 2 3" xfId="20071"/>
    <cellStyle name="20% - Accent6 6 9 3" xfId="12060"/>
    <cellStyle name="20% - Accent6 6 9 3 2" xfId="23174"/>
    <cellStyle name="20% - Accent6 6 9 4" xfId="17783"/>
    <cellStyle name="20% - Accent6 6_WAST 1112 040512 WG Submission" xfId="206"/>
    <cellStyle name="20% - Accent6 7" xfId="207"/>
    <cellStyle name="20% - Accent6 7 10" xfId="4703"/>
    <cellStyle name="20% - Accent6 7 10 2" xfId="8004"/>
    <cellStyle name="20% - Accent6 7 10 2 2" xfId="14386"/>
    <cellStyle name="20% - Accent6 7 10 2 2 2" xfId="25500"/>
    <cellStyle name="20% - Accent6 7 10 2 3" xfId="20073"/>
    <cellStyle name="20% - Accent6 7 10 3" xfId="12189"/>
    <cellStyle name="20% - Accent6 7 10 3 2" xfId="23303"/>
    <cellStyle name="20% - Accent6 7 10 4" xfId="17912"/>
    <cellStyle name="20% - Accent6 7 11" xfId="5543"/>
    <cellStyle name="20% - Accent6 7 11 2" xfId="8005"/>
    <cellStyle name="20% - Accent6 7 11 2 2" xfId="14387"/>
    <cellStyle name="20% - Accent6 7 11 2 2 2" xfId="25501"/>
    <cellStyle name="20% - Accent6 7 11 2 3" xfId="20074"/>
    <cellStyle name="20% - Accent6 7 11 3" xfId="12499"/>
    <cellStyle name="20% - Accent6 7 11 3 2" xfId="23613"/>
    <cellStyle name="20% - Accent6 7 11 4" xfId="18268"/>
    <cellStyle name="20% - Accent6 7 12" xfId="5897"/>
    <cellStyle name="20% - Accent6 7 12 2" xfId="8006"/>
    <cellStyle name="20% - Accent6 7 12 2 2" xfId="14388"/>
    <cellStyle name="20% - Accent6 7 12 2 2 2" xfId="25502"/>
    <cellStyle name="20% - Accent6 7 12 2 3" xfId="20075"/>
    <cellStyle name="20% - Accent6 7 12 3" xfId="12697"/>
    <cellStyle name="20% - Accent6 7 12 3 2" xfId="23811"/>
    <cellStyle name="20% - Accent6 7 12 4" xfId="18489"/>
    <cellStyle name="20% - Accent6 7 13" xfId="6391"/>
    <cellStyle name="20% - Accent6 7 13 2" xfId="8007"/>
    <cellStyle name="20% - Accent6 7 13 2 2" xfId="14389"/>
    <cellStyle name="20% - Accent6 7 13 2 2 2" xfId="25503"/>
    <cellStyle name="20% - Accent6 7 13 2 3" xfId="20076"/>
    <cellStyle name="20% - Accent6 7 13 3" xfId="13059"/>
    <cellStyle name="20% - Accent6 7 13 3 2" xfId="24173"/>
    <cellStyle name="20% - Accent6 7 13 4" xfId="18790"/>
    <cellStyle name="20% - Accent6 7 14" xfId="8003"/>
    <cellStyle name="20% - Accent6 7 14 2" xfId="14385"/>
    <cellStyle name="20% - Accent6 7 14 2 2" xfId="25499"/>
    <cellStyle name="20% - Accent6 7 14 3" xfId="20072"/>
    <cellStyle name="20% - Accent6 7 15" xfId="9916"/>
    <cellStyle name="20% - Accent6 7 15 2" xfId="16063"/>
    <cellStyle name="20% - Accent6 7 15 2 2" xfId="27177"/>
    <cellStyle name="20% - Accent6 7 15 3" xfId="21594"/>
    <cellStyle name="20% - Accent6 7 16" xfId="10038"/>
    <cellStyle name="20% - Accent6 7 16 2" xfId="21716"/>
    <cellStyle name="20% - Accent6 7 17" xfId="16254"/>
    <cellStyle name="20% - Accent6 7 2" xfId="208"/>
    <cellStyle name="20% - Accent6 7 2 10" xfId="5950"/>
    <cellStyle name="20% - Accent6 7 2 10 2" xfId="8009"/>
    <cellStyle name="20% - Accent6 7 2 10 2 2" xfId="14391"/>
    <cellStyle name="20% - Accent6 7 2 10 2 2 2" xfId="25505"/>
    <cellStyle name="20% - Accent6 7 2 10 2 3" xfId="20078"/>
    <cellStyle name="20% - Accent6 7 2 10 3" xfId="12750"/>
    <cellStyle name="20% - Accent6 7 2 10 3 2" xfId="23864"/>
    <cellStyle name="20% - Accent6 7 2 10 4" xfId="18542"/>
    <cellStyle name="20% - Accent6 7 2 11" xfId="6236"/>
    <cellStyle name="20% - Accent6 7 2 11 2" xfId="8010"/>
    <cellStyle name="20% - Accent6 7 2 11 2 2" xfId="14392"/>
    <cellStyle name="20% - Accent6 7 2 11 2 2 2" xfId="25506"/>
    <cellStyle name="20% - Accent6 7 2 11 2 3" xfId="20079"/>
    <cellStyle name="20% - Accent6 7 2 11 3" xfId="12937"/>
    <cellStyle name="20% - Accent6 7 2 11 3 2" xfId="24051"/>
    <cellStyle name="20% - Accent6 7 2 11 4" xfId="18668"/>
    <cellStyle name="20% - Accent6 7 2 12" xfId="6844"/>
    <cellStyle name="20% - Accent6 7 2 12 2" xfId="8011"/>
    <cellStyle name="20% - Accent6 7 2 12 2 2" xfId="14393"/>
    <cellStyle name="20% - Accent6 7 2 12 2 2 2" xfId="25507"/>
    <cellStyle name="20% - Accent6 7 2 12 2 3" xfId="20080"/>
    <cellStyle name="20% - Accent6 7 2 12 3" xfId="13243"/>
    <cellStyle name="20% - Accent6 7 2 12 3 2" xfId="24357"/>
    <cellStyle name="20% - Accent6 7 2 12 4" xfId="18913"/>
    <cellStyle name="20% - Accent6 7 2 13" xfId="8008"/>
    <cellStyle name="20% - Accent6 7 2 13 2" xfId="14390"/>
    <cellStyle name="20% - Accent6 7 2 13 2 2" xfId="25504"/>
    <cellStyle name="20% - Accent6 7 2 13 3" xfId="20077"/>
    <cellStyle name="20% - Accent6 7 2 14" xfId="10243"/>
    <cellStyle name="20% - Accent6 7 2 14 2" xfId="21886"/>
    <cellStyle name="20% - Accent6 7 2 15" xfId="16255"/>
    <cellStyle name="20% - Accent6 7 2 2" xfId="1824"/>
    <cellStyle name="20% - Accent6 7 2 2 2" xfId="8012"/>
    <cellStyle name="20% - Accent6 7 2 2 2 2" xfId="14394"/>
    <cellStyle name="20% - Accent6 7 2 2 2 2 2" xfId="25508"/>
    <cellStyle name="20% - Accent6 7 2 2 2 3" xfId="20081"/>
    <cellStyle name="20% - Accent6 7 2 2 3" xfId="11080"/>
    <cellStyle name="20% - Accent6 7 2 2 3 2" xfId="22240"/>
    <cellStyle name="20% - Accent6 7 2 2 4" xfId="16658"/>
    <cellStyle name="20% - Accent6 7 2 3" xfId="2939"/>
    <cellStyle name="20% - Accent6 7 2 3 2" xfId="8013"/>
    <cellStyle name="20% - Accent6 7 2 3 2 2" xfId="14395"/>
    <cellStyle name="20% - Accent6 7 2 3 2 2 2" xfId="25509"/>
    <cellStyle name="20% - Accent6 7 2 3 2 3" xfId="20082"/>
    <cellStyle name="20% - Accent6 7 2 3 3" xfId="11532"/>
    <cellStyle name="20% - Accent6 7 2 3 3 2" xfId="22646"/>
    <cellStyle name="20% - Accent6 7 2 3 4" xfId="17100"/>
    <cellStyle name="20% - Accent6 7 2 4" xfId="3303"/>
    <cellStyle name="20% - Accent6 7 2 4 2" xfId="8014"/>
    <cellStyle name="20% - Accent6 7 2 4 2 2" xfId="14396"/>
    <cellStyle name="20% - Accent6 7 2 4 2 2 2" xfId="25510"/>
    <cellStyle name="20% - Accent6 7 2 4 2 3" xfId="20083"/>
    <cellStyle name="20% - Accent6 7 2 4 3" xfId="11630"/>
    <cellStyle name="20% - Accent6 7 2 4 3 2" xfId="22744"/>
    <cellStyle name="20% - Accent6 7 2 4 4" xfId="17225"/>
    <cellStyle name="20% - Accent6 7 2 5" xfId="3558"/>
    <cellStyle name="20% - Accent6 7 2 5 2" xfId="8015"/>
    <cellStyle name="20% - Accent6 7 2 5 2 2" xfId="14397"/>
    <cellStyle name="20% - Accent6 7 2 5 2 2 2" xfId="25511"/>
    <cellStyle name="20% - Accent6 7 2 5 2 3" xfId="20084"/>
    <cellStyle name="20% - Accent6 7 2 5 3" xfId="11726"/>
    <cellStyle name="20% - Accent6 7 2 5 3 2" xfId="22840"/>
    <cellStyle name="20% - Accent6 7 2 5 4" xfId="17344"/>
    <cellStyle name="20% - Accent6 7 2 6" xfId="3699"/>
    <cellStyle name="20% - Accent6 7 2 6 2" xfId="8016"/>
    <cellStyle name="20% - Accent6 7 2 6 2 2" xfId="14398"/>
    <cellStyle name="20% - Accent6 7 2 6 2 2 2" xfId="25512"/>
    <cellStyle name="20% - Accent6 7 2 6 2 3" xfId="20085"/>
    <cellStyle name="20% - Accent6 7 2 6 3" xfId="11771"/>
    <cellStyle name="20% - Accent6 7 2 6 3 2" xfId="22885"/>
    <cellStyle name="20% - Accent6 7 2 6 4" xfId="17412"/>
    <cellStyle name="20% - Accent6 7 2 7" xfId="3925"/>
    <cellStyle name="20% - Accent6 7 2 7 2" xfId="8017"/>
    <cellStyle name="20% - Accent6 7 2 7 2 2" xfId="14399"/>
    <cellStyle name="20% - Accent6 7 2 7 2 2 2" xfId="25513"/>
    <cellStyle name="20% - Accent6 7 2 7 2 3" xfId="20086"/>
    <cellStyle name="20% - Accent6 7 2 7 3" xfId="11940"/>
    <cellStyle name="20% - Accent6 7 2 7 3 2" xfId="23054"/>
    <cellStyle name="20% - Accent6 7 2 7 4" xfId="17618"/>
    <cellStyle name="20% - Accent6 7 2 8" xfId="5120"/>
    <cellStyle name="20% - Accent6 7 2 8 2" xfId="8018"/>
    <cellStyle name="20% - Accent6 7 2 8 2 2" xfId="14400"/>
    <cellStyle name="20% - Accent6 7 2 8 2 2 2" xfId="25514"/>
    <cellStyle name="20% - Accent6 7 2 8 2 3" xfId="20087"/>
    <cellStyle name="20% - Accent6 7 2 8 3" xfId="12343"/>
    <cellStyle name="20% - Accent6 7 2 8 3 2" xfId="23457"/>
    <cellStyle name="20% - Accent6 7 2 8 4" xfId="18089"/>
    <cellStyle name="20% - Accent6 7 2 9" xfId="5596"/>
    <cellStyle name="20% - Accent6 7 2 9 2" xfId="8019"/>
    <cellStyle name="20% - Accent6 7 2 9 2 2" xfId="14401"/>
    <cellStyle name="20% - Accent6 7 2 9 2 2 2" xfId="25515"/>
    <cellStyle name="20% - Accent6 7 2 9 2 3" xfId="20088"/>
    <cellStyle name="20% - Accent6 7 2 9 3" xfId="12552"/>
    <cellStyle name="20% - Accent6 7 2 9 3 2" xfId="23666"/>
    <cellStyle name="20% - Accent6 7 2 9 4" xfId="18321"/>
    <cellStyle name="20% - Accent6 7 3" xfId="980"/>
    <cellStyle name="20% - Accent6 7 3 2" xfId="8020"/>
    <cellStyle name="20% - Accent6 7 3 2 2" xfId="14402"/>
    <cellStyle name="20% - Accent6 7 3 2 2 2" xfId="25516"/>
    <cellStyle name="20% - Accent6 7 3 2 3" xfId="20089"/>
    <cellStyle name="20% - Accent6 7 3 3" xfId="10691"/>
    <cellStyle name="20% - Accent6 7 3 3 2" xfId="22090"/>
    <cellStyle name="20% - Accent6 7 3 4" xfId="16472"/>
    <cellStyle name="20% - Accent6 7 4" xfId="2112"/>
    <cellStyle name="20% - Accent6 7 4 2" xfId="8021"/>
    <cellStyle name="20% - Accent6 7 4 2 2" xfId="14403"/>
    <cellStyle name="20% - Accent6 7 4 2 2 2" xfId="25517"/>
    <cellStyle name="20% - Accent6 7 4 2 3" xfId="20090"/>
    <cellStyle name="20% - Accent6 7 4 3" xfId="11221"/>
    <cellStyle name="20% - Accent6 7 4 3 2" xfId="22378"/>
    <cellStyle name="20% - Accent6 7 4 4" xfId="16801"/>
    <cellStyle name="20% - Accent6 7 5" xfId="2534"/>
    <cellStyle name="20% - Accent6 7 5 2" xfId="8022"/>
    <cellStyle name="20% - Accent6 7 5 2 2" xfId="14404"/>
    <cellStyle name="20% - Accent6 7 5 2 2 2" xfId="25518"/>
    <cellStyle name="20% - Accent6 7 5 2 3" xfId="20091"/>
    <cellStyle name="20% - Accent6 7 5 3" xfId="11385"/>
    <cellStyle name="20% - Accent6 7 5 3 2" xfId="22505"/>
    <cellStyle name="20% - Accent6 7 5 4" xfId="16932"/>
    <cellStyle name="20% - Accent6 7 6" xfId="1830"/>
    <cellStyle name="20% - Accent6 7 6 2" xfId="8023"/>
    <cellStyle name="20% - Accent6 7 6 2 2" xfId="14405"/>
    <cellStyle name="20% - Accent6 7 6 2 2 2" xfId="25519"/>
    <cellStyle name="20% - Accent6 7 6 2 3" xfId="20092"/>
    <cellStyle name="20% - Accent6 7 6 3" xfId="11082"/>
    <cellStyle name="20% - Accent6 7 6 3 2" xfId="22242"/>
    <cellStyle name="20% - Accent6 7 6 4" xfId="16660"/>
    <cellStyle name="20% - Accent6 7 7" xfId="2805"/>
    <cellStyle name="20% - Accent6 7 7 2" xfId="8024"/>
    <cellStyle name="20% - Accent6 7 7 2 2" xfId="14406"/>
    <cellStyle name="20% - Accent6 7 7 2 2 2" xfId="25520"/>
    <cellStyle name="20% - Accent6 7 7 2 3" xfId="20093"/>
    <cellStyle name="20% - Accent6 7 7 3" xfId="11492"/>
    <cellStyle name="20% - Accent6 7 7 3 2" xfId="22608"/>
    <cellStyle name="20% - Accent6 7 7 4" xfId="17056"/>
    <cellStyle name="20% - Accent6 7 8" xfId="3788"/>
    <cellStyle name="20% - Accent6 7 8 2" xfId="8025"/>
    <cellStyle name="20% - Accent6 7 8 2 2" xfId="14407"/>
    <cellStyle name="20% - Accent6 7 8 2 2 2" xfId="25521"/>
    <cellStyle name="20% - Accent6 7 8 2 3" xfId="20094"/>
    <cellStyle name="20% - Accent6 7 8 3" xfId="11849"/>
    <cellStyle name="20% - Accent6 7 8 3 2" xfId="22963"/>
    <cellStyle name="20% - Accent6 7 8 4" xfId="17492"/>
    <cellStyle name="20% - Accent6 7 9" xfId="4306"/>
    <cellStyle name="20% - Accent6 7 9 2" xfId="8026"/>
    <cellStyle name="20% - Accent6 7 9 2 2" xfId="14408"/>
    <cellStyle name="20% - Accent6 7 9 2 2 2" xfId="25522"/>
    <cellStyle name="20% - Accent6 7 9 2 3" xfId="20095"/>
    <cellStyle name="20% - Accent6 7 9 3" xfId="12061"/>
    <cellStyle name="20% - Accent6 7 9 3 2" xfId="23175"/>
    <cellStyle name="20% - Accent6 7 9 4" xfId="17784"/>
    <cellStyle name="20% - Accent6 7_WAST 1112 040512 WG Submission" xfId="209"/>
    <cellStyle name="20% - Accent6 8" xfId="210"/>
    <cellStyle name="20% - Accent6 8 10" xfId="5267"/>
    <cellStyle name="20% - Accent6 8 10 2" xfId="8028"/>
    <cellStyle name="20% - Accent6 8 10 2 2" xfId="14410"/>
    <cellStyle name="20% - Accent6 8 10 2 2 2" xfId="25524"/>
    <cellStyle name="20% - Accent6 8 10 2 3" xfId="20097"/>
    <cellStyle name="20% - Accent6 8 10 3" xfId="12435"/>
    <cellStyle name="20% - Accent6 8 10 3 2" xfId="23549"/>
    <cellStyle name="20% - Accent6 8 10 4" xfId="18181"/>
    <cellStyle name="20% - Accent6 8 11" xfId="5732"/>
    <cellStyle name="20% - Accent6 8 11 2" xfId="8029"/>
    <cellStyle name="20% - Accent6 8 11 2 2" xfId="14411"/>
    <cellStyle name="20% - Accent6 8 11 2 2 2" xfId="25525"/>
    <cellStyle name="20% - Accent6 8 11 2 3" xfId="20098"/>
    <cellStyle name="20% - Accent6 8 11 3" xfId="12639"/>
    <cellStyle name="20% - Accent6 8 11 3 2" xfId="23753"/>
    <cellStyle name="20% - Accent6 8 11 4" xfId="18408"/>
    <cellStyle name="20% - Accent6 8 12" xfId="6392"/>
    <cellStyle name="20% - Accent6 8 12 2" xfId="8030"/>
    <cellStyle name="20% - Accent6 8 12 2 2" xfId="14412"/>
    <cellStyle name="20% - Accent6 8 12 2 2 2" xfId="25526"/>
    <cellStyle name="20% - Accent6 8 12 2 3" xfId="20099"/>
    <cellStyle name="20% - Accent6 8 12 3" xfId="13060"/>
    <cellStyle name="20% - Accent6 8 12 3 2" xfId="24174"/>
    <cellStyle name="20% - Accent6 8 12 4" xfId="18791"/>
    <cellStyle name="20% - Accent6 8 13" xfId="8027"/>
    <cellStyle name="20% - Accent6 8 13 2" xfId="14409"/>
    <cellStyle name="20% - Accent6 8 13 2 2" xfId="25523"/>
    <cellStyle name="20% - Accent6 8 13 3" xfId="20096"/>
    <cellStyle name="20% - Accent6 8 14" xfId="9917"/>
    <cellStyle name="20% - Accent6 8 14 2" xfId="16064"/>
    <cellStyle name="20% - Accent6 8 14 2 2" xfId="27178"/>
    <cellStyle name="20% - Accent6 8 14 3" xfId="21595"/>
    <cellStyle name="20% - Accent6 8 15" xfId="10039"/>
    <cellStyle name="20% - Accent6 8 15 2" xfId="21717"/>
    <cellStyle name="20% - Accent6 8 16" xfId="16256"/>
    <cellStyle name="20% - Accent6 8 2" xfId="981"/>
    <cellStyle name="20% - Accent6 8 2 10" xfId="16473"/>
    <cellStyle name="20% - Accent6 8 2 2" xfId="3926"/>
    <cellStyle name="20% - Accent6 8 2 2 2" xfId="8032"/>
    <cellStyle name="20% - Accent6 8 2 2 2 2" xfId="14414"/>
    <cellStyle name="20% - Accent6 8 2 2 2 2 2" xfId="25528"/>
    <cellStyle name="20% - Accent6 8 2 2 2 3" xfId="20101"/>
    <cellStyle name="20% - Accent6 8 2 2 3" xfId="10692"/>
    <cellStyle name="20% - Accent6 8 2 2 3 2" xfId="22091"/>
    <cellStyle name="20% - Accent6 8 2 2 4" xfId="17619"/>
    <cellStyle name="20% - Accent6 8 2 3" xfId="5121"/>
    <cellStyle name="20% - Accent6 8 2 3 2" xfId="8033"/>
    <cellStyle name="20% - Accent6 8 2 3 2 2" xfId="14415"/>
    <cellStyle name="20% - Accent6 8 2 3 2 2 2" xfId="25529"/>
    <cellStyle name="20% - Accent6 8 2 3 2 3" xfId="20102"/>
    <cellStyle name="20% - Accent6 8 2 3 3" xfId="12344"/>
    <cellStyle name="20% - Accent6 8 2 3 3 2" xfId="23458"/>
    <cellStyle name="20% - Accent6 8 2 3 4" xfId="18090"/>
    <cellStyle name="20% - Accent6 8 2 4" xfId="5597"/>
    <cellStyle name="20% - Accent6 8 2 4 2" xfId="8034"/>
    <cellStyle name="20% - Accent6 8 2 4 2 2" xfId="14416"/>
    <cellStyle name="20% - Accent6 8 2 4 2 2 2" xfId="25530"/>
    <cellStyle name="20% - Accent6 8 2 4 2 3" xfId="20103"/>
    <cellStyle name="20% - Accent6 8 2 4 3" xfId="12553"/>
    <cellStyle name="20% - Accent6 8 2 4 3 2" xfId="23667"/>
    <cellStyle name="20% - Accent6 8 2 4 4" xfId="18322"/>
    <cellStyle name="20% - Accent6 8 2 5" xfId="5951"/>
    <cellStyle name="20% - Accent6 8 2 5 2" xfId="8035"/>
    <cellStyle name="20% - Accent6 8 2 5 2 2" xfId="14417"/>
    <cellStyle name="20% - Accent6 8 2 5 2 2 2" xfId="25531"/>
    <cellStyle name="20% - Accent6 8 2 5 2 3" xfId="20104"/>
    <cellStyle name="20% - Accent6 8 2 5 3" xfId="12751"/>
    <cellStyle name="20% - Accent6 8 2 5 3 2" xfId="23865"/>
    <cellStyle name="20% - Accent6 8 2 5 4" xfId="18543"/>
    <cellStyle name="20% - Accent6 8 2 6" xfId="6237"/>
    <cellStyle name="20% - Accent6 8 2 6 2" xfId="8036"/>
    <cellStyle name="20% - Accent6 8 2 6 2 2" xfId="14418"/>
    <cellStyle name="20% - Accent6 8 2 6 2 2 2" xfId="25532"/>
    <cellStyle name="20% - Accent6 8 2 6 2 3" xfId="20105"/>
    <cellStyle name="20% - Accent6 8 2 6 3" xfId="12938"/>
    <cellStyle name="20% - Accent6 8 2 6 3 2" xfId="24052"/>
    <cellStyle name="20% - Accent6 8 2 6 4" xfId="18669"/>
    <cellStyle name="20% - Accent6 8 2 7" xfId="6845"/>
    <cellStyle name="20% - Accent6 8 2 7 2" xfId="8037"/>
    <cellStyle name="20% - Accent6 8 2 7 2 2" xfId="14419"/>
    <cellStyle name="20% - Accent6 8 2 7 2 2 2" xfId="25533"/>
    <cellStyle name="20% - Accent6 8 2 7 2 3" xfId="20106"/>
    <cellStyle name="20% - Accent6 8 2 7 3" xfId="13244"/>
    <cellStyle name="20% - Accent6 8 2 7 3 2" xfId="24358"/>
    <cellStyle name="20% - Accent6 8 2 7 4" xfId="18914"/>
    <cellStyle name="20% - Accent6 8 2 8" xfId="8031"/>
    <cellStyle name="20% - Accent6 8 2 8 2" xfId="14413"/>
    <cellStyle name="20% - Accent6 8 2 8 2 2" xfId="25527"/>
    <cellStyle name="20% - Accent6 8 2 8 3" xfId="20100"/>
    <cellStyle name="20% - Accent6 8 2 9" xfId="10244"/>
    <cellStyle name="20% - Accent6 8 2 9 2" xfId="21887"/>
    <cellStyle name="20% - Accent6 8 3" xfId="2113"/>
    <cellStyle name="20% - Accent6 8 3 2" xfId="8038"/>
    <cellStyle name="20% - Accent6 8 3 2 2" xfId="14420"/>
    <cellStyle name="20% - Accent6 8 3 2 2 2" xfId="25534"/>
    <cellStyle name="20% - Accent6 8 3 2 3" xfId="20107"/>
    <cellStyle name="20% - Accent6 8 3 3" xfId="11222"/>
    <cellStyle name="20% - Accent6 8 3 3 2" xfId="22379"/>
    <cellStyle name="20% - Accent6 8 3 4" xfId="16802"/>
    <cellStyle name="20% - Accent6 8 4" xfId="1396"/>
    <cellStyle name="20% - Accent6 8 4 2" xfId="8039"/>
    <cellStyle name="20% - Accent6 8 4 2 2" xfId="14421"/>
    <cellStyle name="20% - Accent6 8 4 2 2 2" xfId="25535"/>
    <cellStyle name="20% - Accent6 8 4 2 3" xfId="20108"/>
    <cellStyle name="20% - Accent6 8 4 3" xfId="10964"/>
    <cellStyle name="20% - Accent6 8 4 3 2" xfId="22159"/>
    <cellStyle name="20% - Accent6 8 4 4" xfId="16558"/>
    <cellStyle name="20% - Accent6 8 5" xfId="682"/>
    <cellStyle name="20% - Accent6 8 5 2" xfId="8040"/>
    <cellStyle name="20% - Accent6 8 5 2 2" xfId="14422"/>
    <cellStyle name="20% - Accent6 8 5 2 2 2" xfId="25536"/>
    <cellStyle name="20% - Accent6 8 5 2 3" xfId="20109"/>
    <cellStyle name="20% - Accent6 8 5 3" xfId="10610"/>
    <cellStyle name="20% - Accent6 8 5 3 2" xfId="22033"/>
    <cellStyle name="20% - Accent6 8 5 4" xfId="16413"/>
    <cellStyle name="20% - Accent6 8 6" xfId="1879"/>
    <cellStyle name="20% - Accent6 8 6 2" xfId="8041"/>
    <cellStyle name="20% - Accent6 8 6 2 2" xfId="14423"/>
    <cellStyle name="20% - Accent6 8 6 2 2 2" xfId="25537"/>
    <cellStyle name="20% - Accent6 8 6 2 3" xfId="20110"/>
    <cellStyle name="20% - Accent6 8 6 3" xfId="11112"/>
    <cellStyle name="20% - Accent6 8 6 3 2" xfId="22271"/>
    <cellStyle name="20% - Accent6 8 6 4" xfId="16689"/>
    <cellStyle name="20% - Accent6 8 7" xfId="3789"/>
    <cellStyle name="20% - Accent6 8 7 2" xfId="8042"/>
    <cellStyle name="20% - Accent6 8 7 2 2" xfId="14424"/>
    <cellStyle name="20% - Accent6 8 7 2 2 2" xfId="25538"/>
    <cellStyle name="20% - Accent6 8 7 2 3" xfId="20111"/>
    <cellStyle name="20% - Accent6 8 7 3" xfId="11850"/>
    <cellStyle name="20% - Accent6 8 7 3 2" xfId="22964"/>
    <cellStyle name="20% - Accent6 8 7 4" xfId="17493"/>
    <cellStyle name="20% - Accent6 8 8" xfId="4307"/>
    <cellStyle name="20% - Accent6 8 8 2" xfId="8043"/>
    <cellStyle name="20% - Accent6 8 8 2 2" xfId="14425"/>
    <cellStyle name="20% - Accent6 8 8 2 2 2" xfId="25539"/>
    <cellStyle name="20% - Accent6 8 8 2 3" xfId="20112"/>
    <cellStyle name="20% - Accent6 8 8 3" xfId="12062"/>
    <cellStyle name="20% - Accent6 8 8 3 2" xfId="23176"/>
    <cellStyle name="20% - Accent6 8 8 4" xfId="17785"/>
    <cellStyle name="20% - Accent6 8 9" xfId="4701"/>
    <cellStyle name="20% - Accent6 8 9 2" xfId="8044"/>
    <cellStyle name="20% - Accent6 8 9 2 2" xfId="14426"/>
    <cellStyle name="20% - Accent6 8 9 2 2 2" xfId="25540"/>
    <cellStyle name="20% - Accent6 8 9 2 3" xfId="20113"/>
    <cellStyle name="20% - Accent6 8 9 3" xfId="12187"/>
    <cellStyle name="20% - Accent6 8 9 3 2" xfId="23301"/>
    <cellStyle name="20% - Accent6 8 9 4" xfId="17910"/>
    <cellStyle name="20% - Accent6 9" xfId="211"/>
    <cellStyle name="20% - Accent6 9 10" xfId="5041"/>
    <cellStyle name="20% - Accent6 9 10 2" xfId="8046"/>
    <cellStyle name="20% - Accent6 9 10 2 2" xfId="14428"/>
    <cellStyle name="20% - Accent6 9 10 2 2 2" xfId="25542"/>
    <cellStyle name="20% - Accent6 9 10 2 3" xfId="20115"/>
    <cellStyle name="20% - Accent6 9 10 3" xfId="12284"/>
    <cellStyle name="20% - Accent6 9 10 3 2" xfId="23398"/>
    <cellStyle name="20% - Accent6 9 10 4" xfId="18029"/>
    <cellStyle name="20% - Accent6 9 11" xfId="5517"/>
    <cellStyle name="20% - Accent6 9 11 2" xfId="8047"/>
    <cellStyle name="20% - Accent6 9 11 2 2" xfId="14429"/>
    <cellStyle name="20% - Accent6 9 11 2 2 2" xfId="25543"/>
    <cellStyle name="20% - Accent6 9 11 2 3" xfId="20116"/>
    <cellStyle name="20% - Accent6 9 11 3" xfId="12491"/>
    <cellStyle name="20% - Accent6 9 11 3 2" xfId="23605"/>
    <cellStyle name="20% - Accent6 9 11 4" xfId="18259"/>
    <cellStyle name="20% - Accent6 9 12" xfId="6393"/>
    <cellStyle name="20% - Accent6 9 12 2" xfId="8048"/>
    <cellStyle name="20% - Accent6 9 12 2 2" xfId="14430"/>
    <cellStyle name="20% - Accent6 9 12 2 2 2" xfId="25544"/>
    <cellStyle name="20% - Accent6 9 12 2 3" xfId="20117"/>
    <cellStyle name="20% - Accent6 9 12 3" xfId="13061"/>
    <cellStyle name="20% - Accent6 9 12 3 2" xfId="24175"/>
    <cellStyle name="20% - Accent6 9 12 4" xfId="18792"/>
    <cellStyle name="20% - Accent6 9 13" xfId="8045"/>
    <cellStyle name="20% - Accent6 9 13 2" xfId="14427"/>
    <cellStyle name="20% - Accent6 9 13 2 2" xfId="25541"/>
    <cellStyle name="20% - Accent6 9 13 3" xfId="20114"/>
    <cellStyle name="20% - Accent6 9 14" xfId="9918"/>
    <cellStyle name="20% - Accent6 9 14 2" xfId="16065"/>
    <cellStyle name="20% - Accent6 9 14 2 2" xfId="27179"/>
    <cellStyle name="20% - Accent6 9 14 3" xfId="21596"/>
    <cellStyle name="20% - Accent6 9 15" xfId="10040"/>
    <cellStyle name="20% - Accent6 9 15 2" xfId="21718"/>
    <cellStyle name="20% - Accent6 9 16" xfId="16257"/>
    <cellStyle name="20% - Accent6 9 2" xfId="982"/>
    <cellStyle name="20% - Accent6 9 2 10" xfId="16474"/>
    <cellStyle name="20% - Accent6 9 2 2" xfId="3927"/>
    <cellStyle name="20% - Accent6 9 2 2 2" xfId="8050"/>
    <cellStyle name="20% - Accent6 9 2 2 2 2" xfId="14432"/>
    <cellStyle name="20% - Accent6 9 2 2 2 2 2" xfId="25546"/>
    <cellStyle name="20% - Accent6 9 2 2 2 3" xfId="20119"/>
    <cellStyle name="20% - Accent6 9 2 2 3" xfId="10693"/>
    <cellStyle name="20% - Accent6 9 2 2 3 2" xfId="22092"/>
    <cellStyle name="20% - Accent6 9 2 2 4" xfId="17620"/>
    <cellStyle name="20% - Accent6 9 2 3" xfId="5122"/>
    <cellStyle name="20% - Accent6 9 2 3 2" xfId="8051"/>
    <cellStyle name="20% - Accent6 9 2 3 2 2" xfId="14433"/>
    <cellStyle name="20% - Accent6 9 2 3 2 2 2" xfId="25547"/>
    <cellStyle name="20% - Accent6 9 2 3 2 3" xfId="20120"/>
    <cellStyle name="20% - Accent6 9 2 3 3" xfId="12345"/>
    <cellStyle name="20% - Accent6 9 2 3 3 2" xfId="23459"/>
    <cellStyle name="20% - Accent6 9 2 3 4" xfId="18091"/>
    <cellStyle name="20% - Accent6 9 2 4" xfId="5598"/>
    <cellStyle name="20% - Accent6 9 2 4 2" xfId="8052"/>
    <cellStyle name="20% - Accent6 9 2 4 2 2" xfId="14434"/>
    <cellStyle name="20% - Accent6 9 2 4 2 2 2" xfId="25548"/>
    <cellStyle name="20% - Accent6 9 2 4 2 3" xfId="20121"/>
    <cellStyle name="20% - Accent6 9 2 4 3" xfId="12554"/>
    <cellStyle name="20% - Accent6 9 2 4 3 2" xfId="23668"/>
    <cellStyle name="20% - Accent6 9 2 4 4" xfId="18323"/>
    <cellStyle name="20% - Accent6 9 2 5" xfId="5952"/>
    <cellStyle name="20% - Accent6 9 2 5 2" xfId="8053"/>
    <cellStyle name="20% - Accent6 9 2 5 2 2" xfId="14435"/>
    <cellStyle name="20% - Accent6 9 2 5 2 2 2" xfId="25549"/>
    <cellStyle name="20% - Accent6 9 2 5 2 3" xfId="20122"/>
    <cellStyle name="20% - Accent6 9 2 5 3" xfId="12752"/>
    <cellStyle name="20% - Accent6 9 2 5 3 2" xfId="23866"/>
    <cellStyle name="20% - Accent6 9 2 5 4" xfId="18544"/>
    <cellStyle name="20% - Accent6 9 2 6" xfId="6238"/>
    <cellStyle name="20% - Accent6 9 2 6 2" xfId="8054"/>
    <cellStyle name="20% - Accent6 9 2 6 2 2" xfId="14436"/>
    <cellStyle name="20% - Accent6 9 2 6 2 2 2" xfId="25550"/>
    <cellStyle name="20% - Accent6 9 2 6 2 3" xfId="20123"/>
    <cellStyle name="20% - Accent6 9 2 6 3" xfId="12939"/>
    <cellStyle name="20% - Accent6 9 2 6 3 2" xfId="24053"/>
    <cellStyle name="20% - Accent6 9 2 6 4" xfId="18670"/>
    <cellStyle name="20% - Accent6 9 2 7" xfId="6846"/>
    <cellStyle name="20% - Accent6 9 2 7 2" xfId="8055"/>
    <cellStyle name="20% - Accent6 9 2 7 2 2" xfId="14437"/>
    <cellStyle name="20% - Accent6 9 2 7 2 2 2" xfId="25551"/>
    <cellStyle name="20% - Accent6 9 2 7 2 3" xfId="20124"/>
    <cellStyle name="20% - Accent6 9 2 7 3" xfId="13245"/>
    <cellStyle name="20% - Accent6 9 2 7 3 2" xfId="24359"/>
    <cellStyle name="20% - Accent6 9 2 7 4" xfId="18915"/>
    <cellStyle name="20% - Accent6 9 2 8" xfId="8049"/>
    <cellStyle name="20% - Accent6 9 2 8 2" xfId="14431"/>
    <cellStyle name="20% - Accent6 9 2 8 2 2" xfId="25545"/>
    <cellStyle name="20% - Accent6 9 2 8 3" xfId="20118"/>
    <cellStyle name="20% - Accent6 9 2 9" xfId="10245"/>
    <cellStyle name="20% - Accent6 9 2 9 2" xfId="21888"/>
    <cellStyle name="20% - Accent6 9 3" xfId="2114"/>
    <cellStyle name="20% - Accent6 9 3 2" xfId="8056"/>
    <cellStyle name="20% - Accent6 9 3 2 2" xfId="14438"/>
    <cellStyle name="20% - Accent6 9 3 2 2 2" xfId="25552"/>
    <cellStyle name="20% - Accent6 9 3 2 3" xfId="20125"/>
    <cellStyle name="20% - Accent6 9 3 3" xfId="11223"/>
    <cellStyle name="20% - Accent6 9 3 3 2" xfId="22380"/>
    <cellStyle name="20% - Accent6 9 3 4" xfId="16803"/>
    <cellStyle name="20% - Accent6 9 4" xfId="2533"/>
    <cellStyle name="20% - Accent6 9 4 2" xfId="8057"/>
    <cellStyle name="20% - Accent6 9 4 2 2" xfId="14439"/>
    <cellStyle name="20% - Accent6 9 4 2 2 2" xfId="25553"/>
    <cellStyle name="20% - Accent6 9 4 2 3" xfId="20126"/>
    <cellStyle name="20% - Accent6 9 4 3" xfId="11384"/>
    <cellStyle name="20% - Accent6 9 4 3 2" xfId="22504"/>
    <cellStyle name="20% - Accent6 9 4 4" xfId="16931"/>
    <cellStyle name="20% - Accent6 9 5" xfId="1829"/>
    <cellStyle name="20% - Accent6 9 5 2" xfId="8058"/>
    <cellStyle name="20% - Accent6 9 5 2 2" xfId="14440"/>
    <cellStyle name="20% - Accent6 9 5 2 2 2" xfId="25554"/>
    <cellStyle name="20% - Accent6 9 5 2 3" xfId="20127"/>
    <cellStyle name="20% - Accent6 9 5 3" xfId="11081"/>
    <cellStyle name="20% - Accent6 9 5 3 2" xfId="22241"/>
    <cellStyle name="20% - Accent6 9 5 4" xfId="16659"/>
    <cellStyle name="20% - Accent6 9 6" xfId="2804"/>
    <cellStyle name="20% - Accent6 9 6 2" xfId="8059"/>
    <cellStyle name="20% - Accent6 9 6 2 2" xfId="14441"/>
    <cellStyle name="20% - Accent6 9 6 2 2 2" xfId="25555"/>
    <cellStyle name="20% - Accent6 9 6 2 3" xfId="20128"/>
    <cellStyle name="20% - Accent6 9 6 3" xfId="11491"/>
    <cellStyle name="20% - Accent6 9 6 3 2" xfId="22607"/>
    <cellStyle name="20% - Accent6 9 6 4" xfId="17055"/>
    <cellStyle name="20% - Accent6 9 7" xfId="3790"/>
    <cellStyle name="20% - Accent6 9 7 2" xfId="8060"/>
    <cellStyle name="20% - Accent6 9 7 2 2" xfId="14442"/>
    <cellStyle name="20% - Accent6 9 7 2 2 2" xfId="25556"/>
    <cellStyle name="20% - Accent6 9 7 2 3" xfId="20129"/>
    <cellStyle name="20% - Accent6 9 7 3" xfId="11851"/>
    <cellStyle name="20% - Accent6 9 7 3 2" xfId="22965"/>
    <cellStyle name="20% - Accent6 9 7 4" xfId="17494"/>
    <cellStyle name="20% - Accent6 9 8" xfId="4308"/>
    <cellStyle name="20% - Accent6 9 8 2" xfId="8061"/>
    <cellStyle name="20% - Accent6 9 8 2 2" xfId="14443"/>
    <cellStyle name="20% - Accent6 9 8 2 2 2" xfId="25557"/>
    <cellStyle name="20% - Accent6 9 8 2 3" xfId="20130"/>
    <cellStyle name="20% - Accent6 9 8 3" xfId="12063"/>
    <cellStyle name="20% - Accent6 9 8 3 2" xfId="23177"/>
    <cellStyle name="20% - Accent6 9 8 4" xfId="17786"/>
    <cellStyle name="20% - Accent6 9 9" xfId="4688"/>
    <cellStyle name="20% - Accent6 9 9 2" xfId="8062"/>
    <cellStyle name="20% - Accent6 9 9 2 2" xfId="14444"/>
    <cellStyle name="20% - Accent6 9 9 2 2 2" xfId="25558"/>
    <cellStyle name="20% - Accent6 9 9 2 3" xfId="20131"/>
    <cellStyle name="20% - Accent6 9 9 3" xfId="12184"/>
    <cellStyle name="20% - Accent6 9 9 3 2" xfId="23298"/>
    <cellStyle name="20% - Accent6 9 9 4" xfId="17907"/>
    <cellStyle name="40% - Accent1 10" xfId="212"/>
    <cellStyle name="40% - Accent1 10 10" xfId="5252"/>
    <cellStyle name="40% - Accent1 10 10 2" xfId="8064"/>
    <cellStyle name="40% - Accent1 10 10 2 2" xfId="14446"/>
    <cellStyle name="40% - Accent1 10 10 2 2 2" xfId="25560"/>
    <cellStyle name="40% - Accent1 10 10 2 3" xfId="20133"/>
    <cellStyle name="40% - Accent1 10 10 3" xfId="12432"/>
    <cellStyle name="40% - Accent1 10 10 3 2" xfId="23546"/>
    <cellStyle name="40% - Accent1 10 10 4" xfId="18178"/>
    <cellStyle name="40% - Accent1 10 11" xfId="5717"/>
    <cellStyle name="40% - Accent1 10 11 2" xfId="8065"/>
    <cellStyle name="40% - Accent1 10 11 2 2" xfId="14447"/>
    <cellStyle name="40% - Accent1 10 11 2 2 2" xfId="25561"/>
    <cellStyle name="40% - Accent1 10 11 2 3" xfId="20134"/>
    <cellStyle name="40% - Accent1 10 11 3" xfId="12636"/>
    <cellStyle name="40% - Accent1 10 11 3 2" xfId="23750"/>
    <cellStyle name="40% - Accent1 10 11 4" xfId="18405"/>
    <cellStyle name="40% - Accent1 10 12" xfId="6395"/>
    <cellStyle name="40% - Accent1 10 12 2" xfId="8066"/>
    <cellStyle name="40% - Accent1 10 12 2 2" xfId="14448"/>
    <cellStyle name="40% - Accent1 10 12 2 2 2" xfId="25562"/>
    <cellStyle name="40% - Accent1 10 12 2 3" xfId="20135"/>
    <cellStyle name="40% - Accent1 10 12 3" xfId="13062"/>
    <cellStyle name="40% - Accent1 10 12 3 2" xfId="24176"/>
    <cellStyle name="40% - Accent1 10 12 4" xfId="18793"/>
    <cellStyle name="40% - Accent1 10 13" xfId="8063"/>
    <cellStyle name="40% - Accent1 10 13 2" xfId="14445"/>
    <cellStyle name="40% - Accent1 10 13 2 2" xfId="25559"/>
    <cellStyle name="40% - Accent1 10 13 3" xfId="20132"/>
    <cellStyle name="40% - Accent1 10 14" xfId="9919"/>
    <cellStyle name="40% - Accent1 10 14 2" xfId="16066"/>
    <cellStyle name="40% - Accent1 10 14 2 2" xfId="27180"/>
    <cellStyle name="40% - Accent1 10 14 3" xfId="21597"/>
    <cellStyle name="40% - Accent1 10 15" xfId="10041"/>
    <cellStyle name="40% - Accent1 10 15 2" xfId="21719"/>
    <cellStyle name="40% - Accent1 10 16" xfId="16258"/>
    <cellStyle name="40% - Accent1 10 2" xfId="984"/>
    <cellStyle name="40% - Accent1 10 2 10" xfId="16475"/>
    <cellStyle name="40% - Accent1 10 2 2" xfId="3928"/>
    <cellStyle name="40% - Accent1 10 2 2 2" xfId="8068"/>
    <cellStyle name="40% - Accent1 10 2 2 2 2" xfId="14450"/>
    <cellStyle name="40% - Accent1 10 2 2 2 2 2" xfId="25564"/>
    <cellStyle name="40% - Accent1 10 2 2 2 3" xfId="20137"/>
    <cellStyle name="40% - Accent1 10 2 2 3" xfId="10695"/>
    <cellStyle name="40% - Accent1 10 2 2 3 2" xfId="22093"/>
    <cellStyle name="40% - Accent1 10 2 2 4" xfId="17621"/>
    <cellStyle name="40% - Accent1 10 2 3" xfId="5123"/>
    <cellStyle name="40% - Accent1 10 2 3 2" xfId="8069"/>
    <cellStyle name="40% - Accent1 10 2 3 2 2" xfId="14451"/>
    <cellStyle name="40% - Accent1 10 2 3 2 2 2" xfId="25565"/>
    <cellStyle name="40% - Accent1 10 2 3 2 3" xfId="20138"/>
    <cellStyle name="40% - Accent1 10 2 3 3" xfId="12346"/>
    <cellStyle name="40% - Accent1 10 2 3 3 2" xfId="23460"/>
    <cellStyle name="40% - Accent1 10 2 3 4" xfId="18092"/>
    <cellStyle name="40% - Accent1 10 2 4" xfId="5599"/>
    <cellStyle name="40% - Accent1 10 2 4 2" xfId="8070"/>
    <cellStyle name="40% - Accent1 10 2 4 2 2" xfId="14452"/>
    <cellStyle name="40% - Accent1 10 2 4 2 2 2" xfId="25566"/>
    <cellStyle name="40% - Accent1 10 2 4 2 3" xfId="20139"/>
    <cellStyle name="40% - Accent1 10 2 4 3" xfId="12555"/>
    <cellStyle name="40% - Accent1 10 2 4 3 2" xfId="23669"/>
    <cellStyle name="40% - Accent1 10 2 4 4" xfId="18324"/>
    <cellStyle name="40% - Accent1 10 2 5" xfId="5953"/>
    <cellStyle name="40% - Accent1 10 2 5 2" xfId="8071"/>
    <cellStyle name="40% - Accent1 10 2 5 2 2" xfId="14453"/>
    <cellStyle name="40% - Accent1 10 2 5 2 2 2" xfId="25567"/>
    <cellStyle name="40% - Accent1 10 2 5 2 3" xfId="20140"/>
    <cellStyle name="40% - Accent1 10 2 5 3" xfId="12753"/>
    <cellStyle name="40% - Accent1 10 2 5 3 2" xfId="23867"/>
    <cellStyle name="40% - Accent1 10 2 5 4" xfId="18545"/>
    <cellStyle name="40% - Accent1 10 2 6" xfId="6239"/>
    <cellStyle name="40% - Accent1 10 2 6 2" xfId="8072"/>
    <cellStyle name="40% - Accent1 10 2 6 2 2" xfId="14454"/>
    <cellStyle name="40% - Accent1 10 2 6 2 2 2" xfId="25568"/>
    <cellStyle name="40% - Accent1 10 2 6 2 3" xfId="20141"/>
    <cellStyle name="40% - Accent1 10 2 6 3" xfId="12940"/>
    <cellStyle name="40% - Accent1 10 2 6 3 2" xfId="24054"/>
    <cellStyle name="40% - Accent1 10 2 6 4" xfId="18671"/>
    <cellStyle name="40% - Accent1 10 2 7" xfId="6847"/>
    <cellStyle name="40% - Accent1 10 2 7 2" xfId="8073"/>
    <cellStyle name="40% - Accent1 10 2 7 2 2" xfId="14455"/>
    <cellStyle name="40% - Accent1 10 2 7 2 2 2" xfId="25569"/>
    <cellStyle name="40% - Accent1 10 2 7 2 3" xfId="20142"/>
    <cellStyle name="40% - Accent1 10 2 7 3" xfId="13246"/>
    <cellStyle name="40% - Accent1 10 2 7 3 2" xfId="24360"/>
    <cellStyle name="40% - Accent1 10 2 7 4" xfId="18916"/>
    <cellStyle name="40% - Accent1 10 2 8" xfId="8067"/>
    <cellStyle name="40% - Accent1 10 2 8 2" xfId="14449"/>
    <cellStyle name="40% - Accent1 10 2 8 2 2" xfId="25563"/>
    <cellStyle name="40% - Accent1 10 2 8 3" xfId="20136"/>
    <cellStyle name="40% - Accent1 10 2 9" xfId="10246"/>
    <cellStyle name="40% - Accent1 10 2 9 2" xfId="21889"/>
    <cellStyle name="40% - Accent1 10 3" xfId="2116"/>
    <cellStyle name="40% - Accent1 10 3 2" xfId="8074"/>
    <cellStyle name="40% - Accent1 10 3 2 2" xfId="14456"/>
    <cellStyle name="40% - Accent1 10 3 2 2 2" xfId="25570"/>
    <cellStyle name="40% - Accent1 10 3 2 3" xfId="20143"/>
    <cellStyle name="40% - Accent1 10 3 3" xfId="11224"/>
    <cellStyle name="40% - Accent1 10 3 3 2" xfId="22381"/>
    <cellStyle name="40% - Accent1 10 3 4" xfId="16804"/>
    <cellStyle name="40% - Accent1 10 4" xfId="3005"/>
    <cellStyle name="40% - Accent1 10 4 2" xfId="8075"/>
    <cellStyle name="40% - Accent1 10 4 2 2" xfId="14457"/>
    <cellStyle name="40% - Accent1 10 4 2 2 2" xfId="25571"/>
    <cellStyle name="40% - Accent1 10 4 2 3" xfId="20144"/>
    <cellStyle name="40% - Accent1 10 4 3" xfId="11558"/>
    <cellStyle name="40% - Accent1 10 4 3 2" xfId="22672"/>
    <cellStyle name="40% - Accent1 10 4 4" xfId="17126"/>
    <cellStyle name="40% - Accent1 10 5" xfId="3364"/>
    <cellStyle name="40% - Accent1 10 5 2" xfId="8076"/>
    <cellStyle name="40% - Accent1 10 5 2 2" xfId="14458"/>
    <cellStyle name="40% - Accent1 10 5 2 2 2" xfId="25572"/>
    <cellStyle name="40% - Accent1 10 5 2 3" xfId="20145"/>
    <cellStyle name="40% - Accent1 10 5 3" xfId="11655"/>
    <cellStyle name="40% - Accent1 10 5 3 2" xfId="22769"/>
    <cellStyle name="40% - Accent1 10 5 4" xfId="17250"/>
    <cellStyle name="40% - Accent1 10 6" xfId="3610"/>
    <cellStyle name="40% - Accent1 10 6 2" xfId="8077"/>
    <cellStyle name="40% - Accent1 10 6 2 2" xfId="14459"/>
    <cellStyle name="40% - Accent1 10 6 2 2 2" xfId="25573"/>
    <cellStyle name="40% - Accent1 10 6 2 3" xfId="20146"/>
    <cellStyle name="40% - Accent1 10 6 3" xfId="11751"/>
    <cellStyle name="40% - Accent1 10 6 3 2" xfId="22865"/>
    <cellStyle name="40% - Accent1 10 6 4" xfId="17369"/>
    <cellStyle name="40% - Accent1 10 7" xfId="3791"/>
    <cellStyle name="40% - Accent1 10 7 2" xfId="8078"/>
    <cellStyle name="40% - Accent1 10 7 2 2" xfId="14460"/>
    <cellStyle name="40% - Accent1 10 7 2 2 2" xfId="25574"/>
    <cellStyle name="40% - Accent1 10 7 2 3" xfId="20147"/>
    <cellStyle name="40% - Accent1 10 7 3" xfId="11852"/>
    <cellStyle name="40% - Accent1 10 7 3 2" xfId="22966"/>
    <cellStyle name="40% - Accent1 10 7 4" xfId="17495"/>
    <cellStyle name="40% - Accent1 10 8" xfId="4310"/>
    <cellStyle name="40% - Accent1 10 8 2" xfId="8079"/>
    <cellStyle name="40% - Accent1 10 8 2 2" xfId="14461"/>
    <cellStyle name="40% - Accent1 10 8 2 2 2" xfId="25575"/>
    <cellStyle name="40% - Accent1 10 8 2 3" xfId="20148"/>
    <cellStyle name="40% - Accent1 10 8 3" xfId="12064"/>
    <cellStyle name="40% - Accent1 10 8 3 2" xfId="23178"/>
    <cellStyle name="40% - Accent1 10 8 4" xfId="17787"/>
    <cellStyle name="40% - Accent1 10 9" xfId="4690"/>
    <cellStyle name="40% - Accent1 10 9 2" xfId="8080"/>
    <cellStyle name="40% - Accent1 10 9 2 2" xfId="14462"/>
    <cellStyle name="40% - Accent1 10 9 2 2 2" xfId="25576"/>
    <cellStyle name="40% - Accent1 10 9 2 3" xfId="20149"/>
    <cellStyle name="40% - Accent1 10 9 3" xfId="12186"/>
    <cellStyle name="40% - Accent1 10 9 3 2" xfId="23300"/>
    <cellStyle name="40% - Accent1 10 9 4" xfId="17909"/>
    <cellStyle name="40% - Accent1 11" xfId="213"/>
    <cellStyle name="40% - Accent1 11 10" xfId="5255"/>
    <cellStyle name="40% - Accent1 11 10 2" xfId="8082"/>
    <cellStyle name="40% - Accent1 11 10 2 2" xfId="14464"/>
    <cellStyle name="40% - Accent1 11 10 2 2 2" xfId="25578"/>
    <cellStyle name="40% - Accent1 11 10 2 3" xfId="20151"/>
    <cellStyle name="40% - Accent1 11 10 3" xfId="12434"/>
    <cellStyle name="40% - Accent1 11 10 3 2" xfId="23548"/>
    <cellStyle name="40% - Accent1 11 10 4" xfId="18180"/>
    <cellStyle name="40% - Accent1 11 11" xfId="5720"/>
    <cellStyle name="40% - Accent1 11 11 2" xfId="8083"/>
    <cellStyle name="40% - Accent1 11 11 2 2" xfId="14465"/>
    <cellStyle name="40% - Accent1 11 11 2 2 2" xfId="25579"/>
    <cellStyle name="40% - Accent1 11 11 2 3" xfId="20152"/>
    <cellStyle name="40% - Accent1 11 11 3" xfId="12638"/>
    <cellStyle name="40% - Accent1 11 11 3 2" xfId="23752"/>
    <cellStyle name="40% - Accent1 11 11 4" xfId="18407"/>
    <cellStyle name="40% - Accent1 11 12" xfId="6396"/>
    <cellStyle name="40% - Accent1 11 12 2" xfId="8084"/>
    <cellStyle name="40% - Accent1 11 12 2 2" xfId="14466"/>
    <cellStyle name="40% - Accent1 11 12 2 2 2" xfId="25580"/>
    <cellStyle name="40% - Accent1 11 12 2 3" xfId="20153"/>
    <cellStyle name="40% - Accent1 11 12 3" xfId="13063"/>
    <cellStyle name="40% - Accent1 11 12 3 2" xfId="24177"/>
    <cellStyle name="40% - Accent1 11 12 4" xfId="18794"/>
    <cellStyle name="40% - Accent1 11 13" xfId="8081"/>
    <cellStyle name="40% - Accent1 11 13 2" xfId="14463"/>
    <cellStyle name="40% - Accent1 11 13 2 2" xfId="25577"/>
    <cellStyle name="40% - Accent1 11 13 3" xfId="20150"/>
    <cellStyle name="40% - Accent1 11 14" xfId="9920"/>
    <cellStyle name="40% - Accent1 11 14 2" xfId="16067"/>
    <cellStyle name="40% - Accent1 11 14 2 2" xfId="27181"/>
    <cellStyle name="40% - Accent1 11 14 3" xfId="21598"/>
    <cellStyle name="40% - Accent1 11 15" xfId="10042"/>
    <cellStyle name="40% - Accent1 11 15 2" xfId="21720"/>
    <cellStyle name="40% - Accent1 11 16" xfId="16259"/>
    <cellStyle name="40% - Accent1 11 2" xfId="985"/>
    <cellStyle name="40% - Accent1 11 2 10" xfId="16476"/>
    <cellStyle name="40% - Accent1 11 2 2" xfId="3929"/>
    <cellStyle name="40% - Accent1 11 2 2 2" xfId="8086"/>
    <cellStyle name="40% - Accent1 11 2 2 2 2" xfId="14468"/>
    <cellStyle name="40% - Accent1 11 2 2 2 2 2" xfId="25582"/>
    <cellStyle name="40% - Accent1 11 2 2 2 3" xfId="20155"/>
    <cellStyle name="40% - Accent1 11 2 2 3" xfId="10696"/>
    <cellStyle name="40% - Accent1 11 2 2 3 2" xfId="22094"/>
    <cellStyle name="40% - Accent1 11 2 2 4" xfId="17622"/>
    <cellStyle name="40% - Accent1 11 2 3" xfId="5124"/>
    <cellStyle name="40% - Accent1 11 2 3 2" xfId="8087"/>
    <cellStyle name="40% - Accent1 11 2 3 2 2" xfId="14469"/>
    <cellStyle name="40% - Accent1 11 2 3 2 2 2" xfId="25583"/>
    <cellStyle name="40% - Accent1 11 2 3 2 3" xfId="20156"/>
    <cellStyle name="40% - Accent1 11 2 3 3" xfId="12347"/>
    <cellStyle name="40% - Accent1 11 2 3 3 2" xfId="23461"/>
    <cellStyle name="40% - Accent1 11 2 3 4" xfId="18093"/>
    <cellStyle name="40% - Accent1 11 2 4" xfId="5600"/>
    <cellStyle name="40% - Accent1 11 2 4 2" xfId="8088"/>
    <cellStyle name="40% - Accent1 11 2 4 2 2" xfId="14470"/>
    <cellStyle name="40% - Accent1 11 2 4 2 2 2" xfId="25584"/>
    <cellStyle name="40% - Accent1 11 2 4 2 3" xfId="20157"/>
    <cellStyle name="40% - Accent1 11 2 4 3" xfId="12556"/>
    <cellStyle name="40% - Accent1 11 2 4 3 2" xfId="23670"/>
    <cellStyle name="40% - Accent1 11 2 4 4" xfId="18325"/>
    <cellStyle name="40% - Accent1 11 2 5" xfId="5954"/>
    <cellStyle name="40% - Accent1 11 2 5 2" xfId="8089"/>
    <cellStyle name="40% - Accent1 11 2 5 2 2" xfId="14471"/>
    <cellStyle name="40% - Accent1 11 2 5 2 2 2" xfId="25585"/>
    <cellStyle name="40% - Accent1 11 2 5 2 3" xfId="20158"/>
    <cellStyle name="40% - Accent1 11 2 5 3" xfId="12754"/>
    <cellStyle name="40% - Accent1 11 2 5 3 2" xfId="23868"/>
    <cellStyle name="40% - Accent1 11 2 5 4" xfId="18546"/>
    <cellStyle name="40% - Accent1 11 2 6" xfId="6240"/>
    <cellStyle name="40% - Accent1 11 2 6 2" xfId="8090"/>
    <cellStyle name="40% - Accent1 11 2 6 2 2" xfId="14472"/>
    <cellStyle name="40% - Accent1 11 2 6 2 2 2" xfId="25586"/>
    <cellStyle name="40% - Accent1 11 2 6 2 3" xfId="20159"/>
    <cellStyle name="40% - Accent1 11 2 6 3" xfId="12941"/>
    <cellStyle name="40% - Accent1 11 2 6 3 2" xfId="24055"/>
    <cellStyle name="40% - Accent1 11 2 6 4" xfId="18672"/>
    <cellStyle name="40% - Accent1 11 2 7" xfId="6848"/>
    <cellStyle name="40% - Accent1 11 2 7 2" xfId="8091"/>
    <cellStyle name="40% - Accent1 11 2 7 2 2" xfId="14473"/>
    <cellStyle name="40% - Accent1 11 2 7 2 2 2" xfId="25587"/>
    <cellStyle name="40% - Accent1 11 2 7 2 3" xfId="20160"/>
    <cellStyle name="40% - Accent1 11 2 7 3" xfId="13247"/>
    <cellStyle name="40% - Accent1 11 2 7 3 2" xfId="24361"/>
    <cellStyle name="40% - Accent1 11 2 7 4" xfId="18917"/>
    <cellStyle name="40% - Accent1 11 2 8" xfId="8085"/>
    <cellStyle name="40% - Accent1 11 2 8 2" xfId="14467"/>
    <cellStyle name="40% - Accent1 11 2 8 2 2" xfId="25581"/>
    <cellStyle name="40% - Accent1 11 2 8 3" xfId="20154"/>
    <cellStyle name="40% - Accent1 11 2 9" xfId="10247"/>
    <cellStyle name="40% - Accent1 11 2 9 2" xfId="21890"/>
    <cellStyle name="40% - Accent1 11 3" xfId="2117"/>
    <cellStyle name="40% - Accent1 11 3 2" xfId="8092"/>
    <cellStyle name="40% - Accent1 11 3 2 2" xfId="14474"/>
    <cellStyle name="40% - Accent1 11 3 2 2 2" xfId="25588"/>
    <cellStyle name="40% - Accent1 11 3 2 3" xfId="20161"/>
    <cellStyle name="40% - Accent1 11 3 3" xfId="11225"/>
    <cellStyle name="40% - Accent1 11 3 3 2" xfId="22382"/>
    <cellStyle name="40% - Accent1 11 3 4" xfId="16805"/>
    <cellStyle name="40% - Accent1 11 4" xfId="2887"/>
    <cellStyle name="40% - Accent1 11 4 2" xfId="8093"/>
    <cellStyle name="40% - Accent1 11 4 2 2" xfId="14475"/>
    <cellStyle name="40% - Accent1 11 4 2 2 2" xfId="25589"/>
    <cellStyle name="40% - Accent1 11 4 2 3" xfId="20162"/>
    <cellStyle name="40% - Accent1 11 4 3" xfId="11512"/>
    <cellStyle name="40% - Accent1 11 4 3 2" xfId="22626"/>
    <cellStyle name="40% - Accent1 11 4 4" xfId="17080"/>
    <cellStyle name="40% - Accent1 11 5" xfId="3252"/>
    <cellStyle name="40% - Accent1 11 5 2" xfId="8094"/>
    <cellStyle name="40% - Accent1 11 5 2 2" xfId="14476"/>
    <cellStyle name="40% - Accent1 11 5 2 2 2" xfId="25590"/>
    <cellStyle name="40% - Accent1 11 5 2 3" xfId="20163"/>
    <cellStyle name="40% - Accent1 11 5 3" xfId="11610"/>
    <cellStyle name="40% - Accent1 11 5 3 2" xfId="22724"/>
    <cellStyle name="40% - Accent1 11 5 4" xfId="17205"/>
    <cellStyle name="40% - Accent1 11 6" xfId="3514"/>
    <cellStyle name="40% - Accent1 11 6 2" xfId="8095"/>
    <cellStyle name="40% - Accent1 11 6 2 2" xfId="14477"/>
    <cellStyle name="40% - Accent1 11 6 2 2 2" xfId="25591"/>
    <cellStyle name="40% - Accent1 11 6 2 3" xfId="20164"/>
    <cellStyle name="40% - Accent1 11 6 3" xfId="11706"/>
    <cellStyle name="40% - Accent1 11 6 3 2" xfId="22820"/>
    <cellStyle name="40% - Accent1 11 6 4" xfId="17324"/>
    <cellStyle name="40% - Accent1 11 7" xfId="3792"/>
    <cellStyle name="40% - Accent1 11 7 2" xfId="8096"/>
    <cellStyle name="40% - Accent1 11 7 2 2" xfId="14478"/>
    <cellStyle name="40% - Accent1 11 7 2 2 2" xfId="25592"/>
    <cellStyle name="40% - Accent1 11 7 2 3" xfId="20165"/>
    <cellStyle name="40% - Accent1 11 7 3" xfId="11853"/>
    <cellStyle name="40% - Accent1 11 7 3 2" xfId="22967"/>
    <cellStyle name="40% - Accent1 11 7 4" xfId="17496"/>
    <cellStyle name="40% - Accent1 11 8" xfId="4311"/>
    <cellStyle name="40% - Accent1 11 8 2" xfId="8097"/>
    <cellStyle name="40% - Accent1 11 8 2 2" xfId="14479"/>
    <cellStyle name="40% - Accent1 11 8 2 2 2" xfId="25593"/>
    <cellStyle name="40% - Accent1 11 8 2 3" xfId="20166"/>
    <cellStyle name="40% - Accent1 11 8 3" xfId="12065"/>
    <cellStyle name="40% - Accent1 11 8 3 2" xfId="23179"/>
    <cellStyle name="40% - Accent1 11 8 4" xfId="17788"/>
    <cellStyle name="40% - Accent1 11 9" xfId="4689"/>
    <cellStyle name="40% - Accent1 11 9 2" xfId="8098"/>
    <cellStyle name="40% - Accent1 11 9 2 2" xfId="14480"/>
    <cellStyle name="40% - Accent1 11 9 2 2 2" xfId="25594"/>
    <cellStyle name="40% - Accent1 11 9 2 3" xfId="20167"/>
    <cellStyle name="40% - Accent1 11 9 3" xfId="12185"/>
    <cellStyle name="40% - Accent1 11 9 3 2" xfId="23299"/>
    <cellStyle name="40% - Accent1 11 9 4" xfId="17908"/>
    <cellStyle name="40% - Accent1 12" xfId="214"/>
    <cellStyle name="40% - Accent1 12 10" xfId="5254"/>
    <cellStyle name="40% - Accent1 12 10 2" xfId="8100"/>
    <cellStyle name="40% - Accent1 12 10 2 2" xfId="14482"/>
    <cellStyle name="40% - Accent1 12 10 2 2 2" xfId="25596"/>
    <cellStyle name="40% - Accent1 12 10 2 3" xfId="20169"/>
    <cellStyle name="40% - Accent1 12 10 3" xfId="12433"/>
    <cellStyle name="40% - Accent1 12 10 3 2" xfId="23547"/>
    <cellStyle name="40% - Accent1 12 10 4" xfId="18179"/>
    <cellStyle name="40% - Accent1 12 11" xfId="5719"/>
    <cellStyle name="40% - Accent1 12 11 2" xfId="8101"/>
    <cellStyle name="40% - Accent1 12 11 2 2" xfId="14483"/>
    <cellStyle name="40% - Accent1 12 11 2 2 2" xfId="25597"/>
    <cellStyle name="40% - Accent1 12 11 2 3" xfId="20170"/>
    <cellStyle name="40% - Accent1 12 11 3" xfId="12637"/>
    <cellStyle name="40% - Accent1 12 11 3 2" xfId="23751"/>
    <cellStyle name="40% - Accent1 12 11 4" xfId="18406"/>
    <cellStyle name="40% - Accent1 12 12" xfId="6397"/>
    <cellStyle name="40% - Accent1 12 12 2" xfId="8102"/>
    <cellStyle name="40% - Accent1 12 12 2 2" xfId="14484"/>
    <cellStyle name="40% - Accent1 12 12 2 2 2" xfId="25598"/>
    <cellStyle name="40% - Accent1 12 12 2 3" xfId="20171"/>
    <cellStyle name="40% - Accent1 12 12 3" xfId="13064"/>
    <cellStyle name="40% - Accent1 12 12 3 2" xfId="24178"/>
    <cellStyle name="40% - Accent1 12 12 4" xfId="18795"/>
    <cellStyle name="40% - Accent1 12 13" xfId="8099"/>
    <cellStyle name="40% - Accent1 12 13 2" xfId="14481"/>
    <cellStyle name="40% - Accent1 12 13 2 2" xfId="25595"/>
    <cellStyle name="40% - Accent1 12 13 3" xfId="20168"/>
    <cellStyle name="40% - Accent1 12 14" xfId="9921"/>
    <cellStyle name="40% - Accent1 12 14 2" xfId="16068"/>
    <cellStyle name="40% - Accent1 12 14 2 2" xfId="27182"/>
    <cellStyle name="40% - Accent1 12 14 3" xfId="21599"/>
    <cellStyle name="40% - Accent1 12 15" xfId="10043"/>
    <cellStyle name="40% - Accent1 12 15 2" xfId="21721"/>
    <cellStyle name="40% - Accent1 12 16" xfId="16260"/>
    <cellStyle name="40% - Accent1 12 2" xfId="986"/>
    <cellStyle name="40% - Accent1 12 2 10" xfId="16477"/>
    <cellStyle name="40% - Accent1 12 2 2" xfId="3930"/>
    <cellStyle name="40% - Accent1 12 2 2 2" xfId="8104"/>
    <cellStyle name="40% - Accent1 12 2 2 2 2" xfId="14486"/>
    <cellStyle name="40% - Accent1 12 2 2 2 2 2" xfId="25600"/>
    <cellStyle name="40% - Accent1 12 2 2 2 3" xfId="20173"/>
    <cellStyle name="40% - Accent1 12 2 2 3" xfId="10697"/>
    <cellStyle name="40% - Accent1 12 2 2 3 2" xfId="22095"/>
    <cellStyle name="40% - Accent1 12 2 2 4" xfId="17623"/>
    <cellStyle name="40% - Accent1 12 2 3" xfId="5125"/>
    <cellStyle name="40% - Accent1 12 2 3 2" xfId="8105"/>
    <cellStyle name="40% - Accent1 12 2 3 2 2" xfId="14487"/>
    <cellStyle name="40% - Accent1 12 2 3 2 2 2" xfId="25601"/>
    <cellStyle name="40% - Accent1 12 2 3 2 3" xfId="20174"/>
    <cellStyle name="40% - Accent1 12 2 3 3" xfId="12348"/>
    <cellStyle name="40% - Accent1 12 2 3 3 2" xfId="23462"/>
    <cellStyle name="40% - Accent1 12 2 3 4" xfId="18094"/>
    <cellStyle name="40% - Accent1 12 2 4" xfId="5601"/>
    <cellStyle name="40% - Accent1 12 2 4 2" xfId="8106"/>
    <cellStyle name="40% - Accent1 12 2 4 2 2" xfId="14488"/>
    <cellStyle name="40% - Accent1 12 2 4 2 2 2" xfId="25602"/>
    <cellStyle name="40% - Accent1 12 2 4 2 3" xfId="20175"/>
    <cellStyle name="40% - Accent1 12 2 4 3" xfId="12557"/>
    <cellStyle name="40% - Accent1 12 2 4 3 2" xfId="23671"/>
    <cellStyle name="40% - Accent1 12 2 4 4" xfId="18326"/>
    <cellStyle name="40% - Accent1 12 2 5" xfId="5955"/>
    <cellStyle name="40% - Accent1 12 2 5 2" xfId="8107"/>
    <cellStyle name="40% - Accent1 12 2 5 2 2" xfId="14489"/>
    <cellStyle name="40% - Accent1 12 2 5 2 2 2" xfId="25603"/>
    <cellStyle name="40% - Accent1 12 2 5 2 3" xfId="20176"/>
    <cellStyle name="40% - Accent1 12 2 5 3" xfId="12755"/>
    <cellStyle name="40% - Accent1 12 2 5 3 2" xfId="23869"/>
    <cellStyle name="40% - Accent1 12 2 5 4" xfId="18547"/>
    <cellStyle name="40% - Accent1 12 2 6" xfId="6241"/>
    <cellStyle name="40% - Accent1 12 2 6 2" xfId="8108"/>
    <cellStyle name="40% - Accent1 12 2 6 2 2" xfId="14490"/>
    <cellStyle name="40% - Accent1 12 2 6 2 2 2" xfId="25604"/>
    <cellStyle name="40% - Accent1 12 2 6 2 3" xfId="20177"/>
    <cellStyle name="40% - Accent1 12 2 6 3" xfId="12942"/>
    <cellStyle name="40% - Accent1 12 2 6 3 2" xfId="24056"/>
    <cellStyle name="40% - Accent1 12 2 6 4" xfId="18673"/>
    <cellStyle name="40% - Accent1 12 2 7" xfId="6849"/>
    <cellStyle name="40% - Accent1 12 2 7 2" xfId="8109"/>
    <cellStyle name="40% - Accent1 12 2 7 2 2" xfId="14491"/>
    <cellStyle name="40% - Accent1 12 2 7 2 2 2" xfId="25605"/>
    <cellStyle name="40% - Accent1 12 2 7 2 3" xfId="20178"/>
    <cellStyle name="40% - Accent1 12 2 7 3" xfId="13248"/>
    <cellStyle name="40% - Accent1 12 2 7 3 2" xfId="24362"/>
    <cellStyle name="40% - Accent1 12 2 7 4" xfId="18918"/>
    <cellStyle name="40% - Accent1 12 2 8" xfId="8103"/>
    <cellStyle name="40% - Accent1 12 2 8 2" xfId="14485"/>
    <cellStyle name="40% - Accent1 12 2 8 2 2" xfId="25599"/>
    <cellStyle name="40% - Accent1 12 2 8 3" xfId="20172"/>
    <cellStyle name="40% - Accent1 12 2 9" xfId="10248"/>
    <cellStyle name="40% - Accent1 12 2 9 2" xfId="21891"/>
    <cellStyle name="40% - Accent1 12 3" xfId="2118"/>
    <cellStyle name="40% - Accent1 12 3 2" xfId="8110"/>
    <cellStyle name="40% - Accent1 12 3 2 2" xfId="14492"/>
    <cellStyle name="40% - Accent1 12 3 2 2 2" xfId="25606"/>
    <cellStyle name="40% - Accent1 12 3 2 3" xfId="20179"/>
    <cellStyle name="40% - Accent1 12 3 3" xfId="11226"/>
    <cellStyle name="40% - Accent1 12 3 3 2" xfId="22383"/>
    <cellStyle name="40% - Accent1 12 3 4" xfId="16806"/>
    <cellStyle name="40% - Accent1 12 4" xfId="2528"/>
    <cellStyle name="40% - Accent1 12 4 2" xfId="8111"/>
    <cellStyle name="40% - Accent1 12 4 2 2" xfId="14493"/>
    <cellStyle name="40% - Accent1 12 4 2 2 2" xfId="25607"/>
    <cellStyle name="40% - Accent1 12 4 2 3" xfId="20180"/>
    <cellStyle name="40% - Accent1 12 4 3" xfId="11383"/>
    <cellStyle name="40% - Accent1 12 4 3 2" xfId="22503"/>
    <cellStyle name="40% - Accent1 12 4 4" xfId="16930"/>
    <cellStyle name="40% - Accent1 12 5" xfId="1819"/>
    <cellStyle name="40% - Accent1 12 5 2" xfId="8112"/>
    <cellStyle name="40% - Accent1 12 5 2 2" xfId="14494"/>
    <cellStyle name="40% - Accent1 12 5 2 2 2" xfId="25608"/>
    <cellStyle name="40% - Accent1 12 5 2 3" xfId="20181"/>
    <cellStyle name="40% - Accent1 12 5 3" xfId="11076"/>
    <cellStyle name="40% - Accent1 12 5 3 2" xfId="22236"/>
    <cellStyle name="40% - Accent1 12 5 4" xfId="16654"/>
    <cellStyle name="40% - Accent1 12 6" xfId="2797"/>
    <cellStyle name="40% - Accent1 12 6 2" xfId="8113"/>
    <cellStyle name="40% - Accent1 12 6 2 2" xfId="14495"/>
    <cellStyle name="40% - Accent1 12 6 2 2 2" xfId="25609"/>
    <cellStyle name="40% - Accent1 12 6 2 3" xfId="20182"/>
    <cellStyle name="40% - Accent1 12 6 3" xfId="11490"/>
    <cellStyle name="40% - Accent1 12 6 3 2" xfId="22606"/>
    <cellStyle name="40% - Accent1 12 6 4" xfId="17053"/>
    <cellStyle name="40% - Accent1 12 7" xfId="3793"/>
    <cellStyle name="40% - Accent1 12 7 2" xfId="8114"/>
    <cellStyle name="40% - Accent1 12 7 2 2" xfId="14496"/>
    <cellStyle name="40% - Accent1 12 7 2 2 2" xfId="25610"/>
    <cellStyle name="40% - Accent1 12 7 2 3" xfId="20183"/>
    <cellStyle name="40% - Accent1 12 7 3" xfId="11854"/>
    <cellStyle name="40% - Accent1 12 7 3 2" xfId="22968"/>
    <cellStyle name="40% - Accent1 12 7 4" xfId="17497"/>
    <cellStyle name="40% - Accent1 12 8" xfId="4312"/>
    <cellStyle name="40% - Accent1 12 8 2" xfId="8115"/>
    <cellStyle name="40% - Accent1 12 8 2 2" xfId="14497"/>
    <cellStyle name="40% - Accent1 12 8 2 2 2" xfId="25611"/>
    <cellStyle name="40% - Accent1 12 8 2 3" xfId="20184"/>
    <cellStyle name="40% - Accent1 12 8 3" xfId="12066"/>
    <cellStyle name="40% - Accent1 12 8 3 2" xfId="23180"/>
    <cellStyle name="40% - Accent1 12 8 4" xfId="17789"/>
    <cellStyle name="40% - Accent1 12 9" xfId="4687"/>
    <cellStyle name="40% - Accent1 12 9 2" xfId="8116"/>
    <cellStyle name="40% - Accent1 12 9 2 2" xfId="14498"/>
    <cellStyle name="40% - Accent1 12 9 2 2 2" xfId="25612"/>
    <cellStyle name="40% - Accent1 12 9 2 3" xfId="20185"/>
    <cellStyle name="40% - Accent1 12 9 3" xfId="12183"/>
    <cellStyle name="40% - Accent1 12 9 3 2" xfId="23297"/>
    <cellStyle name="40% - Accent1 12 9 4" xfId="17906"/>
    <cellStyle name="40% - Accent1 13" xfId="215"/>
    <cellStyle name="40% - Accent1 13 10" xfId="5730"/>
    <cellStyle name="40% - Accent1 13 11" xfId="6394"/>
    <cellStyle name="40% - Accent1 13 12" xfId="8117"/>
    <cellStyle name="40% - Accent1 13 12 2" xfId="14499"/>
    <cellStyle name="40% - Accent1 13 12 2 2" xfId="25613"/>
    <cellStyle name="40% - Accent1 13 12 3" xfId="20186"/>
    <cellStyle name="40% - Accent1 13 13" xfId="16261"/>
    <cellStyle name="40% - Accent1 13 2" xfId="983"/>
    <cellStyle name="40% - Accent1 13 2 2" xfId="10694"/>
    <cellStyle name="40% - Accent1 13 2 3" xfId="10249"/>
    <cellStyle name="40% - Accent1 13 2 3 2" xfId="21892"/>
    <cellStyle name="40% - Accent1 13 3" xfId="2115"/>
    <cellStyle name="40% - Accent1 13 4" xfId="2532"/>
    <cellStyle name="40% - Accent1 13 5" xfId="1828"/>
    <cellStyle name="40% - Accent1 13 6" xfId="2802"/>
    <cellStyle name="40% - Accent1 13 7" xfId="4309"/>
    <cellStyle name="40% - Accent1 13 8" xfId="4691"/>
    <cellStyle name="40% - Accent1 13 9" xfId="5265"/>
    <cellStyle name="40% - Accent1 14" xfId="216"/>
    <cellStyle name="40% - Accent1 14 2" xfId="8118"/>
    <cellStyle name="40% - Accent1 14 2 2" xfId="14500"/>
    <cellStyle name="40% - Accent1 14 2 2 2" xfId="25614"/>
    <cellStyle name="40% - Accent1 14 2 3" xfId="20187"/>
    <cellStyle name="40% - Accent1 14 3" xfId="10250"/>
    <cellStyle name="40% - Accent1 14 3 2" xfId="21893"/>
    <cellStyle name="40% - Accent1 14 4" xfId="16262"/>
    <cellStyle name="40% - Accent1 15" xfId="217"/>
    <cellStyle name="40% - Accent1 15 2" xfId="8119"/>
    <cellStyle name="40% - Accent1 15 2 2" xfId="14501"/>
    <cellStyle name="40% - Accent1 15 2 2 2" xfId="25615"/>
    <cellStyle name="40% - Accent1 15 2 3" xfId="20188"/>
    <cellStyle name="40% - Accent1 15 3" xfId="10251"/>
    <cellStyle name="40% - Accent1 15 3 2" xfId="21894"/>
    <cellStyle name="40% - Accent1 15 4" xfId="16263"/>
    <cellStyle name="40% - Accent1 2" xfId="218"/>
    <cellStyle name="40% - Accent1 2 10" xfId="3229"/>
    <cellStyle name="40% - Accent1 2 11" xfId="4313"/>
    <cellStyle name="40% - Accent1 2 12" xfId="4677"/>
    <cellStyle name="40% - Accent1 2 13" xfId="5253"/>
    <cellStyle name="40% - Accent1 2 14" xfId="5718"/>
    <cellStyle name="40% - Accent1 2 15" xfId="6398"/>
    <cellStyle name="40% - Accent1 2 16" xfId="8120"/>
    <cellStyle name="40% - Accent1 2 16 2" xfId="14502"/>
    <cellStyle name="40% - Accent1 2 16 2 2" xfId="25616"/>
    <cellStyle name="40% - Accent1 2 16 3" xfId="20189"/>
    <cellStyle name="40% - Accent1 2 17" xfId="16264"/>
    <cellStyle name="40% - Accent1 2 18" xfId="29872"/>
    <cellStyle name="40% - Accent1 2 2" xfId="219"/>
    <cellStyle name="40% - Accent1 2 2 10" xfId="5251"/>
    <cellStyle name="40% - Accent1 2 2 10 2" xfId="8122"/>
    <cellStyle name="40% - Accent1 2 2 10 2 2" xfId="14504"/>
    <cellStyle name="40% - Accent1 2 2 10 2 2 2" xfId="25618"/>
    <cellStyle name="40% - Accent1 2 2 10 2 3" xfId="20191"/>
    <cellStyle name="40% - Accent1 2 2 10 3" xfId="12431"/>
    <cellStyle name="40% - Accent1 2 2 10 3 2" xfId="23545"/>
    <cellStyle name="40% - Accent1 2 2 10 4" xfId="18177"/>
    <cellStyle name="40% - Accent1 2 2 11" xfId="5716"/>
    <cellStyle name="40% - Accent1 2 2 11 2" xfId="8123"/>
    <cellStyle name="40% - Accent1 2 2 11 2 2" xfId="14505"/>
    <cellStyle name="40% - Accent1 2 2 11 2 2 2" xfId="25619"/>
    <cellStyle name="40% - Accent1 2 2 11 2 3" xfId="20192"/>
    <cellStyle name="40% - Accent1 2 2 11 3" xfId="12635"/>
    <cellStyle name="40% - Accent1 2 2 11 3 2" xfId="23749"/>
    <cellStyle name="40% - Accent1 2 2 11 4" xfId="18404"/>
    <cellStyle name="40% - Accent1 2 2 12" xfId="6399"/>
    <cellStyle name="40% - Accent1 2 2 12 2" xfId="8124"/>
    <cellStyle name="40% - Accent1 2 2 12 2 2" xfId="14506"/>
    <cellStyle name="40% - Accent1 2 2 12 2 2 2" xfId="25620"/>
    <cellStyle name="40% - Accent1 2 2 12 2 3" xfId="20193"/>
    <cellStyle name="40% - Accent1 2 2 12 3" xfId="13065"/>
    <cellStyle name="40% - Accent1 2 2 12 3 2" xfId="24179"/>
    <cellStyle name="40% - Accent1 2 2 12 4" xfId="18796"/>
    <cellStyle name="40% - Accent1 2 2 13" xfId="8121"/>
    <cellStyle name="40% - Accent1 2 2 13 2" xfId="14503"/>
    <cellStyle name="40% - Accent1 2 2 13 2 2" xfId="25617"/>
    <cellStyle name="40% - Accent1 2 2 13 3" xfId="20190"/>
    <cellStyle name="40% - Accent1 2 2 14" xfId="9922"/>
    <cellStyle name="40% - Accent1 2 2 14 2" xfId="16069"/>
    <cellStyle name="40% - Accent1 2 2 14 2 2" xfId="27183"/>
    <cellStyle name="40% - Accent1 2 2 14 3" xfId="21600"/>
    <cellStyle name="40% - Accent1 2 2 15" xfId="10044"/>
    <cellStyle name="40% - Accent1 2 2 15 2" xfId="21722"/>
    <cellStyle name="40% - Accent1 2 2 16" xfId="16265"/>
    <cellStyle name="40% - Accent1 2 2 2" xfId="988"/>
    <cellStyle name="40% - Accent1 2 2 2 10" xfId="16478"/>
    <cellStyle name="40% - Accent1 2 2 2 2" xfId="3931"/>
    <cellStyle name="40% - Accent1 2 2 2 2 2" xfId="8126"/>
    <cellStyle name="40% - Accent1 2 2 2 2 2 2" xfId="14508"/>
    <cellStyle name="40% - Accent1 2 2 2 2 2 2 2" xfId="25622"/>
    <cellStyle name="40% - Accent1 2 2 2 2 2 3" xfId="20195"/>
    <cellStyle name="40% - Accent1 2 2 2 2 3" xfId="10698"/>
    <cellStyle name="40% - Accent1 2 2 2 2 3 2" xfId="22096"/>
    <cellStyle name="40% - Accent1 2 2 2 2 4" xfId="17624"/>
    <cellStyle name="40% - Accent1 2 2 2 3" xfId="5126"/>
    <cellStyle name="40% - Accent1 2 2 2 3 2" xfId="8127"/>
    <cellStyle name="40% - Accent1 2 2 2 3 2 2" xfId="14509"/>
    <cellStyle name="40% - Accent1 2 2 2 3 2 2 2" xfId="25623"/>
    <cellStyle name="40% - Accent1 2 2 2 3 2 3" xfId="20196"/>
    <cellStyle name="40% - Accent1 2 2 2 3 3" xfId="12349"/>
    <cellStyle name="40% - Accent1 2 2 2 3 3 2" xfId="23463"/>
    <cellStyle name="40% - Accent1 2 2 2 3 4" xfId="18095"/>
    <cellStyle name="40% - Accent1 2 2 2 4" xfId="5602"/>
    <cellStyle name="40% - Accent1 2 2 2 4 2" xfId="8128"/>
    <cellStyle name="40% - Accent1 2 2 2 4 2 2" xfId="14510"/>
    <cellStyle name="40% - Accent1 2 2 2 4 2 2 2" xfId="25624"/>
    <cellStyle name="40% - Accent1 2 2 2 4 2 3" xfId="20197"/>
    <cellStyle name="40% - Accent1 2 2 2 4 3" xfId="12558"/>
    <cellStyle name="40% - Accent1 2 2 2 4 3 2" xfId="23672"/>
    <cellStyle name="40% - Accent1 2 2 2 4 4" xfId="18327"/>
    <cellStyle name="40% - Accent1 2 2 2 5" xfId="5956"/>
    <cellStyle name="40% - Accent1 2 2 2 5 2" xfId="8129"/>
    <cellStyle name="40% - Accent1 2 2 2 5 2 2" xfId="14511"/>
    <cellStyle name="40% - Accent1 2 2 2 5 2 2 2" xfId="25625"/>
    <cellStyle name="40% - Accent1 2 2 2 5 2 3" xfId="20198"/>
    <cellStyle name="40% - Accent1 2 2 2 5 3" xfId="12756"/>
    <cellStyle name="40% - Accent1 2 2 2 5 3 2" xfId="23870"/>
    <cellStyle name="40% - Accent1 2 2 2 5 4" xfId="18548"/>
    <cellStyle name="40% - Accent1 2 2 2 6" xfId="6242"/>
    <cellStyle name="40% - Accent1 2 2 2 6 2" xfId="8130"/>
    <cellStyle name="40% - Accent1 2 2 2 6 2 2" xfId="14512"/>
    <cellStyle name="40% - Accent1 2 2 2 6 2 2 2" xfId="25626"/>
    <cellStyle name="40% - Accent1 2 2 2 6 2 3" xfId="20199"/>
    <cellStyle name="40% - Accent1 2 2 2 6 3" xfId="12943"/>
    <cellStyle name="40% - Accent1 2 2 2 6 3 2" xfId="24057"/>
    <cellStyle name="40% - Accent1 2 2 2 6 4" xfId="18674"/>
    <cellStyle name="40% - Accent1 2 2 2 7" xfId="6850"/>
    <cellStyle name="40% - Accent1 2 2 2 7 2" xfId="8131"/>
    <cellStyle name="40% - Accent1 2 2 2 7 2 2" xfId="14513"/>
    <cellStyle name="40% - Accent1 2 2 2 7 2 2 2" xfId="25627"/>
    <cellStyle name="40% - Accent1 2 2 2 7 2 3" xfId="20200"/>
    <cellStyle name="40% - Accent1 2 2 2 7 3" xfId="13249"/>
    <cellStyle name="40% - Accent1 2 2 2 7 3 2" xfId="24363"/>
    <cellStyle name="40% - Accent1 2 2 2 7 4" xfId="18919"/>
    <cellStyle name="40% - Accent1 2 2 2 8" xfId="8125"/>
    <cellStyle name="40% - Accent1 2 2 2 8 2" xfId="14507"/>
    <cellStyle name="40% - Accent1 2 2 2 8 2 2" xfId="25621"/>
    <cellStyle name="40% - Accent1 2 2 2 8 3" xfId="20194"/>
    <cellStyle name="40% - Accent1 2 2 2 9" xfId="10253"/>
    <cellStyle name="40% - Accent1 2 2 2 9 2" xfId="21896"/>
    <cellStyle name="40% - Accent1 2 2 3" xfId="2120"/>
    <cellStyle name="40% - Accent1 2 2 3 2" xfId="8132"/>
    <cellStyle name="40% - Accent1 2 2 3 2 2" xfId="14514"/>
    <cellStyle name="40% - Accent1 2 2 3 2 2 2" xfId="25628"/>
    <cellStyle name="40% - Accent1 2 2 3 2 3" xfId="20201"/>
    <cellStyle name="40% - Accent1 2 2 3 3" xfId="11227"/>
    <cellStyle name="40% - Accent1 2 2 3 3 2" xfId="22384"/>
    <cellStyle name="40% - Accent1 2 2 3 4" xfId="16807"/>
    <cellStyle name="40% - Accent1 2 2 4" xfId="2526"/>
    <cellStyle name="40% - Accent1 2 2 4 2" xfId="8133"/>
    <cellStyle name="40% - Accent1 2 2 4 2 2" xfId="14515"/>
    <cellStyle name="40% - Accent1 2 2 4 2 2 2" xfId="25629"/>
    <cellStyle name="40% - Accent1 2 2 4 2 3" xfId="20202"/>
    <cellStyle name="40% - Accent1 2 2 4 3" xfId="11381"/>
    <cellStyle name="40% - Accent1 2 2 4 3 2" xfId="22502"/>
    <cellStyle name="40% - Accent1 2 2 4 4" xfId="16929"/>
    <cellStyle name="40% - Accent1 2 2 5" xfId="1817"/>
    <cellStyle name="40% - Accent1 2 2 5 2" xfId="8134"/>
    <cellStyle name="40% - Accent1 2 2 5 2 2" xfId="14516"/>
    <cellStyle name="40% - Accent1 2 2 5 2 2 2" xfId="25630"/>
    <cellStyle name="40% - Accent1 2 2 5 2 3" xfId="20203"/>
    <cellStyle name="40% - Accent1 2 2 5 3" xfId="11075"/>
    <cellStyle name="40% - Accent1 2 2 5 3 2" xfId="22235"/>
    <cellStyle name="40% - Accent1 2 2 5 4" xfId="16653"/>
    <cellStyle name="40% - Accent1 2 2 6" xfId="2795"/>
    <cellStyle name="40% - Accent1 2 2 6 2" xfId="8135"/>
    <cellStyle name="40% - Accent1 2 2 6 2 2" xfId="14517"/>
    <cellStyle name="40% - Accent1 2 2 6 2 2 2" xfId="25631"/>
    <cellStyle name="40% - Accent1 2 2 6 2 3" xfId="20204"/>
    <cellStyle name="40% - Accent1 2 2 6 3" xfId="11489"/>
    <cellStyle name="40% - Accent1 2 2 6 3 2" xfId="22605"/>
    <cellStyle name="40% - Accent1 2 2 6 4" xfId="17052"/>
    <cellStyle name="40% - Accent1 2 2 7" xfId="3794"/>
    <cellStyle name="40% - Accent1 2 2 7 2" xfId="8136"/>
    <cellStyle name="40% - Accent1 2 2 7 2 2" xfId="14518"/>
    <cellStyle name="40% - Accent1 2 2 7 2 2 2" xfId="25632"/>
    <cellStyle name="40% - Accent1 2 2 7 2 3" xfId="20205"/>
    <cellStyle name="40% - Accent1 2 2 7 3" xfId="11855"/>
    <cellStyle name="40% - Accent1 2 2 7 3 2" xfId="22969"/>
    <cellStyle name="40% - Accent1 2 2 7 4" xfId="17498"/>
    <cellStyle name="40% - Accent1 2 2 8" xfId="4314"/>
    <cellStyle name="40% - Accent1 2 2 8 2" xfId="8137"/>
    <cellStyle name="40% - Accent1 2 2 8 2 2" xfId="14519"/>
    <cellStyle name="40% - Accent1 2 2 8 2 2 2" xfId="25633"/>
    <cellStyle name="40% - Accent1 2 2 8 2 3" xfId="20206"/>
    <cellStyle name="40% - Accent1 2 2 8 3" xfId="12067"/>
    <cellStyle name="40% - Accent1 2 2 8 3 2" xfId="23181"/>
    <cellStyle name="40% - Accent1 2 2 8 4" xfId="17790"/>
    <cellStyle name="40% - Accent1 2 2 9" xfId="4676"/>
    <cellStyle name="40% - Accent1 2 2 9 2" xfId="8138"/>
    <cellStyle name="40% - Accent1 2 2 9 2 2" xfId="14520"/>
    <cellStyle name="40% - Accent1 2 2 9 2 2 2" xfId="25634"/>
    <cellStyle name="40% - Accent1 2 2 9 2 3" xfId="20207"/>
    <cellStyle name="40% - Accent1 2 2 9 3" xfId="12182"/>
    <cellStyle name="40% - Accent1 2 2 9 3 2" xfId="23296"/>
    <cellStyle name="40% - Accent1 2 2 9 4" xfId="17905"/>
    <cellStyle name="40% - Accent1 2 3" xfId="220"/>
    <cellStyle name="40% - Accent1 2 3 2" xfId="8139"/>
    <cellStyle name="40% - Accent1 2 3 2 2" xfId="14521"/>
    <cellStyle name="40% - Accent1 2 3 2 2 2" xfId="25635"/>
    <cellStyle name="40% - Accent1 2 3 2 3" xfId="20208"/>
    <cellStyle name="40% - Accent1 2 3 3" xfId="10252"/>
    <cellStyle name="40% - Accent1 2 3 3 2" xfId="21895"/>
    <cellStyle name="40% - Accent1 2 3 4" xfId="16266"/>
    <cellStyle name="40% - Accent1 2 4" xfId="221"/>
    <cellStyle name="40% - Accent1 2 4 2" xfId="8140"/>
    <cellStyle name="40% - Accent1 2 4 2 2" xfId="14522"/>
    <cellStyle name="40% - Accent1 2 4 2 2 2" xfId="25636"/>
    <cellStyle name="40% - Accent1 2 4 2 3" xfId="20209"/>
    <cellStyle name="40% - Accent1 2 4 3" xfId="10254"/>
    <cellStyle name="40% - Accent1 2 4 3 2" xfId="21897"/>
    <cellStyle name="40% - Accent1 2 4 4" xfId="16267"/>
    <cellStyle name="40% - Accent1 2 5" xfId="222"/>
    <cellStyle name="40% - Accent1 2 5 2" xfId="8141"/>
    <cellStyle name="40% - Accent1 2 5 2 2" xfId="14523"/>
    <cellStyle name="40% - Accent1 2 5 2 2 2" xfId="25637"/>
    <cellStyle name="40% - Accent1 2 5 2 3" xfId="20210"/>
    <cellStyle name="40% - Accent1 2 5 3" xfId="10255"/>
    <cellStyle name="40% - Accent1 2 5 3 2" xfId="21898"/>
    <cellStyle name="40% - Accent1 2 5 4" xfId="16268"/>
    <cellStyle name="40% - Accent1 2 6" xfId="987"/>
    <cellStyle name="40% - Accent1 2 7" xfId="2119"/>
    <cellStyle name="40% - Accent1 2 8" xfId="693"/>
    <cellStyle name="40% - Accent1 2 9" xfId="2861"/>
    <cellStyle name="40% - Accent1 2_WAST 1112 040512 WG Submission" xfId="223"/>
    <cellStyle name="40% - Accent1 3" xfId="224"/>
    <cellStyle name="40% - Accent1 3 10" xfId="5238"/>
    <cellStyle name="40% - Accent1 3 11" xfId="5703"/>
    <cellStyle name="40% - Accent1 3 12" xfId="6400"/>
    <cellStyle name="40% - Accent1 3 2" xfId="225"/>
    <cellStyle name="40% - Accent1 3 2 10" xfId="5241"/>
    <cellStyle name="40% - Accent1 3 2 10 2" xfId="8143"/>
    <cellStyle name="40% - Accent1 3 2 10 2 2" xfId="14525"/>
    <cellStyle name="40% - Accent1 3 2 10 2 2 2" xfId="25639"/>
    <cellStyle name="40% - Accent1 3 2 10 2 3" xfId="20212"/>
    <cellStyle name="40% - Accent1 3 2 10 3" xfId="12430"/>
    <cellStyle name="40% - Accent1 3 2 10 3 2" xfId="23544"/>
    <cellStyle name="40% - Accent1 3 2 10 4" xfId="18176"/>
    <cellStyle name="40% - Accent1 3 2 11" xfId="5706"/>
    <cellStyle name="40% - Accent1 3 2 11 2" xfId="8144"/>
    <cellStyle name="40% - Accent1 3 2 11 2 2" xfId="14526"/>
    <cellStyle name="40% - Accent1 3 2 11 2 2 2" xfId="25640"/>
    <cellStyle name="40% - Accent1 3 2 11 2 3" xfId="20213"/>
    <cellStyle name="40% - Accent1 3 2 11 3" xfId="12634"/>
    <cellStyle name="40% - Accent1 3 2 11 3 2" xfId="23748"/>
    <cellStyle name="40% - Accent1 3 2 11 4" xfId="18403"/>
    <cellStyle name="40% - Accent1 3 2 12" xfId="6401"/>
    <cellStyle name="40% - Accent1 3 2 12 2" xfId="8145"/>
    <cellStyle name="40% - Accent1 3 2 12 2 2" xfId="14527"/>
    <cellStyle name="40% - Accent1 3 2 12 2 2 2" xfId="25641"/>
    <cellStyle name="40% - Accent1 3 2 12 2 3" xfId="20214"/>
    <cellStyle name="40% - Accent1 3 2 12 3" xfId="13066"/>
    <cellStyle name="40% - Accent1 3 2 12 3 2" xfId="24180"/>
    <cellStyle name="40% - Accent1 3 2 12 4" xfId="18797"/>
    <cellStyle name="40% - Accent1 3 2 13" xfId="8142"/>
    <cellStyle name="40% - Accent1 3 2 13 2" xfId="14524"/>
    <cellStyle name="40% - Accent1 3 2 13 2 2" xfId="25638"/>
    <cellStyle name="40% - Accent1 3 2 13 3" xfId="20211"/>
    <cellStyle name="40% - Accent1 3 2 14" xfId="9923"/>
    <cellStyle name="40% - Accent1 3 2 14 2" xfId="16070"/>
    <cellStyle name="40% - Accent1 3 2 14 2 2" xfId="27184"/>
    <cellStyle name="40% - Accent1 3 2 14 3" xfId="21601"/>
    <cellStyle name="40% - Accent1 3 2 15" xfId="10045"/>
    <cellStyle name="40% - Accent1 3 2 15 2" xfId="21723"/>
    <cellStyle name="40% - Accent1 3 2 16" xfId="16269"/>
    <cellStyle name="40% - Accent1 3 2 2" xfId="990"/>
    <cellStyle name="40% - Accent1 3 2 2 10" xfId="16479"/>
    <cellStyle name="40% - Accent1 3 2 2 2" xfId="3932"/>
    <cellStyle name="40% - Accent1 3 2 2 2 2" xfId="8147"/>
    <cellStyle name="40% - Accent1 3 2 2 2 2 2" xfId="14529"/>
    <cellStyle name="40% - Accent1 3 2 2 2 2 2 2" xfId="25643"/>
    <cellStyle name="40% - Accent1 3 2 2 2 2 3" xfId="20216"/>
    <cellStyle name="40% - Accent1 3 2 2 2 3" xfId="10700"/>
    <cellStyle name="40% - Accent1 3 2 2 2 3 2" xfId="22097"/>
    <cellStyle name="40% - Accent1 3 2 2 2 4" xfId="17625"/>
    <cellStyle name="40% - Accent1 3 2 2 3" xfId="5127"/>
    <cellStyle name="40% - Accent1 3 2 2 3 2" xfId="8148"/>
    <cellStyle name="40% - Accent1 3 2 2 3 2 2" xfId="14530"/>
    <cellStyle name="40% - Accent1 3 2 2 3 2 2 2" xfId="25644"/>
    <cellStyle name="40% - Accent1 3 2 2 3 2 3" xfId="20217"/>
    <cellStyle name="40% - Accent1 3 2 2 3 3" xfId="12350"/>
    <cellStyle name="40% - Accent1 3 2 2 3 3 2" xfId="23464"/>
    <cellStyle name="40% - Accent1 3 2 2 3 4" xfId="18096"/>
    <cellStyle name="40% - Accent1 3 2 2 4" xfId="5603"/>
    <cellStyle name="40% - Accent1 3 2 2 4 2" xfId="8149"/>
    <cellStyle name="40% - Accent1 3 2 2 4 2 2" xfId="14531"/>
    <cellStyle name="40% - Accent1 3 2 2 4 2 2 2" xfId="25645"/>
    <cellStyle name="40% - Accent1 3 2 2 4 2 3" xfId="20218"/>
    <cellStyle name="40% - Accent1 3 2 2 4 3" xfId="12559"/>
    <cellStyle name="40% - Accent1 3 2 2 4 3 2" xfId="23673"/>
    <cellStyle name="40% - Accent1 3 2 2 4 4" xfId="18328"/>
    <cellStyle name="40% - Accent1 3 2 2 5" xfId="5957"/>
    <cellStyle name="40% - Accent1 3 2 2 5 2" xfId="8150"/>
    <cellStyle name="40% - Accent1 3 2 2 5 2 2" xfId="14532"/>
    <cellStyle name="40% - Accent1 3 2 2 5 2 2 2" xfId="25646"/>
    <cellStyle name="40% - Accent1 3 2 2 5 2 3" xfId="20219"/>
    <cellStyle name="40% - Accent1 3 2 2 5 3" xfId="12757"/>
    <cellStyle name="40% - Accent1 3 2 2 5 3 2" xfId="23871"/>
    <cellStyle name="40% - Accent1 3 2 2 5 4" xfId="18549"/>
    <cellStyle name="40% - Accent1 3 2 2 6" xfId="6243"/>
    <cellStyle name="40% - Accent1 3 2 2 6 2" xfId="8151"/>
    <cellStyle name="40% - Accent1 3 2 2 6 2 2" xfId="14533"/>
    <cellStyle name="40% - Accent1 3 2 2 6 2 2 2" xfId="25647"/>
    <cellStyle name="40% - Accent1 3 2 2 6 2 3" xfId="20220"/>
    <cellStyle name="40% - Accent1 3 2 2 6 3" xfId="12944"/>
    <cellStyle name="40% - Accent1 3 2 2 6 3 2" xfId="24058"/>
    <cellStyle name="40% - Accent1 3 2 2 6 4" xfId="18675"/>
    <cellStyle name="40% - Accent1 3 2 2 7" xfId="6851"/>
    <cellStyle name="40% - Accent1 3 2 2 7 2" xfId="8152"/>
    <cellStyle name="40% - Accent1 3 2 2 7 2 2" xfId="14534"/>
    <cellStyle name="40% - Accent1 3 2 2 7 2 2 2" xfId="25648"/>
    <cellStyle name="40% - Accent1 3 2 2 7 2 3" xfId="20221"/>
    <cellStyle name="40% - Accent1 3 2 2 7 3" xfId="13250"/>
    <cellStyle name="40% - Accent1 3 2 2 7 3 2" xfId="24364"/>
    <cellStyle name="40% - Accent1 3 2 2 7 4" xfId="18920"/>
    <cellStyle name="40% - Accent1 3 2 2 8" xfId="8146"/>
    <cellStyle name="40% - Accent1 3 2 2 8 2" xfId="14528"/>
    <cellStyle name="40% - Accent1 3 2 2 8 2 2" xfId="25642"/>
    <cellStyle name="40% - Accent1 3 2 2 8 3" xfId="20215"/>
    <cellStyle name="40% - Accent1 3 2 2 9" xfId="10257"/>
    <cellStyle name="40% - Accent1 3 2 2 9 2" xfId="21899"/>
    <cellStyle name="40% - Accent1 3 2 3" xfId="2122"/>
    <cellStyle name="40% - Accent1 3 2 3 2" xfId="8153"/>
    <cellStyle name="40% - Accent1 3 2 3 2 2" xfId="14535"/>
    <cellStyle name="40% - Accent1 3 2 3 2 2 2" xfId="25649"/>
    <cellStyle name="40% - Accent1 3 2 3 2 3" xfId="20222"/>
    <cellStyle name="40% - Accent1 3 2 3 3" xfId="11228"/>
    <cellStyle name="40% - Accent1 3 2 3 3 2" xfId="22385"/>
    <cellStyle name="40% - Accent1 3 2 3 4" xfId="16808"/>
    <cellStyle name="40% - Accent1 3 2 4" xfId="2516"/>
    <cellStyle name="40% - Accent1 3 2 4 2" xfId="8154"/>
    <cellStyle name="40% - Accent1 3 2 4 2 2" xfId="14536"/>
    <cellStyle name="40% - Accent1 3 2 4 2 2 2" xfId="25650"/>
    <cellStyle name="40% - Accent1 3 2 4 2 3" xfId="20223"/>
    <cellStyle name="40% - Accent1 3 2 4 3" xfId="11378"/>
    <cellStyle name="40% - Accent1 3 2 4 3 2" xfId="22501"/>
    <cellStyle name="40% - Accent1 3 2 4 4" xfId="16928"/>
    <cellStyle name="40% - Accent1 3 2 5" xfId="1798"/>
    <cellStyle name="40% - Accent1 3 2 5 2" xfId="8155"/>
    <cellStyle name="40% - Accent1 3 2 5 2 2" xfId="14537"/>
    <cellStyle name="40% - Accent1 3 2 5 2 2 2" xfId="25651"/>
    <cellStyle name="40% - Accent1 3 2 5 2 3" xfId="20224"/>
    <cellStyle name="40% - Accent1 3 2 5 3" xfId="11066"/>
    <cellStyle name="40% - Accent1 3 2 5 3 2" xfId="22226"/>
    <cellStyle name="40% - Accent1 3 2 5 4" xfId="16644"/>
    <cellStyle name="40% - Accent1 3 2 6" xfId="1868"/>
    <cellStyle name="40% - Accent1 3 2 6 2" xfId="8156"/>
    <cellStyle name="40% - Accent1 3 2 6 2 2" xfId="14538"/>
    <cellStyle name="40% - Accent1 3 2 6 2 2 2" xfId="25652"/>
    <cellStyle name="40% - Accent1 3 2 6 2 3" xfId="20225"/>
    <cellStyle name="40% - Accent1 3 2 6 3" xfId="11107"/>
    <cellStyle name="40% - Accent1 3 2 6 3 2" xfId="22266"/>
    <cellStyle name="40% - Accent1 3 2 6 4" xfId="16684"/>
    <cellStyle name="40% - Accent1 3 2 7" xfId="3795"/>
    <cellStyle name="40% - Accent1 3 2 7 2" xfId="8157"/>
    <cellStyle name="40% - Accent1 3 2 7 2 2" xfId="14539"/>
    <cellStyle name="40% - Accent1 3 2 7 2 2 2" xfId="25653"/>
    <cellStyle name="40% - Accent1 3 2 7 2 3" xfId="20226"/>
    <cellStyle name="40% - Accent1 3 2 7 3" xfId="11856"/>
    <cellStyle name="40% - Accent1 3 2 7 3 2" xfId="22970"/>
    <cellStyle name="40% - Accent1 3 2 7 4" xfId="17499"/>
    <cellStyle name="40% - Accent1 3 2 8" xfId="4316"/>
    <cellStyle name="40% - Accent1 3 2 8 2" xfId="8158"/>
    <cellStyle name="40% - Accent1 3 2 8 2 2" xfId="14540"/>
    <cellStyle name="40% - Accent1 3 2 8 2 2 2" xfId="25654"/>
    <cellStyle name="40% - Accent1 3 2 8 2 3" xfId="20227"/>
    <cellStyle name="40% - Accent1 3 2 8 3" xfId="12068"/>
    <cellStyle name="40% - Accent1 3 2 8 3 2" xfId="23182"/>
    <cellStyle name="40% - Accent1 3 2 8 4" xfId="17791"/>
    <cellStyle name="40% - Accent1 3 2 9" xfId="4673"/>
    <cellStyle name="40% - Accent1 3 2 9 2" xfId="8159"/>
    <cellStyle name="40% - Accent1 3 2 9 2 2" xfId="14541"/>
    <cellStyle name="40% - Accent1 3 2 9 2 2 2" xfId="25655"/>
    <cellStyle name="40% - Accent1 3 2 9 2 3" xfId="20228"/>
    <cellStyle name="40% - Accent1 3 2 9 3" xfId="12181"/>
    <cellStyle name="40% - Accent1 3 2 9 3 2" xfId="23295"/>
    <cellStyle name="40% - Accent1 3 2 9 4" xfId="17904"/>
    <cellStyle name="40% - Accent1 3 3" xfId="989"/>
    <cellStyle name="40% - Accent1 3 3 2" xfId="10699"/>
    <cellStyle name="40% - Accent1 3 3 3" xfId="10256"/>
    <cellStyle name="40% - Accent1 3 4" xfId="2121"/>
    <cellStyle name="40% - Accent1 3 5" xfId="2513"/>
    <cellStyle name="40% - Accent1 3 6" xfId="1795"/>
    <cellStyle name="40% - Accent1 3 7" xfId="1852"/>
    <cellStyle name="40% - Accent1 3 8" xfId="4315"/>
    <cellStyle name="40% - Accent1 3 9" xfId="4675"/>
    <cellStyle name="40% - Accent1 3_WAST 1112 040512 WG Submission" xfId="226"/>
    <cellStyle name="40% - Accent1 4" xfId="227"/>
    <cellStyle name="40% - Accent1 4 10" xfId="4019"/>
    <cellStyle name="40% - Accent1 4 10 2" xfId="8160"/>
    <cellStyle name="40% - Accent1 4 10 2 2" xfId="14542"/>
    <cellStyle name="40% - Accent1 4 10 2 2 2" xfId="25656"/>
    <cellStyle name="40% - Accent1 4 10 2 3" xfId="20229"/>
    <cellStyle name="40% - Accent1 4 10 3" xfId="11970"/>
    <cellStyle name="40% - Accent1 4 10 3 2" xfId="23084"/>
    <cellStyle name="40% - Accent1 4 10 4" xfId="17693"/>
    <cellStyle name="40% - Accent1 4 11" xfId="5240"/>
    <cellStyle name="40% - Accent1 4 11 2" xfId="8161"/>
    <cellStyle name="40% - Accent1 4 11 2 2" xfId="14543"/>
    <cellStyle name="40% - Accent1 4 11 2 2 2" xfId="25657"/>
    <cellStyle name="40% - Accent1 4 11 2 3" xfId="20230"/>
    <cellStyle name="40% - Accent1 4 11 3" xfId="12429"/>
    <cellStyle name="40% - Accent1 4 11 3 2" xfId="23543"/>
    <cellStyle name="40% - Accent1 4 11 4" xfId="18175"/>
    <cellStyle name="40% - Accent1 4 12" xfId="5705"/>
    <cellStyle name="40% - Accent1 4 12 2" xfId="8162"/>
    <cellStyle name="40% - Accent1 4 12 2 2" xfId="14544"/>
    <cellStyle name="40% - Accent1 4 12 2 2 2" xfId="25658"/>
    <cellStyle name="40% - Accent1 4 12 2 3" xfId="20231"/>
    <cellStyle name="40% - Accent1 4 12 3" xfId="12633"/>
    <cellStyle name="40% - Accent1 4 12 3 2" xfId="23747"/>
    <cellStyle name="40% - Accent1 4 12 4" xfId="18402"/>
    <cellStyle name="40% - Accent1 4 13" xfId="6402"/>
    <cellStyle name="40% - Accent1 4 13 2" xfId="8163"/>
    <cellStyle name="40% - Accent1 4 13 2 2" xfId="14545"/>
    <cellStyle name="40% - Accent1 4 13 2 2 2" xfId="25659"/>
    <cellStyle name="40% - Accent1 4 13 2 3" xfId="20232"/>
    <cellStyle name="40% - Accent1 4 13 3" xfId="13067"/>
    <cellStyle name="40% - Accent1 4 13 3 2" xfId="24181"/>
    <cellStyle name="40% - Accent1 4 13 4" xfId="18798"/>
    <cellStyle name="40% - Accent1 4 14" xfId="9924"/>
    <cellStyle name="40% - Accent1 4 14 2" xfId="16071"/>
    <cellStyle name="40% - Accent1 4 14 2 2" xfId="27185"/>
    <cellStyle name="40% - Accent1 4 14 3" xfId="21602"/>
    <cellStyle name="40% - Accent1 4 15" xfId="10046"/>
    <cellStyle name="40% - Accent1 4 15 2" xfId="21724"/>
    <cellStyle name="40% - Accent1 4 2" xfId="228"/>
    <cellStyle name="40% - Accent1 4 2 10" xfId="5958"/>
    <cellStyle name="40% - Accent1 4 2 10 2" xfId="8165"/>
    <cellStyle name="40% - Accent1 4 2 10 2 2" xfId="14547"/>
    <cellStyle name="40% - Accent1 4 2 10 2 2 2" xfId="25661"/>
    <cellStyle name="40% - Accent1 4 2 10 2 3" xfId="20234"/>
    <cellStyle name="40% - Accent1 4 2 10 3" xfId="12758"/>
    <cellStyle name="40% - Accent1 4 2 10 3 2" xfId="23872"/>
    <cellStyle name="40% - Accent1 4 2 10 4" xfId="18550"/>
    <cellStyle name="40% - Accent1 4 2 11" xfId="6244"/>
    <cellStyle name="40% - Accent1 4 2 11 2" xfId="8166"/>
    <cellStyle name="40% - Accent1 4 2 11 2 2" xfId="14548"/>
    <cellStyle name="40% - Accent1 4 2 11 2 2 2" xfId="25662"/>
    <cellStyle name="40% - Accent1 4 2 11 2 3" xfId="20235"/>
    <cellStyle name="40% - Accent1 4 2 11 3" xfId="12945"/>
    <cellStyle name="40% - Accent1 4 2 11 3 2" xfId="24059"/>
    <cellStyle name="40% - Accent1 4 2 11 4" xfId="18676"/>
    <cellStyle name="40% - Accent1 4 2 12" xfId="6852"/>
    <cellStyle name="40% - Accent1 4 2 12 2" xfId="8167"/>
    <cellStyle name="40% - Accent1 4 2 12 2 2" xfId="14549"/>
    <cellStyle name="40% - Accent1 4 2 12 2 2 2" xfId="25663"/>
    <cellStyle name="40% - Accent1 4 2 12 2 3" xfId="20236"/>
    <cellStyle name="40% - Accent1 4 2 12 3" xfId="13251"/>
    <cellStyle name="40% - Accent1 4 2 12 3 2" xfId="24365"/>
    <cellStyle name="40% - Accent1 4 2 12 4" xfId="18921"/>
    <cellStyle name="40% - Accent1 4 2 13" xfId="8164"/>
    <cellStyle name="40% - Accent1 4 2 13 2" xfId="14546"/>
    <cellStyle name="40% - Accent1 4 2 13 2 2" xfId="25660"/>
    <cellStyle name="40% - Accent1 4 2 13 3" xfId="20233"/>
    <cellStyle name="40% - Accent1 4 2 14" xfId="10258"/>
    <cellStyle name="40% - Accent1 4 2 15" xfId="16270"/>
    <cellStyle name="40% - Accent1 4 2 2" xfId="1832"/>
    <cellStyle name="40% - Accent1 4 2 2 2" xfId="8168"/>
    <cellStyle name="40% - Accent1 4 2 2 2 2" xfId="11084"/>
    <cellStyle name="40% - Accent1 4 2 2 2 2 2" xfId="22244"/>
    <cellStyle name="40% - Accent1 4 2 2 2 3" xfId="20237"/>
    <cellStyle name="40% - Accent1 4 2 2 3" xfId="10259"/>
    <cellStyle name="40% - Accent1 4 2 2 3 2" xfId="21900"/>
    <cellStyle name="40% - Accent1 4 2 2 4" xfId="16662"/>
    <cellStyle name="40% - Accent1 4 2 3" xfId="2945"/>
    <cellStyle name="40% - Accent1 4 2 3 2" xfId="8169"/>
    <cellStyle name="40% - Accent1 4 2 3 2 2" xfId="14550"/>
    <cellStyle name="40% - Accent1 4 2 3 2 2 2" xfId="25664"/>
    <cellStyle name="40% - Accent1 4 2 3 2 3" xfId="20238"/>
    <cellStyle name="40% - Accent1 4 2 3 3" xfId="11533"/>
    <cellStyle name="40% - Accent1 4 2 3 3 2" xfId="22647"/>
    <cellStyle name="40% - Accent1 4 2 3 4" xfId="17101"/>
    <cellStyle name="40% - Accent1 4 2 4" xfId="3307"/>
    <cellStyle name="40% - Accent1 4 2 4 2" xfId="8170"/>
    <cellStyle name="40% - Accent1 4 2 4 2 2" xfId="14551"/>
    <cellStyle name="40% - Accent1 4 2 4 2 2 2" xfId="25665"/>
    <cellStyle name="40% - Accent1 4 2 4 2 3" xfId="20239"/>
    <cellStyle name="40% - Accent1 4 2 4 3" xfId="11631"/>
    <cellStyle name="40% - Accent1 4 2 4 3 2" xfId="22745"/>
    <cellStyle name="40% - Accent1 4 2 4 4" xfId="17226"/>
    <cellStyle name="40% - Accent1 4 2 5" xfId="3562"/>
    <cellStyle name="40% - Accent1 4 2 5 2" xfId="8171"/>
    <cellStyle name="40% - Accent1 4 2 5 2 2" xfId="14552"/>
    <cellStyle name="40% - Accent1 4 2 5 2 2 2" xfId="25666"/>
    <cellStyle name="40% - Accent1 4 2 5 2 3" xfId="20240"/>
    <cellStyle name="40% - Accent1 4 2 5 3" xfId="11727"/>
    <cellStyle name="40% - Accent1 4 2 5 3 2" xfId="22841"/>
    <cellStyle name="40% - Accent1 4 2 5 4" xfId="17345"/>
    <cellStyle name="40% - Accent1 4 2 6" xfId="3700"/>
    <cellStyle name="40% - Accent1 4 2 6 2" xfId="8172"/>
    <cellStyle name="40% - Accent1 4 2 6 2 2" xfId="14553"/>
    <cellStyle name="40% - Accent1 4 2 6 2 2 2" xfId="25667"/>
    <cellStyle name="40% - Accent1 4 2 6 2 3" xfId="20241"/>
    <cellStyle name="40% - Accent1 4 2 6 3" xfId="11772"/>
    <cellStyle name="40% - Accent1 4 2 6 3 2" xfId="22886"/>
    <cellStyle name="40% - Accent1 4 2 6 4" xfId="17413"/>
    <cellStyle name="40% - Accent1 4 2 7" xfId="3933"/>
    <cellStyle name="40% - Accent1 4 2 7 2" xfId="8173"/>
    <cellStyle name="40% - Accent1 4 2 7 2 2" xfId="14554"/>
    <cellStyle name="40% - Accent1 4 2 7 2 2 2" xfId="25668"/>
    <cellStyle name="40% - Accent1 4 2 7 2 3" xfId="20242"/>
    <cellStyle name="40% - Accent1 4 2 7 3" xfId="11941"/>
    <cellStyle name="40% - Accent1 4 2 7 3 2" xfId="23055"/>
    <cellStyle name="40% - Accent1 4 2 7 4" xfId="17626"/>
    <cellStyle name="40% - Accent1 4 2 8" xfId="5128"/>
    <cellStyle name="40% - Accent1 4 2 8 2" xfId="8174"/>
    <cellStyle name="40% - Accent1 4 2 8 2 2" xfId="14555"/>
    <cellStyle name="40% - Accent1 4 2 8 2 2 2" xfId="25669"/>
    <cellStyle name="40% - Accent1 4 2 8 2 3" xfId="20243"/>
    <cellStyle name="40% - Accent1 4 2 8 3" xfId="12351"/>
    <cellStyle name="40% - Accent1 4 2 8 3 2" xfId="23465"/>
    <cellStyle name="40% - Accent1 4 2 8 4" xfId="18097"/>
    <cellStyle name="40% - Accent1 4 2 9" xfId="5604"/>
    <cellStyle name="40% - Accent1 4 2 9 2" xfId="8175"/>
    <cellStyle name="40% - Accent1 4 2 9 2 2" xfId="14556"/>
    <cellStyle name="40% - Accent1 4 2 9 2 2 2" xfId="25670"/>
    <cellStyle name="40% - Accent1 4 2 9 2 3" xfId="20244"/>
    <cellStyle name="40% - Accent1 4 2 9 3" xfId="12560"/>
    <cellStyle name="40% - Accent1 4 2 9 3 2" xfId="23674"/>
    <cellStyle name="40% - Accent1 4 2 9 4" xfId="18329"/>
    <cellStyle name="40% - Accent1 4 3" xfId="991"/>
    <cellStyle name="40% - Accent1 4 3 2" xfId="8176"/>
    <cellStyle name="40% - Accent1 4 3 2 2" xfId="14557"/>
    <cellStyle name="40% - Accent1 4 3 2 2 2" xfId="25671"/>
    <cellStyle name="40% - Accent1 4 3 2 3" xfId="20245"/>
    <cellStyle name="40% - Accent1 4 3 3" xfId="10701"/>
    <cellStyle name="40% - Accent1 4 3 3 2" xfId="22098"/>
    <cellStyle name="40% - Accent1 4 3 4" xfId="16480"/>
    <cellStyle name="40% - Accent1 4 4" xfId="2123"/>
    <cellStyle name="40% - Accent1 4 4 2" xfId="8177"/>
    <cellStyle name="40% - Accent1 4 4 2 2" xfId="14558"/>
    <cellStyle name="40% - Accent1 4 4 2 2 2" xfId="25672"/>
    <cellStyle name="40% - Accent1 4 4 2 3" xfId="20246"/>
    <cellStyle name="40% - Accent1 4 4 3" xfId="11229"/>
    <cellStyle name="40% - Accent1 4 4 3 2" xfId="22386"/>
    <cellStyle name="40% - Accent1 4 4 4" xfId="16809"/>
    <cellStyle name="40% - Accent1 4 5" xfId="2515"/>
    <cellStyle name="40% - Accent1 4 5 2" xfId="8178"/>
    <cellStyle name="40% - Accent1 4 5 2 2" xfId="14559"/>
    <cellStyle name="40% - Accent1 4 5 2 2 2" xfId="25673"/>
    <cellStyle name="40% - Accent1 4 5 2 3" xfId="20247"/>
    <cellStyle name="40% - Accent1 4 5 3" xfId="11377"/>
    <cellStyle name="40% - Accent1 4 5 3 2" xfId="22500"/>
    <cellStyle name="40% - Accent1 4 5 4" xfId="16927"/>
    <cellStyle name="40% - Accent1 4 6" xfId="1797"/>
    <cellStyle name="40% - Accent1 4 6 2" xfId="8179"/>
    <cellStyle name="40% - Accent1 4 6 2 2" xfId="14560"/>
    <cellStyle name="40% - Accent1 4 6 2 2 2" xfId="25674"/>
    <cellStyle name="40% - Accent1 4 6 2 3" xfId="20248"/>
    <cellStyle name="40% - Accent1 4 6 3" xfId="11065"/>
    <cellStyle name="40% - Accent1 4 6 3 2" xfId="22225"/>
    <cellStyle name="40% - Accent1 4 6 4" xfId="16643"/>
    <cellStyle name="40% - Accent1 4 7" xfId="694"/>
    <cellStyle name="40% - Accent1 4 7 2" xfId="8180"/>
    <cellStyle name="40% - Accent1 4 7 2 2" xfId="14561"/>
    <cellStyle name="40% - Accent1 4 7 2 2 2" xfId="25675"/>
    <cellStyle name="40% - Accent1 4 7 2 3" xfId="20249"/>
    <cellStyle name="40% - Accent1 4 7 3" xfId="10613"/>
    <cellStyle name="40% - Accent1 4 7 3 2" xfId="22036"/>
    <cellStyle name="40% - Accent1 4 7 4" xfId="16416"/>
    <cellStyle name="40% - Accent1 4 8" xfId="3796"/>
    <cellStyle name="40% - Accent1 4 8 2" xfId="8181"/>
    <cellStyle name="40% - Accent1 4 8 2 2" xfId="14562"/>
    <cellStyle name="40% - Accent1 4 8 2 2 2" xfId="25676"/>
    <cellStyle name="40% - Accent1 4 8 2 3" xfId="20250"/>
    <cellStyle name="40% - Accent1 4 8 3" xfId="11857"/>
    <cellStyle name="40% - Accent1 4 8 3 2" xfId="22971"/>
    <cellStyle name="40% - Accent1 4 8 4" xfId="17500"/>
    <cellStyle name="40% - Accent1 4 9" xfId="4317"/>
    <cellStyle name="40% - Accent1 4 9 2" xfId="8182"/>
    <cellStyle name="40% - Accent1 4 9 2 2" xfId="14563"/>
    <cellStyle name="40% - Accent1 4 9 2 2 2" xfId="25677"/>
    <cellStyle name="40% - Accent1 4 9 2 3" xfId="20251"/>
    <cellStyle name="40% - Accent1 4 9 3" xfId="12069"/>
    <cellStyle name="40% - Accent1 4 9 3 2" xfId="23183"/>
    <cellStyle name="40% - Accent1 4 9 4" xfId="17792"/>
    <cellStyle name="40% - Accent1 4_WAST 1112 040512 WG Submission" xfId="229"/>
    <cellStyle name="40% - Accent1 5" xfId="230"/>
    <cellStyle name="40% - Accent1 5 10" xfId="4672"/>
    <cellStyle name="40% - Accent1 5 10 2" xfId="8183"/>
    <cellStyle name="40% - Accent1 5 10 2 2" xfId="14564"/>
    <cellStyle name="40% - Accent1 5 10 2 2 2" xfId="25678"/>
    <cellStyle name="40% - Accent1 5 10 2 3" xfId="20252"/>
    <cellStyle name="40% - Accent1 5 10 3" xfId="12180"/>
    <cellStyle name="40% - Accent1 5 10 3 2" xfId="23294"/>
    <cellStyle name="40% - Accent1 5 10 4" xfId="17903"/>
    <cellStyle name="40% - Accent1 5 11" xfId="5239"/>
    <cellStyle name="40% - Accent1 5 11 2" xfId="8184"/>
    <cellStyle name="40% - Accent1 5 11 2 2" xfId="14565"/>
    <cellStyle name="40% - Accent1 5 11 2 2 2" xfId="25679"/>
    <cellStyle name="40% - Accent1 5 11 2 3" xfId="20253"/>
    <cellStyle name="40% - Accent1 5 11 3" xfId="12428"/>
    <cellStyle name="40% - Accent1 5 11 3 2" xfId="23542"/>
    <cellStyle name="40% - Accent1 5 11 4" xfId="18174"/>
    <cellStyle name="40% - Accent1 5 12" xfId="5704"/>
    <cellStyle name="40% - Accent1 5 12 2" xfId="8185"/>
    <cellStyle name="40% - Accent1 5 12 2 2" xfId="14566"/>
    <cellStyle name="40% - Accent1 5 12 2 2 2" xfId="25680"/>
    <cellStyle name="40% - Accent1 5 12 2 3" xfId="20254"/>
    <cellStyle name="40% - Accent1 5 12 3" xfId="12632"/>
    <cellStyle name="40% - Accent1 5 12 3 2" xfId="23746"/>
    <cellStyle name="40% - Accent1 5 12 4" xfId="18401"/>
    <cellStyle name="40% - Accent1 5 13" xfId="6403"/>
    <cellStyle name="40% - Accent1 5 13 2" xfId="8186"/>
    <cellStyle name="40% - Accent1 5 13 2 2" xfId="14567"/>
    <cellStyle name="40% - Accent1 5 13 2 2 2" xfId="25681"/>
    <cellStyle name="40% - Accent1 5 13 2 3" xfId="20255"/>
    <cellStyle name="40% - Accent1 5 13 3" xfId="13068"/>
    <cellStyle name="40% - Accent1 5 13 3 2" xfId="24182"/>
    <cellStyle name="40% - Accent1 5 13 4" xfId="18799"/>
    <cellStyle name="40% - Accent1 5 14" xfId="9925"/>
    <cellStyle name="40% - Accent1 5 14 2" xfId="16072"/>
    <cellStyle name="40% - Accent1 5 14 2 2" xfId="27186"/>
    <cellStyle name="40% - Accent1 5 14 3" xfId="21603"/>
    <cellStyle name="40% - Accent1 5 15" xfId="10047"/>
    <cellStyle name="40% - Accent1 5 15 2" xfId="21725"/>
    <cellStyle name="40% - Accent1 5 2" xfId="231"/>
    <cellStyle name="40% - Accent1 5 2 10" xfId="5959"/>
    <cellStyle name="40% - Accent1 5 2 10 2" xfId="8188"/>
    <cellStyle name="40% - Accent1 5 2 10 2 2" xfId="14569"/>
    <cellStyle name="40% - Accent1 5 2 10 2 2 2" xfId="25683"/>
    <cellStyle name="40% - Accent1 5 2 10 2 3" xfId="20257"/>
    <cellStyle name="40% - Accent1 5 2 10 3" xfId="12759"/>
    <cellStyle name="40% - Accent1 5 2 10 3 2" xfId="23873"/>
    <cellStyle name="40% - Accent1 5 2 10 4" xfId="18551"/>
    <cellStyle name="40% - Accent1 5 2 11" xfId="6245"/>
    <cellStyle name="40% - Accent1 5 2 11 2" xfId="8189"/>
    <cellStyle name="40% - Accent1 5 2 11 2 2" xfId="14570"/>
    <cellStyle name="40% - Accent1 5 2 11 2 2 2" xfId="25684"/>
    <cellStyle name="40% - Accent1 5 2 11 2 3" xfId="20258"/>
    <cellStyle name="40% - Accent1 5 2 11 3" xfId="12946"/>
    <cellStyle name="40% - Accent1 5 2 11 3 2" xfId="24060"/>
    <cellStyle name="40% - Accent1 5 2 11 4" xfId="18677"/>
    <cellStyle name="40% - Accent1 5 2 12" xfId="6853"/>
    <cellStyle name="40% - Accent1 5 2 12 2" xfId="8190"/>
    <cellStyle name="40% - Accent1 5 2 12 2 2" xfId="14571"/>
    <cellStyle name="40% - Accent1 5 2 12 2 2 2" xfId="25685"/>
    <cellStyle name="40% - Accent1 5 2 12 2 3" xfId="20259"/>
    <cellStyle name="40% - Accent1 5 2 12 3" xfId="13252"/>
    <cellStyle name="40% - Accent1 5 2 12 3 2" xfId="24366"/>
    <cellStyle name="40% - Accent1 5 2 12 4" xfId="18922"/>
    <cellStyle name="40% - Accent1 5 2 13" xfId="8187"/>
    <cellStyle name="40% - Accent1 5 2 13 2" xfId="14568"/>
    <cellStyle name="40% - Accent1 5 2 13 2 2" xfId="25682"/>
    <cellStyle name="40% - Accent1 5 2 13 3" xfId="20256"/>
    <cellStyle name="40% - Accent1 5 2 14" xfId="10260"/>
    <cellStyle name="40% - Accent1 5 2 15" xfId="16271"/>
    <cellStyle name="40% - Accent1 5 2 2" xfId="1833"/>
    <cellStyle name="40% - Accent1 5 2 2 2" xfId="8191"/>
    <cellStyle name="40% - Accent1 5 2 2 2 2" xfId="11085"/>
    <cellStyle name="40% - Accent1 5 2 2 2 2 2" xfId="22245"/>
    <cellStyle name="40% - Accent1 5 2 2 2 3" xfId="20260"/>
    <cellStyle name="40% - Accent1 5 2 2 3" xfId="10261"/>
    <cellStyle name="40% - Accent1 5 2 2 3 2" xfId="21901"/>
    <cellStyle name="40% - Accent1 5 2 2 4" xfId="16663"/>
    <cellStyle name="40% - Accent1 5 2 3" xfId="2946"/>
    <cellStyle name="40% - Accent1 5 2 3 2" xfId="8192"/>
    <cellStyle name="40% - Accent1 5 2 3 2 2" xfId="14572"/>
    <cellStyle name="40% - Accent1 5 2 3 2 2 2" xfId="25686"/>
    <cellStyle name="40% - Accent1 5 2 3 2 3" xfId="20261"/>
    <cellStyle name="40% - Accent1 5 2 3 3" xfId="11534"/>
    <cellStyle name="40% - Accent1 5 2 3 3 2" xfId="22648"/>
    <cellStyle name="40% - Accent1 5 2 3 4" xfId="17102"/>
    <cellStyle name="40% - Accent1 5 2 4" xfId="3308"/>
    <cellStyle name="40% - Accent1 5 2 4 2" xfId="8193"/>
    <cellStyle name="40% - Accent1 5 2 4 2 2" xfId="14573"/>
    <cellStyle name="40% - Accent1 5 2 4 2 2 2" xfId="25687"/>
    <cellStyle name="40% - Accent1 5 2 4 2 3" xfId="20262"/>
    <cellStyle name="40% - Accent1 5 2 4 3" xfId="11632"/>
    <cellStyle name="40% - Accent1 5 2 4 3 2" xfId="22746"/>
    <cellStyle name="40% - Accent1 5 2 4 4" xfId="17227"/>
    <cellStyle name="40% - Accent1 5 2 5" xfId="3563"/>
    <cellStyle name="40% - Accent1 5 2 5 2" xfId="8194"/>
    <cellStyle name="40% - Accent1 5 2 5 2 2" xfId="14574"/>
    <cellStyle name="40% - Accent1 5 2 5 2 2 2" xfId="25688"/>
    <cellStyle name="40% - Accent1 5 2 5 2 3" xfId="20263"/>
    <cellStyle name="40% - Accent1 5 2 5 3" xfId="11728"/>
    <cellStyle name="40% - Accent1 5 2 5 3 2" xfId="22842"/>
    <cellStyle name="40% - Accent1 5 2 5 4" xfId="17346"/>
    <cellStyle name="40% - Accent1 5 2 6" xfId="3701"/>
    <cellStyle name="40% - Accent1 5 2 6 2" xfId="8195"/>
    <cellStyle name="40% - Accent1 5 2 6 2 2" xfId="14575"/>
    <cellStyle name="40% - Accent1 5 2 6 2 2 2" xfId="25689"/>
    <cellStyle name="40% - Accent1 5 2 6 2 3" xfId="20264"/>
    <cellStyle name="40% - Accent1 5 2 6 3" xfId="11773"/>
    <cellStyle name="40% - Accent1 5 2 6 3 2" xfId="22887"/>
    <cellStyle name="40% - Accent1 5 2 6 4" xfId="17414"/>
    <cellStyle name="40% - Accent1 5 2 7" xfId="3934"/>
    <cellStyle name="40% - Accent1 5 2 7 2" xfId="8196"/>
    <cellStyle name="40% - Accent1 5 2 7 2 2" xfId="14576"/>
    <cellStyle name="40% - Accent1 5 2 7 2 2 2" xfId="25690"/>
    <cellStyle name="40% - Accent1 5 2 7 2 3" xfId="20265"/>
    <cellStyle name="40% - Accent1 5 2 7 3" xfId="11942"/>
    <cellStyle name="40% - Accent1 5 2 7 3 2" xfId="23056"/>
    <cellStyle name="40% - Accent1 5 2 7 4" xfId="17627"/>
    <cellStyle name="40% - Accent1 5 2 8" xfId="5129"/>
    <cellStyle name="40% - Accent1 5 2 8 2" xfId="8197"/>
    <cellStyle name="40% - Accent1 5 2 8 2 2" xfId="14577"/>
    <cellStyle name="40% - Accent1 5 2 8 2 2 2" xfId="25691"/>
    <cellStyle name="40% - Accent1 5 2 8 2 3" xfId="20266"/>
    <cellStyle name="40% - Accent1 5 2 8 3" xfId="12352"/>
    <cellStyle name="40% - Accent1 5 2 8 3 2" xfId="23466"/>
    <cellStyle name="40% - Accent1 5 2 8 4" xfId="18098"/>
    <cellStyle name="40% - Accent1 5 2 9" xfId="5605"/>
    <cellStyle name="40% - Accent1 5 2 9 2" xfId="8198"/>
    <cellStyle name="40% - Accent1 5 2 9 2 2" xfId="14578"/>
    <cellStyle name="40% - Accent1 5 2 9 2 2 2" xfId="25692"/>
    <cellStyle name="40% - Accent1 5 2 9 2 3" xfId="20267"/>
    <cellStyle name="40% - Accent1 5 2 9 3" xfId="12561"/>
    <cellStyle name="40% - Accent1 5 2 9 3 2" xfId="23675"/>
    <cellStyle name="40% - Accent1 5 2 9 4" xfId="18330"/>
    <cellStyle name="40% - Accent1 5 3" xfId="992"/>
    <cellStyle name="40% - Accent1 5 3 2" xfId="8199"/>
    <cellStyle name="40% - Accent1 5 3 2 2" xfId="14579"/>
    <cellStyle name="40% - Accent1 5 3 2 2 2" xfId="25693"/>
    <cellStyle name="40% - Accent1 5 3 2 3" xfId="20268"/>
    <cellStyle name="40% - Accent1 5 3 3" xfId="10702"/>
    <cellStyle name="40% - Accent1 5 3 3 2" xfId="22099"/>
    <cellStyle name="40% - Accent1 5 3 4" xfId="16481"/>
    <cellStyle name="40% - Accent1 5 4" xfId="2124"/>
    <cellStyle name="40% - Accent1 5 4 2" xfId="8200"/>
    <cellStyle name="40% - Accent1 5 4 2 2" xfId="14580"/>
    <cellStyle name="40% - Accent1 5 4 2 2 2" xfId="25694"/>
    <cellStyle name="40% - Accent1 5 4 2 3" xfId="20269"/>
    <cellStyle name="40% - Accent1 5 4 3" xfId="11230"/>
    <cellStyle name="40% - Accent1 5 4 3 2" xfId="22387"/>
    <cellStyle name="40% - Accent1 5 4 4" xfId="16810"/>
    <cellStyle name="40% - Accent1 5 5" xfId="2514"/>
    <cellStyle name="40% - Accent1 5 5 2" xfId="8201"/>
    <cellStyle name="40% - Accent1 5 5 2 2" xfId="14581"/>
    <cellStyle name="40% - Accent1 5 5 2 2 2" xfId="25695"/>
    <cellStyle name="40% - Accent1 5 5 2 3" xfId="20270"/>
    <cellStyle name="40% - Accent1 5 5 3" xfId="11376"/>
    <cellStyle name="40% - Accent1 5 5 3 2" xfId="22499"/>
    <cellStyle name="40% - Accent1 5 5 4" xfId="16926"/>
    <cellStyle name="40% - Accent1 5 6" xfId="1796"/>
    <cellStyle name="40% - Accent1 5 6 2" xfId="8202"/>
    <cellStyle name="40% - Accent1 5 6 2 2" xfId="14582"/>
    <cellStyle name="40% - Accent1 5 6 2 2 2" xfId="25696"/>
    <cellStyle name="40% - Accent1 5 6 2 3" xfId="20271"/>
    <cellStyle name="40% - Accent1 5 6 3" xfId="11064"/>
    <cellStyle name="40% - Accent1 5 6 3 2" xfId="22224"/>
    <cellStyle name="40% - Accent1 5 6 4" xfId="16642"/>
    <cellStyle name="40% - Accent1 5 7" xfId="1851"/>
    <cellStyle name="40% - Accent1 5 7 2" xfId="8203"/>
    <cellStyle name="40% - Accent1 5 7 2 2" xfId="14583"/>
    <cellStyle name="40% - Accent1 5 7 2 2 2" xfId="25697"/>
    <cellStyle name="40% - Accent1 5 7 2 3" xfId="20272"/>
    <cellStyle name="40% - Accent1 5 7 3" xfId="11097"/>
    <cellStyle name="40% - Accent1 5 7 3 2" xfId="22257"/>
    <cellStyle name="40% - Accent1 5 7 4" xfId="16675"/>
    <cellStyle name="40% - Accent1 5 8" xfId="3797"/>
    <cellStyle name="40% - Accent1 5 8 2" xfId="8204"/>
    <cellStyle name="40% - Accent1 5 8 2 2" xfId="14584"/>
    <cellStyle name="40% - Accent1 5 8 2 2 2" xfId="25698"/>
    <cellStyle name="40% - Accent1 5 8 2 3" xfId="20273"/>
    <cellStyle name="40% - Accent1 5 8 3" xfId="11858"/>
    <cellStyle name="40% - Accent1 5 8 3 2" xfId="22972"/>
    <cellStyle name="40% - Accent1 5 8 4" xfId="17501"/>
    <cellStyle name="40% - Accent1 5 9" xfId="4318"/>
    <cellStyle name="40% - Accent1 5 9 2" xfId="8205"/>
    <cellStyle name="40% - Accent1 5 9 2 2" xfId="14585"/>
    <cellStyle name="40% - Accent1 5 9 2 2 2" xfId="25699"/>
    <cellStyle name="40% - Accent1 5 9 2 3" xfId="20274"/>
    <cellStyle name="40% - Accent1 5 9 3" xfId="12070"/>
    <cellStyle name="40% - Accent1 5 9 3 2" xfId="23184"/>
    <cellStyle name="40% - Accent1 5 9 4" xfId="17793"/>
    <cellStyle name="40% - Accent1 5_WAST 1112 040512 WG Submission" xfId="232"/>
    <cellStyle name="40% - Accent1 6" xfId="233"/>
    <cellStyle name="40% - Accent1 6 10" xfId="4659"/>
    <cellStyle name="40% - Accent1 6 10 2" xfId="8206"/>
    <cellStyle name="40% - Accent1 6 10 2 2" xfId="14586"/>
    <cellStyle name="40% - Accent1 6 10 2 2 2" xfId="25700"/>
    <cellStyle name="40% - Accent1 6 10 2 3" xfId="20275"/>
    <cellStyle name="40% - Accent1 6 10 3" xfId="12176"/>
    <cellStyle name="40% - Accent1 6 10 3 2" xfId="23290"/>
    <cellStyle name="40% - Accent1 6 10 4" xfId="17899"/>
    <cellStyle name="40% - Accent1 6 11" xfId="5237"/>
    <cellStyle name="40% - Accent1 6 11 2" xfId="8207"/>
    <cellStyle name="40% - Accent1 6 11 2 2" xfId="14587"/>
    <cellStyle name="40% - Accent1 6 11 2 2 2" xfId="25701"/>
    <cellStyle name="40% - Accent1 6 11 2 3" xfId="20276"/>
    <cellStyle name="40% - Accent1 6 11 3" xfId="12427"/>
    <cellStyle name="40% - Accent1 6 11 3 2" xfId="23541"/>
    <cellStyle name="40% - Accent1 6 11 4" xfId="18173"/>
    <cellStyle name="40% - Accent1 6 12" xfId="5702"/>
    <cellStyle name="40% - Accent1 6 12 2" xfId="8208"/>
    <cellStyle name="40% - Accent1 6 12 2 2" xfId="14588"/>
    <cellStyle name="40% - Accent1 6 12 2 2 2" xfId="25702"/>
    <cellStyle name="40% - Accent1 6 12 2 3" xfId="20277"/>
    <cellStyle name="40% - Accent1 6 12 3" xfId="12631"/>
    <cellStyle name="40% - Accent1 6 12 3 2" xfId="23745"/>
    <cellStyle name="40% - Accent1 6 12 4" xfId="18400"/>
    <cellStyle name="40% - Accent1 6 13" xfId="6404"/>
    <cellStyle name="40% - Accent1 6 13 2" xfId="8209"/>
    <cellStyle name="40% - Accent1 6 13 2 2" xfId="14589"/>
    <cellStyle name="40% - Accent1 6 13 2 2 2" xfId="25703"/>
    <cellStyle name="40% - Accent1 6 13 2 3" xfId="20278"/>
    <cellStyle name="40% - Accent1 6 13 3" xfId="13069"/>
    <cellStyle name="40% - Accent1 6 13 3 2" xfId="24183"/>
    <cellStyle name="40% - Accent1 6 13 4" xfId="18800"/>
    <cellStyle name="40% - Accent1 6 14" xfId="9926"/>
    <cellStyle name="40% - Accent1 6 14 2" xfId="16073"/>
    <cellStyle name="40% - Accent1 6 14 2 2" xfId="27187"/>
    <cellStyle name="40% - Accent1 6 14 3" xfId="21604"/>
    <cellStyle name="40% - Accent1 6 15" xfId="10048"/>
    <cellStyle name="40% - Accent1 6 15 2" xfId="21726"/>
    <cellStyle name="40% - Accent1 6 2" xfId="234"/>
    <cellStyle name="40% - Accent1 6 2 10" xfId="5960"/>
    <cellStyle name="40% - Accent1 6 2 10 2" xfId="8211"/>
    <cellStyle name="40% - Accent1 6 2 10 2 2" xfId="14591"/>
    <cellStyle name="40% - Accent1 6 2 10 2 2 2" xfId="25705"/>
    <cellStyle name="40% - Accent1 6 2 10 2 3" xfId="20280"/>
    <cellStyle name="40% - Accent1 6 2 10 3" xfId="12760"/>
    <cellStyle name="40% - Accent1 6 2 10 3 2" xfId="23874"/>
    <cellStyle name="40% - Accent1 6 2 10 4" xfId="18552"/>
    <cellStyle name="40% - Accent1 6 2 11" xfId="6246"/>
    <cellStyle name="40% - Accent1 6 2 11 2" xfId="8212"/>
    <cellStyle name="40% - Accent1 6 2 11 2 2" xfId="14592"/>
    <cellStyle name="40% - Accent1 6 2 11 2 2 2" xfId="25706"/>
    <cellStyle name="40% - Accent1 6 2 11 2 3" xfId="20281"/>
    <cellStyle name="40% - Accent1 6 2 11 3" xfId="12947"/>
    <cellStyle name="40% - Accent1 6 2 11 3 2" xfId="24061"/>
    <cellStyle name="40% - Accent1 6 2 11 4" xfId="18678"/>
    <cellStyle name="40% - Accent1 6 2 12" xfId="6854"/>
    <cellStyle name="40% - Accent1 6 2 12 2" xfId="8213"/>
    <cellStyle name="40% - Accent1 6 2 12 2 2" xfId="14593"/>
    <cellStyle name="40% - Accent1 6 2 12 2 2 2" xfId="25707"/>
    <cellStyle name="40% - Accent1 6 2 12 2 3" xfId="20282"/>
    <cellStyle name="40% - Accent1 6 2 12 3" xfId="13253"/>
    <cellStyle name="40% - Accent1 6 2 12 3 2" xfId="24367"/>
    <cellStyle name="40% - Accent1 6 2 12 4" xfId="18923"/>
    <cellStyle name="40% - Accent1 6 2 13" xfId="8210"/>
    <cellStyle name="40% - Accent1 6 2 13 2" xfId="14590"/>
    <cellStyle name="40% - Accent1 6 2 13 2 2" xfId="25704"/>
    <cellStyle name="40% - Accent1 6 2 13 3" xfId="20279"/>
    <cellStyle name="40% - Accent1 6 2 14" xfId="10262"/>
    <cellStyle name="40% - Accent1 6 2 15" xfId="16272"/>
    <cellStyle name="40% - Accent1 6 2 2" xfId="1834"/>
    <cellStyle name="40% - Accent1 6 2 2 2" xfId="8214"/>
    <cellStyle name="40% - Accent1 6 2 2 2 2" xfId="11086"/>
    <cellStyle name="40% - Accent1 6 2 2 2 2 2" xfId="22246"/>
    <cellStyle name="40% - Accent1 6 2 2 2 3" xfId="20283"/>
    <cellStyle name="40% - Accent1 6 2 2 3" xfId="10263"/>
    <cellStyle name="40% - Accent1 6 2 2 3 2" xfId="21902"/>
    <cellStyle name="40% - Accent1 6 2 2 4" xfId="16664"/>
    <cellStyle name="40% - Accent1 6 2 3" xfId="2947"/>
    <cellStyle name="40% - Accent1 6 2 3 2" xfId="8215"/>
    <cellStyle name="40% - Accent1 6 2 3 2 2" xfId="14594"/>
    <cellStyle name="40% - Accent1 6 2 3 2 2 2" xfId="25708"/>
    <cellStyle name="40% - Accent1 6 2 3 2 3" xfId="20284"/>
    <cellStyle name="40% - Accent1 6 2 3 3" xfId="11535"/>
    <cellStyle name="40% - Accent1 6 2 3 3 2" xfId="22649"/>
    <cellStyle name="40% - Accent1 6 2 3 4" xfId="17103"/>
    <cellStyle name="40% - Accent1 6 2 4" xfId="3309"/>
    <cellStyle name="40% - Accent1 6 2 4 2" xfId="8216"/>
    <cellStyle name="40% - Accent1 6 2 4 2 2" xfId="14595"/>
    <cellStyle name="40% - Accent1 6 2 4 2 2 2" xfId="25709"/>
    <cellStyle name="40% - Accent1 6 2 4 2 3" xfId="20285"/>
    <cellStyle name="40% - Accent1 6 2 4 3" xfId="11633"/>
    <cellStyle name="40% - Accent1 6 2 4 3 2" xfId="22747"/>
    <cellStyle name="40% - Accent1 6 2 4 4" xfId="17228"/>
    <cellStyle name="40% - Accent1 6 2 5" xfId="3564"/>
    <cellStyle name="40% - Accent1 6 2 5 2" xfId="8217"/>
    <cellStyle name="40% - Accent1 6 2 5 2 2" xfId="14596"/>
    <cellStyle name="40% - Accent1 6 2 5 2 2 2" xfId="25710"/>
    <cellStyle name="40% - Accent1 6 2 5 2 3" xfId="20286"/>
    <cellStyle name="40% - Accent1 6 2 5 3" xfId="11729"/>
    <cellStyle name="40% - Accent1 6 2 5 3 2" xfId="22843"/>
    <cellStyle name="40% - Accent1 6 2 5 4" xfId="17347"/>
    <cellStyle name="40% - Accent1 6 2 6" xfId="3702"/>
    <cellStyle name="40% - Accent1 6 2 6 2" xfId="8218"/>
    <cellStyle name="40% - Accent1 6 2 6 2 2" xfId="14597"/>
    <cellStyle name="40% - Accent1 6 2 6 2 2 2" xfId="25711"/>
    <cellStyle name="40% - Accent1 6 2 6 2 3" xfId="20287"/>
    <cellStyle name="40% - Accent1 6 2 6 3" xfId="11774"/>
    <cellStyle name="40% - Accent1 6 2 6 3 2" xfId="22888"/>
    <cellStyle name="40% - Accent1 6 2 6 4" xfId="17415"/>
    <cellStyle name="40% - Accent1 6 2 7" xfId="3935"/>
    <cellStyle name="40% - Accent1 6 2 7 2" xfId="8219"/>
    <cellStyle name="40% - Accent1 6 2 7 2 2" xfId="14598"/>
    <cellStyle name="40% - Accent1 6 2 7 2 2 2" xfId="25712"/>
    <cellStyle name="40% - Accent1 6 2 7 2 3" xfId="20288"/>
    <cellStyle name="40% - Accent1 6 2 7 3" xfId="11943"/>
    <cellStyle name="40% - Accent1 6 2 7 3 2" xfId="23057"/>
    <cellStyle name="40% - Accent1 6 2 7 4" xfId="17628"/>
    <cellStyle name="40% - Accent1 6 2 8" xfId="5130"/>
    <cellStyle name="40% - Accent1 6 2 8 2" xfId="8220"/>
    <cellStyle name="40% - Accent1 6 2 8 2 2" xfId="14599"/>
    <cellStyle name="40% - Accent1 6 2 8 2 2 2" xfId="25713"/>
    <cellStyle name="40% - Accent1 6 2 8 2 3" xfId="20289"/>
    <cellStyle name="40% - Accent1 6 2 8 3" xfId="12353"/>
    <cellStyle name="40% - Accent1 6 2 8 3 2" xfId="23467"/>
    <cellStyle name="40% - Accent1 6 2 8 4" xfId="18099"/>
    <cellStyle name="40% - Accent1 6 2 9" xfId="5606"/>
    <cellStyle name="40% - Accent1 6 2 9 2" xfId="8221"/>
    <cellStyle name="40% - Accent1 6 2 9 2 2" xfId="14600"/>
    <cellStyle name="40% - Accent1 6 2 9 2 2 2" xfId="25714"/>
    <cellStyle name="40% - Accent1 6 2 9 2 3" xfId="20290"/>
    <cellStyle name="40% - Accent1 6 2 9 3" xfId="12562"/>
    <cellStyle name="40% - Accent1 6 2 9 3 2" xfId="23676"/>
    <cellStyle name="40% - Accent1 6 2 9 4" xfId="18331"/>
    <cellStyle name="40% - Accent1 6 3" xfId="993"/>
    <cellStyle name="40% - Accent1 6 3 2" xfId="8222"/>
    <cellStyle name="40% - Accent1 6 3 2 2" xfId="14601"/>
    <cellStyle name="40% - Accent1 6 3 2 2 2" xfId="25715"/>
    <cellStyle name="40% - Accent1 6 3 2 3" xfId="20291"/>
    <cellStyle name="40% - Accent1 6 3 3" xfId="10703"/>
    <cellStyle name="40% - Accent1 6 3 3 2" xfId="22100"/>
    <cellStyle name="40% - Accent1 6 3 4" xfId="16482"/>
    <cellStyle name="40% - Accent1 6 4" xfId="2125"/>
    <cellStyle name="40% - Accent1 6 4 2" xfId="8223"/>
    <cellStyle name="40% - Accent1 6 4 2 2" xfId="14602"/>
    <cellStyle name="40% - Accent1 6 4 2 2 2" xfId="25716"/>
    <cellStyle name="40% - Accent1 6 4 2 3" xfId="20292"/>
    <cellStyle name="40% - Accent1 6 4 3" xfId="11231"/>
    <cellStyle name="40% - Accent1 6 4 3 2" xfId="22388"/>
    <cellStyle name="40% - Accent1 6 4 4" xfId="16811"/>
    <cellStyle name="40% - Accent1 6 5" xfId="2512"/>
    <cellStyle name="40% - Accent1 6 5 2" xfId="8224"/>
    <cellStyle name="40% - Accent1 6 5 2 2" xfId="14603"/>
    <cellStyle name="40% - Accent1 6 5 2 2 2" xfId="25717"/>
    <cellStyle name="40% - Accent1 6 5 2 3" xfId="20293"/>
    <cellStyle name="40% - Accent1 6 5 3" xfId="11375"/>
    <cellStyle name="40% - Accent1 6 5 3 2" xfId="22498"/>
    <cellStyle name="40% - Accent1 6 5 4" xfId="16925"/>
    <cellStyle name="40% - Accent1 6 6" xfId="1794"/>
    <cellStyle name="40% - Accent1 6 6 2" xfId="8225"/>
    <cellStyle name="40% - Accent1 6 6 2 2" xfId="14604"/>
    <cellStyle name="40% - Accent1 6 6 2 2 2" xfId="25718"/>
    <cellStyle name="40% - Accent1 6 6 2 3" xfId="20294"/>
    <cellStyle name="40% - Accent1 6 6 3" xfId="11063"/>
    <cellStyle name="40% - Accent1 6 6 3 2" xfId="22223"/>
    <cellStyle name="40% - Accent1 6 6 4" xfId="16641"/>
    <cellStyle name="40% - Accent1 6 7" xfId="690"/>
    <cellStyle name="40% - Accent1 6 7 2" xfId="8226"/>
    <cellStyle name="40% - Accent1 6 7 2 2" xfId="14605"/>
    <cellStyle name="40% - Accent1 6 7 2 2 2" xfId="25719"/>
    <cellStyle name="40% - Accent1 6 7 2 3" xfId="20295"/>
    <cellStyle name="40% - Accent1 6 7 3" xfId="10612"/>
    <cellStyle name="40% - Accent1 6 7 3 2" xfId="22035"/>
    <cellStyle name="40% - Accent1 6 7 4" xfId="16415"/>
    <cellStyle name="40% - Accent1 6 8" xfId="3798"/>
    <cellStyle name="40% - Accent1 6 8 2" xfId="8227"/>
    <cellStyle name="40% - Accent1 6 8 2 2" xfId="14606"/>
    <cellStyle name="40% - Accent1 6 8 2 2 2" xfId="25720"/>
    <cellStyle name="40% - Accent1 6 8 2 3" xfId="20296"/>
    <cellStyle name="40% - Accent1 6 8 3" xfId="11859"/>
    <cellStyle name="40% - Accent1 6 8 3 2" xfId="22973"/>
    <cellStyle name="40% - Accent1 6 8 4" xfId="17502"/>
    <cellStyle name="40% - Accent1 6 9" xfId="4319"/>
    <cellStyle name="40% - Accent1 6 9 2" xfId="8228"/>
    <cellStyle name="40% - Accent1 6 9 2 2" xfId="14607"/>
    <cellStyle name="40% - Accent1 6 9 2 2 2" xfId="25721"/>
    <cellStyle name="40% - Accent1 6 9 2 3" xfId="20297"/>
    <cellStyle name="40% - Accent1 6 9 3" xfId="12071"/>
    <cellStyle name="40% - Accent1 6 9 3 2" xfId="23185"/>
    <cellStyle name="40% - Accent1 6 9 4" xfId="17794"/>
    <cellStyle name="40% - Accent1 6_WAST 1112 040512 WG Submission" xfId="235"/>
    <cellStyle name="40% - Accent1 7" xfId="236"/>
    <cellStyle name="40% - Accent1 7 10" xfId="4662"/>
    <cellStyle name="40% - Accent1 7 10 2" xfId="8230"/>
    <cellStyle name="40% - Accent1 7 10 2 2" xfId="14609"/>
    <cellStyle name="40% - Accent1 7 10 2 2 2" xfId="25723"/>
    <cellStyle name="40% - Accent1 7 10 2 3" xfId="20299"/>
    <cellStyle name="40% - Accent1 7 10 3" xfId="12179"/>
    <cellStyle name="40% - Accent1 7 10 3 2" xfId="23293"/>
    <cellStyle name="40% - Accent1 7 10 4" xfId="17902"/>
    <cellStyle name="40% - Accent1 7 11" xfId="5227"/>
    <cellStyle name="40% - Accent1 7 11 2" xfId="8231"/>
    <cellStyle name="40% - Accent1 7 11 2 2" xfId="14610"/>
    <cellStyle name="40% - Accent1 7 11 2 2 2" xfId="25724"/>
    <cellStyle name="40% - Accent1 7 11 2 3" xfId="20300"/>
    <cellStyle name="40% - Accent1 7 11 3" xfId="12426"/>
    <cellStyle name="40% - Accent1 7 11 3 2" xfId="23540"/>
    <cellStyle name="40% - Accent1 7 11 4" xfId="18172"/>
    <cellStyle name="40% - Accent1 7 12" xfId="5692"/>
    <cellStyle name="40% - Accent1 7 12 2" xfId="8232"/>
    <cellStyle name="40% - Accent1 7 12 2 2" xfId="14611"/>
    <cellStyle name="40% - Accent1 7 12 2 2 2" xfId="25725"/>
    <cellStyle name="40% - Accent1 7 12 2 3" xfId="20301"/>
    <cellStyle name="40% - Accent1 7 12 3" xfId="12630"/>
    <cellStyle name="40% - Accent1 7 12 3 2" xfId="23744"/>
    <cellStyle name="40% - Accent1 7 12 4" xfId="18399"/>
    <cellStyle name="40% - Accent1 7 13" xfId="6405"/>
    <cellStyle name="40% - Accent1 7 13 2" xfId="8233"/>
    <cellStyle name="40% - Accent1 7 13 2 2" xfId="14612"/>
    <cellStyle name="40% - Accent1 7 13 2 2 2" xfId="25726"/>
    <cellStyle name="40% - Accent1 7 13 2 3" xfId="20302"/>
    <cellStyle name="40% - Accent1 7 13 3" xfId="13070"/>
    <cellStyle name="40% - Accent1 7 13 3 2" xfId="24184"/>
    <cellStyle name="40% - Accent1 7 13 4" xfId="18801"/>
    <cellStyle name="40% - Accent1 7 14" xfId="8229"/>
    <cellStyle name="40% - Accent1 7 14 2" xfId="14608"/>
    <cellStyle name="40% - Accent1 7 14 2 2" xfId="25722"/>
    <cellStyle name="40% - Accent1 7 14 3" xfId="20298"/>
    <cellStyle name="40% - Accent1 7 15" xfId="9927"/>
    <cellStyle name="40% - Accent1 7 15 2" xfId="16074"/>
    <cellStyle name="40% - Accent1 7 15 2 2" xfId="27188"/>
    <cellStyle name="40% - Accent1 7 15 3" xfId="21605"/>
    <cellStyle name="40% - Accent1 7 16" xfId="10049"/>
    <cellStyle name="40% - Accent1 7 16 2" xfId="21727"/>
    <cellStyle name="40% - Accent1 7 17" xfId="16273"/>
    <cellStyle name="40% - Accent1 7 2" xfId="237"/>
    <cellStyle name="40% - Accent1 7 2 10" xfId="5961"/>
    <cellStyle name="40% - Accent1 7 2 10 2" xfId="8235"/>
    <cellStyle name="40% - Accent1 7 2 10 2 2" xfId="14614"/>
    <cellStyle name="40% - Accent1 7 2 10 2 2 2" xfId="25728"/>
    <cellStyle name="40% - Accent1 7 2 10 2 3" xfId="20304"/>
    <cellStyle name="40% - Accent1 7 2 10 3" xfId="12761"/>
    <cellStyle name="40% - Accent1 7 2 10 3 2" xfId="23875"/>
    <cellStyle name="40% - Accent1 7 2 10 4" xfId="18553"/>
    <cellStyle name="40% - Accent1 7 2 11" xfId="6247"/>
    <cellStyle name="40% - Accent1 7 2 11 2" xfId="8236"/>
    <cellStyle name="40% - Accent1 7 2 11 2 2" xfId="14615"/>
    <cellStyle name="40% - Accent1 7 2 11 2 2 2" xfId="25729"/>
    <cellStyle name="40% - Accent1 7 2 11 2 3" xfId="20305"/>
    <cellStyle name="40% - Accent1 7 2 11 3" xfId="12948"/>
    <cellStyle name="40% - Accent1 7 2 11 3 2" xfId="24062"/>
    <cellStyle name="40% - Accent1 7 2 11 4" xfId="18679"/>
    <cellStyle name="40% - Accent1 7 2 12" xfId="6855"/>
    <cellStyle name="40% - Accent1 7 2 12 2" xfId="8237"/>
    <cellStyle name="40% - Accent1 7 2 12 2 2" xfId="14616"/>
    <cellStyle name="40% - Accent1 7 2 12 2 2 2" xfId="25730"/>
    <cellStyle name="40% - Accent1 7 2 12 2 3" xfId="20306"/>
    <cellStyle name="40% - Accent1 7 2 12 3" xfId="13254"/>
    <cellStyle name="40% - Accent1 7 2 12 3 2" xfId="24368"/>
    <cellStyle name="40% - Accent1 7 2 12 4" xfId="18924"/>
    <cellStyle name="40% - Accent1 7 2 13" xfId="8234"/>
    <cellStyle name="40% - Accent1 7 2 13 2" xfId="14613"/>
    <cellStyle name="40% - Accent1 7 2 13 2 2" xfId="25727"/>
    <cellStyle name="40% - Accent1 7 2 13 3" xfId="20303"/>
    <cellStyle name="40% - Accent1 7 2 14" xfId="10264"/>
    <cellStyle name="40% - Accent1 7 2 14 2" xfId="21903"/>
    <cellStyle name="40% - Accent1 7 2 15" xfId="16274"/>
    <cellStyle name="40% - Accent1 7 2 2" xfId="1835"/>
    <cellStyle name="40% - Accent1 7 2 2 2" xfId="8238"/>
    <cellStyle name="40% - Accent1 7 2 2 2 2" xfId="14617"/>
    <cellStyle name="40% - Accent1 7 2 2 2 2 2" xfId="25731"/>
    <cellStyle name="40% - Accent1 7 2 2 2 3" xfId="20307"/>
    <cellStyle name="40% - Accent1 7 2 2 3" xfId="11087"/>
    <cellStyle name="40% - Accent1 7 2 2 3 2" xfId="22247"/>
    <cellStyle name="40% - Accent1 7 2 2 4" xfId="16665"/>
    <cellStyle name="40% - Accent1 7 2 3" xfId="2948"/>
    <cellStyle name="40% - Accent1 7 2 3 2" xfId="8239"/>
    <cellStyle name="40% - Accent1 7 2 3 2 2" xfId="14618"/>
    <cellStyle name="40% - Accent1 7 2 3 2 2 2" xfId="25732"/>
    <cellStyle name="40% - Accent1 7 2 3 2 3" xfId="20308"/>
    <cellStyle name="40% - Accent1 7 2 3 3" xfId="11536"/>
    <cellStyle name="40% - Accent1 7 2 3 3 2" xfId="22650"/>
    <cellStyle name="40% - Accent1 7 2 3 4" xfId="17104"/>
    <cellStyle name="40% - Accent1 7 2 4" xfId="3310"/>
    <cellStyle name="40% - Accent1 7 2 4 2" xfId="8240"/>
    <cellStyle name="40% - Accent1 7 2 4 2 2" xfId="14619"/>
    <cellStyle name="40% - Accent1 7 2 4 2 2 2" xfId="25733"/>
    <cellStyle name="40% - Accent1 7 2 4 2 3" xfId="20309"/>
    <cellStyle name="40% - Accent1 7 2 4 3" xfId="11634"/>
    <cellStyle name="40% - Accent1 7 2 4 3 2" xfId="22748"/>
    <cellStyle name="40% - Accent1 7 2 4 4" xfId="17229"/>
    <cellStyle name="40% - Accent1 7 2 5" xfId="3565"/>
    <cellStyle name="40% - Accent1 7 2 5 2" xfId="8241"/>
    <cellStyle name="40% - Accent1 7 2 5 2 2" xfId="14620"/>
    <cellStyle name="40% - Accent1 7 2 5 2 2 2" xfId="25734"/>
    <cellStyle name="40% - Accent1 7 2 5 2 3" xfId="20310"/>
    <cellStyle name="40% - Accent1 7 2 5 3" xfId="11730"/>
    <cellStyle name="40% - Accent1 7 2 5 3 2" xfId="22844"/>
    <cellStyle name="40% - Accent1 7 2 5 4" xfId="17348"/>
    <cellStyle name="40% - Accent1 7 2 6" xfId="3703"/>
    <cellStyle name="40% - Accent1 7 2 6 2" xfId="8242"/>
    <cellStyle name="40% - Accent1 7 2 6 2 2" xfId="14621"/>
    <cellStyle name="40% - Accent1 7 2 6 2 2 2" xfId="25735"/>
    <cellStyle name="40% - Accent1 7 2 6 2 3" xfId="20311"/>
    <cellStyle name="40% - Accent1 7 2 6 3" xfId="11775"/>
    <cellStyle name="40% - Accent1 7 2 6 3 2" xfId="22889"/>
    <cellStyle name="40% - Accent1 7 2 6 4" xfId="17416"/>
    <cellStyle name="40% - Accent1 7 2 7" xfId="3936"/>
    <cellStyle name="40% - Accent1 7 2 7 2" xfId="8243"/>
    <cellStyle name="40% - Accent1 7 2 7 2 2" xfId="14622"/>
    <cellStyle name="40% - Accent1 7 2 7 2 2 2" xfId="25736"/>
    <cellStyle name="40% - Accent1 7 2 7 2 3" xfId="20312"/>
    <cellStyle name="40% - Accent1 7 2 7 3" xfId="11944"/>
    <cellStyle name="40% - Accent1 7 2 7 3 2" xfId="23058"/>
    <cellStyle name="40% - Accent1 7 2 7 4" xfId="17629"/>
    <cellStyle name="40% - Accent1 7 2 8" xfId="5131"/>
    <cellStyle name="40% - Accent1 7 2 8 2" xfId="8244"/>
    <cellStyle name="40% - Accent1 7 2 8 2 2" xfId="14623"/>
    <cellStyle name="40% - Accent1 7 2 8 2 2 2" xfId="25737"/>
    <cellStyle name="40% - Accent1 7 2 8 2 3" xfId="20313"/>
    <cellStyle name="40% - Accent1 7 2 8 3" xfId="12354"/>
    <cellStyle name="40% - Accent1 7 2 8 3 2" xfId="23468"/>
    <cellStyle name="40% - Accent1 7 2 8 4" xfId="18100"/>
    <cellStyle name="40% - Accent1 7 2 9" xfId="5607"/>
    <cellStyle name="40% - Accent1 7 2 9 2" xfId="8245"/>
    <cellStyle name="40% - Accent1 7 2 9 2 2" xfId="14624"/>
    <cellStyle name="40% - Accent1 7 2 9 2 2 2" xfId="25738"/>
    <cellStyle name="40% - Accent1 7 2 9 2 3" xfId="20314"/>
    <cellStyle name="40% - Accent1 7 2 9 3" xfId="12563"/>
    <cellStyle name="40% - Accent1 7 2 9 3 2" xfId="23677"/>
    <cellStyle name="40% - Accent1 7 2 9 4" xfId="18332"/>
    <cellStyle name="40% - Accent1 7 3" xfId="994"/>
    <cellStyle name="40% - Accent1 7 3 2" xfId="8246"/>
    <cellStyle name="40% - Accent1 7 3 2 2" xfId="14625"/>
    <cellStyle name="40% - Accent1 7 3 2 2 2" xfId="25739"/>
    <cellStyle name="40% - Accent1 7 3 2 3" xfId="20315"/>
    <cellStyle name="40% - Accent1 7 3 3" xfId="10704"/>
    <cellStyle name="40% - Accent1 7 3 3 2" xfId="22101"/>
    <cellStyle name="40% - Accent1 7 3 4" xfId="16483"/>
    <cellStyle name="40% - Accent1 7 4" xfId="2126"/>
    <cellStyle name="40% - Accent1 7 4 2" xfId="8247"/>
    <cellStyle name="40% - Accent1 7 4 2 2" xfId="14626"/>
    <cellStyle name="40% - Accent1 7 4 2 2 2" xfId="25740"/>
    <cellStyle name="40% - Accent1 7 4 2 3" xfId="20316"/>
    <cellStyle name="40% - Accent1 7 4 3" xfId="11232"/>
    <cellStyle name="40% - Accent1 7 4 3 2" xfId="22389"/>
    <cellStyle name="40% - Accent1 7 4 4" xfId="16812"/>
    <cellStyle name="40% - Accent1 7 5" xfId="2499"/>
    <cellStyle name="40% - Accent1 7 5 2" xfId="8248"/>
    <cellStyle name="40% - Accent1 7 5 2 2" xfId="14627"/>
    <cellStyle name="40% - Accent1 7 5 2 2 2" xfId="25741"/>
    <cellStyle name="40% - Accent1 7 5 2 3" xfId="20317"/>
    <cellStyle name="40% - Accent1 7 5 3" xfId="11370"/>
    <cellStyle name="40% - Accent1 7 5 3 2" xfId="22495"/>
    <cellStyle name="40% - Accent1 7 5 4" xfId="16922"/>
    <cellStyle name="40% - Accent1 7 6" xfId="1772"/>
    <cellStyle name="40% - Accent1 7 6 2" xfId="8249"/>
    <cellStyle name="40% - Accent1 7 6 2 2" xfId="14628"/>
    <cellStyle name="40% - Accent1 7 6 2 2 2" xfId="25742"/>
    <cellStyle name="40% - Accent1 7 6 2 3" xfId="20318"/>
    <cellStyle name="40% - Accent1 7 6 3" xfId="11052"/>
    <cellStyle name="40% - Accent1 7 6 3 2" xfId="22212"/>
    <cellStyle name="40% - Accent1 7 6 4" xfId="16630"/>
    <cellStyle name="40% - Accent1 7 7" xfId="2758"/>
    <cellStyle name="40% - Accent1 7 7 2" xfId="8250"/>
    <cellStyle name="40% - Accent1 7 7 2 2" xfId="14629"/>
    <cellStyle name="40% - Accent1 7 7 2 2 2" xfId="25743"/>
    <cellStyle name="40% - Accent1 7 7 2 3" xfId="20319"/>
    <cellStyle name="40% - Accent1 7 7 3" xfId="11484"/>
    <cellStyle name="40% - Accent1 7 7 3 2" xfId="22604"/>
    <cellStyle name="40% - Accent1 7 7 4" xfId="17035"/>
    <cellStyle name="40% - Accent1 7 8" xfId="3799"/>
    <cellStyle name="40% - Accent1 7 8 2" xfId="8251"/>
    <cellStyle name="40% - Accent1 7 8 2 2" xfId="14630"/>
    <cellStyle name="40% - Accent1 7 8 2 2 2" xfId="25744"/>
    <cellStyle name="40% - Accent1 7 8 2 3" xfId="20320"/>
    <cellStyle name="40% - Accent1 7 8 3" xfId="11860"/>
    <cellStyle name="40% - Accent1 7 8 3 2" xfId="22974"/>
    <cellStyle name="40% - Accent1 7 8 4" xfId="17503"/>
    <cellStyle name="40% - Accent1 7 9" xfId="4320"/>
    <cellStyle name="40% - Accent1 7 9 2" xfId="8252"/>
    <cellStyle name="40% - Accent1 7 9 2 2" xfId="14631"/>
    <cellStyle name="40% - Accent1 7 9 2 2 2" xfId="25745"/>
    <cellStyle name="40% - Accent1 7 9 2 3" xfId="20321"/>
    <cellStyle name="40% - Accent1 7 9 3" xfId="12072"/>
    <cellStyle name="40% - Accent1 7 9 3 2" xfId="23186"/>
    <cellStyle name="40% - Accent1 7 9 4" xfId="17795"/>
    <cellStyle name="40% - Accent1 7_WAST 1112 040512 WG Submission" xfId="238"/>
    <cellStyle name="40% - Accent1 8" xfId="239"/>
    <cellStyle name="40% - Accent1 8 10" xfId="5226"/>
    <cellStyle name="40% - Accent1 8 10 2" xfId="8254"/>
    <cellStyle name="40% - Accent1 8 10 2 2" xfId="14633"/>
    <cellStyle name="40% - Accent1 8 10 2 2 2" xfId="25747"/>
    <cellStyle name="40% - Accent1 8 10 2 3" xfId="20323"/>
    <cellStyle name="40% - Accent1 8 10 3" xfId="12425"/>
    <cellStyle name="40% - Accent1 8 10 3 2" xfId="23539"/>
    <cellStyle name="40% - Accent1 8 10 4" xfId="18171"/>
    <cellStyle name="40% - Accent1 8 11" xfId="5691"/>
    <cellStyle name="40% - Accent1 8 11 2" xfId="8255"/>
    <cellStyle name="40% - Accent1 8 11 2 2" xfId="14634"/>
    <cellStyle name="40% - Accent1 8 11 2 2 2" xfId="25748"/>
    <cellStyle name="40% - Accent1 8 11 2 3" xfId="20324"/>
    <cellStyle name="40% - Accent1 8 11 3" xfId="12629"/>
    <cellStyle name="40% - Accent1 8 11 3 2" xfId="23743"/>
    <cellStyle name="40% - Accent1 8 11 4" xfId="18398"/>
    <cellStyle name="40% - Accent1 8 12" xfId="6406"/>
    <cellStyle name="40% - Accent1 8 12 2" xfId="8256"/>
    <cellStyle name="40% - Accent1 8 12 2 2" xfId="14635"/>
    <cellStyle name="40% - Accent1 8 12 2 2 2" xfId="25749"/>
    <cellStyle name="40% - Accent1 8 12 2 3" xfId="20325"/>
    <cellStyle name="40% - Accent1 8 12 3" xfId="13071"/>
    <cellStyle name="40% - Accent1 8 12 3 2" xfId="24185"/>
    <cellStyle name="40% - Accent1 8 12 4" xfId="18802"/>
    <cellStyle name="40% - Accent1 8 13" xfId="8253"/>
    <cellStyle name="40% - Accent1 8 13 2" xfId="14632"/>
    <cellStyle name="40% - Accent1 8 13 2 2" xfId="25746"/>
    <cellStyle name="40% - Accent1 8 13 3" xfId="20322"/>
    <cellStyle name="40% - Accent1 8 14" xfId="9928"/>
    <cellStyle name="40% - Accent1 8 14 2" xfId="16075"/>
    <cellStyle name="40% - Accent1 8 14 2 2" xfId="27189"/>
    <cellStyle name="40% - Accent1 8 14 3" xfId="21606"/>
    <cellStyle name="40% - Accent1 8 15" xfId="10050"/>
    <cellStyle name="40% - Accent1 8 15 2" xfId="21728"/>
    <cellStyle name="40% - Accent1 8 16" xfId="16275"/>
    <cellStyle name="40% - Accent1 8 2" xfId="995"/>
    <cellStyle name="40% - Accent1 8 2 10" xfId="16484"/>
    <cellStyle name="40% - Accent1 8 2 2" xfId="3937"/>
    <cellStyle name="40% - Accent1 8 2 2 2" xfId="8258"/>
    <cellStyle name="40% - Accent1 8 2 2 2 2" xfId="14637"/>
    <cellStyle name="40% - Accent1 8 2 2 2 2 2" xfId="25751"/>
    <cellStyle name="40% - Accent1 8 2 2 2 3" xfId="20327"/>
    <cellStyle name="40% - Accent1 8 2 2 3" xfId="10705"/>
    <cellStyle name="40% - Accent1 8 2 2 3 2" xfId="22102"/>
    <cellStyle name="40% - Accent1 8 2 2 4" xfId="17630"/>
    <cellStyle name="40% - Accent1 8 2 3" xfId="5132"/>
    <cellStyle name="40% - Accent1 8 2 3 2" xfId="8259"/>
    <cellStyle name="40% - Accent1 8 2 3 2 2" xfId="14638"/>
    <cellStyle name="40% - Accent1 8 2 3 2 2 2" xfId="25752"/>
    <cellStyle name="40% - Accent1 8 2 3 2 3" xfId="20328"/>
    <cellStyle name="40% - Accent1 8 2 3 3" xfId="12355"/>
    <cellStyle name="40% - Accent1 8 2 3 3 2" xfId="23469"/>
    <cellStyle name="40% - Accent1 8 2 3 4" xfId="18101"/>
    <cellStyle name="40% - Accent1 8 2 4" xfId="5608"/>
    <cellStyle name="40% - Accent1 8 2 4 2" xfId="8260"/>
    <cellStyle name="40% - Accent1 8 2 4 2 2" xfId="14639"/>
    <cellStyle name="40% - Accent1 8 2 4 2 2 2" xfId="25753"/>
    <cellStyle name="40% - Accent1 8 2 4 2 3" xfId="20329"/>
    <cellStyle name="40% - Accent1 8 2 4 3" xfId="12564"/>
    <cellStyle name="40% - Accent1 8 2 4 3 2" xfId="23678"/>
    <cellStyle name="40% - Accent1 8 2 4 4" xfId="18333"/>
    <cellStyle name="40% - Accent1 8 2 5" xfId="5962"/>
    <cellStyle name="40% - Accent1 8 2 5 2" xfId="8261"/>
    <cellStyle name="40% - Accent1 8 2 5 2 2" xfId="14640"/>
    <cellStyle name="40% - Accent1 8 2 5 2 2 2" xfId="25754"/>
    <cellStyle name="40% - Accent1 8 2 5 2 3" xfId="20330"/>
    <cellStyle name="40% - Accent1 8 2 5 3" xfId="12762"/>
    <cellStyle name="40% - Accent1 8 2 5 3 2" xfId="23876"/>
    <cellStyle name="40% - Accent1 8 2 5 4" xfId="18554"/>
    <cellStyle name="40% - Accent1 8 2 6" xfId="6248"/>
    <cellStyle name="40% - Accent1 8 2 6 2" xfId="8262"/>
    <cellStyle name="40% - Accent1 8 2 6 2 2" xfId="14641"/>
    <cellStyle name="40% - Accent1 8 2 6 2 2 2" xfId="25755"/>
    <cellStyle name="40% - Accent1 8 2 6 2 3" xfId="20331"/>
    <cellStyle name="40% - Accent1 8 2 6 3" xfId="12949"/>
    <cellStyle name="40% - Accent1 8 2 6 3 2" xfId="24063"/>
    <cellStyle name="40% - Accent1 8 2 6 4" xfId="18680"/>
    <cellStyle name="40% - Accent1 8 2 7" xfId="6856"/>
    <cellStyle name="40% - Accent1 8 2 7 2" xfId="8263"/>
    <cellStyle name="40% - Accent1 8 2 7 2 2" xfId="14642"/>
    <cellStyle name="40% - Accent1 8 2 7 2 2 2" xfId="25756"/>
    <cellStyle name="40% - Accent1 8 2 7 2 3" xfId="20332"/>
    <cellStyle name="40% - Accent1 8 2 7 3" xfId="13255"/>
    <cellStyle name="40% - Accent1 8 2 7 3 2" xfId="24369"/>
    <cellStyle name="40% - Accent1 8 2 7 4" xfId="18925"/>
    <cellStyle name="40% - Accent1 8 2 8" xfId="8257"/>
    <cellStyle name="40% - Accent1 8 2 8 2" xfId="14636"/>
    <cellStyle name="40% - Accent1 8 2 8 2 2" xfId="25750"/>
    <cellStyle name="40% - Accent1 8 2 8 3" xfId="20326"/>
    <cellStyle name="40% - Accent1 8 2 9" xfId="10265"/>
    <cellStyle name="40% - Accent1 8 2 9 2" xfId="21904"/>
    <cellStyle name="40% - Accent1 8 3" xfId="2127"/>
    <cellStyle name="40% - Accent1 8 3 2" xfId="8264"/>
    <cellStyle name="40% - Accent1 8 3 2 2" xfId="14643"/>
    <cellStyle name="40% - Accent1 8 3 2 2 2" xfId="25757"/>
    <cellStyle name="40% - Accent1 8 3 2 3" xfId="20333"/>
    <cellStyle name="40% - Accent1 8 3 3" xfId="11233"/>
    <cellStyle name="40% - Accent1 8 3 3 2" xfId="22390"/>
    <cellStyle name="40% - Accent1 8 3 4" xfId="16813"/>
    <cellStyle name="40% - Accent1 8 4" xfId="2502"/>
    <cellStyle name="40% - Accent1 8 4 2" xfId="8265"/>
    <cellStyle name="40% - Accent1 8 4 2 2" xfId="14644"/>
    <cellStyle name="40% - Accent1 8 4 2 2 2" xfId="25758"/>
    <cellStyle name="40% - Accent1 8 4 2 3" xfId="20334"/>
    <cellStyle name="40% - Accent1 8 4 3" xfId="11372"/>
    <cellStyle name="40% - Accent1 8 4 3 2" xfId="22497"/>
    <cellStyle name="40% - Accent1 8 4 4" xfId="16924"/>
    <cellStyle name="40% - Accent1 8 5" xfId="1775"/>
    <cellStyle name="40% - Accent1 8 5 2" xfId="8266"/>
    <cellStyle name="40% - Accent1 8 5 2 2" xfId="14645"/>
    <cellStyle name="40% - Accent1 8 5 2 2 2" xfId="25759"/>
    <cellStyle name="40% - Accent1 8 5 2 3" xfId="20335"/>
    <cellStyle name="40% - Accent1 8 5 3" xfId="11054"/>
    <cellStyle name="40% - Accent1 8 5 3 2" xfId="22214"/>
    <cellStyle name="40% - Accent1 8 5 4" xfId="16632"/>
    <cellStyle name="40% - Accent1 8 6" xfId="2877"/>
    <cellStyle name="40% - Accent1 8 6 2" xfId="8267"/>
    <cellStyle name="40% - Accent1 8 6 2 2" xfId="14646"/>
    <cellStyle name="40% - Accent1 8 6 2 2 2" xfId="25760"/>
    <cellStyle name="40% - Accent1 8 6 2 3" xfId="20336"/>
    <cellStyle name="40% - Accent1 8 6 3" xfId="11510"/>
    <cellStyle name="40% - Accent1 8 6 3 2" xfId="22624"/>
    <cellStyle name="40% - Accent1 8 6 4" xfId="17078"/>
    <cellStyle name="40% - Accent1 8 7" xfId="3800"/>
    <cellStyle name="40% - Accent1 8 7 2" xfId="8268"/>
    <cellStyle name="40% - Accent1 8 7 2 2" xfId="14647"/>
    <cellStyle name="40% - Accent1 8 7 2 2 2" xfId="25761"/>
    <cellStyle name="40% - Accent1 8 7 2 3" xfId="20337"/>
    <cellStyle name="40% - Accent1 8 7 3" xfId="11861"/>
    <cellStyle name="40% - Accent1 8 7 3 2" xfId="22975"/>
    <cellStyle name="40% - Accent1 8 7 4" xfId="17504"/>
    <cellStyle name="40% - Accent1 8 8" xfId="4321"/>
    <cellStyle name="40% - Accent1 8 8 2" xfId="8269"/>
    <cellStyle name="40% - Accent1 8 8 2 2" xfId="14648"/>
    <cellStyle name="40% - Accent1 8 8 2 2 2" xfId="25762"/>
    <cellStyle name="40% - Accent1 8 8 2 3" xfId="20338"/>
    <cellStyle name="40% - Accent1 8 8 3" xfId="12073"/>
    <cellStyle name="40% - Accent1 8 8 3 2" xfId="23187"/>
    <cellStyle name="40% - Accent1 8 8 4" xfId="17796"/>
    <cellStyle name="40% - Accent1 8 9" xfId="4661"/>
    <cellStyle name="40% - Accent1 8 9 2" xfId="8270"/>
    <cellStyle name="40% - Accent1 8 9 2 2" xfId="14649"/>
    <cellStyle name="40% - Accent1 8 9 2 2 2" xfId="25763"/>
    <cellStyle name="40% - Accent1 8 9 2 3" xfId="20339"/>
    <cellStyle name="40% - Accent1 8 9 3" xfId="12178"/>
    <cellStyle name="40% - Accent1 8 9 3 2" xfId="23292"/>
    <cellStyle name="40% - Accent1 8 9 4" xfId="17901"/>
    <cellStyle name="40% - Accent1 9" xfId="240"/>
    <cellStyle name="40% - Accent1 9 10" xfId="5225"/>
    <cellStyle name="40% - Accent1 9 10 2" xfId="8272"/>
    <cellStyle name="40% - Accent1 9 10 2 2" xfId="14651"/>
    <cellStyle name="40% - Accent1 9 10 2 2 2" xfId="25765"/>
    <cellStyle name="40% - Accent1 9 10 2 3" xfId="20341"/>
    <cellStyle name="40% - Accent1 9 10 3" xfId="12424"/>
    <cellStyle name="40% - Accent1 9 10 3 2" xfId="23538"/>
    <cellStyle name="40% - Accent1 9 10 4" xfId="18170"/>
    <cellStyle name="40% - Accent1 9 11" xfId="5690"/>
    <cellStyle name="40% - Accent1 9 11 2" xfId="8273"/>
    <cellStyle name="40% - Accent1 9 11 2 2" xfId="14652"/>
    <cellStyle name="40% - Accent1 9 11 2 2 2" xfId="25766"/>
    <cellStyle name="40% - Accent1 9 11 2 3" xfId="20342"/>
    <cellStyle name="40% - Accent1 9 11 3" xfId="12628"/>
    <cellStyle name="40% - Accent1 9 11 3 2" xfId="23742"/>
    <cellStyle name="40% - Accent1 9 11 4" xfId="18397"/>
    <cellStyle name="40% - Accent1 9 12" xfId="6407"/>
    <cellStyle name="40% - Accent1 9 12 2" xfId="8274"/>
    <cellStyle name="40% - Accent1 9 12 2 2" xfId="14653"/>
    <cellStyle name="40% - Accent1 9 12 2 2 2" xfId="25767"/>
    <cellStyle name="40% - Accent1 9 12 2 3" xfId="20343"/>
    <cellStyle name="40% - Accent1 9 12 3" xfId="13072"/>
    <cellStyle name="40% - Accent1 9 12 3 2" xfId="24186"/>
    <cellStyle name="40% - Accent1 9 12 4" xfId="18803"/>
    <cellStyle name="40% - Accent1 9 13" xfId="8271"/>
    <cellStyle name="40% - Accent1 9 13 2" xfId="14650"/>
    <cellStyle name="40% - Accent1 9 13 2 2" xfId="25764"/>
    <cellStyle name="40% - Accent1 9 13 3" xfId="20340"/>
    <cellStyle name="40% - Accent1 9 14" xfId="9929"/>
    <cellStyle name="40% - Accent1 9 14 2" xfId="16076"/>
    <cellStyle name="40% - Accent1 9 14 2 2" xfId="27190"/>
    <cellStyle name="40% - Accent1 9 14 3" xfId="21607"/>
    <cellStyle name="40% - Accent1 9 15" xfId="10051"/>
    <cellStyle name="40% - Accent1 9 15 2" xfId="21729"/>
    <cellStyle name="40% - Accent1 9 16" xfId="16276"/>
    <cellStyle name="40% - Accent1 9 2" xfId="996"/>
    <cellStyle name="40% - Accent1 9 2 10" xfId="16485"/>
    <cellStyle name="40% - Accent1 9 2 2" xfId="3938"/>
    <cellStyle name="40% - Accent1 9 2 2 2" xfId="8276"/>
    <cellStyle name="40% - Accent1 9 2 2 2 2" xfId="14655"/>
    <cellStyle name="40% - Accent1 9 2 2 2 2 2" xfId="25769"/>
    <cellStyle name="40% - Accent1 9 2 2 2 3" xfId="20345"/>
    <cellStyle name="40% - Accent1 9 2 2 3" xfId="10706"/>
    <cellStyle name="40% - Accent1 9 2 2 3 2" xfId="22103"/>
    <cellStyle name="40% - Accent1 9 2 2 4" xfId="17631"/>
    <cellStyle name="40% - Accent1 9 2 3" xfId="5133"/>
    <cellStyle name="40% - Accent1 9 2 3 2" xfId="8277"/>
    <cellStyle name="40% - Accent1 9 2 3 2 2" xfId="14656"/>
    <cellStyle name="40% - Accent1 9 2 3 2 2 2" xfId="25770"/>
    <cellStyle name="40% - Accent1 9 2 3 2 3" xfId="20346"/>
    <cellStyle name="40% - Accent1 9 2 3 3" xfId="12356"/>
    <cellStyle name="40% - Accent1 9 2 3 3 2" xfId="23470"/>
    <cellStyle name="40% - Accent1 9 2 3 4" xfId="18102"/>
    <cellStyle name="40% - Accent1 9 2 4" xfId="5609"/>
    <cellStyle name="40% - Accent1 9 2 4 2" xfId="8278"/>
    <cellStyle name="40% - Accent1 9 2 4 2 2" xfId="14657"/>
    <cellStyle name="40% - Accent1 9 2 4 2 2 2" xfId="25771"/>
    <cellStyle name="40% - Accent1 9 2 4 2 3" xfId="20347"/>
    <cellStyle name="40% - Accent1 9 2 4 3" xfId="12565"/>
    <cellStyle name="40% - Accent1 9 2 4 3 2" xfId="23679"/>
    <cellStyle name="40% - Accent1 9 2 4 4" xfId="18334"/>
    <cellStyle name="40% - Accent1 9 2 5" xfId="5963"/>
    <cellStyle name="40% - Accent1 9 2 5 2" xfId="8279"/>
    <cellStyle name="40% - Accent1 9 2 5 2 2" xfId="14658"/>
    <cellStyle name="40% - Accent1 9 2 5 2 2 2" xfId="25772"/>
    <cellStyle name="40% - Accent1 9 2 5 2 3" xfId="20348"/>
    <cellStyle name="40% - Accent1 9 2 5 3" xfId="12763"/>
    <cellStyle name="40% - Accent1 9 2 5 3 2" xfId="23877"/>
    <cellStyle name="40% - Accent1 9 2 5 4" xfId="18555"/>
    <cellStyle name="40% - Accent1 9 2 6" xfId="6249"/>
    <cellStyle name="40% - Accent1 9 2 6 2" xfId="8280"/>
    <cellStyle name="40% - Accent1 9 2 6 2 2" xfId="14659"/>
    <cellStyle name="40% - Accent1 9 2 6 2 2 2" xfId="25773"/>
    <cellStyle name="40% - Accent1 9 2 6 2 3" xfId="20349"/>
    <cellStyle name="40% - Accent1 9 2 6 3" xfId="12950"/>
    <cellStyle name="40% - Accent1 9 2 6 3 2" xfId="24064"/>
    <cellStyle name="40% - Accent1 9 2 6 4" xfId="18681"/>
    <cellStyle name="40% - Accent1 9 2 7" xfId="6857"/>
    <cellStyle name="40% - Accent1 9 2 7 2" xfId="8281"/>
    <cellStyle name="40% - Accent1 9 2 7 2 2" xfId="14660"/>
    <cellStyle name="40% - Accent1 9 2 7 2 2 2" xfId="25774"/>
    <cellStyle name="40% - Accent1 9 2 7 2 3" xfId="20350"/>
    <cellStyle name="40% - Accent1 9 2 7 3" xfId="13256"/>
    <cellStyle name="40% - Accent1 9 2 7 3 2" xfId="24370"/>
    <cellStyle name="40% - Accent1 9 2 7 4" xfId="18926"/>
    <cellStyle name="40% - Accent1 9 2 8" xfId="8275"/>
    <cellStyle name="40% - Accent1 9 2 8 2" xfId="14654"/>
    <cellStyle name="40% - Accent1 9 2 8 2 2" xfId="25768"/>
    <cellStyle name="40% - Accent1 9 2 8 3" xfId="20344"/>
    <cellStyle name="40% - Accent1 9 2 9" xfId="10266"/>
    <cellStyle name="40% - Accent1 9 2 9 2" xfId="21905"/>
    <cellStyle name="40% - Accent1 9 3" xfId="2128"/>
    <cellStyle name="40% - Accent1 9 3 2" xfId="8282"/>
    <cellStyle name="40% - Accent1 9 3 2 2" xfId="14661"/>
    <cellStyle name="40% - Accent1 9 3 2 2 2" xfId="25775"/>
    <cellStyle name="40% - Accent1 9 3 2 3" xfId="20351"/>
    <cellStyle name="40% - Accent1 9 3 3" xfId="11234"/>
    <cellStyle name="40% - Accent1 9 3 3 2" xfId="22391"/>
    <cellStyle name="40% - Accent1 9 3 4" xfId="16814"/>
    <cellStyle name="40% - Accent1 9 4" xfId="2501"/>
    <cellStyle name="40% - Accent1 9 4 2" xfId="8283"/>
    <cellStyle name="40% - Accent1 9 4 2 2" xfId="14662"/>
    <cellStyle name="40% - Accent1 9 4 2 2 2" xfId="25776"/>
    <cellStyle name="40% - Accent1 9 4 2 3" xfId="20352"/>
    <cellStyle name="40% - Accent1 9 4 3" xfId="11371"/>
    <cellStyle name="40% - Accent1 9 4 3 2" xfId="22496"/>
    <cellStyle name="40% - Accent1 9 4 4" xfId="16923"/>
    <cellStyle name="40% - Accent1 9 5" xfId="1774"/>
    <cellStyle name="40% - Accent1 9 5 2" xfId="8284"/>
    <cellStyle name="40% - Accent1 9 5 2 2" xfId="14663"/>
    <cellStyle name="40% - Accent1 9 5 2 2 2" xfId="25777"/>
    <cellStyle name="40% - Accent1 9 5 2 3" xfId="20353"/>
    <cellStyle name="40% - Accent1 9 5 3" xfId="11053"/>
    <cellStyle name="40% - Accent1 9 5 3 2" xfId="22213"/>
    <cellStyle name="40% - Accent1 9 5 4" xfId="16631"/>
    <cellStyle name="40% - Accent1 9 6" xfId="2879"/>
    <cellStyle name="40% - Accent1 9 6 2" xfId="8285"/>
    <cellStyle name="40% - Accent1 9 6 2 2" xfId="14664"/>
    <cellStyle name="40% - Accent1 9 6 2 2 2" xfId="25778"/>
    <cellStyle name="40% - Accent1 9 6 2 3" xfId="20354"/>
    <cellStyle name="40% - Accent1 9 6 3" xfId="11511"/>
    <cellStyle name="40% - Accent1 9 6 3 2" xfId="22625"/>
    <cellStyle name="40% - Accent1 9 6 4" xfId="17079"/>
    <cellStyle name="40% - Accent1 9 7" xfId="3801"/>
    <cellStyle name="40% - Accent1 9 7 2" xfId="8286"/>
    <cellStyle name="40% - Accent1 9 7 2 2" xfId="14665"/>
    <cellStyle name="40% - Accent1 9 7 2 2 2" xfId="25779"/>
    <cellStyle name="40% - Accent1 9 7 2 3" xfId="20355"/>
    <cellStyle name="40% - Accent1 9 7 3" xfId="11862"/>
    <cellStyle name="40% - Accent1 9 7 3 2" xfId="22976"/>
    <cellStyle name="40% - Accent1 9 7 4" xfId="17505"/>
    <cellStyle name="40% - Accent1 9 8" xfId="4322"/>
    <cellStyle name="40% - Accent1 9 8 2" xfId="8287"/>
    <cellStyle name="40% - Accent1 9 8 2 2" xfId="14666"/>
    <cellStyle name="40% - Accent1 9 8 2 2 2" xfId="25780"/>
    <cellStyle name="40% - Accent1 9 8 2 3" xfId="20356"/>
    <cellStyle name="40% - Accent1 9 8 3" xfId="12074"/>
    <cellStyle name="40% - Accent1 9 8 3 2" xfId="23188"/>
    <cellStyle name="40% - Accent1 9 8 4" xfId="17797"/>
    <cellStyle name="40% - Accent1 9 9" xfId="4660"/>
    <cellStyle name="40% - Accent1 9 9 2" xfId="8288"/>
    <cellStyle name="40% - Accent1 9 9 2 2" xfId="14667"/>
    <cellStyle name="40% - Accent1 9 9 2 2 2" xfId="25781"/>
    <cellStyle name="40% - Accent1 9 9 2 3" xfId="20357"/>
    <cellStyle name="40% - Accent1 9 9 3" xfId="12177"/>
    <cellStyle name="40% - Accent1 9 9 3 2" xfId="23291"/>
    <cellStyle name="40% - Accent1 9 9 4" xfId="17900"/>
    <cellStyle name="40% - Accent2 10" xfId="241"/>
    <cellStyle name="40% - Accent2 10 10" xfId="4029"/>
    <cellStyle name="40% - Accent2 10 10 2" xfId="8290"/>
    <cellStyle name="40% - Accent2 10 10 2 2" xfId="14669"/>
    <cellStyle name="40% - Accent2 10 10 2 2 2" xfId="25783"/>
    <cellStyle name="40% - Accent2 10 10 2 3" xfId="20359"/>
    <cellStyle name="40% - Accent2 10 10 3" xfId="11973"/>
    <cellStyle name="40% - Accent2 10 10 3 2" xfId="23087"/>
    <cellStyle name="40% - Accent2 10 10 4" xfId="17696"/>
    <cellStyle name="40% - Accent2 10 11" xfId="5011"/>
    <cellStyle name="40% - Accent2 10 11 2" xfId="8291"/>
    <cellStyle name="40% - Accent2 10 11 2 2" xfId="14670"/>
    <cellStyle name="40% - Accent2 10 11 2 2 2" xfId="25784"/>
    <cellStyle name="40% - Accent2 10 11 2 3" xfId="20360"/>
    <cellStyle name="40% - Accent2 10 11 3" xfId="12281"/>
    <cellStyle name="40% - Accent2 10 11 3 2" xfId="23395"/>
    <cellStyle name="40% - Accent2 10 11 4" xfId="18026"/>
    <cellStyle name="40% - Accent2 10 12" xfId="6409"/>
    <cellStyle name="40% - Accent2 10 12 2" xfId="8292"/>
    <cellStyle name="40% - Accent2 10 12 2 2" xfId="14671"/>
    <cellStyle name="40% - Accent2 10 12 2 2 2" xfId="25785"/>
    <cellStyle name="40% - Accent2 10 12 2 3" xfId="20361"/>
    <cellStyle name="40% - Accent2 10 12 3" xfId="13073"/>
    <cellStyle name="40% - Accent2 10 12 3 2" xfId="24187"/>
    <cellStyle name="40% - Accent2 10 12 4" xfId="18804"/>
    <cellStyle name="40% - Accent2 10 13" xfId="8289"/>
    <cellStyle name="40% - Accent2 10 13 2" xfId="14668"/>
    <cellStyle name="40% - Accent2 10 13 2 2" xfId="25782"/>
    <cellStyle name="40% - Accent2 10 13 3" xfId="20358"/>
    <cellStyle name="40% - Accent2 10 14" xfId="9930"/>
    <cellStyle name="40% - Accent2 10 14 2" xfId="16077"/>
    <cellStyle name="40% - Accent2 10 14 2 2" xfId="27191"/>
    <cellStyle name="40% - Accent2 10 14 3" xfId="21608"/>
    <cellStyle name="40% - Accent2 10 15" xfId="10052"/>
    <cellStyle name="40% - Accent2 10 15 2" xfId="21730"/>
    <cellStyle name="40% - Accent2 10 16" xfId="16277"/>
    <cellStyle name="40% - Accent2 10 2" xfId="998"/>
    <cellStyle name="40% - Accent2 10 2 10" xfId="16486"/>
    <cellStyle name="40% - Accent2 10 2 2" xfId="3939"/>
    <cellStyle name="40% - Accent2 10 2 2 2" xfId="8294"/>
    <cellStyle name="40% - Accent2 10 2 2 2 2" xfId="14673"/>
    <cellStyle name="40% - Accent2 10 2 2 2 2 2" xfId="25787"/>
    <cellStyle name="40% - Accent2 10 2 2 2 3" xfId="20363"/>
    <cellStyle name="40% - Accent2 10 2 2 3" xfId="10708"/>
    <cellStyle name="40% - Accent2 10 2 2 3 2" xfId="22104"/>
    <cellStyle name="40% - Accent2 10 2 2 4" xfId="17632"/>
    <cellStyle name="40% - Accent2 10 2 3" xfId="5134"/>
    <cellStyle name="40% - Accent2 10 2 3 2" xfId="8295"/>
    <cellStyle name="40% - Accent2 10 2 3 2 2" xfId="14674"/>
    <cellStyle name="40% - Accent2 10 2 3 2 2 2" xfId="25788"/>
    <cellStyle name="40% - Accent2 10 2 3 2 3" xfId="20364"/>
    <cellStyle name="40% - Accent2 10 2 3 3" xfId="12357"/>
    <cellStyle name="40% - Accent2 10 2 3 3 2" xfId="23471"/>
    <cellStyle name="40% - Accent2 10 2 3 4" xfId="18103"/>
    <cellStyle name="40% - Accent2 10 2 4" xfId="5610"/>
    <cellStyle name="40% - Accent2 10 2 4 2" xfId="8296"/>
    <cellStyle name="40% - Accent2 10 2 4 2 2" xfId="14675"/>
    <cellStyle name="40% - Accent2 10 2 4 2 2 2" xfId="25789"/>
    <cellStyle name="40% - Accent2 10 2 4 2 3" xfId="20365"/>
    <cellStyle name="40% - Accent2 10 2 4 3" xfId="12566"/>
    <cellStyle name="40% - Accent2 10 2 4 3 2" xfId="23680"/>
    <cellStyle name="40% - Accent2 10 2 4 4" xfId="18335"/>
    <cellStyle name="40% - Accent2 10 2 5" xfId="5964"/>
    <cellStyle name="40% - Accent2 10 2 5 2" xfId="8297"/>
    <cellStyle name="40% - Accent2 10 2 5 2 2" xfId="14676"/>
    <cellStyle name="40% - Accent2 10 2 5 2 2 2" xfId="25790"/>
    <cellStyle name="40% - Accent2 10 2 5 2 3" xfId="20366"/>
    <cellStyle name="40% - Accent2 10 2 5 3" xfId="12764"/>
    <cellStyle name="40% - Accent2 10 2 5 3 2" xfId="23878"/>
    <cellStyle name="40% - Accent2 10 2 5 4" xfId="18556"/>
    <cellStyle name="40% - Accent2 10 2 6" xfId="6250"/>
    <cellStyle name="40% - Accent2 10 2 6 2" xfId="8298"/>
    <cellStyle name="40% - Accent2 10 2 6 2 2" xfId="14677"/>
    <cellStyle name="40% - Accent2 10 2 6 2 2 2" xfId="25791"/>
    <cellStyle name="40% - Accent2 10 2 6 2 3" xfId="20367"/>
    <cellStyle name="40% - Accent2 10 2 6 3" xfId="12951"/>
    <cellStyle name="40% - Accent2 10 2 6 3 2" xfId="24065"/>
    <cellStyle name="40% - Accent2 10 2 6 4" xfId="18682"/>
    <cellStyle name="40% - Accent2 10 2 7" xfId="6858"/>
    <cellStyle name="40% - Accent2 10 2 7 2" xfId="8299"/>
    <cellStyle name="40% - Accent2 10 2 7 2 2" xfId="14678"/>
    <cellStyle name="40% - Accent2 10 2 7 2 2 2" xfId="25792"/>
    <cellStyle name="40% - Accent2 10 2 7 2 3" xfId="20368"/>
    <cellStyle name="40% - Accent2 10 2 7 3" xfId="13257"/>
    <cellStyle name="40% - Accent2 10 2 7 3 2" xfId="24371"/>
    <cellStyle name="40% - Accent2 10 2 7 4" xfId="18927"/>
    <cellStyle name="40% - Accent2 10 2 8" xfId="8293"/>
    <cellStyle name="40% - Accent2 10 2 8 2" xfId="14672"/>
    <cellStyle name="40% - Accent2 10 2 8 2 2" xfId="25786"/>
    <cellStyle name="40% - Accent2 10 2 8 3" xfId="20362"/>
    <cellStyle name="40% - Accent2 10 2 9" xfId="10267"/>
    <cellStyle name="40% - Accent2 10 2 9 2" xfId="21906"/>
    <cellStyle name="40% - Accent2 10 3" xfId="2130"/>
    <cellStyle name="40% - Accent2 10 3 2" xfId="8300"/>
    <cellStyle name="40% - Accent2 10 3 2 2" xfId="14679"/>
    <cellStyle name="40% - Accent2 10 3 2 2 2" xfId="25793"/>
    <cellStyle name="40% - Accent2 10 3 2 3" xfId="20369"/>
    <cellStyle name="40% - Accent2 10 3 3" xfId="11235"/>
    <cellStyle name="40% - Accent2 10 3 3 2" xfId="22392"/>
    <cellStyle name="40% - Accent2 10 3 4" xfId="16815"/>
    <cellStyle name="40% - Accent2 10 4" xfId="2498"/>
    <cellStyle name="40% - Accent2 10 4 2" xfId="8301"/>
    <cellStyle name="40% - Accent2 10 4 2 2" xfId="14680"/>
    <cellStyle name="40% - Accent2 10 4 2 2 2" xfId="25794"/>
    <cellStyle name="40% - Accent2 10 4 2 3" xfId="20370"/>
    <cellStyle name="40% - Accent2 10 4 3" xfId="11369"/>
    <cellStyle name="40% - Accent2 10 4 3 2" xfId="22494"/>
    <cellStyle name="40% - Accent2 10 4 4" xfId="16921"/>
    <cellStyle name="40% - Accent2 10 5" xfId="688"/>
    <cellStyle name="40% - Accent2 10 5 2" xfId="8302"/>
    <cellStyle name="40% - Accent2 10 5 2 2" xfId="14681"/>
    <cellStyle name="40% - Accent2 10 5 2 2 2" xfId="25795"/>
    <cellStyle name="40% - Accent2 10 5 2 3" xfId="20371"/>
    <cellStyle name="40% - Accent2 10 5 3" xfId="10611"/>
    <cellStyle name="40% - Accent2 10 5 3 2" xfId="22034"/>
    <cellStyle name="40% - Accent2 10 5 4" xfId="16414"/>
    <cellStyle name="40% - Accent2 10 6" xfId="681"/>
    <cellStyle name="40% - Accent2 10 6 2" xfId="8303"/>
    <cellStyle name="40% - Accent2 10 6 2 2" xfId="14682"/>
    <cellStyle name="40% - Accent2 10 6 2 2 2" xfId="25796"/>
    <cellStyle name="40% - Accent2 10 6 2 3" xfId="20372"/>
    <cellStyle name="40% - Accent2 10 6 3" xfId="10609"/>
    <cellStyle name="40% - Accent2 10 6 3 2" xfId="22032"/>
    <cellStyle name="40% - Accent2 10 6 4" xfId="16412"/>
    <cellStyle name="40% - Accent2 10 7" xfId="3802"/>
    <cellStyle name="40% - Accent2 10 7 2" xfId="8304"/>
    <cellStyle name="40% - Accent2 10 7 2 2" xfId="14683"/>
    <cellStyle name="40% - Accent2 10 7 2 2 2" xfId="25797"/>
    <cellStyle name="40% - Accent2 10 7 2 3" xfId="20373"/>
    <cellStyle name="40% - Accent2 10 7 3" xfId="11863"/>
    <cellStyle name="40% - Accent2 10 7 3 2" xfId="22977"/>
    <cellStyle name="40% - Accent2 10 7 4" xfId="17506"/>
    <cellStyle name="40% - Accent2 10 8" xfId="4324"/>
    <cellStyle name="40% - Accent2 10 8 2" xfId="8305"/>
    <cellStyle name="40% - Accent2 10 8 2 2" xfId="14684"/>
    <cellStyle name="40% - Accent2 10 8 2 2 2" xfId="25798"/>
    <cellStyle name="40% - Accent2 10 8 2 3" xfId="20374"/>
    <cellStyle name="40% - Accent2 10 8 3" xfId="12075"/>
    <cellStyle name="40% - Accent2 10 8 3 2" xfId="23189"/>
    <cellStyle name="40% - Accent2 10 8 4" xfId="17798"/>
    <cellStyle name="40% - Accent2 10 9" xfId="4645"/>
    <cellStyle name="40% - Accent2 10 9 2" xfId="8306"/>
    <cellStyle name="40% - Accent2 10 9 2 2" xfId="14685"/>
    <cellStyle name="40% - Accent2 10 9 2 2 2" xfId="25799"/>
    <cellStyle name="40% - Accent2 10 9 2 3" xfId="20375"/>
    <cellStyle name="40% - Accent2 10 9 3" xfId="12173"/>
    <cellStyle name="40% - Accent2 10 9 3 2" xfId="23287"/>
    <cellStyle name="40% - Accent2 10 9 4" xfId="17896"/>
    <cellStyle name="40% - Accent2 11" xfId="242"/>
    <cellStyle name="40% - Accent2 11 10" xfId="5222"/>
    <cellStyle name="40% - Accent2 11 10 2" xfId="8308"/>
    <cellStyle name="40% - Accent2 11 10 2 2" xfId="14687"/>
    <cellStyle name="40% - Accent2 11 10 2 2 2" xfId="25801"/>
    <cellStyle name="40% - Accent2 11 10 2 3" xfId="20377"/>
    <cellStyle name="40% - Accent2 11 10 3" xfId="12423"/>
    <cellStyle name="40% - Accent2 11 10 3 2" xfId="23537"/>
    <cellStyle name="40% - Accent2 11 10 4" xfId="18169"/>
    <cellStyle name="40% - Accent2 11 11" xfId="5687"/>
    <cellStyle name="40% - Accent2 11 11 2" xfId="8309"/>
    <cellStyle name="40% - Accent2 11 11 2 2" xfId="14688"/>
    <cellStyle name="40% - Accent2 11 11 2 2 2" xfId="25802"/>
    <cellStyle name="40% - Accent2 11 11 2 3" xfId="20378"/>
    <cellStyle name="40% - Accent2 11 11 3" xfId="12627"/>
    <cellStyle name="40% - Accent2 11 11 3 2" xfId="23741"/>
    <cellStyle name="40% - Accent2 11 11 4" xfId="18396"/>
    <cellStyle name="40% - Accent2 11 12" xfId="6410"/>
    <cellStyle name="40% - Accent2 11 12 2" xfId="8310"/>
    <cellStyle name="40% - Accent2 11 12 2 2" xfId="14689"/>
    <cellStyle name="40% - Accent2 11 12 2 2 2" xfId="25803"/>
    <cellStyle name="40% - Accent2 11 12 2 3" xfId="20379"/>
    <cellStyle name="40% - Accent2 11 12 3" xfId="13074"/>
    <cellStyle name="40% - Accent2 11 12 3 2" xfId="24188"/>
    <cellStyle name="40% - Accent2 11 12 4" xfId="18805"/>
    <cellStyle name="40% - Accent2 11 13" xfId="8307"/>
    <cellStyle name="40% - Accent2 11 13 2" xfId="14686"/>
    <cellStyle name="40% - Accent2 11 13 2 2" xfId="25800"/>
    <cellStyle name="40% - Accent2 11 13 3" xfId="20376"/>
    <cellStyle name="40% - Accent2 11 14" xfId="9931"/>
    <cellStyle name="40% - Accent2 11 14 2" xfId="16078"/>
    <cellStyle name="40% - Accent2 11 14 2 2" xfId="27192"/>
    <cellStyle name="40% - Accent2 11 14 3" xfId="21609"/>
    <cellStyle name="40% - Accent2 11 15" xfId="10053"/>
    <cellStyle name="40% - Accent2 11 15 2" xfId="21731"/>
    <cellStyle name="40% - Accent2 11 16" xfId="16278"/>
    <cellStyle name="40% - Accent2 11 2" xfId="999"/>
    <cellStyle name="40% - Accent2 11 2 10" xfId="16487"/>
    <cellStyle name="40% - Accent2 11 2 2" xfId="3940"/>
    <cellStyle name="40% - Accent2 11 2 2 2" xfId="8312"/>
    <cellStyle name="40% - Accent2 11 2 2 2 2" xfId="14691"/>
    <cellStyle name="40% - Accent2 11 2 2 2 2 2" xfId="25805"/>
    <cellStyle name="40% - Accent2 11 2 2 2 3" xfId="20381"/>
    <cellStyle name="40% - Accent2 11 2 2 3" xfId="10709"/>
    <cellStyle name="40% - Accent2 11 2 2 3 2" xfId="22105"/>
    <cellStyle name="40% - Accent2 11 2 2 4" xfId="17633"/>
    <cellStyle name="40% - Accent2 11 2 3" xfId="5135"/>
    <cellStyle name="40% - Accent2 11 2 3 2" xfId="8313"/>
    <cellStyle name="40% - Accent2 11 2 3 2 2" xfId="14692"/>
    <cellStyle name="40% - Accent2 11 2 3 2 2 2" xfId="25806"/>
    <cellStyle name="40% - Accent2 11 2 3 2 3" xfId="20382"/>
    <cellStyle name="40% - Accent2 11 2 3 3" xfId="12358"/>
    <cellStyle name="40% - Accent2 11 2 3 3 2" xfId="23472"/>
    <cellStyle name="40% - Accent2 11 2 3 4" xfId="18104"/>
    <cellStyle name="40% - Accent2 11 2 4" xfId="5611"/>
    <cellStyle name="40% - Accent2 11 2 4 2" xfId="8314"/>
    <cellStyle name="40% - Accent2 11 2 4 2 2" xfId="14693"/>
    <cellStyle name="40% - Accent2 11 2 4 2 2 2" xfId="25807"/>
    <cellStyle name="40% - Accent2 11 2 4 2 3" xfId="20383"/>
    <cellStyle name="40% - Accent2 11 2 4 3" xfId="12567"/>
    <cellStyle name="40% - Accent2 11 2 4 3 2" xfId="23681"/>
    <cellStyle name="40% - Accent2 11 2 4 4" xfId="18336"/>
    <cellStyle name="40% - Accent2 11 2 5" xfId="5965"/>
    <cellStyle name="40% - Accent2 11 2 5 2" xfId="8315"/>
    <cellStyle name="40% - Accent2 11 2 5 2 2" xfId="14694"/>
    <cellStyle name="40% - Accent2 11 2 5 2 2 2" xfId="25808"/>
    <cellStyle name="40% - Accent2 11 2 5 2 3" xfId="20384"/>
    <cellStyle name="40% - Accent2 11 2 5 3" xfId="12765"/>
    <cellStyle name="40% - Accent2 11 2 5 3 2" xfId="23879"/>
    <cellStyle name="40% - Accent2 11 2 5 4" xfId="18557"/>
    <cellStyle name="40% - Accent2 11 2 6" xfId="6251"/>
    <cellStyle name="40% - Accent2 11 2 6 2" xfId="8316"/>
    <cellStyle name="40% - Accent2 11 2 6 2 2" xfId="14695"/>
    <cellStyle name="40% - Accent2 11 2 6 2 2 2" xfId="25809"/>
    <cellStyle name="40% - Accent2 11 2 6 2 3" xfId="20385"/>
    <cellStyle name="40% - Accent2 11 2 6 3" xfId="12952"/>
    <cellStyle name="40% - Accent2 11 2 6 3 2" xfId="24066"/>
    <cellStyle name="40% - Accent2 11 2 6 4" xfId="18683"/>
    <cellStyle name="40% - Accent2 11 2 7" xfId="6859"/>
    <cellStyle name="40% - Accent2 11 2 7 2" xfId="8317"/>
    <cellStyle name="40% - Accent2 11 2 7 2 2" xfId="14696"/>
    <cellStyle name="40% - Accent2 11 2 7 2 2 2" xfId="25810"/>
    <cellStyle name="40% - Accent2 11 2 7 2 3" xfId="20386"/>
    <cellStyle name="40% - Accent2 11 2 7 3" xfId="13258"/>
    <cellStyle name="40% - Accent2 11 2 7 3 2" xfId="24372"/>
    <cellStyle name="40% - Accent2 11 2 7 4" xfId="18928"/>
    <cellStyle name="40% - Accent2 11 2 8" xfId="8311"/>
    <cellStyle name="40% - Accent2 11 2 8 2" xfId="14690"/>
    <cellStyle name="40% - Accent2 11 2 8 2 2" xfId="25804"/>
    <cellStyle name="40% - Accent2 11 2 8 3" xfId="20380"/>
    <cellStyle name="40% - Accent2 11 2 9" xfId="10268"/>
    <cellStyle name="40% - Accent2 11 2 9 2" xfId="21907"/>
    <cellStyle name="40% - Accent2 11 3" xfId="2131"/>
    <cellStyle name="40% - Accent2 11 3 2" xfId="8318"/>
    <cellStyle name="40% - Accent2 11 3 2 2" xfId="14697"/>
    <cellStyle name="40% - Accent2 11 3 2 2 2" xfId="25811"/>
    <cellStyle name="40% - Accent2 11 3 2 3" xfId="20387"/>
    <cellStyle name="40% - Accent2 11 3 3" xfId="11236"/>
    <cellStyle name="40% - Accent2 11 3 3 2" xfId="22393"/>
    <cellStyle name="40% - Accent2 11 3 4" xfId="16816"/>
    <cellStyle name="40% - Accent2 11 4" xfId="2485"/>
    <cellStyle name="40% - Accent2 11 4 2" xfId="8319"/>
    <cellStyle name="40% - Accent2 11 4 2 2" xfId="14698"/>
    <cellStyle name="40% - Accent2 11 4 2 2 2" xfId="25812"/>
    <cellStyle name="40% - Accent2 11 4 2 3" xfId="20388"/>
    <cellStyle name="40% - Accent2 11 4 3" xfId="11366"/>
    <cellStyle name="40% - Accent2 11 4 3 2" xfId="22491"/>
    <cellStyle name="40% - Accent2 11 4 4" xfId="16916"/>
    <cellStyle name="40% - Accent2 11 5" xfId="1902"/>
    <cellStyle name="40% - Accent2 11 5 2" xfId="8320"/>
    <cellStyle name="40% - Accent2 11 5 2 2" xfId="14699"/>
    <cellStyle name="40% - Accent2 11 5 2 2 2" xfId="25813"/>
    <cellStyle name="40% - Accent2 11 5 2 3" xfId="20389"/>
    <cellStyle name="40% - Accent2 11 5 3" xfId="11122"/>
    <cellStyle name="40% - Accent2 11 5 3 2" xfId="22281"/>
    <cellStyle name="40% - Accent2 11 5 4" xfId="16702"/>
    <cellStyle name="40% - Accent2 11 6" xfId="2745"/>
    <cellStyle name="40% - Accent2 11 6 2" xfId="8321"/>
    <cellStyle name="40% - Accent2 11 6 2 2" xfId="14700"/>
    <cellStyle name="40% - Accent2 11 6 2 2 2" xfId="25814"/>
    <cellStyle name="40% - Accent2 11 6 2 3" xfId="20390"/>
    <cellStyle name="40% - Accent2 11 6 3" xfId="11481"/>
    <cellStyle name="40% - Accent2 11 6 3 2" xfId="22601"/>
    <cellStyle name="40% - Accent2 11 6 4" xfId="17030"/>
    <cellStyle name="40% - Accent2 11 7" xfId="3803"/>
    <cellStyle name="40% - Accent2 11 7 2" xfId="8322"/>
    <cellStyle name="40% - Accent2 11 7 2 2" xfId="14701"/>
    <cellStyle name="40% - Accent2 11 7 2 2 2" xfId="25815"/>
    <cellStyle name="40% - Accent2 11 7 2 3" xfId="20391"/>
    <cellStyle name="40% - Accent2 11 7 3" xfId="11864"/>
    <cellStyle name="40% - Accent2 11 7 3 2" xfId="22978"/>
    <cellStyle name="40% - Accent2 11 7 4" xfId="17507"/>
    <cellStyle name="40% - Accent2 11 8" xfId="4325"/>
    <cellStyle name="40% - Accent2 11 8 2" xfId="8323"/>
    <cellStyle name="40% - Accent2 11 8 2 2" xfId="14702"/>
    <cellStyle name="40% - Accent2 11 8 2 2 2" xfId="25816"/>
    <cellStyle name="40% - Accent2 11 8 2 3" xfId="20392"/>
    <cellStyle name="40% - Accent2 11 8 3" xfId="12076"/>
    <cellStyle name="40% - Accent2 11 8 3 2" xfId="23190"/>
    <cellStyle name="40% - Accent2 11 8 4" xfId="17799"/>
    <cellStyle name="40% - Accent2 11 9" xfId="4648"/>
    <cellStyle name="40% - Accent2 11 9 2" xfId="8324"/>
    <cellStyle name="40% - Accent2 11 9 2 2" xfId="14703"/>
    <cellStyle name="40% - Accent2 11 9 2 2 2" xfId="25817"/>
    <cellStyle name="40% - Accent2 11 9 2 3" xfId="20393"/>
    <cellStyle name="40% - Accent2 11 9 3" xfId="12175"/>
    <cellStyle name="40% - Accent2 11 9 3 2" xfId="23289"/>
    <cellStyle name="40% - Accent2 11 9 4" xfId="17898"/>
    <cellStyle name="40% - Accent2 12" xfId="243"/>
    <cellStyle name="40% - Accent2 12 10" xfId="5209"/>
    <cellStyle name="40% - Accent2 12 10 2" xfId="8326"/>
    <cellStyle name="40% - Accent2 12 10 2 2" xfId="14705"/>
    <cellStyle name="40% - Accent2 12 10 2 2 2" xfId="25819"/>
    <cellStyle name="40% - Accent2 12 10 2 3" xfId="20395"/>
    <cellStyle name="40% - Accent2 12 10 3" xfId="12421"/>
    <cellStyle name="40% - Accent2 12 10 3 2" xfId="23535"/>
    <cellStyle name="40% - Accent2 12 10 4" xfId="18167"/>
    <cellStyle name="40% - Accent2 12 11" xfId="5674"/>
    <cellStyle name="40% - Accent2 12 11 2" xfId="8327"/>
    <cellStyle name="40% - Accent2 12 11 2 2" xfId="14706"/>
    <cellStyle name="40% - Accent2 12 11 2 2 2" xfId="25820"/>
    <cellStyle name="40% - Accent2 12 11 2 3" xfId="20396"/>
    <cellStyle name="40% - Accent2 12 11 3" xfId="12625"/>
    <cellStyle name="40% - Accent2 12 11 3 2" xfId="23739"/>
    <cellStyle name="40% - Accent2 12 11 4" xfId="18394"/>
    <cellStyle name="40% - Accent2 12 12" xfId="6411"/>
    <cellStyle name="40% - Accent2 12 12 2" xfId="8328"/>
    <cellStyle name="40% - Accent2 12 12 2 2" xfId="14707"/>
    <cellStyle name="40% - Accent2 12 12 2 2 2" xfId="25821"/>
    <cellStyle name="40% - Accent2 12 12 2 3" xfId="20397"/>
    <cellStyle name="40% - Accent2 12 12 3" xfId="13075"/>
    <cellStyle name="40% - Accent2 12 12 3 2" xfId="24189"/>
    <cellStyle name="40% - Accent2 12 12 4" xfId="18806"/>
    <cellStyle name="40% - Accent2 12 13" xfId="8325"/>
    <cellStyle name="40% - Accent2 12 13 2" xfId="14704"/>
    <cellStyle name="40% - Accent2 12 13 2 2" xfId="25818"/>
    <cellStyle name="40% - Accent2 12 13 3" xfId="20394"/>
    <cellStyle name="40% - Accent2 12 14" xfId="9932"/>
    <cellStyle name="40% - Accent2 12 14 2" xfId="16079"/>
    <cellStyle name="40% - Accent2 12 14 2 2" xfId="27193"/>
    <cellStyle name="40% - Accent2 12 14 3" xfId="21610"/>
    <cellStyle name="40% - Accent2 12 15" xfId="10054"/>
    <cellStyle name="40% - Accent2 12 15 2" xfId="21732"/>
    <cellStyle name="40% - Accent2 12 16" xfId="16279"/>
    <cellStyle name="40% - Accent2 12 2" xfId="1000"/>
    <cellStyle name="40% - Accent2 12 2 10" xfId="16488"/>
    <cellStyle name="40% - Accent2 12 2 2" xfId="3941"/>
    <cellStyle name="40% - Accent2 12 2 2 2" xfId="8330"/>
    <cellStyle name="40% - Accent2 12 2 2 2 2" xfId="14709"/>
    <cellStyle name="40% - Accent2 12 2 2 2 2 2" xfId="25823"/>
    <cellStyle name="40% - Accent2 12 2 2 2 3" xfId="20399"/>
    <cellStyle name="40% - Accent2 12 2 2 3" xfId="10710"/>
    <cellStyle name="40% - Accent2 12 2 2 3 2" xfId="22106"/>
    <cellStyle name="40% - Accent2 12 2 2 4" xfId="17634"/>
    <cellStyle name="40% - Accent2 12 2 3" xfId="5136"/>
    <cellStyle name="40% - Accent2 12 2 3 2" xfId="8331"/>
    <cellStyle name="40% - Accent2 12 2 3 2 2" xfId="14710"/>
    <cellStyle name="40% - Accent2 12 2 3 2 2 2" xfId="25824"/>
    <cellStyle name="40% - Accent2 12 2 3 2 3" xfId="20400"/>
    <cellStyle name="40% - Accent2 12 2 3 3" xfId="12359"/>
    <cellStyle name="40% - Accent2 12 2 3 3 2" xfId="23473"/>
    <cellStyle name="40% - Accent2 12 2 3 4" xfId="18105"/>
    <cellStyle name="40% - Accent2 12 2 4" xfId="5612"/>
    <cellStyle name="40% - Accent2 12 2 4 2" xfId="8332"/>
    <cellStyle name="40% - Accent2 12 2 4 2 2" xfId="14711"/>
    <cellStyle name="40% - Accent2 12 2 4 2 2 2" xfId="25825"/>
    <cellStyle name="40% - Accent2 12 2 4 2 3" xfId="20401"/>
    <cellStyle name="40% - Accent2 12 2 4 3" xfId="12568"/>
    <cellStyle name="40% - Accent2 12 2 4 3 2" xfId="23682"/>
    <cellStyle name="40% - Accent2 12 2 4 4" xfId="18337"/>
    <cellStyle name="40% - Accent2 12 2 5" xfId="5966"/>
    <cellStyle name="40% - Accent2 12 2 5 2" xfId="8333"/>
    <cellStyle name="40% - Accent2 12 2 5 2 2" xfId="14712"/>
    <cellStyle name="40% - Accent2 12 2 5 2 2 2" xfId="25826"/>
    <cellStyle name="40% - Accent2 12 2 5 2 3" xfId="20402"/>
    <cellStyle name="40% - Accent2 12 2 5 3" xfId="12766"/>
    <cellStyle name="40% - Accent2 12 2 5 3 2" xfId="23880"/>
    <cellStyle name="40% - Accent2 12 2 5 4" xfId="18558"/>
    <cellStyle name="40% - Accent2 12 2 6" xfId="6252"/>
    <cellStyle name="40% - Accent2 12 2 6 2" xfId="8334"/>
    <cellStyle name="40% - Accent2 12 2 6 2 2" xfId="14713"/>
    <cellStyle name="40% - Accent2 12 2 6 2 2 2" xfId="25827"/>
    <cellStyle name="40% - Accent2 12 2 6 2 3" xfId="20403"/>
    <cellStyle name="40% - Accent2 12 2 6 3" xfId="12953"/>
    <cellStyle name="40% - Accent2 12 2 6 3 2" xfId="24067"/>
    <cellStyle name="40% - Accent2 12 2 6 4" xfId="18684"/>
    <cellStyle name="40% - Accent2 12 2 7" xfId="6860"/>
    <cellStyle name="40% - Accent2 12 2 7 2" xfId="8335"/>
    <cellStyle name="40% - Accent2 12 2 7 2 2" xfId="14714"/>
    <cellStyle name="40% - Accent2 12 2 7 2 2 2" xfId="25828"/>
    <cellStyle name="40% - Accent2 12 2 7 2 3" xfId="20404"/>
    <cellStyle name="40% - Accent2 12 2 7 3" xfId="13259"/>
    <cellStyle name="40% - Accent2 12 2 7 3 2" xfId="24373"/>
    <cellStyle name="40% - Accent2 12 2 7 4" xfId="18929"/>
    <cellStyle name="40% - Accent2 12 2 8" xfId="8329"/>
    <cellStyle name="40% - Accent2 12 2 8 2" xfId="14708"/>
    <cellStyle name="40% - Accent2 12 2 8 2 2" xfId="25822"/>
    <cellStyle name="40% - Accent2 12 2 8 3" xfId="20398"/>
    <cellStyle name="40% - Accent2 12 2 9" xfId="10269"/>
    <cellStyle name="40% - Accent2 12 2 9 2" xfId="21908"/>
    <cellStyle name="40% - Accent2 12 3" xfId="2132"/>
    <cellStyle name="40% - Accent2 12 3 2" xfId="8336"/>
    <cellStyle name="40% - Accent2 12 3 2 2" xfId="14715"/>
    <cellStyle name="40% - Accent2 12 3 2 2 2" xfId="25829"/>
    <cellStyle name="40% - Accent2 12 3 2 3" xfId="20405"/>
    <cellStyle name="40% - Accent2 12 3 3" xfId="11237"/>
    <cellStyle name="40% - Accent2 12 3 3 2" xfId="22394"/>
    <cellStyle name="40% - Accent2 12 3 4" xfId="16817"/>
    <cellStyle name="40% - Accent2 12 4" xfId="2488"/>
    <cellStyle name="40% - Accent2 12 4 2" xfId="8337"/>
    <cellStyle name="40% - Accent2 12 4 2 2" xfId="14716"/>
    <cellStyle name="40% - Accent2 12 4 2 2 2" xfId="25830"/>
    <cellStyle name="40% - Accent2 12 4 2 3" xfId="20406"/>
    <cellStyle name="40% - Accent2 12 4 3" xfId="11368"/>
    <cellStyle name="40% - Accent2 12 4 3 2" xfId="22493"/>
    <cellStyle name="40% - Accent2 12 4 4" xfId="16918"/>
    <cellStyle name="40% - Accent2 12 5" xfId="1899"/>
    <cellStyle name="40% - Accent2 12 5 2" xfId="8338"/>
    <cellStyle name="40% - Accent2 12 5 2 2" xfId="14717"/>
    <cellStyle name="40% - Accent2 12 5 2 2 2" xfId="25831"/>
    <cellStyle name="40% - Accent2 12 5 2 3" xfId="20407"/>
    <cellStyle name="40% - Accent2 12 5 3" xfId="11120"/>
    <cellStyle name="40% - Accent2 12 5 3 2" xfId="22279"/>
    <cellStyle name="40% - Accent2 12 5 4" xfId="16700"/>
    <cellStyle name="40% - Accent2 12 6" xfId="2748"/>
    <cellStyle name="40% - Accent2 12 6 2" xfId="8339"/>
    <cellStyle name="40% - Accent2 12 6 2 2" xfId="14718"/>
    <cellStyle name="40% - Accent2 12 6 2 2 2" xfId="25832"/>
    <cellStyle name="40% - Accent2 12 6 2 3" xfId="20408"/>
    <cellStyle name="40% - Accent2 12 6 3" xfId="11483"/>
    <cellStyle name="40% - Accent2 12 6 3 2" xfId="22603"/>
    <cellStyle name="40% - Accent2 12 6 4" xfId="17032"/>
    <cellStyle name="40% - Accent2 12 7" xfId="3804"/>
    <cellStyle name="40% - Accent2 12 7 2" xfId="8340"/>
    <cellStyle name="40% - Accent2 12 7 2 2" xfId="14719"/>
    <cellStyle name="40% - Accent2 12 7 2 2 2" xfId="25833"/>
    <cellStyle name="40% - Accent2 12 7 2 3" xfId="20409"/>
    <cellStyle name="40% - Accent2 12 7 3" xfId="11865"/>
    <cellStyle name="40% - Accent2 12 7 3 2" xfId="22979"/>
    <cellStyle name="40% - Accent2 12 7 4" xfId="17508"/>
    <cellStyle name="40% - Accent2 12 8" xfId="4326"/>
    <cellStyle name="40% - Accent2 12 8 2" xfId="8341"/>
    <cellStyle name="40% - Accent2 12 8 2 2" xfId="14720"/>
    <cellStyle name="40% - Accent2 12 8 2 2 2" xfId="25834"/>
    <cellStyle name="40% - Accent2 12 8 2 3" xfId="20410"/>
    <cellStyle name="40% - Accent2 12 8 3" xfId="12077"/>
    <cellStyle name="40% - Accent2 12 8 3 2" xfId="23191"/>
    <cellStyle name="40% - Accent2 12 8 4" xfId="17800"/>
    <cellStyle name="40% - Accent2 12 9" xfId="4647"/>
    <cellStyle name="40% - Accent2 12 9 2" xfId="8342"/>
    <cellStyle name="40% - Accent2 12 9 2 2" xfId="14721"/>
    <cellStyle name="40% - Accent2 12 9 2 2 2" xfId="25835"/>
    <cellStyle name="40% - Accent2 12 9 2 3" xfId="20411"/>
    <cellStyle name="40% - Accent2 12 9 3" xfId="12174"/>
    <cellStyle name="40% - Accent2 12 9 3 2" xfId="23288"/>
    <cellStyle name="40% - Accent2 12 9 4" xfId="17897"/>
    <cellStyle name="40% - Accent2 13" xfId="244"/>
    <cellStyle name="40% - Accent2 13 10" xfId="5688"/>
    <cellStyle name="40% - Accent2 13 11" xfId="6408"/>
    <cellStyle name="40% - Accent2 13 12" xfId="8343"/>
    <cellStyle name="40% - Accent2 13 12 2" xfId="14722"/>
    <cellStyle name="40% - Accent2 13 12 2 2" xfId="25836"/>
    <cellStyle name="40% - Accent2 13 12 3" xfId="20412"/>
    <cellStyle name="40% - Accent2 13 13" xfId="16280"/>
    <cellStyle name="40% - Accent2 13 2" xfId="997"/>
    <cellStyle name="40% - Accent2 13 2 2" xfId="10707"/>
    <cellStyle name="40% - Accent2 13 2 3" xfId="10270"/>
    <cellStyle name="40% - Accent2 13 2 3 2" xfId="21909"/>
    <cellStyle name="40% - Accent2 13 3" xfId="2129"/>
    <cellStyle name="40% - Accent2 13 4" xfId="2500"/>
    <cellStyle name="40% - Accent2 13 5" xfId="1773"/>
    <cellStyle name="40% - Accent2 13 6" xfId="2878"/>
    <cellStyle name="40% - Accent2 13 7" xfId="4323"/>
    <cellStyle name="40% - Accent2 13 8" xfId="4658"/>
    <cellStyle name="40% - Accent2 13 9" xfId="5223"/>
    <cellStyle name="40% - Accent2 14" xfId="245"/>
    <cellStyle name="40% - Accent2 14 2" xfId="8344"/>
    <cellStyle name="40% - Accent2 14 2 2" xfId="14723"/>
    <cellStyle name="40% - Accent2 14 2 2 2" xfId="25837"/>
    <cellStyle name="40% - Accent2 14 2 3" xfId="20413"/>
    <cellStyle name="40% - Accent2 14 3" xfId="10271"/>
    <cellStyle name="40% - Accent2 14 3 2" xfId="21910"/>
    <cellStyle name="40% - Accent2 14 4" xfId="16281"/>
    <cellStyle name="40% - Accent2 15" xfId="246"/>
    <cellStyle name="40% - Accent2 15 2" xfId="8345"/>
    <cellStyle name="40% - Accent2 15 2 2" xfId="14724"/>
    <cellStyle name="40% - Accent2 15 2 2 2" xfId="25838"/>
    <cellStyle name="40% - Accent2 15 2 3" xfId="20414"/>
    <cellStyle name="40% - Accent2 15 3" xfId="10272"/>
    <cellStyle name="40% - Accent2 15 3 2" xfId="21911"/>
    <cellStyle name="40% - Accent2 15 4" xfId="16282"/>
    <cellStyle name="40% - Accent2 2" xfId="247"/>
    <cellStyle name="40% - Accent2 2 10" xfId="2747"/>
    <cellStyle name="40% - Accent2 2 11" xfId="4327"/>
    <cellStyle name="40% - Accent2 2 12" xfId="4646"/>
    <cellStyle name="40% - Accent2 2 13" xfId="5212"/>
    <cellStyle name="40% - Accent2 2 14" xfId="5677"/>
    <cellStyle name="40% - Accent2 2 15" xfId="6412"/>
    <cellStyle name="40% - Accent2 2 16" xfId="8346"/>
    <cellStyle name="40% - Accent2 2 16 2" xfId="14725"/>
    <cellStyle name="40% - Accent2 2 16 2 2" xfId="25839"/>
    <cellStyle name="40% - Accent2 2 16 3" xfId="20415"/>
    <cellStyle name="40% - Accent2 2 17" xfId="16283"/>
    <cellStyle name="40% - Accent2 2 18" xfId="29873"/>
    <cellStyle name="40% - Accent2 2 2" xfId="248"/>
    <cellStyle name="40% - Accent2 2 2 10" xfId="5211"/>
    <cellStyle name="40% - Accent2 2 2 10 2" xfId="8348"/>
    <cellStyle name="40% - Accent2 2 2 10 2 2" xfId="14727"/>
    <cellStyle name="40% - Accent2 2 2 10 2 2 2" xfId="25841"/>
    <cellStyle name="40% - Accent2 2 2 10 2 3" xfId="20417"/>
    <cellStyle name="40% - Accent2 2 2 10 3" xfId="12422"/>
    <cellStyle name="40% - Accent2 2 2 10 3 2" xfId="23536"/>
    <cellStyle name="40% - Accent2 2 2 10 4" xfId="18168"/>
    <cellStyle name="40% - Accent2 2 2 11" xfId="5676"/>
    <cellStyle name="40% - Accent2 2 2 11 2" xfId="8349"/>
    <cellStyle name="40% - Accent2 2 2 11 2 2" xfId="14728"/>
    <cellStyle name="40% - Accent2 2 2 11 2 2 2" xfId="25842"/>
    <cellStyle name="40% - Accent2 2 2 11 2 3" xfId="20418"/>
    <cellStyle name="40% - Accent2 2 2 11 3" xfId="12626"/>
    <cellStyle name="40% - Accent2 2 2 11 3 2" xfId="23740"/>
    <cellStyle name="40% - Accent2 2 2 11 4" xfId="18395"/>
    <cellStyle name="40% - Accent2 2 2 12" xfId="6413"/>
    <cellStyle name="40% - Accent2 2 2 12 2" xfId="8350"/>
    <cellStyle name="40% - Accent2 2 2 12 2 2" xfId="14729"/>
    <cellStyle name="40% - Accent2 2 2 12 2 2 2" xfId="25843"/>
    <cellStyle name="40% - Accent2 2 2 12 2 3" xfId="20419"/>
    <cellStyle name="40% - Accent2 2 2 12 3" xfId="13076"/>
    <cellStyle name="40% - Accent2 2 2 12 3 2" xfId="24190"/>
    <cellStyle name="40% - Accent2 2 2 12 4" xfId="18807"/>
    <cellStyle name="40% - Accent2 2 2 13" xfId="8347"/>
    <cellStyle name="40% - Accent2 2 2 13 2" xfId="14726"/>
    <cellStyle name="40% - Accent2 2 2 13 2 2" xfId="25840"/>
    <cellStyle name="40% - Accent2 2 2 13 3" xfId="20416"/>
    <cellStyle name="40% - Accent2 2 2 14" xfId="9933"/>
    <cellStyle name="40% - Accent2 2 2 14 2" xfId="16080"/>
    <cellStyle name="40% - Accent2 2 2 14 2 2" xfId="27194"/>
    <cellStyle name="40% - Accent2 2 2 14 3" xfId="21611"/>
    <cellStyle name="40% - Accent2 2 2 15" xfId="10055"/>
    <cellStyle name="40% - Accent2 2 2 15 2" xfId="21733"/>
    <cellStyle name="40% - Accent2 2 2 16" xfId="16284"/>
    <cellStyle name="40% - Accent2 2 2 2" xfId="1002"/>
    <cellStyle name="40% - Accent2 2 2 2 10" xfId="16489"/>
    <cellStyle name="40% - Accent2 2 2 2 2" xfId="3942"/>
    <cellStyle name="40% - Accent2 2 2 2 2 2" xfId="8352"/>
    <cellStyle name="40% - Accent2 2 2 2 2 2 2" xfId="14731"/>
    <cellStyle name="40% - Accent2 2 2 2 2 2 2 2" xfId="25845"/>
    <cellStyle name="40% - Accent2 2 2 2 2 2 3" xfId="20421"/>
    <cellStyle name="40% - Accent2 2 2 2 2 3" xfId="10711"/>
    <cellStyle name="40% - Accent2 2 2 2 2 3 2" xfId="22107"/>
    <cellStyle name="40% - Accent2 2 2 2 2 4" xfId="17635"/>
    <cellStyle name="40% - Accent2 2 2 2 3" xfId="5137"/>
    <cellStyle name="40% - Accent2 2 2 2 3 2" xfId="8353"/>
    <cellStyle name="40% - Accent2 2 2 2 3 2 2" xfId="14732"/>
    <cellStyle name="40% - Accent2 2 2 2 3 2 2 2" xfId="25846"/>
    <cellStyle name="40% - Accent2 2 2 2 3 2 3" xfId="20422"/>
    <cellStyle name="40% - Accent2 2 2 2 3 3" xfId="12360"/>
    <cellStyle name="40% - Accent2 2 2 2 3 3 2" xfId="23474"/>
    <cellStyle name="40% - Accent2 2 2 2 3 4" xfId="18106"/>
    <cellStyle name="40% - Accent2 2 2 2 4" xfId="5613"/>
    <cellStyle name="40% - Accent2 2 2 2 4 2" xfId="8354"/>
    <cellStyle name="40% - Accent2 2 2 2 4 2 2" xfId="14733"/>
    <cellStyle name="40% - Accent2 2 2 2 4 2 2 2" xfId="25847"/>
    <cellStyle name="40% - Accent2 2 2 2 4 2 3" xfId="20423"/>
    <cellStyle name="40% - Accent2 2 2 2 4 3" xfId="12569"/>
    <cellStyle name="40% - Accent2 2 2 2 4 3 2" xfId="23683"/>
    <cellStyle name="40% - Accent2 2 2 2 4 4" xfId="18338"/>
    <cellStyle name="40% - Accent2 2 2 2 5" xfId="5967"/>
    <cellStyle name="40% - Accent2 2 2 2 5 2" xfId="8355"/>
    <cellStyle name="40% - Accent2 2 2 2 5 2 2" xfId="14734"/>
    <cellStyle name="40% - Accent2 2 2 2 5 2 2 2" xfId="25848"/>
    <cellStyle name="40% - Accent2 2 2 2 5 2 3" xfId="20424"/>
    <cellStyle name="40% - Accent2 2 2 2 5 3" xfId="12767"/>
    <cellStyle name="40% - Accent2 2 2 2 5 3 2" xfId="23881"/>
    <cellStyle name="40% - Accent2 2 2 2 5 4" xfId="18559"/>
    <cellStyle name="40% - Accent2 2 2 2 6" xfId="6253"/>
    <cellStyle name="40% - Accent2 2 2 2 6 2" xfId="8356"/>
    <cellStyle name="40% - Accent2 2 2 2 6 2 2" xfId="14735"/>
    <cellStyle name="40% - Accent2 2 2 2 6 2 2 2" xfId="25849"/>
    <cellStyle name="40% - Accent2 2 2 2 6 2 3" xfId="20425"/>
    <cellStyle name="40% - Accent2 2 2 2 6 3" xfId="12954"/>
    <cellStyle name="40% - Accent2 2 2 2 6 3 2" xfId="24068"/>
    <cellStyle name="40% - Accent2 2 2 2 6 4" xfId="18685"/>
    <cellStyle name="40% - Accent2 2 2 2 7" xfId="6861"/>
    <cellStyle name="40% - Accent2 2 2 2 7 2" xfId="8357"/>
    <cellStyle name="40% - Accent2 2 2 2 7 2 2" xfId="14736"/>
    <cellStyle name="40% - Accent2 2 2 2 7 2 2 2" xfId="25850"/>
    <cellStyle name="40% - Accent2 2 2 2 7 2 3" xfId="20426"/>
    <cellStyle name="40% - Accent2 2 2 2 7 3" xfId="13260"/>
    <cellStyle name="40% - Accent2 2 2 2 7 3 2" xfId="24374"/>
    <cellStyle name="40% - Accent2 2 2 2 7 4" xfId="18930"/>
    <cellStyle name="40% - Accent2 2 2 2 8" xfId="8351"/>
    <cellStyle name="40% - Accent2 2 2 2 8 2" xfId="14730"/>
    <cellStyle name="40% - Accent2 2 2 2 8 2 2" xfId="25844"/>
    <cellStyle name="40% - Accent2 2 2 2 8 3" xfId="20420"/>
    <cellStyle name="40% - Accent2 2 2 2 9" xfId="10274"/>
    <cellStyle name="40% - Accent2 2 2 2 9 2" xfId="21913"/>
    <cellStyle name="40% - Accent2 2 2 3" xfId="2134"/>
    <cellStyle name="40% - Accent2 2 2 3 2" xfId="8358"/>
    <cellStyle name="40% - Accent2 2 2 3 2 2" xfId="14737"/>
    <cellStyle name="40% - Accent2 2 2 3 2 2 2" xfId="25851"/>
    <cellStyle name="40% - Accent2 2 2 3 2 3" xfId="20427"/>
    <cellStyle name="40% - Accent2 2 2 3 3" xfId="11238"/>
    <cellStyle name="40% - Accent2 2 2 3 3 2" xfId="22395"/>
    <cellStyle name="40% - Accent2 2 2 3 4" xfId="16818"/>
    <cellStyle name="40% - Accent2 2 2 4" xfId="2486"/>
    <cellStyle name="40% - Accent2 2 2 4 2" xfId="8359"/>
    <cellStyle name="40% - Accent2 2 2 4 2 2" xfId="14738"/>
    <cellStyle name="40% - Accent2 2 2 4 2 2 2" xfId="25852"/>
    <cellStyle name="40% - Accent2 2 2 4 2 3" xfId="20428"/>
    <cellStyle name="40% - Accent2 2 2 4 3" xfId="11367"/>
    <cellStyle name="40% - Accent2 2 2 4 3 2" xfId="22492"/>
    <cellStyle name="40% - Accent2 2 2 4 4" xfId="16917"/>
    <cellStyle name="40% - Accent2 2 2 5" xfId="1901"/>
    <cellStyle name="40% - Accent2 2 2 5 2" xfId="8360"/>
    <cellStyle name="40% - Accent2 2 2 5 2 2" xfId="14739"/>
    <cellStyle name="40% - Accent2 2 2 5 2 2 2" xfId="25853"/>
    <cellStyle name="40% - Accent2 2 2 5 2 3" xfId="20429"/>
    <cellStyle name="40% - Accent2 2 2 5 3" xfId="11121"/>
    <cellStyle name="40% - Accent2 2 2 5 3 2" xfId="22280"/>
    <cellStyle name="40% - Accent2 2 2 5 4" xfId="16701"/>
    <cellStyle name="40% - Accent2 2 2 6" xfId="2746"/>
    <cellStyle name="40% - Accent2 2 2 6 2" xfId="8361"/>
    <cellStyle name="40% - Accent2 2 2 6 2 2" xfId="14740"/>
    <cellStyle name="40% - Accent2 2 2 6 2 2 2" xfId="25854"/>
    <cellStyle name="40% - Accent2 2 2 6 2 3" xfId="20430"/>
    <cellStyle name="40% - Accent2 2 2 6 3" xfId="11482"/>
    <cellStyle name="40% - Accent2 2 2 6 3 2" xfId="22602"/>
    <cellStyle name="40% - Accent2 2 2 6 4" xfId="17031"/>
    <cellStyle name="40% - Accent2 2 2 7" xfId="3805"/>
    <cellStyle name="40% - Accent2 2 2 7 2" xfId="8362"/>
    <cellStyle name="40% - Accent2 2 2 7 2 2" xfId="14741"/>
    <cellStyle name="40% - Accent2 2 2 7 2 2 2" xfId="25855"/>
    <cellStyle name="40% - Accent2 2 2 7 2 3" xfId="20431"/>
    <cellStyle name="40% - Accent2 2 2 7 3" xfId="11866"/>
    <cellStyle name="40% - Accent2 2 2 7 3 2" xfId="22980"/>
    <cellStyle name="40% - Accent2 2 2 7 4" xfId="17509"/>
    <cellStyle name="40% - Accent2 2 2 8" xfId="4328"/>
    <cellStyle name="40% - Accent2 2 2 8 2" xfId="8363"/>
    <cellStyle name="40% - Accent2 2 2 8 2 2" xfId="14742"/>
    <cellStyle name="40% - Accent2 2 2 8 2 2 2" xfId="25856"/>
    <cellStyle name="40% - Accent2 2 2 8 2 3" xfId="20432"/>
    <cellStyle name="40% - Accent2 2 2 8 3" xfId="12078"/>
    <cellStyle name="40% - Accent2 2 2 8 3 2" xfId="23192"/>
    <cellStyle name="40% - Accent2 2 2 8 4" xfId="17801"/>
    <cellStyle name="40% - Accent2 2 2 9" xfId="4644"/>
    <cellStyle name="40% - Accent2 2 2 9 2" xfId="8364"/>
    <cellStyle name="40% - Accent2 2 2 9 2 2" xfId="14743"/>
    <cellStyle name="40% - Accent2 2 2 9 2 2 2" xfId="25857"/>
    <cellStyle name="40% - Accent2 2 2 9 2 3" xfId="20433"/>
    <cellStyle name="40% - Accent2 2 2 9 3" xfId="12172"/>
    <cellStyle name="40% - Accent2 2 2 9 3 2" xfId="23286"/>
    <cellStyle name="40% - Accent2 2 2 9 4" xfId="17895"/>
    <cellStyle name="40% - Accent2 2 3" xfId="249"/>
    <cellStyle name="40% - Accent2 2 3 2" xfId="8365"/>
    <cellStyle name="40% - Accent2 2 3 2 2" xfId="14744"/>
    <cellStyle name="40% - Accent2 2 3 2 2 2" xfId="25858"/>
    <cellStyle name="40% - Accent2 2 3 2 3" xfId="20434"/>
    <cellStyle name="40% - Accent2 2 3 3" xfId="10273"/>
    <cellStyle name="40% - Accent2 2 3 3 2" xfId="21912"/>
    <cellStyle name="40% - Accent2 2 3 4" xfId="16285"/>
    <cellStyle name="40% - Accent2 2 4" xfId="250"/>
    <cellStyle name="40% - Accent2 2 4 2" xfId="8366"/>
    <cellStyle name="40% - Accent2 2 4 2 2" xfId="14745"/>
    <cellStyle name="40% - Accent2 2 4 2 2 2" xfId="25859"/>
    <cellStyle name="40% - Accent2 2 4 2 3" xfId="20435"/>
    <cellStyle name="40% - Accent2 2 4 3" xfId="10275"/>
    <cellStyle name="40% - Accent2 2 4 3 2" xfId="21914"/>
    <cellStyle name="40% - Accent2 2 4 4" xfId="16286"/>
    <cellStyle name="40% - Accent2 2 5" xfId="251"/>
    <cellStyle name="40% - Accent2 2 5 2" xfId="8367"/>
    <cellStyle name="40% - Accent2 2 5 2 2" xfId="14746"/>
    <cellStyle name="40% - Accent2 2 5 2 2 2" xfId="25860"/>
    <cellStyle name="40% - Accent2 2 5 2 3" xfId="20436"/>
    <cellStyle name="40% - Accent2 2 5 3" xfId="10276"/>
    <cellStyle name="40% - Accent2 2 5 3 2" xfId="21915"/>
    <cellStyle name="40% - Accent2 2 5 4" xfId="16287"/>
    <cellStyle name="40% - Accent2 2 6" xfId="1001"/>
    <cellStyle name="40% - Accent2 2 7" xfId="2133"/>
    <cellStyle name="40% - Accent2 2 8" xfId="2487"/>
    <cellStyle name="40% - Accent2 2 9" xfId="1900"/>
    <cellStyle name="40% - Accent2 2_WAST 1112 040512 WG Submission" xfId="252"/>
    <cellStyle name="40% - Accent2 3" xfId="253"/>
    <cellStyle name="40% - Accent2 3 10" xfId="5210"/>
    <cellStyle name="40% - Accent2 3 11" xfId="5675"/>
    <cellStyle name="40% - Accent2 3 12" xfId="6414"/>
    <cellStyle name="40% - Accent2 3 2" xfId="254"/>
    <cellStyle name="40% - Accent2 3 2 10" xfId="5208"/>
    <cellStyle name="40% - Accent2 3 2 10 2" xfId="8369"/>
    <cellStyle name="40% - Accent2 3 2 10 2 2" xfId="14748"/>
    <cellStyle name="40% - Accent2 3 2 10 2 2 2" xfId="25862"/>
    <cellStyle name="40% - Accent2 3 2 10 2 3" xfId="20438"/>
    <cellStyle name="40% - Accent2 3 2 10 3" xfId="12420"/>
    <cellStyle name="40% - Accent2 3 2 10 3 2" xfId="23534"/>
    <cellStyle name="40% - Accent2 3 2 10 4" xfId="18166"/>
    <cellStyle name="40% - Accent2 3 2 11" xfId="5673"/>
    <cellStyle name="40% - Accent2 3 2 11 2" xfId="8370"/>
    <cellStyle name="40% - Accent2 3 2 11 2 2" xfId="14749"/>
    <cellStyle name="40% - Accent2 3 2 11 2 2 2" xfId="25863"/>
    <cellStyle name="40% - Accent2 3 2 11 2 3" xfId="20439"/>
    <cellStyle name="40% - Accent2 3 2 11 3" xfId="12624"/>
    <cellStyle name="40% - Accent2 3 2 11 3 2" xfId="23738"/>
    <cellStyle name="40% - Accent2 3 2 11 4" xfId="18393"/>
    <cellStyle name="40% - Accent2 3 2 12" xfId="6415"/>
    <cellStyle name="40% - Accent2 3 2 12 2" xfId="8371"/>
    <cellStyle name="40% - Accent2 3 2 12 2 2" xfId="14750"/>
    <cellStyle name="40% - Accent2 3 2 12 2 2 2" xfId="25864"/>
    <cellStyle name="40% - Accent2 3 2 12 2 3" xfId="20440"/>
    <cellStyle name="40% - Accent2 3 2 12 3" xfId="13077"/>
    <cellStyle name="40% - Accent2 3 2 12 3 2" xfId="24191"/>
    <cellStyle name="40% - Accent2 3 2 12 4" xfId="18808"/>
    <cellStyle name="40% - Accent2 3 2 13" xfId="8368"/>
    <cellStyle name="40% - Accent2 3 2 13 2" xfId="14747"/>
    <cellStyle name="40% - Accent2 3 2 13 2 2" xfId="25861"/>
    <cellStyle name="40% - Accent2 3 2 13 3" xfId="20437"/>
    <cellStyle name="40% - Accent2 3 2 14" xfId="9934"/>
    <cellStyle name="40% - Accent2 3 2 14 2" xfId="16081"/>
    <cellStyle name="40% - Accent2 3 2 14 2 2" xfId="27195"/>
    <cellStyle name="40% - Accent2 3 2 14 3" xfId="21612"/>
    <cellStyle name="40% - Accent2 3 2 15" xfId="10056"/>
    <cellStyle name="40% - Accent2 3 2 15 2" xfId="21734"/>
    <cellStyle name="40% - Accent2 3 2 16" xfId="16288"/>
    <cellStyle name="40% - Accent2 3 2 2" xfId="1004"/>
    <cellStyle name="40% - Accent2 3 2 2 10" xfId="16490"/>
    <cellStyle name="40% - Accent2 3 2 2 2" xfId="3943"/>
    <cellStyle name="40% - Accent2 3 2 2 2 2" xfId="8373"/>
    <cellStyle name="40% - Accent2 3 2 2 2 2 2" xfId="14752"/>
    <cellStyle name="40% - Accent2 3 2 2 2 2 2 2" xfId="25866"/>
    <cellStyle name="40% - Accent2 3 2 2 2 2 3" xfId="20442"/>
    <cellStyle name="40% - Accent2 3 2 2 2 3" xfId="10713"/>
    <cellStyle name="40% - Accent2 3 2 2 2 3 2" xfId="22108"/>
    <cellStyle name="40% - Accent2 3 2 2 2 4" xfId="17636"/>
    <cellStyle name="40% - Accent2 3 2 2 3" xfId="5138"/>
    <cellStyle name="40% - Accent2 3 2 2 3 2" xfId="8374"/>
    <cellStyle name="40% - Accent2 3 2 2 3 2 2" xfId="14753"/>
    <cellStyle name="40% - Accent2 3 2 2 3 2 2 2" xfId="25867"/>
    <cellStyle name="40% - Accent2 3 2 2 3 2 3" xfId="20443"/>
    <cellStyle name="40% - Accent2 3 2 2 3 3" xfId="12361"/>
    <cellStyle name="40% - Accent2 3 2 2 3 3 2" xfId="23475"/>
    <cellStyle name="40% - Accent2 3 2 2 3 4" xfId="18107"/>
    <cellStyle name="40% - Accent2 3 2 2 4" xfId="5614"/>
    <cellStyle name="40% - Accent2 3 2 2 4 2" xfId="8375"/>
    <cellStyle name="40% - Accent2 3 2 2 4 2 2" xfId="14754"/>
    <cellStyle name="40% - Accent2 3 2 2 4 2 2 2" xfId="25868"/>
    <cellStyle name="40% - Accent2 3 2 2 4 2 3" xfId="20444"/>
    <cellStyle name="40% - Accent2 3 2 2 4 3" xfId="12570"/>
    <cellStyle name="40% - Accent2 3 2 2 4 3 2" xfId="23684"/>
    <cellStyle name="40% - Accent2 3 2 2 4 4" xfId="18339"/>
    <cellStyle name="40% - Accent2 3 2 2 5" xfId="5968"/>
    <cellStyle name="40% - Accent2 3 2 2 5 2" xfId="8376"/>
    <cellStyle name="40% - Accent2 3 2 2 5 2 2" xfId="14755"/>
    <cellStyle name="40% - Accent2 3 2 2 5 2 2 2" xfId="25869"/>
    <cellStyle name="40% - Accent2 3 2 2 5 2 3" xfId="20445"/>
    <cellStyle name="40% - Accent2 3 2 2 5 3" xfId="12768"/>
    <cellStyle name="40% - Accent2 3 2 2 5 3 2" xfId="23882"/>
    <cellStyle name="40% - Accent2 3 2 2 5 4" xfId="18560"/>
    <cellStyle name="40% - Accent2 3 2 2 6" xfId="6254"/>
    <cellStyle name="40% - Accent2 3 2 2 6 2" xfId="8377"/>
    <cellStyle name="40% - Accent2 3 2 2 6 2 2" xfId="14756"/>
    <cellStyle name="40% - Accent2 3 2 2 6 2 2 2" xfId="25870"/>
    <cellStyle name="40% - Accent2 3 2 2 6 2 3" xfId="20446"/>
    <cellStyle name="40% - Accent2 3 2 2 6 3" xfId="12955"/>
    <cellStyle name="40% - Accent2 3 2 2 6 3 2" xfId="24069"/>
    <cellStyle name="40% - Accent2 3 2 2 6 4" xfId="18686"/>
    <cellStyle name="40% - Accent2 3 2 2 7" xfId="6862"/>
    <cellStyle name="40% - Accent2 3 2 2 7 2" xfId="8378"/>
    <cellStyle name="40% - Accent2 3 2 2 7 2 2" xfId="14757"/>
    <cellStyle name="40% - Accent2 3 2 2 7 2 2 2" xfId="25871"/>
    <cellStyle name="40% - Accent2 3 2 2 7 2 3" xfId="20447"/>
    <cellStyle name="40% - Accent2 3 2 2 7 3" xfId="13261"/>
    <cellStyle name="40% - Accent2 3 2 2 7 3 2" xfId="24375"/>
    <cellStyle name="40% - Accent2 3 2 2 7 4" xfId="18931"/>
    <cellStyle name="40% - Accent2 3 2 2 8" xfId="8372"/>
    <cellStyle name="40% - Accent2 3 2 2 8 2" xfId="14751"/>
    <cellStyle name="40% - Accent2 3 2 2 8 2 2" xfId="25865"/>
    <cellStyle name="40% - Accent2 3 2 2 8 3" xfId="20441"/>
    <cellStyle name="40% - Accent2 3 2 2 9" xfId="10278"/>
    <cellStyle name="40% - Accent2 3 2 2 9 2" xfId="21916"/>
    <cellStyle name="40% - Accent2 3 2 3" xfId="2136"/>
    <cellStyle name="40% - Accent2 3 2 3 2" xfId="8379"/>
    <cellStyle name="40% - Accent2 3 2 3 2 2" xfId="14758"/>
    <cellStyle name="40% - Accent2 3 2 3 2 2 2" xfId="25872"/>
    <cellStyle name="40% - Accent2 3 2 3 2 3" xfId="20448"/>
    <cellStyle name="40% - Accent2 3 2 3 3" xfId="11239"/>
    <cellStyle name="40% - Accent2 3 2 3 3 2" xfId="22396"/>
    <cellStyle name="40% - Accent2 3 2 3 4" xfId="16819"/>
    <cellStyle name="40% - Accent2 3 2 4" xfId="2483"/>
    <cellStyle name="40% - Accent2 3 2 4 2" xfId="8380"/>
    <cellStyle name="40% - Accent2 3 2 4 2 2" xfId="14759"/>
    <cellStyle name="40% - Accent2 3 2 4 2 2 2" xfId="25873"/>
    <cellStyle name="40% - Accent2 3 2 4 2 3" xfId="20449"/>
    <cellStyle name="40% - Accent2 3 2 4 3" xfId="11365"/>
    <cellStyle name="40% - Accent2 3 2 4 3 2" xfId="22490"/>
    <cellStyle name="40% - Accent2 3 2 4 4" xfId="16915"/>
    <cellStyle name="40% - Accent2 3 2 5" xfId="1904"/>
    <cellStyle name="40% - Accent2 3 2 5 2" xfId="8381"/>
    <cellStyle name="40% - Accent2 3 2 5 2 2" xfId="14760"/>
    <cellStyle name="40% - Accent2 3 2 5 2 2 2" xfId="25874"/>
    <cellStyle name="40% - Accent2 3 2 5 2 3" xfId="20450"/>
    <cellStyle name="40% - Accent2 3 2 5 3" xfId="11123"/>
    <cellStyle name="40% - Accent2 3 2 5 3 2" xfId="22282"/>
    <cellStyle name="40% - Accent2 3 2 5 4" xfId="16703"/>
    <cellStyle name="40% - Accent2 3 2 6" xfId="2743"/>
    <cellStyle name="40% - Accent2 3 2 6 2" xfId="8382"/>
    <cellStyle name="40% - Accent2 3 2 6 2 2" xfId="14761"/>
    <cellStyle name="40% - Accent2 3 2 6 2 2 2" xfId="25875"/>
    <cellStyle name="40% - Accent2 3 2 6 2 3" xfId="20451"/>
    <cellStyle name="40% - Accent2 3 2 6 3" xfId="11480"/>
    <cellStyle name="40% - Accent2 3 2 6 3 2" xfId="22600"/>
    <cellStyle name="40% - Accent2 3 2 6 4" xfId="17029"/>
    <cellStyle name="40% - Accent2 3 2 7" xfId="3806"/>
    <cellStyle name="40% - Accent2 3 2 7 2" xfId="8383"/>
    <cellStyle name="40% - Accent2 3 2 7 2 2" xfId="14762"/>
    <cellStyle name="40% - Accent2 3 2 7 2 2 2" xfId="25876"/>
    <cellStyle name="40% - Accent2 3 2 7 2 3" xfId="20452"/>
    <cellStyle name="40% - Accent2 3 2 7 3" xfId="11867"/>
    <cellStyle name="40% - Accent2 3 2 7 3 2" xfId="22981"/>
    <cellStyle name="40% - Accent2 3 2 7 4" xfId="17510"/>
    <cellStyle name="40% - Accent2 3 2 8" xfId="4330"/>
    <cellStyle name="40% - Accent2 3 2 8 2" xfId="8384"/>
    <cellStyle name="40% - Accent2 3 2 8 2 2" xfId="14763"/>
    <cellStyle name="40% - Accent2 3 2 8 2 2 2" xfId="25877"/>
    <cellStyle name="40% - Accent2 3 2 8 2 3" xfId="20453"/>
    <cellStyle name="40% - Accent2 3 2 8 3" xfId="12079"/>
    <cellStyle name="40% - Accent2 3 2 8 3 2" xfId="23193"/>
    <cellStyle name="40% - Accent2 3 2 8 4" xfId="17802"/>
    <cellStyle name="40% - Accent2 3 2 9" xfId="4634"/>
    <cellStyle name="40% - Accent2 3 2 9 2" xfId="8385"/>
    <cellStyle name="40% - Accent2 3 2 9 2 2" xfId="14764"/>
    <cellStyle name="40% - Accent2 3 2 9 2 2 2" xfId="25878"/>
    <cellStyle name="40% - Accent2 3 2 9 2 3" xfId="20454"/>
    <cellStyle name="40% - Accent2 3 2 9 3" xfId="12171"/>
    <cellStyle name="40% - Accent2 3 2 9 3 2" xfId="23285"/>
    <cellStyle name="40% - Accent2 3 2 9 4" xfId="17894"/>
    <cellStyle name="40% - Accent2 3 3" xfId="1003"/>
    <cellStyle name="40% - Accent2 3 3 2" xfId="10712"/>
    <cellStyle name="40% - Accent2 3 3 3" xfId="10277"/>
    <cellStyle name="40% - Accent2 3 4" xfId="2135"/>
    <cellStyle name="40% - Accent2 3 5" xfId="2484"/>
    <cellStyle name="40% - Accent2 3 6" xfId="1903"/>
    <cellStyle name="40% - Accent2 3 7" xfId="2744"/>
    <cellStyle name="40% - Accent2 3 8" xfId="4329"/>
    <cellStyle name="40% - Accent2 3 9" xfId="4631"/>
    <cellStyle name="40% - Accent2 3_WAST 1112 040512 WG Submission" xfId="255"/>
    <cellStyle name="40% - Accent2 4" xfId="256"/>
    <cellStyle name="40% - Accent2 4 10" xfId="4633"/>
    <cellStyle name="40% - Accent2 4 10 2" xfId="8386"/>
    <cellStyle name="40% - Accent2 4 10 2 2" xfId="14765"/>
    <cellStyle name="40% - Accent2 4 10 2 2 2" xfId="25879"/>
    <cellStyle name="40% - Accent2 4 10 2 3" xfId="20455"/>
    <cellStyle name="40% - Accent2 4 10 3" xfId="12170"/>
    <cellStyle name="40% - Accent2 4 10 3 2" xfId="23284"/>
    <cellStyle name="40% - Accent2 4 10 4" xfId="17893"/>
    <cellStyle name="40% - Accent2 4 11" xfId="5195"/>
    <cellStyle name="40% - Accent2 4 11 2" xfId="8387"/>
    <cellStyle name="40% - Accent2 4 11 2 2" xfId="14766"/>
    <cellStyle name="40% - Accent2 4 11 2 2 2" xfId="25880"/>
    <cellStyle name="40% - Accent2 4 11 2 3" xfId="20456"/>
    <cellStyle name="40% - Accent2 4 11 3" xfId="12416"/>
    <cellStyle name="40% - Accent2 4 11 3 2" xfId="23530"/>
    <cellStyle name="40% - Accent2 4 11 4" xfId="18162"/>
    <cellStyle name="40% - Accent2 4 12" xfId="4985"/>
    <cellStyle name="40% - Accent2 4 12 2" xfId="8388"/>
    <cellStyle name="40% - Accent2 4 12 2 2" xfId="14767"/>
    <cellStyle name="40% - Accent2 4 12 2 2 2" xfId="25881"/>
    <cellStyle name="40% - Accent2 4 12 2 3" xfId="20457"/>
    <cellStyle name="40% - Accent2 4 12 3" xfId="12274"/>
    <cellStyle name="40% - Accent2 4 12 3 2" xfId="23388"/>
    <cellStyle name="40% - Accent2 4 12 4" xfId="18014"/>
    <cellStyle name="40% - Accent2 4 13" xfId="6416"/>
    <cellStyle name="40% - Accent2 4 13 2" xfId="8389"/>
    <cellStyle name="40% - Accent2 4 13 2 2" xfId="14768"/>
    <cellStyle name="40% - Accent2 4 13 2 2 2" xfId="25882"/>
    <cellStyle name="40% - Accent2 4 13 2 3" xfId="20458"/>
    <cellStyle name="40% - Accent2 4 13 3" xfId="13078"/>
    <cellStyle name="40% - Accent2 4 13 3 2" xfId="24192"/>
    <cellStyle name="40% - Accent2 4 13 4" xfId="18809"/>
    <cellStyle name="40% - Accent2 4 14" xfId="9935"/>
    <cellStyle name="40% - Accent2 4 14 2" xfId="16082"/>
    <cellStyle name="40% - Accent2 4 14 2 2" xfId="27196"/>
    <cellStyle name="40% - Accent2 4 14 3" xfId="21613"/>
    <cellStyle name="40% - Accent2 4 15" xfId="10057"/>
    <cellStyle name="40% - Accent2 4 15 2" xfId="21735"/>
    <cellStyle name="40% - Accent2 4 2" xfId="257"/>
    <cellStyle name="40% - Accent2 4 2 10" xfId="5969"/>
    <cellStyle name="40% - Accent2 4 2 10 2" xfId="8391"/>
    <cellStyle name="40% - Accent2 4 2 10 2 2" xfId="14770"/>
    <cellStyle name="40% - Accent2 4 2 10 2 2 2" xfId="25884"/>
    <cellStyle name="40% - Accent2 4 2 10 2 3" xfId="20460"/>
    <cellStyle name="40% - Accent2 4 2 10 3" xfId="12769"/>
    <cellStyle name="40% - Accent2 4 2 10 3 2" xfId="23883"/>
    <cellStyle name="40% - Accent2 4 2 10 4" xfId="18561"/>
    <cellStyle name="40% - Accent2 4 2 11" xfId="6255"/>
    <cellStyle name="40% - Accent2 4 2 11 2" xfId="8392"/>
    <cellStyle name="40% - Accent2 4 2 11 2 2" xfId="14771"/>
    <cellStyle name="40% - Accent2 4 2 11 2 2 2" xfId="25885"/>
    <cellStyle name="40% - Accent2 4 2 11 2 3" xfId="20461"/>
    <cellStyle name="40% - Accent2 4 2 11 3" xfId="12956"/>
    <cellStyle name="40% - Accent2 4 2 11 3 2" xfId="24070"/>
    <cellStyle name="40% - Accent2 4 2 11 4" xfId="18687"/>
    <cellStyle name="40% - Accent2 4 2 12" xfId="6863"/>
    <cellStyle name="40% - Accent2 4 2 12 2" xfId="8393"/>
    <cellStyle name="40% - Accent2 4 2 12 2 2" xfId="14772"/>
    <cellStyle name="40% - Accent2 4 2 12 2 2 2" xfId="25886"/>
    <cellStyle name="40% - Accent2 4 2 12 2 3" xfId="20462"/>
    <cellStyle name="40% - Accent2 4 2 12 3" xfId="13262"/>
    <cellStyle name="40% - Accent2 4 2 12 3 2" xfId="24376"/>
    <cellStyle name="40% - Accent2 4 2 12 4" xfId="18932"/>
    <cellStyle name="40% - Accent2 4 2 13" xfId="8390"/>
    <cellStyle name="40% - Accent2 4 2 13 2" xfId="14769"/>
    <cellStyle name="40% - Accent2 4 2 13 2 2" xfId="25883"/>
    <cellStyle name="40% - Accent2 4 2 13 3" xfId="20459"/>
    <cellStyle name="40% - Accent2 4 2 14" xfId="10279"/>
    <cellStyle name="40% - Accent2 4 2 15" xfId="16289"/>
    <cellStyle name="40% - Accent2 4 2 2" xfId="1843"/>
    <cellStyle name="40% - Accent2 4 2 2 2" xfId="8394"/>
    <cellStyle name="40% - Accent2 4 2 2 2 2" xfId="11093"/>
    <cellStyle name="40% - Accent2 4 2 2 2 2 2" xfId="22253"/>
    <cellStyle name="40% - Accent2 4 2 2 2 3" xfId="20463"/>
    <cellStyle name="40% - Accent2 4 2 2 3" xfId="10280"/>
    <cellStyle name="40% - Accent2 4 2 2 3 2" xfId="21917"/>
    <cellStyle name="40% - Accent2 4 2 2 4" xfId="16671"/>
    <cellStyle name="40% - Accent2 4 2 3" xfId="2956"/>
    <cellStyle name="40% - Accent2 4 2 3 2" xfId="8395"/>
    <cellStyle name="40% - Accent2 4 2 3 2 2" xfId="14773"/>
    <cellStyle name="40% - Accent2 4 2 3 2 2 2" xfId="25887"/>
    <cellStyle name="40% - Accent2 4 2 3 2 3" xfId="20464"/>
    <cellStyle name="40% - Accent2 4 2 3 3" xfId="11537"/>
    <cellStyle name="40% - Accent2 4 2 3 3 2" xfId="22651"/>
    <cellStyle name="40% - Accent2 4 2 3 4" xfId="17105"/>
    <cellStyle name="40% - Accent2 4 2 4" xfId="3318"/>
    <cellStyle name="40% - Accent2 4 2 4 2" xfId="8396"/>
    <cellStyle name="40% - Accent2 4 2 4 2 2" xfId="14774"/>
    <cellStyle name="40% - Accent2 4 2 4 2 2 2" xfId="25888"/>
    <cellStyle name="40% - Accent2 4 2 4 2 3" xfId="20465"/>
    <cellStyle name="40% - Accent2 4 2 4 3" xfId="11635"/>
    <cellStyle name="40% - Accent2 4 2 4 3 2" xfId="22749"/>
    <cellStyle name="40% - Accent2 4 2 4 4" xfId="17230"/>
    <cellStyle name="40% - Accent2 4 2 5" xfId="3572"/>
    <cellStyle name="40% - Accent2 4 2 5 2" xfId="8397"/>
    <cellStyle name="40% - Accent2 4 2 5 2 2" xfId="14775"/>
    <cellStyle name="40% - Accent2 4 2 5 2 2 2" xfId="25889"/>
    <cellStyle name="40% - Accent2 4 2 5 2 3" xfId="20466"/>
    <cellStyle name="40% - Accent2 4 2 5 3" xfId="11731"/>
    <cellStyle name="40% - Accent2 4 2 5 3 2" xfId="22845"/>
    <cellStyle name="40% - Accent2 4 2 5 4" xfId="17349"/>
    <cellStyle name="40% - Accent2 4 2 6" xfId="3704"/>
    <cellStyle name="40% - Accent2 4 2 6 2" xfId="8398"/>
    <cellStyle name="40% - Accent2 4 2 6 2 2" xfId="14776"/>
    <cellStyle name="40% - Accent2 4 2 6 2 2 2" xfId="25890"/>
    <cellStyle name="40% - Accent2 4 2 6 2 3" xfId="20467"/>
    <cellStyle name="40% - Accent2 4 2 6 3" xfId="11776"/>
    <cellStyle name="40% - Accent2 4 2 6 3 2" xfId="22890"/>
    <cellStyle name="40% - Accent2 4 2 6 4" xfId="17417"/>
    <cellStyle name="40% - Accent2 4 2 7" xfId="3944"/>
    <cellStyle name="40% - Accent2 4 2 7 2" xfId="8399"/>
    <cellStyle name="40% - Accent2 4 2 7 2 2" xfId="14777"/>
    <cellStyle name="40% - Accent2 4 2 7 2 2 2" xfId="25891"/>
    <cellStyle name="40% - Accent2 4 2 7 2 3" xfId="20468"/>
    <cellStyle name="40% - Accent2 4 2 7 3" xfId="11945"/>
    <cellStyle name="40% - Accent2 4 2 7 3 2" xfId="23059"/>
    <cellStyle name="40% - Accent2 4 2 7 4" xfId="17637"/>
    <cellStyle name="40% - Accent2 4 2 8" xfId="5139"/>
    <cellStyle name="40% - Accent2 4 2 8 2" xfId="8400"/>
    <cellStyle name="40% - Accent2 4 2 8 2 2" xfId="14778"/>
    <cellStyle name="40% - Accent2 4 2 8 2 2 2" xfId="25892"/>
    <cellStyle name="40% - Accent2 4 2 8 2 3" xfId="20469"/>
    <cellStyle name="40% - Accent2 4 2 8 3" xfId="12362"/>
    <cellStyle name="40% - Accent2 4 2 8 3 2" xfId="23476"/>
    <cellStyle name="40% - Accent2 4 2 8 4" xfId="18108"/>
    <cellStyle name="40% - Accent2 4 2 9" xfId="5615"/>
    <cellStyle name="40% - Accent2 4 2 9 2" xfId="8401"/>
    <cellStyle name="40% - Accent2 4 2 9 2 2" xfId="14779"/>
    <cellStyle name="40% - Accent2 4 2 9 2 2 2" xfId="25893"/>
    <cellStyle name="40% - Accent2 4 2 9 2 3" xfId="20470"/>
    <cellStyle name="40% - Accent2 4 2 9 3" xfId="12571"/>
    <cellStyle name="40% - Accent2 4 2 9 3 2" xfId="23685"/>
    <cellStyle name="40% - Accent2 4 2 9 4" xfId="18340"/>
    <cellStyle name="40% - Accent2 4 3" xfId="1005"/>
    <cellStyle name="40% - Accent2 4 3 2" xfId="8402"/>
    <cellStyle name="40% - Accent2 4 3 2 2" xfId="14780"/>
    <cellStyle name="40% - Accent2 4 3 2 2 2" xfId="25894"/>
    <cellStyle name="40% - Accent2 4 3 2 3" xfId="20471"/>
    <cellStyle name="40% - Accent2 4 3 3" xfId="10714"/>
    <cellStyle name="40% - Accent2 4 3 3 2" xfId="22109"/>
    <cellStyle name="40% - Accent2 4 3 4" xfId="16491"/>
    <cellStyle name="40% - Accent2 4 4" xfId="2137"/>
    <cellStyle name="40% - Accent2 4 4 2" xfId="8403"/>
    <cellStyle name="40% - Accent2 4 4 2 2" xfId="14781"/>
    <cellStyle name="40% - Accent2 4 4 2 2 2" xfId="25895"/>
    <cellStyle name="40% - Accent2 4 4 2 3" xfId="20472"/>
    <cellStyle name="40% - Accent2 4 4 3" xfId="11240"/>
    <cellStyle name="40% - Accent2 4 4 3 2" xfId="22397"/>
    <cellStyle name="40% - Accent2 4 4 4" xfId="16820"/>
    <cellStyle name="40% - Accent2 4 5" xfId="2470"/>
    <cellStyle name="40% - Accent2 4 5 2" xfId="8404"/>
    <cellStyle name="40% - Accent2 4 5 2 2" xfId="14782"/>
    <cellStyle name="40% - Accent2 4 5 2 2 2" xfId="25896"/>
    <cellStyle name="40% - Accent2 4 5 2 3" xfId="20473"/>
    <cellStyle name="40% - Accent2 4 5 3" xfId="11359"/>
    <cellStyle name="40% - Accent2 4 5 3 2" xfId="22486"/>
    <cellStyle name="40% - Accent2 4 5 4" xfId="16911"/>
    <cellStyle name="40% - Accent2 4 6" xfId="1917"/>
    <cellStyle name="40% - Accent2 4 6 2" xfId="8405"/>
    <cellStyle name="40% - Accent2 4 6 2 2" xfId="14783"/>
    <cellStyle name="40% - Accent2 4 6 2 2 2" xfId="25897"/>
    <cellStyle name="40% - Accent2 4 6 2 3" xfId="20474"/>
    <cellStyle name="40% - Accent2 4 6 3" xfId="11127"/>
    <cellStyle name="40% - Accent2 4 6 3 2" xfId="22286"/>
    <cellStyle name="40% - Accent2 4 6 4" xfId="16707"/>
    <cellStyle name="40% - Accent2 4 7" xfId="2730"/>
    <cellStyle name="40% - Accent2 4 7 2" xfId="8406"/>
    <cellStyle name="40% - Accent2 4 7 2 2" xfId="14784"/>
    <cellStyle name="40% - Accent2 4 7 2 2 2" xfId="25898"/>
    <cellStyle name="40% - Accent2 4 7 2 3" xfId="20475"/>
    <cellStyle name="40% - Accent2 4 7 3" xfId="11476"/>
    <cellStyle name="40% - Accent2 4 7 3 2" xfId="22596"/>
    <cellStyle name="40% - Accent2 4 7 4" xfId="17025"/>
    <cellStyle name="40% - Accent2 4 8" xfId="3807"/>
    <cellStyle name="40% - Accent2 4 8 2" xfId="8407"/>
    <cellStyle name="40% - Accent2 4 8 2 2" xfId="14785"/>
    <cellStyle name="40% - Accent2 4 8 2 2 2" xfId="25899"/>
    <cellStyle name="40% - Accent2 4 8 2 3" xfId="20476"/>
    <cellStyle name="40% - Accent2 4 8 3" xfId="11868"/>
    <cellStyle name="40% - Accent2 4 8 3 2" xfId="22982"/>
    <cellStyle name="40% - Accent2 4 8 4" xfId="17511"/>
    <cellStyle name="40% - Accent2 4 9" xfId="4331"/>
    <cellStyle name="40% - Accent2 4 9 2" xfId="8408"/>
    <cellStyle name="40% - Accent2 4 9 2 2" xfId="14786"/>
    <cellStyle name="40% - Accent2 4 9 2 2 2" xfId="25900"/>
    <cellStyle name="40% - Accent2 4 9 2 3" xfId="20477"/>
    <cellStyle name="40% - Accent2 4 9 3" xfId="12080"/>
    <cellStyle name="40% - Accent2 4 9 3 2" xfId="23194"/>
    <cellStyle name="40% - Accent2 4 9 4" xfId="17803"/>
    <cellStyle name="40% - Accent2 4_WAST 1112 040512 WG Submission" xfId="258"/>
    <cellStyle name="40% - Accent2 5" xfId="259"/>
    <cellStyle name="40% - Accent2 5 10" xfId="4632"/>
    <cellStyle name="40% - Accent2 5 10 2" xfId="8409"/>
    <cellStyle name="40% - Accent2 5 10 2 2" xfId="14787"/>
    <cellStyle name="40% - Accent2 5 10 2 2 2" xfId="25901"/>
    <cellStyle name="40% - Accent2 5 10 2 3" xfId="20478"/>
    <cellStyle name="40% - Accent2 5 10 3" xfId="12169"/>
    <cellStyle name="40% - Accent2 5 10 3 2" xfId="23283"/>
    <cellStyle name="40% - Accent2 5 10 4" xfId="17892"/>
    <cellStyle name="40% - Accent2 5 11" xfId="5198"/>
    <cellStyle name="40% - Accent2 5 11 2" xfId="8410"/>
    <cellStyle name="40% - Accent2 5 11 2 2" xfId="14788"/>
    <cellStyle name="40% - Accent2 5 11 2 2 2" xfId="25902"/>
    <cellStyle name="40% - Accent2 5 11 2 3" xfId="20479"/>
    <cellStyle name="40% - Accent2 5 11 3" xfId="12419"/>
    <cellStyle name="40% - Accent2 5 11 3 2" xfId="23533"/>
    <cellStyle name="40% - Accent2 5 11 4" xfId="18165"/>
    <cellStyle name="40% - Accent2 5 12" xfId="4988"/>
    <cellStyle name="40% - Accent2 5 12 2" xfId="8411"/>
    <cellStyle name="40% - Accent2 5 12 2 2" xfId="14789"/>
    <cellStyle name="40% - Accent2 5 12 2 2 2" xfId="25903"/>
    <cellStyle name="40% - Accent2 5 12 2 3" xfId="20480"/>
    <cellStyle name="40% - Accent2 5 12 3" xfId="12277"/>
    <cellStyle name="40% - Accent2 5 12 3 2" xfId="23391"/>
    <cellStyle name="40% - Accent2 5 12 4" xfId="18017"/>
    <cellStyle name="40% - Accent2 5 13" xfId="6417"/>
    <cellStyle name="40% - Accent2 5 13 2" xfId="8412"/>
    <cellStyle name="40% - Accent2 5 13 2 2" xfId="14790"/>
    <cellStyle name="40% - Accent2 5 13 2 2 2" xfId="25904"/>
    <cellStyle name="40% - Accent2 5 13 2 3" xfId="20481"/>
    <cellStyle name="40% - Accent2 5 13 3" xfId="13079"/>
    <cellStyle name="40% - Accent2 5 13 3 2" xfId="24193"/>
    <cellStyle name="40% - Accent2 5 13 4" xfId="18810"/>
    <cellStyle name="40% - Accent2 5 14" xfId="9936"/>
    <cellStyle name="40% - Accent2 5 14 2" xfId="16083"/>
    <cellStyle name="40% - Accent2 5 14 2 2" xfId="27197"/>
    <cellStyle name="40% - Accent2 5 14 3" xfId="21614"/>
    <cellStyle name="40% - Accent2 5 15" xfId="10058"/>
    <cellStyle name="40% - Accent2 5 15 2" xfId="21736"/>
    <cellStyle name="40% - Accent2 5 2" xfId="260"/>
    <cellStyle name="40% - Accent2 5 2 10" xfId="5970"/>
    <cellStyle name="40% - Accent2 5 2 10 2" xfId="8414"/>
    <cellStyle name="40% - Accent2 5 2 10 2 2" xfId="14792"/>
    <cellStyle name="40% - Accent2 5 2 10 2 2 2" xfId="25906"/>
    <cellStyle name="40% - Accent2 5 2 10 2 3" xfId="20483"/>
    <cellStyle name="40% - Accent2 5 2 10 3" xfId="12770"/>
    <cellStyle name="40% - Accent2 5 2 10 3 2" xfId="23884"/>
    <cellStyle name="40% - Accent2 5 2 10 4" xfId="18562"/>
    <cellStyle name="40% - Accent2 5 2 11" xfId="6256"/>
    <cellStyle name="40% - Accent2 5 2 11 2" xfId="8415"/>
    <cellStyle name="40% - Accent2 5 2 11 2 2" xfId="14793"/>
    <cellStyle name="40% - Accent2 5 2 11 2 2 2" xfId="25907"/>
    <cellStyle name="40% - Accent2 5 2 11 2 3" xfId="20484"/>
    <cellStyle name="40% - Accent2 5 2 11 3" xfId="12957"/>
    <cellStyle name="40% - Accent2 5 2 11 3 2" xfId="24071"/>
    <cellStyle name="40% - Accent2 5 2 11 4" xfId="18688"/>
    <cellStyle name="40% - Accent2 5 2 12" xfId="6864"/>
    <cellStyle name="40% - Accent2 5 2 12 2" xfId="8416"/>
    <cellStyle name="40% - Accent2 5 2 12 2 2" xfId="14794"/>
    <cellStyle name="40% - Accent2 5 2 12 2 2 2" xfId="25908"/>
    <cellStyle name="40% - Accent2 5 2 12 2 3" xfId="20485"/>
    <cellStyle name="40% - Accent2 5 2 12 3" xfId="13263"/>
    <cellStyle name="40% - Accent2 5 2 12 3 2" xfId="24377"/>
    <cellStyle name="40% - Accent2 5 2 12 4" xfId="18933"/>
    <cellStyle name="40% - Accent2 5 2 13" xfId="8413"/>
    <cellStyle name="40% - Accent2 5 2 13 2" xfId="14791"/>
    <cellStyle name="40% - Accent2 5 2 13 2 2" xfId="25905"/>
    <cellStyle name="40% - Accent2 5 2 13 3" xfId="20482"/>
    <cellStyle name="40% - Accent2 5 2 14" xfId="10281"/>
    <cellStyle name="40% - Accent2 5 2 15" xfId="16290"/>
    <cellStyle name="40% - Accent2 5 2 2" xfId="1844"/>
    <cellStyle name="40% - Accent2 5 2 2 2" xfId="8417"/>
    <cellStyle name="40% - Accent2 5 2 2 2 2" xfId="11094"/>
    <cellStyle name="40% - Accent2 5 2 2 2 2 2" xfId="22254"/>
    <cellStyle name="40% - Accent2 5 2 2 2 3" xfId="20486"/>
    <cellStyle name="40% - Accent2 5 2 2 3" xfId="10282"/>
    <cellStyle name="40% - Accent2 5 2 2 3 2" xfId="21918"/>
    <cellStyle name="40% - Accent2 5 2 2 4" xfId="16672"/>
    <cellStyle name="40% - Accent2 5 2 3" xfId="2957"/>
    <cellStyle name="40% - Accent2 5 2 3 2" xfId="8418"/>
    <cellStyle name="40% - Accent2 5 2 3 2 2" xfId="14795"/>
    <cellStyle name="40% - Accent2 5 2 3 2 2 2" xfId="25909"/>
    <cellStyle name="40% - Accent2 5 2 3 2 3" xfId="20487"/>
    <cellStyle name="40% - Accent2 5 2 3 3" xfId="11538"/>
    <cellStyle name="40% - Accent2 5 2 3 3 2" xfId="22652"/>
    <cellStyle name="40% - Accent2 5 2 3 4" xfId="17106"/>
    <cellStyle name="40% - Accent2 5 2 4" xfId="3319"/>
    <cellStyle name="40% - Accent2 5 2 4 2" xfId="8419"/>
    <cellStyle name="40% - Accent2 5 2 4 2 2" xfId="14796"/>
    <cellStyle name="40% - Accent2 5 2 4 2 2 2" xfId="25910"/>
    <cellStyle name="40% - Accent2 5 2 4 2 3" xfId="20488"/>
    <cellStyle name="40% - Accent2 5 2 4 3" xfId="11636"/>
    <cellStyle name="40% - Accent2 5 2 4 3 2" xfId="22750"/>
    <cellStyle name="40% - Accent2 5 2 4 4" xfId="17231"/>
    <cellStyle name="40% - Accent2 5 2 5" xfId="3573"/>
    <cellStyle name="40% - Accent2 5 2 5 2" xfId="8420"/>
    <cellStyle name="40% - Accent2 5 2 5 2 2" xfId="14797"/>
    <cellStyle name="40% - Accent2 5 2 5 2 2 2" xfId="25911"/>
    <cellStyle name="40% - Accent2 5 2 5 2 3" xfId="20489"/>
    <cellStyle name="40% - Accent2 5 2 5 3" xfId="11732"/>
    <cellStyle name="40% - Accent2 5 2 5 3 2" xfId="22846"/>
    <cellStyle name="40% - Accent2 5 2 5 4" xfId="17350"/>
    <cellStyle name="40% - Accent2 5 2 6" xfId="3705"/>
    <cellStyle name="40% - Accent2 5 2 6 2" xfId="8421"/>
    <cellStyle name="40% - Accent2 5 2 6 2 2" xfId="14798"/>
    <cellStyle name="40% - Accent2 5 2 6 2 2 2" xfId="25912"/>
    <cellStyle name="40% - Accent2 5 2 6 2 3" xfId="20490"/>
    <cellStyle name="40% - Accent2 5 2 6 3" xfId="11777"/>
    <cellStyle name="40% - Accent2 5 2 6 3 2" xfId="22891"/>
    <cellStyle name="40% - Accent2 5 2 6 4" xfId="17418"/>
    <cellStyle name="40% - Accent2 5 2 7" xfId="3945"/>
    <cellStyle name="40% - Accent2 5 2 7 2" xfId="8422"/>
    <cellStyle name="40% - Accent2 5 2 7 2 2" xfId="14799"/>
    <cellStyle name="40% - Accent2 5 2 7 2 2 2" xfId="25913"/>
    <cellStyle name="40% - Accent2 5 2 7 2 3" xfId="20491"/>
    <cellStyle name="40% - Accent2 5 2 7 3" xfId="11946"/>
    <cellStyle name="40% - Accent2 5 2 7 3 2" xfId="23060"/>
    <cellStyle name="40% - Accent2 5 2 7 4" xfId="17638"/>
    <cellStyle name="40% - Accent2 5 2 8" xfId="5140"/>
    <cellStyle name="40% - Accent2 5 2 8 2" xfId="8423"/>
    <cellStyle name="40% - Accent2 5 2 8 2 2" xfId="14800"/>
    <cellStyle name="40% - Accent2 5 2 8 2 2 2" xfId="25914"/>
    <cellStyle name="40% - Accent2 5 2 8 2 3" xfId="20492"/>
    <cellStyle name="40% - Accent2 5 2 8 3" xfId="12363"/>
    <cellStyle name="40% - Accent2 5 2 8 3 2" xfId="23477"/>
    <cellStyle name="40% - Accent2 5 2 8 4" xfId="18109"/>
    <cellStyle name="40% - Accent2 5 2 9" xfId="5616"/>
    <cellStyle name="40% - Accent2 5 2 9 2" xfId="8424"/>
    <cellStyle name="40% - Accent2 5 2 9 2 2" xfId="14801"/>
    <cellStyle name="40% - Accent2 5 2 9 2 2 2" xfId="25915"/>
    <cellStyle name="40% - Accent2 5 2 9 2 3" xfId="20493"/>
    <cellStyle name="40% - Accent2 5 2 9 3" xfId="12572"/>
    <cellStyle name="40% - Accent2 5 2 9 3 2" xfId="23686"/>
    <cellStyle name="40% - Accent2 5 2 9 4" xfId="18341"/>
    <cellStyle name="40% - Accent2 5 3" xfId="1006"/>
    <cellStyle name="40% - Accent2 5 3 2" xfId="8425"/>
    <cellStyle name="40% - Accent2 5 3 2 2" xfId="14802"/>
    <cellStyle name="40% - Accent2 5 3 2 2 2" xfId="25916"/>
    <cellStyle name="40% - Accent2 5 3 2 3" xfId="20494"/>
    <cellStyle name="40% - Accent2 5 3 3" xfId="10715"/>
    <cellStyle name="40% - Accent2 5 3 3 2" xfId="22110"/>
    <cellStyle name="40% - Accent2 5 3 4" xfId="16492"/>
    <cellStyle name="40% - Accent2 5 4" xfId="2138"/>
    <cellStyle name="40% - Accent2 5 4 2" xfId="8426"/>
    <cellStyle name="40% - Accent2 5 4 2 2" xfId="14803"/>
    <cellStyle name="40% - Accent2 5 4 2 2 2" xfId="25917"/>
    <cellStyle name="40% - Accent2 5 4 2 3" xfId="20495"/>
    <cellStyle name="40% - Accent2 5 4 3" xfId="11241"/>
    <cellStyle name="40% - Accent2 5 4 3 2" xfId="22398"/>
    <cellStyle name="40% - Accent2 5 4 4" xfId="16821"/>
    <cellStyle name="40% - Accent2 5 5" xfId="2473"/>
    <cellStyle name="40% - Accent2 5 5 2" xfId="8427"/>
    <cellStyle name="40% - Accent2 5 5 2 2" xfId="14804"/>
    <cellStyle name="40% - Accent2 5 5 2 2 2" xfId="25918"/>
    <cellStyle name="40% - Accent2 5 5 2 3" xfId="20496"/>
    <cellStyle name="40% - Accent2 5 5 3" xfId="11362"/>
    <cellStyle name="40% - Accent2 5 5 3 2" xfId="22489"/>
    <cellStyle name="40% - Accent2 5 5 4" xfId="16914"/>
    <cellStyle name="40% - Accent2 5 6" xfId="1914"/>
    <cellStyle name="40% - Accent2 5 6 2" xfId="8428"/>
    <cellStyle name="40% - Accent2 5 6 2 2" xfId="14805"/>
    <cellStyle name="40% - Accent2 5 6 2 2 2" xfId="25919"/>
    <cellStyle name="40% - Accent2 5 6 2 3" xfId="20497"/>
    <cellStyle name="40% - Accent2 5 6 3" xfId="11124"/>
    <cellStyle name="40% - Accent2 5 6 3 2" xfId="22283"/>
    <cellStyle name="40% - Accent2 5 6 4" xfId="16704"/>
    <cellStyle name="40% - Accent2 5 7" xfId="2733"/>
    <cellStyle name="40% - Accent2 5 7 2" xfId="8429"/>
    <cellStyle name="40% - Accent2 5 7 2 2" xfId="14806"/>
    <cellStyle name="40% - Accent2 5 7 2 2 2" xfId="25920"/>
    <cellStyle name="40% - Accent2 5 7 2 3" xfId="20498"/>
    <cellStyle name="40% - Accent2 5 7 3" xfId="11479"/>
    <cellStyle name="40% - Accent2 5 7 3 2" xfId="22599"/>
    <cellStyle name="40% - Accent2 5 7 4" xfId="17028"/>
    <cellStyle name="40% - Accent2 5 8" xfId="3808"/>
    <cellStyle name="40% - Accent2 5 8 2" xfId="8430"/>
    <cellStyle name="40% - Accent2 5 8 2 2" xfId="14807"/>
    <cellStyle name="40% - Accent2 5 8 2 2 2" xfId="25921"/>
    <cellStyle name="40% - Accent2 5 8 2 3" xfId="20499"/>
    <cellStyle name="40% - Accent2 5 8 3" xfId="11869"/>
    <cellStyle name="40% - Accent2 5 8 3 2" xfId="22983"/>
    <cellStyle name="40% - Accent2 5 8 4" xfId="17512"/>
    <cellStyle name="40% - Accent2 5 9" xfId="4332"/>
    <cellStyle name="40% - Accent2 5 9 2" xfId="8431"/>
    <cellStyle name="40% - Accent2 5 9 2 2" xfId="14808"/>
    <cellStyle name="40% - Accent2 5 9 2 2 2" xfId="25922"/>
    <cellStyle name="40% - Accent2 5 9 2 3" xfId="20500"/>
    <cellStyle name="40% - Accent2 5 9 3" xfId="12081"/>
    <cellStyle name="40% - Accent2 5 9 3 2" xfId="23195"/>
    <cellStyle name="40% - Accent2 5 9 4" xfId="17804"/>
    <cellStyle name="40% - Accent2 5_WAST 1112 040512 WG Submission" xfId="261"/>
    <cellStyle name="40% - Accent2 6" xfId="262"/>
    <cellStyle name="40% - Accent2 6 10" xfId="4630"/>
    <cellStyle name="40% - Accent2 6 10 2" xfId="8432"/>
    <cellStyle name="40% - Accent2 6 10 2 2" xfId="14809"/>
    <cellStyle name="40% - Accent2 6 10 2 2 2" xfId="25923"/>
    <cellStyle name="40% - Accent2 6 10 2 3" xfId="20501"/>
    <cellStyle name="40% - Accent2 6 10 3" xfId="12168"/>
    <cellStyle name="40% - Accent2 6 10 3 2" xfId="23282"/>
    <cellStyle name="40% - Accent2 6 10 4" xfId="17891"/>
    <cellStyle name="40% - Accent2 6 11" xfId="5197"/>
    <cellStyle name="40% - Accent2 6 11 2" xfId="8433"/>
    <cellStyle name="40% - Accent2 6 11 2 2" xfId="14810"/>
    <cellStyle name="40% - Accent2 6 11 2 2 2" xfId="25924"/>
    <cellStyle name="40% - Accent2 6 11 2 3" xfId="20502"/>
    <cellStyle name="40% - Accent2 6 11 3" xfId="12418"/>
    <cellStyle name="40% - Accent2 6 11 3 2" xfId="23532"/>
    <cellStyle name="40% - Accent2 6 11 4" xfId="18164"/>
    <cellStyle name="40% - Accent2 6 12" xfId="4987"/>
    <cellStyle name="40% - Accent2 6 12 2" xfId="8434"/>
    <cellStyle name="40% - Accent2 6 12 2 2" xfId="14811"/>
    <cellStyle name="40% - Accent2 6 12 2 2 2" xfId="25925"/>
    <cellStyle name="40% - Accent2 6 12 2 3" xfId="20503"/>
    <cellStyle name="40% - Accent2 6 12 3" xfId="12276"/>
    <cellStyle name="40% - Accent2 6 12 3 2" xfId="23390"/>
    <cellStyle name="40% - Accent2 6 12 4" xfId="18016"/>
    <cellStyle name="40% - Accent2 6 13" xfId="6418"/>
    <cellStyle name="40% - Accent2 6 13 2" xfId="8435"/>
    <cellStyle name="40% - Accent2 6 13 2 2" xfId="14812"/>
    <cellStyle name="40% - Accent2 6 13 2 2 2" xfId="25926"/>
    <cellStyle name="40% - Accent2 6 13 2 3" xfId="20504"/>
    <cellStyle name="40% - Accent2 6 13 3" xfId="13080"/>
    <cellStyle name="40% - Accent2 6 13 3 2" xfId="24194"/>
    <cellStyle name="40% - Accent2 6 13 4" xfId="18811"/>
    <cellStyle name="40% - Accent2 6 14" xfId="9937"/>
    <cellStyle name="40% - Accent2 6 14 2" xfId="16084"/>
    <cellStyle name="40% - Accent2 6 14 2 2" xfId="27198"/>
    <cellStyle name="40% - Accent2 6 14 3" xfId="21615"/>
    <cellStyle name="40% - Accent2 6 15" xfId="10059"/>
    <cellStyle name="40% - Accent2 6 15 2" xfId="21737"/>
    <cellStyle name="40% - Accent2 6 2" xfId="263"/>
    <cellStyle name="40% - Accent2 6 2 10" xfId="5971"/>
    <cellStyle name="40% - Accent2 6 2 10 2" xfId="8437"/>
    <cellStyle name="40% - Accent2 6 2 10 2 2" xfId="14814"/>
    <cellStyle name="40% - Accent2 6 2 10 2 2 2" xfId="25928"/>
    <cellStyle name="40% - Accent2 6 2 10 2 3" xfId="20506"/>
    <cellStyle name="40% - Accent2 6 2 10 3" xfId="12771"/>
    <cellStyle name="40% - Accent2 6 2 10 3 2" xfId="23885"/>
    <cellStyle name="40% - Accent2 6 2 10 4" xfId="18563"/>
    <cellStyle name="40% - Accent2 6 2 11" xfId="6257"/>
    <cellStyle name="40% - Accent2 6 2 11 2" xfId="8438"/>
    <cellStyle name="40% - Accent2 6 2 11 2 2" xfId="14815"/>
    <cellStyle name="40% - Accent2 6 2 11 2 2 2" xfId="25929"/>
    <cellStyle name="40% - Accent2 6 2 11 2 3" xfId="20507"/>
    <cellStyle name="40% - Accent2 6 2 11 3" xfId="12958"/>
    <cellStyle name="40% - Accent2 6 2 11 3 2" xfId="24072"/>
    <cellStyle name="40% - Accent2 6 2 11 4" xfId="18689"/>
    <cellStyle name="40% - Accent2 6 2 12" xfId="6865"/>
    <cellStyle name="40% - Accent2 6 2 12 2" xfId="8439"/>
    <cellStyle name="40% - Accent2 6 2 12 2 2" xfId="14816"/>
    <cellStyle name="40% - Accent2 6 2 12 2 2 2" xfId="25930"/>
    <cellStyle name="40% - Accent2 6 2 12 2 3" xfId="20508"/>
    <cellStyle name="40% - Accent2 6 2 12 3" xfId="13264"/>
    <cellStyle name="40% - Accent2 6 2 12 3 2" xfId="24378"/>
    <cellStyle name="40% - Accent2 6 2 12 4" xfId="18934"/>
    <cellStyle name="40% - Accent2 6 2 13" xfId="8436"/>
    <cellStyle name="40% - Accent2 6 2 13 2" xfId="14813"/>
    <cellStyle name="40% - Accent2 6 2 13 2 2" xfId="25927"/>
    <cellStyle name="40% - Accent2 6 2 13 3" xfId="20505"/>
    <cellStyle name="40% - Accent2 6 2 14" xfId="10283"/>
    <cellStyle name="40% - Accent2 6 2 15" xfId="16291"/>
    <cellStyle name="40% - Accent2 6 2 2" xfId="1845"/>
    <cellStyle name="40% - Accent2 6 2 2 2" xfId="8440"/>
    <cellStyle name="40% - Accent2 6 2 2 2 2" xfId="11095"/>
    <cellStyle name="40% - Accent2 6 2 2 2 2 2" xfId="22255"/>
    <cellStyle name="40% - Accent2 6 2 2 2 3" xfId="20509"/>
    <cellStyle name="40% - Accent2 6 2 2 3" xfId="10284"/>
    <cellStyle name="40% - Accent2 6 2 2 3 2" xfId="21919"/>
    <cellStyle name="40% - Accent2 6 2 2 4" xfId="16673"/>
    <cellStyle name="40% - Accent2 6 2 3" xfId="2958"/>
    <cellStyle name="40% - Accent2 6 2 3 2" xfId="8441"/>
    <cellStyle name="40% - Accent2 6 2 3 2 2" xfId="14817"/>
    <cellStyle name="40% - Accent2 6 2 3 2 2 2" xfId="25931"/>
    <cellStyle name="40% - Accent2 6 2 3 2 3" xfId="20510"/>
    <cellStyle name="40% - Accent2 6 2 3 3" xfId="11539"/>
    <cellStyle name="40% - Accent2 6 2 3 3 2" xfId="22653"/>
    <cellStyle name="40% - Accent2 6 2 3 4" xfId="17107"/>
    <cellStyle name="40% - Accent2 6 2 4" xfId="3320"/>
    <cellStyle name="40% - Accent2 6 2 4 2" xfId="8442"/>
    <cellStyle name="40% - Accent2 6 2 4 2 2" xfId="14818"/>
    <cellStyle name="40% - Accent2 6 2 4 2 2 2" xfId="25932"/>
    <cellStyle name="40% - Accent2 6 2 4 2 3" xfId="20511"/>
    <cellStyle name="40% - Accent2 6 2 4 3" xfId="11637"/>
    <cellStyle name="40% - Accent2 6 2 4 3 2" xfId="22751"/>
    <cellStyle name="40% - Accent2 6 2 4 4" xfId="17232"/>
    <cellStyle name="40% - Accent2 6 2 5" xfId="3574"/>
    <cellStyle name="40% - Accent2 6 2 5 2" xfId="8443"/>
    <cellStyle name="40% - Accent2 6 2 5 2 2" xfId="14819"/>
    <cellStyle name="40% - Accent2 6 2 5 2 2 2" xfId="25933"/>
    <cellStyle name="40% - Accent2 6 2 5 2 3" xfId="20512"/>
    <cellStyle name="40% - Accent2 6 2 5 3" xfId="11733"/>
    <cellStyle name="40% - Accent2 6 2 5 3 2" xfId="22847"/>
    <cellStyle name="40% - Accent2 6 2 5 4" xfId="17351"/>
    <cellStyle name="40% - Accent2 6 2 6" xfId="3706"/>
    <cellStyle name="40% - Accent2 6 2 6 2" xfId="8444"/>
    <cellStyle name="40% - Accent2 6 2 6 2 2" xfId="14820"/>
    <cellStyle name="40% - Accent2 6 2 6 2 2 2" xfId="25934"/>
    <cellStyle name="40% - Accent2 6 2 6 2 3" xfId="20513"/>
    <cellStyle name="40% - Accent2 6 2 6 3" xfId="11778"/>
    <cellStyle name="40% - Accent2 6 2 6 3 2" xfId="22892"/>
    <cellStyle name="40% - Accent2 6 2 6 4" xfId="17419"/>
    <cellStyle name="40% - Accent2 6 2 7" xfId="3946"/>
    <cellStyle name="40% - Accent2 6 2 7 2" xfId="8445"/>
    <cellStyle name="40% - Accent2 6 2 7 2 2" xfId="14821"/>
    <cellStyle name="40% - Accent2 6 2 7 2 2 2" xfId="25935"/>
    <cellStyle name="40% - Accent2 6 2 7 2 3" xfId="20514"/>
    <cellStyle name="40% - Accent2 6 2 7 3" xfId="11947"/>
    <cellStyle name="40% - Accent2 6 2 7 3 2" xfId="23061"/>
    <cellStyle name="40% - Accent2 6 2 7 4" xfId="17639"/>
    <cellStyle name="40% - Accent2 6 2 8" xfId="5141"/>
    <cellStyle name="40% - Accent2 6 2 8 2" xfId="8446"/>
    <cellStyle name="40% - Accent2 6 2 8 2 2" xfId="14822"/>
    <cellStyle name="40% - Accent2 6 2 8 2 2 2" xfId="25936"/>
    <cellStyle name="40% - Accent2 6 2 8 2 3" xfId="20515"/>
    <cellStyle name="40% - Accent2 6 2 8 3" xfId="12364"/>
    <cellStyle name="40% - Accent2 6 2 8 3 2" xfId="23478"/>
    <cellStyle name="40% - Accent2 6 2 8 4" xfId="18110"/>
    <cellStyle name="40% - Accent2 6 2 9" xfId="5617"/>
    <cellStyle name="40% - Accent2 6 2 9 2" xfId="8447"/>
    <cellStyle name="40% - Accent2 6 2 9 2 2" xfId="14823"/>
    <cellStyle name="40% - Accent2 6 2 9 2 2 2" xfId="25937"/>
    <cellStyle name="40% - Accent2 6 2 9 2 3" xfId="20516"/>
    <cellStyle name="40% - Accent2 6 2 9 3" xfId="12573"/>
    <cellStyle name="40% - Accent2 6 2 9 3 2" xfId="23687"/>
    <cellStyle name="40% - Accent2 6 2 9 4" xfId="18342"/>
    <cellStyle name="40% - Accent2 6 3" xfId="1007"/>
    <cellStyle name="40% - Accent2 6 3 2" xfId="8448"/>
    <cellStyle name="40% - Accent2 6 3 2 2" xfId="14824"/>
    <cellStyle name="40% - Accent2 6 3 2 2 2" xfId="25938"/>
    <cellStyle name="40% - Accent2 6 3 2 3" xfId="20517"/>
    <cellStyle name="40% - Accent2 6 3 3" xfId="10716"/>
    <cellStyle name="40% - Accent2 6 3 3 2" xfId="22111"/>
    <cellStyle name="40% - Accent2 6 3 4" xfId="16493"/>
    <cellStyle name="40% - Accent2 6 4" xfId="2139"/>
    <cellStyle name="40% - Accent2 6 4 2" xfId="8449"/>
    <cellStyle name="40% - Accent2 6 4 2 2" xfId="14825"/>
    <cellStyle name="40% - Accent2 6 4 2 2 2" xfId="25939"/>
    <cellStyle name="40% - Accent2 6 4 2 3" xfId="20518"/>
    <cellStyle name="40% - Accent2 6 4 3" xfId="11242"/>
    <cellStyle name="40% - Accent2 6 4 3 2" xfId="22399"/>
    <cellStyle name="40% - Accent2 6 4 4" xfId="16822"/>
    <cellStyle name="40% - Accent2 6 5" xfId="2472"/>
    <cellStyle name="40% - Accent2 6 5 2" xfId="8450"/>
    <cellStyle name="40% - Accent2 6 5 2 2" xfId="14826"/>
    <cellStyle name="40% - Accent2 6 5 2 2 2" xfId="25940"/>
    <cellStyle name="40% - Accent2 6 5 2 3" xfId="20519"/>
    <cellStyle name="40% - Accent2 6 5 3" xfId="11361"/>
    <cellStyle name="40% - Accent2 6 5 3 2" xfId="22488"/>
    <cellStyle name="40% - Accent2 6 5 4" xfId="16913"/>
    <cellStyle name="40% - Accent2 6 6" xfId="1915"/>
    <cellStyle name="40% - Accent2 6 6 2" xfId="8451"/>
    <cellStyle name="40% - Accent2 6 6 2 2" xfId="14827"/>
    <cellStyle name="40% - Accent2 6 6 2 2 2" xfId="25941"/>
    <cellStyle name="40% - Accent2 6 6 2 3" xfId="20520"/>
    <cellStyle name="40% - Accent2 6 6 3" xfId="11125"/>
    <cellStyle name="40% - Accent2 6 6 3 2" xfId="22284"/>
    <cellStyle name="40% - Accent2 6 6 4" xfId="16705"/>
    <cellStyle name="40% - Accent2 6 7" xfId="2732"/>
    <cellStyle name="40% - Accent2 6 7 2" xfId="8452"/>
    <cellStyle name="40% - Accent2 6 7 2 2" xfId="14828"/>
    <cellStyle name="40% - Accent2 6 7 2 2 2" xfId="25942"/>
    <cellStyle name="40% - Accent2 6 7 2 3" xfId="20521"/>
    <cellStyle name="40% - Accent2 6 7 3" xfId="11478"/>
    <cellStyle name="40% - Accent2 6 7 3 2" xfId="22598"/>
    <cellStyle name="40% - Accent2 6 7 4" xfId="17027"/>
    <cellStyle name="40% - Accent2 6 8" xfId="3809"/>
    <cellStyle name="40% - Accent2 6 8 2" xfId="8453"/>
    <cellStyle name="40% - Accent2 6 8 2 2" xfId="14829"/>
    <cellStyle name="40% - Accent2 6 8 2 2 2" xfId="25943"/>
    <cellStyle name="40% - Accent2 6 8 2 3" xfId="20522"/>
    <cellStyle name="40% - Accent2 6 8 3" xfId="11870"/>
    <cellStyle name="40% - Accent2 6 8 3 2" xfId="22984"/>
    <cellStyle name="40% - Accent2 6 8 4" xfId="17513"/>
    <cellStyle name="40% - Accent2 6 9" xfId="4333"/>
    <cellStyle name="40% - Accent2 6 9 2" xfId="8454"/>
    <cellStyle name="40% - Accent2 6 9 2 2" xfId="14830"/>
    <cellStyle name="40% - Accent2 6 9 2 2 2" xfId="25944"/>
    <cellStyle name="40% - Accent2 6 9 2 3" xfId="20523"/>
    <cellStyle name="40% - Accent2 6 9 3" xfId="12082"/>
    <cellStyle name="40% - Accent2 6 9 3 2" xfId="23196"/>
    <cellStyle name="40% - Accent2 6 9 4" xfId="17805"/>
    <cellStyle name="40% - Accent2 6_WAST 1112 040512 WG Submission" xfId="264"/>
    <cellStyle name="40% - Accent2 7" xfId="265"/>
    <cellStyle name="40% - Accent2 7 10" xfId="4617"/>
    <cellStyle name="40% - Accent2 7 10 2" xfId="8456"/>
    <cellStyle name="40% - Accent2 7 10 2 2" xfId="14832"/>
    <cellStyle name="40% - Accent2 7 10 2 2 2" xfId="25946"/>
    <cellStyle name="40% - Accent2 7 10 2 3" xfId="20525"/>
    <cellStyle name="40% - Accent2 7 10 3" xfId="12165"/>
    <cellStyle name="40% - Accent2 7 10 3 2" xfId="23279"/>
    <cellStyle name="40% - Accent2 7 10 4" xfId="17888"/>
    <cellStyle name="40% - Accent2 7 11" xfId="5196"/>
    <cellStyle name="40% - Accent2 7 11 2" xfId="8457"/>
    <cellStyle name="40% - Accent2 7 11 2 2" xfId="14833"/>
    <cellStyle name="40% - Accent2 7 11 2 2 2" xfId="25947"/>
    <cellStyle name="40% - Accent2 7 11 2 3" xfId="20526"/>
    <cellStyle name="40% - Accent2 7 11 3" xfId="12417"/>
    <cellStyle name="40% - Accent2 7 11 3 2" xfId="23531"/>
    <cellStyle name="40% - Accent2 7 11 4" xfId="18163"/>
    <cellStyle name="40% - Accent2 7 12" xfId="4986"/>
    <cellStyle name="40% - Accent2 7 12 2" xfId="8458"/>
    <cellStyle name="40% - Accent2 7 12 2 2" xfId="14834"/>
    <cellStyle name="40% - Accent2 7 12 2 2 2" xfId="25948"/>
    <cellStyle name="40% - Accent2 7 12 2 3" xfId="20527"/>
    <cellStyle name="40% - Accent2 7 12 3" xfId="12275"/>
    <cellStyle name="40% - Accent2 7 12 3 2" xfId="23389"/>
    <cellStyle name="40% - Accent2 7 12 4" xfId="18015"/>
    <cellStyle name="40% - Accent2 7 13" xfId="6419"/>
    <cellStyle name="40% - Accent2 7 13 2" xfId="8459"/>
    <cellStyle name="40% - Accent2 7 13 2 2" xfId="14835"/>
    <cellStyle name="40% - Accent2 7 13 2 2 2" xfId="25949"/>
    <cellStyle name="40% - Accent2 7 13 2 3" xfId="20528"/>
    <cellStyle name="40% - Accent2 7 13 3" xfId="13081"/>
    <cellStyle name="40% - Accent2 7 13 3 2" xfId="24195"/>
    <cellStyle name="40% - Accent2 7 13 4" xfId="18812"/>
    <cellStyle name="40% - Accent2 7 14" xfId="8455"/>
    <cellStyle name="40% - Accent2 7 14 2" xfId="14831"/>
    <cellStyle name="40% - Accent2 7 14 2 2" xfId="25945"/>
    <cellStyle name="40% - Accent2 7 14 3" xfId="20524"/>
    <cellStyle name="40% - Accent2 7 15" xfId="9938"/>
    <cellStyle name="40% - Accent2 7 15 2" xfId="16085"/>
    <cellStyle name="40% - Accent2 7 15 2 2" xfId="27199"/>
    <cellStyle name="40% - Accent2 7 15 3" xfId="21616"/>
    <cellStyle name="40% - Accent2 7 16" xfId="10060"/>
    <cellStyle name="40% - Accent2 7 16 2" xfId="21738"/>
    <cellStyle name="40% - Accent2 7 17" xfId="16292"/>
    <cellStyle name="40% - Accent2 7 2" xfId="266"/>
    <cellStyle name="40% - Accent2 7 2 10" xfId="5972"/>
    <cellStyle name="40% - Accent2 7 2 10 2" xfId="8461"/>
    <cellStyle name="40% - Accent2 7 2 10 2 2" xfId="14837"/>
    <cellStyle name="40% - Accent2 7 2 10 2 2 2" xfId="25951"/>
    <cellStyle name="40% - Accent2 7 2 10 2 3" xfId="20530"/>
    <cellStyle name="40% - Accent2 7 2 10 3" xfId="12772"/>
    <cellStyle name="40% - Accent2 7 2 10 3 2" xfId="23886"/>
    <cellStyle name="40% - Accent2 7 2 10 4" xfId="18564"/>
    <cellStyle name="40% - Accent2 7 2 11" xfId="6258"/>
    <cellStyle name="40% - Accent2 7 2 11 2" xfId="8462"/>
    <cellStyle name="40% - Accent2 7 2 11 2 2" xfId="14838"/>
    <cellStyle name="40% - Accent2 7 2 11 2 2 2" xfId="25952"/>
    <cellStyle name="40% - Accent2 7 2 11 2 3" xfId="20531"/>
    <cellStyle name="40% - Accent2 7 2 11 3" xfId="12959"/>
    <cellStyle name="40% - Accent2 7 2 11 3 2" xfId="24073"/>
    <cellStyle name="40% - Accent2 7 2 11 4" xfId="18690"/>
    <cellStyle name="40% - Accent2 7 2 12" xfId="6866"/>
    <cellStyle name="40% - Accent2 7 2 12 2" xfId="8463"/>
    <cellStyle name="40% - Accent2 7 2 12 2 2" xfId="14839"/>
    <cellStyle name="40% - Accent2 7 2 12 2 2 2" xfId="25953"/>
    <cellStyle name="40% - Accent2 7 2 12 2 3" xfId="20532"/>
    <cellStyle name="40% - Accent2 7 2 12 3" xfId="13265"/>
    <cellStyle name="40% - Accent2 7 2 12 3 2" xfId="24379"/>
    <cellStyle name="40% - Accent2 7 2 12 4" xfId="18935"/>
    <cellStyle name="40% - Accent2 7 2 13" xfId="8460"/>
    <cellStyle name="40% - Accent2 7 2 13 2" xfId="14836"/>
    <cellStyle name="40% - Accent2 7 2 13 2 2" xfId="25950"/>
    <cellStyle name="40% - Accent2 7 2 13 3" xfId="20529"/>
    <cellStyle name="40% - Accent2 7 2 14" xfId="10285"/>
    <cellStyle name="40% - Accent2 7 2 14 2" xfId="21920"/>
    <cellStyle name="40% - Accent2 7 2 15" xfId="16293"/>
    <cellStyle name="40% - Accent2 7 2 2" xfId="1846"/>
    <cellStyle name="40% - Accent2 7 2 2 2" xfId="8464"/>
    <cellStyle name="40% - Accent2 7 2 2 2 2" xfId="14840"/>
    <cellStyle name="40% - Accent2 7 2 2 2 2 2" xfId="25954"/>
    <cellStyle name="40% - Accent2 7 2 2 2 3" xfId="20533"/>
    <cellStyle name="40% - Accent2 7 2 2 3" xfId="11096"/>
    <cellStyle name="40% - Accent2 7 2 2 3 2" xfId="22256"/>
    <cellStyle name="40% - Accent2 7 2 2 4" xfId="16674"/>
    <cellStyle name="40% - Accent2 7 2 3" xfId="2959"/>
    <cellStyle name="40% - Accent2 7 2 3 2" xfId="8465"/>
    <cellStyle name="40% - Accent2 7 2 3 2 2" xfId="14841"/>
    <cellStyle name="40% - Accent2 7 2 3 2 2 2" xfId="25955"/>
    <cellStyle name="40% - Accent2 7 2 3 2 3" xfId="20534"/>
    <cellStyle name="40% - Accent2 7 2 3 3" xfId="11540"/>
    <cellStyle name="40% - Accent2 7 2 3 3 2" xfId="22654"/>
    <cellStyle name="40% - Accent2 7 2 3 4" xfId="17108"/>
    <cellStyle name="40% - Accent2 7 2 4" xfId="3321"/>
    <cellStyle name="40% - Accent2 7 2 4 2" xfId="8466"/>
    <cellStyle name="40% - Accent2 7 2 4 2 2" xfId="14842"/>
    <cellStyle name="40% - Accent2 7 2 4 2 2 2" xfId="25956"/>
    <cellStyle name="40% - Accent2 7 2 4 2 3" xfId="20535"/>
    <cellStyle name="40% - Accent2 7 2 4 3" xfId="11638"/>
    <cellStyle name="40% - Accent2 7 2 4 3 2" xfId="22752"/>
    <cellStyle name="40% - Accent2 7 2 4 4" xfId="17233"/>
    <cellStyle name="40% - Accent2 7 2 5" xfId="3575"/>
    <cellStyle name="40% - Accent2 7 2 5 2" xfId="8467"/>
    <cellStyle name="40% - Accent2 7 2 5 2 2" xfId="14843"/>
    <cellStyle name="40% - Accent2 7 2 5 2 2 2" xfId="25957"/>
    <cellStyle name="40% - Accent2 7 2 5 2 3" xfId="20536"/>
    <cellStyle name="40% - Accent2 7 2 5 3" xfId="11734"/>
    <cellStyle name="40% - Accent2 7 2 5 3 2" xfId="22848"/>
    <cellStyle name="40% - Accent2 7 2 5 4" xfId="17352"/>
    <cellStyle name="40% - Accent2 7 2 6" xfId="3707"/>
    <cellStyle name="40% - Accent2 7 2 6 2" xfId="8468"/>
    <cellStyle name="40% - Accent2 7 2 6 2 2" xfId="14844"/>
    <cellStyle name="40% - Accent2 7 2 6 2 2 2" xfId="25958"/>
    <cellStyle name="40% - Accent2 7 2 6 2 3" xfId="20537"/>
    <cellStyle name="40% - Accent2 7 2 6 3" xfId="11779"/>
    <cellStyle name="40% - Accent2 7 2 6 3 2" xfId="22893"/>
    <cellStyle name="40% - Accent2 7 2 6 4" xfId="17420"/>
    <cellStyle name="40% - Accent2 7 2 7" xfId="3947"/>
    <cellStyle name="40% - Accent2 7 2 7 2" xfId="8469"/>
    <cellStyle name="40% - Accent2 7 2 7 2 2" xfId="14845"/>
    <cellStyle name="40% - Accent2 7 2 7 2 2 2" xfId="25959"/>
    <cellStyle name="40% - Accent2 7 2 7 2 3" xfId="20538"/>
    <cellStyle name="40% - Accent2 7 2 7 3" xfId="11948"/>
    <cellStyle name="40% - Accent2 7 2 7 3 2" xfId="23062"/>
    <cellStyle name="40% - Accent2 7 2 7 4" xfId="17640"/>
    <cellStyle name="40% - Accent2 7 2 8" xfId="5142"/>
    <cellStyle name="40% - Accent2 7 2 8 2" xfId="8470"/>
    <cellStyle name="40% - Accent2 7 2 8 2 2" xfId="14846"/>
    <cellStyle name="40% - Accent2 7 2 8 2 2 2" xfId="25960"/>
    <cellStyle name="40% - Accent2 7 2 8 2 3" xfId="20539"/>
    <cellStyle name="40% - Accent2 7 2 8 3" xfId="12365"/>
    <cellStyle name="40% - Accent2 7 2 8 3 2" xfId="23479"/>
    <cellStyle name="40% - Accent2 7 2 8 4" xfId="18111"/>
    <cellStyle name="40% - Accent2 7 2 9" xfId="5618"/>
    <cellStyle name="40% - Accent2 7 2 9 2" xfId="8471"/>
    <cellStyle name="40% - Accent2 7 2 9 2 2" xfId="14847"/>
    <cellStyle name="40% - Accent2 7 2 9 2 2 2" xfId="25961"/>
    <cellStyle name="40% - Accent2 7 2 9 2 3" xfId="20540"/>
    <cellStyle name="40% - Accent2 7 2 9 3" xfId="12574"/>
    <cellStyle name="40% - Accent2 7 2 9 3 2" xfId="23688"/>
    <cellStyle name="40% - Accent2 7 2 9 4" xfId="18343"/>
    <cellStyle name="40% - Accent2 7 3" xfId="1008"/>
    <cellStyle name="40% - Accent2 7 3 2" xfId="8472"/>
    <cellStyle name="40% - Accent2 7 3 2 2" xfId="14848"/>
    <cellStyle name="40% - Accent2 7 3 2 2 2" xfId="25962"/>
    <cellStyle name="40% - Accent2 7 3 2 3" xfId="20541"/>
    <cellStyle name="40% - Accent2 7 3 3" xfId="10717"/>
    <cellStyle name="40% - Accent2 7 3 3 2" xfId="22112"/>
    <cellStyle name="40% - Accent2 7 3 4" xfId="16494"/>
    <cellStyle name="40% - Accent2 7 4" xfId="2140"/>
    <cellStyle name="40% - Accent2 7 4 2" xfId="8473"/>
    <cellStyle name="40% - Accent2 7 4 2 2" xfId="14849"/>
    <cellStyle name="40% - Accent2 7 4 2 2 2" xfId="25963"/>
    <cellStyle name="40% - Accent2 7 4 2 3" xfId="20542"/>
    <cellStyle name="40% - Accent2 7 4 3" xfId="11243"/>
    <cellStyle name="40% - Accent2 7 4 3 2" xfId="22400"/>
    <cellStyle name="40% - Accent2 7 4 4" xfId="16823"/>
    <cellStyle name="40% - Accent2 7 5" xfId="2471"/>
    <cellStyle name="40% - Accent2 7 5 2" xfId="8474"/>
    <cellStyle name="40% - Accent2 7 5 2 2" xfId="14850"/>
    <cellStyle name="40% - Accent2 7 5 2 2 2" xfId="25964"/>
    <cellStyle name="40% - Accent2 7 5 2 3" xfId="20543"/>
    <cellStyle name="40% - Accent2 7 5 3" xfId="11360"/>
    <cellStyle name="40% - Accent2 7 5 3 2" xfId="22487"/>
    <cellStyle name="40% - Accent2 7 5 4" xfId="16912"/>
    <cellStyle name="40% - Accent2 7 6" xfId="1916"/>
    <cellStyle name="40% - Accent2 7 6 2" xfId="8475"/>
    <cellStyle name="40% - Accent2 7 6 2 2" xfId="14851"/>
    <cellStyle name="40% - Accent2 7 6 2 2 2" xfId="25965"/>
    <cellStyle name="40% - Accent2 7 6 2 3" xfId="20544"/>
    <cellStyle name="40% - Accent2 7 6 3" xfId="11126"/>
    <cellStyle name="40% - Accent2 7 6 3 2" xfId="22285"/>
    <cellStyle name="40% - Accent2 7 6 4" xfId="16706"/>
    <cellStyle name="40% - Accent2 7 7" xfId="2731"/>
    <cellStyle name="40% - Accent2 7 7 2" xfId="8476"/>
    <cellStyle name="40% - Accent2 7 7 2 2" xfId="14852"/>
    <cellStyle name="40% - Accent2 7 7 2 2 2" xfId="25966"/>
    <cellStyle name="40% - Accent2 7 7 2 3" xfId="20545"/>
    <cellStyle name="40% - Accent2 7 7 3" xfId="11477"/>
    <cellStyle name="40% - Accent2 7 7 3 2" xfId="22597"/>
    <cellStyle name="40% - Accent2 7 7 4" xfId="17026"/>
    <cellStyle name="40% - Accent2 7 8" xfId="3810"/>
    <cellStyle name="40% - Accent2 7 8 2" xfId="8477"/>
    <cellStyle name="40% - Accent2 7 8 2 2" xfId="14853"/>
    <cellStyle name="40% - Accent2 7 8 2 2 2" xfId="25967"/>
    <cellStyle name="40% - Accent2 7 8 2 3" xfId="20546"/>
    <cellStyle name="40% - Accent2 7 8 3" xfId="11871"/>
    <cellStyle name="40% - Accent2 7 8 3 2" xfId="22985"/>
    <cellStyle name="40% - Accent2 7 8 4" xfId="17514"/>
    <cellStyle name="40% - Accent2 7 9" xfId="4334"/>
    <cellStyle name="40% - Accent2 7 9 2" xfId="8478"/>
    <cellStyle name="40% - Accent2 7 9 2 2" xfId="14854"/>
    <cellStyle name="40% - Accent2 7 9 2 2 2" xfId="25968"/>
    <cellStyle name="40% - Accent2 7 9 2 3" xfId="20547"/>
    <cellStyle name="40% - Accent2 7 9 3" xfId="12083"/>
    <cellStyle name="40% - Accent2 7 9 3 2" xfId="23197"/>
    <cellStyle name="40% - Accent2 7 9 4" xfId="17806"/>
    <cellStyle name="40% - Accent2 7_WAST 1112 040512 WG Submission" xfId="267"/>
    <cellStyle name="40% - Accent2 8" xfId="268"/>
    <cellStyle name="40% - Accent2 8 10" xfId="5194"/>
    <cellStyle name="40% - Accent2 8 10 2" xfId="8480"/>
    <cellStyle name="40% - Accent2 8 10 2 2" xfId="14856"/>
    <cellStyle name="40% - Accent2 8 10 2 2 2" xfId="25970"/>
    <cellStyle name="40% - Accent2 8 10 2 3" xfId="20549"/>
    <cellStyle name="40% - Accent2 8 10 3" xfId="12415"/>
    <cellStyle name="40% - Accent2 8 10 3 2" xfId="23529"/>
    <cellStyle name="40% - Accent2 8 10 4" xfId="18161"/>
    <cellStyle name="40% - Accent2 8 11" xfId="4984"/>
    <cellStyle name="40% - Accent2 8 11 2" xfId="8481"/>
    <cellStyle name="40% - Accent2 8 11 2 2" xfId="14857"/>
    <cellStyle name="40% - Accent2 8 11 2 2 2" xfId="25971"/>
    <cellStyle name="40% - Accent2 8 11 2 3" xfId="20550"/>
    <cellStyle name="40% - Accent2 8 11 3" xfId="12273"/>
    <cellStyle name="40% - Accent2 8 11 3 2" xfId="23387"/>
    <cellStyle name="40% - Accent2 8 11 4" xfId="18013"/>
    <cellStyle name="40% - Accent2 8 12" xfId="6420"/>
    <cellStyle name="40% - Accent2 8 12 2" xfId="8482"/>
    <cellStyle name="40% - Accent2 8 12 2 2" xfId="14858"/>
    <cellStyle name="40% - Accent2 8 12 2 2 2" xfId="25972"/>
    <cellStyle name="40% - Accent2 8 12 2 3" xfId="20551"/>
    <cellStyle name="40% - Accent2 8 12 3" xfId="13082"/>
    <cellStyle name="40% - Accent2 8 12 3 2" xfId="24196"/>
    <cellStyle name="40% - Accent2 8 12 4" xfId="18813"/>
    <cellStyle name="40% - Accent2 8 13" xfId="8479"/>
    <cellStyle name="40% - Accent2 8 13 2" xfId="14855"/>
    <cellStyle name="40% - Accent2 8 13 2 2" xfId="25969"/>
    <cellStyle name="40% - Accent2 8 13 3" xfId="20548"/>
    <cellStyle name="40% - Accent2 8 14" xfId="9939"/>
    <cellStyle name="40% - Accent2 8 14 2" xfId="16086"/>
    <cellStyle name="40% - Accent2 8 14 2 2" xfId="27200"/>
    <cellStyle name="40% - Accent2 8 14 3" xfId="21617"/>
    <cellStyle name="40% - Accent2 8 15" xfId="10061"/>
    <cellStyle name="40% - Accent2 8 15 2" xfId="21739"/>
    <cellStyle name="40% - Accent2 8 16" xfId="16294"/>
    <cellStyle name="40% - Accent2 8 2" xfId="1009"/>
    <cellStyle name="40% - Accent2 8 2 10" xfId="16495"/>
    <cellStyle name="40% - Accent2 8 2 2" xfId="3948"/>
    <cellStyle name="40% - Accent2 8 2 2 2" xfId="8484"/>
    <cellStyle name="40% - Accent2 8 2 2 2 2" xfId="14860"/>
    <cellStyle name="40% - Accent2 8 2 2 2 2 2" xfId="25974"/>
    <cellStyle name="40% - Accent2 8 2 2 2 3" xfId="20553"/>
    <cellStyle name="40% - Accent2 8 2 2 3" xfId="10718"/>
    <cellStyle name="40% - Accent2 8 2 2 3 2" xfId="22113"/>
    <cellStyle name="40% - Accent2 8 2 2 4" xfId="17641"/>
    <cellStyle name="40% - Accent2 8 2 3" xfId="5143"/>
    <cellStyle name="40% - Accent2 8 2 3 2" xfId="8485"/>
    <cellStyle name="40% - Accent2 8 2 3 2 2" xfId="14861"/>
    <cellStyle name="40% - Accent2 8 2 3 2 2 2" xfId="25975"/>
    <cellStyle name="40% - Accent2 8 2 3 2 3" xfId="20554"/>
    <cellStyle name="40% - Accent2 8 2 3 3" xfId="12366"/>
    <cellStyle name="40% - Accent2 8 2 3 3 2" xfId="23480"/>
    <cellStyle name="40% - Accent2 8 2 3 4" xfId="18112"/>
    <cellStyle name="40% - Accent2 8 2 4" xfId="5619"/>
    <cellStyle name="40% - Accent2 8 2 4 2" xfId="8486"/>
    <cellStyle name="40% - Accent2 8 2 4 2 2" xfId="14862"/>
    <cellStyle name="40% - Accent2 8 2 4 2 2 2" xfId="25976"/>
    <cellStyle name="40% - Accent2 8 2 4 2 3" xfId="20555"/>
    <cellStyle name="40% - Accent2 8 2 4 3" xfId="12575"/>
    <cellStyle name="40% - Accent2 8 2 4 3 2" xfId="23689"/>
    <cellStyle name="40% - Accent2 8 2 4 4" xfId="18344"/>
    <cellStyle name="40% - Accent2 8 2 5" xfId="5973"/>
    <cellStyle name="40% - Accent2 8 2 5 2" xfId="8487"/>
    <cellStyle name="40% - Accent2 8 2 5 2 2" xfId="14863"/>
    <cellStyle name="40% - Accent2 8 2 5 2 2 2" xfId="25977"/>
    <cellStyle name="40% - Accent2 8 2 5 2 3" xfId="20556"/>
    <cellStyle name="40% - Accent2 8 2 5 3" xfId="12773"/>
    <cellStyle name="40% - Accent2 8 2 5 3 2" xfId="23887"/>
    <cellStyle name="40% - Accent2 8 2 5 4" xfId="18565"/>
    <cellStyle name="40% - Accent2 8 2 6" xfId="6259"/>
    <cellStyle name="40% - Accent2 8 2 6 2" xfId="8488"/>
    <cellStyle name="40% - Accent2 8 2 6 2 2" xfId="14864"/>
    <cellStyle name="40% - Accent2 8 2 6 2 2 2" xfId="25978"/>
    <cellStyle name="40% - Accent2 8 2 6 2 3" xfId="20557"/>
    <cellStyle name="40% - Accent2 8 2 6 3" xfId="12960"/>
    <cellStyle name="40% - Accent2 8 2 6 3 2" xfId="24074"/>
    <cellStyle name="40% - Accent2 8 2 6 4" xfId="18691"/>
    <cellStyle name="40% - Accent2 8 2 7" xfId="6867"/>
    <cellStyle name="40% - Accent2 8 2 7 2" xfId="8489"/>
    <cellStyle name="40% - Accent2 8 2 7 2 2" xfId="14865"/>
    <cellStyle name="40% - Accent2 8 2 7 2 2 2" xfId="25979"/>
    <cellStyle name="40% - Accent2 8 2 7 2 3" xfId="20558"/>
    <cellStyle name="40% - Accent2 8 2 7 3" xfId="13266"/>
    <cellStyle name="40% - Accent2 8 2 7 3 2" xfId="24380"/>
    <cellStyle name="40% - Accent2 8 2 7 4" xfId="18936"/>
    <cellStyle name="40% - Accent2 8 2 8" xfId="8483"/>
    <cellStyle name="40% - Accent2 8 2 8 2" xfId="14859"/>
    <cellStyle name="40% - Accent2 8 2 8 2 2" xfId="25973"/>
    <cellStyle name="40% - Accent2 8 2 8 3" xfId="20552"/>
    <cellStyle name="40% - Accent2 8 2 9" xfId="10286"/>
    <cellStyle name="40% - Accent2 8 2 9 2" xfId="21921"/>
    <cellStyle name="40% - Accent2 8 3" xfId="2141"/>
    <cellStyle name="40% - Accent2 8 3 2" xfId="8490"/>
    <cellStyle name="40% - Accent2 8 3 2 2" xfId="14866"/>
    <cellStyle name="40% - Accent2 8 3 2 2 2" xfId="25980"/>
    <cellStyle name="40% - Accent2 8 3 2 3" xfId="20559"/>
    <cellStyle name="40% - Accent2 8 3 3" xfId="11244"/>
    <cellStyle name="40% - Accent2 8 3 3 2" xfId="22401"/>
    <cellStyle name="40% - Accent2 8 3 4" xfId="16824"/>
    <cellStyle name="40% - Accent2 8 4" xfId="2469"/>
    <cellStyle name="40% - Accent2 8 4 2" xfId="8491"/>
    <cellStyle name="40% - Accent2 8 4 2 2" xfId="14867"/>
    <cellStyle name="40% - Accent2 8 4 2 2 2" xfId="25981"/>
    <cellStyle name="40% - Accent2 8 4 2 3" xfId="20560"/>
    <cellStyle name="40% - Accent2 8 4 3" xfId="11358"/>
    <cellStyle name="40% - Accent2 8 4 3 2" xfId="22485"/>
    <cellStyle name="40% - Accent2 8 4 4" xfId="16910"/>
    <cellStyle name="40% - Accent2 8 5" xfId="1918"/>
    <cellStyle name="40% - Accent2 8 5 2" xfId="8492"/>
    <cellStyle name="40% - Accent2 8 5 2 2" xfId="14868"/>
    <cellStyle name="40% - Accent2 8 5 2 2 2" xfId="25982"/>
    <cellStyle name="40% - Accent2 8 5 2 3" xfId="20561"/>
    <cellStyle name="40% - Accent2 8 5 3" xfId="11128"/>
    <cellStyle name="40% - Accent2 8 5 3 2" xfId="22287"/>
    <cellStyle name="40% - Accent2 8 5 4" xfId="16708"/>
    <cellStyle name="40% - Accent2 8 6" xfId="2729"/>
    <cellStyle name="40% - Accent2 8 6 2" xfId="8493"/>
    <cellStyle name="40% - Accent2 8 6 2 2" xfId="14869"/>
    <cellStyle name="40% - Accent2 8 6 2 2 2" xfId="25983"/>
    <cellStyle name="40% - Accent2 8 6 2 3" xfId="20562"/>
    <cellStyle name="40% - Accent2 8 6 3" xfId="11475"/>
    <cellStyle name="40% - Accent2 8 6 3 2" xfId="22595"/>
    <cellStyle name="40% - Accent2 8 6 4" xfId="17024"/>
    <cellStyle name="40% - Accent2 8 7" xfId="3811"/>
    <cellStyle name="40% - Accent2 8 7 2" xfId="8494"/>
    <cellStyle name="40% - Accent2 8 7 2 2" xfId="14870"/>
    <cellStyle name="40% - Accent2 8 7 2 2 2" xfId="25984"/>
    <cellStyle name="40% - Accent2 8 7 2 3" xfId="20563"/>
    <cellStyle name="40% - Accent2 8 7 3" xfId="11872"/>
    <cellStyle name="40% - Accent2 8 7 3 2" xfId="22986"/>
    <cellStyle name="40% - Accent2 8 7 4" xfId="17515"/>
    <cellStyle name="40% - Accent2 8 8" xfId="4335"/>
    <cellStyle name="40% - Accent2 8 8 2" xfId="8495"/>
    <cellStyle name="40% - Accent2 8 8 2 2" xfId="14871"/>
    <cellStyle name="40% - Accent2 8 8 2 2 2" xfId="25985"/>
    <cellStyle name="40% - Accent2 8 8 2 3" xfId="20564"/>
    <cellStyle name="40% - Accent2 8 8 3" xfId="12084"/>
    <cellStyle name="40% - Accent2 8 8 3 2" xfId="23198"/>
    <cellStyle name="40% - Accent2 8 8 4" xfId="17807"/>
    <cellStyle name="40% - Accent2 8 9" xfId="4620"/>
    <cellStyle name="40% - Accent2 8 9 2" xfId="8496"/>
    <cellStyle name="40% - Accent2 8 9 2 2" xfId="14872"/>
    <cellStyle name="40% - Accent2 8 9 2 2 2" xfId="25986"/>
    <cellStyle name="40% - Accent2 8 9 2 3" xfId="20565"/>
    <cellStyle name="40% - Accent2 8 9 3" xfId="12167"/>
    <cellStyle name="40% - Accent2 8 9 3 2" xfId="23281"/>
    <cellStyle name="40% - Accent2 8 9 4" xfId="17890"/>
    <cellStyle name="40% - Accent2 9" xfId="269"/>
    <cellStyle name="40% - Accent2 9 10" xfId="4047"/>
    <cellStyle name="40% - Accent2 9 10 2" xfId="8498"/>
    <cellStyle name="40% - Accent2 9 10 2 2" xfId="14874"/>
    <cellStyle name="40% - Accent2 9 10 2 2 2" xfId="25988"/>
    <cellStyle name="40% - Accent2 9 10 2 3" xfId="20567"/>
    <cellStyle name="40% - Accent2 9 10 3" xfId="11978"/>
    <cellStyle name="40% - Accent2 9 10 3 2" xfId="23092"/>
    <cellStyle name="40% - Accent2 9 10 4" xfId="17701"/>
    <cellStyle name="40% - Accent2 9 11" xfId="4968"/>
    <cellStyle name="40% - Accent2 9 11 2" xfId="8499"/>
    <cellStyle name="40% - Accent2 9 11 2 2" xfId="14875"/>
    <cellStyle name="40% - Accent2 9 11 2 2 2" xfId="25989"/>
    <cellStyle name="40% - Accent2 9 11 2 3" xfId="20568"/>
    <cellStyle name="40% - Accent2 9 11 3" xfId="12270"/>
    <cellStyle name="40% - Accent2 9 11 3 2" xfId="23384"/>
    <cellStyle name="40% - Accent2 9 11 4" xfId="18008"/>
    <cellStyle name="40% - Accent2 9 12" xfId="6421"/>
    <cellStyle name="40% - Accent2 9 12 2" xfId="8500"/>
    <cellStyle name="40% - Accent2 9 12 2 2" xfId="14876"/>
    <cellStyle name="40% - Accent2 9 12 2 2 2" xfId="25990"/>
    <cellStyle name="40% - Accent2 9 12 2 3" xfId="20569"/>
    <cellStyle name="40% - Accent2 9 12 3" xfId="13083"/>
    <cellStyle name="40% - Accent2 9 12 3 2" xfId="24197"/>
    <cellStyle name="40% - Accent2 9 12 4" xfId="18814"/>
    <cellStyle name="40% - Accent2 9 13" xfId="8497"/>
    <cellStyle name="40% - Accent2 9 13 2" xfId="14873"/>
    <cellStyle name="40% - Accent2 9 13 2 2" xfId="25987"/>
    <cellStyle name="40% - Accent2 9 13 3" xfId="20566"/>
    <cellStyle name="40% - Accent2 9 14" xfId="9940"/>
    <cellStyle name="40% - Accent2 9 14 2" xfId="16087"/>
    <cellStyle name="40% - Accent2 9 14 2 2" xfId="27201"/>
    <cellStyle name="40% - Accent2 9 14 3" xfId="21618"/>
    <cellStyle name="40% - Accent2 9 15" xfId="10062"/>
    <cellStyle name="40% - Accent2 9 15 2" xfId="21740"/>
    <cellStyle name="40% - Accent2 9 16" xfId="16295"/>
    <cellStyle name="40% - Accent2 9 2" xfId="1010"/>
    <cellStyle name="40% - Accent2 9 2 10" xfId="16496"/>
    <cellStyle name="40% - Accent2 9 2 2" xfId="3949"/>
    <cellStyle name="40% - Accent2 9 2 2 2" xfId="8502"/>
    <cellStyle name="40% - Accent2 9 2 2 2 2" xfId="14878"/>
    <cellStyle name="40% - Accent2 9 2 2 2 2 2" xfId="25992"/>
    <cellStyle name="40% - Accent2 9 2 2 2 3" xfId="20571"/>
    <cellStyle name="40% - Accent2 9 2 2 3" xfId="10719"/>
    <cellStyle name="40% - Accent2 9 2 2 3 2" xfId="22114"/>
    <cellStyle name="40% - Accent2 9 2 2 4" xfId="17642"/>
    <cellStyle name="40% - Accent2 9 2 3" xfId="5144"/>
    <cellStyle name="40% - Accent2 9 2 3 2" xfId="8503"/>
    <cellStyle name="40% - Accent2 9 2 3 2 2" xfId="14879"/>
    <cellStyle name="40% - Accent2 9 2 3 2 2 2" xfId="25993"/>
    <cellStyle name="40% - Accent2 9 2 3 2 3" xfId="20572"/>
    <cellStyle name="40% - Accent2 9 2 3 3" xfId="12367"/>
    <cellStyle name="40% - Accent2 9 2 3 3 2" xfId="23481"/>
    <cellStyle name="40% - Accent2 9 2 3 4" xfId="18113"/>
    <cellStyle name="40% - Accent2 9 2 4" xfId="5620"/>
    <cellStyle name="40% - Accent2 9 2 4 2" xfId="8504"/>
    <cellStyle name="40% - Accent2 9 2 4 2 2" xfId="14880"/>
    <cellStyle name="40% - Accent2 9 2 4 2 2 2" xfId="25994"/>
    <cellStyle name="40% - Accent2 9 2 4 2 3" xfId="20573"/>
    <cellStyle name="40% - Accent2 9 2 4 3" xfId="12576"/>
    <cellStyle name="40% - Accent2 9 2 4 3 2" xfId="23690"/>
    <cellStyle name="40% - Accent2 9 2 4 4" xfId="18345"/>
    <cellStyle name="40% - Accent2 9 2 5" xfId="5974"/>
    <cellStyle name="40% - Accent2 9 2 5 2" xfId="8505"/>
    <cellStyle name="40% - Accent2 9 2 5 2 2" xfId="14881"/>
    <cellStyle name="40% - Accent2 9 2 5 2 2 2" xfId="25995"/>
    <cellStyle name="40% - Accent2 9 2 5 2 3" xfId="20574"/>
    <cellStyle name="40% - Accent2 9 2 5 3" xfId="12774"/>
    <cellStyle name="40% - Accent2 9 2 5 3 2" xfId="23888"/>
    <cellStyle name="40% - Accent2 9 2 5 4" xfId="18566"/>
    <cellStyle name="40% - Accent2 9 2 6" xfId="6260"/>
    <cellStyle name="40% - Accent2 9 2 6 2" xfId="8506"/>
    <cellStyle name="40% - Accent2 9 2 6 2 2" xfId="14882"/>
    <cellStyle name="40% - Accent2 9 2 6 2 2 2" xfId="25996"/>
    <cellStyle name="40% - Accent2 9 2 6 2 3" xfId="20575"/>
    <cellStyle name="40% - Accent2 9 2 6 3" xfId="12961"/>
    <cellStyle name="40% - Accent2 9 2 6 3 2" xfId="24075"/>
    <cellStyle name="40% - Accent2 9 2 6 4" xfId="18692"/>
    <cellStyle name="40% - Accent2 9 2 7" xfId="6868"/>
    <cellStyle name="40% - Accent2 9 2 7 2" xfId="8507"/>
    <cellStyle name="40% - Accent2 9 2 7 2 2" xfId="14883"/>
    <cellStyle name="40% - Accent2 9 2 7 2 2 2" xfId="25997"/>
    <cellStyle name="40% - Accent2 9 2 7 2 3" xfId="20576"/>
    <cellStyle name="40% - Accent2 9 2 7 3" xfId="13267"/>
    <cellStyle name="40% - Accent2 9 2 7 3 2" xfId="24381"/>
    <cellStyle name="40% - Accent2 9 2 7 4" xfId="18937"/>
    <cellStyle name="40% - Accent2 9 2 8" xfId="8501"/>
    <cellStyle name="40% - Accent2 9 2 8 2" xfId="14877"/>
    <cellStyle name="40% - Accent2 9 2 8 2 2" xfId="25991"/>
    <cellStyle name="40% - Accent2 9 2 8 3" xfId="20570"/>
    <cellStyle name="40% - Accent2 9 2 9" xfId="10287"/>
    <cellStyle name="40% - Accent2 9 2 9 2" xfId="21922"/>
    <cellStyle name="40% - Accent2 9 3" xfId="2142"/>
    <cellStyle name="40% - Accent2 9 3 2" xfId="8508"/>
    <cellStyle name="40% - Accent2 9 3 2 2" xfId="14884"/>
    <cellStyle name="40% - Accent2 9 3 2 2 2" xfId="25998"/>
    <cellStyle name="40% - Accent2 9 3 2 3" xfId="20577"/>
    <cellStyle name="40% - Accent2 9 3 3" xfId="11245"/>
    <cellStyle name="40% - Accent2 9 3 3 2" xfId="22402"/>
    <cellStyle name="40% - Accent2 9 3 4" xfId="16825"/>
    <cellStyle name="40% - Accent2 9 4" xfId="2456"/>
    <cellStyle name="40% - Accent2 9 4 2" xfId="8509"/>
    <cellStyle name="40% - Accent2 9 4 2 2" xfId="14885"/>
    <cellStyle name="40% - Accent2 9 4 2 2 2" xfId="25999"/>
    <cellStyle name="40% - Accent2 9 4 2 3" xfId="20578"/>
    <cellStyle name="40% - Accent2 9 4 3" xfId="11353"/>
    <cellStyle name="40% - Accent2 9 4 3 2" xfId="22482"/>
    <cellStyle name="40% - Accent2 9 4 4" xfId="16907"/>
    <cellStyle name="40% - Accent2 9 5" xfId="1931"/>
    <cellStyle name="40% - Accent2 9 5 2" xfId="8510"/>
    <cellStyle name="40% - Accent2 9 5 2 2" xfId="14886"/>
    <cellStyle name="40% - Accent2 9 5 2 2 2" xfId="26000"/>
    <cellStyle name="40% - Accent2 9 5 2 3" xfId="20579"/>
    <cellStyle name="40% - Accent2 9 5 3" xfId="11131"/>
    <cellStyle name="40% - Accent2 9 5 3 2" xfId="22290"/>
    <cellStyle name="40% - Accent2 9 5 4" xfId="16711"/>
    <cellStyle name="40% - Accent2 9 6" xfId="2716"/>
    <cellStyle name="40% - Accent2 9 6 2" xfId="8511"/>
    <cellStyle name="40% - Accent2 9 6 2 2" xfId="14887"/>
    <cellStyle name="40% - Accent2 9 6 2 2 2" xfId="26001"/>
    <cellStyle name="40% - Accent2 9 6 2 3" xfId="20580"/>
    <cellStyle name="40% - Accent2 9 6 3" xfId="11472"/>
    <cellStyle name="40% - Accent2 9 6 3 2" xfId="22592"/>
    <cellStyle name="40% - Accent2 9 6 4" xfId="17021"/>
    <cellStyle name="40% - Accent2 9 7" xfId="3812"/>
    <cellStyle name="40% - Accent2 9 7 2" xfId="8512"/>
    <cellStyle name="40% - Accent2 9 7 2 2" xfId="14888"/>
    <cellStyle name="40% - Accent2 9 7 2 2 2" xfId="26002"/>
    <cellStyle name="40% - Accent2 9 7 2 3" xfId="20581"/>
    <cellStyle name="40% - Accent2 9 7 3" xfId="11873"/>
    <cellStyle name="40% - Accent2 9 7 3 2" xfId="22987"/>
    <cellStyle name="40% - Accent2 9 7 4" xfId="17516"/>
    <cellStyle name="40% - Accent2 9 8" xfId="4336"/>
    <cellStyle name="40% - Accent2 9 8 2" xfId="8513"/>
    <cellStyle name="40% - Accent2 9 8 2 2" xfId="14889"/>
    <cellStyle name="40% - Accent2 9 8 2 2 2" xfId="26003"/>
    <cellStyle name="40% - Accent2 9 8 2 3" xfId="20582"/>
    <cellStyle name="40% - Accent2 9 8 3" xfId="12085"/>
    <cellStyle name="40% - Accent2 9 8 3 2" xfId="23199"/>
    <cellStyle name="40% - Accent2 9 8 4" xfId="17808"/>
    <cellStyle name="40% - Accent2 9 9" xfId="4619"/>
    <cellStyle name="40% - Accent2 9 9 2" xfId="8514"/>
    <cellStyle name="40% - Accent2 9 9 2 2" xfId="14890"/>
    <cellStyle name="40% - Accent2 9 9 2 2 2" xfId="26004"/>
    <cellStyle name="40% - Accent2 9 9 2 3" xfId="20583"/>
    <cellStyle name="40% - Accent2 9 9 3" xfId="12166"/>
    <cellStyle name="40% - Accent2 9 9 3 2" xfId="23280"/>
    <cellStyle name="40% - Accent2 9 9 4" xfId="17889"/>
    <cellStyle name="40% - Accent3 10" xfId="270"/>
    <cellStyle name="40% - Accent3 10 10" xfId="4045"/>
    <cellStyle name="40% - Accent3 10 10 2" xfId="8516"/>
    <cellStyle name="40% - Accent3 10 10 2 2" xfId="14892"/>
    <cellStyle name="40% - Accent3 10 10 2 2 2" xfId="26006"/>
    <cellStyle name="40% - Accent3 10 10 2 3" xfId="20585"/>
    <cellStyle name="40% - Accent3 10 10 3" xfId="11976"/>
    <cellStyle name="40% - Accent3 10 10 3 2" xfId="23090"/>
    <cellStyle name="40% - Accent3 10 10 4" xfId="17699"/>
    <cellStyle name="40% - Accent3 10 11" xfId="4970"/>
    <cellStyle name="40% - Accent3 10 11 2" xfId="8517"/>
    <cellStyle name="40% - Accent3 10 11 2 2" xfId="14893"/>
    <cellStyle name="40% - Accent3 10 11 2 2 2" xfId="26007"/>
    <cellStyle name="40% - Accent3 10 11 2 3" xfId="20586"/>
    <cellStyle name="40% - Accent3 10 11 3" xfId="12272"/>
    <cellStyle name="40% - Accent3 10 11 3 2" xfId="23386"/>
    <cellStyle name="40% - Accent3 10 11 4" xfId="18010"/>
    <cellStyle name="40% - Accent3 10 12" xfId="6423"/>
    <cellStyle name="40% - Accent3 10 12 2" xfId="8518"/>
    <cellStyle name="40% - Accent3 10 12 2 2" xfId="14894"/>
    <cellStyle name="40% - Accent3 10 12 2 2 2" xfId="26008"/>
    <cellStyle name="40% - Accent3 10 12 2 3" xfId="20587"/>
    <cellStyle name="40% - Accent3 10 12 3" xfId="13084"/>
    <cellStyle name="40% - Accent3 10 12 3 2" xfId="24198"/>
    <cellStyle name="40% - Accent3 10 12 4" xfId="18815"/>
    <cellStyle name="40% - Accent3 10 13" xfId="8515"/>
    <cellStyle name="40% - Accent3 10 13 2" xfId="14891"/>
    <cellStyle name="40% - Accent3 10 13 2 2" xfId="26005"/>
    <cellStyle name="40% - Accent3 10 13 3" xfId="20584"/>
    <cellStyle name="40% - Accent3 10 14" xfId="9941"/>
    <cellStyle name="40% - Accent3 10 14 2" xfId="16088"/>
    <cellStyle name="40% - Accent3 10 14 2 2" xfId="27202"/>
    <cellStyle name="40% - Accent3 10 14 3" xfId="21619"/>
    <cellStyle name="40% - Accent3 10 15" xfId="10063"/>
    <cellStyle name="40% - Accent3 10 15 2" xfId="21741"/>
    <cellStyle name="40% - Accent3 10 16" xfId="16296"/>
    <cellStyle name="40% - Accent3 10 2" xfId="1012"/>
    <cellStyle name="40% - Accent3 10 2 10" xfId="16497"/>
    <cellStyle name="40% - Accent3 10 2 2" xfId="3950"/>
    <cellStyle name="40% - Accent3 10 2 2 2" xfId="8520"/>
    <cellStyle name="40% - Accent3 10 2 2 2 2" xfId="14896"/>
    <cellStyle name="40% - Accent3 10 2 2 2 2 2" xfId="26010"/>
    <cellStyle name="40% - Accent3 10 2 2 2 3" xfId="20589"/>
    <cellStyle name="40% - Accent3 10 2 2 3" xfId="10721"/>
    <cellStyle name="40% - Accent3 10 2 2 3 2" xfId="22115"/>
    <cellStyle name="40% - Accent3 10 2 2 4" xfId="17643"/>
    <cellStyle name="40% - Accent3 10 2 3" xfId="5145"/>
    <cellStyle name="40% - Accent3 10 2 3 2" xfId="8521"/>
    <cellStyle name="40% - Accent3 10 2 3 2 2" xfId="14897"/>
    <cellStyle name="40% - Accent3 10 2 3 2 2 2" xfId="26011"/>
    <cellStyle name="40% - Accent3 10 2 3 2 3" xfId="20590"/>
    <cellStyle name="40% - Accent3 10 2 3 3" xfId="12368"/>
    <cellStyle name="40% - Accent3 10 2 3 3 2" xfId="23482"/>
    <cellStyle name="40% - Accent3 10 2 3 4" xfId="18114"/>
    <cellStyle name="40% - Accent3 10 2 4" xfId="5621"/>
    <cellStyle name="40% - Accent3 10 2 4 2" xfId="8522"/>
    <cellStyle name="40% - Accent3 10 2 4 2 2" xfId="14898"/>
    <cellStyle name="40% - Accent3 10 2 4 2 2 2" xfId="26012"/>
    <cellStyle name="40% - Accent3 10 2 4 2 3" xfId="20591"/>
    <cellStyle name="40% - Accent3 10 2 4 3" xfId="12577"/>
    <cellStyle name="40% - Accent3 10 2 4 3 2" xfId="23691"/>
    <cellStyle name="40% - Accent3 10 2 4 4" xfId="18346"/>
    <cellStyle name="40% - Accent3 10 2 5" xfId="5975"/>
    <cellStyle name="40% - Accent3 10 2 5 2" xfId="8523"/>
    <cellStyle name="40% - Accent3 10 2 5 2 2" xfId="14899"/>
    <cellStyle name="40% - Accent3 10 2 5 2 2 2" xfId="26013"/>
    <cellStyle name="40% - Accent3 10 2 5 2 3" xfId="20592"/>
    <cellStyle name="40% - Accent3 10 2 5 3" xfId="12775"/>
    <cellStyle name="40% - Accent3 10 2 5 3 2" xfId="23889"/>
    <cellStyle name="40% - Accent3 10 2 5 4" xfId="18567"/>
    <cellStyle name="40% - Accent3 10 2 6" xfId="6261"/>
    <cellStyle name="40% - Accent3 10 2 6 2" xfId="8524"/>
    <cellStyle name="40% - Accent3 10 2 6 2 2" xfId="14900"/>
    <cellStyle name="40% - Accent3 10 2 6 2 2 2" xfId="26014"/>
    <cellStyle name="40% - Accent3 10 2 6 2 3" xfId="20593"/>
    <cellStyle name="40% - Accent3 10 2 6 3" xfId="12962"/>
    <cellStyle name="40% - Accent3 10 2 6 3 2" xfId="24076"/>
    <cellStyle name="40% - Accent3 10 2 6 4" xfId="18693"/>
    <cellStyle name="40% - Accent3 10 2 7" xfId="6869"/>
    <cellStyle name="40% - Accent3 10 2 7 2" xfId="8525"/>
    <cellStyle name="40% - Accent3 10 2 7 2 2" xfId="14901"/>
    <cellStyle name="40% - Accent3 10 2 7 2 2 2" xfId="26015"/>
    <cellStyle name="40% - Accent3 10 2 7 2 3" xfId="20594"/>
    <cellStyle name="40% - Accent3 10 2 7 3" xfId="13268"/>
    <cellStyle name="40% - Accent3 10 2 7 3 2" xfId="24382"/>
    <cellStyle name="40% - Accent3 10 2 7 4" xfId="18938"/>
    <cellStyle name="40% - Accent3 10 2 8" xfId="8519"/>
    <cellStyle name="40% - Accent3 10 2 8 2" xfId="14895"/>
    <cellStyle name="40% - Accent3 10 2 8 2 2" xfId="26009"/>
    <cellStyle name="40% - Accent3 10 2 8 3" xfId="20588"/>
    <cellStyle name="40% - Accent3 10 2 9" xfId="10288"/>
    <cellStyle name="40% - Accent3 10 2 9 2" xfId="21923"/>
    <cellStyle name="40% - Accent3 10 3" xfId="2144"/>
    <cellStyle name="40% - Accent3 10 3 2" xfId="8526"/>
    <cellStyle name="40% - Accent3 10 3 2 2" xfId="14902"/>
    <cellStyle name="40% - Accent3 10 3 2 2 2" xfId="26016"/>
    <cellStyle name="40% - Accent3 10 3 2 3" xfId="20595"/>
    <cellStyle name="40% - Accent3 10 3 3" xfId="11246"/>
    <cellStyle name="40% - Accent3 10 3 3 2" xfId="22403"/>
    <cellStyle name="40% - Accent3 10 3 4" xfId="16826"/>
    <cellStyle name="40% - Accent3 10 4" xfId="2458"/>
    <cellStyle name="40% - Accent3 10 4 2" xfId="8527"/>
    <cellStyle name="40% - Accent3 10 4 2 2" xfId="14903"/>
    <cellStyle name="40% - Accent3 10 4 2 2 2" xfId="26017"/>
    <cellStyle name="40% - Accent3 10 4 2 3" xfId="20596"/>
    <cellStyle name="40% - Accent3 10 4 3" xfId="11355"/>
    <cellStyle name="40% - Accent3 10 4 3 2" xfId="22484"/>
    <cellStyle name="40% - Accent3 10 4 4" xfId="16909"/>
    <cellStyle name="40% - Accent3 10 5" xfId="1929"/>
    <cellStyle name="40% - Accent3 10 5 2" xfId="8528"/>
    <cellStyle name="40% - Accent3 10 5 2 2" xfId="14904"/>
    <cellStyle name="40% - Accent3 10 5 2 2 2" xfId="26018"/>
    <cellStyle name="40% - Accent3 10 5 2 3" xfId="20597"/>
    <cellStyle name="40% - Accent3 10 5 3" xfId="11129"/>
    <cellStyle name="40% - Accent3 10 5 3 2" xfId="22288"/>
    <cellStyle name="40% - Accent3 10 5 4" xfId="16709"/>
    <cellStyle name="40% - Accent3 10 6" xfId="2718"/>
    <cellStyle name="40% - Accent3 10 6 2" xfId="8529"/>
    <cellStyle name="40% - Accent3 10 6 2 2" xfId="14905"/>
    <cellStyle name="40% - Accent3 10 6 2 2 2" xfId="26019"/>
    <cellStyle name="40% - Accent3 10 6 2 3" xfId="20598"/>
    <cellStyle name="40% - Accent3 10 6 3" xfId="11474"/>
    <cellStyle name="40% - Accent3 10 6 3 2" xfId="22594"/>
    <cellStyle name="40% - Accent3 10 6 4" xfId="17023"/>
    <cellStyle name="40% - Accent3 10 7" xfId="3813"/>
    <cellStyle name="40% - Accent3 10 7 2" xfId="8530"/>
    <cellStyle name="40% - Accent3 10 7 2 2" xfId="14906"/>
    <cellStyle name="40% - Accent3 10 7 2 2 2" xfId="26020"/>
    <cellStyle name="40% - Accent3 10 7 2 3" xfId="20599"/>
    <cellStyle name="40% - Accent3 10 7 3" xfId="11874"/>
    <cellStyle name="40% - Accent3 10 7 3 2" xfId="22988"/>
    <cellStyle name="40% - Accent3 10 7 4" xfId="17517"/>
    <cellStyle name="40% - Accent3 10 8" xfId="4338"/>
    <cellStyle name="40% - Accent3 10 8 2" xfId="8531"/>
    <cellStyle name="40% - Accent3 10 8 2 2" xfId="14907"/>
    <cellStyle name="40% - Accent3 10 8 2 2 2" xfId="26021"/>
    <cellStyle name="40% - Accent3 10 8 2 3" xfId="20600"/>
    <cellStyle name="40% - Accent3 10 8 3" xfId="12086"/>
    <cellStyle name="40% - Accent3 10 8 3 2" xfId="23200"/>
    <cellStyle name="40% - Accent3 10 8 4" xfId="17809"/>
    <cellStyle name="40% - Accent3 10 9" xfId="4616"/>
    <cellStyle name="40% - Accent3 10 9 2" xfId="8532"/>
    <cellStyle name="40% - Accent3 10 9 2 2" xfId="14908"/>
    <cellStyle name="40% - Accent3 10 9 2 2 2" xfId="26022"/>
    <cellStyle name="40% - Accent3 10 9 2 3" xfId="20601"/>
    <cellStyle name="40% - Accent3 10 9 3" xfId="12164"/>
    <cellStyle name="40% - Accent3 10 9 3 2" xfId="23278"/>
    <cellStyle name="40% - Accent3 10 9 4" xfId="17887"/>
    <cellStyle name="40% - Accent3 11" xfId="271"/>
    <cellStyle name="40% - Accent3 11 10" xfId="4046"/>
    <cellStyle name="40% - Accent3 11 10 2" xfId="8534"/>
    <cellStyle name="40% - Accent3 11 10 2 2" xfId="14910"/>
    <cellStyle name="40% - Accent3 11 10 2 2 2" xfId="26024"/>
    <cellStyle name="40% - Accent3 11 10 2 3" xfId="20603"/>
    <cellStyle name="40% - Accent3 11 10 3" xfId="11977"/>
    <cellStyle name="40% - Accent3 11 10 3 2" xfId="23091"/>
    <cellStyle name="40% - Accent3 11 10 4" xfId="17700"/>
    <cellStyle name="40% - Accent3 11 11" xfId="4969"/>
    <cellStyle name="40% - Accent3 11 11 2" xfId="8535"/>
    <cellStyle name="40% - Accent3 11 11 2 2" xfId="14911"/>
    <cellStyle name="40% - Accent3 11 11 2 2 2" xfId="26025"/>
    <cellStyle name="40% - Accent3 11 11 2 3" xfId="20604"/>
    <cellStyle name="40% - Accent3 11 11 3" xfId="12271"/>
    <cellStyle name="40% - Accent3 11 11 3 2" xfId="23385"/>
    <cellStyle name="40% - Accent3 11 11 4" xfId="18009"/>
    <cellStyle name="40% - Accent3 11 12" xfId="6424"/>
    <cellStyle name="40% - Accent3 11 12 2" xfId="8536"/>
    <cellStyle name="40% - Accent3 11 12 2 2" xfId="14912"/>
    <cellStyle name="40% - Accent3 11 12 2 2 2" xfId="26026"/>
    <cellStyle name="40% - Accent3 11 12 2 3" xfId="20605"/>
    <cellStyle name="40% - Accent3 11 12 3" xfId="13085"/>
    <cellStyle name="40% - Accent3 11 12 3 2" xfId="24199"/>
    <cellStyle name="40% - Accent3 11 12 4" xfId="18816"/>
    <cellStyle name="40% - Accent3 11 13" xfId="8533"/>
    <cellStyle name="40% - Accent3 11 13 2" xfId="14909"/>
    <cellStyle name="40% - Accent3 11 13 2 2" xfId="26023"/>
    <cellStyle name="40% - Accent3 11 13 3" xfId="20602"/>
    <cellStyle name="40% - Accent3 11 14" xfId="9942"/>
    <cellStyle name="40% - Accent3 11 14 2" xfId="16089"/>
    <cellStyle name="40% - Accent3 11 14 2 2" xfId="27203"/>
    <cellStyle name="40% - Accent3 11 14 3" xfId="21620"/>
    <cellStyle name="40% - Accent3 11 15" xfId="10064"/>
    <cellStyle name="40% - Accent3 11 15 2" xfId="21742"/>
    <cellStyle name="40% - Accent3 11 16" xfId="16297"/>
    <cellStyle name="40% - Accent3 11 2" xfId="1013"/>
    <cellStyle name="40% - Accent3 11 2 10" xfId="16498"/>
    <cellStyle name="40% - Accent3 11 2 2" xfId="3951"/>
    <cellStyle name="40% - Accent3 11 2 2 2" xfId="8538"/>
    <cellStyle name="40% - Accent3 11 2 2 2 2" xfId="14914"/>
    <cellStyle name="40% - Accent3 11 2 2 2 2 2" xfId="26028"/>
    <cellStyle name="40% - Accent3 11 2 2 2 3" xfId="20607"/>
    <cellStyle name="40% - Accent3 11 2 2 3" xfId="10722"/>
    <cellStyle name="40% - Accent3 11 2 2 3 2" xfId="22116"/>
    <cellStyle name="40% - Accent3 11 2 2 4" xfId="17644"/>
    <cellStyle name="40% - Accent3 11 2 3" xfId="5146"/>
    <cellStyle name="40% - Accent3 11 2 3 2" xfId="8539"/>
    <cellStyle name="40% - Accent3 11 2 3 2 2" xfId="14915"/>
    <cellStyle name="40% - Accent3 11 2 3 2 2 2" xfId="26029"/>
    <cellStyle name="40% - Accent3 11 2 3 2 3" xfId="20608"/>
    <cellStyle name="40% - Accent3 11 2 3 3" xfId="12369"/>
    <cellStyle name="40% - Accent3 11 2 3 3 2" xfId="23483"/>
    <cellStyle name="40% - Accent3 11 2 3 4" xfId="18115"/>
    <cellStyle name="40% - Accent3 11 2 4" xfId="5622"/>
    <cellStyle name="40% - Accent3 11 2 4 2" xfId="8540"/>
    <cellStyle name="40% - Accent3 11 2 4 2 2" xfId="14916"/>
    <cellStyle name="40% - Accent3 11 2 4 2 2 2" xfId="26030"/>
    <cellStyle name="40% - Accent3 11 2 4 2 3" xfId="20609"/>
    <cellStyle name="40% - Accent3 11 2 4 3" xfId="12578"/>
    <cellStyle name="40% - Accent3 11 2 4 3 2" xfId="23692"/>
    <cellStyle name="40% - Accent3 11 2 4 4" xfId="18347"/>
    <cellStyle name="40% - Accent3 11 2 5" xfId="5976"/>
    <cellStyle name="40% - Accent3 11 2 5 2" xfId="8541"/>
    <cellStyle name="40% - Accent3 11 2 5 2 2" xfId="14917"/>
    <cellStyle name="40% - Accent3 11 2 5 2 2 2" xfId="26031"/>
    <cellStyle name="40% - Accent3 11 2 5 2 3" xfId="20610"/>
    <cellStyle name="40% - Accent3 11 2 5 3" xfId="12776"/>
    <cellStyle name="40% - Accent3 11 2 5 3 2" xfId="23890"/>
    <cellStyle name="40% - Accent3 11 2 5 4" xfId="18568"/>
    <cellStyle name="40% - Accent3 11 2 6" xfId="6262"/>
    <cellStyle name="40% - Accent3 11 2 6 2" xfId="8542"/>
    <cellStyle name="40% - Accent3 11 2 6 2 2" xfId="14918"/>
    <cellStyle name="40% - Accent3 11 2 6 2 2 2" xfId="26032"/>
    <cellStyle name="40% - Accent3 11 2 6 2 3" xfId="20611"/>
    <cellStyle name="40% - Accent3 11 2 6 3" xfId="12963"/>
    <cellStyle name="40% - Accent3 11 2 6 3 2" xfId="24077"/>
    <cellStyle name="40% - Accent3 11 2 6 4" xfId="18694"/>
    <cellStyle name="40% - Accent3 11 2 7" xfId="6870"/>
    <cellStyle name="40% - Accent3 11 2 7 2" xfId="8543"/>
    <cellStyle name="40% - Accent3 11 2 7 2 2" xfId="14919"/>
    <cellStyle name="40% - Accent3 11 2 7 2 2 2" xfId="26033"/>
    <cellStyle name="40% - Accent3 11 2 7 2 3" xfId="20612"/>
    <cellStyle name="40% - Accent3 11 2 7 3" xfId="13269"/>
    <cellStyle name="40% - Accent3 11 2 7 3 2" xfId="24383"/>
    <cellStyle name="40% - Accent3 11 2 7 4" xfId="18939"/>
    <cellStyle name="40% - Accent3 11 2 8" xfId="8537"/>
    <cellStyle name="40% - Accent3 11 2 8 2" xfId="14913"/>
    <cellStyle name="40% - Accent3 11 2 8 2 2" xfId="26027"/>
    <cellStyle name="40% - Accent3 11 2 8 3" xfId="20606"/>
    <cellStyle name="40% - Accent3 11 2 9" xfId="10289"/>
    <cellStyle name="40% - Accent3 11 2 9 2" xfId="21924"/>
    <cellStyle name="40% - Accent3 11 3" xfId="2145"/>
    <cellStyle name="40% - Accent3 11 3 2" xfId="8544"/>
    <cellStyle name="40% - Accent3 11 3 2 2" xfId="14920"/>
    <cellStyle name="40% - Accent3 11 3 2 2 2" xfId="26034"/>
    <cellStyle name="40% - Accent3 11 3 2 3" xfId="20613"/>
    <cellStyle name="40% - Accent3 11 3 3" xfId="11247"/>
    <cellStyle name="40% - Accent3 11 3 3 2" xfId="22404"/>
    <cellStyle name="40% - Accent3 11 3 4" xfId="16827"/>
    <cellStyle name="40% - Accent3 11 4" xfId="2457"/>
    <cellStyle name="40% - Accent3 11 4 2" xfId="8545"/>
    <cellStyle name="40% - Accent3 11 4 2 2" xfId="14921"/>
    <cellStyle name="40% - Accent3 11 4 2 2 2" xfId="26035"/>
    <cellStyle name="40% - Accent3 11 4 2 3" xfId="20614"/>
    <cellStyle name="40% - Accent3 11 4 3" xfId="11354"/>
    <cellStyle name="40% - Accent3 11 4 3 2" xfId="22483"/>
    <cellStyle name="40% - Accent3 11 4 4" xfId="16908"/>
    <cellStyle name="40% - Accent3 11 5" xfId="1930"/>
    <cellStyle name="40% - Accent3 11 5 2" xfId="8546"/>
    <cellStyle name="40% - Accent3 11 5 2 2" xfId="14922"/>
    <cellStyle name="40% - Accent3 11 5 2 2 2" xfId="26036"/>
    <cellStyle name="40% - Accent3 11 5 2 3" xfId="20615"/>
    <cellStyle name="40% - Accent3 11 5 3" xfId="11130"/>
    <cellStyle name="40% - Accent3 11 5 3 2" xfId="22289"/>
    <cellStyle name="40% - Accent3 11 5 4" xfId="16710"/>
    <cellStyle name="40% - Accent3 11 6" xfId="2717"/>
    <cellStyle name="40% - Accent3 11 6 2" xfId="8547"/>
    <cellStyle name="40% - Accent3 11 6 2 2" xfId="14923"/>
    <cellStyle name="40% - Accent3 11 6 2 2 2" xfId="26037"/>
    <cellStyle name="40% - Accent3 11 6 2 3" xfId="20616"/>
    <cellStyle name="40% - Accent3 11 6 3" xfId="11473"/>
    <cellStyle name="40% - Accent3 11 6 3 2" xfId="22593"/>
    <cellStyle name="40% - Accent3 11 6 4" xfId="17022"/>
    <cellStyle name="40% - Accent3 11 7" xfId="3814"/>
    <cellStyle name="40% - Accent3 11 7 2" xfId="8548"/>
    <cellStyle name="40% - Accent3 11 7 2 2" xfId="14924"/>
    <cellStyle name="40% - Accent3 11 7 2 2 2" xfId="26038"/>
    <cellStyle name="40% - Accent3 11 7 2 3" xfId="20617"/>
    <cellStyle name="40% - Accent3 11 7 3" xfId="11875"/>
    <cellStyle name="40% - Accent3 11 7 3 2" xfId="22989"/>
    <cellStyle name="40% - Accent3 11 7 4" xfId="17518"/>
    <cellStyle name="40% - Accent3 11 8" xfId="4339"/>
    <cellStyle name="40% - Accent3 11 8 2" xfId="8549"/>
    <cellStyle name="40% - Accent3 11 8 2 2" xfId="14925"/>
    <cellStyle name="40% - Accent3 11 8 2 2 2" xfId="26039"/>
    <cellStyle name="40% - Accent3 11 8 2 3" xfId="20618"/>
    <cellStyle name="40% - Accent3 11 8 3" xfId="12087"/>
    <cellStyle name="40% - Accent3 11 8 3 2" xfId="23201"/>
    <cellStyle name="40% - Accent3 11 8 4" xfId="17810"/>
    <cellStyle name="40% - Accent3 11 9" xfId="4603"/>
    <cellStyle name="40% - Accent3 11 9 2" xfId="8550"/>
    <cellStyle name="40% - Accent3 11 9 2 2" xfId="14926"/>
    <cellStyle name="40% - Accent3 11 9 2 2 2" xfId="26040"/>
    <cellStyle name="40% - Accent3 11 9 2 3" xfId="20619"/>
    <cellStyle name="40% - Accent3 11 9 3" xfId="12161"/>
    <cellStyle name="40% - Accent3 11 9 3 2" xfId="23275"/>
    <cellStyle name="40% - Accent3 11 9 4" xfId="17884"/>
    <cellStyle name="40% - Accent3 12" xfId="272"/>
    <cellStyle name="40% - Accent3 12 10" xfId="4048"/>
    <cellStyle name="40% - Accent3 12 10 2" xfId="8552"/>
    <cellStyle name="40% - Accent3 12 10 2 2" xfId="14928"/>
    <cellStyle name="40% - Accent3 12 10 2 2 2" xfId="26042"/>
    <cellStyle name="40% - Accent3 12 10 2 3" xfId="20621"/>
    <cellStyle name="40% - Accent3 12 10 3" xfId="11979"/>
    <cellStyle name="40% - Accent3 12 10 3 2" xfId="23093"/>
    <cellStyle name="40% - Accent3 12 10 4" xfId="17702"/>
    <cellStyle name="40% - Accent3 12 11" xfId="4967"/>
    <cellStyle name="40% - Accent3 12 11 2" xfId="8553"/>
    <cellStyle name="40% - Accent3 12 11 2 2" xfId="14929"/>
    <cellStyle name="40% - Accent3 12 11 2 2 2" xfId="26043"/>
    <cellStyle name="40% - Accent3 12 11 2 3" xfId="20622"/>
    <cellStyle name="40% - Accent3 12 11 3" xfId="12269"/>
    <cellStyle name="40% - Accent3 12 11 3 2" xfId="23383"/>
    <cellStyle name="40% - Accent3 12 11 4" xfId="18007"/>
    <cellStyle name="40% - Accent3 12 12" xfId="6425"/>
    <cellStyle name="40% - Accent3 12 12 2" xfId="8554"/>
    <cellStyle name="40% - Accent3 12 12 2 2" xfId="14930"/>
    <cellStyle name="40% - Accent3 12 12 2 2 2" xfId="26044"/>
    <cellStyle name="40% - Accent3 12 12 2 3" xfId="20623"/>
    <cellStyle name="40% - Accent3 12 12 3" xfId="13086"/>
    <cellStyle name="40% - Accent3 12 12 3 2" xfId="24200"/>
    <cellStyle name="40% - Accent3 12 12 4" xfId="18817"/>
    <cellStyle name="40% - Accent3 12 13" xfId="8551"/>
    <cellStyle name="40% - Accent3 12 13 2" xfId="14927"/>
    <cellStyle name="40% - Accent3 12 13 2 2" xfId="26041"/>
    <cellStyle name="40% - Accent3 12 13 3" xfId="20620"/>
    <cellStyle name="40% - Accent3 12 14" xfId="9943"/>
    <cellStyle name="40% - Accent3 12 14 2" xfId="16090"/>
    <cellStyle name="40% - Accent3 12 14 2 2" xfId="27204"/>
    <cellStyle name="40% - Accent3 12 14 3" xfId="21621"/>
    <cellStyle name="40% - Accent3 12 15" xfId="10065"/>
    <cellStyle name="40% - Accent3 12 15 2" xfId="21743"/>
    <cellStyle name="40% - Accent3 12 16" xfId="16298"/>
    <cellStyle name="40% - Accent3 12 2" xfId="1014"/>
    <cellStyle name="40% - Accent3 12 2 10" xfId="16499"/>
    <cellStyle name="40% - Accent3 12 2 2" xfId="3952"/>
    <cellStyle name="40% - Accent3 12 2 2 2" xfId="8556"/>
    <cellStyle name="40% - Accent3 12 2 2 2 2" xfId="14932"/>
    <cellStyle name="40% - Accent3 12 2 2 2 2 2" xfId="26046"/>
    <cellStyle name="40% - Accent3 12 2 2 2 3" xfId="20625"/>
    <cellStyle name="40% - Accent3 12 2 2 3" xfId="10723"/>
    <cellStyle name="40% - Accent3 12 2 2 3 2" xfId="22117"/>
    <cellStyle name="40% - Accent3 12 2 2 4" xfId="17645"/>
    <cellStyle name="40% - Accent3 12 2 3" xfId="5147"/>
    <cellStyle name="40% - Accent3 12 2 3 2" xfId="8557"/>
    <cellStyle name="40% - Accent3 12 2 3 2 2" xfId="14933"/>
    <cellStyle name="40% - Accent3 12 2 3 2 2 2" xfId="26047"/>
    <cellStyle name="40% - Accent3 12 2 3 2 3" xfId="20626"/>
    <cellStyle name="40% - Accent3 12 2 3 3" xfId="12370"/>
    <cellStyle name="40% - Accent3 12 2 3 3 2" xfId="23484"/>
    <cellStyle name="40% - Accent3 12 2 3 4" xfId="18116"/>
    <cellStyle name="40% - Accent3 12 2 4" xfId="5623"/>
    <cellStyle name="40% - Accent3 12 2 4 2" xfId="8558"/>
    <cellStyle name="40% - Accent3 12 2 4 2 2" xfId="14934"/>
    <cellStyle name="40% - Accent3 12 2 4 2 2 2" xfId="26048"/>
    <cellStyle name="40% - Accent3 12 2 4 2 3" xfId="20627"/>
    <cellStyle name="40% - Accent3 12 2 4 3" xfId="12579"/>
    <cellStyle name="40% - Accent3 12 2 4 3 2" xfId="23693"/>
    <cellStyle name="40% - Accent3 12 2 4 4" xfId="18348"/>
    <cellStyle name="40% - Accent3 12 2 5" xfId="5977"/>
    <cellStyle name="40% - Accent3 12 2 5 2" xfId="8559"/>
    <cellStyle name="40% - Accent3 12 2 5 2 2" xfId="14935"/>
    <cellStyle name="40% - Accent3 12 2 5 2 2 2" xfId="26049"/>
    <cellStyle name="40% - Accent3 12 2 5 2 3" xfId="20628"/>
    <cellStyle name="40% - Accent3 12 2 5 3" xfId="12777"/>
    <cellStyle name="40% - Accent3 12 2 5 3 2" xfId="23891"/>
    <cellStyle name="40% - Accent3 12 2 5 4" xfId="18569"/>
    <cellStyle name="40% - Accent3 12 2 6" xfId="6263"/>
    <cellStyle name="40% - Accent3 12 2 6 2" xfId="8560"/>
    <cellStyle name="40% - Accent3 12 2 6 2 2" xfId="14936"/>
    <cellStyle name="40% - Accent3 12 2 6 2 2 2" xfId="26050"/>
    <cellStyle name="40% - Accent3 12 2 6 2 3" xfId="20629"/>
    <cellStyle name="40% - Accent3 12 2 6 3" xfId="12964"/>
    <cellStyle name="40% - Accent3 12 2 6 3 2" xfId="24078"/>
    <cellStyle name="40% - Accent3 12 2 6 4" xfId="18695"/>
    <cellStyle name="40% - Accent3 12 2 7" xfId="6871"/>
    <cellStyle name="40% - Accent3 12 2 7 2" xfId="8561"/>
    <cellStyle name="40% - Accent3 12 2 7 2 2" xfId="14937"/>
    <cellStyle name="40% - Accent3 12 2 7 2 2 2" xfId="26051"/>
    <cellStyle name="40% - Accent3 12 2 7 2 3" xfId="20630"/>
    <cellStyle name="40% - Accent3 12 2 7 3" xfId="13270"/>
    <cellStyle name="40% - Accent3 12 2 7 3 2" xfId="24384"/>
    <cellStyle name="40% - Accent3 12 2 7 4" xfId="18940"/>
    <cellStyle name="40% - Accent3 12 2 8" xfId="8555"/>
    <cellStyle name="40% - Accent3 12 2 8 2" xfId="14931"/>
    <cellStyle name="40% - Accent3 12 2 8 2 2" xfId="26045"/>
    <cellStyle name="40% - Accent3 12 2 8 3" xfId="20624"/>
    <cellStyle name="40% - Accent3 12 2 9" xfId="10290"/>
    <cellStyle name="40% - Accent3 12 2 9 2" xfId="21925"/>
    <cellStyle name="40% - Accent3 12 3" xfId="2146"/>
    <cellStyle name="40% - Accent3 12 3 2" xfId="8562"/>
    <cellStyle name="40% - Accent3 12 3 2 2" xfId="14938"/>
    <cellStyle name="40% - Accent3 12 3 2 2 2" xfId="26052"/>
    <cellStyle name="40% - Accent3 12 3 2 3" xfId="20631"/>
    <cellStyle name="40% - Accent3 12 3 3" xfId="11248"/>
    <cellStyle name="40% - Accent3 12 3 3 2" xfId="22405"/>
    <cellStyle name="40% - Accent3 12 3 4" xfId="16828"/>
    <cellStyle name="40% - Accent3 12 4" xfId="2455"/>
    <cellStyle name="40% - Accent3 12 4 2" xfId="8563"/>
    <cellStyle name="40% - Accent3 12 4 2 2" xfId="14939"/>
    <cellStyle name="40% - Accent3 12 4 2 2 2" xfId="26053"/>
    <cellStyle name="40% - Accent3 12 4 2 3" xfId="20632"/>
    <cellStyle name="40% - Accent3 12 4 3" xfId="11352"/>
    <cellStyle name="40% - Accent3 12 4 3 2" xfId="22481"/>
    <cellStyle name="40% - Accent3 12 4 4" xfId="16906"/>
    <cellStyle name="40% - Accent3 12 5" xfId="1932"/>
    <cellStyle name="40% - Accent3 12 5 2" xfId="8564"/>
    <cellStyle name="40% - Accent3 12 5 2 2" xfId="14940"/>
    <cellStyle name="40% - Accent3 12 5 2 2 2" xfId="26054"/>
    <cellStyle name="40% - Accent3 12 5 2 3" xfId="20633"/>
    <cellStyle name="40% - Accent3 12 5 3" xfId="11132"/>
    <cellStyle name="40% - Accent3 12 5 3 2" xfId="22291"/>
    <cellStyle name="40% - Accent3 12 5 4" xfId="16712"/>
    <cellStyle name="40% - Accent3 12 6" xfId="2715"/>
    <cellStyle name="40% - Accent3 12 6 2" xfId="8565"/>
    <cellStyle name="40% - Accent3 12 6 2 2" xfId="14941"/>
    <cellStyle name="40% - Accent3 12 6 2 2 2" xfId="26055"/>
    <cellStyle name="40% - Accent3 12 6 2 3" xfId="20634"/>
    <cellStyle name="40% - Accent3 12 6 3" xfId="11471"/>
    <cellStyle name="40% - Accent3 12 6 3 2" xfId="22591"/>
    <cellStyle name="40% - Accent3 12 6 4" xfId="17020"/>
    <cellStyle name="40% - Accent3 12 7" xfId="3815"/>
    <cellStyle name="40% - Accent3 12 7 2" xfId="8566"/>
    <cellStyle name="40% - Accent3 12 7 2 2" xfId="14942"/>
    <cellStyle name="40% - Accent3 12 7 2 2 2" xfId="26056"/>
    <cellStyle name="40% - Accent3 12 7 2 3" xfId="20635"/>
    <cellStyle name="40% - Accent3 12 7 3" xfId="11876"/>
    <cellStyle name="40% - Accent3 12 7 3 2" xfId="22990"/>
    <cellStyle name="40% - Accent3 12 7 4" xfId="17519"/>
    <cellStyle name="40% - Accent3 12 8" xfId="4340"/>
    <cellStyle name="40% - Accent3 12 8 2" xfId="8567"/>
    <cellStyle name="40% - Accent3 12 8 2 2" xfId="14943"/>
    <cellStyle name="40% - Accent3 12 8 2 2 2" xfId="26057"/>
    <cellStyle name="40% - Accent3 12 8 2 3" xfId="20636"/>
    <cellStyle name="40% - Accent3 12 8 3" xfId="12088"/>
    <cellStyle name="40% - Accent3 12 8 3 2" xfId="23202"/>
    <cellStyle name="40% - Accent3 12 8 4" xfId="17811"/>
    <cellStyle name="40% - Accent3 12 9" xfId="4606"/>
    <cellStyle name="40% - Accent3 12 9 2" xfId="8568"/>
    <cellStyle name="40% - Accent3 12 9 2 2" xfId="14944"/>
    <cellStyle name="40% - Accent3 12 9 2 2 2" xfId="26058"/>
    <cellStyle name="40% - Accent3 12 9 2 3" xfId="20637"/>
    <cellStyle name="40% - Accent3 12 9 3" xfId="12163"/>
    <cellStyle name="40% - Accent3 12 9 3 2" xfId="23277"/>
    <cellStyle name="40% - Accent3 12 9 4" xfId="17886"/>
    <cellStyle name="40% - Accent3 13" xfId="273"/>
    <cellStyle name="40% - Accent3 13 10" xfId="4972"/>
    <cellStyle name="40% - Accent3 13 11" xfId="6422"/>
    <cellStyle name="40% - Accent3 13 12" xfId="8569"/>
    <cellStyle name="40% - Accent3 13 12 2" xfId="14945"/>
    <cellStyle name="40% - Accent3 13 12 2 2" xfId="26059"/>
    <cellStyle name="40% - Accent3 13 12 3" xfId="20638"/>
    <cellStyle name="40% - Accent3 13 13" xfId="16299"/>
    <cellStyle name="40% - Accent3 13 2" xfId="1011"/>
    <cellStyle name="40% - Accent3 13 2 2" xfId="10720"/>
    <cellStyle name="40% - Accent3 13 2 3" xfId="10291"/>
    <cellStyle name="40% - Accent3 13 2 3 2" xfId="21926"/>
    <cellStyle name="40% - Accent3 13 3" xfId="2143"/>
    <cellStyle name="40% - Accent3 13 4" xfId="2459"/>
    <cellStyle name="40% - Accent3 13 5" xfId="1928"/>
    <cellStyle name="40% - Accent3 13 6" xfId="2719"/>
    <cellStyle name="40% - Accent3 13 7" xfId="4337"/>
    <cellStyle name="40% - Accent3 13 8" xfId="4618"/>
    <cellStyle name="40% - Accent3 13 9" xfId="4044"/>
    <cellStyle name="40% - Accent3 14" xfId="274"/>
    <cellStyle name="40% - Accent3 14 2" xfId="8570"/>
    <cellStyle name="40% - Accent3 14 2 2" xfId="14946"/>
    <cellStyle name="40% - Accent3 14 2 2 2" xfId="26060"/>
    <cellStyle name="40% - Accent3 14 2 3" xfId="20639"/>
    <cellStyle name="40% - Accent3 14 3" xfId="10292"/>
    <cellStyle name="40% - Accent3 14 3 2" xfId="21927"/>
    <cellStyle name="40% - Accent3 14 4" xfId="16300"/>
    <cellStyle name="40% - Accent3 15" xfId="275"/>
    <cellStyle name="40% - Accent3 15 2" xfId="8571"/>
    <cellStyle name="40% - Accent3 15 2 2" xfId="14947"/>
    <cellStyle name="40% - Accent3 15 2 2 2" xfId="26061"/>
    <cellStyle name="40% - Accent3 15 2 3" xfId="20640"/>
    <cellStyle name="40% - Accent3 15 3" xfId="10293"/>
    <cellStyle name="40% - Accent3 15 3 2" xfId="21928"/>
    <cellStyle name="40% - Accent3 15 4" xfId="16301"/>
    <cellStyle name="40% - Accent3 2" xfId="276"/>
    <cellStyle name="40% - Accent3 2 10" xfId="2702"/>
    <cellStyle name="40% - Accent3 2 11" xfId="4341"/>
    <cellStyle name="40% - Accent3 2 12" xfId="4605"/>
    <cellStyle name="40% - Accent3 2 13" xfId="4062"/>
    <cellStyle name="40% - Accent3 2 14" xfId="5058"/>
    <cellStyle name="40% - Accent3 2 15" xfId="6426"/>
    <cellStyle name="40% - Accent3 2 16" xfId="8572"/>
    <cellStyle name="40% - Accent3 2 16 2" xfId="14948"/>
    <cellStyle name="40% - Accent3 2 16 2 2" xfId="26062"/>
    <cellStyle name="40% - Accent3 2 16 3" xfId="20641"/>
    <cellStyle name="40% - Accent3 2 17" xfId="16302"/>
    <cellStyle name="40% - Accent3 2 18" xfId="29874"/>
    <cellStyle name="40% - Accent3 2 2" xfId="277"/>
    <cellStyle name="40% - Accent3 2 2 10" xfId="4059"/>
    <cellStyle name="40% - Accent3 2 2 10 2" xfId="8574"/>
    <cellStyle name="40% - Accent3 2 2 10 2 2" xfId="14950"/>
    <cellStyle name="40% - Accent3 2 2 10 2 2 2" xfId="26064"/>
    <cellStyle name="40% - Accent3 2 2 10 2 3" xfId="20643"/>
    <cellStyle name="40% - Accent3 2 2 10 3" xfId="11980"/>
    <cellStyle name="40% - Accent3 2 2 10 3 2" xfId="23094"/>
    <cellStyle name="40% - Accent3 2 2 10 4" xfId="17703"/>
    <cellStyle name="40% - Accent3 2 2 11" xfId="4940"/>
    <cellStyle name="40% - Accent3 2 2 11 2" xfId="8575"/>
    <cellStyle name="40% - Accent3 2 2 11 2 2" xfId="14951"/>
    <cellStyle name="40% - Accent3 2 2 11 2 2 2" xfId="26065"/>
    <cellStyle name="40% - Accent3 2 2 11 2 3" xfId="20644"/>
    <cellStyle name="40% - Accent3 2 2 11 3" xfId="12268"/>
    <cellStyle name="40% - Accent3 2 2 11 3 2" xfId="23382"/>
    <cellStyle name="40% - Accent3 2 2 11 4" xfId="17991"/>
    <cellStyle name="40% - Accent3 2 2 12" xfId="6427"/>
    <cellStyle name="40% - Accent3 2 2 12 2" xfId="8576"/>
    <cellStyle name="40% - Accent3 2 2 12 2 2" xfId="14952"/>
    <cellStyle name="40% - Accent3 2 2 12 2 2 2" xfId="26066"/>
    <cellStyle name="40% - Accent3 2 2 12 2 3" xfId="20645"/>
    <cellStyle name="40% - Accent3 2 2 12 3" xfId="13087"/>
    <cellStyle name="40% - Accent3 2 2 12 3 2" xfId="24201"/>
    <cellStyle name="40% - Accent3 2 2 12 4" xfId="18818"/>
    <cellStyle name="40% - Accent3 2 2 13" xfId="8573"/>
    <cellStyle name="40% - Accent3 2 2 13 2" xfId="14949"/>
    <cellStyle name="40% - Accent3 2 2 13 2 2" xfId="26063"/>
    <cellStyle name="40% - Accent3 2 2 13 3" xfId="20642"/>
    <cellStyle name="40% - Accent3 2 2 14" xfId="9944"/>
    <cellStyle name="40% - Accent3 2 2 14 2" xfId="16091"/>
    <cellStyle name="40% - Accent3 2 2 14 2 2" xfId="27205"/>
    <cellStyle name="40% - Accent3 2 2 14 3" xfId="21622"/>
    <cellStyle name="40% - Accent3 2 2 15" xfId="10066"/>
    <cellStyle name="40% - Accent3 2 2 15 2" xfId="21744"/>
    <cellStyle name="40% - Accent3 2 2 16" xfId="16303"/>
    <cellStyle name="40% - Accent3 2 2 2" xfId="1016"/>
    <cellStyle name="40% - Accent3 2 2 2 10" xfId="16500"/>
    <cellStyle name="40% - Accent3 2 2 2 2" xfId="3953"/>
    <cellStyle name="40% - Accent3 2 2 2 2 2" xfId="8578"/>
    <cellStyle name="40% - Accent3 2 2 2 2 2 2" xfId="14954"/>
    <cellStyle name="40% - Accent3 2 2 2 2 2 2 2" xfId="26068"/>
    <cellStyle name="40% - Accent3 2 2 2 2 2 3" xfId="20647"/>
    <cellStyle name="40% - Accent3 2 2 2 2 3" xfId="10724"/>
    <cellStyle name="40% - Accent3 2 2 2 2 3 2" xfId="22118"/>
    <cellStyle name="40% - Accent3 2 2 2 2 4" xfId="17646"/>
    <cellStyle name="40% - Accent3 2 2 2 3" xfId="5148"/>
    <cellStyle name="40% - Accent3 2 2 2 3 2" xfId="8579"/>
    <cellStyle name="40% - Accent3 2 2 2 3 2 2" xfId="14955"/>
    <cellStyle name="40% - Accent3 2 2 2 3 2 2 2" xfId="26069"/>
    <cellStyle name="40% - Accent3 2 2 2 3 2 3" xfId="20648"/>
    <cellStyle name="40% - Accent3 2 2 2 3 3" xfId="12371"/>
    <cellStyle name="40% - Accent3 2 2 2 3 3 2" xfId="23485"/>
    <cellStyle name="40% - Accent3 2 2 2 3 4" xfId="18117"/>
    <cellStyle name="40% - Accent3 2 2 2 4" xfId="5624"/>
    <cellStyle name="40% - Accent3 2 2 2 4 2" xfId="8580"/>
    <cellStyle name="40% - Accent3 2 2 2 4 2 2" xfId="14956"/>
    <cellStyle name="40% - Accent3 2 2 2 4 2 2 2" xfId="26070"/>
    <cellStyle name="40% - Accent3 2 2 2 4 2 3" xfId="20649"/>
    <cellStyle name="40% - Accent3 2 2 2 4 3" xfId="12580"/>
    <cellStyle name="40% - Accent3 2 2 2 4 3 2" xfId="23694"/>
    <cellStyle name="40% - Accent3 2 2 2 4 4" xfId="18349"/>
    <cellStyle name="40% - Accent3 2 2 2 5" xfId="5978"/>
    <cellStyle name="40% - Accent3 2 2 2 5 2" xfId="8581"/>
    <cellStyle name="40% - Accent3 2 2 2 5 2 2" xfId="14957"/>
    <cellStyle name="40% - Accent3 2 2 2 5 2 2 2" xfId="26071"/>
    <cellStyle name="40% - Accent3 2 2 2 5 2 3" xfId="20650"/>
    <cellStyle name="40% - Accent3 2 2 2 5 3" xfId="12778"/>
    <cellStyle name="40% - Accent3 2 2 2 5 3 2" xfId="23892"/>
    <cellStyle name="40% - Accent3 2 2 2 5 4" xfId="18570"/>
    <cellStyle name="40% - Accent3 2 2 2 6" xfId="6264"/>
    <cellStyle name="40% - Accent3 2 2 2 6 2" xfId="8582"/>
    <cellStyle name="40% - Accent3 2 2 2 6 2 2" xfId="14958"/>
    <cellStyle name="40% - Accent3 2 2 2 6 2 2 2" xfId="26072"/>
    <cellStyle name="40% - Accent3 2 2 2 6 2 3" xfId="20651"/>
    <cellStyle name="40% - Accent3 2 2 2 6 3" xfId="12965"/>
    <cellStyle name="40% - Accent3 2 2 2 6 3 2" xfId="24079"/>
    <cellStyle name="40% - Accent3 2 2 2 6 4" xfId="18696"/>
    <cellStyle name="40% - Accent3 2 2 2 7" xfId="6872"/>
    <cellStyle name="40% - Accent3 2 2 2 7 2" xfId="8583"/>
    <cellStyle name="40% - Accent3 2 2 2 7 2 2" xfId="14959"/>
    <cellStyle name="40% - Accent3 2 2 2 7 2 2 2" xfId="26073"/>
    <cellStyle name="40% - Accent3 2 2 2 7 2 3" xfId="20652"/>
    <cellStyle name="40% - Accent3 2 2 2 7 3" xfId="13271"/>
    <cellStyle name="40% - Accent3 2 2 2 7 3 2" xfId="24385"/>
    <cellStyle name="40% - Accent3 2 2 2 7 4" xfId="18941"/>
    <cellStyle name="40% - Accent3 2 2 2 8" xfId="8577"/>
    <cellStyle name="40% - Accent3 2 2 2 8 2" xfId="14953"/>
    <cellStyle name="40% - Accent3 2 2 2 8 2 2" xfId="26067"/>
    <cellStyle name="40% - Accent3 2 2 2 8 3" xfId="20646"/>
    <cellStyle name="40% - Accent3 2 2 2 9" xfId="10295"/>
    <cellStyle name="40% - Accent3 2 2 2 9 2" xfId="21930"/>
    <cellStyle name="40% - Accent3 2 2 3" xfId="2148"/>
    <cellStyle name="40% - Accent3 2 2 3 2" xfId="8584"/>
    <cellStyle name="40% - Accent3 2 2 3 2 2" xfId="14960"/>
    <cellStyle name="40% - Accent3 2 2 3 2 2 2" xfId="26074"/>
    <cellStyle name="40% - Accent3 2 2 3 2 3" xfId="20653"/>
    <cellStyle name="40% - Accent3 2 2 3 3" xfId="11249"/>
    <cellStyle name="40% - Accent3 2 2 3 3 2" xfId="22406"/>
    <cellStyle name="40% - Accent3 2 2 3 4" xfId="16829"/>
    <cellStyle name="40% - Accent3 2 2 4" xfId="2445"/>
    <cellStyle name="40% - Accent3 2 2 4 2" xfId="8585"/>
    <cellStyle name="40% - Accent3 2 2 4 2 2" xfId="14961"/>
    <cellStyle name="40% - Accent3 2 2 4 2 2 2" xfId="26075"/>
    <cellStyle name="40% - Accent3 2 2 4 2 3" xfId="20654"/>
    <cellStyle name="40% - Accent3 2 2 4 3" xfId="11349"/>
    <cellStyle name="40% - Accent3 2 2 4 3 2" xfId="22480"/>
    <cellStyle name="40% - Accent3 2 2 4 4" xfId="16905"/>
    <cellStyle name="40% - Accent3 2 2 5" xfId="1942"/>
    <cellStyle name="40% - Accent3 2 2 5 2" xfId="8586"/>
    <cellStyle name="40% - Accent3 2 2 5 2 2" xfId="14962"/>
    <cellStyle name="40% - Accent3 2 2 5 2 2 2" xfId="26076"/>
    <cellStyle name="40% - Accent3 2 2 5 2 3" xfId="20655"/>
    <cellStyle name="40% - Accent3 2 2 5 3" xfId="11133"/>
    <cellStyle name="40% - Accent3 2 2 5 3 2" xfId="22292"/>
    <cellStyle name="40% - Accent3 2 2 5 4" xfId="16713"/>
    <cellStyle name="40% - Accent3 2 2 6" xfId="2705"/>
    <cellStyle name="40% - Accent3 2 2 6 2" xfId="8587"/>
    <cellStyle name="40% - Accent3 2 2 6 2 2" xfId="14963"/>
    <cellStyle name="40% - Accent3 2 2 6 2 2 2" xfId="26077"/>
    <cellStyle name="40% - Accent3 2 2 6 2 3" xfId="20656"/>
    <cellStyle name="40% - Accent3 2 2 6 3" xfId="11470"/>
    <cellStyle name="40% - Accent3 2 2 6 3 2" xfId="22590"/>
    <cellStyle name="40% - Accent3 2 2 6 4" xfId="17019"/>
    <cellStyle name="40% - Accent3 2 2 7" xfId="3816"/>
    <cellStyle name="40% - Accent3 2 2 7 2" xfId="8588"/>
    <cellStyle name="40% - Accent3 2 2 7 2 2" xfId="14964"/>
    <cellStyle name="40% - Accent3 2 2 7 2 2 2" xfId="26078"/>
    <cellStyle name="40% - Accent3 2 2 7 2 3" xfId="20657"/>
    <cellStyle name="40% - Accent3 2 2 7 3" xfId="11877"/>
    <cellStyle name="40% - Accent3 2 2 7 3 2" xfId="22991"/>
    <cellStyle name="40% - Accent3 2 2 7 4" xfId="17520"/>
    <cellStyle name="40% - Accent3 2 2 8" xfId="4342"/>
    <cellStyle name="40% - Accent3 2 2 8 2" xfId="8589"/>
    <cellStyle name="40% - Accent3 2 2 8 2 2" xfId="14965"/>
    <cellStyle name="40% - Accent3 2 2 8 2 2 2" xfId="26079"/>
    <cellStyle name="40% - Accent3 2 2 8 2 3" xfId="20658"/>
    <cellStyle name="40% - Accent3 2 2 8 3" xfId="12089"/>
    <cellStyle name="40% - Accent3 2 2 8 3 2" xfId="23203"/>
    <cellStyle name="40% - Accent3 2 2 8 4" xfId="17812"/>
    <cellStyle name="40% - Accent3 2 2 9" xfId="4604"/>
    <cellStyle name="40% - Accent3 2 2 9 2" xfId="8590"/>
    <cellStyle name="40% - Accent3 2 2 9 2 2" xfId="14966"/>
    <cellStyle name="40% - Accent3 2 2 9 2 2 2" xfId="26080"/>
    <cellStyle name="40% - Accent3 2 2 9 2 3" xfId="20659"/>
    <cellStyle name="40% - Accent3 2 2 9 3" xfId="12162"/>
    <cellStyle name="40% - Accent3 2 2 9 3 2" xfId="23276"/>
    <cellStyle name="40% - Accent3 2 2 9 4" xfId="17885"/>
    <cellStyle name="40% - Accent3 2 3" xfId="278"/>
    <cellStyle name="40% - Accent3 2 3 2" xfId="8591"/>
    <cellStyle name="40% - Accent3 2 3 2 2" xfId="14967"/>
    <cellStyle name="40% - Accent3 2 3 2 2 2" xfId="26081"/>
    <cellStyle name="40% - Accent3 2 3 2 3" xfId="20660"/>
    <cellStyle name="40% - Accent3 2 3 3" xfId="10294"/>
    <cellStyle name="40% - Accent3 2 3 3 2" xfId="21929"/>
    <cellStyle name="40% - Accent3 2 3 4" xfId="16304"/>
    <cellStyle name="40% - Accent3 2 4" xfId="279"/>
    <cellStyle name="40% - Accent3 2 4 2" xfId="8592"/>
    <cellStyle name="40% - Accent3 2 4 2 2" xfId="14968"/>
    <cellStyle name="40% - Accent3 2 4 2 2 2" xfId="26082"/>
    <cellStyle name="40% - Accent3 2 4 2 3" xfId="20661"/>
    <cellStyle name="40% - Accent3 2 4 3" xfId="10296"/>
    <cellStyle name="40% - Accent3 2 4 3 2" xfId="21931"/>
    <cellStyle name="40% - Accent3 2 4 4" xfId="16305"/>
    <cellStyle name="40% - Accent3 2 5" xfId="280"/>
    <cellStyle name="40% - Accent3 2 5 2" xfId="8593"/>
    <cellStyle name="40% - Accent3 2 5 2 2" xfId="14969"/>
    <cellStyle name="40% - Accent3 2 5 2 2 2" xfId="26083"/>
    <cellStyle name="40% - Accent3 2 5 2 3" xfId="20662"/>
    <cellStyle name="40% - Accent3 2 5 3" xfId="10297"/>
    <cellStyle name="40% - Accent3 2 5 3 2" xfId="21932"/>
    <cellStyle name="40% - Accent3 2 5 4" xfId="16306"/>
    <cellStyle name="40% - Accent3 2 6" xfId="1015"/>
    <cellStyle name="40% - Accent3 2 7" xfId="2147"/>
    <cellStyle name="40% - Accent3 2 8" xfId="2442"/>
    <cellStyle name="40% - Accent3 2 9" xfId="1945"/>
    <cellStyle name="40% - Accent3 2_WAST 1112 040512 WG Submission" xfId="281"/>
    <cellStyle name="40% - Accent3 3" xfId="282"/>
    <cellStyle name="40% - Accent3 3 10" xfId="4060"/>
    <cellStyle name="40% - Accent3 3 11" xfId="4023"/>
    <cellStyle name="40% - Accent3 3 12" xfId="6428"/>
    <cellStyle name="40% - Accent3 3 2" xfId="283"/>
    <cellStyle name="40% - Accent3 3 2 10" xfId="4061"/>
    <cellStyle name="40% - Accent3 3 2 10 2" xfId="8595"/>
    <cellStyle name="40% - Accent3 3 2 10 2 2" xfId="14971"/>
    <cellStyle name="40% - Accent3 3 2 10 2 2 2" xfId="26085"/>
    <cellStyle name="40% - Accent3 3 2 10 2 3" xfId="20664"/>
    <cellStyle name="40% - Accent3 3 2 10 3" xfId="11981"/>
    <cellStyle name="40% - Accent3 3 2 10 3 2" xfId="23095"/>
    <cellStyle name="40% - Accent3 3 2 10 4" xfId="17704"/>
    <cellStyle name="40% - Accent3 3 2 11" xfId="4937"/>
    <cellStyle name="40% - Accent3 3 2 11 2" xfId="8596"/>
    <cellStyle name="40% - Accent3 3 2 11 2 2" xfId="14972"/>
    <cellStyle name="40% - Accent3 3 2 11 2 2 2" xfId="26086"/>
    <cellStyle name="40% - Accent3 3 2 11 2 3" xfId="20665"/>
    <cellStyle name="40% - Accent3 3 2 11 3" xfId="12267"/>
    <cellStyle name="40% - Accent3 3 2 11 3 2" xfId="23381"/>
    <cellStyle name="40% - Accent3 3 2 11 4" xfId="17990"/>
    <cellStyle name="40% - Accent3 3 2 12" xfId="6429"/>
    <cellStyle name="40% - Accent3 3 2 12 2" xfId="8597"/>
    <cellStyle name="40% - Accent3 3 2 12 2 2" xfId="14973"/>
    <cellStyle name="40% - Accent3 3 2 12 2 2 2" xfId="26087"/>
    <cellStyle name="40% - Accent3 3 2 12 2 3" xfId="20666"/>
    <cellStyle name="40% - Accent3 3 2 12 3" xfId="13088"/>
    <cellStyle name="40% - Accent3 3 2 12 3 2" xfId="24202"/>
    <cellStyle name="40% - Accent3 3 2 12 4" xfId="18819"/>
    <cellStyle name="40% - Accent3 3 2 13" xfId="8594"/>
    <cellStyle name="40% - Accent3 3 2 13 2" xfId="14970"/>
    <cellStyle name="40% - Accent3 3 2 13 2 2" xfId="26084"/>
    <cellStyle name="40% - Accent3 3 2 13 3" xfId="20663"/>
    <cellStyle name="40% - Accent3 3 2 14" xfId="9945"/>
    <cellStyle name="40% - Accent3 3 2 14 2" xfId="16092"/>
    <cellStyle name="40% - Accent3 3 2 14 2 2" xfId="27206"/>
    <cellStyle name="40% - Accent3 3 2 14 3" xfId="21623"/>
    <cellStyle name="40% - Accent3 3 2 15" xfId="10067"/>
    <cellStyle name="40% - Accent3 3 2 15 2" xfId="21745"/>
    <cellStyle name="40% - Accent3 3 2 16" xfId="16307"/>
    <cellStyle name="40% - Accent3 3 2 2" xfId="1018"/>
    <cellStyle name="40% - Accent3 3 2 2 10" xfId="16501"/>
    <cellStyle name="40% - Accent3 3 2 2 2" xfId="3954"/>
    <cellStyle name="40% - Accent3 3 2 2 2 2" xfId="8599"/>
    <cellStyle name="40% - Accent3 3 2 2 2 2 2" xfId="14975"/>
    <cellStyle name="40% - Accent3 3 2 2 2 2 2 2" xfId="26089"/>
    <cellStyle name="40% - Accent3 3 2 2 2 2 3" xfId="20668"/>
    <cellStyle name="40% - Accent3 3 2 2 2 3" xfId="10726"/>
    <cellStyle name="40% - Accent3 3 2 2 2 3 2" xfId="22119"/>
    <cellStyle name="40% - Accent3 3 2 2 2 4" xfId="17647"/>
    <cellStyle name="40% - Accent3 3 2 2 3" xfId="5149"/>
    <cellStyle name="40% - Accent3 3 2 2 3 2" xfId="8600"/>
    <cellStyle name="40% - Accent3 3 2 2 3 2 2" xfId="14976"/>
    <cellStyle name="40% - Accent3 3 2 2 3 2 2 2" xfId="26090"/>
    <cellStyle name="40% - Accent3 3 2 2 3 2 3" xfId="20669"/>
    <cellStyle name="40% - Accent3 3 2 2 3 3" xfId="12372"/>
    <cellStyle name="40% - Accent3 3 2 2 3 3 2" xfId="23486"/>
    <cellStyle name="40% - Accent3 3 2 2 3 4" xfId="18118"/>
    <cellStyle name="40% - Accent3 3 2 2 4" xfId="5625"/>
    <cellStyle name="40% - Accent3 3 2 2 4 2" xfId="8601"/>
    <cellStyle name="40% - Accent3 3 2 2 4 2 2" xfId="14977"/>
    <cellStyle name="40% - Accent3 3 2 2 4 2 2 2" xfId="26091"/>
    <cellStyle name="40% - Accent3 3 2 2 4 2 3" xfId="20670"/>
    <cellStyle name="40% - Accent3 3 2 2 4 3" xfId="12581"/>
    <cellStyle name="40% - Accent3 3 2 2 4 3 2" xfId="23695"/>
    <cellStyle name="40% - Accent3 3 2 2 4 4" xfId="18350"/>
    <cellStyle name="40% - Accent3 3 2 2 5" xfId="5979"/>
    <cellStyle name="40% - Accent3 3 2 2 5 2" xfId="8602"/>
    <cellStyle name="40% - Accent3 3 2 2 5 2 2" xfId="14978"/>
    <cellStyle name="40% - Accent3 3 2 2 5 2 2 2" xfId="26092"/>
    <cellStyle name="40% - Accent3 3 2 2 5 2 3" xfId="20671"/>
    <cellStyle name="40% - Accent3 3 2 2 5 3" xfId="12779"/>
    <cellStyle name="40% - Accent3 3 2 2 5 3 2" xfId="23893"/>
    <cellStyle name="40% - Accent3 3 2 2 5 4" xfId="18571"/>
    <cellStyle name="40% - Accent3 3 2 2 6" xfId="6265"/>
    <cellStyle name="40% - Accent3 3 2 2 6 2" xfId="8603"/>
    <cellStyle name="40% - Accent3 3 2 2 6 2 2" xfId="14979"/>
    <cellStyle name="40% - Accent3 3 2 2 6 2 2 2" xfId="26093"/>
    <cellStyle name="40% - Accent3 3 2 2 6 2 3" xfId="20672"/>
    <cellStyle name="40% - Accent3 3 2 2 6 3" xfId="12966"/>
    <cellStyle name="40% - Accent3 3 2 2 6 3 2" xfId="24080"/>
    <cellStyle name="40% - Accent3 3 2 2 6 4" xfId="18697"/>
    <cellStyle name="40% - Accent3 3 2 2 7" xfId="6873"/>
    <cellStyle name="40% - Accent3 3 2 2 7 2" xfId="8604"/>
    <cellStyle name="40% - Accent3 3 2 2 7 2 2" xfId="14980"/>
    <cellStyle name="40% - Accent3 3 2 2 7 2 2 2" xfId="26094"/>
    <cellStyle name="40% - Accent3 3 2 2 7 2 3" xfId="20673"/>
    <cellStyle name="40% - Accent3 3 2 2 7 3" xfId="13272"/>
    <cellStyle name="40% - Accent3 3 2 2 7 3 2" xfId="24386"/>
    <cellStyle name="40% - Accent3 3 2 2 7 4" xfId="18942"/>
    <cellStyle name="40% - Accent3 3 2 2 8" xfId="8598"/>
    <cellStyle name="40% - Accent3 3 2 2 8 2" xfId="14974"/>
    <cellStyle name="40% - Accent3 3 2 2 8 2 2" xfId="26088"/>
    <cellStyle name="40% - Accent3 3 2 2 8 3" xfId="20667"/>
    <cellStyle name="40% - Accent3 3 2 2 9" xfId="10299"/>
    <cellStyle name="40% - Accent3 3 2 2 9 2" xfId="21933"/>
    <cellStyle name="40% - Accent3 3 2 3" xfId="2150"/>
    <cellStyle name="40% - Accent3 3 2 3 2" xfId="8605"/>
    <cellStyle name="40% - Accent3 3 2 3 2 2" xfId="14981"/>
    <cellStyle name="40% - Accent3 3 2 3 2 2 2" xfId="26095"/>
    <cellStyle name="40% - Accent3 3 2 3 2 3" xfId="20674"/>
    <cellStyle name="40% - Accent3 3 2 3 3" xfId="11250"/>
    <cellStyle name="40% - Accent3 3 2 3 3 2" xfId="22407"/>
    <cellStyle name="40% - Accent3 3 2 3 4" xfId="16830"/>
    <cellStyle name="40% - Accent3 3 2 4" xfId="2443"/>
    <cellStyle name="40% - Accent3 3 2 4 2" xfId="8606"/>
    <cellStyle name="40% - Accent3 3 2 4 2 2" xfId="14982"/>
    <cellStyle name="40% - Accent3 3 2 4 2 2 2" xfId="26096"/>
    <cellStyle name="40% - Accent3 3 2 4 2 3" xfId="20675"/>
    <cellStyle name="40% - Accent3 3 2 4 3" xfId="11348"/>
    <cellStyle name="40% - Accent3 3 2 4 3 2" xfId="22479"/>
    <cellStyle name="40% - Accent3 3 2 4 4" xfId="16904"/>
    <cellStyle name="40% - Accent3 3 2 5" xfId="1944"/>
    <cellStyle name="40% - Accent3 3 2 5 2" xfId="8607"/>
    <cellStyle name="40% - Accent3 3 2 5 2 2" xfId="14983"/>
    <cellStyle name="40% - Accent3 3 2 5 2 2 2" xfId="26097"/>
    <cellStyle name="40% - Accent3 3 2 5 2 3" xfId="20676"/>
    <cellStyle name="40% - Accent3 3 2 5 3" xfId="11134"/>
    <cellStyle name="40% - Accent3 3 2 5 3 2" xfId="22293"/>
    <cellStyle name="40% - Accent3 3 2 5 4" xfId="16714"/>
    <cellStyle name="40% - Accent3 3 2 6" xfId="2703"/>
    <cellStyle name="40% - Accent3 3 2 6 2" xfId="8608"/>
    <cellStyle name="40% - Accent3 3 2 6 2 2" xfId="14984"/>
    <cellStyle name="40% - Accent3 3 2 6 2 2 2" xfId="26098"/>
    <cellStyle name="40% - Accent3 3 2 6 2 3" xfId="20677"/>
    <cellStyle name="40% - Accent3 3 2 6 3" xfId="11469"/>
    <cellStyle name="40% - Accent3 3 2 6 3 2" xfId="22589"/>
    <cellStyle name="40% - Accent3 3 2 6 4" xfId="17018"/>
    <cellStyle name="40% - Accent3 3 2 7" xfId="3817"/>
    <cellStyle name="40% - Accent3 3 2 7 2" xfId="8609"/>
    <cellStyle name="40% - Accent3 3 2 7 2 2" xfId="14985"/>
    <cellStyle name="40% - Accent3 3 2 7 2 2 2" xfId="26099"/>
    <cellStyle name="40% - Accent3 3 2 7 2 3" xfId="20678"/>
    <cellStyle name="40% - Accent3 3 2 7 3" xfId="11878"/>
    <cellStyle name="40% - Accent3 3 2 7 3 2" xfId="22992"/>
    <cellStyle name="40% - Accent3 3 2 7 4" xfId="17521"/>
    <cellStyle name="40% - Accent3 3 2 8" xfId="4344"/>
    <cellStyle name="40% - Accent3 3 2 8 2" xfId="8610"/>
    <cellStyle name="40% - Accent3 3 2 8 2 2" xfId="14986"/>
    <cellStyle name="40% - Accent3 3 2 8 2 2 2" xfId="26100"/>
    <cellStyle name="40% - Accent3 3 2 8 2 3" xfId="20679"/>
    <cellStyle name="40% - Accent3 3 2 8 3" xfId="12090"/>
    <cellStyle name="40% - Accent3 3 2 8 3 2" xfId="23204"/>
    <cellStyle name="40% - Accent3 3 2 8 4" xfId="17813"/>
    <cellStyle name="40% - Accent3 3 2 9" xfId="4598"/>
    <cellStyle name="40% - Accent3 3 2 9 2" xfId="8611"/>
    <cellStyle name="40% - Accent3 3 2 9 2 2" xfId="14987"/>
    <cellStyle name="40% - Accent3 3 2 9 2 2 2" xfId="26101"/>
    <cellStyle name="40% - Accent3 3 2 9 2 3" xfId="20680"/>
    <cellStyle name="40% - Accent3 3 2 9 3" xfId="12160"/>
    <cellStyle name="40% - Accent3 3 2 9 3 2" xfId="23274"/>
    <cellStyle name="40% - Accent3 3 2 9 4" xfId="17883"/>
    <cellStyle name="40% - Accent3 3 3" xfId="1017"/>
    <cellStyle name="40% - Accent3 3 3 2" xfId="10725"/>
    <cellStyle name="40% - Accent3 3 3 3" xfId="10298"/>
    <cellStyle name="40% - Accent3 3 4" xfId="2149"/>
    <cellStyle name="40% - Accent3 3 5" xfId="2444"/>
    <cellStyle name="40% - Accent3 3 6" xfId="1943"/>
    <cellStyle name="40% - Accent3 3 7" xfId="2704"/>
    <cellStyle name="40% - Accent3 3 8" xfId="4343"/>
    <cellStyle name="40% - Accent3 3 9" xfId="4599"/>
    <cellStyle name="40% - Accent3 3_WAST 1112 040512 WG Submission" xfId="284"/>
    <cellStyle name="40% - Accent3 4" xfId="285"/>
    <cellStyle name="40% - Accent3 4 10" xfId="4597"/>
    <cellStyle name="40% - Accent3 4 10 2" xfId="8612"/>
    <cellStyle name="40% - Accent3 4 10 2 2" xfId="14988"/>
    <cellStyle name="40% - Accent3 4 10 2 2 2" xfId="26102"/>
    <cellStyle name="40% - Accent3 4 10 2 3" xfId="20681"/>
    <cellStyle name="40% - Accent3 4 10 3" xfId="12159"/>
    <cellStyle name="40% - Accent3 4 10 3 2" xfId="23273"/>
    <cellStyle name="40% - Accent3 4 10 4" xfId="17882"/>
    <cellStyle name="40% - Accent3 4 11" xfId="4064"/>
    <cellStyle name="40% - Accent3 4 11 2" xfId="8613"/>
    <cellStyle name="40% - Accent3 4 11 2 2" xfId="14989"/>
    <cellStyle name="40% - Accent3 4 11 2 2 2" xfId="26103"/>
    <cellStyle name="40% - Accent3 4 11 2 3" xfId="20682"/>
    <cellStyle name="40% - Accent3 4 11 3" xfId="11982"/>
    <cellStyle name="40% - Accent3 4 11 3 2" xfId="23096"/>
    <cellStyle name="40% - Accent3 4 11 4" xfId="17705"/>
    <cellStyle name="40% - Accent3 4 12" xfId="5057"/>
    <cellStyle name="40% - Accent3 4 12 2" xfId="8614"/>
    <cellStyle name="40% - Accent3 4 12 2 2" xfId="14990"/>
    <cellStyle name="40% - Accent3 4 12 2 2 2" xfId="26104"/>
    <cellStyle name="40% - Accent3 4 12 2 3" xfId="20683"/>
    <cellStyle name="40% - Accent3 4 12 3" xfId="12289"/>
    <cellStyle name="40% - Accent3 4 12 3 2" xfId="23403"/>
    <cellStyle name="40% - Accent3 4 12 4" xfId="18035"/>
    <cellStyle name="40% - Accent3 4 13" xfId="6430"/>
    <cellStyle name="40% - Accent3 4 13 2" xfId="8615"/>
    <cellStyle name="40% - Accent3 4 13 2 2" xfId="14991"/>
    <cellStyle name="40% - Accent3 4 13 2 2 2" xfId="26105"/>
    <cellStyle name="40% - Accent3 4 13 2 3" xfId="20684"/>
    <cellStyle name="40% - Accent3 4 13 3" xfId="13089"/>
    <cellStyle name="40% - Accent3 4 13 3 2" xfId="24203"/>
    <cellStyle name="40% - Accent3 4 13 4" xfId="18820"/>
    <cellStyle name="40% - Accent3 4 14" xfId="9946"/>
    <cellStyle name="40% - Accent3 4 14 2" xfId="16093"/>
    <cellStyle name="40% - Accent3 4 14 2 2" xfId="27207"/>
    <cellStyle name="40% - Accent3 4 14 3" xfId="21624"/>
    <cellStyle name="40% - Accent3 4 15" xfId="10068"/>
    <cellStyle name="40% - Accent3 4 15 2" xfId="21746"/>
    <cellStyle name="40% - Accent3 4 2" xfId="286"/>
    <cellStyle name="40% - Accent3 4 2 10" xfId="5980"/>
    <cellStyle name="40% - Accent3 4 2 10 2" xfId="8617"/>
    <cellStyle name="40% - Accent3 4 2 10 2 2" xfId="14993"/>
    <cellStyle name="40% - Accent3 4 2 10 2 2 2" xfId="26107"/>
    <cellStyle name="40% - Accent3 4 2 10 2 3" xfId="20686"/>
    <cellStyle name="40% - Accent3 4 2 10 3" xfId="12780"/>
    <cellStyle name="40% - Accent3 4 2 10 3 2" xfId="23894"/>
    <cellStyle name="40% - Accent3 4 2 10 4" xfId="18572"/>
    <cellStyle name="40% - Accent3 4 2 11" xfId="6266"/>
    <cellStyle name="40% - Accent3 4 2 11 2" xfId="8618"/>
    <cellStyle name="40% - Accent3 4 2 11 2 2" xfId="14994"/>
    <cellStyle name="40% - Accent3 4 2 11 2 2 2" xfId="26108"/>
    <cellStyle name="40% - Accent3 4 2 11 2 3" xfId="20687"/>
    <cellStyle name="40% - Accent3 4 2 11 3" xfId="12967"/>
    <cellStyle name="40% - Accent3 4 2 11 3 2" xfId="24081"/>
    <cellStyle name="40% - Accent3 4 2 11 4" xfId="18698"/>
    <cellStyle name="40% - Accent3 4 2 12" xfId="6874"/>
    <cellStyle name="40% - Accent3 4 2 12 2" xfId="8619"/>
    <cellStyle name="40% - Accent3 4 2 12 2 2" xfId="14995"/>
    <cellStyle name="40% - Accent3 4 2 12 2 2 2" xfId="26109"/>
    <cellStyle name="40% - Accent3 4 2 12 2 3" xfId="20688"/>
    <cellStyle name="40% - Accent3 4 2 12 3" xfId="13273"/>
    <cellStyle name="40% - Accent3 4 2 12 3 2" xfId="24387"/>
    <cellStyle name="40% - Accent3 4 2 12 4" xfId="18943"/>
    <cellStyle name="40% - Accent3 4 2 13" xfId="8616"/>
    <cellStyle name="40% - Accent3 4 2 13 2" xfId="14992"/>
    <cellStyle name="40% - Accent3 4 2 13 2 2" xfId="26106"/>
    <cellStyle name="40% - Accent3 4 2 13 3" xfId="20685"/>
    <cellStyle name="40% - Accent3 4 2 14" xfId="10300"/>
    <cellStyle name="40% - Accent3 4 2 15" xfId="16308"/>
    <cellStyle name="40% - Accent3 4 2 2" xfId="1854"/>
    <cellStyle name="40% - Accent3 4 2 2 2" xfId="8620"/>
    <cellStyle name="40% - Accent3 4 2 2 2 2" xfId="11098"/>
    <cellStyle name="40% - Accent3 4 2 2 2 2 2" xfId="22258"/>
    <cellStyle name="40% - Accent3 4 2 2 2 3" xfId="20689"/>
    <cellStyle name="40% - Accent3 4 2 2 3" xfId="10301"/>
    <cellStyle name="40% - Accent3 4 2 2 3 2" xfId="21934"/>
    <cellStyle name="40% - Accent3 4 2 2 4" xfId="16676"/>
    <cellStyle name="40% - Accent3 4 2 3" xfId="2967"/>
    <cellStyle name="40% - Accent3 4 2 3 2" xfId="8621"/>
    <cellStyle name="40% - Accent3 4 2 3 2 2" xfId="14996"/>
    <cellStyle name="40% - Accent3 4 2 3 2 2 2" xfId="26110"/>
    <cellStyle name="40% - Accent3 4 2 3 2 3" xfId="20690"/>
    <cellStyle name="40% - Accent3 4 2 3 3" xfId="11541"/>
    <cellStyle name="40% - Accent3 4 2 3 3 2" xfId="22655"/>
    <cellStyle name="40% - Accent3 4 2 3 4" xfId="17109"/>
    <cellStyle name="40% - Accent3 4 2 4" xfId="3329"/>
    <cellStyle name="40% - Accent3 4 2 4 2" xfId="8622"/>
    <cellStyle name="40% - Accent3 4 2 4 2 2" xfId="14997"/>
    <cellStyle name="40% - Accent3 4 2 4 2 2 2" xfId="26111"/>
    <cellStyle name="40% - Accent3 4 2 4 2 3" xfId="20691"/>
    <cellStyle name="40% - Accent3 4 2 4 3" xfId="11639"/>
    <cellStyle name="40% - Accent3 4 2 4 3 2" xfId="22753"/>
    <cellStyle name="40% - Accent3 4 2 4 4" xfId="17234"/>
    <cellStyle name="40% - Accent3 4 2 5" xfId="3579"/>
    <cellStyle name="40% - Accent3 4 2 5 2" xfId="8623"/>
    <cellStyle name="40% - Accent3 4 2 5 2 2" xfId="14998"/>
    <cellStyle name="40% - Accent3 4 2 5 2 2 2" xfId="26112"/>
    <cellStyle name="40% - Accent3 4 2 5 2 3" xfId="20692"/>
    <cellStyle name="40% - Accent3 4 2 5 3" xfId="11735"/>
    <cellStyle name="40% - Accent3 4 2 5 3 2" xfId="22849"/>
    <cellStyle name="40% - Accent3 4 2 5 4" xfId="17353"/>
    <cellStyle name="40% - Accent3 4 2 6" xfId="3708"/>
    <cellStyle name="40% - Accent3 4 2 6 2" xfId="8624"/>
    <cellStyle name="40% - Accent3 4 2 6 2 2" xfId="14999"/>
    <cellStyle name="40% - Accent3 4 2 6 2 2 2" xfId="26113"/>
    <cellStyle name="40% - Accent3 4 2 6 2 3" xfId="20693"/>
    <cellStyle name="40% - Accent3 4 2 6 3" xfId="11780"/>
    <cellStyle name="40% - Accent3 4 2 6 3 2" xfId="22894"/>
    <cellStyle name="40% - Accent3 4 2 6 4" xfId="17421"/>
    <cellStyle name="40% - Accent3 4 2 7" xfId="3955"/>
    <cellStyle name="40% - Accent3 4 2 7 2" xfId="8625"/>
    <cellStyle name="40% - Accent3 4 2 7 2 2" xfId="15000"/>
    <cellStyle name="40% - Accent3 4 2 7 2 2 2" xfId="26114"/>
    <cellStyle name="40% - Accent3 4 2 7 2 3" xfId="20694"/>
    <cellStyle name="40% - Accent3 4 2 7 3" xfId="11949"/>
    <cellStyle name="40% - Accent3 4 2 7 3 2" xfId="23063"/>
    <cellStyle name="40% - Accent3 4 2 7 4" xfId="17648"/>
    <cellStyle name="40% - Accent3 4 2 8" xfId="5150"/>
    <cellStyle name="40% - Accent3 4 2 8 2" xfId="8626"/>
    <cellStyle name="40% - Accent3 4 2 8 2 2" xfId="15001"/>
    <cellStyle name="40% - Accent3 4 2 8 2 2 2" xfId="26115"/>
    <cellStyle name="40% - Accent3 4 2 8 2 3" xfId="20695"/>
    <cellStyle name="40% - Accent3 4 2 8 3" xfId="12373"/>
    <cellStyle name="40% - Accent3 4 2 8 3 2" xfId="23487"/>
    <cellStyle name="40% - Accent3 4 2 8 4" xfId="18119"/>
    <cellStyle name="40% - Accent3 4 2 9" xfId="5626"/>
    <cellStyle name="40% - Accent3 4 2 9 2" xfId="8627"/>
    <cellStyle name="40% - Accent3 4 2 9 2 2" xfId="15002"/>
    <cellStyle name="40% - Accent3 4 2 9 2 2 2" xfId="26116"/>
    <cellStyle name="40% - Accent3 4 2 9 2 3" xfId="20696"/>
    <cellStyle name="40% - Accent3 4 2 9 3" xfId="12582"/>
    <cellStyle name="40% - Accent3 4 2 9 3 2" xfId="23696"/>
    <cellStyle name="40% - Accent3 4 2 9 4" xfId="18351"/>
    <cellStyle name="40% - Accent3 4 3" xfId="1019"/>
    <cellStyle name="40% - Accent3 4 3 2" xfId="8628"/>
    <cellStyle name="40% - Accent3 4 3 2 2" xfId="15003"/>
    <cellStyle name="40% - Accent3 4 3 2 2 2" xfId="26117"/>
    <cellStyle name="40% - Accent3 4 3 2 3" xfId="20697"/>
    <cellStyle name="40% - Accent3 4 3 3" xfId="10727"/>
    <cellStyle name="40% - Accent3 4 3 3 2" xfId="22120"/>
    <cellStyle name="40% - Accent3 4 3 4" xfId="16502"/>
    <cellStyle name="40% - Accent3 4 4" xfId="2151"/>
    <cellStyle name="40% - Accent3 4 4 2" xfId="8629"/>
    <cellStyle name="40% - Accent3 4 4 2 2" xfId="15004"/>
    <cellStyle name="40% - Accent3 4 4 2 2 2" xfId="26118"/>
    <cellStyle name="40% - Accent3 4 4 2 3" xfId="20698"/>
    <cellStyle name="40% - Accent3 4 4 3" xfId="11251"/>
    <cellStyle name="40% - Accent3 4 4 3 2" xfId="22408"/>
    <cellStyle name="40% - Accent3 4 4 4" xfId="16831"/>
    <cellStyle name="40% - Accent3 4 5" xfId="2441"/>
    <cellStyle name="40% - Accent3 4 5 2" xfId="8630"/>
    <cellStyle name="40% - Accent3 4 5 2 2" xfId="15005"/>
    <cellStyle name="40% - Accent3 4 5 2 2 2" xfId="26119"/>
    <cellStyle name="40% - Accent3 4 5 2 3" xfId="20699"/>
    <cellStyle name="40% - Accent3 4 5 3" xfId="11347"/>
    <cellStyle name="40% - Accent3 4 5 3 2" xfId="22478"/>
    <cellStyle name="40% - Accent3 4 5 4" xfId="16903"/>
    <cellStyle name="40% - Accent3 4 6" xfId="1946"/>
    <cellStyle name="40% - Accent3 4 6 2" xfId="8631"/>
    <cellStyle name="40% - Accent3 4 6 2 2" xfId="15006"/>
    <cellStyle name="40% - Accent3 4 6 2 2 2" xfId="26120"/>
    <cellStyle name="40% - Accent3 4 6 2 3" xfId="20700"/>
    <cellStyle name="40% - Accent3 4 6 3" xfId="11135"/>
    <cellStyle name="40% - Accent3 4 6 3 2" xfId="22294"/>
    <cellStyle name="40% - Accent3 4 6 4" xfId="16715"/>
    <cellStyle name="40% - Accent3 4 7" xfId="2701"/>
    <cellStyle name="40% - Accent3 4 7 2" xfId="8632"/>
    <cellStyle name="40% - Accent3 4 7 2 2" xfId="15007"/>
    <cellStyle name="40% - Accent3 4 7 2 2 2" xfId="26121"/>
    <cellStyle name="40% - Accent3 4 7 2 3" xfId="20701"/>
    <cellStyle name="40% - Accent3 4 7 3" xfId="11468"/>
    <cellStyle name="40% - Accent3 4 7 3 2" xfId="22588"/>
    <cellStyle name="40% - Accent3 4 7 4" xfId="17017"/>
    <cellStyle name="40% - Accent3 4 8" xfId="3818"/>
    <cellStyle name="40% - Accent3 4 8 2" xfId="8633"/>
    <cellStyle name="40% - Accent3 4 8 2 2" xfId="15008"/>
    <cellStyle name="40% - Accent3 4 8 2 2 2" xfId="26122"/>
    <cellStyle name="40% - Accent3 4 8 2 3" xfId="20702"/>
    <cellStyle name="40% - Accent3 4 8 3" xfId="11879"/>
    <cellStyle name="40% - Accent3 4 8 3 2" xfId="22993"/>
    <cellStyle name="40% - Accent3 4 8 4" xfId="17522"/>
    <cellStyle name="40% - Accent3 4 9" xfId="4345"/>
    <cellStyle name="40% - Accent3 4 9 2" xfId="8634"/>
    <cellStyle name="40% - Accent3 4 9 2 2" xfId="15009"/>
    <cellStyle name="40% - Accent3 4 9 2 2 2" xfId="26123"/>
    <cellStyle name="40% - Accent3 4 9 2 3" xfId="20703"/>
    <cellStyle name="40% - Accent3 4 9 3" xfId="12091"/>
    <cellStyle name="40% - Accent3 4 9 3 2" xfId="23205"/>
    <cellStyle name="40% - Accent3 4 9 4" xfId="17814"/>
    <cellStyle name="40% - Accent3 4_WAST 1112 040512 WG Submission" xfId="287"/>
    <cellStyle name="40% - Accent3 5" xfId="288"/>
    <cellStyle name="40% - Accent3 5 10" xfId="4596"/>
    <cellStyle name="40% - Accent3 5 10 2" xfId="8635"/>
    <cellStyle name="40% - Accent3 5 10 2 2" xfId="15010"/>
    <cellStyle name="40% - Accent3 5 10 2 2 2" xfId="26124"/>
    <cellStyle name="40% - Accent3 5 10 2 3" xfId="20704"/>
    <cellStyle name="40% - Accent3 5 10 3" xfId="12158"/>
    <cellStyle name="40% - Accent3 5 10 3 2" xfId="23272"/>
    <cellStyle name="40% - Accent3 5 10 4" xfId="17881"/>
    <cellStyle name="40% - Accent3 5 11" xfId="4078"/>
    <cellStyle name="40% - Accent3 5 11 2" xfId="8636"/>
    <cellStyle name="40% - Accent3 5 11 2 2" xfId="15011"/>
    <cellStyle name="40% - Accent3 5 11 2 2 2" xfId="26125"/>
    <cellStyle name="40% - Accent3 5 11 2 3" xfId="20705"/>
    <cellStyle name="40% - Accent3 5 11 3" xfId="11986"/>
    <cellStyle name="40% - Accent3 5 11 3 2" xfId="23100"/>
    <cellStyle name="40% - Accent3 5 11 4" xfId="17709"/>
    <cellStyle name="40% - Accent3 5 12" xfId="4927"/>
    <cellStyle name="40% - Accent3 5 12 2" xfId="8637"/>
    <cellStyle name="40% - Accent3 5 12 2 2" xfId="15012"/>
    <cellStyle name="40% - Accent3 5 12 2 2 2" xfId="26126"/>
    <cellStyle name="40% - Accent3 5 12 2 3" xfId="20706"/>
    <cellStyle name="40% - Accent3 5 12 3" xfId="12263"/>
    <cellStyle name="40% - Accent3 5 12 3 2" xfId="23377"/>
    <cellStyle name="40% - Accent3 5 12 4" xfId="17986"/>
    <cellStyle name="40% - Accent3 5 13" xfId="6431"/>
    <cellStyle name="40% - Accent3 5 13 2" xfId="8638"/>
    <cellStyle name="40% - Accent3 5 13 2 2" xfId="15013"/>
    <cellStyle name="40% - Accent3 5 13 2 2 2" xfId="26127"/>
    <cellStyle name="40% - Accent3 5 13 2 3" xfId="20707"/>
    <cellStyle name="40% - Accent3 5 13 3" xfId="13090"/>
    <cellStyle name="40% - Accent3 5 13 3 2" xfId="24204"/>
    <cellStyle name="40% - Accent3 5 13 4" xfId="18821"/>
    <cellStyle name="40% - Accent3 5 14" xfId="9947"/>
    <cellStyle name="40% - Accent3 5 14 2" xfId="16094"/>
    <cellStyle name="40% - Accent3 5 14 2 2" xfId="27208"/>
    <cellStyle name="40% - Accent3 5 14 3" xfId="21625"/>
    <cellStyle name="40% - Accent3 5 15" xfId="10069"/>
    <cellStyle name="40% - Accent3 5 15 2" xfId="21747"/>
    <cellStyle name="40% - Accent3 5 2" xfId="289"/>
    <cellStyle name="40% - Accent3 5 2 10" xfId="5981"/>
    <cellStyle name="40% - Accent3 5 2 10 2" xfId="8640"/>
    <cellStyle name="40% - Accent3 5 2 10 2 2" xfId="15015"/>
    <cellStyle name="40% - Accent3 5 2 10 2 2 2" xfId="26129"/>
    <cellStyle name="40% - Accent3 5 2 10 2 3" xfId="20709"/>
    <cellStyle name="40% - Accent3 5 2 10 3" xfId="12781"/>
    <cellStyle name="40% - Accent3 5 2 10 3 2" xfId="23895"/>
    <cellStyle name="40% - Accent3 5 2 10 4" xfId="18573"/>
    <cellStyle name="40% - Accent3 5 2 11" xfId="6267"/>
    <cellStyle name="40% - Accent3 5 2 11 2" xfId="8641"/>
    <cellStyle name="40% - Accent3 5 2 11 2 2" xfId="15016"/>
    <cellStyle name="40% - Accent3 5 2 11 2 2 2" xfId="26130"/>
    <cellStyle name="40% - Accent3 5 2 11 2 3" xfId="20710"/>
    <cellStyle name="40% - Accent3 5 2 11 3" xfId="12968"/>
    <cellStyle name="40% - Accent3 5 2 11 3 2" xfId="24082"/>
    <cellStyle name="40% - Accent3 5 2 11 4" xfId="18699"/>
    <cellStyle name="40% - Accent3 5 2 12" xfId="6875"/>
    <cellStyle name="40% - Accent3 5 2 12 2" xfId="8642"/>
    <cellStyle name="40% - Accent3 5 2 12 2 2" xfId="15017"/>
    <cellStyle name="40% - Accent3 5 2 12 2 2 2" xfId="26131"/>
    <cellStyle name="40% - Accent3 5 2 12 2 3" xfId="20711"/>
    <cellStyle name="40% - Accent3 5 2 12 3" xfId="13274"/>
    <cellStyle name="40% - Accent3 5 2 12 3 2" xfId="24388"/>
    <cellStyle name="40% - Accent3 5 2 12 4" xfId="18944"/>
    <cellStyle name="40% - Accent3 5 2 13" xfId="8639"/>
    <cellStyle name="40% - Accent3 5 2 13 2" xfId="15014"/>
    <cellStyle name="40% - Accent3 5 2 13 2 2" xfId="26128"/>
    <cellStyle name="40% - Accent3 5 2 13 3" xfId="20708"/>
    <cellStyle name="40% - Accent3 5 2 14" xfId="10302"/>
    <cellStyle name="40% - Accent3 5 2 15" xfId="16309"/>
    <cellStyle name="40% - Accent3 5 2 2" xfId="1855"/>
    <cellStyle name="40% - Accent3 5 2 2 2" xfId="8643"/>
    <cellStyle name="40% - Accent3 5 2 2 2 2" xfId="11099"/>
    <cellStyle name="40% - Accent3 5 2 2 2 2 2" xfId="22259"/>
    <cellStyle name="40% - Accent3 5 2 2 2 3" xfId="20712"/>
    <cellStyle name="40% - Accent3 5 2 2 3" xfId="10303"/>
    <cellStyle name="40% - Accent3 5 2 2 3 2" xfId="21935"/>
    <cellStyle name="40% - Accent3 5 2 2 4" xfId="16677"/>
    <cellStyle name="40% - Accent3 5 2 3" xfId="2968"/>
    <cellStyle name="40% - Accent3 5 2 3 2" xfId="8644"/>
    <cellStyle name="40% - Accent3 5 2 3 2 2" xfId="15018"/>
    <cellStyle name="40% - Accent3 5 2 3 2 2 2" xfId="26132"/>
    <cellStyle name="40% - Accent3 5 2 3 2 3" xfId="20713"/>
    <cellStyle name="40% - Accent3 5 2 3 3" xfId="11542"/>
    <cellStyle name="40% - Accent3 5 2 3 3 2" xfId="22656"/>
    <cellStyle name="40% - Accent3 5 2 3 4" xfId="17110"/>
    <cellStyle name="40% - Accent3 5 2 4" xfId="3330"/>
    <cellStyle name="40% - Accent3 5 2 4 2" xfId="8645"/>
    <cellStyle name="40% - Accent3 5 2 4 2 2" xfId="15019"/>
    <cellStyle name="40% - Accent3 5 2 4 2 2 2" xfId="26133"/>
    <cellStyle name="40% - Accent3 5 2 4 2 3" xfId="20714"/>
    <cellStyle name="40% - Accent3 5 2 4 3" xfId="11640"/>
    <cellStyle name="40% - Accent3 5 2 4 3 2" xfId="22754"/>
    <cellStyle name="40% - Accent3 5 2 4 4" xfId="17235"/>
    <cellStyle name="40% - Accent3 5 2 5" xfId="3580"/>
    <cellStyle name="40% - Accent3 5 2 5 2" xfId="8646"/>
    <cellStyle name="40% - Accent3 5 2 5 2 2" xfId="15020"/>
    <cellStyle name="40% - Accent3 5 2 5 2 2 2" xfId="26134"/>
    <cellStyle name="40% - Accent3 5 2 5 2 3" xfId="20715"/>
    <cellStyle name="40% - Accent3 5 2 5 3" xfId="11736"/>
    <cellStyle name="40% - Accent3 5 2 5 3 2" xfId="22850"/>
    <cellStyle name="40% - Accent3 5 2 5 4" xfId="17354"/>
    <cellStyle name="40% - Accent3 5 2 6" xfId="3709"/>
    <cellStyle name="40% - Accent3 5 2 6 2" xfId="8647"/>
    <cellStyle name="40% - Accent3 5 2 6 2 2" xfId="15021"/>
    <cellStyle name="40% - Accent3 5 2 6 2 2 2" xfId="26135"/>
    <cellStyle name="40% - Accent3 5 2 6 2 3" xfId="20716"/>
    <cellStyle name="40% - Accent3 5 2 6 3" xfId="11781"/>
    <cellStyle name="40% - Accent3 5 2 6 3 2" xfId="22895"/>
    <cellStyle name="40% - Accent3 5 2 6 4" xfId="17422"/>
    <cellStyle name="40% - Accent3 5 2 7" xfId="3956"/>
    <cellStyle name="40% - Accent3 5 2 7 2" xfId="8648"/>
    <cellStyle name="40% - Accent3 5 2 7 2 2" xfId="15022"/>
    <cellStyle name="40% - Accent3 5 2 7 2 2 2" xfId="26136"/>
    <cellStyle name="40% - Accent3 5 2 7 2 3" xfId="20717"/>
    <cellStyle name="40% - Accent3 5 2 7 3" xfId="11950"/>
    <cellStyle name="40% - Accent3 5 2 7 3 2" xfId="23064"/>
    <cellStyle name="40% - Accent3 5 2 7 4" xfId="17649"/>
    <cellStyle name="40% - Accent3 5 2 8" xfId="5151"/>
    <cellStyle name="40% - Accent3 5 2 8 2" xfId="8649"/>
    <cellStyle name="40% - Accent3 5 2 8 2 2" xfId="15023"/>
    <cellStyle name="40% - Accent3 5 2 8 2 2 2" xfId="26137"/>
    <cellStyle name="40% - Accent3 5 2 8 2 3" xfId="20718"/>
    <cellStyle name="40% - Accent3 5 2 8 3" xfId="12374"/>
    <cellStyle name="40% - Accent3 5 2 8 3 2" xfId="23488"/>
    <cellStyle name="40% - Accent3 5 2 8 4" xfId="18120"/>
    <cellStyle name="40% - Accent3 5 2 9" xfId="5627"/>
    <cellStyle name="40% - Accent3 5 2 9 2" xfId="8650"/>
    <cellStyle name="40% - Accent3 5 2 9 2 2" xfId="15024"/>
    <cellStyle name="40% - Accent3 5 2 9 2 2 2" xfId="26138"/>
    <cellStyle name="40% - Accent3 5 2 9 2 3" xfId="20719"/>
    <cellStyle name="40% - Accent3 5 2 9 3" xfId="12583"/>
    <cellStyle name="40% - Accent3 5 2 9 3 2" xfId="23697"/>
    <cellStyle name="40% - Accent3 5 2 9 4" xfId="18352"/>
    <cellStyle name="40% - Accent3 5 3" xfId="1020"/>
    <cellStyle name="40% - Accent3 5 3 2" xfId="8651"/>
    <cellStyle name="40% - Accent3 5 3 2 2" xfId="15025"/>
    <cellStyle name="40% - Accent3 5 3 2 2 2" xfId="26139"/>
    <cellStyle name="40% - Accent3 5 3 2 3" xfId="20720"/>
    <cellStyle name="40% - Accent3 5 3 3" xfId="10728"/>
    <cellStyle name="40% - Accent3 5 3 3 2" xfId="22121"/>
    <cellStyle name="40% - Accent3 5 3 4" xfId="16503"/>
    <cellStyle name="40% - Accent3 5 4" xfId="2152"/>
    <cellStyle name="40% - Accent3 5 4 2" xfId="8652"/>
    <cellStyle name="40% - Accent3 5 4 2 2" xfId="15026"/>
    <cellStyle name="40% - Accent3 5 4 2 2 2" xfId="26140"/>
    <cellStyle name="40% - Accent3 5 4 2 3" xfId="20721"/>
    <cellStyle name="40% - Accent3 5 4 3" xfId="11252"/>
    <cellStyle name="40% - Accent3 5 4 3 2" xfId="22409"/>
    <cellStyle name="40% - Accent3 5 4 4" xfId="16832"/>
    <cellStyle name="40% - Accent3 5 5" xfId="2428"/>
    <cellStyle name="40% - Accent3 5 5 2" xfId="8653"/>
    <cellStyle name="40% - Accent3 5 5 2 2" xfId="15027"/>
    <cellStyle name="40% - Accent3 5 5 2 2 2" xfId="26141"/>
    <cellStyle name="40% - Accent3 5 5 2 3" xfId="20722"/>
    <cellStyle name="40% - Accent3 5 5 3" xfId="11341"/>
    <cellStyle name="40% - Accent3 5 5 3 2" xfId="22474"/>
    <cellStyle name="40% - Accent3 5 5 4" xfId="16899"/>
    <cellStyle name="40% - Accent3 5 6" xfId="1961"/>
    <cellStyle name="40% - Accent3 5 6 2" xfId="8654"/>
    <cellStyle name="40% - Accent3 5 6 2 2" xfId="15028"/>
    <cellStyle name="40% - Accent3 5 6 2 2 2" xfId="26142"/>
    <cellStyle name="40% - Accent3 5 6 2 3" xfId="20723"/>
    <cellStyle name="40% - Accent3 5 6 3" xfId="11139"/>
    <cellStyle name="40% - Accent3 5 6 3 2" xfId="22298"/>
    <cellStyle name="40% - Accent3 5 6 4" xfId="16719"/>
    <cellStyle name="40% - Accent3 5 7" xfId="2684"/>
    <cellStyle name="40% - Accent3 5 7 2" xfId="8655"/>
    <cellStyle name="40% - Accent3 5 7 2 2" xfId="15029"/>
    <cellStyle name="40% - Accent3 5 7 2 2 2" xfId="26143"/>
    <cellStyle name="40% - Accent3 5 7 2 3" xfId="20724"/>
    <cellStyle name="40% - Accent3 5 7 3" xfId="11464"/>
    <cellStyle name="40% - Accent3 5 7 3 2" xfId="22584"/>
    <cellStyle name="40% - Accent3 5 7 4" xfId="17013"/>
    <cellStyle name="40% - Accent3 5 8" xfId="3819"/>
    <cellStyle name="40% - Accent3 5 8 2" xfId="8656"/>
    <cellStyle name="40% - Accent3 5 8 2 2" xfId="15030"/>
    <cellStyle name="40% - Accent3 5 8 2 2 2" xfId="26144"/>
    <cellStyle name="40% - Accent3 5 8 2 3" xfId="20725"/>
    <cellStyle name="40% - Accent3 5 8 3" xfId="11880"/>
    <cellStyle name="40% - Accent3 5 8 3 2" xfId="22994"/>
    <cellStyle name="40% - Accent3 5 8 4" xfId="17523"/>
    <cellStyle name="40% - Accent3 5 9" xfId="4346"/>
    <cellStyle name="40% - Accent3 5 9 2" xfId="8657"/>
    <cellStyle name="40% - Accent3 5 9 2 2" xfId="15031"/>
    <cellStyle name="40% - Accent3 5 9 2 2 2" xfId="26145"/>
    <cellStyle name="40% - Accent3 5 9 2 3" xfId="20726"/>
    <cellStyle name="40% - Accent3 5 9 3" xfId="12092"/>
    <cellStyle name="40% - Accent3 5 9 3 2" xfId="23206"/>
    <cellStyle name="40% - Accent3 5 9 4" xfId="17815"/>
    <cellStyle name="40% - Accent3 5_WAST 1112 040512 WG Submission" xfId="290"/>
    <cellStyle name="40% - Accent3 6" xfId="291"/>
    <cellStyle name="40% - Accent3 6 10" xfId="4595"/>
    <cellStyle name="40% - Accent3 6 10 2" xfId="8658"/>
    <cellStyle name="40% - Accent3 6 10 2 2" xfId="15032"/>
    <cellStyle name="40% - Accent3 6 10 2 2 2" xfId="26146"/>
    <cellStyle name="40% - Accent3 6 10 2 3" xfId="20727"/>
    <cellStyle name="40% - Accent3 6 10 3" xfId="12157"/>
    <cellStyle name="40% - Accent3 6 10 3 2" xfId="23271"/>
    <cellStyle name="40% - Accent3 6 10 4" xfId="17880"/>
    <cellStyle name="40% - Accent3 6 11" xfId="4075"/>
    <cellStyle name="40% - Accent3 6 11 2" xfId="8659"/>
    <cellStyle name="40% - Accent3 6 11 2 2" xfId="15033"/>
    <cellStyle name="40% - Accent3 6 11 2 2 2" xfId="26147"/>
    <cellStyle name="40% - Accent3 6 11 2 3" xfId="20728"/>
    <cellStyle name="40% - Accent3 6 11 3" xfId="11983"/>
    <cellStyle name="40% - Accent3 6 11 3 2" xfId="23097"/>
    <cellStyle name="40% - Accent3 6 11 4" xfId="17706"/>
    <cellStyle name="40% - Accent3 6 12" xfId="4930"/>
    <cellStyle name="40% - Accent3 6 12 2" xfId="8660"/>
    <cellStyle name="40% - Accent3 6 12 2 2" xfId="15034"/>
    <cellStyle name="40% - Accent3 6 12 2 2 2" xfId="26148"/>
    <cellStyle name="40% - Accent3 6 12 2 3" xfId="20729"/>
    <cellStyle name="40% - Accent3 6 12 3" xfId="12266"/>
    <cellStyle name="40% - Accent3 6 12 3 2" xfId="23380"/>
    <cellStyle name="40% - Accent3 6 12 4" xfId="17989"/>
    <cellStyle name="40% - Accent3 6 13" xfId="6432"/>
    <cellStyle name="40% - Accent3 6 13 2" xfId="8661"/>
    <cellStyle name="40% - Accent3 6 13 2 2" xfId="15035"/>
    <cellStyle name="40% - Accent3 6 13 2 2 2" xfId="26149"/>
    <cellStyle name="40% - Accent3 6 13 2 3" xfId="20730"/>
    <cellStyle name="40% - Accent3 6 13 3" xfId="13091"/>
    <cellStyle name="40% - Accent3 6 13 3 2" xfId="24205"/>
    <cellStyle name="40% - Accent3 6 13 4" xfId="18822"/>
    <cellStyle name="40% - Accent3 6 14" xfId="9948"/>
    <cellStyle name="40% - Accent3 6 14 2" xfId="16095"/>
    <cellStyle name="40% - Accent3 6 14 2 2" xfId="27209"/>
    <cellStyle name="40% - Accent3 6 14 3" xfId="21626"/>
    <cellStyle name="40% - Accent3 6 15" xfId="10070"/>
    <cellStyle name="40% - Accent3 6 15 2" xfId="21748"/>
    <cellStyle name="40% - Accent3 6 2" xfId="292"/>
    <cellStyle name="40% - Accent3 6 2 10" xfId="5982"/>
    <cellStyle name="40% - Accent3 6 2 10 2" xfId="8663"/>
    <cellStyle name="40% - Accent3 6 2 10 2 2" xfId="15037"/>
    <cellStyle name="40% - Accent3 6 2 10 2 2 2" xfId="26151"/>
    <cellStyle name="40% - Accent3 6 2 10 2 3" xfId="20732"/>
    <cellStyle name="40% - Accent3 6 2 10 3" xfId="12782"/>
    <cellStyle name="40% - Accent3 6 2 10 3 2" xfId="23896"/>
    <cellStyle name="40% - Accent3 6 2 10 4" xfId="18574"/>
    <cellStyle name="40% - Accent3 6 2 11" xfId="6268"/>
    <cellStyle name="40% - Accent3 6 2 11 2" xfId="8664"/>
    <cellStyle name="40% - Accent3 6 2 11 2 2" xfId="15038"/>
    <cellStyle name="40% - Accent3 6 2 11 2 2 2" xfId="26152"/>
    <cellStyle name="40% - Accent3 6 2 11 2 3" xfId="20733"/>
    <cellStyle name="40% - Accent3 6 2 11 3" xfId="12969"/>
    <cellStyle name="40% - Accent3 6 2 11 3 2" xfId="24083"/>
    <cellStyle name="40% - Accent3 6 2 11 4" xfId="18700"/>
    <cellStyle name="40% - Accent3 6 2 12" xfId="6876"/>
    <cellStyle name="40% - Accent3 6 2 12 2" xfId="8665"/>
    <cellStyle name="40% - Accent3 6 2 12 2 2" xfId="15039"/>
    <cellStyle name="40% - Accent3 6 2 12 2 2 2" xfId="26153"/>
    <cellStyle name="40% - Accent3 6 2 12 2 3" xfId="20734"/>
    <cellStyle name="40% - Accent3 6 2 12 3" xfId="13275"/>
    <cellStyle name="40% - Accent3 6 2 12 3 2" xfId="24389"/>
    <cellStyle name="40% - Accent3 6 2 12 4" xfId="18945"/>
    <cellStyle name="40% - Accent3 6 2 13" xfId="8662"/>
    <cellStyle name="40% - Accent3 6 2 13 2" xfId="15036"/>
    <cellStyle name="40% - Accent3 6 2 13 2 2" xfId="26150"/>
    <cellStyle name="40% - Accent3 6 2 13 3" xfId="20731"/>
    <cellStyle name="40% - Accent3 6 2 14" xfId="10304"/>
    <cellStyle name="40% - Accent3 6 2 15" xfId="16310"/>
    <cellStyle name="40% - Accent3 6 2 2" xfId="1856"/>
    <cellStyle name="40% - Accent3 6 2 2 2" xfId="8666"/>
    <cellStyle name="40% - Accent3 6 2 2 2 2" xfId="11100"/>
    <cellStyle name="40% - Accent3 6 2 2 2 2 2" xfId="22260"/>
    <cellStyle name="40% - Accent3 6 2 2 2 3" xfId="20735"/>
    <cellStyle name="40% - Accent3 6 2 2 3" xfId="10305"/>
    <cellStyle name="40% - Accent3 6 2 2 3 2" xfId="21936"/>
    <cellStyle name="40% - Accent3 6 2 2 4" xfId="16678"/>
    <cellStyle name="40% - Accent3 6 2 3" xfId="2969"/>
    <cellStyle name="40% - Accent3 6 2 3 2" xfId="8667"/>
    <cellStyle name="40% - Accent3 6 2 3 2 2" xfId="15040"/>
    <cellStyle name="40% - Accent3 6 2 3 2 2 2" xfId="26154"/>
    <cellStyle name="40% - Accent3 6 2 3 2 3" xfId="20736"/>
    <cellStyle name="40% - Accent3 6 2 3 3" xfId="11543"/>
    <cellStyle name="40% - Accent3 6 2 3 3 2" xfId="22657"/>
    <cellStyle name="40% - Accent3 6 2 3 4" xfId="17111"/>
    <cellStyle name="40% - Accent3 6 2 4" xfId="3331"/>
    <cellStyle name="40% - Accent3 6 2 4 2" xfId="8668"/>
    <cellStyle name="40% - Accent3 6 2 4 2 2" xfId="15041"/>
    <cellStyle name="40% - Accent3 6 2 4 2 2 2" xfId="26155"/>
    <cellStyle name="40% - Accent3 6 2 4 2 3" xfId="20737"/>
    <cellStyle name="40% - Accent3 6 2 4 3" xfId="11641"/>
    <cellStyle name="40% - Accent3 6 2 4 3 2" xfId="22755"/>
    <cellStyle name="40% - Accent3 6 2 4 4" xfId="17236"/>
    <cellStyle name="40% - Accent3 6 2 5" xfId="3581"/>
    <cellStyle name="40% - Accent3 6 2 5 2" xfId="8669"/>
    <cellStyle name="40% - Accent3 6 2 5 2 2" xfId="15042"/>
    <cellStyle name="40% - Accent3 6 2 5 2 2 2" xfId="26156"/>
    <cellStyle name="40% - Accent3 6 2 5 2 3" xfId="20738"/>
    <cellStyle name="40% - Accent3 6 2 5 3" xfId="11737"/>
    <cellStyle name="40% - Accent3 6 2 5 3 2" xfId="22851"/>
    <cellStyle name="40% - Accent3 6 2 5 4" xfId="17355"/>
    <cellStyle name="40% - Accent3 6 2 6" xfId="3710"/>
    <cellStyle name="40% - Accent3 6 2 6 2" xfId="8670"/>
    <cellStyle name="40% - Accent3 6 2 6 2 2" xfId="15043"/>
    <cellStyle name="40% - Accent3 6 2 6 2 2 2" xfId="26157"/>
    <cellStyle name="40% - Accent3 6 2 6 2 3" xfId="20739"/>
    <cellStyle name="40% - Accent3 6 2 6 3" xfId="11782"/>
    <cellStyle name="40% - Accent3 6 2 6 3 2" xfId="22896"/>
    <cellStyle name="40% - Accent3 6 2 6 4" xfId="17423"/>
    <cellStyle name="40% - Accent3 6 2 7" xfId="3957"/>
    <cellStyle name="40% - Accent3 6 2 7 2" xfId="8671"/>
    <cellStyle name="40% - Accent3 6 2 7 2 2" xfId="15044"/>
    <cellStyle name="40% - Accent3 6 2 7 2 2 2" xfId="26158"/>
    <cellStyle name="40% - Accent3 6 2 7 2 3" xfId="20740"/>
    <cellStyle name="40% - Accent3 6 2 7 3" xfId="11951"/>
    <cellStyle name="40% - Accent3 6 2 7 3 2" xfId="23065"/>
    <cellStyle name="40% - Accent3 6 2 7 4" xfId="17650"/>
    <cellStyle name="40% - Accent3 6 2 8" xfId="5152"/>
    <cellStyle name="40% - Accent3 6 2 8 2" xfId="8672"/>
    <cellStyle name="40% - Accent3 6 2 8 2 2" xfId="15045"/>
    <cellStyle name="40% - Accent3 6 2 8 2 2 2" xfId="26159"/>
    <cellStyle name="40% - Accent3 6 2 8 2 3" xfId="20741"/>
    <cellStyle name="40% - Accent3 6 2 8 3" xfId="12375"/>
    <cellStyle name="40% - Accent3 6 2 8 3 2" xfId="23489"/>
    <cellStyle name="40% - Accent3 6 2 8 4" xfId="18121"/>
    <cellStyle name="40% - Accent3 6 2 9" xfId="5628"/>
    <cellStyle name="40% - Accent3 6 2 9 2" xfId="8673"/>
    <cellStyle name="40% - Accent3 6 2 9 2 2" xfId="15046"/>
    <cellStyle name="40% - Accent3 6 2 9 2 2 2" xfId="26160"/>
    <cellStyle name="40% - Accent3 6 2 9 2 3" xfId="20742"/>
    <cellStyle name="40% - Accent3 6 2 9 3" xfId="12584"/>
    <cellStyle name="40% - Accent3 6 2 9 3 2" xfId="23698"/>
    <cellStyle name="40% - Accent3 6 2 9 4" xfId="18353"/>
    <cellStyle name="40% - Accent3 6 3" xfId="1021"/>
    <cellStyle name="40% - Accent3 6 3 2" xfId="8674"/>
    <cellStyle name="40% - Accent3 6 3 2 2" xfId="15047"/>
    <cellStyle name="40% - Accent3 6 3 2 2 2" xfId="26161"/>
    <cellStyle name="40% - Accent3 6 3 2 3" xfId="20743"/>
    <cellStyle name="40% - Accent3 6 3 3" xfId="10729"/>
    <cellStyle name="40% - Accent3 6 3 3 2" xfId="22122"/>
    <cellStyle name="40% - Accent3 6 3 4" xfId="16504"/>
    <cellStyle name="40% - Accent3 6 4" xfId="2153"/>
    <cellStyle name="40% - Accent3 6 4 2" xfId="8675"/>
    <cellStyle name="40% - Accent3 6 4 2 2" xfId="15048"/>
    <cellStyle name="40% - Accent3 6 4 2 2 2" xfId="26162"/>
    <cellStyle name="40% - Accent3 6 4 2 3" xfId="20744"/>
    <cellStyle name="40% - Accent3 6 4 3" xfId="11253"/>
    <cellStyle name="40% - Accent3 6 4 3 2" xfId="22410"/>
    <cellStyle name="40% - Accent3 6 4 4" xfId="16833"/>
    <cellStyle name="40% - Accent3 6 5" xfId="2431"/>
    <cellStyle name="40% - Accent3 6 5 2" xfId="8676"/>
    <cellStyle name="40% - Accent3 6 5 2 2" xfId="15049"/>
    <cellStyle name="40% - Accent3 6 5 2 2 2" xfId="26163"/>
    <cellStyle name="40% - Accent3 6 5 2 3" xfId="20745"/>
    <cellStyle name="40% - Accent3 6 5 3" xfId="11344"/>
    <cellStyle name="40% - Accent3 6 5 3 2" xfId="22477"/>
    <cellStyle name="40% - Accent3 6 5 4" xfId="16902"/>
    <cellStyle name="40% - Accent3 6 6" xfId="1958"/>
    <cellStyle name="40% - Accent3 6 6 2" xfId="8677"/>
    <cellStyle name="40% - Accent3 6 6 2 2" xfId="15050"/>
    <cellStyle name="40% - Accent3 6 6 2 2 2" xfId="26164"/>
    <cellStyle name="40% - Accent3 6 6 2 3" xfId="20746"/>
    <cellStyle name="40% - Accent3 6 6 3" xfId="11136"/>
    <cellStyle name="40% - Accent3 6 6 3 2" xfId="22295"/>
    <cellStyle name="40% - Accent3 6 6 4" xfId="16716"/>
    <cellStyle name="40% - Accent3 6 7" xfId="2688"/>
    <cellStyle name="40% - Accent3 6 7 2" xfId="8678"/>
    <cellStyle name="40% - Accent3 6 7 2 2" xfId="15051"/>
    <cellStyle name="40% - Accent3 6 7 2 2 2" xfId="26165"/>
    <cellStyle name="40% - Accent3 6 7 2 3" xfId="20747"/>
    <cellStyle name="40% - Accent3 6 7 3" xfId="11467"/>
    <cellStyle name="40% - Accent3 6 7 3 2" xfId="22587"/>
    <cellStyle name="40% - Accent3 6 7 4" xfId="17016"/>
    <cellStyle name="40% - Accent3 6 8" xfId="3820"/>
    <cellStyle name="40% - Accent3 6 8 2" xfId="8679"/>
    <cellStyle name="40% - Accent3 6 8 2 2" xfId="15052"/>
    <cellStyle name="40% - Accent3 6 8 2 2 2" xfId="26166"/>
    <cellStyle name="40% - Accent3 6 8 2 3" xfId="20748"/>
    <cellStyle name="40% - Accent3 6 8 3" xfId="11881"/>
    <cellStyle name="40% - Accent3 6 8 3 2" xfId="22995"/>
    <cellStyle name="40% - Accent3 6 8 4" xfId="17524"/>
    <cellStyle name="40% - Accent3 6 9" xfId="4347"/>
    <cellStyle name="40% - Accent3 6 9 2" xfId="8680"/>
    <cellStyle name="40% - Accent3 6 9 2 2" xfId="15053"/>
    <cellStyle name="40% - Accent3 6 9 2 2 2" xfId="26167"/>
    <cellStyle name="40% - Accent3 6 9 2 3" xfId="20749"/>
    <cellStyle name="40% - Accent3 6 9 3" xfId="12093"/>
    <cellStyle name="40% - Accent3 6 9 3 2" xfId="23207"/>
    <cellStyle name="40% - Accent3 6 9 4" xfId="17816"/>
    <cellStyle name="40% - Accent3 6_WAST 1112 040512 WG Submission" xfId="293"/>
    <cellStyle name="40% - Accent3 7" xfId="294"/>
    <cellStyle name="40% - Accent3 7 10" xfId="4594"/>
    <cellStyle name="40% - Accent3 7 10 2" xfId="8682"/>
    <cellStyle name="40% - Accent3 7 10 2 2" xfId="15055"/>
    <cellStyle name="40% - Accent3 7 10 2 2 2" xfId="26169"/>
    <cellStyle name="40% - Accent3 7 10 2 3" xfId="20751"/>
    <cellStyle name="40% - Accent3 7 10 3" xfId="12156"/>
    <cellStyle name="40% - Accent3 7 10 3 2" xfId="23270"/>
    <cellStyle name="40% - Accent3 7 10 4" xfId="17879"/>
    <cellStyle name="40% - Accent3 7 11" xfId="4076"/>
    <cellStyle name="40% - Accent3 7 11 2" xfId="8683"/>
    <cellStyle name="40% - Accent3 7 11 2 2" xfId="15056"/>
    <cellStyle name="40% - Accent3 7 11 2 2 2" xfId="26170"/>
    <cellStyle name="40% - Accent3 7 11 2 3" xfId="20752"/>
    <cellStyle name="40% - Accent3 7 11 3" xfId="11984"/>
    <cellStyle name="40% - Accent3 7 11 3 2" xfId="23098"/>
    <cellStyle name="40% - Accent3 7 11 4" xfId="17707"/>
    <cellStyle name="40% - Accent3 7 12" xfId="4929"/>
    <cellStyle name="40% - Accent3 7 12 2" xfId="8684"/>
    <cellStyle name="40% - Accent3 7 12 2 2" xfId="15057"/>
    <cellStyle name="40% - Accent3 7 12 2 2 2" xfId="26171"/>
    <cellStyle name="40% - Accent3 7 12 2 3" xfId="20753"/>
    <cellStyle name="40% - Accent3 7 12 3" xfId="12265"/>
    <cellStyle name="40% - Accent3 7 12 3 2" xfId="23379"/>
    <cellStyle name="40% - Accent3 7 12 4" xfId="17988"/>
    <cellStyle name="40% - Accent3 7 13" xfId="6433"/>
    <cellStyle name="40% - Accent3 7 13 2" xfId="8685"/>
    <cellStyle name="40% - Accent3 7 13 2 2" xfId="15058"/>
    <cellStyle name="40% - Accent3 7 13 2 2 2" xfId="26172"/>
    <cellStyle name="40% - Accent3 7 13 2 3" xfId="20754"/>
    <cellStyle name="40% - Accent3 7 13 3" xfId="13092"/>
    <cellStyle name="40% - Accent3 7 13 3 2" xfId="24206"/>
    <cellStyle name="40% - Accent3 7 13 4" xfId="18823"/>
    <cellStyle name="40% - Accent3 7 14" xfId="8681"/>
    <cellStyle name="40% - Accent3 7 14 2" xfId="15054"/>
    <cellStyle name="40% - Accent3 7 14 2 2" xfId="26168"/>
    <cellStyle name="40% - Accent3 7 14 3" xfId="20750"/>
    <cellStyle name="40% - Accent3 7 15" xfId="9949"/>
    <cellStyle name="40% - Accent3 7 15 2" xfId="16096"/>
    <cellStyle name="40% - Accent3 7 15 2 2" xfId="27210"/>
    <cellStyle name="40% - Accent3 7 15 3" xfId="21627"/>
    <cellStyle name="40% - Accent3 7 16" xfId="10071"/>
    <cellStyle name="40% - Accent3 7 16 2" xfId="21749"/>
    <cellStyle name="40% - Accent3 7 17" xfId="16311"/>
    <cellStyle name="40% - Accent3 7 2" xfId="295"/>
    <cellStyle name="40% - Accent3 7 2 10" xfId="5983"/>
    <cellStyle name="40% - Accent3 7 2 10 2" xfId="8687"/>
    <cellStyle name="40% - Accent3 7 2 10 2 2" xfId="15060"/>
    <cellStyle name="40% - Accent3 7 2 10 2 2 2" xfId="26174"/>
    <cellStyle name="40% - Accent3 7 2 10 2 3" xfId="20756"/>
    <cellStyle name="40% - Accent3 7 2 10 3" xfId="12783"/>
    <cellStyle name="40% - Accent3 7 2 10 3 2" xfId="23897"/>
    <cellStyle name="40% - Accent3 7 2 10 4" xfId="18575"/>
    <cellStyle name="40% - Accent3 7 2 11" xfId="6269"/>
    <cellStyle name="40% - Accent3 7 2 11 2" xfId="8688"/>
    <cellStyle name="40% - Accent3 7 2 11 2 2" xfId="15061"/>
    <cellStyle name="40% - Accent3 7 2 11 2 2 2" xfId="26175"/>
    <cellStyle name="40% - Accent3 7 2 11 2 3" xfId="20757"/>
    <cellStyle name="40% - Accent3 7 2 11 3" xfId="12970"/>
    <cellStyle name="40% - Accent3 7 2 11 3 2" xfId="24084"/>
    <cellStyle name="40% - Accent3 7 2 11 4" xfId="18701"/>
    <cellStyle name="40% - Accent3 7 2 12" xfId="6877"/>
    <cellStyle name="40% - Accent3 7 2 12 2" xfId="8689"/>
    <cellStyle name="40% - Accent3 7 2 12 2 2" xfId="15062"/>
    <cellStyle name="40% - Accent3 7 2 12 2 2 2" xfId="26176"/>
    <cellStyle name="40% - Accent3 7 2 12 2 3" xfId="20758"/>
    <cellStyle name="40% - Accent3 7 2 12 3" xfId="13276"/>
    <cellStyle name="40% - Accent3 7 2 12 3 2" xfId="24390"/>
    <cellStyle name="40% - Accent3 7 2 12 4" xfId="18946"/>
    <cellStyle name="40% - Accent3 7 2 13" xfId="8686"/>
    <cellStyle name="40% - Accent3 7 2 13 2" xfId="15059"/>
    <cellStyle name="40% - Accent3 7 2 13 2 2" xfId="26173"/>
    <cellStyle name="40% - Accent3 7 2 13 3" xfId="20755"/>
    <cellStyle name="40% - Accent3 7 2 14" xfId="10306"/>
    <cellStyle name="40% - Accent3 7 2 14 2" xfId="21937"/>
    <cellStyle name="40% - Accent3 7 2 15" xfId="16312"/>
    <cellStyle name="40% - Accent3 7 2 2" xfId="1857"/>
    <cellStyle name="40% - Accent3 7 2 2 2" xfId="8690"/>
    <cellStyle name="40% - Accent3 7 2 2 2 2" xfId="15063"/>
    <cellStyle name="40% - Accent3 7 2 2 2 2 2" xfId="26177"/>
    <cellStyle name="40% - Accent3 7 2 2 2 3" xfId="20759"/>
    <cellStyle name="40% - Accent3 7 2 2 3" xfId="11101"/>
    <cellStyle name="40% - Accent3 7 2 2 3 2" xfId="22261"/>
    <cellStyle name="40% - Accent3 7 2 2 4" xfId="16679"/>
    <cellStyle name="40% - Accent3 7 2 3" xfId="2970"/>
    <cellStyle name="40% - Accent3 7 2 3 2" xfId="8691"/>
    <cellStyle name="40% - Accent3 7 2 3 2 2" xfId="15064"/>
    <cellStyle name="40% - Accent3 7 2 3 2 2 2" xfId="26178"/>
    <cellStyle name="40% - Accent3 7 2 3 2 3" xfId="20760"/>
    <cellStyle name="40% - Accent3 7 2 3 3" xfId="11544"/>
    <cellStyle name="40% - Accent3 7 2 3 3 2" xfId="22658"/>
    <cellStyle name="40% - Accent3 7 2 3 4" xfId="17112"/>
    <cellStyle name="40% - Accent3 7 2 4" xfId="3332"/>
    <cellStyle name="40% - Accent3 7 2 4 2" xfId="8692"/>
    <cellStyle name="40% - Accent3 7 2 4 2 2" xfId="15065"/>
    <cellStyle name="40% - Accent3 7 2 4 2 2 2" xfId="26179"/>
    <cellStyle name="40% - Accent3 7 2 4 2 3" xfId="20761"/>
    <cellStyle name="40% - Accent3 7 2 4 3" xfId="11642"/>
    <cellStyle name="40% - Accent3 7 2 4 3 2" xfId="22756"/>
    <cellStyle name="40% - Accent3 7 2 4 4" xfId="17237"/>
    <cellStyle name="40% - Accent3 7 2 5" xfId="3582"/>
    <cellStyle name="40% - Accent3 7 2 5 2" xfId="8693"/>
    <cellStyle name="40% - Accent3 7 2 5 2 2" xfId="15066"/>
    <cellStyle name="40% - Accent3 7 2 5 2 2 2" xfId="26180"/>
    <cellStyle name="40% - Accent3 7 2 5 2 3" xfId="20762"/>
    <cellStyle name="40% - Accent3 7 2 5 3" xfId="11738"/>
    <cellStyle name="40% - Accent3 7 2 5 3 2" xfId="22852"/>
    <cellStyle name="40% - Accent3 7 2 5 4" xfId="17356"/>
    <cellStyle name="40% - Accent3 7 2 6" xfId="3711"/>
    <cellStyle name="40% - Accent3 7 2 6 2" xfId="8694"/>
    <cellStyle name="40% - Accent3 7 2 6 2 2" xfId="15067"/>
    <cellStyle name="40% - Accent3 7 2 6 2 2 2" xfId="26181"/>
    <cellStyle name="40% - Accent3 7 2 6 2 3" xfId="20763"/>
    <cellStyle name="40% - Accent3 7 2 6 3" xfId="11783"/>
    <cellStyle name="40% - Accent3 7 2 6 3 2" xfId="22897"/>
    <cellStyle name="40% - Accent3 7 2 6 4" xfId="17424"/>
    <cellStyle name="40% - Accent3 7 2 7" xfId="3958"/>
    <cellStyle name="40% - Accent3 7 2 7 2" xfId="8695"/>
    <cellStyle name="40% - Accent3 7 2 7 2 2" xfId="15068"/>
    <cellStyle name="40% - Accent3 7 2 7 2 2 2" xfId="26182"/>
    <cellStyle name="40% - Accent3 7 2 7 2 3" xfId="20764"/>
    <cellStyle name="40% - Accent3 7 2 7 3" xfId="11952"/>
    <cellStyle name="40% - Accent3 7 2 7 3 2" xfId="23066"/>
    <cellStyle name="40% - Accent3 7 2 7 4" xfId="17651"/>
    <cellStyle name="40% - Accent3 7 2 8" xfId="5153"/>
    <cellStyle name="40% - Accent3 7 2 8 2" xfId="8696"/>
    <cellStyle name="40% - Accent3 7 2 8 2 2" xfId="15069"/>
    <cellStyle name="40% - Accent3 7 2 8 2 2 2" xfId="26183"/>
    <cellStyle name="40% - Accent3 7 2 8 2 3" xfId="20765"/>
    <cellStyle name="40% - Accent3 7 2 8 3" xfId="12376"/>
    <cellStyle name="40% - Accent3 7 2 8 3 2" xfId="23490"/>
    <cellStyle name="40% - Accent3 7 2 8 4" xfId="18122"/>
    <cellStyle name="40% - Accent3 7 2 9" xfId="5629"/>
    <cellStyle name="40% - Accent3 7 2 9 2" xfId="8697"/>
    <cellStyle name="40% - Accent3 7 2 9 2 2" xfId="15070"/>
    <cellStyle name="40% - Accent3 7 2 9 2 2 2" xfId="26184"/>
    <cellStyle name="40% - Accent3 7 2 9 2 3" xfId="20766"/>
    <cellStyle name="40% - Accent3 7 2 9 3" xfId="12585"/>
    <cellStyle name="40% - Accent3 7 2 9 3 2" xfId="23699"/>
    <cellStyle name="40% - Accent3 7 2 9 4" xfId="18354"/>
    <cellStyle name="40% - Accent3 7 3" xfId="1022"/>
    <cellStyle name="40% - Accent3 7 3 2" xfId="8698"/>
    <cellStyle name="40% - Accent3 7 3 2 2" xfId="15071"/>
    <cellStyle name="40% - Accent3 7 3 2 2 2" xfId="26185"/>
    <cellStyle name="40% - Accent3 7 3 2 3" xfId="20767"/>
    <cellStyle name="40% - Accent3 7 3 3" xfId="10730"/>
    <cellStyle name="40% - Accent3 7 3 3 2" xfId="22123"/>
    <cellStyle name="40% - Accent3 7 3 4" xfId="16505"/>
    <cellStyle name="40% - Accent3 7 4" xfId="2154"/>
    <cellStyle name="40% - Accent3 7 4 2" xfId="8699"/>
    <cellStyle name="40% - Accent3 7 4 2 2" xfId="15072"/>
    <cellStyle name="40% - Accent3 7 4 2 2 2" xfId="26186"/>
    <cellStyle name="40% - Accent3 7 4 2 3" xfId="20768"/>
    <cellStyle name="40% - Accent3 7 4 3" xfId="11254"/>
    <cellStyle name="40% - Accent3 7 4 3 2" xfId="22411"/>
    <cellStyle name="40% - Accent3 7 4 4" xfId="16834"/>
    <cellStyle name="40% - Accent3 7 5" xfId="2430"/>
    <cellStyle name="40% - Accent3 7 5 2" xfId="8700"/>
    <cellStyle name="40% - Accent3 7 5 2 2" xfId="15073"/>
    <cellStyle name="40% - Accent3 7 5 2 2 2" xfId="26187"/>
    <cellStyle name="40% - Accent3 7 5 2 3" xfId="20769"/>
    <cellStyle name="40% - Accent3 7 5 3" xfId="11343"/>
    <cellStyle name="40% - Accent3 7 5 3 2" xfId="22476"/>
    <cellStyle name="40% - Accent3 7 5 4" xfId="16901"/>
    <cellStyle name="40% - Accent3 7 6" xfId="1959"/>
    <cellStyle name="40% - Accent3 7 6 2" xfId="8701"/>
    <cellStyle name="40% - Accent3 7 6 2 2" xfId="15074"/>
    <cellStyle name="40% - Accent3 7 6 2 2 2" xfId="26188"/>
    <cellStyle name="40% - Accent3 7 6 2 3" xfId="20770"/>
    <cellStyle name="40% - Accent3 7 6 3" xfId="11137"/>
    <cellStyle name="40% - Accent3 7 6 3 2" xfId="22296"/>
    <cellStyle name="40% - Accent3 7 6 4" xfId="16717"/>
    <cellStyle name="40% - Accent3 7 7" xfId="2686"/>
    <cellStyle name="40% - Accent3 7 7 2" xfId="8702"/>
    <cellStyle name="40% - Accent3 7 7 2 2" xfId="15075"/>
    <cellStyle name="40% - Accent3 7 7 2 2 2" xfId="26189"/>
    <cellStyle name="40% - Accent3 7 7 2 3" xfId="20771"/>
    <cellStyle name="40% - Accent3 7 7 3" xfId="11466"/>
    <cellStyle name="40% - Accent3 7 7 3 2" xfId="22586"/>
    <cellStyle name="40% - Accent3 7 7 4" xfId="17015"/>
    <cellStyle name="40% - Accent3 7 8" xfId="3821"/>
    <cellStyle name="40% - Accent3 7 8 2" xfId="8703"/>
    <cellStyle name="40% - Accent3 7 8 2 2" xfId="15076"/>
    <cellStyle name="40% - Accent3 7 8 2 2 2" xfId="26190"/>
    <cellStyle name="40% - Accent3 7 8 2 3" xfId="20772"/>
    <cellStyle name="40% - Accent3 7 8 3" xfId="11882"/>
    <cellStyle name="40% - Accent3 7 8 3 2" xfId="22996"/>
    <cellStyle name="40% - Accent3 7 8 4" xfId="17525"/>
    <cellStyle name="40% - Accent3 7 9" xfId="4348"/>
    <cellStyle name="40% - Accent3 7 9 2" xfId="8704"/>
    <cellStyle name="40% - Accent3 7 9 2 2" xfId="15077"/>
    <cellStyle name="40% - Accent3 7 9 2 2 2" xfId="26191"/>
    <cellStyle name="40% - Accent3 7 9 2 3" xfId="20773"/>
    <cellStyle name="40% - Accent3 7 9 3" xfId="12094"/>
    <cellStyle name="40% - Accent3 7 9 3 2" xfId="23208"/>
    <cellStyle name="40% - Accent3 7 9 4" xfId="17817"/>
    <cellStyle name="40% - Accent3 7_WAST 1112 040512 WG Submission" xfId="296"/>
    <cellStyle name="40% - Accent3 8" xfId="297"/>
    <cellStyle name="40% - Accent3 8 10" xfId="4077"/>
    <cellStyle name="40% - Accent3 8 10 2" xfId="8706"/>
    <cellStyle name="40% - Accent3 8 10 2 2" xfId="15079"/>
    <cellStyle name="40% - Accent3 8 10 2 2 2" xfId="26193"/>
    <cellStyle name="40% - Accent3 8 10 2 3" xfId="20775"/>
    <cellStyle name="40% - Accent3 8 10 3" xfId="11985"/>
    <cellStyle name="40% - Accent3 8 10 3 2" xfId="23099"/>
    <cellStyle name="40% - Accent3 8 10 4" xfId="17708"/>
    <cellStyle name="40% - Accent3 8 11" xfId="4928"/>
    <cellStyle name="40% - Accent3 8 11 2" xfId="8707"/>
    <cellStyle name="40% - Accent3 8 11 2 2" xfId="15080"/>
    <cellStyle name="40% - Accent3 8 11 2 2 2" xfId="26194"/>
    <cellStyle name="40% - Accent3 8 11 2 3" xfId="20776"/>
    <cellStyle name="40% - Accent3 8 11 3" xfId="12264"/>
    <cellStyle name="40% - Accent3 8 11 3 2" xfId="23378"/>
    <cellStyle name="40% - Accent3 8 11 4" xfId="17987"/>
    <cellStyle name="40% - Accent3 8 12" xfId="6434"/>
    <cellStyle name="40% - Accent3 8 12 2" xfId="8708"/>
    <cellStyle name="40% - Accent3 8 12 2 2" xfId="15081"/>
    <cellStyle name="40% - Accent3 8 12 2 2 2" xfId="26195"/>
    <cellStyle name="40% - Accent3 8 12 2 3" xfId="20777"/>
    <cellStyle name="40% - Accent3 8 12 3" xfId="13093"/>
    <cellStyle name="40% - Accent3 8 12 3 2" xfId="24207"/>
    <cellStyle name="40% - Accent3 8 12 4" xfId="18824"/>
    <cellStyle name="40% - Accent3 8 13" xfId="8705"/>
    <cellStyle name="40% - Accent3 8 13 2" xfId="15078"/>
    <cellStyle name="40% - Accent3 8 13 2 2" xfId="26192"/>
    <cellStyle name="40% - Accent3 8 13 3" xfId="20774"/>
    <cellStyle name="40% - Accent3 8 14" xfId="9950"/>
    <cellStyle name="40% - Accent3 8 14 2" xfId="16097"/>
    <cellStyle name="40% - Accent3 8 14 2 2" xfId="27211"/>
    <cellStyle name="40% - Accent3 8 14 3" xfId="21628"/>
    <cellStyle name="40% - Accent3 8 15" xfId="10072"/>
    <cellStyle name="40% - Accent3 8 15 2" xfId="21750"/>
    <cellStyle name="40% - Accent3 8 16" xfId="16313"/>
    <cellStyle name="40% - Accent3 8 2" xfId="1023"/>
    <cellStyle name="40% - Accent3 8 2 10" xfId="16506"/>
    <cellStyle name="40% - Accent3 8 2 2" xfId="3959"/>
    <cellStyle name="40% - Accent3 8 2 2 2" xfId="8710"/>
    <cellStyle name="40% - Accent3 8 2 2 2 2" xfId="15083"/>
    <cellStyle name="40% - Accent3 8 2 2 2 2 2" xfId="26197"/>
    <cellStyle name="40% - Accent3 8 2 2 2 3" xfId="20779"/>
    <cellStyle name="40% - Accent3 8 2 2 3" xfId="10731"/>
    <cellStyle name="40% - Accent3 8 2 2 3 2" xfId="22124"/>
    <cellStyle name="40% - Accent3 8 2 2 4" xfId="17652"/>
    <cellStyle name="40% - Accent3 8 2 3" xfId="5154"/>
    <cellStyle name="40% - Accent3 8 2 3 2" xfId="8711"/>
    <cellStyle name="40% - Accent3 8 2 3 2 2" xfId="15084"/>
    <cellStyle name="40% - Accent3 8 2 3 2 2 2" xfId="26198"/>
    <cellStyle name="40% - Accent3 8 2 3 2 3" xfId="20780"/>
    <cellStyle name="40% - Accent3 8 2 3 3" xfId="12377"/>
    <cellStyle name="40% - Accent3 8 2 3 3 2" xfId="23491"/>
    <cellStyle name="40% - Accent3 8 2 3 4" xfId="18123"/>
    <cellStyle name="40% - Accent3 8 2 4" xfId="5630"/>
    <cellStyle name="40% - Accent3 8 2 4 2" xfId="8712"/>
    <cellStyle name="40% - Accent3 8 2 4 2 2" xfId="15085"/>
    <cellStyle name="40% - Accent3 8 2 4 2 2 2" xfId="26199"/>
    <cellStyle name="40% - Accent3 8 2 4 2 3" xfId="20781"/>
    <cellStyle name="40% - Accent3 8 2 4 3" xfId="12586"/>
    <cellStyle name="40% - Accent3 8 2 4 3 2" xfId="23700"/>
    <cellStyle name="40% - Accent3 8 2 4 4" xfId="18355"/>
    <cellStyle name="40% - Accent3 8 2 5" xfId="5984"/>
    <cellStyle name="40% - Accent3 8 2 5 2" xfId="8713"/>
    <cellStyle name="40% - Accent3 8 2 5 2 2" xfId="15086"/>
    <cellStyle name="40% - Accent3 8 2 5 2 2 2" xfId="26200"/>
    <cellStyle name="40% - Accent3 8 2 5 2 3" xfId="20782"/>
    <cellStyle name="40% - Accent3 8 2 5 3" xfId="12784"/>
    <cellStyle name="40% - Accent3 8 2 5 3 2" xfId="23898"/>
    <cellStyle name="40% - Accent3 8 2 5 4" xfId="18576"/>
    <cellStyle name="40% - Accent3 8 2 6" xfId="6270"/>
    <cellStyle name="40% - Accent3 8 2 6 2" xfId="8714"/>
    <cellStyle name="40% - Accent3 8 2 6 2 2" xfId="15087"/>
    <cellStyle name="40% - Accent3 8 2 6 2 2 2" xfId="26201"/>
    <cellStyle name="40% - Accent3 8 2 6 2 3" xfId="20783"/>
    <cellStyle name="40% - Accent3 8 2 6 3" xfId="12971"/>
    <cellStyle name="40% - Accent3 8 2 6 3 2" xfId="24085"/>
    <cellStyle name="40% - Accent3 8 2 6 4" xfId="18702"/>
    <cellStyle name="40% - Accent3 8 2 7" xfId="6878"/>
    <cellStyle name="40% - Accent3 8 2 7 2" xfId="8715"/>
    <cellStyle name="40% - Accent3 8 2 7 2 2" xfId="15088"/>
    <cellStyle name="40% - Accent3 8 2 7 2 2 2" xfId="26202"/>
    <cellStyle name="40% - Accent3 8 2 7 2 3" xfId="20784"/>
    <cellStyle name="40% - Accent3 8 2 7 3" xfId="13277"/>
    <cellStyle name="40% - Accent3 8 2 7 3 2" xfId="24391"/>
    <cellStyle name="40% - Accent3 8 2 7 4" xfId="18947"/>
    <cellStyle name="40% - Accent3 8 2 8" xfId="8709"/>
    <cellStyle name="40% - Accent3 8 2 8 2" xfId="15082"/>
    <cellStyle name="40% - Accent3 8 2 8 2 2" xfId="26196"/>
    <cellStyle name="40% - Accent3 8 2 8 3" xfId="20778"/>
    <cellStyle name="40% - Accent3 8 2 9" xfId="10307"/>
    <cellStyle name="40% - Accent3 8 2 9 2" xfId="21938"/>
    <cellStyle name="40% - Accent3 8 3" xfId="2155"/>
    <cellStyle name="40% - Accent3 8 3 2" xfId="8716"/>
    <cellStyle name="40% - Accent3 8 3 2 2" xfId="15089"/>
    <cellStyle name="40% - Accent3 8 3 2 2 2" xfId="26203"/>
    <cellStyle name="40% - Accent3 8 3 2 3" xfId="20785"/>
    <cellStyle name="40% - Accent3 8 3 3" xfId="11255"/>
    <cellStyle name="40% - Accent3 8 3 3 2" xfId="22412"/>
    <cellStyle name="40% - Accent3 8 3 4" xfId="16835"/>
    <cellStyle name="40% - Accent3 8 4" xfId="2429"/>
    <cellStyle name="40% - Accent3 8 4 2" xfId="8717"/>
    <cellStyle name="40% - Accent3 8 4 2 2" xfId="15090"/>
    <cellStyle name="40% - Accent3 8 4 2 2 2" xfId="26204"/>
    <cellStyle name="40% - Accent3 8 4 2 3" xfId="20786"/>
    <cellStyle name="40% - Accent3 8 4 3" xfId="11342"/>
    <cellStyle name="40% - Accent3 8 4 3 2" xfId="22475"/>
    <cellStyle name="40% - Accent3 8 4 4" xfId="16900"/>
    <cellStyle name="40% - Accent3 8 5" xfId="1960"/>
    <cellStyle name="40% - Accent3 8 5 2" xfId="8718"/>
    <cellStyle name="40% - Accent3 8 5 2 2" xfId="15091"/>
    <cellStyle name="40% - Accent3 8 5 2 2 2" xfId="26205"/>
    <cellStyle name="40% - Accent3 8 5 2 3" xfId="20787"/>
    <cellStyle name="40% - Accent3 8 5 3" xfId="11138"/>
    <cellStyle name="40% - Accent3 8 5 3 2" xfId="22297"/>
    <cellStyle name="40% - Accent3 8 5 4" xfId="16718"/>
    <cellStyle name="40% - Accent3 8 6" xfId="2685"/>
    <cellStyle name="40% - Accent3 8 6 2" xfId="8719"/>
    <cellStyle name="40% - Accent3 8 6 2 2" xfId="15092"/>
    <cellStyle name="40% - Accent3 8 6 2 2 2" xfId="26206"/>
    <cellStyle name="40% - Accent3 8 6 2 3" xfId="20788"/>
    <cellStyle name="40% - Accent3 8 6 3" xfId="11465"/>
    <cellStyle name="40% - Accent3 8 6 3 2" xfId="22585"/>
    <cellStyle name="40% - Accent3 8 6 4" xfId="17014"/>
    <cellStyle name="40% - Accent3 8 7" xfId="3822"/>
    <cellStyle name="40% - Accent3 8 7 2" xfId="8720"/>
    <cellStyle name="40% - Accent3 8 7 2 2" xfId="15093"/>
    <cellStyle name="40% - Accent3 8 7 2 2 2" xfId="26207"/>
    <cellStyle name="40% - Accent3 8 7 2 3" xfId="20789"/>
    <cellStyle name="40% - Accent3 8 7 3" xfId="11883"/>
    <cellStyle name="40% - Accent3 8 7 3 2" xfId="22997"/>
    <cellStyle name="40% - Accent3 8 7 4" xfId="17526"/>
    <cellStyle name="40% - Accent3 8 8" xfId="4349"/>
    <cellStyle name="40% - Accent3 8 8 2" xfId="8721"/>
    <cellStyle name="40% - Accent3 8 8 2 2" xfId="15094"/>
    <cellStyle name="40% - Accent3 8 8 2 2 2" xfId="26208"/>
    <cellStyle name="40% - Accent3 8 8 2 3" xfId="20790"/>
    <cellStyle name="40% - Accent3 8 8 3" xfId="12095"/>
    <cellStyle name="40% - Accent3 8 8 3 2" xfId="23209"/>
    <cellStyle name="40% - Accent3 8 8 4" xfId="17818"/>
    <cellStyle name="40% - Accent3 8 9" xfId="4593"/>
    <cellStyle name="40% - Accent3 8 9 2" xfId="8722"/>
    <cellStyle name="40% - Accent3 8 9 2 2" xfId="15095"/>
    <cellStyle name="40% - Accent3 8 9 2 2 2" xfId="26209"/>
    <cellStyle name="40% - Accent3 8 9 2 3" xfId="20791"/>
    <cellStyle name="40% - Accent3 8 9 3" xfId="12155"/>
    <cellStyle name="40% - Accent3 8 9 3 2" xfId="23269"/>
    <cellStyle name="40% - Accent3 8 9 4" xfId="17878"/>
    <cellStyle name="40% - Accent3 9" xfId="298"/>
    <cellStyle name="40% - Accent3 9 10" xfId="4082"/>
    <cellStyle name="40% - Accent3 9 10 2" xfId="8724"/>
    <cellStyle name="40% - Accent3 9 10 2 2" xfId="15097"/>
    <cellStyle name="40% - Accent3 9 10 2 2 2" xfId="26211"/>
    <cellStyle name="40% - Accent3 9 10 2 3" xfId="20793"/>
    <cellStyle name="40% - Accent3 9 10 3" xfId="11987"/>
    <cellStyle name="40% - Accent3 9 10 3 2" xfId="23101"/>
    <cellStyle name="40% - Accent3 9 10 4" xfId="17710"/>
    <cellStyle name="40% - Accent3 9 11" xfId="4923"/>
    <cellStyle name="40% - Accent3 9 11 2" xfId="8725"/>
    <cellStyle name="40% - Accent3 9 11 2 2" xfId="15098"/>
    <cellStyle name="40% - Accent3 9 11 2 2 2" xfId="26212"/>
    <cellStyle name="40% - Accent3 9 11 2 3" xfId="20794"/>
    <cellStyle name="40% - Accent3 9 11 3" xfId="12262"/>
    <cellStyle name="40% - Accent3 9 11 3 2" xfId="23376"/>
    <cellStyle name="40% - Accent3 9 11 4" xfId="17985"/>
    <cellStyle name="40% - Accent3 9 12" xfId="6435"/>
    <cellStyle name="40% - Accent3 9 12 2" xfId="8726"/>
    <cellStyle name="40% - Accent3 9 12 2 2" xfId="15099"/>
    <cellStyle name="40% - Accent3 9 12 2 2 2" xfId="26213"/>
    <cellStyle name="40% - Accent3 9 12 2 3" xfId="20795"/>
    <cellStyle name="40% - Accent3 9 12 3" xfId="13094"/>
    <cellStyle name="40% - Accent3 9 12 3 2" xfId="24208"/>
    <cellStyle name="40% - Accent3 9 12 4" xfId="18825"/>
    <cellStyle name="40% - Accent3 9 13" xfId="8723"/>
    <cellStyle name="40% - Accent3 9 13 2" xfId="15096"/>
    <cellStyle name="40% - Accent3 9 13 2 2" xfId="26210"/>
    <cellStyle name="40% - Accent3 9 13 3" xfId="20792"/>
    <cellStyle name="40% - Accent3 9 14" xfId="9951"/>
    <cellStyle name="40% - Accent3 9 14 2" xfId="16098"/>
    <cellStyle name="40% - Accent3 9 14 2 2" xfId="27212"/>
    <cellStyle name="40% - Accent3 9 14 3" xfId="21629"/>
    <cellStyle name="40% - Accent3 9 15" xfId="10073"/>
    <cellStyle name="40% - Accent3 9 15 2" xfId="21751"/>
    <cellStyle name="40% - Accent3 9 16" xfId="16314"/>
    <cellStyle name="40% - Accent3 9 2" xfId="1024"/>
    <cellStyle name="40% - Accent3 9 2 10" xfId="16507"/>
    <cellStyle name="40% - Accent3 9 2 2" xfId="3960"/>
    <cellStyle name="40% - Accent3 9 2 2 2" xfId="8728"/>
    <cellStyle name="40% - Accent3 9 2 2 2 2" xfId="15101"/>
    <cellStyle name="40% - Accent3 9 2 2 2 2 2" xfId="26215"/>
    <cellStyle name="40% - Accent3 9 2 2 2 3" xfId="20797"/>
    <cellStyle name="40% - Accent3 9 2 2 3" xfId="10732"/>
    <cellStyle name="40% - Accent3 9 2 2 3 2" xfId="22125"/>
    <cellStyle name="40% - Accent3 9 2 2 4" xfId="17653"/>
    <cellStyle name="40% - Accent3 9 2 3" xfId="5155"/>
    <cellStyle name="40% - Accent3 9 2 3 2" xfId="8729"/>
    <cellStyle name="40% - Accent3 9 2 3 2 2" xfId="15102"/>
    <cellStyle name="40% - Accent3 9 2 3 2 2 2" xfId="26216"/>
    <cellStyle name="40% - Accent3 9 2 3 2 3" xfId="20798"/>
    <cellStyle name="40% - Accent3 9 2 3 3" xfId="12378"/>
    <cellStyle name="40% - Accent3 9 2 3 3 2" xfId="23492"/>
    <cellStyle name="40% - Accent3 9 2 3 4" xfId="18124"/>
    <cellStyle name="40% - Accent3 9 2 4" xfId="5631"/>
    <cellStyle name="40% - Accent3 9 2 4 2" xfId="8730"/>
    <cellStyle name="40% - Accent3 9 2 4 2 2" xfId="15103"/>
    <cellStyle name="40% - Accent3 9 2 4 2 2 2" xfId="26217"/>
    <cellStyle name="40% - Accent3 9 2 4 2 3" xfId="20799"/>
    <cellStyle name="40% - Accent3 9 2 4 3" xfId="12587"/>
    <cellStyle name="40% - Accent3 9 2 4 3 2" xfId="23701"/>
    <cellStyle name="40% - Accent3 9 2 4 4" xfId="18356"/>
    <cellStyle name="40% - Accent3 9 2 5" xfId="5985"/>
    <cellStyle name="40% - Accent3 9 2 5 2" xfId="8731"/>
    <cellStyle name="40% - Accent3 9 2 5 2 2" xfId="15104"/>
    <cellStyle name="40% - Accent3 9 2 5 2 2 2" xfId="26218"/>
    <cellStyle name="40% - Accent3 9 2 5 2 3" xfId="20800"/>
    <cellStyle name="40% - Accent3 9 2 5 3" xfId="12785"/>
    <cellStyle name="40% - Accent3 9 2 5 3 2" xfId="23899"/>
    <cellStyle name="40% - Accent3 9 2 5 4" xfId="18577"/>
    <cellStyle name="40% - Accent3 9 2 6" xfId="6271"/>
    <cellStyle name="40% - Accent3 9 2 6 2" xfId="8732"/>
    <cellStyle name="40% - Accent3 9 2 6 2 2" xfId="15105"/>
    <cellStyle name="40% - Accent3 9 2 6 2 2 2" xfId="26219"/>
    <cellStyle name="40% - Accent3 9 2 6 2 3" xfId="20801"/>
    <cellStyle name="40% - Accent3 9 2 6 3" xfId="12972"/>
    <cellStyle name="40% - Accent3 9 2 6 3 2" xfId="24086"/>
    <cellStyle name="40% - Accent3 9 2 6 4" xfId="18703"/>
    <cellStyle name="40% - Accent3 9 2 7" xfId="6879"/>
    <cellStyle name="40% - Accent3 9 2 7 2" xfId="8733"/>
    <cellStyle name="40% - Accent3 9 2 7 2 2" xfId="15106"/>
    <cellStyle name="40% - Accent3 9 2 7 2 2 2" xfId="26220"/>
    <cellStyle name="40% - Accent3 9 2 7 2 3" xfId="20802"/>
    <cellStyle name="40% - Accent3 9 2 7 3" xfId="13278"/>
    <cellStyle name="40% - Accent3 9 2 7 3 2" xfId="24392"/>
    <cellStyle name="40% - Accent3 9 2 7 4" xfId="18948"/>
    <cellStyle name="40% - Accent3 9 2 8" xfId="8727"/>
    <cellStyle name="40% - Accent3 9 2 8 2" xfId="15100"/>
    <cellStyle name="40% - Accent3 9 2 8 2 2" xfId="26214"/>
    <cellStyle name="40% - Accent3 9 2 8 3" xfId="20796"/>
    <cellStyle name="40% - Accent3 9 2 9" xfId="10308"/>
    <cellStyle name="40% - Accent3 9 2 9 2" xfId="21939"/>
    <cellStyle name="40% - Accent3 9 3" xfId="2156"/>
    <cellStyle name="40% - Accent3 9 3 2" xfId="8734"/>
    <cellStyle name="40% - Accent3 9 3 2 2" xfId="15107"/>
    <cellStyle name="40% - Accent3 9 3 2 2 2" xfId="26221"/>
    <cellStyle name="40% - Accent3 9 3 2 3" xfId="20803"/>
    <cellStyle name="40% - Accent3 9 3 3" xfId="11256"/>
    <cellStyle name="40% - Accent3 9 3 3 2" xfId="22413"/>
    <cellStyle name="40% - Accent3 9 3 4" xfId="16836"/>
    <cellStyle name="40% - Accent3 9 4" xfId="2427"/>
    <cellStyle name="40% - Accent3 9 4 2" xfId="8735"/>
    <cellStyle name="40% - Accent3 9 4 2 2" xfId="15108"/>
    <cellStyle name="40% - Accent3 9 4 2 2 2" xfId="26222"/>
    <cellStyle name="40% - Accent3 9 4 2 3" xfId="20804"/>
    <cellStyle name="40% - Accent3 9 4 3" xfId="11340"/>
    <cellStyle name="40% - Accent3 9 4 3 2" xfId="22473"/>
    <cellStyle name="40% - Accent3 9 4 4" xfId="16898"/>
    <cellStyle name="40% - Accent3 9 5" xfId="1962"/>
    <cellStyle name="40% - Accent3 9 5 2" xfId="8736"/>
    <cellStyle name="40% - Accent3 9 5 2 2" xfId="15109"/>
    <cellStyle name="40% - Accent3 9 5 2 2 2" xfId="26223"/>
    <cellStyle name="40% - Accent3 9 5 2 3" xfId="20805"/>
    <cellStyle name="40% - Accent3 9 5 3" xfId="11140"/>
    <cellStyle name="40% - Accent3 9 5 3 2" xfId="22299"/>
    <cellStyle name="40% - Accent3 9 5 4" xfId="16720"/>
    <cellStyle name="40% - Accent3 9 6" xfId="2683"/>
    <cellStyle name="40% - Accent3 9 6 2" xfId="8737"/>
    <cellStyle name="40% - Accent3 9 6 2 2" xfId="15110"/>
    <cellStyle name="40% - Accent3 9 6 2 2 2" xfId="26224"/>
    <cellStyle name="40% - Accent3 9 6 2 3" xfId="20806"/>
    <cellStyle name="40% - Accent3 9 6 3" xfId="11463"/>
    <cellStyle name="40% - Accent3 9 6 3 2" xfId="22583"/>
    <cellStyle name="40% - Accent3 9 6 4" xfId="17012"/>
    <cellStyle name="40% - Accent3 9 7" xfId="3823"/>
    <cellStyle name="40% - Accent3 9 7 2" xfId="8738"/>
    <cellStyle name="40% - Accent3 9 7 2 2" xfId="15111"/>
    <cellStyle name="40% - Accent3 9 7 2 2 2" xfId="26225"/>
    <cellStyle name="40% - Accent3 9 7 2 3" xfId="20807"/>
    <cellStyle name="40% - Accent3 9 7 3" xfId="11884"/>
    <cellStyle name="40% - Accent3 9 7 3 2" xfId="22998"/>
    <cellStyle name="40% - Accent3 9 7 4" xfId="17527"/>
    <cellStyle name="40% - Accent3 9 8" xfId="4350"/>
    <cellStyle name="40% - Accent3 9 8 2" xfId="8739"/>
    <cellStyle name="40% - Accent3 9 8 2 2" xfId="15112"/>
    <cellStyle name="40% - Accent3 9 8 2 2 2" xfId="26226"/>
    <cellStyle name="40% - Accent3 9 8 2 3" xfId="20808"/>
    <cellStyle name="40% - Accent3 9 8 3" xfId="12096"/>
    <cellStyle name="40% - Accent3 9 8 3 2" xfId="23210"/>
    <cellStyle name="40% - Accent3 9 8 4" xfId="17819"/>
    <cellStyle name="40% - Accent3 9 9" xfId="4592"/>
    <cellStyle name="40% - Accent3 9 9 2" xfId="8740"/>
    <cellStyle name="40% - Accent3 9 9 2 2" xfId="15113"/>
    <cellStyle name="40% - Accent3 9 9 2 2 2" xfId="26227"/>
    <cellStyle name="40% - Accent3 9 9 2 3" xfId="20809"/>
    <cellStyle name="40% - Accent3 9 9 3" xfId="12154"/>
    <cellStyle name="40% - Accent3 9 9 3 2" xfId="23268"/>
    <cellStyle name="40% - Accent3 9 9 4" xfId="17877"/>
    <cellStyle name="40% - Accent4 10" xfId="299"/>
    <cellStyle name="40% - Accent4 10 10" xfId="4084"/>
    <cellStyle name="40% - Accent4 10 10 2" xfId="8742"/>
    <cellStyle name="40% - Accent4 10 10 2 2" xfId="15115"/>
    <cellStyle name="40% - Accent4 10 10 2 2 2" xfId="26229"/>
    <cellStyle name="40% - Accent4 10 10 2 3" xfId="20811"/>
    <cellStyle name="40% - Accent4 10 10 3" xfId="11988"/>
    <cellStyle name="40% - Accent4 10 10 3 2" xfId="23102"/>
    <cellStyle name="40% - Accent4 10 10 4" xfId="17711"/>
    <cellStyle name="40% - Accent4 10 11" xfId="4921"/>
    <cellStyle name="40% - Accent4 10 11 2" xfId="8743"/>
    <cellStyle name="40% - Accent4 10 11 2 2" xfId="15116"/>
    <cellStyle name="40% - Accent4 10 11 2 2 2" xfId="26230"/>
    <cellStyle name="40% - Accent4 10 11 2 3" xfId="20812"/>
    <cellStyle name="40% - Accent4 10 11 3" xfId="12261"/>
    <cellStyle name="40% - Accent4 10 11 3 2" xfId="23375"/>
    <cellStyle name="40% - Accent4 10 11 4" xfId="17984"/>
    <cellStyle name="40% - Accent4 10 12" xfId="6437"/>
    <cellStyle name="40% - Accent4 10 12 2" xfId="8744"/>
    <cellStyle name="40% - Accent4 10 12 2 2" xfId="15117"/>
    <cellStyle name="40% - Accent4 10 12 2 2 2" xfId="26231"/>
    <cellStyle name="40% - Accent4 10 12 2 3" xfId="20813"/>
    <cellStyle name="40% - Accent4 10 12 3" xfId="13095"/>
    <cellStyle name="40% - Accent4 10 12 3 2" xfId="24209"/>
    <cellStyle name="40% - Accent4 10 12 4" xfId="18826"/>
    <cellStyle name="40% - Accent4 10 13" xfId="8741"/>
    <cellStyle name="40% - Accent4 10 13 2" xfId="15114"/>
    <cellStyle name="40% - Accent4 10 13 2 2" xfId="26228"/>
    <cellStyle name="40% - Accent4 10 13 3" xfId="20810"/>
    <cellStyle name="40% - Accent4 10 14" xfId="9952"/>
    <cellStyle name="40% - Accent4 10 14 2" xfId="16099"/>
    <cellStyle name="40% - Accent4 10 14 2 2" xfId="27213"/>
    <cellStyle name="40% - Accent4 10 14 3" xfId="21630"/>
    <cellStyle name="40% - Accent4 10 15" xfId="10074"/>
    <cellStyle name="40% - Accent4 10 15 2" xfId="21752"/>
    <cellStyle name="40% - Accent4 10 16" xfId="16315"/>
    <cellStyle name="40% - Accent4 10 2" xfId="1026"/>
    <cellStyle name="40% - Accent4 10 2 10" xfId="16508"/>
    <cellStyle name="40% - Accent4 10 2 2" xfId="3961"/>
    <cellStyle name="40% - Accent4 10 2 2 2" xfId="8746"/>
    <cellStyle name="40% - Accent4 10 2 2 2 2" xfId="15119"/>
    <cellStyle name="40% - Accent4 10 2 2 2 2 2" xfId="26233"/>
    <cellStyle name="40% - Accent4 10 2 2 2 3" xfId="20815"/>
    <cellStyle name="40% - Accent4 10 2 2 3" xfId="10734"/>
    <cellStyle name="40% - Accent4 10 2 2 3 2" xfId="22126"/>
    <cellStyle name="40% - Accent4 10 2 2 4" xfId="17654"/>
    <cellStyle name="40% - Accent4 10 2 3" xfId="5156"/>
    <cellStyle name="40% - Accent4 10 2 3 2" xfId="8747"/>
    <cellStyle name="40% - Accent4 10 2 3 2 2" xfId="15120"/>
    <cellStyle name="40% - Accent4 10 2 3 2 2 2" xfId="26234"/>
    <cellStyle name="40% - Accent4 10 2 3 2 3" xfId="20816"/>
    <cellStyle name="40% - Accent4 10 2 3 3" xfId="12379"/>
    <cellStyle name="40% - Accent4 10 2 3 3 2" xfId="23493"/>
    <cellStyle name="40% - Accent4 10 2 3 4" xfId="18125"/>
    <cellStyle name="40% - Accent4 10 2 4" xfId="5632"/>
    <cellStyle name="40% - Accent4 10 2 4 2" xfId="8748"/>
    <cellStyle name="40% - Accent4 10 2 4 2 2" xfId="15121"/>
    <cellStyle name="40% - Accent4 10 2 4 2 2 2" xfId="26235"/>
    <cellStyle name="40% - Accent4 10 2 4 2 3" xfId="20817"/>
    <cellStyle name="40% - Accent4 10 2 4 3" xfId="12588"/>
    <cellStyle name="40% - Accent4 10 2 4 3 2" xfId="23702"/>
    <cellStyle name="40% - Accent4 10 2 4 4" xfId="18357"/>
    <cellStyle name="40% - Accent4 10 2 5" xfId="5986"/>
    <cellStyle name="40% - Accent4 10 2 5 2" xfId="8749"/>
    <cellStyle name="40% - Accent4 10 2 5 2 2" xfId="15122"/>
    <cellStyle name="40% - Accent4 10 2 5 2 2 2" xfId="26236"/>
    <cellStyle name="40% - Accent4 10 2 5 2 3" xfId="20818"/>
    <cellStyle name="40% - Accent4 10 2 5 3" xfId="12786"/>
    <cellStyle name="40% - Accent4 10 2 5 3 2" xfId="23900"/>
    <cellStyle name="40% - Accent4 10 2 5 4" xfId="18578"/>
    <cellStyle name="40% - Accent4 10 2 6" xfId="6272"/>
    <cellStyle name="40% - Accent4 10 2 6 2" xfId="8750"/>
    <cellStyle name="40% - Accent4 10 2 6 2 2" xfId="15123"/>
    <cellStyle name="40% - Accent4 10 2 6 2 2 2" xfId="26237"/>
    <cellStyle name="40% - Accent4 10 2 6 2 3" xfId="20819"/>
    <cellStyle name="40% - Accent4 10 2 6 3" xfId="12973"/>
    <cellStyle name="40% - Accent4 10 2 6 3 2" xfId="24087"/>
    <cellStyle name="40% - Accent4 10 2 6 4" xfId="18704"/>
    <cellStyle name="40% - Accent4 10 2 7" xfId="6880"/>
    <cellStyle name="40% - Accent4 10 2 7 2" xfId="8751"/>
    <cellStyle name="40% - Accent4 10 2 7 2 2" xfId="15124"/>
    <cellStyle name="40% - Accent4 10 2 7 2 2 2" xfId="26238"/>
    <cellStyle name="40% - Accent4 10 2 7 2 3" xfId="20820"/>
    <cellStyle name="40% - Accent4 10 2 7 3" xfId="13279"/>
    <cellStyle name="40% - Accent4 10 2 7 3 2" xfId="24393"/>
    <cellStyle name="40% - Accent4 10 2 7 4" xfId="18949"/>
    <cellStyle name="40% - Accent4 10 2 8" xfId="8745"/>
    <cellStyle name="40% - Accent4 10 2 8 2" xfId="15118"/>
    <cellStyle name="40% - Accent4 10 2 8 2 2" xfId="26232"/>
    <cellStyle name="40% - Accent4 10 2 8 3" xfId="20814"/>
    <cellStyle name="40% - Accent4 10 2 9" xfId="10309"/>
    <cellStyle name="40% - Accent4 10 2 9 2" xfId="21940"/>
    <cellStyle name="40% - Accent4 10 3" xfId="2158"/>
    <cellStyle name="40% - Accent4 10 3 2" xfId="8752"/>
    <cellStyle name="40% - Accent4 10 3 2 2" xfId="15125"/>
    <cellStyle name="40% - Accent4 10 3 2 2 2" xfId="26239"/>
    <cellStyle name="40% - Accent4 10 3 2 3" xfId="20821"/>
    <cellStyle name="40% - Accent4 10 3 3" xfId="11257"/>
    <cellStyle name="40% - Accent4 10 3 3 2" xfId="22414"/>
    <cellStyle name="40% - Accent4 10 3 4" xfId="16837"/>
    <cellStyle name="40% - Accent4 10 4" xfId="2417"/>
    <cellStyle name="40% - Accent4 10 4 2" xfId="8753"/>
    <cellStyle name="40% - Accent4 10 4 2 2" xfId="15126"/>
    <cellStyle name="40% - Accent4 10 4 2 2 2" xfId="26240"/>
    <cellStyle name="40% - Accent4 10 4 2 3" xfId="20822"/>
    <cellStyle name="40% - Accent4 10 4 3" xfId="11337"/>
    <cellStyle name="40% - Accent4 10 4 3 2" xfId="22472"/>
    <cellStyle name="40% - Accent4 10 4 4" xfId="16897"/>
    <cellStyle name="40% - Accent4 10 5" xfId="1973"/>
    <cellStyle name="40% - Accent4 10 5 2" xfId="8754"/>
    <cellStyle name="40% - Accent4 10 5 2 2" xfId="15127"/>
    <cellStyle name="40% - Accent4 10 5 2 2 2" xfId="26241"/>
    <cellStyle name="40% - Accent4 10 5 2 3" xfId="20823"/>
    <cellStyle name="40% - Accent4 10 5 3" xfId="11142"/>
    <cellStyle name="40% - Accent4 10 5 3 2" xfId="22300"/>
    <cellStyle name="40% - Accent4 10 5 4" xfId="16721"/>
    <cellStyle name="40% - Accent4 10 6" xfId="2671"/>
    <cellStyle name="40% - Accent4 10 6 2" xfId="8755"/>
    <cellStyle name="40% - Accent4 10 6 2 2" xfId="15128"/>
    <cellStyle name="40% - Accent4 10 6 2 2 2" xfId="26242"/>
    <cellStyle name="40% - Accent4 10 6 2 3" xfId="20824"/>
    <cellStyle name="40% - Accent4 10 6 3" xfId="11462"/>
    <cellStyle name="40% - Accent4 10 6 3 2" xfId="22582"/>
    <cellStyle name="40% - Accent4 10 6 4" xfId="17011"/>
    <cellStyle name="40% - Accent4 10 7" xfId="3824"/>
    <cellStyle name="40% - Accent4 10 7 2" xfId="8756"/>
    <cellStyle name="40% - Accent4 10 7 2 2" xfId="15129"/>
    <cellStyle name="40% - Accent4 10 7 2 2 2" xfId="26243"/>
    <cellStyle name="40% - Accent4 10 7 2 3" xfId="20825"/>
    <cellStyle name="40% - Accent4 10 7 3" xfId="11885"/>
    <cellStyle name="40% - Accent4 10 7 3 2" xfId="22999"/>
    <cellStyle name="40% - Accent4 10 7 4" xfId="17528"/>
    <cellStyle name="40% - Accent4 10 8" xfId="4352"/>
    <cellStyle name="40% - Accent4 10 8 2" xfId="8757"/>
    <cellStyle name="40% - Accent4 10 8 2 2" xfId="15130"/>
    <cellStyle name="40% - Accent4 10 8 2 2 2" xfId="26244"/>
    <cellStyle name="40% - Accent4 10 8 2 3" xfId="20826"/>
    <cellStyle name="40% - Accent4 10 8 3" xfId="12097"/>
    <cellStyle name="40% - Accent4 10 8 3 2" xfId="23211"/>
    <cellStyle name="40% - Accent4 10 8 4" xfId="17820"/>
    <cellStyle name="40% - Accent4 10 9" xfId="4590"/>
    <cellStyle name="40% - Accent4 10 9 2" xfId="8758"/>
    <cellStyle name="40% - Accent4 10 9 2 2" xfId="15131"/>
    <cellStyle name="40% - Accent4 10 9 2 2 2" xfId="26245"/>
    <cellStyle name="40% - Accent4 10 9 2 3" xfId="20827"/>
    <cellStyle name="40% - Accent4 10 9 3" xfId="12153"/>
    <cellStyle name="40% - Accent4 10 9 3 2" xfId="23267"/>
    <cellStyle name="40% - Accent4 10 9 4" xfId="17876"/>
    <cellStyle name="40% - Accent4 11" xfId="300"/>
    <cellStyle name="40% - Accent4 11 10" xfId="4085"/>
    <cellStyle name="40% - Accent4 11 10 2" xfId="8760"/>
    <cellStyle name="40% - Accent4 11 10 2 2" xfId="15133"/>
    <cellStyle name="40% - Accent4 11 10 2 2 2" xfId="26247"/>
    <cellStyle name="40% - Accent4 11 10 2 3" xfId="20829"/>
    <cellStyle name="40% - Accent4 11 10 3" xfId="11989"/>
    <cellStyle name="40% - Accent4 11 10 3 2" xfId="23103"/>
    <cellStyle name="40% - Accent4 11 10 4" xfId="17712"/>
    <cellStyle name="40% - Accent4 11 11" xfId="4920"/>
    <cellStyle name="40% - Accent4 11 11 2" xfId="8761"/>
    <cellStyle name="40% - Accent4 11 11 2 2" xfId="15134"/>
    <cellStyle name="40% - Accent4 11 11 2 2 2" xfId="26248"/>
    <cellStyle name="40% - Accent4 11 11 2 3" xfId="20830"/>
    <cellStyle name="40% - Accent4 11 11 3" xfId="12260"/>
    <cellStyle name="40% - Accent4 11 11 3 2" xfId="23374"/>
    <cellStyle name="40% - Accent4 11 11 4" xfId="17983"/>
    <cellStyle name="40% - Accent4 11 12" xfId="6438"/>
    <cellStyle name="40% - Accent4 11 12 2" xfId="8762"/>
    <cellStyle name="40% - Accent4 11 12 2 2" xfId="15135"/>
    <cellStyle name="40% - Accent4 11 12 2 2 2" xfId="26249"/>
    <cellStyle name="40% - Accent4 11 12 2 3" xfId="20831"/>
    <cellStyle name="40% - Accent4 11 12 3" xfId="13096"/>
    <cellStyle name="40% - Accent4 11 12 3 2" xfId="24210"/>
    <cellStyle name="40% - Accent4 11 12 4" xfId="18827"/>
    <cellStyle name="40% - Accent4 11 13" xfId="8759"/>
    <cellStyle name="40% - Accent4 11 13 2" xfId="15132"/>
    <cellStyle name="40% - Accent4 11 13 2 2" xfId="26246"/>
    <cellStyle name="40% - Accent4 11 13 3" xfId="20828"/>
    <cellStyle name="40% - Accent4 11 14" xfId="9953"/>
    <cellStyle name="40% - Accent4 11 14 2" xfId="16100"/>
    <cellStyle name="40% - Accent4 11 14 2 2" xfId="27214"/>
    <cellStyle name="40% - Accent4 11 14 3" xfId="21631"/>
    <cellStyle name="40% - Accent4 11 15" xfId="10075"/>
    <cellStyle name="40% - Accent4 11 15 2" xfId="21753"/>
    <cellStyle name="40% - Accent4 11 16" xfId="16316"/>
    <cellStyle name="40% - Accent4 11 2" xfId="1027"/>
    <cellStyle name="40% - Accent4 11 2 10" xfId="16509"/>
    <cellStyle name="40% - Accent4 11 2 2" xfId="3962"/>
    <cellStyle name="40% - Accent4 11 2 2 2" xfId="8764"/>
    <cellStyle name="40% - Accent4 11 2 2 2 2" xfId="15137"/>
    <cellStyle name="40% - Accent4 11 2 2 2 2 2" xfId="26251"/>
    <cellStyle name="40% - Accent4 11 2 2 2 3" xfId="20833"/>
    <cellStyle name="40% - Accent4 11 2 2 3" xfId="10735"/>
    <cellStyle name="40% - Accent4 11 2 2 3 2" xfId="22127"/>
    <cellStyle name="40% - Accent4 11 2 2 4" xfId="17655"/>
    <cellStyle name="40% - Accent4 11 2 3" xfId="5157"/>
    <cellStyle name="40% - Accent4 11 2 3 2" xfId="8765"/>
    <cellStyle name="40% - Accent4 11 2 3 2 2" xfId="15138"/>
    <cellStyle name="40% - Accent4 11 2 3 2 2 2" xfId="26252"/>
    <cellStyle name="40% - Accent4 11 2 3 2 3" xfId="20834"/>
    <cellStyle name="40% - Accent4 11 2 3 3" xfId="12380"/>
    <cellStyle name="40% - Accent4 11 2 3 3 2" xfId="23494"/>
    <cellStyle name="40% - Accent4 11 2 3 4" xfId="18126"/>
    <cellStyle name="40% - Accent4 11 2 4" xfId="5633"/>
    <cellStyle name="40% - Accent4 11 2 4 2" xfId="8766"/>
    <cellStyle name="40% - Accent4 11 2 4 2 2" xfId="15139"/>
    <cellStyle name="40% - Accent4 11 2 4 2 2 2" xfId="26253"/>
    <cellStyle name="40% - Accent4 11 2 4 2 3" xfId="20835"/>
    <cellStyle name="40% - Accent4 11 2 4 3" xfId="12589"/>
    <cellStyle name="40% - Accent4 11 2 4 3 2" xfId="23703"/>
    <cellStyle name="40% - Accent4 11 2 4 4" xfId="18358"/>
    <cellStyle name="40% - Accent4 11 2 5" xfId="5987"/>
    <cellStyle name="40% - Accent4 11 2 5 2" xfId="8767"/>
    <cellStyle name="40% - Accent4 11 2 5 2 2" xfId="15140"/>
    <cellStyle name="40% - Accent4 11 2 5 2 2 2" xfId="26254"/>
    <cellStyle name="40% - Accent4 11 2 5 2 3" xfId="20836"/>
    <cellStyle name="40% - Accent4 11 2 5 3" xfId="12787"/>
    <cellStyle name="40% - Accent4 11 2 5 3 2" xfId="23901"/>
    <cellStyle name="40% - Accent4 11 2 5 4" xfId="18579"/>
    <cellStyle name="40% - Accent4 11 2 6" xfId="6273"/>
    <cellStyle name="40% - Accent4 11 2 6 2" xfId="8768"/>
    <cellStyle name="40% - Accent4 11 2 6 2 2" xfId="15141"/>
    <cellStyle name="40% - Accent4 11 2 6 2 2 2" xfId="26255"/>
    <cellStyle name="40% - Accent4 11 2 6 2 3" xfId="20837"/>
    <cellStyle name="40% - Accent4 11 2 6 3" xfId="12974"/>
    <cellStyle name="40% - Accent4 11 2 6 3 2" xfId="24088"/>
    <cellStyle name="40% - Accent4 11 2 6 4" xfId="18705"/>
    <cellStyle name="40% - Accent4 11 2 7" xfId="6881"/>
    <cellStyle name="40% - Accent4 11 2 7 2" xfId="8769"/>
    <cellStyle name="40% - Accent4 11 2 7 2 2" xfId="15142"/>
    <cellStyle name="40% - Accent4 11 2 7 2 2 2" xfId="26256"/>
    <cellStyle name="40% - Accent4 11 2 7 2 3" xfId="20838"/>
    <cellStyle name="40% - Accent4 11 2 7 3" xfId="13280"/>
    <cellStyle name="40% - Accent4 11 2 7 3 2" xfId="24394"/>
    <cellStyle name="40% - Accent4 11 2 7 4" xfId="18950"/>
    <cellStyle name="40% - Accent4 11 2 8" xfId="8763"/>
    <cellStyle name="40% - Accent4 11 2 8 2" xfId="15136"/>
    <cellStyle name="40% - Accent4 11 2 8 2 2" xfId="26250"/>
    <cellStyle name="40% - Accent4 11 2 8 3" xfId="20832"/>
    <cellStyle name="40% - Accent4 11 2 9" xfId="10310"/>
    <cellStyle name="40% - Accent4 11 2 9 2" xfId="21941"/>
    <cellStyle name="40% - Accent4 11 3" xfId="2159"/>
    <cellStyle name="40% - Accent4 11 3 2" xfId="8770"/>
    <cellStyle name="40% - Accent4 11 3 2 2" xfId="15143"/>
    <cellStyle name="40% - Accent4 11 3 2 2 2" xfId="26257"/>
    <cellStyle name="40% - Accent4 11 3 2 3" xfId="20839"/>
    <cellStyle name="40% - Accent4 11 3 3" xfId="11258"/>
    <cellStyle name="40% - Accent4 11 3 3 2" xfId="22415"/>
    <cellStyle name="40% - Accent4 11 3 4" xfId="16838"/>
    <cellStyle name="40% - Accent4 11 4" xfId="2416"/>
    <cellStyle name="40% - Accent4 11 4 2" xfId="8771"/>
    <cellStyle name="40% - Accent4 11 4 2 2" xfId="15144"/>
    <cellStyle name="40% - Accent4 11 4 2 2 2" xfId="26258"/>
    <cellStyle name="40% - Accent4 11 4 2 3" xfId="20840"/>
    <cellStyle name="40% - Accent4 11 4 3" xfId="11336"/>
    <cellStyle name="40% - Accent4 11 4 3 2" xfId="22471"/>
    <cellStyle name="40% - Accent4 11 4 4" xfId="16896"/>
    <cellStyle name="40% - Accent4 11 5" xfId="1974"/>
    <cellStyle name="40% - Accent4 11 5 2" xfId="8772"/>
    <cellStyle name="40% - Accent4 11 5 2 2" xfId="15145"/>
    <cellStyle name="40% - Accent4 11 5 2 2 2" xfId="26259"/>
    <cellStyle name="40% - Accent4 11 5 2 3" xfId="20841"/>
    <cellStyle name="40% - Accent4 11 5 3" xfId="11143"/>
    <cellStyle name="40% - Accent4 11 5 3 2" xfId="22301"/>
    <cellStyle name="40% - Accent4 11 5 4" xfId="16722"/>
    <cellStyle name="40% - Accent4 11 6" xfId="2670"/>
    <cellStyle name="40% - Accent4 11 6 2" xfId="8773"/>
    <cellStyle name="40% - Accent4 11 6 2 2" xfId="15146"/>
    <cellStyle name="40% - Accent4 11 6 2 2 2" xfId="26260"/>
    <cellStyle name="40% - Accent4 11 6 2 3" xfId="20842"/>
    <cellStyle name="40% - Accent4 11 6 3" xfId="11461"/>
    <cellStyle name="40% - Accent4 11 6 3 2" xfId="22581"/>
    <cellStyle name="40% - Accent4 11 6 4" xfId="17010"/>
    <cellStyle name="40% - Accent4 11 7" xfId="3825"/>
    <cellStyle name="40% - Accent4 11 7 2" xfId="8774"/>
    <cellStyle name="40% - Accent4 11 7 2 2" xfId="15147"/>
    <cellStyle name="40% - Accent4 11 7 2 2 2" xfId="26261"/>
    <cellStyle name="40% - Accent4 11 7 2 3" xfId="20843"/>
    <cellStyle name="40% - Accent4 11 7 3" xfId="11886"/>
    <cellStyle name="40% - Accent4 11 7 3 2" xfId="23000"/>
    <cellStyle name="40% - Accent4 11 7 4" xfId="17529"/>
    <cellStyle name="40% - Accent4 11 8" xfId="4353"/>
    <cellStyle name="40% - Accent4 11 8 2" xfId="8775"/>
    <cellStyle name="40% - Accent4 11 8 2 2" xfId="15148"/>
    <cellStyle name="40% - Accent4 11 8 2 2 2" xfId="26262"/>
    <cellStyle name="40% - Accent4 11 8 2 3" xfId="20844"/>
    <cellStyle name="40% - Accent4 11 8 3" xfId="12098"/>
    <cellStyle name="40% - Accent4 11 8 3 2" xfId="23212"/>
    <cellStyle name="40% - Accent4 11 8 4" xfId="17821"/>
    <cellStyle name="40% - Accent4 11 9" xfId="4589"/>
    <cellStyle name="40% - Accent4 11 9 2" xfId="8776"/>
    <cellStyle name="40% - Accent4 11 9 2 2" xfId="15149"/>
    <cellStyle name="40% - Accent4 11 9 2 2 2" xfId="26263"/>
    <cellStyle name="40% - Accent4 11 9 2 3" xfId="20845"/>
    <cellStyle name="40% - Accent4 11 9 3" xfId="12152"/>
    <cellStyle name="40% - Accent4 11 9 3 2" xfId="23266"/>
    <cellStyle name="40% - Accent4 11 9 4" xfId="17875"/>
    <cellStyle name="40% - Accent4 12" xfId="301"/>
    <cellStyle name="40% - Accent4 12 10" xfId="4086"/>
    <cellStyle name="40% - Accent4 12 10 2" xfId="8778"/>
    <cellStyle name="40% - Accent4 12 10 2 2" xfId="15151"/>
    <cellStyle name="40% - Accent4 12 10 2 2 2" xfId="26265"/>
    <cellStyle name="40% - Accent4 12 10 2 3" xfId="20847"/>
    <cellStyle name="40% - Accent4 12 10 3" xfId="11990"/>
    <cellStyle name="40% - Accent4 12 10 3 2" xfId="23104"/>
    <cellStyle name="40% - Accent4 12 10 4" xfId="17713"/>
    <cellStyle name="40% - Accent4 12 11" xfId="4919"/>
    <cellStyle name="40% - Accent4 12 11 2" xfId="8779"/>
    <cellStyle name="40% - Accent4 12 11 2 2" xfId="15152"/>
    <cellStyle name="40% - Accent4 12 11 2 2 2" xfId="26266"/>
    <cellStyle name="40% - Accent4 12 11 2 3" xfId="20848"/>
    <cellStyle name="40% - Accent4 12 11 3" xfId="12259"/>
    <cellStyle name="40% - Accent4 12 11 3 2" xfId="23373"/>
    <cellStyle name="40% - Accent4 12 11 4" xfId="17982"/>
    <cellStyle name="40% - Accent4 12 12" xfId="6439"/>
    <cellStyle name="40% - Accent4 12 12 2" xfId="8780"/>
    <cellStyle name="40% - Accent4 12 12 2 2" xfId="15153"/>
    <cellStyle name="40% - Accent4 12 12 2 2 2" xfId="26267"/>
    <cellStyle name="40% - Accent4 12 12 2 3" xfId="20849"/>
    <cellStyle name="40% - Accent4 12 12 3" xfId="13097"/>
    <cellStyle name="40% - Accent4 12 12 3 2" xfId="24211"/>
    <cellStyle name="40% - Accent4 12 12 4" xfId="18828"/>
    <cellStyle name="40% - Accent4 12 13" xfId="8777"/>
    <cellStyle name="40% - Accent4 12 13 2" xfId="15150"/>
    <cellStyle name="40% - Accent4 12 13 2 2" xfId="26264"/>
    <cellStyle name="40% - Accent4 12 13 3" xfId="20846"/>
    <cellStyle name="40% - Accent4 12 14" xfId="9954"/>
    <cellStyle name="40% - Accent4 12 14 2" xfId="16101"/>
    <cellStyle name="40% - Accent4 12 14 2 2" xfId="27215"/>
    <cellStyle name="40% - Accent4 12 14 3" xfId="21632"/>
    <cellStyle name="40% - Accent4 12 15" xfId="10076"/>
    <cellStyle name="40% - Accent4 12 15 2" xfId="21754"/>
    <cellStyle name="40% - Accent4 12 16" xfId="16317"/>
    <cellStyle name="40% - Accent4 12 2" xfId="1028"/>
    <cellStyle name="40% - Accent4 12 2 10" xfId="16510"/>
    <cellStyle name="40% - Accent4 12 2 2" xfId="3963"/>
    <cellStyle name="40% - Accent4 12 2 2 2" xfId="8782"/>
    <cellStyle name="40% - Accent4 12 2 2 2 2" xfId="15155"/>
    <cellStyle name="40% - Accent4 12 2 2 2 2 2" xfId="26269"/>
    <cellStyle name="40% - Accent4 12 2 2 2 3" xfId="20851"/>
    <cellStyle name="40% - Accent4 12 2 2 3" xfId="10736"/>
    <cellStyle name="40% - Accent4 12 2 2 3 2" xfId="22128"/>
    <cellStyle name="40% - Accent4 12 2 2 4" xfId="17656"/>
    <cellStyle name="40% - Accent4 12 2 3" xfId="5158"/>
    <cellStyle name="40% - Accent4 12 2 3 2" xfId="8783"/>
    <cellStyle name="40% - Accent4 12 2 3 2 2" xfId="15156"/>
    <cellStyle name="40% - Accent4 12 2 3 2 2 2" xfId="26270"/>
    <cellStyle name="40% - Accent4 12 2 3 2 3" xfId="20852"/>
    <cellStyle name="40% - Accent4 12 2 3 3" xfId="12381"/>
    <cellStyle name="40% - Accent4 12 2 3 3 2" xfId="23495"/>
    <cellStyle name="40% - Accent4 12 2 3 4" xfId="18127"/>
    <cellStyle name="40% - Accent4 12 2 4" xfId="5634"/>
    <cellStyle name="40% - Accent4 12 2 4 2" xfId="8784"/>
    <cellStyle name="40% - Accent4 12 2 4 2 2" xfId="15157"/>
    <cellStyle name="40% - Accent4 12 2 4 2 2 2" xfId="26271"/>
    <cellStyle name="40% - Accent4 12 2 4 2 3" xfId="20853"/>
    <cellStyle name="40% - Accent4 12 2 4 3" xfId="12590"/>
    <cellStyle name="40% - Accent4 12 2 4 3 2" xfId="23704"/>
    <cellStyle name="40% - Accent4 12 2 4 4" xfId="18359"/>
    <cellStyle name="40% - Accent4 12 2 5" xfId="5988"/>
    <cellStyle name="40% - Accent4 12 2 5 2" xfId="8785"/>
    <cellStyle name="40% - Accent4 12 2 5 2 2" xfId="15158"/>
    <cellStyle name="40% - Accent4 12 2 5 2 2 2" xfId="26272"/>
    <cellStyle name="40% - Accent4 12 2 5 2 3" xfId="20854"/>
    <cellStyle name="40% - Accent4 12 2 5 3" xfId="12788"/>
    <cellStyle name="40% - Accent4 12 2 5 3 2" xfId="23902"/>
    <cellStyle name="40% - Accent4 12 2 5 4" xfId="18580"/>
    <cellStyle name="40% - Accent4 12 2 6" xfId="6274"/>
    <cellStyle name="40% - Accent4 12 2 6 2" xfId="8786"/>
    <cellStyle name="40% - Accent4 12 2 6 2 2" xfId="15159"/>
    <cellStyle name="40% - Accent4 12 2 6 2 2 2" xfId="26273"/>
    <cellStyle name="40% - Accent4 12 2 6 2 3" xfId="20855"/>
    <cellStyle name="40% - Accent4 12 2 6 3" xfId="12975"/>
    <cellStyle name="40% - Accent4 12 2 6 3 2" xfId="24089"/>
    <cellStyle name="40% - Accent4 12 2 6 4" xfId="18706"/>
    <cellStyle name="40% - Accent4 12 2 7" xfId="6882"/>
    <cellStyle name="40% - Accent4 12 2 7 2" xfId="8787"/>
    <cellStyle name="40% - Accent4 12 2 7 2 2" xfId="15160"/>
    <cellStyle name="40% - Accent4 12 2 7 2 2 2" xfId="26274"/>
    <cellStyle name="40% - Accent4 12 2 7 2 3" xfId="20856"/>
    <cellStyle name="40% - Accent4 12 2 7 3" xfId="13281"/>
    <cellStyle name="40% - Accent4 12 2 7 3 2" xfId="24395"/>
    <cellStyle name="40% - Accent4 12 2 7 4" xfId="18951"/>
    <cellStyle name="40% - Accent4 12 2 8" xfId="8781"/>
    <cellStyle name="40% - Accent4 12 2 8 2" xfId="15154"/>
    <cellStyle name="40% - Accent4 12 2 8 2 2" xfId="26268"/>
    <cellStyle name="40% - Accent4 12 2 8 3" xfId="20850"/>
    <cellStyle name="40% - Accent4 12 2 9" xfId="10311"/>
    <cellStyle name="40% - Accent4 12 2 9 2" xfId="21942"/>
    <cellStyle name="40% - Accent4 12 3" xfId="2160"/>
    <cellStyle name="40% - Accent4 12 3 2" xfId="8788"/>
    <cellStyle name="40% - Accent4 12 3 2 2" xfId="15161"/>
    <cellStyle name="40% - Accent4 12 3 2 2 2" xfId="26275"/>
    <cellStyle name="40% - Accent4 12 3 2 3" xfId="20857"/>
    <cellStyle name="40% - Accent4 12 3 3" xfId="11259"/>
    <cellStyle name="40% - Accent4 12 3 3 2" xfId="22416"/>
    <cellStyle name="40% - Accent4 12 3 4" xfId="16839"/>
    <cellStyle name="40% - Accent4 12 4" xfId="2415"/>
    <cellStyle name="40% - Accent4 12 4 2" xfId="8789"/>
    <cellStyle name="40% - Accent4 12 4 2 2" xfId="15162"/>
    <cellStyle name="40% - Accent4 12 4 2 2 2" xfId="26276"/>
    <cellStyle name="40% - Accent4 12 4 2 3" xfId="20858"/>
    <cellStyle name="40% - Accent4 12 4 3" xfId="11335"/>
    <cellStyle name="40% - Accent4 12 4 3 2" xfId="22470"/>
    <cellStyle name="40% - Accent4 12 4 4" xfId="16895"/>
    <cellStyle name="40% - Accent4 12 5" xfId="1975"/>
    <cellStyle name="40% - Accent4 12 5 2" xfId="8790"/>
    <cellStyle name="40% - Accent4 12 5 2 2" xfId="15163"/>
    <cellStyle name="40% - Accent4 12 5 2 2 2" xfId="26277"/>
    <cellStyle name="40% - Accent4 12 5 2 3" xfId="20859"/>
    <cellStyle name="40% - Accent4 12 5 3" xfId="11144"/>
    <cellStyle name="40% - Accent4 12 5 3 2" xfId="22302"/>
    <cellStyle name="40% - Accent4 12 5 4" xfId="16723"/>
    <cellStyle name="40% - Accent4 12 6" xfId="2669"/>
    <cellStyle name="40% - Accent4 12 6 2" xfId="8791"/>
    <cellStyle name="40% - Accent4 12 6 2 2" xfId="15164"/>
    <cellStyle name="40% - Accent4 12 6 2 2 2" xfId="26278"/>
    <cellStyle name="40% - Accent4 12 6 2 3" xfId="20860"/>
    <cellStyle name="40% - Accent4 12 6 3" xfId="11460"/>
    <cellStyle name="40% - Accent4 12 6 3 2" xfId="22580"/>
    <cellStyle name="40% - Accent4 12 6 4" xfId="17009"/>
    <cellStyle name="40% - Accent4 12 7" xfId="3826"/>
    <cellStyle name="40% - Accent4 12 7 2" xfId="8792"/>
    <cellStyle name="40% - Accent4 12 7 2 2" xfId="15165"/>
    <cellStyle name="40% - Accent4 12 7 2 2 2" xfId="26279"/>
    <cellStyle name="40% - Accent4 12 7 2 3" xfId="20861"/>
    <cellStyle name="40% - Accent4 12 7 3" xfId="11887"/>
    <cellStyle name="40% - Accent4 12 7 3 2" xfId="23001"/>
    <cellStyle name="40% - Accent4 12 7 4" xfId="17530"/>
    <cellStyle name="40% - Accent4 12 8" xfId="4354"/>
    <cellStyle name="40% - Accent4 12 8 2" xfId="8793"/>
    <cellStyle name="40% - Accent4 12 8 2 2" xfId="15166"/>
    <cellStyle name="40% - Accent4 12 8 2 2 2" xfId="26280"/>
    <cellStyle name="40% - Accent4 12 8 2 3" xfId="20862"/>
    <cellStyle name="40% - Accent4 12 8 3" xfId="12099"/>
    <cellStyle name="40% - Accent4 12 8 3 2" xfId="23213"/>
    <cellStyle name="40% - Accent4 12 8 4" xfId="17822"/>
    <cellStyle name="40% - Accent4 12 9" xfId="4588"/>
    <cellStyle name="40% - Accent4 12 9 2" xfId="8794"/>
    <cellStyle name="40% - Accent4 12 9 2 2" xfId="15167"/>
    <cellStyle name="40% - Accent4 12 9 2 2 2" xfId="26281"/>
    <cellStyle name="40% - Accent4 12 9 2 3" xfId="20863"/>
    <cellStyle name="40% - Accent4 12 9 3" xfId="12151"/>
    <cellStyle name="40% - Accent4 12 9 3 2" xfId="23265"/>
    <cellStyle name="40% - Accent4 12 9 4" xfId="17874"/>
    <cellStyle name="40% - Accent4 13" xfId="302"/>
    <cellStyle name="40% - Accent4 13 10" xfId="4922"/>
    <cellStyle name="40% - Accent4 13 11" xfId="6436"/>
    <cellStyle name="40% - Accent4 13 12" xfId="8795"/>
    <cellStyle name="40% - Accent4 13 12 2" xfId="15168"/>
    <cellStyle name="40% - Accent4 13 12 2 2" xfId="26282"/>
    <cellStyle name="40% - Accent4 13 12 3" xfId="20864"/>
    <cellStyle name="40% - Accent4 13 13" xfId="16318"/>
    <cellStyle name="40% - Accent4 13 2" xfId="1025"/>
    <cellStyle name="40% - Accent4 13 2 2" xfId="10733"/>
    <cellStyle name="40% - Accent4 13 2 3" xfId="10312"/>
    <cellStyle name="40% - Accent4 13 2 3 2" xfId="21943"/>
    <cellStyle name="40% - Accent4 13 3" xfId="2157"/>
    <cellStyle name="40% - Accent4 13 4" xfId="2414"/>
    <cellStyle name="40% - Accent4 13 5" xfId="1977"/>
    <cellStyle name="40% - Accent4 13 6" xfId="2667"/>
    <cellStyle name="40% - Accent4 13 7" xfId="4351"/>
    <cellStyle name="40% - Accent4 13 8" xfId="4591"/>
    <cellStyle name="40% - Accent4 13 9" xfId="4083"/>
    <cellStyle name="40% - Accent4 14" xfId="303"/>
    <cellStyle name="40% - Accent4 14 2" xfId="8796"/>
    <cellStyle name="40% - Accent4 14 2 2" xfId="15169"/>
    <cellStyle name="40% - Accent4 14 2 2 2" xfId="26283"/>
    <cellStyle name="40% - Accent4 14 2 3" xfId="20865"/>
    <cellStyle name="40% - Accent4 14 3" xfId="10313"/>
    <cellStyle name="40% - Accent4 14 3 2" xfId="21944"/>
    <cellStyle name="40% - Accent4 14 4" xfId="16319"/>
    <cellStyle name="40% - Accent4 15" xfId="304"/>
    <cellStyle name="40% - Accent4 15 2" xfId="8797"/>
    <cellStyle name="40% - Accent4 15 2 2" xfId="15170"/>
    <cellStyle name="40% - Accent4 15 2 2 2" xfId="26284"/>
    <cellStyle name="40% - Accent4 15 2 3" xfId="20866"/>
    <cellStyle name="40% - Accent4 15 3" xfId="10314"/>
    <cellStyle name="40% - Accent4 15 3 2" xfId="21945"/>
    <cellStyle name="40% - Accent4 15 4" xfId="16320"/>
    <cellStyle name="40% - Accent4 2" xfId="305"/>
    <cellStyle name="40% - Accent4 2 10" xfId="2662"/>
    <cellStyle name="40% - Accent4 2 11" xfId="4355"/>
    <cellStyle name="40% - Accent4 2 12" xfId="4587"/>
    <cellStyle name="40% - Accent4 2 13" xfId="4087"/>
    <cellStyle name="40% - Accent4 2 14" xfId="4918"/>
    <cellStyle name="40% - Accent4 2 15" xfId="6440"/>
    <cellStyle name="40% - Accent4 2 16" xfId="8798"/>
    <cellStyle name="40% - Accent4 2 16 2" xfId="15171"/>
    <cellStyle name="40% - Accent4 2 16 2 2" xfId="26285"/>
    <cellStyle name="40% - Accent4 2 16 3" xfId="20867"/>
    <cellStyle name="40% - Accent4 2 17" xfId="16321"/>
    <cellStyle name="40% - Accent4 2 18" xfId="29875"/>
    <cellStyle name="40% - Accent4 2 2" xfId="306"/>
    <cellStyle name="40% - Accent4 2 2 10" xfId="4088"/>
    <cellStyle name="40% - Accent4 2 2 10 2" xfId="8800"/>
    <cellStyle name="40% - Accent4 2 2 10 2 2" xfId="15173"/>
    <cellStyle name="40% - Accent4 2 2 10 2 2 2" xfId="26287"/>
    <cellStyle name="40% - Accent4 2 2 10 2 3" xfId="20869"/>
    <cellStyle name="40% - Accent4 2 2 10 3" xfId="11991"/>
    <cellStyle name="40% - Accent4 2 2 10 3 2" xfId="23105"/>
    <cellStyle name="40% - Accent4 2 2 10 4" xfId="17714"/>
    <cellStyle name="40% - Accent4 2 2 11" xfId="4917"/>
    <cellStyle name="40% - Accent4 2 2 11 2" xfId="8801"/>
    <cellStyle name="40% - Accent4 2 2 11 2 2" xfId="15174"/>
    <cellStyle name="40% - Accent4 2 2 11 2 2 2" xfId="26288"/>
    <cellStyle name="40% - Accent4 2 2 11 2 3" xfId="20870"/>
    <cellStyle name="40% - Accent4 2 2 11 3" xfId="12258"/>
    <cellStyle name="40% - Accent4 2 2 11 3 2" xfId="23372"/>
    <cellStyle name="40% - Accent4 2 2 11 4" xfId="17981"/>
    <cellStyle name="40% - Accent4 2 2 12" xfId="6441"/>
    <cellStyle name="40% - Accent4 2 2 12 2" xfId="8802"/>
    <cellStyle name="40% - Accent4 2 2 12 2 2" xfId="15175"/>
    <cellStyle name="40% - Accent4 2 2 12 2 2 2" xfId="26289"/>
    <cellStyle name="40% - Accent4 2 2 12 2 3" xfId="20871"/>
    <cellStyle name="40% - Accent4 2 2 12 3" xfId="13098"/>
    <cellStyle name="40% - Accent4 2 2 12 3 2" xfId="24212"/>
    <cellStyle name="40% - Accent4 2 2 12 4" xfId="18829"/>
    <cellStyle name="40% - Accent4 2 2 13" xfId="8799"/>
    <cellStyle name="40% - Accent4 2 2 13 2" xfId="15172"/>
    <cellStyle name="40% - Accent4 2 2 13 2 2" xfId="26286"/>
    <cellStyle name="40% - Accent4 2 2 13 3" xfId="20868"/>
    <cellStyle name="40% - Accent4 2 2 14" xfId="9955"/>
    <cellStyle name="40% - Accent4 2 2 14 2" xfId="16102"/>
    <cellStyle name="40% - Accent4 2 2 14 2 2" xfId="27216"/>
    <cellStyle name="40% - Accent4 2 2 14 3" xfId="21633"/>
    <cellStyle name="40% - Accent4 2 2 15" xfId="10077"/>
    <cellStyle name="40% - Accent4 2 2 15 2" xfId="21755"/>
    <cellStyle name="40% - Accent4 2 2 16" xfId="16322"/>
    <cellStyle name="40% - Accent4 2 2 2" xfId="1030"/>
    <cellStyle name="40% - Accent4 2 2 2 10" xfId="16511"/>
    <cellStyle name="40% - Accent4 2 2 2 2" xfId="3964"/>
    <cellStyle name="40% - Accent4 2 2 2 2 2" xfId="8804"/>
    <cellStyle name="40% - Accent4 2 2 2 2 2 2" xfId="15177"/>
    <cellStyle name="40% - Accent4 2 2 2 2 2 2 2" xfId="26291"/>
    <cellStyle name="40% - Accent4 2 2 2 2 2 3" xfId="20873"/>
    <cellStyle name="40% - Accent4 2 2 2 2 3" xfId="10737"/>
    <cellStyle name="40% - Accent4 2 2 2 2 3 2" xfId="22129"/>
    <cellStyle name="40% - Accent4 2 2 2 2 4" xfId="17657"/>
    <cellStyle name="40% - Accent4 2 2 2 3" xfId="5159"/>
    <cellStyle name="40% - Accent4 2 2 2 3 2" xfId="8805"/>
    <cellStyle name="40% - Accent4 2 2 2 3 2 2" xfId="15178"/>
    <cellStyle name="40% - Accent4 2 2 2 3 2 2 2" xfId="26292"/>
    <cellStyle name="40% - Accent4 2 2 2 3 2 3" xfId="20874"/>
    <cellStyle name="40% - Accent4 2 2 2 3 3" xfId="12382"/>
    <cellStyle name="40% - Accent4 2 2 2 3 3 2" xfId="23496"/>
    <cellStyle name="40% - Accent4 2 2 2 3 4" xfId="18128"/>
    <cellStyle name="40% - Accent4 2 2 2 4" xfId="5635"/>
    <cellStyle name="40% - Accent4 2 2 2 4 2" xfId="8806"/>
    <cellStyle name="40% - Accent4 2 2 2 4 2 2" xfId="15179"/>
    <cellStyle name="40% - Accent4 2 2 2 4 2 2 2" xfId="26293"/>
    <cellStyle name="40% - Accent4 2 2 2 4 2 3" xfId="20875"/>
    <cellStyle name="40% - Accent4 2 2 2 4 3" xfId="12591"/>
    <cellStyle name="40% - Accent4 2 2 2 4 3 2" xfId="23705"/>
    <cellStyle name="40% - Accent4 2 2 2 4 4" xfId="18360"/>
    <cellStyle name="40% - Accent4 2 2 2 5" xfId="5989"/>
    <cellStyle name="40% - Accent4 2 2 2 5 2" xfId="8807"/>
    <cellStyle name="40% - Accent4 2 2 2 5 2 2" xfId="15180"/>
    <cellStyle name="40% - Accent4 2 2 2 5 2 2 2" xfId="26294"/>
    <cellStyle name="40% - Accent4 2 2 2 5 2 3" xfId="20876"/>
    <cellStyle name="40% - Accent4 2 2 2 5 3" xfId="12789"/>
    <cellStyle name="40% - Accent4 2 2 2 5 3 2" xfId="23903"/>
    <cellStyle name="40% - Accent4 2 2 2 5 4" xfId="18581"/>
    <cellStyle name="40% - Accent4 2 2 2 6" xfId="6275"/>
    <cellStyle name="40% - Accent4 2 2 2 6 2" xfId="8808"/>
    <cellStyle name="40% - Accent4 2 2 2 6 2 2" xfId="15181"/>
    <cellStyle name="40% - Accent4 2 2 2 6 2 2 2" xfId="26295"/>
    <cellStyle name="40% - Accent4 2 2 2 6 2 3" xfId="20877"/>
    <cellStyle name="40% - Accent4 2 2 2 6 3" xfId="12976"/>
    <cellStyle name="40% - Accent4 2 2 2 6 3 2" xfId="24090"/>
    <cellStyle name="40% - Accent4 2 2 2 6 4" xfId="18707"/>
    <cellStyle name="40% - Accent4 2 2 2 7" xfId="6883"/>
    <cellStyle name="40% - Accent4 2 2 2 7 2" xfId="8809"/>
    <cellStyle name="40% - Accent4 2 2 2 7 2 2" xfId="15182"/>
    <cellStyle name="40% - Accent4 2 2 2 7 2 2 2" xfId="26296"/>
    <cellStyle name="40% - Accent4 2 2 2 7 2 3" xfId="20878"/>
    <cellStyle name="40% - Accent4 2 2 2 7 3" xfId="13282"/>
    <cellStyle name="40% - Accent4 2 2 2 7 3 2" xfId="24396"/>
    <cellStyle name="40% - Accent4 2 2 2 7 4" xfId="18952"/>
    <cellStyle name="40% - Accent4 2 2 2 8" xfId="8803"/>
    <cellStyle name="40% - Accent4 2 2 2 8 2" xfId="15176"/>
    <cellStyle name="40% - Accent4 2 2 2 8 2 2" xfId="26290"/>
    <cellStyle name="40% - Accent4 2 2 2 8 3" xfId="20872"/>
    <cellStyle name="40% - Accent4 2 2 2 9" xfId="10316"/>
    <cellStyle name="40% - Accent4 2 2 2 9 2" xfId="21947"/>
    <cellStyle name="40% - Accent4 2 2 3" xfId="2162"/>
    <cellStyle name="40% - Accent4 2 2 3 2" xfId="8810"/>
    <cellStyle name="40% - Accent4 2 2 3 2 2" xfId="15183"/>
    <cellStyle name="40% - Accent4 2 2 3 2 2 2" xfId="26297"/>
    <cellStyle name="40% - Accent4 2 2 3 2 3" xfId="20879"/>
    <cellStyle name="40% - Accent4 2 2 3 3" xfId="11260"/>
    <cellStyle name="40% - Accent4 2 2 3 3 2" xfId="22417"/>
    <cellStyle name="40% - Accent4 2 2 3 4" xfId="16840"/>
    <cellStyle name="40% - Accent4 2 2 4" xfId="2409"/>
    <cellStyle name="40% - Accent4 2 2 4 2" xfId="8811"/>
    <cellStyle name="40% - Accent4 2 2 4 2 2" xfId="15184"/>
    <cellStyle name="40% - Accent4 2 2 4 2 2 2" xfId="26298"/>
    <cellStyle name="40% - Accent4 2 2 4 2 3" xfId="20880"/>
    <cellStyle name="40% - Accent4 2 2 4 3" xfId="11334"/>
    <cellStyle name="40% - Accent4 2 2 4 3 2" xfId="22469"/>
    <cellStyle name="40% - Accent4 2 2 4 4" xfId="16894"/>
    <cellStyle name="40% - Accent4 2 2 5" xfId="1982"/>
    <cellStyle name="40% - Accent4 2 2 5 2" xfId="8812"/>
    <cellStyle name="40% - Accent4 2 2 5 2 2" xfId="15185"/>
    <cellStyle name="40% - Accent4 2 2 5 2 2 2" xfId="26299"/>
    <cellStyle name="40% - Accent4 2 2 5 2 3" xfId="20881"/>
    <cellStyle name="40% - Accent4 2 2 5 3" xfId="11146"/>
    <cellStyle name="40% - Accent4 2 2 5 3 2" xfId="22303"/>
    <cellStyle name="40% - Accent4 2 2 5 4" xfId="16724"/>
    <cellStyle name="40% - Accent4 2 2 6" xfId="2661"/>
    <cellStyle name="40% - Accent4 2 2 6 2" xfId="8813"/>
    <cellStyle name="40% - Accent4 2 2 6 2 2" xfId="15186"/>
    <cellStyle name="40% - Accent4 2 2 6 2 2 2" xfId="26300"/>
    <cellStyle name="40% - Accent4 2 2 6 2 3" xfId="20882"/>
    <cellStyle name="40% - Accent4 2 2 6 3" xfId="11459"/>
    <cellStyle name="40% - Accent4 2 2 6 3 2" xfId="22579"/>
    <cellStyle name="40% - Accent4 2 2 6 4" xfId="17008"/>
    <cellStyle name="40% - Accent4 2 2 7" xfId="3827"/>
    <cellStyle name="40% - Accent4 2 2 7 2" xfId="8814"/>
    <cellStyle name="40% - Accent4 2 2 7 2 2" xfId="15187"/>
    <cellStyle name="40% - Accent4 2 2 7 2 2 2" xfId="26301"/>
    <cellStyle name="40% - Accent4 2 2 7 2 3" xfId="20883"/>
    <cellStyle name="40% - Accent4 2 2 7 3" xfId="11888"/>
    <cellStyle name="40% - Accent4 2 2 7 3 2" xfId="23002"/>
    <cellStyle name="40% - Accent4 2 2 7 4" xfId="17531"/>
    <cellStyle name="40% - Accent4 2 2 8" xfId="4356"/>
    <cellStyle name="40% - Accent4 2 2 8 2" xfId="8815"/>
    <cellStyle name="40% - Accent4 2 2 8 2 2" xfId="15188"/>
    <cellStyle name="40% - Accent4 2 2 8 2 2 2" xfId="26302"/>
    <cellStyle name="40% - Accent4 2 2 8 2 3" xfId="20884"/>
    <cellStyle name="40% - Accent4 2 2 8 3" xfId="12100"/>
    <cellStyle name="40% - Accent4 2 2 8 3 2" xfId="23214"/>
    <cellStyle name="40% - Accent4 2 2 8 4" xfId="17823"/>
    <cellStyle name="40% - Accent4 2 2 9" xfId="4586"/>
    <cellStyle name="40% - Accent4 2 2 9 2" xfId="8816"/>
    <cellStyle name="40% - Accent4 2 2 9 2 2" xfId="15189"/>
    <cellStyle name="40% - Accent4 2 2 9 2 2 2" xfId="26303"/>
    <cellStyle name="40% - Accent4 2 2 9 2 3" xfId="20885"/>
    <cellStyle name="40% - Accent4 2 2 9 3" xfId="12150"/>
    <cellStyle name="40% - Accent4 2 2 9 3 2" xfId="23264"/>
    <cellStyle name="40% - Accent4 2 2 9 4" xfId="17873"/>
    <cellStyle name="40% - Accent4 2 3" xfId="307"/>
    <cellStyle name="40% - Accent4 2 3 2" xfId="8817"/>
    <cellStyle name="40% - Accent4 2 3 2 2" xfId="15190"/>
    <cellStyle name="40% - Accent4 2 3 2 2 2" xfId="26304"/>
    <cellStyle name="40% - Accent4 2 3 2 3" xfId="20886"/>
    <cellStyle name="40% - Accent4 2 3 3" xfId="10315"/>
    <cellStyle name="40% - Accent4 2 3 3 2" xfId="21946"/>
    <cellStyle name="40% - Accent4 2 3 4" xfId="16323"/>
    <cellStyle name="40% - Accent4 2 4" xfId="308"/>
    <cellStyle name="40% - Accent4 2 4 2" xfId="8818"/>
    <cellStyle name="40% - Accent4 2 4 2 2" xfId="15191"/>
    <cellStyle name="40% - Accent4 2 4 2 2 2" xfId="26305"/>
    <cellStyle name="40% - Accent4 2 4 2 3" xfId="20887"/>
    <cellStyle name="40% - Accent4 2 4 3" xfId="10317"/>
    <cellStyle name="40% - Accent4 2 4 3 2" xfId="21948"/>
    <cellStyle name="40% - Accent4 2 4 4" xfId="16324"/>
    <cellStyle name="40% - Accent4 2 5" xfId="309"/>
    <cellStyle name="40% - Accent4 2 5 2" xfId="8819"/>
    <cellStyle name="40% - Accent4 2 5 2 2" xfId="15192"/>
    <cellStyle name="40% - Accent4 2 5 2 2 2" xfId="26306"/>
    <cellStyle name="40% - Accent4 2 5 2 3" xfId="20888"/>
    <cellStyle name="40% - Accent4 2 5 3" xfId="10318"/>
    <cellStyle name="40% - Accent4 2 5 3 2" xfId="21949"/>
    <cellStyle name="40% - Accent4 2 5 4" xfId="16325"/>
    <cellStyle name="40% - Accent4 2 6" xfId="1029"/>
    <cellStyle name="40% - Accent4 2 7" xfId="2161"/>
    <cellStyle name="40% - Accent4 2 8" xfId="2410"/>
    <cellStyle name="40% - Accent4 2 9" xfId="1981"/>
    <cellStyle name="40% - Accent4 2_WAST 1112 040512 WG Submission" xfId="310"/>
    <cellStyle name="40% - Accent4 3" xfId="311"/>
    <cellStyle name="40% - Accent4 3 10" xfId="4089"/>
    <cellStyle name="40% - Accent4 3 11" xfId="4916"/>
    <cellStyle name="40% - Accent4 3 12" xfId="6442"/>
    <cellStyle name="40% - Accent4 3 2" xfId="312"/>
    <cellStyle name="40% - Accent4 3 2 10" xfId="4090"/>
    <cellStyle name="40% - Accent4 3 2 10 2" xfId="8821"/>
    <cellStyle name="40% - Accent4 3 2 10 2 2" xfId="15194"/>
    <cellStyle name="40% - Accent4 3 2 10 2 2 2" xfId="26308"/>
    <cellStyle name="40% - Accent4 3 2 10 2 3" xfId="20890"/>
    <cellStyle name="40% - Accent4 3 2 10 3" xfId="11992"/>
    <cellStyle name="40% - Accent4 3 2 10 3 2" xfId="23106"/>
    <cellStyle name="40% - Accent4 3 2 10 4" xfId="17715"/>
    <cellStyle name="40% - Accent4 3 2 11" xfId="4915"/>
    <cellStyle name="40% - Accent4 3 2 11 2" xfId="8822"/>
    <cellStyle name="40% - Accent4 3 2 11 2 2" xfId="15195"/>
    <cellStyle name="40% - Accent4 3 2 11 2 2 2" xfId="26309"/>
    <cellStyle name="40% - Accent4 3 2 11 2 3" xfId="20891"/>
    <cellStyle name="40% - Accent4 3 2 11 3" xfId="12257"/>
    <cellStyle name="40% - Accent4 3 2 11 3 2" xfId="23371"/>
    <cellStyle name="40% - Accent4 3 2 11 4" xfId="17980"/>
    <cellStyle name="40% - Accent4 3 2 12" xfId="6443"/>
    <cellStyle name="40% - Accent4 3 2 12 2" xfId="8823"/>
    <cellStyle name="40% - Accent4 3 2 12 2 2" xfId="15196"/>
    <cellStyle name="40% - Accent4 3 2 12 2 2 2" xfId="26310"/>
    <cellStyle name="40% - Accent4 3 2 12 2 3" xfId="20892"/>
    <cellStyle name="40% - Accent4 3 2 12 3" xfId="13099"/>
    <cellStyle name="40% - Accent4 3 2 12 3 2" xfId="24213"/>
    <cellStyle name="40% - Accent4 3 2 12 4" xfId="18830"/>
    <cellStyle name="40% - Accent4 3 2 13" xfId="8820"/>
    <cellStyle name="40% - Accent4 3 2 13 2" xfId="15193"/>
    <cellStyle name="40% - Accent4 3 2 13 2 2" xfId="26307"/>
    <cellStyle name="40% - Accent4 3 2 13 3" xfId="20889"/>
    <cellStyle name="40% - Accent4 3 2 14" xfId="9956"/>
    <cellStyle name="40% - Accent4 3 2 14 2" xfId="16103"/>
    <cellStyle name="40% - Accent4 3 2 14 2 2" xfId="27217"/>
    <cellStyle name="40% - Accent4 3 2 14 3" xfId="21634"/>
    <cellStyle name="40% - Accent4 3 2 15" xfId="10078"/>
    <cellStyle name="40% - Accent4 3 2 15 2" xfId="21756"/>
    <cellStyle name="40% - Accent4 3 2 16" xfId="16326"/>
    <cellStyle name="40% - Accent4 3 2 2" xfId="1032"/>
    <cellStyle name="40% - Accent4 3 2 2 10" xfId="16512"/>
    <cellStyle name="40% - Accent4 3 2 2 2" xfId="3965"/>
    <cellStyle name="40% - Accent4 3 2 2 2 2" xfId="8825"/>
    <cellStyle name="40% - Accent4 3 2 2 2 2 2" xfId="15198"/>
    <cellStyle name="40% - Accent4 3 2 2 2 2 2 2" xfId="26312"/>
    <cellStyle name="40% - Accent4 3 2 2 2 2 3" xfId="20894"/>
    <cellStyle name="40% - Accent4 3 2 2 2 3" xfId="10739"/>
    <cellStyle name="40% - Accent4 3 2 2 2 3 2" xfId="22130"/>
    <cellStyle name="40% - Accent4 3 2 2 2 4" xfId="17658"/>
    <cellStyle name="40% - Accent4 3 2 2 3" xfId="5160"/>
    <cellStyle name="40% - Accent4 3 2 2 3 2" xfId="8826"/>
    <cellStyle name="40% - Accent4 3 2 2 3 2 2" xfId="15199"/>
    <cellStyle name="40% - Accent4 3 2 2 3 2 2 2" xfId="26313"/>
    <cellStyle name="40% - Accent4 3 2 2 3 2 3" xfId="20895"/>
    <cellStyle name="40% - Accent4 3 2 2 3 3" xfId="12383"/>
    <cellStyle name="40% - Accent4 3 2 2 3 3 2" xfId="23497"/>
    <cellStyle name="40% - Accent4 3 2 2 3 4" xfId="18129"/>
    <cellStyle name="40% - Accent4 3 2 2 4" xfId="5636"/>
    <cellStyle name="40% - Accent4 3 2 2 4 2" xfId="8827"/>
    <cellStyle name="40% - Accent4 3 2 2 4 2 2" xfId="15200"/>
    <cellStyle name="40% - Accent4 3 2 2 4 2 2 2" xfId="26314"/>
    <cellStyle name="40% - Accent4 3 2 2 4 2 3" xfId="20896"/>
    <cellStyle name="40% - Accent4 3 2 2 4 3" xfId="12592"/>
    <cellStyle name="40% - Accent4 3 2 2 4 3 2" xfId="23706"/>
    <cellStyle name="40% - Accent4 3 2 2 4 4" xfId="18361"/>
    <cellStyle name="40% - Accent4 3 2 2 5" xfId="5990"/>
    <cellStyle name="40% - Accent4 3 2 2 5 2" xfId="8828"/>
    <cellStyle name="40% - Accent4 3 2 2 5 2 2" xfId="15201"/>
    <cellStyle name="40% - Accent4 3 2 2 5 2 2 2" xfId="26315"/>
    <cellStyle name="40% - Accent4 3 2 2 5 2 3" xfId="20897"/>
    <cellStyle name="40% - Accent4 3 2 2 5 3" xfId="12790"/>
    <cellStyle name="40% - Accent4 3 2 2 5 3 2" xfId="23904"/>
    <cellStyle name="40% - Accent4 3 2 2 5 4" xfId="18582"/>
    <cellStyle name="40% - Accent4 3 2 2 6" xfId="6276"/>
    <cellStyle name="40% - Accent4 3 2 2 6 2" xfId="8829"/>
    <cellStyle name="40% - Accent4 3 2 2 6 2 2" xfId="15202"/>
    <cellStyle name="40% - Accent4 3 2 2 6 2 2 2" xfId="26316"/>
    <cellStyle name="40% - Accent4 3 2 2 6 2 3" xfId="20898"/>
    <cellStyle name="40% - Accent4 3 2 2 6 3" xfId="12977"/>
    <cellStyle name="40% - Accent4 3 2 2 6 3 2" xfId="24091"/>
    <cellStyle name="40% - Accent4 3 2 2 6 4" xfId="18708"/>
    <cellStyle name="40% - Accent4 3 2 2 7" xfId="6884"/>
    <cellStyle name="40% - Accent4 3 2 2 7 2" xfId="8830"/>
    <cellStyle name="40% - Accent4 3 2 2 7 2 2" xfId="15203"/>
    <cellStyle name="40% - Accent4 3 2 2 7 2 2 2" xfId="26317"/>
    <cellStyle name="40% - Accent4 3 2 2 7 2 3" xfId="20899"/>
    <cellStyle name="40% - Accent4 3 2 2 7 3" xfId="13283"/>
    <cellStyle name="40% - Accent4 3 2 2 7 3 2" xfId="24397"/>
    <cellStyle name="40% - Accent4 3 2 2 7 4" xfId="18953"/>
    <cellStyle name="40% - Accent4 3 2 2 8" xfId="8824"/>
    <cellStyle name="40% - Accent4 3 2 2 8 2" xfId="15197"/>
    <cellStyle name="40% - Accent4 3 2 2 8 2 2" xfId="26311"/>
    <cellStyle name="40% - Accent4 3 2 2 8 3" xfId="20893"/>
    <cellStyle name="40% - Accent4 3 2 2 9" xfId="10320"/>
    <cellStyle name="40% - Accent4 3 2 2 9 2" xfId="21950"/>
    <cellStyle name="40% - Accent4 3 2 3" xfId="2164"/>
    <cellStyle name="40% - Accent4 3 2 3 2" xfId="8831"/>
    <cellStyle name="40% - Accent4 3 2 3 2 2" xfId="15204"/>
    <cellStyle name="40% - Accent4 3 2 3 2 2 2" xfId="26318"/>
    <cellStyle name="40% - Accent4 3 2 3 2 3" xfId="20900"/>
    <cellStyle name="40% - Accent4 3 2 3 3" xfId="11261"/>
    <cellStyle name="40% - Accent4 3 2 3 3 2" xfId="22418"/>
    <cellStyle name="40% - Accent4 3 2 3 4" xfId="16841"/>
    <cellStyle name="40% - Accent4 3 2 4" xfId="2407"/>
    <cellStyle name="40% - Accent4 3 2 4 2" xfId="8832"/>
    <cellStyle name="40% - Accent4 3 2 4 2 2" xfId="15205"/>
    <cellStyle name="40% - Accent4 3 2 4 2 2 2" xfId="26319"/>
    <cellStyle name="40% - Accent4 3 2 4 2 3" xfId="20901"/>
    <cellStyle name="40% - Accent4 3 2 4 3" xfId="11333"/>
    <cellStyle name="40% - Accent4 3 2 4 3 2" xfId="22468"/>
    <cellStyle name="40% - Accent4 3 2 4 4" xfId="16893"/>
    <cellStyle name="40% - Accent4 3 2 5" xfId="1984"/>
    <cellStyle name="40% - Accent4 3 2 5 2" xfId="8833"/>
    <cellStyle name="40% - Accent4 3 2 5 2 2" xfId="15206"/>
    <cellStyle name="40% - Accent4 3 2 5 2 2 2" xfId="26320"/>
    <cellStyle name="40% - Accent4 3 2 5 2 3" xfId="20902"/>
    <cellStyle name="40% - Accent4 3 2 5 3" xfId="11147"/>
    <cellStyle name="40% - Accent4 3 2 5 3 2" xfId="22304"/>
    <cellStyle name="40% - Accent4 3 2 5 4" xfId="16725"/>
    <cellStyle name="40% - Accent4 3 2 6" xfId="2659"/>
    <cellStyle name="40% - Accent4 3 2 6 2" xfId="8834"/>
    <cellStyle name="40% - Accent4 3 2 6 2 2" xfId="15207"/>
    <cellStyle name="40% - Accent4 3 2 6 2 2 2" xfId="26321"/>
    <cellStyle name="40% - Accent4 3 2 6 2 3" xfId="20903"/>
    <cellStyle name="40% - Accent4 3 2 6 3" xfId="11458"/>
    <cellStyle name="40% - Accent4 3 2 6 3 2" xfId="22578"/>
    <cellStyle name="40% - Accent4 3 2 6 4" xfId="17007"/>
    <cellStyle name="40% - Accent4 3 2 7" xfId="3828"/>
    <cellStyle name="40% - Accent4 3 2 7 2" xfId="8835"/>
    <cellStyle name="40% - Accent4 3 2 7 2 2" xfId="15208"/>
    <cellStyle name="40% - Accent4 3 2 7 2 2 2" xfId="26322"/>
    <cellStyle name="40% - Accent4 3 2 7 2 3" xfId="20904"/>
    <cellStyle name="40% - Accent4 3 2 7 3" xfId="11889"/>
    <cellStyle name="40% - Accent4 3 2 7 3 2" xfId="23003"/>
    <cellStyle name="40% - Accent4 3 2 7 4" xfId="17532"/>
    <cellStyle name="40% - Accent4 3 2 8" xfId="4358"/>
    <cellStyle name="40% - Accent4 3 2 8 2" xfId="8836"/>
    <cellStyle name="40% - Accent4 3 2 8 2 2" xfId="15209"/>
    <cellStyle name="40% - Accent4 3 2 8 2 2 2" xfId="26323"/>
    <cellStyle name="40% - Accent4 3 2 8 2 3" xfId="20905"/>
    <cellStyle name="40% - Accent4 3 2 8 3" xfId="12101"/>
    <cellStyle name="40% - Accent4 3 2 8 3 2" xfId="23215"/>
    <cellStyle name="40% - Accent4 3 2 8 4" xfId="17824"/>
    <cellStyle name="40% - Accent4 3 2 9" xfId="4584"/>
    <cellStyle name="40% - Accent4 3 2 9 2" xfId="8837"/>
    <cellStyle name="40% - Accent4 3 2 9 2 2" xfId="15210"/>
    <cellStyle name="40% - Accent4 3 2 9 2 2 2" xfId="26324"/>
    <cellStyle name="40% - Accent4 3 2 9 2 3" xfId="20906"/>
    <cellStyle name="40% - Accent4 3 2 9 3" xfId="12149"/>
    <cellStyle name="40% - Accent4 3 2 9 3 2" xfId="23263"/>
    <cellStyle name="40% - Accent4 3 2 9 4" xfId="17872"/>
    <cellStyle name="40% - Accent4 3 3" xfId="1031"/>
    <cellStyle name="40% - Accent4 3 3 2" xfId="10738"/>
    <cellStyle name="40% - Accent4 3 3 3" xfId="10319"/>
    <cellStyle name="40% - Accent4 3 4" xfId="2163"/>
    <cellStyle name="40% - Accent4 3 5" xfId="2408"/>
    <cellStyle name="40% - Accent4 3 6" xfId="1983"/>
    <cellStyle name="40% - Accent4 3 7" xfId="2660"/>
    <cellStyle name="40% - Accent4 3 8" xfId="4357"/>
    <cellStyle name="40% - Accent4 3 9" xfId="4585"/>
    <cellStyle name="40% - Accent4 3_WAST 1112 040512 WG Submission" xfId="313"/>
    <cellStyle name="40% - Accent4 4" xfId="314"/>
    <cellStyle name="40% - Accent4 4 10" xfId="4583"/>
    <cellStyle name="40% - Accent4 4 10 2" xfId="8838"/>
    <cellStyle name="40% - Accent4 4 10 2 2" xfId="15211"/>
    <cellStyle name="40% - Accent4 4 10 2 2 2" xfId="26325"/>
    <cellStyle name="40% - Accent4 4 10 2 3" xfId="20907"/>
    <cellStyle name="40% - Accent4 4 10 3" xfId="12148"/>
    <cellStyle name="40% - Accent4 4 10 3 2" xfId="23262"/>
    <cellStyle name="40% - Accent4 4 10 4" xfId="17871"/>
    <cellStyle name="40% - Accent4 4 11" xfId="4091"/>
    <cellStyle name="40% - Accent4 4 11 2" xfId="8839"/>
    <cellStyle name="40% - Accent4 4 11 2 2" xfId="15212"/>
    <cellStyle name="40% - Accent4 4 11 2 2 2" xfId="26326"/>
    <cellStyle name="40% - Accent4 4 11 2 3" xfId="20908"/>
    <cellStyle name="40% - Accent4 4 11 3" xfId="11993"/>
    <cellStyle name="40% - Accent4 4 11 3 2" xfId="23107"/>
    <cellStyle name="40% - Accent4 4 11 4" xfId="17716"/>
    <cellStyle name="40% - Accent4 4 12" xfId="4914"/>
    <cellStyle name="40% - Accent4 4 12 2" xfId="8840"/>
    <cellStyle name="40% - Accent4 4 12 2 2" xfId="15213"/>
    <cellStyle name="40% - Accent4 4 12 2 2 2" xfId="26327"/>
    <cellStyle name="40% - Accent4 4 12 2 3" xfId="20909"/>
    <cellStyle name="40% - Accent4 4 12 3" xfId="12256"/>
    <cellStyle name="40% - Accent4 4 12 3 2" xfId="23370"/>
    <cellStyle name="40% - Accent4 4 12 4" xfId="17979"/>
    <cellStyle name="40% - Accent4 4 13" xfId="6444"/>
    <cellStyle name="40% - Accent4 4 13 2" xfId="8841"/>
    <cellStyle name="40% - Accent4 4 13 2 2" xfId="15214"/>
    <cellStyle name="40% - Accent4 4 13 2 2 2" xfId="26328"/>
    <cellStyle name="40% - Accent4 4 13 2 3" xfId="20910"/>
    <cellStyle name="40% - Accent4 4 13 3" xfId="13100"/>
    <cellStyle name="40% - Accent4 4 13 3 2" xfId="24214"/>
    <cellStyle name="40% - Accent4 4 13 4" xfId="18831"/>
    <cellStyle name="40% - Accent4 4 14" xfId="9957"/>
    <cellStyle name="40% - Accent4 4 14 2" xfId="16104"/>
    <cellStyle name="40% - Accent4 4 14 2 2" xfId="27218"/>
    <cellStyle name="40% - Accent4 4 14 3" xfId="21635"/>
    <cellStyle name="40% - Accent4 4 15" xfId="10079"/>
    <cellStyle name="40% - Accent4 4 15 2" xfId="21757"/>
    <cellStyle name="40% - Accent4 4 2" xfId="315"/>
    <cellStyle name="40% - Accent4 4 2 10" xfId="5991"/>
    <cellStyle name="40% - Accent4 4 2 10 2" xfId="8843"/>
    <cellStyle name="40% - Accent4 4 2 10 2 2" xfId="15216"/>
    <cellStyle name="40% - Accent4 4 2 10 2 2 2" xfId="26330"/>
    <cellStyle name="40% - Accent4 4 2 10 2 3" xfId="20912"/>
    <cellStyle name="40% - Accent4 4 2 10 3" xfId="12791"/>
    <cellStyle name="40% - Accent4 4 2 10 3 2" xfId="23905"/>
    <cellStyle name="40% - Accent4 4 2 10 4" xfId="18583"/>
    <cellStyle name="40% - Accent4 4 2 11" xfId="6277"/>
    <cellStyle name="40% - Accent4 4 2 11 2" xfId="8844"/>
    <cellStyle name="40% - Accent4 4 2 11 2 2" xfId="15217"/>
    <cellStyle name="40% - Accent4 4 2 11 2 2 2" xfId="26331"/>
    <cellStyle name="40% - Accent4 4 2 11 2 3" xfId="20913"/>
    <cellStyle name="40% - Accent4 4 2 11 3" xfId="12978"/>
    <cellStyle name="40% - Accent4 4 2 11 3 2" xfId="24092"/>
    <cellStyle name="40% - Accent4 4 2 11 4" xfId="18709"/>
    <cellStyle name="40% - Accent4 4 2 12" xfId="6885"/>
    <cellStyle name="40% - Accent4 4 2 12 2" xfId="8845"/>
    <cellStyle name="40% - Accent4 4 2 12 2 2" xfId="15218"/>
    <cellStyle name="40% - Accent4 4 2 12 2 2 2" xfId="26332"/>
    <cellStyle name="40% - Accent4 4 2 12 2 3" xfId="20914"/>
    <cellStyle name="40% - Accent4 4 2 12 3" xfId="13284"/>
    <cellStyle name="40% - Accent4 4 2 12 3 2" xfId="24398"/>
    <cellStyle name="40% - Accent4 4 2 12 4" xfId="18954"/>
    <cellStyle name="40% - Accent4 4 2 13" xfId="8842"/>
    <cellStyle name="40% - Accent4 4 2 13 2" xfId="15215"/>
    <cellStyle name="40% - Accent4 4 2 13 2 2" xfId="26329"/>
    <cellStyle name="40% - Accent4 4 2 13 3" xfId="20911"/>
    <cellStyle name="40% - Accent4 4 2 14" xfId="10321"/>
    <cellStyle name="40% - Accent4 4 2 15" xfId="16327"/>
    <cellStyle name="40% - Accent4 4 2 2" xfId="1864"/>
    <cellStyle name="40% - Accent4 4 2 2 2" xfId="8846"/>
    <cellStyle name="40% - Accent4 4 2 2 2 2" xfId="11103"/>
    <cellStyle name="40% - Accent4 4 2 2 2 2 2" xfId="22262"/>
    <cellStyle name="40% - Accent4 4 2 2 2 3" xfId="20915"/>
    <cellStyle name="40% - Accent4 4 2 2 3" xfId="10322"/>
    <cellStyle name="40% - Accent4 4 2 2 3 2" xfId="21951"/>
    <cellStyle name="40% - Accent4 4 2 2 4" xfId="16680"/>
    <cellStyle name="40% - Accent4 4 2 3" xfId="2978"/>
    <cellStyle name="40% - Accent4 4 2 3 2" xfId="8847"/>
    <cellStyle name="40% - Accent4 4 2 3 2 2" xfId="15219"/>
    <cellStyle name="40% - Accent4 4 2 3 2 2 2" xfId="26333"/>
    <cellStyle name="40% - Accent4 4 2 3 2 3" xfId="20916"/>
    <cellStyle name="40% - Accent4 4 2 3 3" xfId="11545"/>
    <cellStyle name="40% - Accent4 4 2 3 3 2" xfId="22659"/>
    <cellStyle name="40% - Accent4 4 2 3 4" xfId="17113"/>
    <cellStyle name="40% - Accent4 4 2 4" xfId="3340"/>
    <cellStyle name="40% - Accent4 4 2 4 2" xfId="8848"/>
    <cellStyle name="40% - Accent4 4 2 4 2 2" xfId="15220"/>
    <cellStyle name="40% - Accent4 4 2 4 2 2 2" xfId="26334"/>
    <cellStyle name="40% - Accent4 4 2 4 2 3" xfId="20917"/>
    <cellStyle name="40% - Accent4 4 2 4 3" xfId="11643"/>
    <cellStyle name="40% - Accent4 4 2 4 3 2" xfId="22757"/>
    <cellStyle name="40% - Accent4 4 2 4 4" xfId="17238"/>
    <cellStyle name="40% - Accent4 4 2 5" xfId="3589"/>
    <cellStyle name="40% - Accent4 4 2 5 2" xfId="8849"/>
    <cellStyle name="40% - Accent4 4 2 5 2 2" xfId="15221"/>
    <cellStyle name="40% - Accent4 4 2 5 2 2 2" xfId="26335"/>
    <cellStyle name="40% - Accent4 4 2 5 2 3" xfId="20918"/>
    <cellStyle name="40% - Accent4 4 2 5 3" xfId="11739"/>
    <cellStyle name="40% - Accent4 4 2 5 3 2" xfId="22853"/>
    <cellStyle name="40% - Accent4 4 2 5 4" xfId="17357"/>
    <cellStyle name="40% - Accent4 4 2 6" xfId="3712"/>
    <cellStyle name="40% - Accent4 4 2 6 2" xfId="8850"/>
    <cellStyle name="40% - Accent4 4 2 6 2 2" xfId="15222"/>
    <cellStyle name="40% - Accent4 4 2 6 2 2 2" xfId="26336"/>
    <cellStyle name="40% - Accent4 4 2 6 2 3" xfId="20919"/>
    <cellStyle name="40% - Accent4 4 2 6 3" xfId="11784"/>
    <cellStyle name="40% - Accent4 4 2 6 3 2" xfId="22898"/>
    <cellStyle name="40% - Accent4 4 2 6 4" xfId="17425"/>
    <cellStyle name="40% - Accent4 4 2 7" xfId="3966"/>
    <cellStyle name="40% - Accent4 4 2 7 2" xfId="8851"/>
    <cellStyle name="40% - Accent4 4 2 7 2 2" xfId="15223"/>
    <cellStyle name="40% - Accent4 4 2 7 2 2 2" xfId="26337"/>
    <cellStyle name="40% - Accent4 4 2 7 2 3" xfId="20920"/>
    <cellStyle name="40% - Accent4 4 2 7 3" xfId="11953"/>
    <cellStyle name="40% - Accent4 4 2 7 3 2" xfId="23067"/>
    <cellStyle name="40% - Accent4 4 2 7 4" xfId="17659"/>
    <cellStyle name="40% - Accent4 4 2 8" xfId="5161"/>
    <cellStyle name="40% - Accent4 4 2 8 2" xfId="8852"/>
    <cellStyle name="40% - Accent4 4 2 8 2 2" xfId="15224"/>
    <cellStyle name="40% - Accent4 4 2 8 2 2 2" xfId="26338"/>
    <cellStyle name="40% - Accent4 4 2 8 2 3" xfId="20921"/>
    <cellStyle name="40% - Accent4 4 2 8 3" xfId="12384"/>
    <cellStyle name="40% - Accent4 4 2 8 3 2" xfId="23498"/>
    <cellStyle name="40% - Accent4 4 2 8 4" xfId="18130"/>
    <cellStyle name="40% - Accent4 4 2 9" xfId="5637"/>
    <cellStyle name="40% - Accent4 4 2 9 2" xfId="8853"/>
    <cellStyle name="40% - Accent4 4 2 9 2 2" xfId="15225"/>
    <cellStyle name="40% - Accent4 4 2 9 2 2 2" xfId="26339"/>
    <cellStyle name="40% - Accent4 4 2 9 2 3" xfId="20922"/>
    <cellStyle name="40% - Accent4 4 2 9 3" xfId="12593"/>
    <cellStyle name="40% - Accent4 4 2 9 3 2" xfId="23707"/>
    <cellStyle name="40% - Accent4 4 2 9 4" xfId="18362"/>
    <cellStyle name="40% - Accent4 4 3" xfId="1033"/>
    <cellStyle name="40% - Accent4 4 3 2" xfId="8854"/>
    <cellStyle name="40% - Accent4 4 3 2 2" xfId="15226"/>
    <cellStyle name="40% - Accent4 4 3 2 2 2" xfId="26340"/>
    <cellStyle name="40% - Accent4 4 3 2 3" xfId="20923"/>
    <cellStyle name="40% - Accent4 4 3 3" xfId="10740"/>
    <cellStyle name="40% - Accent4 4 3 3 2" xfId="22131"/>
    <cellStyle name="40% - Accent4 4 3 4" xfId="16513"/>
    <cellStyle name="40% - Accent4 4 4" xfId="2165"/>
    <cellStyle name="40% - Accent4 4 4 2" xfId="8855"/>
    <cellStyle name="40% - Accent4 4 4 2 2" xfId="15227"/>
    <cellStyle name="40% - Accent4 4 4 2 2 2" xfId="26341"/>
    <cellStyle name="40% - Accent4 4 4 2 3" xfId="20924"/>
    <cellStyle name="40% - Accent4 4 4 3" xfId="11262"/>
    <cellStyle name="40% - Accent4 4 4 3 2" xfId="22419"/>
    <cellStyle name="40% - Accent4 4 4 4" xfId="16842"/>
    <cellStyle name="40% - Accent4 4 5" xfId="2406"/>
    <cellStyle name="40% - Accent4 4 5 2" xfId="8856"/>
    <cellStyle name="40% - Accent4 4 5 2 2" xfId="15228"/>
    <cellStyle name="40% - Accent4 4 5 2 2 2" xfId="26342"/>
    <cellStyle name="40% - Accent4 4 5 2 3" xfId="20925"/>
    <cellStyle name="40% - Accent4 4 5 3" xfId="11332"/>
    <cellStyle name="40% - Accent4 4 5 3 2" xfId="22467"/>
    <cellStyle name="40% - Accent4 4 5 4" xfId="16892"/>
    <cellStyle name="40% - Accent4 4 6" xfId="1985"/>
    <cellStyle name="40% - Accent4 4 6 2" xfId="8857"/>
    <cellStyle name="40% - Accent4 4 6 2 2" xfId="15229"/>
    <cellStyle name="40% - Accent4 4 6 2 2 2" xfId="26343"/>
    <cellStyle name="40% - Accent4 4 6 2 3" xfId="20926"/>
    <cellStyle name="40% - Accent4 4 6 3" xfId="11148"/>
    <cellStyle name="40% - Accent4 4 6 3 2" xfId="22305"/>
    <cellStyle name="40% - Accent4 4 6 4" xfId="16726"/>
    <cellStyle name="40% - Accent4 4 7" xfId="2658"/>
    <cellStyle name="40% - Accent4 4 7 2" xfId="8858"/>
    <cellStyle name="40% - Accent4 4 7 2 2" xfId="15230"/>
    <cellStyle name="40% - Accent4 4 7 2 2 2" xfId="26344"/>
    <cellStyle name="40% - Accent4 4 7 2 3" xfId="20927"/>
    <cellStyle name="40% - Accent4 4 7 3" xfId="11457"/>
    <cellStyle name="40% - Accent4 4 7 3 2" xfId="22577"/>
    <cellStyle name="40% - Accent4 4 7 4" xfId="17006"/>
    <cellStyle name="40% - Accent4 4 8" xfId="3829"/>
    <cellStyle name="40% - Accent4 4 8 2" xfId="8859"/>
    <cellStyle name="40% - Accent4 4 8 2 2" xfId="15231"/>
    <cellStyle name="40% - Accent4 4 8 2 2 2" xfId="26345"/>
    <cellStyle name="40% - Accent4 4 8 2 3" xfId="20928"/>
    <cellStyle name="40% - Accent4 4 8 3" xfId="11890"/>
    <cellStyle name="40% - Accent4 4 8 3 2" xfId="23004"/>
    <cellStyle name="40% - Accent4 4 8 4" xfId="17533"/>
    <cellStyle name="40% - Accent4 4 9" xfId="4359"/>
    <cellStyle name="40% - Accent4 4 9 2" xfId="8860"/>
    <cellStyle name="40% - Accent4 4 9 2 2" xfId="15232"/>
    <cellStyle name="40% - Accent4 4 9 2 2 2" xfId="26346"/>
    <cellStyle name="40% - Accent4 4 9 2 3" xfId="20929"/>
    <cellStyle name="40% - Accent4 4 9 3" xfId="12102"/>
    <cellStyle name="40% - Accent4 4 9 3 2" xfId="23216"/>
    <cellStyle name="40% - Accent4 4 9 4" xfId="17825"/>
    <cellStyle name="40% - Accent4 4_WAST 1112 040512 WG Submission" xfId="316"/>
    <cellStyle name="40% - Accent4 5" xfId="317"/>
    <cellStyle name="40% - Accent4 5 10" xfId="4582"/>
    <cellStyle name="40% - Accent4 5 10 2" xfId="8861"/>
    <cellStyle name="40% - Accent4 5 10 2 2" xfId="15233"/>
    <cellStyle name="40% - Accent4 5 10 2 2 2" xfId="26347"/>
    <cellStyle name="40% - Accent4 5 10 2 3" xfId="20930"/>
    <cellStyle name="40% - Accent4 5 10 3" xfId="12147"/>
    <cellStyle name="40% - Accent4 5 10 3 2" xfId="23261"/>
    <cellStyle name="40% - Accent4 5 10 4" xfId="17870"/>
    <cellStyle name="40% - Accent4 5 11" xfId="4092"/>
    <cellStyle name="40% - Accent4 5 11 2" xfId="8862"/>
    <cellStyle name="40% - Accent4 5 11 2 2" xfId="15234"/>
    <cellStyle name="40% - Accent4 5 11 2 2 2" xfId="26348"/>
    <cellStyle name="40% - Accent4 5 11 2 3" xfId="20931"/>
    <cellStyle name="40% - Accent4 5 11 3" xfId="11994"/>
    <cellStyle name="40% - Accent4 5 11 3 2" xfId="23108"/>
    <cellStyle name="40% - Accent4 5 11 4" xfId="17717"/>
    <cellStyle name="40% - Accent4 5 12" xfId="4913"/>
    <cellStyle name="40% - Accent4 5 12 2" xfId="8863"/>
    <cellStyle name="40% - Accent4 5 12 2 2" xfId="15235"/>
    <cellStyle name="40% - Accent4 5 12 2 2 2" xfId="26349"/>
    <cellStyle name="40% - Accent4 5 12 2 3" xfId="20932"/>
    <cellStyle name="40% - Accent4 5 12 3" xfId="12255"/>
    <cellStyle name="40% - Accent4 5 12 3 2" xfId="23369"/>
    <cellStyle name="40% - Accent4 5 12 4" xfId="17978"/>
    <cellStyle name="40% - Accent4 5 13" xfId="6445"/>
    <cellStyle name="40% - Accent4 5 13 2" xfId="8864"/>
    <cellStyle name="40% - Accent4 5 13 2 2" xfId="15236"/>
    <cellStyle name="40% - Accent4 5 13 2 2 2" xfId="26350"/>
    <cellStyle name="40% - Accent4 5 13 2 3" xfId="20933"/>
    <cellStyle name="40% - Accent4 5 13 3" xfId="13101"/>
    <cellStyle name="40% - Accent4 5 13 3 2" xfId="24215"/>
    <cellStyle name="40% - Accent4 5 13 4" xfId="18832"/>
    <cellStyle name="40% - Accent4 5 14" xfId="9958"/>
    <cellStyle name="40% - Accent4 5 14 2" xfId="16105"/>
    <cellStyle name="40% - Accent4 5 14 2 2" xfId="27219"/>
    <cellStyle name="40% - Accent4 5 14 3" xfId="21636"/>
    <cellStyle name="40% - Accent4 5 15" xfId="10080"/>
    <cellStyle name="40% - Accent4 5 15 2" xfId="21758"/>
    <cellStyle name="40% - Accent4 5 2" xfId="318"/>
    <cellStyle name="40% - Accent4 5 2 10" xfId="5992"/>
    <cellStyle name="40% - Accent4 5 2 10 2" xfId="8866"/>
    <cellStyle name="40% - Accent4 5 2 10 2 2" xfId="15238"/>
    <cellStyle name="40% - Accent4 5 2 10 2 2 2" xfId="26352"/>
    <cellStyle name="40% - Accent4 5 2 10 2 3" xfId="20935"/>
    <cellStyle name="40% - Accent4 5 2 10 3" xfId="12792"/>
    <cellStyle name="40% - Accent4 5 2 10 3 2" xfId="23906"/>
    <cellStyle name="40% - Accent4 5 2 10 4" xfId="18584"/>
    <cellStyle name="40% - Accent4 5 2 11" xfId="6278"/>
    <cellStyle name="40% - Accent4 5 2 11 2" xfId="8867"/>
    <cellStyle name="40% - Accent4 5 2 11 2 2" xfId="15239"/>
    <cellStyle name="40% - Accent4 5 2 11 2 2 2" xfId="26353"/>
    <cellStyle name="40% - Accent4 5 2 11 2 3" xfId="20936"/>
    <cellStyle name="40% - Accent4 5 2 11 3" xfId="12979"/>
    <cellStyle name="40% - Accent4 5 2 11 3 2" xfId="24093"/>
    <cellStyle name="40% - Accent4 5 2 11 4" xfId="18710"/>
    <cellStyle name="40% - Accent4 5 2 12" xfId="6886"/>
    <cellStyle name="40% - Accent4 5 2 12 2" xfId="8868"/>
    <cellStyle name="40% - Accent4 5 2 12 2 2" xfId="15240"/>
    <cellStyle name="40% - Accent4 5 2 12 2 2 2" xfId="26354"/>
    <cellStyle name="40% - Accent4 5 2 12 2 3" xfId="20937"/>
    <cellStyle name="40% - Accent4 5 2 12 3" xfId="13285"/>
    <cellStyle name="40% - Accent4 5 2 12 3 2" xfId="24399"/>
    <cellStyle name="40% - Accent4 5 2 12 4" xfId="18955"/>
    <cellStyle name="40% - Accent4 5 2 13" xfId="8865"/>
    <cellStyle name="40% - Accent4 5 2 13 2" xfId="15237"/>
    <cellStyle name="40% - Accent4 5 2 13 2 2" xfId="26351"/>
    <cellStyle name="40% - Accent4 5 2 13 3" xfId="20934"/>
    <cellStyle name="40% - Accent4 5 2 14" xfId="10323"/>
    <cellStyle name="40% - Accent4 5 2 15" xfId="16328"/>
    <cellStyle name="40% - Accent4 5 2 2" xfId="1865"/>
    <cellStyle name="40% - Accent4 5 2 2 2" xfId="8869"/>
    <cellStyle name="40% - Accent4 5 2 2 2 2" xfId="11104"/>
    <cellStyle name="40% - Accent4 5 2 2 2 2 2" xfId="22263"/>
    <cellStyle name="40% - Accent4 5 2 2 2 3" xfId="20938"/>
    <cellStyle name="40% - Accent4 5 2 2 3" xfId="10324"/>
    <cellStyle name="40% - Accent4 5 2 2 3 2" xfId="21952"/>
    <cellStyle name="40% - Accent4 5 2 2 4" xfId="16681"/>
    <cellStyle name="40% - Accent4 5 2 3" xfId="2979"/>
    <cellStyle name="40% - Accent4 5 2 3 2" xfId="8870"/>
    <cellStyle name="40% - Accent4 5 2 3 2 2" xfId="15241"/>
    <cellStyle name="40% - Accent4 5 2 3 2 2 2" xfId="26355"/>
    <cellStyle name="40% - Accent4 5 2 3 2 3" xfId="20939"/>
    <cellStyle name="40% - Accent4 5 2 3 3" xfId="11546"/>
    <cellStyle name="40% - Accent4 5 2 3 3 2" xfId="22660"/>
    <cellStyle name="40% - Accent4 5 2 3 4" xfId="17114"/>
    <cellStyle name="40% - Accent4 5 2 4" xfId="3341"/>
    <cellStyle name="40% - Accent4 5 2 4 2" xfId="8871"/>
    <cellStyle name="40% - Accent4 5 2 4 2 2" xfId="15242"/>
    <cellStyle name="40% - Accent4 5 2 4 2 2 2" xfId="26356"/>
    <cellStyle name="40% - Accent4 5 2 4 2 3" xfId="20940"/>
    <cellStyle name="40% - Accent4 5 2 4 3" xfId="11644"/>
    <cellStyle name="40% - Accent4 5 2 4 3 2" xfId="22758"/>
    <cellStyle name="40% - Accent4 5 2 4 4" xfId="17239"/>
    <cellStyle name="40% - Accent4 5 2 5" xfId="3590"/>
    <cellStyle name="40% - Accent4 5 2 5 2" xfId="8872"/>
    <cellStyle name="40% - Accent4 5 2 5 2 2" xfId="15243"/>
    <cellStyle name="40% - Accent4 5 2 5 2 2 2" xfId="26357"/>
    <cellStyle name="40% - Accent4 5 2 5 2 3" xfId="20941"/>
    <cellStyle name="40% - Accent4 5 2 5 3" xfId="11740"/>
    <cellStyle name="40% - Accent4 5 2 5 3 2" xfId="22854"/>
    <cellStyle name="40% - Accent4 5 2 5 4" xfId="17358"/>
    <cellStyle name="40% - Accent4 5 2 6" xfId="3713"/>
    <cellStyle name="40% - Accent4 5 2 6 2" xfId="8873"/>
    <cellStyle name="40% - Accent4 5 2 6 2 2" xfId="15244"/>
    <cellStyle name="40% - Accent4 5 2 6 2 2 2" xfId="26358"/>
    <cellStyle name="40% - Accent4 5 2 6 2 3" xfId="20942"/>
    <cellStyle name="40% - Accent4 5 2 6 3" xfId="11785"/>
    <cellStyle name="40% - Accent4 5 2 6 3 2" xfId="22899"/>
    <cellStyle name="40% - Accent4 5 2 6 4" xfId="17426"/>
    <cellStyle name="40% - Accent4 5 2 7" xfId="3967"/>
    <cellStyle name="40% - Accent4 5 2 7 2" xfId="8874"/>
    <cellStyle name="40% - Accent4 5 2 7 2 2" xfId="15245"/>
    <cellStyle name="40% - Accent4 5 2 7 2 2 2" xfId="26359"/>
    <cellStyle name="40% - Accent4 5 2 7 2 3" xfId="20943"/>
    <cellStyle name="40% - Accent4 5 2 7 3" xfId="11954"/>
    <cellStyle name="40% - Accent4 5 2 7 3 2" xfId="23068"/>
    <cellStyle name="40% - Accent4 5 2 7 4" xfId="17660"/>
    <cellStyle name="40% - Accent4 5 2 8" xfId="5162"/>
    <cellStyle name="40% - Accent4 5 2 8 2" xfId="8875"/>
    <cellStyle name="40% - Accent4 5 2 8 2 2" xfId="15246"/>
    <cellStyle name="40% - Accent4 5 2 8 2 2 2" xfId="26360"/>
    <cellStyle name="40% - Accent4 5 2 8 2 3" xfId="20944"/>
    <cellStyle name="40% - Accent4 5 2 8 3" xfId="12385"/>
    <cellStyle name="40% - Accent4 5 2 8 3 2" xfId="23499"/>
    <cellStyle name="40% - Accent4 5 2 8 4" xfId="18131"/>
    <cellStyle name="40% - Accent4 5 2 9" xfId="5638"/>
    <cellStyle name="40% - Accent4 5 2 9 2" xfId="8876"/>
    <cellStyle name="40% - Accent4 5 2 9 2 2" xfId="15247"/>
    <cellStyle name="40% - Accent4 5 2 9 2 2 2" xfId="26361"/>
    <cellStyle name="40% - Accent4 5 2 9 2 3" xfId="20945"/>
    <cellStyle name="40% - Accent4 5 2 9 3" xfId="12594"/>
    <cellStyle name="40% - Accent4 5 2 9 3 2" xfId="23708"/>
    <cellStyle name="40% - Accent4 5 2 9 4" xfId="18363"/>
    <cellStyle name="40% - Accent4 5 3" xfId="1034"/>
    <cellStyle name="40% - Accent4 5 3 2" xfId="8877"/>
    <cellStyle name="40% - Accent4 5 3 2 2" xfId="15248"/>
    <cellStyle name="40% - Accent4 5 3 2 2 2" xfId="26362"/>
    <cellStyle name="40% - Accent4 5 3 2 3" xfId="20946"/>
    <cellStyle name="40% - Accent4 5 3 3" xfId="10741"/>
    <cellStyle name="40% - Accent4 5 3 3 2" xfId="22132"/>
    <cellStyle name="40% - Accent4 5 3 4" xfId="16514"/>
    <cellStyle name="40% - Accent4 5 4" xfId="2166"/>
    <cellStyle name="40% - Accent4 5 4 2" xfId="8878"/>
    <cellStyle name="40% - Accent4 5 4 2 2" xfId="15249"/>
    <cellStyle name="40% - Accent4 5 4 2 2 2" xfId="26363"/>
    <cellStyle name="40% - Accent4 5 4 2 3" xfId="20947"/>
    <cellStyle name="40% - Accent4 5 4 3" xfId="11263"/>
    <cellStyle name="40% - Accent4 5 4 3 2" xfId="22420"/>
    <cellStyle name="40% - Accent4 5 4 4" xfId="16843"/>
    <cellStyle name="40% - Accent4 5 5" xfId="2405"/>
    <cellStyle name="40% - Accent4 5 5 2" xfId="8879"/>
    <cellStyle name="40% - Accent4 5 5 2 2" xfId="15250"/>
    <cellStyle name="40% - Accent4 5 5 2 2 2" xfId="26364"/>
    <cellStyle name="40% - Accent4 5 5 2 3" xfId="20948"/>
    <cellStyle name="40% - Accent4 5 5 3" xfId="11331"/>
    <cellStyle name="40% - Accent4 5 5 3 2" xfId="22466"/>
    <cellStyle name="40% - Accent4 5 5 4" xfId="16891"/>
    <cellStyle name="40% - Accent4 5 6" xfId="1986"/>
    <cellStyle name="40% - Accent4 5 6 2" xfId="8880"/>
    <cellStyle name="40% - Accent4 5 6 2 2" xfId="15251"/>
    <cellStyle name="40% - Accent4 5 6 2 2 2" xfId="26365"/>
    <cellStyle name="40% - Accent4 5 6 2 3" xfId="20949"/>
    <cellStyle name="40% - Accent4 5 6 3" xfId="11149"/>
    <cellStyle name="40% - Accent4 5 6 3 2" xfId="22306"/>
    <cellStyle name="40% - Accent4 5 6 4" xfId="16727"/>
    <cellStyle name="40% - Accent4 5 7" xfId="2657"/>
    <cellStyle name="40% - Accent4 5 7 2" xfId="8881"/>
    <cellStyle name="40% - Accent4 5 7 2 2" xfId="15252"/>
    <cellStyle name="40% - Accent4 5 7 2 2 2" xfId="26366"/>
    <cellStyle name="40% - Accent4 5 7 2 3" xfId="20950"/>
    <cellStyle name="40% - Accent4 5 7 3" xfId="11456"/>
    <cellStyle name="40% - Accent4 5 7 3 2" xfId="22576"/>
    <cellStyle name="40% - Accent4 5 7 4" xfId="17005"/>
    <cellStyle name="40% - Accent4 5 8" xfId="3830"/>
    <cellStyle name="40% - Accent4 5 8 2" xfId="8882"/>
    <cellStyle name="40% - Accent4 5 8 2 2" xfId="15253"/>
    <cellStyle name="40% - Accent4 5 8 2 2 2" xfId="26367"/>
    <cellStyle name="40% - Accent4 5 8 2 3" xfId="20951"/>
    <cellStyle name="40% - Accent4 5 8 3" xfId="11891"/>
    <cellStyle name="40% - Accent4 5 8 3 2" xfId="23005"/>
    <cellStyle name="40% - Accent4 5 8 4" xfId="17534"/>
    <cellStyle name="40% - Accent4 5 9" xfId="4360"/>
    <cellStyle name="40% - Accent4 5 9 2" xfId="8883"/>
    <cellStyle name="40% - Accent4 5 9 2 2" xfId="15254"/>
    <cellStyle name="40% - Accent4 5 9 2 2 2" xfId="26368"/>
    <cellStyle name="40% - Accent4 5 9 2 3" xfId="20952"/>
    <cellStyle name="40% - Accent4 5 9 3" xfId="12103"/>
    <cellStyle name="40% - Accent4 5 9 3 2" xfId="23217"/>
    <cellStyle name="40% - Accent4 5 9 4" xfId="17826"/>
    <cellStyle name="40% - Accent4 5_WAST 1112 040512 WG Submission" xfId="319"/>
    <cellStyle name="40% - Accent4 6" xfId="320"/>
    <cellStyle name="40% - Accent4 6 10" xfId="4581"/>
    <cellStyle name="40% - Accent4 6 10 2" xfId="8884"/>
    <cellStyle name="40% - Accent4 6 10 2 2" xfId="15255"/>
    <cellStyle name="40% - Accent4 6 10 2 2 2" xfId="26369"/>
    <cellStyle name="40% - Accent4 6 10 2 3" xfId="20953"/>
    <cellStyle name="40% - Accent4 6 10 3" xfId="12146"/>
    <cellStyle name="40% - Accent4 6 10 3 2" xfId="23260"/>
    <cellStyle name="40% - Accent4 6 10 4" xfId="17869"/>
    <cellStyle name="40% - Accent4 6 11" xfId="4093"/>
    <cellStyle name="40% - Accent4 6 11 2" xfId="8885"/>
    <cellStyle name="40% - Accent4 6 11 2 2" xfId="15256"/>
    <cellStyle name="40% - Accent4 6 11 2 2 2" xfId="26370"/>
    <cellStyle name="40% - Accent4 6 11 2 3" xfId="20954"/>
    <cellStyle name="40% - Accent4 6 11 3" xfId="11995"/>
    <cellStyle name="40% - Accent4 6 11 3 2" xfId="23109"/>
    <cellStyle name="40% - Accent4 6 11 4" xfId="17718"/>
    <cellStyle name="40% - Accent4 6 12" xfId="4912"/>
    <cellStyle name="40% - Accent4 6 12 2" xfId="8886"/>
    <cellStyle name="40% - Accent4 6 12 2 2" xfId="15257"/>
    <cellStyle name="40% - Accent4 6 12 2 2 2" xfId="26371"/>
    <cellStyle name="40% - Accent4 6 12 2 3" xfId="20955"/>
    <cellStyle name="40% - Accent4 6 12 3" xfId="12254"/>
    <cellStyle name="40% - Accent4 6 12 3 2" xfId="23368"/>
    <cellStyle name="40% - Accent4 6 12 4" xfId="17977"/>
    <cellStyle name="40% - Accent4 6 13" xfId="6446"/>
    <cellStyle name="40% - Accent4 6 13 2" xfId="8887"/>
    <cellStyle name="40% - Accent4 6 13 2 2" xfId="15258"/>
    <cellStyle name="40% - Accent4 6 13 2 2 2" xfId="26372"/>
    <cellStyle name="40% - Accent4 6 13 2 3" xfId="20956"/>
    <cellStyle name="40% - Accent4 6 13 3" xfId="13102"/>
    <cellStyle name="40% - Accent4 6 13 3 2" xfId="24216"/>
    <cellStyle name="40% - Accent4 6 13 4" xfId="18833"/>
    <cellStyle name="40% - Accent4 6 14" xfId="9959"/>
    <cellStyle name="40% - Accent4 6 14 2" xfId="16106"/>
    <cellStyle name="40% - Accent4 6 14 2 2" xfId="27220"/>
    <cellStyle name="40% - Accent4 6 14 3" xfId="21637"/>
    <cellStyle name="40% - Accent4 6 15" xfId="10081"/>
    <cellStyle name="40% - Accent4 6 15 2" xfId="21759"/>
    <cellStyle name="40% - Accent4 6 2" xfId="321"/>
    <cellStyle name="40% - Accent4 6 2 10" xfId="5993"/>
    <cellStyle name="40% - Accent4 6 2 10 2" xfId="8889"/>
    <cellStyle name="40% - Accent4 6 2 10 2 2" xfId="15260"/>
    <cellStyle name="40% - Accent4 6 2 10 2 2 2" xfId="26374"/>
    <cellStyle name="40% - Accent4 6 2 10 2 3" xfId="20958"/>
    <cellStyle name="40% - Accent4 6 2 10 3" xfId="12793"/>
    <cellStyle name="40% - Accent4 6 2 10 3 2" xfId="23907"/>
    <cellStyle name="40% - Accent4 6 2 10 4" xfId="18585"/>
    <cellStyle name="40% - Accent4 6 2 11" xfId="6279"/>
    <cellStyle name="40% - Accent4 6 2 11 2" xfId="8890"/>
    <cellStyle name="40% - Accent4 6 2 11 2 2" xfId="15261"/>
    <cellStyle name="40% - Accent4 6 2 11 2 2 2" xfId="26375"/>
    <cellStyle name="40% - Accent4 6 2 11 2 3" xfId="20959"/>
    <cellStyle name="40% - Accent4 6 2 11 3" xfId="12980"/>
    <cellStyle name="40% - Accent4 6 2 11 3 2" xfId="24094"/>
    <cellStyle name="40% - Accent4 6 2 11 4" xfId="18711"/>
    <cellStyle name="40% - Accent4 6 2 12" xfId="6887"/>
    <cellStyle name="40% - Accent4 6 2 12 2" xfId="8891"/>
    <cellStyle name="40% - Accent4 6 2 12 2 2" xfId="15262"/>
    <cellStyle name="40% - Accent4 6 2 12 2 2 2" xfId="26376"/>
    <cellStyle name="40% - Accent4 6 2 12 2 3" xfId="20960"/>
    <cellStyle name="40% - Accent4 6 2 12 3" xfId="13286"/>
    <cellStyle name="40% - Accent4 6 2 12 3 2" xfId="24400"/>
    <cellStyle name="40% - Accent4 6 2 12 4" xfId="18956"/>
    <cellStyle name="40% - Accent4 6 2 13" xfId="8888"/>
    <cellStyle name="40% - Accent4 6 2 13 2" xfId="15259"/>
    <cellStyle name="40% - Accent4 6 2 13 2 2" xfId="26373"/>
    <cellStyle name="40% - Accent4 6 2 13 3" xfId="20957"/>
    <cellStyle name="40% - Accent4 6 2 14" xfId="10325"/>
    <cellStyle name="40% - Accent4 6 2 15" xfId="16329"/>
    <cellStyle name="40% - Accent4 6 2 2" xfId="1866"/>
    <cellStyle name="40% - Accent4 6 2 2 2" xfId="8892"/>
    <cellStyle name="40% - Accent4 6 2 2 2 2" xfId="11105"/>
    <cellStyle name="40% - Accent4 6 2 2 2 2 2" xfId="22264"/>
    <cellStyle name="40% - Accent4 6 2 2 2 3" xfId="20961"/>
    <cellStyle name="40% - Accent4 6 2 2 3" xfId="10326"/>
    <cellStyle name="40% - Accent4 6 2 2 3 2" xfId="21953"/>
    <cellStyle name="40% - Accent4 6 2 2 4" xfId="16682"/>
    <cellStyle name="40% - Accent4 6 2 3" xfId="2980"/>
    <cellStyle name="40% - Accent4 6 2 3 2" xfId="8893"/>
    <cellStyle name="40% - Accent4 6 2 3 2 2" xfId="15263"/>
    <cellStyle name="40% - Accent4 6 2 3 2 2 2" xfId="26377"/>
    <cellStyle name="40% - Accent4 6 2 3 2 3" xfId="20962"/>
    <cellStyle name="40% - Accent4 6 2 3 3" xfId="11547"/>
    <cellStyle name="40% - Accent4 6 2 3 3 2" xfId="22661"/>
    <cellStyle name="40% - Accent4 6 2 3 4" xfId="17115"/>
    <cellStyle name="40% - Accent4 6 2 4" xfId="3342"/>
    <cellStyle name="40% - Accent4 6 2 4 2" xfId="8894"/>
    <cellStyle name="40% - Accent4 6 2 4 2 2" xfId="15264"/>
    <cellStyle name="40% - Accent4 6 2 4 2 2 2" xfId="26378"/>
    <cellStyle name="40% - Accent4 6 2 4 2 3" xfId="20963"/>
    <cellStyle name="40% - Accent4 6 2 4 3" xfId="11645"/>
    <cellStyle name="40% - Accent4 6 2 4 3 2" xfId="22759"/>
    <cellStyle name="40% - Accent4 6 2 4 4" xfId="17240"/>
    <cellStyle name="40% - Accent4 6 2 5" xfId="3591"/>
    <cellStyle name="40% - Accent4 6 2 5 2" xfId="8895"/>
    <cellStyle name="40% - Accent4 6 2 5 2 2" xfId="15265"/>
    <cellStyle name="40% - Accent4 6 2 5 2 2 2" xfId="26379"/>
    <cellStyle name="40% - Accent4 6 2 5 2 3" xfId="20964"/>
    <cellStyle name="40% - Accent4 6 2 5 3" xfId="11741"/>
    <cellStyle name="40% - Accent4 6 2 5 3 2" xfId="22855"/>
    <cellStyle name="40% - Accent4 6 2 5 4" xfId="17359"/>
    <cellStyle name="40% - Accent4 6 2 6" xfId="3714"/>
    <cellStyle name="40% - Accent4 6 2 6 2" xfId="8896"/>
    <cellStyle name="40% - Accent4 6 2 6 2 2" xfId="15266"/>
    <cellStyle name="40% - Accent4 6 2 6 2 2 2" xfId="26380"/>
    <cellStyle name="40% - Accent4 6 2 6 2 3" xfId="20965"/>
    <cellStyle name="40% - Accent4 6 2 6 3" xfId="11786"/>
    <cellStyle name="40% - Accent4 6 2 6 3 2" xfId="22900"/>
    <cellStyle name="40% - Accent4 6 2 6 4" xfId="17427"/>
    <cellStyle name="40% - Accent4 6 2 7" xfId="3968"/>
    <cellStyle name="40% - Accent4 6 2 7 2" xfId="8897"/>
    <cellStyle name="40% - Accent4 6 2 7 2 2" xfId="15267"/>
    <cellStyle name="40% - Accent4 6 2 7 2 2 2" xfId="26381"/>
    <cellStyle name="40% - Accent4 6 2 7 2 3" xfId="20966"/>
    <cellStyle name="40% - Accent4 6 2 7 3" xfId="11955"/>
    <cellStyle name="40% - Accent4 6 2 7 3 2" xfId="23069"/>
    <cellStyle name="40% - Accent4 6 2 7 4" xfId="17661"/>
    <cellStyle name="40% - Accent4 6 2 8" xfId="5163"/>
    <cellStyle name="40% - Accent4 6 2 8 2" xfId="8898"/>
    <cellStyle name="40% - Accent4 6 2 8 2 2" xfId="15268"/>
    <cellStyle name="40% - Accent4 6 2 8 2 2 2" xfId="26382"/>
    <cellStyle name="40% - Accent4 6 2 8 2 3" xfId="20967"/>
    <cellStyle name="40% - Accent4 6 2 8 3" xfId="12386"/>
    <cellStyle name="40% - Accent4 6 2 8 3 2" xfId="23500"/>
    <cellStyle name="40% - Accent4 6 2 8 4" xfId="18132"/>
    <cellStyle name="40% - Accent4 6 2 9" xfId="5639"/>
    <cellStyle name="40% - Accent4 6 2 9 2" xfId="8899"/>
    <cellStyle name="40% - Accent4 6 2 9 2 2" xfId="15269"/>
    <cellStyle name="40% - Accent4 6 2 9 2 2 2" xfId="26383"/>
    <cellStyle name="40% - Accent4 6 2 9 2 3" xfId="20968"/>
    <cellStyle name="40% - Accent4 6 2 9 3" xfId="12595"/>
    <cellStyle name="40% - Accent4 6 2 9 3 2" xfId="23709"/>
    <cellStyle name="40% - Accent4 6 2 9 4" xfId="18364"/>
    <cellStyle name="40% - Accent4 6 3" xfId="1035"/>
    <cellStyle name="40% - Accent4 6 3 2" xfId="8900"/>
    <cellStyle name="40% - Accent4 6 3 2 2" xfId="15270"/>
    <cellStyle name="40% - Accent4 6 3 2 2 2" xfId="26384"/>
    <cellStyle name="40% - Accent4 6 3 2 3" xfId="20969"/>
    <cellStyle name="40% - Accent4 6 3 3" xfId="10742"/>
    <cellStyle name="40% - Accent4 6 3 3 2" xfId="22133"/>
    <cellStyle name="40% - Accent4 6 3 4" xfId="16515"/>
    <cellStyle name="40% - Accent4 6 4" xfId="2167"/>
    <cellStyle name="40% - Accent4 6 4 2" xfId="8901"/>
    <cellStyle name="40% - Accent4 6 4 2 2" xfId="15271"/>
    <cellStyle name="40% - Accent4 6 4 2 2 2" xfId="26385"/>
    <cellStyle name="40% - Accent4 6 4 2 3" xfId="20970"/>
    <cellStyle name="40% - Accent4 6 4 3" xfId="11264"/>
    <cellStyle name="40% - Accent4 6 4 3 2" xfId="22421"/>
    <cellStyle name="40% - Accent4 6 4 4" xfId="16844"/>
    <cellStyle name="40% - Accent4 6 5" xfId="2404"/>
    <cellStyle name="40% - Accent4 6 5 2" xfId="8902"/>
    <cellStyle name="40% - Accent4 6 5 2 2" xfId="15272"/>
    <cellStyle name="40% - Accent4 6 5 2 2 2" xfId="26386"/>
    <cellStyle name="40% - Accent4 6 5 2 3" xfId="20971"/>
    <cellStyle name="40% - Accent4 6 5 3" xfId="11330"/>
    <cellStyle name="40% - Accent4 6 5 3 2" xfId="22465"/>
    <cellStyle name="40% - Accent4 6 5 4" xfId="16890"/>
    <cellStyle name="40% - Accent4 6 6" xfId="1988"/>
    <cellStyle name="40% - Accent4 6 6 2" xfId="8903"/>
    <cellStyle name="40% - Accent4 6 6 2 2" xfId="15273"/>
    <cellStyle name="40% - Accent4 6 6 2 2 2" xfId="26387"/>
    <cellStyle name="40% - Accent4 6 6 2 3" xfId="20972"/>
    <cellStyle name="40% - Accent4 6 6 3" xfId="11150"/>
    <cellStyle name="40% - Accent4 6 6 3 2" xfId="22307"/>
    <cellStyle name="40% - Accent4 6 6 4" xfId="16728"/>
    <cellStyle name="40% - Accent4 6 7" xfId="2655"/>
    <cellStyle name="40% - Accent4 6 7 2" xfId="8904"/>
    <cellStyle name="40% - Accent4 6 7 2 2" xfId="15274"/>
    <cellStyle name="40% - Accent4 6 7 2 2 2" xfId="26388"/>
    <cellStyle name="40% - Accent4 6 7 2 3" xfId="20973"/>
    <cellStyle name="40% - Accent4 6 7 3" xfId="11455"/>
    <cellStyle name="40% - Accent4 6 7 3 2" xfId="22575"/>
    <cellStyle name="40% - Accent4 6 7 4" xfId="17004"/>
    <cellStyle name="40% - Accent4 6 8" xfId="3831"/>
    <cellStyle name="40% - Accent4 6 8 2" xfId="8905"/>
    <cellStyle name="40% - Accent4 6 8 2 2" xfId="15275"/>
    <cellStyle name="40% - Accent4 6 8 2 2 2" xfId="26389"/>
    <cellStyle name="40% - Accent4 6 8 2 3" xfId="20974"/>
    <cellStyle name="40% - Accent4 6 8 3" xfId="11892"/>
    <cellStyle name="40% - Accent4 6 8 3 2" xfId="23006"/>
    <cellStyle name="40% - Accent4 6 8 4" xfId="17535"/>
    <cellStyle name="40% - Accent4 6 9" xfId="4361"/>
    <cellStyle name="40% - Accent4 6 9 2" xfId="8906"/>
    <cellStyle name="40% - Accent4 6 9 2 2" xfId="15276"/>
    <cellStyle name="40% - Accent4 6 9 2 2 2" xfId="26390"/>
    <cellStyle name="40% - Accent4 6 9 2 3" xfId="20975"/>
    <cellStyle name="40% - Accent4 6 9 3" xfId="12104"/>
    <cellStyle name="40% - Accent4 6 9 3 2" xfId="23218"/>
    <cellStyle name="40% - Accent4 6 9 4" xfId="17827"/>
    <cellStyle name="40% - Accent4 6_WAST 1112 040512 WG Submission" xfId="322"/>
    <cellStyle name="40% - Accent4 7" xfId="323"/>
    <cellStyle name="40% - Accent4 7 10" xfId="4580"/>
    <cellStyle name="40% - Accent4 7 10 2" xfId="8908"/>
    <cellStyle name="40% - Accent4 7 10 2 2" xfId="15278"/>
    <cellStyle name="40% - Accent4 7 10 2 2 2" xfId="26392"/>
    <cellStyle name="40% - Accent4 7 10 2 3" xfId="20977"/>
    <cellStyle name="40% - Accent4 7 10 3" xfId="12145"/>
    <cellStyle name="40% - Accent4 7 10 3 2" xfId="23259"/>
    <cellStyle name="40% - Accent4 7 10 4" xfId="17868"/>
    <cellStyle name="40% - Accent4 7 11" xfId="4094"/>
    <cellStyle name="40% - Accent4 7 11 2" xfId="8909"/>
    <cellStyle name="40% - Accent4 7 11 2 2" xfId="15279"/>
    <cellStyle name="40% - Accent4 7 11 2 2 2" xfId="26393"/>
    <cellStyle name="40% - Accent4 7 11 2 3" xfId="20978"/>
    <cellStyle name="40% - Accent4 7 11 3" xfId="11996"/>
    <cellStyle name="40% - Accent4 7 11 3 2" xfId="23110"/>
    <cellStyle name="40% - Accent4 7 11 4" xfId="17719"/>
    <cellStyle name="40% - Accent4 7 12" xfId="4911"/>
    <cellStyle name="40% - Accent4 7 12 2" xfId="8910"/>
    <cellStyle name="40% - Accent4 7 12 2 2" xfId="15280"/>
    <cellStyle name="40% - Accent4 7 12 2 2 2" xfId="26394"/>
    <cellStyle name="40% - Accent4 7 12 2 3" xfId="20979"/>
    <cellStyle name="40% - Accent4 7 12 3" xfId="12253"/>
    <cellStyle name="40% - Accent4 7 12 3 2" xfId="23367"/>
    <cellStyle name="40% - Accent4 7 12 4" xfId="17976"/>
    <cellStyle name="40% - Accent4 7 13" xfId="6447"/>
    <cellStyle name="40% - Accent4 7 13 2" xfId="8911"/>
    <cellStyle name="40% - Accent4 7 13 2 2" xfId="15281"/>
    <cellStyle name="40% - Accent4 7 13 2 2 2" xfId="26395"/>
    <cellStyle name="40% - Accent4 7 13 2 3" xfId="20980"/>
    <cellStyle name="40% - Accent4 7 13 3" xfId="13103"/>
    <cellStyle name="40% - Accent4 7 13 3 2" xfId="24217"/>
    <cellStyle name="40% - Accent4 7 13 4" xfId="18834"/>
    <cellStyle name="40% - Accent4 7 14" xfId="8907"/>
    <cellStyle name="40% - Accent4 7 14 2" xfId="15277"/>
    <cellStyle name="40% - Accent4 7 14 2 2" xfId="26391"/>
    <cellStyle name="40% - Accent4 7 14 3" xfId="20976"/>
    <cellStyle name="40% - Accent4 7 15" xfId="9960"/>
    <cellStyle name="40% - Accent4 7 15 2" xfId="16107"/>
    <cellStyle name="40% - Accent4 7 15 2 2" xfId="27221"/>
    <cellStyle name="40% - Accent4 7 15 3" xfId="21638"/>
    <cellStyle name="40% - Accent4 7 16" xfId="10082"/>
    <cellStyle name="40% - Accent4 7 16 2" xfId="21760"/>
    <cellStyle name="40% - Accent4 7 17" xfId="16330"/>
    <cellStyle name="40% - Accent4 7 2" xfId="324"/>
    <cellStyle name="40% - Accent4 7 2 10" xfId="5994"/>
    <cellStyle name="40% - Accent4 7 2 10 2" xfId="8913"/>
    <cellStyle name="40% - Accent4 7 2 10 2 2" xfId="15283"/>
    <cellStyle name="40% - Accent4 7 2 10 2 2 2" xfId="26397"/>
    <cellStyle name="40% - Accent4 7 2 10 2 3" xfId="20982"/>
    <cellStyle name="40% - Accent4 7 2 10 3" xfId="12794"/>
    <cellStyle name="40% - Accent4 7 2 10 3 2" xfId="23908"/>
    <cellStyle name="40% - Accent4 7 2 10 4" xfId="18586"/>
    <cellStyle name="40% - Accent4 7 2 11" xfId="6280"/>
    <cellStyle name="40% - Accent4 7 2 11 2" xfId="8914"/>
    <cellStyle name="40% - Accent4 7 2 11 2 2" xfId="15284"/>
    <cellStyle name="40% - Accent4 7 2 11 2 2 2" xfId="26398"/>
    <cellStyle name="40% - Accent4 7 2 11 2 3" xfId="20983"/>
    <cellStyle name="40% - Accent4 7 2 11 3" xfId="12981"/>
    <cellStyle name="40% - Accent4 7 2 11 3 2" xfId="24095"/>
    <cellStyle name="40% - Accent4 7 2 11 4" xfId="18712"/>
    <cellStyle name="40% - Accent4 7 2 12" xfId="6888"/>
    <cellStyle name="40% - Accent4 7 2 12 2" xfId="8915"/>
    <cellStyle name="40% - Accent4 7 2 12 2 2" xfId="15285"/>
    <cellStyle name="40% - Accent4 7 2 12 2 2 2" xfId="26399"/>
    <cellStyle name="40% - Accent4 7 2 12 2 3" xfId="20984"/>
    <cellStyle name="40% - Accent4 7 2 12 3" xfId="13287"/>
    <cellStyle name="40% - Accent4 7 2 12 3 2" xfId="24401"/>
    <cellStyle name="40% - Accent4 7 2 12 4" xfId="18957"/>
    <cellStyle name="40% - Accent4 7 2 13" xfId="8912"/>
    <cellStyle name="40% - Accent4 7 2 13 2" xfId="15282"/>
    <cellStyle name="40% - Accent4 7 2 13 2 2" xfId="26396"/>
    <cellStyle name="40% - Accent4 7 2 13 3" xfId="20981"/>
    <cellStyle name="40% - Accent4 7 2 14" xfId="10327"/>
    <cellStyle name="40% - Accent4 7 2 14 2" xfId="21954"/>
    <cellStyle name="40% - Accent4 7 2 15" xfId="16331"/>
    <cellStyle name="40% - Accent4 7 2 2" xfId="1867"/>
    <cellStyle name="40% - Accent4 7 2 2 2" xfId="8916"/>
    <cellStyle name="40% - Accent4 7 2 2 2 2" xfId="15286"/>
    <cellStyle name="40% - Accent4 7 2 2 2 2 2" xfId="26400"/>
    <cellStyle name="40% - Accent4 7 2 2 2 3" xfId="20985"/>
    <cellStyle name="40% - Accent4 7 2 2 3" xfId="11106"/>
    <cellStyle name="40% - Accent4 7 2 2 3 2" xfId="22265"/>
    <cellStyle name="40% - Accent4 7 2 2 4" xfId="16683"/>
    <cellStyle name="40% - Accent4 7 2 3" xfId="2981"/>
    <cellStyle name="40% - Accent4 7 2 3 2" xfId="8917"/>
    <cellStyle name="40% - Accent4 7 2 3 2 2" xfId="15287"/>
    <cellStyle name="40% - Accent4 7 2 3 2 2 2" xfId="26401"/>
    <cellStyle name="40% - Accent4 7 2 3 2 3" xfId="20986"/>
    <cellStyle name="40% - Accent4 7 2 3 3" xfId="11548"/>
    <cellStyle name="40% - Accent4 7 2 3 3 2" xfId="22662"/>
    <cellStyle name="40% - Accent4 7 2 3 4" xfId="17116"/>
    <cellStyle name="40% - Accent4 7 2 4" xfId="3343"/>
    <cellStyle name="40% - Accent4 7 2 4 2" xfId="8918"/>
    <cellStyle name="40% - Accent4 7 2 4 2 2" xfId="15288"/>
    <cellStyle name="40% - Accent4 7 2 4 2 2 2" xfId="26402"/>
    <cellStyle name="40% - Accent4 7 2 4 2 3" xfId="20987"/>
    <cellStyle name="40% - Accent4 7 2 4 3" xfId="11646"/>
    <cellStyle name="40% - Accent4 7 2 4 3 2" xfId="22760"/>
    <cellStyle name="40% - Accent4 7 2 4 4" xfId="17241"/>
    <cellStyle name="40% - Accent4 7 2 5" xfId="3592"/>
    <cellStyle name="40% - Accent4 7 2 5 2" xfId="8919"/>
    <cellStyle name="40% - Accent4 7 2 5 2 2" xfId="15289"/>
    <cellStyle name="40% - Accent4 7 2 5 2 2 2" xfId="26403"/>
    <cellStyle name="40% - Accent4 7 2 5 2 3" xfId="20988"/>
    <cellStyle name="40% - Accent4 7 2 5 3" xfId="11742"/>
    <cellStyle name="40% - Accent4 7 2 5 3 2" xfId="22856"/>
    <cellStyle name="40% - Accent4 7 2 5 4" xfId="17360"/>
    <cellStyle name="40% - Accent4 7 2 6" xfId="3715"/>
    <cellStyle name="40% - Accent4 7 2 6 2" xfId="8920"/>
    <cellStyle name="40% - Accent4 7 2 6 2 2" xfId="15290"/>
    <cellStyle name="40% - Accent4 7 2 6 2 2 2" xfId="26404"/>
    <cellStyle name="40% - Accent4 7 2 6 2 3" xfId="20989"/>
    <cellStyle name="40% - Accent4 7 2 6 3" xfId="11787"/>
    <cellStyle name="40% - Accent4 7 2 6 3 2" xfId="22901"/>
    <cellStyle name="40% - Accent4 7 2 6 4" xfId="17428"/>
    <cellStyle name="40% - Accent4 7 2 7" xfId="3969"/>
    <cellStyle name="40% - Accent4 7 2 7 2" xfId="8921"/>
    <cellStyle name="40% - Accent4 7 2 7 2 2" xfId="15291"/>
    <cellStyle name="40% - Accent4 7 2 7 2 2 2" xfId="26405"/>
    <cellStyle name="40% - Accent4 7 2 7 2 3" xfId="20990"/>
    <cellStyle name="40% - Accent4 7 2 7 3" xfId="11956"/>
    <cellStyle name="40% - Accent4 7 2 7 3 2" xfId="23070"/>
    <cellStyle name="40% - Accent4 7 2 7 4" xfId="17662"/>
    <cellStyle name="40% - Accent4 7 2 8" xfId="5164"/>
    <cellStyle name="40% - Accent4 7 2 8 2" xfId="8922"/>
    <cellStyle name="40% - Accent4 7 2 8 2 2" xfId="15292"/>
    <cellStyle name="40% - Accent4 7 2 8 2 2 2" xfId="26406"/>
    <cellStyle name="40% - Accent4 7 2 8 2 3" xfId="20991"/>
    <cellStyle name="40% - Accent4 7 2 8 3" xfId="12387"/>
    <cellStyle name="40% - Accent4 7 2 8 3 2" xfId="23501"/>
    <cellStyle name="40% - Accent4 7 2 8 4" xfId="18133"/>
    <cellStyle name="40% - Accent4 7 2 9" xfId="5640"/>
    <cellStyle name="40% - Accent4 7 2 9 2" xfId="8923"/>
    <cellStyle name="40% - Accent4 7 2 9 2 2" xfId="15293"/>
    <cellStyle name="40% - Accent4 7 2 9 2 2 2" xfId="26407"/>
    <cellStyle name="40% - Accent4 7 2 9 2 3" xfId="20992"/>
    <cellStyle name="40% - Accent4 7 2 9 3" xfId="12596"/>
    <cellStyle name="40% - Accent4 7 2 9 3 2" xfId="23710"/>
    <cellStyle name="40% - Accent4 7 2 9 4" xfId="18365"/>
    <cellStyle name="40% - Accent4 7 3" xfId="1036"/>
    <cellStyle name="40% - Accent4 7 3 2" xfId="8924"/>
    <cellStyle name="40% - Accent4 7 3 2 2" xfId="15294"/>
    <cellStyle name="40% - Accent4 7 3 2 2 2" xfId="26408"/>
    <cellStyle name="40% - Accent4 7 3 2 3" xfId="20993"/>
    <cellStyle name="40% - Accent4 7 3 3" xfId="10743"/>
    <cellStyle name="40% - Accent4 7 3 3 2" xfId="22134"/>
    <cellStyle name="40% - Accent4 7 3 4" xfId="16516"/>
    <cellStyle name="40% - Accent4 7 4" xfId="2168"/>
    <cellStyle name="40% - Accent4 7 4 2" xfId="8925"/>
    <cellStyle name="40% - Accent4 7 4 2 2" xfId="15295"/>
    <cellStyle name="40% - Accent4 7 4 2 2 2" xfId="26409"/>
    <cellStyle name="40% - Accent4 7 4 2 3" xfId="20994"/>
    <cellStyle name="40% - Accent4 7 4 3" xfId="11265"/>
    <cellStyle name="40% - Accent4 7 4 3 2" xfId="22422"/>
    <cellStyle name="40% - Accent4 7 4 4" xfId="16845"/>
    <cellStyle name="40% - Accent4 7 5" xfId="2403"/>
    <cellStyle name="40% - Accent4 7 5 2" xfId="8926"/>
    <cellStyle name="40% - Accent4 7 5 2 2" xfId="15296"/>
    <cellStyle name="40% - Accent4 7 5 2 2 2" xfId="26410"/>
    <cellStyle name="40% - Accent4 7 5 2 3" xfId="20995"/>
    <cellStyle name="40% - Accent4 7 5 3" xfId="11329"/>
    <cellStyle name="40% - Accent4 7 5 3 2" xfId="22464"/>
    <cellStyle name="40% - Accent4 7 5 4" xfId="16889"/>
    <cellStyle name="40% - Accent4 7 6" xfId="1989"/>
    <cellStyle name="40% - Accent4 7 6 2" xfId="8927"/>
    <cellStyle name="40% - Accent4 7 6 2 2" xfId="15297"/>
    <cellStyle name="40% - Accent4 7 6 2 2 2" xfId="26411"/>
    <cellStyle name="40% - Accent4 7 6 2 3" xfId="20996"/>
    <cellStyle name="40% - Accent4 7 6 3" xfId="11151"/>
    <cellStyle name="40% - Accent4 7 6 3 2" xfId="22308"/>
    <cellStyle name="40% - Accent4 7 6 4" xfId="16729"/>
    <cellStyle name="40% - Accent4 7 7" xfId="2653"/>
    <cellStyle name="40% - Accent4 7 7 2" xfId="8928"/>
    <cellStyle name="40% - Accent4 7 7 2 2" xfId="15298"/>
    <cellStyle name="40% - Accent4 7 7 2 2 2" xfId="26412"/>
    <cellStyle name="40% - Accent4 7 7 2 3" xfId="20997"/>
    <cellStyle name="40% - Accent4 7 7 3" xfId="11454"/>
    <cellStyle name="40% - Accent4 7 7 3 2" xfId="22574"/>
    <cellStyle name="40% - Accent4 7 7 4" xfId="17003"/>
    <cellStyle name="40% - Accent4 7 8" xfId="3832"/>
    <cellStyle name="40% - Accent4 7 8 2" xfId="8929"/>
    <cellStyle name="40% - Accent4 7 8 2 2" xfId="15299"/>
    <cellStyle name="40% - Accent4 7 8 2 2 2" xfId="26413"/>
    <cellStyle name="40% - Accent4 7 8 2 3" xfId="20998"/>
    <cellStyle name="40% - Accent4 7 8 3" xfId="11893"/>
    <cellStyle name="40% - Accent4 7 8 3 2" xfId="23007"/>
    <cellStyle name="40% - Accent4 7 8 4" xfId="17536"/>
    <cellStyle name="40% - Accent4 7 9" xfId="4362"/>
    <cellStyle name="40% - Accent4 7 9 2" xfId="8930"/>
    <cellStyle name="40% - Accent4 7 9 2 2" xfId="15300"/>
    <cellStyle name="40% - Accent4 7 9 2 2 2" xfId="26414"/>
    <cellStyle name="40% - Accent4 7 9 2 3" xfId="20999"/>
    <cellStyle name="40% - Accent4 7 9 3" xfId="12105"/>
    <cellStyle name="40% - Accent4 7 9 3 2" xfId="23219"/>
    <cellStyle name="40% - Accent4 7 9 4" xfId="17828"/>
    <cellStyle name="40% - Accent4 7_WAST 1112 040512 WG Submission" xfId="325"/>
    <cellStyle name="40% - Accent4 8" xfId="326"/>
    <cellStyle name="40% - Accent4 8 10" xfId="4095"/>
    <cellStyle name="40% - Accent4 8 10 2" xfId="8932"/>
    <cellStyle name="40% - Accent4 8 10 2 2" xfId="15302"/>
    <cellStyle name="40% - Accent4 8 10 2 2 2" xfId="26416"/>
    <cellStyle name="40% - Accent4 8 10 2 3" xfId="21001"/>
    <cellStyle name="40% - Accent4 8 10 3" xfId="11997"/>
    <cellStyle name="40% - Accent4 8 10 3 2" xfId="23111"/>
    <cellStyle name="40% - Accent4 8 10 4" xfId="17720"/>
    <cellStyle name="40% - Accent4 8 11" xfId="4910"/>
    <cellStyle name="40% - Accent4 8 11 2" xfId="8933"/>
    <cellStyle name="40% - Accent4 8 11 2 2" xfId="15303"/>
    <cellStyle name="40% - Accent4 8 11 2 2 2" xfId="26417"/>
    <cellStyle name="40% - Accent4 8 11 2 3" xfId="21002"/>
    <cellStyle name="40% - Accent4 8 11 3" xfId="12252"/>
    <cellStyle name="40% - Accent4 8 11 3 2" xfId="23366"/>
    <cellStyle name="40% - Accent4 8 11 4" xfId="17975"/>
    <cellStyle name="40% - Accent4 8 12" xfId="6448"/>
    <cellStyle name="40% - Accent4 8 12 2" xfId="8934"/>
    <cellStyle name="40% - Accent4 8 12 2 2" xfId="15304"/>
    <cellStyle name="40% - Accent4 8 12 2 2 2" xfId="26418"/>
    <cellStyle name="40% - Accent4 8 12 2 3" xfId="21003"/>
    <cellStyle name="40% - Accent4 8 12 3" xfId="13104"/>
    <cellStyle name="40% - Accent4 8 12 3 2" xfId="24218"/>
    <cellStyle name="40% - Accent4 8 12 4" xfId="18835"/>
    <cellStyle name="40% - Accent4 8 13" xfId="8931"/>
    <cellStyle name="40% - Accent4 8 13 2" xfId="15301"/>
    <cellStyle name="40% - Accent4 8 13 2 2" xfId="26415"/>
    <cellStyle name="40% - Accent4 8 13 3" xfId="21000"/>
    <cellStyle name="40% - Accent4 8 14" xfId="9961"/>
    <cellStyle name="40% - Accent4 8 14 2" xfId="16108"/>
    <cellStyle name="40% - Accent4 8 14 2 2" xfId="27222"/>
    <cellStyle name="40% - Accent4 8 14 3" xfId="21639"/>
    <cellStyle name="40% - Accent4 8 15" xfId="10083"/>
    <cellStyle name="40% - Accent4 8 15 2" xfId="21761"/>
    <cellStyle name="40% - Accent4 8 16" xfId="16332"/>
    <cellStyle name="40% - Accent4 8 2" xfId="1037"/>
    <cellStyle name="40% - Accent4 8 2 10" xfId="16517"/>
    <cellStyle name="40% - Accent4 8 2 2" xfId="3970"/>
    <cellStyle name="40% - Accent4 8 2 2 2" xfId="8936"/>
    <cellStyle name="40% - Accent4 8 2 2 2 2" xfId="15306"/>
    <cellStyle name="40% - Accent4 8 2 2 2 2 2" xfId="26420"/>
    <cellStyle name="40% - Accent4 8 2 2 2 3" xfId="21005"/>
    <cellStyle name="40% - Accent4 8 2 2 3" xfId="10744"/>
    <cellStyle name="40% - Accent4 8 2 2 3 2" xfId="22135"/>
    <cellStyle name="40% - Accent4 8 2 2 4" xfId="17663"/>
    <cellStyle name="40% - Accent4 8 2 3" xfId="5165"/>
    <cellStyle name="40% - Accent4 8 2 3 2" xfId="8937"/>
    <cellStyle name="40% - Accent4 8 2 3 2 2" xfId="15307"/>
    <cellStyle name="40% - Accent4 8 2 3 2 2 2" xfId="26421"/>
    <cellStyle name="40% - Accent4 8 2 3 2 3" xfId="21006"/>
    <cellStyle name="40% - Accent4 8 2 3 3" xfId="12388"/>
    <cellStyle name="40% - Accent4 8 2 3 3 2" xfId="23502"/>
    <cellStyle name="40% - Accent4 8 2 3 4" xfId="18134"/>
    <cellStyle name="40% - Accent4 8 2 4" xfId="5641"/>
    <cellStyle name="40% - Accent4 8 2 4 2" xfId="8938"/>
    <cellStyle name="40% - Accent4 8 2 4 2 2" xfId="15308"/>
    <cellStyle name="40% - Accent4 8 2 4 2 2 2" xfId="26422"/>
    <cellStyle name="40% - Accent4 8 2 4 2 3" xfId="21007"/>
    <cellStyle name="40% - Accent4 8 2 4 3" xfId="12597"/>
    <cellStyle name="40% - Accent4 8 2 4 3 2" xfId="23711"/>
    <cellStyle name="40% - Accent4 8 2 4 4" xfId="18366"/>
    <cellStyle name="40% - Accent4 8 2 5" xfId="5995"/>
    <cellStyle name="40% - Accent4 8 2 5 2" xfId="8939"/>
    <cellStyle name="40% - Accent4 8 2 5 2 2" xfId="15309"/>
    <cellStyle name="40% - Accent4 8 2 5 2 2 2" xfId="26423"/>
    <cellStyle name="40% - Accent4 8 2 5 2 3" xfId="21008"/>
    <cellStyle name="40% - Accent4 8 2 5 3" xfId="12795"/>
    <cellStyle name="40% - Accent4 8 2 5 3 2" xfId="23909"/>
    <cellStyle name="40% - Accent4 8 2 5 4" xfId="18587"/>
    <cellStyle name="40% - Accent4 8 2 6" xfId="6281"/>
    <cellStyle name="40% - Accent4 8 2 6 2" xfId="8940"/>
    <cellStyle name="40% - Accent4 8 2 6 2 2" xfId="15310"/>
    <cellStyle name="40% - Accent4 8 2 6 2 2 2" xfId="26424"/>
    <cellStyle name="40% - Accent4 8 2 6 2 3" xfId="21009"/>
    <cellStyle name="40% - Accent4 8 2 6 3" xfId="12982"/>
    <cellStyle name="40% - Accent4 8 2 6 3 2" xfId="24096"/>
    <cellStyle name="40% - Accent4 8 2 6 4" xfId="18713"/>
    <cellStyle name="40% - Accent4 8 2 7" xfId="6889"/>
    <cellStyle name="40% - Accent4 8 2 7 2" xfId="8941"/>
    <cellStyle name="40% - Accent4 8 2 7 2 2" xfId="15311"/>
    <cellStyle name="40% - Accent4 8 2 7 2 2 2" xfId="26425"/>
    <cellStyle name="40% - Accent4 8 2 7 2 3" xfId="21010"/>
    <cellStyle name="40% - Accent4 8 2 7 3" xfId="13288"/>
    <cellStyle name="40% - Accent4 8 2 7 3 2" xfId="24402"/>
    <cellStyle name="40% - Accent4 8 2 7 4" xfId="18958"/>
    <cellStyle name="40% - Accent4 8 2 8" xfId="8935"/>
    <cellStyle name="40% - Accent4 8 2 8 2" xfId="15305"/>
    <cellStyle name="40% - Accent4 8 2 8 2 2" xfId="26419"/>
    <cellStyle name="40% - Accent4 8 2 8 3" xfId="21004"/>
    <cellStyle name="40% - Accent4 8 2 9" xfId="10328"/>
    <cellStyle name="40% - Accent4 8 2 9 2" xfId="21955"/>
    <cellStyle name="40% - Accent4 8 3" xfId="2169"/>
    <cellStyle name="40% - Accent4 8 3 2" xfId="8942"/>
    <cellStyle name="40% - Accent4 8 3 2 2" xfId="15312"/>
    <cellStyle name="40% - Accent4 8 3 2 2 2" xfId="26426"/>
    <cellStyle name="40% - Accent4 8 3 2 3" xfId="21011"/>
    <cellStyle name="40% - Accent4 8 3 3" xfId="11266"/>
    <cellStyle name="40% - Accent4 8 3 3 2" xfId="22423"/>
    <cellStyle name="40% - Accent4 8 3 4" xfId="16846"/>
    <cellStyle name="40% - Accent4 8 4" xfId="2402"/>
    <cellStyle name="40% - Accent4 8 4 2" xfId="8943"/>
    <cellStyle name="40% - Accent4 8 4 2 2" xfId="15313"/>
    <cellStyle name="40% - Accent4 8 4 2 2 2" xfId="26427"/>
    <cellStyle name="40% - Accent4 8 4 2 3" xfId="21012"/>
    <cellStyle name="40% - Accent4 8 4 3" xfId="11328"/>
    <cellStyle name="40% - Accent4 8 4 3 2" xfId="22463"/>
    <cellStyle name="40% - Accent4 8 4 4" xfId="16888"/>
    <cellStyle name="40% - Accent4 8 5" xfId="1990"/>
    <cellStyle name="40% - Accent4 8 5 2" xfId="8944"/>
    <cellStyle name="40% - Accent4 8 5 2 2" xfId="15314"/>
    <cellStyle name="40% - Accent4 8 5 2 2 2" xfId="26428"/>
    <cellStyle name="40% - Accent4 8 5 2 3" xfId="21013"/>
    <cellStyle name="40% - Accent4 8 5 3" xfId="11152"/>
    <cellStyle name="40% - Accent4 8 5 3 2" xfId="22309"/>
    <cellStyle name="40% - Accent4 8 5 4" xfId="16730"/>
    <cellStyle name="40% - Accent4 8 6" xfId="2652"/>
    <cellStyle name="40% - Accent4 8 6 2" xfId="8945"/>
    <cellStyle name="40% - Accent4 8 6 2 2" xfId="15315"/>
    <cellStyle name="40% - Accent4 8 6 2 2 2" xfId="26429"/>
    <cellStyle name="40% - Accent4 8 6 2 3" xfId="21014"/>
    <cellStyle name="40% - Accent4 8 6 3" xfId="11453"/>
    <cellStyle name="40% - Accent4 8 6 3 2" xfId="22573"/>
    <cellStyle name="40% - Accent4 8 6 4" xfId="17002"/>
    <cellStyle name="40% - Accent4 8 7" xfId="3833"/>
    <cellStyle name="40% - Accent4 8 7 2" xfId="8946"/>
    <cellStyle name="40% - Accent4 8 7 2 2" xfId="15316"/>
    <cellStyle name="40% - Accent4 8 7 2 2 2" xfId="26430"/>
    <cellStyle name="40% - Accent4 8 7 2 3" xfId="21015"/>
    <cellStyle name="40% - Accent4 8 7 3" xfId="11894"/>
    <cellStyle name="40% - Accent4 8 7 3 2" xfId="23008"/>
    <cellStyle name="40% - Accent4 8 7 4" xfId="17537"/>
    <cellStyle name="40% - Accent4 8 8" xfId="4363"/>
    <cellStyle name="40% - Accent4 8 8 2" xfId="8947"/>
    <cellStyle name="40% - Accent4 8 8 2 2" xfId="15317"/>
    <cellStyle name="40% - Accent4 8 8 2 2 2" xfId="26431"/>
    <cellStyle name="40% - Accent4 8 8 2 3" xfId="21016"/>
    <cellStyle name="40% - Accent4 8 8 3" xfId="12106"/>
    <cellStyle name="40% - Accent4 8 8 3 2" xfId="23220"/>
    <cellStyle name="40% - Accent4 8 8 4" xfId="17829"/>
    <cellStyle name="40% - Accent4 8 9" xfId="4579"/>
    <cellStyle name="40% - Accent4 8 9 2" xfId="8948"/>
    <cellStyle name="40% - Accent4 8 9 2 2" xfId="15318"/>
    <cellStyle name="40% - Accent4 8 9 2 2 2" xfId="26432"/>
    <cellStyle name="40% - Accent4 8 9 2 3" xfId="21017"/>
    <cellStyle name="40% - Accent4 8 9 3" xfId="12144"/>
    <cellStyle name="40% - Accent4 8 9 3 2" xfId="23258"/>
    <cellStyle name="40% - Accent4 8 9 4" xfId="17867"/>
    <cellStyle name="40% - Accent4 9" xfId="327"/>
    <cellStyle name="40% - Accent4 9 10" xfId="4096"/>
    <cellStyle name="40% - Accent4 9 10 2" xfId="8950"/>
    <cellStyle name="40% - Accent4 9 10 2 2" xfId="15320"/>
    <cellStyle name="40% - Accent4 9 10 2 2 2" xfId="26434"/>
    <cellStyle name="40% - Accent4 9 10 2 3" xfId="21019"/>
    <cellStyle name="40% - Accent4 9 10 3" xfId="11998"/>
    <cellStyle name="40% - Accent4 9 10 3 2" xfId="23112"/>
    <cellStyle name="40% - Accent4 9 10 4" xfId="17721"/>
    <cellStyle name="40% - Accent4 9 11" xfId="4909"/>
    <cellStyle name="40% - Accent4 9 11 2" xfId="8951"/>
    <cellStyle name="40% - Accent4 9 11 2 2" xfId="15321"/>
    <cellStyle name="40% - Accent4 9 11 2 2 2" xfId="26435"/>
    <cellStyle name="40% - Accent4 9 11 2 3" xfId="21020"/>
    <cellStyle name="40% - Accent4 9 11 3" xfId="12251"/>
    <cellStyle name="40% - Accent4 9 11 3 2" xfId="23365"/>
    <cellStyle name="40% - Accent4 9 11 4" xfId="17974"/>
    <cellStyle name="40% - Accent4 9 12" xfId="6449"/>
    <cellStyle name="40% - Accent4 9 12 2" xfId="8952"/>
    <cellStyle name="40% - Accent4 9 12 2 2" xfId="15322"/>
    <cellStyle name="40% - Accent4 9 12 2 2 2" xfId="26436"/>
    <cellStyle name="40% - Accent4 9 12 2 3" xfId="21021"/>
    <cellStyle name="40% - Accent4 9 12 3" xfId="13105"/>
    <cellStyle name="40% - Accent4 9 12 3 2" xfId="24219"/>
    <cellStyle name="40% - Accent4 9 12 4" xfId="18836"/>
    <cellStyle name="40% - Accent4 9 13" xfId="8949"/>
    <cellStyle name="40% - Accent4 9 13 2" xfId="15319"/>
    <cellStyle name="40% - Accent4 9 13 2 2" xfId="26433"/>
    <cellStyle name="40% - Accent4 9 13 3" xfId="21018"/>
    <cellStyle name="40% - Accent4 9 14" xfId="9962"/>
    <cellStyle name="40% - Accent4 9 14 2" xfId="16109"/>
    <cellStyle name="40% - Accent4 9 14 2 2" xfId="27223"/>
    <cellStyle name="40% - Accent4 9 14 3" xfId="21640"/>
    <cellStyle name="40% - Accent4 9 15" xfId="10084"/>
    <cellStyle name="40% - Accent4 9 15 2" xfId="21762"/>
    <cellStyle name="40% - Accent4 9 16" xfId="16333"/>
    <cellStyle name="40% - Accent4 9 2" xfId="1038"/>
    <cellStyle name="40% - Accent4 9 2 10" xfId="16518"/>
    <cellStyle name="40% - Accent4 9 2 2" xfId="3971"/>
    <cellStyle name="40% - Accent4 9 2 2 2" xfId="8954"/>
    <cellStyle name="40% - Accent4 9 2 2 2 2" xfId="15324"/>
    <cellStyle name="40% - Accent4 9 2 2 2 2 2" xfId="26438"/>
    <cellStyle name="40% - Accent4 9 2 2 2 3" xfId="21023"/>
    <cellStyle name="40% - Accent4 9 2 2 3" xfId="10745"/>
    <cellStyle name="40% - Accent4 9 2 2 3 2" xfId="22136"/>
    <cellStyle name="40% - Accent4 9 2 2 4" xfId="17664"/>
    <cellStyle name="40% - Accent4 9 2 3" xfId="5166"/>
    <cellStyle name="40% - Accent4 9 2 3 2" xfId="8955"/>
    <cellStyle name="40% - Accent4 9 2 3 2 2" xfId="15325"/>
    <cellStyle name="40% - Accent4 9 2 3 2 2 2" xfId="26439"/>
    <cellStyle name="40% - Accent4 9 2 3 2 3" xfId="21024"/>
    <cellStyle name="40% - Accent4 9 2 3 3" xfId="12389"/>
    <cellStyle name="40% - Accent4 9 2 3 3 2" xfId="23503"/>
    <cellStyle name="40% - Accent4 9 2 3 4" xfId="18135"/>
    <cellStyle name="40% - Accent4 9 2 4" xfId="5642"/>
    <cellStyle name="40% - Accent4 9 2 4 2" xfId="8956"/>
    <cellStyle name="40% - Accent4 9 2 4 2 2" xfId="15326"/>
    <cellStyle name="40% - Accent4 9 2 4 2 2 2" xfId="26440"/>
    <cellStyle name="40% - Accent4 9 2 4 2 3" xfId="21025"/>
    <cellStyle name="40% - Accent4 9 2 4 3" xfId="12598"/>
    <cellStyle name="40% - Accent4 9 2 4 3 2" xfId="23712"/>
    <cellStyle name="40% - Accent4 9 2 4 4" xfId="18367"/>
    <cellStyle name="40% - Accent4 9 2 5" xfId="5996"/>
    <cellStyle name="40% - Accent4 9 2 5 2" xfId="8957"/>
    <cellStyle name="40% - Accent4 9 2 5 2 2" xfId="15327"/>
    <cellStyle name="40% - Accent4 9 2 5 2 2 2" xfId="26441"/>
    <cellStyle name="40% - Accent4 9 2 5 2 3" xfId="21026"/>
    <cellStyle name="40% - Accent4 9 2 5 3" xfId="12796"/>
    <cellStyle name="40% - Accent4 9 2 5 3 2" xfId="23910"/>
    <cellStyle name="40% - Accent4 9 2 5 4" xfId="18588"/>
    <cellStyle name="40% - Accent4 9 2 6" xfId="6282"/>
    <cellStyle name="40% - Accent4 9 2 6 2" xfId="8958"/>
    <cellStyle name="40% - Accent4 9 2 6 2 2" xfId="15328"/>
    <cellStyle name="40% - Accent4 9 2 6 2 2 2" xfId="26442"/>
    <cellStyle name="40% - Accent4 9 2 6 2 3" xfId="21027"/>
    <cellStyle name="40% - Accent4 9 2 6 3" xfId="12983"/>
    <cellStyle name="40% - Accent4 9 2 6 3 2" xfId="24097"/>
    <cellStyle name="40% - Accent4 9 2 6 4" xfId="18714"/>
    <cellStyle name="40% - Accent4 9 2 7" xfId="6890"/>
    <cellStyle name="40% - Accent4 9 2 7 2" xfId="8959"/>
    <cellStyle name="40% - Accent4 9 2 7 2 2" xfId="15329"/>
    <cellStyle name="40% - Accent4 9 2 7 2 2 2" xfId="26443"/>
    <cellStyle name="40% - Accent4 9 2 7 2 3" xfId="21028"/>
    <cellStyle name="40% - Accent4 9 2 7 3" xfId="13289"/>
    <cellStyle name="40% - Accent4 9 2 7 3 2" xfId="24403"/>
    <cellStyle name="40% - Accent4 9 2 7 4" xfId="18959"/>
    <cellStyle name="40% - Accent4 9 2 8" xfId="8953"/>
    <cellStyle name="40% - Accent4 9 2 8 2" xfId="15323"/>
    <cellStyle name="40% - Accent4 9 2 8 2 2" xfId="26437"/>
    <cellStyle name="40% - Accent4 9 2 8 3" xfId="21022"/>
    <cellStyle name="40% - Accent4 9 2 9" xfId="10329"/>
    <cellStyle name="40% - Accent4 9 2 9 2" xfId="21956"/>
    <cellStyle name="40% - Accent4 9 3" xfId="2170"/>
    <cellStyle name="40% - Accent4 9 3 2" xfId="8960"/>
    <cellStyle name="40% - Accent4 9 3 2 2" xfId="15330"/>
    <cellStyle name="40% - Accent4 9 3 2 2 2" xfId="26444"/>
    <cellStyle name="40% - Accent4 9 3 2 3" xfId="21029"/>
    <cellStyle name="40% - Accent4 9 3 3" xfId="11267"/>
    <cellStyle name="40% - Accent4 9 3 3 2" xfId="22424"/>
    <cellStyle name="40% - Accent4 9 3 4" xfId="16847"/>
    <cellStyle name="40% - Accent4 9 4" xfId="2401"/>
    <cellStyle name="40% - Accent4 9 4 2" xfId="8961"/>
    <cellStyle name="40% - Accent4 9 4 2 2" xfId="15331"/>
    <cellStyle name="40% - Accent4 9 4 2 2 2" xfId="26445"/>
    <cellStyle name="40% - Accent4 9 4 2 3" xfId="21030"/>
    <cellStyle name="40% - Accent4 9 4 3" xfId="11327"/>
    <cellStyle name="40% - Accent4 9 4 3 2" xfId="22462"/>
    <cellStyle name="40% - Accent4 9 4 4" xfId="16887"/>
    <cellStyle name="40% - Accent4 9 5" xfId="1991"/>
    <cellStyle name="40% - Accent4 9 5 2" xfId="8962"/>
    <cellStyle name="40% - Accent4 9 5 2 2" xfId="15332"/>
    <cellStyle name="40% - Accent4 9 5 2 2 2" xfId="26446"/>
    <cellStyle name="40% - Accent4 9 5 2 3" xfId="21031"/>
    <cellStyle name="40% - Accent4 9 5 3" xfId="11153"/>
    <cellStyle name="40% - Accent4 9 5 3 2" xfId="22310"/>
    <cellStyle name="40% - Accent4 9 5 4" xfId="16731"/>
    <cellStyle name="40% - Accent4 9 6" xfId="2651"/>
    <cellStyle name="40% - Accent4 9 6 2" xfId="8963"/>
    <cellStyle name="40% - Accent4 9 6 2 2" xfId="15333"/>
    <cellStyle name="40% - Accent4 9 6 2 2 2" xfId="26447"/>
    <cellStyle name="40% - Accent4 9 6 2 3" xfId="21032"/>
    <cellStyle name="40% - Accent4 9 6 3" xfId="11452"/>
    <cellStyle name="40% - Accent4 9 6 3 2" xfId="22572"/>
    <cellStyle name="40% - Accent4 9 6 4" xfId="17001"/>
    <cellStyle name="40% - Accent4 9 7" xfId="3834"/>
    <cellStyle name="40% - Accent4 9 7 2" xfId="8964"/>
    <cellStyle name="40% - Accent4 9 7 2 2" xfId="15334"/>
    <cellStyle name="40% - Accent4 9 7 2 2 2" xfId="26448"/>
    <cellStyle name="40% - Accent4 9 7 2 3" xfId="21033"/>
    <cellStyle name="40% - Accent4 9 7 3" xfId="11895"/>
    <cellStyle name="40% - Accent4 9 7 3 2" xfId="23009"/>
    <cellStyle name="40% - Accent4 9 7 4" xfId="17538"/>
    <cellStyle name="40% - Accent4 9 8" xfId="4364"/>
    <cellStyle name="40% - Accent4 9 8 2" xfId="8965"/>
    <cellStyle name="40% - Accent4 9 8 2 2" xfId="15335"/>
    <cellStyle name="40% - Accent4 9 8 2 2 2" xfId="26449"/>
    <cellStyle name="40% - Accent4 9 8 2 3" xfId="21034"/>
    <cellStyle name="40% - Accent4 9 8 3" xfId="12107"/>
    <cellStyle name="40% - Accent4 9 8 3 2" xfId="23221"/>
    <cellStyle name="40% - Accent4 9 8 4" xfId="17830"/>
    <cellStyle name="40% - Accent4 9 9" xfId="4578"/>
    <cellStyle name="40% - Accent4 9 9 2" xfId="8966"/>
    <cellStyle name="40% - Accent4 9 9 2 2" xfId="15336"/>
    <cellStyle name="40% - Accent4 9 9 2 2 2" xfId="26450"/>
    <cellStyle name="40% - Accent4 9 9 2 3" xfId="21035"/>
    <cellStyle name="40% - Accent4 9 9 3" xfId="12143"/>
    <cellStyle name="40% - Accent4 9 9 3 2" xfId="23257"/>
    <cellStyle name="40% - Accent4 9 9 4" xfId="17866"/>
    <cellStyle name="40% - Accent5 10" xfId="328"/>
    <cellStyle name="40% - Accent5 10 10" xfId="4098"/>
    <cellStyle name="40% - Accent5 10 10 2" xfId="8968"/>
    <cellStyle name="40% - Accent5 10 10 2 2" xfId="15338"/>
    <cellStyle name="40% - Accent5 10 10 2 2 2" xfId="26452"/>
    <cellStyle name="40% - Accent5 10 10 2 3" xfId="21037"/>
    <cellStyle name="40% - Accent5 10 10 3" xfId="11999"/>
    <cellStyle name="40% - Accent5 10 10 3 2" xfId="23113"/>
    <cellStyle name="40% - Accent5 10 10 4" xfId="17722"/>
    <cellStyle name="40% - Accent5 10 11" xfId="4907"/>
    <cellStyle name="40% - Accent5 10 11 2" xfId="8969"/>
    <cellStyle name="40% - Accent5 10 11 2 2" xfId="15339"/>
    <cellStyle name="40% - Accent5 10 11 2 2 2" xfId="26453"/>
    <cellStyle name="40% - Accent5 10 11 2 3" xfId="21038"/>
    <cellStyle name="40% - Accent5 10 11 3" xfId="12250"/>
    <cellStyle name="40% - Accent5 10 11 3 2" xfId="23364"/>
    <cellStyle name="40% - Accent5 10 11 4" xfId="17973"/>
    <cellStyle name="40% - Accent5 10 12" xfId="6451"/>
    <cellStyle name="40% - Accent5 10 12 2" xfId="8970"/>
    <cellStyle name="40% - Accent5 10 12 2 2" xfId="15340"/>
    <cellStyle name="40% - Accent5 10 12 2 2 2" xfId="26454"/>
    <cellStyle name="40% - Accent5 10 12 2 3" xfId="21039"/>
    <cellStyle name="40% - Accent5 10 12 3" xfId="13106"/>
    <cellStyle name="40% - Accent5 10 12 3 2" xfId="24220"/>
    <cellStyle name="40% - Accent5 10 12 4" xfId="18837"/>
    <cellStyle name="40% - Accent5 10 13" xfId="8967"/>
    <cellStyle name="40% - Accent5 10 13 2" xfId="15337"/>
    <cellStyle name="40% - Accent5 10 13 2 2" xfId="26451"/>
    <cellStyle name="40% - Accent5 10 13 3" xfId="21036"/>
    <cellStyle name="40% - Accent5 10 14" xfId="9963"/>
    <cellStyle name="40% - Accent5 10 14 2" xfId="16110"/>
    <cellStyle name="40% - Accent5 10 14 2 2" xfId="27224"/>
    <cellStyle name="40% - Accent5 10 14 3" xfId="21641"/>
    <cellStyle name="40% - Accent5 10 15" xfId="10085"/>
    <cellStyle name="40% - Accent5 10 15 2" xfId="21763"/>
    <cellStyle name="40% - Accent5 10 16" xfId="16334"/>
    <cellStyle name="40% - Accent5 10 2" xfId="1040"/>
    <cellStyle name="40% - Accent5 10 2 10" xfId="16519"/>
    <cellStyle name="40% - Accent5 10 2 2" xfId="3972"/>
    <cellStyle name="40% - Accent5 10 2 2 2" xfId="8972"/>
    <cellStyle name="40% - Accent5 10 2 2 2 2" xfId="15342"/>
    <cellStyle name="40% - Accent5 10 2 2 2 2 2" xfId="26456"/>
    <cellStyle name="40% - Accent5 10 2 2 2 3" xfId="21041"/>
    <cellStyle name="40% - Accent5 10 2 2 3" xfId="10747"/>
    <cellStyle name="40% - Accent5 10 2 2 3 2" xfId="22137"/>
    <cellStyle name="40% - Accent5 10 2 2 4" xfId="17665"/>
    <cellStyle name="40% - Accent5 10 2 3" xfId="5167"/>
    <cellStyle name="40% - Accent5 10 2 3 2" xfId="8973"/>
    <cellStyle name="40% - Accent5 10 2 3 2 2" xfId="15343"/>
    <cellStyle name="40% - Accent5 10 2 3 2 2 2" xfId="26457"/>
    <cellStyle name="40% - Accent5 10 2 3 2 3" xfId="21042"/>
    <cellStyle name="40% - Accent5 10 2 3 3" xfId="12390"/>
    <cellStyle name="40% - Accent5 10 2 3 3 2" xfId="23504"/>
    <cellStyle name="40% - Accent5 10 2 3 4" xfId="18136"/>
    <cellStyle name="40% - Accent5 10 2 4" xfId="5643"/>
    <cellStyle name="40% - Accent5 10 2 4 2" xfId="8974"/>
    <cellStyle name="40% - Accent5 10 2 4 2 2" xfId="15344"/>
    <cellStyle name="40% - Accent5 10 2 4 2 2 2" xfId="26458"/>
    <cellStyle name="40% - Accent5 10 2 4 2 3" xfId="21043"/>
    <cellStyle name="40% - Accent5 10 2 4 3" xfId="12599"/>
    <cellStyle name="40% - Accent5 10 2 4 3 2" xfId="23713"/>
    <cellStyle name="40% - Accent5 10 2 4 4" xfId="18368"/>
    <cellStyle name="40% - Accent5 10 2 5" xfId="5997"/>
    <cellStyle name="40% - Accent5 10 2 5 2" xfId="8975"/>
    <cellStyle name="40% - Accent5 10 2 5 2 2" xfId="15345"/>
    <cellStyle name="40% - Accent5 10 2 5 2 2 2" xfId="26459"/>
    <cellStyle name="40% - Accent5 10 2 5 2 3" xfId="21044"/>
    <cellStyle name="40% - Accent5 10 2 5 3" xfId="12797"/>
    <cellStyle name="40% - Accent5 10 2 5 3 2" xfId="23911"/>
    <cellStyle name="40% - Accent5 10 2 5 4" xfId="18589"/>
    <cellStyle name="40% - Accent5 10 2 6" xfId="6283"/>
    <cellStyle name="40% - Accent5 10 2 6 2" xfId="8976"/>
    <cellStyle name="40% - Accent5 10 2 6 2 2" xfId="15346"/>
    <cellStyle name="40% - Accent5 10 2 6 2 2 2" xfId="26460"/>
    <cellStyle name="40% - Accent5 10 2 6 2 3" xfId="21045"/>
    <cellStyle name="40% - Accent5 10 2 6 3" xfId="12984"/>
    <cellStyle name="40% - Accent5 10 2 6 3 2" xfId="24098"/>
    <cellStyle name="40% - Accent5 10 2 6 4" xfId="18715"/>
    <cellStyle name="40% - Accent5 10 2 7" xfId="6891"/>
    <cellStyle name="40% - Accent5 10 2 7 2" xfId="8977"/>
    <cellStyle name="40% - Accent5 10 2 7 2 2" xfId="15347"/>
    <cellStyle name="40% - Accent5 10 2 7 2 2 2" xfId="26461"/>
    <cellStyle name="40% - Accent5 10 2 7 2 3" xfId="21046"/>
    <cellStyle name="40% - Accent5 10 2 7 3" xfId="13290"/>
    <cellStyle name="40% - Accent5 10 2 7 3 2" xfId="24404"/>
    <cellStyle name="40% - Accent5 10 2 7 4" xfId="18960"/>
    <cellStyle name="40% - Accent5 10 2 8" xfId="8971"/>
    <cellStyle name="40% - Accent5 10 2 8 2" xfId="15341"/>
    <cellStyle name="40% - Accent5 10 2 8 2 2" xfId="26455"/>
    <cellStyle name="40% - Accent5 10 2 8 3" xfId="21040"/>
    <cellStyle name="40% - Accent5 10 2 9" xfId="10330"/>
    <cellStyle name="40% - Accent5 10 2 9 2" xfId="21957"/>
    <cellStyle name="40% - Accent5 10 3" xfId="2172"/>
    <cellStyle name="40% - Accent5 10 3 2" xfId="8978"/>
    <cellStyle name="40% - Accent5 10 3 2 2" xfId="15348"/>
    <cellStyle name="40% - Accent5 10 3 2 2 2" xfId="26462"/>
    <cellStyle name="40% - Accent5 10 3 2 3" xfId="21047"/>
    <cellStyle name="40% - Accent5 10 3 3" xfId="11268"/>
    <cellStyle name="40% - Accent5 10 3 3 2" xfId="22425"/>
    <cellStyle name="40% - Accent5 10 3 4" xfId="16848"/>
    <cellStyle name="40% - Accent5 10 4" xfId="2399"/>
    <cellStyle name="40% - Accent5 10 4 2" xfId="8979"/>
    <cellStyle name="40% - Accent5 10 4 2 2" xfId="15349"/>
    <cellStyle name="40% - Accent5 10 4 2 2 2" xfId="26463"/>
    <cellStyle name="40% - Accent5 10 4 2 3" xfId="21048"/>
    <cellStyle name="40% - Accent5 10 4 3" xfId="11326"/>
    <cellStyle name="40% - Accent5 10 4 3 2" xfId="22461"/>
    <cellStyle name="40% - Accent5 10 4 4" xfId="16886"/>
    <cellStyle name="40% - Accent5 10 5" xfId="1993"/>
    <cellStyle name="40% - Accent5 10 5 2" xfId="8980"/>
    <cellStyle name="40% - Accent5 10 5 2 2" xfId="15350"/>
    <cellStyle name="40% - Accent5 10 5 2 2 2" xfId="26464"/>
    <cellStyle name="40% - Accent5 10 5 2 3" xfId="21049"/>
    <cellStyle name="40% - Accent5 10 5 3" xfId="11154"/>
    <cellStyle name="40% - Accent5 10 5 3 2" xfId="22311"/>
    <cellStyle name="40% - Accent5 10 5 4" xfId="16732"/>
    <cellStyle name="40% - Accent5 10 6" xfId="2649"/>
    <cellStyle name="40% - Accent5 10 6 2" xfId="8981"/>
    <cellStyle name="40% - Accent5 10 6 2 2" xfId="15351"/>
    <cellStyle name="40% - Accent5 10 6 2 2 2" xfId="26465"/>
    <cellStyle name="40% - Accent5 10 6 2 3" xfId="21050"/>
    <cellStyle name="40% - Accent5 10 6 3" xfId="11451"/>
    <cellStyle name="40% - Accent5 10 6 3 2" xfId="22571"/>
    <cellStyle name="40% - Accent5 10 6 4" xfId="17000"/>
    <cellStyle name="40% - Accent5 10 7" xfId="3835"/>
    <cellStyle name="40% - Accent5 10 7 2" xfId="8982"/>
    <cellStyle name="40% - Accent5 10 7 2 2" xfId="15352"/>
    <cellStyle name="40% - Accent5 10 7 2 2 2" xfId="26466"/>
    <cellStyle name="40% - Accent5 10 7 2 3" xfId="21051"/>
    <cellStyle name="40% - Accent5 10 7 3" xfId="11896"/>
    <cellStyle name="40% - Accent5 10 7 3 2" xfId="23010"/>
    <cellStyle name="40% - Accent5 10 7 4" xfId="17539"/>
    <cellStyle name="40% - Accent5 10 8" xfId="4366"/>
    <cellStyle name="40% - Accent5 10 8 2" xfId="8983"/>
    <cellStyle name="40% - Accent5 10 8 2 2" xfId="15353"/>
    <cellStyle name="40% - Accent5 10 8 2 2 2" xfId="26467"/>
    <cellStyle name="40% - Accent5 10 8 2 3" xfId="21052"/>
    <cellStyle name="40% - Accent5 10 8 3" xfId="12108"/>
    <cellStyle name="40% - Accent5 10 8 3 2" xfId="23222"/>
    <cellStyle name="40% - Accent5 10 8 4" xfId="17831"/>
    <cellStyle name="40% - Accent5 10 9" xfId="4576"/>
    <cellStyle name="40% - Accent5 10 9 2" xfId="8984"/>
    <cellStyle name="40% - Accent5 10 9 2 2" xfId="15354"/>
    <cellStyle name="40% - Accent5 10 9 2 2 2" xfId="26468"/>
    <cellStyle name="40% - Accent5 10 9 2 3" xfId="21053"/>
    <cellStyle name="40% - Accent5 10 9 3" xfId="12142"/>
    <cellStyle name="40% - Accent5 10 9 3 2" xfId="23256"/>
    <cellStyle name="40% - Accent5 10 9 4" xfId="17865"/>
    <cellStyle name="40% - Accent5 11" xfId="329"/>
    <cellStyle name="40% - Accent5 11 10" xfId="4099"/>
    <cellStyle name="40% - Accent5 11 10 2" xfId="8986"/>
    <cellStyle name="40% - Accent5 11 10 2 2" xfId="15356"/>
    <cellStyle name="40% - Accent5 11 10 2 2 2" xfId="26470"/>
    <cellStyle name="40% - Accent5 11 10 2 3" xfId="21055"/>
    <cellStyle name="40% - Accent5 11 10 3" xfId="12000"/>
    <cellStyle name="40% - Accent5 11 10 3 2" xfId="23114"/>
    <cellStyle name="40% - Accent5 11 10 4" xfId="17723"/>
    <cellStyle name="40% - Accent5 11 11" xfId="4906"/>
    <cellStyle name="40% - Accent5 11 11 2" xfId="8987"/>
    <cellStyle name="40% - Accent5 11 11 2 2" xfId="15357"/>
    <cellStyle name="40% - Accent5 11 11 2 2 2" xfId="26471"/>
    <cellStyle name="40% - Accent5 11 11 2 3" xfId="21056"/>
    <cellStyle name="40% - Accent5 11 11 3" xfId="12249"/>
    <cellStyle name="40% - Accent5 11 11 3 2" xfId="23363"/>
    <cellStyle name="40% - Accent5 11 11 4" xfId="17972"/>
    <cellStyle name="40% - Accent5 11 12" xfId="6452"/>
    <cellStyle name="40% - Accent5 11 12 2" xfId="8988"/>
    <cellStyle name="40% - Accent5 11 12 2 2" xfId="15358"/>
    <cellStyle name="40% - Accent5 11 12 2 2 2" xfId="26472"/>
    <cellStyle name="40% - Accent5 11 12 2 3" xfId="21057"/>
    <cellStyle name="40% - Accent5 11 12 3" xfId="13107"/>
    <cellStyle name="40% - Accent5 11 12 3 2" xfId="24221"/>
    <cellStyle name="40% - Accent5 11 12 4" xfId="18838"/>
    <cellStyle name="40% - Accent5 11 13" xfId="8985"/>
    <cellStyle name="40% - Accent5 11 13 2" xfId="15355"/>
    <cellStyle name="40% - Accent5 11 13 2 2" xfId="26469"/>
    <cellStyle name="40% - Accent5 11 13 3" xfId="21054"/>
    <cellStyle name="40% - Accent5 11 14" xfId="9964"/>
    <cellStyle name="40% - Accent5 11 14 2" xfId="16111"/>
    <cellStyle name="40% - Accent5 11 14 2 2" xfId="27225"/>
    <cellStyle name="40% - Accent5 11 14 3" xfId="21642"/>
    <cellStyle name="40% - Accent5 11 15" xfId="10086"/>
    <cellStyle name="40% - Accent5 11 15 2" xfId="21764"/>
    <cellStyle name="40% - Accent5 11 16" xfId="16335"/>
    <cellStyle name="40% - Accent5 11 2" xfId="1041"/>
    <cellStyle name="40% - Accent5 11 2 10" xfId="16520"/>
    <cellStyle name="40% - Accent5 11 2 2" xfId="3973"/>
    <cellStyle name="40% - Accent5 11 2 2 2" xfId="8990"/>
    <cellStyle name="40% - Accent5 11 2 2 2 2" xfId="15360"/>
    <cellStyle name="40% - Accent5 11 2 2 2 2 2" xfId="26474"/>
    <cellStyle name="40% - Accent5 11 2 2 2 3" xfId="21059"/>
    <cellStyle name="40% - Accent5 11 2 2 3" xfId="10748"/>
    <cellStyle name="40% - Accent5 11 2 2 3 2" xfId="22138"/>
    <cellStyle name="40% - Accent5 11 2 2 4" xfId="17666"/>
    <cellStyle name="40% - Accent5 11 2 3" xfId="5168"/>
    <cellStyle name="40% - Accent5 11 2 3 2" xfId="8991"/>
    <cellStyle name="40% - Accent5 11 2 3 2 2" xfId="15361"/>
    <cellStyle name="40% - Accent5 11 2 3 2 2 2" xfId="26475"/>
    <cellStyle name="40% - Accent5 11 2 3 2 3" xfId="21060"/>
    <cellStyle name="40% - Accent5 11 2 3 3" xfId="12391"/>
    <cellStyle name="40% - Accent5 11 2 3 3 2" xfId="23505"/>
    <cellStyle name="40% - Accent5 11 2 3 4" xfId="18137"/>
    <cellStyle name="40% - Accent5 11 2 4" xfId="5644"/>
    <cellStyle name="40% - Accent5 11 2 4 2" xfId="8992"/>
    <cellStyle name="40% - Accent5 11 2 4 2 2" xfId="15362"/>
    <cellStyle name="40% - Accent5 11 2 4 2 2 2" xfId="26476"/>
    <cellStyle name="40% - Accent5 11 2 4 2 3" xfId="21061"/>
    <cellStyle name="40% - Accent5 11 2 4 3" xfId="12600"/>
    <cellStyle name="40% - Accent5 11 2 4 3 2" xfId="23714"/>
    <cellStyle name="40% - Accent5 11 2 4 4" xfId="18369"/>
    <cellStyle name="40% - Accent5 11 2 5" xfId="5998"/>
    <cellStyle name="40% - Accent5 11 2 5 2" xfId="8993"/>
    <cellStyle name="40% - Accent5 11 2 5 2 2" xfId="15363"/>
    <cellStyle name="40% - Accent5 11 2 5 2 2 2" xfId="26477"/>
    <cellStyle name="40% - Accent5 11 2 5 2 3" xfId="21062"/>
    <cellStyle name="40% - Accent5 11 2 5 3" xfId="12798"/>
    <cellStyle name="40% - Accent5 11 2 5 3 2" xfId="23912"/>
    <cellStyle name="40% - Accent5 11 2 5 4" xfId="18590"/>
    <cellStyle name="40% - Accent5 11 2 6" xfId="6284"/>
    <cellStyle name="40% - Accent5 11 2 6 2" xfId="8994"/>
    <cellStyle name="40% - Accent5 11 2 6 2 2" xfId="15364"/>
    <cellStyle name="40% - Accent5 11 2 6 2 2 2" xfId="26478"/>
    <cellStyle name="40% - Accent5 11 2 6 2 3" xfId="21063"/>
    <cellStyle name="40% - Accent5 11 2 6 3" xfId="12985"/>
    <cellStyle name="40% - Accent5 11 2 6 3 2" xfId="24099"/>
    <cellStyle name="40% - Accent5 11 2 6 4" xfId="18716"/>
    <cellStyle name="40% - Accent5 11 2 7" xfId="6892"/>
    <cellStyle name="40% - Accent5 11 2 7 2" xfId="8995"/>
    <cellStyle name="40% - Accent5 11 2 7 2 2" xfId="15365"/>
    <cellStyle name="40% - Accent5 11 2 7 2 2 2" xfId="26479"/>
    <cellStyle name="40% - Accent5 11 2 7 2 3" xfId="21064"/>
    <cellStyle name="40% - Accent5 11 2 7 3" xfId="13291"/>
    <cellStyle name="40% - Accent5 11 2 7 3 2" xfId="24405"/>
    <cellStyle name="40% - Accent5 11 2 7 4" xfId="18961"/>
    <cellStyle name="40% - Accent5 11 2 8" xfId="8989"/>
    <cellStyle name="40% - Accent5 11 2 8 2" xfId="15359"/>
    <cellStyle name="40% - Accent5 11 2 8 2 2" xfId="26473"/>
    <cellStyle name="40% - Accent5 11 2 8 3" xfId="21058"/>
    <cellStyle name="40% - Accent5 11 2 9" xfId="10331"/>
    <cellStyle name="40% - Accent5 11 2 9 2" xfId="21958"/>
    <cellStyle name="40% - Accent5 11 3" xfId="2173"/>
    <cellStyle name="40% - Accent5 11 3 2" xfId="8996"/>
    <cellStyle name="40% - Accent5 11 3 2 2" xfId="15366"/>
    <cellStyle name="40% - Accent5 11 3 2 2 2" xfId="26480"/>
    <cellStyle name="40% - Accent5 11 3 2 3" xfId="21065"/>
    <cellStyle name="40% - Accent5 11 3 3" xfId="11269"/>
    <cellStyle name="40% - Accent5 11 3 3 2" xfId="22426"/>
    <cellStyle name="40% - Accent5 11 3 4" xfId="16849"/>
    <cellStyle name="40% - Accent5 11 4" xfId="2398"/>
    <cellStyle name="40% - Accent5 11 4 2" xfId="8997"/>
    <cellStyle name="40% - Accent5 11 4 2 2" xfId="15367"/>
    <cellStyle name="40% - Accent5 11 4 2 2 2" xfId="26481"/>
    <cellStyle name="40% - Accent5 11 4 2 3" xfId="21066"/>
    <cellStyle name="40% - Accent5 11 4 3" xfId="11325"/>
    <cellStyle name="40% - Accent5 11 4 3 2" xfId="22460"/>
    <cellStyle name="40% - Accent5 11 4 4" xfId="16885"/>
    <cellStyle name="40% - Accent5 11 5" xfId="1994"/>
    <cellStyle name="40% - Accent5 11 5 2" xfId="8998"/>
    <cellStyle name="40% - Accent5 11 5 2 2" xfId="15368"/>
    <cellStyle name="40% - Accent5 11 5 2 2 2" xfId="26482"/>
    <cellStyle name="40% - Accent5 11 5 2 3" xfId="21067"/>
    <cellStyle name="40% - Accent5 11 5 3" xfId="11155"/>
    <cellStyle name="40% - Accent5 11 5 3 2" xfId="22312"/>
    <cellStyle name="40% - Accent5 11 5 4" xfId="16733"/>
    <cellStyle name="40% - Accent5 11 6" xfId="2648"/>
    <cellStyle name="40% - Accent5 11 6 2" xfId="8999"/>
    <cellStyle name="40% - Accent5 11 6 2 2" xfId="15369"/>
    <cellStyle name="40% - Accent5 11 6 2 2 2" xfId="26483"/>
    <cellStyle name="40% - Accent5 11 6 2 3" xfId="21068"/>
    <cellStyle name="40% - Accent5 11 6 3" xfId="11450"/>
    <cellStyle name="40% - Accent5 11 6 3 2" xfId="22570"/>
    <cellStyle name="40% - Accent5 11 6 4" xfId="16999"/>
    <cellStyle name="40% - Accent5 11 7" xfId="3836"/>
    <cellStyle name="40% - Accent5 11 7 2" xfId="9000"/>
    <cellStyle name="40% - Accent5 11 7 2 2" xfId="15370"/>
    <cellStyle name="40% - Accent5 11 7 2 2 2" xfId="26484"/>
    <cellStyle name="40% - Accent5 11 7 2 3" xfId="21069"/>
    <cellStyle name="40% - Accent5 11 7 3" xfId="11897"/>
    <cellStyle name="40% - Accent5 11 7 3 2" xfId="23011"/>
    <cellStyle name="40% - Accent5 11 7 4" xfId="17540"/>
    <cellStyle name="40% - Accent5 11 8" xfId="4367"/>
    <cellStyle name="40% - Accent5 11 8 2" xfId="9001"/>
    <cellStyle name="40% - Accent5 11 8 2 2" xfId="15371"/>
    <cellStyle name="40% - Accent5 11 8 2 2 2" xfId="26485"/>
    <cellStyle name="40% - Accent5 11 8 2 3" xfId="21070"/>
    <cellStyle name="40% - Accent5 11 8 3" xfId="12109"/>
    <cellStyle name="40% - Accent5 11 8 3 2" xfId="23223"/>
    <cellStyle name="40% - Accent5 11 8 4" xfId="17832"/>
    <cellStyle name="40% - Accent5 11 9" xfId="4575"/>
    <cellStyle name="40% - Accent5 11 9 2" xfId="9002"/>
    <cellStyle name="40% - Accent5 11 9 2 2" xfId="15372"/>
    <cellStyle name="40% - Accent5 11 9 2 2 2" xfId="26486"/>
    <cellStyle name="40% - Accent5 11 9 2 3" xfId="21071"/>
    <cellStyle name="40% - Accent5 11 9 3" xfId="12141"/>
    <cellStyle name="40% - Accent5 11 9 3 2" xfId="23255"/>
    <cellStyle name="40% - Accent5 11 9 4" xfId="17864"/>
    <cellStyle name="40% - Accent5 12" xfId="330"/>
    <cellStyle name="40% - Accent5 12 10" xfId="4100"/>
    <cellStyle name="40% - Accent5 12 10 2" xfId="9004"/>
    <cellStyle name="40% - Accent5 12 10 2 2" xfId="15374"/>
    <cellStyle name="40% - Accent5 12 10 2 2 2" xfId="26488"/>
    <cellStyle name="40% - Accent5 12 10 2 3" xfId="21073"/>
    <cellStyle name="40% - Accent5 12 10 3" xfId="12001"/>
    <cellStyle name="40% - Accent5 12 10 3 2" xfId="23115"/>
    <cellStyle name="40% - Accent5 12 10 4" xfId="17724"/>
    <cellStyle name="40% - Accent5 12 11" xfId="4905"/>
    <cellStyle name="40% - Accent5 12 11 2" xfId="9005"/>
    <cellStyle name="40% - Accent5 12 11 2 2" xfId="15375"/>
    <cellStyle name="40% - Accent5 12 11 2 2 2" xfId="26489"/>
    <cellStyle name="40% - Accent5 12 11 2 3" xfId="21074"/>
    <cellStyle name="40% - Accent5 12 11 3" xfId="12248"/>
    <cellStyle name="40% - Accent5 12 11 3 2" xfId="23362"/>
    <cellStyle name="40% - Accent5 12 11 4" xfId="17971"/>
    <cellStyle name="40% - Accent5 12 12" xfId="6453"/>
    <cellStyle name="40% - Accent5 12 12 2" xfId="9006"/>
    <cellStyle name="40% - Accent5 12 12 2 2" xfId="15376"/>
    <cellStyle name="40% - Accent5 12 12 2 2 2" xfId="26490"/>
    <cellStyle name="40% - Accent5 12 12 2 3" xfId="21075"/>
    <cellStyle name="40% - Accent5 12 12 3" xfId="13108"/>
    <cellStyle name="40% - Accent5 12 12 3 2" xfId="24222"/>
    <cellStyle name="40% - Accent5 12 12 4" xfId="18839"/>
    <cellStyle name="40% - Accent5 12 13" xfId="9003"/>
    <cellStyle name="40% - Accent5 12 13 2" xfId="15373"/>
    <cellStyle name="40% - Accent5 12 13 2 2" xfId="26487"/>
    <cellStyle name="40% - Accent5 12 13 3" xfId="21072"/>
    <cellStyle name="40% - Accent5 12 14" xfId="9965"/>
    <cellStyle name="40% - Accent5 12 14 2" xfId="16112"/>
    <cellStyle name="40% - Accent5 12 14 2 2" xfId="27226"/>
    <cellStyle name="40% - Accent5 12 14 3" xfId="21643"/>
    <cellStyle name="40% - Accent5 12 15" xfId="10087"/>
    <cellStyle name="40% - Accent5 12 15 2" xfId="21765"/>
    <cellStyle name="40% - Accent5 12 16" xfId="16336"/>
    <cellStyle name="40% - Accent5 12 2" xfId="1042"/>
    <cellStyle name="40% - Accent5 12 2 10" xfId="16521"/>
    <cellStyle name="40% - Accent5 12 2 2" xfId="3974"/>
    <cellStyle name="40% - Accent5 12 2 2 2" xfId="9008"/>
    <cellStyle name="40% - Accent5 12 2 2 2 2" xfId="15378"/>
    <cellStyle name="40% - Accent5 12 2 2 2 2 2" xfId="26492"/>
    <cellStyle name="40% - Accent5 12 2 2 2 3" xfId="21077"/>
    <cellStyle name="40% - Accent5 12 2 2 3" xfId="10749"/>
    <cellStyle name="40% - Accent5 12 2 2 3 2" xfId="22139"/>
    <cellStyle name="40% - Accent5 12 2 2 4" xfId="17667"/>
    <cellStyle name="40% - Accent5 12 2 3" xfId="5169"/>
    <cellStyle name="40% - Accent5 12 2 3 2" xfId="9009"/>
    <cellStyle name="40% - Accent5 12 2 3 2 2" xfId="15379"/>
    <cellStyle name="40% - Accent5 12 2 3 2 2 2" xfId="26493"/>
    <cellStyle name="40% - Accent5 12 2 3 2 3" xfId="21078"/>
    <cellStyle name="40% - Accent5 12 2 3 3" xfId="12392"/>
    <cellStyle name="40% - Accent5 12 2 3 3 2" xfId="23506"/>
    <cellStyle name="40% - Accent5 12 2 3 4" xfId="18138"/>
    <cellStyle name="40% - Accent5 12 2 4" xfId="5645"/>
    <cellStyle name="40% - Accent5 12 2 4 2" xfId="9010"/>
    <cellStyle name="40% - Accent5 12 2 4 2 2" xfId="15380"/>
    <cellStyle name="40% - Accent5 12 2 4 2 2 2" xfId="26494"/>
    <cellStyle name="40% - Accent5 12 2 4 2 3" xfId="21079"/>
    <cellStyle name="40% - Accent5 12 2 4 3" xfId="12601"/>
    <cellStyle name="40% - Accent5 12 2 4 3 2" xfId="23715"/>
    <cellStyle name="40% - Accent5 12 2 4 4" xfId="18370"/>
    <cellStyle name="40% - Accent5 12 2 5" xfId="5999"/>
    <cellStyle name="40% - Accent5 12 2 5 2" xfId="9011"/>
    <cellStyle name="40% - Accent5 12 2 5 2 2" xfId="15381"/>
    <cellStyle name="40% - Accent5 12 2 5 2 2 2" xfId="26495"/>
    <cellStyle name="40% - Accent5 12 2 5 2 3" xfId="21080"/>
    <cellStyle name="40% - Accent5 12 2 5 3" xfId="12799"/>
    <cellStyle name="40% - Accent5 12 2 5 3 2" xfId="23913"/>
    <cellStyle name="40% - Accent5 12 2 5 4" xfId="18591"/>
    <cellStyle name="40% - Accent5 12 2 6" xfId="6285"/>
    <cellStyle name="40% - Accent5 12 2 6 2" xfId="9012"/>
    <cellStyle name="40% - Accent5 12 2 6 2 2" xfId="15382"/>
    <cellStyle name="40% - Accent5 12 2 6 2 2 2" xfId="26496"/>
    <cellStyle name="40% - Accent5 12 2 6 2 3" xfId="21081"/>
    <cellStyle name="40% - Accent5 12 2 6 3" xfId="12986"/>
    <cellStyle name="40% - Accent5 12 2 6 3 2" xfId="24100"/>
    <cellStyle name="40% - Accent5 12 2 6 4" xfId="18717"/>
    <cellStyle name="40% - Accent5 12 2 7" xfId="6893"/>
    <cellStyle name="40% - Accent5 12 2 7 2" xfId="9013"/>
    <cellStyle name="40% - Accent5 12 2 7 2 2" xfId="15383"/>
    <cellStyle name="40% - Accent5 12 2 7 2 2 2" xfId="26497"/>
    <cellStyle name="40% - Accent5 12 2 7 2 3" xfId="21082"/>
    <cellStyle name="40% - Accent5 12 2 7 3" xfId="13292"/>
    <cellStyle name="40% - Accent5 12 2 7 3 2" xfId="24406"/>
    <cellStyle name="40% - Accent5 12 2 7 4" xfId="18962"/>
    <cellStyle name="40% - Accent5 12 2 8" xfId="9007"/>
    <cellStyle name="40% - Accent5 12 2 8 2" xfId="15377"/>
    <cellStyle name="40% - Accent5 12 2 8 2 2" xfId="26491"/>
    <cellStyle name="40% - Accent5 12 2 8 3" xfId="21076"/>
    <cellStyle name="40% - Accent5 12 2 9" xfId="10332"/>
    <cellStyle name="40% - Accent5 12 2 9 2" xfId="21959"/>
    <cellStyle name="40% - Accent5 12 3" xfId="2174"/>
    <cellStyle name="40% - Accent5 12 3 2" xfId="9014"/>
    <cellStyle name="40% - Accent5 12 3 2 2" xfId="15384"/>
    <cellStyle name="40% - Accent5 12 3 2 2 2" xfId="26498"/>
    <cellStyle name="40% - Accent5 12 3 2 3" xfId="21083"/>
    <cellStyle name="40% - Accent5 12 3 3" xfId="11270"/>
    <cellStyle name="40% - Accent5 12 3 3 2" xfId="22427"/>
    <cellStyle name="40% - Accent5 12 3 4" xfId="16850"/>
    <cellStyle name="40% - Accent5 12 4" xfId="2397"/>
    <cellStyle name="40% - Accent5 12 4 2" xfId="9015"/>
    <cellStyle name="40% - Accent5 12 4 2 2" xfId="15385"/>
    <cellStyle name="40% - Accent5 12 4 2 2 2" xfId="26499"/>
    <cellStyle name="40% - Accent5 12 4 2 3" xfId="21084"/>
    <cellStyle name="40% - Accent5 12 4 3" xfId="11324"/>
    <cellStyle name="40% - Accent5 12 4 3 2" xfId="22459"/>
    <cellStyle name="40% - Accent5 12 4 4" xfId="16884"/>
    <cellStyle name="40% - Accent5 12 5" xfId="1995"/>
    <cellStyle name="40% - Accent5 12 5 2" xfId="9016"/>
    <cellStyle name="40% - Accent5 12 5 2 2" xfId="15386"/>
    <cellStyle name="40% - Accent5 12 5 2 2 2" xfId="26500"/>
    <cellStyle name="40% - Accent5 12 5 2 3" xfId="21085"/>
    <cellStyle name="40% - Accent5 12 5 3" xfId="11156"/>
    <cellStyle name="40% - Accent5 12 5 3 2" xfId="22313"/>
    <cellStyle name="40% - Accent5 12 5 4" xfId="16734"/>
    <cellStyle name="40% - Accent5 12 6" xfId="2647"/>
    <cellStyle name="40% - Accent5 12 6 2" xfId="9017"/>
    <cellStyle name="40% - Accent5 12 6 2 2" xfId="15387"/>
    <cellStyle name="40% - Accent5 12 6 2 2 2" xfId="26501"/>
    <cellStyle name="40% - Accent5 12 6 2 3" xfId="21086"/>
    <cellStyle name="40% - Accent5 12 6 3" xfId="11449"/>
    <cellStyle name="40% - Accent5 12 6 3 2" xfId="22569"/>
    <cellStyle name="40% - Accent5 12 6 4" xfId="16998"/>
    <cellStyle name="40% - Accent5 12 7" xfId="3837"/>
    <cellStyle name="40% - Accent5 12 7 2" xfId="9018"/>
    <cellStyle name="40% - Accent5 12 7 2 2" xfId="15388"/>
    <cellStyle name="40% - Accent5 12 7 2 2 2" xfId="26502"/>
    <cellStyle name="40% - Accent5 12 7 2 3" xfId="21087"/>
    <cellStyle name="40% - Accent5 12 7 3" xfId="11898"/>
    <cellStyle name="40% - Accent5 12 7 3 2" xfId="23012"/>
    <cellStyle name="40% - Accent5 12 7 4" xfId="17541"/>
    <cellStyle name="40% - Accent5 12 8" xfId="4368"/>
    <cellStyle name="40% - Accent5 12 8 2" xfId="9019"/>
    <cellStyle name="40% - Accent5 12 8 2 2" xfId="15389"/>
    <cellStyle name="40% - Accent5 12 8 2 2 2" xfId="26503"/>
    <cellStyle name="40% - Accent5 12 8 2 3" xfId="21088"/>
    <cellStyle name="40% - Accent5 12 8 3" xfId="12110"/>
    <cellStyle name="40% - Accent5 12 8 3 2" xfId="23224"/>
    <cellStyle name="40% - Accent5 12 8 4" xfId="17833"/>
    <cellStyle name="40% - Accent5 12 9" xfId="4574"/>
    <cellStyle name="40% - Accent5 12 9 2" xfId="9020"/>
    <cellStyle name="40% - Accent5 12 9 2 2" xfId="15390"/>
    <cellStyle name="40% - Accent5 12 9 2 2 2" xfId="26504"/>
    <cellStyle name="40% - Accent5 12 9 2 3" xfId="21089"/>
    <cellStyle name="40% - Accent5 12 9 3" xfId="12140"/>
    <cellStyle name="40% - Accent5 12 9 3 2" xfId="23254"/>
    <cellStyle name="40% - Accent5 12 9 4" xfId="17863"/>
    <cellStyle name="40% - Accent5 13" xfId="331"/>
    <cellStyle name="40% - Accent5 13 10" xfId="4908"/>
    <cellStyle name="40% - Accent5 13 11" xfId="6450"/>
    <cellStyle name="40% - Accent5 13 12" xfId="9021"/>
    <cellStyle name="40% - Accent5 13 12 2" xfId="15391"/>
    <cellStyle name="40% - Accent5 13 12 2 2" xfId="26505"/>
    <cellStyle name="40% - Accent5 13 12 3" xfId="21090"/>
    <cellStyle name="40% - Accent5 13 13" xfId="16337"/>
    <cellStyle name="40% - Accent5 13 2" xfId="1039"/>
    <cellStyle name="40% - Accent5 13 2 2" xfId="10746"/>
    <cellStyle name="40% - Accent5 13 2 3" xfId="10333"/>
    <cellStyle name="40% - Accent5 13 2 3 2" xfId="21960"/>
    <cellStyle name="40% - Accent5 13 3" xfId="2171"/>
    <cellStyle name="40% - Accent5 13 4" xfId="2400"/>
    <cellStyle name="40% - Accent5 13 5" xfId="1992"/>
    <cellStyle name="40% - Accent5 13 6" xfId="2650"/>
    <cellStyle name="40% - Accent5 13 7" xfId="4365"/>
    <cellStyle name="40% - Accent5 13 8" xfId="4577"/>
    <cellStyle name="40% - Accent5 13 9" xfId="4097"/>
    <cellStyle name="40% - Accent5 14" xfId="332"/>
    <cellStyle name="40% - Accent5 14 2" xfId="9022"/>
    <cellStyle name="40% - Accent5 14 2 2" xfId="15392"/>
    <cellStyle name="40% - Accent5 14 2 2 2" xfId="26506"/>
    <cellStyle name="40% - Accent5 14 2 3" xfId="21091"/>
    <cellStyle name="40% - Accent5 14 3" xfId="10334"/>
    <cellStyle name="40% - Accent5 14 3 2" xfId="21961"/>
    <cellStyle name="40% - Accent5 14 4" xfId="16338"/>
    <cellStyle name="40% - Accent5 15" xfId="333"/>
    <cellStyle name="40% - Accent5 15 2" xfId="9023"/>
    <cellStyle name="40% - Accent5 15 2 2" xfId="15393"/>
    <cellStyle name="40% - Accent5 15 2 2 2" xfId="26507"/>
    <cellStyle name="40% - Accent5 15 2 3" xfId="21092"/>
    <cellStyle name="40% - Accent5 15 3" xfId="10335"/>
    <cellStyle name="40% - Accent5 15 3 2" xfId="21962"/>
    <cellStyle name="40% - Accent5 15 4" xfId="16339"/>
    <cellStyle name="40% - Accent5 2" xfId="334"/>
    <cellStyle name="40% - Accent5 2 10" xfId="2646"/>
    <cellStyle name="40% - Accent5 2 11" xfId="4369"/>
    <cellStyle name="40% - Accent5 2 12" xfId="5055"/>
    <cellStyle name="40% - Accent5 2 13" xfId="4101"/>
    <cellStyle name="40% - Accent5 2 14" xfId="4904"/>
    <cellStyle name="40% - Accent5 2 15" xfId="6454"/>
    <cellStyle name="40% - Accent5 2 16" xfId="9024"/>
    <cellStyle name="40% - Accent5 2 16 2" xfId="15394"/>
    <cellStyle name="40% - Accent5 2 16 2 2" xfId="26508"/>
    <cellStyle name="40% - Accent5 2 16 3" xfId="21093"/>
    <cellStyle name="40% - Accent5 2 17" xfId="16340"/>
    <cellStyle name="40% - Accent5 2 18" xfId="29876"/>
    <cellStyle name="40% - Accent5 2 2" xfId="335"/>
    <cellStyle name="40% - Accent5 2 2 10" xfId="4102"/>
    <cellStyle name="40% - Accent5 2 2 10 2" xfId="9026"/>
    <cellStyle name="40% - Accent5 2 2 10 2 2" xfId="15396"/>
    <cellStyle name="40% - Accent5 2 2 10 2 2 2" xfId="26510"/>
    <cellStyle name="40% - Accent5 2 2 10 2 3" xfId="21095"/>
    <cellStyle name="40% - Accent5 2 2 10 3" xfId="12002"/>
    <cellStyle name="40% - Accent5 2 2 10 3 2" xfId="23116"/>
    <cellStyle name="40% - Accent5 2 2 10 4" xfId="17725"/>
    <cellStyle name="40% - Accent5 2 2 11" xfId="4903"/>
    <cellStyle name="40% - Accent5 2 2 11 2" xfId="9027"/>
    <cellStyle name="40% - Accent5 2 2 11 2 2" xfId="15397"/>
    <cellStyle name="40% - Accent5 2 2 11 2 2 2" xfId="26511"/>
    <cellStyle name="40% - Accent5 2 2 11 2 3" xfId="21096"/>
    <cellStyle name="40% - Accent5 2 2 11 3" xfId="12247"/>
    <cellStyle name="40% - Accent5 2 2 11 3 2" xfId="23361"/>
    <cellStyle name="40% - Accent5 2 2 11 4" xfId="17970"/>
    <cellStyle name="40% - Accent5 2 2 12" xfId="6455"/>
    <cellStyle name="40% - Accent5 2 2 12 2" xfId="9028"/>
    <cellStyle name="40% - Accent5 2 2 12 2 2" xfId="15398"/>
    <cellStyle name="40% - Accent5 2 2 12 2 2 2" xfId="26512"/>
    <cellStyle name="40% - Accent5 2 2 12 2 3" xfId="21097"/>
    <cellStyle name="40% - Accent5 2 2 12 3" xfId="13109"/>
    <cellStyle name="40% - Accent5 2 2 12 3 2" xfId="24223"/>
    <cellStyle name="40% - Accent5 2 2 12 4" xfId="18840"/>
    <cellStyle name="40% - Accent5 2 2 13" xfId="9025"/>
    <cellStyle name="40% - Accent5 2 2 13 2" xfId="15395"/>
    <cellStyle name="40% - Accent5 2 2 13 2 2" xfId="26509"/>
    <cellStyle name="40% - Accent5 2 2 13 3" xfId="21094"/>
    <cellStyle name="40% - Accent5 2 2 14" xfId="9966"/>
    <cellStyle name="40% - Accent5 2 2 14 2" xfId="16113"/>
    <cellStyle name="40% - Accent5 2 2 14 2 2" xfId="27227"/>
    <cellStyle name="40% - Accent5 2 2 14 3" xfId="21644"/>
    <cellStyle name="40% - Accent5 2 2 15" xfId="10088"/>
    <cellStyle name="40% - Accent5 2 2 15 2" xfId="21766"/>
    <cellStyle name="40% - Accent5 2 2 16" xfId="16341"/>
    <cellStyle name="40% - Accent5 2 2 2" xfId="1044"/>
    <cellStyle name="40% - Accent5 2 2 2 10" xfId="16522"/>
    <cellStyle name="40% - Accent5 2 2 2 2" xfId="3975"/>
    <cellStyle name="40% - Accent5 2 2 2 2 2" xfId="9030"/>
    <cellStyle name="40% - Accent5 2 2 2 2 2 2" xfId="15400"/>
    <cellStyle name="40% - Accent5 2 2 2 2 2 2 2" xfId="26514"/>
    <cellStyle name="40% - Accent5 2 2 2 2 2 3" xfId="21099"/>
    <cellStyle name="40% - Accent5 2 2 2 2 3" xfId="10750"/>
    <cellStyle name="40% - Accent5 2 2 2 2 3 2" xfId="22140"/>
    <cellStyle name="40% - Accent5 2 2 2 2 4" xfId="17668"/>
    <cellStyle name="40% - Accent5 2 2 2 3" xfId="5170"/>
    <cellStyle name="40% - Accent5 2 2 2 3 2" xfId="9031"/>
    <cellStyle name="40% - Accent5 2 2 2 3 2 2" xfId="15401"/>
    <cellStyle name="40% - Accent5 2 2 2 3 2 2 2" xfId="26515"/>
    <cellStyle name="40% - Accent5 2 2 2 3 2 3" xfId="21100"/>
    <cellStyle name="40% - Accent5 2 2 2 3 3" xfId="12393"/>
    <cellStyle name="40% - Accent5 2 2 2 3 3 2" xfId="23507"/>
    <cellStyle name="40% - Accent5 2 2 2 3 4" xfId="18139"/>
    <cellStyle name="40% - Accent5 2 2 2 4" xfId="5646"/>
    <cellStyle name="40% - Accent5 2 2 2 4 2" xfId="9032"/>
    <cellStyle name="40% - Accent5 2 2 2 4 2 2" xfId="15402"/>
    <cellStyle name="40% - Accent5 2 2 2 4 2 2 2" xfId="26516"/>
    <cellStyle name="40% - Accent5 2 2 2 4 2 3" xfId="21101"/>
    <cellStyle name="40% - Accent5 2 2 2 4 3" xfId="12602"/>
    <cellStyle name="40% - Accent5 2 2 2 4 3 2" xfId="23716"/>
    <cellStyle name="40% - Accent5 2 2 2 4 4" xfId="18371"/>
    <cellStyle name="40% - Accent5 2 2 2 5" xfId="6000"/>
    <cellStyle name="40% - Accent5 2 2 2 5 2" xfId="9033"/>
    <cellStyle name="40% - Accent5 2 2 2 5 2 2" xfId="15403"/>
    <cellStyle name="40% - Accent5 2 2 2 5 2 2 2" xfId="26517"/>
    <cellStyle name="40% - Accent5 2 2 2 5 2 3" xfId="21102"/>
    <cellStyle name="40% - Accent5 2 2 2 5 3" xfId="12800"/>
    <cellStyle name="40% - Accent5 2 2 2 5 3 2" xfId="23914"/>
    <cellStyle name="40% - Accent5 2 2 2 5 4" xfId="18592"/>
    <cellStyle name="40% - Accent5 2 2 2 6" xfId="6286"/>
    <cellStyle name="40% - Accent5 2 2 2 6 2" xfId="9034"/>
    <cellStyle name="40% - Accent5 2 2 2 6 2 2" xfId="15404"/>
    <cellStyle name="40% - Accent5 2 2 2 6 2 2 2" xfId="26518"/>
    <cellStyle name="40% - Accent5 2 2 2 6 2 3" xfId="21103"/>
    <cellStyle name="40% - Accent5 2 2 2 6 3" xfId="12987"/>
    <cellStyle name="40% - Accent5 2 2 2 6 3 2" xfId="24101"/>
    <cellStyle name="40% - Accent5 2 2 2 6 4" xfId="18718"/>
    <cellStyle name="40% - Accent5 2 2 2 7" xfId="6894"/>
    <cellStyle name="40% - Accent5 2 2 2 7 2" xfId="9035"/>
    <cellStyle name="40% - Accent5 2 2 2 7 2 2" xfId="15405"/>
    <cellStyle name="40% - Accent5 2 2 2 7 2 2 2" xfId="26519"/>
    <cellStyle name="40% - Accent5 2 2 2 7 2 3" xfId="21104"/>
    <cellStyle name="40% - Accent5 2 2 2 7 3" xfId="13293"/>
    <cellStyle name="40% - Accent5 2 2 2 7 3 2" xfId="24407"/>
    <cellStyle name="40% - Accent5 2 2 2 7 4" xfId="18963"/>
    <cellStyle name="40% - Accent5 2 2 2 8" xfId="9029"/>
    <cellStyle name="40% - Accent5 2 2 2 8 2" xfId="15399"/>
    <cellStyle name="40% - Accent5 2 2 2 8 2 2" xfId="26513"/>
    <cellStyle name="40% - Accent5 2 2 2 8 3" xfId="21098"/>
    <cellStyle name="40% - Accent5 2 2 2 9" xfId="10337"/>
    <cellStyle name="40% - Accent5 2 2 2 9 2" xfId="21964"/>
    <cellStyle name="40% - Accent5 2 2 3" xfId="2176"/>
    <cellStyle name="40% - Accent5 2 2 3 2" xfId="9036"/>
    <cellStyle name="40% - Accent5 2 2 3 2 2" xfId="15406"/>
    <cellStyle name="40% - Accent5 2 2 3 2 2 2" xfId="26520"/>
    <cellStyle name="40% - Accent5 2 2 3 2 3" xfId="21105"/>
    <cellStyle name="40% - Accent5 2 2 3 3" xfId="11271"/>
    <cellStyle name="40% - Accent5 2 2 3 3 2" xfId="22428"/>
    <cellStyle name="40% - Accent5 2 2 3 4" xfId="16851"/>
    <cellStyle name="40% - Accent5 2 2 4" xfId="2395"/>
    <cellStyle name="40% - Accent5 2 2 4 2" xfId="9037"/>
    <cellStyle name="40% - Accent5 2 2 4 2 2" xfId="15407"/>
    <cellStyle name="40% - Accent5 2 2 4 2 2 2" xfId="26521"/>
    <cellStyle name="40% - Accent5 2 2 4 2 3" xfId="21106"/>
    <cellStyle name="40% - Accent5 2 2 4 3" xfId="11323"/>
    <cellStyle name="40% - Accent5 2 2 4 3 2" xfId="22458"/>
    <cellStyle name="40% - Accent5 2 2 4 4" xfId="16883"/>
    <cellStyle name="40% - Accent5 2 2 5" xfId="1997"/>
    <cellStyle name="40% - Accent5 2 2 5 2" xfId="9038"/>
    <cellStyle name="40% - Accent5 2 2 5 2 2" xfId="15408"/>
    <cellStyle name="40% - Accent5 2 2 5 2 2 2" xfId="26522"/>
    <cellStyle name="40% - Accent5 2 2 5 2 3" xfId="21107"/>
    <cellStyle name="40% - Accent5 2 2 5 3" xfId="11157"/>
    <cellStyle name="40% - Accent5 2 2 5 3 2" xfId="22314"/>
    <cellStyle name="40% - Accent5 2 2 5 4" xfId="16735"/>
    <cellStyle name="40% - Accent5 2 2 6" xfId="2645"/>
    <cellStyle name="40% - Accent5 2 2 6 2" xfId="9039"/>
    <cellStyle name="40% - Accent5 2 2 6 2 2" xfId="15409"/>
    <cellStyle name="40% - Accent5 2 2 6 2 2 2" xfId="26523"/>
    <cellStyle name="40% - Accent5 2 2 6 2 3" xfId="21108"/>
    <cellStyle name="40% - Accent5 2 2 6 3" xfId="11448"/>
    <cellStyle name="40% - Accent5 2 2 6 3 2" xfId="22568"/>
    <cellStyle name="40% - Accent5 2 2 6 4" xfId="16997"/>
    <cellStyle name="40% - Accent5 2 2 7" xfId="3838"/>
    <cellStyle name="40% - Accent5 2 2 7 2" xfId="9040"/>
    <cellStyle name="40% - Accent5 2 2 7 2 2" xfId="15410"/>
    <cellStyle name="40% - Accent5 2 2 7 2 2 2" xfId="26524"/>
    <cellStyle name="40% - Accent5 2 2 7 2 3" xfId="21109"/>
    <cellStyle name="40% - Accent5 2 2 7 3" xfId="11899"/>
    <cellStyle name="40% - Accent5 2 2 7 3 2" xfId="23013"/>
    <cellStyle name="40% - Accent5 2 2 7 4" xfId="17542"/>
    <cellStyle name="40% - Accent5 2 2 8" xfId="4370"/>
    <cellStyle name="40% - Accent5 2 2 8 2" xfId="9041"/>
    <cellStyle name="40% - Accent5 2 2 8 2 2" xfId="15411"/>
    <cellStyle name="40% - Accent5 2 2 8 2 2 2" xfId="26525"/>
    <cellStyle name="40% - Accent5 2 2 8 2 3" xfId="21110"/>
    <cellStyle name="40% - Accent5 2 2 8 3" xfId="12111"/>
    <cellStyle name="40% - Accent5 2 2 8 3 2" xfId="23225"/>
    <cellStyle name="40% - Accent5 2 2 8 4" xfId="17834"/>
    <cellStyle name="40% - Accent5 2 2 9" xfId="4573"/>
    <cellStyle name="40% - Accent5 2 2 9 2" xfId="9042"/>
    <cellStyle name="40% - Accent5 2 2 9 2 2" xfId="15412"/>
    <cellStyle name="40% - Accent5 2 2 9 2 2 2" xfId="26526"/>
    <cellStyle name="40% - Accent5 2 2 9 2 3" xfId="21111"/>
    <cellStyle name="40% - Accent5 2 2 9 3" xfId="12139"/>
    <cellStyle name="40% - Accent5 2 2 9 3 2" xfId="23253"/>
    <cellStyle name="40% - Accent5 2 2 9 4" xfId="17862"/>
    <cellStyle name="40% - Accent5 2 3" xfId="336"/>
    <cellStyle name="40% - Accent5 2 3 2" xfId="9043"/>
    <cellStyle name="40% - Accent5 2 3 2 2" xfId="15413"/>
    <cellStyle name="40% - Accent5 2 3 2 2 2" xfId="26527"/>
    <cellStyle name="40% - Accent5 2 3 2 3" xfId="21112"/>
    <cellStyle name="40% - Accent5 2 3 3" xfId="10336"/>
    <cellStyle name="40% - Accent5 2 3 3 2" xfId="21963"/>
    <cellStyle name="40% - Accent5 2 3 4" xfId="16342"/>
    <cellStyle name="40% - Accent5 2 4" xfId="337"/>
    <cellStyle name="40% - Accent5 2 4 2" xfId="9044"/>
    <cellStyle name="40% - Accent5 2 4 2 2" xfId="15414"/>
    <cellStyle name="40% - Accent5 2 4 2 2 2" xfId="26528"/>
    <cellStyle name="40% - Accent5 2 4 2 3" xfId="21113"/>
    <cellStyle name="40% - Accent5 2 4 3" xfId="10338"/>
    <cellStyle name="40% - Accent5 2 4 3 2" xfId="21965"/>
    <cellStyle name="40% - Accent5 2 4 4" xfId="16343"/>
    <cellStyle name="40% - Accent5 2 5" xfId="338"/>
    <cellStyle name="40% - Accent5 2 5 2" xfId="9045"/>
    <cellStyle name="40% - Accent5 2 5 2 2" xfId="15415"/>
    <cellStyle name="40% - Accent5 2 5 2 2 2" xfId="26529"/>
    <cellStyle name="40% - Accent5 2 5 2 3" xfId="21114"/>
    <cellStyle name="40% - Accent5 2 5 3" xfId="10339"/>
    <cellStyle name="40% - Accent5 2 5 3 2" xfId="21966"/>
    <cellStyle name="40% - Accent5 2 5 4" xfId="16344"/>
    <cellStyle name="40% - Accent5 2 6" xfId="1043"/>
    <cellStyle name="40% - Accent5 2 7" xfId="2175"/>
    <cellStyle name="40% - Accent5 2 8" xfId="2396"/>
    <cellStyle name="40% - Accent5 2 9" xfId="1996"/>
    <cellStyle name="40% - Accent5 2_WAST 1112 040512 WG Submission" xfId="339"/>
    <cellStyle name="40% - Accent5 3" xfId="340"/>
    <cellStyle name="40% - Accent5 3 10" xfId="4103"/>
    <cellStyle name="40% - Accent5 3 11" xfId="4902"/>
    <cellStyle name="40% - Accent5 3 12" xfId="6456"/>
    <cellStyle name="40% - Accent5 3 2" xfId="341"/>
    <cellStyle name="40% - Accent5 3 2 10" xfId="4104"/>
    <cellStyle name="40% - Accent5 3 2 10 2" xfId="9047"/>
    <cellStyle name="40% - Accent5 3 2 10 2 2" xfId="15417"/>
    <cellStyle name="40% - Accent5 3 2 10 2 2 2" xfId="26531"/>
    <cellStyle name="40% - Accent5 3 2 10 2 3" xfId="21116"/>
    <cellStyle name="40% - Accent5 3 2 10 3" xfId="12003"/>
    <cellStyle name="40% - Accent5 3 2 10 3 2" xfId="23117"/>
    <cellStyle name="40% - Accent5 3 2 10 4" xfId="17726"/>
    <cellStyle name="40% - Accent5 3 2 11" xfId="4901"/>
    <cellStyle name="40% - Accent5 3 2 11 2" xfId="9048"/>
    <cellStyle name="40% - Accent5 3 2 11 2 2" xfId="15418"/>
    <cellStyle name="40% - Accent5 3 2 11 2 2 2" xfId="26532"/>
    <cellStyle name="40% - Accent5 3 2 11 2 3" xfId="21117"/>
    <cellStyle name="40% - Accent5 3 2 11 3" xfId="12246"/>
    <cellStyle name="40% - Accent5 3 2 11 3 2" xfId="23360"/>
    <cellStyle name="40% - Accent5 3 2 11 4" xfId="17969"/>
    <cellStyle name="40% - Accent5 3 2 12" xfId="6457"/>
    <cellStyle name="40% - Accent5 3 2 12 2" xfId="9049"/>
    <cellStyle name="40% - Accent5 3 2 12 2 2" xfId="15419"/>
    <cellStyle name="40% - Accent5 3 2 12 2 2 2" xfId="26533"/>
    <cellStyle name="40% - Accent5 3 2 12 2 3" xfId="21118"/>
    <cellStyle name="40% - Accent5 3 2 12 3" xfId="13110"/>
    <cellStyle name="40% - Accent5 3 2 12 3 2" xfId="24224"/>
    <cellStyle name="40% - Accent5 3 2 12 4" xfId="18841"/>
    <cellStyle name="40% - Accent5 3 2 13" xfId="9046"/>
    <cellStyle name="40% - Accent5 3 2 13 2" xfId="15416"/>
    <cellStyle name="40% - Accent5 3 2 13 2 2" xfId="26530"/>
    <cellStyle name="40% - Accent5 3 2 13 3" xfId="21115"/>
    <cellStyle name="40% - Accent5 3 2 14" xfId="9967"/>
    <cellStyle name="40% - Accent5 3 2 14 2" xfId="16114"/>
    <cellStyle name="40% - Accent5 3 2 14 2 2" xfId="27228"/>
    <cellStyle name="40% - Accent5 3 2 14 3" xfId="21645"/>
    <cellStyle name="40% - Accent5 3 2 15" xfId="10089"/>
    <cellStyle name="40% - Accent5 3 2 15 2" xfId="21767"/>
    <cellStyle name="40% - Accent5 3 2 16" xfId="16345"/>
    <cellStyle name="40% - Accent5 3 2 2" xfId="1046"/>
    <cellStyle name="40% - Accent5 3 2 2 10" xfId="16523"/>
    <cellStyle name="40% - Accent5 3 2 2 2" xfId="3976"/>
    <cellStyle name="40% - Accent5 3 2 2 2 2" xfId="9051"/>
    <cellStyle name="40% - Accent5 3 2 2 2 2 2" xfId="15421"/>
    <cellStyle name="40% - Accent5 3 2 2 2 2 2 2" xfId="26535"/>
    <cellStyle name="40% - Accent5 3 2 2 2 2 3" xfId="21120"/>
    <cellStyle name="40% - Accent5 3 2 2 2 3" xfId="10752"/>
    <cellStyle name="40% - Accent5 3 2 2 2 3 2" xfId="22141"/>
    <cellStyle name="40% - Accent5 3 2 2 2 4" xfId="17669"/>
    <cellStyle name="40% - Accent5 3 2 2 3" xfId="5171"/>
    <cellStyle name="40% - Accent5 3 2 2 3 2" xfId="9052"/>
    <cellStyle name="40% - Accent5 3 2 2 3 2 2" xfId="15422"/>
    <cellStyle name="40% - Accent5 3 2 2 3 2 2 2" xfId="26536"/>
    <cellStyle name="40% - Accent5 3 2 2 3 2 3" xfId="21121"/>
    <cellStyle name="40% - Accent5 3 2 2 3 3" xfId="12394"/>
    <cellStyle name="40% - Accent5 3 2 2 3 3 2" xfId="23508"/>
    <cellStyle name="40% - Accent5 3 2 2 3 4" xfId="18140"/>
    <cellStyle name="40% - Accent5 3 2 2 4" xfId="5647"/>
    <cellStyle name="40% - Accent5 3 2 2 4 2" xfId="9053"/>
    <cellStyle name="40% - Accent5 3 2 2 4 2 2" xfId="15423"/>
    <cellStyle name="40% - Accent5 3 2 2 4 2 2 2" xfId="26537"/>
    <cellStyle name="40% - Accent5 3 2 2 4 2 3" xfId="21122"/>
    <cellStyle name="40% - Accent5 3 2 2 4 3" xfId="12603"/>
    <cellStyle name="40% - Accent5 3 2 2 4 3 2" xfId="23717"/>
    <cellStyle name="40% - Accent5 3 2 2 4 4" xfId="18372"/>
    <cellStyle name="40% - Accent5 3 2 2 5" xfId="6001"/>
    <cellStyle name="40% - Accent5 3 2 2 5 2" xfId="9054"/>
    <cellStyle name="40% - Accent5 3 2 2 5 2 2" xfId="15424"/>
    <cellStyle name="40% - Accent5 3 2 2 5 2 2 2" xfId="26538"/>
    <cellStyle name="40% - Accent5 3 2 2 5 2 3" xfId="21123"/>
    <cellStyle name="40% - Accent5 3 2 2 5 3" xfId="12801"/>
    <cellStyle name="40% - Accent5 3 2 2 5 3 2" xfId="23915"/>
    <cellStyle name="40% - Accent5 3 2 2 5 4" xfId="18593"/>
    <cellStyle name="40% - Accent5 3 2 2 6" xfId="6287"/>
    <cellStyle name="40% - Accent5 3 2 2 6 2" xfId="9055"/>
    <cellStyle name="40% - Accent5 3 2 2 6 2 2" xfId="15425"/>
    <cellStyle name="40% - Accent5 3 2 2 6 2 2 2" xfId="26539"/>
    <cellStyle name="40% - Accent5 3 2 2 6 2 3" xfId="21124"/>
    <cellStyle name="40% - Accent5 3 2 2 6 3" xfId="12988"/>
    <cellStyle name="40% - Accent5 3 2 2 6 3 2" xfId="24102"/>
    <cellStyle name="40% - Accent5 3 2 2 6 4" xfId="18719"/>
    <cellStyle name="40% - Accent5 3 2 2 7" xfId="6895"/>
    <cellStyle name="40% - Accent5 3 2 2 7 2" xfId="9056"/>
    <cellStyle name="40% - Accent5 3 2 2 7 2 2" xfId="15426"/>
    <cellStyle name="40% - Accent5 3 2 2 7 2 2 2" xfId="26540"/>
    <cellStyle name="40% - Accent5 3 2 2 7 2 3" xfId="21125"/>
    <cellStyle name="40% - Accent5 3 2 2 7 3" xfId="13294"/>
    <cellStyle name="40% - Accent5 3 2 2 7 3 2" xfId="24408"/>
    <cellStyle name="40% - Accent5 3 2 2 7 4" xfId="18964"/>
    <cellStyle name="40% - Accent5 3 2 2 8" xfId="9050"/>
    <cellStyle name="40% - Accent5 3 2 2 8 2" xfId="15420"/>
    <cellStyle name="40% - Accent5 3 2 2 8 2 2" xfId="26534"/>
    <cellStyle name="40% - Accent5 3 2 2 8 3" xfId="21119"/>
    <cellStyle name="40% - Accent5 3 2 2 9" xfId="10341"/>
    <cellStyle name="40% - Accent5 3 2 2 9 2" xfId="21967"/>
    <cellStyle name="40% - Accent5 3 2 3" xfId="2178"/>
    <cellStyle name="40% - Accent5 3 2 3 2" xfId="9057"/>
    <cellStyle name="40% - Accent5 3 2 3 2 2" xfId="15427"/>
    <cellStyle name="40% - Accent5 3 2 3 2 2 2" xfId="26541"/>
    <cellStyle name="40% - Accent5 3 2 3 2 3" xfId="21126"/>
    <cellStyle name="40% - Accent5 3 2 3 3" xfId="11272"/>
    <cellStyle name="40% - Accent5 3 2 3 3 2" xfId="22429"/>
    <cellStyle name="40% - Accent5 3 2 3 4" xfId="16852"/>
    <cellStyle name="40% - Accent5 3 2 4" xfId="2393"/>
    <cellStyle name="40% - Accent5 3 2 4 2" xfId="9058"/>
    <cellStyle name="40% - Accent5 3 2 4 2 2" xfId="15428"/>
    <cellStyle name="40% - Accent5 3 2 4 2 2 2" xfId="26542"/>
    <cellStyle name="40% - Accent5 3 2 4 2 3" xfId="21127"/>
    <cellStyle name="40% - Accent5 3 2 4 3" xfId="11322"/>
    <cellStyle name="40% - Accent5 3 2 4 3 2" xfId="22457"/>
    <cellStyle name="40% - Accent5 3 2 4 4" xfId="16882"/>
    <cellStyle name="40% - Accent5 3 2 5" xfId="2000"/>
    <cellStyle name="40% - Accent5 3 2 5 2" xfId="9059"/>
    <cellStyle name="40% - Accent5 3 2 5 2 2" xfId="15429"/>
    <cellStyle name="40% - Accent5 3 2 5 2 2 2" xfId="26543"/>
    <cellStyle name="40% - Accent5 3 2 5 2 3" xfId="21128"/>
    <cellStyle name="40% - Accent5 3 2 5 3" xfId="11158"/>
    <cellStyle name="40% - Accent5 3 2 5 3 2" xfId="22315"/>
    <cellStyle name="40% - Accent5 3 2 5 4" xfId="16736"/>
    <cellStyle name="40% - Accent5 3 2 6" xfId="2641"/>
    <cellStyle name="40% - Accent5 3 2 6 2" xfId="9060"/>
    <cellStyle name="40% - Accent5 3 2 6 2 2" xfId="15430"/>
    <cellStyle name="40% - Accent5 3 2 6 2 2 2" xfId="26544"/>
    <cellStyle name="40% - Accent5 3 2 6 2 3" xfId="21129"/>
    <cellStyle name="40% - Accent5 3 2 6 3" xfId="11447"/>
    <cellStyle name="40% - Accent5 3 2 6 3 2" xfId="22567"/>
    <cellStyle name="40% - Accent5 3 2 6 4" xfId="16996"/>
    <cellStyle name="40% - Accent5 3 2 7" xfId="3839"/>
    <cellStyle name="40% - Accent5 3 2 7 2" xfId="9061"/>
    <cellStyle name="40% - Accent5 3 2 7 2 2" xfId="15431"/>
    <cellStyle name="40% - Accent5 3 2 7 2 2 2" xfId="26545"/>
    <cellStyle name="40% - Accent5 3 2 7 2 3" xfId="21130"/>
    <cellStyle name="40% - Accent5 3 2 7 3" xfId="11900"/>
    <cellStyle name="40% - Accent5 3 2 7 3 2" xfId="23014"/>
    <cellStyle name="40% - Accent5 3 2 7 4" xfId="17543"/>
    <cellStyle name="40% - Accent5 3 2 8" xfId="4372"/>
    <cellStyle name="40% - Accent5 3 2 8 2" xfId="9062"/>
    <cellStyle name="40% - Accent5 3 2 8 2 2" xfId="15432"/>
    <cellStyle name="40% - Accent5 3 2 8 2 2 2" xfId="26546"/>
    <cellStyle name="40% - Accent5 3 2 8 2 3" xfId="21131"/>
    <cellStyle name="40% - Accent5 3 2 8 3" xfId="12112"/>
    <cellStyle name="40% - Accent5 3 2 8 3 2" xfId="23226"/>
    <cellStyle name="40% - Accent5 3 2 8 4" xfId="17835"/>
    <cellStyle name="40% - Accent5 3 2 9" xfId="4572"/>
    <cellStyle name="40% - Accent5 3 2 9 2" xfId="9063"/>
    <cellStyle name="40% - Accent5 3 2 9 2 2" xfId="15433"/>
    <cellStyle name="40% - Accent5 3 2 9 2 2 2" xfId="26547"/>
    <cellStyle name="40% - Accent5 3 2 9 2 3" xfId="21132"/>
    <cellStyle name="40% - Accent5 3 2 9 3" xfId="12138"/>
    <cellStyle name="40% - Accent5 3 2 9 3 2" xfId="23252"/>
    <cellStyle name="40% - Accent5 3 2 9 4" xfId="17861"/>
    <cellStyle name="40% - Accent5 3 3" xfId="1045"/>
    <cellStyle name="40% - Accent5 3 3 2" xfId="10751"/>
    <cellStyle name="40% - Accent5 3 3 3" xfId="10340"/>
    <cellStyle name="40% - Accent5 3 4" xfId="2177"/>
    <cellStyle name="40% - Accent5 3 5" xfId="2394"/>
    <cellStyle name="40% - Accent5 3 6" xfId="1999"/>
    <cellStyle name="40% - Accent5 3 7" xfId="2642"/>
    <cellStyle name="40% - Accent5 3 8" xfId="4371"/>
    <cellStyle name="40% - Accent5 3 9" xfId="4036"/>
    <cellStyle name="40% - Accent5 3_WAST 1112 040512 WG Submission" xfId="342"/>
    <cellStyle name="40% - Accent5 4" xfId="343"/>
    <cellStyle name="40% - Accent5 4 10" xfId="4032"/>
    <cellStyle name="40% - Accent5 4 10 2" xfId="9064"/>
    <cellStyle name="40% - Accent5 4 10 2 2" xfId="15434"/>
    <cellStyle name="40% - Accent5 4 10 2 2 2" xfId="26548"/>
    <cellStyle name="40% - Accent5 4 10 2 3" xfId="21133"/>
    <cellStyle name="40% - Accent5 4 10 3" xfId="11974"/>
    <cellStyle name="40% - Accent5 4 10 3 2" xfId="23088"/>
    <cellStyle name="40% - Accent5 4 10 4" xfId="17697"/>
    <cellStyle name="40% - Accent5 4 11" xfId="4105"/>
    <cellStyle name="40% - Accent5 4 11 2" xfId="9065"/>
    <cellStyle name="40% - Accent5 4 11 2 2" xfId="15435"/>
    <cellStyle name="40% - Accent5 4 11 2 2 2" xfId="26549"/>
    <cellStyle name="40% - Accent5 4 11 2 3" xfId="21134"/>
    <cellStyle name="40% - Accent5 4 11 3" xfId="12004"/>
    <cellStyle name="40% - Accent5 4 11 3 2" xfId="23118"/>
    <cellStyle name="40% - Accent5 4 11 4" xfId="17727"/>
    <cellStyle name="40% - Accent5 4 12" xfId="4900"/>
    <cellStyle name="40% - Accent5 4 12 2" xfId="9066"/>
    <cellStyle name="40% - Accent5 4 12 2 2" xfId="15436"/>
    <cellStyle name="40% - Accent5 4 12 2 2 2" xfId="26550"/>
    <cellStyle name="40% - Accent5 4 12 2 3" xfId="21135"/>
    <cellStyle name="40% - Accent5 4 12 3" xfId="12245"/>
    <cellStyle name="40% - Accent5 4 12 3 2" xfId="23359"/>
    <cellStyle name="40% - Accent5 4 12 4" xfId="17968"/>
    <cellStyle name="40% - Accent5 4 13" xfId="6458"/>
    <cellStyle name="40% - Accent5 4 13 2" xfId="9067"/>
    <cellStyle name="40% - Accent5 4 13 2 2" xfId="15437"/>
    <cellStyle name="40% - Accent5 4 13 2 2 2" xfId="26551"/>
    <cellStyle name="40% - Accent5 4 13 2 3" xfId="21136"/>
    <cellStyle name="40% - Accent5 4 13 3" xfId="13111"/>
    <cellStyle name="40% - Accent5 4 13 3 2" xfId="24225"/>
    <cellStyle name="40% - Accent5 4 13 4" xfId="18842"/>
    <cellStyle name="40% - Accent5 4 14" xfId="9968"/>
    <cellStyle name="40% - Accent5 4 14 2" xfId="16115"/>
    <cellStyle name="40% - Accent5 4 14 2 2" xfId="27229"/>
    <cellStyle name="40% - Accent5 4 14 3" xfId="21646"/>
    <cellStyle name="40% - Accent5 4 15" xfId="10090"/>
    <cellStyle name="40% - Accent5 4 15 2" xfId="21768"/>
    <cellStyle name="40% - Accent5 4 2" xfId="344"/>
    <cellStyle name="40% - Accent5 4 2 10" xfId="6002"/>
    <cellStyle name="40% - Accent5 4 2 10 2" xfId="9069"/>
    <cellStyle name="40% - Accent5 4 2 10 2 2" xfId="15439"/>
    <cellStyle name="40% - Accent5 4 2 10 2 2 2" xfId="26553"/>
    <cellStyle name="40% - Accent5 4 2 10 2 3" xfId="21138"/>
    <cellStyle name="40% - Accent5 4 2 10 3" xfId="12802"/>
    <cellStyle name="40% - Accent5 4 2 10 3 2" xfId="23916"/>
    <cellStyle name="40% - Accent5 4 2 10 4" xfId="18594"/>
    <cellStyle name="40% - Accent5 4 2 11" xfId="6288"/>
    <cellStyle name="40% - Accent5 4 2 11 2" xfId="9070"/>
    <cellStyle name="40% - Accent5 4 2 11 2 2" xfId="15440"/>
    <cellStyle name="40% - Accent5 4 2 11 2 2 2" xfId="26554"/>
    <cellStyle name="40% - Accent5 4 2 11 2 3" xfId="21139"/>
    <cellStyle name="40% - Accent5 4 2 11 3" xfId="12989"/>
    <cellStyle name="40% - Accent5 4 2 11 3 2" xfId="24103"/>
    <cellStyle name="40% - Accent5 4 2 11 4" xfId="18720"/>
    <cellStyle name="40% - Accent5 4 2 12" xfId="6896"/>
    <cellStyle name="40% - Accent5 4 2 12 2" xfId="9071"/>
    <cellStyle name="40% - Accent5 4 2 12 2 2" xfId="15441"/>
    <cellStyle name="40% - Accent5 4 2 12 2 2 2" xfId="26555"/>
    <cellStyle name="40% - Accent5 4 2 12 2 3" xfId="21140"/>
    <cellStyle name="40% - Accent5 4 2 12 3" xfId="13295"/>
    <cellStyle name="40% - Accent5 4 2 12 3 2" xfId="24409"/>
    <cellStyle name="40% - Accent5 4 2 12 4" xfId="18965"/>
    <cellStyle name="40% - Accent5 4 2 13" xfId="9068"/>
    <cellStyle name="40% - Accent5 4 2 13 2" xfId="15438"/>
    <cellStyle name="40% - Accent5 4 2 13 2 2" xfId="26552"/>
    <cellStyle name="40% - Accent5 4 2 13 3" xfId="21137"/>
    <cellStyle name="40% - Accent5 4 2 14" xfId="10342"/>
    <cellStyle name="40% - Accent5 4 2 15" xfId="16346"/>
    <cellStyle name="40% - Accent5 4 2 2" xfId="1875"/>
    <cellStyle name="40% - Accent5 4 2 2 2" xfId="9072"/>
    <cellStyle name="40% - Accent5 4 2 2 2 2" xfId="11108"/>
    <cellStyle name="40% - Accent5 4 2 2 2 2 2" xfId="22267"/>
    <cellStyle name="40% - Accent5 4 2 2 2 3" xfId="21141"/>
    <cellStyle name="40% - Accent5 4 2 2 3" xfId="10343"/>
    <cellStyle name="40% - Accent5 4 2 2 3 2" xfId="21968"/>
    <cellStyle name="40% - Accent5 4 2 2 4" xfId="16685"/>
    <cellStyle name="40% - Accent5 4 2 3" xfId="2988"/>
    <cellStyle name="40% - Accent5 4 2 3 2" xfId="9073"/>
    <cellStyle name="40% - Accent5 4 2 3 2 2" xfId="15442"/>
    <cellStyle name="40% - Accent5 4 2 3 2 2 2" xfId="26556"/>
    <cellStyle name="40% - Accent5 4 2 3 2 3" xfId="21142"/>
    <cellStyle name="40% - Accent5 4 2 3 3" xfId="11549"/>
    <cellStyle name="40% - Accent5 4 2 3 3 2" xfId="22663"/>
    <cellStyle name="40% - Accent5 4 2 3 4" xfId="17117"/>
    <cellStyle name="40% - Accent5 4 2 4" xfId="3350"/>
    <cellStyle name="40% - Accent5 4 2 4 2" xfId="9074"/>
    <cellStyle name="40% - Accent5 4 2 4 2 2" xfId="15443"/>
    <cellStyle name="40% - Accent5 4 2 4 2 2 2" xfId="26557"/>
    <cellStyle name="40% - Accent5 4 2 4 2 3" xfId="21143"/>
    <cellStyle name="40% - Accent5 4 2 4 3" xfId="11647"/>
    <cellStyle name="40% - Accent5 4 2 4 3 2" xfId="22761"/>
    <cellStyle name="40% - Accent5 4 2 4 4" xfId="17242"/>
    <cellStyle name="40% - Accent5 4 2 5" xfId="3596"/>
    <cellStyle name="40% - Accent5 4 2 5 2" xfId="9075"/>
    <cellStyle name="40% - Accent5 4 2 5 2 2" xfId="15444"/>
    <cellStyle name="40% - Accent5 4 2 5 2 2 2" xfId="26558"/>
    <cellStyle name="40% - Accent5 4 2 5 2 3" xfId="21144"/>
    <cellStyle name="40% - Accent5 4 2 5 3" xfId="11743"/>
    <cellStyle name="40% - Accent5 4 2 5 3 2" xfId="22857"/>
    <cellStyle name="40% - Accent5 4 2 5 4" xfId="17361"/>
    <cellStyle name="40% - Accent5 4 2 6" xfId="3716"/>
    <cellStyle name="40% - Accent5 4 2 6 2" xfId="9076"/>
    <cellStyle name="40% - Accent5 4 2 6 2 2" xfId="15445"/>
    <cellStyle name="40% - Accent5 4 2 6 2 2 2" xfId="26559"/>
    <cellStyle name="40% - Accent5 4 2 6 2 3" xfId="21145"/>
    <cellStyle name="40% - Accent5 4 2 6 3" xfId="11788"/>
    <cellStyle name="40% - Accent5 4 2 6 3 2" xfId="22902"/>
    <cellStyle name="40% - Accent5 4 2 6 4" xfId="17429"/>
    <cellStyle name="40% - Accent5 4 2 7" xfId="3977"/>
    <cellStyle name="40% - Accent5 4 2 7 2" xfId="9077"/>
    <cellStyle name="40% - Accent5 4 2 7 2 2" xfId="15446"/>
    <cellStyle name="40% - Accent5 4 2 7 2 2 2" xfId="26560"/>
    <cellStyle name="40% - Accent5 4 2 7 2 3" xfId="21146"/>
    <cellStyle name="40% - Accent5 4 2 7 3" xfId="11957"/>
    <cellStyle name="40% - Accent5 4 2 7 3 2" xfId="23071"/>
    <cellStyle name="40% - Accent5 4 2 7 4" xfId="17670"/>
    <cellStyle name="40% - Accent5 4 2 8" xfId="5172"/>
    <cellStyle name="40% - Accent5 4 2 8 2" xfId="9078"/>
    <cellStyle name="40% - Accent5 4 2 8 2 2" xfId="15447"/>
    <cellStyle name="40% - Accent5 4 2 8 2 2 2" xfId="26561"/>
    <cellStyle name="40% - Accent5 4 2 8 2 3" xfId="21147"/>
    <cellStyle name="40% - Accent5 4 2 8 3" xfId="12395"/>
    <cellStyle name="40% - Accent5 4 2 8 3 2" xfId="23509"/>
    <cellStyle name="40% - Accent5 4 2 8 4" xfId="18141"/>
    <cellStyle name="40% - Accent5 4 2 9" xfId="5648"/>
    <cellStyle name="40% - Accent5 4 2 9 2" xfId="9079"/>
    <cellStyle name="40% - Accent5 4 2 9 2 2" xfId="15448"/>
    <cellStyle name="40% - Accent5 4 2 9 2 2 2" xfId="26562"/>
    <cellStyle name="40% - Accent5 4 2 9 2 3" xfId="21148"/>
    <cellStyle name="40% - Accent5 4 2 9 3" xfId="12604"/>
    <cellStyle name="40% - Accent5 4 2 9 3 2" xfId="23718"/>
    <cellStyle name="40% - Accent5 4 2 9 4" xfId="18373"/>
    <cellStyle name="40% - Accent5 4 3" xfId="1047"/>
    <cellStyle name="40% - Accent5 4 3 2" xfId="9080"/>
    <cellStyle name="40% - Accent5 4 3 2 2" xfId="15449"/>
    <cellStyle name="40% - Accent5 4 3 2 2 2" xfId="26563"/>
    <cellStyle name="40% - Accent5 4 3 2 3" xfId="21149"/>
    <cellStyle name="40% - Accent5 4 3 3" xfId="10753"/>
    <cellStyle name="40% - Accent5 4 3 3 2" xfId="22142"/>
    <cellStyle name="40% - Accent5 4 3 4" xfId="16524"/>
    <cellStyle name="40% - Accent5 4 4" xfId="2179"/>
    <cellStyle name="40% - Accent5 4 4 2" xfId="9081"/>
    <cellStyle name="40% - Accent5 4 4 2 2" xfId="15450"/>
    <cellStyle name="40% - Accent5 4 4 2 2 2" xfId="26564"/>
    <cellStyle name="40% - Accent5 4 4 2 3" xfId="21150"/>
    <cellStyle name="40% - Accent5 4 4 3" xfId="11273"/>
    <cellStyle name="40% - Accent5 4 4 3 2" xfId="22430"/>
    <cellStyle name="40% - Accent5 4 4 4" xfId="16853"/>
    <cellStyle name="40% - Accent5 4 5" xfId="2392"/>
    <cellStyle name="40% - Accent5 4 5 2" xfId="9082"/>
    <cellStyle name="40% - Accent5 4 5 2 2" xfId="15451"/>
    <cellStyle name="40% - Accent5 4 5 2 2 2" xfId="26565"/>
    <cellStyle name="40% - Accent5 4 5 2 3" xfId="21151"/>
    <cellStyle name="40% - Accent5 4 5 3" xfId="11321"/>
    <cellStyle name="40% - Accent5 4 5 3 2" xfId="22456"/>
    <cellStyle name="40% - Accent5 4 5 4" xfId="16881"/>
    <cellStyle name="40% - Accent5 4 6" xfId="2001"/>
    <cellStyle name="40% - Accent5 4 6 2" xfId="9083"/>
    <cellStyle name="40% - Accent5 4 6 2 2" xfId="15452"/>
    <cellStyle name="40% - Accent5 4 6 2 2 2" xfId="26566"/>
    <cellStyle name="40% - Accent5 4 6 2 3" xfId="21152"/>
    <cellStyle name="40% - Accent5 4 6 3" xfId="11159"/>
    <cellStyle name="40% - Accent5 4 6 3 2" xfId="22316"/>
    <cellStyle name="40% - Accent5 4 6 4" xfId="16737"/>
    <cellStyle name="40% - Accent5 4 7" xfId="2640"/>
    <cellStyle name="40% - Accent5 4 7 2" xfId="9084"/>
    <cellStyle name="40% - Accent5 4 7 2 2" xfId="15453"/>
    <cellStyle name="40% - Accent5 4 7 2 2 2" xfId="26567"/>
    <cellStyle name="40% - Accent5 4 7 2 3" xfId="21153"/>
    <cellStyle name="40% - Accent5 4 7 3" xfId="11446"/>
    <cellStyle name="40% - Accent5 4 7 3 2" xfId="22566"/>
    <cellStyle name="40% - Accent5 4 7 4" xfId="16995"/>
    <cellStyle name="40% - Accent5 4 8" xfId="3840"/>
    <cellStyle name="40% - Accent5 4 8 2" xfId="9085"/>
    <cellStyle name="40% - Accent5 4 8 2 2" xfId="15454"/>
    <cellStyle name="40% - Accent5 4 8 2 2 2" xfId="26568"/>
    <cellStyle name="40% - Accent5 4 8 2 3" xfId="21154"/>
    <cellStyle name="40% - Accent5 4 8 3" xfId="11901"/>
    <cellStyle name="40% - Accent5 4 8 3 2" xfId="23015"/>
    <cellStyle name="40% - Accent5 4 8 4" xfId="17544"/>
    <cellStyle name="40% - Accent5 4 9" xfId="4373"/>
    <cellStyle name="40% - Accent5 4 9 2" xfId="9086"/>
    <cellStyle name="40% - Accent5 4 9 2 2" xfId="15455"/>
    <cellStyle name="40% - Accent5 4 9 2 2 2" xfId="26569"/>
    <cellStyle name="40% - Accent5 4 9 2 3" xfId="21155"/>
    <cellStyle name="40% - Accent5 4 9 3" xfId="12113"/>
    <cellStyle name="40% - Accent5 4 9 3 2" xfId="23227"/>
    <cellStyle name="40% - Accent5 4 9 4" xfId="17836"/>
    <cellStyle name="40% - Accent5 4_WAST 1112 040512 WG Submission" xfId="345"/>
    <cellStyle name="40% - Accent5 5" xfId="346"/>
    <cellStyle name="40% - Accent5 5 10" xfId="5054"/>
    <cellStyle name="40% - Accent5 5 10 2" xfId="9087"/>
    <cellStyle name="40% - Accent5 5 10 2 2" xfId="15456"/>
    <cellStyle name="40% - Accent5 5 10 2 2 2" xfId="26570"/>
    <cellStyle name="40% - Accent5 5 10 2 3" xfId="21156"/>
    <cellStyle name="40% - Accent5 5 10 3" xfId="12288"/>
    <cellStyle name="40% - Accent5 5 10 3 2" xfId="23402"/>
    <cellStyle name="40% - Accent5 5 10 4" xfId="18034"/>
    <cellStyle name="40% - Accent5 5 11" xfId="4106"/>
    <cellStyle name="40% - Accent5 5 11 2" xfId="9088"/>
    <cellStyle name="40% - Accent5 5 11 2 2" xfId="15457"/>
    <cellStyle name="40% - Accent5 5 11 2 2 2" xfId="26571"/>
    <cellStyle name="40% - Accent5 5 11 2 3" xfId="21157"/>
    <cellStyle name="40% - Accent5 5 11 3" xfId="12005"/>
    <cellStyle name="40% - Accent5 5 11 3 2" xfId="23119"/>
    <cellStyle name="40% - Accent5 5 11 4" xfId="17728"/>
    <cellStyle name="40% - Accent5 5 12" xfId="4899"/>
    <cellStyle name="40% - Accent5 5 12 2" xfId="9089"/>
    <cellStyle name="40% - Accent5 5 12 2 2" xfId="15458"/>
    <cellStyle name="40% - Accent5 5 12 2 2 2" xfId="26572"/>
    <cellStyle name="40% - Accent5 5 12 2 3" xfId="21158"/>
    <cellStyle name="40% - Accent5 5 12 3" xfId="12244"/>
    <cellStyle name="40% - Accent5 5 12 3 2" xfId="23358"/>
    <cellStyle name="40% - Accent5 5 12 4" xfId="17967"/>
    <cellStyle name="40% - Accent5 5 13" xfId="6459"/>
    <cellStyle name="40% - Accent5 5 13 2" xfId="9090"/>
    <cellStyle name="40% - Accent5 5 13 2 2" xfId="15459"/>
    <cellStyle name="40% - Accent5 5 13 2 2 2" xfId="26573"/>
    <cellStyle name="40% - Accent5 5 13 2 3" xfId="21159"/>
    <cellStyle name="40% - Accent5 5 13 3" xfId="13112"/>
    <cellStyle name="40% - Accent5 5 13 3 2" xfId="24226"/>
    <cellStyle name="40% - Accent5 5 13 4" xfId="18843"/>
    <cellStyle name="40% - Accent5 5 14" xfId="9969"/>
    <cellStyle name="40% - Accent5 5 14 2" xfId="16116"/>
    <cellStyle name="40% - Accent5 5 14 2 2" xfId="27230"/>
    <cellStyle name="40% - Accent5 5 14 3" xfId="21647"/>
    <cellStyle name="40% - Accent5 5 15" xfId="10091"/>
    <cellStyle name="40% - Accent5 5 15 2" xfId="21769"/>
    <cellStyle name="40% - Accent5 5 2" xfId="347"/>
    <cellStyle name="40% - Accent5 5 2 10" xfId="6003"/>
    <cellStyle name="40% - Accent5 5 2 10 2" xfId="9092"/>
    <cellStyle name="40% - Accent5 5 2 10 2 2" xfId="15461"/>
    <cellStyle name="40% - Accent5 5 2 10 2 2 2" xfId="26575"/>
    <cellStyle name="40% - Accent5 5 2 10 2 3" xfId="21161"/>
    <cellStyle name="40% - Accent5 5 2 10 3" xfId="12803"/>
    <cellStyle name="40% - Accent5 5 2 10 3 2" xfId="23917"/>
    <cellStyle name="40% - Accent5 5 2 10 4" xfId="18595"/>
    <cellStyle name="40% - Accent5 5 2 11" xfId="6289"/>
    <cellStyle name="40% - Accent5 5 2 11 2" xfId="9093"/>
    <cellStyle name="40% - Accent5 5 2 11 2 2" xfId="15462"/>
    <cellStyle name="40% - Accent5 5 2 11 2 2 2" xfId="26576"/>
    <cellStyle name="40% - Accent5 5 2 11 2 3" xfId="21162"/>
    <cellStyle name="40% - Accent5 5 2 11 3" xfId="12990"/>
    <cellStyle name="40% - Accent5 5 2 11 3 2" xfId="24104"/>
    <cellStyle name="40% - Accent5 5 2 11 4" xfId="18721"/>
    <cellStyle name="40% - Accent5 5 2 12" xfId="6897"/>
    <cellStyle name="40% - Accent5 5 2 12 2" xfId="9094"/>
    <cellStyle name="40% - Accent5 5 2 12 2 2" xfId="15463"/>
    <cellStyle name="40% - Accent5 5 2 12 2 2 2" xfId="26577"/>
    <cellStyle name="40% - Accent5 5 2 12 2 3" xfId="21163"/>
    <cellStyle name="40% - Accent5 5 2 12 3" xfId="13296"/>
    <cellStyle name="40% - Accent5 5 2 12 3 2" xfId="24410"/>
    <cellStyle name="40% - Accent5 5 2 12 4" xfId="18966"/>
    <cellStyle name="40% - Accent5 5 2 13" xfId="9091"/>
    <cellStyle name="40% - Accent5 5 2 13 2" xfId="15460"/>
    <cellStyle name="40% - Accent5 5 2 13 2 2" xfId="26574"/>
    <cellStyle name="40% - Accent5 5 2 13 3" xfId="21160"/>
    <cellStyle name="40% - Accent5 5 2 14" xfId="10344"/>
    <cellStyle name="40% - Accent5 5 2 15" xfId="16347"/>
    <cellStyle name="40% - Accent5 5 2 2" xfId="1876"/>
    <cellStyle name="40% - Accent5 5 2 2 2" xfId="9095"/>
    <cellStyle name="40% - Accent5 5 2 2 2 2" xfId="11109"/>
    <cellStyle name="40% - Accent5 5 2 2 2 2 2" xfId="22268"/>
    <cellStyle name="40% - Accent5 5 2 2 2 3" xfId="21164"/>
    <cellStyle name="40% - Accent5 5 2 2 3" xfId="10345"/>
    <cellStyle name="40% - Accent5 5 2 2 3 2" xfId="21969"/>
    <cellStyle name="40% - Accent5 5 2 2 4" xfId="16686"/>
    <cellStyle name="40% - Accent5 5 2 3" xfId="2989"/>
    <cellStyle name="40% - Accent5 5 2 3 2" xfId="9096"/>
    <cellStyle name="40% - Accent5 5 2 3 2 2" xfId="15464"/>
    <cellStyle name="40% - Accent5 5 2 3 2 2 2" xfId="26578"/>
    <cellStyle name="40% - Accent5 5 2 3 2 3" xfId="21165"/>
    <cellStyle name="40% - Accent5 5 2 3 3" xfId="11550"/>
    <cellStyle name="40% - Accent5 5 2 3 3 2" xfId="22664"/>
    <cellStyle name="40% - Accent5 5 2 3 4" xfId="17118"/>
    <cellStyle name="40% - Accent5 5 2 4" xfId="3351"/>
    <cellStyle name="40% - Accent5 5 2 4 2" xfId="9097"/>
    <cellStyle name="40% - Accent5 5 2 4 2 2" xfId="15465"/>
    <cellStyle name="40% - Accent5 5 2 4 2 2 2" xfId="26579"/>
    <cellStyle name="40% - Accent5 5 2 4 2 3" xfId="21166"/>
    <cellStyle name="40% - Accent5 5 2 4 3" xfId="11648"/>
    <cellStyle name="40% - Accent5 5 2 4 3 2" xfId="22762"/>
    <cellStyle name="40% - Accent5 5 2 4 4" xfId="17243"/>
    <cellStyle name="40% - Accent5 5 2 5" xfId="3597"/>
    <cellStyle name="40% - Accent5 5 2 5 2" xfId="9098"/>
    <cellStyle name="40% - Accent5 5 2 5 2 2" xfId="15466"/>
    <cellStyle name="40% - Accent5 5 2 5 2 2 2" xfId="26580"/>
    <cellStyle name="40% - Accent5 5 2 5 2 3" xfId="21167"/>
    <cellStyle name="40% - Accent5 5 2 5 3" xfId="11744"/>
    <cellStyle name="40% - Accent5 5 2 5 3 2" xfId="22858"/>
    <cellStyle name="40% - Accent5 5 2 5 4" xfId="17362"/>
    <cellStyle name="40% - Accent5 5 2 6" xfId="3717"/>
    <cellStyle name="40% - Accent5 5 2 6 2" xfId="9099"/>
    <cellStyle name="40% - Accent5 5 2 6 2 2" xfId="15467"/>
    <cellStyle name="40% - Accent5 5 2 6 2 2 2" xfId="26581"/>
    <cellStyle name="40% - Accent5 5 2 6 2 3" xfId="21168"/>
    <cellStyle name="40% - Accent5 5 2 6 3" xfId="11789"/>
    <cellStyle name="40% - Accent5 5 2 6 3 2" xfId="22903"/>
    <cellStyle name="40% - Accent5 5 2 6 4" xfId="17430"/>
    <cellStyle name="40% - Accent5 5 2 7" xfId="3978"/>
    <cellStyle name="40% - Accent5 5 2 7 2" xfId="9100"/>
    <cellStyle name="40% - Accent5 5 2 7 2 2" xfId="15468"/>
    <cellStyle name="40% - Accent5 5 2 7 2 2 2" xfId="26582"/>
    <cellStyle name="40% - Accent5 5 2 7 2 3" xfId="21169"/>
    <cellStyle name="40% - Accent5 5 2 7 3" xfId="11958"/>
    <cellStyle name="40% - Accent5 5 2 7 3 2" xfId="23072"/>
    <cellStyle name="40% - Accent5 5 2 7 4" xfId="17671"/>
    <cellStyle name="40% - Accent5 5 2 8" xfId="5173"/>
    <cellStyle name="40% - Accent5 5 2 8 2" xfId="9101"/>
    <cellStyle name="40% - Accent5 5 2 8 2 2" xfId="15469"/>
    <cellStyle name="40% - Accent5 5 2 8 2 2 2" xfId="26583"/>
    <cellStyle name="40% - Accent5 5 2 8 2 3" xfId="21170"/>
    <cellStyle name="40% - Accent5 5 2 8 3" xfId="12396"/>
    <cellStyle name="40% - Accent5 5 2 8 3 2" xfId="23510"/>
    <cellStyle name="40% - Accent5 5 2 8 4" xfId="18142"/>
    <cellStyle name="40% - Accent5 5 2 9" xfId="5649"/>
    <cellStyle name="40% - Accent5 5 2 9 2" xfId="9102"/>
    <cellStyle name="40% - Accent5 5 2 9 2 2" xfId="15470"/>
    <cellStyle name="40% - Accent5 5 2 9 2 2 2" xfId="26584"/>
    <cellStyle name="40% - Accent5 5 2 9 2 3" xfId="21171"/>
    <cellStyle name="40% - Accent5 5 2 9 3" xfId="12605"/>
    <cellStyle name="40% - Accent5 5 2 9 3 2" xfId="23719"/>
    <cellStyle name="40% - Accent5 5 2 9 4" xfId="18374"/>
    <cellStyle name="40% - Accent5 5 3" xfId="1048"/>
    <cellStyle name="40% - Accent5 5 3 2" xfId="9103"/>
    <cellStyle name="40% - Accent5 5 3 2 2" xfId="15471"/>
    <cellStyle name="40% - Accent5 5 3 2 2 2" xfId="26585"/>
    <cellStyle name="40% - Accent5 5 3 2 3" xfId="21172"/>
    <cellStyle name="40% - Accent5 5 3 3" xfId="10754"/>
    <cellStyle name="40% - Accent5 5 3 3 2" xfId="22143"/>
    <cellStyle name="40% - Accent5 5 3 4" xfId="16525"/>
    <cellStyle name="40% - Accent5 5 4" xfId="2180"/>
    <cellStyle name="40% - Accent5 5 4 2" xfId="9104"/>
    <cellStyle name="40% - Accent5 5 4 2 2" xfId="15472"/>
    <cellStyle name="40% - Accent5 5 4 2 2 2" xfId="26586"/>
    <cellStyle name="40% - Accent5 5 4 2 3" xfId="21173"/>
    <cellStyle name="40% - Accent5 5 4 3" xfId="11274"/>
    <cellStyle name="40% - Accent5 5 4 3 2" xfId="22431"/>
    <cellStyle name="40% - Accent5 5 4 4" xfId="16854"/>
    <cellStyle name="40% - Accent5 5 5" xfId="2391"/>
    <cellStyle name="40% - Accent5 5 5 2" xfId="9105"/>
    <cellStyle name="40% - Accent5 5 5 2 2" xfId="15473"/>
    <cellStyle name="40% - Accent5 5 5 2 2 2" xfId="26587"/>
    <cellStyle name="40% - Accent5 5 5 2 3" xfId="21174"/>
    <cellStyle name="40% - Accent5 5 5 3" xfId="11320"/>
    <cellStyle name="40% - Accent5 5 5 3 2" xfId="22455"/>
    <cellStyle name="40% - Accent5 5 5 4" xfId="16880"/>
    <cellStyle name="40% - Accent5 5 6" xfId="2002"/>
    <cellStyle name="40% - Accent5 5 6 2" xfId="9106"/>
    <cellStyle name="40% - Accent5 5 6 2 2" xfId="15474"/>
    <cellStyle name="40% - Accent5 5 6 2 2 2" xfId="26588"/>
    <cellStyle name="40% - Accent5 5 6 2 3" xfId="21175"/>
    <cellStyle name="40% - Accent5 5 6 3" xfId="11160"/>
    <cellStyle name="40% - Accent5 5 6 3 2" xfId="22317"/>
    <cellStyle name="40% - Accent5 5 6 4" xfId="16738"/>
    <cellStyle name="40% - Accent5 5 7" xfId="2639"/>
    <cellStyle name="40% - Accent5 5 7 2" xfId="9107"/>
    <cellStyle name="40% - Accent5 5 7 2 2" xfId="15475"/>
    <cellStyle name="40% - Accent5 5 7 2 2 2" xfId="26589"/>
    <cellStyle name="40% - Accent5 5 7 2 3" xfId="21176"/>
    <cellStyle name="40% - Accent5 5 7 3" xfId="11445"/>
    <cellStyle name="40% - Accent5 5 7 3 2" xfId="22565"/>
    <cellStyle name="40% - Accent5 5 7 4" xfId="16994"/>
    <cellStyle name="40% - Accent5 5 8" xfId="3841"/>
    <cellStyle name="40% - Accent5 5 8 2" xfId="9108"/>
    <cellStyle name="40% - Accent5 5 8 2 2" xfId="15476"/>
    <cellStyle name="40% - Accent5 5 8 2 2 2" xfId="26590"/>
    <cellStyle name="40% - Accent5 5 8 2 3" xfId="21177"/>
    <cellStyle name="40% - Accent5 5 8 3" xfId="11902"/>
    <cellStyle name="40% - Accent5 5 8 3 2" xfId="23016"/>
    <cellStyle name="40% - Accent5 5 8 4" xfId="17545"/>
    <cellStyle name="40% - Accent5 5 9" xfId="4374"/>
    <cellStyle name="40% - Accent5 5 9 2" xfId="9109"/>
    <cellStyle name="40% - Accent5 5 9 2 2" xfId="15477"/>
    <cellStyle name="40% - Accent5 5 9 2 2 2" xfId="26591"/>
    <cellStyle name="40% - Accent5 5 9 2 3" xfId="21178"/>
    <cellStyle name="40% - Accent5 5 9 3" xfId="12114"/>
    <cellStyle name="40% - Accent5 5 9 3 2" xfId="23228"/>
    <cellStyle name="40% - Accent5 5 9 4" xfId="17837"/>
    <cellStyle name="40% - Accent5 5_WAST 1112 040512 WG Submission" xfId="348"/>
    <cellStyle name="40% - Accent5 6" xfId="349"/>
    <cellStyle name="40% - Accent5 6 10" xfId="5053"/>
    <cellStyle name="40% - Accent5 6 10 2" xfId="9110"/>
    <cellStyle name="40% - Accent5 6 10 2 2" xfId="15478"/>
    <cellStyle name="40% - Accent5 6 10 2 2 2" xfId="26592"/>
    <cellStyle name="40% - Accent5 6 10 2 3" xfId="21179"/>
    <cellStyle name="40% - Accent5 6 10 3" xfId="12287"/>
    <cellStyle name="40% - Accent5 6 10 3 2" xfId="23401"/>
    <cellStyle name="40% - Accent5 6 10 4" xfId="18033"/>
    <cellStyle name="40% - Accent5 6 11" xfId="4107"/>
    <cellStyle name="40% - Accent5 6 11 2" xfId="9111"/>
    <cellStyle name="40% - Accent5 6 11 2 2" xfId="15479"/>
    <cellStyle name="40% - Accent5 6 11 2 2 2" xfId="26593"/>
    <cellStyle name="40% - Accent5 6 11 2 3" xfId="21180"/>
    <cellStyle name="40% - Accent5 6 11 3" xfId="12006"/>
    <cellStyle name="40% - Accent5 6 11 3 2" xfId="23120"/>
    <cellStyle name="40% - Accent5 6 11 4" xfId="17729"/>
    <cellStyle name="40% - Accent5 6 12" xfId="4898"/>
    <cellStyle name="40% - Accent5 6 12 2" xfId="9112"/>
    <cellStyle name="40% - Accent5 6 12 2 2" xfId="15480"/>
    <cellStyle name="40% - Accent5 6 12 2 2 2" xfId="26594"/>
    <cellStyle name="40% - Accent5 6 12 2 3" xfId="21181"/>
    <cellStyle name="40% - Accent5 6 12 3" xfId="12243"/>
    <cellStyle name="40% - Accent5 6 12 3 2" xfId="23357"/>
    <cellStyle name="40% - Accent5 6 12 4" xfId="17966"/>
    <cellStyle name="40% - Accent5 6 13" xfId="6460"/>
    <cellStyle name="40% - Accent5 6 13 2" xfId="9113"/>
    <cellStyle name="40% - Accent5 6 13 2 2" xfId="15481"/>
    <cellStyle name="40% - Accent5 6 13 2 2 2" xfId="26595"/>
    <cellStyle name="40% - Accent5 6 13 2 3" xfId="21182"/>
    <cellStyle name="40% - Accent5 6 13 3" xfId="13113"/>
    <cellStyle name="40% - Accent5 6 13 3 2" xfId="24227"/>
    <cellStyle name="40% - Accent5 6 13 4" xfId="18844"/>
    <cellStyle name="40% - Accent5 6 14" xfId="9970"/>
    <cellStyle name="40% - Accent5 6 14 2" xfId="16117"/>
    <cellStyle name="40% - Accent5 6 14 2 2" xfId="27231"/>
    <cellStyle name="40% - Accent5 6 14 3" xfId="21648"/>
    <cellStyle name="40% - Accent5 6 15" xfId="10092"/>
    <cellStyle name="40% - Accent5 6 15 2" xfId="21770"/>
    <cellStyle name="40% - Accent5 6 2" xfId="350"/>
    <cellStyle name="40% - Accent5 6 2 10" xfId="6004"/>
    <cellStyle name="40% - Accent5 6 2 10 2" xfId="9115"/>
    <cellStyle name="40% - Accent5 6 2 10 2 2" xfId="15483"/>
    <cellStyle name="40% - Accent5 6 2 10 2 2 2" xfId="26597"/>
    <cellStyle name="40% - Accent5 6 2 10 2 3" xfId="21184"/>
    <cellStyle name="40% - Accent5 6 2 10 3" xfId="12804"/>
    <cellStyle name="40% - Accent5 6 2 10 3 2" xfId="23918"/>
    <cellStyle name="40% - Accent5 6 2 10 4" xfId="18596"/>
    <cellStyle name="40% - Accent5 6 2 11" xfId="6290"/>
    <cellStyle name="40% - Accent5 6 2 11 2" xfId="9116"/>
    <cellStyle name="40% - Accent5 6 2 11 2 2" xfId="15484"/>
    <cellStyle name="40% - Accent5 6 2 11 2 2 2" xfId="26598"/>
    <cellStyle name="40% - Accent5 6 2 11 2 3" xfId="21185"/>
    <cellStyle name="40% - Accent5 6 2 11 3" xfId="12991"/>
    <cellStyle name="40% - Accent5 6 2 11 3 2" xfId="24105"/>
    <cellStyle name="40% - Accent5 6 2 11 4" xfId="18722"/>
    <cellStyle name="40% - Accent5 6 2 12" xfId="6898"/>
    <cellStyle name="40% - Accent5 6 2 12 2" xfId="9117"/>
    <cellStyle name="40% - Accent5 6 2 12 2 2" xfId="15485"/>
    <cellStyle name="40% - Accent5 6 2 12 2 2 2" xfId="26599"/>
    <cellStyle name="40% - Accent5 6 2 12 2 3" xfId="21186"/>
    <cellStyle name="40% - Accent5 6 2 12 3" xfId="13297"/>
    <cellStyle name="40% - Accent5 6 2 12 3 2" xfId="24411"/>
    <cellStyle name="40% - Accent5 6 2 12 4" xfId="18967"/>
    <cellStyle name="40% - Accent5 6 2 13" xfId="9114"/>
    <cellStyle name="40% - Accent5 6 2 13 2" xfId="15482"/>
    <cellStyle name="40% - Accent5 6 2 13 2 2" xfId="26596"/>
    <cellStyle name="40% - Accent5 6 2 13 3" xfId="21183"/>
    <cellStyle name="40% - Accent5 6 2 14" xfId="10346"/>
    <cellStyle name="40% - Accent5 6 2 15" xfId="16348"/>
    <cellStyle name="40% - Accent5 6 2 2" xfId="1877"/>
    <cellStyle name="40% - Accent5 6 2 2 2" xfId="9118"/>
    <cellStyle name="40% - Accent5 6 2 2 2 2" xfId="11110"/>
    <cellStyle name="40% - Accent5 6 2 2 2 2 2" xfId="22269"/>
    <cellStyle name="40% - Accent5 6 2 2 2 3" xfId="21187"/>
    <cellStyle name="40% - Accent5 6 2 2 3" xfId="10347"/>
    <cellStyle name="40% - Accent5 6 2 2 3 2" xfId="21970"/>
    <cellStyle name="40% - Accent5 6 2 2 4" xfId="16687"/>
    <cellStyle name="40% - Accent5 6 2 3" xfId="2990"/>
    <cellStyle name="40% - Accent5 6 2 3 2" xfId="9119"/>
    <cellStyle name="40% - Accent5 6 2 3 2 2" xfId="15486"/>
    <cellStyle name="40% - Accent5 6 2 3 2 2 2" xfId="26600"/>
    <cellStyle name="40% - Accent5 6 2 3 2 3" xfId="21188"/>
    <cellStyle name="40% - Accent5 6 2 3 3" xfId="11551"/>
    <cellStyle name="40% - Accent5 6 2 3 3 2" xfId="22665"/>
    <cellStyle name="40% - Accent5 6 2 3 4" xfId="17119"/>
    <cellStyle name="40% - Accent5 6 2 4" xfId="3352"/>
    <cellStyle name="40% - Accent5 6 2 4 2" xfId="9120"/>
    <cellStyle name="40% - Accent5 6 2 4 2 2" xfId="15487"/>
    <cellStyle name="40% - Accent5 6 2 4 2 2 2" xfId="26601"/>
    <cellStyle name="40% - Accent5 6 2 4 2 3" xfId="21189"/>
    <cellStyle name="40% - Accent5 6 2 4 3" xfId="11649"/>
    <cellStyle name="40% - Accent5 6 2 4 3 2" xfId="22763"/>
    <cellStyle name="40% - Accent5 6 2 4 4" xfId="17244"/>
    <cellStyle name="40% - Accent5 6 2 5" xfId="3598"/>
    <cellStyle name="40% - Accent5 6 2 5 2" xfId="9121"/>
    <cellStyle name="40% - Accent5 6 2 5 2 2" xfId="15488"/>
    <cellStyle name="40% - Accent5 6 2 5 2 2 2" xfId="26602"/>
    <cellStyle name="40% - Accent5 6 2 5 2 3" xfId="21190"/>
    <cellStyle name="40% - Accent5 6 2 5 3" xfId="11745"/>
    <cellStyle name="40% - Accent5 6 2 5 3 2" xfId="22859"/>
    <cellStyle name="40% - Accent5 6 2 5 4" xfId="17363"/>
    <cellStyle name="40% - Accent5 6 2 6" xfId="3718"/>
    <cellStyle name="40% - Accent5 6 2 6 2" xfId="9122"/>
    <cellStyle name="40% - Accent5 6 2 6 2 2" xfId="15489"/>
    <cellStyle name="40% - Accent5 6 2 6 2 2 2" xfId="26603"/>
    <cellStyle name="40% - Accent5 6 2 6 2 3" xfId="21191"/>
    <cellStyle name="40% - Accent5 6 2 6 3" xfId="11790"/>
    <cellStyle name="40% - Accent5 6 2 6 3 2" xfId="22904"/>
    <cellStyle name="40% - Accent5 6 2 6 4" xfId="17431"/>
    <cellStyle name="40% - Accent5 6 2 7" xfId="3979"/>
    <cellStyle name="40% - Accent5 6 2 7 2" xfId="9123"/>
    <cellStyle name="40% - Accent5 6 2 7 2 2" xfId="15490"/>
    <cellStyle name="40% - Accent5 6 2 7 2 2 2" xfId="26604"/>
    <cellStyle name="40% - Accent5 6 2 7 2 3" xfId="21192"/>
    <cellStyle name="40% - Accent5 6 2 7 3" xfId="11959"/>
    <cellStyle name="40% - Accent5 6 2 7 3 2" xfId="23073"/>
    <cellStyle name="40% - Accent5 6 2 7 4" xfId="17672"/>
    <cellStyle name="40% - Accent5 6 2 8" xfId="5174"/>
    <cellStyle name="40% - Accent5 6 2 8 2" xfId="9124"/>
    <cellStyle name="40% - Accent5 6 2 8 2 2" xfId="15491"/>
    <cellStyle name="40% - Accent5 6 2 8 2 2 2" xfId="26605"/>
    <cellStyle name="40% - Accent5 6 2 8 2 3" xfId="21193"/>
    <cellStyle name="40% - Accent5 6 2 8 3" xfId="12397"/>
    <cellStyle name="40% - Accent5 6 2 8 3 2" xfId="23511"/>
    <cellStyle name="40% - Accent5 6 2 8 4" xfId="18143"/>
    <cellStyle name="40% - Accent5 6 2 9" xfId="5650"/>
    <cellStyle name="40% - Accent5 6 2 9 2" xfId="9125"/>
    <cellStyle name="40% - Accent5 6 2 9 2 2" xfId="15492"/>
    <cellStyle name="40% - Accent5 6 2 9 2 2 2" xfId="26606"/>
    <cellStyle name="40% - Accent5 6 2 9 2 3" xfId="21194"/>
    <cellStyle name="40% - Accent5 6 2 9 3" xfId="12606"/>
    <cellStyle name="40% - Accent5 6 2 9 3 2" xfId="23720"/>
    <cellStyle name="40% - Accent5 6 2 9 4" xfId="18375"/>
    <cellStyle name="40% - Accent5 6 3" xfId="1049"/>
    <cellStyle name="40% - Accent5 6 3 2" xfId="9126"/>
    <cellStyle name="40% - Accent5 6 3 2 2" xfId="15493"/>
    <cellStyle name="40% - Accent5 6 3 2 2 2" xfId="26607"/>
    <cellStyle name="40% - Accent5 6 3 2 3" xfId="21195"/>
    <cellStyle name="40% - Accent5 6 3 3" xfId="10755"/>
    <cellStyle name="40% - Accent5 6 3 3 2" xfId="22144"/>
    <cellStyle name="40% - Accent5 6 3 4" xfId="16526"/>
    <cellStyle name="40% - Accent5 6 4" xfId="2181"/>
    <cellStyle name="40% - Accent5 6 4 2" xfId="9127"/>
    <cellStyle name="40% - Accent5 6 4 2 2" xfId="15494"/>
    <cellStyle name="40% - Accent5 6 4 2 2 2" xfId="26608"/>
    <cellStyle name="40% - Accent5 6 4 2 3" xfId="21196"/>
    <cellStyle name="40% - Accent5 6 4 3" xfId="11275"/>
    <cellStyle name="40% - Accent5 6 4 3 2" xfId="22432"/>
    <cellStyle name="40% - Accent5 6 4 4" xfId="16855"/>
    <cellStyle name="40% - Accent5 6 5" xfId="2390"/>
    <cellStyle name="40% - Accent5 6 5 2" xfId="9128"/>
    <cellStyle name="40% - Accent5 6 5 2 2" xfId="15495"/>
    <cellStyle name="40% - Accent5 6 5 2 2 2" xfId="26609"/>
    <cellStyle name="40% - Accent5 6 5 2 3" xfId="21197"/>
    <cellStyle name="40% - Accent5 6 5 3" xfId="11319"/>
    <cellStyle name="40% - Accent5 6 5 3 2" xfId="22454"/>
    <cellStyle name="40% - Accent5 6 5 4" xfId="16879"/>
    <cellStyle name="40% - Accent5 6 6" xfId="2003"/>
    <cellStyle name="40% - Accent5 6 6 2" xfId="9129"/>
    <cellStyle name="40% - Accent5 6 6 2 2" xfId="15496"/>
    <cellStyle name="40% - Accent5 6 6 2 2 2" xfId="26610"/>
    <cellStyle name="40% - Accent5 6 6 2 3" xfId="21198"/>
    <cellStyle name="40% - Accent5 6 6 3" xfId="11161"/>
    <cellStyle name="40% - Accent5 6 6 3 2" xfId="22318"/>
    <cellStyle name="40% - Accent5 6 6 4" xfId="16739"/>
    <cellStyle name="40% - Accent5 6 7" xfId="2638"/>
    <cellStyle name="40% - Accent5 6 7 2" xfId="9130"/>
    <cellStyle name="40% - Accent5 6 7 2 2" xfId="15497"/>
    <cellStyle name="40% - Accent5 6 7 2 2 2" xfId="26611"/>
    <cellStyle name="40% - Accent5 6 7 2 3" xfId="21199"/>
    <cellStyle name="40% - Accent5 6 7 3" xfId="11444"/>
    <cellStyle name="40% - Accent5 6 7 3 2" xfId="22564"/>
    <cellStyle name="40% - Accent5 6 7 4" xfId="16993"/>
    <cellStyle name="40% - Accent5 6 8" xfId="3842"/>
    <cellStyle name="40% - Accent5 6 8 2" xfId="9131"/>
    <cellStyle name="40% - Accent5 6 8 2 2" xfId="15498"/>
    <cellStyle name="40% - Accent5 6 8 2 2 2" xfId="26612"/>
    <cellStyle name="40% - Accent5 6 8 2 3" xfId="21200"/>
    <cellStyle name="40% - Accent5 6 8 3" xfId="11903"/>
    <cellStyle name="40% - Accent5 6 8 3 2" xfId="23017"/>
    <cellStyle name="40% - Accent5 6 8 4" xfId="17546"/>
    <cellStyle name="40% - Accent5 6 9" xfId="4375"/>
    <cellStyle name="40% - Accent5 6 9 2" xfId="9132"/>
    <cellStyle name="40% - Accent5 6 9 2 2" xfId="15499"/>
    <cellStyle name="40% - Accent5 6 9 2 2 2" xfId="26613"/>
    <cellStyle name="40% - Accent5 6 9 2 3" xfId="21201"/>
    <cellStyle name="40% - Accent5 6 9 3" xfId="12115"/>
    <cellStyle name="40% - Accent5 6 9 3 2" xfId="23229"/>
    <cellStyle name="40% - Accent5 6 9 4" xfId="17838"/>
    <cellStyle name="40% - Accent5 6_WAST 1112 040512 WG Submission" xfId="351"/>
    <cellStyle name="40% - Accent5 7" xfId="352"/>
    <cellStyle name="40% - Accent5 7 10" xfId="4571"/>
    <cellStyle name="40% - Accent5 7 10 2" xfId="9134"/>
    <cellStyle name="40% - Accent5 7 10 2 2" xfId="15501"/>
    <cellStyle name="40% - Accent5 7 10 2 2 2" xfId="26615"/>
    <cellStyle name="40% - Accent5 7 10 2 3" xfId="21203"/>
    <cellStyle name="40% - Accent5 7 10 3" xfId="12137"/>
    <cellStyle name="40% - Accent5 7 10 3 2" xfId="23251"/>
    <cellStyle name="40% - Accent5 7 10 4" xfId="17860"/>
    <cellStyle name="40% - Accent5 7 11" xfId="5532"/>
    <cellStyle name="40% - Accent5 7 11 2" xfId="9135"/>
    <cellStyle name="40% - Accent5 7 11 2 2" xfId="15502"/>
    <cellStyle name="40% - Accent5 7 11 2 2 2" xfId="26616"/>
    <cellStyle name="40% - Accent5 7 11 2 3" xfId="21204"/>
    <cellStyle name="40% - Accent5 7 11 3" xfId="12497"/>
    <cellStyle name="40% - Accent5 7 11 3 2" xfId="23611"/>
    <cellStyle name="40% - Accent5 7 11 4" xfId="18266"/>
    <cellStyle name="40% - Accent5 7 12" xfId="5892"/>
    <cellStyle name="40% - Accent5 7 12 2" xfId="9136"/>
    <cellStyle name="40% - Accent5 7 12 2 2" xfId="15503"/>
    <cellStyle name="40% - Accent5 7 12 2 2 2" xfId="26617"/>
    <cellStyle name="40% - Accent5 7 12 2 3" xfId="21205"/>
    <cellStyle name="40% - Accent5 7 12 3" xfId="12696"/>
    <cellStyle name="40% - Accent5 7 12 3 2" xfId="23810"/>
    <cellStyle name="40% - Accent5 7 12 4" xfId="18488"/>
    <cellStyle name="40% - Accent5 7 13" xfId="6461"/>
    <cellStyle name="40% - Accent5 7 13 2" xfId="9137"/>
    <cellStyle name="40% - Accent5 7 13 2 2" xfId="15504"/>
    <cellStyle name="40% - Accent5 7 13 2 2 2" xfId="26618"/>
    <cellStyle name="40% - Accent5 7 13 2 3" xfId="21206"/>
    <cellStyle name="40% - Accent5 7 13 3" xfId="13114"/>
    <cellStyle name="40% - Accent5 7 13 3 2" xfId="24228"/>
    <cellStyle name="40% - Accent5 7 13 4" xfId="18845"/>
    <cellStyle name="40% - Accent5 7 14" xfId="9133"/>
    <cellStyle name="40% - Accent5 7 14 2" xfId="15500"/>
    <cellStyle name="40% - Accent5 7 14 2 2" xfId="26614"/>
    <cellStyle name="40% - Accent5 7 14 3" xfId="21202"/>
    <cellStyle name="40% - Accent5 7 15" xfId="9971"/>
    <cellStyle name="40% - Accent5 7 15 2" xfId="16118"/>
    <cellStyle name="40% - Accent5 7 15 2 2" xfId="27232"/>
    <cellStyle name="40% - Accent5 7 15 3" xfId="21649"/>
    <cellStyle name="40% - Accent5 7 16" xfId="10093"/>
    <cellStyle name="40% - Accent5 7 16 2" xfId="21771"/>
    <cellStyle name="40% - Accent5 7 17" xfId="16349"/>
    <cellStyle name="40% - Accent5 7 2" xfId="353"/>
    <cellStyle name="40% - Accent5 7 2 10" xfId="6005"/>
    <cellStyle name="40% - Accent5 7 2 10 2" xfId="9139"/>
    <cellStyle name="40% - Accent5 7 2 10 2 2" xfId="15506"/>
    <cellStyle name="40% - Accent5 7 2 10 2 2 2" xfId="26620"/>
    <cellStyle name="40% - Accent5 7 2 10 2 3" xfId="21208"/>
    <cellStyle name="40% - Accent5 7 2 10 3" xfId="12805"/>
    <cellStyle name="40% - Accent5 7 2 10 3 2" xfId="23919"/>
    <cellStyle name="40% - Accent5 7 2 10 4" xfId="18597"/>
    <cellStyle name="40% - Accent5 7 2 11" xfId="6291"/>
    <cellStyle name="40% - Accent5 7 2 11 2" xfId="9140"/>
    <cellStyle name="40% - Accent5 7 2 11 2 2" xfId="15507"/>
    <cellStyle name="40% - Accent5 7 2 11 2 2 2" xfId="26621"/>
    <cellStyle name="40% - Accent5 7 2 11 2 3" xfId="21209"/>
    <cellStyle name="40% - Accent5 7 2 11 3" xfId="12992"/>
    <cellStyle name="40% - Accent5 7 2 11 3 2" xfId="24106"/>
    <cellStyle name="40% - Accent5 7 2 11 4" xfId="18723"/>
    <cellStyle name="40% - Accent5 7 2 12" xfId="6899"/>
    <cellStyle name="40% - Accent5 7 2 12 2" xfId="9141"/>
    <cellStyle name="40% - Accent5 7 2 12 2 2" xfId="15508"/>
    <cellStyle name="40% - Accent5 7 2 12 2 2 2" xfId="26622"/>
    <cellStyle name="40% - Accent5 7 2 12 2 3" xfId="21210"/>
    <cellStyle name="40% - Accent5 7 2 12 3" xfId="13298"/>
    <cellStyle name="40% - Accent5 7 2 12 3 2" xfId="24412"/>
    <cellStyle name="40% - Accent5 7 2 12 4" xfId="18968"/>
    <cellStyle name="40% - Accent5 7 2 13" xfId="9138"/>
    <cellStyle name="40% - Accent5 7 2 13 2" xfId="15505"/>
    <cellStyle name="40% - Accent5 7 2 13 2 2" xfId="26619"/>
    <cellStyle name="40% - Accent5 7 2 13 3" xfId="21207"/>
    <cellStyle name="40% - Accent5 7 2 14" xfId="10348"/>
    <cellStyle name="40% - Accent5 7 2 14 2" xfId="21971"/>
    <cellStyle name="40% - Accent5 7 2 15" xfId="16350"/>
    <cellStyle name="40% - Accent5 7 2 2" xfId="1878"/>
    <cellStyle name="40% - Accent5 7 2 2 2" xfId="9142"/>
    <cellStyle name="40% - Accent5 7 2 2 2 2" xfId="15509"/>
    <cellStyle name="40% - Accent5 7 2 2 2 2 2" xfId="26623"/>
    <cellStyle name="40% - Accent5 7 2 2 2 3" xfId="21211"/>
    <cellStyle name="40% - Accent5 7 2 2 3" xfId="11111"/>
    <cellStyle name="40% - Accent5 7 2 2 3 2" xfId="22270"/>
    <cellStyle name="40% - Accent5 7 2 2 4" xfId="16688"/>
    <cellStyle name="40% - Accent5 7 2 3" xfId="2991"/>
    <cellStyle name="40% - Accent5 7 2 3 2" xfId="9143"/>
    <cellStyle name="40% - Accent5 7 2 3 2 2" xfId="15510"/>
    <cellStyle name="40% - Accent5 7 2 3 2 2 2" xfId="26624"/>
    <cellStyle name="40% - Accent5 7 2 3 2 3" xfId="21212"/>
    <cellStyle name="40% - Accent5 7 2 3 3" xfId="11552"/>
    <cellStyle name="40% - Accent5 7 2 3 3 2" xfId="22666"/>
    <cellStyle name="40% - Accent5 7 2 3 4" xfId="17120"/>
    <cellStyle name="40% - Accent5 7 2 4" xfId="3353"/>
    <cellStyle name="40% - Accent5 7 2 4 2" xfId="9144"/>
    <cellStyle name="40% - Accent5 7 2 4 2 2" xfId="15511"/>
    <cellStyle name="40% - Accent5 7 2 4 2 2 2" xfId="26625"/>
    <cellStyle name="40% - Accent5 7 2 4 2 3" xfId="21213"/>
    <cellStyle name="40% - Accent5 7 2 4 3" xfId="11650"/>
    <cellStyle name="40% - Accent5 7 2 4 3 2" xfId="22764"/>
    <cellStyle name="40% - Accent5 7 2 4 4" xfId="17245"/>
    <cellStyle name="40% - Accent5 7 2 5" xfId="3599"/>
    <cellStyle name="40% - Accent5 7 2 5 2" xfId="9145"/>
    <cellStyle name="40% - Accent5 7 2 5 2 2" xfId="15512"/>
    <cellStyle name="40% - Accent5 7 2 5 2 2 2" xfId="26626"/>
    <cellStyle name="40% - Accent5 7 2 5 2 3" xfId="21214"/>
    <cellStyle name="40% - Accent5 7 2 5 3" xfId="11746"/>
    <cellStyle name="40% - Accent5 7 2 5 3 2" xfId="22860"/>
    <cellStyle name="40% - Accent5 7 2 5 4" xfId="17364"/>
    <cellStyle name="40% - Accent5 7 2 6" xfId="3719"/>
    <cellStyle name="40% - Accent5 7 2 6 2" xfId="9146"/>
    <cellStyle name="40% - Accent5 7 2 6 2 2" xfId="15513"/>
    <cellStyle name="40% - Accent5 7 2 6 2 2 2" xfId="26627"/>
    <cellStyle name="40% - Accent5 7 2 6 2 3" xfId="21215"/>
    <cellStyle name="40% - Accent5 7 2 6 3" xfId="11791"/>
    <cellStyle name="40% - Accent5 7 2 6 3 2" xfId="22905"/>
    <cellStyle name="40% - Accent5 7 2 6 4" xfId="17432"/>
    <cellStyle name="40% - Accent5 7 2 7" xfId="3980"/>
    <cellStyle name="40% - Accent5 7 2 7 2" xfId="9147"/>
    <cellStyle name="40% - Accent5 7 2 7 2 2" xfId="15514"/>
    <cellStyle name="40% - Accent5 7 2 7 2 2 2" xfId="26628"/>
    <cellStyle name="40% - Accent5 7 2 7 2 3" xfId="21216"/>
    <cellStyle name="40% - Accent5 7 2 7 3" xfId="11960"/>
    <cellStyle name="40% - Accent5 7 2 7 3 2" xfId="23074"/>
    <cellStyle name="40% - Accent5 7 2 7 4" xfId="17673"/>
    <cellStyle name="40% - Accent5 7 2 8" xfId="5175"/>
    <cellStyle name="40% - Accent5 7 2 8 2" xfId="9148"/>
    <cellStyle name="40% - Accent5 7 2 8 2 2" xfId="15515"/>
    <cellStyle name="40% - Accent5 7 2 8 2 2 2" xfId="26629"/>
    <cellStyle name="40% - Accent5 7 2 8 2 3" xfId="21217"/>
    <cellStyle name="40% - Accent5 7 2 8 3" xfId="12398"/>
    <cellStyle name="40% - Accent5 7 2 8 3 2" xfId="23512"/>
    <cellStyle name="40% - Accent5 7 2 8 4" xfId="18144"/>
    <cellStyle name="40% - Accent5 7 2 9" xfId="5651"/>
    <cellStyle name="40% - Accent5 7 2 9 2" xfId="9149"/>
    <cellStyle name="40% - Accent5 7 2 9 2 2" xfId="15516"/>
    <cellStyle name="40% - Accent5 7 2 9 2 2 2" xfId="26630"/>
    <cellStyle name="40% - Accent5 7 2 9 2 3" xfId="21218"/>
    <cellStyle name="40% - Accent5 7 2 9 3" xfId="12607"/>
    <cellStyle name="40% - Accent5 7 2 9 3 2" xfId="23721"/>
    <cellStyle name="40% - Accent5 7 2 9 4" xfId="18376"/>
    <cellStyle name="40% - Accent5 7 3" xfId="1050"/>
    <cellStyle name="40% - Accent5 7 3 2" xfId="9150"/>
    <cellStyle name="40% - Accent5 7 3 2 2" xfId="15517"/>
    <cellStyle name="40% - Accent5 7 3 2 2 2" xfId="26631"/>
    <cellStyle name="40% - Accent5 7 3 2 3" xfId="21219"/>
    <cellStyle name="40% - Accent5 7 3 3" xfId="10756"/>
    <cellStyle name="40% - Accent5 7 3 3 2" xfId="22145"/>
    <cellStyle name="40% - Accent5 7 3 4" xfId="16527"/>
    <cellStyle name="40% - Accent5 7 4" xfId="2182"/>
    <cellStyle name="40% - Accent5 7 4 2" xfId="9151"/>
    <cellStyle name="40% - Accent5 7 4 2 2" xfId="15518"/>
    <cellStyle name="40% - Accent5 7 4 2 2 2" xfId="26632"/>
    <cellStyle name="40% - Accent5 7 4 2 3" xfId="21220"/>
    <cellStyle name="40% - Accent5 7 4 3" xfId="11276"/>
    <cellStyle name="40% - Accent5 7 4 3 2" xfId="22433"/>
    <cellStyle name="40% - Accent5 7 4 4" xfId="16856"/>
    <cellStyle name="40% - Accent5 7 5" xfId="2389"/>
    <cellStyle name="40% - Accent5 7 5 2" xfId="9152"/>
    <cellStyle name="40% - Accent5 7 5 2 2" xfId="15519"/>
    <cellStyle name="40% - Accent5 7 5 2 2 2" xfId="26633"/>
    <cellStyle name="40% - Accent5 7 5 2 3" xfId="21221"/>
    <cellStyle name="40% - Accent5 7 5 3" xfId="11318"/>
    <cellStyle name="40% - Accent5 7 5 3 2" xfId="22453"/>
    <cellStyle name="40% - Accent5 7 5 4" xfId="16878"/>
    <cellStyle name="40% - Accent5 7 6" xfId="2004"/>
    <cellStyle name="40% - Accent5 7 6 2" xfId="9153"/>
    <cellStyle name="40% - Accent5 7 6 2 2" xfId="15520"/>
    <cellStyle name="40% - Accent5 7 6 2 2 2" xfId="26634"/>
    <cellStyle name="40% - Accent5 7 6 2 3" xfId="21222"/>
    <cellStyle name="40% - Accent5 7 6 3" xfId="11162"/>
    <cellStyle name="40% - Accent5 7 6 3 2" xfId="22319"/>
    <cellStyle name="40% - Accent5 7 6 4" xfId="16740"/>
    <cellStyle name="40% - Accent5 7 7" xfId="2637"/>
    <cellStyle name="40% - Accent5 7 7 2" xfId="9154"/>
    <cellStyle name="40% - Accent5 7 7 2 2" xfId="15521"/>
    <cellStyle name="40% - Accent5 7 7 2 2 2" xfId="26635"/>
    <cellStyle name="40% - Accent5 7 7 2 3" xfId="21223"/>
    <cellStyle name="40% - Accent5 7 7 3" xfId="11443"/>
    <cellStyle name="40% - Accent5 7 7 3 2" xfId="22563"/>
    <cellStyle name="40% - Accent5 7 7 4" xfId="16992"/>
    <cellStyle name="40% - Accent5 7 8" xfId="3843"/>
    <cellStyle name="40% - Accent5 7 8 2" xfId="9155"/>
    <cellStyle name="40% - Accent5 7 8 2 2" xfId="15522"/>
    <cellStyle name="40% - Accent5 7 8 2 2 2" xfId="26636"/>
    <cellStyle name="40% - Accent5 7 8 2 3" xfId="21224"/>
    <cellStyle name="40% - Accent5 7 8 3" xfId="11904"/>
    <cellStyle name="40% - Accent5 7 8 3 2" xfId="23018"/>
    <cellStyle name="40% - Accent5 7 8 4" xfId="17547"/>
    <cellStyle name="40% - Accent5 7 9" xfId="4376"/>
    <cellStyle name="40% - Accent5 7 9 2" xfId="9156"/>
    <cellStyle name="40% - Accent5 7 9 2 2" xfId="15523"/>
    <cellStyle name="40% - Accent5 7 9 2 2 2" xfId="26637"/>
    <cellStyle name="40% - Accent5 7 9 2 3" xfId="21225"/>
    <cellStyle name="40% - Accent5 7 9 3" xfId="12116"/>
    <cellStyle name="40% - Accent5 7 9 3 2" xfId="23230"/>
    <cellStyle name="40% - Accent5 7 9 4" xfId="17839"/>
    <cellStyle name="40% - Accent5 7_WAST 1112 040512 WG Submission" xfId="354"/>
    <cellStyle name="40% - Accent5 8" xfId="355"/>
    <cellStyle name="40% - Accent5 8 10" xfId="4108"/>
    <cellStyle name="40% - Accent5 8 10 2" xfId="9158"/>
    <cellStyle name="40% - Accent5 8 10 2 2" xfId="15525"/>
    <cellStyle name="40% - Accent5 8 10 2 2 2" xfId="26639"/>
    <cellStyle name="40% - Accent5 8 10 2 3" xfId="21227"/>
    <cellStyle name="40% - Accent5 8 10 3" xfId="12007"/>
    <cellStyle name="40% - Accent5 8 10 3 2" xfId="23121"/>
    <cellStyle name="40% - Accent5 8 10 4" xfId="17730"/>
    <cellStyle name="40% - Accent5 8 11" xfId="4897"/>
    <cellStyle name="40% - Accent5 8 11 2" xfId="9159"/>
    <cellStyle name="40% - Accent5 8 11 2 2" xfId="15526"/>
    <cellStyle name="40% - Accent5 8 11 2 2 2" xfId="26640"/>
    <cellStyle name="40% - Accent5 8 11 2 3" xfId="21228"/>
    <cellStyle name="40% - Accent5 8 11 3" xfId="12242"/>
    <cellStyle name="40% - Accent5 8 11 3 2" xfId="23356"/>
    <cellStyle name="40% - Accent5 8 11 4" xfId="17965"/>
    <cellStyle name="40% - Accent5 8 12" xfId="6462"/>
    <cellStyle name="40% - Accent5 8 12 2" xfId="9160"/>
    <cellStyle name="40% - Accent5 8 12 2 2" xfId="15527"/>
    <cellStyle name="40% - Accent5 8 12 2 2 2" xfId="26641"/>
    <cellStyle name="40% - Accent5 8 12 2 3" xfId="21229"/>
    <cellStyle name="40% - Accent5 8 12 3" xfId="13115"/>
    <cellStyle name="40% - Accent5 8 12 3 2" xfId="24229"/>
    <cellStyle name="40% - Accent5 8 12 4" xfId="18846"/>
    <cellStyle name="40% - Accent5 8 13" xfId="9157"/>
    <cellStyle name="40% - Accent5 8 13 2" xfId="15524"/>
    <cellStyle name="40% - Accent5 8 13 2 2" xfId="26638"/>
    <cellStyle name="40% - Accent5 8 13 3" xfId="21226"/>
    <cellStyle name="40% - Accent5 8 14" xfId="9972"/>
    <cellStyle name="40% - Accent5 8 14 2" xfId="16119"/>
    <cellStyle name="40% - Accent5 8 14 2 2" xfId="27233"/>
    <cellStyle name="40% - Accent5 8 14 3" xfId="21650"/>
    <cellStyle name="40% - Accent5 8 15" xfId="10094"/>
    <cellStyle name="40% - Accent5 8 15 2" xfId="21772"/>
    <cellStyle name="40% - Accent5 8 16" xfId="16351"/>
    <cellStyle name="40% - Accent5 8 2" xfId="1051"/>
    <cellStyle name="40% - Accent5 8 2 10" xfId="16528"/>
    <cellStyle name="40% - Accent5 8 2 2" xfId="3981"/>
    <cellStyle name="40% - Accent5 8 2 2 2" xfId="9162"/>
    <cellStyle name="40% - Accent5 8 2 2 2 2" xfId="15529"/>
    <cellStyle name="40% - Accent5 8 2 2 2 2 2" xfId="26643"/>
    <cellStyle name="40% - Accent5 8 2 2 2 3" xfId="21231"/>
    <cellStyle name="40% - Accent5 8 2 2 3" xfId="10757"/>
    <cellStyle name="40% - Accent5 8 2 2 3 2" xfId="22146"/>
    <cellStyle name="40% - Accent5 8 2 2 4" xfId="17674"/>
    <cellStyle name="40% - Accent5 8 2 3" xfId="5176"/>
    <cellStyle name="40% - Accent5 8 2 3 2" xfId="9163"/>
    <cellStyle name="40% - Accent5 8 2 3 2 2" xfId="15530"/>
    <cellStyle name="40% - Accent5 8 2 3 2 2 2" xfId="26644"/>
    <cellStyle name="40% - Accent5 8 2 3 2 3" xfId="21232"/>
    <cellStyle name="40% - Accent5 8 2 3 3" xfId="12399"/>
    <cellStyle name="40% - Accent5 8 2 3 3 2" xfId="23513"/>
    <cellStyle name="40% - Accent5 8 2 3 4" xfId="18145"/>
    <cellStyle name="40% - Accent5 8 2 4" xfId="5652"/>
    <cellStyle name="40% - Accent5 8 2 4 2" xfId="9164"/>
    <cellStyle name="40% - Accent5 8 2 4 2 2" xfId="15531"/>
    <cellStyle name="40% - Accent5 8 2 4 2 2 2" xfId="26645"/>
    <cellStyle name="40% - Accent5 8 2 4 2 3" xfId="21233"/>
    <cellStyle name="40% - Accent5 8 2 4 3" xfId="12608"/>
    <cellStyle name="40% - Accent5 8 2 4 3 2" xfId="23722"/>
    <cellStyle name="40% - Accent5 8 2 4 4" xfId="18377"/>
    <cellStyle name="40% - Accent5 8 2 5" xfId="6006"/>
    <cellStyle name="40% - Accent5 8 2 5 2" xfId="9165"/>
    <cellStyle name="40% - Accent5 8 2 5 2 2" xfId="15532"/>
    <cellStyle name="40% - Accent5 8 2 5 2 2 2" xfId="26646"/>
    <cellStyle name="40% - Accent5 8 2 5 2 3" xfId="21234"/>
    <cellStyle name="40% - Accent5 8 2 5 3" xfId="12806"/>
    <cellStyle name="40% - Accent5 8 2 5 3 2" xfId="23920"/>
    <cellStyle name="40% - Accent5 8 2 5 4" xfId="18598"/>
    <cellStyle name="40% - Accent5 8 2 6" xfId="6292"/>
    <cellStyle name="40% - Accent5 8 2 6 2" xfId="9166"/>
    <cellStyle name="40% - Accent5 8 2 6 2 2" xfId="15533"/>
    <cellStyle name="40% - Accent5 8 2 6 2 2 2" xfId="26647"/>
    <cellStyle name="40% - Accent5 8 2 6 2 3" xfId="21235"/>
    <cellStyle name="40% - Accent5 8 2 6 3" xfId="12993"/>
    <cellStyle name="40% - Accent5 8 2 6 3 2" xfId="24107"/>
    <cellStyle name="40% - Accent5 8 2 6 4" xfId="18724"/>
    <cellStyle name="40% - Accent5 8 2 7" xfId="6900"/>
    <cellStyle name="40% - Accent5 8 2 7 2" xfId="9167"/>
    <cellStyle name="40% - Accent5 8 2 7 2 2" xfId="15534"/>
    <cellStyle name="40% - Accent5 8 2 7 2 2 2" xfId="26648"/>
    <cellStyle name="40% - Accent5 8 2 7 2 3" xfId="21236"/>
    <cellStyle name="40% - Accent5 8 2 7 3" xfId="13299"/>
    <cellStyle name="40% - Accent5 8 2 7 3 2" xfId="24413"/>
    <cellStyle name="40% - Accent5 8 2 7 4" xfId="18969"/>
    <cellStyle name="40% - Accent5 8 2 8" xfId="9161"/>
    <cellStyle name="40% - Accent5 8 2 8 2" xfId="15528"/>
    <cellStyle name="40% - Accent5 8 2 8 2 2" xfId="26642"/>
    <cellStyle name="40% - Accent5 8 2 8 3" xfId="21230"/>
    <cellStyle name="40% - Accent5 8 2 9" xfId="10349"/>
    <cellStyle name="40% - Accent5 8 2 9 2" xfId="21972"/>
    <cellStyle name="40% - Accent5 8 3" xfId="2183"/>
    <cellStyle name="40% - Accent5 8 3 2" xfId="9168"/>
    <cellStyle name="40% - Accent5 8 3 2 2" xfId="15535"/>
    <cellStyle name="40% - Accent5 8 3 2 2 2" xfId="26649"/>
    <cellStyle name="40% - Accent5 8 3 2 3" xfId="21237"/>
    <cellStyle name="40% - Accent5 8 3 3" xfId="11277"/>
    <cellStyle name="40% - Accent5 8 3 3 2" xfId="22434"/>
    <cellStyle name="40% - Accent5 8 3 4" xfId="16857"/>
    <cellStyle name="40% - Accent5 8 4" xfId="2388"/>
    <cellStyle name="40% - Accent5 8 4 2" xfId="9169"/>
    <cellStyle name="40% - Accent5 8 4 2 2" xfId="15536"/>
    <cellStyle name="40% - Accent5 8 4 2 2 2" xfId="26650"/>
    <cellStyle name="40% - Accent5 8 4 2 3" xfId="21238"/>
    <cellStyle name="40% - Accent5 8 4 3" xfId="11317"/>
    <cellStyle name="40% - Accent5 8 4 3 2" xfId="22452"/>
    <cellStyle name="40% - Accent5 8 4 4" xfId="16877"/>
    <cellStyle name="40% - Accent5 8 5" xfId="2005"/>
    <cellStyle name="40% - Accent5 8 5 2" xfId="9170"/>
    <cellStyle name="40% - Accent5 8 5 2 2" xfId="15537"/>
    <cellStyle name="40% - Accent5 8 5 2 2 2" xfId="26651"/>
    <cellStyle name="40% - Accent5 8 5 2 3" xfId="21239"/>
    <cellStyle name="40% - Accent5 8 5 3" xfId="11163"/>
    <cellStyle name="40% - Accent5 8 5 3 2" xfId="22320"/>
    <cellStyle name="40% - Accent5 8 5 4" xfId="16741"/>
    <cellStyle name="40% - Accent5 8 6" xfId="2636"/>
    <cellStyle name="40% - Accent5 8 6 2" xfId="9171"/>
    <cellStyle name="40% - Accent5 8 6 2 2" xfId="15538"/>
    <cellStyle name="40% - Accent5 8 6 2 2 2" xfId="26652"/>
    <cellStyle name="40% - Accent5 8 6 2 3" xfId="21240"/>
    <cellStyle name="40% - Accent5 8 6 3" xfId="11442"/>
    <cellStyle name="40% - Accent5 8 6 3 2" xfId="22562"/>
    <cellStyle name="40% - Accent5 8 6 4" xfId="16991"/>
    <cellStyle name="40% - Accent5 8 7" xfId="3844"/>
    <cellStyle name="40% - Accent5 8 7 2" xfId="9172"/>
    <cellStyle name="40% - Accent5 8 7 2 2" xfId="15539"/>
    <cellStyle name="40% - Accent5 8 7 2 2 2" xfId="26653"/>
    <cellStyle name="40% - Accent5 8 7 2 3" xfId="21241"/>
    <cellStyle name="40% - Accent5 8 7 3" xfId="11905"/>
    <cellStyle name="40% - Accent5 8 7 3 2" xfId="23019"/>
    <cellStyle name="40% - Accent5 8 7 4" xfId="17548"/>
    <cellStyle name="40% - Accent5 8 8" xfId="4377"/>
    <cellStyle name="40% - Accent5 8 8 2" xfId="9173"/>
    <cellStyle name="40% - Accent5 8 8 2 2" xfId="15540"/>
    <cellStyle name="40% - Accent5 8 8 2 2 2" xfId="26654"/>
    <cellStyle name="40% - Accent5 8 8 2 3" xfId="21242"/>
    <cellStyle name="40% - Accent5 8 8 3" xfId="12117"/>
    <cellStyle name="40% - Accent5 8 8 3 2" xfId="23231"/>
    <cellStyle name="40% - Accent5 8 8 4" xfId="17840"/>
    <cellStyle name="40% - Accent5 8 9" xfId="4025"/>
    <cellStyle name="40% - Accent5 8 9 2" xfId="9174"/>
    <cellStyle name="40% - Accent5 8 9 2 2" xfId="15541"/>
    <cellStyle name="40% - Accent5 8 9 2 2 2" xfId="26655"/>
    <cellStyle name="40% - Accent5 8 9 2 3" xfId="21243"/>
    <cellStyle name="40% - Accent5 8 9 3" xfId="11972"/>
    <cellStyle name="40% - Accent5 8 9 3 2" xfId="23086"/>
    <cellStyle name="40% - Accent5 8 9 4" xfId="17695"/>
    <cellStyle name="40% - Accent5 9" xfId="356"/>
    <cellStyle name="40% - Accent5 9 10" xfId="4997"/>
    <cellStyle name="40% - Accent5 9 10 2" xfId="9176"/>
    <cellStyle name="40% - Accent5 9 10 2 2" xfId="15543"/>
    <cellStyle name="40% - Accent5 9 10 2 2 2" xfId="26657"/>
    <cellStyle name="40% - Accent5 9 10 2 3" xfId="21245"/>
    <cellStyle name="40% - Accent5 9 10 3" xfId="12279"/>
    <cellStyle name="40% - Accent5 9 10 3 2" xfId="23393"/>
    <cellStyle name="40% - Accent5 9 10 4" xfId="18020"/>
    <cellStyle name="40% - Accent5 9 11" xfId="5478"/>
    <cellStyle name="40% - Accent5 9 11 2" xfId="9177"/>
    <cellStyle name="40% - Accent5 9 11 2 2" xfId="15544"/>
    <cellStyle name="40% - Accent5 9 11 2 2 2" xfId="26658"/>
    <cellStyle name="40% - Accent5 9 11 2 3" xfId="21246"/>
    <cellStyle name="40% - Accent5 9 11 3" xfId="12487"/>
    <cellStyle name="40% - Accent5 9 11 3 2" xfId="23601"/>
    <cellStyle name="40% - Accent5 9 11 4" xfId="18251"/>
    <cellStyle name="40% - Accent5 9 12" xfId="6463"/>
    <cellStyle name="40% - Accent5 9 12 2" xfId="9178"/>
    <cellStyle name="40% - Accent5 9 12 2 2" xfId="15545"/>
    <cellStyle name="40% - Accent5 9 12 2 2 2" xfId="26659"/>
    <cellStyle name="40% - Accent5 9 12 2 3" xfId="21247"/>
    <cellStyle name="40% - Accent5 9 12 3" xfId="13116"/>
    <cellStyle name="40% - Accent5 9 12 3 2" xfId="24230"/>
    <cellStyle name="40% - Accent5 9 12 4" xfId="18847"/>
    <cellStyle name="40% - Accent5 9 13" xfId="9175"/>
    <cellStyle name="40% - Accent5 9 13 2" xfId="15542"/>
    <cellStyle name="40% - Accent5 9 13 2 2" xfId="26656"/>
    <cellStyle name="40% - Accent5 9 13 3" xfId="21244"/>
    <cellStyle name="40% - Accent5 9 14" xfId="9973"/>
    <cellStyle name="40% - Accent5 9 14 2" xfId="16120"/>
    <cellStyle name="40% - Accent5 9 14 2 2" xfId="27234"/>
    <cellStyle name="40% - Accent5 9 14 3" xfId="21651"/>
    <cellStyle name="40% - Accent5 9 15" xfId="10095"/>
    <cellStyle name="40% - Accent5 9 15 2" xfId="21773"/>
    <cellStyle name="40% - Accent5 9 16" xfId="16352"/>
    <cellStyle name="40% - Accent5 9 2" xfId="1052"/>
    <cellStyle name="40% - Accent5 9 2 10" xfId="16529"/>
    <cellStyle name="40% - Accent5 9 2 2" xfId="3982"/>
    <cellStyle name="40% - Accent5 9 2 2 2" xfId="9180"/>
    <cellStyle name="40% - Accent5 9 2 2 2 2" xfId="15547"/>
    <cellStyle name="40% - Accent5 9 2 2 2 2 2" xfId="26661"/>
    <cellStyle name="40% - Accent5 9 2 2 2 3" xfId="21249"/>
    <cellStyle name="40% - Accent5 9 2 2 3" xfId="10758"/>
    <cellStyle name="40% - Accent5 9 2 2 3 2" xfId="22147"/>
    <cellStyle name="40% - Accent5 9 2 2 4" xfId="17675"/>
    <cellStyle name="40% - Accent5 9 2 3" xfId="5177"/>
    <cellStyle name="40% - Accent5 9 2 3 2" xfId="9181"/>
    <cellStyle name="40% - Accent5 9 2 3 2 2" xfId="15548"/>
    <cellStyle name="40% - Accent5 9 2 3 2 2 2" xfId="26662"/>
    <cellStyle name="40% - Accent5 9 2 3 2 3" xfId="21250"/>
    <cellStyle name="40% - Accent5 9 2 3 3" xfId="12400"/>
    <cellStyle name="40% - Accent5 9 2 3 3 2" xfId="23514"/>
    <cellStyle name="40% - Accent5 9 2 3 4" xfId="18146"/>
    <cellStyle name="40% - Accent5 9 2 4" xfId="5653"/>
    <cellStyle name="40% - Accent5 9 2 4 2" xfId="9182"/>
    <cellStyle name="40% - Accent5 9 2 4 2 2" xfId="15549"/>
    <cellStyle name="40% - Accent5 9 2 4 2 2 2" xfId="26663"/>
    <cellStyle name="40% - Accent5 9 2 4 2 3" xfId="21251"/>
    <cellStyle name="40% - Accent5 9 2 4 3" xfId="12609"/>
    <cellStyle name="40% - Accent5 9 2 4 3 2" xfId="23723"/>
    <cellStyle name="40% - Accent5 9 2 4 4" xfId="18378"/>
    <cellStyle name="40% - Accent5 9 2 5" xfId="6007"/>
    <cellStyle name="40% - Accent5 9 2 5 2" xfId="9183"/>
    <cellStyle name="40% - Accent5 9 2 5 2 2" xfId="15550"/>
    <cellStyle name="40% - Accent5 9 2 5 2 2 2" xfId="26664"/>
    <cellStyle name="40% - Accent5 9 2 5 2 3" xfId="21252"/>
    <cellStyle name="40% - Accent5 9 2 5 3" xfId="12807"/>
    <cellStyle name="40% - Accent5 9 2 5 3 2" xfId="23921"/>
    <cellStyle name="40% - Accent5 9 2 5 4" xfId="18599"/>
    <cellStyle name="40% - Accent5 9 2 6" xfId="6293"/>
    <cellStyle name="40% - Accent5 9 2 6 2" xfId="9184"/>
    <cellStyle name="40% - Accent5 9 2 6 2 2" xfId="15551"/>
    <cellStyle name="40% - Accent5 9 2 6 2 2 2" xfId="26665"/>
    <cellStyle name="40% - Accent5 9 2 6 2 3" xfId="21253"/>
    <cellStyle name="40% - Accent5 9 2 6 3" xfId="12994"/>
    <cellStyle name="40% - Accent5 9 2 6 3 2" xfId="24108"/>
    <cellStyle name="40% - Accent5 9 2 6 4" xfId="18725"/>
    <cellStyle name="40% - Accent5 9 2 7" xfId="6901"/>
    <cellStyle name="40% - Accent5 9 2 7 2" xfId="9185"/>
    <cellStyle name="40% - Accent5 9 2 7 2 2" xfId="15552"/>
    <cellStyle name="40% - Accent5 9 2 7 2 2 2" xfId="26666"/>
    <cellStyle name="40% - Accent5 9 2 7 2 3" xfId="21254"/>
    <cellStyle name="40% - Accent5 9 2 7 3" xfId="13300"/>
    <cellStyle name="40% - Accent5 9 2 7 3 2" xfId="24414"/>
    <cellStyle name="40% - Accent5 9 2 7 4" xfId="18970"/>
    <cellStyle name="40% - Accent5 9 2 8" xfId="9179"/>
    <cellStyle name="40% - Accent5 9 2 8 2" xfId="15546"/>
    <cellStyle name="40% - Accent5 9 2 8 2 2" xfId="26660"/>
    <cellStyle name="40% - Accent5 9 2 8 3" xfId="21248"/>
    <cellStyle name="40% - Accent5 9 2 9" xfId="10350"/>
    <cellStyle name="40% - Accent5 9 2 9 2" xfId="21973"/>
    <cellStyle name="40% - Accent5 9 3" xfId="2184"/>
    <cellStyle name="40% - Accent5 9 3 2" xfId="9186"/>
    <cellStyle name="40% - Accent5 9 3 2 2" xfId="15553"/>
    <cellStyle name="40% - Accent5 9 3 2 2 2" xfId="26667"/>
    <cellStyle name="40% - Accent5 9 3 2 3" xfId="21255"/>
    <cellStyle name="40% - Accent5 9 3 3" xfId="11278"/>
    <cellStyle name="40% - Accent5 9 3 3 2" xfId="22435"/>
    <cellStyle name="40% - Accent5 9 3 4" xfId="16858"/>
    <cellStyle name="40% - Accent5 9 4" xfId="2387"/>
    <cellStyle name="40% - Accent5 9 4 2" xfId="9187"/>
    <cellStyle name="40% - Accent5 9 4 2 2" xfId="15554"/>
    <cellStyle name="40% - Accent5 9 4 2 2 2" xfId="26668"/>
    <cellStyle name="40% - Accent5 9 4 2 3" xfId="21256"/>
    <cellStyle name="40% - Accent5 9 4 3" xfId="11316"/>
    <cellStyle name="40% - Accent5 9 4 3 2" xfId="22451"/>
    <cellStyle name="40% - Accent5 9 4 4" xfId="16876"/>
    <cellStyle name="40% - Accent5 9 5" xfId="2006"/>
    <cellStyle name="40% - Accent5 9 5 2" xfId="9188"/>
    <cellStyle name="40% - Accent5 9 5 2 2" xfId="15555"/>
    <cellStyle name="40% - Accent5 9 5 2 2 2" xfId="26669"/>
    <cellStyle name="40% - Accent5 9 5 2 3" xfId="21257"/>
    <cellStyle name="40% - Accent5 9 5 3" xfId="11164"/>
    <cellStyle name="40% - Accent5 9 5 3 2" xfId="22321"/>
    <cellStyle name="40% - Accent5 9 5 4" xfId="16742"/>
    <cellStyle name="40% - Accent5 9 6" xfId="2635"/>
    <cellStyle name="40% - Accent5 9 6 2" xfId="9189"/>
    <cellStyle name="40% - Accent5 9 6 2 2" xfId="15556"/>
    <cellStyle name="40% - Accent5 9 6 2 2 2" xfId="26670"/>
    <cellStyle name="40% - Accent5 9 6 2 3" xfId="21258"/>
    <cellStyle name="40% - Accent5 9 6 3" xfId="11441"/>
    <cellStyle name="40% - Accent5 9 6 3 2" xfId="22561"/>
    <cellStyle name="40% - Accent5 9 6 4" xfId="16990"/>
    <cellStyle name="40% - Accent5 9 7" xfId="3845"/>
    <cellStyle name="40% - Accent5 9 7 2" xfId="9190"/>
    <cellStyle name="40% - Accent5 9 7 2 2" xfId="15557"/>
    <cellStyle name="40% - Accent5 9 7 2 2 2" xfId="26671"/>
    <cellStyle name="40% - Accent5 9 7 2 3" xfId="21259"/>
    <cellStyle name="40% - Accent5 9 7 3" xfId="11906"/>
    <cellStyle name="40% - Accent5 9 7 3 2" xfId="23020"/>
    <cellStyle name="40% - Accent5 9 7 4" xfId="17549"/>
    <cellStyle name="40% - Accent5 9 8" xfId="4378"/>
    <cellStyle name="40% - Accent5 9 8 2" xfId="9191"/>
    <cellStyle name="40% - Accent5 9 8 2 2" xfId="15558"/>
    <cellStyle name="40% - Accent5 9 8 2 2 2" xfId="26672"/>
    <cellStyle name="40% - Accent5 9 8 2 3" xfId="21260"/>
    <cellStyle name="40% - Accent5 9 8 3" xfId="12118"/>
    <cellStyle name="40% - Accent5 9 8 3 2" xfId="23232"/>
    <cellStyle name="40% - Accent5 9 8 4" xfId="17841"/>
    <cellStyle name="40% - Accent5 9 9" xfId="5049"/>
    <cellStyle name="40% - Accent5 9 9 2" xfId="9192"/>
    <cellStyle name="40% - Accent5 9 9 2 2" xfId="15559"/>
    <cellStyle name="40% - Accent5 9 9 2 2 2" xfId="26673"/>
    <cellStyle name="40% - Accent5 9 9 2 3" xfId="21261"/>
    <cellStyle name="40% - Accent5 9 9 3" xfId="12285"/>
    <cellStyle name="40% - Accent5 9 9 3 2" xfId="23399"/>
    <cellStyle name="40% - Accent5 9 9 4" xfId="18030"/>
    <cellStyle name="40% - Accent6 10" xfId="357"/>
    <cellStyle name="40% - Accent6 10 10" xfId="5009"/>
    <cellStyle name="40% - Accent6 10 10 2" xfId="9194"/>
    <cellStyle name="40% - Accent6 10 10 2 2" xfId="15561"/>
    <cellStyle name="40% - Accent6 10 10 2 2 2" xfId="26675"/>
    <cellStyle name="40% - Accent6 10 10 2 3" xfId="21263"/>
    <cellStyle name="40% - Accent6 10 10 3" xfId="12280"/>
    <cellStyle name="40% - Accent6 10 10 3 2" xfId="23394"/>
    <cellStyle name="40% - Accent6 10 10 4" xfId="18025"/>
    <cellStyle name="40% - Accent6 10 11" xfId="5489"/>
    <cellStyle name="40% - Accent6 10 11 2" xfId="9195"/>
    <cellStyle name="40% - Accent6 10 11 2 2" xfId="15562"/>
    <cellStyle name="40% - Accent6 10 11 2 2 2" xfId="26676"/>
    <cellStyle name="40% - Accent6 10 11 2 3" xfId="21264"/>
    <cellStyle name="40% - Accent6 10 11 3" xfId="12488"/>
    <cellStyle name="40% - Accent6 10 11 3 2" xfId="23602"/>
    <cellStyle name="40% - Accent6 10 11 4" xfId="18256"/>
    <cellStyle name="40% - Accent6 10 12" xfId="6465"/>
    <cellStyle name="40% - Accent6 10 12 2" xfId="9196"/>
    <cellStyle name="40% - Accent6 10 12 2 2" xfId="15563"/>
    <cellStyle name="40% - Accent6 10 12 2 2 2" xfId="26677"/>
    <cellStyle name="40% - Accent6 10 12 2 3" xfId="21265"/>
    <cellStyle name="40% - Accent6 10 12 3" xfId="13117"/>
    <cellStyle name="40% - Accent6 10 12 3 2" xfId="24231"/>
    <cellStyle name="40% - Accent6 10 12 4" xfId="18848"/>
    <cellStyle name="40% - Accent6 10 13" xfId="9193"/>
    <cellStyle name="40% - Accent6 10 13 2" xfId="15560"/>
    <cellStyle name="40% - Accent6 10 13 2 2" xfId="26674"/>
    <cellStyle name="40% - Accent6 10 13 3" xfId="21262"/>
    <cellStyle name="40% - Accent6 10 14" xfId="9974"/>
    <cellStyle name="40% - Accent6 10 14 2" xfId="16121"/>
    <cellStyle name="40% - Accent6 10 14 2 2" xfId="27235"/>
    <cellStyle name="40% - Accent6 10 14 3" xfId="21652"/>
    <cellStyle name="40% - Accent6 10 15" xfId="10096"/>
    <cellStyle name="40% - Accent6 10 15 2" xfId="21774"/>
    <cellStyle name="40% - Accent6 10 16" xfId="16353"/>
    <cellStyle name="40% - Accent6 10 2" xfId="1054"/>
    <cellStyle name="40% - Accent6 10 2 10" xfId="16530"/>
    <cellStyle name="40% - Accent6 10 2 2" xfId="3983"/>
    <cellStyle name="40% - Accent6 10 2 2 2" xfId="9198"/>
    <cellStyle name="40% - Accent6 10 2 2 2 2" xfId="15565"/>
    <cellStyle name="40% - Accent6 10 2 2 2 2 2" xfId="26679"/>
    <cellStyle name="40% - Accent6 10 2 2 2 3" xfId="21267"/>
    <cellStyle name="40% - Accent6 10 2 2 3" xfId="10760"/>
    <cellStyle name="40% - Accent6 10 2 2 3 2" xfId="22148"/>
    <cellStyle name="40% - Accent6 10 2 2 4" xfId="17676"/>
    <cellStyle name="40% - Accent6 10 2 3" xfId="5178"/>
    <cellStyle name="40% - Accent6 10 2 3 2" xfId="9199"/>
    <cellStyle name="40% - Accent6 10 2 3 2 2" xfId="15566"/>
    <cellStyle name="40% - Accent6 10 2 3 2 2 2" xfId="26680"/>
    <cellStyle name="40% - Accent6 10 2 3 2 3" xfId="21268"/>
    <cellStyle name="40% - Accent6 10 2 3 3" xfId="12401"/>
    <cellStyle name="40% - Accent6 10 2 3 3 2" xfId="23515"/>
    <cellStyle name="40% - Accent6 10 2 3 4" xfId="18147"/>
    <cellStyle name="40% - Accent6 10 2 4" xfId="5654"/>
    <cellStyle name="40% - Accent6 10 2 4 2" xfId="9200"/>
    <cellStyle name="40% - Accent6 10 2 4 2 2" xfId="15567"/>
    <cellStyle name="40% - Accent6 10 2 4 2 2 2" xfId="26681"/>
    <cellStyle name="40% - Accent6 10 2 4 2 3" xfId="21269"/>
    <cellStyle name="40% - Accent6 10 2 4 3" xfId="12610"/>
    <cellStyle name="40% - Accent6 10 2 4 3 2" xfId="23724"/>
    <cellStyle name="40% - Accent6 10 2 4 4" xfId="18379"/>
    <cellStyle name="40% - Accent6 10 2 5" xfId="6008"/>
    <cellStyle name="40% - Accent6 10 2 5 2" xfId="9201"/>
    <cellStyle name="40% - Accent6 10 2 5 2 2" xfId="15568"/>
    <cellStyle name="40% - Accent6 10 2 5 2 2 2" xfId="26682"/>
    <cellStyle name="40% - Accent6 10 2 5 2 3" xfId="21270"/>
    <cellStyle name="40% - Accent6 10 2 5 3" xfId="12808"/>
    <cellStyle name="40% - Accent6 10 2 5 3 2" xfId="23922"/>
    <cellStyle name="40% - Accent6 10 2 5 4" xfId="18600"/>
    <cellStyle name="40% - Accent6 10 2 6" xfId="6294"/>
    <cellStyle name="40% - Accent6 10 2 6 2" xfId="9202"/>
    <cellStyle name="40% - Accent6 10 2 6 2 2" xfId="15569"/>
    <cellStyle name="40% - Accent6 10 2 6 2 2 2" xfId="26683"/>
    <cellStyle name="40% - Accent6 10 2 6 2 3" xfId="21271"/>
    <cellStyle name="40% - Accent6 10 2 6 3" xfId="12995"/>
    <cellStyle name="40% - Accent6 10 2 6 3 2" xfId="24109"/>
    <cellStyle name="40% - Accent6 10 2 6 4" xfId="18726"/>
    <cellStyle name="40% - Accent6 10 2 7" xfId="6902"/>
    <cellStyle name="40% - Accent6 10 2 7 2" xfId="9203"/>
    <cellStyle name="40% - Accent6 10 2 7 2 2" xfId="15570"/>
    <cellStyle name="40% - Accent6 10 2 7 2 2 2" xfId="26684"/>
    <cellStyle name="40% - Accent6 10 2 7 2 3" xfId="21272"/>
    <cellStyle name="40% - Accent6 10 2 7 3" xfId="13301"/>
    <cellStyle name="40% - Accent6 10 2 7 3 2" xfId="24415"/>
    <cellStyle name="40% - Accent6 10 2 7 4" xfId="18971"/>
    <cellStyle name="40% - Accent6 10 2 8" xfId="9197"/>
    <cellStyle name="40% - Accent6 10 2 8 2" xfId="15564"/>
    <cellStyle name="40% - Accent6 10 2 8 2 2" xfId="26678"/>
    <cellStyle name="40% - Accent6 10 2 8 3" xfId="21266"/>
    <cellStyle name="40% - Accent6 10 2 9" xfId="10351"/>
    <cellStyle name="40% - Accent6 10 2 9 2" xfId="21974"/>
    <cellStyle name="40% - Accent6 10 3" xfId="2186"/>
    <cellStyle name="40% - Accent6 10 3 2" xfId="9204"/>
    <cellStyle name="40% - Accent6 10 3 2 2" xfId="15571"/>
    <cellStyle name="40% - Accent6 10 3 2 2 2" xfId="26685"/>
    <cellStyle name="40% - Accent6 10 3 2 3" xfId="21273"/>
    <cellStyle name="40% - Accent6 10 3 3" xfId="11279"/>
    <cellStyle name="40% - Accent6 10 3 3 2" xfId="22436"/>
    <cellStyle name="40% - Accent6 10 3 4" xfId="16859"/>
    <cellStyle name="40% - Accent6 10 4" xfId="2385"/>
    <cellStyle name="40% - Accent6 10 4 2" xfId="9205"/>
    <cellStyle name="40% - Accent6 10 4 2 2" xfId="15572"/>
    <cellStyle name="40% - Accent6 10 4 2 2 2" xfId="26686"/>
    <cellStyle name="40% - Accent6 10 4 2 3" xfId="21274"/>
    <cellStyle name="40% - Accent6 10 4 3" xfId="11315"/>
    <cellStyle name="40% - Accent6 10 4 3 2" xfId="22450"/>
    <cellStyle name="40% - Accent6 10 4 4" xfId="16875"/>
    <cellStyle name="40% - Accent6 10 5" xfId="2008"/>
    <cellStyle name="40% - Accent6 10 5 2" xfId="9206"/>
    <cellStyle name="40% - Accent6 10 5 2 2" xfId="15573"/>
    <cellStyle name="40% - Accent6 10 5 2 2 2" xfId="26687"/>
    <cellStyle name="40% - Accent6 10 5 2 3" xfId="21275"/>
    <cellStyle name="40% - Accent6 10 5 3" xfId="11165"/>
    <cellStyle name="40% - Accent6 10 5 3 2" xfId="22322"/>
    <cellStyle name="40% - Accent6 10 5 4" xfId="16743"/>
    <cellStyle name="40% - Accent6 10 6" xfId="2633"/>
    <cellStyle name="40% - Accent6 10 6 2" xfId="9207"/>
    <cellStyle name="40% - Accent6 10 6 2 2" xfId="15574"/>
    <cellStyle name="40% - Accent6 10 6 2 2 2" xfId="26688"/>
    <cellStyle name="40% - Accent6 10 6 2 3" xfId="21276"/>
    <cellStyle name="40% - Accent6 10 6 3" xfId="11440"/>
    <cellStyle name="40% - Accent6 10 6 3 2" xfId="22560"/>
    <cellStyle name="40% - Accent6 10 6 4" xfId="16989"/>
    <cellStyle name="40% - Accent6 10 7" xfId="3846"/>
    <cellStyle name="40% - Accent6 10 7 2" xfId="9208"/>
    <cellStyle name="40% - Accent6 10 7 2 2" xfId="15575"/>
    <cellStyle name="40% - Accent6 10 7 2 2 2" xfId="26689"/>
    <cellStyle name="40% - Accent6 10 7 2 3" xfId="21277"/>
    <cellStyle name="40% - Accent6 10 7 3" xfId="11907"/>
    <cellStyle name="40% - Accent6 10 7 3 2" xfId="23021"/>
    <cellStyle name="40% - Accent6 10 7 4" xfId="17550"/>
    <cellStyle name="40% - Accent6 10 8" xfId="4380"/>
    <cellStyle name="40% - Accent6 10 8 2" xfId="9209"/>
    <cellStyle name="40% - Accent6 10 8 2 2" xfId="15576"/>
    <cellStyle name="40% - Accent6 10 8 2 2 2" xfId="26690"/>
    <cellStyle name="40% - Accent6 10 8 2 3" xfId="21278"/>
    <cellStyle name="40% - Accent6 10 8 3" xfId="12119"/>
    <cellStyle name="40% - Accent6 10 8 3 2" xfId="23233"/>
    <cellStyle name="40% - Accent6 10 8 4" xfId="17842"/>
    <cellStyle name="40% - Accent6 10 9" xfId="5050"/>
    <cellStyle name="40% - Accent6 10 9 2" xfId="9210"/>
    <cellStyle name="40% - Accent6 10 9 2 2" xfId="15577"/>
    <cellStyle name="40% - Accent6 10 9 2 2 2" xfId="26691"/>
    <cellStyle name="40% - Accent6 10 9 2 3" xfId="21279"/>
    <cellStyle name="40% - Accent6 10 9 3" xfId="12286"/>
    <cellStyle name="40% - Accent6 10 9 3 2" xfId="23400"/>
    <cellStyle name="40% - Accent6 10 9 4" xfId="18031"/>
    <cellStyle name="40% - Accent6 11" xfId="358"/>
    <cellStyle name="40% - Accent6 11 10" xfId="5531"/>
    <cellStyle name="40% - Accent6 11 10 2" xfId="9212"/>
    <cellStyle name="40% - Accent6 11 10 2 2" xfId="15579"/>
    <cellStyle name="40% - Accent6 11 10 2 2 2" xfId="26693"/>
    <cellStyle name="40% - Accent6 11 10 2 3" xfId="21281"/>
    <cellStyle name="40% - Accent6 11 10 3" xfId="12496"/>
    <cellStyle name="40% - Accent6 11 10 3 2" xfId="23610"/>
    <cellStyle name="40% - Accent6 11 10 4" xfId="18265"/>
    <cellStyle name="40% - Accent6 11 11" xfId="5891"/>
    <cellStyle name="40% - Accent6 11 11 2" xfId="9213"/>
    <cellStyle name="40% - Accent6 11 11 2 2" xfId="15580"/>
    <cellStyle name="40% - Accent6 11 11 2 2 2" xfId="26694"/>
    <cellStyle name="40% - Accent6 11 11 2 3" xfId="21282"/>
    <cellStyle name="40% - Accent6 11 11 3" xfId="12695"/>
    <cellStyle name="40% - Accent6 11 11 3 2" xfId="23809"/>
    <cellStyle name="40% - Accent6 11 11 4" xfId="18487"/>
    <cellStyle name="40% - Accent6 11 12" xfId="6466"/>
    <cellStyle name="40% - Accent6 11 12 2" xfId="9214"/>
    <cellStyle name="40% - Accent6 11 12 2 2" xfId="15581"/>
    <cellStyle name="40% - Accent6 11 12 2 2 2" xfId="26695"/>
    <cellStyle name="40% - Accent6 11 12 2 3" xfId="21283"/>
    <cellStyle name="40% - Accent6 11 12 3" xfId="13118"/>
    <cellStyle name="40% - Accent6 11 12 3 2" xfId="24232"/>
    <cellStyle name="40% - Accent6 11 12 4" xfId="18849"/>
    <cellStyle name="40% - Accent6 11 13" xfId="9211"/>
    <cellStyle name="40% - Accent6 11 13 2" xfId="15578"/>
    <cellStyle name="40% - Accent6 11 13 2 2" xfId="26692"/>
    <cellStyle name="40% - Accent6 11 13 3" xfId="21280"/>
    <cellStyle name="40% - Accent6 11 14" xfId="9975"/>
    <cellStyle name="40% - Accent6 11 14 2" xfId="16122"/>
    <cellStyle name="40% - Accent6 11 14 2 2" xfId="27236"/>
    <cellStyle name="40% - Accent6 11 14 3" xfId="21653"/>
    <cellStyle name="40% - Accent6 11 15" xfId="10097"/>
    <cellStyle name="40% - Accent6 11 15 2" xfId="21775"/>
    <cellStyle name="40% - Accent6 11 16" xfId="16354"/>
    <cellStyle name="40% - Accent6 11 2" xfId="1055"/>
    <cellStyle name="40% - Accent6 11 2 10" xfId="16531"/>
    <cellStyle name="40% - Accent6 11 2 2" xfId="3984"/>
    <cellStyle name="40% - Accent6 11 2 2 2" xfId="9216"/>
    <cellStyle name="40% - Accent6 11 2 2 2 2" xfId="15583"/>
    <cellStyle name="40% - Accent6 11 2 2 2 2 2" xfId="26697"/>
    <cellStyle name="40% - Accent6 11 2 2 2 3" xfId="21285"/>
    <cellStyle name="40% - Accent6 11 2 2 3" xfId="10761"/>
    <cellStyle name="40% - Accent6 11 2 2 3 2" xfId="22149"/>
    <cellStyle name="40% - Accent6 11 2 2 4" xfId="17677"/>
    <cellStyle name="40% - Accent6 11 2 3" xfId="5179"/>
    <cellStyle name="40% - Accent6 11 2 3 2" xfId="9217"/>
    <cellStyle name="40% - Accent6 11 2 3 2 2" xfId="15584"/>
    <cellStyle name="40% - Accent6 11 2 3 2 2 2" xfId="26698"/>
    <cellStyle name="40% - Accent6 11 2 3 2 3" xfId="21286"/>
    <cellStyle name="40% - Accent6 11 2 3 3" xfId="12402"/>
    <cellStyle name="40% - Accent6 11 2 3 3 2" xfId="23516"/>
    <cellStyle name="40% - Accent6 11 2 3 4" xfId="18148"/>
    <cellStyle name="40% - Accent6 11 2 4" xfId="5655"/>
    <cellStyle name="40% - Accent6 11 2 4 2" xfId="9218"/>
    <cellStyle name="40% - Accent6 11 2 4 2 2" xfId="15585"/>
    <cellStyle name="40% - Accent6 11 2 4 2 2 2" xfId="26699"/>
    <cellStyle name="40% - Accent6 11 2 4 2 3" xfId="21287"/>
    <cellStyle name="40% - Accent6 11 2 4 3" xfId="12611"/>
    <cellStyle name="40% - Accent6 11 2 4 3 2" xfId="23725"/>
    <cellStyle name="40% - Accent6 11 2 4 4" xfId="18380"/>
    <cellStyle name="40% - Accent6 11 2 5" xfId="6009"/>
    <cellStyle name="40% - Accent6 11 2 5 2" xfId="9219"/>
    <cellStyle name="40% - Accent6 11 2 5 2 2" xfId="15586"/>
    <cellStyle name="40% - Accent6 11 2 5 2 2 2" xfId="26700"/>
    <cellStyle name="40% - Accent6 11 2 5 2 3" xfId="21288"/>
    <cellStyle name="40% - Accent6 11 2 5 3" xfId="12809"/>
    <cellStyle name="40% - Accent6 11 2 5 3 2" xfId="23923"/>
    <cellStyle name="40% - Accent6 11 2 5 4" xfId="18601"/>
    <cellStyle name="40% - Accent6 11 2 6" xfId="6295"/>
    <cellStyle name="40% - Accent6 11 2 6 2" xfId="9220"/>
    <cellStyle name="40% - Accent6 11 2 6 2 2" xfId="15587"/>
    <cellStyle name="40% - Accent6 11 2 6 2 2 2" xfId="26701"/>
    <cellStyle name="40% - Accent6 11 2 6 2 3" xfId="21289"/>
    <cellStyle name="40% - Accent6 11 2 6 3" xfId="12996"/>
    <cellStyle name="40% - Accent6 11 2 6 3 2" xfId="24110"/>
    <cellStyle name="40% - Accent6 11 2 6 4" xfId="18727"/>
    <cellStyle name="40% - Accent6 11 2 7" xfId="6903"/>
    <cellStyle name="40% - Accent6 11 2 7 2" xfId="9221"/>
    <cellStyle name="40% - Accent6 11 2 7 2 2" xfId="15588"/>
    <cellStyle name="40% - Accent6 11 2 7 2 2 2" xfId="26702"/>
    <cellStyle name="40% - Accent6 11 2 7 2 3" xfId="21290"/>
    <cellStyle name="40% - Accent6 11 2 7 3" xfId="13302"/>
    <cellStyle name="40% - Accent6 11 2 7 3 2" xfId="24416"/>
    <cellStyle name="40% - Accent6 11 2 7 4" xfId="18972"/>
    <cellStyle name="40% - Accent6 11 2 8" xfId="9215"/>
    <cellStyle name="40% - Accent6 11 2 8 2" xfId="15582"/>
    <cellStyle name="40% - Accent6 11 2 8 2 2" xfId="26696"/>
    <cellStyle name="40% - Accent6 11 2 8 3" xfId="21284"/>
    <cellStyle name="40% - Accent6 11 2 9" xfId="10352"/>
    <cellStyle name="40% - Accent6 11 2 9 2" xfId="21975"/>
    <cellStyle name="40% - Accent6 11 3" xfId="2187"/>
    <cellStyle name="40% - Accent6 11 3 2" xfId="9222"/>
    <cellStyle name="40% - Accent6 11 3 2 2" xfId="15589"/>
    <cellStyle name="40% - Accent6 11 3 2 2 2" xfId="26703"/>
    <cellStyle name="40% - Accent6 11 3 2 3" xfId="21291"/>
    <cellStyle name="40% - Accent6 11 3 3" xfId="11280"/>
    <cellStyle name="40% - Accent6 11 3 3 2" xfId="22437"/>
    <cellStyle name="40% - Accent6 11 3 4" xfId="16860"/>
    <cellStyle name="40% - Accent6 11 4" xfId="2876"/>
    <cellStyle name="40% - Accent6 11 4 2" xfId="9223"/>
    <cellStyle name="40% - Accent6 11 4 2 2" xfId="15590"/>
    <cellStyle name="40% - Accent6 11 4 2 2 2" xfId="26704"/>
    <cellStyle name="40% - Accent6 11 4 2 3" xfId="21292"/>
    <cellStyle name="40% - Accent6 11 4 3" xfId="11509"/>
    <cellStyle name="40% - Accent6 11 4 3 2" xfId="22623"/>
    <cellStyle name="40% - Accent6 11 4 4" xfId="17077"/>
    <cellStyle name="40% - Accent6 11 5" xfId="3244"/>
    <cellStyle name="40% - Accent6 11 5 2" xfId="9224"/>
    <cellStyle name="40% - Accent6 11 5 2 2" xfId="15591"/>
    <cellStyle name="40% - Accent6 11 5 2 2 2" xfId="26705"/>
    <cellStyle name="40% - Accent6 11 5 2 3" xfId="21293"/>
    <cellStyle name="40% - Accent6 11 5 3" xfId="11609"/>
    <cellStyle name="40% - Accent6 11 5 3 2" xfId="22723"/>
    <cellStyle name="40% - Accent6 11 5 4" xfId="17204"/>
    <cellStyle name="40% - Accent6 11 6" xfId="3509"/>
    <cellStyle name="40% - Accent6 11 6 2" xfId="9225"/>
    <cellStyle name="40% - Accent6 11 6 2 2" xfId="15592"/>
    <cellStyle name="40% - Accent6 11 6 2 2 2" xfId="26706"/>
    <cellStyle name="40% - Accent6 11 6 2 3" xfId="21294"/>
    <cellStyle name="40% - Accent6 11 6 3" xfId="11705"/>
    <cellStyle name="40% - Accent6 11 6 3 2" xfId="22819"/>
    <cellStyle name="40% - Accent6 11 6 4" xfId="17323"/>
    <cellStyle name="40% - Accent6 11 7" xfId="3847"/>
    <cellStyle name="40% - Accent6 11 7 2" xfId="9226"/>
    <cellStyle name="40% - Accent6 11 7 2 2" xfId="15593"/>
    <cellStyle name="40% - Accent6 11 7 2 2 2" xfId="26707"/>
    <cellStyle name="40% - Accent6 11 7 2 3" xfId="21295"/>
    <cellStyle name="40% - Accent6 11 7 3" xfId="11908"/>
    <cellStyle name="40% - Accent6 11 7 3 2" xfId="23022"/>
    <cellStyle name="40% - Accent6 11 7 4" xfId="17551"/>
    <cellStyle name="40% - Accent6 11 8" xfId="4381"/>
    <cellStyle name="40% - Accent6 11 8 2" xfId="9227"/>
    <cellStyle name="40% - Accent6 11 8 2 2" xfId="15594"/>
    <cellStyle name="40% - Accent6 11 8 2 2 2" xfId="26708"/>
    <cellStyle name="40% - Accent6 11 8 2 3" xfId="21296"/>
    <cellStyle name="40% - Accent6 11 8 3" xfId="12120"/>
    <cellStyle name="40% - Accent6 11 8 3 2" xfId="23234"/>
    <cellStyle name="40% - Accent6 11 8 4" xfId="17843"/>
    <cellStyle name="40% - Accent6 11 9" xfId="4570"/>
    <cellStyle name="40% - Accent6 11 9 2" xfId="9228"/>
    <cellStyle name="40% - Accent6 11 9 2 2" xfId="15595"/>
    <cellStyle name="40% - Accent6 11 9 2 2 2" xfId="26709"/>
    <cellStyle name="40% - Accent6 11 9 2 3" xfId="21297"/>
    <cellStyle name="40% - Accent6 11 9 3" xfId="12136"/>
    <cellStyle name="40% - Accent6 11 9 3 2" xfId="23250"/>
    <cellStyle name="40% - Accent6 11 9 4" xfId="17859"/>
    <cellStyle name="40% - Accent6 12" xfId="359"/>
    <cellStyle name="40% - Accent6 12 10" xfId="5530"/>
    <cellStyle name="40% - Accent6 12 10 2" xfId="9230"/>
    <cellStyle name="40% - Accent6 12 10 2 2" xfId="15597"/>
    <cellStyle name="40% - Accent6 12 10 2 2 2" xfId="26711"/>
    <cellStyle name="40% - Accent6 12 10 2 3" xfId="21299"/>
    <cellStyle name="40% - Accent6 12 10 3" xfId="12495"/>
    <cellStyle name="40% - Accent6 12 10 3 2" xfId="23609"/>
    <cellStyle name="40% - Accent6 12 10 4" xfId="18264"/>
    <cellStyle name="40% - Accent6 12 11" xfId="5890"/>
    <cellStyle name="40% - Accent6 12 11 2" xfId="9231"/>
    <cellStyle name="40% - Accent6 12 11 2 2" xfId="15598"/>
    <cellStyle name="40% - Accent6 12 11 2 2 2" xfId="26712"/>
    <cellStyle name="40% - Accent6 12 11 2 3" xfId="21300"/>
    <cellStyle name="40% - Accent6 12 11 3" xfId="12694"/>
    <cellStyle name="40% - Accent6 12 11 3 2" xfId="23808"/>
    <cellStyle name="40% - Accent6 12 11 4" xfId="18486"/>
    <cellStyle name="40% - Accent6 12 12" xfId="6467"/>
    <cellStyle name="40% - Accent6 12 12 2" xfId="9232"/>
    <cellStyle name="40% - Accent6 12 12 2 2" xfId="15599"/>
    <cellStyle name="40% - Accent6 12 12 2 2 2" xfId="26713"/>
    <cellStyle name="40% - Accent6 12 12 2 3" xfId="21301"/>
    <cellStyle name="40% - Accent6 12 12 3" xfId="13119"/>
    <cellStyle name="40% - Accent6 12 12 3 2" xfId="24233"/>
    <cellStyle name="40% - Accent6 12 12 4" xfId="18850"/>
    <cellStyle name="40% - Accent6 12 13" xfId="9229"/>
    <cellStyle name="40% - Accent6 12 13 2" xfId="15596"/>
    <cellStyle name="40% - Accent6 12 13 2 2" xfId="26710"/>
    <cellStyle name="40% - Accent6 12 13 3" xfId="21298"/>
    <cellStyle name="40% - Accent6 12 14" xfId="9976"/>
    <cellStyle name="40% - Accent6 12 14 2" xfId="16123"/>
    <cellStyle name="40% - Accent6 12 14 2 2" xfId="27237"/>
    <cellStyle name="40% - Accent6 12 14 3" xfId="21654"/>
    <cellStyle name="40% - Accent6 12 15" xfId="10098"/>
    <cellStyle name="40% - Accent6 12 15 2" xfId="21776"/>
    <cellStyle name="40% - Accent6 12 16" xfId="16355"/>
    <cellStyle name="40% - Accent6 12 2" xfId="1056"/>
    <cellStyle name="40% - Accent6 12 2 10" xfId="16532"/>
    <cellStyle name="40% - Accent6 12 2 2" xfId="3985"/>
    <cellStyle name="40% - Accent6 12 2 2 2" xfId="9234"/>
    <cellStyle name="40% - Accent6 12 2 2 2 2" xfId="15601"/>
    <cellStyle name="40% - Accent6 12 2 2 2 2 2" xfId="26715"/>
    <cellStyle name="40% - Accent6 12 2 2 2 3" xfId="21303"/>
    <cellStyle name="40% - Accent6 12 2 2 3" xfId="10762"/>
    <cellStyle name="40% - Accent6 12 2 2 3 2" xfId="22150"/>
    <cellStyle name="40% - Accent6 12 2 2 4" xfId="17678"/>
    <cellStyle name="40% - Accent6 12 2 3" xfId="5180"/>
    <cellStyle name="40% - Accent6 12 2 3 2" xfId="9235"/>
    <cellStyle name="40% - Accent6 12 2 3 2 2" xfId="15602"/>
    <cellStyle name="40% - Accent6 12 2 3 2 2 2" xfId="26716"/>
    <cellStyle name="40% - Accent6 12 2 3 2 3" xfId="21304"/>
    <cellStyle name="40% - Accent6 12 2 3 3" xfId="12403"/>
    <cellStyle name="40% - Accent6 12 2 3 3 2" xfId="23517"/>
    <cellStyle name="40% - Accent6 12 2 3 4" xfId="18149"/>
    <cellStyle name="40% - Accent6 12 2 4" xfId="5656"/>
    <cellStyle name="40% - Accent6 12 2 4 2" xfId="9236"/>
    <cellStyle name="40% - Accent6 12 2 4 2 2" xfId="15603"/>
    <cellStyle name="40% - Accent6 12 2 4 2 2 2" xfId="26717"/>
    <cellStyle name="40% - Accent6 12 2 4 2 3" xfId="21305"/>
    <cellStyle name="40% - Accent6 12 2 4 3" xfId="12612"/>
    <cellStyle name="40% - Accent6 12 2 4 3 2" xfId="23726"/>
    <cellStyle name="40% - Accent6 12 2 4 4" xfId="18381"/>
    <cellStyle name="40% - Accent6 12 2 5" xfId="6010"/>
    <cellStyle name="40% - Accent6 12 2 5 2" xfId="9237"/>
    <cellStyle name="40% - Accent6 12 2 5 2 2" xfId="15604"/>
    <cellStyle name="40% - Accent6 12 2 5 2 2 2" xfId="26718"/>
    <cellStyle name="40% - Accent6 12 2 5 2 3" xfId="21306"/>
    <cellStyle name="40% - Accent6 12 2 5 3" xfId="12810"/>
    <cellStyle name="40% - Accent6 12 2 5 3 2" xfId="23924"/>
    <cellStyle name="40% - Accent6 12 2 5 4" xfId="18602"/>
    <cellStyle name="40% - Accent6 12 2 6" xfId="6296"/>
    <cellStyle name="40% - Accent6 12 2 6 2" xfId="9238"/>
    <cellStyle name="40% - Accent6 12 2 6 2 2" xfId="15605"/>
    <cellStyle name="40% - Accent6 12 2 6 2 2 2" xfId="26719"/>
    <cellStyle name="40% - Accent6 12 2 6 2 3" xfId="21307"/>
    <cellStyle name="40% - Accent6 12 2 6 3" xfId="12997"/>
    <cellStyle name="40% - Accent6 12 2 6 3 2" xfId="24111"/>
    <cellStyle name="40% - Accent6 12 2 6 4" xfId="18728"/>
    <cellStyle name="40% - Accent6 12 2 7" xfId="6904"/>
    <cellStyle name="40% - Accent6 12 2 7 2" xfId="9239"/>
    <cellStyle name="40% - Accent6 12 2 7 2 2" xfId="15606"/>
    <cellStyle name="40% - Accent6 12 2 7 2 2 2" xfId="26720"/>
    <cellStyle name="40% - Accent6 12 2 7 2 3" xfId="21308"/>
    <cellStyle name="40% - Accent6 12 2 7 3" xfId="13303"/>
    <cellStyle name="40% - Accent6 12 2 7 3 2" xfId="24417"/>
    <cellStyle name="40% - Accent6 12 2 7 4" xfId="18973"/>
    <cellStyle name="40% - Accent6 12 2 8" xfId="9233"/>
    <cellStyle name="40% - Accent6 12 2 8 2" xfId="15600"/>
    <cellStyle name="40% - Accent6 12 2 8 2 2" xfId="26714"/>
    <cellStyle name="40% - Accent6 12 2 8 3" xfId="21302"/>
    <cellStyle name="40% - Accent6 12 2 9" xfId="10353"/>
    <cellStyle name="40% - Accent6 12 2 9 2" xfId="21976"/>
    <cellStyle name="40% - Accent6 12 3" xfId="2188"/>
    <cellStyle name="40% - Accent6 12 3 2" xfId="9240"/>
    <cellStyle name="40% - Accent6 12 3 2 2" xfId="15607"/>
    <cellStyle name="40% - Accent6 12 3 2 2 2" xfId="26721"/>
    <cellStyle name="40% - Accent6 12 3 2 3" xfId="21309"/>
    <cellStyle name="40% - Accent6 12 3 3" xfId="11281"/>
    <cellStyle name="40% - Accent6 12 3 3 2" xfId="22438"/>
    <cellStyle name="40% - Accent6 12 3 4" xfId="16861"/>
    <cellStyle name="40% - Accent6 12 4" xfId="2384"/>
    <cellStyle name="40% - Accent6 12 4 2" xfId="9241"/>
    <cellStyle name="40% - Accent6 12 4 2 2" xfId="15608"/>
    <cellStyle name="40% - Accent6 12 4 2 2 2" xfId="26722"/>
    <cellStyle name="40% - Accent6 12 4 2 3" xfId="21310"/>
    <cellStyle name="40% - Accent6 12 4 3" xfId="11314"/>
    <cellStyle name="40% - Accent6 12 4 3 2" xfId="22449"/>
    <cellStyle name="40% - Accent6 12 4 4" xfId="16874"/>
    <cellStyle name="40% - Accent6 12 5" xfId="2010"/>
    <cellStyle name="40% - Accent6 12 5 2" xfId="9242"/>
    <cellStyle name="40% - Accent6 12 5 2 2" xfId="15609"/>
    <cellStyle name="40% - Accent6 12 5 2 2 2" xfId="26723"/>
    <cellStyle name="40% - Accent6 12 5 2 3" xfId="21311"/>
    <cellStyle name="40% - Accent6 12 5 3" xfId="11166"/>
    <cellStyle name="40% - Accent6 12 5 3 2" xfId="22323"/>
    <cellStyle name="40% - Accent6 12 5 4" xfId="16744"/>
    <cellStyle name="40% - Accent6 12 6" xfId="3004"/>
    <cellStyle name="40% - Accent6 12 6 2" xfId="9243"/>
    <cellStyle name="40% - Accent6 12 6 2 2" xfId="15610"/>
    <cellStyle name="40% - Accent6 12 6 2 2 2" xfId="26724"/>
    <cellStyle name="40% - Accent6 12 6 2 3" xfId="21312"/>
    <cellStyle name="40% - Accent6 12 6 3" xfId="11557"/>
    <cellStyle name="40% - Accent6 12 6 3 2" xfId="22671"/>
    <cellStyle name="40% - Accent6 12 6 4" xfId="17125"/>
    <cellStyle name="40% - Accent6 12 7" xfId="3848"/>
    <cellStyle name="40% - Accent6 12 7 2" xfId="9244"/>
    <cellStyle name="40% - Accent6 12 7 2 2" xfId="15611"/>
    <cellStyle name="40% - Accent6 12 7 2 2 2" xfId="26725"/>
    <cellStyle name="40% - Accent6 12 7 2 3" xfId="21313"/>
    <cellStyle name="40% - Accent6 12 7 3" xfId="11909"/>
    <cellStyle name="40% - Accent6 12 7 3 2" xfId="23023"/>
    <cellStyle name="40% - Accent6 12 7 4" xfId="17552"/>
    <cellStyle name="40% - Accent6 12 8" xfId="4382"/>
    <cellStyle name="40% - Accent6 12 8 2" xfId="9245"/>
    <cellStyle name="40% - Accent6 12 8 2 2" xfId="15612"/>
    <cellStyle name="40% - Accent6 12 8 2 2 2" xfId="26726"/>
    <cellStyle name="40% - Accent6 12 8 2 3" xfId="21314"/>
    <cellStyle name="40% - Accent6 12 8 3" xfId="12121"/>
    <cellStyle name="40% - Accent6 12 8 3 2" xfId="23235"/>
    <cellStyle name="40% - Accent6 12 8 4" xfId="17844"/>
    <cellStyle name="40% - Accent6 12 9" xfId="4021"/>
    <cellStyle name="40% - Accent6 12 9 2" xfId="9246"/>
    <cellStyle name="40% - Accent6 12 9 2 2" xfId="15613"/>
    <cellStyle name="40% - Accent6 12 9 2 2 2" xfId="26727"/>
    <cellStyle name="40% - Accent6 12 9 2 3" xfId="21315"/>
    <cellStyle name="40% - Accent6 12 9 3" xfId="11971"/>
    <cellStyle name="40% - Accent6 12 9 3 2" xfId="23085"/>
    <cellStyle name="40% - Accent6 12 9 4" xfId="17694"/>
    <cellStyle name="40% - Accent6 13" xfId="360"/>
    <cellStyle name="40% - Accent6 13 10" xfId="4896"/>
    <cellStyle name="40% - Accent6 13 11" xfId="6464"/>
    <cellStyle name="40% - Accent6 13 12" xfId="9247"/>
    <cellStyle name="40% - Accent6 13 12 2" xfId="15614"/>
    <cellStyle name="40% - Accent6 13 12 2 2" xfId="26728"/>
    <cellStyle name="40% - Accent6 13 12 3" xfId="21316"/>
    <cellStyle name="40% - Accent6 13 13" xfId="16356"/>
    <cellStyle name="40% - Accent6 13 2" xfId="1053"/>
    <cellStyle name="40% - Accent6 13 2 2" xfId="10759"/>
    <cellStyle name="40% - Accent6 13 2 3" xfId="10354"/>
    <cellStyle name="40% - Accent6 13 2 3 2" xfId="21977"/>
    <cellStyle name="40% - Accent6 13 3" xfId="2185"/>
    <cellStyle name="40% - Accent6 13 4" xfId="2386"/>
    <cellStyle name="40% - Accent6 13 5" xfId="2007"/>
    <cellStyle name="40% - Accent6 13 6" xfId="2634"/>
    <cellStyle name="40% - Accent6 13 7" xfId="4379"/>
    <cellStyle name="40% - Accent6 13 8" xfId="5051"/>
    <cellStyle name="40% - Accent6 13 9" xfId="4109"/>
    <cellStyle name="40% - Accent6 14" xfId="361"/>
    <cellStyle name="40% - Accent6 14 2" xfId="9248"/>
    <cellStyle name="40% - Accent6 14 2 2" xfId="15615"/>
    <cellStyle name="40% - Accent6 14 2 2 2" xfId="26729"/>
    <cellStyle name="40% - Accent6 14 2 3" xfId="21317"/>
    <cellStyle name="40% - Accent6 14 3" xfId="10355"/>
    <cellStyle name="40% - Accent6 14 3 2" xfId="21978"/>
    <cellStyle name="40% - Accent6 14 4" xfId="16357"/>
    <cellStyle name="40% - Accent6 15" xfId="362"/>
    <cellStyle name="40% - Accent6 15 2" xfId="9249"/>
    <cellStyle name="40% - Accent6 15 2 2" xfId="15616"/>
    <cellStyle name="40% - Accent6 15 2 2 2" xfId="26730"/>
    <cellStyle name="40% - Accent6 15 2 3" xfId="21318"/>
    <cellStyle name="40% - Accent6 15 3" xfId="10356"/>
    <cellStyle name="40% - Accent6 15 3 2" xfId="21979"/>
    <cellStyle name="40% - Accent6 15 4" xfId="16358"/>
    <cellStyle name="40% - Accent6 2" xfId="363"/>
    <cellStyle name="40% - Accent6 2 10" xfId="3199"/>
    <cellStyle name="40% - Accent6 2 11" xfId="4383"/>
    <cellStyle name="40% - Accent6 2 12" xfId="4017"/>
    <cellStyle name="40% - Accent6 2 13" xfId="4110"/>
    <cellStyle name="40% - Accent6 2 14" xfId="4895"/>
    <cellStyle name="40% - Accent6 2 15" xfId="6468"/>
    <cellStyle name="40% - Accent6 2 16" xfId="9250"/>
    <cellStyle name="40% - Accent6 2 16 2" xfId="15617"/>
    <cellStyle name="40% - Accent6 2 16 2 2" xfId="26731"/>
    <cellStyle name="40% - Accent6 2 16 3" xfId="21319"/>
    <cellStyle name="40% - Accent6 2 17" xfId="16359"/>
    <cellStyle name="40% - Accent6 2 18" xfId="29877"/>
    <cellStyle name="40% - Accent6 2 2" xfId="364"/>
    <cellStyle name="40% - Accent6 2 2 10" xfId="5012"/>
    <cellStyle name="40% - Accent6 2 2 10 2" xfId="9252"/>
    <cellStyle name="40% - Accent6 2 2 10 2 2" xfId="15619"/>
    <cellStyle name="40% - Accent6 2 2 10 2 2 2" xfId="26733"/>
    <cellStyle name="40% - Accent6 2 2 10 2 3" xfId="21321"/>
    <cellStyle name="40% - Accent6 2 2 10 3" xfId="12282"/>
    <cellStyle name="40% - Accent6 2 2 10 3 2" xfId="23396"/>
    <cellStyle name="40% - Accent6 2 2 10 4" xfId="18027"/>
    <cellStyle name="40% - Accent6 2 2 11" xfId="5491"/>
    <cellStyle name="40% - Accent6 2 2 11 2" xfId="9253"/>
    <cellStyle name="40% - Accent6 2 2 11 2 2" xfId="15620"/>
    <cellStyle name="40% - Accent6 2 2 11 2 2 2" xfId="26734"/>
    <cellStyle name="40% - Accent6 2 2 11 2 3" xfId="21322"/>
    <cellStyle name="40% - Accent6 2 2 11 3" xfId="12489"/>
    <cellStyle name="40% - Accent6 2 2 11 3 2" xfId="23603"/>
    <cellStyle name="40% - Accent6 2 2 11 4" xfId="18257"/>
    <cellStyle name="40% - Accent6 2 2 12" xfId="6469"/>
    <cellStyle name="40% - Accent6 2 2 12 2" xfId="9254"/>
    <cellStyle name="40% - Accent6 2 2 12 2 2" xfId="15621"/>
    <cellStyle name="40% - Accent6 2 2 12 2 2 2" xfId="26735"/>
    <cellStyle name="40% - Accent6 2 2 12 2 3" xfId="21323"/>
    <cellStyle name="40% - Accent6 2 2 12 3" xfId="13120"/>
    <cellStyle name="40% - Accent6 2 2 12 3 2" xfId="24234"/>
    <cellStyle name="40% - Accent6 2 2 12 4" xfId="18851"/>
    <cellStyle name="40% - Accent6 2 2 13" xfId="9251"/>
    <cellStyle name="40% - Accent6 2 2 13 2" xfId="15618"/>
    <cellStyle name="40% - Accent6 2 2 13 2 2" xfId="26732"/>
    <cellStyle name="40% - Accent6 2 2 13 3" xfId="21320"/>
    <cellStyle name="40% - Accent6 2 2 14" xfId="9977"/>
    <cellStyle name="40% - Accent6 2 2 14 2" xfId="16124"/>
    <cellStyle name="40% - Accent6 2 2 14 2 2" xfId="27238"/>
    <cellStyle name="40% - Accent6 2 2 14 3" xfId="21655"/>
    <cellStyle name="40% - Accent6 2 2 15" xfId="10099"/>
    <cellStyle name="40% - Accent6 2 2 15 2" xfId="21777"/>
    <cellStyle name="40% - Accent6 2 2 16" xfId="16360"/>
    <cellStyle name="40% - Accent6 2 2 2" xfId="1058"/>
    <cellStyle name="40% - Accent6 2 2 2 10" xfId="16533"/>
    <cellStyle name="40% - Accent6 2 2 2 2" xfId="3986"/>
    <cellStyle name="40% - Accent6 2 2 2 2 2" xfId="9256"/>
    <cellStyle name="40% - Accent6 2 2 2 2 2 2" xfId="15623"/>
    <cellStyle name="40% - Accent6 2 2 2 2 2 2 2" xfId="26737"/>
    <cellStyle name="40% - Accent6 2 2 2 2 2 3" xfId="21325"/>
    <cellStyle name="40% - Accent6 2 2 2 2 3" xfId="10763"/>
    <cellStyle name="40% - Accent6 2 2 2 2 3 2" xfId="22151"/>
    <cellStyle name="40% - Accent6 2 2 2 2 4" xfId="17679"/>
    <cellStyle name="40% - Accent6 2 2 2 3" xfId="5181"/>
    <cellStyle name="40% - Accent6 2 2 2 3 2" xfId="9257"/>
    <cellStyle name="40% - Accent6 2 2 2 3 2 2" xfId="15624"/>
    <cellStyle name="40% - Accent6 2 2 2 3 2 2 2" xfId="26738"/>
    <cellStyle name="40% - Accent6 2 2 2 3 2 3" xfId="21326"/>
    <cellStyle name="40% - Accent6 2 2 2 3 3" xfId="12404"/>
    <cellStyle name="40% - Accent6 2 2 2 3 3 2" xfId="23518"/>
    <cellStyle name="40% - Accent6 2 2 2 3 4" xfId="18150"/>
    <cellStyle name="40% - Accent6 2 2 2 4" xfId="5657"/>
    <cellStyle name="40% - Accent6 2 2 2 4 2" xfId="9258"/>
    <cellStyle name="40% - Accent6 2 2 2 4 2 2" xfId="15625"/>
    <cellStyle name="40% - Accent6 2 2 2 4 2 2 2" xfId="26739"/>
    <cellStyle name="40% - Accent6 2 2 2 4 2 3" xfId="21327"/>
    <cellStyle name="40% - Accent6 2 2 2 4 3" xfId="12613"/>
    <cellStyle name="40% - Accent6 2 2 2 4 3 2" xfId="23727"/>
    <cellStyle name="40% - Accent6 2 2 2 4 4" xfId="18382"/>
    <cellStyle name="40% - Accent6 2 2 2 5" xfId="6011"/>
    <cellStyle name="40% - Accent6 2 2 2 5 2" xfId="9259"/>
    <cellStyle name="40% - Accent6 2 2 2 5 2 2" xfId="15626"/>
    <cellStyle name="40% - Accent6 2 2 2 5 2 2 2" xfId="26740"/>
    <cellStyle name="40% - Accent6 2 2 2 5 2 3" xfId="21328"/>
    <cellStyle name="40% - Accent6 2 2 2 5 3" xfId="12811"/>
    <cellStyle name="40% - Accent6 2 2 2 5 3 2" xfId="23925"/>
    <cellStyle name="40% - Accent6 2 2 2 5 4" xfId="18603"/>
    <cellStyle name="40% - Accent6 2 2 2 6" xfId="6297"/>
    <cellStyle name="40% - Accent6 2 2 2 6 2" xfId="9260"/>
    <cellStyle name="40% - Accent6 2 2 2 6 2 2" xfId="15627"/>
    <cellStyle name="40% - Accent6 2 2 2 6 2 2 2" xfId="26741"/>
    <cellStyle name="40% - Accent6 2 2 2 6 2 3" xfId="21329"/>
    <cellStyle name="40% - Accent6 2 2 2 6 3" xfId="12998"/>
    <cellStyle name="40% - Accent6 2 2 2 6 3 2" xfId="24112"/>
    <cellStyle name="40% - Accent6 2 2 2 6 4" xfId="18729"/>
    <cellStyle name="40% - Accent6 2 2 2 7" xfId="6905"/>
    <cellStyle name="40% - Accent6 2 2 2 7 2" xfId="9261"/>
    <cellStyle name="40% - Accent6 2 2 2 7 2 2" xfId="15628"/>
    <cellStyle name="40% - Accent6 2 2 2 7 2 2 2" xfId="26742"/>
    <cellStyle name="40% - Accent6 2 2 2 7 2 3" xfId="21330"/>
    <cellStyle name="40% - Accent6 2 2 2 7 3" xfId="13304"/>
    <cellStyle name="40% - Accent6 2 2 2 7 3 2" xfId="24418"/>
    <cellStyle name="40% - Accent6 2 2 2 7 4" xfId="18974"/>
    <cellStyle name="40% - Accent6 2 2 2 8" xfId="9255"/>
    <cellStyle name="40% - Accent6 2 2 2 8 2" xfId="15622"/>
    <cellStyle name="40% - Accent6 2 2 2 8 2 2" xfId="26736"/>
    <cellStyle name="40% - Accent6 2 2 2 8 3" xfId="21324"/>
    <cellStyle name="40% - Accent6 2 2 2 9" xfId="10358"/>
    <cellStyle name="40% - Accent6 2 2 2 9 2" xfId="21981"/>
    <cellStyle name="40% - Accent6 2 2 3" xfId="2190"/>
    <cellStyle name="40% - Accent6 2 2 3 2" xfId="9262"/>
    <cellStyle name="40% - Accent6 2 2 3 2 2" xfId="15629"/>
    <cellStyle name="40% - Accent6 2 2 3 2 2 2" xfId="26743"/>
    <cellStyle name="40% - Accent6 2 2 3 2 3" xfId="21331"/>
    <cellStyle name="40% - Accent6 2 2 3 3" xfId="11282"/>
    <cellStyle name="40% - Accent6 2 2 3 3 2" xfId="22439"/>
    <cellStyle name="40% - Accent6 2 2 3 4" xfId="16862"/>
    <cellStyle name="40% - Accent6 2 2 4" xfId="2383"/>
    <cellStyle name="40% - Accent6 2 2 4 2" xfId="9263"/>
    <cellStyle name="40% - Accent6 2 2 4 2 2" xfId="15630"/>
    <cellStyle name="40% - Accent6 2 2 4 2 2 2" xfId="26744"/>
    <cellStyle name="40% - Accent6 2 2 4 2 3" xfId="21332"/>
    <cellStyle name="40% - Accent6 2 2 4 3" xfId="11313"/>
    <cellStyle name="40% - Accent6 2 2 4 3 2" xfId="22448"/>
    <cellStyle name="40% - Accent6 2 2 4 4" xfId="16873"/>
    <cellStyle name="40% - Accent6 2 2 5" xfId="2011"/>
    <cellStyle name="40% - Accent6 2 2 5 2" xfId="9264"/>
    <cellStyle name="40% - Accent6 2 2 5 2 2" xfId="15631"/>
    <cellStyle name="40% - Accent6 2 2 5 2 2 2" xfId="26745"/>
    <cellStyle name="40% - Accent6 2 2 5 2 3" xfId="21333"/>
    <cellStyle name="40% - Accent6 2 2 5 3" xfId="11167"/>
    <cellStyle name="40% - Accent6 2 2 5 3 2" xfId="22324"/>
    <cellStyle name="40% - Accent6 2 2 5 4" xfId="16745"/>
    <cellStyle name="40% - Accent6 2 2 6" xfId="2630"/>
    <cellStyle name="40% - Accent6 2 2 6 2" xfId="9265"/>
    <cellStyle name="40% - Accent6 2 2 6 2 2" xfId="15632"/>
    <cellStyle name="40% - Accent6 2 2 6 2 2 2" xfId="26746"/>
    <cellStyle name="40% - Accent6 2 2 6 2 3" xfId="21334"/>
    <cellStyle name="40% - Accent6 2 2 6 3" xfId="11439"/>
    <cellStyle name="40% - Accent6 2 2 6 3 2" xfId="22559"/>
    <cellStyle name="40% - Accent6 2 2 6 4" xfId="16988"/>
    <cellStyle name="40% - Accent6 2 2 7" xfId="3849"/>
    <cellStyle name="40% - Accent6 2 2 7 2" xfId="9266"/>
    <cellStyle name="40% - Accent6 2 2 7 2 2" xfId="15633"/>
    <cellStyle name="40% - Accent6 2 2 7 2 2 2" xfId="26747"/>
    <cellStyle name="40% - Accent6 2 2 7 2 3" xfId="21335"/>
    <cellStyle name="40% - Accent6 2 2 7 3" xfId="11910"/>
    <cellStyle name="40% - Accent6 2 2 7 3 2" xfId="23024"/>
    <cellStyle name="40% - Accent6 2 2 7 4" xfId="17553"/>
    <cellStyle name="40% - Accent6 2 2 8" xfId="4384"/>
    <cellStyle name="40% - Accent6 2 2 8 2" xfId="9267"/>
    <cellStyle name="40% - Accent6 2 2 8 2 2" xfId="15634"/>
    <cellStyle name="40% - Accent6 2 2 8 2 2 2" xfId="26748"/>
    <cellStyle name="40% - Accent6 2 2 8 2 3" xfId="21336"/>
    <cellStyle name="40% - Accent6 2 2 8 3" xfId="12122"/>
    <cellStyle name="40% - Accent6 2 2 8 3 2" xfId="23236"/>
    <cellStyle name="40% - Accent6 2 2 8 4" xfId="17845"/>
    <cellStyle name="40% - Accent6 2 2 9" xfId="5191"/>
    <cellStyle name="40% - Accent6 2 2 9 2" xfId="9268"/>
    <cellStyle name="40% - Accent6 2 2 9 2 2" xfId="15635"/>
    <cellStyle name="40% - Accent6 2 2 9 2 2 2" xfId="26749"/>
    <cellStyle name="40% - Accent6 2 2 9 2 3" xfId="21337"/>
    <cellStyle name="40% - Accent6 2 2 9 3" xfId="12414"/>
    <cellStyle name="40% - Accent6 2 2 9 3 2" xfId="23528"/>
    <cellStyle name="40% - Accent6 2 2 9 4" xfId="18160"/>
    <cellStyle name="40% - Accent6 2 3" xfId="365"/>
    <cellStyle name="40% - Accent6 2 3 2" xfId="9269"/>
    <cellStyle name="40% - Accent6 2 3 2 2" xfId="15636"/>
    <cellStyle name="40% - Accent6 2 3 2 2 2" xfId="26750"/>
    <cellStyle name="40% - Accent6 2 3 2 3" xfId="21338"/>
    <cellStyle name="40% - Accent6 2 3 3" xfId="10357"/>
    <cellStyle name="40% - Accent6 2 3 3 2" xfId="21980"/>
    <cellStyle name="40% - Accent6 2 3 4" xfId="16361"/>
    <cellStyle name="40% - Accent6 2 4" xfId="366"/>
    <cellStyle name="40% - Accent6 2 4 2" xfId="9270"/>
    <cellStyle name="40% - Accent6 2 4 2 2" xfId="15637"/>
    <cellStyle name="40% - Accent6 2 4 2 2 2" xfId="26751"/>
    <cellStyle name="40% - Accent6 2 4 2 3" xfId="21339"/>
    <cellStyle name="40% - Accent6 2 4 3" xfId="10359"/>
    <cellStyle name="40% - Accent6 2 4 3 2" xfId="21982"/>
    <cellStyle name="40% - Accent6 2 4 4" xfId="16362"/>
    <cellStyle name="40% - Accent6 2 5" xfId="367"/>
    <cellStyle name="40% - Accent6 2 5 2" xfId="9271"/>
    <cellStyle name="40% - Accent6 2 5 2 2" xfId="15638"/>
    <cellStyle name="40% - Accent6 2 5 2 2 2" xfId="26752"/>
    <cellStyle name="40% - Accent6 2 5 2 3" xfId="21340"/>
    <cellStyle name="40% - Accent6 2 5 3" xfId="10360"/>
    <cellStyle name="40% - Accent6 2 5 3 2" xfId="21983"/>
    <cellStyle name="40% - Accent6 2 5 4" xfId="16363"/>
    <cellStyle name="40% - Accent6 2 6" xfId="1057"/>
    <cellStyle name="40% - Accent6 2 7" xfId="2189"/>
    <cellStyle name="40% - Accent6 2 8" xfId="1860"/>
    <cellStyle name="40% - Accent6 2 9" xfId="2821"/>
    <cellStyle name="40% - Accent6 2_WAST 1112 040512 WG Submission" xfId="368"/>
    <cellStyle name="40% - Accent6 3" xfId="369"/>
    <cellStyle name="40% - Accent6 3 10" xfId="5526"/>
    <cellStyle name="40% - Accent6 3 11" xfId="5886"/>
    <cellStyle name="40% - Accent6 3 12" xfId="6470"/>
    <cellStyle name="40% - Accent6 3 2" xfId="370"/>
    <cellStyle name="40% - Accent6 3 2 10" xfId="5528"/>
    <cellStyle name="40% - Accent6 3 2 10 2" xfId="9273"/>
    <cellStyle name="40% - Accent6 3 2 10 2 2" xfId="15640"/>
    <cellStyle name="40% - Accent6 3 2 10 2 2 2" xfId="26754"/>
    <cellStyle name="40% - Accent6 3 2 10 2 3" xfId="21342"/>
    <cellStyle name="40% - Accent6 3 2 10 3" xfId="12494"/>
    <cellStyle name="40% - Accent6 3 2 10 3 2" xfId="23608"/>
    <cellStyle name="40% - Accent6 3 2 10 4" xfId="18262"/>
    <cellStyle name="40% - Accent6 3 2 11" xfId="5888"/>
    <cellStyle name="40% - Accent6 3 2 11 2" xfId="9274"/>
    <cellStyle name="40% - Accent6 3 2 11 2 2" xfId="15641"/>
    <cellStyle name="40% - Accent6 3 2 11 2 2 2" xfId="26755"/>
    <cellStyle name="40% - Accent6 3 2 11 2 3" xfId="21343"/>
    <cellStyle name="40% - Accent6 3 2 11 3" xfId="12693"/>
    <cellStyle name="40% - Accent6 3 2 11 3 2" xfId="23807"/>
    <cellStyle name="40% - Accent6 3 2 11 4" xfId="18484"/>
    <cellStyle name="40% - Accent6 3 2 12" xfId="6471"/>
    <cellStyle name="40% - Accent6 3 2 12 2" xfId="9275"/>
    <cellStyle name="40% - Accent6 3 2 12 2 2" xfId="15642"/>
    <cellStyle name="40% - Accent6 3 2 12 2 2 2" xfId="26756"/>
    <cellStyle name="40% - Accent6 3 2 12 2 3" xfId="21344"/>
    <cellStyle name="40% - Accent6 3 2 12 3" xfId="13121"/>
    <cellStyle name="40% - Accent6 3 2 12 3 2" xfId="24235"/>
    <cellStyle name="40% - Accent6 3 2 12 4" xfId="18852"/>
    <cellStyle name="40% - Accent6 3 2 13" xfId="9272"/>
    <cellStyle name="40% - Accent6 3 2 13 2" xfId="15639"/>
    <cellStyle name="40% - Accent6 3 2 13 2 2" xfId="26753"/>
    <cellStyle name="40% - Accent6 3 2 13 3" xfId="21341"/>
    <cellStyle name="40% - Accent6 3 2 14" xfId="9978"/>
    <cellStyle name="40% - Accent6 3 2 14 2" xfId="16125"/>
    <cellStyle name="40% - Accent6 3 2 14 2 2" xfId="27239"/>
    <cellStyle name="40% - Accent6 3 2 14 3" xfId="21656"/>
    <cellStyle name="40% - Accent6 3 2 15" xfId="10100"/>
    <cellStyle name="40% - Accent6 3 2 15 2" xfId="21778"/>
    <cellStyle name="40% - Accent6 3 2 16" xfId="16364"/>
    <cellStyle name="40% - Accent6 3 2 2" xfId="1060"/>
    <cellStyle name="40% - Accent6 3 2 2 10" xfId="16534"/>
    <cellStyle name="40% - Accent6 3 2 2 2" xfId="3987"/>
    <cellStyle name="40% - Accent6 3 2 2 2 2" xfId="9277"/>
    <cellStyle name="40% - Accent6 3 2 2 2 2 2" xfId="15644"/>
    <cellStyle name="40% - Accent6 3 2 2 2 2 2 2" xfId="26758"/>
    <cellStyle name="40% - Accent6 3 2 2 2 2 3" xfId="21346"/>
    <cellStyle name="40% - Accent6 3 2 2 2 3" xfId="10765"/>
    <cellStyle name="40% - Accent6 3 2 2 2 3 2" xfId="22152"/>
    <cellStyle name="40% - Accent6 3 2 2 2 4" xfId="17680"/>
    <cellStyle name="40% - Accent6 3 2 2 3" xfId="5182"/>
    <cellStyle name="40% - Accent6 3 2 2 3 2" xfId="9278"/>
    <cellStyle name="40% - Accent6 3 2 2 3 2 2" xfId="15645"/>
    <cellStyle name="40% - Accent6 3 2 2 3 2 2 2" xfId="26759"/>
    <cellStyle name="40% - Accent6 3 2 2 3 2 3" xfId="21347"/>
    <cellStyle name="40% - Accent6 3 2 2 3 3" xfId="12405"/>
    <cellStyle name="40% - Accent6 3 2 2 3 3 2" xfId="23519"/>
    <cellStyle name="40% - Accent6 3 2 2 3 4" xfId="18151"/>
    <cellStyle name="40% - Accent6 3 2 2 4" xfId="5658"/>
    <cellStyle name="40% - Accent6 3 2 2 4 2" xfId="9279"/>
    <cellStyle name="40% - Accent6 3 2 2 4 2 2" xfId="15646"/>
    <cellStyle name="40% - Accent6 3 2 2 4 2 2 2" xfId="26760"/>
    <cellStyle name="40% - Accent6 3 2 2 4 2 3" xfId="21348"/>
    <cellStyle name="40% - Accent6 3 2 2 4 3" xfId="12614"/>
    <cellStyle name="40% - Accent6 3 2 2 4 3 2" xfId="23728"/>
    <cellStyle name="40% - Accent6 3 2 2 4 4" xfId="18383"/>
    <cellStyle name="40% - Accent6 3 2 2 5" xfId="6012"/>
    <cellStyle name="40% - Accent6 3 2 2 5 2" xfId="9280"/>
    <cellStyle name="40% - Accent6 3 2 2 5 2 2" xfId="15647"/>
    <cellStyle name="40% - Accent6 3 2 2 5 2 2 2" xfId="26761"/>
    <cellStyle name="40% - Accent6 3 2 2 5 2 3" xfId="21349"/>
    <cellStyle name="40% - Accent6 3 2 2 5 3" xfId="12812"/>
    <cellStyle name="40% - Accent6 3 2 2 5 3 2" xfId="23926"/>
    <cellStyle name="40% - Accent6 3 2 2 5 4" xfId="18604"/>
    <cellStyle name="40% - Accent6 3 2 2 6" xfId="6298"/>
    <cellStyle name="40% - Accent6 3 2 2 6 2" xfId="9281"/>
    <cellStyle name="40% - Accent6 3 2 2 6 2 2" xfId="15648"/>
    <cellStyle name="40% - Accent6 3 2 2 6 2 2 2" xfId="26762"/>
    <cellStyle name="40% - Accent6 3 2 2 6 2 3" xfId="21350"/>
    <cellStyle name="40% - Accent6 3 2 2 6 3" xfId="12999"/>
    <cellStyle name="40% - Accent6 3 2 2 6 3 2" xfId="24113"/>
    <cellStyle name="40% - Accent6 3 2 2 6 4" xfId="18730"/>
    <cellStyle name="40% - Accent6 3 2 2 7" xfId="6906"/>
    <cellStyle name="40% - Accent6 3 2 2 7 2" xfId="9282"/>
    <cellStyle name="40% - Accent6 3 2 2 7 2 2" xfId="15649"/>
    <cellStyle name="40% - Accent6 3 2 2 7 2 2 2" xfId="26763"/>
    <cellStyle name="40% - Accent6 3 2 2 7 2 3" xfId="21351"/>
    <cellStyle name="40% - Accent6 3 2 2 7 3" xfId="13305"/>
    <cellStyle name="40% - Accent6 3 2 2 7 3 2" xfId="24419"/>
    <cellStyle name="40% - Accent6 3 2 2 7 4" xfId="18975"/>
    <cellStyle name="40% - Accent6 3 2 2 8" xfId="9276"/>
    <cellStyle name="40% - Accent6 3 2 2 8 2" xfId="15643"/>
    <cellStyle name="40% - Accent6 3 2 2 8 2 2" xfId="26757"/>
    <cellStyle name="40% - Accent6 3 2 2 8 3" xfId="21345"/>
    <cellStyle name="40% - Accent6 3 2 2 9" xfId="10362"/>
    <cellStyle name="40% - Accent6 3 2 2 9 2" xfId="21984"/>
    <cellStyle name="40% - Accent6 3 2 3" xfId="2192"/>
    <cellStyle name="40% - Accent6 3 2 3 2" xfId="9283"/>
    <cellStyle name="40% - Accent6 3 2 3 2 2" xfId="15650"/>
    <cellStyle name="40% - Accent6 3 2 3 2 2 2" xfId="26764"/>
    <cellStyle name="40% - Accent6 3 2 3 2 3" xfId="21352"/>
    <cellStyle name="40% - Accent6 3 2 3 3" xfId="11283"/>
    <cellStyle name="40% - Accent6 3 2 3 3 2" xfId="22440"/>
    <cellStyle name="40% - Accent6 3 2 3 4" xfId="16863"/>
    <cellStyle name="40% - Accent6 3 2 4" xfId="2875"/>
    <cellStyle name="40% - Accent6 3 2 4 2" xfId="9284"/>
    <cellStyle name="40% - Accent6 3 2 4 2 2" xfId="15651"/>
    <cellStyle name="40% - Accent6 3 2 4 2 2 2" xfId="26765"/>
    <cellStyle name="40% - Accent6 3 2 4 2 3" xfId="21353"/>
    <cellStyle name="40% - Accent6 3 2 4 3" xfId="11508"/>
    <cellStyle name="40% - Accent6 3 2 4 3 2" xfId="22622"/>
    <cellStyle name="40% - Accent6 3 2 4 4" xfId="17076"/>
    <cellStyle name="40% - Accent6 3 2 5" xfId="3243"/>
    <cellStyle name="40% - Accent6 3 2 5 2" xfId="9285"/>
    <cellStyle name="40% - Accent6 3 2 5 2 2" xfId="15652"/>
    <cellStyle name="40% - Accent6 3 2 5 2 2 2" xfId="26766"/>
    <cellStyle name="40% - Accent6 3 2 5 2 3" xfId="21354"/>
    <cellStyle name="40% - Accent6 3 2 5 3" xfId="11608"/>
    <cellStyle name="40% - Accent6 3 2 5 3 2" xfId="22722"/>
    <cellStyle name="40% - Accent6 3 2 5 4" xfId="17203"/>
    <cellStyle name="40% - Accent6 3 2 6" xfId="3508"/>
    <cellStyle name="40% - Accent6 3 2 6 2" xfId="9286"/>
    <cellStyle name="40% - Accent6 3 2 6 2 2" xfId="15653"/>
    <cellStyle name="40% - Accent6 3 2 6 2 2 2" xfId="26767"/>
    <cellStyle name="40% - Accent6 3 2 6 2 3" xfId="21355"/>
    <cellStyle name="40% - Accent6 3 2 6 3" xfId="11704"/>
    <cellStyle name="40% - Accent6 3 2 6 3 2" xfId="22818"/>
    <cellStyle name="40% - Accent6 3 2 6 4" xfId="17322"/>
    <cellStyle name="40% - Accent6 3 2 7" xfId="3850"/>
    <cellStyle name="40% - Accent6 3 2 7 2" xfId="9287"/>
    <cellStyle name="40% - Accent6 3 2 7 2 2" xfId="15654"/>
    <cellStyle name="40% - Accent6 3 2 7 2 2 2" xfId="26768"/>
    <cellStyle name="40% - Accent6 3 2 7 2 3" xfId="21356"/>
    <cellStyle name="40% - Accent6 3 2 7 3" xfId="11911"/>
    <cellStyle name="40% - Accent6 3 2 7 3 2" xfId="23025"/>
    <cellStyle name="40% - Accent6 3 2 7 4" xfId="17554"/>
    <cellStyle name="40% - Accent6 3 2 8" xfId="4386"/>
    <cellStyle name="40% - Accent6 3 2 8 2" xfId="9288"/>
    <cellStyle name="40% - Accent6 3 2 8 2 2" xfId="15655"/>
    <cellStyle name="40% - Accent6 3 2 8 2 2 2" xfId="26769"/>
    <cellStyle name="40% - Accent6 3 2 8 2 3" xfId="21357"/>
    <cellStyle name="40% - Accent6 3 2 8 3" xfId="12123"/>
    <cellStyle name="40% - Accent6 3 2 8 3 2" xfId="23237"/>
    <cellStyle name="40% - Accent6 3 2 8 4" xfId="17846"/>
    <cellStyle name="40% - Accent6 3 2 9" xfId="4565"/>
    <cellStyle name="40% - Accent6 3 2 9 2" xfId="9289"/>
    <cellStyle name="40% - Accent6 3 2 9 2 2" xfId="15656"/>
    <cellStyle name="40% - Accent6 3 2 9 2 2 2" xfId="26770"/>
    <cellStyle name="40% - Accent6 3 2 9 2 3" xfId="21358"/>
    <cellStyle name="40% - Accent6 3 2 9 3" xfId="12131"/>
    <cellStyle name="40% - Accent6 3 2 9 3 2" xfId="23245"/>
    <cellStyle name="40% - Accent6 3 2 9 4" xfId="17854"/>
    <cellStyle name="40% - Accent6 3 3" xfId="1059"/>
    <cellStyle name="40% - Accent6 3 3 2" xfId="10764"/>
    <cellStyle name="40% - Accent6 3 3 3" xfId="10361"/>
    <cellStyle name="40% - Accent6 3 4" xfId="2191"/>
    <cellStyle name="40% - Accent6 3 5" xfId="1872"/>
    <cellStyle name="40% - Accent6 3 6" xfId="1881"/>
    <cellStyle name="40% - Accent6 3 7" xfId="1880"/>
    <cellStyle name="40% - Accent6 3 8" xfId="4385"/>
    <cellStyle name="40% - Accent6 3 9" xfId="5048"/>
    <cellStyle name="40% - Accent6 3_WAST 1112 040512 WG Submission" xfId="371"/>
    <cellStyle name="40% - Accent6 4" xfId="372"/>
    <cellStyle name="40% - Accent6 4 10" xfId="4569"/>
    <cellStyle name="40% - Accent6 4 10 2" xfId="9290"/>
    <cellStyle name="40% - Accent6 4 10 2 2" xfId="15657"/>
    <cellStyle name="40% - Accent6 4 10 2 2 2" xfId="26771"/>
    <cellStyle name="40% - Accent6 4 10 2 3" xfId="21359"/>
    <cellStyle name="40% - Accent6 4 10 3" xfId="12135"/>
    <cellStyle name="40% - Accent6 4 10 3 2" xfId="23249"/>
    <cellStyle name="40% - Accent6 4 10 4" xfId="17858"/>
    <cellStyle name="40% - Accent6 4 11" xfId="5527"/>
    <cellStyle name="40% - Accent6 4 11 2" xfId="9291"/>
    <cellStyle name="40% - Accent6 4 11 2 2" xfId="15658"/>
    <cellStyle name="40% - Accent6 4 11 2 2 2" xfId="26772"/>
    <cellStyle name="40% - Accent6 4 11 2 3" xfId="21360"/>
    <cellStyle name="40% - Accent6 4 11 3" xfId="12493"/>
    <cellStyle name="40% - Accent6 4 11 3 2" xfId="23607"/>
    <cellStyle name="40% - Accent6 4 11 4" xfId="18261"/>
    <cellStyle name="40% - Accent6 4 12" xfId="5887"/>
    <cellStyle name="40% - Accent6 4 12 2" xfId="9292"/>
    <cellStyle name="40% - Accent6 4 12 2 2" xfId="15659"/>
    <cellStyle name="40% - Accent6 4 12 2 2 2" xfId="26773"/>
    <cellStyle name="40% - Accent6 4 12 2 3" xfId="21361"/>
    <cellStyle name="40% - Accent6 4 12 3" xfId="12692"/>
    <cellStyle name="40% - Accent6 4 12 3 2" xfId="23806"/>
    <cellStyle name="40% - Accent6 4 12 4" xfId="18483"/>
    <cellStyle name="40% - Accent6 4 13" xfId="6472"/>
    <cellStyle name="40% - Accent6 4 13 2" xfId="9293"/>
    <cellStyle name="40% - Accent6 4 13 2 2" xfId="15660"/>
    <cellStyle name="40% - Accent6 4 13 2 2 2" xfId="26774"/>
    <cellStyle name="40% - Accent6 4 13 2 3" xfId="21362"/>
    <cellStyle name="40% - Accent6 4 13 3" xfId="13122"/>
    <cellStyle name="40% - Accent6 4 13 3 2" xfId="24236"/>
    <cellStyle name="40% - Accent6 4 13 4" xfId="18853"/>
    <cellStyle name="40% - Accent6 4 14" xfId="9979"/>
    <cellStyle name="40% - Accent6 4 14 2" xfId="16126"/>
    <cellStyle name="40% - Accent6 4 14 2 2" xfId="27240"/>
    <cellStyle name="40% - Accent6 4 14 3" xfId="21657"/>
    <cellStyle name="40% - Accent6 4 15" xfId="10101"/>
    <cellStyle name="40% - Accent6 4 15 2" xfId="21779"/>
    <cellStyle name="40% - Accent6 4 2" xfId="373"/>
    <cellStyle name="40% - Accent6 4 2 10" xfId="6013"/>
    <cellStyle name="40% - Accent6 4 2 10 2" xfId="9295"/>
    <cellStyle name="40% - Accent6 4 2 10 2 2" xfId="15662"/>
    <cellStyle name="40% - Accent6 4 2 10 2 2 2" xfId="26776"/>
    <cellStyle name="40% - Accent6 4 2 10 2 3" xfId="21364"/>
    <cellStyle name="40% - Accent6 4 2 10 3" xfId="12813"/>
    <cellStyle name="40% - Accent6 4 2 10 3 2" xfId="23927"/>
    <cellStyle name="40% - Accent6 4 2 10 4" xfId="18605"/>
    <cellStyle name="40% - Accent6 4 2 11" xfId="6299"/>
    <cellStyle name="40% - Accent6 4 2 11 2" xfId="9296"/>
    <cellStyle name="40% - Accent6 4 2 11 2 2" xfId="15663"/>
    <cellStyle name="40% - Accent6 4 2 11 2 2 2" xfId="26777"/>
    <cellStyle name="40% - Accent6 4 2 11 2 3" xfId="21365"/>
    <cellStyle name="40% - Accent6 4 2 11 3" xfId="13000"/>
    <cellStyle name="40% - Accent6 4 2 11 3 2" xfId="24114"/>
    <cellStyle name="40% - Accent6 4 2 11 4" xfId="18731"/>
    <cellStyle name="40% - Accent6 4 2 12" xfId="6907"/>
    <cellStyle name="40% - Accent6 4 2 12 2" xfId="9297"/>
    <cellStyle name="40% - Accent6 4 2 12 2 2" xfId="15664"/>
    <cellStyle name="40% - Accent6 4 2 12 2 2 2" xfId="26778"/>
    <cellStyle name="40% - Accent6 4 2 12 2 3" xfId="21366"/>
    <cellStyle name="40% - Accent6 4 2 12 3" xfId="13306"/>
    <cellStyle name="40% - Accent6 4 2 12 3 2" xfId="24420"/>
    <cellStyle name="40% - Accent6 4 2 12 4" xfId="18976"/>
    <cellStyle name="40% - Accent6 4 2 13" xfId="9294"/>
    <cellStyle name="40% - Accent6 4 2 13 2" xfId="15661"/>
    <cellStyle name="40% - Accent6 4 2 13 2 2" xfId="26775"/>
    <cellStyle name="40% - Accent6 4 2 13 3" xfId="21363"/>
    <cellStyle name="40% - Accent6 4 2 14" xfId="10363"/>
    <cellStyle name="40% - Accent6 4 2 15" xfId="16365"/>
    <cellStyle name="40% - Accent6 4 2 2" xfId="1885"/>
    <cellStyle name="40% - Accent6 4 2 2 2" xfId="9298"/>
    <cellStyle name="40% - Accent6 4 2 2 2 2" xfId="11114"/>
    <cellStyle name="40% - Accent6 4 2 2 2 2 2" xfId="22273"/>
    <cellStyle name="40% - Accent6 4 2 2 2 3" xfId="21367"/>
    <cellStyle name="40% - Accent6 4 2 2 3" xfId="10364"/>
    <cellStyle name="40% - Accent6 4 2 2 3 2" xfId="21985"/>
    <cellStyle name="40% - Accent6 4 2 2 4" xfId="16691"/>
    <cellStyle name="40% - Accent6 4 2 3" xfId="2998"/>
    <cellStyle name="40% - Accent6 4 2 3 2" xfId="9299"/>
    <cellStyle name="40% - Accent6 4 2 3 2 2" xfId="15665"/>
    <cellStyle name="40% - Accent6 4 2 3 2 2 2" xfId="26779"/>
    <cellStyle name="40% - Accent6 4 2 3 2 3" xfId="21368"/>
    <cellStyle name="40% - Accent6 4 2 3 3" xfId="11553"/>
    <cellStyle name="40% - Accent6 4 2 3 3 2" xfId="22667"/>
    <cellStyle name="40% - Accent6 4 2 3 4" xfId="17121"/>
    <cellStyle name="40% - Accent6 4 2 4" xfId="3360"/>
    <cellStyle name="40% - Accent6 4 2 4 2" xfId="9300"/>
    <cellStyle name="40% - Accent6 4 2 4 2 2" xfId="15666"/>
    <cellStyle name="40% - Accent6 4 2 4 2 2 2" xfId="26780"/>
    <cellStyle name="40% - Accent6 4 2 4 2 3" xfId="21369"/>
    <cellStyle name="40% - Accent6 4 2 4 3" xfId="11651"/>
    <cellStyle name="40% - Accent6 4 2 4 3 2" xfId="22765"/>
    <cellStyle name="40% - Accent6 4 2 4 4" xfId="17246"/>
    <cellStyle name="40% - Accent6 4 2 5" xfId="3606"/>
    <cellStyle name="40% - Accent6 4 2 5 2" xfId="9301"/>
    <cellStyle name="40% - Accent6 4 2 5 2 2" xfId="15667"/>
    <cellStyle name="40% - Accent6 4 2 5 2 2 2" xfId="26781"/>
    <cellStyle name="40% - Accent6 4 2 5 2 3" xfId="21370"/>
    <cellStyle name="40% - Accent6 4 2 5 3" xfId="11747"/>
    <cellStyle name="40% - Accent6 4 2 5 3 2" xfId="22861"/>
    <cellStyle name="40% - Accent6 4 2 5 4" xfId="17365"/>
    <cellStyle name="40% - Accent6 4 2 6" xfId="3720"/>
    <cellStyle name="40% - Accent6 4 2 6 2" xfId="9302"/>
    <cellStyle name="40% - Accent6 4 2 6 2 2" xfId="15668"/>
    <cellStyle name="40% - Accent6 4 2 6 2 2 2" xfId="26782"/>
    <cellStyle name="40% - Accent6 4 2 6 2 3" xfId="21371"/>
    <cellStyle name="40% - Accent6 4 2 6 3" xfId="11792"/>
    <cellStyle name="40% - Accent6 4 2 6 3 2" xfId="22906"/>
    <cellStyle name="40% - Accent6 4 2 6 4" xfId="17433"/>
    <cellStyle name="40% - Accent6 4 2 7" xfId="3988"/>
    <cellStyle name="40% - Accent6 4 2 7 2" xfId="9303"/>
    <cellStyle name="40% - Accent6 4 2 7 2 2" xfId="15669"/>
    <cellStyle name="40% - Accent6 4 2 7 2 2 2" xfId="26783"/>
    <cellStyle name="40% - Accent6 4 2 7 2 3" xfId="21372"/>
    <cellStyle name="40% - Accent6 4 2 7 3" xfId="11961"/>
    <cellStyle name="40% - Accent6 4 2 7 3 2" xfId="23075"/>
    <cellStyle name="40% - Accent6 4 2 7 4" xfId="17681"/>
    <cellStyle name="40% - Accent6 4 2 8" xfId="5183"/>
    <cellStyle name="40% - Accent6 4 2 8 2" xfId="9304"/>
    <cellStyle name="40% - Accent6 4 2 8 2 2" xfId="15670"/>
    <cellStyle name="40% - Accent6 4 2 8 2 2 2" xfId="26784"/>
    <cellStyle name="40% - Accent6 4 2 8 2 3" xfId="21373"/>
    <cellStyle name="40% - Accent6 4 2 8 3" xfId="12406"/>
    <cellStyle name="40% - Accent6 4 2 8 3 2" xfId="23520"/>
    <cellStyle name="40% - Accent6 4 2 8 4" xfId="18152"/>
    <cellStyle name="40% - Accent6 4 2 9" xfId="5659"/>
    <cellStyle name="40% - Accent6 4 2 9 2" xfId="9305"/>
    <cellStyle name="40% - Accent6 4 2 9 2 2" xfId="15671"/>
    <cellStyle name="40% - Accent6 4 2 9 2 2 2" xfId="26785"/>
    <cellStyle name="40% - Accent6 4 2 9 2 3" xfId="21374"/>
    <cellStyle name="40% - Accent6 4 2 9 3" xfId="12615"/>
    <cellStyle name="40% - Accent6 4 2 9 3 2" xfId="23729"/>
    <cellStyle name="40% - Accent6 4 2 9 4" xfId="18384"/>
    <cellStyle name="40% - Accent6 4 3" xfId="1061"/>
    <cellStyle name="40% - Accent6 4 3 2" xfId="9306"/>
    <cellStyle name="40% - Accent6 4 3 2 2" xfId="15672"/>
    <cellStyle name="40% - Accent6 4 3 2 2 2" xfId="26786"/>
    <cellStyle name="40% - Accent6 4 3 2 3" xfId="21375"/>
    <cellStyle name="40% - Accent6 4 3 3" xfId="10766"/>
    <cellStyle name="40% - Accent6 4 3 3 2" xfId="22153"/>
    <cellStyle name="40% - Accent6 4 3 4" xfId="16535"/>
    <cellStyle name="40% - Accent6 4 4" xfId="2193"/>
    <cellStyle name="40% - Accent6 4 4 2" xfId="9307"/>
    <cellStyle name="40% - Accent6 4 4 2 2" xfId="15673"/>
    <cellStyle name="40% - Accent6 4 4 2 2 2" xfId="26787"/>
    <cellStyle name="40% - Accent6 4 4 2 3" xfId="21376"/>
    <cellStyle name="40% - Accent6 4 4 3" xfId="11284"/>
    <cellStyle name="40% - Accent6 4 4 3 2" xfId="22441"/>
    <cellStyle name="40% - Accent6 4 4 4" xfId="16864"/>
    <cellStyle name="40% - Accent6 4 5" xfId="2874"/>
    <cellStyle name="40% - Accent6 4 5 2" xfId="9308"/>
    <cellStyle name="40% - Accent6 4 5 2 2" xfId="15674"/>
    <cellStyle name="40% - Accent6 4 5 2 2 2" xfId="26788"/>
    <cellStyle name="40% - Accent6 4 5 2 3" xfId="21377"/>
    <cellStyle name="40% - Accent6 4 5 3" xfId="11507"/>
    <cellStyle name="40% - Accent6 4 5 3 2" xfId="22621"/>
    <cellStyle name="40% - Accent6 4 5 4" xfId="17075"/>
    <cellStyle name="40% - Accent6 4 6" xfId="3242"/>
    <cellStyle name="40% - Accent6 4 6 2" xfId="9309"/>
    <cellStyle name="40% - Accent6 4 6 2 2" xfId="15675"/>
    <cellStyle name="40% - Accent6 4 6 2 2 2" xfId="26789"/>
    <cellStyle name="40% - Accent6 4 6 2 3" xfId="21378"/>
    <cellStyle name="40% - Accent6 4 6 3" xfId="11607"/>
    <cellStyle name="40% - Accent6 4 6 3 2" xfId="22721"/>
    <cellStyle name="40% - Accent6 4 6 4" xfId="17202"/>
    <cellStyle name="40% - Accent6 4 7" xfId="3507"/>
    <cellStyle name="40% - Accent6 4 7 2" xfId="9310"/>
    <cellStyle name="40% - Accent6 4 7 2 2" xfId="15676"/>
    <cellStyle name="40% - Accent6 4 7 2 2 2" xfId="26790"/>
    <cellStyle name="40% - Accent6 4 7 2 3" xfId="21379"/>
    <cellStyle name="40% - Accent6 4 7 3" xfId="11703"/>
    <cellStyle name="40% - Accent6 4 7 3 2" xfId="22817"/>
    <cellStyle name="40% - Accent6 4 7 4" xfId="17321"/>
    <cellStyle name="40% - Accent6 4 8" xfId="3851"/>
    <cellStyle name="40% - Accent6 4 8 2" xfId="9311"/>
    <cellStyle name="40% - Accent6 4 8 2 2" xfId="15677"/>
    <cellStyle name="40% - Accent6 4 8 2 2 2" xfId="26791"/>
    <cellStyle name="40% - Accent6 4 8 2 3" xfId="21380"/>
    <cellStyle name="40% - Accent6 4 8 3" xfId="11912"/>
    <cellStyle name="40% - Accent6 4 8 3 2" xfId="23026"/>
    <cellStyle name="40% - Accent6 4 8 4" xfId="17555"/>
    <cellStyle name="40% - Accent6 4 9" xfId="4387"/>
    <cellStyle name="40% - Accent6 4 9 2" xfId="9312"/>
    <cellStyle name="40% - Accent6 4 9 2 2" xfId="15678"/>
    <cellStyle name="40% - Accent6 4 9 2 2 2" xfId="26792"/>
    <cellStyle name="40% - Accent6 4 9 2 3" xfId="21381"/>
    <cellStyle name="40% - Accent6 4 9 3" xfId="12124"/>
    <cellStyle name="40% - Accent6 4 9 3 2" xfId="23238"/>
    <cellStyle name="40% - Accent6 4 9 4" xfId="17847"/>
    <cellStyle name="40% - Accent6 4_WAST 1112 040512 WG Submission" xfId="374"/>
    <cellStyle name="40% - Accent6 5" xfId="375"/>
    <cellStyle name="40% - Accent6 5 10" xfId="4568"/>
    <cellStyle name="40% - Accent6 5 10 2" xfId="9313"/>
    <cellStyle name="40% - Accent6 5 10 2 2" xfId="15679"/>
    <cellStyle name="40% - Accent6 5 10 2 2 2" xfId="26793"/>
    <cellStyle name="40% - Accent6 5 10 2 3" xfId="21382"/>
    <cellStyle name="40% - Accent6 5 10 3" xfId="12134"/>
    <cellStyle name="40% - Accent6 5 10 3 2" xfId="23248"/>
    <cellStyle name="40% - Accent6 5 10 4" xfId="17857"/>
    <cellStyle name="40% - Accent6 5 11" xfId="4111"/>
    <cellStyle name="40% - Accent6 5 11 2" xfId="9314"/>
    <cellStyle name="40% - Accent6 5 11 2 2" xfId="15680"/>
    <cellStyle name="40% - Accent6 5 11 2 2 2" xfId="26794"/>
    <cellStyle name="40% - Accent6 5 11 2 3" xfId="21383"/>
    <cellStyle name="40% - Accent6 5 11 3" xfId="12008"/>
    <cellStyle name="40% - Accent6 5 11 3 2" xfId="23122"/>
    <cellStyle name="40% - Accent6 5 11 4" xfId="17731"/>
    <cellStyle name="40% - Accent6 5 12" xfId="4894"/>
    <cellStyle name="40% - Accent6 5 12 2" xfId="9315"/>
    <cellStyle name="40% - Accent6 5 12 2 2" xfId="15681"/>
    <cellStyle name="40% - Accent6 5 12 2 2 2" xfId="26795"/>
    <cellStyle name="40% - Accent6 5 12 2 3" xfId="21384"/>
    <cellStyle name="40% - Accent6 5 12 3" xfId="12241"/>
    <cellStyle name="40% - Accent6 5 12 3 2" xfId="23355"/>
    <cellStyle name="40% - Accent6 5 12 4" xfId="17964"/>
    <cellStyle name="40% - Accent6 5 13" xfId="6473"/>
    <cellStyle name="40% - Accent6 5 13 2" xfId="9316"/>
    <cellStyle name="40% - Accent6 5 13 2 2" xfId="15682"/>
    <cellStyle name="40% - Accent6 5 13 2 2 2" xfId="26796"/>
    <cellStyle name="40% - Accent6 5 13 2 3" xfId="21385"/>
    <cellStyle name="40% - Accent6 5 13 3" xfId="13123"/>
    <cellStyle name="40% - Accent6 5 13 3 2" xfId="24237"/>
    <cellStyle name="40% - Accent6 5 13 4" xfId="18854"/>
    <cellStyle name="40% - Accent6 5 14" xfId="9980"/>
    <cellStyle name="40% - Accent6 5 14 2" xfId="16127"/>
    <cellStyle name="40% - Accent6 5 14 2 2" xfId="27241"/>
    <cellStyle name="40% - Accent6 5 14 3" xfId="21658"/>
    <cellStyle name="40% - Accent6 5 15" xfId="10102"/>
    <cellStyle name="40% - Accent6 5 15 2" xfId="21780"/>
    <cellStyle name="40% - Accent6 5 2" xfId="376"/>
    <cellStyle name="40% - Accent6 5 2 10" xfId="6014"/>
    <cellStyle name="40% - Accent6 5 2 10 2" xfId="9318"/>
    <cellStyle name="40% - Accent6 5 2 10 2 2" xfId="15684"/>
    <cellStyle name="40% - Accent6 5 2 10 2 2 2" xfId="26798"/>
    <cellStyle name="40% - Accent6 5 2 10 2 3" xfId="21387"/>
    <cellStyle name="40% - Accent6 5 2 10 3" xfId="12814"/>
    <cellStyle name="40% - Accent6 5 2 10 3 2" xfId="23928"/>
    <cellStyle name="40% - Accent6 5 2 10 4" xfId="18606"/>
    <cellStyle name="40% - Accent6 5 2 11" xfId="6300"/>
    <cellStyle name="40% - Accent6 5 2 11 2" xfId="9319"/>
    <cellStyle name="40% - Accent6 5 2 11 2 2" xfId="15685"/>
    <cellStyle name="40% - Accent6 5 2 11 2 2 2" xfId="26799"/>
    <cellStyle name="40% - Accent6 5 2 11 2 3" xfId="21388"/>
    <cellStyle name="40% - Accent6 5 2 11 3" xfId="13001"/>
    <cellStyle name="40% - Accent6 5 2 11 3 2" xfId="24115"/>
    <cellStyle name="40% - Accent6 5 2 11 4" xfId="18732"/>
    <cellStyle name="40% - Accent6 5 2 12" xfId="6908"/>
    <cellStyle name="40% - Accent6 5 2 12 2" xfId="9320"/>
    <cellStyle name="40% - Accent6 5 2 12 2 2" xfId="15686"/>
    <cellStyle name="40% - Accent6 5 2 12 2 2 2" xfId="26800"/>
    <cellStyle name="40% - Accent6 5 2 12 2 3" xfId="21389"/>
    <cellStyle name="40% - Accent6 5 2 12 3" xfId="13307"/>
    <cellStyle name="40% - Accent6 5 2 12 3 2" xfId="24421"/>
    <cellStyle name="40% - Accent6 5 2 12 4" xfId="18977"/>
    <cellStyle name="40% - Accent6 5 2 13" xfId="9317"/>
    <cellStyle name="40% - Accent6 5 2 13 2" xfId="15683"/>
    <cellStyle name="40% - Accent6 5 2 13 2 2" xfId="26797"/>
    <cellStyle name="40% - Accent6 5 2 13 3" xfId="21386"/>
    <cellStyle name="40% - Accent6 5 2 14" xfId="10365"/>
    <cellStyle name="40% - Accent6 5 2 15" xfId="16366"/>
    <cellStyle name="40% - Accent6 5 2 2" xfId="1886"/>
    <cellStyle name="40% - Accent6 5 2 2 2" xfId="9321"/>
    <cellStyle name="40% - Accent6 5 2 2 2 2" xfId="11115"/>
    <cellStyle name="40% - Accent6 5 2 2 2 2 2" xfId="22274"/>
    <cellStyle name="40% - Accent6 5 2 2 2 3" xfId="21390"/>
    <cellStyle name="40% - Accent6 5 2 2 3" xfId="10366"/>
    <cellStyle name="40% - Accent6 5 2 2 3 2" xfId="21986"/>
    <cellStyle name="40% - Accent6 5 2 2 4" xfId="16692"/>
    <cellStyle name="40% - Accent6 5 2 3" xfId="2999"/>
    <cellStyle name="40% - Accent6 5 2 3 2" xfId="9322"/>
    <cellStyle name="40% - Accent6 5 2 3 2 2" xfId="15687"/>
    <cellStyle name="40% - Accent6 5 2 3 2 2 2" xfId="26801"/>
    <cellStyle name="40% - Accent6 5 2 3 2 3" xfId="21391"/>
    <cellStyle name="40% - Accent6 5 2 3 3" xfId="11554"/>
    <cellStyle name="40% - Accent6 5 2 3 3 2" xfId="22668"/>
    <cellStyle name="40% - Accent6 5 2 3 4" xfId="17122"/>
    <cellStyle name="40% - Accent6 5 2 4" xfId="3361"/>
    <cellStyle name="40% - Accent6 5 2 4 2" xfId="9323"/>
    <cellStyle name="40% - Accent6 5 2 4 2 2" xfId="15688"/>
    <cellStyle name="40% - Accent6 5 2 4 2 2 2" xfId="26802"/>
    <cellStyle name="40% - Accent6 5 2 4 2 3" xfId="21392"/>
    <cellStyle name="40% - Accent6 5 2 4 3" xfId="11652"/>
    <cellStyle name="40% - Accent6 5 2 4 3 2" xfId="22766"/>
    <cellStyle name="40% - Accent6 5 2 4 4" xfId="17247"/>
    <cellStyle name="40% - Accent6 5 2 5" xfId="3607"/>
    <cellStyle name="40% - Accent6 5 2 5 2" xfId="9324"/>
    <cellStyle name="40% - Accent6 5 2 5 2 2" xfId="15689"/>
    <cellStyle name="40% - Accent6 5 2 5 2 2 2" xfId="26803"/>
    <cellStyle name="40% - Accent6 5 2 5 2 3" xfId="21393"/>
    <cellStyle name="40% - Accent6 5 2 5 3" xfId="11748"/>
    <cellStyle name="40% - Accent6 5 2 5 3 2" xfId="22862"/>
    <cellStyle name="40% - Accent6 5 2 5 4" xfId="17366"/>
    <cellStyle name="40% - Accent6 5 2 6" xfId="3721"/>
    <cellStyle name="40% - Accent6 5 2 6 2" xfId="9325"/>
    <cellStyle name="40% - Accent6 5 2 6 2 2" xfId="15690"/>
    <cellStyle name="40% - Accent6 5 2 6 2 2 2" xfId="26804"/>
    <cellStyle name="40% - Accent6 5 2 6 2 3" xfId="21394"/>
    <cellStyle name="40% - Accent6 5 2 6 3" xfId="11793"/>
    <cellStyle name="40% - Accent6 5 2 6 3 2" xfId="22907"/>
    <cellStyle name="40% - Accent6 5 2 6 4" xfId="17434"/>
    <cellStyle name="40% - Accent6 5 2 7" xfId="3989"/>
    <cellStyle name="40% - Accent6 5 2 7 2" xfId="9326"/>
    <cellStyle name="40% - Accent6 5 2 7 2 2" xfId="15691"/>
    <cellStyle name="40% - Accent6 5 2 7 2 2 2" xfId="26805"/>
    <cellStyle name="40% - Accent6 5 2 7 2 3" xfId="21395"/>
    <cellStyle name="40% - Accent6 5 2 7 3" xfId="11962"/>
    <cellStyle name="40% - Accent6 5 2 7 3 2" xfId="23076"/>
    <cellStyle name="40% - Accent6 5 2 7 4" xfId="17682"/>
    <cellStyle name="40% - Accent6 5 2 8" xfId="5184"/>
    <cellStyle name="40% - Accent6 5 2 8 2" xfId="9327"/>
    <cellStyle name="40% - Accent6 5 2 8 2 2" xfId="15692"/>
    <cellStyle name="40% - Accent6 5 2 8 2 2 2" xfId="26806"/>
    <cellStyle name="40% - Accent6 5 2 8 2 3" xfId="21396"/>
    <cellStyle name="40% - Accent6 5 2 8 3" xfId="12407"/>
    <cellStyle name="40% - Accent6 5 2 8 3 2" xfId="23521"/>
    <cellStyle name="40% - Accent6 5 2 8 4" xfId="18153"/>
    <cellStyle name="40% - Accent6 5 2 9" xfId="5660"/>
    <cellStyle name="40% - Accent6 5 2 9 2" xfId="9328"/>
    <cellStyle name="40% - Accent6 5 2 9 2 2" xfId="15693"/>
    <cellStyle name="40% - Accent6 5 2 9 2 2 2" xfId="26807"/>
    <cellStyle name="40% - Accent6 5 2 9 2 3" xfId="21397"/>
    <cellStyle name="40% - Accent6 5 2 9 3" xfId="12616"/>
    <cellStyle name="40% - Accent6 5 2 9 3 2" xfId="23730"/>
    <cellStyle name="40% - Accent6 5 2 9 4" xfId="18385"/>
    <cellStyle name="40% - Accent6 5 3" xfId="1062"/>
    <cellStyle name="40% - Accent6 5 3 2" xfId="9329"/>
    <cellStyle name="40% - Accent6 5 3 2 2" xfId="15694"/>
    <cellStyle name="40% - Accent6 5 3 2 2 2" xfId="26808"/>
    <cellStyle name="40% - Accent6 5 3 2 3" xfId="21398"/>
    <cellStyle name="40% - Accent6 5 3 3" xfId="10767"/>
    <cellStyle name="40% - Accent6 5 3 3 2" xfId="22154"/>
    <cellStyle name="40% - Accent6 5 3 4" xfId="16536"/>
    <cellStyle name="40% - Accent6 5 4" xfId="2194"/>
    <cellStyle name="40% - Accent6 5 4 2" xfId="9330"/>
    <cellStyle name="40% - Accent6 5 4 2 2" xfId="15695"/>
    <cellStyle name="40% - Accent6 5 4 2 2 2" xfId="26809"/>
    <cellStyle name="40% - Accent6 5 4 2 3" xfId="21399"/>
    <cellStyle name="40% - Accent6 5 4 3" xfId="11285"/>
    <cellStyle name="40% - Accent6 5 4 3 2" xfId="22442"/>
    <cellStyle name="40% - Accent6 5 4 4" xfId="16865"/>
    <cellStyle name="40% - Accent6 5 5" xfId="2382"/>
    <cellStyle name="40% - Accent6 5 5 2" xfId="9331"/>
    <cellStyle name="40% - Accent6 5 5 2 2" xfId="15696"/>
    <cellStyle name="40% - Accent6 5 5 2 2 2" xfId="26810"/>
    <cellStyle name="40% - Accent6 5 5 2 3" xfId="21400"/>
    <cellStyle name="40% - Accent6 5 5 3" xfId="11312"/>
    <cellStyle name="40% - Accent6 5 5 3 2" xfId="22447"/>
    <cellStyle name="40% - Accent6 5 5 4" xfId="16872"/>
    <cellStyle name="40% - Accent6 5 6" xfId="2012"/>
    <cellStyle name="40% - Accent6 5 6 2" xfId="9332"/>
    <cellStyle name="40% - Accent6 5 6 2 2" xfId="15697"/>
    <cellStyle name="40% - Accent6 5 6 2 2 2" xfId="26811"/>
    <cellStyle name="40% - Accent6 5 6 2 3" xfId="21401"/>
    <cellStyle name="40% - Accent6 5 6 3" xfId="11168"/>
    <cellStyle name="40% - Accent6 5 6 3 2" xfId="22325"/>
    <cellStyle name="40% - Accent6 5 6 4" xfId="16746"/>
    <cellStyle name="40% - Accent6 5 7" xfId="2629"/>
    <cellStyle name="40% - Accent6 5 7 2" xfId="9333"/>
    <cellStyle name="40% - Accent6 5 7 2 2" xfId="15698"/>
    <cellStyle name="40% - Accent6 5 7 2 2 2" xfId="26812"/>
    <cellStyle name="40% - Accent6 5 7 2 3" xfId="21402"/>
    <cellStyle name="40% - Accent6 5 7 3" xfId="11438"/>
    <cellStyle name="40% - Accent6 5 7 3 2" xfId="22558"/>
    <cellStyle name="40% - Accent6 5 7 4" xfId="16987"/>
    <cellStyle name="40% - Accent6 5 8" xfId="3852"/>
    <cellStyle name="40% - Accent6 5 8 2" xfId="9334"/>
    <cellStyle name="40% - Accent6 5 8 2 2" xfId="15699"/>
    <cellStyle name="40% - Accent6 5 8 2 2 2" xfId="26813"/>
    <cellStyle name="40% - Accent6 5 8 2 3" xfId="21403"/>
    <cellStyle name="40% - Accent6 5 8 3" xfId="11913"/>
    <cellStyle name="40% - Accent6 5 8 3 2" xfId="23027"/>
    <cellStyle name="40% - Accent6 5 8 4" xfId="17556"/>
    <cellStyle name="40% - Accent6 5 9" xfId="4388"/>
    <cellStyle name="40% - Accent6 5 9 2" xfId="9335"/>
    <cellStyle name="40% - Accent6 5 9 2 2" xfId="15700"/>
    <cellStyle name="40% - Accent6 5 9 2 2 2" xfId="26814"/>
    <cellStyle name="40% - Accent6 5 9 2 3" xfId="21404"/>
    <cellStyle name="40% - Accent6 5 9 3" xfId="12125"/>
    <cellStyle name="40% - Accent6 5 9 3 2" xfId="23239"/>
    <cellStyle name="40% - Accent6 5 9 4" xfId="17848"/>
    <cellStyle name="40% - Accent6 5_WAST 1112 040512 WG Submission" xfId="377"/>
    <cellStyle name="40% - Accent6 6" xfId="378"/>
    <cellStyle name="40% - Accent6 6 10" xfId="4567"/>
    <cellStyle name="40% - Accent6 6 10 2" xfId="9336"/>
    <cellStyle name="40% - Accent6 6 10 2 2" xfId="15701"/>
    <cellStyle name="40% - Accent6 6 10 2 2 2" xfId="26815"/>
    <cellStyle name="40% - Accent6 6 10 2 3" xfId="21405"/>
    <cellStyle name="40% - Accent6 6 10 3" xfId="12133"/>
    <cellStyle name="40% - Accent6 6 10 3 2" xfId="23247"/>
    <cellStyle name="40% - Accent6 6 10 4" xfId="17856"/>
    <cellStyle name="40% - Accent6 6 11" xfId="5014"/>
    <cellStyle name="40% - Accent6 6 11 2" xfId="9337"/>
    <cellStyle name="40% - Accent6 6 11 2 2" xfId="15702"/>
    <cellStyle name="40% - Accent6 6 11 2 2 2" xfId="26816"/>
    <cellStyle name="40% - Accent6 6 11 2 3" xfId="21406"/>
    <cellStyle name="40% - Accent6 6 11 3" xfId="12283"/>
    <cellStyle name="40% - Accent6 6 11 3 2" xfId="23397"/>
    <cellStyle name="40% - Accent6 6 11 4" xfId="18028"/>
    <cellStyle name="40% - Accent6 6 12" xfId="5492"/>
    <cellStyle name="40% - Accent6 6 12 2" xfId="9338"/>
    <cellStyle name="40% - Accent6 6 12 2 2" xfId="15703"/>
    <cellStyle name="40% - Accent6 6 12 2 2 2" xfId="26817"/>
    <cellStyle name="40% - Accent6 6 12 2 3" xfId="21407"/>
    <cellStyle name="40% - Accent6 6 12 3" xfId="12490"/>
    <cellStyle name="40% - Accent6 6 12 3 2" xfId="23604"/>
    <cellStyle name="40% - Accent6 6 12 4" xfId="18258"/>
    <cellStyle name="40% - Accent6 6 13" xfId="6474"/>
    <cellStyle name="40% - Accent6 6 13 2" xfId="9339"/>
    <cellStyle name="40% - Accent6 6 13 2 2" xfId="15704"/>
    <cellStyle name="40% - Accent6 6 13 2 2 2" xfId="26818"/>
    <cellStyle name="40% - Accent6 6 13 2 3" xfId="21408"/>
    <cellStyle name="40% - Accent6 6 13 3" xfId="13124"/>
    <cellStyle name="40% - Accent6 6 13 3 2" xfId="24238"/>
    <cellStyle name="40% - Accent6 6 13 4" xfId="18855"/>
    <cellStyle name="40% - Accent6 6 14" xfId="9981"/>
    <cellStyle name="40% - Accent6 6 14 2" xfId="16128"/>
    <cellStyle name="40% - Accent6 6 14 2 2" xfId="27242"/>
    <cellStyle name="40% - Accent6 6 14 3" xfId="21659"/>
    <cellStyle name="40% - Accent6 6 15" xfId="10103"/>
    <cellStyle name="40% - Accent6 6 15 2" xfId="21781"/>
    <cellStyle name="40% - Accent6 6 2" xfId="379"/>
    <cellStyle name="40% - Accent6 6 2 10" xfId="6015"/>
    <cellStyle name="40% - Accent6 6 2 10 2" xfId="9341"/>
    <cellStyle name="40% - Accent6 6 2 10 2 2" xfId="15706"/>
    <cellStyle name="40% - Accent6 6 2 10 2 2 2" xfId="26820"/>
    <cellStyle name="40% - Accent6 6 2 10 2 3" xfId="21410"/>
    <cellStyle name="40% - Accent6 6 2 10 3" xfId="12815"/>
    <cellStyle name="40% - Accent6 6 2 10 3 2" xfId="23929"/>
    <cellStyle name="40% - Accent6 6 2 10 4" xfId="18607"/>
    <cellStyle name="40% - Accent6 6 2 11" xfId="6301"/>
    <cellStyle name="40% - Accent6 6 2 11 2" xfId="9342"/>
    <cellStyle name="40% - Accent6 6 2 11 2 2" xfId="15707"/>
    <cellStyle name="40% - Accent6 6 2 11 2 2 2" xfId="26821"/>
    <cellStyle name="40% - Accent6 6 2 11 2 3" xfId="21411"/>
    <cellStyle name="40% - Accent6 6 2 11 3" xfId="13002"/>
    <cellStyle name="40% - Accent6 6 2 11 3 2" xfId="24116"/>
    <cellStyle name="40% - Accent6 6 2 11 4" xfId="18733"/>
    <cellStyle name="40% - Accent6 6 2 12" xfId="6909"/>
    <cellStyle name="40% - Accent6 6 2 12 2" xfId="9343"/>
    <cellStyle name="40% - Accent6 6 2 12 2 2" xfId="15708"/>
    <cellStyle name="40% - Accent6 6 2 12 2 2 2" xfId="26822"/>
    <cellStyle name="40% - Accent6 6 2 12 2 3" xfId="21412"/>
    <cellStyle name="40% - Accent6 6 2 12 3" xfId="13308"/>
    <cellStyle name="40% - Accent6 6 2 12 3 2" xfId="24422"/>
    <cellStyle name="40% - Accent6 6 2 12 4" xfId="18978"/>
    <cellStyle name="40% - Accent6 6 2 13" xfId="9340"/>
    <cellStyle name="40% - Accent6 6 2 13 2" xfId="15705"/>
    <cellStyle name="40% - Accent6 6 2 13 2 2" xfId="26819"/>
    <cellStyle name="40% - Accent6 6 2 13 3" xfId="21409"/>
    <cellStyle name="40% - Accent6 6 2 14" xfId="10367"/>
    <cellStyle name="40% - Accent6 6 2 15" xfId="16367"/>
    <cellStyle name="40% - Accent6 6 2 2" xfId="1887"/>
    <cellStyle name="40% - Accent6 6 2 2 2" xfId="9344"/>
    <cellStyle name="40% - Accent6 6 2 2 2 2" xfId="11116"/>
    <cellStyle name="40% - Accent6 6 2 2 2 2 2" xfId="22275"/>
    <cellStyle name="40% - Accent6 6 2 2 2 3" xfId="21413"/>
    <cellStyle name="40% - Accent6 6 2 2 3" xfId="10368"/>
    <cellStyle name="40% - Accent6 6 2 2 3 2" xfId="21987"/>
    <cellStyle name="40% - Accent6 6 2 2 4" xfId="16693"/>
    <cellStyle name="40% - Accent6 6 2 3" xfId="3000"/>
    <cellStyle name="40% - Accent6 6 2 3 2" xfId="9345"/>
    <cellStyle name="40% - Accent6 6 2 3 2 2" xfId="15709"/>
    <cellStyle name="40% - Accent6 6 2 3 2 2 2" xfId="26823"/>
    <cellStyle name="40% - Accent6 6 2 3 2 3" xfId="21414"/>
    <cellStyle name="40% - Accent6 6 2 3 3" xfId="11555"/>
    <cellStyle name="40% - Accent6 6 2 3 3 2" xfId="22669"/>
    <cellStyle name="40% - Accent6 6 2 3 4" xfId="17123"/>
    <cellStyle name="40% - Accent6 6 2 4" xfId="3362"/>
    <cellStyle name="40% - Accent6 6 2 4 2" xfId="9346"/>
    <cellStyle name="40% - Accent6 6 2 4 2 2" xfId="15710"/>
    <cellStyle name="40% - Accent6 6 2 4 2 2 2" xfId="26824"/>
    <cellStyle name="40% - Accent6 6 2 4 2 3" xfId="21415"/>
    <cellStyle name="40% - Accent6 6 2 4 3" xfId="11653"/>
    <cellStyle name="40% - Accent6 6 2 4 3 2" xfId="22767"/>
    <cellStyle name="40% - Accent6 6 2 4 4" xfId="17248"/>
    <cellStyle name="40% - Accent6 6 2 5" xfId="3608"/>
    <cellStyle name="40% - Accent6 6 2 5 2" xfId="9347"/>
    <cellStyle name="40% - Accent6 6 2 5 2 2" xfId="15711"/>
    <cellStyle name="40% - Accent6 6 2 5 2 2 2" xfId="26825"/>
    <cellStyle name="40% - Accent6 6 2 5 2 3" xfId="21416"/>
    <cellStyle name="40% - Accent6 6 2 5 3" xfId="11749"/>
    <cellStyle name="40% - Accent6 6 2 5 3 2" xfId="22863"/>
    <cellStyle name="40% - Accent6 6 2 5 4" xfId="17367"/>
    <cellStyle name="40% - Accent6 6 2 6" xfId="3722"/>
    <cellStyle name="40% - Accent6 6 2 6 2" xfId="9348"/>
    <cellStyle name="40% - Accent6 6 2 6 2 2" xfId="15712"/>
    <cellStyle name="40% - Accent6 6 2 6 2 2 2" xfId="26826"/>
    <cellStyle name="40% - Accent6 6 2 6 2 3" xfId="21417"/>
    <cellStyle name="40% - Accent6 6 2 6 3" xfId="11794"/>
    <cellStyle name="40% - Accent6 6 2 6 3 2" xfId="22908"/>
    <cellStyle name="40% - Accent6 6 2 6 4" xfId="17435"/>
    <cellStyle name="40% - Accent6 6 2 7" xfId="3990"/>
    <cellStyle name="40% - Accent6 6 2 7 2" xfId="9349"/>
    <cellStyle name="40% - Accent6 6 2 7 2 2" xfId="15713"/>
    <cellStyle name="40% - Accent6 6 2 7 2 2 2" xfId="26827"/>
    <cellStyle name="40% - Accent6 6 2 7 2 3" xfId="21418"/>
    <cellStyle name="40% - Accent6 6 2 7 3" xfId="11963"/>
    <cellStyle name="40% - Accent6 6 2 7 3 2" xfId="23077"/>
    <cellStyle name="40% - Accent6 6 2 7 4" xfId="17683"/>
    <cellStyle name="40% - Accent6 6 2 8" xfId="5185"/>
    <cellStyle name="40% - Accent6 6 2 8 2" xfId="9350"/>
    <cellStyle name="40% - Accent6 6 2 8 2 2" xfId="15714"/>
    <cellStyle name="40% - Accent6 6 2 8 2 2 2" xfId="26828"/>
    <cellStyle name="40% - Accent6 6 2 8 2 3" xfId="21419"/>
    <cellStyle name="40% - Accent6 6 2 8 3" xfId="12408"/>
    <cellStyle name="40% - Accent6 6 2 8 3 2" xfId="23522"/>
    <cellStyle name="40% - Accent6 6 2 8 4" xfId="18154"/>
    <cellStyle name="40% - Accent6 6 2 9" xfId="5661"/>
    <cellStyle name="40% - Accent6 6 2 9 2" xfId="9351"/>
    <cellStyle name="40% - Accent6 6 2 9 2 2" xfId="15715"/>
    <cellStyle name="40% - Accent6 6 2 9 2 2 2" xfId="26829"/>
    <cellStyle name="40% - Accent6 6 2 9 2 3" xfId="21420"/>
    <cellStyle name="40% - Accent6 6 2 9 3" xfId="12617"/>
    <cellStyle name="40% - Accent6 6 2 9 3 2" xfId="23731"/>
    <cellStyle name="40% - Accent6 6 2 9 4" xfId="18386"/>
    <cellStyle name="40% - Accent6 6 3" xfId="1063"/>
    <cellStyle name="40% - Accent6 6 3 2" xfId="9352"/>
    <cellStyle name="40% - Accent6 6 3 2 2" xfId="15716"/>
    <cellStyle name="40% - Accent6 6 3 2 2 2" xfId="26830"/>
    <cellStyle name="40% - Accent6 6 3 2 3" xfId="21421"/>
    <cellStyle name="40% - Accent6 6 3 3" xfId="10768"/>
    <cellStyle name="40% - Accent6 6 3 3 2" xfId="22155"/>
    <cellStyle name="40% - Accent6 6 3 4" xfId="16537"/>
    <cellStyle name="40% - Accent6 6 4" xfId="2195"/>
    <cellStyle name="40% - Accent6 6 4 2" xfId="9353"/>
    <cellStyle name="40% - Accent6 6 4 2 2" xfId="15717"/>
    <cellStyle name="40% - Accent6 6 4 2 2 2" xfId="26831"/>
    <cellStyle name="40% - Accent6 6 4 2 3" xfId="21422"/>
    <cellStyle name="40% - Accent6 6 4 3" xfId="11286"/>
    <cellStyle name="40% - Accent6 6 4 3 2" xfId="22443"/>
    <cellStyle name="40% - Accent6 6 4 4" xfId="16866"/>
    <cellStyle name="40% - Accent6 6 5" xfId="1884"/>
    <cellStyle name="40% - Accent6 6 5 2" xfId="9354"/>
    <cellStyle name="40% - Accent6 6 5 2 2" xfId="15718"/>
    <cellStyle name="40% - Accent6 6 5 2 2 2" xfId="26832"/>
    <cellStyle name="40% - Accent6 6 5 2 3" xfId="21423"/>
    <cellStyle name="40% - Accent6 6 5 3" xfId="11113"/>
    <cellStyle name="40% - Accent6 6 5 3 2" xfId="22272"/>
    <cellStyle name="40% - Accent6 6 5 4" xfId="16690"/>
    <cellStyle name="40% - Accent6 6 6" xfId="2835"/>
    <cellStyle name="40% - Accent6 6 6 2" xfId="9355"/>
    <cellStyle name="40% - Accent6 6 6 2 2" xfId="15719"/>
    <cellStyle name="40% - Accent6 6 6 2 2 2" xfId="26833"/>
    <cellStyle name="40% - Accent6 6 6 2 3" xfId="21424"/>
    <cellStyle name="40% - Accent6 6 6 3" xfId="11499"/>
    <cellStyle name="40% - Accent6 6 6 3 2" xfId="22615"/>
    <cellStyle name="40% - Accent6 6 6 4" xfId="17068"/>
    <cellStyle name="40% - Accent6 6 7" xfId="3208"/>
    <cellStyle name="40% - Accent6 6 7 2" xfId="9356"/>
    <cellStyle name="40% - Accent6 6 7 2 2" xfId="15720"/>
    <cellStyle name="40% - Accent6 6 7 2 2 2" xfId="26834"/>
    <cellStyle name="40% - Accent6 6 7 2 3" xfId="21425"/>
    <cellStyle name="40% - Accent6 6 7 3" xfId="11603"/>
    <cellStyle name="40% - Accent6 6 7 3 2" xfId="22717"/>
    <cellStyle name="40% - Accent6 6 7 4" xfId="17197"/>
    <cellStyle name="40% - Accent6 6 8" xfId="3853"/>
    <cellStyle name="40% - Accent6 6 8 2" xfId="9357"/>
    <cellStyle name="40% - Accent6 6 8 2 2" xfId="15721"/>
    <cellStyle name="40% - Accent6 6 8 2 2 2" xfId="26835"/>
    <cellStyle name="40% - Accent6 6 8 2 3" xfId="21426"/>
    <cellStyle name="40% - Accent6 6 8 3" xfId="11914"/>
    <cellStyle name="40% - Accent6 6 8 3 2" xfId="23028"/>
    <cellStyle name="40% - Accent6 6 8 4" xfId="17557"/>
    <cellStyle name="40% - Accent6 6 9" xfId="4389"/>
    <cellStyle name="40% - Accent6 6 9 2" xfId="9358"/>
    <cellStyle name="40% - Accent6 6 9 2 2" xfId="15722"/>
    <cellStyle name="40% - Accent6 6 9 2 2 2" xfId="26836"/>
    <cellStyle name="40% - Accent6 6 9 2 3" xfId="21427"/>
    <cellStyle name="40% - Accent6 6 9 3" xfId="12126"/>
    <cellStyle name="40% - Accent6 6 9 3 2" xfId="23240"/>
    <cellStyle name="40% - Accent6 6 9 4" xfId="17849"/>
    <cellStyle name="40% - Accent6 6_WAST 1112 040512 WG Submission" xfId="380"/>
    <cellStyle name="40% - Accent6 7" xfId="381"/>
    <cellStyle name="40% - Accent6 7 10" xfId="4566"/>
    <cellStyle name="40% - Accent6 7 10 2" xfId="9360"/>
    <cellStyle name="40% - Accent6 7 10 2 2" xfId="15724"/>
    <cellStyle name="40% - Accent6 7 10 2 2 2" xfId="26838"/>
    <cellStyle name="40% - Accent6 7 10 2 3" xfId="21429"/>
    <cellStyle name="40% - Accent6 7 10 3" xfId="12132"/>
    <cellStyle name="40% - Accent6 7 10 3 2" xfId="23246"/>
    <cellStyle name="40% - Accent6 7 10 4" xfId="17855"/>
    <cellStyle name="40% - Accent6 7 11" xfId="4038"/>
    <cellStyle name="40% - Accent6 7 11 2" xfId="9361"/>
    <cellStyle name="40% - Accent6 7 11 2 2" xfId="15725"/>
    <cellStyle name="40% - Accent6 7 11 2 2 2" xfId="26839"/>
    <cellStyle name="40% - Accent6 7 11 2 3" xfId="21430"/>
    <cellStyle name="40% - Accent6 7 11 3" xfId="11975"/>
    <cellStyle name="40% - Accent6 7 11 3 2" xfId="23089"/>
    <cellStyle name="40% - Accent6 7 11 4" xfId="17698"/>
    <cellStyle name="40% - Accent6 7 12" xfId="4991"/>
    <cellStyle name="40% - Accent6 7 12 2" xfId="9362"/>
    <cellStyle name="40% - Accent6 7 12 2 2" xfId="15726"/>
    <cellStyle name="40% - Accent6 7 12 2 2 2" xfId="26840"/>
    <cellStyle name="40% - Accent6 7 12 2 3" xfId="21431"/>
    <cellStyle name="40% - Accent6 7 12 3" xfId="12278"/>
    <cellStyle name="40% - Accent6 7 12 3 2" xfId="23392"/>
    <cellStyle name="40% - Accent6 7 12 4" xfId="18018"/>
    <cellStyle name="40% - Accent6 7 13" xfId="6475"/>
    <cellStyle name="40% - Accent6 7 13 2" xfId="9363"/>
    <cellStyle name="40% - Accent6 7 13 2 2" xfId="15727"/>
    <cellStyle name="40% - Accent6 7 13 2 2 2" xfId="26841"/>
    <cellStyle name="40% - Accent6 7 13 2 3" xfId="21432"/>
    <cellStyle name="40% - Accent6 7 13 3" xfId="13125"/>
    <cellStyle name="40% - Accent6 7 13 3 2" xfId="24239"/>
    <cellStyle name="40% - Accent6 7 13 4" xfId="18856"/>
    <cellStyle name="40% - Accent6 7 14" xfId="9359"/>
    <cellStyle name="40% - Accent6 7 14 2" xfId="15723"/>
    <cellStyle name="40% - Accent6 7 14 2 2" xfId="26837"/>
    <cellStyle name="40% - Accent6 7 14 3" xfId="21428"/>
    <cellStyle name="40% - Accent6 7 15" xfId="9982"/>
    <cellStyle name="40% - Accent6 7 15 2" xfId="16129"/>
    <cellStyle name="40% - Accent6 7 15 2 2" xfId="27243"/>
    <cellStyle name="40% - Accent6 7 15 3" xfId="21660"/>
    <cellStyle name="40% - Accent6 7 16" xfId="10104"/>
    <cellStyle name="40% - Accent6 7 16 2" xfId="21782"/>
    <cellStyle name="40% - Accent6 7 17" xfId="16368"/>
    <cellStyle name="40% - Accent6 7 2" xfId="382"/>
    <cellStyle name="40% - Accent6 7 2 10" xfId="6016"/>
    <cellStyle name="40% - Accent6 7 2 10 2" xfId="9365"/>
    <cellStyle name="40% - Accent6 7 2 10 2 2" xfId="15729"/>
    <cellStyle name="40% - Accent6 7 2 10 2 2 2" xfId="26843"/>
    <cellStyle name="40% - Accent6 7 2 10 2 3" xfId="21434"/>
    <cellStyle name="40% - Accent6 7 2 10 3" xfId="12816"/>
    <cellStyle name="40% - Accent6 7 2 10 3 2" xfId="23930"/>
    <cellStyle name="40% - Accent6 7 2 10 4" xfId="18608"/>
    <cellStyle name="40% - Accent6 7 2 11" xfId="6302"/>
    <cellStyle name="40% - Accent6 7 2 11 2" xfId="9366"/>
    <cellStyle name="40% - Accent6 7 2 11 2 2" xfId="15730"/>
    <cellStyle name="40% - Accent6 7 2 11 2 2 2" xfId="26844"/>
    <cellStyle name="40% - Accent6 7 2 11 2 3" xfId="21435"/>
    <cellStyle name="40% - Accent6 7 2 11 3" xfId="13003"/>
    <cellStyle name="40% - Accent6 7 2 11 3 2" xfId="24117"/>
    <cellStyle name="40% - Accent6 7 2 11 4" xfId="18734"/>
    <cellStyle name="40% - Accent6 7 2 12" xfId="6910"/>
    <cellStyle name="40% - Accent6 7 2 12 2" xfId="9367"/>
    <cellStyle name="40% - Accent6 7 2 12 2 2" xfId="15731"/>
    <cellStyle name="40% - Accent6 7 2 12 2 2 2" xfId="26845"/>
    <cellStyle name="40% - Accent6 7 2 12 2 3" xfId="21436"/>
    <cellStyle name="40% - Accent6 7 2 12 3" xfId="13309"/>
    <cellStyle name="40% - Accent6 7 2 12 3 2" xfId="24423"/>
    <cellStyle name="40% - Accent6 7 2 12 4" xfId="18979"/>
    <cellStyle name="40% - Accent6 7 2 13" xfId="9364"/>
    <cellStyle name="40% - Accent6 7 2 13 2" xfId="15728"/>
    <cellStyle name="40% - Accent6 7 2 13 2 2" xfId="26842"/>
    <cellStyle name="40% - Accent6 7 2 13 3" xfId="21433"/>
    <cellStyle name="40% - Accent6 7 2 14" xfId="10369"/>
    <cellStyle name="40% - Accent6 7 2 14 2" xfId="21988"/>
    <cellStyle name="40% - Accent6 7 2 15" xfId="16369"/>
    <cellStyle name="40% - Accent6 7 2 2" xfId="1888"/>
    <cellStyle name="40% - Accent6 7 2 2 2" xfId="9368"/>
    <cellStyle name="40% - Accent6 7 2 2 2 2" xfId="15732"/>
    <cellStyle name="40% - Accent6 7 2 2 2 2 2" xfId="26846"/>
    <cellStyle name="40% - Accent6 7 2 2 2 3" xfId="21437"/>
    <cellStyle name="40% - Accent6 7 2 2 3" xfId="11117"/>
    <cellStyle name="40% - Accent6 7 2 2 3 2" xfId="22276"/>
    <cellStyle name="40% - Accent6 7 2 2 4" xfId="16694"/>
    <cellStyle name="40% - Accent6 7 2 3" xfId="3001"/>
    <cellStyle name="40% - Accent6 7 2 3 2" xfId="9369"/>
    <cellStyle name="40% - Accent6 7 2 3 2 2" xfId="15733"/>
    <cellStyle name="40% - Accent6 7 2 3 2 2 2" xfId="26847"/>
    <cellStyle name="40% - Accent6 7 2 3 2 3" xfId="21438"/>
    <cellStyle name="40% - Accent6 7 2 3 3" xfId="11556"/>
    <cellStyle name="40% - Accent6 7 2 3 3 2" xfId="22670"/>
    <cellStyle name="40% - Accent6 7 2 3 4" xfId="17124"/>
    <cellStyle name="40% - Accent6 7 2 4" xfId="3363"/>
    <cellStyle name="40% - Accent6 7 2 4 2" xfId="9370"/>
    <cellStyle name="40% - Accent6 7 2 4 2 2" xfId="15734"/>
    <cellStyle name="40% - Accent6 7 2 4 2 2 2" xfId="26848"/>
    <cellStyle name="40% - Accent6 7 2 4 2 3" xfId="21439"/>
    <cellStyle name="40% - Accent6 7 2 4 3" xfId="11654"/>
    <cellStyle name="40% - Accent6 7 2 4 3 2" xfId="22768"/>
    <cellStyle name="40% - Accent6 7 2 4 4" xfId="17249"/>
    <cellStyle name="40% - Accent6 7 2 5" xfId="3609"/>
    <cellStyle name="40% - Accent6 7 2 5 2" xfId="9371"/>
    <cellStyle name="40% - Accent6 7 2 5 2 2" xfId="15735"/>
    <cellStyle name="40% - Accent6 7 2 5 2 2 2" xfId="26849"/>
    <cellStyle name="40% - Accent6 7 2 5 2 3" xfId="21440"/>
    <cellStyle name="40% - Accent6 7 2 5 3" xfId="11750"/>
    <cellStyle name="40% - Accent6 7 2 5 3 2" xfId="22864"/>
    <cellStyle name="40% - Accent6 7 2 5 4" xfId="17368"/>
    <cellStyle name="40% - Accent6 7 2 6" xfId="3723"/>
    <cellStyle name="40% - Accent6 7 2 6 2" xfId="9372"/>
    <cellStyle name="40% - Accent6 7 2 6 2 2" xfId="15736"/>
    <cellStyle name="40% - Accent6 7 2 6 2 2 2" xfId="26850"/>
    <cellStyle name="40% - Accent6 7 2 6 2 3" xfId="21441"/>
    <cellStyle name="40% - Accent6 7 2 6 3" xfId="11795"/>
    <cellStyle name="40% - Accent6 7 2 6 3 2" xfId="22909"/>
    <cellStyle name="40% - Accent6 7 2 6 4" xfId="17436"/>
    <cellStyle name="40% - Accent6 7 2 7" xfId="3991"/>
    <cellStyle name="40% - Accent6 7 2 7 2" xfId="9373"/>
    <cellStyle name="40% - Accent6 7 2 7 2 2" xfId="15737"/>
    <cellStyle name="40% - Accent6 7 2 7 2 2 2" xfId="26851"/>
    <cellStyle name="40% - Accent6 7 2 7 2 3" xfId="21442"/>
    <cellStyle name="40% - Accent6 7 2 7 3" xfId="11964"/>
    <cellStyle name="40% - Accent6 7 2 7 3 2" xfId="23078"/>
    <cellStyle name="40% - Accent6 7 2 7 4" xfId="17684"/>
    <cellStyle name="40% - Accent6 7 2 8" xfId="5186"/>
    <cellStyle name="40% - Accent6 7 2 8 2" xfId="9374"/>
    <cellStyle name="40% - Accent6 7 2 8 2 2" xfId="15738"/>
    <cellStyle name="40% - Accent6 7 2 8 2 2 2" xfId="26852"/>
    <cellStyle name="40% - Accent6 7 2 8 2 3" xfId="21443"/>
    <cellStyle name="40% - Accent6 7 2 8 3" xfId="12409"/>
    <cellStyle name="40% - Accent6 7 2 8 3 2" xfId="23523"/>
    <cellStyle name="40% - Accent6 7 2 8 4" xfId="18155"/>
    <cellStyle name="40% - Accent6 7 2 9" xfId="5662"/>
    <cellStyle name="40% - Accent6 7 2 9 2" xfId="9375"/>
    <cellStyle name="40% - Accent6 7 2 9 2 2" xfId="15739"/>
    <cellStyle name="40% - Accent6 7 2 9 2 2 2" xfId="26853"/>
    <cellStyle name="40% - Accent6 7 2 9 2 3" xfId="21444"/>
    <cellStyle name="40% - Accent6 7 2 9 3" xfId="12618"/>
    <cellStyle name="40% - Accent6 7 2 9 3 2" xfId="23732"/>
    <cellStyle name="40% - Accent6 7 2 9 4" xfId="18387"/>
    <cellStyle name="40% - Accent6 7 3" xfId="1064"/>
    <cellStyle name="40% - Accent6 7 3 2" xfId="9376"/>
    <cellStyle name="40% - Accent6 7 3 2 2" xfId="15740"/>
    <cellStyle name="40% - Accent6 7 3 2 2 2" xfId="26854"/>
    <cellStyle name="40% - Accent6 7 3 2 3" xfId="21445"/>
    <cellStyle name="40% - Accent6 7 3 3" xfId="10769"/>
    <cellStyle name="40% - Accent6 7 3 3 2" xfId="22156"/>
    <cellStyle name="40% - Accent6 7 3 4" xfId="16538"/>
    <cellStyle name="40% - Accent6 7 4" xfId="2196"/>
    <cellStyle name="40% - Accent6 7 4 2" xfId="9377"/>
    <cellStyle name="40% - Accent6 7 4 2 2" xfId="15741"/>
    <cellStyle name="40% - Accent6 7 4 2 2 2" xfId="26855"/>
    <cellStyle name="40% - Accent6 7 4 2 3" xfId="21446"/>
    <cellStyle name="40% - Accent6 7 4 3" xfId="11287"/>
    <cellStyle name="40% - Accent6 7 4 3 2" xfId="22444"/>
    <cellStyle name="40% - Accent6 7 4 4" xfId="16867"/>
    <cellStyle name="40% - Accent6 7 5" xfId="2870"/>
    <cellStyle name="40% - Accent6 7 5 2" xfId="9378"/>
    <cellStyle name="40% - Accent6 7 5 2 2" xfId="15742"/>
    <cellStyle name="40% - Accent6 7 5 2 2 2" xfId="26856"/>
    <cellStyle name="40% - Accent6 7 5 2 3" xfId="21447"/>
    <cellStyle name="40% - Accent6 7 5 3" xfId="11504"/>
    <cellStyle name="40% - Accent6 7 5 3 2" xfId="22618"/>
    <cellStyle name="40% - Accent6 7 5 4" xfId="17071"/>
    <cellStyle name="40% - Accent6 7 6" xfId="3238"/>
    <cellStyle name="40% - Accent6 7 6 2" xfId="9379"/>
    <cellStyle name="40% - Accent6 7 6 2 2" xfId="15743"/>
    <cellStyle name="40% - Accent6 7 6 2 2 2" xfId="26857"/>
    <cellStyle name="40% - Accent6 7 6 2 3" xfId="21448"/>
    <cellStyle name="40% - Accent6 7 6 3" xfId="11604"/>
    <cellStyle name="40% - Accent6 7 6 3 2" xfId="22718"/>
    <cellStyle name="40% - Accent6 7 6 4" xfId="17198"/>
    <cellStyle name="40% - Accent6 7 7" xfId="3503"/>
    <cellStyle name="40% - Accent6 7 7 2" xfId="9380"/>
    <cellStyle name="40% - Accent6 7 7 2 2" xfId="15744"/>
    <cellStyle name="40% - Accent6 7 7 2 2 2" xfId="26858"/>
    <cellStyle name="40% - Accent6 7 7 2 3" xfId="21449"/>
    <cellStyle name="40% - Accent6 7 7 3" xfId="11700"/>
    <cellStyle name="40% - Accent6 7 7 3 2" xfId="22814"/>
    <cellStyle name="40% - Accent6 7 7 4" xfId="17317"/>
    <cellStyle name="40% - Accent6 7 8" xfId="3854"/>
    <cellStyle name="40% - Accent6 7 8 2" xfId="9381"/>
    <cellStyle name="40% - Accent6 7 8 2 2" xfId="15745"/>
    <cellStyle name="40% - Accent6 7 8 2 2 2" xfId="26859"/>
    <cellStyle name="40% - Accent6 7 8 2 3" xfId="21450"/>
    <cellStyle name="40% - Accent6 7 8 3" xfId="11915"/>
    <cellStyle name="40% - Accent6 7 8 3 2" xfId="23029"/>
    <cellStyle name="40% - Accent6 7 8 4" xfId="17558"/>
    <cellStyle name="40% - Accent6 7 9" xfId="4390"/>
    <cellStyle name="40% - Accent6 7 9 2" xfId="9382"/>
    <cellStyle name="40% - Accent6 7 9 2 2" xfId="15746"/>
    <cellStyle name="40% - Accent6 7 9 2 2 2" xfId="26860"/>
    <cellStyle name="40% - Accent6 7 9 2 3" xfId="21451"/>
    <cellStyle name="40% - Accent6 7 9 3" xfId="12127"/>
    <cellStyle name="40% - Accent6 7 9 3 2" xfId="23241"/>
    <cellStyle name="40% - Accent6 7 9 4" xfId="17850"/>
    <cellStyle name="40% - Accent6 7_WAST 1112 040512 WG Submission" xfId="383"/>
    <cellStyle name="40% - Accent6 8" xfId="384"/>
    <cellStyle name="40% - Accent6 8 10" xfId="5667"/>
    <cellStyle name="40% - Accent6 8 10 2" xfId="9384"/>
    <cellStyle name="40% - Accent6 8 10 2 2" xfId="15748"/>
    <cellStyle name="40% - Accent6 8 10 2 2 2" xfId="26862"/>
    <cellStyle name="40% - Accent6 8 10 2 3" xfId="21453"/>
    <cellStyle name="40% - Accent6 8 10 3" xfId="12623"/>
    <cellStyle name="40% - Accent6 8 10 3 2" xfId="23737"/>
    <cellStyle name="40% - Accent6 8 10 4" xfId="18392"/>
    <cellStyle name="40% - Accent6 8 11" xfId="6021"/>
    <cellStyle name="40% - Accent6 8 11 2" xfId="9385"/>
    <cellStyle name="40% - Accent6 8 11 2 2" xfId="15749"/>
    <cellStyle name="40% - Accent6 8 11 2 2 2" xfId="26863"/>
    <cellStyle name="40% - Accent6 8 11 2 3" xfId="21454"/>
    <cellStyle name="40% - Accent6 8 11 3" xfId="12821"/>
    <cellStyle name="40% - Accent6 8 11 3 2" xfId="23935"/>
    <cellStyle name="40% - Accent6 8 11 4" xfId="18613"/>
    <cellStyle name="40% - Accent6 8 12" xfId="6476"/>
    <cellStyle name="40% - Accent6 8 12 2" xfId="9386"/>
    <cellStyle name="40% - Accent6 8 12 2 2" xfId="15750"/>
    <cellStyle name="40% - Accent6 8 12 2 2 2" xfId="26864"/>
    <cellStyle name="40% - Accent6 8 12 2 3" xfId="21455"/>
    <cellStyle name="40% - Accent6 8 12 3" xfId="13126"/>
    <cellStyle name="40% - Accent6 8 12 3 2" xfId="24240"/>
    <cellStyle name="40% - Accent6 8 12 4" xfId="18857"/>
    <cellStyle name="40% - Accent6 8 13" xfId="9383"/>
    <cellStyle name="40% - Accent6 8 13 2" xfId="15747"/>
    <cellStyle name="40% - Accent6 8 13 2 2" xfId="26861"/>
    <cellStyle name="40% - Accent6 8 13 3" xfId="21452"/>
    <cellStyle name="40% - Accent6 8 14" xfId="9983"/>
    <cellStyle name="40% - Accent6 8 14 2" xfId="16130"/>
    <cellStyle name="40% - Accent6 8 14 2 2" xfId="27244"/>
    <cellStyle name="40% - Accent6 8 14 3" xfId="21661"/>
    <cellStyle name="40% - Accent6 8 15" xfId="10105"/>
    <cellStyle name="40% - Accent6 8 15 2" xfId="21783"/>
    <cellStyle name="40% - Accent6 8 16" xfId="16370"/>
    <cellStyle name="40% - Accent6 8 2" xfId="1065"/>
    <cellStyle name="40% - Accent6 8 2 10" xfId="16539"/>
    <cellStyle name="40% - Accent6 8 2 2" xfId="3992"/>
    <cellStyle name="40% - Accent6 8 2 2 2" xfId="9388"/>
    <cellStyle name="40% - Accent6 8 2 2 2 2" xfId="15752"/>
    <cellStyle name="40% - Accent6 8 2 2 2 2 2" xfId="26866"/>
    <cellStyle name="40% - Accent6 8 2 2 2 3" xfId="21457"/>
    <cellStyle name="40% - Accent6 8 2 2 3" xfId="10770"/>
    <cellStyle name="40% - Accent6 8 2 2 3 2" xfId="22157"/>
    <cellStyle name="40% - Accent6 8 2 2 4" xfId="17685"/>
    <cellStyle name="40% - Accent6 8 2 3" xfId="5187"/>
    <cellStyle name="40% - Accent6 8 2 3 2" xfId="9389"/>
    <cellStyle name="40% - Accent6 8 2 3 2 2" xfId="15753"/>
    <cellStyle name="40% - Accent6 8 2 3 2 2 2" xfId="26867"/>
    <cellStyle name="40% - Accent6 8 2 3 2 3" xfId="21458"/>
    <cellStyle name="40% - Accent6 8 2 3 3" xfId="12410"/>
    <cellStyle name="40% - Accent6 8 2 3 3 2" xfId="23524"/>
    <cellStyle name="40% - Accent6 8 2 3 4" xfId="18156"/>
    <cellStyle name="40% - Accent6 8 2 4" xfId="5663"/>
    <cellStyle name="40% - Accent6 8 2 4 2" xfId="9390"/>
    <cellStyle name="40% - Accent6 8 2 4 2 2" xfId="15754"/>
    <cellStyle name="40% - Accent6 8 2 4 2 2 2" xfId="26868"/>
    <cellStyle name="40% - Accent6 8 2 4 2 3" xfId="21459"/>
    <cellStyle name="40% - Accent6 8 2 4 3" xfId="12619"/>
    <cellStyle name="40% - Accent6 8 2 4 3 2" xfId="23733"/>
    <cellStyle name="40% - Accent6 8 2 4 4" xfId="18388"/>
    <cellStyle name="40% - Accent6 8 2 5" xfId="6017"/>
    <cellStyle name="40% - Accent6 8 2 5 2" xfId="9391"/>
    <cellStyle name="40% - Accent6 8 2 5 2 2" xfId="15755"/>
    <cellStyle name="40% - Accent6 8 2 5 2 2 2" xfId="26869"/>
    <cellStyle name="40% - Accent6 8 2 5 2 3" xfId="21460"/>
    <cellStyle name="40% - Accent6 8 2 5 3" xfId="12817"/>
    <cellStyle name="40% - Accent6 8 2 5 3 2" xfId="23931"/>
    <cellStyle name="40% - Accent6 8 2 5 4" xfId="18609"/>
    <cellStyle name="40% - Accent6 8 2 6" xfId="6303"/>
    <cellStyle name="40% - Accent6 8 2 6 2" xfId="9392"/>
    <cellStyle name="40% - Accent6 8 2 6 2 2" xfId="15756"/>
    <cellStyle name="40% - Accent6 8 2 6 2 2 2" xfId="26870"/>
    <cellStyle name="40% - Accent6 8 2 6 2 3" xfId="21461"/>
    <cellStyle name="40% - Accent6 8 2 6 3" xfId="13004"/>
    <cellStyle name="40% - Accent6 8 2 6 3 2" xfId="24118"/>
    <cellStyle name="40% - Accent6 8 2 6 4" xfId="18735"/>
    <cellStyle name="40% - Accent6 8 2 7" xfId="6911"/>
    <cellStyle name="40% - Accent6 8 2 7 2" xfId="9393"/>
    <cellStyle name="40% - Accent6 8 2 7 2 2" xfId="15757"/>
    <cellStyle name="40% - Accent6 8 2 7 2 2 2" xfId="26871"/>
    <cellStyle name="40% - Accent6 8 2 7 2 3" xfId="21462"/>
    <cellStyle name="40% - Accent6 8 2 7 3" xfId="13310"/>
    <cellStyle name="40% - Accent6 8 2 7 3 2" xfId="24424"/>
    <cellStyle name="40% - Accent6 8 2 7 4" xfId="18980"/>
    <cellStyle name="40% - Accent6 8 2 8" xfId="9387"/>
    <cellStyle name="40% - Accent6 8 2 8 2" xfId="15751"/>
    <cellStyle name="40% - Accent6 8 2 8 2 2" xfId="26865"/>
    <cellStyle name="40% - Accent6 8 2 8 3" xfId="21456"/>
    <cellStyle name="40% - Accent6 8 2 9" xfId="10370"/>
    <cellStyle name="40% - Accent6 8 2 9 2" xfId="21989"/>
    <cellStyle name="40% - Accent6 8 3" xfId="2197"/>
    <cellStyle name="40% - Accent6 8 3 2" xfId="9394"/>
    <cellStyle name="40% - Accent6 8 3 2 2" xfId="15758"/>
    <cellStyle name="40% - Accent6 8 3 2 2 2" xfId="26872"/>
    <cellStyle name="40% - Accent6 8 3 2 3" xfId="21463"/>
    <cellStyle name="40% - Accent6 8 3 3" xfId="11288"/>
    <cellStyle name="40% - Accent6 8 3 3 2" xfId="22445"/>
    <cellStyle name="40% - Accent6 8 3 4" xfId="16868"/>
    <cellStyle name="40% - Accent6 8 4" xfId="2872"/>
    <cellStyle name="40% - Accent6 8 4 2" xfId="9395"/>
    <cellStyle name="40% - Accent6 8 4 2 2" xfId="15759"/>
    <cellStyle name="40% - Accent6 8 4 2 2 2" xfId="26873"/>
    <cellStyle name="40% - Accent6 8 4 2 3" xfId="21464"/>
    <cellStyle name="40% - Accent6 8 4 3" xfId="11506"/>
    <cellStyle name="40% - Accent6 8 4 3 2" xfId="22620"/>
    <cellStyle name="40% - Accent6 8 4 4" xfId="17073"/>
    <cellStyle name="40% - Accent6 8 5" xfId="3240"/>
    <cellStyle name="40% - Accent6 8 5 2" xfId="9396"/>
    <cellStyle name="40% - Accent6 8 5 2 2" xfId="15760"/>
    <cellStyle name="40% - Accent6 8 5 2 2 2" xfId="26874"/>
    <cellStyle name="40% - Accent6 8 5 2 3" xfId="21465"/>
    <cellStyle name="40% - Accent6 8 5 3" xfId="11606"/>
    <cellStyle name="40% - Accent6 8 5 3 2" xfId="22720"/>
    <cellStyle name="40% - Accent6 8 5 4" xfId="17200"/>
    <cellStyle name="40% - Accent6 8 6" xfId="3505"/>
    <cellStyle name="40% - Accent6 8 6 2" xfId="9397"/>
    <cellStyle name="40% - Accent6 8 6 2 2" xfId="15761"/>
    <cellStyle name="40% - Accent6 8 6 2 2 2" xfId="26875"/>
    <cellStyle name="40% - Accent6 8 6 2 3" xfId="21466"/>
    <cellStyle name="40% - Accent6 8 6 3" xfId="11702"/>
    <cellStyle name="40% - Accent6 8 6 3 2" xfId="22816"/>
    <cellStyle name="40% - Accent6 8 6 4" xfId="17319"/>
    <cellStyle name="40% - Accent6 8 7" xfId="3855"/>
    <cellStyle name="40% - Accent6 8 7 2" xfId="9398"/>
    <cellStyle name="40% - Accent6 8 7 2 2" xfId="15762"/>
    <cellStyle name="40% - Accent6 8 7 2 2 2" xfId="26876"/>
    <cellStyle name="40% - Accent6 8 7 2 3" xfId="21467"/>
    <cellStyle name="40% - Accent6 8 7 3" xfId="11916"/>
    <cellStyle name="40% - Accent6 8 7 3 2" xfId="23030"/>
    <cellStyle name="40% - Accent6 8 7 4" xfId="17559"/>
    <cellStyle name="40% - Accent6 8 8" xfId="4391"/>
    <cellStyle name="40% - Accent6 8 8 2" xfId="9399"/>
    <cellStyle name="40% - Accent6 8 8 2 2" xfId="15763"/>
    <cellStyle name="40% - Accent6 8 8 2 2 2" xfId="26877"/>
    <cellStyle name="40% - Accent6 8 8 2 3" xfId="21468"/>
    <cellStyle name="40% - Accent6 8 8 3" xfId="12128"/>
    <cellStyle name="40% - Accent6 8 8 3 2" xfId="23242"/>
    <cellStyle name="40% - Accent6 8 8 4" xfId="17851"/>
    <cellStyle name="40% - Accent6 8 9" xfId="4007"/>
    <cellStyle name="40% - Accent6 8 9 2" xfId="9400"/>
    <cellStyle name="40% - Accent6 8 9 2 2" xfId="15764"/>
    <cellStyle name="40% - Accent6 8 9 2 2 2" xfId="26878"/>
    <cellStyle name="40% - Accent6 8 9 2 3" xfId="21469"/>
    <cellStyle name="40% - Accent6 8 9 3" xfId="11969"/>
    <cellStyle name="40% - Accent6 8 9 3 2" xfId="23083"/>
    <cellStyle name="40% - Accent6 8 9 4" xfId="17692"/>
    <cellStyle name="40% - Accent6 9" xfId="385"/>
    <cellStyle name="40% - Accent6 9 10" xfId="5525"/>
    <cellStyle name="40% - Accent6 9 10 2" xfId="9402"/>
    <cellStyle name="40% - Accent6 9 10 2 2" xfId="15766"/>
    <cellStyle name="40% - Accent6 9 10 2 2 2" xfId="26880"/>
    <cellStyle name="40% - Accent6 9 10 2 3" xfId="21471"/>
    <cellStyle name="40% - Accent6 9 10 3" xfId="12492"/>
    <cellStyle name="40% - Accent6 9 10 3 2" xfId="23606"/>
    <cellStyle name="40% - Accent6 9 10 4" xfId="18260"/>
    <cellStyle name="40% - Accent6 9 11" xfId="5885"/>
    <cellStyle name="40% - Accent6 9 11 2" xfId="9403"/>
    <cellStyle name="40% - Accent6 9 11 2 2" xfId="15767"/>
    <cellStyle name="40% - Accent6 9 11 2 2 2" xfId="26881"/>
    <cellStyle name="40% - Accent6 9 11 2 3" xfId="21472"/>
    <cellStyle name="40% - Accent6 9 11 3" xfId="12691"/>
    <cellStyle name="40% - Accent6 9 11 3 2" xfId="23805"/>
    <cellStyle name="40% - Accent6 9 11 4" xfId="18482"/>
    <cellStyle name="40% - Accent6 9 12" xfId="6477"/>
    <cellStyle name="40% - Accent6 9 12 2" xfId="9404"/>
    <cellStyle name="40% - Accent6 9 12 2 2" xfId="15768"/>
    <cellStyle name="40% - Accent6 9 12 2 2 2" xfId="26882"/>
    <cellStyle name="40% - Accent6 9 12 2 3" xfId="21473"/>
    <cellStyle name="40% - Accent6 9 12 3" xfId="13127"/>
    <cellStyle name="40% - Accent6 9 12 3 2" xfId="24241"/>
    <cellStyle name="40% - Accent6 9 12 4" xfId="18858"/>
    <cellStyle name="40% - Accent6 9 13" xfId="9401"/>
    <cellStyle name="40% - Accent6 9 13 2" xfId="15765"/>
    <cellStyle name="40% - Accent6 9 13 2 2" xfId="26879"/>
    <cellStyle name="40% - Accent6 9 13 3" xfId="21470"/>
    <cellStyle name="40% - Accent6 9 14" xfId="9984"/>
    <cellStyle name="40% - Accent6 9 14 2" xfId="16131"/>
    <cellStyle name="40% - Accent6 9 14 2 2" xfId="27245"/>
    <cellStyle name="40% - Accent6 9 14 3" xfId="21662"/>
    <cellStyle name="40% - Accent6 9 15" xfId="10106"/>
    <cellStyle name="40% - Accent6 9 15 2" xfId="21784"/>
    <cellStyle name="40% - Accent6 9 16" xfId="16371"/>
    <cellStyle name="40% - Accent6 9 2" xfId="1066"/>
    <cellStyle name="40% - Accent6 9 2 10" xfId="16540"/>
    <cellStyle name="40% - Accent6 9 2 2" xfId="3993"/>
    <cellStyle name="40% - Accent6 9 2 2 2" xfId="9406"/>
    <cellStyle name="40% - Accent6 9 2 2 2 2" xfId="15770"/>
    <cellStyle name="40% - Accent6 9 2 2 2 2 2" xfId="26884"/>
    <cellStyle name="40% - Accent6 9 2 2 2 3" xfId="21475"/>
    <cellStyle name="40% - Accent6 9 2 2 3" xfId="10771"/>
    <cellStyle name="40% - Accent6 9 2 2 3 2" xfId="22158"/>
    <cellStyle name="40% - Accent6 9 2 2 4" xfId="17686"/>
    <cellStyle name="40% - Accent6 9 2 3" xfId="5188"/>
    <cellStyle name="40% - Accent6 9 2 3 2" xfId="9407"/>
    <cellStyle name="40% - Accent6 9 2 3 2 2" xfId="15771"/>
    <cellStyle name="40% - Accent6 9 2 3 2 2 2" xfId="26885"/>
    <cellStyle name="40% - Accent6 9 2 3 2 3" xfId="21476"/>
    <cellStyle name="40% - Accent6 9 2 3 3" xfId="12411"/>
    <cellStyle name="40% - Accent6 9 2 3 3 2" xfId="23525"/>
    <cellStyle name="40% - Accent6 9 2 3 4" xfId="18157"/>
    <cellStyle name="40% - Accent6 9 2 4" xfId="5664"/>
    <cellStyle name="40% - Accent6 9 2 4 2" xfId="9408"/>
    <cellStyle name="40% - Accent6 9 2 4 2 2" xfId="15772"/>
    <cellStyle name="40% - Accent6 9 2 4 2 2 2" xfId="26886"/>
    <cellStyle name="40% - Accent6 9 2 4 2 3" xfId="21477"/>
    <cellStyle name="40% - Accent6 9 2 4 3" xfId="12620"/>
    <cellStyle name="40% - Accent6 9 2 4 3 2" xfId="23734"/>
    <cellStyle name="40% - Accent6 9 2 4 4" xfId="18389"/>
    <cellStyle name="40% - Accent6 9 2 5" xfId="6018"/>
    <cellStyle name="40% - Accent6 9 2 5 2" xfId="9409"/>
    <cellStyle name="40% - Accent6 9 2 5 2 2" xfId="15773"/>
    <cellStyle name="40% - Accent6 9 2 5 2 2 2" xfId="26887"/>
    <cellStyle name="40% - Accent6 9 2 5 2 3" xfId="21478"/>
    <cellStyle name="40% - Accent6 9 2 5 3" xfId="12818"/>
    <cellStyle name="40% - Accent6 9 2 5 3 2" xfId="23932"/>
    <cellStyle name="40% - Accent6 9 2 5 4" xfId="18610"/>
    <cellStyle name="40% - Accent6 9 2 6" xfId="6304"/>
    <cellStyle name="40% - Accent6 9 2 6 2" xfId="9410"/>
    <cellStyle name="40% - Accent6 9 2 6 2 2" xfId="15774"/>
    <cellStyle name="40% - Accent6 9 2 6 2 2 2" xfId="26888"/>
    <cellStyle name="40% - Accent6 9 2 6 2 3" xfId="21479"/>
    <cellStyle name="40% - Accent6 9 2 6 3" xfId="13005"/>
    <cellStyle name="40% - Accent6 9 2 6 3 2" xfId="24119"/>
    <cellStyle name="40% - Accent6 9 2 6 4" xfId="18736"/>
    <cellStyle name="40% - Accent6 9 2 7" xfId="6912"/>
    <cellStyle name="40% - Accent6 9 2 7 2" xfId="9411"/>
    <cellStyle name="40% - Accent6 9 2 7 2 2" xfId="15775"/>
    <cellStyle name="40% - Accent6 9 2 7 2 2 2" xfId="26889"/>
    <cellStyle name="40% - Accent6 9 2 7 2 3" xfId="21480"/>
    <cellStyle name="40% - Accent6 9 2 7 3" xfId="13311"/>
    <cellStyle name="40% - Accent6 9 2 7 3 2" xfId="24425"/>
    <cellStyle name="40% - Accent6 9 2 7 4" xfId="18981"/>
    <cellStyle name="40% - Accent6 9 2 8" xfId="9405"/>
    <cellStyle name="40% - Accent6 9 2 8 2" xfId="15769"/>
    <cellStyle name="40% - Accent6 9 2 8 2 2" xfId="26883"/>
    <cellStyle name="40% - Accent6 9 2 8 3" xfId="21474"/>
    <cellStyle name="40% - Accent6 9 2 9" xfId="10371"/>
    <cellStyle name="40% - Accent6 9 2 9 2" xfId="21990"/>
    <cellStyle name="40% - Accent6 9 3" xfId="2198"/>
    <cellStyle name="40% - Accent6 9 3 2" xfId="9412"/>
    <cellStyle name="40% - Accent6 9 3 2 2" xfId="15776"/>
    <cellStyle name="40% - Accent6 9 3 2 2 2" xfId="26890"/>
    <cellStyle name="40% - Accent6 9 3 2 3" xfId="21481"/>
    <cellStyle name="40% - Accent6 9 3 3" xfId="11289"/>
    <cellStyle name="40% - Accent6 9 3 3 2" xfId="22446"/>
    <cellStyle name="40% - Accent6 9 3 4" xfId="16869"/>
    <cellStyle name="40% - Accent6 9 4" xfId="2871"/>
    <cellStyle name="40% - Accent6 9 4 2" xfId="9413"/>
    <cellStyle name="40% - Accent6 9 4 2 2" xfId="15777"/>
    <cellStyle name="40% - Accent6 9 4 2 2 2" xfId="26891"/>
    <cellStyle name="40% - Accent6 9 4 2 3" xfId="21482"/>
    <cellStyle name="40% - Accent6 9 4 3" xfId="11505"/>
    <cellStyle name="40% - Accent6 9 4 3 2" xfId="22619"/>
    <cellStyle name="40% - Accent6 9 4 4" xfId="17072"/>
    <cellStyle name="40% - Accent6 9 5" xfId="3239"/>
    <cellStyle name="40% - Accent6 9 5 2" xfId="9414"/>
    <cellStyle name="40% - Accent6 9 5 2 2" xfId="15778"/>
    <cellStyle name="40% - Accent6 9 5 2 2 2" xfId="26892"/>
    <cellStyle name="40% - Accent6 9 5 2 3" xfId="21483"/>
    <cellStyle name="40% - Accent6 9 5 3" xfId="11605"/>
    <cellStyle name="40% - Accent6 9 5 3 2" xfId="22719"/>
    <cellStyle name="40% - Accent6 9 5 4" xfId="17199"/>
    <cellStyle name="40% - Accent6 9 6" xfId="3504"/>
    <cellStyle name="40% - Accent6 9 6 2" xfId="9415"/>
    <cellStyle name="40% - Accent6 9 6 2 2" xfId="15779"/>
    <cellStyle name="40% - Accent6 9 6 2 2 2" xfId="26893"/>
    <cellStyle name="40% - Accent6 9 6 2 3" xfId="21484"/>
    <cellStyle name="40% - Accent6 9 6 3" xfId="11701"/>
    <cellStyle name="40% - Accent6 9 6 3 2" xfId="22815"/>
    <cellStyle name="40% - Accent6 9 6 4" xfId="17318"/>
    <cellStyle name="40% - Accent6 9 7" xfId="3856"/>
    <cellStyle name="40% - Accent6 9 7 2" xfId="9416"/>
    <cellStyle name="40% - Accent6 9 7 2 2" xfId="15780"/>
    <cellStyle name="40% - Accent6 9 7 2 2 2" xfId="26894"/>
    <cellStyle name="40% - Accent6 9 7 2 3" xfId="21485"/>
    <cellStyle name="40% - Accent6 9 7 3" xfId="11917"/>
    <cellStyle name="40% - Accent6 9 7 3 2" xfId="23031"/>
    <cellStyle name="40% - Accent6 9 7 4" xfId="17560"/>
    <cellStyle name="40% - Accent6 9 8" xfId="4392"/>
    <cellStyle name="40% - Accent6 9 8 2" xfId="9417"/>
    <cellStyle name="40% - Accent6 9 8 2 2" xfId="15781"/>
    <cellStyle name="40% - Accent6 9 8 2 2 2" xfId="26895"/>
    <cellStyle name="40% - Accent6 9 8 2 3" xfId="21486"/>
    <cellStyle name="40% - Accent6 9 8 3" xfId="12129"/>
    <cellStyle name="40% - Accent6 9 8 3 2" xfId="23243"/>
    <cellStyle name="40% - Accent6 9 8 4" xfId="17852"/>
    <cellStyle name="40% - Accent6 9 9" xfId="4561"/>
    <cellStyle name="40% - Accent6 9 9 2" xfId="9418"/>
    <cellStyle name="40% - Accent6 9 9 2 2" xfId="15782"/>
    <cellStyle name="40% - Accent6 9 9 2 2 2" xfId="26896"/>
    <cellStyle name="40% - Accent6 9 9 2 3" xfId="21487"/>
    <cellStyle name="40% - Accent6 9 9 3" xfId="12130"/>
    <cellStyle name="40% - Accent6 9 9 3 2" xfId="23244"/>
    <cellStyle name="40% - Accent6 9 9 4" xfId="17853"/>
    <cellStyle name="60% - Accent1 10" xfId="1068"/>
    <cellStyle name="60% - Accent1 11" xfId="1069"/>
    <cellStyle name="60% - Accent1 12" xfId="1070"/>
    <cellStyle name="60% - Accent1 13" xfId="1067"/>
    <cellStyle name="60% - Accent1 2" xfId="386"/>
    <cellStyle name="60% - Accent1 2 10" xfId="4893"/>
    <cellStyle name="60% - Accent1 2 11" xfId="6478"/>
    <cellStyle name="60% - Accent1 2 2" xfId="1071"/>
    <cellStyle name="60% - Accent1 2 2 10" xfId="5507"/>
    <cellStyle name="60% - Accent1 2 2 11" xfId="6479"/>
    <cellStyle name="60% - Accent1 2 2 2" xfId="1072"/>
    <cellStyle name="60% - Accent1 2 2 2 2" xfId="10773"/>
    <cellStyle name="60% - Accent1 2 2 2 3" xfId="10772"/>
    <cellStyle name="60% - Accent1 2 2 3" xfId="2204"/>
    <cellStyle name="60% - Accent1 2 2 4" xfId="2376"/>
    <cellStyle name="60% - Accent1 2 2 5" xfId="2018"/>
    <cellStyle name="60% - Accent1 2 2 6" xfId="2624"/>
    <cellStyle name="60% - Accent1 2 2 7" xfId="4398"/>
    <cellStyle name="60% - Accent1 2 2 8" xfId="4537"/>
    <cellStyle name="60% - Accent1 2 2 9" xfId="5031"/>
    <cellStyle name="60% - Accent1 2 3" xfId="2203"/>
    <cellStyle name="60% - Accent1 2 3 2" xfId="11290"/>
    <cellStyle name="60% - Accent1 2 3 3" xfId="10372"/>
    <cellStyle name="60% - Accent1 2 4" xfId="2869"/>
    <cellStyle name="60% - Accent1 2 5" xfId="3237"/>
    <cellStyle name="60% - Accent1 2 6" xfId="3502"/>
    <cellStyle name="60% - Accent1 2 7" xfId="4397"/>
    <cellStyle name="60% - Accent1 2 8" xfId="4534"/>
    <cellStyle name="60% - Accent1 2 9" xfId="4115"/>
    <cellStyle name="60% - Accent1 3" xfId="387"/>
    <cellStyle name="60% - Accent1 3 10" xfId="4889"/>
    <cellStyle name="60% - Accent1 3 11" xfId="6480"/>
    <cellStyle name="60% - Accent1 3 2" xfId="1073"/>
    <cellStyle name="60% - Accent1 3 2 10" xfId="4878"/>
    <cellStyle name="60% - Accent1 3 2 11" xfId="6481"/>
    <cellStyle name="60% - Accent1 3 2 2" xfId="1074"/>
    <cellStyle name="60% - Accent1 3 2 2 2" xfId="10775"/>
    <cellStyle name="60% - Accent1 3 2 2 3" xfId="10774"/>
    <cellStyle name="60% - Accent1 3 2 3" xfId="2206"/>
    <cellStyle name="60% - Accent1 3 2 4" xfId="2379"/>
    <cellStyle name="60% - Accent1 3 2 5" xfId="2015"/>
    <cellStyle name="60% - Accent1 3 2 6" xfId="2627"/>
    <cellStyle name="60% - Accent1 3 2 7" xfId="4400"/>
    <cellStyle name="60% - Accent1 3 2 8" xfId="4535"/>
    <cellStyle name="60% - Accent1 3 2 9" xfId="4130"/>
    <cellStyle name="60% - Accent1 3 3" xfId="2205"/>
    <cellStyle name="60% - Accent1 3 3 2" xfId="11291"/>
    <cellStyle name="60% - Accent1 3 3 3" xfId="10373"/>
    <cellStyle name="60% - Accent1 3 4" xfId="2380"/>
    <cellStyle name="60% - Accent1 3 5" xfId="2014"/>
    <cellStyle name="60% - Accent1 3 6" xfId="2628"/>
    <cellStyle name="60% - Accent1 3 7" xfId="4399"/>
    <cellStyle name="60% - Accent1 3 8" xfId="4536"/>
    <cellStyle name="60% - Accent1 3 9" xfId="4120"/>
    <cellStyle name="60% - Accent1 4" xfId="388"/>
    <cellStyle name="60% - Accent1 4 10" xfId="4877"/>
    <cellStyle name="60% - Accent1 4 11" xfId="6482"/>
    <cellStyle name="60% - Accent1 4 2" xfId="1075"/>
    <cellStyle name="60% - Accent1 4 2 2" xfId="10776"/>
    <cellStyle name="60% - Accent1 4 2 3" xfId="10374"/>
    <cellStyle name="60% - Accent1 4 3" xfId="2207"/>
    <cellStyle name="60% - Accent1 4 4" xfId="2378"/>
    <cellStyle name="60% - Accent1 4 5" xfId="2016"/>
    <cellStyle name="60% - Accent1 4 6" xfId="2626"/>
    <cellStyle name="60% - Accent1 4 7" xfId="4401"/>
    <cellStyle name="60% - Accent1 4 8" xfId="4533"/>
    <cellStyle name="60% - Accent1 4 9" xfId="4131"/>
    <cellStyle name="60% - Accent1 5" xfId="389"/>
    <cellStyle name="60% - Accent1 5 10" xfId="4876"/>
    <cellStyle name="60% - Accent1 5 11" xfId="6483"/>
    <cellStyle name="60% - Accent1 5 2" xfId="1076"/>
    <cellStyle name="60% - Accent1 5 2 2" xfId="10777"/>
    <cellStyle name="60% - Accent1 5 2 3" xfId="10375"/>
    <cellStyle name="60% - Accent1 5 3" xfId="2208"/>
    <cellStyle name="60% - Accent1 5 4" xfId="2377"/>
    <cellStyle name="60% - Accent1 5 5" xfId="2017"/>
    <cellStyle name="60% - Accent1 5 6" xfId="2625"/>
    <cellStyle name="60% - Accent1 5 7" xfId="4402"/>
    <cellStyle name="60% - Accent1 5 8" xfId="4520"/>
    <cellStyle name="60% - Accent1 5 9" xfId="4132"/>
    <cellStyle name="60% - Accent1 6" xfId="390"/>
    <cellStyle name="60% - Accent1 6 10" xfId="4874"/>
    <cellStyle name="60% - Accent1 6 11" xfId="6484"/>
    <cellStyle name="60% - Accent1 6 2" xfId="1077"/>
    <cellStyle name="60% - Accent1 6 2 2" xfId="10778"/>
    <cellStyle name="60% - Accent1 6 2 3" xfId="10376"/>
    <cellStyle name="60% - Accent1 6 3" xfId="2209"/>
    <cellStyle name="60% - Accent1 6 4" xfId="684"/>
    <cellStyle name="60% - Accent1 6 5" xfId="2850"/>
    <cellStyle name="60% - Accent1 6 6" xfId="3219"/>
    <cellStyle name="60% - Accent1 6 7" xfId="4403"/>
    <cellStyle name="60% - Accent1 6 8" xfId="4523"/>
    <cellStyle name="60% - Accent1 6 9" xfId="4134"/>
    <cellStyle name="60% - Accent1 7" xfId="391"/>
    <cellStyle name="60% - Accent1 7 10" xfId="4859"/>
    <cellStyle name="60% - Accent1 7 11" xfId="6485"/>
    <cellStyle name="60% - Accent1 7 2" xfId="1078"/>
    <cellStyle name="60% - Accent1 7 2 2" xfId="10779"/>
    <cellStyle name="60% - Accent1 7 2 3" xfId="10377"/>
    <cellStyle name="60% - Accent1 7 3" xfId="2210"/>
    <cellStyle name="60% - Accent1 7 4" xfId="2372"/>
    <cellStyle name="60% - Accent1 7 5" xfId="2023"/>
    <cellStyle name="60% - Accent1 7 6" xfId="2619"/>
    <cellStyle name="60% - Accent1 7 7" xfId="4404"/>
    <cellStyle name="60% - Accent1 7 8" xfId="4522"/>
    <cellStyle name="60% - Accent1 7 9" xfId="4146"/>
    <cellStyle name="60% - Accent1 8" xfId="392"/>
    <cellStyle name="60% - Accent1 8 10" xfId="4861"/>
    <cellStyle name="60% - Accent1 8 11" xfId="6486"/>
    <cellStyle name="60% - Accent1 8 2" xfId="1079"/>
    <cellStyle name="60% - Accent1 8 2 2" xfId="10780"/>
    <cellStyle name="60% - Accent1 8 2 3" xfId="10378"/>
    <cellStyle name="60% - Accent1 8 3" xfId="2211"/>
    <cellStyle name="60% - Accent1 8 4" xfId="2359"/>
    <cellStyle name="60% - Accent1 8 5" xfId="2037"/>
    <cellStyle name="60% - Accent1 8 6" xfId="2608"/>
    <cellStyle name="60% - Accent1 8 7" xfId="4405"/>
    <cellStyle name="60% - Accent1 8 8" xfId="4521"/>
    <cellStyle name="60% - Accent1 8 9" xfId="4144"/>
    <cellStyle name="60% - Accent1 9" xfId="1080"/>
    <cellStyle name="60% - Accent2 10" xfId="1082"/>
    <cellStyle name="60% - Accent2 11" xfId="1083"/>
    <cellStyle name="60% - Accent2 12" xfId="1084"/>
    <cellStyle name="60% - Accent2 13" xfId="1081"/>
    <cellStyle name="60% - Accent2 2" xfId="393"/>
    <cellStyle name="60% - Accent2 2 10" xfId="4847"/>
    <cellStyle name="60% - Accent2 2 11" xfId="6487"/>
    <cellStyle name="60% - Accent2 2 2" xfId="1085"/>
    <cellStyle name="60% - Accent2 2 2 10" xfId="4846"/>
    <cellStyle name="60% - Accent2 2 2 11" xfId="6488"/>
    <cellStyle name="60% - Accent2 2 2 2" xfId="1086"/>
    <cellStyle name="60% - Accent2 2 2 2 2" xfId="10782"/>
    <cellStyle name="60% - Accent2 2 2 2 3" xfId="10781"/>
    <cellStyle name="60% - Accent2 2 2 3" xfId="2218"/>
    <cellStyle name="60% - Accent2 2 2 4" xfId="2347"/>
    <cellStyle name="60% - Accent2 2 2 5" xfId="1873"/>
    <cellStyle name="60% - Accent2 2 2 6" xfId="2832"/>
    <cellStyle name="60% - Accent2 2 2 7" xfId="4412"/>
    <cellStyle name="60% - Accent2 2 2 8" xfId="4490"/>
    <cellStyle name="60% - Accent2 2 2 9" xfId="4159"/>
    <cellStyle name="60% - Accent2 2 3" xfId="2217"/>
    <cellStyle name="60% - Accent2 2 3 2" xfId="11292"/>
    <cellStyle name="60% - Accent2 2 3 3" xfId="10379"/>
    <cellStyle name="60% - Accent2 2 4" xfId="2348"/>
    <cellStyle name="60% - Accent2 2 5" xfId="1874"/>
    <cellStyle name="60% - Accent2 2 6" xfId="2833"/>
    <cellStyle name="60% - Accent2 2 7" xfId="4411"/>
    <cellStyle name="60% - Accent2 2 8" xfId="4503"/>
    <cellStyle name="60% - Accent2 2 9" xfId="4158"/>
    <cellStyle name="60% - Accent2 3" xfId="394"/>
    <cellStyle name="60% - Accent2 3 10" xfId="4837"/>
    <cellStyle name="60% - Accent2 3 11" xfId="6489"/>
    <cellStyle name="60% - Accent2 3 2" xfId="1087"/>
    <cellStyle name="60% - Accent2 3 2 10" xfId="4820"/>
    <cellStyle name="60% - Accent2 3 2 11" xfId="6490"/>
    <cellStyle name="60% - Accent2 3 2 2" xfId="1088"/>
    <cellStyle name="60% - Accent2 3 2 2 2" xfId="10784"/>
    <cellStyle name="60% - Accent2 3 2 2 3" xfId="10783"/>
    <cellStyle name="60% - Accent2 3 2 3" xfId="2220"/>
    <cellStyle name="60% - Accent2 3 2 4" xfId="2344"/>
    <cellStyle name="60% - Accent2 3 2 5" xfId="2890"/>
    <cellStyle name="60% - Accent2 3 2 6" xfId="3254"/>
    <cellStyle name="60% - Accent2 3 2 7" xfId="4414"/>
    <cellStyle name="60% - Accent2 3 2 8" xfId="4492"/>
    <cellStyle name="60% - Accent2 3 2 9" xfId="4181"/>
    <cellStyle name="60% - Accent2 3 3" xfId="2219"/>
    <cellStyle name="60% - Accent2 3 3 2" xfId="11293"/>
    <cellStyle name="60% - Accent2 3 3 3" xfId="10380"/>
    <cellStyle name="60% - Accent2 3 4" xfId="2346"/>
    <cellStyle name="60% - Accent2 3 5" xfId="2888"/>
    <cellStyle name="60% - Accent2 3 6" xfId="3253"/>
    <cellStyle name="60% - Accent2 3 7" xfId="4413"/>
    <cellStyle name="60% - Accent2 3 8" xfId="4493"/>
    <cellStyle name="60% - Accent2 3 9" xfId="4167"/>
    <cellStyle name="60% - Accent2 4" xfId="395"/>
    <cellStyle name="60% - Accent2 4 10" xfId="4825"/>
    <cellStyle name="60% - Accent2 4 11" xfId="6491"/>
    <cellStyle name="60% - Accent2 4 2" xfId="1089"/>
    <cellStyle name="60% - Accent2 4 2 2" xfId="10785"/>
    <cellStyle name="60% - Accent2 4 2 3" xfId="10381"/>
    <cellStyle name="60% - Accent2 4 3" xfId="2221"/>
    <cellStyle name="60% - Accent2 4 4" xfId="2331"/>
    <cellStyle name="60% - Accent2 4 5" xfId="2911"/>
    <cellStyle name="60% - Accent2 4 6" xfId="3275"/>
    <cellStyle name="60% - Accent2 4 7" xfId="4415"/>
    <cellStyle name="60% - Accent2 4 8" xfId="4491"/>
    <cellStyle name="60% - Accent2 4 9" xfId="4178"/>
    <cellStyle name="60% - Accent2 5" xfId="396"/>
    <cellStyle name="60% - Accent2 5 10" xfId="4824"/>
    <cellStyle name="60% - Accent2 5 11" xfId="6492"/>
    <cellStyle name="60% - Accent2 5 2" xfId="1090"/>
    <cellStyle name="60% - Accent2 5 2 2" xfId="10786"/>
    <cellStyle name="60% - Accent2 5 2 3" xfId="10382"/>
    <cellStyle name="60% - Accent2 5 3" xfId="2222"/>
    <cellStyle name="60% - Accent2 5 4" xfId="2334"/>
    <cellStyle name="60% - Accent2 5 5" xfId="2908"/>
    <cellStyle name="60% - Accent2 5 6" xfId="3272"/>
    <cellStyle name="60% - Accent2 5 7" xfId="4416"/>
    <cellStyle name="60% - Accent2 5 8" xfId="4489"/>
    <cellStyle name="60% - Accent2 5 9" xfId="4179"/>
    <cellStyle name="60% - Accent2 6" xfId="397"/>
    <cellStyle name="60% - Accent2 6 10" xfId="4823"/>
    <cellStyle name="60% - Accent2 6 11" xfId="6493"/>
    <cellStyle name="60% - Accent2 6 2" xfId="1091"/>
    <cellStyle name="60% - Accent2 6 2 2" xfId="10787"/>
    <cellStyle name="60% - Accent2 6 2 3" xfId="10383"/>
    <cellStyle name="60% - Accent2 6 3" xfId="2223"/>
    <cellStyle name="60% - Accent2 6 4" xfId="2333"/>
    <cellStyle name="60% - Accent2 6 5" xfId="2909"/>
    <cellStyle name="60% - Accent2 6 6" xfId="3273"/>
    <cellStyle name="60% - Accent2 6 7" xfId="4417"/>
    <cellStyle name="60% - Accent2 6 8" xfId="4477"/>
    <cellStyle name="60% - Accent2 6 9" xfId="4180"/>
    <cellStyle name="60% - Accent2 7" xfId="398"/>
    <cellStyle name="60% - Accent2 7 10" xfId="4818"/>
    <cellStyle name="60% - Accent2 7 11" xfId="6494"/>
    <cellStyle name="60% - Accent2 7 2" xfId="1092"/>
    <cellStyle name="60% - Accent2 7 2 2" xfId="10788"/>
    <cellStyle name="60% - Accent2 7 2 3" xfId="10384"/>
    <cellStyle name="60% - Accent2 7 3" xfId="2224"/>
    <cellStyle name="60% - Accent2 7 4" xfId="2332"/>
    <cellStyle name="60% - Accent2 7 5" xfId="2910"/>
    <cellStyle name="60% - Accent2 7 6" xfId="3274"/>
    <cellStyle name="60% - Accent2 7 7" xfId="4418"/>
    <cellStyle name="60% - Accent2 7 8" xfId="4479"/>
    <cellStyle name="60% - Accent2 7 9" xfId="4183"/>
    <cellStyle name="60% - Accent2 8" xfId="399"/>
    <cellStyle name="60% - Accent2 8 10" xfId="4807"/>
    <cellStyle name="60% - Accent2 8 11" xfId="6495"/>
    <cellStyle name="60% - Accent2 8 2" xfId="1093"/>
    <cellStyle name="60% - Accent2 8 2 2" xfId="10789"/>
    <cellStyle name="60% - Accent2 8 2 3" xfId="10385"/>
    <cellStyle name="60% - Accent2 8 3" xfId="2225"/>
    <cellStyle name="60% - Accent2 8 4" xfId="2324"/>
    <cellStyle name="60% - Accent2 8 5" xfId="2922"/>
    <cellStyle name="60% - Accent2 8 6" xfId="3286"/>
    <cellStyle name="60% - Accent2 8 7" xfId="4419"/>
    <cellStyle name="60% - Accent2 8 8" xfId="4478"/>
    <cellStyle name="60% - Accent2 8 9" xfId="4196"/>
    <cellStyle name="60% - Accent2 9" xfId="1094"/>
    <cellStyle name="60% - Accent3 10" xfId="1096"/>
    <cellStyle name="60% - Accent3 11" xfId="1097"/>
    <cellStyle name="60% - Accent3 12" xfId="1098"/>
    <cellStyle name="60% - Accent3 13" xfId="1095"/>
    <cellStyle name="60% - Accent3 2" xfId="400"/>
    <cellStyle name="60% - Accent3 2 10" xfId="4796"/>
    <cellStyle name="60% - Accent3 2 11" xfId="6496"/>
    <cellStyle name="60% - Accent3 2 2" xfId="1099"/>
    <cellStyle name="60% - Accent3 2 2 10" xfId="4795"/>
    <cellStyle name="60% - Accent3 2 2 11" xfId="6497"/>
    <cellStyle name="60% - Accent3 2 2 2" xfId="1100"/>
    <cellStyle name="60% - Accent3 2 2 2 2" xfId="10791"/>
    <cellStyle name="60% - Accent3 2 2 2 3" xfId="10790"/>
    <cellStyle name="60% - Accent3 2 2 3" xfId="2232"/>
    <cellStyle name="60% - Accent3 2 2 4" xfId="2300"/>
    <cellStyle name="60% - Accent3 2 2 5" xfId="2955"/>
    <cellStyle name="60% - Accent3 2 2 6" xfId="3317"/>
    <cellStyle name="60% - Accent3 2 2 7" xfId="4426"/>
    <cellStyle name="60% - Accent3 2 2 8" xfId="4462"/>
    <cellStyle name="60% - Accent3 2 2 9" xfId="4209"/>
    <cellStyle name="60% - Accent3 2 3" xfId="2231"/>
    <cellStyle name="60% - Accent3 2 3 2" xfId="11294"/>
    <cellStyle name="60% - Accent3 2 3 3" xfId="10386"/>
    <cellStyle name="60% - Accent3 2 4" xfId="2297"/>
    <cellStyle name="60% - Accent3 2 5" xfId="2962"/>
    <cellStyle name="60% - Accent3 2 6" xfId="3324"/>
    <cellStyle name="60% - Accent3 2 7" xfId="4425"/>
    <cellStyle name="60% - Accent3 2 8" xfId="4464"/>
    <cellStyle name="60% - Accent3 2 9" xfId="4208"/>
    <cellStyle name="60% - Accent3 3" xfId="401"/>
    <cellStyle name="60% - Accent3 3 10" xfId="4794"/>
    <cellStyle name="60% - Accent3 3 11" xfId="6498"/>
    <cellStyle name="60% - Accent3 3 2" xfId="1101"/>
    <cellStyle name="60% - Accent3 3 2 10" xfId="4793"/>
    <cellStyle name="60% - Accent3 3 2 11" xfId="6499"/>
    <cellStyle name="60% - Accent3 3 2 2" xfId="1102"/>
    <cellStyle name="60% - Accent3 3 2 2 2" xfId="10793"/>
    <cellStyle name="60% - Accent3 3 2 2 3" xfId="10792"/>
    <cellStyle name="60% - Accent3 3 2 3" xfId="2234"/>
    <cellStyle name="60% - Accent3 3 2 4" xfId="2298"/>
    <cellStyle name="60% - Accent3 3 2 5" xfId="2961"/>
    <cellStyle name="60% - Accent3 3 2 6" xfId="3323"/>
    <cellStyle name="60% - Accent3 3 2 7" xfId="4428"/>
    <cellStyle name="60% - Accent3 3 2 8" xfId="4452"/>
    <cellStyle name="60% - Accent3 3 2 9" xfId="4212"/>
    <cellStyle name="60% - Accent3 3 3" xfId="2233"/>
    <cellStyle name="60% - Accent3 3 3 2" xfId="11295"/>
    <cellStyle name="60% - Accent3 3 3 3" xfId="10387"/>
    <cellStyle name="60% - Accent3 3 4" xfId="2299"/>
    <cellStyle name="60% - Accent3 3 5" xfId="2960"/>
    <cellStyle name="60% - Accent3 3 6" xfId="3322"/>
    <cellStyle name="60% - Accent3 3 7" xfId="4427"/>
    <cellStyle name="60% - Accent3 3 8" xfId="4449"/>
    <cellStyle name="60% - Accent3 3 9" xfId="4210"/>
    <cellStyle name="60% - Accent3 4" xfId="402"/>
    <cellStyle name="60% - Accent3 4 10" xfId="4992"/>
    <cellStyle name="60% - Accent3 4 11" xfId="6500"/>
    <cellStyle name="60% - Accent3 4 2" xfId="1103"/>
    <cellStyle name="60% - Accent3 4 2 2" xfId="10794"/>
    <cellStyle name="60% - Accent3 4 2 3" xfId="10388"/>
    <cellStyle name="60% - Accent3 4 3" xfId="2235"/>
    <cellStyle name="60% - Accent3 4 4" xfId="2296"/>
    <cellStyle name="60% - Accent3 4 5" xfId="2963"/>
    <cellStyle name="60% - Accent3 4 6" xfId="3325"/>
    <cellStyle name="60% - Accent3 4 7" xfId="4429"/>
    <cellStyle name="60% - Accent3 4 8" xfId="4451"/>
    <cellStyle name="60% - Accent3 4 9" xfId="4227"/>
    <cellStyle name="60% - Accent3 5" xfId="403"/>
    <cellStyle name="60% - Accent3 5 10" xfId="4782"/>
    <cellStyle name="60% - Accent3 5 11" xfId="6501"/>
    <cellStyle name="60% - Accent3 5 2" xfId="1104"/>
    <cellStyle name="60% - Accent3 5 2 2" xfId="10795"/>
    <cellStyle name="60% - Accent3 5 2 3" xfId="10389"/>
    <cellStyle name="60% - Accent3 5 3" xfId="2236"/>
    <cellStyle name="60% - Accent3 5 4" xfId="2283"/>
    <cellStyle name="60% - Accent3 5 5" xfId="2984"/>
    <cellStyle name="60% - Accent3 5 6" xfId="3346"/>
    <cellStyle name="60% - Accent3 5 7" xfId="4430"/>
    <cellStyle name="60% - Accent3 5 8" xfId="4450"/>
    <cellStyle name="60% - Accent3 5 9" xfId="4223"/>
    <cellStyle name="60% - Accent3 6" xfId="404"/>
    <cellStyle name="60% - Accent3 6 10" xfId="4022"/>
    <cellStyle name="60% - Accent3 6 11" xfId="6502"/>
    <cellStyle name="60% - Accent3 6 2" xfId="1105"/>
    <cellStyle name="60% - Accent3 6 2 2" xfId="10796"/>
    <cellStyle name="60% - Accent3 6 2 3" xfId="10390"/>
    <cellStyle name="60% - Accent3 6 3" xfId="2237"/>
    <cellStyle name="60% - Accent3 6 4" xfId="2286"/>
    <cellStyle name="60% - Accent3 6 5" xfId="2977"/>
    <cellStyle name="60% - Accent3 6 6" xfId="3339"/>
    <cellStyle name="60% - Accent3 6 7" xfId="4431"/>
    <cellStyle name="60% - Accent3 6 8" xfId="4448"/>
    <cellStyle name="60% - Accent3 6 9" xfId="4224"/>
    <cellStyle name="60% - Accent3 7" xfId="405"/>
    <cellStyle name="60% - Accent3 7 10" xfId="4028"/>
    <cellStyle name="60% - Accent3 7 11" xfId="6503"/>
    <cellStyle name="60% - Accent3 7 2" xfId="1106"/>
    <cellStyle name="60% - Accent3 7 2 2" xfId="10797"/>
    <cellStyle name="60% - Accent3 7 2 3" xfId="10391"/>
    <cellStyle name="60% - Accent3 7 3" xfId="2238"/>
    <cellStyle name="60% - Accent3 7 4" xfId="2285"/>
    <cellStyle name="60% - Accent3 7 5" xfId="2982"/>
    <cellStyle name="60% - Accent3 7 6" xfId="3344"/>
    <cellStyle name="60% - Accent3 7 7" xfId="4432"/>
    <cellStyle name="60% - Accent3 7 8" xfId="4435"/>
    <cellStyle name="60% - Accent3 7 9" xfId="4226"/>
    <cellStyle name="60% - Accent3 8" xfId="406"/>
    <cellStyle name="60% - Accent3 8 10" xfId="5524"/>
    <cellStyle name="60% - Accent3 8 11" xfId="6504"/>
    <cellStyle name="60% - Accent3 8 2" xfId="1107"/>
    <cellStyle name="60% - Accent3 8 2 2" xfId="10798"/>
    <cellStyle name="60% - Accent3 8 2 3" xfId="10392"/>
    <cellStyle name="60% - Accent3 8 3" xfId="2239"/>
    <cellStyle name="60% - Accent3 8 4" xfId="2284"/>
    <cellStyle name="60% - Accent3 8 5" xfId="2983"/>
    <cellStyle name="60% - Accent3 8 6" xfId="3345"/>
    <cellStyle name="60% - Accent3 8 7" xfId="4433"/>
    <cellStyle name="60% - Accent3 8 8" xfId="4438"/>
    <cellStyle name="60% - Accent3 8 9" xfId="4228"/>
    <cellStyle name="60% - Accent3 9" xfId="1108"/>
    <cellStyle name="60% - Accent4 10" xfId="1110"/>
    <cellStyle name="60% - Accent4 11" xfId="1111"/>
    <cellStyle name="60% - Accent4 12" xfId="1112"/>
    <cellStyle name="60% - Accent4 13" xfId="1109"/>
    <cellStyle name="60% - Accent4 2" xfId="407"/>
    <cellStyle name="60% - Accent4 2 10" xfId="4030"/>
    <cellStyle name="60% - Accent4 2 11" xfId="6505"/>
    <cellStyle name="60% - Accent4 2 2" xfId="1113"/>
    <cellStyle name="60% - Accent4 2 2 10" xfId="4396"/>
    <cellStyle name="60% - Accent4 2 2 11" xfId="6506"/>
    <cellStyle name="60% - Accent4 2 2 2" xfId="1114"/>
    <cellStyle name="60% - Accent4 2 2 2 2" xfId="10800"/>
    <cellStyle name="60% - Accent4 2 2 2 3" xfId="10799"/>
    <cellStyle name="60% - Accent4 2 2 3" xfId="2246"/>
    <cellStyle name="60% - Accent4 2 2 4" xfId="2255"/>
    <cellStyle name="60% - Accent4 2 2 5" xfId="2240"/>
    <cellStyle name="60% - Accent4 2 2 6" xfId="2282"/>
    <cellStyle name="60% - Accent4 2 2 7" xfId="4440"/>
    <cellStyle name="60% - Accent4 2 2 8" xfId="4422"/>
    <cellStyle name="60% - Accent4 2 2 9" xfId="4424"/>
    <cellStyle name="60% - Accent4 2 3" xfId="2245"/>
    <cellStyle name="60% - Accent4 2 3 2" xfId="11296"/>
    <cellStyle name="60% - Accent4 2 3 3" xfId="10393"/>
    <cellStyle name="60% - Accent4 2 4" xfId="2268"/>
    <cellStyle name="60% - Accent4 2 5" xfId="2201"/>
    <cellStyle name="60% - Accent4 2 6" xfId="695"/>
    <cellStyle name="60% - Accent4 2 7" xfId="4439"/>
    <cellStyle name="60% - Accent4 2 8" xfId="4423"/>
    <cellStyle name="60% - Accent4 2 9" xfId="4436"/>
    <cellStyle name="60% - Accent4 3" xfId="408"/>
    <cellStyle name="60% - Accent4 3 10" xfId="4394"/>
    <cellStyle name="60% - Accent4 3 11" xfId="6507"/>
    <cellStyle name="60% - Accent4 3 2" xfId="1115"/>
    <cellStyle name="60% - Accent4 3 2 10" xfId="4031"/>
    <cellStyle name="60% - Accent4 3 2 11" xfId="6508"/>
    <cellStyle name="60% - Accent4 3 2 2" xfId="1116"/>
    <cellStyle name="60% - Accent4 3 2 2 2" xfId="10802"/>
    <cellStyle name="60% - Accent4 3 2 2 3" xfId="10801"/>
    <cellStyle name="60% - Accent4 3 2 3" xfId="2248"/>
    <cellStyle name="60% - Accent4 3 2 4" xfId="2257"/>
    <cellStyle name="60% - Accent4 3 2 5" xfId="2230"/>
    <cellStyle name="60% - Accent4 3 2 6" xfId="2310"/>
    <cellStyle name="60% - Accent4 3 2 7" xfId="4442"/>
    <cellStyle name="60% - Accent4 3 2 8" xfId="4407"/>
    <cellStyle name="60% - Accent4 3 2 9" xfId="4434"/>
    <cellStyle name="60% - Accent4 3 3" xfId="2247"/>
    <cellStyle name="60% - Accent4 3 3 2" xfId="11297"/>
    <cellStyle name="60% - Accent4 3 3 3" xfId="10394"/>
    <cellStyle name="60% - Accent4 3 4" xfId="2258"/>
    <cellStyle name="60% - Accent4 3 5" xfId="2229"/>
    <cellStyle name="60% - Accent4 3 6" xfId="2312"/>
    <cellStyle name="60% - Accent4 3 7" xfId="4441"/>
    <cellStyle name="60% - Accent4 3 8" xfId="4420"/>
    <cellStyle name="60% - Accent4 3 9" xfId="4421"/>
    <cellStyle name="60% - Accent4 4" xfId="409"/>
    <cellStyle name="60% - Accent4 4 10" xfId="4395"/>
    <cellStyle name="60% - Accent4 4 11" xfId="6509"/>
    <cellStyle name="60% - Accent4 4 2" xfId="1117"/>
    <cellStyle name="60% - Accent4 4 2 2" xfId="10803"/>
    <cellStyle name="60% - Accent4 4 2 3" xfId="10395"/>
    <cellStyle name="60% - Accent4 4 3" xfId="2249"/>
    <cellStyle name="60% - Accent4 4 4" xfId="2256"/>
    <cellStyle name="60% - Accent4 4 5" xfId="2227"/>
    <cellStyle name="60% - Accent4 4 6" xfId="2314"/>
    <cellStyle name="60% - Accent4 4 7" xfId="4443"/>
    <cellStyle name="60% - Accent4 4 8" xfId="4410"/>
    <cellStyle name="60% - Accent4 4 9" xfId="4437"/>
    <cellStyle name="60% - Accent4 5" xfId="410"/>
    <cellStyle name="60% - Accent4 5 10" xfId="4194"/>
    <cellStyle name="60% - Accent4 5 11" xfId="6510"/>
    <cellStyle name="60% - Accent4 5 2" xfId="1118"/>
    <cellStyle name="60% - Accent4 5 2 2" xfId="10804"/>
    <cellStyle name="60% - Accent4 5 2 3" xfId="10396"/>
    <cellStyle name="60% - Accent4 5 3" xfId="2250"/>
    <cellStyle name="60% - Accent4 5 4" xfId="2254"/>
    <cellStyle name="60% - Accent4 5 5" xfId="2242"/>
    <cellStyle name="60% - Accent4 5 6" xfId="2272"/>
    <cellStyle name="60% - Accent4 5 7" xfId="4444"/>
    <cellStyle name="60% - Accent4 5 8" xfId="4409"/>
    <cellStyle name="60% - Accent4 5 9" xfId="4476"/>
    <cellStyle name="60% - Accent4 6" xfId="411"/>
    <cellStyle name="60% - Accent4 6 10" xfId="4211"/>
    <cellStyle name="60% - Accent4 6 11" xfId="6511"/>
    <cellStyle name="60% - Accent4 6 2" xfId="1119"/>
    <cellStyle name="60% - Accent4 6 2 2" xfId="10805"/>
    <cellStyle name="60% - Accent4 6 2 3" xfId="10397"/>
    <cellStyle name="60% - Accent4 6 3" xfId="2251"/>
    <cellStyle name="60% - Accent4 6 4" xfId="2241"/>
    <cellStyle name="60% - Accent4 6 5" xfId="2269"/>
    <cellStyle name="60% - Accent4 6 6" xfId="2200"/>
    <cellStyle name="60% - Accent4 6 7" xfId="4445"/>
    <cellStyle name="60% - Accent4 6 8" xfId="4408"/>
    <cellStyle name="60% - Accent4 6 9" xfId="4465"/>
    <cellStyle name="60% - Accent4 7" xfId="412"/>
    <cellStyle name="60% - Accent4 7 10" xfId="4197"/>
    <cellStyle name="60% - Accent4 7 11" xfId="6512"/>
    <cellStyle name="60% - Accent4 7 2" xfId="1120"/>
    <cellStyle name="60% - Accent4 7 2 2" xfId="10806"/>
    <cellStyle name="60% - Accent4 7 2 3" xfId="10398"/>
    <cellStyle name="60% - Accent4 7 3" xfId="2252"/>
    <cellStyle name="60% - Accent4 7 4" xfId="2244"/>
    <cellStyle name="60% - Accent4 7 5" xfId="2270"/>
    <cellStyle name="60% - Accent4 7 6" xfId="3003"/>
    <cellStyle name="60% - Accent4 7 7" xfId="4446"/>
    <cellStyle name="60% - Accent4 7 8" xfId="4406"/>
    <cellStyle name="60% - Accent4 7 9" xfId="4466"/>
    <cellStyle name="60% - Accent4 8" xfId="413"/>
    <cellStyle name="60% - Accent4 8 10" xfId="4195"/>
    <cellStyle name="60% - Accent4 8 11" xfId="6513"/>
    <cellStyle name="60% - Accent4 8 2" xfId="1121"/>
    <cellStyle name="60% - Accent4 8 2 2" xfId="10807"/>
    <cellStyle name="60% - Accent4 8 2 3" xfId="10399"/>
    <cellStyle name="60% - Accent4 8 3" xfId="2253"/>
    <cellStyle name="60% - Accent4 8 4" xfId="2243"/>
    <cellStyle name="60% - Accent4 8 5" xfId="2271"/>
    <cellStyle name="60% - Accent4 8 6" xfId="3002"/>
    <cellStyle name="60% - Accent4 8 7" xfId="4447"/>
    <cellStyle name="60% - Accent4 8 8" xfId="4393"/>
    <cellStyle name="60% - Accent4 8 9" xfId="4463"/>
    <cellStyle name="60% - Accent4 9" xfId="1122"/>
    <cellStyle name="60% - Accent5 10" xfId="1124"/>
    <cellStyle name="60% - Accent5 11" xfId="1125"/>
    <cellStyle name="60% - Accent5 12" xfId="1126"/>
    <cellStyle name="60% - Accent5 13" xfId="1123"/>
    <cellStyle name="60% - Accent5 2" xfId="414"/>
    <cellStyle name="60% - Accent5 2 10" xfId="4145"/>
    <cellStyle name="60% - Accent5 2 11" xfId="6514"/>
    <cellStyle name="60% - Accent5 2 2" xfId="1127"/>
    <cellStyle name="60% - Accent5 2 2 10" xfId="4116"/>
    <cellStyle name="60% - Accent5 2 2 11" xfId="6515"/>
    <cellStyle name="60% - Accent5 2 2 2" xfId="1128"/>
    <cellStyle name="60% - Accent5 2 2 2 2" xfId="10809"/>
    <cellStyle name="60% - Accent5 2 2 2 3" xfId="10808"/>
    <cellStyle name="60% - Accent5 2 2 3" xfId="2260"/>
    <cellStyle name="60% - Accent5 2 2 4" xfId="2226"/>
    <cellStyle name="60% - Accent5 2 2 5" xfId="2311"/>
    <cellStyle name="60% - Accent5 2 2 6" xfId="2941"/>
    <cellStyle name="60% - Accent5 2 2 7" xfId="4454"/>
    <cellStyle name="60% - Accent5 2 2 8" xfId="4014"/>
    <cellStyle name="60% - Accent5 2 2 9" xfId="4551"/>
    <cellStyle name="60% - Accent5 2 3" xfId="2259"/>
    <cellStyle name="60% - Accent5 2 3 2" xfId="11298"/>
    <cellStyle name="60% - Accent5 2 3 3" xfId="10400"/>
    <cellStyle name="60% - Accent5 2 4" xfId="2228"/>
    <cellStyle name="60% - Accent5 2 5" xfId="2313"/>
    <cellStyle name="60% - Accent5 2 6" xfId="2940"/>
    <cellStyle name="60% - Accent5 2 7" xfId="4453"/>
    <cellStyle name="60% - Accent5 2 8" xfId="4024"/>
    <cellStyle name="60% - Accent5 2 9" xfId="4513"/>
    <cellStyle name="60% - Accent5 3" xfId="415"/>
    <cellStyle name="60% - Accent5 3 10" xfId="4114"/>
    <cellStyle name="60% - Accent5 3 11" xfId="6516"/>
    <cellStyle name="60% - Accent5 3 2" xfId="1129"/>
    <cellStyle name="60% - Accent5 3 2 10" xfId="4113"/>
    <cellStyle name="60% - Accent5 3 2 11" xfId="6517"/>
    <cellStyle name="60% - Accent5 3 2 2" xfId="1130"/>
    <cellStyle name="60% - Accent5 3 2 2 2" xfId="10811"/>
    <cellStyle name="60% - Accent5 3 2 2 3" xfId="10810"/>
    <cellStyle name="60% - Accent5 3 2 3" xfId="2262"/>
    <cellStyle name="60% - Accent5 3 2 4" xfId="2216"/>
    <cellStyle name="60% - Accent5 3 2 5" xfId="2345"/>
    <cellStyle name="60% - Accent5 3 2 6" xfId="2889"/>
    <cellStyle name="60% - Accent5 3 2 7" xfId="4456"/>
    <cellStyle name="60% - Accent5 3 2 8" xfId="4234"/>
    <cellStyle name="60% - Accent5 3 2 9" xfId="4549"/>
    <cellStyle name="60% - Accent5 3 3" xfId="2261"/>
    <cellStyle name="60% - Accent5 3 3 2" xfId="11299"/>
    <cellStyle name="60% - Accent5 3 3 3" xfId="10401"/>
    <cellStyle name="60% - Accent5 3 4" xfId="2213"/>
    <cellStyle name="60% - Accent5 3 5" xfId="2361"/>
    <cellStyle name="60% - Accent5 3 6" xfId="2035"/>
    <cellStyle name="60% - Accent5 3 7" xfId="4455"/>
    <cellStyle name="60% - Accent5 3 8" xfId="4235"/>
    <cellStyle name="60% - Accent5 3 9" xfId="4547"/>
    <cellStyle name="60% - Accent5 4" xfId="416"/>
    <cellStyle name="60% - Accent5 4 10" xfId="4112"/>
    <cellStyle name="60% - Accent5 4 11" xfId="6518"/>
    <cellStyle name="60% - Accent5 4 2" xfId="1131"/>
    <cellStyle name="60% - Accent5 4 2 2" xfId="10812"/>
    <cellStyle name="60% - Accent5 4 2 3" xfId="10402"/>
    <cellStyle name="60% - Accent5 4 3" xfId="2263"/>
    <cellStyle name="60% - Accent5 4 4" xfId="2215"/>
    <cellStyle name="60% - Accent5 4 5" xfId="2358"/>
    <cellStyle name="60% - Accent5 4 6" xfId="2038"/>
    <cellStyle name="60% - Accent5 4 7" xfId="4457"/>
    <cellStyle name="60% - Accent5 4 8" xfId="4233"/>
    <cellStyle name="60% - Accent5 4 9" xfId="4550"/>
    <cellStyle name="60% - Accent5 5" xfId="417"/>
    <cellStyle name="60% - Accent5 5 10" xfId="4027"/>
    <cellStyle name="60% - Accent5 5 11" xfId="6519"/>
    <cellStyle name="60% - Accent5 5 2" xfId="1132"/>
    <cellStyle name="60% - Accent5 5 2 2" xfId="10813"/>
    <cellStyle name="60% - Accent5 5 2 3" xfId="10403"/>
    <cellStyle name="60% - Accent5 5 3" xfId="2264"/>
    <cellStyle name="60% - Accent5 5 4" xfId="2214"/>
    <cellStyle name="60% - Accent5 5 5" xfId="2360"/>
    <cellStyle name="60% - Accent5 5 6" xfId="2036"/>
    <cellStyle name="60% - Accent5 5 7" xfId="4458"/>
    <cellStyle name="60% - Accent5 5 8" xfId="4232"/>
    <cellStyle name="60% - Accent5 5 9" xfId="4026"/>
    <cellStyle name="60% - Accent5 6" xfId="418"/>
    <cellStyle name="60% - Accent5 6 10" xfId="5490"/>
    <cellStyle name="60% - Accent5 6 11" xfId="6520"/>
    <cellStyle name="60% - Accent5 6 2" xfId="1133"/>
    <cellStyle name="60% - Accent5 6 2 2" xfId="10814"/>
    <cellStyle name="60% - Accent5 6 2 3" xfId="10404"/>
    <cellStyle name="60% - Accent5 6 3" xfId="2265"/>
    <cellStyle name="60% - Accent5 6 4" xfId="2212"/>
    <cellStyle name="60% - Accent5 6 5" xfId="2362"/>
    <cellStyle name="60% - Accent5 6 6" xfId="2034"/>
    <cellStyle name="60% - Accent5 6 7" xfId="4459"/>
    <cellStyle name="60% - Accent5 6 8" xfId="4231"/>
    <cellStyle name="60% - Accent5 6 9" xfId="5010"/>
    <cellStyle name="60% - Accent5 7" xfId="419"/>
    <cellStyle name="60% - Accent5 7 10" xfId="5479"/>
    <cellStyle name="60% - Accent5 7 11" xfId="6521"/>
    <cellStyle name="60% - Accent5 7 2" xfId="1134"/>
    <cellStyle name="60% - Accent5 7 2 2" xfId="10815"/>
    <cellStyle name="60% - Accent5 7 2 3" xfId="10405"/>
    <cellStyle name="60% - Accent5 7 3" xfId="2266"/>
    <cellStyle name="60% - Accent5 7 4" xfId="2199"/>
    <cellStyle name="60% - Accent5 7 5" xfId="2381"/>
    <cellStyle name="60% - Accent5 7 6" xfId="2013"/>
    <cellStyle name="60% - Accent5 7 7" xfId="4460"/>
    <cellStyle name="60% - Accent5 7 8" xfId="4230"/>
    <cellStyle name="60% - Accent5 7 9" xfId="4998"/>
    <cellStyle name="60% - Accent5 8" xfId="420"/>
    <cellStyle name="60% - Accent5 8 10" xfId="5480"/>
    <cellStyle name="60% - Accent5 8 11" xfId="6522"/>
    <cellStyle name="60% - Accent5 8 2" xfId="1135"/>
    <cellStyle name="60% - Accent5 8 2 2" xfId="10816"/>
    <cellStyle name="60% - Accent5 8 2 3" xfId="10406"/>
    <cellStyle name="60% - Accent5 8 3" xfId="2267"/>
    <cellStyle name="60% - Accent5 8 4" xfId="2202"/>
    <cellStyle name="60% - Accent5 8 5" xfId="3006"/>
    <cellStyle name="60% - Accent5 8 6" xfId="3365"/>
    <cellStyle name="60% - Accent5 8 7" xfId="4461"/>
    <cellStyle name="60% - Accent5 8 8" xfId="4229"/>
    <cellStyle name="60% - Accent5 8 9" xfId="4999"/>
    <cellStyle name="60% - Accent5 9" xfId="1136"/>
    <cellStyle name="60% - Accent6 10" xfId="1138"/>
    <cellStyle name="60% - Accent6 11" xfId="1139"/>
    <cellStyle name="60% - Accent6 12" xfId="1140"/>
    <cellStyle name="60% - Accent6 13" xfId="1137"/>
    <cellStyle name="60% - Accent6 2" xfId="421"/>
    <cellStyle name="60% - Accent6 2 10" xfId="5339"/>
    <cellStyle name="60% - Accent6 2 11" xfId="6523"/>
    <cellStyle name="60% - Accent6 2 2" xfId="1141"/>
    <cellStyle name="60% - Accent6 2 2 10" xfId="5340"/>
    <cellStyle name="60% - Accent6 2 2 11" xfId="6524"/>
    <cellStyle name="60% - Accent6 2 2 2" xfId="1142"/>
    <cellStyle name="60% - Accent6 2 2 2 2" xfId="10818"/>
    <cellStyle name="60% - Accent6 2 2 2 3" xfId="10817"/>
    <cellStyle name="60% - Accent6 2 2 3" xfId="2274"/>
    <cellStyle name="60% - Accent6 2 2 4" xfId="2996"/>
    <cellStyle name="60% - Accent6 2 2 5" xfId="3358"/>
    <cellStyle name="60% - Accent6 2 2 6" xfId="3604"/>
    <cellStyle name="60% - Accent6 2 2 7" xfId="4468"/>
    <cellStyle name="60% - Accent6 2 2 8" xfId="4221"/>
    <cellStyle name="60% - Accent6 2 2 9" xfId="4784"/>
    <cellStyle name="60% - Accent6 2 3" xfId="2273"/>
    <cellStyle name="60% - Accent6 2 3 2" xfId="11300"/>
    <cellStyle name="60% - Accent6 2 3 3" xfId="10407"/>
    <cellStyle name="60% - Accent6 2 4" xfId="2997"/>
    <cellStyle name="60% - Accent6 2 5" xfId="3359"/>
    <cellStyle name="60% - Accent6 2 6" xfId="3605"/>
    <cellStyle name="60% - Accent6 2 7" xfId="4467"/>
    <cellStyle name="60% - Accent6 2 8" xfId="4222"/>
    <cellStyle name="60% - Accent6 2 9" xfId="4783"/>
    <cellStyle name="60% - Accent6 3" xfId="422"/>
    <cellStyle name="60% - Accent6 3 10" xfId="5341"/>
    <cellStyle name="60% - Accent6 3 11" xfId="6525"/>
    <cellStyle name="60% - Accent6 3 2" xfId="1143"/>
    <cellStyle name="60% - Accent6 3 2 10" xfId="5342"/>
    <cellStyle name="60% - Accent6 3 2 11" xfId="6526"/>
    <cellStyle name="60% - Accent6 3 2 2" xfId="1144"/>
    <cellStyle name="60% - Accent6 3 2 2 2" xfId="10820"/>
    <cellStyle name="60% - Accent6 3 2 2 3" xfId="10819"/>
    <cellStyle name="60% - Accent6 3 2 3" xfId="2276"/>
    <cellStyle name="60% - Accent6 3 2 4" xfId="2994"/>
    <cellStyle name="60% - Accent6 3 2 5" xfId="3356"/>
    <cellStyle name="60% - Accent6 3 2 6" xfId="3602"/>
    <cellStyle name="60% - Accent6 3 2 7" xfId="4470"/>
    <cellStyle name="60% - Accent6 3 2 8" xfId="4219"/>
    <cellStyle name="60% - Accent6 3 2 9" xfId="4786"/>
    <cellStyle name="60% - Accent6 3 3" xfId="2275"/>
    <cellStyle name="60% - Accent6 3 3 2" xfId="11301"/>
    <cellStyle name="60% - Accent6 3 3 3" xfId="10408"/>
    <cellStyle name="60% - Accent6 3 4" xfId="2995"/>
    <cellStyle name="60% - Accent6 3 5" xfId="3357"/>
    <cellStyle name="60% - Accent6 3 6" xfId="3603"/>
    <cellStyle name="60% - Accent6 3 7" xfId="4469"/>
    <cellStyle name="60% - Accent6 3 8" xfId="4220"/>
    <cellStyle name="60% - Accent6 3 9" xfId="4785"/>
    <cellStyle name="60% - Accent6 4" xfId="423"/>
    <cellStyle name="60% - Accent6 4 10" xfId="5343"/>
    <cellStyle name="60% - Accent6 4 11" xfId="6527"/>
    <cellStyle name="60% - Accent6 4 2" xfId="1145"/>
    <cellStyle name="60% - Accent6 4 2 2" xfId="10821"/>
    <cellStyle name="60% - Accent6 4 2 3" xfId="10409"/>
    <cellStyle name="60% - Accent6 4 3" xfId="2277"/>
    <cellStyle name="60% - Accent6 4 4" xfId="2993"/>
    <cellStyle name="60% - Accent6 4 5" xfId="3355"/>
    <cellStyle name="60% - Accent6 4 6" xfId="3601"/>
    <cellStyle name="60% - Accent6 4 7" xfId="4471"/>
    <cellStyle name="60% - Accent6 4 8" xfId="4218"/>
    <cellStyle name="60% - Accent6 4 9" xfId="4787"/>
    <cellStyle name="60% - Accent6 5" xfId="424"/>
    <cellStyle name="60% - Accent6 5 10" xfId="5344"/>
    <cellStyle name="60% - Accent6 5 11" xfId="6528"/>
    <cellStyle name="60% - Accent6 5 2" xfId="1146"/>
    <cellStyle name="60% - Accent6 5 2 2" xfId="10822"/>
    <cellStyle name="60% - Accent6 5 2 3" xfId="10410"/>
    <cellStyle name="60% - Accent6 5 3" xfId="2278"/>
    <cellStyle name="60% - Accent6 5 4" xfId="2992"/>
    <cellStyle name="60% - Accent6 5 5" xfId="3354"/>
    <cellStyle name="60% - Accent6 5 6" xfId="3600"/>
    <cellStyle name="60% - Accent6 5 7" xfId="4472"/>
    <cellStyle name="60% - Accent6 5 8" xfId="4217"/>
    <cellStyle name="60% - Accent6 5 9" xfId="4788"/>
    <cellStyle name="60% - Accent6 6" xfId="425"/>
    <cellStyle name="60% - Accent6 6 10" xfId="5345"/>
    <cellStyle name="60% - Accent6 6 11" xfId="6529"/>
    <cellStyle name="60% - Accent6 6 2" xfId="1147"/>
    <cellStyle name="60% - Accent6 6 2 2" xfId="10823"/>
    <cellStyle name="60% - Accent6 6 2 3" xfId="10411"/>
    <cellStyle name="60% - Accent6 6 3" xfId="2279"/>
    <cellStyle name="60% - Accent6 6 4" xfId="2987"/>
    <cellStyle name="60% - Accent6 6 5" xfId="3349"/>
    <cellStyle name="60% - Accent6 6 6" xfId="3595"/>
    <cellStyle name="60% - Accent6 6 7" xfId="4473"/>
    <cellStyle name="60% - Accent6 6 8" xfId="4216"/>
    <cellStyle name="60% - Accent6 6 9" xfId="4789"/>
    <cellStyle name="60% - Accent6 7" xfId="426"/>
    <cellStyle name="60% - Accent6 7 10" xfId="5346"/>
    <cellStyle name="60% - Accent6 7 11" xfId="6530"/>
    <cellStyle name="60% - Accent6 7 2" xfId="1148"/>
    <cellStyle name="60% - Accent6 7 2 2" xfId="10824"/>
    <cellStyle name="60% - Accent6 7 2 3" xfId="10412"/>
    <cellStyle name="60% - Accent6 7 3" xfId="2280"/>
    <cellStyle name="60% - Accent6 7 4" xfId="2986"/>
    <cellStyle name="60% - Accent6 7 5" xfId="3348"/>
    <cellStyle name="60% - Accent6 7 6" xfId="3594"/>
    <cellStyle name="60% - Accent6 7 7" xfId="4474"/>
    <cellStyle name="60% - Accent6 7 8" xfId="4215"/>
    <cellStyle name="60% - Accent6 7 9" xfId="4790"/>
    <cellStyle name="60% - Accent6 8" xfId="427"/>
    <cellStyle name="60% - Accent6 8 10" xfId="5347"/>
    <cellStyle name="60% - Accent6 8 11" xfId="6531"/>
    <cellStyle name="60% - Accent6 8 2" xfId="1149"/>
    <cellStyle name="60% - Accent6 8 2 2" xfId="10825"/>
    <cellStyle name="60% - Accent6 8 2 3" xfId="10413"/>
    <cellStyle name="60% - Accent6 8 3" xfId="2281"/>
    <cellStyle name="60% - Accent6 8 4" xfId="2985"/>
    <cellStyle name="60% - Accent6 8 5" xfId="3347"/>
    <cellStyle name="60% - Accent6 8 6" xfId="3593"/>
    <cellStyle name="60% - Accent6 8 7" xfId="4475"/>
    <cellStyle name="60% - Accent6 8 8" xfId="4213"/>
    <cellStyle name="60% - Accent6 8 9" xfId="4791"/>
    <cellStyle name="60% - Accent6 9" xfId="1150"/>
    <cellStyle name="Accent1 10" xfId="1152"/>
    <cellStyle name="Accent1 11" xfId="1153"/>
    <cellStyle name="Accent1 12" xfId="1154"/>
    <cellStyle name="Accent1 13" xfId="1151"/>
    <cellStyle name="Accent1 2" xfId="428"/>
    <cellStyle name="Accent1 2 10" xfId="5349"/>
    <cellStyle name="Accent1 2 11" xfId="6532"/>
    <cellStyle name="Accent1 2 2" xfId="1155"/>
    <cellStyle name="Accent1 2 2 10" xfId="5350"/>
    <cellStyle name="Accent1 2 2 11" xfId="6533"/>
    <cellStyle name="Accent1 2 2 2" xfId="1156"/>
    <cellStyle name="Accent1 2 2 2 2" xfId="10827"/>
    <cellStyle name="Accent1 2 2 2 3" xfId="10826"/>
    <cellStyle name="Accent1 2 2 3" xfId="2288"/>
    <cellStyle name="Accent1 2 2 4" xfId="2975"/>
    <cellStyle name="Accent1 2 2 5" xfId="3337"/>
    <cellStyle name="Accent1 2 2 6" xfId="3587"/>
    <cellStyle name="Accent1 2 2 7" xfId="4481"/>
    <cellStyle name="Accent1 2 2 8" xfId="4206"/>
    <cellStyle name="Accent1 2 2 9" xfId="4798"/>
    <cellStyle name="Accent1 2 3" xfId="2287"/>
    <cellStyle name="Accent1 2 3 2" xfId="11302"/>
    <cellStyle name="Accent1 2 3 3" xfId="10414"/>
    <cellStyle name="Accent1 2 4" xfId="2976"/>
    <cellStyle name="Accent1 2 5" xfId="3338"/>
    <cellStyle name="Accent1 2 6" xfId="3588"/>
    <cellStyle name="Accent1 2 7" xfId="4480"/>
    <cellStyle name="Accent1 2 8" xfId="4207"/>
    <cellStyle name="Accent1 2 9" xfId="4797"/>
    <cellStyle name="Accent1 3" xfId="429"/>
    <cellStyle name="Accent1 3 10" xfId="5351"/>
    <cellStyle name="Accent1 3 11" xfId="6534"/>
    <cellStyle name="Accent1 3 2" xfId="1157"/>
    <cellStyle name="Accent1 3 2 10" xfId="5352"/>
    <cellStyle name="Accent1 3 2 11" xfId="6535"/>
    <cellStyle name="Accent1 3 2 2" xfId="1158"/>
    <cellStyle name="Accent1 3 2 2 2" xfId="10829"/>
    <cellStyle name="Accent1 3 2 2 3" xfId="10828"/>
    <cellStyle name="Accent1 3 2 3" xfId="2290"/>
    <cellStyle name="Accent1 3 2 4" xfId="2973"/>
    <cellStyle name="Accent1 3 2 5" xfId="3335"/>
    <cellStyle name="Accent1 3 2 6" xfId="3585"/>
    <cellStyle name="Accent1 3 2 7" xfId="4483"/>
    <cellStyle name="Accent1 3 2 8" xfId="4204"/>
    <cellStyle name="Accent1 3 2 9" xfId="4800"/>
    <cellStyle name="Accent1 3 3" xfId="2289"/>
    <cellStyle name="Accent1 3 3 2" xfId="11303"/>
    <cellStyle name="Accent1 3 3 3" xfId="10415"/>
    <cellStyle name="Accent1 3 4" xfId="2974"/>
    <cellStyle name="Accent1 3 5" xfId="3336"/>
    <cellStyle name="Accent1 3 6" xfId="3586"/>
    <cellStyle name="Accent1 3 7" xfId="4482"/>
    <cellStyle name="Accent1 3 8" xfId="4205"/>
    <cellStyle name="Accent1 3 9" xfId="4799"/>
    <cellStyle name="Accent1 4" xfId="430"/>
    <cellStyle name="Accent1 4 10" xfId="5353"/>
    <cellStyle name="Accent1 4 11" xfId="6536"/>
    <cellStyle name="Accent1 4 2" xfId="1159"/>
    <cellStyle name="Accent1 4 2 2" xfId="10830"/>
    <cellStyle name="Accent1 4 2 3" xfId="10416"/>
    <cellStyle name="Accent1 4 3" xfId="2291"/>
    <cellStyle name="Accent1 4 4" xfId="2972"/>
    <cellStyle name="Accent1 4 5" xfId="3334"/>
    <cellStyle name="Accent1 4 6" xfId="3584"/>
    <cellStyle name="Accent1 4 7" xfId="4484"/>
    <cellStyle name="Accent1 4 8" xfId="4202"/>
    <cellStyle name="Accent1 4 9" xfId="4801"/>
    <cellStyle name="Accent1 5" xfId="431"/>
    <cellStyle name="Accent1 5 10" xfId="5355"/>
    <cellStyle name="Accent1 5 11" xfId="6537"/>
    <cellStyle name="Accent1 5 2" xfId="1160"/>
    <cellStyle name="Accent1 5 2 2" xfId="10831"/>
    <cellStyle name="Accent1 5 2 3" xfId="10417"/>
    <cellStyle name="Accent1 5 3" xfId="2292"/>
    <cellStyle name="Accent1 5 4" xfId="2971"/>
    <cellStyle name="Accent1 5 5" xfId="3333"/>
    <cellStyle name="Accent1 5 6" xfId="3583"/>
    <cellStyle name="Accent1 5 7" xfId="4485"/>
    <cellStyle name="Accent1 5 8" xfId="4201"/>
    <cellStyle name="Accent1 5 9" xfId="4803"/>
    <cellStyle name="Accent1 6" xfId="432"/>
    <cellStyle name="Accent1 6 10" xfId="5356"/>
    <cellStyle name="Accent1 6 11" xfId="6538"/>
    <cellStyle name="Accent1 6 2" xfId="1161"/>
    <cellStyle name="Accent1 6 2 2" xfId="10832"/>
    <cellStyle name="Accent1 6 2 3" xfId="10418"/>
    <cellStyle name="Accent1 6 3" xfId="2293"/>
    <cellStyle name="Accent1 6 4" xfId="2966"/>
    <cellStyle name="Accent1 6 5" xfId="3328"/>
    <cellStyle name="Accent1 6 6" xfId="3578"/>
    <cellStyle name="Accent1 6 7" xfId="4486"/>
    <cellStyle name="Accent1 6 8" xfId="4200"/>
    <cellStyle name="Accent1 6 9" xfId="4804"/>
    <cellStyle name="Accent1 7" xfId="433"/>
    <cellStyle name="Accent1 7 10" xfId="5357"/>
    <cellStyle name="Accent1 7 11" xfId="6539"/>
    <cellStyle name="Accent1 7 2" xfId="1162"/>
    <cellStyle name="Accent1 7 2 2" xfId="10833"/>
    <cellStyle name="Accent1 7 2 3" xfId="10419"/>
    <cellStyle name="Accent1 7 3" xfId="2294"/>
    <cellStyle name="Accent1 7 4" xfId="2965"/>
    <cellStyle name="Accent1 7 5" xfId="3327"/>
    <cellStyle name="Accent1 7 6" xfId="3577"/>
    <cellStyle name="Accent1 7 7" xfId="4487"/>
    <cellStyle name="Accent1 7 8" xfId="4199"/>
    <cellStyle name="Accent1 7 9" xfId="4805"/>
    <cellStyle name="Accent1 8" xfId="434"/>
    <cellStyle name="Accent1 8 10" xfId="5358"/>
    <cellStyle name="Accent1 8 11" xfId="6540"/>
    <cellStyle name="Accent1 8 2" xfId="1163"/>
    <cellStyle name="Accent1 8 2 2" xfId="10834"/>
    <cellStyle name="Accent1 8 2 3" xfId="10420"/>
    <cellStyle name="Accent1 8 3" xfId="2295"/>
    <cellStyle name="Accent1 8 4" xfId="2964"/>
    <cellStyle name="Accent1 8 5" xfId="3326"/>
    <cellStyle name="Accent1 8 6" xfId="3576"/>
    <cellStyle name="Accent1 8 7" xfId="4488"/>
    <cellStyle name="Accent1 8 8" xfId="4198"/>
    <cellStyle name="Accent1 8 9" xfId="4806"/>
    <cellStyle name="Accent1 9" xfId="1164"/>
    <cellStyle name="Accent2 10" xfId="1166"/>
    <cellStyle name="Accent2 11" xfId="1167"/>
    <cellStyle name="Accent2 12" xfId="1168"/>
    <cellStyle name="Accent2 13" xfId="1165"/>
    <cellStyle name="Accent2 2" xfId="435"/>
    <cellStyle name="Accent2 2 10" xfId="5359"/>
    <cellStyle name="Accent2 2 11" xfId="6541"/>
    <cellStyle name="Accent2 2 2" xfId="1169"/>
    <cellStyle name="Accent2 2 2 10" xfId="5361"/>
    <cellStyle name="Accent2 2 2 11" xfId="6542"/>
    <cellStyle name="Accent2 2 2 2" xfId="1170"/>
    <cellStyle name="Accent2 2 2 2 2" xfId="10836"/>
    <cellStyle name="Accent2 2 2 2 3" xfId="10835"/>
    <cellStyle name="Accent2 2 2 3" xfId="2302"/>
    <cellStyle name="Accent2 2 2 4" xfId="2953"/>
    <cellStyle name="Accent2 2 2 5" xfId="3315"/>
    <cellStyle name="Accent2 2 2 6" xfId="3570"/>
    <cellStyle name="Accent2 2 2 7" xfId="4495"/>
    <cellStyle name="Accent2 2 2 8" xfId="4191"/>
    <cellStyle name="Accent2 2 2 9" xfId="4810"/>
    <cellStyle name="Accent2 2 3" xfId="2301"/>
    <cellStyle name="Accent2 2 3 2" xfId="11304"/>
    <cellStyle name="Accent2 2 3 3" xfId="10421"/>
    <cellStyle name="Accent2 2 4" xfId="2954"/>
    <cellStyle name="Accent2 2 5" xfId="3316"/>
    <cellStyle name="Accent2 2 6" xfId="3571"/>
    <cellStyle name="Accent2 2 7" xfId="4494"/>
    <cellStyle name="Accent2 2 8" xfId="4192"/>
    <cellStyle name="Accent2 2 9" xfId="4808"/>
    <cellStyle name="Accent2 3" xfId="436"/>
    <cellStyle name="Accent2 3 10" xfId="5362"/>
    <cellStyle name="Accent2 3 11" xfId="6543"/>
    <cellStyle name="Accent2 3 2" xfId="1171"/>
    <cellStyle name="Accent2 3 2 10" xfId="5364"/>
    <cellStyle name="Accent2 3 2 11" xfId="6544"/>
    <cellStyle name="Accent2 3 2 2" xfId="1172"/>
    <cellStyle name="Accent2 3 2 2 2" xfId="10838"/>
    <cellStyle name="Accent2 3 2 2 3" xfId="10837"/>
    <cellStyle name="Accent2 3 2 3" xfId="2304"/>
    <cellStyle name="Accent2 3 2 4" xfId="2951"/>
    <cellStyle name="Accent2 3 2 5" xfId="3313"/>
    <cellStyle name="Accent2 3 2 6" xfId="3568"/>
    <cellStyle name="Accent2 3 2 7" xfId="4497"/>
    <cellStyle name="Accent2 3 2 8" xfId="4189"/>
    <cellStyle name="Accent2 3 2 9" xfId="4812"/>
    <cellStyle name="Accent2 3 3" xfId="2303"/>
    <cellStyle name="Accent2 3 3 2" xfId="11305"/>
    <cellStyle name="Accent2 3 3 3" xfId="10422"/>
    <cellStyle name="Accent2 3 4" xfId="2952"/>
    <cellStyle name="Accent2 3 5" xfId="3314"/>
    <cellStyle name="Accent2 3 6" xfId="3569"/>
    <cellStyle name="Accent2 3 7" xfId="4496"/>
    <cellStyle name="Accent2 3 8" xfId="4190"/>
    <cellStyle name="Accent2 3 9" xfId="4811"/>
    <cellStyle name="Accent2 4" xfId="437"/>
    <cellStyle name="Accent2 4 10" xfId="5366"/>
    <cellStyle name="Accent2 4 11" xfId="6545"/>
    <cellStyle name="Accent2 4 2" xfId="1173"/>
    <cellStyle name="Accent2 4 2 2" xfId="10839"/>
    <cellStyle name="Accent2 4 2 3" xfId="10423"/>
    <cellStyle name="Accent2 4 3" xfId="2305"/>
    <cellStyle name="Accent2 4 4" xfId="2950"/>
    <cellStyle name="Accent2 4 5" xfId="3312"/>
    <cellStyle name="Accent2 4 6" xfId="3567"/>
    <cellStyle name="Accent2 4 7" xfId="4498"/>
    <cellStyle name="Accent2 4 8" xfId="4188"/>
    <cellStyle name="Accent2 4 9" xfId="4813"/>
    <cellStyle name="Accent2 5" xfId="438"/>
    <cellStyle name="Accent2 5 10" xfId="5367"/>
    <cellStyle name="Accent2 5 11" xfId="6546"/>
    <cellStyle name="Accent2 5 2" xfId="1174"/>
    <cellStyle name="Accent2 5 2 2" xfId="10840"/>
    <cellStyle name="Accent2 5 2 3" xfId="10424"/>
    <cellStyle name="Accent2 5 3" xfId="2306"/>
    <cellStyle name="Accent2 5 4" xfId="2949"/>
    <cellStyle name="Accent2 5 5" xfId="3311"/>
    <cellStyle name="Accent2 5 6" xfId="3566"/>
    <cellStyle name="Accent2 5 7" xfId="4499"/>
    <cellStyle name="Accent2 5 8" xfId="4187"/>
    <cellStyle name="Accent2 5 9" xfId="4814"/>
    <cellStyle name="Accent2 6" xfId="439"/>
    <cellStyle name="Accent2 6 10" xfId="5368"/>
    <cellStyle name="Accent2 6 11" xfId="6547"/>
    <cellStyle name="Accent2 6 2" xfId="1175"/>
    <cellStyle name="Accent2 6 2 2" xfId="10841"/>
    <cellStyle name="Accent2 6 2 3" xfId="10425"/>
    <cellStyle name="Accent2 6 3" xfId="2307"/>
    <cellStyle name="Accent2 6 4" xfId="2944"/>
    <cellStyle name="Accent2 6 5" xfId="3306"/>
    <cellStyle name="Accent2 6 6" xfId="3561"/>
    <cellStyle name="Accent2 6 7" xfId="4500"/>
    <cellStyle name="Accent2 6 8" xfId="4186"/>
    <cellStyle name="Accent2 6 9" xfId="4815"/>
    <cellStyle name="Accent2 7" xfId="440"/>
    <cellStyle name="Accent2 7 10" xfId="5369"/>
    <cellStyle name="Accent2 7 11" xfId="6548"/>
    <cellStyle name="Accent2 7 2" xfId="1176"/>
    <cellStyle name="Accent2 7 2 2" xfId="10842"/>
    <cellStyle name="Accent2 7 2 3" xfId="10426"/>
    <cellStyle name="Accent2 7 3" xfId="2308"/>
    <cellStyle name="Accent2 7 4" xfId="2943"/>
    <cellStyle name="Accent2 7 5" xfId="3305"/>
    <cellStyle name="Accent2 7 6" xfId="3560"/>
    <cellStyle name="Accent2 7 7" xfId="4501"/>
    <cellStyle name="Accent2 7 8" xfId="4185"/>
    <cellStyle name="Accent2 7 9" xfId="4816"/>
    <cellStyle name="Accent2 8" xfId="441"/>
    <cellStyle name="Accent2 8 10" xfId="5370"/>
    <cellStyle name="Accent2 8 11" xfId="6549"/>
    <cellStyle name="Accent2 8 2" xfId="1177"/>
    <cellStyle name="Accent2 8 2 2" xfId="10843"/>
    <cellStyle name="Accent2 8 2 3" xfId="10427"/>
    <cellStyle name="Accent2 8 3" xfId="2309"/>
    <cellStyle name="Accent2 8 4" xfId="2942"/>
    <cellStyle name="Accent2 8 5" xfId="3304"/>
    <cellStyle name="Accent2 8 6" xfId="3559"/>
    <cellStyle name="Accent2 8 7" xfId="4502"/>
    <cellStyle name="Accent2 8 8" xfId="4184"/>
    <cellStyle name="Accent2 8 9" xfId="4817"/>
    <cellStyle name="Accent2 9" xfId="1178"/>
    <cellStyle name="Accent3 10" xfId="1180"/>
    <cellStyle name="Accent3 11" xfId="1181"/>
    <cellStyle name="Accent3 12" xfId="1182"/>
    <cellStyle name="Accent3 13" xfId="1179"/>
    <cellStyle name="Accent3 2" xfId="442"/>
    <cellStyle name="Accent3 2 10" xfId="5373"/>
    <cellStyle name="Accent3 2 11" xfId="6550"/>
    <cellStyle name="Accent3 2 2" xfId="1183"/>
    <cellStyle name="Accent3 2 2 10" xfId="5374"/>
    <cellStyle name="Accent3 2 2 11" xfId="6551"/>
    <cellStyle name="Accent3 2 2 2" xfId="1184"/>
    <cellStyle name="Accent3 2 2 2 2" xfId="10845"/>
    <cellStyle name="Accent3 2 2 2 3" xfId="10844"/>
    <cellStyle name="Accent3 2 2 3" xfId="2316"/>
    <cellStyle name="Accent3 2 2 4" xfId="2934"/>
    <cellStyle name="Accent3 2 2 5" xfId="3298"/>
    <cellStyle name="Accent3 2 2 6" xfId="3553"/>
    <cellStyle name="Accent3 2 2 7" xfId="4505"/>
    <cellStyle name="Accent3 2 2 8" xfId="4176"/>
    <cellStyle name="Accent3 2 2 9" xfId="4827"/>
    <cellStyle name="Accent3 2 3" xfId="2315"/>
    <cellStyle name="Accent3 2 3 2" xfId="11306"/>
    <cellStyle name="Accent3 2 3 3" xfId="10428"/>
    <cellStyle name="Accent3 2 4" xfId="2935"/>
    <cellStyle name="Accent3 2 5" xfId="3299"/>
    <cellStyle name="Accent3 2 6" xfId="3554"/>
    <cellStyle name="Accent3 2 7" xfId="4504"/>
    <cellStyle name="Accent3 2 8" xfId="4177"/>
    <cellStyle name="Accent3 2 9" xfId="4826"/>
    <cellStyle name="Accent3 3" xfId="443"/>
    <cellStyle name="Accent3 3 10" xfId="5375"/>
    <cellStyle name="Accent3 3 11" xfId="6552"/>
    <cellStyle name="Accent3 3 2" xfId="1185"/>
    <cellStyle name="Accent3 3 2 10" xfId="5376"/>
    <cellStyle name="Accent3 3 2 11" xfId="6553"/>
    <cellStyle name="Accent3 3 2 2" xfId="1186"/>
    <cellStyle name="Accent3 3 2 2 2" xfId="10847"/>
    <cellStyle name="Accent3 3 2 2 3" xfId="10846"/>
    <cellStyle name="Accent3 3 2 3" xfId="2318"/>
    <cellStyle name="Accent3 3 2 4" xfId="2932"/>
    <cellStyle name="Accent3 3 2 5" xfId="3296"/>
    <cellStyle name="Accent3 3 2 6" xfId="3551"/>
    <cellStyle name="Accent3 3 2 7" xfId="4507"/>
    <cellStyle name="Accent3 3 2 8" xfId="4174"/>
    <cellStyle name="Accent3 3 2 9" xfId="4829"/>
    <cellStyle name="Accent3 3 3" xfId="2317"/>
    <cellStyle name="Accent3 3 3 2" xfId="11307"/>
    <cellStyle name="Accent3 3 3 3" xfId="10429"/>
    <cellStyle name="Accent3 3 4" xfId="2933"/>
    <cellStyle name="Accent3 3 5" xfId="3297"/>
    <cellStyle name="Accent3 3 6" xfId="3552"/>
    <cellStyle name="Accent3 3 7" xfId="4506"/>
    <cellStyle name="Accent3 3 8" xfId="4175"/>
    <cellStyle name="Accent3 3 9" xfId="4828"/>
    <cellStyle name="Accent3 4" xfId="444"/>
    <cellStyle name="Accent3 4 10" xfId="5377"/>
    <cellStyle name="Accent3 4 11" xfId="6554"/>
    <cellStyle name="Accent3 4 2" xfId="1187"/>
    <cellStyle name="Accent3 4 2 2" xfId="10848"/>
    <cellStyle name="Accent3 4 2 3" xfId="10430"/>
    <cellStyle name="Accent3 4 3" xfId="2319"/>
    <cellStyle name="Accent3 4 4" xfId="2931"/>
    <cellStyle name="Accent3 4 5" xfId="3295"/>
    <cellStyle name="Accent3 4 6" xfId="3550"/>
    <cellStyle name="Accent3 4 7" xfId="4508"/>
    <cellStyle name="Accent3 4 8" xfId="4173"/>
    <cellStyle name="Accent3 4 9" xfId="4830"/>
    <cellStyle name="Accent3 5" xfId="445"/>
    <cellStyle name="Accent3 5 10" xfId="5378"/>
    <cellStyle name="Accent3 5 11" xfId="6555"/>
    <cellStyle name="Accent3 5 2" xfId="1188"/>
    <cellStyle name="Accent3 5 2 2" xfId="10849"/>
    <cellStyle name="Accent3 5 2 3" xfId="10431"/>
    <cellStyle name="Accent3 5 3" xfId="2320"/>
    <cellStyle name="Accent3 5 4" xfId="2930"/>
    <cellStyle name="Accent3 5 5" xfId="3294"/>
    <cellStyle name="Accent3 5 6" xfId="3549"/>
    <cellStyle name="Accent3 5 7" xfId="4509"/>
    <cellStyle name="Accent3 5 8" xfId="4172"/>
    <cellStyle name="Accent3 5 9" xfId="4831"/>
    <cellStyle name="Accent3 6" xfId="446"/>
    <cellStyle name="Accent3 6 10" xfId="5379"/>
    <cellStyle name="Accent3 6 11" xfId="6556"/>
    <cellStyle name="Accent3 6 2" xfId="1189"/>
    <cellStyle name="Accent3 6 2 2" xfId="10850"/>
    <cellStyle name="Accent3 6 2 3" xfId="10432"/>
    <cellStyle name="Accent3 6 3" xfId="2321"/>
    <cellStyle name="Accent3 6 4" xfId="2925"/>
    <cellStyle name="Accent3 6 5" xfId="3289"/>
    <cellStyle name="Accent3 6 6" xfId="3544"/>
    <cellStyle name="Accent3 6 7" xfId="4510"/>
    <cellStyle name="Accent3 6 8" xfId="4170"/>
    <cellStyle name="Accent3 6 9" xfId="4833"/>
    <cellStyle name="Accent3 7" xfId="447"/>
    <cellStyle name="Accent3 7 10" xfId="5381"/>
    <cellStyle name="Accent3 7 11" xfId="6557"/>
    <cellStyle name="Accent3 7 2" xfId="1190"/>
    <cellStyle name="Accent3 7 2 2" xfId="10851"/>
    <cellStyle name="Accent3 7 2 3" xfId="10433"/>
    <cellStyle name="Accent3 7 3" xfId="2322"/>
    <cellStyle name="Accent3 7 4" xfId="2924"/>
    <cellStyle name="Accent3 7 5" xfId="3288"/>
    <cellStyle name="Accent3 7 6" xfId="3543"/>
    <cellStyle name="Accent3 7 7" xfId="4511"/>
    <cellStyle name="Accent3 7 8" xfId="4169"/>
    <cellStyle name="Accent3 7 9" xfId="4835"/>
    <cellStyle name="Accent3 8" xfId="448"/>
    <cellStyle name="Accent3 8 10" xfId="5383"/>
    <cellStyle name="Accent3 8 11" xfId="6558"/>
    <cellStyle name="Accent3 8 2" xfId="1191"/>
    <cellStyle name="Accent3 8 2 2" xfId="10852"/>
    <cellStyle name="Accent3 8 2 3" xfId="10434"/>
    <cellStyle name="Accent3 8 3" xfId="2323"/>
    <cellStyle name="Accent3 8 4" xfId="2923"/>
    <cellStyle name="Accent3 8 5" xfId="3287"/>
    <cellStyle name="Accent3 8 6" xfId="3542"/>
    <cellStyle name="Accent3 8 7" xfId="4512"/>
    <cellStyle name="Accent3 8 8" xfId="4168"/>
    <cellStyle name="Accent3 8 9" xfId="4836"/>
    <cellStyle name="Accent3 9" xfId="1192"/>
    <cellStyle name="Accent4 2" xfId="449"/>
    <cellStyle name="Accent4 2 10" xfId="5385"/>
    <cellStyle name="Accent4 2 11" xfId="6560"/>
    <cellStyle name="Accent4 2 2" xfId="1194"/>
    <cellStyle name="Accent4 2 2 2" xfId="10854"/>
    <cellStyle name="Accent4 2 2 3" xfId="10435"/>
    <cellStyle name="Accent4 2 3" xfId="2326"/>
    <cellStyle name="Accent4 2 4" xfId="2920"/>
    <cellStyle name="Accent4 2 5" xfId="3284"/>
    <cellStyle name="Accent4 2 6" xfId="3540"/>
    <cellStyle name="Accent4 2 7" xfId="4515"/>
    <cellStyle name="Accent4 2 8" xfId="4165"/>
    <cellStyle name="Accent4 2 9" xfId="4839"/>
    <cellStyle name="Accent4 3" xfId="450"/>
    <cellStyle name="Accent4 3 10" xfId="5386"/>
    <cellStyle name="Accent4 3 11" xfId="6561"/>
    <cellStyle name="Accent4 3 2" xfId="1195"/>
    <cellStyle name="Accent4 3 2 2" xfId="10855"/>
    <cellStyle name="Accent4 3 2 3" xfId="10436"/>
    <cellStyle name="Accent4 3 3" xfId="2327"/>
    <cellStyle name="Accent4 3 4" xfId="2919"/>
    <cellStyle name="Accent4 3 5" xfId="3283"/>
    <cellStyle name="Accent4 3 6" xfId="3539"/>
    <cellStyle name="Accent4 3 7" xfId="4516"/>
    <cellStyle name="Accent4 3 8" xfId="4164"/>
    <cellStyle name="Accent4 3 9" xfId="4840"/>
    <cellStyle name="Accent4 4" xfId="451"/>
    <cellStyle name="Accent4 4 10" xfId="5384"/>
    <cellStyle name="Accent4 4 11" xfId="6559"/>
    <cellStyle name="Accent4 4 2" xfId="1193"/>
    <cellStyle name="Accent4 4 2 2" xfId="10853"/>
    <cellStyle name="Accent4 4 2 3" xfId="10437"/>
    <cellStyle name="Accent4 4 3" xfId="2325"/>
    <cellStyle name="Accent4 4 4" xfId="2921"/>
    <cellStyle name="Accent4 4 5" xfId="3285"/>
    <cellStyle name="Accent4 4 6" xfId="3541"/>
    <cellStyle name="Accent4 4 7" xfId="4514"/>
    <cellStyle name="Accent4 4 8" xfId="4166"/>
    <cellStyle name="Accent4 4 9" xfId="4838"/>
    <cellStyle name="Accent4 5" xfId="452"/>
    <cellStyle name="Accent4 6" xfId="453"/>
    <cellStyle name="Accent4 7" xfId="454"/>
    <cellStyle name="Accent4 8" xfId="455"/>
    <cellStyle name="Accent5 2" xfId="456"/>
    <cellStyle name="Accent5 2 10" xfId="5388"/>
    <cellStyle name="Accent5 2 11" xfId="6563"/>
    <cellStyle name="Accent5 2 2" xfId="1197"/>
    <cellStyle name="Accent5 2 2 2" xfId="10857"/>
    <cellStyle name="Accent5 2 2 3" xfId="10438"/>
    <cellStyle name="Accent5 2 3" xfId="2329"/>
    <cellStyle name="Accent5 2 4" xfId="2913"/>
    <cellStyle name="Accent5 2 5" xfId="3277"/>
    <cellStyle name="Accent5 2 6" xfId="3533"/>
    <cellStyle name="Accent5 2 7" xfId="4518"/>
    <cellStyle name="Accent5 2 8" xfId="4162"/>
    <cellStyle name="Accent5 2 9" xfId="4842"/>
    <cellStyle name="Accent5 3" xfId="457"/>
    <cellStyle name="Accent5 3 10" xfId="5389"/>
    <cellStyle name="Accent5 3 11" xfId="6564"/>
    <cellStyle name="Accent5 3 2" xfId="1198"/>
    <cellStyle name="Accent5 3 2 2" xfId="10858"/>
    <cellStyle name="Accent5 3 2 3" xfId="10439"/>
    <cellStyle name="Accent5 3 3" xfId="2330"/>
    <cellStyle name="Accent5 3 4" xfId="2912"/>
    <cellStyle name="Accent5 3 5" xfId="3276"/>
    <cellStyle name="Accent5 3 6" xfId="3532"/>
    <cellStyle name="Accent5 3 7" xfId="4519"/>
    <cellStyle name="Accent5 3 8" xfId="4161"/>
    <cellStyle name="Accent5 3 9" xfId="4844"/>
    <cellStyle name="Accent5 4" xfId="458"/>
    <cellStyle name="Accent5 4 10" xfId="5387"/>
    <cellStyle name="Accent5 4 11" xfId="6562"/>
    <cellStyle name="Accent5 4 2" xfId="1196"/>
    <cellStyle name="Accent5 4 2 2" xfId="10856"/>
    <cellStyle name="Accent5 4 2 3" xfId="10440"/>
    <cellStyle name="Accent5 4 3" xfId="2328"/>
    <cellStyle name="Accent5 4 4" xfId="2914"/>
    <cellStyle name="Accent5 4 5" xfId="3278"/>
    <cellStyle name="Accent5 4 6" xfId="3534"/>
    <cellStyle name="Accent5 4 7" xfId="4517"/>
    <cellStyle name="Accent5 4 8" xfId="4163"/>
    <cellStyle name="Accent5 4 9" xfId="4841"/>
    <cellStyle name="Accent5 5" xfId="459"/>
    <cellStyle name="Accent5 6" xfId="460"/>
    <cellStyle name="Accent5 7" xfId="461"/>
    <cellStyle name="Accent5 8" xfId="462"/>
    <cellStyle name="Accent6 10" xfId="1200"/>
    <cellStyle name="Accent6 11" xfId="1201"/>
    <cellStyle name="Accent6 12" xfId="1202"/>
    <cellStyle name="Accent6 13" xfId="1199"/>
    <cellStyle name="Accent6 2" xfId="463"/>
    <cellStyle name="Accent6 2 10" xfId="5392"/>
    <cellStyle name="Accent6 2 11" xfId="6565"/>
    <cellStyle name="Accent6 2 2" xfId="1203"/>
    <cellStyle name="Accent6 2 2 10" xfId="5393"/>
    <cellStyle name="Accent6 2 2 11" xfId="6566"/>
    <cellStyle name="Accent6 2 2 2" xfId="1204"/>
    <cellStyle name="Accent6 2 2 2 2" xfId="10860"/>
    <cellStyle name="Accent6 2 2 2 3" xfId="10859"/>
    <cellStyle name="Accent6 2 2 3" xfId="2336"/>
    <cellStyle name="Accent6 2 2 4" xfId="2902"/>
    <cellStyle name="Accent6 2 2 5" xfId="3266"/>
    <cellStyle name="Accent6 2 2 6" xfId="3526"/>
    <cellStyle name="Accent6 2 2 7" xfId="4525"/>
    <cellStyle name="Accent6 2 2 8" xfId="4156"/>
    <cellStyle name="Accent6 2 2 9" xfId="4849"/>
    <cellStyle name="Accent6 2 3" xfId="2335"/>
    <cellStyle name="Accent6 2 3 2" xfId="11308"/>
    <cellStyle name="Accent6 2 3 3" xfId="10441"/>
    <cellStyle name="Accent6 2 4" xfId="2903"/>
    <cellStyle name="Accent6 2 5" xfId="3267"/>
    <cellStyle name="Accent6 2 6" xfId="3527"/>
    <cellStyle name="Accent6 2 7" xfId="4524"/>
    <cellStyle name="Accent6 2 8" xfId="4157"/>
    <cellStyle name="Accent6 2 9" xfId="4848"/>
    <cellStyle name="Accent6 3" xfId="464"/>
    <cellStyle name="Accent6 3 10" xfId="5394"/>
    <cellStyle name="Accent6 3 11" xfId="6567"/>
    <cellStyle name="Accent6 3 2" xfId="1205"/>
    <cellStyle name="Accent6 3 2 10" xfId="5395"/>
    <cellStyle name="Accent6 3 2 11" xfId="6568"/>
    <cellStyle name="Accent6 3 2 2" xfId="1206"/>
    <cellStyle name="Accent6 3 2 2 2" xfId="10862"/>
    <cellStyle name="Accent6 3 2 2 3" xfId="10861"/>
    <cellStyle name="Accent6 3 2 3" xfId="2338"/>
    <cellStyle name="Accent6 3 2 4" xfId="2900"/>
    <cellStyle name="Accent6 3 2 5" xfId="3264"/>
    <cellStyle name="Accent6 3 2 6" xfId="3524"/>
    <cellStyle name="Accent6 3 2 7" xfId="4527"/>
    <cellStyle name="Accent6 3 2 8" xfId="4154"/>
    <cellStyle name="Accent6 3 2 9" xfId="4851"/>
    <cellStyle name="Accent6 3 3" xfId="2337"/>
    <cellStyle name="Accent6 3 3 2" xfId="11309"/>
    <cellStyle name="Accent6 3 3 3" xfId="10442"/>
    <cellStyle name="Accent6 3 4" xfId="2901"/>
    <cellStyle name="Accent6 3 5" xfId="3265"/>
    <cellStyle name="Accent6 3 6" xfId="3525"/>
    <cellStyle name="Accent6 3 7" xfId="4526"/>
    <cellStyle name="Accent6 3 8" xfId="4155"/>
    <cellStyle name="Accent6 3 9" xfId="4850"/>
    <cellStyle name="Accent6 4" xfId="465"/>
    <cellStyle name="Accent6 4 10" xfId="5396"/>
    <cellStyle name="Accent6 4 11" xfId="6569"/>
    <cellStyle name="Accent6 4 2" xfId="1207"/>
    <cellStyle name="Accent6 4 2 2" xfId="10863"/>
    <cellStyle name="Accent6 4 2 3" xfId="10443"/>
    <cellStyle name="Accent6 4 3" xfId="2339"/>
    <cellStyle name="Accent6 4 4" xfId="2899"/>
    <cellStyle name="Accent6 4 5" xfId="3263"/>
    <cellStyle name="Accent6 4 6" xfId="3523"/>
    <cellStyle name="Accent6 4 7" xfId="4528"/>
    <cellStyle name="Accent6 4 8" xfId="4153"/>
    <cellStyle name="Accent6 4 9" xfId="4853"/>
    <cellStyle name="Accent6 5" xfId="466"/>
    <cellStyle name="Accent6 5 10" xfId="5397"/>
    <cellStyle name="Accent6 5 11" xfId="6570"/>
    <cellStyle name="Accent6 5 2" xfId="1208"/>
    <cellStyle name="Accent6 5 2 2" xfId="10864"/>
    <cellStyle name="Accent6 5 2 3" xfId="10444"/>
    <cellStyle name="Accent6 5 3" xfId="2340"/>
    <cellStyle name="Accent6 5 4" xfId="2898"/>
    <cellStyle name="Accent6 5 5" xfId="3262"/>
    <cellStyle name="Accent6 5 6" xfId="3522"/>
    <cellStyle name="Accent6 5 7" xfId="4529"/>
    <cellStyle name="Accent6 5 8" xfId="4040"/>
    <cellStyle name="Accent6 5 9" xfId="4854"/>
    <cellStyle name="Accent6 6" xfId="467"/>
    <cellStyle name="Accent6 6 10" xfId="5398"/>
    <cellStyle name="Accent6 6 11" xfId="6571"/>
    <cellStyle name="Accent6 6 2" xfId="1209"/>
    <cellStyle name="Accent6 6 2 2" xfId="10865"/>
    <cellStyle name="Accent6 6 2 3" xfId="10445"/>
    <cellStyle name="Accent6 6 3" xfId="2341"/>
    <cellStyle name="Accent6 6 4" xfId="2897"/>
    <cellStyle name="Accent6 6 5" xfId="3261"/>
    <cellStyle name="Accent6 6 6" xfId="3521"/>
    <cellStyle name="Accent6 6 7" xfId="4530"/>
    <cellStyle name="Accent6 6 8" xfId="4152"/>
    <cellStyle name="Accent6 6 9" xfId="4855"/>
    <cellStyle name="Accent6 7" xfId="468"/>
    <cellStyle name="Accent6 7 10" xfId="5401"/>
    <cellStyle name="Accent6 7 11" xfId="6572"/>
    <cellStyle name="Accent6 7 2" xfId="1210"/>
    <cellStyle name="Accent6 7 2 2" xfId="10866"/>
    <cellStyle name="Accent6 7 2 3" xfId="10446"/>
    <cellStyle name="Accent6 7 3" xfId="2342"/>
    <cellStyle name="Accent6 7 4" xfId="2892"/>
    <cellStyle name="Accent6 7 5" xfId="3256"/>
    <cellStyle name="Accent6 7 6" xfId="3516"/>
    <cellStyle name="Accent6 7 7" xfId="4531"/>
    <cellStyle name="Accent6 7 8" xfId="4148"/>
    <cellStyle name="Accent6 7 9" xfId="4857"/>
    <cellStyle name="Accent6 8" xfId="469"/>
    <cellStyle name="Accent6 8 10" xfId="5402"/>
    <cellStyle name="Accent6 8 11" xfId="6573"/>
    <cellStyle name="Accent6 8 2" xfId="1211"/>
    <cellStyle name="Accent6 8 2 2" xfId="10867"/>
    <cellStyle name="Accent6 8 2 3" xfId="10447"/>
    <cellStyle name="Accent6 8 3" xfId="2343"/>
    <cellStyle name="Accent6 8 4" xfId="2891"/>
    <cellStyle name="Accent6 8 5" xfId="3255"/>
    <cellStyle name="Accent6 8 6" xfId="3515"/>
    <cellStyle name="Accent6 8 7" xfId="4532"/>
    <cellStyle name="Accent6 8 8" xfId="4147"/>
    <cellStyle name="Accent6 8 9" xfId="4858"/>
    <cellStyle name="Accent6 9" xfId="1212"/>
    <cellStyle name="Bad 10" xfId="1214"/>
    <cellStyle name="Bad 11" xfId="1215"/>
    <cellStyle name="Bad 12" xfId="1216"/>
    <cellStyle name="Bad 13" xfId="1213"/>
    <cellStyle name="Bad 2" xfId="470"/>
    <cellStyle name="Bad 2 10" xfId="5403"/>
    <cellStyle name="Bad 2 11" xfId="6574"/>
    <cellStyle name="Bad 2 2" xfId="1217"/>
    <cellStyle name="Bad 2 2 10" xfId="5404"/>
    <cellStyle name="Bad 2 2 11" xfId="6575"/>
    <cellStyle name="Bad 2 2 2" xfId="1218"/>
    <cellStyle name="Bad 2 2 2 2" xfId="10869"/>
    <cellStyle name="Bad 2 2 2 3" xfId="10868"/>
    <cellStyle name="Bad 2 2 3" xfId="2350"/>
    <cellStyle name="Bad 2 2 4" xfId="1862"/>
    <cellStyle name="Bad 2 2 5" xfId="2768"/>
    <cellStyle name="Bad 2 2 6" xfId="3162"/>
    <cellStyle name="Bad 2 2 7" xfId="4539"/>
    <cellStyle name="Bad 2 2 8" xfId="4142"/>
    <cellStyle name="Bad 2 2 9" xfId="4863"/>
    <cellStyle name="Bad 2 3" xfId="2349"/>
    <cellStyle name="Bad 2 3 2" xfId="11310"/>
    <cellStyle name="Bad 2 3 3" xfId="10448"/>
    <cellStyle name="Bad 2 4" xfId="1861"/>
    <cellStyle name="Bad 2 5" xfId="2823"/>
    <cellStyle name="Bad 2 6" xfId="3201"/>
    <cellStyle name="Bad 2 7" xfId="4538"/>
    <cellStyle name="Bad 2 8" xfId="4143"/>
    <cellStyle name="Bad 2 9" xfId="4862"/>
    <cellStyle name="Bad 3" xfId="471"/>
    <cellStyle name="Bad 3 10" xfId="5474"/>
    <cellStyle name="Bad 3 11" xfId="6576"/>
    <cellStyle name="Bad 3 2" xfId="1219"/>
    <cellStyle name="Bad 3 2 10" xfId="5406"/>
    <cellStyle name="Bad 3 2 11" xfId="6577"/>
    <cellStyle name="Bad 3 2 2" xfId="1220"/>
    <cellStyle name="Bad 3 2 2 2" xfId="10871"/>
    <cellStyle name="Bad 3 2 2 3" xfId="10870"/>
    <cellStyle name="Bad 3 2 3" xfId="2352"/>
    <cellStyle name="Bad 3 2 4" xfId="1850"/>
    <cellStyle name="Bad 3 2 5" xfId="2817"/>
    <cellStyle name="Bad 3 2 6" xfId="3198"/>
    <cellStyle name="Bad 3 2 7" xfId="4541"/>
    <cellStyle name="Bad 3 2 8" xfId="4140"/>
    <cellStyle name="Bad 3 2 9" xfId="4864"/>
    <cellStyle name="Bad 3 3" xfId="2351"/>
    <cellStyle name="Bad 3 3 2" xfId="11311"/>
    <cellStyle name="Bad 3 3 3" xfId="10449"/>
    <cellStyle name="Bad 3 4" xfId="2868"/>
    <cellStyle name="Bad 3 5" xfId="3236"/>
    <cellStyle name="Bad 3 6" xfId="3501"/>
    <cellStyle name="Bad 3 7" xfId="4540"/>
    <cellStyle name="Bad 3 8" xfId="4141"/>
    <cellStyle name="Bad 3 9" xfId="4989"/>
    <cellStyle name="Bad 4" xfId="472"/>
    <cellStyle name="Bad 4 10" xfId="5410"/>
    <cellStyle name="Bad 4 11" xfId="6578"/>
    <cellStyle name="Bad 4 2" xfId="1221"/>
    <cellStyle name="Bad 4 2 2" xfId="10872"/>
    <cellStyle name="Bad 4 2 3" xfId="10450"/>
    <cellStyle name="Bad 4 3" xfId="2353"/>
    <cellStyle name="Bad 4 4" xfId="1889"/>
    <cellStyle name="Bad 4 5" xfId="2886"/>
    <cellStyle name="Bad 4 6" xfId="3251"/>
    <cellStyle name="Bad 4 7" xfId="4542"/>
    <cellStyle name="Bad 4 8" xfId="4139"/>
    <cellStyle name="Bad 4 9" xfId="4868"/>
    <cellStyle name="Bad 5" xfId="473"/>
    <cellStyle name="Bad 5 10" xfId="5411"/>
    <cellStyle name="Bad 5 11" xfId="6579"/>
    <cellStyle name="Bad 5 2" xfId="1222"/>
    <cellStyle name="Bad 5 2 2" xfId="10873"/>
    <cellStyle name="Bad 5 2 3" xfId="10451"/>
    <cellStyle name="Bad 5 3" xfId="2354"/>
    <cellStyle name="Bad 5 4" xfId="1771"/>
    <cellStyle name="Bad 5 5" xfId="2838"/>
    <cellStyle name="Bad 5 6" xfId="3209"/>
    <cellStyle name="Bad 5 7" xfId="4543"/>
    <cellStyle name="Bad 5 8" xfId="4138"/>
    <cellStyle name="Bad 5 9" xfId="4869"/>
    <cellStyle name="Bad 6" xfId="474"/>
    <cellStyle name="Bad 6 10" xfId="5412"/>
    <cellStyle name="Bad 6 11" xfId="6580"/>
    <cellStyle name="Bad 6 2" xfId="1223"/>
    <cellStyle name="Bad 6 2 2" xfId="10874"/>
    <cellStyle name="Bad 6 2 3" xfId="10452"/>
    <cellStyle name="Bad 6 3" xfId="2355"/>
    <cellStyle name="Bad 6 4" xfId="2041"/>
    <cellStyle name="Bad 6 5" xfId="2605"/>
    <cellStyle name="Bad 6 6" xfId="3065"/>
    <cellStyle name="Bad 6 7" xfId="4544"/>
    <cellStyle name="Bad 6 8" xfId="4137"/>
    <cellStyle name="Bad 6 9" xfId="4870"/>
    <cellStyle name="Bad 7" xfId="475"/>
    <cellStyle name="Bad 7 10" xfId="5413"/>
    <cellStyle name="Bad 7 11" xfId="6581"/>
    <cellStyle name="Bad 7 2" xfId="1224"/>
    <cellStyle name="Bad 7 2 2" xfId="10875"/>
    <cellStyle name="Bad 7 2 3" xfId="10453"/>
    <cellStyle name="Bad 7 3" xfId="2356"/>
    <cellStyle name="Bad 7 4" xfId="2040"/>
    <cellStyle name="Bad 7 5" xfId="2606"/>
    <cellStyle name="Bad 7 6" xfId="3066"/>
    <cellStyle name="Bad 7 7" xfId="4545"/>
    <cellStyle name="Bad 7 8" xfId="4136"/>
    <cellStyle name="Bad 7 9" xfId="4872"/>
    <cellStyle name="Bad 8" xfId="476"/>
    <cellStyle name="Bad 8 10" xfId="5414"/>
    <cellStyle name="Bad 8 11" xfId="6582"/>
    <cellStyle name="Bad 8 2" xfId="1225"/>
    <cellStyle name="Bad 8 2 2" xfId="10876"/>
    <cellStyle name="Bad 8 2 3" xfId="10454"/>
    <cellStyle name="Bad 8 3" xfId="2357"/>
    <cellStyle name="Bad 8 4" xfId="2039"/>
    <cellStyle name="Bad 8 5" xfId="2607"/>
    <cellStyle name="Bad 8 6" xfId="3067"/>
    <cellStyle name="Bad 8 7" xfId="4546"/>
    <cellStyle name="Bad 8 8" xfId="4135"/>
    <cellStyle name="Bad 8 9" xfId="4873"/>
    <cellStyle name="Bad 9" xfId="1226"/>
    <cellStyle name="Calculation 10" xfId="1228"/>
    <cellStyle name="Calculation 11" xfId="1229"/>
    <cellStyle name="Calculation 12" xfId="1230"/>
    <cellStyle name="Calculation 13" xfId="1227"/>
    <cellStyle name="Calculation 13 2" xfId="4548"/>
    <cellStyle name="Calculation 13 2 2" xfId="9420"/>
    <cellStyle name="Calculation 13 2 2 2" xfId="27703"/>
    <cellStyle name="Calculation 13 2 2 2 2" xfId="29399"/>
    <cellStyle name="Calculation 13 2 2 3" xfId="28986"/>
    <cellStyle name="Calculation 13 2 3" xfId="27526"/>
    <cellStyle name="Calculation 13 2 3 2" xfId="29300"/>
    <cellStyle name="Calculation 13 2 4" xfId="28953"/>
    <cellStyle name="Calculation 13 3" xfId="4133"/>
    <cellStyle name="Calculation 13 3 2" xfId="9421"/>
    <cellStyle name="Calculation 13 3 2 2" xfId="27704"/>
    <cellStyle name="Calculation 13 3 2 2 2" xfId="29400"/>
    <cellStyle name="Calculation 13 3 2 3" xfId="28987"/>
    <cellStyle name="Calculation 13 3 3" xfId="27525"/>
    <cellStyle name="Calculation 13 3 3 2" xfId="29299"/>
    <cellStyle name="Calculation 13 3 4" xfId="28952"/>
    <cellStyle name="Calculation 13 4" xfId="4875"/>
    <cellStyle name="Calculation 13 4 2" xfId="9422"/>
    <cellStyle name="Calculation 13 4 2 2" xfId="27705"/>
    <cellStyle name="Calculation 13 4 2 2 2" xfId="29401"/>
    <cellStyle name="Calculation 13 4 2 3" xfId="28988"/>
    <cellStyle name="Calculation 13 4 3" xfId="27532"/>
    <cellStyle name="Calculation 13 4 3 2" xfId="29306"/>
    <cellStyle name="Calculation 13 4 4" xfId="28959"/>
    <cellStyle name="Calculation 13 5" xfId="5416"/>
    <cellStyle name="Calculation 13 5 2" xfId="9423"/>
    <cellStyle name="Calculation 13 5 2 2" xfId="27706"/>
    <cellStyle name="Calculation 13 5 2 2 2" xfId="29402"/>
    <cellStyle name="Calculation 13 5 2 3" xfId="28989"/>
    <cellStyle name="Calculation 13 5 3" xfId="27575"/>
    <cellStyle name="Calculation 13 5 3 2" xfId="29335"/>
    <cellStyle name="Calculation 13 5 4" xfId="28966"/>
    <cellStyle name="Calculation 13 6" xfId="6583"/>
    <cellStyle name="Calculation 13 6 2" xfId="9424"/>
    <cellStyle name="Calculation 13 6 2 2" xfId="27707"/>
    <cellStyle name="Calculation 13 6 2 2 2" xfId="29403"/>
    <cellStyle name="Calculation 13 6 2 3" xfId="28990"/>
    <cellStyle name="Calculation 13 6 3" xfId="27677"/>
    <cellStyle name="Calculation 13 6 3 2" xfId="29391"/>
    <cellStyle name="Calculation 13 6 4" xfId="28978"/>
    <cellStyle name="Calculation 13 7" xfId="9419"/>
    <cellStyle name="Calculation 13 7 2" xfId="27702"/>
    <cellStyle name="Calculation 13 7 2 2" xfId="29398"/>
    <cellStyle name="Calculation 13 7 3" xfId="28985"/>
    <cellStyle name="Calculation 13 8" xfId="16541"/>
    <cellStyle name="Calculation 13 8 2" xfId="28282"/>
    <cellStyle name="Calculation 13 9" xfId="27261"/>
    <cellStyle name="Calculation 13 9 2" xfId="29104"/>
    <cellStyle name="Calculation 14" xfId="4002"/>
    <cellStyle name="Calculation 14 2" xfId="9425"/>
    <cellStyle name="Calculation 14 2 2" xfId="27708"/>
    <cellStyle name="Calculation 14 2 2 2" xfId="29404"/>
    <cellStyle name="Calculation 14 2 3" xfId="28991"/>
    <cellStyle name="Calculation 14 3" xfId="27522"/>
    <cellStyle name="Calculation 14 3 2" xfId="29296"/>
    <cellStyle name="Calculation 14 4" xfId="28949"/>
    <cellStyle name="Calculation 2" xfId="477"/>
    <cellStyle name="Calculation 2 10" xfId="5417"/>
    <cellStyle name="Calculation 2 10 2" xfId="9426"/>
    <cellStyle name="Calculation 2 10 2 2" xfId="27709"/>
    <cellStyle name="Calculation 2 10 2 2 2" xfId="29405"/>
    <cellStyle name="Calculation 2 10 2 3" xfId="28992"/>
    <cellStyle name="Calculation 2 10 3" xfId="27576"/>
    <cellStyle name="Calculation 2 10 3 2" xfId="29336"/>
    <cellStyle name="Calculation 2 10 4" xfId="28967"/>
    <cellStyle name="Calculation 2 11" xfId="6584"/>
    <cellStyle name="Calculation 2 11 2" xfId="9427"/>
    <cellStyle name="Calculation 2 11 2 2" xfId="27710"/>
    <cellStyle name="Calculation 2 11 2 2 2" xfId="29406"/>
    <cellStyle name="Calculation 2 11 2 3" xfId="28993"/>
    <cellStyle name="Calculation 2 11 3" xfId="27678"/>
    <cellStyle name="Calculation 2 11 3 2" xfId="29392"/>
    <cellStyle name="Calculation 2 11 4" xfId="28979"/>
    <cellStyle name="Calculation 2 2" xfId="1231"/>
    <cellStyle name="Calculation 2 2 10" xfId="5418"/>
    <cellStyle name="Calculation 2 2 11" xfId="6585"/>
    <cellStyle name="Calculation 2 2 12" xfId="9428"/>
    <cellStyle name="Calculation 2 2 12 2" xfId="27711"/>
    <cellStyle name="Calculation 2 2 12 2 2" xfId="29407"/>
    <cellStyle name="Calculation 2 2 12 3" xfId="28994"/>
    <cellStyle name="Calculation 2 2 13" xfId="16542"/>
    <cellStyle name="Calculation 2 2 13 2" xfId="28283"/>
    <cellStyle name="Calculation 2 2 14" xfId="27262"/>
    <cellStyle name="Calculation 2 2 14 2" xfId="29105"/>
    <cellStyle name="Calculation 2 2 2" xfId="1232"/>
    <cellStyle name="Calculation 2 2 2 2" xfId="10878"/>
    <cellStyle name="Calculation 2 2 2 3" xfId="10877"/>
    <cellStyle name="Calculation 2 2 2 3 2" xfId="27912"/>
    <cellStyle name="Calculation 2 2 2 3 2 2" xfId="29461"/>
    <cellStyle name="Calculation 2 2 2 3 3" xfId="29040"/>
    <cellStyle name="Calculation 2 2 3" xfId="2364"/>
    <cellStyle name="Calculation 2 2 4" xfId="2032"/>
    <cellStyle name="Calculation 2 2 5" xfId="2610"/>
    <cellStyle name="Calculation 2 2 6" xfId="3069"/>
    <cellStyle name="Calculation 2 2 7" xfId="4553"/>
    <cellStyle name="Calculation 2 2 8" xfId="4128"/>
    <cellStyle name="Calculation 2 2 9" xfId="4880"/>
    <cellStyle name="Calculation 2 3" xfId="2363"/>
    <cellStyle name="Calculation 2 3 2" xfId="9429"/>
    <cellStyle name="Calculation 2 3 2 2" xfId="27712"/>
    <cellStyle name="Calculation 2 3 2 2 2" xfId="29408"/>
    <cellStyle name="Calculation 2 3 2 3" xfId="28995"/>
    <cellStyle name="Calculation 2 3 3" xfId="10455"/>
    <cellStyle name="Calculation 2 3 4" xfId="16870"/>
    <cellStyle name="Calculation 2 3 4 2" xfId="28374"/>
    <cellStyle name="Calculation 2 3 5" xfId="27361"/>
    <cellStyle name="Calculation 2 3 5 2" xfId="29186"/>
    <cellStyle name="Calculation 2 4" xfId="2033"/>
    <cellStyle name="Calculation 2 4 2" xfId="9430"/>
    <cellStyle name="Calculation 2 4 2 2" xfId="27713"/>
    <cellStyle name="Calculation 2 4 2 2 2" xfId="29409"/>
    <cellStyle name="Calculation 2 4 2 3" xfId="28996"/>
    <cellStyle name="Calculation 2 4 3" xfId="16748"/>
    <cellStyle name="Calculation 2 4 3 2" xfId="28373"/>
    <cellStyle name="Calculation 2 4 4" xfId="27360"/>
    <cellStyle name="Calculation 2 4 4 2" xfId="29185"/>
    <cellStyle name="Calculation 2 5" xfId="2609"/>
    <cellStyle name="Calculation 2 5 2" xfId="9431"/>
    <cellStyle name="Calculation 2 5 2 2" xfId="27714"/>
    <cellStyle name="Calculation 2 5 2 2 2" xfId="29410"/>
    <cellStyle name="Calculation 2 5 2 3" xfId="28997"/>
    <cellStyle name="Calculation 2 5 3" xfId="16985"/>
    <cellStyle name="Calculation 2 5 3 2" xfId="28378"/>
    <cellStyle name="Calculation 2 5 4" xfId="27365"/>
    <cellStyle name="Calculation 2 5 4 2" xfId="29190"/>
    <cellStyle name="Calculation 2 6" xfId="3068"/>
    <cellStyle name="Calculation 2 6 2" xfId="9432"/>
    <cellStyle name="Calculation 2 6 2 2" xfId="27715"/>
    <cellStyle name="Calculation 2 6 2 2 2" xfId="29411"/>
    <cellStyle name="Calculation 2 6 2 3" xfId="28998"/>
    <cellStyle name="Calculation 2 6 3" xfId="17171"/>
    <cellStyle name="Calculation 2 6 3 2" xfId="28405"/>
    <cellStyle name="Calculation 2 6 4" xfId="27404"/>
    <cellStyle name="Calculation 2 6 4 2" xfId="29217"/>
    <cellStyle name="Calculation 2 7" xfId="4552"/>
    <cellStyle name="Calculation 2 7 2" xfId="9433"/>
    <cellStyle name="Calculation 2 7 2 2" xfId="27716"/>
    <cellStyle name="Calculation 2 7 2 2 2" xfId="29412"/>
    <cellStyle name="Calculation 2 7 2 3" xfId="28999"/>
    <cellStyle name="Calculation 2 7 3" xfId="27527"/>
    <cellStyle name="Calculation 2 7 3 2" xfId="29301"/>
    <cellStyle name="Calculation 2 7 4" xfId="28954"/>
    <cellStyle name="Calculation 2 8" xfId="4129"/>
    <cellStyle name="Calculation 2 8 2" xfId="9434"/>
    <cellStyle name="Calculation 2 8 2 2" xfId="27717"/>
    <cellStyle name="Calculation 2 8 2 2 2" xfId="29413"/>
    <cellStyle name="Calculation 2 8 2 3" xfId="29000"/>
    <cellStyle name="Calculation 2 8 3" xfId="27524"/>
    <cellStyle name="Calculation 2 8 3 2" xfId="29298"/>
    <cellStyle name="Calculation 2 8 4" xfId="28951"/>
    <cellStyle name="Calculation 2 9" xfId="4879"/>
    <cellStyle name="Calculation 2 9 2" xfId="9435"/>
    <cellStyle name="Calculation 2 9 2 2" xfId="27718"/>
    <cellStyle name="Calculation 2 9 2 2 2" xfId="29414"/>
    <cellStyle name="Calculation 2 9 2 3" xfId="29001"/>
    <cellStyle name="Calculation 2 9 3" xfId="27533"/>
    <cellStyle name="Calculation 2 9 3 2" xfId="29307"/>
    <cellStyle name="Calculation 2 9 4" xfId="28960"/>
    <cellStyle name="Calculation 3" xfId="478"/>
    <cellStyle name="Calculation 3 10" xfId="5419"/>
    <cellStyle name="Calculation 3 10 2" xfId="9436"/>
    <cellStyle name="Calculation 3 10 2 2" xfId="27719"/>
    <cellStyle name="Calculation 3 10 2 2 2" xfId="29415"/>
    <cellStyle name="Calculation 3 10 2 3" xfId="29002"/>
    <cellStyle name="Calculation 3 10 3" xfId="27577"/>
    <cellStyle name="Calculation 3 10 3 2" xfId="29337"/>
    <cellStyle name="Calculation 3 10 4" xfId="28968"/>
    <cellStyle name="Calculation 3 11" xfId="6586"/>
    <cellStyle name="Calculation 3 11 2" xfId="9437"/>
    <cellStyle name="Calculation 3 11 2 2" xfId="27720"/>
    <cellStyle name="Calculation 3 11 2 2 2" xfId="29416"/>
    <cellStyle name="Calculation 3 11 2 3" xfId="29003"/>
    <cellStyle name="Calculation 3 11 3" xfId="27679"/>
    <cellStyle name="Calculation 3 11 3 2" xfId="29393"/>
    <cellStyle name="Calculation 3 11 4" xfId="28980"/>
    <cellStyle name="Calculation 3 2" xfId="1233"/>
    <cellStyle name="Calculation 3 2 10" xfId="5420"/>
    <cellStyle name="Calculation 3 2 11" xfId="6587"/>
    <cellStyle name="Calculation 3 2 12" xfId="9438"/>
    <cellStyle name="Calculation 3 2 12 2" xfId="27721"/>
    <cellStyle name="Calculation 3 2 12 2 2" xfId="29417"/>
    <cellStyle name="Calculation 3 2 12 3" xfId="29004"/>
    <cellStyle name="Calculation 3 2 13" xfId="16543"/>
    <cellStyle name="Calculation 3 2 13 2" xfId="28284"/>
    <cellStyle name="Calculation 3 2 14" xfId="27263"/>
    <cellStyle name="Calculation 3 2 14 2" xfId="29106"/>
    <cellStyle name="Calculation 3 2 2" xfId="1234"/>
    <cellStyle name="Calculation 3 2 2 2" xfId="10880"/>
    <cellStyle name="Calculation 3 2 2 3" xfId="10879"/>
    <cellStyle name="Calculation 3 2 2 3 2" xfId="27913"/>
    <cellStyle name="Calculation 3 2 2 3 2 2" xfId="29462"/>
    <cellStyle name="Calculation 3 2 2 3 3" xfId="29041"/>
    <cellStyle name="Calculation 3 2 3" xfId="2366"/>
    <cellStyle name="Calculation 3 2 4" xfId="2029"/>
    <cellStyle name="Calculation 3 2 5" xfId="2613"/>
    <cellStyle name="Calculation 3 2 6" xfId="3072"/>
    <cellStyle name="Calculation 3 2 7" xfId="4555"/>
    <cellStyle name="Calculation 3 2 8" xfId="4126"/>
    <cellStyle name="Calculation 3 2 9" xfId="4883"/>
    <cellStyle name="Calculation 3 3" xfId="2365"/>
    <cellStyle name="Calculation 3 3 2" xfId="9439"/>
    <cellStyle name="Calculation 3 3 2 2" xfId="27722"/>
    <cellStyle name="Calculation 3 3 2 2 2" xfId="29418"/>
    <cellStyle name="Calculation 3 3 2 3" xfId="29005"/>
    <cellStyle name="Calculation 3 3 3" xfId="10456"/>
    <cellStyle name="Calculation 3 3 4" xfId="16871"/>
    <cellStyle name="Calculation 3 3 4 2" xfId="28375"/>
    <cellStyle name="Calculation 3 3 5" xfId="27362"/>
    <cellStyle name="Calculation 3 3 5 2" xfId="29187"/>
    <cellStyle name="Calculation 3 4" xfId="2030"/>
    <cellStyle name="Calculation 3 4 2" xfId="9440"/>
    <cellStyle name="Calculation 3 4 2 2" xfId="27723"/>
    <cellStyle name="Calculation 3 4 2 2 2" xfId="29419"/>
    <cellStyle name="Calculation 3 4 2 3" xfId="29006"/>
    <cellStyle name="Calculation 3 4 3" xfId="16747"/>
    <cellStyle name="Calculation 3 4 3 2" xfId="28372"/>
    <cellStyle name="Calculation 3 4 4" xfId="27359"/>
    <cellStyle name="Calculation 3 4 4 2" xfId="29184"/>
    <cellStyle name="Calculation 3 5" xfId="2612"/>
    <cellStyle name="Calculation 3 5 2" xfId="9441"/>
    <cellStyle name="Calculation 3 5 2 2" xfId="27724"/>
    <cellStyle name="Calculation 3 5 2 2 2" xfId="29420"/>
    <cellStyle name="Calculation 3 5 2 3" xfId="29007"/>
    <cellStyle name="Calculation 3 5 3" xfId="16986"/>
    <cellStyle name="Calculation 3 5 3 2" xfId="28379"/>
    <cellStyle name="Calculation 3 5 4" xfId="27366"/>
    <cellStyle name="Calculation 3 5 4 2" xfId="29191"/>
    <cellStyle name="Calculation 3 6" xfId="3071"/>
    <cellStyle name="Calculation 3 6 2" xfId="9442"/>
    <cellStyle name="Calculation 3 6 2 2" xfId="27725"/>
    <cellStyle name="Calculation 3 6 2 2 2" xfId="29421"/>
    <cellStyle name="Calculation 3 6 2 3" xfId="29008"/>
    <cellStyle name="Calculation 3 6 3" xfId="17172"/>
    <cellStyle name="Calculation 3 6 3 2" xfId="28406"/>
    <cellStyle name="Calculation 3 6 4" xfId="27405"/>
    <cellStyle name="Calculation 3 6 4 2" xfId="29218"/>
    <cellStyle name="Calculation 3 7" xfId="4554"/>
    <cellStyle name="Calculation 3 7 2" xfId="9443"/>
    <cellStyle name="Calculation 3 7 2 2" xfId="27726"/>
    <cellStyle name="Calculation 3 7 2 2 2" xfId="29422"/>
    <cellStyle name="Calculation 3 7 2 3" xfId="29009"/>
    <cellStyle name="Calculation 3 7 3" xfId="27528"/>
    <cellStyle name="Calculation 3 7 3 2" xfId="29302"/>
    <cellStyle name="Calculation 3 7 4" xfId="28955"/>
    <cellStyle name="Calculation 3 8" xfId="4127"/>
    <cellStyle name="Calculation 3 8 2" xfId="9444"/>
    <cellStyle name="Calculation 3 8 2 2" xfId="27727"/>
    <cellStyle name="Calculation 3 8 2 2 2" xfId="29423"/>
    <cellStyle name="Calculation 3 8 2 3" xfId="29010"/>
    <cellStyle name="Calculation 3 8 3" xfId="27523"/>
    <cellStyle name="Calculation 3 8 3 2" xfId="29297"/>
    <cellStyle name="Calculation 3 8 4" xfId="28950"/>
    <cellStyle name="Calculation 3 9" xfId="4881"/>
    <cellStyle name="Calculation 3 9 2" xfId="9445"/>
    <cellStyle name="Calculation 3 9 2 2" xfId="27728"/>
    <cellStyle name="Calculation 3 9 2 2 2" xfId="29424"/>
    <cellStyle name="Calculation 3 9 2 3" xfId="29011"/>
    <cellStyle name="Calculation 3 9 3" xfId="27534"/>
    <cellStyle name="Calculation 3 9 3 2" xfId="29308"/>
    <cellStyle name="Calculation 3 9 4" xfId="28961"/>
    <cellStyle name="Calculation 4" xfId="479"/>
    <cellStyle name="Calculation 4 10" xfId="5421"/>
    <cellStyle name="Calculation 4 11" xfId="6588"/>
    <cellStyle name="Calculation 4 2" xfId="1235"/>
    <cellStyle name="Calculation 4 2 2" xfId="10881"/>
    <cellStyle name="Calculation 4 2 3" xfId="10457"/>
    <cellStyle name="Calculation 4 3" xfId="2367"/>
    <cellStyle name="Calculation 4 4" xfId="2028"/>
    <cellStyle name="Calculation 4 5" xfId="2614"/>
    <cellStyle name="Calculation 4 6" xfId="3073"/>
    <cellStyle name="Calculation 4 7" xfId="4556"/>
    <cellStyle name="Calculation 4 8" xfId="4125"/>
    <cellStyle name="Calculation 4 9" xfId="4884"/>
    <cellStyle name="Calculation 5" xfId="480"/>
    <cellStyle name="Calculation 5 10" xfId="5422"/>
    <cellStyle name="Calculation 5 11" xfId="6589"/>
    <cellStyle name="Calculation 5 2" xfId="1236"/>
    <cellStyle name="Calculation 5 2 2" xfId="10882"/>
    <cellStyle name="Calculation 5 2 3" xfId="10458"/>
    <cellStyle name="Calculation 5 3" xfId="2368"/>
    <cellStyle name="Calculation 5 4" xfId="2027"/>
    <cellStyle name="Calculation 5 5" xfId="2615"/>
    <cellStyle name="Calculation 5 6" xfId="3074"/>
    <cellStyle name="Calculation 5 7" xfId="4557"/>
    <cellStyle name="Calculation 5 8" xfId="4124"/>
    <cellStyle name="Calculation 5 9" xfId="4885"/>
    <cellStyle name="Calculation 6" xfId="481"/>
    <cellStyle name="Calculation 6 10" xfId="5423"/>
    <cellStyle name="Calculation 6 11" xfId="6590"/>
    <cellStyle name="Calculation 6 2" xfId="1237"/>
    <cellStyle name="Calculation 6 2 2" xfId="10883"/>
    <cellStyle name="Calculation 6 2 3" xfId="10459"/>
    <cellStyle name="Calculation 6 3" xfId="2369"/>
    <cellStyle name="Calculation 6 4" xfId="2026"/>
    <cellStyle name="Calculation 6 5" xfId="2616"/>
    <cellStyle name="Calculation 6 6" xfId="3075"/>
    <cellStyle name="Calculation 6 7" xfId="4558"/>
    <cellStyle name="Calculation 6 8" xfId="4123"/>
    <cellStyle name="Calculation 6 9" xfId="4886"/>
    <cellStyle name="Calculation 7" xfId="482"/>
    <cellStyle name="Calculation 7 10" xfId="5424"/>
    <cellStyle name="Calculation 7 11" xfId="6591"/>
    <cellStyle name="Calculation 7 2" xfId="1238"/>
    <cellStyle name="Calculation 7 2 2" xfId="10884"/>
    <cellStyle name="Calculation 7 2 3" xfId="10460"/>
    <cellStyle name="Calculation 7 3" xfId="2370"/>
    <cellStyle name="Calculation 7 4" xfId="2025"/>
    <cellStyle name="Calculation 7 5" xfId="2617"/>
    <cellStyle name="Calculation 7 6" xfId="3076"/>
    <cellStyle name="Calculation 7 7" xfId="4559"/>
    <cellStyle name="Calculation 7 8" xfId="4122"/>
    <cellStyle name="Calculation 7 9" xfId="4887"/>
    <cellStyle name="Calculation 8" xfId="483"/>
    <cellStyle name="Calculation 8 10" xfId="5425"/>
    <cellStyle name="Calculation 8 11" xfId="6592"/>
    <cellStyle name="Calculation 8 2" xfId="1239"/>
    <cellStyle name="Calculation 8 2 2" xfId="10885"/>
    <cellStyle name="Calculation 8 2 3" xfId="10461"/>
    <cellStyle name="Calculation 8 3" xfId="2371"/>
    <cellStyle name="Calculation 8 4" xfId="2024"/>
    <cellStyle name="Calculation 8 5" xfId="2618"/>
    <cellStyle name="Calculation 8 6" xfId="3077"/>
    <cellStyle name="Calculation 8 7" xfId="4560"/>
    <cellStyle name="Calculation 8 8" xfId="4121"/>
    <cellStyle name="Calculation 8 9" xfId="4888"/>
    <cellStyle name="Calculation 9" xfId="1240"/>
    <cellStyle name="Check Cell 2" xfId="484"/>
    <cellStyle name="Check Cell 2 10" xfId="5427"/>
    <cellStyle name="Check Cell 2 11" xfId="6594"/>
    <cellStyle name="Check Cell 2 2" xfId="1242"/>
    <cellStyle name="Check Cell 2 2 2" xfId="10887"/>
    <cellStyle name="Check Cell 2 2 3" xfId="10462"/>
    <cellStyle name="Check Cell 2 3" xfId="2374"/>
    <cellStyle name="Check Cell 2 4" xfId="2021"/>
    <cellStyle name="Check Cell 2 5" xfId="2621"/>
    <cellStyle name="Check Cell 2 6" xfId="3079"/>
    <cellStyle name="Check Cell 2 7" xfId="4563"/>
    <cellStyle name="Check Cell 2 8" xfId="4118"/>
    <cellStyle name="Check Cell 2 9" xfId="4891"/>
    <cellStyle name="Check Cell 3" xfId="485"/>
    <cellStyle name="Check Cell 3 10" xfId="5428"/>
    <cellStyle name="Check Cell 3 11" xfId="6595"/>
    <cellStyle name="Check Cell 3 2" xfId="1243"/>
    <cellStyle name="Check Cell 3 2 2" xfId="10888"/>
    <cellStyle name="Check Cell 3 2 3" xfId="10463"/>
    <cellStyle name="Check Cell 3 3" xfId="2375"/>
    <cellStyle name="Check Cell 3 4" xfId="2019"/>
    <cellStyle name="Check Cell 3 5" xfId="2623"/>
    <cellStyle name="Check Cell 3 6" xfId="3081"/>
    <cellStyle name="Check Cell 3 7" xfId="4564"/>
    <cellStyle name="Check Cell 3 8" xfId="4117"/>
    <cellStyle name="Check Cell 3 9" xfId="4892"/>
    <cellStyle name="Check Cell 4" xfId="486"/>
    <cellStyle name="Check Cell 4 10" xfId="5426"/>
    <cellStyle name="Check Cell 4 11" xfId="6593"/>
    <cellStyle name="Check Cell 4 2" xfId="1241"/>
    <cellStyle name="Check Cell 4 2 2" xfId="10886"/>
    <cellStyle name="Check Cell 4 2 3" xfId="10464"/>
    <cellStyle name="Check Cell 4 3" xfId="2373"/>
    <cellStyle name="Check Cell 4 4" xfId="2022"/>
    <cellStyle name="Check Cell 4 5" xfId="2620"/>
    <cellStyle name="Check Cell 4 6" xfId="3078"/>
    <cellStyle name="Check Cell 4 7" xfId="4562"/>
    <cellStyle name="Check Cell 4 8" xfId="4119"/>
    <cellStyle name="Check Cell 4 9" xfId="4890"/>
    <cellStyle name="Check Cell 5" xfId="487"/>
    <cellStyle name="Check Cell 6" xfId="488"/>
    <cellStyle name="Check Cell 7" xfId="489"/>
    <cellStyle name="Check Cell 8" xfId="490"/>
    <cellStyle name="Comma" xfId="1" builtinId="3"/>
    <cellStyle name="Comma 10" xfId="1245"/>
    <cellStyle name="Comma 10 2" xfId="16545"/>
    <cellStyle name="Comma 10 2 2" xfId="28286"/>
    <cellStyle name="Comma 10 2 2 2" xfId="29830"/>
    <cellStyle name="Comma 10 2 3" xfId="29058"/>
    <cellStyle name="Comma 11" xfId="1246"/>
    <cellStyle name="Comma 11 2" xfId="16546"/>
    <cellStyle name="Comma 11 2 2" xfId="28287"/>
    <cellStyle name="Comma 11 2 2 2" xfId="29831"/>
    <cellStyle name="Comma 11 2 3" xfId="29059"/>
    <cellStyle name="Comma 12" xfId="1247"/>
    <cellStyle name="Comma 12 2" xfId="16547"/>
    <cellStyle name="Comma 12 2 2" xfId="28288"/>
    <cellStyle name="Comma 12 2 2 2" xfId="29832"/>
    <cellStyle name="Comma 12 2 3" xfId="29060"/>
    <cellStyle name="Comma 13" xfId="1248"/>
    <cellStyle name="Comma 13 2" xfId="16548"/>
    <cellStyle name="Comma 13 2 2" xfId="28289"/>
    <cellStyle name="Comma 13 2 2 2" xfId="29833"/>
    <cellStyle name="Comma 13 2 3" xfId="29061"/>
    <cellStyle name="Comma 14" xfId="1244"/>
    <cellStyle name="Comma 14 2" xfId="16544"/>
    <cellStyle name="Comma 14 2 2" xfId="28285"/>
    <cellStyle name="Comma 14 2 2 2" xfId="29829"/>
    <cellStyle name="Comma 14 2 3" xfId="29057"/>
    <cellStyle name="Comma 14 3" xfId="27264"/>
    <cellStyle name="Comma 14 3 2" xfId="29107"/>
    <cellStyle name="Comma 14 4" xfId="28929"/>
    <cellStyle name="Comma 15" xfId="1751"/>
    <cellStyle name="Comma 15 2" xfId="1893"/>
    <cellStyle name="Comma 15 2 2" xfId="16697"/>
    <cellStyle name="Comma 15 2 2 2" xfId="28369"/>
    <cellStyle name="Comma 15 2 2 2 2" xfId="29848"/>
    <cellStyle name="Comma 15 2 2 3" xfId="29076"/>
    <cellStyle name="Comma 15 2 3" xfId="27356"/>
    <cellStyle name="Comma 15 2 3 2" xfId="29181"/>
    <cellStyle name="Comma 15 2 4" xfId="28938"/>
    <cellStyle name="Comma 15 3" xfId="16622"/>
    <cellStyle name="Comma 15 3 2" xfId="28361"/>
    <cellStyle name="Comma 15 3 2 2" xfId="29840"/>
    <cellStyle name="Comma 15 3 3" xfId="29068"/>
    <cellStyle name="Comma 15 4" xfId="27348"/>
    <cellStyle name="Comma 15 4 2" xfId="29173"/>
    <cellStyle name="Comma 15 5" xfId="28930"/>
    <cellStyle name="Comma 16" xfId="16138"/>
    <cellStyle name="Comma 16 2" xfId="28270"/>
    <cellStyle name="Comma 16 2 2" xfId="29817"/>
    <cellStyle name="Comma 16 3" xfId="29045"/>
    <cellStyle name="Comma 17" xfId="16141"/>
    <cellStyle name="Comma 17 2" xfId="28271"/>
    <cellStyle name="Comma 17 2 2" xfId="29818"/>
    <cellStyle name="Comma 17 3" xfId="29046"/>
    <cellStyle name="Comma 18" xfId="27250"/>
    <cellStyle name="Comma 18 2" xfId="29093"/>
    <cellStyle name="Comma 19" xfId="28918"/>
    <cellStyle name="Comma 2" xfId="12"/>
    <cellStyle name="Comma 2 10" xfId="28919"/>
    <cellStyle name="Comma 2 11" xfId="29895"/>
    <cellStyle name="Comma 2 2" xfId="14"/>
    <cellStyle name="Comma 2 2 2" xfId="1249"/>
    <cellStyle name="Comma 2 2 2 2" xfId="1753"/>
    <cellStyle name="Comma 2 2 2 2 2" xfId="16624"/>
    <cellStyle name="Comma 2 2 2 2 2 2" xfId="28363"/>
    <cellStyle name="Comma 2 2 2 2 2 2 2" xfId="29842"/>
    <cellStyle name="Comma 2 2 2 2 2 3" xfId="29070"/>
    <cellStyle name="Comma 2 2 2 2 3" xfId="27350"/>
    <cellStyle name="Comma 2 2 2 2 3 2" xfId="29175"/>
    <cellStyle name="Comma 2 2 2 2 4" xfId="28932"/>
    <cellStyle name="Comma 2 2 3" xfId="1754"/>
    <cellStyle name="Comma 2 2 3 2" xfId="16625"/>
    <cellStyle name="Comma 2 2 3 2 2" xfId="28364"/>
    <cellStyle name="Comma 2 2 3 2 2 2" xfId="29843"/>
    <cellStyle name="Comma 2 2 3 2 3" xfId="29071"/>
    <cellStyle name="Comma 2 2 3 3" xfId="27351"/>
    <cellStyle name="Comma 2 2 3 3 2" xfId="29176"/>
    <cellStyle name="Comma 2 2 3 4" xfId="28933"/>
    <cellStyle name="Comma 2 2 4" xfId="1752"/>
    <cellStyle name="Comma 2 2 4 2" xfId="3868"/>
    <cellStyle name="Comma 2 2 4 2 2" xfId="17564"/>
    <cellStyle name="Comma 2 2 4 2 2 2" xfId="28481"/>
    <cellStyle name="Comma 2 2 4 2 2 2 2" xfId="29856"/>
    <cellStyle name="Comma 2 2 4 2 2 3" xfId="29084"/>
    <cellStyle name="Comma 2 2 4 2 3" xfId="27516"/>
    <cellStyle name="Comma 2 2 4 2 3 2" xfId="29293"/>
    <cellStyle name="Comma 2 2 4 2 4" xfId="28946"/>
    <cellStyle name="Comma 2 2 4 3" xfId="16623"/>
    <cellStyle name="Comma 2 2 4 3 2" xfId="28362"/>
    <cellStyle name="Comma 2 2 4 3 2 2" xfId="29841"/>
    <cellStyle name="Comma 2 2 4 3 3" xfId="29069"/>
    <cellStyle name="Comma 2 2 4 4" xfId="27349"/>
    <cellStyle name="Comma 2 2 4 4 2" xfId="29174"/>
    <cellStyle name="Comma 2 2 4 5" xfId="28931"/>
    <cellStyle name="Comma 2 2 5" xfId="3860"/>
    <cellStyle name="Comma 2 2 5 2" xfId="17561"/>
    <cellStyle name="Comma 2 2 5 2 2" xfId="28480"/>
    <cellStyle name="Comma 2 2 5 2 2 2" xfId="29855"/>
    <cellStyle name="Comma 2 2 5 2 3" xfId="29083"/>
    <cellStyle name="Comma 2 2 5 3" xfId="27515"/>
    <cellStyle name="Comma 2 2 5 3 2" xfId="29292"/>
    <cellStyle name="Comma 2 2 5 4" xfId="28945"/>
    <cellStyle name="Comma 2 2 6" xfId="16143"/>
    <cellStyle name="Comma 2 2 6 2" xfId="28273"/>
    <cellStyle name="Comma 2 2 6 2 2" xfId="29820"/>
    <cellStyle name="Comma 2 2 6 3" xfId="29048"/>
    <cellStyle name="Comma 2 2 7" xfId="27252"/>
    <cellStyle name="Comma 2 2 7 2" xfId="29095"/>
    <cellStyle name="Comma 2 2 8" xfId="28920"/>
    <cellStyle name="Comma 2 3" xfId="491"/>
    <cellStyle name="Comma 2 3 10" xfId="6179"/>
    <cellStyle name="Comma 2 3 10 2" xfId="18615"/>
    <cellStyle name="Comma 2 3 10 2 2" xfId="28552"/>
    <cellStyle name="Comma 2 3 10 2 2 2" xfId="29861"/>
    <cellStyle name="Comma 2 3 10 2 3" xfId="29089"/>
    <cellStyle name="Comma 2 3 10 3" xfId="27676"/>
    <cellStyle name="Comma 2 3 10 3 2" xfId="29390"/>
    <cellStyle name="Comma 2 3 10 4" xfId="28977"/>
    <cellStyle name="Comma 2 3 11" xfId="6787"/>
    <cellStyle name="Comma 2 3 11 2" xfId="18860"/>
    <cellStyle name="Comma 2 3 11 2 2" xfId="28553"/>
    <cellStyle name="Comma 2 3 11 2 2 2" xfId="29862"/>
    <cellStyle name="Comma 2 3 11 2 3" xfId="29090"/>
    <cellStyle name="Comma 2 3 11 3" xfId="27701"/>
    <cellStyle name="Comma 2 3 11 3 2" xfId="29397"/>
    <cellStyle name="Comma 2 3 11 4" xfId="28984"/>
    <cellStyle name="Comma 2 3 12" xfId="16372"/>
    <cellStyle name="Comma 2 3 12 2" xfId="28274"/>
    <cellStyle name="Comma 2 3 12 2 2" xfId="29821"/>
    <cellStyle name="Comma 2 3 12 3" xfId="29049"/>
    <cellStyle name="Comma 2 3 13" xfId="27253"/>
    <cellStyle name="Comma 2 3 13 2" xfId="29096"/>
    <cellStyle name="Comma 2 3 14" xfId="28921"/>
    <cellStyle name="Comma 2 3 2" xfId="1755"/>
    <cellStyle name="Comma 2 3 2 2" xfId="11047"/>
    <cellStyle name="Comma 2 3 2 2 2" xfId="22211"/>
    <cellStyle name="Comma 2 3 2 2 2 2" xfId="28614"/>
    <cellStyle name="Comma 2 3 2 2 2 2 2" xfId="29864"/>
    <cellStyle name="Comma 2 3 2 2 2 3" xfId="29092"/>
    <cellStyle name="Comma 2 3 2 2 3" xfId="27969"/>
    <cellStyle name="Comma 2 3 2 2 3 2" xfId="29516"/>
    <cellStyle name="Comma 2 3 2 2 4" xfId="29044"/>
    <cellStyle name="Comma 2 3 2 3" xfId="10465"/>
    <cellStyle name="Comma 2 3 2 3 2" xfId="21991"/>
    <cellStyle name="Comma 2 3 2 3 2 2" xfId="28554"/>
    <cellStyle name="Comma 2 3 2 3 2 2 2" xfId="29863"/>
    <cellStyle name="Comma 2 3 2 3 2 3" xfId="29091"/>
    <cellStyle name="Comma 2 3 2 3 3" xfId="27903"/>
    <cellStyle name="Comma 2 3 2 3 3 2" xfId="29452"/>
    <cellStyle name="Comma 2 3 2 3 4" xfId="29039"/>
    <cellStyle name="Comma 2 3 2 4" xfId="16626"/>
    <cellStyle name="Comma 2 3 2 4 2" xfId="28365"/>
    <cellStyle name="Comma 2 3 2 4 2 2" xfId="29844"/>
    <cellStyle name="Comma 2 3 2 4 3" xfId="29072"/>
    <cellStyle name="Comma 2 3 2 5" xfId="27352"/>
    <cellStyle name="Comma 2 3 2 5 2" xfId="29177"/>
    <cellStyle name="Comma 2 3 2 6" xfId="28934"/>
    <cellStyle name="Comma 2 3 3" xfId="2873"/>
    <cellStyle name="Comma 2 3 3 2" xfId="17074"/>
    <cellStyle name="Comma 2 3 3 2 2" xfId="28404"/>
    <cellStyle name="Comma 2 3 3 2 2 2" xfId="29849"/>
    <cellStyle name="Comma 2 3 3 2 3" xfId="29077"/>
    <cellStyle name="Comma 2 3 3 3" xfId="27403"/>
    <cellStyle name="Comma 2 3 3 3 2" xfId="29216"/>
    <cellStyle name="Comma 2 3 3 4" xfId="28939"/>
    <cellStyle name="Comma 2 3 4" xfId="3241"/>
    <cellStyle name="Comma 2 3 4 2" xfId="17201"/>
    <cellStyle name="Comma 2 3 4 2 2" xfId="28431"/>
    <cellStyle name="Comma 2 3 4 2 2 2" xfId="29850"/>
    <cellStyle name="Comma 2 3 4 2 3" xfId="29078"/>
    <cellStyle name="Comma 2 3 4 3" xfId="27442"/>
    <cellStyle name="Comma 2 3 4 3 2" xfId="29243"/>
    <cellStyle name="Comma 2 3 4 4" xfId="28940"/>
    <cellStyle name="Comma 2 3 5" xfId="3506"/>
    <cellStyle name="Comma 2 3 5 2" xfId="17320"/>
    <cellStyle name="Comma 2 3 5 2 2" xfId="28454"/>
    <cellStyle name="Comma 2 3 5 2 2 2" xfId="29851"/>
    <cellStyle name="Comma 2 3 5 2 3" xfId="29079"/>
    <cellStyle name="Comma 2 3 5 3" xfId="27477"/>
    <cellStyle name="Comma 2 3 5 3 2" xfId="29266"/>
    <cellStyle name="Comma 2 3 5 4" xfId="28941"/>
    <cellStyle name="Comma 2 3 6" xfId="3675"/>
    <cellStyle name="Comma 2 3 6 2" xfId="17392"/>
    <cellStyle name="Comma 2 3 6 2 2" xfId="28477"/>
    <cellStyle name="Comma 2 3 6 2 2 2" xfId="29852"/>
    <cellStyle name="Comma 2 3 6 2 3" xfId="29080"/>
    <cellStyle name="Comma 2 3 6 3" xfId="27512"/>
    <cellStyle name="Comma 2 3 6 3 2" xfId="29289"/>
    <cellStyle name="Comma 2 3 6 4" xfId="28942"/>
    <cellStyle name="Comma 2 3 7" xfId="5052"/>
    <cellStyle name="Comma 2 3 7 2" xfId="18032"/>
    <cellStyle name="Comma 2 3 7 2 2" xfId="28505"/>
    <cellStyle name="Comma 2 3 7 2 2 2" xfId="29858"/>
    <cellStyle name="Comma 2 3 7 2 3" xfId="29086"/>
    <cellStyle name="Comma 2 3 7 3" xfId="27571"/>
    <cellStyle name="Comma 2 3 7 3 2" xfId="29331"/>
    <cellStyle name="Comma 2 3 7 4" xfId="28962"/>
    <cellStyle name="Comma 2 3 8" xfId="5529"/>
    <cellStyle name="Comma 2 3 8 2" xfId="18263"/>
    <cellStyle name="Comma 2 3 8 2 2" xfId="28528"/>
    <cellStyle name="Comma 2 3 8 2 2 2" xfId="29859"/>
    <cellStyle name="Comma 2 3 8 2 3" xfId="29087"/>
    <cellStyle name="Comma 2 3 8 3" xfId="27614"/>
    <cellStyle name="Comma 2 3 8 3 2" xfId="29360"/>
    <cellStyle name="Comma 2 3 8 4" xfId="28969"/>
    <cellStyle name="Comma 2 3 9" xfId="5889"/>
    <cellStyle name="Comma 2 3 9 2" xfId="18485"/>
    <cellStyle name="Comma 2 3 9 2 2" xfId="28551"/>
    <cellStyle name="Comma 2 3 9 2 2 2" xfId="29860"/>
    <cellStyle name="Comma 2 3 9 2 3" xfId="29088"/>
    <cellStyle name="Comma 2 3 9 3" xfId="27654"/>
    <cellStyle name="Comma 2 3 9 3 2" xfId="29386"/>
    <cellStyle name="Comma 2 3 9 4" xfId="28973"/>
    <cellStyle name="Comma 2 4" xfId="492"/>
    <cellStyle name="Comma 2 4 2" xfId="3732"/>
    <cellStyle name="Comma 2 4 2 2" xfId="17437"/>
    <cellStyle name="Comma 2 4 2 2 2" xfId="28478"/>
    <cellStyle name="Comma 2 4 2 2 2 2" xfId="29853"/>
    <cellStyle name="Comma 2 4 2 2 3" xfId="29081"/>
    <cellStyle name="Comma 2 4 2 3" xfId="27513"/>
    <cellStyle name="Comma 2 4 2 3 2" xfId="29290"/>
    <cellStyle name="Comma 2 4 2 4" xfId="28943"/>
    <cellStyle name="Comma 2 4 3" xfId="16373"/>
    <cellStyle name="Comma 2 4 3 2" xfId="28275"/>
    <cellStyle name="Comma 2 4 3 2 2" xfId="29822"/>
    <cellStyle name="Comma 2 4 3 3" xfId="29050"/>
    <cellStyle name="Comma 2 4 4" xfId="27254"/>
    <cellStyle name="Comma 2 4 4 2" xfId="29097"/>
    <cellStyle name="Comma 2 4 5" xfId="28922"/>
    <cellStyle name="Comma 2 5" xfId="493"/>
    <cellStyle name="Comma 2 5 2" xfId="3734"/>
    <cellStyle name="Comma 2 5 2 2" xfId="17438"/>
    <cellStyle name="Comma 2 5 2 2 2" xfId="28479"/>
    <cellStyle name="Comma 2 5 2 2 2 2" xfId="29854"/>
    <cellStyle name="Comma 2 5 2 2 3" xfId="29082"/>
    <cellStyle name="Comma 2 5 2 3" xfId="27514"/>
    <cellStyle name="Comma 2 5 2 3 2" xfId="29291"/>
    <cellStyle name="Comma 2 5 2 4" xfId="28944"/>
    <cellStyle name="Comma 2 5 3" xfId="16374"/>
    <cellStyle name="Comma 2 5 3 2" xfId="28276"/>
    <cellStyle name="Comma 2 5 3 2 2" xfId="29823"/>
    <cellStyle name="Comma 2 5 3 3" xfId="29051"/>
    <cellStyle name="Comma 2 5 4" xfId="27255"/>
    <cellStyle name="Comma 2 5 4 2" xfId="29098"/>
    <cellStyle name="Comma 2 5 5" xfId="28923"/>
    <cellStyle name="Comma 2 6" xfId="494"/>
    <cellStyle name="Comma 2 6 2" xfId="16375"/>
    <cellStyle name="Comma 2 6 2 2" xfId="28277"/>
    <cellStyle name="Comma 2 6 2 2 2" xfId="29824"/>
    <cellStyle name="Comma 2 6 2 3" xfId="29052"/>
    <cellStyle name="Comma 2 6 3" xfId="27256"/>
    <cellStyle name="Comma 2 6 3 2" xfId="29099"/>
    <cellStyle name="Comma 2 6 4" xfId="28924"/>
    <cellStyle name="Comma 2 7" xfId="495"/>
    <cellStyle name="Comma 2 7 2" xfId="16376"/>
    <cellStyle name="Comma 2 7 2 2" xfId="28278"/>
    <cellStyle name="Comma 2 7 2 2 2" xfId="29825"/>
    <cellStyle name="Comma 2 7 2 3" xfId="29053"/>
    <cellStyle name="Comma 2 7 3" xfId="27257"/>
    <cellStyle name="Comma 2 7 3 2" xfId="29100"/>
    <cellStyle name="Comma 2 7 4" xfId="28925"/>
    <cellStyle name="Comma 2 8" xfId="16142"/>
    <cellStyle name="Comma 2 8 2" xfId="28272"/>
    <cellStyle name="Comma 2 8 2 2" xfId="29819"/>
    <cellStyle name="Comma 2 8 3" xfId="29047"/>
    <cellStyle name="Comma 2 9" xfId="27251"/>
    <cellStyle name="Comma 2 9 2" xfId="29094"/>
    <cellStyle name="Comma 20" xfId="29887"/>
    <cellStyle name="Comma 3" xfId="496"/>
    <cellStyle name="Comma 3 2" xfId="1250"/>
    <cellStyle name="Comma 3 2 2" xfId="1756"/>
    <cellStyle name="Comma 3 2 2 2" xfId="16627"/>
    <cellStyle name="Comma 3 2 2 2 2" xfId="28366"/>
    <cellStyle name="Comma 3 2 2 2 2 2" xfId="29845"/>
    <cellStyle name="Comma 3 2 2 2 3" xfId="29073"/>
    <cellStyle name="Comma 3 2 2 3" xfId="27353"/>
    <cellStyle name="Comma 3 2 2 3 2" xfId="29178"/>
    <cellStyle name="Comma 3 2 2 4" xfId="28935"/>
    <cellStyle name="Comma 3 2 3" xfId="16549"/>
    <cellStyle name="Comma 3 2 3 2" xfId="28290"/>
    <cellStyle name="Comma 3 2 3 2 2" xfId="29834"/>
    <cellStyle name="Comma 3 2 3 3" xfId="29062"/>
    <cellStyle name="Comma 3 3" xfId="1757"/>
    <cellStyle name="Comma 3 3 2" xfId="16628"/>
    <cellStyle name="Comma 3 3 2 2" xfId="28367"/>
    <cellStyle name="Comma 3 3 2 2 2" xfId="29846"/>
    <cellStyle name="Comma 3 3 2 3" xfId="29074"/>
    <cellStyle name="Comma 3 3 3" xfId="27354"/>
    <cellStyle name="Comma 3 3 3 2" xfId="29179"/>
    <cellStyle name="Comma 3 3 4" xfId="28936"/>
    <cellStyle name="Comma 3 4" xfId="16377"/>
    <cellStyle name="Comma 3 4 2" xfId="28279"/>
    <cellStyle name="Comma 3 4 2 2" xfId="29826"/>
    <cellStyle name="Comma 3 4 3" xfId="29054"/>
    <cellStyle name="Comma 3 5" xfId="27258"/>
    <cellStyle name="Comma 3 5 2" xfId="29101"/>
    <cellStyle name="Comma 3 6" xfId="28926"/>
    <cellStyle name="Comma 4" xfId="702"/>
    <cellStyle name="Comma 4 2" xfId="1251"/>
    <cellStyle name="Comma 4 2 2" xfId="16550"/>
    <cellStyle name="Comma 4 2 2 2" xfId="28291"/>
    <cellStyle name="Comma 4 2 2 2 2" xfId="29835"/>
    <cellStyle name="Comma 4 2 2 3" xfId="29063"/>
    <cellStyle name="Comma 4 3" xfId="16417"/>
    <cellStyle name="Comma 4 3 2" xfId="28280"/>
    <cellStyle name="Comma 4 3 2 2" xfId="29827"/>
    <cellStyle name="Comma 4 3 3" xfId="29055"/>
    <cellStyle name="Comma 4 4" xfId="27259"/>
    <cellStyle name="Comma 4 4 2" xfId="29102"/>
    <cellStyle name="Comma 4 5" xfId="28927"/>
    <cellStyle name="Comma 5" xfId="705"/>
    <cellStyle name="Comma 5 2" xfId="1252"/>
    <cellStyle name="Comma 5 2 2" xfId="16551"/>
    <cellStyle name="Comma 5 2 2 2" xfId="28292"/>
    <cellStyle name="Comma 5 2 2 2 2" xfId="29836"/>
    <cellStyle name="Comma 5 2 2 3" xfId="29064"/>
    <cellStyle name="Comma 5 3" xfId="1758"/>
    <cellStyle name="Comma 5 3 2" xfId="16629"/>
    <cellStyle name="Comma 5 3 2 2" xfId="28368"/>
    <cellStyle name="Comma 5 3 2 2 2" xfId="29847"/>
    <cellStyle name="Comma 5 3 2 3" xfId="29075"/>
    <cellStyle name="Comma 5 3 3" xfId="27355"/>
    <cellStyle name="Comma 5 3 3 2" xfId="29180"/>
    <cellStyle name="Comma 5 3 4" xfId="28937"/>
    <cellStyle name="Comma 5 4" xfId="16418"/>
    <cellStyle name="Comma 5 4 2" xfId="28281"/>
    <cellStyle name="Comma 5 4 2 2" xfId="29828"/>
    <cellStyle name="Comma 5 4 3" xfId="29056"/>
    <cellStyle name="Comma 5 5" xfId="27260"/>
    <cellStyle name="Comma 5 5 2" xfId="29103"/>
    <cellStyle name="Comma 5 6" xfId="28928"/>
    <cellStyle name="Comma 6" xfId="1253"/>
    <cellStyle name="Comma 6 2" xfId="3995"/>
    <cellStyle name="Comma 6 2 2" xfId="17688"/>
    <cellStyle name="Comma 6 2 2 2" xfId="28482"/>
    <cellStyle name="Comma 6 2 2 2 2" xfId="29857"/>
    <cellStyle name="Comma 6 2 2 3" xfId="29085"/>
    <cellStyle name="Comma 6 2 3" xfId="27518"/>
    <cellStyle name="Comma 6 2 3 2" xfId="29294"/>
    <cellStyle name="Comma 6 2 4" xfId="28947"/>
    <cellStyle name="Comma 7" xfId="1254"/>
    <cellStyle name="Comma 7 2" xfId="16552"/>
    <cellStyle name="Comma 7 2 2" xfId="28293"/>
    <cellStyle name="Comma 7 2 2 2" xfId="29837"/>
    <cellStyle name="Comma 7 2 3" xfId="29065"/>
    <cellStyle name="Comma 8" xfId="1255"/>
    <cellStyle name="Comma 8 2" xfId="16553"/>
    <cellStyle name="Comma 8 2 2" xfId="28294"/>
    <cellStyle name="Comma 8 2 2 2" xfId="29838"/>
    <cellStyle name="Comma 8 2 3" xfId="29066"/>
    <cellStyle name="Comma 9" xfId="1256"/>
    <cellStyle name="Comma 9 2" xfId="16554"/>
    <cellStyle name="Comma 9 2 2" xfId="28295"/>
    <cellStyle name="Comma 9 2 2 2" xfId="29839"/>
    <cellStyle name="Comma 9 2 3" xfId="29067"/>
    <cellStyle name="Currency [0] 10" xfId="1257"/>
    <cellStyle name="Currency [0] 11" xfId="1258"/>
    <cellStyle name="Currency [0] 12" xfId="1259"/>
    <cellStyle name="Currency [0] 2" xfId="1260"/>
    <cellStyle name="Currency [0] 3" xfId="1261"/>
    <cellStyle name="Currency [0] 4" xfId="1262"/>
    <cellStyle name="Currency [0] 5" xfId="1263"/>
    <cellStyle name="Currency [0] 6" xfId="1264"/>
    <cellStyle name="Currency [0] 7" xfId="1265"/>
    <cellStyle name="Currency [0] 8" xfId="1266"/>
    <cellStyle name="Currency [0] 9" xfId="1267"/>
    <cellStyle name="Currency 10" xfId="1268"/>
    <cellStyle name="Currency 11" xfId="1269"/>
    <cellStyle name="Currency 12" xfId="1270"/>
    <cellStyle name="Currency 2" xfId="1271"/>
    <cellStyle name="Currency 3" xfId="1272"/>
    <cellStyle name="Currency 4" xfId="1273"/>
    <cellStyle name="Currency 5" xfId="1274"/>
    <cellStyle name="Currency 6" xfId="1275"/>
    <cellStyle name="Currency 7" xfId="1276"/>
    <cellStyle name="Currency 8" xfId="1277"/>
    <cellStyle name="Currency 9" xfId="1278"/>
    <cellStyle name="Explanatory Text 2" xfId="497"/>
    <cellStyle name="Explanatory Text 2 10" xfId="5430"/>
    <cellStyle name="Explanatory Text 2 11" xfId="6597"/>
    <cellStyle name="Explanatory Text 2 2" xfId="1280"/>
    <cellStyle name="Explanatory Text 2 2 2" xfId="10890"/>
    <cellStyle name="Explanatory Text 2 2 3" xfId="10466"/>
    <cellStyle name="Explanatory Text 2 3" xfId="2412"/>
    <cellStyle name="Explanatory Text 2 4" xfId="1979"/>
    <cellStyle name="Explanatory Text 2 5" xfId="2664"/>
    <cellStyle name="Explanatory Text 2 6" xfId="3089"/>
    <cellStyle name="Explanatory Text 2 7" xfId="4601"/>
    <cellStyle name="Explanatory Text 2 8" xfId="4080"/>
    <cellStyle name="Explanatory Text 2 9" xfId="4925"/>
    <cellStyle name="Explanatory Text 3" xfId="498"/>
    <cellStyle name="Explanatory Text 3 10" xfId="5431"/>
    <cellStyle name="Explanatory Text 3 11" xfId="6598"/>
    <cellStyle name="Explanatory Text 3 2" xfId="1281"/>
    <cellStyle name="Explanatory Text 3 2 2" xfId="10891"/>
    <cellStyle name="Explanatory Text 3 2 3" xfId="10467"/>
    <cellStyle name="Explanatory Text 3 3" xfId="2413"/>
    <cellStyle name="Explanatory Text 3 4" xfId="1978"/>
    <cellStyle name="Explanatory Text 3 5" xfId="2666"/>
    <cellStyle name="Explanatory Text 3 6" xfId="3091"/>
    <cellStyle name="Explanatory Text 3 7" xfId="4602"/>
    <cellStyle name="Explanatory Text 3 8" xfId="4079"/>
    <cellStyle name="Explanatory Text 3 9" xfId="4926"/>
    <cellStyle name="Explanatory Text 4" xfId="499"/>
    <cellStyle name="Explanatory Text 4 10" xfId="5429"/>
    <cellStyle name="Explanatory Text 4 11" xfId="6596"/>
    <cellStyle name="Explanatory Text 4 2" xfId="1279"/>
    <cellStyle name="Explanatory Text 4 2 2" xfId="10889"/>
    <cellStyle name="Explanatory Text 4 2 3" xfId="10468"/>
    <cellStyle name="Explanatory Text 4 3" xfId="2411"/>
    <cellStyle name="Explanatory Text 4 4" xfId="1980"/>
    <cellStyle name="Explanatory Text 4 5" xfId="2663"/>
    <cellStyle name="Explanatory Text 4 6" xfId="3088"/>
    <cellStyle name="Explanatory Text 4 7" xfId="4600"/>
    <cellStyle name="Explanatory Text 4 8" xfId="4081"/>
    <cellStyle name="Explanatory Text 4 9" xfId="4924"/>
    <cellStyle name="Explanatory Text 5" xfId="500"/>
    <cellStyle name="Explanatory Text 6" xfId="501"/>
    <cellStyle name="Explanatory Text 7" xfId="502"/>
    <cellStyle name="Explanatory Text 8" xfId="503"/>
    <cellStyle name="Good 10" xfId="1283"/>
    <cellStyle name="Good 11" xfId="1284"/>
    <cellStyle name="Good 12" xfId="1285"/>
    <cellStyle name="Good 13" xfId="1282"/>
    <cellStyle name="Good 2" xfId="504"/>
    <cellStyle name="Good 2 10" xfId="5065"/>
    <cellStyle name="Good 2 11" xfId="6599"/>
    <cellStyle name="Good 2 2" xfId="1286"/>
    <cellStyle name="Good 2 2 10" xfId="5433"/>
    <cellStyle name="Good 2 2 11" xfId="6600"/>
    <cellStyle name="Good 2 2 2" xfId="1287"/>
    <cellStyle name="Good 2 2 2 2" xfId="10893"/>
    <cellStyle name="Good 2 2 2 3" xfId="10892"/>
    <cellStyle name="Good 2 2 3" xfId="2419"/>
    <cellStyle name="Good 2 2 4" xfId="1971"/>
    <cellStyle name="Good 2 2 5" xfId="2673"/>
    <cellStyle name="Good 2 2 6" xfId="3094"/>
    <cellStyle name="Good 2 2 7" xfId="4608"/>
    <cellStyle name="Good 2 2 8" xfId="4072"/>
    <cellStyle name="Good 2 2 9" xfId="4932"/>
    <cellStyle name="Good 2 3" xfId="2418"/>
    <cellStyle name="Good 2 3 2" xfId="11338"/>
    <cellStyle name="Good 2 3 3" xfId="10469"/>
    <cellStyle name="Good 2 4" xfId="1972"/>
    <cellStyle name="Good 2 5" xfId="2672"/>
    <cellStyle name="Good 2 6" xfId="3093"/>
    <cellStyle name="Good 2 7" xfId="4607"/>
    <cellStyle name="Good 2 8" xfId="4073"/>
    <cellStyle name="Good 2 9" xfId="4931"/>
    <cellStyle name="Good 3" xfId="505"/>
    <cellStyle name="Good 3 10" xfId="5534"/>
    <cellStyle name="Good 3 11" xfId="6601"/>
    <cellStyle name="Good 3 2" xfId="1288"/>
    <cellStyle name="Good 3 2 10" xfId="5535"/>
    <cellStyle name="Good 3 2 11" xfId="6602"/>
    <cellStyle name="Good 3 2 2" xfId="1289"/>
    <cellStyle name="Good 3 2 2 2" xfId="10895"/>
    <cellStyle name="Good 3 2 2 3" xfId="10894"/>
    <cellStyle name="Good 3 2 3" xfId="2421"/>
    <cellStyle name="Good 3 2 4" xfId="1969"/>
    <cellStyle name="Good 3 2 5" xfId="2675"/>
    <cellStyle name="Good 3 2 6" xfId="3096"/>
    <cellStyle name="Good 3 2 7" xfId="4610"/>
    <cellStyle name="Good 3 2 8" xfId="4070"/>
    <cellStyle name="Good 3 2 9" xfId="4934"/>
    <cellStyle name="Good 3 3" xfId="2420"/>
    <cellStyle name="Good 3 3 2" xfId="11339"/>
    <cellStyle name="Good 3 3 3" xfId="10470"/>
    <cellStyle name="Good 3 4" xfId="1970"/>
    <cellStyle name="Good 3 5" xfId="2674"/>
    <cellStyle name="Good 3 6" xfId="3095"/>
    <cellStyle name="Good 3 7" xfId="4609"/>
    <cellStyle name="Good 3 8" xfId="4071"/>
    <cellStyle name="Good 3 9" xfId="4933"/>
    <cellStyle name="Good 4" xfId="506"/>
    <cellStyle name="Good 4 10" xfId="5533"/>
    <cellStyle name="Good 4 11" xfId="6603"/>
    <cellStyle name="Good 4 2" xfId="1290"/>
    <cellStyle name="Good 4 2 2" xfId="10896"/>
    <cellStyle name="Good 4 2 3" xfId="10471"/>
    <cellStyle name="Good 4 3" xfId="2422"/>
    <cellStyle name="Good 4 4" xfId="1968"/>
    <cellStyle name="Good 4 5" xfId="2677"/>
    <cellStyle name="Good 4 6" xfId="3098"/>
    <cellStyle name="Good 4 7" xfId="4611"/>
    <cellStyle name="Good 4 8" xfId="4069"/>
    <cellStyle name="Good 4 9" xfId="4935"/>
    <cellStyle name="Good 5" xfId="507"/>
    <cellStyle name="Good 5 10" xfId="5432"/>
    <cellStyle name="Good 5 11" xfId="6604"/>
    <cellStyle name="Good 5 2" xfId="1291"/>
    <cellStyle name="Good 5 2 2" xfId="10897"/>
    <cellStyle name="Good 5 2 3" xfId="10472"/>
    <cellStyle name="Good 5 3" xfId="2423"/>
    <cellStyle name="Good 5 4" xfId="1967"/>
    <cellStyle name="Good 5 5" xfId="2678"/>
    <cellStyle name="Good 5 6" xfId="3099"/>
    <cellStyle name="Good 5 7" xfId="4612"/>
    <cellStyle name="Good 5 8" xfId="4068"/>
    <cellStyle name="Good 5 9" xfId="4936"/>
    <cellStyle name="Good 6" xfId="508"/>
    <cellStyle name="Good 6 10" xfId="5013"/>
    <cellStyle name="Good 6 11" xfId="6605"/>
    <cellStyle name="Good 6 2" xfId="1292"/>
    <cellStyle name="Good 6 2 2" xfId="10898"/>
    <cellStyle name="Good 6 2 3" xfId="10473"/>
    <cellStyle name="Good 6 3" xfId="2424"/>
    <cellStyle name="Good 6 4" xfId="1966"/>
    <cellStyle name="Good 6 5" xfId="2679"/>
    <cellStyle name="Good 6 6" xfId="3100"/>
    <cellStyle name="Good 6 7" xfId="4613"/>
    <cellStyle name="Good 6 8" xfId="4067"/>
    <cellStyle name="Good 6 9" xfId="4011"/>
    <cellStyle name="Good 7" xfId="509"/>
    <cellStyle name="Good 7 10" xfId="5435"/>
    <cellStyle name="Good 7 11" xfId="6606"/>
    <cellStyle name="Good 7 2" xfId="1293"/>
    <cellStyle name="Good 7 2 2" xfId="10899"/>
    <cellStyle name="Good 7 2 3" xfId="10474"/>
    <cellStyle name="Good 7 3" xfId="2425"/>
    <cellStyle name="Good 7 4" xfId="1964"/>
    <cellStyle name="Good 7 5" xfId="2681"/>
    <cellStyle name="Good 7 6" xfId="3102"/>
    <cellStyle name="Good 7 7" xfId="4614"/>
    <cellStyle name="Good 7 8" xfId="4066"/>
    <cellStyle name="Good 7 9" xfId="4016"/>
    <cellStyle name="Good 8" xfId="510"/>
    <cellStyle name="Good 8 10" xfId="5538"/>
    <cellStyle name="Good 8 11" xfId="6607"/>
    <cellStyle name="Good 8 2" xfId="1294"/>
    <cellStyle name="Good 8 2 2" xfId="10900"/>
    <cellStyle name="Good 8 2 3" xfId="10475"/>
    <cellStyle name="Good 8 3" xfId="2426"/>
    <cellStyle name="Good 8 4" xfId="1963"/>
    <cellStyle name="Good 8 5" xfId="2682"/>
    <cellStyle name="Good 8 6" xfId="3103"/>
    <cellStyle name="Good 8 7" xfId="4615"/>
    <cellStyle name="Good 8 8" xfId="4065"/>
    <cellStyle name="Good 8 9" xfId="4938"/>
    <cellStyle name="Good 9" xfId="1295"/>
    <cellStyle name="Heading 1 10" xfId="1297"/>
    <cellStyle name="Heading 1 11" xfId="1298"/>
    <cellStyle name="Heading 1 12" xfId="1299"/>
    <cellStyle name="Heading 1 13" xfId="1296"/>
    <cellStyle name="Heading 1 2" xfId="511"/>
    <cellStyle name="Heading 1 2 10" xfId="5016"/>
    <cellStyle name="Heading 1 2 11" xfId="6608"/>
    <cellStyle name="Heading 1 2 2" xfId="1300"/>
    <cellStyle name="Heading 1 2 2 10" xfId="4995"/>
    <cellStyle name="Heading 1 2 2 11" xfId="6609"/>
    <cellStyle name="Heading 1 2 2 2" xfId="1301"/>
    <cellStyle name="Heading 1 2 2 2 2" xfId="10902"/>
    <cellStyle name="Heading 1 2 2 2 3" xfId="10901"/>
    <cellStyle name="Heading 1 2 2 3" xfId="2433"/>
    <cellStyle name="Heading 1 2 2 4" xfId="1956"/>
    <cellStyle name="Heading 1 2 2 5" xfId="2690"/>
    <cellStyle name="Heading 1 2 2 6" xfId="3106"/>
    <cellStyle name="Heading 1 2 2 7" xfId="4622"/>
    <cellStyle name="Heading 1 2 2 8" xfId="4057"/>
    <cellStyle name="Heading 1 2 2 9" xfId="4033"/>
    <cellStyle name="Heading 1 2 3" xfId="2432"/>
    <cellStyle name="Heading 1 2 3 2" xfId="11345"/>
    <cellStyle name="Heading 1 2 3 3" xfId="10476"/>
    <cellStyle name="Heading 1 2 4" xfId="1957"/>
    <cellStyle name="Heading 1 2 5" xfId="2689"/>
    <cellStyle name="Heading 1 2 6" xfId="3105"/>
    <cellStyle name="Heading 1 2 7" xfId="4621"/>
    <cellStyle name="Heading 1 2 8" xfId="4058"/>
    <cellStyle name="Heading 1 2 9" xfId="5061"/>
    <cellStyle name="Heading 1 3" xfId="512"/>
    <cellStyle name="Heading 1 3 10" xfId="4994"/>
    <cellStyle name="Heading 1 3 11" xfId="6610"/>
    <cellStyle name="Heading 1 3 2" xfId="1302"/>
    <cellStyle name="Heading 1 3 2 10" xfId="5028"/>
    <cellStyle name="Heading 1 3 2 11" xfId="6611"/>
    <cellStyle name="Heading 1 3 2 2" xfId="1303"/>
    <cellStyle name="Heading 1 3 2 2 2" xfId="10904"/>
    <cellStyle name="Heading 1 3 2 2 3" xfId="10903"/>
    <cellStyle name="Heading 1 3 2 3" xfId="2435"/>
    <cellStyle name="Heading 1 3 2 4" xfId="1955"/>
    <cellStyle name="Heading 1 3 2 5" xfId="2691"/>
    <cellStyle name="Heading 1 3 2 6" xfId="3107"/>
    <cellStyle name="Heading 1 3 2 7" xfId="4624"/>
    <cellStyle name="Heading 1 3 2 8" xfId="4055"/>
    <cellStyle name="Heading 1 3 2 9" xfId="4037"/>
    <cellStyle name="Heading 1 3 3" xfId="2434"/>
    <cellStyle name="Heading 1 3 3 2" xfId="11346"/>
    <cellStyle name="Heading 1 3 3 3" xfId="10477"/>
    <cellStyle name="Heading 1 3 4" xfId="1847"/>
    <cellStyle name="Heading 1 3 5" xfId="2815"/>
    <cellStyle name="Heading 1 3 6" xfId="3196"/>
    <cellStyle name="Heading 1 3 7" xfId="4623"/>
    <cellStyle name="Heading 1 3 8" xfId="4056"/>
    <cellStyle name="Heading 1 3 9" xfId="4010"/>
    <cellStyle name="Heading 1 4" xfId="513"/>
    <cellStyle name="Heading 1 4 10" xfId="5002"/>
    <cellStyle name="Heading 1 4 11" xfId="6612"/>
    <cellStyle name="Heading 1 4 2" xfId="1304"/>
    <cellStyle name="Heading 1 4 2 2" xfId="10905"/>
    <cellStyle name="Heading 1 4 2 3" xfId="10478"/>
    <cellStyle name="Heading 1 4 3" xfId="2436"/>
    <cellStyle name="Heading 1 4 4" xfId="1951"/>
    <cellStyle name="Heading 1 4 5" xfId="2695"/>
    <cellStyle name="Heading 1 4 6" xfId="3111"/>
    <cellStyle name="Heading 1 4 7" xfId="4625"/>
    <cellStyle name="Heading 1 4 8" xfId="4054"/>
    <cellStyle name="Heading 1 4 9" xfId="4009"/>
    <cellStyle name="Heading 1 5" xfId="514"/>
    <cellStyle name="Heading 1 5 10" xfId="4034"/>
    <cellStyle name="Heading 1 5 11" xfId="6613"/>
    <cellStyle name="Heading 1 5 2" xfId="1305"/>
    <cellStyle name="Heading 1 5 2 2" xfId="10906"/>
    <cellStyle name="Heading 1 5 2 3" xfId="10479"/>
    <cellStyle name="Heading 1 5 3" xfId="2437"/>
    <cellStyle name="Heading 1 5 4" xfId="1950"/>
    <cellStyle name="Heading 1 5 5" xfId="2696"/>
    <cellStyle name="Heading 1 5 6" xfId="3112"/>
    <cellStyle name="Heading 1 5 7" xfId="4626"/>
    <cellStyle name="Heading 1 5 8" xfId="4053"/>
    <cellStyle name="Heading 1 5 9" xfId="4018"/>
    <cellStyle name="Heading 1 6" xfId="515"/>
    <cellStyle name="Heading 1 6 10" xfId="5458"/>
    <cellStyle name="Heading 1 6 11" xfId="6614"/>
    <cellStyle name="Heading 1 6 2" xfId="1306"/>
    <cellStyle name="Heading 1 6 2 2" xfId="10907"/>
    <cellStyle name="Heading 1 6 2 3" xfId="10480"/>
    <cellStyle name="Heading 1 6 3" xfId="2438"/>
    <cellStyle name="Heading 1 6 4" xfId="1949"/>
    <cellStyle name="Heading 1 6 5" xfId="2697"/>
    <cellStyle name="Heading 1 6 6" xfId="3113"/>
    <cellStyle name="Heading 1 6 7" xfId="4627"/>
    <cellStyle name="Heading 1 6 8" xfId="4051"/>
    <cellStyle name="Heading 1 6 9" xfId="4963"/>
    <cellStyle name="Heading 1 7" xfId="516"/>
    <cellStyle name="Heading 1 7 10" xfId="5460"/>
    <cellStyle name="Heading 1 7 11" xfId="6615"/>
    <cellStyle name="Heading 1 7 2" xfId="1307"/>
    <cellStyle name="Heading 1 7 2 2" xfId="10908"/>
    <cellStyle name="Heading 1 7 2 3" xfId="10481"/>
    <cellStyle name="Heading 1 7 3" xfId="2439"/>
    <cellStyle name="Heading 1 7 4" xfId="1948"/>
    <cellStyle name="Heading 1 7 5" xfId="2699"/>
    <cellStyle name="Heading 1 7 6" xfId="3115"/>
    <cellStyle name="Heading 1 7 7" xfId="4628"/>
    <cellStyle name="Heading 1 7 8" xfId="4050"/>
    <cellStyle name="Heading 1 7 9" xfId="4965"/>
    <cellStyle name="Heading 1 8" xfId="517"/>
    <cellStyle name="Heading 1 8 10" xfId="5461"/>
    <cellStyle name="Heading 1 8 11" xfId="6616"/>
    <cellStyle name="Heading 1 8 2" xfId="1308"/>
    <cellStyle name="Heading 1 8 2 2" xfId="10909"/>
    <cellStyle name="Heading 1 8 2 3" xfId="10482"/>
    <cellStyle name="Heading 1 8 3" xfId="2440"/>
    <cellStyle name="Heading 1 8 4" xfId="1947"/>
    <cellStyle name="Heading 1 8 5" xfId="2700"/>
    <cellStyle name="Heading 1 8 6" xfId="3116"/>
    <cellStyle name="Heading 1 8 7" xfId="4629"/>
    <cellStyle name="Heading 1 8 8" xfId="4049"/>
    <cellStyle name="Heading 1 8 9" xfId="4966"/>
    <cellStyle name="Heading 1 9" xfId="1309"/>
    <cellStyle name="Heading 2 10" xfId="1311"/>
    <cellStyle name="Heading 2 11" xfId="1312"/>
    <cellStyle name="Heading 2 12" xfId="1313"/>
    <cellStyle name="Heading 2 13" xfId="1310"/>
    <cellStyle name="Heading 2 2" xfId="518"/>
    <cellStyle name="Heading 2 2 10" xfId="5463"/>
    <cellStyle name="Heading 2 2 11" xfId="6617"/>
    <cellStyle name="Heading 2 2 2" xfId="1314"/>
    <cellStyle name="Heading 2 2 2 10" xfId="5464"/>
    <cellStyle name="Heading 2 2 2 11" xfId="6618"/>
    <cellStyle name="Heading 2 2 2 2" xfId="1315"/>
    <cellStyle name="Heading 2 2 2 2 2" xfId="10911"/>
    <cellStyle name="Heading 2 2 2 2 3" xfId="10910"/>
    <cellStyle name="Heading 2 2 2 3" xfId="2447"/>
    <cellStyle name="Heading 2 2 2 4" xfId="1940"/>
    <cellStyle name="Heading 2 2 2 5" xfId="2707"/>
    <cellStyle name="Heading 2 2 2 6" xfId="3118"/>
    <cellStyle name="Heading 2 2 2 7" xfId="4636"/>
    <cellStyle name="Heading 2 2 2 8" xfId="4042"/>
    <cellStyle name="Heading 2 2 2 9" xfId="4974"/>
    <cellStyle name="Heading 2 2 3" xfId="2446"/>
    <cellStyle name="Heading 2 2 3 2" xfId="11350"/>
    <cellStyle name="Heading 2 2 3 3" xfId="10483"/>
    <cellStyle name="Heading 2 2 4" xfId="1941"/>
    <cellStyle name="Heading 2 2 5" xfId="2706"/>
    <cellStyle name="Heading 2 2 6" xfId="3117"/>
    <cellStyle name="Heading 2 2 7" xfId="4635"/>
    <cellStyle name="Heading 2 2 8" xfId="4043"/>
    <cellStyle name="Heading 2 2 9" xfId="4973"/>
    <cellStyle name="Heading 2 3" xfId="519"/>
    <cellStyle name="Heading 2 3 10" xfId="5465"/>
    <cellStyle name="Heading 2 3 11" xfId="6619"/>
    <cellStyle name="Heading 2 3 2" xfId="1316"/>
    <cellStyle name="Heading 2 3 2 10" xfId="5467"/>
    <cellStyle name="Heading 2 3 2 11" xfId="6620"/>
    <cellStyle name="Heading 2 3 2 2" xfId="1317"/>
    <cellStyle name="Heading 2 3 2 2 2" xfId="10913"/>
    <cellStyle name="Heading 2 3 2 2 3" xfId="10912"/>
    <cellStyle name="Heading 2 3 2 3" xfId="2449"/>
    <cellStyle name="Heading 2 3 2 4" xfId="1938"/>
    <cellStyle name="Heading 2 3 2 5" xfId="2709"/>
    <cellStyle name="Heading 2 3 2 6" xfId="3120"/>
    <cellStyle name="Heading 2 3 2 7" xfId="4638"/>
    <cellStyle name="Heading 2 3 2 8" xfId="4013"/>
    <cellStyle name="Heading 2 3 2 9" xfId="4977"/>
    <cellStyle name="Heading 2 3 3" xfId="2448"/>
    <cellStyle name="Heading 2 3 3 2" xfId="11351"/>
    <cellStyle name="Heading 2 3 3 3" xfId="10484"/>
    <cellStyle name="Heading 2 3 4" xfId="1939"/>
    <cellStyle name="Heading 2 3 5" xfId="2708"/>
    <cellStyle name="Heading 2 3 6" xfId="3119"/>
    <cellStyle name="Heading 2 3 7" xfId="4637"/>
    <cellStyle name="Heading 2 3 8" xfId="4041"/>
    <cellStyle name="Heading 2 3 9" xfId="4975"/>
    <cellStyle name="Heading 2 4" xfId="520"/>
    <cellStyle name="Heading 2 4 10" xfId="5468"/>
    <cellStyle name="Heading 2 4 11" xfId="6621"/>
    <cellStyle name="Heading 2 4 2" xfId="1318"/>
    <cellStyle name="Heading 2 4 2 2" xfId="10914"/>
    <cellStyle name="Heading 2 4 2 3" xfId="10485"/>
    <cellStyle name="Heading 2 4 3" xfId="2450"/>
    <cellStyle name="Heading 2 4 4" xfId="1937"/>
    <cellStyle name="Heading 2 4 5" xfId="2710"/>
    <cellStyle name="Heading 2 4 6" xfId="3121"/>
    <cellStyle name="Heading 2 4 7" xfId="4639"/>
    <cellStyle name="Heading 2 4 8" xfId="4008"/>
    <cellStyle name="Heading 2 4 9" xfId="4978"/>
    <cellStyle name="Heading 2 5" xfId="521"/>
    <cellStyle name="Heading 2 5 10" xfId="5469"/>
    <cellStyle name="Heading 2 5 11" xfId="6622"/>
    <cellStyle name="Heading 2 5 2" xfId="1319"/>
    <cellStyle name="Heading 2 5 2 2" xfId="10915"/>
    <cellStyle name="Heading 2 5 2 3" xfId="10486"/>
    <cellStyle name="Heading 2 5 3" xfId="2451"/>
    <cellStyle name="Heading 2 5 4" xfId="1936"/>
    <cellStyle name="Heading 2 5 5" xfId="2711"/>
    <cellStyle name="Heading 2 5 6" xfId="3122"/>
    <cellStyle name="Heading 2 5 7" xfId="4640"/>
    <cellStyle name="Heading 2 5 8" xfId="4020"/>
    <cellStyle name="Heading 2 5 9" xfId="4979"/>
    <cellStyle name="Heading 2 6" xfId="522"/>
    <cellStyle name="Heading 2 6 10" xfId="5470"/>
    <cellStyle name="Heading 2 6 11" xfId="6623"/>
    <cellStyle name="Heading 2 6 2" xfId="1320"/>
    <cellStyle name="Heading 2 6 2 2" xfId="10916"/>
    <cellStyle name="Heading 2 6 2 3" xfId="10487"/>
    <cellStyle name="Heading 2 6 3" xfId="2452"/>
    <cellStyle name="Heading 2 6 4" xfId="1935"/>
    <cellStyle name="Heading 2 6 5" xfId="2712"/>
    <cellStyle name="Heading 2 6 6" xfId="3123"/>
    <cellStyle name="Heading 2 6 7" xfId="4641"/>
    <cellStyle name="Heading 2 6 8" xfId="4012"/>
    <cellStyle name="Heading 2 6 9" xfId="4980"/>
    <cellStyle name="Heading 2 7" xfId="523"/>
    <cellStyle name="Heading 2 7 10" xfId="5471"/>
    <cellStyle name="Heading 2 7 11" xfId="6624"/>
    <cellStyle name="Heading 2 7 2" xfId="1321"/>
    <cellStyle name="Heading 2 7 2 2" xfId="10917"/>
    <cellStyle name="Heading 2 7 2 3" xfId="10488"/>
    <cellStyle name="Heading 2 7 3" xfId="2453"/>
    <cellStyle name="Heading 2 7 4" xfId="1934"/>
    <cellStyle name="Heading 2 7 5" xfId="2713"/>
    <cellStyle name="Heading 2 7 6" xfId="3124"/>
    <cellStyle name="Heading 2 7 7" xfId="4642"/>
    <cellStyle name="Heading 2 7 8" xfId="5192"/>
    <cellStyle name="Heading 2 7 9" xfId="4981"/>
    <cellStyle name="Heading 2 8" xfId="524"/>
    <cellStyle name="Heading 2 8 10" xfId="5473"/>
    <cellStyle name="Heading 2 8 11" xfId="6625"/>
    <cellStyle name="Heading 2 8 2" xfId="1322"/>
    <cellStyle name="Heading 2 8 2 2" xfId="10918"/>
    <cellStyle name="Heading 2 8 2 3" xfId="10489"/>
    <cellStyle name="Heading 2 8 3" xfId="2454"/>
    <cellStyle name="Heading 2 8 4" xfId="1933"/>
    <cellStyle name="Heading 2 8 5" xfId="2714"/>
    <cellStyle name="Heading 2 8 6" xfId="3125"/>
    <cellStyle name="Heading 2 8 7" xfId="4643"/>
    <cellStyle name="Heading 2 8 8" xfId="5193"/>
    <cellStyle name="Heading 2 8 9" xfId="4983"/>
    <cellStyle name="Heading 2 9" xfId="1323"/>
    <cellStyle name="Heading 3 10" xfId="1325"/>
    <cellStyle name="Heading 3 11" xfId="1326"/>
    <cellStyle name="Heading 3 12" xfId="1327"/>
    <cellStyle name="Heading 3 13" xfId="1324"/>
    <cellStyle name="Heading 3 2" xfId="525"/>
    <cellStyle name="Heading 3 2 10" xfId="5494"/>
    <cellStyle name="Heading 3 2 11" xfId="6626"/>
    <cellStyle name="Heading 3 2 2" xfId="1328"/>
    <cellStyle name="Heading 3 2 2 10" xfId="5506"/>
    <cellStyle name="Heading 3 2 2 11" xfId="6627"/>
    <cellStyle name="Heading 3 2 2 2" xfId="1329"/>
    <cellStyle name="Heading 3 2 2 2 2" xfId="10920"/>
    <cellStyle name="Heading 3 2 2 2 3" xfId="10919"/>
    <cellStyle name="Heading 3 2 2 3" xfId="2461"/>
    <cellStyle name="Heading 3 2 2 4" xfId="1926"/>
    <cellStyle name="Heading 3 2 2 5" xfId="2721"/>
    <cellStyle name="Heading 3 2 2 6" xfId="3127"/>
    <cellStyle name="Heading 3 2 2 7" xfId="4650"/>
    <cellStyle name="Heading 3 2 2 8" xfId="5200"/>
    <cellStyle name="Heading 3 2 2 9" xfId="5030"/>
    <cellStyle name="Heading 3 2 3" xfId="2460"/>
    <cellStyle name="Heading 3 2 3 2" xfId="11356"/>
    <cellStyle name="Heading 3 2 3 3" xfId="10490"/>
    <cellStyle name="Heading 3 2 4" xfId="1927"/>
    <cellStyle name="Heading 3 2 5" xfId="2720"/>
    <cellStyle name="Heading 3 2 6" xfId="3126"/>
    <cellStyle name="Heading 3 2 7" xfId="4649"/>
    <cellStyle name="Heading 3 2 8" xfId="5199"/>
    <cellStyle name="Heading 3 2 9" xfId="5017"/>
    <cellStyle name="Heading 3 3" xfId="526"/>
    <cellStyle name="Heading 3 3 10" xfId="5541"/>
    <cellStyle name="Heading 3 3 11" xfId="6628"/>
    <cellStyle name="Heading 3 3 2" xfId="1330"/>
    <cellStyle name="Heading 3 3 2 10" xfId="5495"/>
    <cellStyle name="Heading 3 3 2 11" xfId="6629"/>
    <cellStyle name="Heading 3 3 2 2" xfId="1331"/>
    <cellStyle name="Heading 3 3 2 2 2" xfId="10922"/>
    <cellStyle name="Heading 3 3 2 2 3" xfId="10921"/>
    <cellStyle name="Heading 3 3 2 3" xfId="2463"/>
    <cellStyle name="Heading 3 3 2 4" xfId="1924"/>
    <cellStyle name="Heading 3 3 2 5" xfId="2723"/>
    <cellStyle name="Heading 3 3 2 6" xfId="3129"/>
    <cellStyle name="Heading 3 3 2 7" xfId="4652"/>
    <cellStyle name="Heading 3 3 2 8" xfId="5202"/>
    <cellStyle name="Heading 3 3 2 9" xfId="5018"/>
    <cellStyle name="Heading 3 3 3" xfId="2462"/>
    <cellStyle name="Heading 3 3 3 2" xfId="11357"/>
    <cellStyle name="Heading 3 3 3 3" xfId="10491"/>
    <cellStyle name="Heading 3 3 4" xfId="1925"/>
    <cellStyle name="Heading 3 3 5" xfId="2722"/>
    <cellStyle name="Heading 3 3 6" xfId="3128"/>
    <cellStyle name="Heading 3 3 7" xfId="4651"/>
    <cellStyle name="Heading 3 3 8" xfId="5201"/>
    <cellStyle name="Heading 3 3 9" xfId="5064"/>
    <cellStyle name="Heading 3 4" xfId="527"/>
    <cellStyle name="Heading 3 4 10" xfId="6022"/>
    <cellStyle name="Heading 3 4 11" xfId="6630"/>
    <cellStyle name="Heading 3 4 2" xfId="1332"/>
    <cellStyle name="Heading 3 4 2 2" xfId="10923"/>
    <cellStyle name="Heading 3 4 2 3" xfId="10492"/>
    <cellStyle name="Heading 3 4 3" xfId="2464"/>
    <cellStyle name="Heading 3 4 4" xfId="1923"/>
    <cellStyle name="Heading 3 4 5" xfId="2724"/>
    <cellStyle name="Heading 3 4 6" xfId="3130"/>
    <cellStyle name="Heading 3 4 7" xfId="4653"/>
    <cellStyle name="Heading 3 4 8" xfId="5203"/>
    <cellStyle name="Heading 3 4 9" xfId="5668"/>
    <cellStyle name="Heading 3 5" xfId="528"/>
    <cellStyle name="Heading 3 5 10" xfId="6023"/>
    <cellStyle name="Heading 3 5 11" xfId="6631"/>
    <cellStyle name="Heading 3 5 2" xfId="1333"/>
    <cellStyle name="Heading 3 5 2 2" xfId="10924"/>
    <cellStyle name="Heading 3 5 2 3" xfId="10493"/>
    <cellStyle name="Heading 3 5 3" xfId="2465"/>
    <cellStyle name="Heading 3 5 4" xfId="1922"/>
    <cellStyle name="Heading 3 5 5" xfId="2725"/>
    <cellStyle name="Heading 3 5 6" xfId="3131"/>
    <cellStyle name="Heading 3 5 7" xfId="4654"/>
    <cellStyle name="Heading 3 5 8" xfId="5204"/>
    <cellStyle name="Heading 3 5 9" xfId="5669"/>
    <cellStyle name="Heading 3 6" xfId="529"/>
    <cellStyle name="Heading 3 6 10" xfId="6024"/>
    <cellStyle name="Heading 3 6 11" xfId="6632"/>
    <cellStyle name="Heading 3 6 2" xfId="1334"/>
    <cellStyle name="Heading 3 6 2 2" xfId="10925"/>
    <cellStyle name="Heading 3 6 2 3" xfId="10494"/>
    <cellStyle name="Heading 3 6 3" xfId="2466"/>
    <cellStyle name="Heading 3 6 4" xfId="1921"/>
    <cellStyle name="Heading 3 6 5" xfId="2726"/>
    <cellStyle name="Heading 3 6 6" xfId="3132"/>
    <cellStyle name="Heading 3 6 7" xfId="4655"/>
    <cellStyle name="Heading 3 6 8" xfId="5205"/>
    <cellStyle name="Heading 3 6 9" xfId="5670"/>
    <cellStyle name="Heading 3 7" xfId="530"/>
    <cellStyle name="Heading 3 7 10" xfId="6025"/>
    <cellStyle name="Heading 3 7 11" xfId="6633"/>
    <cellStyle name="Heading 3 7 2" xfId="1335"/>
    <cellStyle name="Heading 3 7 2 2" xfId="10926"/>
    <cellStyle name="Heading 3 7 2 3" xfId="10495"/>
    <cellStyle name="Heading 3 7 3" xfId="2467"/>
    <cellStyle name="Heading 3 7 4" xfId="1920"/>
    <cellStyle name="Heading 3 7 5" xfId="2727"/>
    <cellStyle name="Heading 3 7 6" xfId="3133"/>
    <cellStyle name="Heading 3 7 7" xfId="4656"/>
    <cellStyle name="Heading 3 7 8" xfId="5206"/>
    <cellStyle name="Heading 3 7 9" xfId="5671"/>
    <cellStyle name="Heading 3 8" xfId="531"/>
    <cellStyle name="Heading 3 8 10" xfId="6026"/>
    <cellStyle name="Heading 3 8 11" xfId="6634"/>
    <cellStyle name="Heading 3 8 2" xfId="1336"/>
    <cellStyle name="Heading 3 8 2 2" xfId="10927"/>
    <cellStyle name="Heading 3 8 2 3" xfId="10496"/>
    <cellStyle name="Heading 3 8 3" xfId="2468"/>
    <cellStyle name="Heading 3 8 4" xfId="1919"/>
    <cellStyle name="Heading 3 8 5" xfId="2728"/>
    <cellStyle name="Heading 3 8 6" xfId="3134"/>
    <cellStyle name="Heading 3 8 7" xfId="4657"/>
    <cellStyle name="Heading 3 8 8" xfId="5207"/>
    <cellStyle name="Heading 3 8 9" xfId="5672"/>
    <cellStyle name="Heading 3 9" xfId="1337"/>
    <cellStyle name="Heading 4 10" xfId="1339"/>
    <cellStyle name="Heading 4 11" xfId="1340"/>
    <cellStyle name="Heading 4 12" xfId="1341"/>
    <cellStyle name="Heading 4 13" xfId="1338"/>
    <cellStyle name="Heading 4 2" xfId="532"/>
    <cellStyle name="Heading 4 2 10" xfId="6027"/>
    <cellStyle name="Heading 4 2 11" xfId="6635"/>
    <cellStyle name="Heading 4 2 2" xfId="1342"/>
    <cellStyle name="Heading 4 2 2 10" xfId="6028"/>
    <cellStyle name="Heading 4 2 2 11" xfId="6636"/>
    <cellStyle name="Heading 4 2 2 2" xfId="1343"/>
    <cellStyle name="Heading 4 2 2 2 2" xfId="10929"/>
    <cellStyle name="Heading 4 2 2 2 3" xfId="10928"/>
    <cellStyle name="Heading 4 2 2 3" xfId="2475"/>
    <cellStyle name="Heading 4 2 2 4" xfId="1912"/>
    <cellStyle name="Heading 4 2 2 5" xfId="2735"/>
    <cellStyle name="Heading 4 2 2 6" xfId="3136"/>
    <cellStyle name="Heading 4 2 2 7" xfId="4664"/>
    <cellStyle name="Heading 4 2 2 8" xfId="5214"/>
    <cellStyle name="Heading 4 2 2 9" xfId="5679"/>
    <cellStyle name="Heading 4 2 3" xfId="2474"/>
    <cellStyle name="Heading 4 2 3 2" xfId="11363"/>
    <cellStyle name="Heading 4 2 3 3" xfId="10497"/>
    <cellStyle name="Heading 4 2 4" xfId="1913"/>
    <cellStyle name="Heading 4 2 5" xfId="2734"/>
    <cellStyle name="Heading 4 2 6" xfId="3135"/>
    <cellStyle name="Heading 4 2 7" xfId="4663"/>
    <cellStyle name="Heading 4 2 8" xfId="5213"/>
    <cellStyle name="Heading 4 2 9" xfId="5678"/>
    <cellStyle name="Heading 4 3" xfId="533"/>
    <cellStyle name="Heading 4 3 10" xfId="6029"/>
    <cellStyle name="Heading 4 3 11" xfId="6637"/>
    <cellStyle name="Heading 4 3 2" xfId="1344"/>
    <cellStyle name="Heading 4 3 2 10" xfId="6030"/>
    <cellStyle name="Heading 4 3 2 11" xfId="6638"/>
    <cellStyle name="Heading 4 3 2 2" xfId="1345"/>
    <cellStyle name="Heading 4 3 2 2 2" xfId="10931"/>
    <cellStyle name="Heading 4 3 2 2 3" xfId="10930"/>
    <cellStyle name="Heading 4 3 2 3" xfId="2477"/>
    <cellStyle name="Heading 4 3 2 4" xfId="1910"/>
    <cellStyle name="Heading 4 3 2 5" xfId="2737"/>
    <cellStyle name="Heading 4 3 2 6" xfId="3138"/>
    <cellStyle name="Heading 4 3 2 7" xfId="4666"/>
    <cellStyle name="Heading 4 3 2 8" xfId="5216"/>
    <cellStyle name="Heading 4 3 2 9" xfId="5681"/>
    <cellStyle name="Heading 4 3 3" xfId="2476"/>
    <cellStyle name="Heading 4 3 3 2" xfId="11364"/>
    <cellStyle name="Heading 4 3 3 3" xfId="10498"/>
    <cellStyle name="Heading 4 3 4" xfId="1911"/>
    <cellStyle name="Heading 4 3 5" xfId="2736"/>
    <cellStyle name="Heading 4 3 6" xfId="3137"/>
    <cellStyle name="Heading 4 3 7" xfId="4665"/>
    <cellStyle name="Heading 4 3 8" xfId="5215"/>
    <cellStyle name="Heading 4 3 9" xfId="5680"/>
    <cellStyle name="Heading 4 4" xfId="534"/>
    <cellStyle name="Heading 4 4 10" xfId="6031"/>
    <cellStyle name="Heading 4 4 11" xfId="6639"/>
    <cellStyle name="Heading 4 4 2" xfId="1346"/>
    <cellStyle name="Heading 4 4 2 2" xfId="10932"/>
    <cellStyle name="Heading 4 4 2 3" xfId="10499"/>
    <cellStyle name="Heading 4 4 3" xfId="2478"/>
    <cellStyle name="Heading 4 4 4" xfId="1909"/>
    <cellStyle name="Heading 4 4 5" xfId="2738"/>
    <cellStyle name="Heading 4 4 6" xfId="3139"/>
    <cellStyle name="Heading 4 4 7" xfId="4667"/>
    <cellStyle name="Heading 4 4 8" xfId="5217"/>
    <cellStyle name="Heading 4 4 9" xfId="5682"/>
    <cellStyle name="Heading 4 5" xfId="535"/>
    <cellStyle name="Heading 4 5 10" xfId="6032"/>
    <cellStyle name="Heading 4 5 11" xfId="6640"/>
    <cellStyle name="Heading 4 5 2" xfId="1347"/>
    <cellStyle name="Heading 4 5 2 2" xfId="10933"/>
    <cellStyle name="Heading 4 5 2 3" xfId="10500"/>
    <cellStyle name="Heading 4 5 3" xfId="2479"/>
    <cellStyle name="Heading 4 5 4" xfId="1908"/>
    <cellStyle name="Heading 4 5 5" xfId="2739"/>
    <cellStyle name="Heading 4 5 6" xfId="3140"/>
    <cellStyle name="Heading 4 5 7" xfId="4668"/>
    <cellStyle name="Heading 4 5 8" xfId="5218"/>
    <cellStyle name="Heading 4 5 9" xfId="5683"/>
    <cellStyle name="Heading 4 6" xfId="536"/>
    <cellStyle name="Heading 4 6 10" xfId="6033"/>
    <cellStyle name="Heading 4 6 11" xfId="6641"/>
    <cellStyle name="Heading 4 6 2" xfId="1348"/>
    <cellStyle name="Heading 4 6 2 2" xfId="10934"/>
    <cellStyle name="Heading 4 6 2 3" xfId="10501"/>
    <cellStyle name="Heading 4 6 3" xfId="2480"/>
    <cellStyle name="Heading 4 6 4" xfId="1907"/>
    <cellStyle name="Heading 4 6 5" xfId="2740"/>
    <cellStyle name="Heading 4 6 6" xfId="3141"/>
    <cellStyle name="Heading 4 6 7" xfId="4669"/>
    <cellStyle name="Heading 4 6 8" xfId="5219"/>
    <cellStyle name="Heading 4 6 9" xfId="5684"/>
    <cellStyle name="Heading 4 7" xfId="537"/>
    <cellStyle name="Heading 4 7 10" xfId="6034"/>
    <cellStyle name="Heading 4 7 11" xfId="6642"/>
    <cellStyle name="Heading 4 7 2" xfId="1349"/>
    <cellStyle name="Heading 4 7 2 2" xfId="10935"/>
    <cellStyle name="Heading 4 7 2 3" xfId="10502"/>
    <cellStyle name="Heading 4 7 3" xfId="2481"/>
    <cellStyle name="Heading 4 7 4" xfId="1906"/>
    <cellStyle name="Heading 4 7 5" xfId="2741"/>
    <cellStyle name="Heading 4 7 6" xfId="3142"/>
    <cellStyle name="Heading 4 7 7" xfId="4670"/>
    <cellStyle name="Heading 4 7 8" xfId="5220"/>
    <cellStyle name="Heading 4 7 9" xfId="5685"/>
    <cellStyle name="Heading 4 8" xfId="538"/>
    <cellStyle name="Heading 4 8 10" xfId="6035"/>
    <cellStyle name="Heading 4 8 11" xfId="6643"/>
    <cellStyle name="Heading 4 8 2" xfId="1350"/>
    <cellStyle name="Heading 4 8 2 2" xfId="10936"/>
    <cellStyle name="Heading 4 8 2 3" xfId="10503"/>
    <cellStyle name="Heading 4 8 3" xfId="2482"/>
    <cellStyle name="Heading 4 8 4" xfId="1905"/>
    <cellStyle name="Heading 4 8 5" xfId="2742"/>
    <cellStyle name="Heading 4 8 6" xfId="3143"/>
    <cellStyle name="Heading 4 8 7" xfId="4671"/>
    <cellStyle name="Heading 4 8 8" xfId="5221"/>
    <cellStyle name="Heading 4 8 9" xfId="5686"/>
    <cellStyle name="Heading 4 9" xfId="1351"/>
    <cellStyle name="Hyperlink 2" xfId="1352"/>
    <cellStyle name="Input 10" xfId="1354"/>
    <cellStyle name="Input 11" xfId="1355"/>
    <cellStyle name="Input 12" xfId="1356"/>
    <cellStyle name="Input 13" xfId="1353"/>
    <cellStyle name="Input 13 2" xfId="4674"/>
    <cellStyle name="Input 13 2 2" xfId="9447"/>
    <cellStyle name="Input 13 2 2 2" xfId="27730"/>
    <cellStyle name="Input 13 2 2 2 2" xfId="29426"/>
    <cellStyle name="Input 13 2 2 3" xfId="29013"/>
    <cellStyle name="Input 13 2 3" xfId="27529"/>
    <cellStyle name="Input 13 2 3 2" xfId="29303"/>
    <cellStyle name="Input 13 2 4" xfId="28956"/>
    <cellStyle name="Input 13 3" xfId="5224"/>
    <cellStyle name="Input 13 3 2" xfId="9448"/>
    <cellStyle name="Input 13 3 2 2" xfId="27731"/>
    <cellStyle name="Input 13 3 2 2 2" xfId="29427"/>
    <cellStyle name="Input 13 3 2 3" xfId="29014"/>
    <cellStyle name="Input 13 3 3" xfId="27572"/>
    <cellStyle name="Input 13 3 3 2" xfId="29332"/>
    <cellStyle name="Input 13 3 4" xfId="28963"/>
    <cellStyle name="Input 13 4" xfId="5689"/>
    <cellStyle name="Input 13 4 2" xfId="9449"/>
    <cellStyle name="Input 13 4 2 2" xfId="27732"/>
    <cellStyle name="Input 13 4 2 2 2" xfId="29428"/>
    <cellStyle name="Input 13 4 2 3" xfId="29015"/>
    <cellStyle name="Input 13 4 3" xfId="27615"/>
    <cellStyle name="Input 13 4 3 2" xfId="29361"/>
    <cellStyle name="Input 13 4 4" xfId="28970"/>
    <cellStyle name="Input 13 5" xfId="6036"/>
    <cellStyle name="Input 13 5 2" xfId="9450"/>
    <cellStyle name="Input 13 5 2 2" xfId="27733"/>
    <cellStyle name="Input 13 5 2 2 2" xfId="29429"/>
    <cellStyle name="Input 13 5 2 3" xfId="29016"/>
    <cellStyle name="Input 13 5 3" xfId="27655"/>
    <cellStyle name="Input 13 5 3 2" xfId="29387"/>
    <cellStyle name="Input 13 5 4" xfId="28974"/>
    <cellStyle name="Input 13 6" xfId="6644"/>
    <cellStyle name="Input 13 6 2" xfId="9451"/>
    <cellStyle name="Input 13 6 2 2" xfId="27734"/>
    <cellStyle name="Input 13 6 2 2 2" xfId="29430"/>
    <cellStyle name="Input 13 6 2 3" xfId="29017"/>
    <cellStyle name="Input 13 6 3" xfId="27680"/>
    <cellStyle name="Input 13 6 3 2" xfId="29394"/>
    <cellStyle name="Input 13 6 4" xfId="28981"/>
    <cellStyle name="Input 13 7" xfId="9446"/>
    <cellStyle name="Input 13 7 2" xfId="27729"/>
    <cellStyle name="Input 13 7 2 2" xfId="29425"/>
    <cellStyle name="Input 13 7 3" xfId="29012"/>
    <cellStyle name="Input 13 8" xfId="16555"/>
    <cellStyle name="Input 13 8 2" xfId="28296"/>
    <cellStyle name="Input 13 9" xfId="27265"/>
    <cellStyle name="Input 13 9 2" xfId="29108"/>
    <cellStyle name="Input 14" xfId="3998"/>
    <cellStyle name="Input 14 2" xfId="9452"/>
    <cellStyle name="Input 14 2 2" xfId="27735"/>
    <cellStyle name="Input 14 2 2 2" xfId="29431"/>
    <cellStyle name="Input 14 2 3" xfId="29018"/>
    <cellStyle name="Input 14 3" xfId="27519"/>
    <cellStyle name="Input 14 3 2" xfId="29295"/>
    <cellStyle name="Input 14 4" xfId="28948"/>
    <cellStyle name="Input 2" xfId="539"/>
    <cellStyle name="Input 2 10" xfId="6037"/>
    <cellStyle name="Input 2 10 2" xfId="9453"/>
    <cellStyle name="Input 2 10 2 2" xfId="27736"/>
    <cellStyle name="Input 2 10 2 2 2" xfId="29432"/>
    <cellStyle name="Input 2 10 2 3" xfId="29019"/>
    <cellStyle name="Input 2 10 3" xfId="27656"/>
    <cellStyle name="Input 2 10 3 2" xfId="29388"/>
    <cellStyle name="Input 2 10 4" xfId="28975"/>
    <cellStyle name="Input 2 11" xfId="6645"/>
    <cellStyle name="Input 2 11 2" xfId="9454"/>
    <cellStyle name="Input 2 11 2 2" xfId="27737"/>
    <cellStyle name="Input 2 11 2 2 2" xfId="29433"/>
    <cellStyle name="Input 2 11 2 3" xfId="29020"/>
    <cellStyle name="Input 2 11 3" xfId="27681"/>
    <cellStyle name="Input 2 11 3 2" xfId="29395"/>
    <cellStyle name="Input 2 11 4" xfId="28982"/>
    <cellStyle name="Input 2 2" xfId="1357"/>
    <cellStyle name="Input 2 2 10" xfId="6038"/>
    <cellStyle name="Input 2 2 11" xfId="6646"/>
    <cellStyle name="Input 2 2 12" xfId="9455"/>
    <cellStyle name="Input 2 2 12 2" xfId="27738"/>
    <cellStyle name="Input 2 2 12 2 2" xfId="29434"/>
    <cellStyle name="Input 2 2 12 3" xfId="29021"/>
    <cellStyle name="Input 2 2 13" xfId="16556"/>
    <cellStyle name="Input 2 2 13 2" xfId="28297"/>
    <cellStyle name="Input 2 2 14" xfId="27266"/>
    <cellStyle name="Input 2 2 14 2" xfId="29109"/>
    <cellStyle name="Input 2 2 2" xfId="1358"/>
    <cellStyle name="Input 2 2 2 2" xfId="10938"/>
    <cellStyle name="Input 2 2 2 3" xfId="10937"/>
    <cellStyle name="Input 2 2 2 3 2" xfId="27914"/>
    <cellStyle name="Input 2 2 2 3 2 2" xfId="29463"/>
    <cellStyle name="Input 2 2 2 3 3" xfId="29042"/>
    <cellStyle name="Input 2 2 3" xfId="2490"/>
    <cellStyle name="Input 2 2 4" xfId="1897"/>
    <cellStyle name="Input 2 2 5" xfId="2750"/>
    <cellStyle name="Input 2 2 6" xfId="3145"/>
    <cellStyle name="Input 2 2 7" xfId="4679"/>
    <cellStyle name="Input 2 2 8" xfId="5229"/>
    <cellStyle name="Input 2 2 9" xfId="5694"/>
    <cellStyle name="Input 2 3" xfId="2489"/>
    <cellStyle name="Input 2 3 2" xfId="9456"/>
    <cellStyle name="Input 2 3 2 2" xfId="27739"/>
    <cellStyle name="Input 2 3 2 2 2" xfId="29435"/>
    <cellStyle name="Input 2 3 2 3" xfId="29022"/>
    <cellStyle name="Input 2 3 3" xfId="10504"/>
    <cellStyle name="Input 2 3 4" xfId="16919"/>
    <cellStyle name="Input 2 3 4 2" xfId="28376"/>
    <cellStyle name="Input 2 3 5" xfId="27363"/>
    <cellStyle name="Input 2 3 5 2" xfId="29188"/>
    <cellStyle name="Input 2 4" xfId="1898"/>
    <cellStyle name="Input 2 4 2" xfId="9457"/>
    <cellStyle name="Input 2 4 2 2" xfId="27740"/>
    <cellStyle name="Input 2 4 2 2 2" xfId="29436"/>
    <cellStyle name="Input 2 4 2 3" xfId="29023"/>
    <cellStyle name="Input 2 4 3" xfId="16699"/>
    <cellStyle name="Input 2 4 3 2" xfId="28371"/>
    <cellStyle name="Input 2 4 4" xfId="27358"/>
    <cellStyle name="Input 2 4 4 2" xfId="29183"/>
    <cellStyle name="Input 2 5" xfId="2749"/>
    <cellStyle name="Input 2 5 2" xfId="9458"/>
    <cellStyle name="Input 2 5 2 2" xfId="27741"/>
    <cellStyle name="Input 2 5 2 2 2" xfId="29437"/>
    <cellStyle name="Input 2 5 2 3" xfId="29024"/>
    <cellStyle name="Input 2 5 3" xfId="17033"/>
    <cellStyle name="Input 2 5 3 2" xfId="28380"/>
    <cellStyle name="Input 2 5 4" xfId="27367"/>
    <cellStyle name="Input 2 5 4 2" xfId="29192"/>
    <cellStyle name="Input 2 6" xfId="3144"/>
    <cellStyle name="Input 2 6 2" xfId="9459"/>
    <cellStyle name="Input 2 6 2 2" xfId="27742"/>
    <cellStyle name="Input 2 6 2 2 2" xfId="29438"/>
    <cellStyle name="Input 2 6 2 3" xfId="29025"/>
    <cellStyle name="Input 2 6 3" xfId="17173"/>
    <cellStyle name="Input 2 6 3 2" xfId="28407"/>
    <cellStyle name="Input 2 6 4" xfId="27406"/>
    <cellStyle name="Input 2 6 4 2" xfId="29219"/>
    <cellStyle name="Input 2 7" xfId="4678"/>
    <cellStyle name="Input 2 7 2" xfId="9460"/>
    <cellStyle name="Input 2 7 2 2" xfId="27743"/>
    <cellStyle name="Input 2 7 2 2 2" xfId="29439"/>
    <cellStyle name="Input 2 7 2 3" xfId="29026"/>
    <cellStyle name="Input 2 7 3" xfId="27530"/>
    <cellStyle name="Input 2 7 3 2" xfId="29304"/>
    <cellStyle name="Input 2 7 4" xfId="28957"/>
    <cellStyle name="Input 2 8" xfId="5228"/>
    <cellStyle name="Input 2 8 2" xfId="9461"/>
    <cellStyle name="Input 2 8 2 2" xfId="27744"/>
    <cellStyle name="Input 2 8 2 2 2" xfId="29440"/>
    <cellStyle name="Input 2 8 2 3" xfId="29027"/>
    <cellStyle name="Input 2 8 3" xfId="27573"/>
    <cellStyle name="Input 2 8 3 2" xfId="29333"/>
    <cellStyle name="Input 2 8 4" xfId="28964"/>
    <cellStyle name="Input 2 9" xfId="5693"/>
    <cellStyle name="Input 2 9 2" xfId="9462"/>
    <cellStyle name="Input 2 9 2 2" xfId="27745"/>
    <cellStyle name="Input 2 9 2 2 2" xfId="29441"/>
    <cellStyle name="Input 2 9 2 3" xfId="29028"/>
    <cellStyle name="Input 2 9 3" xfId="27616"/>
    <cellStyle name="Input 2 9 3 2" xfId="29362"/>
    <cellStyle name="Input 2 9 4" xfId="28971"/>
    <cellStyle name="Input 3" xfId="540"/>
    <cellStyle name="Input 3 10" xfId="6039"/>
    <cellStyle name="Input 3 10 2" xfId="9463"/>
    <cellStyle name="Input 3 10 2 2" xfId="27746"/>
    <cellStyle name="Input 3 10 2 2 2" xfId="29442"/>
    <cellStyle name="Input 3 10 2 3" xfId="29029"/>
    <cellStyle name="Input 3 10 3" xfId="27657"/>
    <cellStyle name="Input 3 10 3 2" xfId="29389"/>
    <cellStyle name="Input 3 10 4" xfId="28976"/>
    <cellStyle name="Input 3 11" xfId="6647"/>
    <cellStyle name="Input 3 11 2" xfId="9464"/>
    <cellStyle name="Input 3 11 2 2" xfId="27747"/>
    <cellStyle name="Input 3 11 2 2 2" xfId="29443"/>
    <cellStyle name="Input 3 11 2 3" xfId="29030"/>
    <cellStyle name="Input 3 11 3" xfId="27682"/>
    <cellStyle name="Input 3 11 3 2" xfId="29396"/>
    <cellStyle name="Input 3 11 4" xfId="28983"/>
    <cellStyle name="Input 3 2" xfId="1359"/>
    <cellStyle name="Input 3 2 10" xfId="6040"/>
    <cellStyle name="Input 3 2 11" xfId="6648"/>
    <cellStyle name="Input 3 2 12" xfId="9465"/>
    <cellStyle name="Input 3 2 12 2" xfId="27748"/>
    <cellStyle name="Input 3 2 12 2 2" xfId="29444"/>
    <cellStyle name="Input 3 2 12 3" xfId="29031"/>
    <cellStyle name="Input 3 2 13" xfId="16557"/>
    <cellStyle name="Input 3 2 13 2" xfId="28298"/>
    <cellStyle name="Input 3 2 14" xfId="27267"/>
    <cellStyle name="Input 3 2 14 2" xfId="29110"/>
    <cellStyle name="Input 3 2 2" xfId="1360"/>
    <cellStyle name="Input 3 2 2 2" xfId="10940"/>
    <cellStyle name="Input 3 2 2 3" xfId="10939"/>
    <cellStyle name="Input 3 2 2 3 2" xfId="27915"/>
    <cellStyle name="Input 3 2 2 3 2 2" xfId="29464"/>
    <cellStyle name="Input 3 2 2 3 3" xfId="29043"/>
    <cellStyle name="Input 3 2 3" xfId="2492"/>
    <cellStyle name="Input 3 2 4" xfId="1895"/>
    <cellStyle name="Input 3 2 5" xfId="2752"/>
    <cellStyle name="Input 3 2 6" xfId="3147"/>
    <cellStyle name="Input 3 2 7" xfId="4681"/>
    <cellStyle name="Input 3 2 8" xfId="5231"/>
    <cellStyle name="Input 3 2 9" xfId="5696"/>
    <cellStyle name="Input 3 3" xfId="2491"/>
    <cellStyle name="Input 3 3 2" xfId="9466"/>
    <cellStyle name="Input 3 3 2 2" xfId="27749"/>
    <cellStyle name="Input 3 3 2 2 2" xfId="29445"/>
    <cellStyle name="Input 3 3 2 3" xfId="29032"/>
    <cellStyle name="Input 3 3 3" xfId="10505"/>
    <cellStyle name="Input 3 3 4" xfId="16920"/>
    <cellStyle name="Input 3 3 4 2" xfId="28377"/>
    <cellStyle name="Input 3 3 5" xfId="27364"/>
    <cellStyle name="Input 3 3 5 2" xfId="29189"/>
    <cellStyle name="Input 3 4" xfId="1896"/>
    <cellStyle name="Input 3 4 2" xfId="9467"/>
    <cellStyle name="Input 3 4 2 2" xfId="27750"/>
    <cellStyle name="Input 3 4 2 2 2" xfId="29446"/>
    <cellStyle name="Input 3 4 2 3" xfId="29033"/>
    <cellStyle name="Input 3 4 3" xfId="16698"/>
    <cellStyle name="Input 3 4 3 2" xfId="28370"/>
    <cellStyle name="Input 3 4 4" xfId="27357"/>
    <cellStyle name="Input 3 4 4 2" xfId="29182"/>
    <cellStyle name="Input 3 5" xfId="2751"/>
    <cellStyle name="Input 3 5 2" xfId="9468"/>
    <cellStyle name="Input 3 5 2 2" xfId="27751"/>
    <cellStyle name="Input 3 5 2 2 2" xfId="29447"/>
    <cellStyle name="Input 3 5 2 3" xfId="29034"/>
    <cellStyle name="Input 3 5 3" xfId="17034"/>
    <cellStyle name="Input 3 5 3 2" xfId="28381"/>
    <cellStyle name="Input 3 5 4" xfId="27368"/>
    <cellStyle name="Input 3 5 4 2" xfId="29193"/>
    <cellStyle name="Input 3 6" xfId="3146"/>
    <cellStyle name="Input 3 6 2" xfId="9469"/>
    <cellStyle name="Input 3 6 2 2" xfId="27752"/>
    <cellStyle name="Input 3 6 2 2 2" xfId="29448"/>
    <cellStyle name="Input 3 6 2 3" xfId="29035"/>
    <cellStyle name="Input 3 6 3" xfId="17174"/>
    <cellStyle name="Input 3 6 3 2" xfId="28408"/>
    <cellStyle name="Input 3 6 4" xfId="27407"/>
    <cellStyle name="Input 3 6 4 2" xfId="29220"/>
    <cellStyle name="Input 3 7" xfId="4680"/>
    <cellStyle name="Input 3 7 2" xfId="9470"/>
    <cellStyle name="Input 3 7 2 2" xfId="27753"/>
    <cellStyle name="Input 3 7 2 2 2" xfId="29449"/>
    <cellStyle name="Input 3 7 2 3" xfId="29036"/>
    <cellStyle name="Input 3 7 3" xfId="27531"/>
    <cellStyle name="Input 3 7 3 2" xfId="29305"/>
    <cellStyle name="Input 3 7 4" xfId="28958"/>
    <cellStyle name="Input 3 8" xfId="5230"/>
    <cellStyle name="Input 3 8 2" xfId="9471"/>
    <cellStyle name="Input 3 8 2 2" xfId="27754"/>
    <cellStyle name="Input 3 8 2 2 2" xfId="29450"/>
    <cellStyle name="Input 3 8 2 3" xfId="29037"/>
    <cellStyle name="Input 3 8 3" xfId="27574"/>
    <cellStyle name="Input 3 8 3 2" xfId="29334"/>
    <cellStyle name="Input 3 8 4" xfId="28965"/>
    <cellStyle name="Input 3 9" xfId="5695"/>
    <cellStyle name="Input 3 9 2" xfId="9472"/>
    <cellStyle name="Input 3 9 2 2" xfId="27755"/>
    <cellStyle name="Input 3 9 2 2 2" xfId="29451"/>
    <cellStyle name="Input 3 9 2 3" xfId="29038"/>
    <cellStyle name="Input 3 9 3" xfId="27617"/>
    <cellStyle name="Input 3 9 3 2" xfId="29363"/>
    <cellStyle name="Input 3 9 4" xfId="28972"/>
    <cellStyle name="Input 4" xfId="541"/>
    <cellStyle name="Input 4 10" xfId="6041"/>
    <cellStyle name="Input 4 11" xfId="6649"/>
    <cellStyle name="Input 4 2" xfId="1361"/>
    <cellStyle name="Input 4 2 2" xfId="10941"/>
    <cellStyle name="Input 4 2 3" xfId="10506"/>
    <cellStyle name="Input 4 3" xfId="2493"/>
    <cellStyle name="Input 4 4" xfId="1894"/>
    <cellStyle name="Input 4 5" xfId="2753"/>
    <cellStyle name="Input 4 6" xfId="3148"/>
    <cellStyle name="Input 4 7" xfId="4682"/>
    <cellStyle name="Input 4 8" xfId="5232"/>
    <cellStyle name="Input 4 9" xfId="5697"/>
    <cellStyle name="Input 5" xfId="542"/>
    <cellStyle name="Input 5 10" xfId="6042"/>
    <cellStyle name="Input 5 11" xfId="6650"/>
    <cellStyle name="Input 5 2" xfId="1362"/>
    <cellStyle name="Input 5 2 2" xfId="10942"/>
    <cellStyle name="Input 5 2 3" xfId="10507"/>
    <cellStyle name="Input 5 3" xfId="2494"/>
    <cellStyle name="Input 5 4" xfId="686"/>
    <cellStyle name="Input 5 5" xfId="2754"/>
    <cellStyle name="Input 5 6" xfId="3149"/>
    <cellStyle name="Input 5 7" xfId="4683"/>
    <cellStyle name="Input 5 8" xfId="5233"/>
    <cellStyle name="Input 5 9" xfId="5698"/>
    <cellStyle name="Input 6" xfId="543"/>
    <cellStyle name="Input 6 10" xfId="6043"/>
    <cellStyle name="Input 6 11" xfId="6651"/>
    <cellStyle name="Input 6 2" xfId="1363"/>
    <cellStyle name="Input 6 2 2" xfId="10943"/>
    <cellStyle name="Input 6 2 3" xfId="10508"/>
    <cellStyle name="Input 6 3" xfId="2495"/>
    <cellStyle name="Input 6 4" xfId="691"/>
    <cellStyle name="Input 6 5" xfId="2755"/>
    <cellStyle name="Input 6 6" xfId="3150"/>
    <cellStyle name="Input 6 7" xfId="4684"/>
    <cellStyle name="Input 6 8" xfId="5234"/>
    <cellStyle name="Input 6 9" xfId="5699"/>
    <cellStyle name="Input 7" xfId="544"/>
    <cellStyle name="Input 7 10" xfId="6044"/>
    <cellStyle name="Input 7 11" xfId="6652"/>
    <cellStyle name="Input 7 2" xfId="1364"/>
    <cellStyle name="Input 7 2 2" xfId="10944"/>
    <cellStyle name="Input 7 2 3" xfId="10509"/>
    <cellStyle name="Input 7 3" xfId="2496"/>
    <cellStyle name="Input 7 4" xfId="683"/>
    <cellStyle name="Input 7 5" xfId="2756"/>
    <cellStyle name="Input 7 6" xfId="3151"/>
    <cellStyle name="Input 7 7" xfId="4685"/>
    <cellStyle name="Input 7 8" xfId="5235"/>
    <cellStyle name="Input 7 9" xfId="5700"/>
    <cellStyle name="Input 8" xfId="545"/>
    <cellStyle name="Input 8 10" xfId="6045"/>
    <cellStyle name="Input 8 11" xfId="6653"/>
    <cellStyle name="Input 8 2" xfId="1365"/>
    <cellStyle name="Input 8 2 2" xfId="10945"/>
    <cellStyle name="Input 8 2 3" xfId="10510"/>
    <cellStyle name="Input 8 3" xfId="2497"/>
    <cellStyle name="Input 8 4" xfId="687"/>
    <cellStyle name="Input 8 5" xfId="685"/>
    <cellStyle name="Input 8 6" xfId="2837"/>
    <cellStyle name="Input 8 7" xfId="4686"/>
    <cellStyle name="Input 8 8" xfId="5236"/>
    <cellStyle name="Input 8 9" xfId="5701"/>
    <cellStyle name="Input 9" xfId="1366"/>
    <cellStyle name="Linked Cell 10" xfId="1368"/>
    <cellStyle name="Linked Cell 11" xfId="1369"/>
    <cellStyle name="Linked Cell 12" xfId="1370"/>
    <cellStyle name="Linked Cell 13" xfId="1367"/>
    <cellStyle name="Linked Cell 2" xfId="546"/>
    <cellStyle name="Linked Cell 2 10" xfId="6046"/>
    <cellStyle name="Linked Cell 2 11" xfId="6654"/>
    <cellStyle name="Linked Cell 2 2" xfId="1371"/>
    <cellStyle name="Linked Cell 2 2 10" xfId="6047"/>
    <cellStyle name="Linked Cell 2 2 11" xfId="6655"/>
    <cellStyle name="Linked Cell 2 2 2" xfId="1372"/>
    <cellStyle name="Linked Cell 2 2 2 2" xfId="10947"/>
    <cellStyle name="Linked Cell 2 2 2 3" xfId="10946"/>
    <cellStyle name="Linked Cell 2 2 3" xfId="2504"/>
    <cellStyle name="Linked Cell 2 2 4" xfId="1781"/>
    <cellStyle name="Linked Cell 2 2 5" xfId="1890"/>
    <cellStyle name="Linked Cell 2 2 6" xfId="2836"/>
    <cellStyle name="Linked Cell 2 2 7" xfId="4693"/>
    <cellStyle name="Linked Cell 2 2 8" xfId="5243"/>
    <cellStyle name="Linked Cell 2 2 9" xfId="5708"/>
    <cellStyle name="Linked Cell 2 3" xfId="2503"/>
    <cellStyle name="Linked Cell 2 3 2" xfId="11373"/>
    <cellStyle name="Linked Cell 2 3 3" xfId="10511"/>
    <cellStyle name="Linked Cell 2 4" xfId="1776"/>
    <cellStyle name="Linked Cell 2 5" xfId="2757"/>
    <cellStyle name="Linked Cell 2 6" xfId="3152"/>
    <cellStyle name="Linked Cell 2 7" xfId="4692"/>
    <cellStyle name="Linked Cell 2 8" xfId="5242"/>
    <cellStyle name="Linked Cell 2 9" xfId="5707"/>
    <cellStyle name="Linked Cell 3" xfId="547"/>
    <cellStyle name="Linked Cell 3 10" xfId="6048"/>
    <cellStyle name="Linked Cell 3 11" xfId="6656"/>
    <cellStyle name="Linked Cell 3 2" xfId="1373"/>
    <cellStyle name="Linked Cell 3 2 10" xfId="6049"/>
    <cellStyle name="Linked Cell 3 2 11" xfId="6657"/>
    <cellStyle name="Linked Cell 3 2 2" xfId="1374"/>
    <cellStyle name="Linked Cell 3 2 2 2" xfId="10949"/>
    <cellStyle name="Linked Cell 3 2 2 3" xfId="10948"/>
    <cellStyle name="Linked Cell 3 2 3" xfId="2506"/>
    <cellStyle name="Linked Cell 3 2 4" xfId="1783"/>
    <cellStyle name="Linked Cell 3 2 5" xfId="2882"/>
    <cellStyle name="Linked Cell 3 2 6" xfId="3247"/>
    <cellStyle name="Linked Cell 3 2 7" xfId="4695"/>
    <cellStyle name="Linked Cell 3 2 8" xfId="5245"/>
    <cellStyle name="Linked Cell 3 2 9" xfId="5710"/>
    <cellStyle name="Linked Cell 3 3" xfId="2505"/>
    <cellStyle name="Linked Cell 3 3 2" xfId="11374"/>
    <cellStyle name="Linked Cell 3 3 3" xfId="10512"/>
    <cellStyle name="Linked Cell 3 4" xfId="1782"/>
    <cellStyle name="Linked Cell 3 5" xfId="2760"/>
    <cellStyle name="Linked Cell 3 6" xfId="3154"/>
    <cellStyle name="Linked Cell 3 7" xfId="4694"/>
    <cellStyle name="Linked Cell 3 8" xfId="5244"/>
    <cellStyle name="Linked Cell 3 9" xfId="5709"/>
    <cellStyle name="Linked Cell 4" xfId="548"/>
    <cellStyle name="Linked Cell 4 10" xfId="6050"/>
    <cellStyle name="Linked Cell 4 11" xfId="6658"/>
    <cellStyle name="Linked Cell 4 2" xfId="1375"/>
    <cellStyle name="Linked Cell 4 2 2" xfId="10950"/>
    <cellStyle name="Linked Cell 4 2 3" xfId="10513"/>
    <cellStyle name="Linked Cell 4 3" xfId="2507"/>
    <cellStyle name="Linked Cell 4 4" xfId="1784"/>
    <cellStyle name="Linked Cell 4 5" xfId="1859"/>
    <cellStyle name="Linked Cell 4 6" xfId="2820"/>
    <cellStyle name="Linked Cell 4 7" xfId="4696"/>
    <cellStyle name="Linked Cell 4 8" xfId="5246"/>
    <cellStyle name="Linked Cell 4 9" xfId="5711"/>
    <cellStyle name="Linked Cell 5" xfId="549"/>
    <cellStyle name="Linked Cell 5 10" xfId="6051"/>
    <cellStyle name="Linked Cell 5 11" xfId="6659"/>
    <cellStyle name="Linked Cell 5 2" xfId="1376"/>
    <cellStyle name="Linked Cell 5 2 2" xfId="10951"/>
    <cellStyle name="Linked Cell 5 2 3" xfId="10514"/>
    <cellStyle name="Linked Cell 5 3" xfId="2508"/>
    <cellStyle name="Linked Cell 5 4" xfId="1785"/>
    <cellStyle name="Linked Cell 5 5" xfId="1858"/>
    <cellStyle name="Linked Cell 5 6" xfId="2819"/>
    <cellStyle name="Linked Cell 5 7" xfId="4697"/>
    <cellStyle name="Linked Cell 5 8" xfId="5247"/>
    <cellStyle name="Linked Cell 5 9" xfId="5712"/>
    <cellStyle name="Linked Cell 6" xfId="550"/>
    <cellStyle name="Linked Cell 6 10" xfId="6052"/>
    <cellStyle name="Linked Cell 6 11" xfId="6660"/>
    <cellStyle name="Linked Cell 6 2" xfId="1377"/>
    <cellStyle name="Linked Cell 6 2 2" xfId="10952"/>
    <cellStyle name="Linked Cell 6 2 3" xfId="10515"/>
    <cellStyle name="Linked Cell 6 3" xfId="2509"/>
    <cellStyle name="Linked Cell 6 4" xfId="1786"/>
    <cellStyle name="Linked Cell 6 5" xfId="1853"/>
    <cellStyle name="Linked Cell 6 6" xfId="2818"/>
    <cellStyle name="Linked Cell 6 7" xfId="4698"/>
    <cellStyle name="Linked Cell 6 8" xfId="5248"/>
    <cellStyle name="Linked Cell 6 9" xfId="5713"/>
    <cellStyle name="Linked Cell 7" xfId="551"/>
    <cellStyle name="Linked Cell 7 10" xfId="6053"/>
    <cellStyle name="Linked Cell 7 11" xfId="6661"/>
    <cellStyle name="Linked Cell 7 2" xfId="1378"/>
    <cellStyle name="Linked Cell 7 2 2" xfId="10953"/>
    <cellStyle name="Linked Cell 7 2 3" xfId="10516"/>
    <cellStyle name="Linked Cell 7 3" xfId="2510"/>
    <cellStyle name="Linked Cell 7 4" xfId="1787"/>
    <cellStyle name="Linked Cell 7 5" xfId="1871"/>
    <cellStyle name="Linked Cell 7 6" xfId="2831"/>
    <cellStyle name="Linked Cell 7 7" xfId="4699"/>
    <cellStyle name="Linked Cell 7 8" xfId="5249"/>
    <cellStyle name="Linked Cell 7 9" xfId="5714"/>
    <cellStyle name="Linked Cell 8" xfId="552"/>
    <cellStyle name="Linked Cell 8 10" xfId="6054"/>
    <cellStyle name="Linked Cell 8 11" xfId="6662"/>
    <cellStyle name="Linked Cell 8 2" xfId="1379"/>
    <cellStyle name="Linked Cell 8 2 2" xfId="10954"/>
    <cellStyle name="Linked Cell 8 2 3" xfId="10517"/>
    <cellStyle name="Linked Cell 8 3" xfId="2511"/>
    <cellStyle name="Linked Cell 8 4" xfId="1792"/>
    <cellStyle name="Linked Cell 8 5" xfId="1870"/>
    <cellStyle name="Linked Cell 8 6" xfId="2830"/>
    <cellStyle name="Linked Cell 8 7" xfId="4700"/>
    <cellStyle name="Linked Cell 8 8" xfId="5250"/>
    <cellStyle name="Linked Cell 8 9" xfId="5715"/>
    <cellStyle name="Linked Cell 9" xfId="1380"/>
    <cellStyle name="Neutral 10" xfId="1382"/>
    <cellStyle name="Neutral 11" xfId="1383"/>
    <cellStyle name="Neutral 12" xfId="1384"/>
    <cellStyle name="Neutral 13" xfId="1381"/>
    <cellStyle name="Neutral 2" xfId="553"/>
    <cellStyle name="Neutral 2 10" xfId="6055"/>
    <cellStyle name="Neutral 2 11" xfId="6663"/>
    <cellStyle name="Neutral 2 2" xfId="1385"/>
    <cellStyle name="Neutral 2 2 10" xfId="6056"/>
    <cellStyle name="Neutral 2 2 11" xfId="6664"/>
    <cellStyle name="Neutral 2 2 2" xfId="1386"/>
    <cellStyle name="Neutral 2 2 2 2" xfId="10956"/>
    <cellStyle name="Neutral 2 2 2 3" xfId="10955"/>
    <cellStyle name="Neutral 2 2 3" xfId="2518"/>
    <cellStyle name="Neutral 2 2 4" xfId="1804"/>
    <cellStyle name="Neutral 2 2 5" xfId="2785"/>
    <cellStyle name="Neutral 2 2 6" xfId="3179"/>
    <cellStyle name="Neutral 2 2 7" xfId="4707"/>
    <cellStyle name="Neutral 2 2 8" xfId="5257"/>
    <cellStyle name="Neutral 2 2 9" xfId="5722"/>
    <cellStyle name="Neutral 2 3" xfId="2517"/>
    <cellStyle name="Neutral 2 3 2" xfId="11379"/>
    <cellStyle name="Neutral 2 3 3" xfId="10518"/>
    <cellStyle name="Neutral 2 4" xfId="1803"/>
    <cellStyle name="Neutral 2 5" xfId="2784"/>
    <cellStyle name="Neutral 2 6" xfId="3178"/>
    <cellStyle name="Neutral 2 7" xfId="4706"/>
    <cellStyle name="Neutral 2 8" xfId="5256"/>
    <cellStyle name="Neutral 2 9" xfId="5721"/>
    <cellStyle name="Neutral 3" xfId="554"/>
    <cellStyle name="Neutral 3 10" xfId="6057"/>
    <cellStyle name="Neutral 3 11" xfId="6665"/>
    <cellStyle name="Neutral 3 2" xfId="1387"/>
    <cellStyle name="Neutral 3 2 10" xfId="6058"/>
    <cellStyle name="Neutral 3 2 11" xfId="6666"/>
    <cellStyle name="Neutral 3 2 2" xfId="1388"/>
    <cellStyle name="Neutral 3 2 2 2" xfId="10958"/>
    <cellStyle name="Neutral 3 2 2 3" xfId="10957"/>
    <cellStyle name="Neutral 3 2 3" xfId="2520"/>
    <cellStyle name="Neutral 3 2 4" xfId="1806"/>
    <cellStyle name="Neutral 3 2 5" xfId="2787"/>
    <cellStyle name="Neutral 3 2 6" xfId="3181"/>
    <cellStyle name="Neutral 3 2 7" xfId="4709"/>
    <cellStyle name="Neutral 3 2 8" xfId="5259"/>
    <cellStyle name="Neutral 3 2 9" xfId="5724"/>
    <cellStyle name="Neutral 3 3" xfId="2519"/>
    <cellStyle name="Neutral 3 3 2" xfId="11380"/>
    <cellStyle name="Neutral 3 3 3" xfId="10519"/>
    <cellStyle name="Neutral 3 4" xfId="1805"/>
    <cellStyle name="Neutral 3 5" xfId="2786"/>
    <cellStyle name="Neutral 3 6" xfId="3180"/>
    <cellStyle name="Neutral 3 7" xfId="4708"/>
    <cellStyle name="Neutral 3 8" xfId="5258"/>
    <cellStyle name="Neutral 3 9" xfId="5723"/>
    <cellStyle name="Neutral 4" xfId="555"/>
    <cellStyle name="Neutral 4 10" xfId="6059"/>
    <cellStyle name="Neutral 4 11" xfId="6667"/>
    <cellStyle name="Neutral 4 2" xfId="1389"/>
    <cellStyle name="Neutral 4 2 2" xfId="10959"/>
    <cellStyle name="Neutral 4 2 3" xfId="10520"/>
    <cellStyle name="Neutral 4 3" xfId="2521"/>
    <cellStyle name="Neutral 4 4" xfId="1807"/>
    <cellStyle name="Neutral 4 5" xfId="2788"/>
    <cellStyle name="Neutral 4 6" xfId="3182"/>
    <cellStyle name="Neutral 4 7" xfId="4710"/>
    <cellStyle name="Neutral 4 8" xfId="5260"/>
    <cellStyle name="Neutral 4 9" xfId="5725"/>
    <cellStyle name="Neutral 5" xfId="556"/>
    <cellStyle name="Neutral 5 10" xfId="6060"/>
    <cellStyle name="Neutral 5 11" xfId="6668"/>
    <cellStyle name="Neutral 5 2" xfId="1390"/>
    <cellStyle name="Neutral 5 2 2" xfId="10960"/>
    <cellStyle name="Neutral 5 2 3" xfId="10521"/>
    <cellStyle name="Neutral 5 3" xfId="2522"/>
    <cellStyle name="Neutral 5 4" xfId="1809"/>
    <cellStyle name="Neutral 5 5" xfId="2790"/>
    <cellStyle name="Neutral 5 6" xfId="3184"/>
    <cellStyle name="Neutral 5 7" xfId="4711"/>
    <cellStyle name="Neutral 5 8" xfId="5261"/>
    <cellStyle name="Neutral 5 9" xfId="5726"/>
    <cellStyle name="Neutral 6" xfId="557"/>
    <cellStyle name="Neutral 6 10" xfId="6061"/>
    <cellStyle name="Neutral 6 11" xfId="6669"/>
    <cellStyle name="Neutral 6 2" xfId="1391"/>
    <cellStyle name="Neutral 6 2 2" xfId="10961"/>
    <cellStyle name="Neutral 6 2 3" xfId="10522"/>
    <cellStyle name="Neutral 6 3" xfId="2523"/>
    <cellStyle name="Neutral 6 4" xfId="1814"/>
    <cellStyle name="Neutral 6 5" xfId="2791"/>
    <cellStyle name="Neutral 6 6" xfId="3185"/>
    <cellStyle name="Neutral 6 7" xfId="4712"/>
    <cellStyle name="Neutral 6 8" xfId="5262"/>
    <cellStyle name="Neutral 6 9" xfId="5727"/>
    <cellStyle name="Neutral 7" xfId="558"/>
    <cellStyle name="Neutral 7 10" xfId="6062"/>
    <cellStyle name="Neutral 7 11" xfId="6670"/>
    <cellStyle name="Neutral 7 2" xfId="1392"/>
    <cellStyle name="Neutral 7 2 2" xfId="10962"/>
    <cellStyle name="Neutral 7 2 3" xfId="10523"/>
    <cellStyle name="Neutral 7 3" xfId="2524"/>
    <cellStyle name="Neutral 7 4" xfId="1815"/>
    <cellStyle name="Neutral 7 5" xfId="2793"/>
    <cellStyle name="Neutral 7 6" xfId="3187"/>
    <cellStyle name="Neutral 7 7" xfId="4713"/>
    <cellStyle name="Neutral 7 8" xfId="5263"/>
    <cellStyle name="Neutral 7 9" xfId="5728"/>
    <cellStyle name="Neutral 8" xfId="559"/>
    <cellStyle name="Neutral 8 10" xfId="6063"/>
    <cellStyle name="Neutral 8 11" xfId="6671"/>
    <cellStyle name="Neutral 8 2" xfId="1393"/>
    <cellStyle name="Neutral 8 2 2" xfId="10963"/>
    <cellStyle name="Neutral 8 2 3" xfId="10524"/>
    <cellStyle name="Neutral 8 3" xfId="2525"/>
    <cellStyle name="Neutral 8 4" xfId="1816"/>
    <cellStyle name="Neutral 8 5" xfId="2794"/>
    <cellStyle name="Neutral 8 6" xfId="3188"/>
    <cellStyle name="Neutral 8 7" xfId="4714"/>
    <cellStyle name="Neutral 8 8" xfId="5264"/>
    <cellStyle name="Neutral 8 9" xfId="5729"/>
    <cellStyle name="Neutral 9" xfId="1394"/>
    <cellStyle name="Normal" xfId="0" builtinId="0"/>
    <cellStyle name="Normal 10" xfId="560"/>
    <cellStyle name="Normal 10 10" xfId="6064"/>
    <cellStyle name="Normal 10 11" xfId="6672"/>
    <cellStyle name="Normal 10 12" xfId="9473"/>
    <cellStyle name="Normal 10 12 2" xfId="15783"/>
    <cellStyle name="Normal 10 12 2 2" xfId="26897"/>
    <cellStyle name="Normal 10 12 3" xfId="21488"/>
    <cellStyle name="Normal 10 13" xfId="16378"/>
    <cellStyle name="Normal 10 2" xfId="1395"/>
    <cellStyle name="Normal 10 3" xfId="2527"/>
    <cellStyle name="Normal 10 3 2" xfId="11382"/>
    <cellStyle name="Normal 10 3 3" xfId="10525"/>
    <cellStyle name="Normal 10 3 3 2" xfId="21992"/>
    <cellStyle name="Normal 10 4" xfId="1818"/>
    <cellStyle name="Normal 10 5" xfId="2796"/>
    <cellStyle name="Normal 10 6" xfId="3189"/>
    <cellStyle name="Normal 10 7" xfId="4716"/>
    <cellStyle name="Normal 10 8" xfId="5266"/>
    <cellStyle name="Normal 10 9" xfId="5731"/>
    <cellStyle name="Normal 11" xfId="561"/>
    <cellStyle name="Normal 11 10" xfId="5733"/>
    <cellStyle name="Normal 11 11" xfId="6065"/>
    <cellStyle name="Normal 11 12" xfId="6673"/>
    <cellStyle name="Normal 11 2" xfId="21"/>
    <cellStyle name="Normal 11 2 10" xfId="6066"/>
    <cellStyle name="Normal 11 2 11" xfId="6674"/>
    <cellStyle name="Normal 11 2 2" xfId="1398"/>
    <cellStyle name="Normal 11 2 2 2" xfId="10966"/>
    <cellStyle name="Normal 11 2 2 3" xfId="10108"/>
    <cellStyle name="Normal 11 2 3" xfId="2530"/>
    <cellStyle name="Normal 11 2 4" xfId="1825"/>
    <cellStyle name="Normal 11 2 5" xfId="2799"/>
    <cellStyle name="Normal 11 2 6" xfId="3191"/>
    <cellStyle name="Normal 11 2 7" xfId="4719"/>
    <cellStyle name="Normal 11 2 8" xfId="5269"/>
    <cellStyle name="Normal 11 2 9" xfId="5734"/>
    <cellStyle name="Normal 11 3" xfId="1397"/>
    <cellStyle name="Normal 11 3 2" xfId="10965"/>
    <cellStyle name="Normal 11 3 3" xfId="10526"/>
    <cellStyle name="Normal 11 4" xfId="2529"/>
    <cellStyle name="Normal 11 5" xfId="1820"/>
    <cellStyle name="Normal 11 6" xfId="2798"/>
    <cellStyle name="Normal 11 7" xfId="3190"/>
    <cellStyle name="Normal 11 8" xfId="4718"/>
    <cellStyle name="Normal 11 9" xfId="5268"/>
    <cellStyle name="Normal 12" xfId="562"/>
    <cellStyle name="Normal 12 10" xfId="5270"/>
    <cellStyle name="Normal 12 11" xfId="5735"/>
    <cellStyle name="Normal 12 12" xfId="6067"/>
    <cellStyle name="Normal 12 13" xfId="6675"/>
    <cellStyle name="Normal 12 14" xfId="9474"/>
    <cellStyle name="Normal 12 14 2" xfId="15784"/>
    <cellStyle name="Normal 12 14 2 2" xfId="26898"/>
    <cellStyle name="Normal 12 14 3" xfId="21489"/>
    <cellStyle name="Normal 12 15" xfId="16379"/>
    <cellStyle name="Normal 12 2" xfId="1399"/>
    <cellStyle name="Normal 12 2 2" xfId="10967"/>
    <cellStyle name="Normal 12 2 3" xfId="10527"/>
    <cellStyle name="Normal 12 2 3 2" xfId="21993"/>
    <cellStyle name="Normal 12 3" xfId="2531"/>
    <cellStyle name="Normal 12 4" xfId="1826"/>
    <cellStyle name="Normal 12 5" xfId="2800"/>
    <cellStyle name="Normal 12 6" xfId="3192"/>
    <cellStyle name="Normal 12 7" xfId="3871"/>
    <cellStyle name="Normal 12 7 2" xfId="9475"/>
    <cellStyle name="Normal 12 7 2 2" xfId="15785"/>
    <cellStyle name="Normal 12 7 2 2 2" xfId="26899"/>
    <cellStyle name="Normal 12 7 2 3" xfId="21490"/>
    <cellStyle name="Normal 12 7 3" xfId="11920"/>
    <cellStyle name="Normal 12 7 3 2" xfId="23034"/>
    <cellStyle name="Normal 12 7 4" xfId="17565"/>
    <cellStyle name="Normal 12 8" xfId="4004"/>
    <cellStyle name="Normal 12 8 2" xfId="9476"/>
    <cellStyle name="Normal 12 8 2 2" xfId="15786"/>
    <cellStyle name="Normal 12 8 2 2 2" xfId="26900"/>
    <cellStyle name="Normal 12 8 2 3" xfId="21491"/>
    <cellStyle name="Normal 12 8 3" xfId="11967"/>
    <cellStyle name="Normal 12 8 3 2" xfId="23081"/>
    <cellStyle name="Normal 12 8 4" xfId="17690"/>
    <cellStyle name="Normal 12 9" xfId="4720"/>
    <cellStyle name="Normal 13" xfId="563"/>
    <cellStyle name="Normal 13 10" xfId="4990"/>
    <cellStyle name="Normal 13 11" xfId="5475"/>
    <cellStyle name="Normal 13 12" xfId="5849"/>
    <cellStyle name="Normal 13 13" xfId="6307"/>
    <cellStyle name="Normal 13 14" xfId="9477"/>
    <cellStyle name="Normal 13 14 2" xfId="15787"/>
    <cellStyle name="Normal 13 14 2 2" xfId="26901"/>
    <cellStyle name="Normal 13 14 3" xfId="21492"/>
    <cellStyle name="Normal 13 15" xfId="16380"/>
    <cellStyle name="Normal 13 2" xfId="708"/>
    <cellStyle name="Normal 13 2 2" xfId="10616"/>
    <cellStyle name="Normal 13 2 3" xfId="10528"/>
    <cellStyle name="Normal 13 2 3 2" xfId="21994"/>
    <cellStyle name="Normal 13 3" xfId="1848"/>
    <cellStyle name="Normal 13 4" xfId="2816"/>
    <cellStyle name="Normal 13 5" xfId="3197"/>
    <cellStyle name="Normal 13 6" xfId="3469"/>
    <cellStyle name="Normal 13 7" xfId="3861"/>
    <cellStyle name="Normal 13 7 2" xfId="9478"/>
    <cellStyle name="Normal 13 7 2 2" xfId="15788"/>
    <cellStyle name="Normal 13 7 2 2 2" xfId="26902"/>
    <cellStyle name="Normal 13 7 2 3" xfId="21493"/>
    <cellStyle name="Normal 13 7 3" xfId="11918"/>
    <cellStyle name="Normal 13 7 3 2" xfId="23032"/>
    <cellStyle name="Normal 13 7 4" xfId="17562"/>
    <cellStyle name="Normal 13 8" xfId="4005"/>
    <cellStyle name="Normal 13 8 2" xfId="9479"/>
    <cellStyle name="Normal 13 8 2 2" xfId="15789"/>
    <cellStyle name="Normal 13 8 2 2 2" xfId="26903"/>
    <cellStyle name="Normal 13 8 2 3" xfId="21494"/>
    <cellStyle name="Normal 13 8 3" xfId="11968"/>
    <cellStyle name="Normal 13 8 3 2" xfId="23082"/>
    <cellStyle name="Normal 13 8 4" xfId="17691"/>
    <cellStyle name="Normal 13 9" xfId="4039"/>
    <cellStyle name="Normal 14" xfId="564"/>
    <cellStyle name="Normal 14 10" xfId="6176"/>
    <cellStyle name="Normal 14 11" xfId="6784"/>
    <cellStyle name="Normal 14 2" xfId="1748"/>
    <cellStyle name="Normal 14 2 2" xfId="11044"/>
    <cellStyle name="Normal 14 2 3" xfId="10529"/>
    <cellStyle name="Normal 14 3" xfId="2865"/>
    <cellStyle name="Normal 14 4" xfId="3233"/>
    <cellStyle name="Normal 14 5" xfId="3498"/>
    <cellStyle name="Normal 14 6" xfId="3672"/>
    <cellStyle name="Normal 14 7" xfId="5045"/>
    <cellStyle name="Normal 14 8" xfId="5521"/>
    <cellStyle name="Normal 14 9" xfId="5882"/>
    <cellStyle name="Normal 15" xfId="565"/>
    <cellStyle name="Normal 15 2" xfId="9480"/>
    <cellStyle name="Normal 15 2 2" xfId="15790"/>
    <cellStyle name="Normal 15 2 2 2" xfId="26904"/>
    <cellStyle name="Normal 15 2 3" xfId="21495"/>
    <cellStyle name="Normal 15 3" xfId="10530"/>
    <cellStyle name="Normal 15 3 2" xfId="21995"/>
    <cellStyle name="Normal 15 4" xfId="16381"/>
    <cellStyle name="Normal 16" xfId="566"/>
    <cellStyle name="Normal 16 2" xfId="9481"/>
    <cellStyle name="Normal 16 2 2" xfId="15791"/>
    <cellStyle name="Normal 16 2 2 2" xfId="26905"/>
    <cellStyle name="Normal 16 2 3" xfId="21496"/>
    <cellStyle name="Normal 16 3" xfId="10531"/>
    <cellStyle name="Normal 16 3 2" xfId="21996"/>
    <cellStyle name="Normal 16 4" xfId="16382"/>
    <cellStyle name="Normal 17" xfId="567"/>
    <cellStyle name="Normal 17 2" xfId="568"/>
    <cellStyle name="Normal 17 2 2" xfId="9483"/>
    <cellStyle name="Normal 17 2 2 2" xfId="15793"/>
    <cellStyle name="Normal 17 2 2 2 2" xfId="26907"/>
    <cellStyle name="Normal 17 2 2 3" xfId="21498"/>
    <cellStyle name="Normal 17 2 3" xfId="10533"/>
    <cellStyle name="Normal 17 2 3 2" xfId="21998"/>
    <cellStyle name="Normal 17 2 4" xfId="16384"/>
    <cellStyle name="Normal 17 3" xfId="9482"/>
    <cellStyle name="Normal 17 3 2" xfId="15792"/>
    <cellStyle name="Normal 17 3 2 2" xfId="26906"/>
    <cellStyle name="Normal 17 3 3" xfId="21497"/>
    <cellStyle name="Normal 17 4" xfId="10532"/>
    <cellStyle name="Normal 17 4 2" xfId="21997"/>
    <cellStyle name="Normal 17 5" xfId="16383"/>
    <cellStyle name="Normal 17_WAST 1112 040512 WG Submission" xfId="569"/>
    <cellStyle name="Normal 18" xfId="570"/>
    <cellStyle name="Normal 18 2" xfId="9484"/>
    <cellStyle name="Normal 18 2 2" xfId="15794"/>
    <cellStyle name="Normal 18 2 2 2" xfId="26908"/>
    <cellStyle name="Normal 18 2 3" xfId="21499"/>
    <cellStyle name="Normal 18 3" xfId="10534"/>
    <cellStyle name="Normal 18 3 2" xfId="21999"/>
    <cellStyle name="Normal 18 4" xfId="16385"/>
    <cellStyle name="Normal 19" xfId="571"/>
    <cellStyle name="Normal 19 2" xfId="9485"/>
    <cellStyle name="Normal 19 2 2" xfId="15795"/>
    <cellStyle name="Normal 19 2 2 2" xfId="26909"/>
    <cellStyle name="Normal 19 2 3" xfId="21500"/>
    <cellStyle name="Normal 19 3" xfId="10535"/>
    <cellStyle name="Normal 19 3 2" xfId="22000"/>
    <cellStyle name="Normal 19 4" xfId="16386"/>
    <cellStyle name="Normal 198" xfId="1400"/>
    <cellStyle name="Normal 199" xfId="1401"/>
    <cellStyle name="Normal 2" xfId="10"/>
    <cellStyle name="Normal 2 10" xfId="1402"/>
    <cellStyle name="Normal 2 100" xfId="1403"/>
    <cellStyle name="Normal 2 101" xfId="1404"/>
    <cellStyle name="Normal 2 102" xfId="1405"/>
    <cellStyle name="Normal 2 103" xfId="1406"/>
    <cellStyle name="Normal 2 104" xfId="1407"/>
    <cellStyle name="Normal 2 105" xfId="1408"/>
    <cellStyle name="Normal 2 106" xfId="1409"/>
    <cellStyle name="Normal 2 107" xfId="1410"/>
    <cellStyle name="Normal 2 108" xfId="1411"/>
    <cellStyle name="Normal 2 109" xfId="1412"/>
    <cellStyle name="Normal 2 11" xfId="1413"/>
    <cellStyle name="Normal 2 110" xfId="1414"/>
    <cellStyle name="Normal 2 111" xfId="1415"/>
    <cellStyle name="Normal 2 112" xfId="1416"/>
    <cellStyle name="Normal 2 113" xfId="1417"/>
    <cellStyle name="Normal 2 114" xfId="1418"/>
    <cellStyle name="Normal 2 115" xfId="1419"/>
    <cellStyle name="Normal 2 116" xfId="1420"/>
    <cellStyle name="Normal 2 117" xfId="1421"/>
    <cellStyle name="Normal 2 118" xfId="1422"/>
    <cellStyle name="Normal 2 119" xfId="1423"/>
    <cellStyle name="Normal 2 12" xfId="1424"/>
    <cellStyle name="Normal 2 120" xfId="1425"/>
    <cellStyle name="Normal 2 121" xfId="1426"/>
    <cellStyle name="Normal 2 122" xfId="1427"/>
    <cellStyle name="Normal 2 123" xfId="1428"/>
    <cellStyle name="Normal 2 124" xfId="1429"/>
    <cellStyle name="Normal 2 125" xfId="1430"/>
    <cellStyle name="Normal 2 126" xfId="1431"/>
    <cellStyle name="Normal 2 127" xfId="1432"/>
    <cellStyle name="Normal 2 128" xfId="1433"/>
    <cellStyle name="Normal 2 129" xfId="1434"/>
    <cellStyle name="Normal 2 13" xfId="1435"/>
    <cellStyle name="Normal 2 130" xfId="1436"/>
    <cellStyle name="Normal 2 131" xfId="1437"/>
    <cellStyle name="Normal 2 132" xfId="1438"/>
    <cellStyle name="Normal 2 133" xfId="1439"/>
    <cellStyle name="Normal 2 134" xfId="1440"/>
    <cellStyle name="Normal 2 135" xfId="1441"/>
    <cellStyle name="Normal 2 136" xfId="1442"/>
    <cellStyle name="Normal 2 137" xfId="1443"/>
    <cellStyle name="Normal 2 138" xfId="1444"/>
    <cellStyle name="Normal 2 139" xfId="1445"/>
    <cellStyle name="Normal 2 14" xfId="1446"/>
    <cellStyle name="Normal 2 140" xfId="1447"/>
    <cellStyle name="Normal 2 141" xfId="1448"/>
    <cellStyle name="Normal 2 142" xfId="1449"/>
    <cellStyle name="Normal 2 143" xfId="1450"/>
    <cellStyle name="Normal 2 144" xfId="1451"/>
    <cellStyle name="Normal 2 145" xfId="1452"/>
    <cellStyle name="Normal 2 146" xfId="1453"/>
    <cellStyle name="Normal 2 147" xfId="1454"/>
    <cellStyle name="Normal 2 148" xfId="1455"/>
    <cellStyle name="Normal 2 149" xfId="1456"/>
    <cellStyle name="Normal 2 15" xfId="1457"/>
    <cellStyle name="Normal 2 150" xfId="1458"/>
    <cellStyle name="Normal 2 151" xfId="1459"/>
    <cellStyle name="Normal 2 152" xfId="1460"/>
    <cellStyle name="Normal 2 153" xfId="1461"/>
    <cellStyle name="Normal 2 154" xfId="1462"/>
    <cellStyle name="Normal 2 155" xfId="1463"/>
    <cellStyle name="Normal 2 156" xfId="1464"/>
    <cellStyle name="Normal 2 157" xfId="1465"/>
    <cellStyle name="Normal 2 158" xfId="1466"/>
    <cellStyle name="Normal 2 159" xfId="1467"/>
    <cellStyle name="Normal 2 16" xfId="1468"/>
    <cellStyle name="Normal 2 160" xfId="1469"/>
    <cellStyle name="Normal 2 161" xfId="1470"/>
    <cellStyle name="Normal 2 162" xfId="1471"/>
    <cellStyle name="Normal 2 163" xfId="1472"/>
    <cellStyle name="Normal 2 164" xfId="1473"/>
    <cellStyle name="Normal 2 165" xfId="1474"/>
    <cellStyle name="Normal 2 166" xfId="1475"/>
    <cellStyle name="Normal 2 167" xfId="1476"/>
    <cellStyle name="Normal 2 168" xfId="1477"/>
    <cellStyle name="Normal 2 169" xfId="1478"/>
    <cellStyle name="Normal 2 17" xfId="1479"/>
    <cellStyle name="Normal 2 170" xfId="1480"/>
    <cellStyle name="Normal 2 171" xfId="1481"/>
    <cellStyle name="Normal 2 172" xfId="1482"/>
    <cellStyle name="Normal 2 173" xfId="1483"/>
    <cellStyle name="Normal 2 174" xfId="1484"/>
    <cellStyle name="Normal 2 175" xfId="1485"/>
    <cellStyle name="Normal 2 176" xfId="1486"/>
    <cellStyle name="Normal 2 177" xfId="1487"/>
    <cellStyle name="Normal 2 178" xfId="1488"/>
    <cellStyle name="Normal 2 179" xfId="1489"/>
    <cellStyle name="Normal 2 18" xfId="1490"/>
    <cellStyle name="Normal 2 180" xfId="1491"/>
    <cellStyle name="Normal 2 181" xfId="1492"/>
    <cellStyle name="Normal 2 182" xfId="1493"/>
    <cellStyle name="Normal 2 183" xfId="1494"/>
    <cellStyle name="Normal 2 184" xfId="1495"/>
    <cellStyle name="Normal 2 185" xfId="1496"/>
    <cellStyle name="Normal 2 186" xfId="1497"/>
    <cellStyle name="Normal 2 187" xfId="1498"/>
    <cellStyle name="Normal 2 188" xfId="1499"/>
    <cellStyle name="Normal 2 189" xfId="1500"/>
    <cellStyle name="Normal 2 19" xfId="1501"/>
    <cellStyle name="Normal 2 190" xfId="1502"/>
    <cellStyle name="Normal 2 191" xfId="1503"/>
    <cellStyle name="Normal 2 191 10" xfId="9985"/>
    <cellStyle name="Normal 2 191 10 2" xfId="16132"/>
    <cellStyle name="Normal 2 191 10 2 2" xfId="27246"/>
    <cellStyle name="Normal 2 191 10 3" xfId="21663"/>
    <cellStyle name="Normal 2 191 11" xfId="10107"/>
    <cellStyle name="Normal 2 191 11 2" xfId="21785"/>
    <cellStyle name="Normal 2 191 12" xfId="16559"/>
    <cellStyle name="Normal 2 191 2" xfId="1891"/>
    <cellStyle name="Normal 2 191 2 10" xfId="16695"/>
    <cellStyle name="Normal 2 191 2 2" xfId="3994"/>
    <cellStyle name="Normal 2 191 2 2 2" xfId="9488"/>
    <cellStyle name="Normal 2 191 2 2 2 2" xfId="15798"/>
    <cellStyle name="Normal 2 191 2 2 2 2 2" xfId="26912"/>
    <cellStyle name="Normal 2 191 2 2 2 3" xfId="21503"/>
    <cellStyle name="Normal 2 191 2 2 3" xfId="11965"/>
    <cellStyle name="Normal 2 191 2 2 3 2" xfId="23079"/>
    <cellStyle name="Normal 2 191 2 2 4" xfId="17687"/>
    <cellStyle name="Normal 2 191 2 3" xfId="5189"/>
    <cellStyle name="Normal 2 191 2 3 2" xfId="9489"/>
    <cellStyle name="Normal 2 191 2 3 2 2" xfId="15799"/>
    <cellStyle name="Normal 2 191 2 3 2 2 2" xfId="26913"/>
    <cellStyle name="Normal 2 191 2 3 2 3" xfId="21504"/>
    <cellStyle name="Normal 2 191 2 3 3" xfId="12412"/>
    <cellStyle name="Normal 2 191 2 3 3 2" xfId="23526"/>
    <cellStyle name="Normal 2 191 2 3 4" xfId="18158"/>
    <cellStyle name="Normal 2 191 2 4" xfId="5665"/>
    <cellStyle name="Normal 2 191 2 4 2" xfId="9490"/>
    <cellStyle name="Normal 2 191 2 4 2 2" xfId="15800"/>
    <cellStyle name="Normal 2 191 2 4 2 2 2" xfId="26914"/>
    <cellStyle name="Normal 2 191 2 4 2 3" xfId="21505"/>
    <cellStyle name="Normal 2 191 2 4 3" xfId="12621"/>
    <cellStyle name="Normal 2 191 2 4 3 2" xfId="23735"/>
    <cellStyle name="Normal 2 191 2 4 4" xfId="18390"/>
    <cellStyle name="Normal 2 191 2 5" xfId="6019"/>
    <cellStyle name="Normal 2 191 2 5 2" xfId="9491"/>
    <cellStyle name="Normal 2 191 2 5 2 2" xfId="15801"/>
    <cellStyle name="Normal 2 191 2 5 2 2 2" xfId="26915"/>
    <cellStyle name="Normal 2 191 2 5 2 3" xfId="21506"/>
    <cellStyle name="Normal 2 191 2 5 3" xfId="12819"/>
    <cellStyle name="Normal 2 191 2 5 3 2" xfId="23933"/>
    <cellStyle name="Normal 2 191 2 5 4" xfId="18611"/>
    <cellStyle name="Normal 2 191 2 6" xfId="6305"/>
    <cellStyle name="Normal 2 191 2 6 2" xfId="9492"/>
    <cellStyle name="Normal 2 191 2 6 2 2" xfId="15802"/>
    <cellStyle name="Normal 2 191 2 6 2 2 2" xfId="26916"/>
    <cellStyle name="Normal 2 191 2 6 2 3" xfId="21507"/>
    <cellStyle name="Normal 2 191 2 6 3" xfId="13006"/>
    <cellStyle name="Normal 2 191 2 6 3 2" xfId="24120"/>
    <cellStyle name="Normal 2 191 2 6 4" xfId="18737"/>
    <cellStyle name="Normal 2 191 2 7" xfId="6913"/>
    <cellStyle name="Normal 2 191 2 7 2" xfId="9493"/>
    <cellStyle name="Normal 2 191 2 7 2 2" xfId="15803"/>
    <cellStyle name="Normal 2 191 2 7 2 2 2" xfId="26917"/>
    <cellStyle name="Normal 2 191 2 7 2 3" xfId="21508"/>
    <cellStyle name="Normal 2 191 2 7 3" xfId="13312"/>
    <cellStyle name="Normal 2 191 2 7 3 2" xfId="24426"/>
    <cellStyle name="Normal 2 191 2 7 4" xfId="18982"/>
    <cellStyle name="Normal 2 191 2 8" xfId="9487"/>
    <cellStyle name="Normal 2 191 2 8 2" xfId="15797"/>
    <cellStyle name="Normal 2 191 2 8 2 2" xfId="26911"/>
    <cellStyle name="Normal 2 191 2 8 3" xfId="21502"/>
    <cellStyle name="Normal 2 191 2 9" xfId="11118"/>
    <cellStyle name="Normal 2 191 2 9 2" xfId="22277"/>
    <cellStyle name="Normal 2 191 3" xfId="3863"/>
    <cellStyle name="Normal 2 191 3 2" xfId="9494"/>
    <cellStyle name="Normal 2 191 3 2 2" xfId="15804"/>
    <cellStyle name="Normal 2 191 3 2 2 2" xfId="26918"/>
    <cellStyle name="Normal 2 191 3 2 3" xfId="21509"/>
    <cellStyle name="Normal 2 191 3 3" xfId="11919"/>
    <cellStyle name="Normal 2 191 3 3 2" xfId="23033"/>
    <cellStyle name="Normal 2 191 3 4" xfId="17563"/>
    <cellStyle name="Normal 2 191 4" xfId="4819"/>
    <cellStyle name="Normal 2 191 4 2" xfId="9495"/>
    <cellStyle name="Normal 2 191 4 2 2" xfId="15805"/>
    <cellStyle name="Normal 2 191 4 2 2 2" xfId="26919"/>
    <cellStyle name="Normal 2 191 4 2 3" xfId="21510"/>
    <cellStyle name="Normal 2 191 4 3" xfId="12240"/>
    <cellStyle name="Normal 2 191 4 3 2" xfId="23354"/>
    <cellStyle name="Normal 2 191 4 4" xfId="17963"/>
    <cellStyle name="Normal 2 191 5" xfId="5363"/>
    <cellStyle name="Normal 2 191 5 2" xfId="9496"/>
    <cellStyle name="Normal 2 191 5 2 2" xfId="15806"/>
    <cellStyle name="Normal 2 191 5 2 2 2" xfId="26920"/>
    <cellStyle name="Normal 2 191 5 2 3" xfId="21511"/>
    <cellStyle name="Normal 2 191 5 3" xfId="12486"/>
    <cellStyle name="Normal 2 191 5 3 2" xfId="23600"/>
    <cellStyle name="Normal 2 191 5 4" xfId="18232"/>
    <cellStyle name="Normal 2 191 6" xfId="5807"/>
    <cellStyle name="Normal 2 191 6 2" xfId="9497"/>
    <cellStyle name="Normal 2 191 6 2 2" xfId="15807"/>
    <cellStyle name="Normal 2 191 6 2 2 2" xfId="26921"/>
    <cellStyle name="Normal 2 191 6 2 3" xfId="21512"/>
    <cellStyle name="Normal 2 191 6 3" xfId="12690"/>
    <cellStyle name="Normal 2 191 6 3 2" xfId="23804"/>
    <cellStyle name="Normal 2 191 6 4" xfId="18459"/>
    <cellStyle name="Normal 2 191 7" xfId="6068"/>
    <cellStyle name="Normal 2 191 7 2" xfId="9498"/>
    <cellStyle name="Normal 2 191 7 2 2" xfId="15808"/>
    <cellStyle name="Normal 2 191 7 2 2 2" xfId="26922"/>
    <cellStyle name="Normal 2 191 7 2 3" xfId="21513"/>
    <cellStyle name="Normal 2 191 7 3" xfId="12822"/>
    <cellStyle name="Normal 2 191 7 3 2" xfId="23936"/>
    <cellStyle name="Normal 2 191 7 4" xfId="18614"/>
    <cellStyle name="Normal 2 191 8" xfId="6676"/>
    <cellStyle name="Normal 2 191 8 2" xfId="9499"/>
    <cellStyle name="Normal 2 191 8 2 2" xfId="15809"/>
    <cellStyle name="Normal 2 191 8 2 2 2" xfId="26923"/>
    <cellStyle name="Normal 2 191 8 2 3" xfId="21514"/>
    <cellStyle name="Normal 2 191 8 3" xfId="13128"/>
    <cellStyle name="Normal 2 191 8 3 2" xfId="24242"/>
    <cellStyle name="Normal 2 191 8 4" xfId="18859"/>
    <cellStyle name="Normal 2 191 9" xfId="9486"/>
    <cellStyle name="Normal 2 191 9 2" xfId="15796"/>
    <cellStyle name="Normal 2 191 9 2 2" xfId="26910"/>
    <cellStyle name="Normal 2 191 9 3" xfId="21501"/>
    <cellStyle name="Normal 2 192" xfId="1504"/>
    <cellStyle name="Normal 2 193" xfId="3731"/>
    <cellStyle name="Normal 2 194" xfId="27248"/>
    <cellStyle name="Normal 2 195" xfId="29878"/>
    <cellStyle name="Normal 2 196" xfId="29886"/>
    <cellStyle name="Normal 2 2" xfId="572"/>
    <cellStyle name="Normal 2 2 10" xfId="3611"/>
    <cellStyle name="Normal 2 2 11" xfId="4821"/>
    <cellStyle name="Normal 2 2 12" xfId="5365"/>
    <cellStyle name="Normal 2 2 13" xfId="5808"/>
    <cellStyle name="Normal 2 2 14" xfId="6069"/>
    <cellStyle name="Normal 2 2 15" xfId="6677"/>
    <cellStyle name="Normal 2 2 16" xfId="9500"/>
    <cellStyle name="Normal 2 2 16 2" xfId="15810"/>
    <cellStyle name="Normal 2 2 16 2 2" xfId="26924"/>
    <cellStyle name="Normal 2 2 16 3" xfId="21515"/>
    <cellStyle name="Normal 2 2 17" xfId="16387"/>
    <cellStyle name="Normal 2 2 18" xfId="27249"/>
    <cellStyle name="Normal 2 2 2" xfId="573"/>
    <cellStyle name="Normal 2 2 2 2" xfId="574"/>
    <cellStyle name="Normal 2 2 2 2 2" xfId="9501"/>
    <cellStyle name="Normal 2 2 2 2 2 2" xfId="10538"/>
    <cellStyle name="Normal 2 2 2 2 2 2 2" xfId="22002"/>
    <cellStyle name="Normal 2 2 2 2 2 3" xfId="21516"/>
    <cellStyle name="Normal 2 2 2 2 3" xfId="10537"/>
    <cellStyle name="Normal 2 2 2 2 4" xfId="16388"/>
    <cellStyle name="Normal 2 2 2 3" xfId="575"/>
    <cellStyle name="Normal 2 2 2 3 2" xfId="9502"/>
    <cellStyle name="Normal 2 2 2 3 2 2" xfId="15811"/>
    <cellStyle name="Normal 2 2 2 3 2 2 2" xfId="26925"/>
    <cellStyle name="Normal 2 2 2 3 2 3" xfId="21517"/>
    <cellStyle name="Normal 2 2 2 3 3" xfId="10539"/>
    <cellStyle name="Normal 2 2 2 3 3 2" xfId="22003"/>
    <cellStyle name="Normal 2 2 2 3 4" xfId="16389"/>
    <cellStyle name="Normal 2 2 2 4" xfId="576"/>
    <cellStyle name="Normal 2 2 2 4 2" xfId="9503"/>
    <cellStyle name="Normal 2 2 2 4 2 2" xfId="15812"/>
    <cellStyle name="Normal 2 2 2 4 2 2 2" xfId="26926"/>
    <cellStyle name="Normal 2 2 2 4 2 3" xfId="21518"/>
    <cellStyle name="Normal 2 2 2 4 3" xfId="10540"/>
    <cellStyle name="Normal 2 2 2 4 3 2" xfId="22004"/>
    <cellStyle name="Normal 2 2 2 4 4" xfId="16390"/>
    <cellStyle name="Normal 2 2 2 5" xfId="577"/>
    <cellStyle name="Normal 2 2 2 5 2" xfId="9504"/>
    <cellStyle name="Normal 2 2 2 5 2 2" xfId="15813"/>
    <cellStyle name="Normal 2 2 2 5 2 2 2" xfId="26927"/>
    <cellStyle name="Normal 2 2 2 5 2 3" xfId="21519"/>
    <cellStyle name="Normal 2 2 2 5 3" xfId="10541"/>
    <cellStyle name="Normal 2 2 2 5 3 2" xfId="22005"/>
    <cellStyle name="Normal 2 2 2 5 4" xfId="16391"/>
    <cellStyle name="Normal 2 2 2 6" xfId="10536"/>
    <cellStyle name="Normal 2 2 2 6 2" xfId="22001"/>
    <cellStyle name="Normal 2 2 3" xfId="578"/>
    <cellStyle name="Normal 2 2 4" xfId="579"/>
    <cellStyle name="Normal 2 2 5" xfId="580"/>
    <cellStyle name="Normal 2 2 6" xfId="1505"/>
    <cellStyle name="Normal 2 2 7" xfId="2632"/>
    <cellStyle name="Normal 2 2 8" xfId="3083"/>
    <cellStyle name="Normal 2 2 9" xfId="3427"/>
    <cellStyle name="Normal 2 2_WAST 1112 040512 WG Submission" xfId="581"/>
    <cellStyle name="Normal 2 20" xfId="1506"/>
    <cellStyle name="Normal 2 21" xfId="1507"/>
    <cellStyle name="Normal 2 22" xfId="1508"/>
    <cellStyle name="Normal 2 23" xfId="1509"/>
    <cellStyle name="Normal 2 24" xfId="1510"/>
    <cellStyle name="Normal 2 25" xfId="1511"/>
    <cellStyle name="Normal 2 26" xfId="1512"/>
    <cellStyle name="Normal 2 27" xfId="1513"/>
    <cellStyle name="Normal 2 28" xfId="1514"/>
    <cellStyle name="Normal 2 29" xfId="1515"/>
    <cellStyle name="Normal 2 3" xfId="582"/>
    <cellStyle name="Normal 2 3 10" xfId="6070"/>
    <cellStyle name="Normal 2 3 11" xfId="6678"/>
    <cellStyle name="Normal 2 3 12" xfId="9505"/>
    <cellStyle name="Normal 2 3 12 2" xfId="15814"/>
    <cellStyle name="Normal 2 3 12 2 2" xfId="26928"/>
    <cellStyle name="Normal 2 3 12 3" xfId="21520"/>
    <cellStyle name="Normal 2 3 13" xfId="16392"/>
    <cellStyle name="Normal 2 3 2" xfId="1516"/>
    <cellStyle name="Normal 2 3 2 2" xfId="10968"/>
    <cellStyle name="Normal 2 3 2 3" xfId="10542"/>
    <cellStyle name="Normal 2 3 2 3 2" xfId="22006"/>
    <cellStyle name="Normal 2 3 3" xfId="2643"/>
    <cellStyle name="Normal 2 3 4" xfId="3084"/>
    <cellStyle name="Normal 2 3 5" xfId="3428"/>
    <cellStyle name="Normal 2 3 6" xfId="3612"/>
    <cellStyle name="Normal 2 3 7" xfId="4832"/>
    <cellStyle name="Normal 2 3 8" xfId="5372"/>
    <cellStyle name="Normal 2 3 9" xfId="5810"/>
    <cellStyle name="Normal 2 30" xfId="1517"/>
    <cellStyle name="Normal 2 31" xfId="1518"/>
    <cellStyle name="Normal 2 32" xfId="1519"/>
    <cellStyle name="Normal 2 33" xfId="1520"/>
    <cellStyle name="Normal 2 34" xfId="1521"/>
    <cellStyle name="Normal 2 35" xfId="1522"/>
    <cellStyle name="Normal 2 36" xfId="1523"/>
    <cellStyle name="Normal 2 37" xfId="1524"/>
    <cellStyle name="Normal 2 38" xfId="1525"/>
    <cellStyle name="Normal 2 39" xfId="1526"/>
    <cellStyle name="Normal 2 4" xfId="583"/>
    <cellStyle name="Normal 2 4 10" xfId="6071"/>
    <cellStyle name="Normal 2 4 11" xfId="6679"/>
    <cellStyle name="Normal 2 4 12" xfId="9506"/>
    <cellStyle name="Normal 2 4 12 2" xfId="15815"/>
    <cellStyle name="Normal 2 4 12 2 2" xfId="26929"/>
    <cellStyle name="Normal 2 4 12 3" xfId="21521"/>
    <cellStyle name="Normal 2 4 13" xfId="16393"/>
    <cellStyle name="Normal 2 4 2" xfId="1527"/>
    <cellStyle name="Normal 2 4 2 2" xfId="10969"/>
    <cellStyle name="Normal 2 4 2 3" xfId="10543"/>
    <cellStyle name="Normal 2 4 2 3 2" xfId="22007"/>
    <cellStyle name="Normal 2 4 3" xfId="2654"/>
    <cellStyle name="Normal 2 4 4" xfId="3086"/>
    <cellStyle name="Normal 2 4 5" xfId="3430"/>
    <cellStyle name="Normal 2 4 6" xfId="3613"/>
    <cellStyle name="Normal 2 4 7" xfId="4843"/>
    <cellStyle name="Normal 2 4 8" xfId="5382"/>
    <cellStyle name="Normal 2 4 9" xfId="5812"/>
    <cellStyle name="Normal 2 40" xfId="1528"/>
    <cellStyle name="Normal 2 41" xfId="1529"/>
    <cellStyle name="Normal 2 42" xfId="1530"/>
    <cellStyle name="Normal 2 43" xfId="1531"/>
    <cellStyle name="Normal 2 44" xfId="1532"/>
    <cellStyle name="Normal 2 45" xfId="1533"/>
    <cellStyle name="Normal 2 46" xfId="1534"/>
    <cellStyle name="Normal 2 47" xfId="1535"/>
    <cellStyle name="Normal 2 48" xfId="1536"/>
    <cellStyle name="Normal 2 49" xfId="1537"/>
    <cellStyle name="Normal 2 5" xfId="584"/>
    <cellStyle name="Normal 2 5 10" xfId="6072"/>
    <cellStyle name="Normal 2 5 11" xfId="6680"/>
    <cellStyle name="Normal 2 5 12" xfId="9507"/>
    <cellStyle name="Normal 2 5 12 2" xfId="15816"/>
    <cellStyle name="Normal 2 5 12 2 2" xfId="26930"/>
    <cellStyle name="Normal 2 5 12 3" xfId="21522"/>
    <cellStyle name="Normal 2 5 13" xfId="16394"/>
    <cellStyle name="Normal 2 5 2" xfId="1538"/>
    <cellStyle name="Normal 2 5 2 2" xfId="10970"/>
    <cellStyle name="Normal 2 5 2 3" xfId="10544"/>
    <cellStyle name="Normal 2 5 2 3 2" xfId="22008"/>
    <cellStyle name="Normal 2 5 3" xfId="2665"/>
    <cellStyle name="Normal 2 5 4" xfId="3090"/>
    <cellStyle name="Normal 2 5 5" xfId="3432"/>
    <cellStyle name="Normal 2 5 6" xfId="3614"/>
    <cellStyle name="Normal 2 5 7" xfId="4852"/>
    <cellStyle name="Normal 2 5 8" xfId="5391"/>
    <cellStyle name="Normal 2 5 9" xfId="5814"/>
    <cellStyle name="Normal 2 50" xfId="1539"/>
    <cellStyle name="Normal 2 51" xfId="1540"/>
    <cellStyle name="Normal 2 52" xfId="1541"/>
    <cellStyle name="Normal 2 53" xfId="1542"/>
    <cellStyle name="Normal 2 54" xfId="1543"/>
    <cellStyle name="Normal 2 55" xfId="1544"/>
    <cellStyle name="Normal 2 56" xfId="1545"/>
    <cellStyle name="Normal 2 57" xfId="1546"/>
    <cellStyle name="Normal 2 58" xfId="1547"/>
    <cellStyle name="Normal 2 59" xfId="1548"/>
    <cellStyle name="Normal 2 6" xfId="585"/>
    <cellStyle name="Normal 2 6 10" xfId="6073"/>
    <cellStyle name="Normal 2 6 11" xfId="6681"/>
    <cellStyle name="Normal 2 6 12" xfId="9508"/>
    <cellStyle name="Normal 2 6 12 2" xfId="15817"/>
    <cellStyle name="Normal 2 6 12 2 2" xfId="26931"/>
    <cellStyle name="Normal 2 6 12 3" xfId="21523"/>
    <cellStyle name="Normal 2 6 13" xfId="16395"/>
    <cellStyle name="Normal 2 6 2" xfId="1549"/>
    <cellStyle name="Normal 2 6 2 2" xfId="10971"/>
    <cellStyle name="Normal 2 6 2 3" xfId="10545"/>
    <cellStyle name="Normal 2 6 2 3 2" xfId="22009"/>
    <cellStyle name="Normal 2 6 3" xfId="2676"/>
    <cellStyle name="Normal 2 6 4" xfId="3097"/>
    <cellStyle name="Normal 2 6 5" xfId="3434"/>
    <cellStyle name="Normal 2 6 6" xfId="3615"/>
    <cellStyle name="Normal 2 6 7" xfId="4860"/>
    <cellStyle name="Normal 2 6 8" xfId="5399"/>
    <cellStyle name="Normal 2 6 9" xfId="5815"/>
    <cellStyle name="Normal 2 60" xfId="1550"/>
    <cellStyle name="Normal 2 61" xfId="1551"/>
    <cellStyle name="Normal 2 62" xfId="1552"/>
    <cellStyle name="Normal 2 63" xfId="1553"/>
    <cellStyle name="Normal 2 64" xfId="1554"/>
    <cellStyle name="Normal 2 65" xfId="1555"/>
    <cellStyle name="Normal 2 66" xfId="1556"/>
    <cellStyle name="Normal 2 67" xfId="1557"/>
    <cellStyle name="Normal 2 68" xfId="1558"/>
    <cellStyle name="Normal 2 69" xfId="1559"/>
    <cellStyle name="Normal 2 7" xfId="586"/>
    <cellStyle name="Normal 2 7 10" xfId="6074"/>
    <cellStyle name="Normal 2 7 11" xfId="6682"/>
    <cellStyle name="Normal 2 7 12" xfId="9509"/>
    <cellStyle name="Normal 2 7 12 2" xfId="15818"/>
    <cellStyle name="Normal 2 7 12 2 2" xfId="26932"/>
    <cellStyle name="Normal 2 7 12 3" xfId="21524"/>
    <cellStyle name="Normal 2 7 13" xfId="16396"/>
    <cellStyle name="Normal 2 7 2" xfId="1560"/>
    <cellStyle name="Normal 2 7 2 2" xfId="10972"/>
    <cellStyle name="Normal 2 7 2 3" xfId="10546"/>
    <cellStyle name="Normal 2 7 2 3 2" xfId="22010"/>
    <cellStyle name="Normal 2 7 3" xfId="2687"/>
    <cellStyle name="Normal 2 7 4" xfId="3104"/>
    <cellStyle name="Normal 2 7 5" xfId="3436"/>
    <cellStyle name="Normal 2 7 6" xfId="3616"/>
    <cellStyle name="Normal 2 7 7" xfId="4871"/>
    <cellStyle name="Normal 2 7 8" xfId="5405"/>
    <cellStyle name="Normal 2 7 9" xfId="5817"/>
    <cellStyle name="Normal 2 70" xfId="1561"/>
    <cellStyle name="Normal 2 71" xfId="1562"/>
    <cellStyle name="Normal 2 72" xfId="1563"/>
    <cellStyle name="Normal 2 73" xfId="1564"/>
    <cellStyle name="Normal 2 74" xfId="1565"/>
    <cellStyle name="Normal 2 75" xfId="1566"/>
    <cellStyle name="Normal 2 76" xfId="1567"/>
    <cellStyle name="Normal 2 77" xfId="1568"/>
    <cellStyle name="Normal 2 78" xfId="1569"/>
    <cellStyle name="Normal 2 79" xfId="1570"/>
    <cellStyle name="Normal 2 8" xfId="587"/>
    <cellStyle name="Normal 2 8 10" xfId="6075"/>
    <cellStyle name="Normal 2 8 11" xfId="6683"/>
    <cellStyle name="Normal 2 8 12" xfId="9510"/>
    <cellStyle name="Normal 2 8 12 2" xfId="15819"/>
    <cellStyle name="Normal 2 8 12 2 2" xfId="26933"/>
    <cellStyle name="Normal 2 8 12 3" xfId="21525"/>
    <cellStyle name="Normal 2 8 13" xfId="16397"/>
    <cellStyle name="Normal 2 8 2" xfId="1571"/>
    <cellStyle name="Normal 2 8 2 2" xfId="10973"/>
    <cellStyle name="Normal 2 8 2 3" xfId="10547"/>
    <cellStyle name="Normal 2 8 2 3 2" xfId="22011"/>
    <cellStyle name="Normal 2 8 3" xfId="2698"/>
    <cellStyle name="Normal 2 8 4" xfId="3114"/>
    <cellStyle name="Normal 2 8 5" xfId="3440"/>
    <cellStyle name="Normal 2 8 6" xfId="3617"/>
    <cellStyle name="Normal 2 8 7" xfId="4882"/>
    <cellStyle name="Normal 2 8 8" xfId="5415"/>
    <cellStyle name="Normal 2 8 9" xfId="5821"/>
    <cellStyle name="Normal 2 80" xfId="1572"/>
    <cellStyle name="Normal 2 81" xfId="1573"/>
    <cellStyle name="Normal 2 82" xfId="1574"/>
    <cellStyle name="Normal 2 83" xfId="1575"/>
    <cellStyle name="Normal 2 84" xfId="1576"/>
    <cellStyle name="Normal 2 85" xfId="1577"/>
    <cellStyle name="Normal 2 86" xfId="1578"/>
    <cellStyle name="Normal 2 87" xfId="1579"/>
    <cellStyle name="Normal 2 88" xfId="1580"/>
    <cellStyle name="Normal 2 89" xfId="1581"/>
    <cellStyle name="Normal 2 9" xfId="1582"/>
    <cellStyle name="Normal 2 90" xfId="1583"/>
    <cellStyle name="Normal 2 91" xfId="1584"/>
    <cellStyle name="Normal 2 92" xfId="1585"/>
    <cellStyle name="Normal 2 93" xfId="1586"/>
    <cellStyle name="Normal 2 94" xfId="1587"/>
    <cellStyle name="Normal 2 95" xfId="1588"/>
    <cellStyle name="Normal 2 96" xfId="1589"/>
    <cellStyle name="Normal 2 97" xfId="1590"/>
    <cellStyle name="Normal 2 98" xfId="1591"/>
    <cellStyle name="Normal 2 99" xfId="1592"/>
    <cellStyle name="Normal 20" xfId="588"/>
    <cellStyle name="Normal 20 2" xfId="9511"/>
    <cellStyle name="Normal 20 2 2" xfId="15820"/>
    <cellStyle name="Normal 20 2 2 2" xfId="26934"/>
    <cellStyle name="Normal 20 2 3" xfId="21526"/>
    <cellStyle name="Normal 20 3" xfId="10548"/>
    <cellStyle name="Normal 20 3 2" xfId="22012"/>
    <cellStyle name="Normal 20 4" xfId="16398"/>
    <cellStyle name="Normal 200" xfId="1593"/>
    <cellStyle name="Normal 201" xfId="1594"/>
    <cellStyle name="Normal 202" xfId="1595"/>
    <cellStyle name="Normal 203" xfId="1596"/>
    <cellStyle name="Normal 204" xfId="1597"/>
    <cellStyle name="Normal 205" xfId="1598"/>
    <cellStyle name="Normal 206" xfId="1599"/>
    <cellStyle name="Normal 207" xfId="1600"/>
    <cellStyle name="Normal 208" xfId="1601"/>
    <cellStyle name="Normal 209" xfId="1602"/>
    <cellStyle name="Normal 21" xfId="589"/>
    <cellStyle name="Normal 21 2" xfId="18"/>
    <cellStyle name="Normal 210" xfId="1603"/>
    <cellStyle name="Normal 211" xfId="1604"/>
    <cellStyle name="Normal 212" xfId="1605"/>
    <cellStyle name="Normal 213" xfId="1606"/>
    <cellStyle name="Normal 214" xfId="1607"/>
    <cellStyle name="Normal 215" xfId="1608"/>
    <cellStyle name="Normal 216" xfId="1609"/>
    <cellStyle name="Normal 217" xfId="1610"/>
    <cellStyle name="Normal 218" xfId="1611"/>
    <cellStyle name="Normal 219" xfId="1612"/>
    <cellStyle name="Normal 22" xfId="590"/>
    <cellStyle name="Normal 22 2" xfId="9512"/>
    <cellStyle name="Normal 22 2 2" xfId="15821"/>
    <cellStyle name="Normal 22 2 2 2" xfId="26935"/>
    <cellStyle name="Normal 22 2 3" xfId="21527"/>
    <cellStyle name="Normal 22 3" xfId="10549"/>
    <cellStyle name="Normal 22 3 2" xfId="22013"/>
    <cellStyle name="Normal 22 4" xfId="16399"/>
    <cellStyle name="Normal 220" xfId="1613"/>
    <cellStyle name="Normal 221" xfId="1614"/>
    <cellStyle name="Normal 222" xfId="1615"/>
    <cellStyle name="Normal 223" xfId="1616"/>
    <cellStyle name="Normal 224" xfId="1617"/>
    <cellStyle name="Normal 225" xfId="1618"/>
    <cellStyle name="Normal 226" xfId="1619"/>
    <cellStyle name="Normal 227" xfId="1620"/>
    <cellStyle name="Normal 228" xfId="1621"/>
    <cellStyle name="Normal 229" xfId="1622"/>
    <cellStyle name="Normal 23" xfId="591"/>
    <cellStyle name="Normal 23 2" xfId="9513"/>
    <cellStyle name="Normal 23 2 2" xfId="15822"/>
    <cellStyle name="Normal 23 2 2 2" xfId="26936"/>
    <cellStyle name="Normal 23 2 3" xfId="21528"/>
    <cellStyle name="Normal 23 3" xfId="10550"/>
    <cellStyle name="Normal 23 3 2" xfId="22014"/>
    <cellStyle name="Normal 23 4" xfId="16400"/>
    <cellStyle name="Normal 230" xfId="1623"/>
    <cellStyle name="Normal 231" xfId="1624"/>
    <cellStyle name="Normal 232" xfId="1625"/>
    <cellStyle name="Normal 233" xfId="1626"/>
    <cellStyle name="Normal 234" xfId="1627"/>
    <cellStyle name="Normal 235" xfId="1628"/>
    <cellStyle name="Normal 236" xfId="1629"/>
    <cellStyle name="Normal 24" xfId="592"/>
    <cellStyle name="Normal 25" xfId="19"/>
    <cellStyle name="Normal 26" xfId="593"/>
    <cellStyle name="Normal 26 2" xfId="9514"/>
    <cellStyle name="Normal 26 2 2" xfId="15823"/>
    <cellStyle name="Normal 26 2 2 2" xfId="26937"/>
    <cellStyle name="Normal 26 2 3" xfId="21529"/>
    <cellStyle name="Normal 26 3" xfId="10551"/>
    <cellStyle name="Normal 26 3 2" xfId="22015"/>
    <cellStyle name="Normal 26 4" xfId="16401"/>
    <cellStyle name="Normal 27" xfId="3726"/>
    <cellStyle name="Normal 27 2" xfId="9515"/>
    <cellStyle name="Normal 28" xfId="3865"/>
    <cellStyle name="Normal 28 2" xfId="9516"/>
    <cellStyle name="Normal 29" xfId="3730"/>
    <cellStyle name="Normal 29 2" xfId="9517"/>
    <cellStyle name="Normal 3" xfId="6"/>
    <cellStyle name="Normal 3 2" xfId="11"/>
    <cellStyle name="Normal 3 2 2" xfId="1631"/>
    <cellStyle name="Normal 3 2 2 2" xfId="1760"/>
    <cellStyle name="Normal 3 2 2 3" xfId="29881"/>
    <cellStyle name="Normal 3 2 3" xfId="1761"/>
    <cellStyle name="Normal 3 2 4" xfId="1759"/>
    <cellStyle name="Normal 3 2 5" xfId="29880"/>
    <cellStyle name="Normal 3 3" xfId="594"/>
    <cellStyle name="Normal 3 3 10" xfId="6076"/>
    <cellStyle name="Normal 3 3 11" xfId="6684"/>
    <cellStyle name="Normal 3 3 12" xfId="29882"/>
    <cellStyle name="Normal 3 3 2" xfId="1632"/>
    <cellStyle name="Normal 3 3 2 10" xfId="6180"/>
    <cellStyle name="Normal 3 3 2 11" xfId="6788"/>
    <cellStyle name="Normal 3 3 2 2" xfId="1762"/>
    <cellStyle name="Normal 3 3 2 2 2" xfId="11048"/>
    <cellStyle name="Normal 3 3 2 2 3" xfId="10974"/>
    <cellStyle name="Normal 3 3 2 3" xfId="2880"/>
    <cellStyle name="Normal 3 3 2 4" xfId="3245"/>
    <cellStyle name="Normal 3 3 2 5" xfId="3510"/>
    <cellStyle name="Normal 3 3 2 6" xfId="3676"/>
    <cellStyle name="Normal 3 3 2 7" xfId="5059"/>
    <cellStyle name="Normal 3 3 2 8" xfId="5536"/>
    <cellStyle name="Normal 3 3 2 9" xfId="5893"/>
    <cellStyle name="Normal 3 3 3" xfId="2759"/>
    <cellStyle name="Normal 3 3 3 2" xfId="11485"/>
    <cellStyle name="Normal 3 3 3 3" xfId="10552"/>
    <cellStyle name="Normal 3 3 4" xfId="3153"/>
    <cellStyle name="Normal 3 3 5" xfId="3441"/>
    <cellStyle name="Normal 3 3 6" xfId="3618"/>
    <cellStyle name="Normal 3 3 7" xfId="4939"/>
    <cellStyle name="Normal 3 3 8" xfId="5434"/>
    <cellStyle name="Normal 3 3 9" xfId="5822"/>
    <cellStyle name="Normal 3 4" xfId="1630"/>
    <cellStyle name="Normal 3 5" xfId="29879"/>
    <cellStyle name="Normal 3 6" xfId="29888"/>
    <cellStyle name="Normal 3_WAST 1112 040512 WG Submission" xfId="595"/>
    <cellStyle name="Normal 30" xfId="3727"/>
    <cellStyle name="Normal 30 2" xfId="9518"/>
    <cellStyle name="Normal 31" xfId="3866"/>
    <cellStyle name="Normal 31 2" xfId="9519"/>
    <cellStyle name="Normal 32" xfId="3864"/>
    <cellStyle name="Normal 32 2" xfId="9520"/>
    <cellStyle name="Normal 33" xfId="3858"/>
    <cellStyle name="Normal 33 2" xfId="9521"/>
    <cellStyle name="Normal 34" xfId="3857"/>
    <cellStyle name="Normal 34 2" xfId="9522"/>
    <cellStyle name="Normal 35" xfId="3859"/>
    <cellStyle name="Normal 35 2" xfId="9523"/>
    <cellStyle name="Normal 36" xfId="3724"/>
    <cellStyle name="Normal 36 2" xfId="9524"/>
    <cellStyle name="Normal 37" xfId="3728"/>
    <cellStyle name="Normal 37 2" xfId="9525"/>
    <cellStyle name="Normal 38" xfId="3870"/>
    <cellStyle name="Normal 38 2" xfId="9526"/>
    <cellStyle name="Normal 39" xfId="3997"/>
    <cellStyle name="Normal 39 2" xfId="9527"/>
    <cellStyle name="Normal 4" xfId="16"/>
    <cellStyle name="Normal 4 2" xfId="596"/>
    <cellStyle name="Normal 4 2 10" xfId="6077"/>
    <cellStyle name="Normal 4 2 11" xfId="6685"/>
    <cellStyle name="Normal 4 2 12" xfId="9528"/>
    <cellStyle name="Normal 4 2 12 2" xfId="15824"/>
    <cellStyle name="Normal 4 2 12 2 2" xfId="26938"/>
    <cellStyle name="Normal 4 2 12 3" xfId="21530"/>
    <cellStyle name="Normal 4 2 13" xfId="16402"/>
    <cellStyle name="Normal 4 2 2" xfId="1634"/>
    <cellStyle name="Normal 4 2 2 10" xfId="6181"/>
    <cellStyle name="Normal 4 2 2 11" xfId="6789"/>
    <cellStyle name="Normal 4 2 2 2" xfId="1763"/>
    <cellStyle name="Normal 4 2 2 2 2" xfId="11049"/>
    <cellStyle name="Normal 4 2 2 2 3" xfId="10975"/>
    <cellStyle name="Normal 4 2 2 3" xfId="2881"/>
    <cellStyle name="Normal 4 2 2 4" xfId="3246"/>
    <cellStyle name="Normal 4 2 2 5" xfId="3511"/>
    <cellStyle name="Normal 4 2 2 6" xfId="3677"/>
    <cellStyle name="Normal 4 2 2 7" xfId="5060"/>
    <cellStyle name="Normal 4 2 2 8" xfId="5537"/>
    <cellStyle name="Normal 4 2 2 9" xfId="5894"/>
    <cellStyle name="Normal 4 2 3" xfId="2761"/>
    <cellStyle name="Normal 4 2 3 2" xfId="11486"/>
    <cellStyle name="Normal 4 2 3 3" xfId="10553"/>
    <cellStyle name="Normal 4 2 3 3 2" xfId="22016"/>
    <cellStyle name="Normal 4 2 4" xfId="3155"/>
    <cellStyle name="Normal 4 2 5" xfId="3442"/>
    <cellStyle name="Normal 4 2 6" xfId="3619"/>
    <cellStyle name="Normal 4 2 7" xfId="4941"/>
    <cellStyle name="Normal 4 2 8" xfId="5436"/>
    <cellStyle name="Normal 4 2 9" xfId="5823"/>
    <cellStyle name="Normal 4 3" xfId="1633"/>
    <cellStyle name="Normal 4 3 2" xfId="1764"/>
    <cellStyle name="Normal 4 4" xfId="29889"/>
    <cellStyle name="Normal 4_BalSh0910" xfId="597"/>
    <cellStyle name="Normal 40" xfId="4001"/>
    <cellStyle name="Normal 40 2" xfId="9529"/>
    <cellStyle name="Normal 41" xfId="27247"/>
    <cellStyle name="Normal 41 2" xfId="28915"/>
    <cellStyle name="Normal 41 3" xfId="29894"/>
    <cellStyle name="Normal 42" xfId="29865"/>
    <cellStyle name="Normal 43" xfId="29892"/>
    <cellStyle name="Normal 44" xfId="29893"/>
    <cellStyle name="Normal 45" xfId="29896"/>
    <cellStyle name="Normal 5" xfId="598"/>
    <cellStyle name="Normal 5 10" xfId="5481"/>
    <cellStyle name="Normal 5 11" xfId="5851"/>
    <cellStyle name="Normal 5 12" xfId="6306"/>
    <cellStyle name="Normal 5 13" xfId="9530"/>
    <cellStyle name="Normal 5 13 2" xfId="15825"/>
    <cellStyle name="Normal 5 13 2 2" xfId="26939"/>
    <cellStyle name="Normal 5 13 3" xfId="21531"/>
    <cellStyle name="Normal 5 14" xfId="16403"/>
    <cellStyle name="Normal 5 15" xfId="29883"/>
    <cellStyle name="Normal 5 16" xfId="29890"/>
    <cellStyle name="Normal 5 2" xfId="599"/>
    <cellStyle name="Normal 5 2 10" xfId="6079"/>
    <cellStyle name="Normal 5 2 11" xfId="6687"/>
    <cellStyle name="Normal 5 2 12" xfId="9531"/>
    <cellStyle name="Normal 5 2 12 2" xfId="15826"/>
    <cellStyle name="Normal 5 2 12 2 2" xfId="26940"/>
    <cellStyle name="Normal 5 2 12 3" xfId="21532"/>
    <cellStyle name="Normal 5 2 13" xfId="16404"/>
    <cellStyle name="Normal 5 2 2" xfId="1636"/>
    <cellStyle name="Normal 5 2 2 10" xfId="6182"/>
    <cellStyle name="Normal 5 2 2 11" xfId="6790"/>
    <cellStyle name="Normal 5 2 2 2" xfId="1765"/>
    <cellStyle name="Normal 5 2 2 2 2" xfId="11050"/>
    <cellStyle name="Normal 5 2 2 2 3" xfId="10977"/>
    <cellStyle name="Normal 5 2 2 3" xfId="2883"/>
    <cellStyle name="Normal 5 2 2 4" xfId="3248"/>
    <cellStyle name="Normal 5 2 2 5" xfId="3512"/>
    <cellStyle name="Normal 5 2 2 6" xfId="3678"/>
    <cellStyle name="Normal 5 2 2 7" xfId="5062"/>
    <cellStyle name="Normal 5 2 2 8" xfId="5539"/>
    <cellStyle name="Normal 5 2 2 9" xfId="5895"/>
    <cellStyle name="Normal 5 2 3" xfId="2763"/>
    <cellStyle name="Normal 5 2 3 2" xfId="11488"/>
    <cellStyle name="Normal 5 2 3 3" xfId="10555"/>
    <cellStyle name="Normal 5 2 3 3 2" xfId="22018"/>
    <cellStyle name="Normal 5 2 4" xfId="3157"/>
    <cellStyle name="Normal 5 2 5" xfId="3444"/>
    <cellStyle name="Normal 5 2 6" xfId="3621"/>
    <cellStyle name="Normal 5 2 7" xfId="4943"/>
    <cellStyle name="Normal 5 2 8" xfId="5438"/>
    <cellStyle name="Normal 5 2 9" xfId="5825"/>
    <cellStyle name="Normal 5 3" xfId="704"/>
    <cellStyle name="Normal 5 3 10" xfId="6078"/>
    <cellStyle name="Normal 5 3 11" xfId="6686"/>
    <cellStyle name="Normal 5 3 2" xfId="1635"/>
    <cellStyle name="Normal 5 3 2 10" xfId="6183"/>
    <cellStyle name="Normal 5 3 2 11" xfId="6791"/>
    <cellStyle name="Normal 5 3 2 2" xfId="1766"/>
    <cellStyle name="Normal 5 3 2 2 2" xfId="11051"/>
    <cellStyle name="Normal 5 3 2 2 3" xfId="10976"/>
    <cellStyle name="Normal 5 3 2 3" xfId="2884"/>
    <cellStyle name="Normal 5 3 2 4" xfId="3249"/>
    <cellStyle name="Normal 5 3 2 5" xfId="3513"/>
    <cellStyle name="Normal 5 3 2 6" xfId="3679"/>
    <cellStyle name="Normal 5 3 2 7" xfId="5063"/>
    <cellStyle name="Normal 5 3 2 8" xfId="5540"/>
    <cellStyle name="Normal 5 3 2 9" xfId="5896"/>
    <cellStyle name="Normal 5 3 3" xfId="2762"/>
    <cellStyle name="Normal 5 3 3 2" xfId="11487"/>
    <cellStyle name="Normal 5 3 3 3" xfId="10614"/>
    <cellStyle name="Normal 5 3 4" xfId="3156"/>
    <cellStyle name="Normal 5 3 5" xfId="3443"/>
    <cellStyle name="Normal 5 3 6" xfId="3620"/>
    <cellStyle name="Normal 5 3 7" xfId="4942"/>
    <cellStyle name="Normal 5 3 8" xfId="5437"/>
    <cellStyle name="Normal 5 3 9" xfId="5824"/>
    <cellStyle name="Normal 5 4" xfId="1863"/>
    <cellStyle name="Normal 5 4 2" xfId="11102"/>
    <cellStyle name="Normal 5 4 3" xfId="10554"/>
    <cellStyle name="Normal 5 4 3 2" xfId="22017"/>
    <cellStyle name="Normal 5 5" xfId="1883"/>
    <cellStyle name="Normal 5 6" xfId="2885"/>
    <cellStyle name="Normal 5 7" xfId="3250"/>
    <cellStyle name="Normal 5 8" xfId="4035"/>
    <cellStyle name="Normal 5 9" xfId="5000"/>
    <cellStyle name="Normal 5_BalSh0910" xfId="600"/>
    <cellStyle name="Normal 6" xfId="601"/>
    <cellStyle name="Normal 6 10" xfId="5439"/>
    <cellStyle name="Normal 6 11" xfId="5826"/>
    <cellStyle name="Normal 6 12" xfId="6080"/>
    <cellStyle name="Normal 6 13" xfId="6688"/>
    <cellStyle name="Normal 6 14" xfId="9532"/>
    <cellStyle name="Normal 6 14 2" xfId="15827"/>
    <cellStyle name="Normal 6 14 2 2" xfId="26941"/>
    <cellStyle name="Normal 6 14 3" xfId="21533"/>
    <cellStyle name="Normal 6 15" xfId="16405"/>
    <cellStyle name="Normal 6 16" xfId="29891"/>
    <cellStyle name="Normal 6 2" xfId="602"/>
    <cellStyle name="Normal 6 2 2" xfId="9533"/>
    <cellStyle name="Normal 6 2 2 2" xfId="15828"/>
    <cellStyle name="Normal 6 2 2 2 2" xfId="26942"/>
    <cellStyle name="Normal 6 2 2 3" xfId="21534"/>
    <cellStyle name="Normal 6 2 3" xfId="10556"/>
    <cellStyle name="Normal 6 2 3 2" xfId="22019"/>
    <cellStyle name="Normal 6 2 4" xfId="16406"/>
    <cellStyle name="Normal 6 3" xfId="1637"/>
    <cellStyle name="Normal 6 4" xfId="2764"/>
    <cellStyle name="Normal 6 5" xfId="3158"/>
    <cellStyle name="Normal 6 6" xfId="3445"/>
    <cellStyle name="Normal 6 7" xfId="3622"/>
    <cellStyle name="Normal 6 8" xfId="3867"/>
    <cellStyle name="Normal 6 9" xfId="4944"/>
    <cellStyle name="Normal 6_WAST 1112 040512 WG Submission" xfId="603"/>
    <cellStyle name="Normal 7" xfId="604"/>
    <cellStyle name="Normal 7 10" xfId="5827"/>
    <cellStyle name="Normal 7 11" xfId="6081"/>
    <cellStyle name="Normal 7 12" xfId="6689"/>
    <cellStyle name="Normal 7 2" xfId="605"/>
    <cellStyle name="Normal 7 2 2" xfId="9534"/>
    <cellStyle name="Normal 7 2 2 2" xfId="10558"/>
    <cellStyle name="Normal 7 2 2 2 2" xfId="22020"/>
    <cellStyle name="Normal 7 2 2 3" xfId="21535"/>
    <cellStyle name="Normal 7 2 3" xfId="10557"/>
    <cellStyle name="Normal 7 2 4" xfId="16407"/>
    <cellStyle name="Normal 7 3" xfId="1638"/>
    <cellStyle name="Normal 7 4" xfId="2765"/>
    <cellStyle name="Normal 7 5" xfId="3159"/>
    <cellStyle name="Normal 7 6" xfId="3446"/>
    <cellStyle name="Normal 7 7" xfId="3623"/>
    <cellStyle name="Normal 7 8" xfId="4945"/>
    <cellStyle name="Normal 7 9" xfId="5440"/>
    <cellStyle name="Normal 7_WAST 1112 040512 WG Submission" xfId="606"/>
    <cellStyle name="Normal 8" xfId="607"/>
    <cellStyle name="Normal 8 10" xfId="5441"/>
    <cellStyle name="Normal 8 11" xfId="5828"/>
    <cellStyle name="Normal 8 12" xfId="6082"/>
    <cellStyle name="Normal 8 13" xfId="6690"/>
    <cellStyle name="Normal 8 14" xfId="9535"/>
    <cellStyle name="Normal 8 14 2" xfId="15829"/>
    <cellStyle name="Normal 8 14 2 2" xfId="26943"/>
    <cellStyle name="Normal 8 14 3" xfId="21536"/>
    <cellStyle name="Normal 8 15" xfId="16408"/>
    <cellStyle name="Normal 8 2" xfId="608"/>
    <cellStyle name="Normal 8 2 2" xfId="9536"/>
    <cellStyle name="Normal 8 2 2 2" xfId="15830"/>
    <cellStyle name="Normal 8 2 2 2 2" xfId="26944"/>
    <cellStyle name="Normal 8 2 2 3" xfId="21537"/>
    <cellStyle name="Normal 8 2 3" xfId="10559"/>
    <cellStyle name="Normal 8 2 3 2" xfId="22021"/>
    <cellStyle name="Normal 8 2 4" xfId="16409"/>
    <cellStyle name="Normal 8 3" xfId="1639"/>
    <cellStyle name="Normal 8 4" xfId="2766"/>
    <cellStyle name="Normal 8 5" xfId="3160"/>
    <cellStyle name="Normal 8 6" xfId="3447"/>
    <cellStyle name="Normal 8 7" xfId="3624"/>
    <cellStyle name="Normal 8 8" xfId="3733"/>
    <cellStyle name="Normal 8 9" xfId="4946"/>
    <cellStyle name="Normal 8_WAST 1112 040512 WG Submission" xfId="609"/>
    <cellStyle name="Normal 9" xfId="610"/>
    <cellStyle name="Normal 9 10" xfId="5442"/>
    <cellStyle name="Normal 9 11" xfId="5829"/>
    <cellStyle name="Normal 9 12" xfId="6083"/>
    <cellStyle name="Normal 9 13" xfId="6691"/>
    <cellStyle name="Normal 9 14" xfId="9537"/>
    <cellStyle name="Normal 9 14 2" xfId="15831"/>
    <cellStyle name="Normal 9 14 2 2" xfId="26945"/>
    <cellStyle name="Normal 9 14 3" xfId="21538"/>
    <cellStyle name="Normal 9 15" xfId="16410"/>
    <cellStyle name="Normal 9 2" xfId="1640"/>
    <cellStyle name="Normal 9 2 2" xfId="10978"/>
    <cellStyle name="Normal 9 2 3" xfId="10560"/>
    <cellStyle name="Normal 9 2 3 2" xfId="22022"/>
    <cellStyle name="Normal 9 3" xfId="2767"/>
    <cellStyle name="Normal 9 4" xfId="3161"/>
    <cellStyle name="Normal 9 5" xfId="3448"/>
    <cellStyle name="Normal 9 6" xfId="3625"/>
    <cellStyle name="Normal 9 7" xfId="3735"/>
    <cellStyle name="Normal 9 7 2" xfId="9538"/>
    <cellStyle name="Normal 9 7 2 2" xfId="15832"/>
    <cellStyle name="Normal 9 7 2 2 2" xfId="26946"/>
    <cellStyle name="Normal 9 7 2 3" xfId="21539"/>
    <cellStyle name="Normal 9 7 3" xfId="11796"/>
    <cellStyle name="Normal 9 7 3 2" xfId="22910"/>
    <cellStyle name="Normal 9 7 4" xfId="17439"/>
    <cellStyle name="Normal 9 8" xfId="4003"/>
    <cellStyle name="Normal 9 8 2" xfId="9539"/>
    <cellStyle name="Normal 9 8 2 2" xfId="15833"/>
    <cellStyle name="Normal 9 8 2 2 2" xfId="26947"/>
    <cellStyle name="Normal 9 8 2 3" xfId="21540"/>
    <cellStyle name="Normal 9 8 3" xfId="11966"/>
    <cellStyle name="Normal 9 8 3 2" xfId="23080"/>
    <cellStyle name="Normal 9 8 4" xfId="17689"/>
    <cellStyle name="Normal 9 9" xfId="4947"/>
    <cellStyle name="Normal_2007-08  Proforma Accounts" xfId="16140"/>
    <cellStyle name="Normal_38" xfId="16134"/>
    <cellStyle name="Normal_39" xfId="16135"/>
    <cellStyle name="Normal_50 3" xfId="3996"/>
    <cellStyle name="Normal_50 4" xfId="28917"/>
    <cellStyle name="Normal_51" xfId="3725"/>
    <cellStyle name="Normal_Account" xfId="16136"/>
    <cellStyle name="Normal_ACCOUNTS" xfId="5"/>
    <cellStyle name="Normal_Book2" xfId="3"/>
    <cellStyle name="Normal_Book2 2" xfId="17"/>
    <cellStyle name="Normal_C&amp;V 08-09 comparator Trust IFRS (TRANSITIONAL)" xfId="16133"/>
    <cellStyle name="Normal_Finance Wales Consol Schedules 28.05.08 " xfId="4"/>
    <cellStyle name="Note 10" xfId="611"/>
    <cellStyle name="Note 10 10" xfId="5830"/>
    <cellStyle name="Note 10 10 2" xfId="9540"/>
    <cellStyle name="Note 10 10 2 2" xfId="15834"/>
    <cellStyle name="Note 10 10 2 2 2" xfId="26948"/>
    <cellStyle name="Note 10 10 2 2 2 2" xfId="28739"/>
    <cellStyle name="Note 10 10 2 2 3" xfId="28094"/>
    <cellStyle name="Note 10 10 2 2 3 2" xfId="29641"/>
    <cellStyle name="Note 10 10 3" xfId="18460"/>
    <cellStyle name="Note 10 10 3 2" xfId="28529"/>
    <cellStyle name="Note 10 10 4" xfId="27618"/>
    <cellStyle name="Note 10 10 4 2" xfId="29364"/>
    <cellStyle name="Note 10 11" xfId="6085"/>
    <cellStyle name="Note 10 11 2" xfId="12824"/>
    <cellStyle name="Note 10 11 2 2" xfId="23938"/>
    <cellStyle name="Note 10 11 2 2 2" xfId="28616"/>
    <cellStyle name="Note 10 11 2 3" xfId="27971"/>
    <cellStyle name="Note 10 11 2 3 2" xfId="29518"/>
    <cellStyle name="Note 10 12" xfId="6693"/>
    <cellStyle name="Note 10 12 2" xfId="13130"/>
    <cellStyle name="Note 10 12 2 2" xfId="24244"/>
    <cellStyle name="Note 10 12 2 2 2" xfId="28678"/>
    <cellStyle name="Note 10 12 2 3" xfId="28033"/>
    <cellStyle name="Note 10 12 2 3 2" xfId="29580"/>
    <cellStyle name="Note 10 2" xfId="612"/>
    <cellStyle name="Note 10 3" xfId="1642"/>
    <cellStyle name="Note 10 3 2" xfId="9541"/>
    <cellStyle name="Note 10 3 2 2" xfId="15835"/>
    <cellStyle name="Note 10 3 2 2 2" xfId="26949"/>
    <cellStyle name="Note 10 3 2 2 2 2" xfId="28740"/>
    <cellStyle name="Note 10 3 2 2 3" xfId="28095"/>
    <cellStyle name="Note 10 3 2 2 3 2" xfId="29642"/>
    <cellStyle name="Note 10 3 3" xfId="16561"/>
    <cellStyle name="Note 10 3 3 2" xfId="28300"/>
    <cellStyle name="Note 10 3 4" xfId="27269"/>
    <cellStyle name="Note 10 3 4 2" xfId="29112"/>
    <cellStyle name="Note 10 4" xfId="2769"/>
    <cellStyle name="Note 10 4 2" xfId="9542"/>
    <cellStyle name="Note 10 4 2 2" xfId="15836"/>
    <cellStyle name="Note 10 4 2 2 2" xfId="26950"/>
    <cellStyle name="Note 10 4 2 2 2 2" xfId="28741"/>
    <cellStyle name="Note 10 4 2 2 3" xfId="28096"/>
    <cellStyle name="Note 10 4 2 2 3 2" xfId="29643"/>
    <cellStyle name="Note 10 4 3" xfId="17036"/>
    <cellStyle name="Note 10 4 3 2" xfId="28382"/>
    <cellStyle name="Note 10 4 4" xfId="27369"/>
    <cellStyle name="Note 10 4 4 2" xfId="29194"/>
    <cellStyle name="Note 10 5" xfId="3163"/>
    <cellStyle name="Note 10 5 2" xfId="9543"/>
    <cellStyle name="Note 10 5 2 2" xfId="15837"/>
    <cellStyle name="Note 10 5 2 2 2" xfId="26951"/>
    <cellStyle name="Note 10 5 2 2 2 2" xfId="28742"/>
    <cellStyle name="Note 10 5 2 2 3" xfId="28097"/>
    <cellStyle name="Note 10 5 2 2 3 2" xfId="29644"/>
    <cellStyle name="Note 10 5 3" xfId="17175"/>
    <cellStyle name="Note 10 5 3 2" xfId="28409"/>
    <cellStyle name="Note 10 5 4" xfId="27408"/>
    <cellStyle name="Note 10 5 4 2" xfId="29221"/>
    <cellStyle name="Note 10 6" xfId="3449"/>
    <cellStyle name="Note 10 6 2" xfId="9544"/>
    <cellStyle name="Note 10 6 2 2" xfId="15838"/>
    <cellStyle name="Note 10 6 2 2 2" xfId="26952"/>
    <cellStyle name="Note 10 6 2 2 2 2" xfId="28743"/>
    <cellStyle name="Note 10 6 2 2 3" xfId="28098"/>
    <cellStyle name="Note 10 6 2 2 3 2" xfId="29645"/>
    <cellStyle name="Note 10 6 3" xfId="17295"/>
    <cellStyle name="Note 10 6 3 2" xfId="28432"/>
    <cellStyle name="Note 10 6 4" xfId="27443"/>
    <cellStyle name="Note 10 6 4 2" xfId="29244"/>
    <cellStyle name="Note 10 7" xfId="3626"/>
    <cellStyle name="Note 10 7 2" xfId="9545"/>
    <cellStyle name="Note 10 7 2 2" xfId="15839"/>
    <cellStyle name="Note 10 7 2 2 2" xfId="26953"/>
    <cellStyle name="Note 10 7 2 2 2 2" xfId="28744"/>
    <cellStyle name="Note 10 7 2 2 3" xfId="28099"/>
    <cellStyle name="Note 10 7 2 2 3 2" xfId="29646"/>
    <cellStyle name="Note 10 7 3" xfId="17370"/>
    <cellStyle name="Note 10 7 3 2" xfId="28455"/>
    <cellStyle name="Note 10 7 4" xfId="27478"/>
    <cellStyle name="Note 10 7 4 2" xfId="29267"/>
    <cellStyle name="Note 10 8" xfId="4948"/>
    <cellStyle name="Note 10 8 2" xfId="9546"/>
    <cellStyle name="Note 10 8 2 2" xfId="15840"/>
    <cellStyle name="Note 10 8 2 2 2" xfId="26954"/>
    <cellStyle name="Note 10 8 2 2 2 2" xfId="28745"/>
    <cellStyle name="Note 10 8 2 2 3" xfId="28100"/>
    <cellStyle name="Note 10 8 2 2 3 2" xfId="29647"/>
    <cellStyle name="Note 10 8 3" xfId="17992"/>
    <cellStyle name="Note 10 8 3 2" xfId="28483"/>
    <cellStyle name="Note 10 8 4" xfId="27535"/>
    <cellStyle name="Note 10 8 4 2" xfId="29309"/>
    <cellStyle name="Note 10 9" xfId="5443"/>
    <cellStyle name="Note 10 9 2" xfId="9547"/>
    <cellStyle name="Note 10 9 2 2" xfId="15841"/>
    <cellStyle name="Note 10 9 2 2 2" xfId="26955"/>
    <cellStyle name="Note 10 9 2 2 2 2" xfId="28746"/>
    <cellStyle name="Note 10 9 2 2 3" xfId="28101"/>
    <cellStyle name="Note 10 9 2 2 3 2" xfId="29648"/>
    <cellStyle name="Note 10 9 3" xfId="18233"/>
    <cellStyle name="Note 10 9 3 2" xfId="28506"/>
    <cellStyle name="Note 10 9 4" xfId="27578"/>
    <cellStyle name="Note 10 9 4 2" xfId="29338"/>
    <cellStyle name="Note 11" xfId="613"/>
    <cellStyle name="Note 11 10" xfId="5831"/>
    <cellStyle name="Note 11 10 2" xfId="9548"/>
    <cellStyle name="Note 11 10 2 2" xfId="15842"/>
    <cellStyle name="Note 11 10 2 2 2" xfId="26956"/>
    <cellStyle name="Note 11 10 2 2 2 2" xfId="28747"/>
    <cellStyle name="Note 11 10 2 2 3" xfId="28102"/>
    <cellStyle name="Note 11 10 2 2 3 2" xfId="29649"/>
    <cellStyle name="Note 11 10 3" xfId="18461"/>
    <cellStyle name="Note 11 10 3 2" xfId="28530"/>
    <cellStyle name="Note 11 10 4" xfId="27619"/>
    <cellStyle name="Note 11 10 4 2" xfId="29365"/>
    <cellStyle name="Note 11 11" xfId="6086"/>
    <cellStyle name="Note 11 11 2" xfId="12825"/>
    <cellStyle name="Note 11 11 2 2" xfId="23939"/>
    <cellStyle name="Note 11 11 2 2 2" xfId="28617"/>
    <cellStyle name="Note 11 11 2 3" xfId="27972"/>
    <cellStyle name="Note 11 11 2 3 2" xfId="29519"/>
    <cellStyle name="Note 11 12" xfId="6694"/>
    <cellStyle name="Note 11 12 2" xfId="13131"/>
    <cellStyle name="Note 11 12 2 2" xfId="24245"/>
    <cellStyle name="Note 11 12 2 2 2" xfId="28679"/>
    <cellStyle name="Note 11 12 2 3" xfId="28034"/>
    <cellStyle name="Note 11 12 2 3 2" xfId="29581"/>
    <cellStyle name="Note 11 2" xfId="614"/>
    <cellStyle name="Note 11 3" xfId="1643"/>
    <cellStyle name="Note 11 3 2" xfId="9549"/>
    <cellStyle name="Note 11 3 2 2" xfId="15843"/>
    <cellStyle name="Note 11 3 2 2 2" xfId="26957"/>
    <cellStyle name="Note 11 3 2 2 2 2" xfId="28748"/>
    <cellStyle name="Note 11 3 2 2 3" xfId="28103"/>
    <cellStyle name="Note 11 3 2 2 3 2" xfId="29650"/>
    <cellStyle name="Note 11 3 3" xfId="16562"/>
    <cellStyle name="Note 11 3 3 2" xfId="28301"/>
    <cellStyle name="Note 11 3 4" xfId="27270"/>
    <cellStyle name="Note 11 3 4 2" xfId="29113"/>
    <cellStyle name="Note 11 4" xfId="2770"/>
    <cellStyle name="Note 11 4 2" xfId="9550"/>
    <cellStyle name="Note 11 4 2 2" xfId="15844"/>
    <cellStyle name="Note 11 4 2 2 2" xfId="26958"/>
    <cellStyle name="Note 11 4 2 2 2 2" xfId="28749"/>
    <cellStyle name="Note 11 4 2 2 3" xfId="28104"/>
    <cellStyle name="Note 11 4 2 2 3 2" xfId="29651"/>
    <cellStyle name="Note 11 4 3" xfId="17037"/>
    <cellStyle name="Note 11 4 3 2" xfId="28383"/>
    <cellStyle name="Note 11 4 4" xfId="27370"/>
    <cellStyle name="Note 11 4 4 2" xfId="29195"/>
    <cellStyle name="Note 11 5" xfId="3164"/>
    <cellStyle name="Note 11 5 2" xfId="9551"/>
    <cellStyle name="Note 11 5 2 2" xfId="15845"/>
    <cellStyle name="Note 11 5 2 2 2" xfId="26959"/>
    <cellStyle name="Note 11 5 2 2 2 2" xfId="28750"/>
    <cellStyle name="Note 11 5 2 2 3" xfId="28105"/>
    <cellStyle name="Note 11 5 2 2 3 2" xfId="29652"/>
    <cellStyle name="Note 11 5 3" xfId="17176"/>
    <cellStyle name="Note 11 5 3 2" xfId="28410"/>
    <cellStyle name="Note 11 5 4" xfId="27409"/>
    <cellStyle name="Note 11 5 4 2" xfId="29222"/>
    <cellStyle name="Note 11 6" xfId="3450"/>
    <cellStyle name="Note 11 6 2" xfId="9552"/>
    <cellStyle name="Note 11 6 2 2" xfId="15846"/>
    <cellStyle name="Note 11 6 2 2 2" xfId="26960"/>
    <cellStyle name="Note 11 6 2 2 2 2" xfId="28751"/>
    <cellStyle name="Note 11 6 2 2 3" xfId="28106"/>
    <cellStyle name="Note 11 6 2 2 3 2" xfId="29653"/>
    <cellStyle name="Note 11 6 3" xfId="17296"/>
    <cellStyle name="Note 11 6 3 2" xfId="28433"/>
    <cellStyle name="Note 11 6 4" xfId="27444"/>
    <cellStyle name="Note 11 6 4 2" xfId="29245"/>
    <cellStyle name="Note 11 7" xfId="3627"/>
    <cellStyle name="Note 11 7 2" xfId="9553"/>
    <cellStyle name="Note 11 7 2 2" xfId="15847"/>
    <cellStyle name="Note 11 7 2 2 2" xfId="26961"/>
    <cellStyle name="Note 11 7 2 2 2 2" xfId="28752"/>
    <cellStyle name="Note 11 7 2 2 3" xfId="28107"/>
    <cellStyle name="Note 11 7 2 2 3 2" xfId="29654"/>
    <cellStyle name="Note 11 7 3" xfId="17371"/>
    <cellStyle name="Note 11 7 3 2" xfId="28456"/>
    <cellStyle name="Note 11 7 4" xfId="27479"/>
    <cellStyle name="Note 11 7 4 2" xfId="29268"/>
    <cellStyle name="Note 11 8" xfId="4949"/>
    <cellStyle name="Note 11 8 2" xfId="9554"/>
    <cellStyle name="Note 11 8 2 2" xfId="15848"/>
    <cellStyle name="Note 11 8 2 2 2" xfId="26962"/>
    <cellStyle name="Note 11 8 2 2 2 2" xfId="28753"/>
    <cellStyle name="Note 11 8 2 2 3" xfId="28108"/>
    <cellStyle name="Note 11 8 2 2 3 2" xfId="29655"/>
    <cellStyle name="Note 11 8 3" xfId="17993"/>
    <cellStyle name="Note 11 8 3 2" xfId="28484"/>
    <cellStyle name="Note 11 8 4" xfId="27536"/>
    <cellStyle name="Note 11 8 4 2" xfId="29310"/>
    <cellStyle name="Note 11 9" xfId="5444"/>
    <cellStyle name="Note 11 9 2" xfId="9555"/>
    <cellStyle name="Note 11 9 2 2" xfId="15849"/>
    <cellStyle name="Note 11 9 2 2 2" xfId="26963"/>
    <cellStyle name="Note 11 9 2 2 2 2" xfId="28754"/>
    <cellStyle name="Note 11 9 2 2 3" xfId="28109"/>
    <cellStyle name="Note 11 9 2 2 3 2" xfId="29656"/>
    <cellStyle name="Note 11 9 3" xfId="18234"/>
    <cellStyle name="Note 11 9 3 2" xfId="28507"/>
    <cellStyle name="Note 11 9 4" xfId="27579"/>
    <cellStyle name="Note 11 9 4 2" xfId="29339"/>
    <cellStyle name="Note 12" xfId="615"/>
    <cellStyle name="Note 12 10" xfId="6087"/>
    <cellStyle name="Note 12 10 2" xfId="12826"/>
    <cellStyle name="Note 12 10 2 2" xfId="23940"/>
    <cellStyle name="Note 12 10 2 2 2" xfId="28618"/>
    <cellStyle name="Note 12 10 2 3" xfId="27973"/>
    <cellStyle name="Note 12 10 2 3 2" xfId="29520"/>
    <cellStyle name="Note 12 11" xfId="6695"/>
    <cellStyle name="Note 12 11 2" xfId="13132"/>
    <cellStyle name="Note 12 11 2 2" xfId="24246"/>
    <cellStyle name="Note 12 11 2 2 2" xfId="28680"/>
    <cellStyle name="Note 12 11 2 3" xfId="28035"/>
    <cellStyle name="Note 12 11 2 3 2" xfId="29582"/>
    <cellStyle name="Note 12 2" xfId="1644"/>
    <cellStyle name="Note 12 2 2" xfId="9556"/>
    <cellStyle name="Note 12 2 2 2" xfId="15850"/>
    <cellStyle name="Note 12 2 2 2 2" xfId="26964"/>
    <cellStyle name="Note 12 2 2 2 2 2" xfId="28755"/>
    <cellStyle name="Note 12 2 2 2 3" xfId="28110"/>
    <cellStyle name="Note 12 2 2 2 3 2" xfId="29657"/>
    <cellStyle name="Note 12 2 2 3" xfId="10980"/>
    <cellStyle name="Note 12 2 2 3 2" xfId="22161"/>
    <cellStyle name="Note 12 2 2 3 2 2" xfId="28564"/>
    <cellStyle name="Note 12 2 2 3 3" xfId="27917"/>
    <cellStyle name="Note 12 2 2 3 3 2" xfId="29466"/>
    <cellStyle name="Note 12 2 3" xfId="10561"/>
    <cellStyle name="Note 12 2 4" xfId="16563"/>
    <cellStyle name="Note 12 2 4 2" xfId="28302"/>
    <cellStyle name="Note 12 2 5" xfId="27271"/>
    <cellStyle name="Note 12 2 5 2" xfId="29114"/>
    <cellStyle name="Note 12 3" xfId="2771"/>
    <cellStyle name="Note 12 3 2" xfId="9557"/>
    <cellStyle name="Note 12 3 2 2" xfId="15851"/>
    <cellStyle name="Note 12 3 2 2 2" xfId="26965"/>
    <cellStyle name="Note 12 3 2 2 2 2" xfId="28756"/>
    <cellStyle name="Note 12 3 2 2 3" xfId="28111"/>
    <cellStyle name="Note 12 3 2 2 3 2" xfId="29658"/>
    <cellStyle name="Note 12 3 3" xfId="17038"/>
    <cellStyle name="Note 12 3 3 2" xfId="28384"/>
    <cellStyle name="Note 12 3 4" xfId="27371"/>
    <cellStyle name="Note 12 3 4 2" xfId="29196"/>
    <cellStyle name="Note 12 4" xfId="3165"/>
    <cellStyle name="Note 12 4 2" xfId="9558"/>
    <cellStyle name="Note 12 4 2 2" xfId="15852"/>
    <cellStyle name="Note 12 4 2 2 2" xfId="26966"/>
    <cellStyle name="Note 12 4 2 2 2 2" xfId="28757"/>
    <cellStyle name="Note 12 4 2 2 3" xfId="28112"/>
    <cellStyle name="Note 12 4 2 2 3 2" xfId="29659"/>
    <cellStyle name="Note 12 4 3" xfId="17177"/>
    <cellStyle name="Note 12 4 3 2" xfId="28411"/>
    <cellStyle name="Note 12 4 4" xfId="27410"/>
    <cellStyle name="Note 12 4 4 2" xfId="29223"/>
    <cellStyle name="Note 12 5" xfId="3451"/>
    <cellStyle name="Note 12 5 2" xfId="9559"/>
    <cellStyle name="Note 12 5 2 2" xfId="15853"/>
    <cellStyle name="Note 12 5 2 2 2" xfId="26967"/>
    <cellStyle name="Note 12 5 2 2 2 2" xfId="28758"/>
    <cellStyle name="Note 12 5 2 2 3" xfId="28113"/>
    <cellStyle name="Note 12 5 2 2 3 2" xfId="29660"/>
    <cellStyle name="Note 12 5 3" xfId="17297"/>
    <cellStyle name="Note 12 5 3 2" xfId="28434"/>
    <cellStyle name="Note 12 5 4" xfId="27445"/>
    <cellStyle name="Note 12 5 4 2" xfId="29246"/>
    <cellStyle name="Note 12 6" xfId="3628"/>
    <cellStyle name="Note 12 6 2" xfId="9560"/>
    <cellStyle name="Note 12 6 2 2" xfId="15854"/>
    <cellStyle name="Note 12 6 2 2 2" xfId="26968"/>
    <cellStyle name="Note 12 6 2 2 2 2" xfId="28759"/>
    <cellStyle name="Note 12 6 2 2 3" xfId="28114"/>
    <cellStyle name="Note 12 6 2 2 3 2" xfId="29661"/>
    <cellStyle name="Note 12 6 3" xfId="17372"/>
    <cellStyle name="Note 12 6 3 2" xfId="28457"/>
    <cellStyle name="Note 12 6 4" xfId="27480"/>
    <cellStyle name="Note 12 6 4 2" xfId="29269"/>
    <cellStyle name="Note 12 7" xfId="4950"/>
    <cellStyle name="Note 12 7 2" xfId="9561"/>
    <cellStyle name="Note 12 7 2 2" xfId="15855"/>
    <cellStyle name="Note 12 7 2 2 2" xfId="26969"/>
    <cellStyle name="Note 12 7 2 2 2 2" xfId="28760"/>
    <cellStyle name="Note 12 7 2 2 3" xfId="28115"/>
    <cellStyle name="Note 12 7 2 2 3 2" xfId="29662"/>
    <cellStyle name="Note 12 7 3" xfId="17994"/>
    <cellStyle name="Note 12 7 3 2" xfId="28485"/>
    <cellStyle name="Note 12 7 4" xfId="27537"/>
    <cellStyle name="Note 12 7 4 2" xfId="29311"/>
    <cellStyle name="Note 12 8" xfId="5445"/>
    <cellStyle name="Note 12 8 2" xfId="9562"/>
    <cellStyle name="Note 12 8 2 2" xfId="15856"/>
    <cellStyle name="Note 12 8 2 2 2" xfId="26970"/>
    <cellStyle name="Note 12 8 2 2 2 2" xfId="28761"/>
    <cellStyle name="Note 12 8 2 2 3" xfId="28116"/>
    <cellStyle name="Note 12 8 2 2 3 2" xfId="29663"/>
    <cellStyle name="Note 12 8 3" xfId="18235"/>
    <cellStyle name="Note 12 8 3 2" xfId="28508"/>
    <cellStyle name="Note 12 8 4" xfId="27580"/>
    <cellStyle name="Note 12 8 4 2" xfId="29340"/>
    <cellStyle name="Note 12 9" xfId="5832"/>
    <cellStyle name="Note 12 9 2" xfId="9563"/>
    <cellStyle name="Note 12 9 2 2" xfId="15857"/>
    <cellStyle name="Note 12 9 2 2 2" xfId="26971"/>
    <cellStyle name="Note 12 9 2 2 2 2" xfId="28762"/>
    <cellStyle name="Note 12 9 2 2 3" xfId="28117"/>
    <cellStyle name="Note 12 9 2 2 3 2" xfId="29664"/>
    <cellStyle name="Note 12 9 3" xfId="18462"/>
    <cellStyle name="Note 12 9 3 2" xfId="28531"/>
    <cellStyle name="Note 12 9 4" xfId="27620"/>
    <cellStyle name="Note 12 9 4 2" xfId="29366"/>
    <cellStyle name="Note 13" xfId="616"/>
    <cellStyle name="Note 13 10" xfId="6088"/>
    <cellStyle name="Note 13 10 2" xfId="12827"/>
    <cellStyle name="Note 13 10 2 2" xfId="23941"/>
    <cellStyle name="Note 13 10 2 2 2" xfId="28619"/>
    <cellStyle name="Note 13 10 2 3" xfId="27974"/>
    <cellStyle name="Note 13 10 2 3 2" xfId="29521"/>
    <cellStyle name="Note 13 11" xfId="6696"/>
    <cellStyle name="Note 13 11 2" xfId="13133"/>
    <cellStyle name="Note 13 11 2 2" xfId="24247"/>
    <cellStyle name="Note 13 11 2 2 2" xfId="28681"/>
    <cellStyle name="Note 13 11 2 3" xfId="28036"/>
    <cellStyle name="Note 13 11 2 3 2" xfId="29583"/>
    <cellStyle name="Note 13 2" xfId="1645"/>
    <cellStyle name="Note 13 2 2" xfId="9564"/>
    <cellStyle name="Note 13 2 2 2" xfId="15858"/>
    <cellStyle name="Note 13 2 2 2 2" xfId="26972"/>
    <cellStyle name="Note 13 2 2 2 2 2" xfId="28763"/>
    <cellStyle name="Note 13 2 2 2 3" xfId="28118"/>
    <cellStyle name="Note 13 2 2 2 3 2" xfId="29665"/>
    <cellStyle name="Note 13 2 2 3" xfId="10981"/>
    <cellStyle name="Note 13 2 2 3 2" xfId="22162"/>
    <cellStyle name="Note 13 2 2 3 2 2" xfId="28565"/>
    <cellStyle name="Note 13 2 2 3 3" xfId="27918"/>
    <cellStyle name="Note 13 2 2 3 3 2" xfId="29467"/>
    <cellStyle name="Note 13 2 3" xfId="10562"/>
    <cellStyle name="Note 13 2 4" xfId="16564"/>
    <cellStyle name="Note 13 2 4 2" xfId="28303"/>
    <cellStyle name="Note 13 2 5" xfId="27272"/>
    <cellStyle name="Note 13 2 5 2" xfId="29115"/>
    <cellStyle name="Note 13 3" xfId="2772"/>
    <cellStyle name="Note 13 3 2" xfId="9565"/>
    <cellStyle name="Note 13 3 2 2" xfId="15859"/>
    <cellStyle name="Note 13 3 2 2 2" xfId="26973"/>
    <cellStyle name="Note 13 3 2 2 2 2" xfId="28764"/>
    <cellStyle name="Note 13 3 2 2 3" xfId="28119"/>
    <cellStyle name="Note 13 3 2 2 3 2" xfId="29666"/>
    <cellStyle name="Note 13 3 3" xfId="17039"/>
    <cellStyle name="Note 13 3 3 2" xfId="28385"/>
    <cellStyle name="Note 13 3 4" xfId="27372"/>
    <cellStyle name="Note 13 3 4 2" xfId="29197"/>
    <cellStyle name="Note 13 4" xfId="3166"/>
    <cellStyle name="Note 13 4 2" xfId="9566"/>
    <cellStyle name="Note 13 4 2 2" xfId="15860"/>
    <cellStyle name="Note 13 4 2 2 2" xfId="26974"/>
    <cellStyle name="Note 13 4 2 2 2 2" xfId="28765"/>
    <cellStyle name="Note 13 4 2 2 3" xfId="28120"/>
    <cellStyle name="Note 13 4 2 2 3 2" xfId="29667"/>
    <cellStyle name="Note 13 4 3" xfId="17178"/>
    <cellStyle name="Note 13 4 3 2" xfId="28412"/>
    <cellStyle name="Note 13 4 4" xfId="27411"/>
    <cellStyle name="Note 13 4 4 2" xfId="29224"/>
    <cellStyle name="Note 13 5" xfId="3452"/>
    <cellStyle name="Note 13 5 2" xfId="9567"/>
    <cellStyle name="Note 13 5 2 2" xfId="15861"/>
    <cellStyle name="Note 13 5 2 2 2" xfId="26975"/>
    <cellStyle name="Note 13 5 2 2 2 2" xfId="28766"/>
    <cellStyle name="Note 13 5 2 2 3" xfId="28121"/>
    <cellStyle name="Note 13 5 2 2 3 2" xfId="29668"/>
    <cellStyle name="Note 13 5 3" xfId="17298"/>
    <cellStyle name="Note 13 5 3 2" xfId="28435"/>
    <cellStyle name="Note 13 5 4" xfId="27446"/>
    <cellStyle name="Note 13 5 4 2" xfId="29247"/>
    <cellStyle name="Note 13 6" xfId="3629"/>
    <cellStyle name="Note 13 6 2" xfId="9568"/>
    <cellStyle name="Note 13 6 2 2" xfId="15862"/>
    <cellStyle name="Note 13 6 2 2 2" xfId="26976"/>
    <cellStyle name="Note 13 6 2 2 2 2" xfId="28767"/>
    <cellStyle name="Note 13 6 2 2 3" xfId="28122"/>
    <cellStyle name="Note 13 6 2 2 3 2" xfId="29669"/>
    <cellStyle name="Note 13 6 3" xfId="17373"/>
    <cellStyle name="Note 13 6 3 2" xfId="28458"/>
    <cellStyle name="Note 13 6 4" xfId="27481"/>
    <cellStyle name="Note 13 6 4 2" xfId="29270"/>
    <cellStyle name="Note 13 7" xfId="4951"/>
    <cellStyle name="Note 13 7 2" xfId="9569"/>
    <cellStyle name="Note 13 7 2 2" xfId="15863"/>
    <cellStyle name="Note 13 7 2 2 2" xfId="26977"/>
    <cellStyle name="Note 13 7 2 2 2 2" xfId="28768"/>
    <cellStyle name="Note 13 7 2 2 3" xfId="28123"/>
    <cellStyle name="Note 13 7 2 2 3 2" xfId="29670"/>
    <cellStyle name="Note 13 7 3" xfId="17995"/>
    <cellStyle name="Note 13 7 3 2" xfId="28486"/>
    <cellStyle name="Note 13 7 4" xfId="27538"/>
    <cellStyle name="Note 13 7 4 2" xfId="29312"/>
    <cellStyle name="Note 13 8" xfId="5446"/>
    <cellStyle name="Note 13 8 2" xfId="9570"/>
    <cellStyle name="Note 13 8 2 2" xfId="15864"/>
    <cellStyle name="Note 13 8 2 2 2" xfId="26978"/>
    <cellStyle name="Note 13 8 2 2 2 2" xfId="28769"/>
    <cellStyle name="Note 13 8 2 2 3" xfId="28124"/>
    <cellStyle name="Note 13 8 2 2 3 2" xfId="29671"/>
    <cellStyle name="Note 13 8 3" xfId="18236"/>
    <cellStyle name="Note 13 8 3 2" xfId="28509"/>
    <cellStyle name="Note 13 8 4" xfId="27581"/>
    <cellStyle name="Note 13 8 4 2" xfId="29341"/>
    <cellStyle name="Note 13 9" xfId="5833"/>
    <cellStyle name="Note 13 9 2" xfId="9571"/>
    <cellStyle name="Note 13 9 2 2" xfId="15865"/>
    <cellStyle name="Note 13 9 2 2 2" xfId="26979"/>
    <cellStyle name="Note 13 9 2 2 2 2" xfId="28770"/>
    <cellStyle name="Note 13 9 2 2 3" xfId="28125"/>
    <cellStyle name="Note 13 9 2 2 3 2" xfId="29672"/>
    <cellStyle name="Note 13 9 3" xfId="18463"/>
    <cellStyle name="Note 13 9 3 2" xfId="28532"/>
    <cellStyle name="Note 13 9 4" xfId="27621"/>
    <cellStyle name="Note 13 9 4 2" xfId="29367"/>
    <cellStyle name="Note 14" xfId="617"/>
    <cellStyle name="Note 14 10" xfId="6089"/>
    <cellStyle name="Note 14 10 2" xfId="12828"/>
    <cellStyle name="Note 14 10 2 2" xfId="23942"/>
    <cellStyle name="Note 14 10 2 2 2" xfId="28620"/>
    <cellStyle name="Note 14 10 2 3" xfId="27975"/>
    <cellStyle name="Note 14 10 2 3 2" xfId="29522"/>
    <cellStyle name="Note 14 11" xfId="6697"/>
    <cellStyle name="Note 14 11 2" xfId="13134"/>
    <cellStyle name="Note 14 11 2 2" xfId="24248"/>
    <cellStyle name="Note 14 11 2 2 2" xfId="28682"/>
    <cellStyle name="Note 14 11 2 3" xfId="28037"/>
    <cellStyle name="Note 14 11 2 3 2" xfId="29584"/>
    <cellStyle name="Note 14 2" xfId="1646"/>
    <cellStyle name="Note 14 2 2" xfId="9572"/>
    <cellStyle name="Note 14 2 2 2" xfId="15866"/>
    <cellStyle name="Note 14 2 2 2 2" xfId="26980"/>
    <cellStyle name="Note 14 2 2 2 2 2" xfId="28771"/>
    <cellStyle name="Note 14 2 2 2 3" xfId="28126"/>
    <cellStyle name="Note 14 2 2 2 3 2" xfId="29673"/>
    <cellStyle name="Note 14 2 2 3" xfId="10982"/>
    <cellStyle name="Note 14 2 2 3 2" xfId="22163"/>
    <cellStyle name="Note 14 2 2 3 2 2" xfId="28566"/>
    <cellStyle name="Note 14 2 2 3 3" xfId="27919"/>
    <cellStyle name="Note 14 2 2 3 3 2" xfId="29468"/>
    <cellStyle name="Note 14 2 3" xfId="10563"/>
    <cellStyle name="Note 14 2 4" xfId="16565"/>
    <cellStyle name="Note 14 2 4 2" xfId="28304"/>
    <cellStyle name="Note 14 2 5" xfId="27273"/>
    <cellStyle name="Note 14 2 5 2" xfId="29116"/>
    <cellStyle name="Note 14 3" xfId="2773"/>
    <cellStyle name="Note 14 3 2" xfId="9573"/>
    <cellStyle name="Note 14 3 2 2" xfId="15867"/>
    <cellStyle name="Note 14 3 2 2 2" xfId="26981"/>
    <cellStyle name="Note 14 3 2 2 2 2" xfId="28772"/>
    <cellStyle name="Note 14 3 2 2 3" xfId="28127"/>
    <cellStyle name="Note 14 3 2 2 3 2" xfId="29674"/>
    <cellStyle name="Note 14 3 3" xfId="17040"/>
    <cellStyle name="Note 14 3 3 2" xfId="28386"/>
    <cellStyle name="Note 14 3 4" xfId="27373"/>
    <cellStyle name="Note 14 3 4 2" xfId="29198"/>
    <cellStyle name="Note 14 4" xfId="3167"/>
    <cellStyle name="Note 14 4 2" xfId="9574"/>
    <cellStyle name="Note 14 4 2 2" xfId="15868"/>
    <cellStyle name="Note 14 4 2 2 2" xfId="26982"/>
    <cellStyle name="Note 14 4 2 2 2 2" xfId="28773"/>
    <cellStyle name="Note 14 4 2 2 3" xfId="28128"/>
    <cellStyle name="Note 14 4 2 2 3 2" xfId="29675"/>
    <cellStyle name="Note 14 4 3" xfId="17179"/>
    <cellStyle name="Note 14 4 3 2" xfId="28413"/>
    <cellStyle name="Note 14 4 4" xfId="27412"/>
    <cellStyle name="Note 14 4 4 2" xfId="29225"/>
    <cellStyle name="Note 14 5" xfId="3453"/>
    <cellStyle name="Note 14 5 2" xfId="9575"/>
    <cellStyle name="Note 14 5 2 2" xfId="15869"/>
    <cellStyle name="Note 14 5 2 2 2" xfId="26983"/>
    <cellStyle name="Note 14 5 2 2 2 2" xfId="28774"/>
    <cellStyle name="Note 14 5 2 2 3" xfId="28129"/>
    <cellStyle name="Note 14 5 2 2 3 2" xfId="29676"/>
    <cellStyle name="Note 14 5 3" xfId="17299"/>
    <cellStyle name="Note 14 5 3 2" xfId="28436"/>
    <cellStyle name="Note 14 5 4" xfId="27447"/>
    <cellStyle name="Note 14 5 4 2" xfId="29248"/>
    <cellStyle name="Note 14 6" xfId="3630"/>
    <cellStyle name="Note 14 6 2" xfId="9576"/>
    <cellStyle name="Note 14 6 2 2" xfId="15870"/>
    <cellStyle name="Note 14 6 2 2 2" xfId="26984"/>
    <cellStyle name="Note 14 6 2 2 2 2" xfId="28775"/>
    <cellStyle name="Note 14 6 2 2 3" xfId="28130"/>
    <cellStyle name="Note 14 6 2 2 3 2" xfId="29677"/>
    <cellStyle name="Note 14 6 3" xfId="17374"/>
    <cellStyle name="Note 14 6 3 2" xfId="28459"/>
    <cellStyle name="Note 14 6 4" xfId="27482"/>
    <cellStyle name="Note 14 6 4 2" xfId="29271"/>
    <cellStyle name="Note 14 7" xfId="4952"/>
    <cellStyle name="Note 14 7 2" xfId="9577"/>
    <cellStyle name="Note 14 7 2 2" xfId="15871"/>
    <cellStyle name="Note 14 7 2 2 2" xfId="26985"/>
    <cellStyle name="Note 14 7 2 2 2 2" xfId="28776"/>
    <cellStyle name="Note 14 7 2 2 3" xfId="28131"/>
    <cellStyle name="Note 14 7 2 2 3 2" xfId="29678"/>
    <cellStyle name="Note 14 7 3" xfId="17996"/>
    <cellStyle name="Note 14 7 3 2" xfId="28487"/>
    <cellStyle name="Note 14 7 4" xfId="27539"/>
    <cellStyle name="Note 14 7 4 2" xfId="29313"/>
    <cellStyle name="Note 14 8" xfId="5447"/>
    <cellStyle name="Note 14 8 2" xfId="9578"/>
    <cellStyle name="Note 14 8 2 2" xfId="15872"/>
    <cellStyle name="Note 14 8 2 2 2" xfId="26986"/>
    <cellStyle name="Note 14 8 2 2 2 2" xfId="28777"/>
    <cellStyle name="Note 14 8 2 2 3" xfId="28132"/>
    <cellStyle name="Note 14 8 2 2 3 2" xfId="29679"/>
    <cellStyle name="Note 14 8 3" xfId="18237"/>
    <cellStyle name="Note 14 8 3 2" xfId="28510"/>
    <cellStyle name="Note 14 8 4" xfId="27582"/>
    <cellStyle name="Note 14 8 4 2" xfId="29342"/>
    <cellStyle name="Note 14 9" xfId="5834"/>
    <cellStyle name="Note 14 9 2" xfId="9579"/>
    <cellStyle name="Note 14 9 2 2" xfId="15873"/>
    <cellStyle name="Note 14 9 2 2 2" xfId="26987"/>
    <cellStyle name="Note 14 9 2 2 2 2" xfId="28778"/>
    <cellStyle name="Note 14 9 2 2 3" xfId="28133"/>
    <cellStyle name="Note 14 9 2 2 3 2" xfId="29680"/>
    <cellStyle name="Note 14 9 3" xfId="18464"/>
    <cellStyle name="Note 14 9 3 2" xfId="28533"/>
    <cellStyle name="Note 14 9 4" xfId="27622"/>
    <cellStyle name="Note 14 9 4 2" xfId="29368"/>
    <cellStyle name="Note 15" xfId="618"/>
    <cellStyle name="Note 15 10" xfId="6090"/>
    <cellStyle name="Note 15 10 2" xfId="12829"/>
    <cellStyle name="Note 15 10 2 2" xfId="23943"/>
    <cellStyle name="Note 15 10 2 2 2" xfId="28621"/>
    <cellStyle name="Note 15 10 2 3" xfId="27976"/>
    <cellStyle name="Note 15 10 2 3 2" xfId="29523"/>
    <cellStyle name="Note 15 11" xfId="6698"/>
    <cellStyle name="Note 15 11 2" xfId="13135"/>
    <cellStyle name="Note 15 11 2 2" xfId="24249"/>
    <cellStyle name="Note 15 11 2 2 2" xfId="28683"/>
    <cellStyle name="Note 15 11 2 3" xfId="28038"/>
    <cellStyle name="Note 15 11 2 3 2" xfId="29585"/>
    <cellStyle name="Note 15 2" xfId="1647"/>
    <cellStyle name="Note 15 2 2" xfId="9580"/>
    <cellStyle name="Note 15 2 2 2" xfId="15874"/>
    <cellStyle name="Note 15 2 2 2 2" xfId="26988"/>
    <cellStyle name="Note 15 2 2 2 2 2" xfId="28779"/>
    <cellStyle name="Note 15 2 2 2 3" xfId="28134"/>
    <cellStyle name="Note 15 2 2 2 3 2" xfId="29681"/>
    <cellStyle name="Note 15 2 2 3" xfId="10983"/>
    <cellStyle name="Note 15 2 2 3 2" xfId="22164"/>
    <cellStyle name="Note 15 2 2 3 2 2" xfId="28567"/>
    <cellStyle name="Note 15 2 2 3 3" xfId="27920"/>
    <cellStyle name="Note 15 2 2 3 3 2" xfId="29469"/>
    <cellStyle name="Note 15 2 3" xfId="10564"/>
    <cellStyle name="Note 15 2 4" xfId="16566"/>
    <cellStyle name="Note 15 2 4 2" xfId="28305"/>
    <cellStyle name="Note 15 2 5" xfId="27274"/>
    <cellStyle name="Note 15 2 5 2" xfId="29117"/>
    <cellStyle name="Note 15 3" xfId="2774"/>
    <cellStyle name="Note 15 3 2" xfId="9581"/>
    <cellStyle name="Note 15 3 2 2" xfId="15875"/>
    <cellStyle name="Note 15 3 2 2 2" xfId="26989"/>
    <cellStyle name="Note 15 3 2 2 2 2" xfId="28780"/>
    <cellStyle name="Note 15 3 2 2 3" xfId="28135"/>
    <cellStyle name="Note 15 3 2 2 3 2" xfId="29682"/>
    <cellStyle name="Note 15 3 3" xfId="17041"/>
    <cellStyle name="Note 15 3 3 2" xfId="28387"/>
    <cellStyle name="Note 15 3 4" xfId="27374"/>
    <cellStyle name="Note 15 3 4 2" xfId="29199"/>
    <cellStyle name="Note 15 4" xfId="3168"/>
    <cellStyle name="Note 15 4 2" xfId="9582"/>
    <cellStyle name="Note 15 4 2 2" xfId="15876"/>
    <cellStyle name="Note 15 4 2 2 2" xfId="26990"/>
    <cellStyle name="Note 15 4 2 2 2 2" xfId="28781"/>
    <cellStyle name="Note 15 4 2 2 3" xfId="28136"/>
    <cellStyle name="Note 15 4 2 2 3 2" xfId="29683"/>
    <cellStyle name="Note 15 4 3" xfId="17180"/>
    <cellStyle name="Note 15 4 3 2" xfId="28414"/>
    <cellStyle name="Note 15 4 4" xfId="27413"/>
    <cellStyle name="Note 15 4 4 2" xfId="29226"/>
    <cellStyle name="Note 15 5" xfId="3454"/>
    <cellStyle name="Note 15 5 2" xfId="9583"/>
    <cellStyle name="Note 15 5 2 2" xfId="15877"/>
    <cellStyle name="Note 15 5 2 2 2" xfId="26991"/>
    <cellStyle name="Note 15 5 2 2 2 2" xfId="28782"/>
    <cellStyle name="Note 15 5 2 2 3" xfId="28137"/>
    <cellStyle name="Note 15 5 2 2 3 2" xfId="29684"/>
    <cellStyle name="Note 15 5 3" xfId="17300"/>
    <cellStyle name="Note 15 5 3 2" xfId="28437"/>
    <cellStyle name="Note 15 5 4" xfId="27448"/>
    <cellStyle name="Note 15 5 4 2" xfId="29249"/>
    <cellStyle name="Note 15 6" xfId="3631"/>
    <cellStyle name="Note 15 6 2" xfId="9584"/>
    <cellStyle name="Note 15 6 2 2" xfId="15878"/>
    <cellStyle name="Note 15 6 2 2 2" xfId="26992"/>
    <cellStyle name="Note 15 6 2 2 2 2" xfId="28783"/>
    <cellStyle name="Note 15 6 2 2 3" xfId="28138"/>
    <cellStyle name="Note 15 6 2 2 3 2" xfId="29685"/>
    <cellStyle name="Note 15 6 3" xfId="17375"/>
    <cellStyle name="Note 15 6 3 2" xfId="28460"/>
    <cellStyle name="Note 15 6 4" xfId="27483"/>
    <cellStyle name="Note 15 6 4 2" xfId="29272"/>
    <cellStyle name="Note 15 7" xfId="4953"/>
    <cellStyle name="Note 15 7 2" xfId="9585"/>
    <cellStyle name="Note 15 7 2 2" xfId="15879"/>
    <cellStyle name="Note 15 7 2 2 2" xfId="26993"/>
    <cellStyle name="Note 15 7 2 2 2 2" xfId="28784"/>
    <cellStyle name="Note 15 7 2 2 3" xfId="28139"/>
    <cellStyle name="Note 15 7 2 2 3 2" xfId="29686"/>
    <cellStyle name="Note 15 7 3" xfId="17997"/>
    <cellStyle name="Note 15 7 3 2" xfId="28488"/>
    <cellStyle name="Note 15 7 4" xfId="27540"/>
    <cellStyle name="Note 15 7 4 2" xfId="29314"/>
    <cellStyle name="Note 15 8" xfId="5448"/>
    <cellStyle name="Note 15 8 2" xfId="9586"/>
    <cellStyle name="Note 15 8 2 2" xfId="15880"/>
    <cellStyle name="Note 15 8 2 2 2" xfId="26994"/>
    <cellStyle name="Note 15 8 2 2 2 2" xfId="28785"/>
    <cellStyle name="Note 15 8 2 2 3" xfId="28140"/>
    <cellStyle name="Note 15 8 2 2 3 2" xfId="29687"/>
    <cellStyle name="Note 15 8 3" xfId="18238"/>
    <cellStyle name="Note 15 8 3 2" xfId="28511"/>
    <cellStyle name="Note 15 8 4" xfId="27583"/>
    <cellStyle name="Note 15 8 4 2" xfId="29343"/>
    <cellStyle name="Note 15 9" xfId="5835"/>
    <cellStyle name="Note 15 9 2" xfId="9587"/>
    <cellStyle name="Note 15 9 2 2" xfId="15881"/>
    <cellStyle name="Note 15 9 2 2 2" xfId="26995"/>
    <cellStyle name="Note 15 9 2 2 2 2" xfId="28786"/>
    <cellStyle name="Note 15 9 2 2 3" xfId="28141"/>
    <cellStyle name="Note 15 9 2 2 3 2" xfId="29688"/>
    <cellStyle name="Note 15 9 3" xfId="18465"/>
    <cellStyle name="Note 15 9 3 2" xfId="28534"/>
    <cellStyle name="Note 15 9 4" xfId="27623"/>
    <cellStyle name="Note 15 9 4 2" xfId="29369"/>
    <cellStyle name="Note 16" xfId="619"/>
    <cellStyle name="Note 16 10" xfId="6091"/>
    <cellStyle name="Note 16 10 2" xfId="12830"/>
    <cellStyle name="Note 16 10 2 2" xfId="23944"/>
    <cellStyle name="Note 16 10 2 2 2" xfId="28622"/>
    <cellStyle name="Note 16 10 2 3" xfId="27977"/>
    <cellStyle name="Note 16 10 2 3 2" xfId="29524"/>
    <cellStyle name="Note 16 11" xfId="6699"/>
    <cellStyle name="Note 16 11 2" xfId="13136"/>
    <cellStyle name="Note 16 11 2 2" xfId="24250"/>
    <cellStyle name="Note 16 11 2 2 2" xfId="28684"/>
    <cellStyle name="Note 16 11 2 3" xfId="28039"/>
    <cellStyle name="Note 16 11 2 3 2" xfId="29586"/>
    <cellStyle name="Note 16 2" xfId="1648"/>
    <cellStyle name="Note 16 2 2" xfId="9588"/>
    <cellStyle name="Note 16 2 2 2" xfId="15882"/>
    <cellStyle name="Note 16 2 2 2 2" xfId="26996"/>
    <cellStyle name="Note 16 2 2 2 2 2" xfId="28787"/>
    <cellStyle name="Note 16 2 2 2 3" xfId="28142"/>
    <cellStyle name="Note 16 2 2 2 3 2" xfId="29689"/>
    <cellStyle name="Note 16 2 2 3" xfId="10984"/>
    <cellStyle name="Note 16 2 2 3 2" xfId="22165"/>
    <cellStyle name="Note 16 2 2 3 2 2" xfId="28568"/>
    <cellStyle name="Note 16 2 2 3 3" xfId="27921"/>
    <cellStyle name="Note 16 2 2 3 3 2" xfId="29470"/>
    <cellStyle name="Note 16 2 3" xfId="10565"/>
    <cellStyle name="Note 16 2 4" xfId="16567"/>
    <cellStyle name="Note 16 2 4 2" xfId="28306"/>
    <cellStyle name="Note 16 2 5" xfId="27275"/>
    <cellStyle name="Note 16 2 5 2" xfId="29118"/>
    <cellStyle name="Note 16 3" xfId="2775"/>
    <cellStyle name="Note 16 3 2" xfId="9589"/>
    <cellStyle name="Note 16 3 2 2" xfId="15883"/>
    <cellStyle name="Note 16 3 2 2 2" xfId="26997"/>
    <cellStyle name="Note 16 3 2 2 2 2" xfId="28788"/>
    <cellStyle name="Note 16 3 2 2 3" xfId="28143"/>
    <cellStyle name="Note 16 3 2 2 3 2" xfId="29690"/>
    <cellStyle name="Note 16 3 3" xfId="17042"/>
    <cellStyle name="Note 16 3 3 2" xfId="28388"/>
    <cellStyle name="Note 16 3 4" xfId="27375"/>
    <cellStyle name="Note 16 3 4 2" xfId="29200"/>
    <cellStyle name="Note 16 4" xfId="3169"/>
    <cellStyle name="Note 16 4 2" xfId="9590"/>
    <cellStyle name="Note 16 4 2 2" xfId="15884"/>
    <cellStyle name="Note 16 4 2 2 2" xfId="26998"/>
    <cellStyle name="Note 16 4 2 2 2 2" xfId="28789"/>
    <cellStyle name="Note 16 4 2 2 3" xfId="28144"/>
    <cellStyle name="Note 16 4 2 2 3 2" xfId="29691"/>
    <cellStyle name="Note 16 4 3" xfId="17181"/>
    <cellStyle name="Note 16 4 3 2" xfId="28415"/>
    <cellStyle name="Note 16 4 4" xfId="27414"/>
    <cellStyle name="Note 16 4 4 2" xfId="29227"/>
    <cellStyle name="Note 16 5" xfId="3455"/>
    <cellStyle name="Note 16 5 2" xfId="9591"/>
    <cellStyle name="Note 16 5 2 2" xfId="15885"/>
    <cellStyle name="Note 16 5 2 2 2" xfId="26999"/>
    <cellStyle name="Note 16 5 2 2 2 2" xfId="28790"/>
    <cellStyle name="Note 16 5 2 2 3" xfId="28145"/>
    <cellStyle name="Note 16 5 2 2 3 2" xfId="29692"/>
    <cellStyle name="Note 16 5 3" xfId="17301"/>
    <cellStyle name="Note 16 5 3 2" xfId="28438"/>
    <cellStyle name="Note 16 5 4" xfId="27449"/>
    <cellStyle name="Note 16 5 4 2" xfId="29250"/>
    <cellStyle name="Note 16 6" xfId="3632"/>
    <cellStyle name="Note 16 6 2" xfId="9592"/>
    <cellStyle name="Note 16 6 2 2" xfId="15886"/>
    <cellStyle name="Note 16 6 2 2 2" xfId="27000"/>
    <cellStyle name="Note 16 6 2 2 2 2" xfId="28791"/>
    <cellStyle name="Note 16 6 2 2 3" xfId="28146"/>
    <cellStyle name="Note 16 6 2 2 3 2" xfId="29693"/>
    <cellStyle name="Note 16 6 3" xfId="17376"/>
    <cellStyle name="Note 16 6 3 2" xfId="28461"/>
    <cellStyle name="Note 16 6 4" xfId="27484"/>
    <cellStyle name="Note 16 6 4 2" xfId="29273"/>
    <cellStyle name="Note 16 7" xfId="4954"/>
    <cellStyle name="Note 16 7 2" xfId="9593"/>
    <cellStyle name="Note 16 7 2 2" xfId="15887"/>
    <cellStyle name="Note 16 7 2 2 2" xfId="27001"/>
    <cellStyle name="Note 16 7 2 2 2 2" xfId="28792"/>
    <cellStyle name="Note 16 7 2 2 3" xfId="28147"/>
    <cellStyle name="Note 16 7 2 2 3 2" xfId="29694"/>
    <cellStyle name="Note 16 7 3" xfId="17998"/>
    <cellStyle name="Note 16 7 3 2" xfId="28489"/>
    <cellStyle name="Note 16 7 4" xfId="27541"/>
    <cellStyle name="Note 16 7 4 2" xfId="29315"/>
    <cellStyle name="Note 16 8" xfId="5449"/>
    <cellStyle name="Note 16 8 2" xfId="9594"/>
    <cellStyle name="Note 16 8 2 2" xfId="15888"/>
    <cellStyle name="Note 16 8 2 2 2" xfId="27002"/>
    <cellStyle name="Note 16 8 2 2 2 2" xfId="28793"/>
    <cellStyle name="Note 16 8 2 2 3" xfId="28148"/>
    <cellStyle name="Note 16 8 2 2 3 2" xfId="29695"/>
    <cellStyle name="Note 16 8 3" xfId="18239"/>
    <cellStyle name="Note 16 8 3 2" xfId="28512"/>
    <cellStyle name="Note 16 8 4" xfId="27584"/>
    <cellStyle name="Note 16 8 4 2" xfId="29344"/>
    <cellStyle name="Note 16 9" xfId="5836"/>
    <cellStyle name="Note 16 9 2" xfId="9595"/>
    <cellStyle name="Note 16 9 2 2" xfId="15889"/>
    <cellStyle name="Note 16 9 2 2 2" xfId="27003"/>
    <cellStyle name="Note 16 9 2 2 2 2" xfId="28794"/>
    <cellStyle name="Note 16 9 2 2 3" xfId="28149"/>
    <cellStyle name="Note 16 9 2 2 3 2" xfId="29696"/>
    <cellStyle name="Note 16 9 3" xfId="18466"/>
    <cellStyle name="Note 16 9 3 2" xfId="28535"/>
    <cellStyle name="Note 16 9 4" xfId="27624"/>
    <cellStyle name="Note 16 9 4 2" xfId="29370"/>
    <cellStyle name="Note 17" xfId="620"/>
    <cellStyle name="Note 17 10" xfId="6092"/>
    <cellStyle name="Note 17 10 2" xfId="12831"/>
    <cellStyle name="Note 17 10 2 2" xfId="23945"/>
    <cellStyle name="Note 17 10 2 2 2" xfId="28623"/>
    <cellStyle name="Note 17 10 2 3" xfId="27978"/>
    <cellStyle name="Note 17 10 2 3 2" xfId="29525"/>
    <cellStyle name="Note 17 11" xfId="6700"/>
    <cellStyle name="Note 17 11 2" xfId="13137"/>
    <cellStyle name="Note 17 11 2 2" xfId="24251"/>
    <cellStyle name="Note 17 11 2 2 2" xfId="28685"/>
    <cellStyle name="Note 17 11 2 3" xfId="28040"/>
    <cellStyle name="Note 17 11 2 3 2" xfId="29587"/>
    <cellStyle name="Note 17 2" xfId="1649"/>
    <cellStyle name="Note 17 2 2" xfId="9596"/>
    <cellStyle name="Note 17 2 2 2" xfId="15890"/>
    <cellStyle name="Note 17 2 2 2 2" xfId="27004"/>
    <cellStyle name="Note 17 2 2 2 2 2" xfId="28795"/>
    <cellStyle name="Note 17 2 2 2 3" xfId="28150"/>
    <cellStyle name="Note 17 2 2 2 3 2" xfId="29697"/>
    <cellStyle name="Note 17 2 2 3" xfId="10985"/>
    <cellStyle name="Note 17 2 2 3 2" xfId="22166"/>
    <cellStyle name="Note 17 2 2 3 2 2" xfId="28569"/>
    <cellStyle name="Note 17 2 2 3 3" xfId="27922"/>
    <cellStyle name="Note 17 2 2 3 3 2" xfId="29471"/>
    <cellStyle name="Note 17 2 3" xfId="10566"/>
    <cellStyle name="Note 17 2 4" xfId="16568"/>
    <cellStyle name="Note 17 2 4 2" xfId="28307"/>
    <cellStyle name="Note 17 2 5" xfId="27276"/>
    <cellStyle name="Note 17 2 5 2" xfId="29119"/>
    <cellStyle name="Note 17 3" xfId="2776"/>
    <cellStyle name="Note 17 3 2" xfId="9597"/>
    <cellStyle name="Note 17 3 2 2" xfId="15891"/>
    <cellStyle name="Note 17 3 2 2 2" xfId="27005"/>
    <cellStyle name="Note 17 3 2 2 2 2" xfId="28796"/>
    <cellStyle name="Note 17 3 2 2 3" xfId="28151"/>
    <cellStyle name="Note 17 3 2 2 3 2" xfId="29698"/>
    <cellStyle name="Note 17 3 3" xfId="17043"/>
    <cellStyle name="Note 17 3 3 2" xfId="28389"/>
    <cellStyle name="Note 17 3 4" xfId="27376"/>
    <cellStyle name="Note 17 3 4 2" xfId="29201"/>
    <cellStyle name="Note 17 4" xfId="3170"/>
    <cellStyle name="Note 17 4 2" xfId="9598"/>
    <cellStyle name="Note 17 4 2 2" xfId="15892"/>
    <cellStyle name="Note 17 4 2 2 2" xfId="27006"/>
    <cellStyle name="Note 17 4 2 2 2 2" xfId="28797"/>
    <cellStyle name="Note 17 4 2 2 3" xfId="28152"/>
    <cellStyle name="Note 17 4 2 2 3 2" xfId="29699"/>
    <cellStyle name="Note 17 4 3" xfId="17182"/>
    <cellStyle name="Note 17 4 3 2" xfId="28416"/>
    <cellStyle name="Note 17 4 4" xfId="27415"/>
    <cellStyle name="Note 17 4 4 2" xfId="29228"/>
    <cellStyle name="Note 17 5" xfId="3456"/>
    <cellStyle name="Note 17 5 2" xfId="9599"/>
    <cellStyle name="Note 17 5 2 2" xfId="15893"/>
    <cellStyle name="Note 17 5 2 2 2" xfId="27007"/>
    <cellStyle name="Note 17 5 2 2 2 2" xfId="28798"/>
    <cellStyle name="Note 17 5 2 2 3" xfId="28153"/>
    <cellStyle name="Note 17 5 2 2 3 2" xfId="29700"/>
    <cellStyle name="Note 17 5 3" xfId="17302"/>
    <cellStyle name="Note 17 5 3 2" xfId="28439"/>
    <cellStyle name="Note 17 5 4" xfId="27450"/>
    <cellStyle name="Note 17 5 4 2" xfId="29251"/>
    <cellStyle name="Note 17 6" xfId="3633"/>
    <cellStyle name="Note 17 6 2" xfId="9600"/>
    <cellStyle name="Note 17 6 2 2" xfId="15894"/>
    <cellStyle name="Note 17 6 2 2 2" xfId="27008"/>
    <cellStyle name="Note 17 6 2 2 2 2" xfId="28799"/>
    <cellStyle name="Note 17 6 2 2 3" xfId="28154"/>
    <cellStyle name="Note 17 6 2 2 3 2" xfId="29701"/>
    <cellStyle name="Note 17 6 3" xfId="17377"/>
    <cellStyle name="Note 17 6 3 2" xfId="28462"/>
    <cellStyle name="Note 17 6 4" xfId="27485"/>
    <cellStyle name="Note 17 6 4 2" xfId="29274"/>
    <cellStyle name="Note 17 7" xfId="4955"/>
    <cellStyle name="Note 17 7 2" xfId="9601"/>
    <cellStyle name="Note 17 7 2 2" xfId="15895"/>
    <cellStyle name="Note 17 7 2 2 2" xfId="27009"/>
    <cellStyle name="Note 17 7 2 2 2 2" xfId="28800"/>
    <cellStyle name="Note 17 7 2 2 3" xfId="28155"/>
    <cellStyle name="Note 17 7 2 2 3 2" xfId="29702"/>
    <cellStyle name="Note 17 7 3" xfId="17999"/>
    <cellStyle name="Note 17 7 3 2" xfId="28490"/>
    <cellStyle name="Note 17 7 4" xfId="27542"/>
    <cellStyle name="Note 17 7 4 2" xfId="29316"/>
    <cellStyle name="Note 17 8" xfId="5450"/>
    <cellStyle name="Note 17 8 2" xfId="9602"/>
    <cellStyle name="Note 17 8 2 2" xfId="15896"/>
    <cellStyle name="Note 17 8 2 2 2" xfId="27010"/>
    <cellStyle name="Note 17 8 2 2 2 2" xfId="28801"/>
    <cellStyle name="Note 17 8 2 2 3" xfId="28156"/>
    <cellStyle name="Note 17 8 2 2 3 2" xfId="29703"/>
    <cellStyle name="Note 17 8 3" xfId="18240"/>
    <cellStyle name="Note 17 8 3 2" xfId="28513"/>
    <cellStyle name="Note 17 8 4" xfId="27585"/>
    <cellStyle name="Note 17 8 4 2" xfId="29345"/>
    <cellStyle name="Note 17 9" xfId="5837"/>
    <cellStyle name="Note 17 9 2" xfId="9603"/>
    <cellStyle name="Note 17 9 2 2" xfId="15897"/>
    <cellStyle name="Note 17 9 2 2 2" xfId="27011"/>
    <cellStyle name="Note 17 9 2 2 2 2" xfId="28802"/>
    <cellStyle name="Note 17 9 2 2 3" xfId="28157"/>
    <cellStyle name="Note 17 9 2 2 3 2" xfId="29704"/>
    <cellStyle name="Note 17 9 3" xfId="18467"/>
    <cellStyle name="Note 17 9 3 2" xfId="28536"/>
    <cellStyle name="Note 17 9 4" xfId="27625"/>
    <cellStyle name="Note 17 9 4 2" xfId="29371"/>
    <cellStyle name="Note 18" xfId="621"/>
    <cellStyle name="Note 18 10" xfId="6093"/>
    <cellStyle name="Note 18 10 2" xfId="12832"/>
    <cellStyle name="Note 18 10 2 2" xfId="23946"/>
    <cellStyle name="Note 18 10 2 2 2" xfId="28624"/>
    <cellStyle name="Note 18 10 2 3" xfId="27979"/>
    <cellStyle name="Note 18 10 2 3 2" xfId="29526"/>
    <cellStyle name="Note 18 11" xfId="6701"/>
    <cellStyle name="Note 18 11 2" xfId="13138"/>
    <cellStyle name="Note 18 11 2 2" xfId="24252"/>
    <cellStyle name="Note 18 11 2 2 2" xfId="28686"/>
    <cellStyle name="Note 18 11 2 3" xfId="28041"/>
    <cellStyle name="Note 18 11 2 3 2" xfId="29588"/>
    <cellStyle name="Note 18 2" xfId="1650"/>
    <cellStyle name="Note 18 2 2" xfId="9604"/>
    <cellStyle name="Note 18 2 2 2" xfId="15898"/>
    <cellStyle name="Note 18 2 2 2 2" xfId="27012"/>
    <cellStyle name="Note 18 2 2 2 2 2" xfId="28803"/>
    <cellStyle name="Note 18 2 2 2 3" xfId="28158"/>
    <cellStyle name="Note 18 2 2 2 3 2" xfId="29705"/>
    <cellStyle name="Note 18 2 2 3" xfId="10986"/>
    <cellStyle name="Note 18 2 2 3 2" xfId="22167"/>
    <cellStyle name="Note 18 2 2 3 2 2" xfId="28570"/>
    <cellStyle name="Note 18 2 2 3 3" xfId="27923"/>
    <cellStyle name="Note 18 2 2 3 3 2" xfId="29472"/>
    <cellStyle name="Note 18 2 3" xfId="10567"/>
    <cellStyle name="Note 18 2 4" xfId="16569"/>
    <cellStyle name="Note 18 2 4 2" xfId="28308"/>
    <cellStyle name="Note 18 2 5" xfId="27277"/>
    <cellStyle name="Note 18 2 5 2" xfId="29120"/>
    <cellStyle name="Note 18 3" xfId="2777"/>
    <cellStyle name="Note 18 3 2" xfId="9605"/>
    <cellStyle name="Note 18 3 2 2" xfId="15899"/>
    <cellStyle name="Note 18 3 2 2 2" xfId="27013"/>
    <cellStyle name="Note 18 3 2 2 2 2" xfId="28804"/>
    <cellStyle name="Note 18 3 2 2 3" xfId="28159"/>
    <cellStyle name="Note 18 3 2 2 3 2" xfId="29706"/>
    <cellStyle name="Note 18 3 3" xfId="17044"/>
    <cellStyle name="Note 18 3 3 2" xfId="28390"/>
    <cellStyle name="Note 18 3 4" xfId="27377"/>
    <cellStyle name="Note 18 3 4 2" xfId="29202"/>
    <cellStyle name="Note 18 4" xfId="3171"/>
    <cellStyle name="Note 18 4 2" xfId="9606"/>
    <cellStyle name="Note 18 4 2 2" xfId="15900"/>
    <cellStyle name="Note 18 4 2 2 2" xfId="27014"/>
    <cellStyle name="Note 18 4 2 2 2 2" xfId="28805"/>
    <cellStyle name="Note 18 4 2 2 3" xfId="28160"/>
    <cellStyle name="Note 18 4 2 2 3 2" xfId="29707"/>
    <cellStyle name="Note 18 4 3" xfId="17183"/>
    <cellStyle name="Note 18 4 3 2" xfId="28417"/>
    <cellStyle name="Note 18 4 4" xfId="27416"/>
    <cellStyle name="Note 18 4 4 2" xfId="29229"/>
    <cellStyle name="Note 18 5" xfId="3457"/>
    <cellStyle name="Note 18 5 2" xfId="9607"/>
    <cellStyle name="Note 18 5 2 2" xfId="15901"/>
    <cellStyle name="Note 18 5 2 2 2" xfId="27015"/>
    <cellStyle name="Note 18 5 2 2 2 2" xfId="28806"/>
    <cellStyle name="Note 18 5 2 2 3" xfId="28161"/>
    <cellStyle name="Note 18 5 2 2 3 2" xfId="29708"/>
    <cellStyle name="Note 18 5 3" xfId="17303"/>
    <cellStyle name="Note 18 5 3 2" xfId="28440"/>
    <cellStyle name="Note 18 5 4" xfId="27451"/>
    <cellStyle name="Note 18 5 4 2" xfId="29252"/>
    <cellStyle name="Note 18 6" xfId="3634"/>
    <cellStyle name="Note 18 6 2" xfId="9608"/>
    <cellStyle name="Note 18 6 2 2" xfId="15902"/>
    <cellStyle name="Note 18 6 2 2 2" xfId="27016"/>
    <cellStyle name="Note 18 6 2 2 2 2" xfId="28807"/>
    <cellStyle name="Note 18 6 2 2 3" xfId="28162"/>
    <cellStyle name="Note 18 6 2 2 3 2" xfId="29709"/>
    <cellStyle name="Note 18 6 3" xfId="17378"/>
    <cellStyle name="Note 18 6 3 2" xfId="28463"/>
    <cellStyle name="Note 18 6 4" xfId="27486"/>
    <cellStyle name="Note 18 6 4 2" xfId="29275"/>
    <cellStyle name="Note 18 7" xfId="4956"/>
    <cellStyle name="Note 18 7 2" xfId="9609"/>
    <cellStyle name="Note 18 7 2 2" xfId="15903"/>
    <cellStyle name="Note 18 7 2 2 2" xfId="27017"/>
    <cellStyle name="Note 18 7 2 2 2 2" xfId="28808"/>
    <cellStyle name="Note 18 7 2 2 3" xfId="28163"/>
    <cellStyle name="Note 18 7 2 2 3 2" xfId="29710"/>
    <cellStyle name="Note 18 7 3" xfId="18000"/>
    <cellStyle name="Note 18 7 3 2" xfId="28491"/>
    <cellStyle name="Note 18 7 4" xfId="27543"/>
    <cellStyle name="Note 18 7 4 2" xfId="29317"/>
    <cellStyle name="Note 18 8" xfId="5451"/>
    <cellStyle name="Note 18 8 2" xfId="9610"/>
    <cellStyle name="Note 18 8 2 2" xfId="15904"/>
    <cellStyle name="Note 18 8 2 2 2" xfId="27018"/>
    <cellStyle name="Note 18 8 2 2 2 2" xfId="28809"/>
    <cellStyle name="Note 18 8 2 2 3" xfId="28164"/>
    <cellStyle name="Note 18 8 2 2 3 2" xfId="29711"/>
    <cellStyle name="Note 18 8 3" xfId="18241"/>
    <cellStyle name="Note 18 8 3 2" xfId="28514"/>
    <cellStyle name="Note 18 8 4" xfId="27586"/>
    <cellStyle name="Note 18 8 4 2" xfId="29346"/>
    <cellStyle name="Note 18 9" xfId="5838"/>
    <cellStyle name="Note 18 9 2" xfId="9611"/>
    <cellStyle name="Note 18 9 2 2" xfId="15905"/>
    <cellStyle name="Note 18 9 2 2 2" xfId="27019"/>
    <cellStyle name="Note 18 9 2 2 2 2" xfId="28810"/>
    <cellStyle name="Note 18 9 2 2 3" xfId="28165"/>
    <cellStyle name="Note 18 9 2 2 3 2" xfId="29712"/>
    <cellStyle name="Note 18 9 3" xfId="18468"/>
    <cellStyle name="Note 18 9 3 2" xfId="28537"/>
    <cellStyle name="Note 18 9 4" xfId="27626"/>
    <cellStyle name="Note 18 9 4 2" xfId="29372"/>
    <cellStyle name="Note 19" xfId="622"/>
    <cellStyle name="Note 19 10" xfId="6094"/>
    <cellStyle name="Note 19 10 2" xfId="12833"/>
    <cellStyle name="Note 19 10 2 2" xfId="23947"/>
    <cellStyle name="Note 19 10 2 2 2" xfId="28625"/>
    <cellStyle name="Note 19 10 2 3" xfId="27980"/>
    <cellStyle name="Note 19 10 2 3 2" xfId="29527"/>
    <cellStyle name="Note 19 11" xfId="6702"/>
    <cellStyle name="Note 19 11 2" xfId="13139"/>
    <cellStyle name="Note 19 11 2 2" xfId="24253"/>
    <cellStyle name="Note 19 11 2 2 2" xfId="28687"/>
    <cellStyle name="Note 19 11 2 3" xfId="28042"/>
    <cellStyle name="Note 19 11 2 3 2" xfId="29589"/>
    <cellStyle name="Note 19 2" xfId="1651"/>
    <cellStyle name="Note 19 2 2" xfId="9612"/>
    <cellStyle name="Note 19 2 2 2" xfId="15906"/>
    <cellStyle name="Note 19 2 2 2 2" xfId="27020"/>
    <cellStyle name="Note 19 2 2 2 2 2" xfId="28811"/>
    <cellStyle name="Note 19 2 2 2 3" xfId="28166"/>
    <cellStyle name="Note 19 2 2 2 3 2" xfId="29713"/>
    <cellStyle name="Note 19 2 2 3" xfId="10987"/>
    <cellStyle name="Note 19 2 2 3 2" xfId="22168"/>
    <cellStyle name="Note 19 2 2 3 2 2" xfId="28571"/>
    <cellStyle name="Note 19 2 2 3 3" xfId="27924"/>
    <cellStyle name="Note 19 2 2 3 3 2" xfId="29473"/>
    <cellStyle name="Note 19 2 3" xfId="10568"/>
    <cellStyle name="Note 19 2 3 2" xfId="22023"/>
    <cellStyle name="Note 19 2 3 2 2" xfId="28555"/>
    <cellStyle name="Note 19 2 3 3" xfId="27904"/>
    <cellStyle name="Note 19 2 3 3 2" xfId="29453"/>
    <cellStyle name="Note 19 2 4" xfId="16570"/>
    <cellStyle name="Note 19 2 4 2" xfId="28309"/>
    <cellStyle name="Note 19 2 5" xfId="27278"/>
    <cellStyle name="Note 19 2 5 2" xfId="29121"/>
    <cellStyle name="Note 19 3" xfId="2778"/>
    <cellStyle name="Note 19 3 2" xfId="9613"/>
    <cellStyle name="Note 19 3 2 2" xfId="15907"/>
    <cellStyle name="Note 19 3 2 2 2" xfId="27021"/>
    <cellStyle name="Note 19 3 2 2 2 2" xfId="28812"/>
    <cellStyle name="Note 19 3 2 2 3" xfId="28167"/>
    <cellStyle name="Note 19 3 2 2 3 2" xfId="29714"/>
    <cellStyle name="Note 19 3 3" xfId="17045"/>
    <cellStyle name="Note 19 3 3 2" xfId="28391"/>
    <cellStyle name="Note 19 3 4" xfId="27378"/>
    <cellStyle name="Note 19 3 4 2" xfId="29203"/>
    <cellStyle name="Note 19 4" xfId="3172"/>
    <cellStyle name="Note 19 4 2" xfId="9614"/>
    <cellStyle name="Note 19 4 2 2" xfId="15908"/>
    <cellStyle name="Note 19 4 2 2 2" xfId="27022"/>
    <cellStyle name="Note 19 4 2 2 2 2" xfId="28813"/>
    <cellStyle name="Note 19 4 2 2 3" xfId="28168"/>
    <cellStyle name="Note 19 4 2 2 3 2" xfId="29715"/>
    <cellStyle name="Note 19 4 3" xfId="17184"/>
    <cellStyle name="Note 19 4 3 2" xfId="28418"/>
    <cellStyle name="Note 19 4 4" xfId="27417"/>
    <cellStyle name="Note 19 4 4 2" xfId="29230"/>
    <cellStyle name="Note 19 5" xfId="3458"/>
    <cellStyle name="Note 19 5 2" xfId="9615"/>
    <cellStyle name="Note 19 5 2 2" xfId="15909"/>
    <cellStyle name="Note 19 5 2 2 2" xfId="27023"/>
    <cellStyle name="Note 19 5 2 2 2 2" xfId="28814"/>
    <cellStyle name="Note 19 5 2 2 3" xfId="28169"/>
    <cellStyle name="Note 19 5 2 2 3 2" xfId="29716"/>
    <cellStyle name="Note 19 5 3" xfId="17304"/>
    <cellStyle name="Note 19 5 3 2" xfId="28441"/>
    <cellStyle name="Note 19 5 4" xfId="27452"/>
    <cellStyle name="Note 19 5 4 2" xfId="29253"/>
    <cellStyle name="Note 19 6" xfId="3635"/>
    <cellStyle name="Note 19 6 2" xfId="9616"/>
    <cellStyle name="Note 19 6 2 2" xfId="15910"/>
    <cellStyle name="Note 19 6 2 2 2" xfId="27024"/>
    <cellStyle name="Note 19 6 2 2 2 2" xfId="28815"/>
    <cellStyle name="Note 19 6 2 2 3" xfId="28170"/>
    <cellStyle name="Note 19 6 2 2 3 2" xfId="29717"/>
    <cellStyle name="Note 19 6 3" xfId="17379"/>
    <cellStyle name="Note 19 6 3 2" xfId="28464"/>
    <cellStyle name="Note 19 6 4" xfId="27487"/>
    <cellStyle name="Note 19 6 4 2" xfId="29276"/>
    <cellStyle name="Note 19 7" xfId="4957"/>
    <cellStyle name="Note 19 7 2" xfId="9617"/>
    <cellStyle name="Note 19 7 2 2" xfId="15911"/>
    <cellStyle name="Note 19 7 2 2 2" xfId="27025"/>
    <cellStyle name="Note 19 7 2 2 2 2" xfId="28816"/>
    <cellStyle name="Note 19 7 2 2 3" xfId="28171"/>
    <cellStyle name="Note 19 7 2 2 3 2" xfId="29718"/>
    <cellStyle name="Note 19 7 3" xfId="18001"/>
    <cellStyle name="Note 19 7 3 2" xfId="28492"/>
    <cellStyle name="Note 19 7 4" xfId="27544"/>
    <cellStyle name="Note 19 7 4 2" xfId="29318"/>
    <cellStyle name="Note 19 8" xfId="5452"/>
    <cellStyle name="Note 19 8 2" xfId="9618"/>
    <cellStyle name="Note 19 8 2 2" xfId="15912"/>
    <cellStyle name="Note 19 8 2 2 2" xfId="27026"/>
    <cellStyle name="Note 19 8 2 2 2 2" xfId="28817"/>
    <cellStyle name="Note 19 8 2 2 3" xfId="28172"/>
    <cellStyle name="Note 19 8 2 2 3 2" xfId="29719"/>
    <cellStyle name="Note 19 8 3" xfId="18242"/>
    <cellStyle name="Note 19 8 3 2" xfId="28515"/>
    <cellStyle name="Note 19 8 4" xfId="27587"/>
    <cellStyle name="Note 19 8 4 2" xfId="29347"/>
    <cellStyle name="Note 19 9" xfId="5839"/>
    <cellStyle name="Note 19 9 2" xfId="9619"/>
    <cellStyle name="Note 19 9 2 2" xfId="15913"/>
    <cellStyle name="Note 19 9 2 2 2" xfId="27027"/>
    <cellStyle name="Note 19 9 2 2 2 2" xfId="28818"/>
    <cellStyle name="Note 19 9 2 2 3" xfId="28173"/>
    <cellStyle name="Note 19 9 2 2 3 2" xfId="29720"/>
    <cellStyle name="Note 19 9 3" xfId="18469"/>
    <cellStyle name="Note 19 9 3 2" xfId="28538"/>
    <cellStyle name="Note 19 9 4" xfId="27627"/>
    <cellStyle name="Note 19 9 4 2" xfId="29373"/>
    <cellStyle name="Note 2" xfId="623"/>
    <cellStyle name="Note 2 10" xfId="624"/>
    <cellStyle name="Note 2 10 2" xfId="10570"/>
    <cellStyle name="Note 2 10 2 2" xfId="22025"/>
    <cellStyle name="Note 2 10 2 2 2" xfId="28556"/>
    <cellStyle name="Note 2 10 2 3" xfId="27905"/>
    <cellStyle name="Note 2 10 2 3 2" xfId="29454"/>
    <cellStyle name="Note 2 11" xfId="1652"/>
    <cellStyle name="Note 2 11 2" xfId="9621"/>
    <cellStyle name="Note 2 11 2 2" xfId="15915"/>
    <cellStyle name="Note 2 11 2 2 2" xfId="27029"/>
    <cellStyle name="Note 2 11 2 2 2 2" xfId="28819"/>
    <cellStyle name="Note 2 11 2 2 3" xfId="28174"/>
    <cellStyle name="Note 2 11 2 2 3 2" xfId="29721"/>
    <cellStyle name="Note 2 11 3" xfId="16571"/>
    <cellStyle name="Note 2 11 3 2" xfId="28310"/>
    <cellStyle name="Note 2 11 4" xfId="27279"/>
    <cellStyle name="Note 2 11 4 2" xfId="29122"/>
    <cellStyle name="Note 2 12" xfId="2779"/>
    <cellStyle name="Note 2 12 2" xfId="9622"/>
    <cellStyle name="Note 2 12 2 2" xfId="15916"/>
    <cellStyle name="Note 2 12 2 2 2" xfId="27030"/>
    <cellStyle name="Note 2 12 2 2 2 2" xfId="28820"/>
    <cellStyle name="Note 2 12 2 2 3" xfId="28175"/>
    <cellStyle name="Note 2 12 2 2 3 2" xfId="29722"/>
    <cellStyle name="Note 2 12 3" xfId="17046"/>
    <cellStyle name="Note 2 12 3 2" xfId="28392"/>
    <cellStyle name="Note 2 12 4" xfId="27379"/>
    <cellStyle name="Note 2 12 4 2" xfId="29204"/>
    <cellStyle name="Note 2 13" xfId="3173"/>
    <cellStyle name="Note 2 13 2" xfId="9623"/>
    <cellStyle name="Note 2 13 2 2" xfId="15917"/>
    <cellStyle name="Note 2 13 2 2 2" xfId="27031"/>
    <cellStyle name="Note 2 13 2 2 2 2" xfId="28821"/>
    <cellStyle name="Note 2 13 2 2 3" xfId="28176"/>
    <cellStyle name="Note 2 13 2 2 3 2" xfId="29723"/>
    <cellStyle name="Note 2 13 3" xfId="17185"/>
    <cellStyle name="Note 2 13 3 2" xfId="28419"/>
    <cellStyle name="Note 2 13 4" xfId="27418"/>
    <cellStyle name="Note 2 13 4 2" xfId="29231"/>
    <cellStyle name="Note 2 14" xfId="3459"/>
    <cellStyle name="Note 2 14 2" xfId="9624"/>
    <cellStyle name="Note 2 14 2 2" xfId="15918"/>
    <cellStyle name="Note 2 14 2 2 2" xfId="27032"/>
    <cellStyle name="Note 2 14 2 2 2 2" xfId="28822"/>
    <cellStyle name="Note 2 14 2 2 3" xfId="28177"/>
    <cellStyle name="Note 2 14 2 2 3 2" xfId="29724"/>
    <cellStyle name="Note 2 14 3" xfId="17305"/>
    <cellStyle name="Note 2 14 3 2" xfId="28442"/>
    <cellStyle name="Note 2 14 4" xfId="27453"/>
    <cellStyle name="Note 2 14 4 2" xfId="29254"/>
    <cellStyle name="Note 2 15" xfId="3636"/>
    <cellStyle name="Note 2 15 2" xfId="9625"/>
    <cellStyle name="Note 2 15 2 2" xfId="15919"/>
    <cellStyle name="Note 2 15 2 2 2" xfId="27033"/>
    <cellStyle name="Note 2 15 2 2 2 2" xfId="28823"/>
    <cellStyle name="Note 2 15 2 2 3" xfId="28178"/>
    <cellStyle name="Note 2 15 2 2 3 2" xfId="29725"/>
    <cellStyle name="Note 2 15 3" xfId="17380"/>
    <cellStyle name="Note 2 15 3 2" xfId="28465"/>
    <cellStyle name="Note 2 15 4" xfId="27488"/>
    <cellStyle name="Note 2 15 4 2" xfId="29277"/>
    <cellStyle name="Note 2 16" xfId="4958"/>
    <cellStyle name="Note 2 16 2" xfId="9626"/>
    <cellStyle name="Note 2 16 2 2" xfId="15920"/>
    <cellStyle name="Note 2 16 2 2 2" xfId="27034"/>
    <cellStyle name="Note 2 16 2 2 2 2" xfId="28824"/>
    <cellStyle name="Note 2 16 2 2 3" xfId="28179"/>
    <cellStyle name="Note 2 16 2 2 3 2" xfId="29726"/>
    <cellStyle name="Note 2 16 3" xfId="18002"/>
    <cellStyle name="Note 2 16 3 2" xfId="28493"/>
    <cellStyle name="Note 2 16 4" xfId="27545"/>
    <cellStyle name="Note 2 16 4 2" xfId="29319"/>
    <cellStyle name="Note 2 17" xfId="5453"/>
    <cellStyle name="Note 2 17 2" xfId="9627"/>
    <cellStyle name="Note 2 17 2 2" xfId="15921"/>
    <cellStyle name="Note 2 17 2 2 2" xfId="27035"/>
    <cellStyle name="Note 2 17 2 2 2 2" xfId="28825"/>
    <cellStyle name="Note 2 17 2 2 3" xfId="28180"/>
    <cellStyle name="Note 2 17 2 2 3 2" xfId="29727"/>
    <cellStyle name="Note 2 17 3" xfId="18243"/>
    <cellStyle name="Note 2 17 3 2" xfId="28516"/>
    <cellStyle name="Note 2 17 4" xfId="27588"/>
    <cellStyle name="Note 2 17 4 2" xfId="29348"/>
    <cellStyle name="Note 2 18" xfId="5840"/>
    <cellStyle name="Note 2 18 2" xfId="9628"/>
    <cellStyle name="Note 2 18 2 2" xfId="15922"/>
    <cellStyle name="Note 2 18 2 2 2" xfId="27036"/>
    <cellStyle name="Note 2 18 2 2 2 2" xfId="28826"/>
    <cellStyle name="Note 2 18 2 2 3" xfId="28181"/>
    <cellStyle name="Note 2 18 2 2 3 2" xfId="29728"/>
    <cellStyle name="Note 2 18 3" xfId="18470"/>
    <cellStyle name="Note 2 18 3 2" xfId="28539"/>
    <cellStyle name="Note 2 18 4" xfId="27628"/>
    <cellStyle name="Note 2 18 4 2" xfId="29374"/>
    <cellStyle name="Note 2 19" xfId="6095"/>
    <cellStyle name="Note 2 19 2" xfId="12834"/>
    <cellStyle name="Note 2 19 2 2" xfId="23948"/>
    <cellStyle name="Note 2 19 2 2 2" xfId="28626"/>
    <cellStyle name="Note 2 19 2 3" xfId="27981"/>
    <cellStyle name="Note 2 19 2 3 2" xfId="29528"/>
    <cellStyle name="Note 2 2" xfId="625"/>
    <cellStyle name="Note 2 2 10" xfId="3637"/>
    <cellStyle name="Note 2 2 10 2" xfId="9629"/>
    <cellStyle name="Note 2 2 10 2 2" xfId="15923"/>
    <cellStyle name="Note 2 2 10 2 2 2" xfId="27037"/>
    <cellStyle name="Note 2 2 10 2 2 2 2" xfId="28827"/>
    <cellStyle name="Note 2 2 10 2 2 3" xfId="28182"/>
    <cellStyle name="Note 2 2 10 2 2 3 2" xfId="29729"/>
    <cellStyle name="Note 2 2 10 3" xfId="17381"/>
    <cellStyle name="Note 2 2 10 3 2" xfId="28466"/>
    <cellStyle name="Note 2 2 10 4" xfId="27489"/>
    <cellStyle name="Note 2 2 10 4 2" xfId="29278"/>
    <cellStyle name="Note 2 2 11" xfId="4959"/>
    <cellStyle name="Note 2 2 11 2" xfId="9630"/>
    <cellStyle name="Note 2 2 11 2 2" xfId="15924"/>
    <cellStyle name="Note 2 2 11 2 2 2" xfId="27038"/>
    <cellStyle name="Note 2 2 11 2 2 2 2" xfId="28828"/>
    <cellStyle name="Note 2 2 11 2 2 3" xfId="28183"/>
    <cellStyle name="Note 2 2 11 2 2 3 2" xfId="29730"/>
    <cellStyle name="Note 2 2 11 3" xfId="18003"/>
    <cellStyle name="Note 2 2 11 3 2" xfId="28494"/>
    <cellStyle name="Note 2 2 11 4" xfId="27546"/>
    <cellStyle name="Note 2 2 11 4 2" xfId="29320"/>
    <cellStyle name="Note 2 2 12" xfId="5454"/>
    <cellStyle name="Note 2 2 12 2" xfId="9631"/>
    <cellStyle name="Note 2 2 12 2 2" xfId="15925"/>
    <cellStyle name="Note 2 2 12 2 2 2" xfId="27039"/>
    <cellStyle name="Note 2 2 12 2 2 2 2" xfId="28829"/>
    <cellStyle name="Note 2 2 12 2 2 3" xfId="28184"/>
    <cellStyle name="Note 2 2 12 2 2 3 2" xfId="29731"/>
    <cellStyle name="Note 2 2 12 3" xfId="18244"/>
    <cellStyle name="Note 2 2 12 3 2" xfId="28517"/>
    <cellStyle name="Note 2 2 12 4" xfId="27589"/>
    <cellStyle name="Note 2 2 12 4 2" xfId="29349"/>
    <cellStyle name="Note 2 2 13" xfId="5841"/>
    <cellStyle name="Note 2 2 13 2" xfId="9632"/>
    <cellStyle name="Note 2 2 13 2 2" xfId="15926"/>
    <cellStyle name="Note 2 2 13 2 2 2" xfId="27040"/>
    <cellStyle name="Note 2 2 13 2 2 2 2" xfId="28830"/>
    <cellStyle name="Note 2 2 13 2 2 3" xfId="28185"/>
    <cellStyle name="Note 2 2 13 2 2 3 2" xfId="29732"/>
    <cellStyle name="Note 2 2 13 3" xfId="18471"/>
    <cellStyle name="Note 2 2 13 3 2" xfId="28540"/>
    <cellStyle name="Note 2 2 13 4" xfId="27629"/>
    <cellStyle name="Note 2 2 13 4 2" xfId="29375"/>
    <cellStyle name="Note 2 2 14" xfId="6096"/>
    <cellStyle name="Note 2 2 14 2" xfId="12835"/>
    <cellStyle name="Note 2 2 14 2 2" xfId="23949"/>
    <cellStyle name="Note 2 2 14 2 2 2" xfId="28627"/>
    <cellStyle name="Note 2 2 14 2 3" xfId="27982"/>
    <cellStyle name="Note 2 2 14 2 3 2" xfId="29529"/>
    <cellStyle name="Note 2 2 15" xfId="6704"/>
    <cellStyle name="Note 2 2 15 2" xfId="13141"/>
    <cellStyle name="Note 2 2 15 2 2" xfId="24255"/>
    <cellStyle name="Note 2 2 15 2 2 2" xfId="28689"/>
    <cellStyle name="Note 2 2 15 2 3" xfId="28044"/>
    <cellStyle name="Note 2 2 15 2 3 2" xfId="29591"/>
    <cellStyle name="Note 2 2 2" xfId="626"/>
    <cellStyle name="Note 2 2 2 2" xfId="10572"/>
    <cellStyle name="Note 2 2 2 3" xfId="10571"/>
    <cellStyle name="Note 2 2 2 3 2" xfId="22026"/>
    <cellStyle name="Note 2 2 2 3 2 2" xfId="28557"/>
    <cellStyle name="Note 2 2 2 3 3" xfId="27906"/>
    <cellStyle name="Note 2 2 2 3 3 2" xfId="29455"/>
    <cellStyle name="Note 2 2 3" xfId="627"/>
    <cellStyle name="Note 2 2 4" xfId="628"/>
    <cellStyle name="Note 2 2 5" xfId="629"/>
    <cellStyle name="Note 2 2 6" xfId="1653"/>
    <cellStyle name="Note 2 2 6 2" xfId="9633"/>
    <cellStyle name="Note 2 2 6 2 2" xfId="15927"/>
    <cellStyle name="Note 2 2 6 2 2 2" xfId="27041"/>
    <cellStyle name="Note 2 2 6 2 2 2 2" xfId="28831"/>
    <cellStyle name="Note 2 2 6 2 2 3" xfId="28186"/>
    <cellStyle name="Note 2 2 6 2 2 3 2" xfId="29733"/>
    <cellStyle name="Note 2 2 6 3" xfId="16572"/>
    <cellStyle name="Note 2 2 6 3 2" xfId="28311"/>
    <cellStyle name="Note 2 2 6 4" xfId="27280"/>
    <cellStyle name="Note 2 2 6 4 2" xfId="29123"/>
    <cellStyle name="Note 2 2 7" xfId="2780"/>
    <cellStyle name="Note 2 2 7 2" xfId="9634"/>
    <cellStyle name="Note 2 2 7 2 2" xfId="15928"/>
    <cellStyle name="Note 2 2 7 2 2 2" xfId="27042"/>
    <cellStyle name="Note 2 2 7 2 2 2 2" xfId="28832"/>
    <cellStyle name="Note 2 2 7 2 2 3" xfId="28187"/>
    <cellStyle name="Note 2 2 7 2 2 3 2" xfId="29734"/>
    <cellStyle name="Note 2 2 7 3" xfId="17047"/>
    <cellStyle name="Note 2 2 7 3 2" xfId="28393"/>
    <cellStyle name="Note 2 2 7 4" xfId="27380"/>
    <cellStyle name="Note 2 2 7 4 2" xfId="29205"/>
    <cellStyle name="Note 2 2 8" xfId="3174"/>
    <cellStyle name="Note 2 2 8 2" xfId="9635"/>
    <cellStyle name="Note 2 2 8 2 2" xfId="15929"/>
    <cellStyle name="Note 2 2 8 2 2 2" xfId="27043"/>
    <cellStyle name="Note 2 2 8 2 2 2 2" xfId="28833"/>
    <cellStyle name="Note 2 2 8 2 2 3" xfId="28188"/>
    <cellStyle name="Note 2 2 8 2 2 3 2" xfId="29735"/>
    <cellStyle name="Note 2 2 8 3" xfId="17186"/>
    <cellStyle name="Note 2 2 8 3 2" xfId="28420"/>
    <cellStyle name="Note 2 2 8 4" xfId="27419"/>
    <cellStyle name="Note 2 2 8 4 2" xfId="29232"/>
    <cellStyle name="Note 2 2 9" xfId="3460"/>
    <cellStyle name="Note 2 2 9 2" xfId="9636"/>
    <cellStyle name="Note 2 2 9 2 2" xfId="15930"/>
    <cellStyle name="Note 2 2 9 2 2 2" xfId="27044"/>
    <cellStyle name="Note 2 2 9 2 2 2 2" xfId="28834"/>
    <cellStyle name="Note 2 2 9 2 2 3" xfId="28189"/>
    <cellStyle name="Note 2 2 9 2 2 3 2" xfId="29736"/>
    <cellStyle name="Note 2 2 9 3" xfId="17306"/>
    <cellStyle name="Note 2 2 9 3 2" xfId="28443"/>
    <cellStyle name="Note 2 2 9 4" xfId="27454"/>
    <cellStyle name="Note 2 2 9 4 2" xfId="29255"/>
    <cellStyle name="Note 2 20" xfId="6703"/>
    <cellStyle name="Note 2 20 2" xfId="13140"/>
    <cellStyle name="Note 2 20 2 2" xfId="24254"/>
    <cellStyle name="Note 2 20 2 2 2" xfId="28688"/>
    <cellStyle name="Note 2 20 2 3" xfId="28043"/>
    <cellStyle name="Note 2 20 2 3 2" xfId="29590"/>
    <cellStyle name="Note 2 21" xfId="9620"/>
    <cellStyle name="Note 2 21 2" xfId="15914"/>
    <cellStyle name="Note 2 21 2 2" xfId="27028"/>
    <cellStyle name="Note 2 21 3" xfId="21541"/>
    <cellStyle name="Note 2 22" xfId="16411"/>
    <cellStyle name="Note 2 23" xfId="29884"/>
    <cellStyle name="Note 2 3" xfId="630"/>
    <cellStyle name="Note 2 3 10" xfId="6097"/>
    <cellStyle name="Note 2 3 10 2" xfId="12836"/>
    <cellStyle name="Note 2 3 10 2 2" xfId="23950"/>
    <cellStyle name="Note 2 3 10 2 2 2" xfId="28628"/>
    <cellStyle name="Note 2 3 10 2 3" xfId="27983"/>
    <cellStyle name="Note 2 3 10 2 3 2" xfId="29530"/>
    <cellStyle name="Note 2 3 11" xfId="6705"/>
    <cellStyle name="Note 2 3 11 2" xfId="13142"/>
    <cellStyle name="Note 2 3 11 2 2" xfId="24256"/>
    <cellStyle name="Note 2 3 11 2 2 2" xfId="28690"/>
    <cellStyle name="Note 2 3 11 2 3" xfId="28045"/>
    <cellStyle name="Note 2 3 11 2 3 2" xfId="29592"/>
    <cellStyle name="Note 2 3 2" xfId="1654"/>
    <cellStyle name="Note 2 3 2 2" xfId="9637"/>
    <cellStyle name="Note 2 3 2 2 2" xfId="15931"/>
    <cellStyle name="Note 2 3 2 2 2 2" xfId="27045"/>
    <cellStyle name="Note 2 3 2 2 2 2 2" xfId="28835"/>
    <cellStyle name="Note 2 3 2 2 2 3" xfId="28190"/>
    <cellStyle name="Note 2 3 2 2 2 3 2" xfId="29737"/>
    <cellStyle name="Note 2 3 2 2 3" xfId="10988"/>
    <cellStyle name="Note 2 3 2 2 3 2" xfId="22169"/>
    <cellStyle name="Note 2 3 2 2 3 2 2" xfId="28572"/>
    <cellStyle name="Note 2 3 2 2 3 3" xfId="27925"/>
    <cellStyle name="Note 2 3 2 2 3 3 2" xfId="29474"/>
    <cellStyle name="Note 2 3 2 3" xfId="10573"/>
    <cellStyle name="Note 2 3 2 4" xfId="16573"/>
    <cellStyle name="Note 2 3 2 4 2" xfId="28312"/>
    <cellStyle name="Note 2 3 2 5" xfId="27281"/>
    <cellStyle name="Note 2 3 2 5 2" xfId="29124"/>
    <cellStyle name="Note 2 3 3" xfId="2781"/>
    <cellStyle name="Note 2 3 3 2" xfId="9638"/>
    <cellStyle name="Note 2 3 3 2 2" xfId="15932"/>
    <cellStyle name="Note 2 3 3 2 2 2" xfId="27046"/>
    <cellStyle name="Note 2 3 3 2 2 2 2" xfId="28836"/>
    <cellStyle name="Note 2 3 3 2 2 3" xfId="28191"/>
    <cellStyle name="Note 2 3 3 2 2 3 2" xfId="29738"/>
    <cellStyle name="Note 2 3 3 3" xfId="17048"/>
    <cellStyle name="Note 2 3 3 3 2" xfId="28394"/>
    <cellStyle name="Note 2 3 3 4" xfId="27381"/>
    <cellStyle name="Note 2 3 3 4 2" xfId="29206"/>
    <cellStyle name="Note 2 3 4" xfId="3175"/>
    <cellStyle name="Note 2 3 4 2" xfId="9639"/>
    <cellStyle name="Note 2 3 4 2 2" xfId="15933"/>
    <cellStyle name="Note 2 3 4 2 2 2" xfId="27047"/>
    <cellStyle name="Note 2 3 4 2 2 2 2" xfId="28837"/>
    <cellStyle name="Note 2 3 4 2 2 3" xfId="28192"/>
    <cellStyle name="Note 2 3 4 2 2 3 2" xfId="29739"/>
    <cellStyle name="Note 2 3 4 3" xfId="17187"/>
    <cellStyle name="Note 2 3 4 3 2" xfId="28421"/>
    <cellStyle name="Note 2 3 4 4" xfId="27420"/>
    <cellStyle name="Note 2 3 4 4 2" xfId="29233"/>
    <cellStyle name="Note 2 3 5" xfId="3461"/>
    <cellStyle name="Note 2 3 5 2" xfId="9640"/>
    <cellStyle name="Note 2 3 5 2 2" xfId="15934"/>
    <cellStyle name="Note 2 3 5 2 2 2" xfId="27048"/>
    <cellStyle name="Note 2 3 5 2 2 2 2" xfId="28838"/>
    <cellStyle name="Note 2 3 5 2 2 3" xfId="28193"/>
    <cellStyle name="Note 2 3 5 2 2 3 2" xfId="29740"/>
    <cellStyle name="Note 2 3 5 3" xfId="17307"/>
    <cellStyle name="Note 2 3 5 3 2" xfId="28444"/>
    <cellStyle name="Note 2 3 5 4" xfId="27455"/>
    <cellStyle name="Note 2 3 5 4 2" xfId="29256"/>
    <cellStyle name="Note 2 3 6" xfId="3638"/>
    <cellStyle name="Note 2 3 6 2" xfId="9641"/>
    <cellStyle name="Note 2 3 6 2 2" xfId="15935"/>
    <cellStyle name="Note 2 3 6 2 2 2" xfId="27049"/>
    <cellStyle name="Note 2 3 6 2 2 2 2" xfId="28839"/>
    <cellStyle name="Note 2 3 6 2 2 3" xfId="28194"/>
    <cellStyle name="Note 2 3 6 2 2 3 2" xfId="29741"/>
    <cellStyle name="Note 2 3 6 3" xfId="17382"/>
    <cellStyle name="Note 2 3 6 3 2" xfId="28467"/>
    <cellStyle name="Note 2 3 6 4" xfId="27490"/>
    <cellStyle name="Note 2 3 6 4 2" xfId="29279"/>
    <cellStyle name="Note 2 3 7" xfId="4960"/>
    <cellStyle name="Note 2 3 7 2" xfId="9642"/>
    <cellStyle name="Note 2 3 7 2 2" xfId="15936"/>
    <cellStyle name="Note 2 3 7 2 2 2" xfId="27050"/>
    <cellStyle name="Note 2 3 7 2 2 2 2" xfId="28840"/>
    <cellStyle name="Note 2 3 7 2 2 3" xfId="28195"/>
    <cellStyle name="Note 2 3 7 2 2 3 2" xfId="29742"/>
    <cellStyle name="Note 2 3 7 3" xfId="18004"/>
    <cellStyle name="Note 2 3 7 3 2" xfId="28495"/>
    <cellStyle name="Note 2 3 7 4" xfId="27547"/>
    <cellStyle name="Note 2 3 7 4 2" xfId="29321"/>
    <cellStyle name="Note 2 3 8" xfId="5455"/>
    <cellStyle name="Note 2 3 8 2" xfId="9643"/>
    <cellStyle name="Note 2 3 8 2 2" xfId="15937"/>
    <cellStyle name="Note 2 3 8 2 2 2" xfId="27051"/>
    <cellStyle name="Note 2 3 8 2 2 2 2" xfId="28841"/>
    <cellStyle name="Note 2 3 8 2 2 3" xfId="28196"/>
    <cellStyle name="Note 2 3 8 2 2 3 2" xfId="29743"/>
    <cellStyle name="Note 2 3 8 3" xfId="18245"/>
    <cellStyle name="Note 2 3 8 3 2" xfId="28518"/>
    <cellStyle name="Note 2 3 8 4" xfId="27590"/>
    <cellStyle name="Note 2 3 8 4 2" xfId="29350"/>
    <cellStyle name="Note 2 3 9" xfId="5842"/>
    <cellStyle name="Note 2 3 9 2" xfId="9644"/>
    <cellStyle name="Note 2 3 9 2 2" xfId="15938"/>
    <cellStyle name="Note 2 3 9 2 2 2" xfId="27052"/>
    <cellStyle name="Note 2 3 9 2 2 2 2" xfId="28842"/>
    <cellStyle name="Note 2 3 9 2 2 3" xfId="28197"/>
    <cellStyle name="Note 2 3 9 2 2 3 2" xfId="29744"/>
    <cellStyle name="Note 2 3 9 3" xfId="18472"/>
    <cellStyle name="Note 2 3 9 3 2" xfId="28541"/>
    <cellStyle name="Note 2 3 9 4" xfId="27630"/>
    <cellStyle name="Note 2 3 9 4 2" xfId="29376"/>
    <cellStyle name="Note 2 4" xfId="631"/>
    <cellStyle name="Note 2 4 2" xfId="10574"/>
    <cellStyle name="Note 2 4 3" xfId="10569"/>
    <cellStyle name="Note 2 4 3 2" xfId="22024"/>
    <cellStyle name="Note 2 5" xfId="632"/>
    <cellStyle name="Note 2 6" xfId="633"/>
    <cellStyle name="Note 2 7" xfId="634"/>
    <cellStyle name="Note 2 8" xfId="635"/>
    <cellStyle name="Note 2 8 2" xfId="10575"/>
    <cellStyle name="Note 2 8 2 2" xfId="22027"/>
    <cellStyle name="Note 2 8 2 2 2" xfId="28558"/>
    <cellStyle name="Note 2 8 2 3" xfId="27907"/>
    <cellStyle name="Note 2 8 2 3 2" xfId="29456"/>
    <cellStyle name="Note 2 9" xfId="636"/>
    <cellStyle name="Note 2 9 2" xfId="10576"/>
    <cellStyle name="Note 2 9 2 2" xfId="22028"/>
    <cellStyle name="Note 2 9 2 2 2" xfId="28559"/>
    <cellStyle name="Note 2 9 2 3" xfId="27908"/>
    <cellStyle name="Note 2 9 2 3 2" xfId="29457"/>
    <cellStyle name="Note 20" xfId="637"/>
    <cellStyle name="Note 20 10" xfId="6098"/>
    <cellStyle name="Note 20 10 2" xfId="12837"/>
    <cellStyle name="Note 20 10 2 2" xfId="23951"/>
    <cellStyle name="Note 20 10 2 2 2" xfId="28629"/>
    <cellStyle name="Note 20 10 2 3" xfId="27984"/>
    <cellStyle name="Note 20 10 2 3 2" xfId="29531"/>
    <cellStyle name="Note 20 11" xfId="6706"/>
    <cellStyle name="Note 20 11 2" xfId="13143"/>
    <cellStyle name="Note 20 11 2 2" xfId="24257"/>
    <cellStyle name="Note 20 11 2 2 2" xfId="28691"/>
    <cellStyle name="Note 20 11 2 3" xfId="28046"/>
    <cellStyle name="Note 20 11 2 3 2" xfId="29593"/>
    <cellStyle name="Note 20 2" xfId="1655"/>
    <cellStyle name="Note 20 2 2" xfId="9645"/>
    <cellStyle name="Note 20 2 2 2" xfId="15939"/>
    <cellStyle name="Note 20 2 2 2 2" xfId="27053"/>
    <cellStyle name="Note 20 2 2 2 2 2" xfId="28843"/>
    <cellStyle name="Note 20 2 2 2 3" xfId="28198"/>
    <cellStyle name="Note 20 2 2 2 3 2" xfId="29745"/>
    <cellStyle name="Note 20 2 2 3" xfId="10989"/>
    <cellStyle name="Note 20 2 2 3 2" xfId="22170"/>
    <cellStyle name="Note 20 2 2 3 2 2" xfId="28573"/>
    <cellStyle name="Note 20 2 2 3 3" xfId="27926"/>
    <cellStyle name="Note 20 2 2 3 3 2" xfId="29475"/>
    <cellStyle name="Note 20 2 3" xfId="10577"/>
    <cellStyle name="Note 20 2 3 2" xfId="22029"/>
    <cellStyle name="Note 20 2 3 2 2" xfId="28560"/>
    <cellStyle name="Note 20 2 3 3" xfId="27909"/>
    <cellStyle name="Note 20 2 3 3 2" xfId="29458"/>
    <cellStyle name="Note 20 2 4" xfId="16574"/>
    <cellStyle name="Note 20 2 4 2" xfId="28313"/>
    <cellStyle name="Note 20 2 5" xfId="27282"/>
    <cellStyle name="Note 20 2 5 2" xfId="29125"/>
    <cellStyle name="Note 20 3" xfId="2782"/>
    <cellStyle name="Note 20 3 2" xfId="9646"/>
    <cellStyle name="Note 20 3 2 2" xfId="15940"/>
    <cellStyle name="Note 20 3 2 2 2" xfId="27054"/>
    <cellStyle name="Note 20 3 2 2 2 2" xfId="28844"/>
    <cellStyle name="Note 20 3 2 2 3" xfId="28199"/>
    <cellStyle name="Note 20 3 2 2 3 2" xfId="29746"/>
    <cellStyle name="Note 20 3 3" xfId="17049"/>
    <cellStyle name="Note 20 3 3 2" xfId="28395"/>
    <cellStyle name="Note 20 3 4" xfId="27382"/>
    <cellStyle name="Note 20 3 4 2" xfId="29207"/>
    <cellStyle name="Note 20 4" xfId="3176"/>
    <cellStyle name="Note 20 4 2" xfId="9647"/>
    <cellStyle name="Note 20 4 2 2" xfId="15941"/>
    <cellStyle name="Note 20 4 2 2 2" xfId="27055"/>
    <cellStyle name="Note 20 4 2 2 2 2" xfId="28845"/>
    <cellStyle name="Note 20 4 2 2 3" xfId="28200"/>
    <cellStyle name="Note 20 4 2 2 3 2" xfId="29747"/>
    <cellStyle name="Note 20 4 3" xfId="17188"/>
    <cellStyle name="Note 20 4 3 2" xfId="28422"/>
    <cellStyle name="Note 20 4 4" xfId="27421"/>
    <cellStyle name="Note 20 4 4 2" xfId="29234"/>
    <cellStyle name="Note 20 5" xfId="3462"/>
    <cellStyle name="Note 20 5 2" xfId="9648"/>
    <cellStyle name="Note 20 5 2 2" xfId="15942"/>
    <cellStyle name="Note 20 5 2 2 2" xfId="27056"/>
    <cellStyle name="Note 20 5 2 2 2 2" xfId="28846"/>
    <cellStyle name="Note 20 5 2 2 3" xfId="28201"/>
    <cellStyle name="Note 20 5 2 2 3 2" xfId="29748"/>
    <cellStyle name="Note 20 5 3" xfId="17308"/>
    <cellStyle name="Note 20 5 3 2" xfId="28445"/>
    <cellStyle name="Note 20 5 4" xfId="27456"/>
    <cellStyle name="Note 20 5 4 2" xfId="29257"/>
    <cellStyle name="Note 20 6" xfId="3639"/>
    <cellStyle name="Note 20 6 2" xfId="9649"/>
    <cellStyle name="Note 20 6 2 2" xfId="15943"/>
    <cellStyle name="Note 20 6 2 2 2" xfId="27057"/>
    <cellStyle name="Note 20 6 2 2 2 2" xfId="28847"/>
    <cellStyle name="Note 20 6 2 2 3" xfId="28202"/>
    <cellStyle name="Note 20 6 2 2 3 2" xfId="29749"/>
    <cellStyle name="Note 20 6 3" xfId="17383"/>
    <cellStyle name="Note 20 6 3 2" xfId="28468"/>
    <cellStyle name="Note 20 6 4" xfId="27491"/>
    <cellStyle name="Note 20 6 4 2" xfId="29280"/>
    <cellStyle name="Note 20 7" xfId="4961"/>
    <cellStyle name="Note 20 7 2" xfId="9650"/>
    <cellStyle name="Note 20 7 2 2" xfId="15944"/>
    <cellStyle name="Note 20 7 2 2 2" xfId="27058"/>
    <cellStyle name="Note 20 7 2 2 2 2" xfId="28848"/>
    <cellStyle name="Note 20 7 2 2 3" xfId="28203"/>
    <cellStyle name="Note 20 7 2 2 3 2" xfId="29750"/>
    <cellStyle name="Note 20 7 3" xfId="18005"/>
    <cellStyle name="Note 20 7 3 2" xfId="28496"/>
    <cellStyle name="Note 20 7 4" xfId="27548"/>
    <cellStyle name="Note 20 7 4 2" xfId="29322"/>
    <cellStyle name="Note 20 8" xfId="5456"/>
    <cellStyle name="Note 20 8 2" xfId="9651"/>
    <cellStyle name="Note 20 8 2 2" xfId="15945"/>
    <cellStyle name="Note 20 8 2 2 2" xfId="27059"/>
    <cellStyle name="Note 20 8 2 2 2 2" xfId="28849"/>
    <cellStyle name="Note 20 8 2 2 3" xfId="28204"/>
    <cellStyle name="Note 20 8 2 2 3 2" xfId="29751"/>
    <cellStyle name="Note 20 8 3" xfId="18246"/>
    <cellStyle name="Note 20 8 3 2" xfId="28519"/>
    <cellStyle name="Note 20 8 4" xfId="27591"/>
    <cellStyle name="Note 20 8 4 2" xfId="29351"/>
    <cellStyle name="Note 20 9" xfId="5843"/>
    <cellStyle name="Note 20 9 2" xfId="9652"/>
    <cellStyle name="Note 20 9 2 2" xfId="15946"/>
    <cellStyle name="Note 20 9 2 2 2" xfId="27060"/>
    <cellStyle name="Note 20 9 2 2 2 2" xfId="28850"/>
    <cellStyle name="Note 20 9 2 2 3" xfId="28205"/>
    <cellStyle name="Note 20 9 2 2 3 2" xfId="29752"/>
    <cellStyle name="Note 20 9 3" xfId="18473"/>
    <cellStyle name="Note 20 9 3 2" xfId="28542"/>
    <cellStyle name="Note 20 9 4" xfId="27631"/>
    <cellStyle name="Note 20 9 4 2" xfId="29377"/>
    <cellStyle name="Note 21" xfId="638"/>
    <cellStyle name="Note 21 10" xfId="6099"/>
    <cellStyle name="Note 21 10 2" xfId="12838"/>
    <cellStyle name="Note 21 10 2 2" xfId="23952"/>
    <cellStyle name="Note 21 10 2 2 2" xfId="28630"/>
    <cellStyle name="Note 21 10 2 3" xfId="27985"/>
    <cellStyle name="Note 21 10 2 3 2" xfId="29532"/>
    <cellStyle name="Note 21 11" xfId="6707"/>
    <cellStyle name="Note 21 11 2" xfId="13144"/>
    <cellStyle name="Note 21 11 2 2" xfId="24258"/>
    <cellStyle name="Note 21 11 2 2 2" xfId="28692"/>
    <cellStyle name="Note 21 11 2 3" xfId="28047"/>
    <cellStyle name="Note 21 11 2 3 2" xfId="29594"/>
    <cellStyle name="Note 21 2" xfId="1656"/>
    <cellStyle name="Note 21 2 2" xfId="9653"/>
    <cellStyle name="Note 21 2 2 2" xfId="15947"/>
    <cellStyle name="Note 21 2 2 2 2" xfId="27061"/>
    <cellStyle name="Note 21 2 2 2 2 2" xfId="28851"/>
    <cellStyle name="Note 21 2 2 2 3" xfId="28206"/>
    <cellStyle name="Note 21 2 2 2 3 2" xfId="29753"/>
    <cellStyle name="Note 21 2 2 3" xfId="10990"/>
    <cellStyle name="Note 21 2 2 3 2" xfId="22171"/>
    <cellStyle name="Note 21 2 2 3 2 2" xfId="28574"/>
    <cellStyle name="Note 21 2 2 3 3" xfId="27927"/>
    <cellStyle name="Note 21 2 2 3 3 2" xfId="29476"/>
    <cellStyle name="Note 21 2 3" xfId="10578"/>
    <cellStyle name="Note 21 2 3 2" xfId="22030"/>
    <cellStyle name="Note 21 2 3 2 2" xfId="28561"/>
    <cellStyle name="Note 21 2 3 3" xfId="27910"/>
    <cellStyle name="Note 21 2 3 3 2" xfId="29459"/>
    <cellStyle name="Note 21 2 4" xfId="16575"/>
    <cellStyle name="Note 21 2 4 2" xfId="28314"/>
    <cellStyle name="Note 21 2 5" xfId="27283"/>
    <cellStyle name="Note 21 2 5 2" xfId="29126"/>
    <cellStyle name="Note 21 3" xfId="2783"/>
    <cellStyle name="Note 21 3 2" xfId="9654"/>
    <cellStyle name="Note 21 3 2 2" xfId="15948"/>
    <cellStyle name="Note 21 3 2 2 2" xfId="27062"/>
    <cellStyle name="Note 21 3 2 2 2 2" xfId="28852"/>
    <cellStyle name="Note 21 3 2 2 3" xfId="28207"/>
    <cellStyle name="Note 21 3 2 2 3 2" xfId="29754"/>
    <cellStyle name="Note 21 3 3" xfId="17050"/>
    <cellStyle name="Note 21 3 3 2" xfId="28396"/>
    <cellStyle name="Note 21 3 4" xfId="27383"/>
    <cellStyle name="Note 21 3 4 2" xfId="29208"/>
    <cellStyle name="Note 21 4" xfId="3177"/>
    <cellStyle name="Note 21 4 2" xfId="9655"/>
    <cellStyle name="Note 21 4 2 2" xfId="15949"/>
    <cellStyle name="Note 21 4 2 2 2" xfId="27063"/>
    <cellStyle name="Note 21 4 2 2 2 2" xfId="28853"/>
    <cellStyle name="Note 21 4 2 2 3" xfId="28208"/>
    <cellStyle name="Note 21 4 2 2 3 2" xfId="29755"/>
    <cellStyle name="Note 21 4 3" xfId="17189"/>
    <cellStyle name="Note 21 4 3 2" xfId="28423"/>
    <cellStyle name="Note 21 4 4" xfId="27422"/>
    <cellStyle name="Note 21 4 4 2" xfId="29235"/>
    <cellStyle name="Note 21 5" xfId="3463"/>
    <cellStyle name="Note 21 5 2" xfId="9656"/>
    <cellStyle name="Note 21 5 2 2" xfId="15950"/>
    <cellStyle name="Note 21 5 2 2 2" xfId="27064"/>
    <cellStyle name="Note 21 5 2 2 2 2" xfId="28854"/>
    <cellStyle name="Note 21 5 2 2 3" xfId="28209"/>
    <cellStyle name="Note 21 5 2 2 3 2" xfId="29756"/>
    <cellStyle name="Note 21 5 3" xfId="17309"/>
    <cellStyle name="Note 21 5 3 2" xfId="28446"/>
    <cellStyle name="Note 21 5 4" xfId="27457"/>
    <cellStyle name="Note 21 5 4 2" xfId="29258"/>
    <cellStyle name="Note 21 6" xfId="3640"/>
    <cellStyle name="Note 21 6 2" xfId="9657"/>
    <cellStyle name="Note 21 6 2 2" xfId="15951"/>
    <cellStyle name="Note 21 6 2 2 2" xfId="27065"/>
    <cellStyle name="Note 21 6 2 2 2 2" xfId="28855"/>
    <cellStyle name="Note 21 6 2 2 3" xfId="28210"/>
    <cellStyle name="Note 21 6 2 2 3 2" xfId="29757"/>
    <cellStyle name="Note 21 6 3" xfId="17384"/>
    <cellStyle name="Note 21 6 3 2" xfId="28469"/>
    <cellStyle name="Note 21 6 4" xfId="27492"/>
    <cellStyle name="Note 21 6 4 2" xfId="29281"/>
    <cellStyle name="Note 21 7" xfId="4962"/>
    <cellStyle name="Note 21 7 2" xfId="9658"/>
    <cellStyle name="Note 21 7 2 2" xfId="15952"/>
    <cellStyle name="Note 21 7 2 2 2" xfId="27066"/>
    <cellStyle name="Note 21 7 2 2 2 2" xfId="28856"/>
    <cellStyle name="Note 21 7 2 2 3" xfId="28211"/>
    <cellStyle name="Note 21 7 2 2 3 2" xfId="29758"/>
    <cellStyle name="Note 21 7 3" xfId="18006"/>
    <cellStyle name="Note 21 7 3 2" xfId="28497"/>
    <cellStyle name="Note 21 7 4" xfId="27549"/>
    <cellStyle name="Note 21 7 4 2" xfId="29323"/>
    <cellStyle name="Note 21 8" xfId="5457"/>
    <cellStyle name="Note 21 8 2" xfId="9659"/>
    <cellStyle name="Note 21 8 2 2" xfId="15953"/>
    <cellStyle name="Note 21 8 2 2 2" xfId="27067"/>
    <cellStyle name="Note 21 8 2 2 2 2" xfId="28857"/>
    <cellStyle name="Note 21 8 2 2 3" xfId="28212"/>
    <cellStyle name="Note 21 8 2 2 3 2" xfId="29759"/>
    <cellStyle name="Note 21 8 3" xfId="18247"/>
    <cellStyle name="Note 21 8 3 2" xfId="28520"/>
    <cellStyle name="Note 21 8 4" xfId="27592"/>
    <cellStyle name="Note 21 8 4 2" xfId="29352"/>
    <cellStyle name="Note 21 9" xfId="5844"/>
    <cellStyle name="Note 21 9 2" xfId="9660"/>
    <cellStyle name="Note 21 9 2 2" xfId="15954"/>
    <cellStyle name="Note 21 9 2 2 2" xfId="27068"/>
    <cellStyle name="Note 21 9 2 2 2 2" xfId="28858"/>
    <cellStyle name="Note 21 9 2 2 3" xfId="28213"/>
    <cellStyle name="Note 21 9 2 2 3 2" xfId="29760"/>
    <cellStyle name="Note 21 9 3" xfId="18474"/>
    <cellStyle name="Note 21 9 3 2" xfId="28543"/>
    <cellStyle name="Note 21 9 4" xfId="27632"/>
    <cellStyle name="Note 21 9 4 2" xfId="29378"/>
    <cellStyle name="Note 22" xfId="1657"/>
    <cellStyle name="Note 22 2" xfId="6100"/>
    <cellStyle name="Note 22 2 2" xfId="12839"/>
    <cellStyle name="Note 22 2 2 2" xfId="23953"/>
    <cellStyle name="Note 22 2 2 2 2" xfId="28631"/>
    <cellStyle name="Note 22 2 2 3" xfId="27986"/>
    <cellStyle name="Note 22 2 2 3 2" xfId="29533"/>
    <cellStyle name="Note 22 2 3" xfId="10991"/>
    <cellStyle name="Note 22 2 3 2" xfId="22172"/>
    <cellStyle name="Note 22 2 3 2 2" xfId="28575"/>
    <cellStyle name="Note 22 2 3 3" xfId="27928"/>
    <cellStyle name="Note 22 2 3 3 2" xfId="29477"/>
    <cellStyle name="Note 22 3" xfId="6708"/>
    <cellStyle name="Note 22 3 2" xfId="13145"/>
    <cellStyle name="Note 22 3 2 2" xfId="24259"/>
    <cellStyle name="Note 22 3 2 2 2" xfId="28693"/>
    <cellStyle name="Note 22 3 2 3" xfId="28048"/>
    <cellStyle name="Note 22 3 2 3 2" xfId="29595"/>
    <cellStyle name="Note 22 4" xfId="16576"/>
    <cellStyle name="Note 22 4 2" xfId="28315"/>
    <cellStyle name="Note 22 5" xfId="27284"/>
    <cellStyle name="Note 22 5 2" xfId="29127"/>
    <cellStyle name="Note 23" xfId="1658"/>
    <cellStyle name="Note 23 2" xfId="6101"/>
    <cellStyle name="Note 23 2 2" xfId="12840"/>
    <cellStyle name="Note 23 2 2 2" xfId="23954"/>
    <cellStyle name="Note 23 2 2 2 2" xfId="28632"/>
    <cellStyle name="Note 23 2 2 3" xfId="27987"/>
    <cellStyle name="Note 23 2 2 3 2" xfId="29534"/>
    <cellStyle name="Note 23 2 3" xfId="10992"/>
    <cellStyle name="Note 23 2 3 2" xfId="22173"/>
    <cellStyle name="Note 23 2 3 2 2" xfId="28576"/>
    <cellStyle name="Note 23 2 3 3" xfId="27929"/>
    <cellStyle name="Note 23 2 3 3 2" xfId="29478"/>
    <cellStyle name="Note 23 3" xfId="6709"/>
    <cellStyle name="Note 23 3 2" xfId="13146"/>
    <cellStyle name="Note 23 3 2 2" xfId="24260"/>
    <cellStyle name="Note 23 3 2 2 2" xfId="28694"/>
    <cellStyle name="Note 23 3 2 3" xfId="28049"/>
    <cellStyle name="Note 23 3 2 3 2" xfId="29596"/>
    <cellStyle name="Note 23 4" xfId="16577"/>
    <cellStyle name="Note 23 4 2" xfId="28316"/>
    <cellStyle name="Note 23 5" xfId="27285"/>
    <cellStyle name="Note 23 5 2" xfId="29128"/>
    <cellStyle name="Note 24" xfId="1659"/>
    <cellStyle name="Note 24 2" xfId="6102"/>
    <cellStyle name="Note 24 2 2" xfId="12841"/>
    <cellStyle name="Note 24 2 2 2" xfId="23955"/>
    <cellStyle name="Note 24 2 2 2 2" xfId="28633"/>
    <cellStyle name="Note 24 2 2 3" xfId="27988"/>
    <cellStyle name="Note 24 2 2 3 2" xfId="29535"/>
    <cellStyle name="Note 24 2 3" xfId="10993"/>
    <cellStyle name="Note 24 2 3 2" xfId="22174"/>
    <cellStyle name="Note 24 2 3 2 2" xfId="28577"/>
    <cellStyle name="Note 24 2 3 3" xfId="27930"/>
    <cellStyle name="Note 24 2 3 3 2" xfId="29479"/>
    <cellStyle name="Note 24 3" xfId="6710"/>
    <cellStyle name="Note 24 3 2" xfId="13147"/>
    <cellStyle name="Note 24 3 2 2" xfId="24261"/>
    <cellStyle name="Note 24 3 2 2 2" xfId="28695"/>
    <cellStyle name="Note 24 3 2 3" xfId="28050"/>
    <cellStyle name="Note 24 3 2 3 2" xfId="29597"/>
    <cellStyle name="Note 24 4" xfId="16578"/>
    <cellStyle name="Note 24 4 2" xfId="28317"/>
    <cellStyle name="Note 24 5" xfId="27286"/>
    <cellStyle name="Note 24 5 2" xfId="29129"/>
    <cellStyle name="Note 25" xfId="1660"/>
    <cellStyle name="Note 25 2" xfId="6103"/>
    <cellStyle name="Note 25 2 2" xfId="12842"/>
    <cellStyle name="Note 25 2 2 2" xfId="23956"/>
    <cellStyle name="Note 25 2 2 2 2" xfId="28634"/>
    <cellStyle name="Note 25 2 2 3" xfId="27989"/>
    <cellStyle name="Note 25 2 2 3 2" xfId="29536"/>
    <cellStyle name="Note 25 2 3" xfId="10994"/>
    <cellStyle name="Note 25 2 3 2" xfId="22175"/>
    <cellStyle name="Note 25 2 3 2 2" xfId="28578"/>
    <cellStyle name="Note 25 2 3 3" xfId="27931"/>
    <cellStyle name="Note 25 2 3 3 2" xfId="29480"/>
    <cellStyle name="Note 25 3" xfId="6711"/>
    <cellStyle name="Note 25 3 2" xfId="13148"/>
    <cellStyle name="Note 25 3 2 2" xfId="24262"/>
    <cellStyle name="Note 25 3 2 2 2" xfId="28696"/>
    <cellStyle name="Note 25 3 2 3" xfId="28051"/>
    <cellStyle name="Note 25 3 2 3 2" xfId="29598"/>
    <cellStyle name="Note 25 4" xfId="16579"/>
    <cellStyle name="Note 25 4 2" xfId="28318"/>
    <cellStyle name="Note 25 5" xfId="27287"/>
    <cellStyle name="Note 25 5 2" xfId="29130"/>
    <cellStyle name="Note 26" xfId="1661"/>
    <cellStyle name="Note 26 2" xfId="6104"/>
    <cellStyle name="Note 26 2 2" xfId="12843"/>
    <cellStyle name="Note 26 2 2 2" xfId="23957"/>
    <cellStyle name="Note 26 2 2 2 2" xfId="28635"/>
    <cellStyle name="Note 26 2 2 3" xfId="27990"/>
    <cellStyle name="Note 26 2 2 3 2" xfId="29537"/>
    <cellStyle name="Note 26 2 3" xfId="10995"/>
    <cellStyle name="Note 26 2 3 2" xfId="22176"/>
    <cellStyle name="Note 26 2 3 2 2" xfId="28579"/>
    <cellStyle name="Note 26 2 3 3" xfId="27932"/>
    <cellStyle name="Note 26 2 3 3 2" xfId="29481"/>
    <cellStyle name="Note 26 3" xfId="6712"/>
    <cellStyle name="Note 26 3 2" xfId="13149"/>
    <cellStyle name="Note 26 3 2 2" xfId="24263"/>
    <cellStyle name="Note 26 3 2 2 2" xfId="28697"/>
    <cellStyle name="Note 26 3 2 3" xfId="28052"/>
    <cellStyle name="Note 26 3 2 3 2" xfId="29599"/>
    <cellStyle name="Note 26 4" xfId="16580"/>
    <cellStyle name="Note 26 4 2" xfId="28319"/>
    <cellStyle name="Note 26 5" xfId="27288"/>
    <cellStyle name="Note 26 5 2" xfId="29131"/>
    <cellStyle name="Note 27" xfId="1662"/>
    <cellStyle name="Note 27 2" xfId="6105"/>
    <cellStyle name="Note 27 2 2" xfId="12844"/>
    <cellStyle name="Note 27 2 2 2" xfId="23958"/>
    <cellStyle name="Note 27 2 2 2 2" xfId="28636"/>
    <cellStyle name="Note 27 2 2 3" xfId="27991"/>
    <cellStyle name="Note 27 2 2 3 2" xfId="29538"/>
    <cellStyle name="Note 27 2 3" xfId="10996"/>
    <cellStyle name="Note 27 2 3 2" xfId="22177"/>
    <cellStyle name="Note 27 2 3 2 2" xfId="28580"/>
    <cellStyle name="Note 27 2 3 3" xfId="27933"/>
    <cellStyle name="Note 27 2 3 3 2" xfId="29482"/>
    <cellStyle name="Note 27 3" xfId="6713"/>
    <cellStyle name="Note 27 3 2" xfId="13150"/>
    <cellStyle name="Note 27 3 2 2" xfId="24264"/>
    <cellStyle name="Note 27 3 2 2 2" xfId="28698"/>
    <cellStyle name="Note 27 3 2 3" xfId="28053"/>
    <cellStyle name="Note 27 3 2 3 2" xfId="29600"/>
    <cellStyle name="Note 27 4" xfId="16581"/>
    <cellStyle name="Note 27 4 2" xfId="28320"/>
    <cellStyle name="Note 27 5" xfId="27289"/>
    <cellStyle name="Note 27 5 2" xfId="29132"/>
    <cellStyle name="Note 28" xfId="1663"/>
    <cellStyle name="Note 28 2" xfId="6106"/>
    <cellStyle name="Note 28 2 2" xfId="12845"/>
    <cellStyle name="Note 28 2 2 2" xfId="23959"/>
    <cellStyle name="Note 28 2 2 2 2" xfId="28637"/>
    <cellStyle name="Note 28 2 2 3" xfId="27992"/>
    <cellStyle name="Note 28 2 2 3 2" xfId="29539"/>
    <cellStyle name="Note 28 2 3" xfId="10997"/>
    <cellStyle name="Note 28 2 3 2" xfId="22178"/>
    <cellStyle name="Note 28 2 3 2 2" xfId="28581"/>
    <cellStyle name="Note 28 2 3 3" xfId="27934"/>
    <cellStyle name="Note 28 2 3 3 2" xfId="29483"/>
    <cellStyle name="Note 28 3" xfId="6714"/>
    <cellStyle name="Note 28 3 2" xfId="13151"/>
    <cellStyle name="Note 28 3 2 2" xfId="24265"/>
    <cellStyle name="Note 28 3 2 2 2" xfId="28699"/>
    <cellStyle name="Note 28 3 2 3" xfId="28054"/>
    <cellStyle name="Note 28 3 2 3 2" xfId="29601"/>
    <cellStyle name="Note 28 4" xfId="16582"/>
    <cellStyle name="Note 28 4 2" xfId="28321"/>
    <cellStyle name="Note 28 5" xfId="27290"/>
    <cellStyle name="Note 28 5 2" xfId="29133"/>
    <cellStyle name="Note 29" xfId="1664"/>
    <cellStyle name="Note 29 2" xfId="6107"/>
    <cellStyle name="Note 29 2 2" xfId="12846"/>
    <cellStyle name="Note 29 2 2 2" xfId="23960"/>
    <cellStyle name="Note 29 2 2 2 2" xfId="28638"/>
    <cellStyle name="Note 29 2 2 3" xfId="27993"/>
    <cellStyle name="Note 29 2 2 3 2" xfId="29540"/>
    <cellStyle name="Note 29 2 3" xfId="10998"/>
    <cellStyle name="Note 29 2 3 2" xfId="22179"/>
    <cellStyle name="Note 29 2 3 2 2" xfId="28582"/>
    <cellStyle name="Note 29 2 3 3" xfId="27935"/>
    <cellStyle name="Note 29 2 3 3 2" xfId="29484"/>
    <cellStyle name="Note 29 3" xfId="6715"/>
    <cellStyle name="Note 29 3 2" xfId="13152"/>
    <cellStyle name="Note 29 3 2 2" xfId="24266"/>
    <cellStyle name="Note 29 3 2 2 2" xfId="28700"/>
    <cellStyle name="Note 29 3 2 3" xfId="28055"/>
    <cellStyle name="Note 29 3 2 3 2" xfId="29602"/>
    <cellStyle name="Note 29 4" xfId="16583"/>
    <cellStyle name="Note 29 4 2" xfId="28322"/>
    <cellStyle name="Note 29 5" xfId="27291"/>
    <cellStyle name="Note 29 5 2" xfId="29134"/>
    <cellStyle name="Note 3" xfId="639"/>
    <cellStyle name="Note 3 10" xfId="5846"/>
    <cellStyle name="Note 3 10 2" xfId="9661"/>
    <cellStyle name="Note 3 10 2 2" xfId="15955"/>
    <cellStyle name="Note 3 10 2 2 2" xfId="27069"/>
    <cellStyle name="Note 3 10 2 2 2 2" xfId="28859"/>
    <cellStyle name="Note 3 10 2 2 3" xfId="28214"/>
    <cellStyle name="Note 3 10 2 2 3 2" xfId="29761"/>
    <cellStyle name="Note 3 10 3" xfId="18475"/>
    <cellStyle name="Note 3 10 3 2" xfId="28544"/>
    <cellStyle name="Note 3 10 4" xfId="27633"/>
    <cellStyle name="Note 3 10 4 2" xfId="29379"/>
    <cellStyle name="Note 3 11" xfId="6108"/>
    <cellStyle name="Note 3 11 2" xfId="12847"/>
    <cellStyle name="Note 3 11 2 2" xfId="23961"/>
    <cellStyle name="Note 3 11 2 2 2" xfId="28639"/>
    <cellStyle name="Note 3 11 2 3" xfId="27994"/>
    <cellStyle name="Note 3 11 2 3 2" xfId="29541"/>
    <cellStyle name="Note 3 12" xfId="6716"/>
    <cellStyle name="Note 3 12 2" xfId="13153"/>
    <cellStyle name="Note 3 12 2 2" xfId="24267"/>
    <cellStyle name="Note 3 12 2 2 2" xfId="28701"/>
    <cellStyle name="Note 3 12 2 3" xfId="28056"/>
    <cellStyle name="Note 3 12 2 3 2" xfId="29603"/>
    <cellStyle name="Note 3 2" xfId="640"/>
    <cellStyle name="Note 3 2 2" xfId="10580"/>
    <cellStyle name="Note 3 2 3" xfId="10579"/>
    <cellStyle name="Note 3 3" xfId="1665"/>
    <cellStyle name="Note 3 3 2" xfId="9662"/>
    <cellStyle name="Note 3 3 2 2" xfId="15956"/>
    <cellStyle name="Note 3 3 2 2 2" xfId="27070"/>
    <cellStyle name="Note 3 3 2 2 2 2" xfId="28860"/>
    <cellStyle name="Note 3 3 2 2 3" xfId="28215"/>
    <cellStyle name="Note 3 3 2 2 3 2" xfId="29762"/>
    <cellStyle name="Note 3 3 3" xfId="16584"/>
    <cellStyle name="Note 3 3 3 2" xfId="28323"/>
    <cellStyle name="Note 3 3 4" xfId="27292"/>
    <cellStyle name="Note 3 3 4 2" xfId="29135"/>
    <cellStyle name="Note 3 4" xfId="2792"/>
    <cellStyle name="Note 3 4 2" xfId="9663"/>
    <cellStyle name="Note 3 4 2 2" xfId="15957"/>
    <cellStyle name="Note 3 4 2 2 2" xfId="27071"/>
    <cellStyle name="Note 3 4 2 2 2 2" xfId="28861"/>
    <cellStyle name="Note 3 4 2 2 3" xfId="28216"/>
    <cellStyle name="Note 3 4 2 2 3 2" xfId="29763"/>
    <cellStyle name="Note 3 4 3" xfId="17051"/>
    <cellStyle name="Note 3 4 3 2" xfId="28397"/>
    <cellStyle name="Note 3 4 4" xfId="27384"/>
    <cellStyle name="Note 3 4 4 2" xfId="29209"/>
    <cellStyle name="Note 3 5" xfId="3186"/>
    <cellStyle name="Note 3 5 2" xfId="9664"/>
    <cellStyle name="Note 3 5 2 2" xfId="15958"/>
    <cellStyle name="Note 3 5 2 2 2" xfId="27072"/>
    <cellStyle name="Note 3 5 2 2 2 2" xfId="28862"/>
    <cellStyle name="Note 3 5 2 2 3" xfId="28217"/>
    <cellStyle name="Note 3 5 2 2 3 2" xfId="29764"/>
    <cellStyle name="Note 3 5 3" xfId="17190"/>
    <cellStyle name="Note 3 5 3 2" xfId="28424"/>
    <cellStyle name="Note 3 5 4" xfId="27423"/>
    <cellStyle name="Note 3 5 4 2" xfId="29236"/>
    <cellStyle name="Note 3 6" xfId="3465"/>
    <cellStyle name="Note 3 6 2" xfId="9665"/>
    <cellStyle name="Note 3 6 2 2" xfId="15959"/>
    <cellStyle name="Note 3 6 2 2 2" xfId="27073"/>
    <cellStyle name="Note 3 6 2 2 2 2" xfId="28863"/>
    <cellStyle name="Note 3 6 2 2 3" xfId="28218"/>
    <cellStyle name="Note 3 6 2 2 3 2" xfId="29765"/>
    <cellStyle name="Note 3 6 3" xfId="17310"/>
    <cellStyle name="Note 3 6 3 2" xfId="28447"/>
    <cellStyle name="Note 3 6 4" xfId="27458"/>
    <cellStyle name="Note 3 6 4 2" xfId="29259"/>
    <cellStyle name="Note 3 7" xfId="3641"/>
    <cellStyle name="Note 3 7 2" xfId="9666"/>
    <cellStyle name="Note 3 7 2 2" xfId="15960"/>
    <cellStyle name="Note 3 7 2 2 2" xfId="27074"/>
    <cellStyle name="Note 3 7 2 2 2 2" xfId="28864"/>
    <cellStyle name="Note 3 7 2 2 3" xfId="28219"/>
    <cellStyle name="Note 3 7 2 2 3 2" xfId="29766"/>
    <cellStyle name="Note 3 7 3" xfId="17385"/>
    <cellStyle name="Note 3 7 3 2" xfId="28470"/>
    <cellStyle name="Note 3 7 4" xfId="27493"/>
    <cellStyle name="Note 3 7 4 2" xfId="29282"/>
    <cellStyle name="Note 3 8" xfId="4971"/>
    <cellStyle name="Note 3 8 2" xfId="9667"/>
    <cellStyle name="Note 3 8 2 2" xfId="15961"/>
    <cellStyle name="Note 3 8 2 2 2" xfId="27075"/>
    <cellStyle name="Note 3 8 2 2 2 2" xfId="28865"/>
    <cellStyle name="Note 3 8 2 2 3" xfId="28220"/>
    <cellStyle name="Note 3 8 2 2 3 2" xfId="29767"/>
    <cellStyle name="Note 3 8 3" xfId="18011"/>
    <cellStyle name="Note 3 8 3 2" xfId="28498"/>
    <cellStyle name="Note 3 8 4" xfId="27550"/>
    <cellStyle name="Note 3 8 4 2" xfId="29324"/>
    <cellStyle name="Note 3 9" xfId="5462"/>
    <cellStyle name="Note 3 9 2" xfId="9668"/>
    <cellStyle name="Note 3 9 2 2" xfId="15962"/>
    <cellStyle name="Note 3 9 2 2 2" xfId="27076"/>
    <cellStyle name="Note 3 9 2 2 2 2" xfId="28866"/>
    <cellStyle name="Note 3 9 2 2 3" xfId="28221"/>
    <cellStyle name="Note 3 9 2 2 3 2" xfId="29768"/>
    <cellStyle name="Note 3 9 3" xfId="18248"/>
    <cellStyle name="Note 3 9 3 2" xfId="28521"/>
    <cellStyle name="Note 3 9 4" xfId="27593"/>
    <cellStyle name="Note 3 9 4 2" xfId="29353"/>
    <cellStyle name="Note 30" xfId="1666"/>
    <cellStyle name="Note 30 2" xfId="6109"/>
    <cellStyle name="Note 30 2 2" xfId="12848"/>
    <cellStyle name="Note 30 2 2 2" xfId="23962"/>
    <cellStyle name="Note 30 2 2 2 2" xfId="28640"/>
    <cellStyle name="Note 30 2 2 3" xfId="27995"/>
    <cellStyle name="Note 30 2 2 3 2" xfId="29542"/>
    <cellStyle name="Note 30 2 3" xfId="10999"/>
    <cellStyle name="Note 30 2 3 2" xfId="22180"/>
    <cellStyle name="Note 30 2 3 2 2" xfId="28583"/>
    <cellStyle name="Note 30 2 3 3" xfId="27936"/>
    <cellStyle name="Note 30 2 3 3 2" xfId="29485"/>
    <cellStyle name="Note 30 3" xfId="6717"/>
    <cellStyle name="Note 30 3 2" xfId="13154"/>
    <cellStyle name="Note 30 3 2 2" xfId="24268"/>
    <cellStyle name="Note 30 3 2 2 2" xfId="28702"/>
    <cellStyle name="Note 30 3 2 3" xfId="28057"/>
    <cellStyle name="Note 30 3 2 3 2" xfId="29604"/>
    <cellStyle name="Note 30 4" xfId="16585"/>
    <cellStyle name="Note 30 4 2" xfId="28324"/>
    <cellStyle name="Note 30 5" xfId="27293"/>
    <cellStyle name="Note 30 5 2" xfId="29136"/>
    <cellStyle name="Note 31" xfId="1667"/>
    <cellStyle name="Note 31 2" xfId="6110"/>
    <cellStyle name="Note 31 2 2" xfId="12849"/>
    <cellStyle name="Note 31 2 2 2" xfId="23963"/>
    <cellStyle name="Note 31 2 2 2 2" xfId="28641"/>
    <cellStyle name="Note 31 2 2 3" xfId="27996"/>
    <cellStyle name="Note 31 2 2 3 2" xfId="29543"/>
    <cellStyle name="Note 31 2 3" xfId="11000"/>
    <cellStyle name="Note 31 2 3 2" xfId="22181"/>
    <cellStyle name="Note 31 2 3 2 2" xfId="28584"/>
    <cellStyle name="Note 31 2 3 3" xfId="27937"/>
    <cellStyle name="Note 31 2 3 3 2" xfId="29486"/>
    <cellStyle name="Note 31 3" xfId="6718"/>
    <cellStyle name="Note 31 3 2" xfId="13155"/>
    <cellStyle name="Note 31 3 2 2" xfId="24269"/>
    <cellStyle name="Note 31 3 2 2 2" xfId="28703"/>
    <cellStyle name="Note 31 3 2 3" xfId="28058"/>
    <cellStyle name="Note 31 3 2 3 2" xfId="29605"/>
    <cellStyle name="Note 31 4" xfId="16586"/>
    <cellStyle name="Note 31 4 2" xfId="28325"/>
    <cellStyle name="Note 31 5" xfId="27294"/>
    <cellStyle name="Note 31 5 2" xfId="29137"/>
    <cellStyle name="Note 32" xfId="1668"/>
    <cellStyle name="Note 32 2" xfId="6111"/>
    <cellStyle name="Note 32 2 2" xfId="12850"/>
    <cellStyle name="Note 32 2 2 2" xfId="23964"/>
    <cellStyle name="Note 32 2 2 2 2" xfId="28642"/>
    <cellStyle name="Note 32 2 2 3" xfId="27997"/>
    <cellStyle name="Note 32 2 2 3 2" xfId="29544"/>
    <cellStyle name="Note 32 2 3" xfId="11001"/>
    <cellStyle name="Note 32 2 3 2" xfId="22182"/>
    <cellStyle name="Note 32 2 3 2 2" xfId="28585"/>
    <cellStyle name="Note 32 2 3 3" xfId="27938"/>
    <cellStyle name="Note 32 2 3 3 2" xfId="29487"/>
    <cellStyle name="Note 32 3" xfId="6719"/>
    <cellStyle name="Note 32 3 2" xfId="13156"/>
    <cellStyle name="Note 32 3 2 2" xfId="24270"/>
    <cellStyle name="Note 32 3 2 2 2" xfId="28704"/>
    <cellStyle name="Note 32 3 2 3" xfId="28059"/>
    <cellStyle name="Note 32 3 2 3 2" xfId="29606"/>
    <cellStyle name="Note 32 4" xfId="16587"/>
    <cellStyle name="Note 32 4 2" xfId="28326"/>
    <cellStyle name="Note 32 5" xfId="27295"/>
    <cellStyle name="Note 32 5 2" xfId="29138"/>
    <cellStyle name="Note 33" xfId="1669"/>
    <cellStyle name="Note 33 2" xfId="6112"/>
    <cellStyle name="Note 33 2 2" xfId="12851"/>
    <cellStyle name="Note 33 2 2 2" xfId="23965"/>
    <cellStyle name="Note 33 2 2 2 2" xfId="28643"/>
    <cellStyle name="Note 33 2 2 3" xfId="27998"/>
    <cellStyle name="Note 33 2 2 3 2" xfId="29545"/>
    <cellStyle name="Note 33 2 3" xfId="11002"/>
    <cellStyle name="Note 33 2 3 2" xfId="22183"/>
    <cellStyle name="Note 33 2 3 2 2" xfId="28586"/>
    <cellStyle name="Note 33 2 3 3" xfId="27939"/>
    <cellStyle name="Note 33 2 3 3 2" xfId="29488"/>
    <cellStyle name="Note 33 3" xfId="6720"/>
    <cellStyle name="Note 33 3 2" xfId="13157"/>
    <cellStyle name="Note 33 3 2 2" xfId="24271"/>
    <cellStyle name="Note 33 3 2 2 2" xfId="28705"/>
    <cellStyle name="Note 33 3 2 3" xfId="28060"/>
    <cellStyle name="Note 33 3 2 3 2" xfId="29607"/>
    <cellStyle name="Note 33 4" xfId="16588"/>
    <cellStyle name="Note 33 4 2" xfId="28327"/>
    <cellStyle name="Note 33 5" xfId="27296"/>
    <cellStyle name="Note 33 5 2" xfId="29139"/>
    <cellStyle name="Note 34" xfId="1670"/>
    <cellStyle name="Note 34 2" xfId="6113"/>
    <cellStyle name="Note 34 2 2" xfId="12852"/>
    <cellStyle name="Note 34 2 2 2" xfId="23966"/>
    <cellStyle name="Note 34 2 2 2 2" xfId="28644"/>
    <cellStyle name="Note 34 2 2 3" xfId="27999"/>
    <cellStyle name="Note 34 2 2 3 2" xfId="29546"/>
    <cellStyle name="Note 34 2 3" xfId="11003"/>
    <cellStyle name="Note 34 2 3 2" xfId="22184"/>
    <cellStyle name="Note 34 2 3 2 2" xfId="28587"/>
    <cellStyle name="Note 34 2 3 3" xfId="27940"/>
    <cellStyle name="Note 34 2 3 3 2" xfId="29489"/>
    <cellStyle name="Note 34 3" xfId="6721"/>
    <cellStyle name="Note 34 3 2" xfId="13158"/>
    <cellStyle name="Note 34 3 2 2" xfId="24272"/>
    <cellStyle name="Note 34 3 2 2 2" xfId="28706"/>
    <cellStyle name="Note 34 3 2 3" xfId="28061"/>
    <cellStyle name="Note 34 3 2 3 2" xfId="29608"/>
    <cellStyle name="Note 34 4" xfId="16589"/>
    <cellStyle name="Note 34 4 2" xfId="28328"/>
    <cellStyle name="Note 34 5" xfId="27297"/>
    <cellStyle name="Note 34 5 2" xfId="29140"/>
    <cellStyle name="Note 35" xfId="1671"/>
    <cellStyle name="Note 35 2" xfId="6114"/>
    <cellStyle name="Note 35 2 2" xfId="12853"/>
    <cellStyle name="Note 35 2 2 2" xfId="23967"/>
    <cellStyle name="Note 35 2 2 2 2" xfId="28645"/>
    <cellStyle name="Note 35 2 2 3" xfId="28000"/>
    <cellStyle name="Note 35 2 2 3 2" xfId="29547"/>
    <cellStyle name="Note 35 2 3" xfId="11004"/>
    <cellStyle name="Note 35 2 3 2" xfId="22185"/>
    <cellStyle name="Note 35 2 3 2 2" xfId="28588"/>
    <cellStyle name="Note 35 2 3 3" xfId="27941"/>
    <cellStyle name="Note 35 2 3 3 2" xfId="29490"/>
    <cellStyle name="Note 35 3" xfId="6722"/>
    <cellStyle name="Note 35 3 2" xfId="13159"/>
    <cellStyle name="Note 35 3 2 2" xfId="24273"/>
    <cellStyle name="Note 35 3 2 2 2" xfId="28707"/>
    <cellStyle name="Note 35 3 2 3" xfId="28062"/>
    <cellStyle name="Note 35 3 2 3 2" xfId="29609"/>
    <cellStyle name="Note 35 4" xfId="16590"/>
    <cellStyle name="Note 35 4 2" xfId="28329"/>
    <cellStyle name="Note 35 5" xfId="27298"/>
    <cellStyle name="Note 35 5 2" xfId="29141"/>
    <cellStyle name="Note 36" xfId="1672"/>
    <cellStyle name="Note 36 2" xfId="6115"/>
    <cellStyle name="Note 36 2 2" xfId="12854"/>
    <cellStyle name="Note 36 2 2 2" xfId="23968"/>
    <cellStyle name="Note 36 2 2 2 2" xfId="28646"/>
    <cellStyle name="Note 36 2 2 3" xfId="28001"/>
    <cellStyle name="Note 36 2 2 3 2" xfId="29548"/>
    <cellStyle name="Note 36 2 3" xfId="11005"/>
    <cellStyle name="Note 36 2 3 2" xfId="22186"/>
    <cellStyle name="Note 36 2 3 2 2" xfId="28589"/>
    <cellStyle name="Note 36 2 3 3" xfId="27942"/>
    <cellStyle name="Note 36 2 3 3 2" xfId="29491"/>
    <cellStyle name="Note 36 3" xfId="6723"/>
    <cellStyle name="Note 36 3 2" xfId="13160"/>
    <cellStyle name="Note 36 3 2 2" xfId="24274"/>
    <cellStyle name="Note 36 3 2 2 2" xfId="28708"/>
    <cellStyle name="Note 36 3 2 3" xfId="28063"/>
    <cellStyle name="Note 36 3 2 3 2" xfId="29610"/>
    <cellStyle name="Note 36 4" xfId="16591"/>
    <cellStyle name="Note 36 4 2" xfId="28330"/>
    <cellStyle name="Note 36 5" xfId="27299"/>
    <cellStyle name="Note 36 5 2" xfId="29142"/>
    <cellStyle name="Note 37" xfId="1673"/>
    <cellStyle name="Note 37 2" xfId="6116"/>
    <cellStyle name="Note 37 2 2" xfId="12855"/>
    <cellStyle name="Note 37 2 2 2" xfId="23969"/>
    <cellStyle name="Note 37 2 2 2 2" xfId="28647"/>
    <cellStyle name="Note 37 2 2 3" xfId="28002"/>
    <cellStyle name="Note 37 2 2 3 2" xfId="29549"/>
    <cellStyle name="Note 37 2 3" xfId="11006"/>
    <cellStyle name="Note 37 2 3 2" xfId="22187"/>
    <cellStyle name="Note 37 2 3 2 2" xfId="28590"/>
    <cellStyle name="Note 37 2 3 3" xfId="27943"/>
    <cellStyle name="Note 37 2 3 3 2" xfId="29492"/>
    <cellStyle name="Note 37 3" xfId="6724"/>
    <cellStyle name="Note 37 3 2" xfId="13161"/>
    <cellStyle name="Note 37 3 2 2" xfId="24275"/>
    <cellStyle name="Note 37 3 2 2 2" xfId="28709"/>
    <cellStyle name="Note 37 3 2 3" xfId="28064"/>
    <cellStyle name="Note 37 3 2 3 2" xfId="29611"/>
    <cellStyle name="Note 37 4" xfId="16592"/>
    <cellStyle name="Note 37 4 2" xfId="28331"/>
    <cellStyle name="Note 37 5" xfId="27300"/>
    <cellStyle name="Note 37 5 2" xfId="29143"/>
    <cellStyle name="Note 38" xfId="1674"/>
    <cellStyle name="Note 38 2" xfId="6117"/>
    <cellStyle name="Note 38 2 2" xfId="12856"/>
    <cellStyle name="Note 38 2 2 2" xfId="23970"/>
    <cellStyle name="Note 38 2 2 2 2" xfId="28648"/>
    <cellStyle name="Note 38 2 2 3" xfId="28003"/>
    <cellStyle name="Note 38 2 2 3 2" xfId="29550"/>
    <cellStyle name="Note 38 2 3" xfId="11007"/>
    <cellStyle name="Note 38 2 3 2" xfId="22188"/>
    <cellStyle name="Note 38 2 3 2 2" xfId="28591"/>
    <cellStyle name="Note 38 2 3 3" xfId="27944"/>
    <cellStyle name="Note 38 2 3 3 2" xfId="29493"/>
    <cellStyle name="Note 38 3" xfId="6725"/>
    <cellStyle name="Note 38 3 2" xfId="13162"/>
    <cellStyle name="Note 38 3 2 2" xfId="24276"/>
    <cellStyle name="Note 38 3 2 2 2" xfId="28710"/>
    <cellStyle name="Note 38 3 2 3" xfId="28065"/>
    <cellStyle name="Note 38 3 2 3 2" xfId="29612"/>
    <cellStyle name="Note 38 4" xfId="16593"/>
    <cellStyle name="Note 38 4 2" xfId="28332"/>
    <cellStyle name="Note 38 5" xfId="27301"/>
    <cellStyle name="Note 38 5 2" xfId="29144"/>
    <cellStyle name="Note 39" xfId="1675"/>
    <cellStyle name="Note 39 2" xfId="6118"/>
    <cellStyle name="Note 39 2 2" xfId="12857"/>
    <cellStyle name="Note 39 2 2 2" xfId="23971"/>
    <cellStyle name="Note 39 2 2 2 2" xfId="28649"/>
    <cellStyle name="Note 39 2 2 3" xfId="28004"/>
    <cellStyle name="Note 39 2 2 3 2" xfId="29551"/>
    <cellStyle name="Note 39 2 3" xfId="11008"/>
    <cellStyle name="Note 39 2 3 2" xfId="22189"/>
    <cellStyle name="Note 39 2 3 2 2" xfId="28592"/>
    <cellStyle name="Note 39 2 3 3" xfId="27945"/>
    <cellStyle name="Note 39 2 3 3 2" xfId="29494"/>
    <cellStyle name="Note 39 3" xfId="6726"/>
    <cellStyle name="Note 39 3 2" xfId="13163"/>
    <cellStyle name="Note 39 3 2 2" xfId="24277"/>
    <cellStyle name="Note 39 3 2 2 2" xfId="28711"/>
    <cellStyle name="Note 39 3 2 3" xfId="28066"/>
    <cellStyle name="Note 39 3 2 3 2" xfId="29613"/>
    <cellStyle name="Note 39 4" xfId="16594"/>
    <cellStyle name="Note 39 4 2" xfId="28333"/>
    <cellStyle name="Note 39 5" xfId="27302"/>
    <cellStyle name="Note 39 5 2" xfId="29145"/>
    <cellStyle name="Note 4" xfId="641"/>
    <cellStyle name="Note 4 10" xfId="5848"/>
    <cellStyle name="Note 4 10 2" xfId="9669"/>
    <cellStyle name="Note 4 10 2 2" xfId="15963"/>
    <cellStyle name="Note 4 10 2 2 2" xfId="27077"/>
    <cellStyle name="Note 4 10 2 2 2 2" xfId="28867"/>
    <cellStyle name="Note 4 10 2 2 3" xfId="28222"/>
    <cellStyle name="Note 4 10 2 2 3 2" xfId="29769"/>
    <cellStyle name="Note 4 10 3" xfId="18476"/>
    <cellStyle name="Note 4 10 3 2" xfId="28545"/>
    <cellStyle name="Note 4 10 4" xfId="27634"/>
    <cellStyle name="Note 4 10 4 2" xfId="29380"/>
    <cellStyle name="Note 4 11" xfId="6119"/>
    <cellStyle name="Note 4 11 2" xfId="12858"/>
    <cellStyle name="Note 4 11 2 2" xfId="23972"/>
    <cellStyle name="Note 4 11 2 2 2" xfId="28650"/>
    <cellStyle name="Note 4 11 2 3" xfId="28005"/>
    <cellStyle name="Note 4 11 2 3 2" xfId="29552"/>
    <cellStyle name="Note 4 12" xfId="6727"/>
    <cellStyle name="Note 4 12 2" xfId="13164"/>
    <cellStyle name="Note 4 12 2 2" xfId="24278"/>
    <cellStyle name="Note 4 12 2 2 2" xfId="28712"/>
    <cellStyle name="Note 4 12 2 3" xfId="28067"/>
    <cellStyle name="Note 4 12 2 3 2" xfId="29614"/>
    <cellStyle name="Note 4 2" xfId="642"/>
    <cellStyle name="Note 4 2 2" xfId="10582"/>
    <cellStyle name="Note 4 2 3" xfId="10581"/>
    <cellStyle name="Note 4 3" xfId="1676"/>
    <cellStyle name="Note 4 3 2" xfId="9670"/>
    <cellStyle name="Note 4 3 2 2" xfId="15964"/>
    <cellStyle name="Note 4 3 2 2 2" xfId="27078"/>
    <cellStyle name="Note 4 3 2 2 2 2" xfId="28868"/>
    <cellStyle name="Note 4 3 2 2 3" xfId="28223"/>
    <cellStyle name="Note 4 3 2 2 3 2" xfId="29770"/>
    <cellStyle name="Note 4 3 3" xfId="16595"/>
    <cellStyle name="Note 4 3 3 2" xfId="28334"/>
    <cellStyle name="Note 4 3 4" xfId="27303"/>
    <cellStyle name="Note 4 3 4 2" xfId="29146"/>
    <cellStyle name="Note 4 4" xfId="2803"/>
    <cellStyle name="Note 4 4 2" xfId="9671"/>
    <cellStyle name="Note 4 4 2 2" xfId="15965"/>
    <cellStyle name="Note 4 4 2 2 2" xfId="27079"/>
    <cellStyle name="Note 4 4 2 2 2 2" xfId="28869"/>
    <cellStyle name="Note 4 4 2 2 3" xfId="28224"/>
    <cellStyle name="Note 4 4 2 2 3 2" xfId="29771"/>
    <cellStyle name="Note 4 4 3" xfId="17054"/>
    <cellStyle name="Note 4 4 3 2" xfId="28398"/>
    <cellStyle name="Note 4 4 4" xfId="27385"/>
    <cellStyle name="Note 4 4 4 2" xfId="29210"/>
    <cellStyle name="Note 4 5" xfId="3194"/>
    <cellStyle name="Note 4 5 2" xfId="9672"/>
    <cellStyle name="Note 4 5 2 2" xfId="15966"/>
    <cellStyle name="Note 4 5 2 2 2" xfId="27080"/>
    <cellStyle name="Note 4 5 2 2 2 2" xfId="28870"/>
    <cellStyle name="Note 4 5 2 2 3" xfId="28225"/>
    <cellStyle name="Note 4 5 2 2 3 2" xfId="29772"/>
    <cellStyle name="Note 4 5 3" xfId="17191"/>
    <cellStyle name="Note 4 5 3 2" xfId="28425"/>
    <cellStyle name="Note 4 5 4" xfId="27424"/>
    <cellStyle name="Note 4 5 4 2" xfId="29237"/>
    <cellStyle name="Note 4 6" xfId="3467"/>
    <cellStyle name="Note 4 6 2" xfId="9673"/>
    <cellStyle name="Note 4 6 2 2" xfId="15967"/>
    <cellStyle name="Note 4 6 2 2 2" xfId="27081"/>
    <cellStyle name="Note 4 6 2 2 2 2" xfId="28871"/>
    <cellStyle name="Note 4 6 2 2 3" xfId="28226"/>
    <cellStyle name="Note 4 6 2 2 3 2" xfId="29773"/>
    <cellStyle name="Note 4 6 3" xfId="17311"/>
    <cellStyle name="Note 4 6 3 2" xfId="28448"/>
    <cellStyle name="Note 4 6 4" xfId="27459"/>
    <cellStyle name="Note 4 6 4 2" xfId="29260"/>
    <cellStyle name="Note 4 7" xfId="3642"/>
    <cellStyle name="Note 4 7 2" xfId="9674"/>
    <cellStyle name="Note 4 7 2 2" xfId="15968"/>
    <cellStyle name="Note 4 7 2 2 2" xfId="27082"/>
    <cellStyle name="Note 4 7 2 2 2 2" xfId="28872"/>
    <cellStyle name="Note 4 7 2 2 3" xfId="28227"/>
    <cellStyle name="Note 4 7 2 2 3 2" xfId="29774"/>
    <cellStyle name="Note 4 7 3" xfId="17386"/>
    <cellStyle name="Note 4 7 3 2" xfId="28471"/>
    <cellStyle name="Note 4 7 4" xfId="27494"/>
    <cellStyle name="Note 4 7 4 2" xfId="29283"/>
    <cellStyle name="Note 4 8" xfId="4982"/>
    <cellStyle name="Note 4 8 2" xfId="9675"/>
    <cellStyle name="Note 4 8 2 2" xfId="15969"/>
    <cellStyle name="Note 4 8 2 2 2" xfId="27083"/>
    <cellStyle name="Note 4 8 2 2 2 2" xfId="28873"/>
    <cellStyle name="Note 4 8 2 2 3" xfId="28228"/>
    <cellStyle name="Note 4 8 2 2 3 2" xfId="29775"/>
    <cellStyle name="Note 4 8 3" xfId="18012"/>
    <cellStyle name="Note 4 8 3 2" xfId="28499"/>
    <cellStyle name="Note 4 8 4" xfId="27551"/>
    <cellStyle name="Note 4 8 4 2" xfId="29325"/>
    <cellStyle name="Note 4 9" xfId="5472"/>
    <cellStyle name="Note 4 9 2" xfId="9676"/>
    <cellStyle name="Note 4 9 2 2" xfId="15970"/>
    <cellStyle name="Note 4 9 2 2 2" xfId="27084"/>
    <cellStyle name="Note 4 9 2 2 2 2" xfId="28874"/>
    <cellStyle name="Note 4 9 2 2 3" xfId="28229"/>
    <cellStyle name="Note 4 9 2 2 3 2" xfId="29776"/>
    <cellStyle name="Note 4 9 3" xfId="18249"/>
    <cellStyle name="Note 4 9 3 2" xfId="28522"/>
    <cellStyle name="Note 4 9 4" xfId="27594"/>
    <cellStyle name="Note 4 9 4 2" xfId="29354"/>
    <cellStyle name="Note 40" xfId="1677"/>
    <cellStyle name="Note 40 2" xfId="6120"/>
    <cellStyle name="Note 40 2 2" xfId="12859"/>
    <cellStyle name="Note 40 2 2 2" xfId="23973"/>
    <cellStyle name="Note 40 2 2 2 2" xfId="28651"/>
    <cellStyle name="Note 40 2 2 3" xfId="28006"/>
    <cellStyle name="Note 40 2 2 3 2" xfId="29553"/>
    <cellStyle name="Note 40 2 3" xfId="11009"/>
    <cellStyle name="Note 40 2 3 2" xfId="22190"/>
    <cellStyle name="Note 40 2 3 2 2" xfId="28593"/>
    <cellStyle name="Note 40 2 3 3" xfId="27946"/>
    <cellStyle name="Note 40 2 3 3 2" xfId="29495"/>
    <cellStyle name="Note 40 3" xfId="6728"/>
    <cellStyle name="Note 40 3 2" xfId="13165"/>
    <cellStyle name="Note 40 3 2 2" xfId="24279"/>
    <cellStyle name="Note 40 3 2 2 2" xfId="28713"/>
    <cellStyle name="Note 40 3 2 3" xfId="28068"/>
    <cellStyle name="Note 40 3 2 3 2" xfId="29615"/>
    <cellStyle name="Note 40 4" xfId="16596"/>
    <cellStyle name="Note 40 4 2" xfId="28335"/>
    <cellStyle name="Note 40 5" xfId="27304"/>
    <cellStyle name="Note 40 5 2" xfId="29147"/>
    <cellStyle name="Note 41" xfId="1678"/>
    <cellStyle name="Note 41 2" xfId="6121"/>
    <cellStyle name="Note 41 2 2" xfId="12860"/>
    <cellStyle name="Note 41 2 2 2" xfId="23974"/>
    <cellStyle name="Note 41 2 2 2 2" xfId="28652"/>
    <cellStyle name="Note 41 2 2 3" xfId="28007"/>
    <cellStyle name="Note 41 2 2 3 2" xfId="29554"/>
    <cellStyle name="Note 41 2 3" xfId="11010"/>
    <cellStyle name="Note 41 2 3 2" xfId="22191"/>
    <cellStyle name="Note 41 2 3 2 2" xfId="28594"/>
    <cellStyle name="Note 41 2 3 3" xfId="27947"/>
    <cellStyle name="Note 41 2 3 3 2" xfId="29496"/>
    <cellStyle name="Note 41 3" xfId="6729"/>
    <cellStyle name="Note 41 3 2" xfId="13166"/>
    <cellStyle name="Note 41 3 2 2" xfId="24280"/>
    <cellStyle name="Note 41 3 2 2 2" xfId="28714"/>
    <cellStyle name="Note 41 3 2 3" xfId="28069"/>
    <cellStyle name="Note 41 3 2 3 2" xfId="29616"/>
    <cellStyle name="Note 41 4" xfId="16597"/>
    <cellStyle name="Note 41 4 2" xfId="28336"/>
    <cellStyle name="Note 41 5" xfId="27305"/>
    <cellStyle name="Note 41 5 2" xfId="29148"/>
    <cellStyle name="Note 42" xfId="1679"/>
    <cellStyle name="Note 42 2" xfId="6122"/>
    <cellStyle name="Note 42 2 2" xfId="12861"/>
    <cellStyle name="Note 42 2 2 2" xfId="23975"/>
    <cellStyle name="Note 42 2 2 2 2" xfId="28653"/>
    <cellStyle name="Note 42 2 2 3" xfId="28008"/>
    <cellStyle name="Note 42 2 2 3 2" xfId="29555"/>
    <cellStyle name="Note 42 2 3" xfId="11011"/>
    <cellStyle name="Note 42 2 3 2" xfId="22192"/>
    <cellStyle name="Note 42 2 3 2 2" xfId="28595"/>
    <cellStyle name="Note 42 2 3 3" xfId="27948"/>
    <cellStyle name="Note 42 2 3 3 2" xfId="29497"/>
    <cellStyle name="Note 42 3" xfId="6730"/>
    <cellStyle name="Note 42 3 2" xfId="13167"/>
    <cellStyle name="Note 42 3 2 2" xfId="24281"/>
    <cellStyle name="Note 42 3 2 2 2" xfId="28715"/>
    <cellStyle name="Note 42 3 2 3" xfId="28070"/>
    <cellStyle name="Note 42 3 2 3 2" xfId="29617"/>
    <cellStyle name="Note 42 4" xfId="16598"/>
    <cellStyle name="Note 42 4 2" xfId="28337"/>
    <cellStyle name="Note 42 5" xfId="27306"/>
    <cellStyle name="Note 42 5 2" xfId="29149"/>
    <cellStyle name="Note 43" xfId="1680"/>
    <cellStyle name="Note 43 2" xfId="6123"/>
    <cellStyle name="Note 43 2 2" xfId="12862"/>
    <cellStyle name="Note 43 2 2 2" xfId="23976"/>
    <cellStyle name="Note 43 2 2 2 2" xfId="28654"/>
    <cellStyle name="Note 43 2 2 3" xfId="28009"/>
    <cellStyle name="Note 43 2 2 3 2" xfId="29556"/>
    <cellStyle name="Note 43 2 3" xfId="11012"/>
    <cellStyle name="Note 43 2 3 2" xfId="22193"/>
    <cellStyle name="Note 43 2 3 2 2" xfId="28596"/>
    <cellStyle name="Note 43 2 3 3" xfId="27949"/>
    <cellStyle name="Note 43 2 3 3 2" xfId="29498"/>
    <cellStyle name="Note 43 3" xfId="6731"/>
    <cellStyle name="Note 43 3 2" xfId="13168"/>
    <cellStyle name="Note 43 3 2 2" xfId="24282"/>
    <cellStyle name="Note 43 3 2 2 2" xfId="28716"/>
    <cellStyle name="Note 43 3 2 3" xfId="28071"/>
    <cellStyle name="Note 43 3 2 3 2" xfId="29618"/>
    <cellStyle name="Note 43 4" xfId="16599"/>
    <cellStyle name="Note 43 4 2" xfId="28338"/>
    <cellStyle name="Note 43 5" xfId="27307"/>
    <cellStyle name="Note 43 5 2" xfId="29150"/>
    <cellStyle name="Note 44" xfId="1681"/>
    <cellStyle name="Note 44 2" xfId="6124"/>
    <cellStyle name="Note 44 2 2" xfId="12863"/>
    <cellStyle name="Note 44 2 2 2" xfId="23977"/>
    <cellStyle name="Note 44 2 2 2 2" xfId="28655"/>
    <cellStyle name="Note 44 2 2 3" xfId="28010"/>
    <cellStyle name="Note 44 2 2 3 2" xfId="29557"/>
    <cellStyle name="Note 44 2 3" xfId="11013"/>
    <cellStyle name="Note 44 2 3 2" xfId="22194"/>
    <cellStyle name="Note 44 2 3 2 2" xfId="28597"/>
    <cellStyle name="Note 44 2 3 3" xfId="27950"/>
    <cellStyle name="Note 44 2 3 3 2" xfId="29499"/>
    <cellStyle name="Note 44 3" xfId="6732"/>
    <cellStyle name="Note 44 3 2" xfId="13169"/>
    <cellStyle name="Note 44 3 2 2" xfId="24283"/>
    <cellStyle name="Note 44 3 2 2 2" xfId="28717"/>
    <cellStyle name="Note 44 3 2 3" xfId="28072"/>
    <cellStyle name="Note 44 3 2 3 2" xfId="29619"/>
    <cellStyle name="Note 44 4" xfId="16600"/>
    <cellStyle name="Note 44 4 2" xfId="28339"/>
    <cellStyle name="Note 44 5" xfId="27308"/>
    <cellStyle name="Note 44 5 2" xfId="29151"/>
    <cellStyle name="Note 45" xfId="1682"/>
    <cellStyle name="Note 45 2" xfId="6125"/>
    <cellStyle name="Note 45 2 2" xfId="12864"/>
    <cellStyle name="Note 45 2 2 2" xfId="23978"/>
    <cellStyle name="Note 45 2 2 2 2" xfId="28656"/>
    <cellStyle name="Note 45 2 2 3" xfId="28011"/>
    <cellStyle name="Note 45 2 2 3 2" xfId="29558"/>
    <cellStyle name="Note 45 2 3" xfId="11014"/>
    <cellStyle name="Note 45 2 3 2" xfId="22195"/>
    <cellStyle name="Note 45 2 3 2 2" xfId="28598"/>
    <cellStyle name="Note 45 2 3 3" xfId="27951"/>
    <cellStyle name="Note 45 2 3 3 2" xfId="29500"/>
    <cellStyle name="Note 45 3" xfId="6733"/>
    <cellStyle name="Note 45 3 2" xfId="13170"/>
    <cellStyle name="Note 45 3 2 2" xfId="24284"/>
    <cellStyle name="Note 45 3 2 2 2" xfId="28718"/>
    <cellStyle name="Note 45 3 2 3" xfId="28073"/>
    <cellStyle name="Note 45 3 2 3 2" xfId="29620"/>
    <cellStyle name="Note 45 4" xfId="16601"/>
    <cellStyle name="Note 45 4 2" xfId="28340"/>
    <cellStyle name="Note 45 5" xfId="27309"/>
    <cellStyle name="Note 45 5 2" xfId="29152"/>
    <cellStyle name="Note 46" xfId="1683"/>
    <cellStyle name="Note 46 2" xfId="6126"/>
    <cellStyle name="Note 46 2 2" xfId="12865"/>
    <cellStyle name="Note 46 2 2 2" xfId="23979"/>
    <cellStyle name="Note 46 2 2 2 2" xfId="28657"/>
    <cellStyle name="Note 46 2 2 3" xfId="28012"/>
    <cellStyle name="Note 46 2 2 3 2" xfId="29559"/>
    <cellStyle name="Note 46 2 3" xfId="11015"/>
    <cellStyle name="Note 46 2 3 2" xfId="22196"/>
    <cellStyle name="Note 46 2 3 2 2" xfId="28599"/>
    <cellStyle name="Note 46 2 3 3" xfId="27952"/>
    <cellStyle name="Note 46 2 3 3 2" xfId="29501"/>
    <cellStyle name="Note 46 3" xfId="6734"/>
    <cellStyle name="Note 46 3 2" xfId="13171"/>
    <cellStyle name="Note 46 3 2 2" xfId="24285"/>
    <cellStyle name="Note 46 3 2 2 2" xfId="28719"/>
    <cellStyle name="Note 46 3 2 3" xfId="28074"/>
    <cellStyle name="Note 46 3 2 3 2" xfId="29621"/>
    <cellStyle name="Note 46 4" xfId="16602"/>
    <cellStyle name="Note 46 4 2" xfId="28341"/>
    <cellStyle name="Note 46 5" xfId="27310"/>
    <cellStyle name="Note 46 5 2" xfId="29153"/>
    <cellStyle name="Note 47" xfId="1684"/>
    <cellStyle name="Note 47 2" xfId="6127"/>
    <cellStyle name="Note 47 2 2" xfId="12866"/>
    <cellStyle name="Note 47 2 2 2" xfId="23980"/>
    <cellStyle name="Note 47 2 2 2 2" xfId="28658"/>
    <cellStyle name="Note 47 2 2 3" xfId="28013"/>
    <cellStyle name="Note 47 2 2 3 2" xfId="29560"/>
    <cellStyle name="Note 47 2 3" xfId="11016"/>
    <cellStyle name="Note 47 2 3 2" xfId="22197"/>
    <cellStyle name="Note 47 2 3 2 2" xfId="28600"/>
    <cellStyle name="Note 47 2 3 3" xfId="27953"/>
    <cellStyle name="Note 47 2 3 3 2" xfId="29502"/>
    <cellStyle name="Note 47 3" xfId="6735"/>
    <cellStyle name="Note 47 3 2" xfId="13172"/>
    <cellStyle name="Note 47 3 2 2" xfId="24286"/>
    <cellStyle name="Note 47 3 2 2 2" xfId="28720"/>
    <cellStyle name="Note 47 3 2 3" xfId="28075"/>
    <cellStyle name="Note 47 3 2 3 2" xfId="29622"/>
    <cellStyle name="Note 47 4" xfId="16603"/>
    <cellStyle name="Note 47 4 2" xfId="28342"/>
    <cellStyle name="Note 47 5" xfId="27311"/>
    <cellStyle name="Note 47 5 2" xfId="29154"/>
    <cellStyle name="Note 48" xfId="1685"/>
    <cellStyle name="Note 48 2" xfId="6128"/>
    <cellStyle name="Note 48 2 2" xfId="12867"/>
    <cellStyle name="Note 48 2 2 2" xfId="23981"/>
    <cellStyle name="Note 48 2 2 2 2" xfId="28659"/>
    <cellStyle name="Note 48 2 2 3" xfId="28014"/>
    <cellStyle name="Note 48 2 2 3 2" xfId="29561"/>
    <cellStyle name="Note 48 2 3" xfId="11017"/>
    <cellStyle name="Note 48 2 3 2" xfId="22198"/>
    <cellStyle name="Note 48 2 3 2 2" xfId="28601"/>
    <cellStyle name="Note 48 2 3 3" xfId="27954"/>
    <cellStyle name="Note 48 2 3 3 2" xfId="29503"/>
    <cellStyle name="Note 48 3" xfId="6736"/>
    <cellStyle name="Note 48 3 2" xfId="13173"/>
    <cellStyle name="Note 48 3 2 2" xfId="24287"/>
    <cellStyle name="Note 48 3 2 2 2" xfId="28721"/>
    <cellStyle name="Note 48 3 2 3" xfId="28076"/>
    <cellStyle name="Note 48 3 2 3 2" xfId="29623"/>
    <cellStyle name="Note 48 4" xfId="16604"/>
    <cellStyle name="Note 48 4 2" xfId="28343"/>
    <cellStyle name="Note 48 5" xfId="27312"/>
    <cellStyle name="Note 48 5 2" xfId="29155"/>
    <cellStyle name="Note 49" xfId="1686"/>
    <cellStyle name="Note 49 2" xfId="6129"/>
    <cellStyle name="Note 49 2 2" xfId="12868"/>
    <cellStyle name="Note 49 2 2 2" xfId="23982"/>
    <cellStyle name="Note 49 2 2 2 2" xfId="28660"/>
    <cellStyle name="Note 49 2 2 3" xfId="28015"/>
    <cellStyle name="Note 49 2 2 3 2" xfId="29562"/>
    <cellStyle name="Note 49 2 3" xfId="11018"/>
    <cellStyle name="Note 49 2 3 2" xfId="22199"/>
    <cellStyle name="Note 49 2 3 2 2" xfId="28602"/>
    <cellStyle name="Note 49 2 3 3" xfId="27955"/>
    <cellStyle name="Note 49 2 3 3 2" xfId="29504"/>
    <cellStyle name="Note 49 3" xfId="6737"/>
    <cellStyle name="Note 49 3 2" xfId="13174"/>
    <cellStyle name="Note 49 3 2 2" xfId="24288"/>
    <cellStyle name="Note 49 3 2 2 2" xfId="28722"/>
    <cellStyle name="Note 49 3 2 3" xfId="28077"/>
    <cellStyle name="Note 49 3 2 3 2" xfId="29624"/>
    <cellStyle name="Note 49 4" xfId="16605"/>
    <cellStyle name="Note 49 4 2" xfId="28344"/>
    <cellStyle name="Note 49 5" xfId="27313"/>
    <cellStyle name="Note 49 5 2" xfId="29156"/>
    <cellStyle name="Note 5" xfId="643"/>
    <cellStyle name="Note 5 10" xfId="5850"/>
    <cellStyle name="Note 5 10 2" xfId="9677"/>
    <cellStyle name="Note 5 10 2 2" xfId="15971"/>
    <cellStyle name="Note 5 10 2 2 2" xfId="27085"/>
    <cellStyle name="Note 5 10 2 2 2 2" xfId="28875"/>
    <cellStyle name="Note 5 10 2 2 3" xfId="28230"/>
    <cellStyle name="Note 5 10 2 2 3 2" xfId="29777"/>
    <cellStyle name="Note 5 10 3" xfId="18477"/>
    <cellStyle name="Note 5 10 3 2" xfId="28546"/>
    <cellStyle name="Note 5 10 4" xfId="27635"/>
    <cellStyle name="Note 5 10 4 2" xfId="29381"/>
    <cellStyle name="Note 5 11" xfId="6130"/>
    <cellStyle name="Note 5 11 2" xfId="12869"/>
    <cellStyle name="Note 5 11 2 2" xfId="23983"/>
    <cellStyle name="Note 5 11 2 2 2" xfId="28661"/>
    <cellStyle name="Note 5 11 2 3" xfId="28016"/>
    <cellStyle name="Note 5 11 2 3 2" xfId="29563"/>
    <cellStyle name="Note 5 12" xfId="6738"/>
    <cellStyle name="Note 5 12 2" xfId="13175"/>
    <cellStyle name="Note 5 12 2 2" xfId="24289"/>
    <cellStyle name="Note 5 12 2 2 2" xfId="28723"/>
    <cellStyle name="Note 5 12 2 3" xfId="28078"/>
    <cellStyle name="Note 5 12 2 3 2" xfId="29625"/>
    <cellStyle name="Note 5 2" xfId="644"/>
    <cellStyle name="Note 5 2 2" xfId="10584"/>
    <cellStyle name="Note 5 2 3" xfId="10583"/>
    <cellStyle name="Note 5 3" xfId="1687"/>
    <cellStyle name="Note 5 3 2" xfId="9678"/>
    <cellStyle name="Note 5 3 2 2" xfId="15972"/>
    <cellStyle name="Note 5 3 2 2 2" xfId="27086"/>
    <cellStyle name="Note 5 3 2 2 2 2" xfId="28876"/>
    <cellStyle name="Note 5 3 2 2 3" xfId="28231"/>
    <cellStyle name="Note 5 3 2 2 3 2" xfId="29778"/>
    <cellStyle name="Note 5 3 3" xfId="16606"/>
    <cellStyle name="Note 5 3 3 2" xfId="28345"/>
    <cellStyle name="Note 5 3 4" xfId="27314"/>
    <cellStyle name="Note 5 3 4 2" xfId="29157"/>
    <cellStyle name="Note 5 4" xfId="2814"/>
    <cellStyle name="Note 5 4 2" xfId="9679"/>
    <cellStyle name="Note 5 4 2 2" xfId="15973"/>
    <cellStyle name="Note 5 4 2 2 2" xfId="27087"/>
    <cellStyle name="Note 5 4 2 2 2 2" xfId="28877"/>
    <cellStyle name="Note 5 4 2 2 3" xfId="28232"/>
    <cellStyle name="Note 5 4 2 2 3 2" xfId="29779"/>
    <cellStyle name="Note 5 4 3" xfId="17063"/>
    <cellStyle name="Note 5 4 3 2" xfId="28399"/>
    <cellStyle name="Note 5 4 4" xfId="27386"/>
    <cellStyle name="Note 5 4 4 2" xfId="29211"/>
    <cellStyle name="Note 5 5" xfId="3195"/>
    <cellStyle name="Note 5 5 2" xfId="9680"/>
    <cellStyle name="Note 5 5 2 2" xfId="15974"/>
    <cellStyle name="Note 5 5 2 2 2" xfId="27088"/>
    <cellStyle name="Note 5 5 2 2 2 2" xfId="28878"/>
    <cellStyle name="Note 5 5 2 2 3" xfId="28233"/>
    <cellStyle name="Note 5 5 2 2 3 2" xfId="29780"/>
    <cellStyle name="Note 5 5 3" xfId="17192"/>
    <cellStyle name="Note 5 5 3 2" xfId="28426"/>
    <cellStyle name="Note 5 5 4" xfId="27425"/>
    <cellStyle name="Note 5 5 4 2" xfId="29238"/>
    <cellStyle name="Note 5 6" xfId="3468"/>
    <cellStyle name="Note 5 6 2" xfId="9681"/>
    <cellStyle name="Note 5 6 2 2" xfId="15975"/>
    <cellStyle name="Note 5 6 2 2 2" xfId="27089"/>
    <cellStyle name="Note 5 6 2 2 2 2" xfId="28879"/>
    <cellStyle name="Note 5 6 2 2 3" xfId="28234"/>
    <cellStyle name="Note 5 6 2 2 3 2" xfId="29781"/>
    <cellStyle name="Note 5 6 3" xfId="17312"/>
    <cellStyle name="Note 5 6 3 2" xfId="28449"/>
    <cellStyle name="Note 5 6 4" xfId="27460"/>
    <cellStyle name="Note 5 6 4 2" xfId="29261"/>
    <cellStyle name="Note 5 7" xfId="3643"/>
    <cellStyle name="Note 5 7 2" xfId="9682"/>
    <cellStyle name="Note 5 7 2 2" xfId="15976"/>
    <cellStyle name="Note 5 7 2 2 2" xfId="27090"/>
    <cellStyle name="Note 5 7 2 2 2 2" xfId="28880"/>
    <cellStyle name="Note 5 7 2 2 3" xfId="28235"/>
    <cellStyle name="Note 5 7 2 2 3 2" xfId="29782"/>
    <cellStyle name="Note 5 7 3" xfId="17387"/>
    <cellStyle name="Note 5 7 3 2" xfId="28472"/>
    <cellStyle name="Note 5 7 4" xfId="27495"/>
    <cellStyle name="Note 5 7 4 2" xfId="29284"/>
    <cellStyle name="Note 5 8" xfId="4993"/>
    <cellStyle name="Note 5 8 2" xfId="9683"/>
    <cellStyle name="Note 5 8 2 2" xfId="15977"/>
    <cellStyle name="Note 5 8 2 2 2" xfId="27091"/>
    <cellStyle name="Note 5 8 2 2 2 2" xfId="28881"/>
    <cellStyle name="Note 5 8 2 2 3" xfId="28236"/>
    <cellStyle name="Note 5 8 2 2 3 2" xfId="29783"/>
    <cellStyle name="Note 5 8 3" xfId="18019"/>
    <cellStyle name="Note 5 8 3 2" xfId="28500"/>
    <cellStyle name="Note 5 8 4" xfId="27552"/>
    <cellStyle name="Note 5 8 4 2" xfId="29326"/>
    <cellStyle name="Note 5 9" xfId="5476"/>
    <cellStyle name="Note 5 9 2" xfId="9684"/>
    <cellStyle name="Note 5 9 2 2" xfId="15978"/>
    <cellStyle name="Note 5 9 2 2 2" xfId="27092"/>
    <cellStyle name="Note 5 9 2 2 2 2" xfId="28882"/>
    <cellStyle name="Note 5 9 2 2 3" xfId="28237"/>
    <cellStyle name="Note 5 9 2 2 3 2" xfId="29784"/>
    <cellStyle name="Note 5 9 3" xfId="18250"/>
    <cellStyle name="Note 5 9 3 2" xfId="28523"/>
    <cellStyle name="Note 5 9 4" xfId="27595"/>
    <cellStyle name="Note 5 9 4 2" xfId="29355"/>
    <cellStyle name="Note 50" xfId="1688"/>
    <cellStyle name="Note 50 2" xfId="6131"/>
    <cellStyle name="Note 50 2 2" xfId="12870"/>
    <cellStyle name="Note 50 2 2 2" xfId="23984"/>
    <cellStyle name="Note 50 2 2 2 2" xfId="28662"/>
    <cellStyle name="Note 50 2 2 3" xfId="28017"/>
    <cellStyle name="Note 50 2 2 3 2" xfId="29564"/>
    <cellStyle name="Note 50 2 3" xfId="11019"/>
    <cellStyle name="Note 50 2 3 2" xfId="22200"/>
    <cellStyle name="Note 50 2 3 2 2" xfId="28603"/>
    <cellStyle name="Note 50 2 3 3" xfId="27956"/>
    <cellStyle name="Note 50 2 3 3 2" xfId="29505"/>
    <cellStyle name="Note 50 3" xfId="6739"/>
    <cellStyle name="Note 50 3 2" xfId="13176"/>
    <cellStyle name="Note 50 3 2 2" xfId="24290"/>
    <cellStyle name="Note 50 3 2 2 2" xfId="28724"/>
    <cellStyle name="Note 50 3 2 3" xfId="28079"/>
    <cellStyle name="Note 50 3 2 3 2" xfId="29626"/>
    <cellStyle name="Note 50 4" xfId="16607"/>
    <cellStyle name="Note 50 4 2" xfId="28346"/>
    <cellStyle name="Note 50 5" xfId="27315"/>
    <cellStyle name="Note 50 5 2" xfId="29158"/>
    <cellStyle name="Note 51" xfId="1689"/>
    <cellStyle name="Note 51 2" xfId="6132"/>
    <cellStyle name="Note 51 2 2" xfId="12871"/>
    <cellStyle name="Note 51 2 2 2" xfId="23985"/>
    <cellStyle name="Note 51 2 2 2 2" xfId="28663"/>
    <cellStyle name="Note 51 2 2 3" xfId="28018"/>
    <cellStyle name="Note 51 2 2 3 2" xfId="29565"/>
    <cellStyle name="Note 51 2 3" xfId="11020"/>
    <cellStyle name="Note 51 2 3 2" xfId="22201"/>
    <cellStyle name="Note 51 2 3 2 2" xfId="28604"/>
    <cellStyle name="Note 51 2 3 3" xfId="27957"/>
    <cellStyle name="Note 51 2 3 3 2" xfId="29506"/>
    <cellStyle name="Note 51 3" xfId="6740"/>
    <cellStyle name="Note 51 3 2" xfId="13177"/>
    <cellStyle name="Note 51 3 2 2" xfId="24291"/>
    <cellStyle name="Note 51 3 2 2 2" xfId="28725"/>
    <cellStyle name="Note 51 3 2 3" xfId="28080"/>
    <cellStyle name="Note 51 3 2 3 2" xfId="29627"/>
    <cellStyle name="Note 51 4" xfId="16608"/>
    <cellStyle name="Note 51 4 2" xfId="28347"/>
    <cellStyle name="Note 51 5" xfId="27316"/>
    <cellStyle name="Note 51 5 2" xfId="29159"/>
    <cellStyle name="Note 52" xfId="1690"/>
    <cellStyle name="Note 52 2" xfId="6133"/>
    <cellStyle name="Note 52 2 2" xfId="12872"/>
    <cellStyle name="Note 52 2 2 2" xfId="23986"/>
    <cellStyle name="Note 52 2 2 2 2" xfId="28664"/>
    <cellStyle name="Note 52 2 2 3" xfId="28019"/>
    <cellStyle name="Note 52 2 2 3 2" xfId="29566"/>
    <cellStyle name="Note 52 2 3" xfId="11021"/>
    <cellStyle name="Note 52 2 3 2" xfId="22202"/>
    <cellStyle name="Note 52 2 3 2 2" xfId="28605"/>
    <cellStyle name="Note 52 2 3 3" xfId="27958"/>
    <cellStyle name="Note 52 2 3 3 2" xfId="29507"/>
    <cellStyle name="Note 52 3" xfId="6741"/>
    <cellStyle name="Note 52 3 2" xfId="13178"/>
    <cellStyle name="Note 52 3 2 2" xfId="24292"/>
    <cellStyle name="Note 52 3 2 2 2" xfId="28726"/>
    <cellStyle name="Note 52 3 2 3" xfId="28081"/>
    <cellStyle name="Note 52 3 2 3 2" xfId="29628"/>
    <cellStyle name="Note 52 4" xfId="16609"/>
    <cellStyle name="Note 52 4 2" xfId="28348"/>
    <cellStyle name="Note 52 5" xfId="27317"/>
    <cellStyle name="Note 52 5 2" xfId="29160"/>
    <cellStyle name="Note 53" xfId="1691"/>
    <cellStyle name="Note 53 2" xfId="6134"/>
    <cellStyle name="Note 53 2 2" xfId="12873"/>
    <cellStyle name="Note 53 2 2 2" xfId="23987"/>
    <cellStyle name="Note 53 2 2 2 2" xfId="28665"/>
    <cellStyle name="Note 53 2 2 3" xfId="28020"/>
    <cellStyle name="Note 53 2 2 3 2" xfId="29567"/>
    <cellStyle name="Note 53 2 3" xfId="11022"/>
    <cellStyle name="Note 53 2 3 2" xfId="22203"/>
    <cellStyle name="Note 53 2 3 2 2" xfId="28606"/>
    <cellStyle name="Note 53 2 3 3" xfId="27959"/>
    <cellStyle name="Note 53 2 3 3 2" xfId="29508"/>
    <cellStyle name="Note 53 3" xfId="6742"/>
    <cellStyle name="Note 53 3 2" xfId="13179"/>
    <cellStyle name="Note 53 3 2 2" xfId="24293"/>
    <cellStyle name="Note 53 3 2 2 2" xfId="28727"/>
    <cellStyle name="Note 53 3 2 3" xfId="28082"/>
    <cellStyle name="Note 53 3 2 3 2" xfId="29629"/>
    <cellStyle name="Note 53 4" xfId="16610"/>
    <cellStyle name="Note 53 4 2" xfId="28349"/>
    <cellStyle name="Note 53 5" xfId="27318"/>
    <cellStyle name="Note 53 5 2" xfId="29161"/>
    <cellStyle name="Note 54" xfId="1692"/>
    <cellStyle name="Note 54 2" xfId="6135"/>
    <cellStyle name="Note 54 2 2" xfId="12874"/>
    <cellStyle name="Note 54 2 2 2" xfId="23988"/>
    <cellStyle name="Note 54 2 2 2 2" xfId="28666"/>
    <cellStyle name="Note 54 2 2 3" xfId="28021"/>
    <cellStyle name="Note 54 2 2 3 2" xfId="29568"/>
    <cellStyle name="Note 54 2 3" xfId="11023"/>
    <cellStyle name="Note 54 2 3 2" xfId="22204"/>
    <cellStyle name="Note 54 2 3 2 2" xfId="28607"/>
    <cellStyle name="Note 54 2 3 3" xfId="27960"/>
    <cellStyle name="Note 54 2 3 3 2" xfId="29509"/>
    <cellStyle name="Note 54 3" xfId="6743"/>
    <cellStyle name="Note 54 3 2" xfId="13180"/>
    <cellStyle name="Note 54 3 2 2" xfId="24294"/>
    <cellStyle name="Note 54 3 2 2 2" xfId="28728"/>
    <cellStyle name="Note 54 3 2 3" xfId="28083"/>
    <cellStyle name="Note 54 3 2 3 2" xfId="29630"/>
    <cellStyle name="Note 54 4" xfId="16611"/>
    <cellStyle name="Note 54 4 2" xfId="28350"/>
    <cellStyle name="Note 54 5" xfId="27319"/>
    <cellStyle name="Note 54 5 2" xfId="29162"/>
    <cellStyle name="Note 55" xfId="1693"/>
    <cellStyle name="Note 55 2" xfId="6136"/>
    <cellStyle name="Note 55 2 2" xfId="12875"/>
    <cellStyle name="Note 55 2 2 2" xfId="23989"/>
    <cellStyle name="Note 55 2 2 2 2" xfId="28667"/>
    <cellStyle name="Note 55 2 2 3" xfId="28022"/>
    <cellStyle name="Note 55 2 2 3 2" xfId="29569"/>
    <cellStyle name="Note 55 2 3" xfId="11024"/>
    <cellStyle name="Note 55 2 3 2" xfId="22205"/>
    <cellStyle name="Note 55 2 3 2 2" xfId="28608"/>
    <cellStyle name="Note 55 2 3 3" xfId="27961"/>
    <cellStyle name="Note 55 2 3 3 2" xfId="29510"/>
    <cellStyle name="Note 55 3" xfId="6744"/>
    <cellStyle name="Note 55 3 2" xfId="13181"/>
    <cellStyle name="Note 55 3 2 2" xfId="24295"/>
    <cellStyle name="Note 55 3 2 2 2" xfId="28729"/>
    <cellStyle name="Note 55 3 2 3" xfId="28084"/>
    <cellStyle name="Note 55 3 2 3 2" xfId="29631"/>
    <cellStyle name="Note 55 4" xfId="16612"/>
    <cellStyle name="Note 55 4 2" xfId="28351"/>
    <cellStyle name="Note 55 5" xfId="27320"/>
    <cellStyle name="Note 55 5 2" xfId="29163"/>
    <cellStyle name="Note 56" xfId="1694"/>
    <cellStyle name="Note 56 2" xfId="6137"/>
    <cellStyle name="Note 56 2 2" xfId="12876"/>
    <cellStyle name="Note 56 2 2 2" xfId="23990"/>
    <cellStyle name="Note 56 2 2 2 2" xfId="28668"/>
    <cellStyle name="Note 56 2 2 3" xfId="28023"/>
    <cellStyle name="Note 56 2 2 3 2" xfId="29570"/>
    <cellStyle name="Note 56 2 3" xfId="11025"/>
    <cellStyle name="Note 56 2 3 2" xfId="22206"/>
    <cellStyle name="Note 56 2 3 2 2" xfId="28609"/>
    <cellStyle name="Note 56 2 3 3" xfId="27962"/>
    <cellStyle name="Note 56 2 3 3 2" xfId="29511"/>
    <cellStyle name="Note 56 3" xfId="6745"/>
    <cellStyle name="Note 56 3 2" xfId="13182"/>
    <cellStyle name="Note 56 3 2 2" xfId="24296"/>
    <cellStyle name="Note 56 3 2 2 2" xfId="28730"/>
    <cellStyle name="Note 56 3 2 3" xfId="28085"/>
    <cellStyle name="Note 56 3 2 3 2" xfId="29632"/>
    <cellStyle name="Note 56 4" xfId="16613"/>
    <cellStyle name="Note 56 4 2" xfId="28352"/>
    <cellStyle name="Note 56 5" xfId="27321"/>
    <cellStyle name="Note 56 5 2" xfId="29164"/>
    <cellStyle name="Note 57" xfId="1695"/>
    <cellStyle name="Note 57 2" xfId="6138"/>
    <cellStyle name="Note 57 2 2" xfId="12877"/>
    <cellStyle name="Note 57 2 2 2" xfId="23991"/>
    <cellStyle name="Note 57 2 2 2 2" xfId="28669"/>
    <cellStyle name="Note 57 2 2 3" xfId="28024"/>
    <cellStyle name="Note 57 2 2 3 2" xfId="29571"/>
    <cellStyle name="Note 57 2 3" xfId="11026"/>
    <cellStyle name="Note 57 2 3 2" xfId="22207"/>
    <cellStyle name="Note 57 2 3 2 2" xfId="28610"/>
    <cellStyle name="Note 57 2 3 3" xfId="27963"/>
    <cellStyle name="Note 57 2 3 3 2" xfId="29512"/>
    <cellStyle name="Note 57 3" xfId="6746"/>
    <cellStyle name="Note 57 3 2" xfId="13183"/>
    <cellStyle name="Note 57 3 2 2" xfId="24297"/>
    <cellStyle name="Note 57 3 2 2 2" xfId="28731"/>
    <cellStyle name="Note 57 3 2 3" xfId="28086"/>
    <cellStyle name="Note 57 3 2 3 2" xfId="29633"/>
    <cellStyle name="Note 57 4" xfId="16614"/>
    <cellStyle name="Note 57 4 2" xfId="28353"/>
    <cellStyle name="Note 57 5" xfId="27322"/>
    <cellStyle name="Note 57 5 2" xfId="29165"/>
    <cellStyle name="Note 58" xfId="1696"/>
    <cellStyle name="Note 58 2" xfId="6139"/>
    <cellStyle name="Note 58 2 2" xfId="12878"/>
    <cellStyle name="Note 58 2 2 2" xfId="23992"/>
    <cellStyle name="Note 58 2 2 2 2" xfId="28670"/>
    <cellStyle name="Note 58 2 2 3" xfId="28025"/>
    <cellStyle name="Note 58 2 2 3 2" xfId="29572"/>
    <cellStyle name="Note 58 2 3" xfId="11027"/>
    <cellStyle name="Note 58 2 3 2" xfId="22208"/>
    <cellStyle name="Note 58 2 3 2 2" xfId="28611"/>
    <cellStyle name="Note 58 2 3 3" xfId="27964"/>
    <cellStyle name="Note 58 2 3 3 2" xfId="29513"/>
    <cellStyle name="Note 58 3" xfId="6747"/>
    <cellStyle name="Note 58 3 2" xfId="13184"/>
    <cellStyle name="Note 58 3 2 2" xfId="24298"/>
    <cellStyle name="Note 58 3 2 2 2" xfId="28732"/>
    <cellStyle name="Note 58 3 2 3" xfId="28087"/>
    <cellStyle name="Note 58 3 2 3 2" xfId="29634"/>
    <cellStyle name="Note 58 4" xfId="16615"/>
    <cellStyle name="Note 58 4 2" xfId="28354"/>
    <cellStyle name="Note 58 5" xfId="27323"/>
    <cellStyle name="Note 58 5 2" xfId="29166"/>
    <cellStyle name="Note 59" xfId="1697"/>
    <cellStyle name="Note 59 2" xfId="6140"/>
    <cellStyle name="Note 59 2 2" xfId="12879"/>
    <cellStyle name="Note 59 2 2 2" xfId="23993"/>
    <cellStyle name="Note 59 2 2 2 2" xfId="28671"/>
    <cellStyle name="Note 59 2 2 3" xfId="28026"/>
    <cellStyle name="Note 59 2 2 3 2" xfId="29573"/>
    <cellStyle name="Note 59 2 3" xfId="11028"/>
    <cellStyle name="Note 59 2 3 2" xfId="22209"/>
    <cellStyle name="Note 59 2 3 2 2" xfId="28612"/>
    <cellStyle name="Note 59 2 3 3" xfId="27965"/>
    <cellStyle name="Note 59 2 3 3 2" xfId="29514"/>
    <cellStyle name="Note 59 3" xfId="6748"/>
    <cellStyle name="Note 59 3 2" xfId="13185"/>
    <cellStyle name="Note 59 3 2 2" xfId="24299"/>
    <cellStyle name="Note 59 3 2 2 2" xfId="28733"/>
    <cellStyle name="Note 59 3 2 3" xfId="28088"/>
    <cellStyle name="Note 59 3 2 3 2" xfId="29635"/>
    <cellStyle name="Note 59 4" xfId="16616"/>
    <cellStyle name="Note 59 4 2" xfId="28355"/>
    <cellStyle name="Note 59 5" xfId="27324"/>
    <cellStyle name="Note 59 5 2" xfId="29167"/>
    <cellStyle name="Note 6" xfId="645"/>
    <cellStyle name="Note 6 10" xfId="5852"/>
    <cellStyle name="Note 6 10 2" xfId="9685"/>
    <cellStyle name="Note 6 10 2 2" xfId="15979"/>
    <cellStyle name="Note 6 10 2 2 2" xfId="27093"/>
    <cellStyle name="Note 6 10 2 2 2 2" xfId="28883"/>
    <cellStyle name="Note 6 10 2 2 3" xfId="28238"/>
    <cellStyle name="Note 6 10 2 2 3 2" xfId="29785"/>
    <cellStyle name="Note 6 10 3" xfId="18478"/>
    <cellStyle name="Note 6 10 3 2" xfId="28547"/>
    <cellStyle name="Note 6 10 4" xfId="27636"/>
    <cellStyle name="Note 6 10 4 2" xfId="29382"/>
    <cellStyle name="Note 6 11" xfId="6141"/>
    <cellStyle name="Note 6 11 2" xfId="12880"/>
    <cellStyle name="Note 6 11 2 2" xfId="23994"/>
    <cellStyle name="Note 6 11 2 2 2" xfId="28672"/>
    <cellStyle name="Note 6 11 2 3" xfId="28027"/>
    <cellStyle name="Note 6 11 2 3 2" xfId="29574"/>
    <cellStyle name="Note 6 12" xfId="6749"/>
    <cellStyle name="Note 6 12 2" xfId="13186"/>
    <cellStyle name="Note 6 12 2 2" xfId="24300"/>
    <cellStyle name="Note 6 12 2 2 2" xfId="28734"/>
    <cellStyle name="Note 6 12 2 3" xfId="28089"/>
    <cellStyle name="Note 6 12 2 3 2" xfId="29636"/>
    <cellStyle name="Note 6 2" xfId="646"/>
    <cellStyle name="Note 6 2 2" xfId="10586"/>
    <cellStyle name="Note 6 2 3" xfId="10585"/>
    <cellStyle name="Note 6 3" xfId="1698"/>
    <cellStyle name="Note 6 3 2" xfId="9686"/>
    <cellStyle name="Note 6 3 2 2" xfId="15980"/>
    <cellStyle name="Note 6 3 2 2 2" xfId="27094"/>
    <cellStyle name="Note 6 3 2 2 2 2" xfId="28884"/>
    <cellStyle name="Note 6 3 2 2 3" xfId="28239"/>
    <cellStyle name="Note 6 3 2 2 3 2" xfId="29786"/>
    <cellStyle name="Note 6 3 3" xfId="16617"/>
    <cellStyle name="Note 6 3 3 2" xfId="28356"/>
    <cellStyle name="Note 6 3 4" xfId="27325"/>
    <cellStyle name="Note 6 3 4 2" xfId="29168"/>
    <cellStyle name="Note 6 4" xfId="2822"/>
    <cellStyle name="Note 6 4 2" xfId="9687"/>
    <cellStyle name="Note 6 4 2 2" xfId="15981"/>
    <cellStyle name="Note 6 4 2 2 2" xfId="27095"/>
    <cellStyle name="Note 6 4 2 2 2 2" xfId="28885"/>
    <cellStyle name="Note 6 4 2 2 3" xfId="28240"/>
    <cellStyle name="Note 6 4 2 2 3 2" xfId="29787"/>
    <cellStyle name="Note 6 4 3" xfId="17064"/>
    <cellStyle name="Note 6 4 3 2" xfId="28400"/>
    <cellStyle name="Note 6 4 4" xfId="27387"/>
    <cellStyle name="Note 6 4 4 2" xfId="29212"/>
    <cellStyle name="Note 6 5" xfId="3200"/>
    <cellStyle name="Note 6 5 2" xfId="9688"/>
    <cellStyle name="Note 6 5 2 2" xfId="15982"/>
    <cellStyle name="Note 6 5 2 2 2" xfId="27096"/>
    <cellStyle name="Note 6 5 2 2 2 2" xfId="28886"/>
    <cellStyle name="Note 6 5 2 2 3" xfId="28241"/>
    <cellStyle name="Note 6 5 2 2 3 2" xfId="29788"/>
    <cellStyle name="Note 6 5 3" xfId="17193"/>
    <cellStyle name="Note 6 5 3 2" xfId="28427"/>
    <cellStyle name="Note 6 5 4" xfId="27426"/>
    <cellStyle name="Note 6 5 4 2" xfId="29239"/>
    <cellStyle name="Note 6 6" xfId="3470"/>
    <cellStyle name="Note 6 6 2" xfId="9689"/>
    <cellStyle name="Note 6 6 2 2" xfId="15983"/>
    <cellStyle name="Note 6 6 2 2 2" xfId="27097"/>
    <cellStyle name="Note 6 6 2 2 2 2" xfId="28887"/>
    <cellStyle name="Note 6 6 2 2 3" xfId="28242"/>
    <cellStyle name="Note 6 6 2 2 3 2" xfId="29789"/>
    <cellStyle name="Note 6 6 3" xfId="17313"/>
    <cellStyle name="Note 6 6 3 2" xfId="28450"/>
    <cellStyle name="Note 6 6 4" xfId="27461"/>
    <cellStyle name="Note 6 6 4 2" xfId="29262"/>
    <cellStyle name="Note 6 7" xfId="3644"/>
    <cellStyle name="Note 6 7 2" xfId="9690"/>
    <cellStyle name="Note 6 7 2 2" xfId="15984"/>
    <cellStyle name="Note 6 7 2 2 2" xfId="27098"/>
    <cellStyle name="Note 6 7 2 2 2 2" xfId="28888"/>
    <cellStyle name="Note 6 7 2 2 3" xfId="28243"/>
    <cellStyle name="Note 6 7 2 2 3 2" xfId="29790"/>
    <cellStyle name="Note 6 7 3" xfId="17388"/>
    <cellStyle name="Note 6 7 3 2" xfId="28473"/>
    <cellStyle name="Note 6 7 4" xfId="27496"/>
    <cellStyle name="Note 6 7 4 2" xfId="29285"/>
    <cellStyle name="Note 6 8" xfId="5001"/>
    <cellStyle name="Note 6 8 2" xfId="9691"/>
    <cellStyle name="Note 6 8 2 2" xfId="15985"/>
    <cellStyle name="Note 6 8 2 2 2" xfId="27099"/>
    <cellStyle name="Note 6 8 2 2 2 2" xfId="28889"/>
    <cellStyle name="Note 6 8 2 2 3" xfId="28244"/>
    <cellStyle name="Note 6 8 2 2 3 2" xfId="29791"/>
    <cellStyle name="Note 6 8 3" xfId="18021"/>
    <cellStyle name="Note 6 8 3 2" xfId="28501"/>
    <cellStyle name="Note 6 8 4" xfId="27553"/>
    <cellStyle name="Note 6 8 4 2" xfId="29327"/>
    <cellStyle name="Note 6 9" xfId="5482"/>
    <cellStyle name="Note 6 9 2" xfId="9692"/>
    <cellStyle name="Note 6 9 2 2" xfId="15986"/>
    <cellStyle name="Note 6 9 2 2 2" xfId="27100"/>
    <cellStyle name="Note 6 9 2 2 2 2" xfId="28890"/>
    <cellStyle name="Note 6 9 2 2 3" xfId="28245"/>
    <cellStyle name="Note 6 9 2 2 3 2" xfId="29792"/>
    <cellStyle name="Note 6 9 3" xfId="18252"/>
    <cellStyle name="Note 6 9 3 2" xfId="28524"/>
    <cellStyle name="Note 6 9 4" xfId="27596"/>
    <cellStyle name="Note 6 9 4 2" xfId="29356"/>
    <cellStyle name="Note 60" xfId="1699"/>
    <cellStyle name="Note 60 2" xfId="6142"/>
    <cellStyle name="Note 60 2 2" xfId="12881"/>
    <cellStyle name="Note 60 2 2 2" xfId="23995"/>
    <cellStyle name="Note 60 2 2 2 2" xfId="28673"/>
    <cellStyle name="Note 60 2 2 3" xfId="28028"/>
    <cellStyle name="Note 60 2 2 3 2" xfId="29575"/>
    <cellStyle name="Note 60 2 3" xfId="11029"/>
    <cellStyle name="Note 60 2 3 2" xfId="22210"/>
    <cellStyle name="Note 60 2 3 2 2" xfId="28613"/>
    <cellStyle name="Note 60 2 3 3" xfId="27966"/>
    <cellStyle name="Note 60 2 3 3 2" xfId="29515"/>
    <cellStyle name="Note 60 3" xfId="6750"/>
    <cellStyle name="Note 60 3 2" xfId="13187"/>
    <cellStyle name="Note 60 3 2 2" xfId="24301"/>
    <cellStyle name="Note 60 3 2 2 2" xfId="28735"/>
    <cellStyle name="Note 60 3 2 3" xfId="28090"/>
    <cellStyle name="Note 60 3 2 3 2" xfId="29637"/>
    <cellStyle name="Note 60 4" xfId="16618"/>
    <cellStyle name="Note 60 4 2" xfId="28357"/>
    <cellStyle name="Note 60 5" xfId="27326"/>
    <cellStyle name="Note 60 5 2" xfId="29169"/>
    <cellStyle name="Note 61" xfId="1641"/>
    <cellStyle name="Note 61 2" xfId="6084"/>
    <cellStyle name="Note 61 2 2" xfId="12823"/>
    <cellStyle name="Note 61 2 2 2" xfId="23937"/>
    <cellStyle name="Note 61 2 2 2 2" xfId="28615"/>
    <cellStyle name="Note 61 2 2 3" xfId="27970"/>
    <cellStyle name="Note 61 2 2 3 2" xfId="29517"/>
    <cellStyle name="Note 61 2 3" xfId="10979"/>
    <cellStyle name="Note 61 2 3 2" xfId="22160"/>
    <cellStyle name="Note 61 2 3 2 2" xfId="28563"/>
    <cellStyle name="Note 61 2 3 3" xfId="27916"/>
    <cellStyle name="Note 61 2 3 3 2" xfId="29465"/>
    <cellStyle name="Note 61 3" xfId="6692"/>
    <cellStyle name="Note 61 3 2" xfId="13129"/>
    <cellStyle name="Note 61 3 2 2" xfId="24243"/>
    <cellStyle name="Note 61 3 2 2 2" xfId="28677"/>
    <cellStyle name="Note 61 3 2 3" xfId="28032"/>
    <cellStyle name="Note 61 3 2 3 2" xfId="29579"/>
    <cellStyle name="Note 61 4" xfId="16560"/>
    <cellStyle name="Note 61 4 2" xfId="28299"/>
    <cellStyle name="Note 61 5" xfId="27268"/>
    <cellStyle name="Note 61 5 2" xfId="29111"/>
    <cellStyle name="Note 7" xfId="647"/>
    <cellStyle name="Note 7 10" xfId="5853"/>
    <cellStyle name="Note 7 10 2" xfId="9693"/>
    <cellStyle name="Note 7 10 2 2" xfId="15987"/>
    <cellStyle name="Note 7 10 2 2 2" xfId="27101"/>
    <cellStyle name="Note 7 10 2 2 2 2" xfId="28891"/>
    <cellStyle name="Note 7 10 2 2 3" xfId="28246"/>
    <cellStyle name="Note 7 10 2 2 3 2" xfId="29793"/>
    <cellStyle name="Note 7 10 3" xfId="18479"/>
    <cellStyle name="Note 7 10 3 2" xfId="28548"/>
    <cellStyle name="Note 7 10 4" xfId="27637"/>
    <cellStyle name="Note 7 10 4 2" xfId="29383"/>
    <cellStyle name="Note 7 11" xfId="6143"/>
    <cellStyle name="Note 7 11 2" xfId="12882"/>
    <cellStyle name="Note 7 11 2 2" xfId="23996"/>
    <cellStyle name="Note 7 11 2 2 2" xfId="28674"/>
    <cellStyle name="Note 7 11 2 3" xfId="28029"/>
    <cellStyle name="Note 7 11 2 3 2" xfId="29576"/>
    <cellStyle name="Note 7 12" xfId="6751"/>
    <cellStyle name="Note 7 12 2" xfId="13188"/>
    <cellStyle name="Note 7 12 2 2" xfId="24302"/>
    <cellStyle name="Note 7 12 2 2 2" xfId="28736"/>
    <cellStyle name="Note 7 12 2 3" xfId="28091"/>
    <cellStyle name="Note 7 12 2 3 2" xfId="29638"/>
    <cellStyle name="Note 7 2" xfId="648"/>
    <cellStyle name="Note 7 2 2" xfId="10588"/>
    <cellStyle name="Note 7 2 3" xfId="10587"/>
    <cellStyle name="Note 7 2 3 2" xfId="22031"/>
    <cellStyle name="Note 7 2 3 2 2" xfId="28562"/>
    <cellStyle name="Note 7 2 3 3" xfId="27911"/>
    <cellStyle name="Note 7 2 3 3 2" xfId="29460"/>
    <cellStyle name="Note 7 3" xfId="1700"/>
    <cellStyle name="Note 7 3 2" xfId="9694"/>
    <cellStyle name="Note 7 3 2 2" xfId="15988"/>
    <cellStyle name="Note 7 3 2 2 2" xfId="27102"/>
    <cellStyle name="Note 7 3 2 2 2 2" xfId="28892"/>
    <cellStyle name="Note 7 3 2 2 3" xfId="28247"/>
    <cellStyle name="Note 7 3 2 2 3 2" xfId="29794"/>
    <cellStyle name="Note 7 3 3" xfId="16619"/>
    <cellStyle name="Note 7 3 3 2" xfId="28358"/>
    <cellStyle name="Note 7 3 4" xfId="27327"/>
    <cellStyle name="Note 7 3 4 2" xfId="29170"/>
    <cellStyle name="Note 7 4" xfId="2824"/>
    <cellStyle name="Note 7 4 2" xfId="9695"/>
    <cellStyle name="Note 7 4 2 2" xfId="15989"/>
    <cellStyle name="Note 7 4 2 2 2" xfId="27103"/>
    <cellStyle name="Note 7 4 2 2 2 2" xfId="28893"/>
    <cellStyle name="Note 7 4 2 2 3" xfId="28248"/>
    <cellStyle name="Note 7 4 2 2 3 2" xfId="29795"/>
    <cellStyle name="Note 7 4 3" xfId="17065"/>
    <cellStyle name="Note 7 4 3 2" xfId="28401"/>
    <cellStyle name="Note 7 4 4" xfId="27388"/>
    <cellStyle name="Note 7 4 4 2" xfId="29213"/>
    <cellStyle name="Note 7 5" xfId="3202"/>
    <cellStyle name="Note 7 5 2" xfId="9696"/>
    <cellStyle name="Note 7 5 2 2" xfId="15990"/>
    <cellStyle name="Note 7 5 2 2 2" xfId="27104"/>
    <cellStyle name="Note 7 5 2 2 2 2" xfId="28894"/>
    <cellStyle name="Note 7 5 2 2 3" xfId="28249"/>
    <cellStyle name="Note 7 5 2 2 3 2" xfId="29796"/>
    <cellStyle name="Note 7 5 3" xfId="17194"/>
    <cellStyle name="Note 7 5 3 2" xfId="28428"/>
    <cellStyle name="Note 7 5 4" xfId="27427"/>
    <cellStyle name="Note 7 5 4 2" xfId="29240"/>
    <cellStyle name="Note 7 6" xfId="3471"/>
    <cellStyle name="Note 7 6 2" xfId="9697"/>
    <cellStyle name="Note 7 6 2 2" xfId="15991"/>
    <cellStyle name="Note 7 6 2 2 2" xfId="27105"/>
    <cellStyle name="Note 7 6 2 2 2 2" xfId="28895"/>
    <cellStyle name="Note 7 6 2 2 3" xfId="28250"/>
    <cellStyle name="Note 7 6 2 2 3 2" xfId="29797"/>
    <cellStyle name="Note 7 6 3" xfId="17314"/>
    <cellStyle name="Note 7 6 3 2" xfId="28451"/>
    <cellStyle name="Note 7 6 4" xfId="27462"/>
    <cellStyle name="Note 7 6 4 2" xfId="29263"/>
    <cellStyle name="Note 7 7" xfId="3645"/>
    <cellStyle name="Note 7 7 2" xfId="9698"/>
    <cellStyle name="Note 7 7 2 2" xfId="15992"/>
    <cellStyle name="Note 7 7 2 2 2" xfId="27106"/>
    <cellStyle name="Note 7 7 2 2 2 2" xfId="28896"/>
    <cellStyle name="Note 7 7 2 2 3" xfId="28251"/>
    <cellStyle name="Note 7 7 2 2 3 2" xfId="29798"/>
    <cellStyle name="Note 7 7 3" xfId="17389"/>
    <cellStyle name="Note 7 7 3 2" xfId="28474"/>
    <cellStyle name="Note 7 7 4" xfId="27497"/>
    <cellStyle name="Note 7 7 4 2" xfId="29286"/>
    <cellStyle name="Note 7 8" xfId="5003"/>
    <cellStyle name="Note 7 8 2" xfId="9699"/>
    <cellStyle name="Note 7 8 2 2" xfId="15993"/>
    <cellStyle name="Note 7 8 2 2 2" xfId="27107"/>
    <cellStyle name="Note 7 8 2 2 2 2" xfId="28897"/>
    <cellStyle name="Note 7 8 2 2 3" xfId="28252"/>
    <cellStyle name="Note 7 8 2 2 3 2" xfId="29799"/>
    <cellStyle name="Note 7 8 3" xfId="18022"/>
    <cellStyle name="Note 7 8 3 2" xfId="28502"/>
    <cellStyle name="Note 7 8 4" xfId="27554"/>
    <cellStyle name="Note 7 8 4 2" xfId="29328"/>
    <cellStyle name="Note 7 9" xfId="5483"/>
    <cellStyle name="Note 7 9 2" xfId="9700"/>
    <cellStyle name="Note 7 9 2 2" xfId="15994"/>
    <cellStyle name="Note 7 9 2 2 2" xfId="27108"/>
    <cellStyle name="Note 7 9 2 2 2 2" xfId="28898"/>
    <cellStyle name="Note 7 9 2 2 3" xfId="28253"/>
    <cellStyle name="Note 7 9 2 2 3 2" xfId="29800"/>
    <cellStyle name="Note 7 9 3" xfId="18253"/>
    <cellStyle name="Note 7 9 3 2" xfId="28525"/>
    <cellStyle name="Note 7 9 4" xfId="27597"/>
    <cellStyle name="Note 7 9 4 2" xfId="29357"/>
    <cellStyle name="Note 8" xfId="649"/>
    <cellStyle name="Note 8 10" xfId="5854"/>
    <cellStyle name="Note 8 10 2" xfId="9701"/>
    <cellStyle name="Note 8 10 2 2" xfId="15995"/>
    <cellStyle name="Note 8 10 2 2 2" xfId="27109"/>
    <cellStyle name="Note 8 10 2 2 2 2" xfId="28899"/>
    <cellStyle name="Note 8 10 2 2 3" xfId="28254"/>
    <cellStyle name="Note 8 10 2 2 3 2" xfId="29801"/>
    <cellStyle name="Note 8 10 3" xfId="18480"/>
    <cellStyle name="Note 8 10 3 2" xfId="28549"/>
    <cellStyle name="Note 8 10 4" xfId="27638"/>
    <cellStyle name="Note 8 10 4 2" xfId="29384"/>
    <cellStyle name="Note 8 11" xfId="6144"/>
    <cellStyle name="Note 8 11 2" xfId="12883"/>
    <cellStyle name="Note 8 11 2 2" xfId="23997"/>
    <cellStyle name="Note 8 11 2 2 2" xfId="28675"/>
    <cellStyle name="Note 8 11 2 3" xfId="28030"/>
    <cellStyle name="Note 8 11 2 3 2" xfId="29577"/>
    <cellStyle name="Note 8 12" xfId="6752"/>
    <cellStyle name="Note 8 12 2" xfId="13189"/>
    <cellStyle name="Note 8 12 2 2" xfId="24303"/>
    <cellStyle name="Note 8 12 2 2 2" xfId="28737"/>
    <cellStyle name="Note 8 12 2 3" xfId="28092"/>
    <cellStyle name="Note 8 12 2 3 2" xfId="29639"/>
    <cellStyle name="Note 8 2" xfId="650"/>
    <cellStyle name="Note 8 3" xfId="1701"/>
    <cellStyle name="Note 8 3 2" xfId="9702"/>
    <cellStyle name="Note 8 3 2 2" xfId="15996"/>
    <cellStyle name="Note 8 3 2 2 2" xfId="27110"/>
    <cellStyle name="Note 8 3 2 2 2 2" xfId="28900"/>
    <cellStyle name="Note 8 3 2 2 3" xfId="28255"/>
    <cellStyle name="Note 8 3 2 2 3 2" xfId="29802"/>
    <cellStyle name="Note 8 3 3" xfId="16620"/>
    <cellStyle name="Note 8 3 3 2" xfId="28359"/>
    <cellStyle name="Note 8 3 4" xfId="27328"/>
    <cellStyle name="Note 8 3 4 2" xfId="29171"/>
    <cellStyle name="Note 8 4" xfId="2825"/>
    <cellStyle name="Note 8 4 2" xfId="9703"/>
    <cellStyle name="Note 8 4 2 2" xfId="15997"/>
    <cellStyle name="Note 8 4 2 2 2" xfId="27111"/>
    <cellStyle name="Note 8 4 2 2 2 2" xfId="28901"/>
    <cellStyle name="Note 8 4 2 2 3" xfId="28256"/>
    <cellStyle name="Note 8 4 2 2 3 2" xfId="29803"/>
    <cellStyle name="Note 8 4 3" xfId="17066"/>
    <cellStyle name="Note 8 4 3 2" xfId="28402"/>
    <cellStyle name="Note 8 4 4" xfId="27389"/>
    <cellStyle name="Note 8 4 4 2" xfId="29214"/>
    <cellStyle name="Note 8 5" xfId="3203"/>
    <cellStyle name="Note 8 5 2" xfId="9704"/>
    <cellStyle name="Note 8 5 2 2" xfId="15998"/>
    <cellStyle name="Note 8 5 2 2 2" xfId="27112"/>
    <cellStyle name="Note 8 5 2 2 2 2" xfId="28902"/>
    <cellStyle name="Note 8 5 2 2 3" xfId="28257"/>
    <cellStyle name="Note 8 5 2 2 3 2" xfId="29804"/>
    <cellStyle name="Note 8 5 3" xfId="17195"/>
    <cellStyle name="Note 8 5 3 2" xfId="28429"/>
    <cellStyle name="Note 8 5 4" xfId="27428"/>
    <cellStyle name="Note 8 5 4 2" xfId="29241"/>
    <cellStyle name="Note 8 6" xfId="3472"/>
    <cellStyle name="Note 8 6 2" xfId="9705"/>
    <cellStyle name="Note 8 6 2 2" xfId="15999"/>
    <cellStyle name="Note 8 6 2 2 2" xfId="27113"/>
    <cellStyle name="Note 8 6 2 2 2 2" xfId="28903"/>
    <cellStyle name="Note 8 6 2 2 3" xfId="28258"/>
    <cellStyle name="Note 8 6 2 2 3 2" xfId="29805"/>
    <cellStyle name="Note 8 6 3" xfId="17315"/>
    <cellStyle name="Note 8 6 3 2" xfId="28452"/>
    <cellStyle name="Note 8 6 4" xfId="27463"/>
    <cellStyle name="Note 8 6 4 2" xfId="29264"/>
    <cellStyle name="Note 8 7" xfId="3646"/>
    <cellStyle name="Note 8 7 2" xfId="9706"/>
    <cellStyle name="Note 8 7 2 2" xfId="16000"/>
    <cellStyle name="Note 8 7 2 2 2" xfId="27114"/>
    <cellStyle name="Note 8 7 2 2 2 2" xfId="28904"/>
    <cellStyle name="Note 8 7 2 2 3" xfId="28259"/>
    <cellStyle name="Note 8 7 2 2 3 2" xfId="29806"/>
    <cellStyle name="Note 8 7 3" xfId="17390"/>
    <cellStyle name="Note 8 7 3 2" xfId="28475"/>
    <cellStyle name="Note 8 7 4" xfId="27498"/>
    <cellStyle name="Note 8 7 4 2" xfId="29287"/>
    <cellStyle name="Note 8 8" xfId="5004"/>
    <cellStyle name="Note 8 8 2" xfId="9707"/>
    <cellStyle name="Note 8 8 2 2" xfId="16001"/>
    <cellStyle name="Note 8 8 2 2 2" xfId="27115"/>
    <cellStyle name="Note 8 8 2 2 2 2" xfId="28905"/>
    <cellStyle name="Note 8 8 2 2 3" xfId="28260"/>
    <cellStyle name="Note 8 8 2 2 3 2" xfId="29807"/>
    <cellStyle name="Note 8 8 3" xfId="18023"/>
    <cellStyle name="Note 8 8 3 2" xfId="28503"/>
    <cellStyle name="Note 8 8 4" xfId="27555"/>
    <cellStyle name="Note 8 8 4 2" xfId="29329"/>
    <cellStyle name="Note 8 9" xfId="5484"/>
    <cellStyle name="Note 8 9 2" xfId="9708"/>
    <cellStyle name="Note 8 9 2 2" xfId="16002"/>
    <cellStyle name="Note 8 9 2 2 2" xfId="27116"/>
    <cellStyle name="Note 8 9 2 2 2 2" xfId="28906"/>
    <cellStyle name="Note 8 9 2 2 3" xfId="28261"/>
    <cellStyle name="Note 8 9 2 2 3 2" xfId="29808"/>
    <cellStyle name="Note 8 9 3" xfId="18254"/>
    <cellStyle name="Note 8 9 3 2" xfId="28526"/>
    <cellStyle name="Note 8 9 4" xfId="27598"/>
    <cellStyle name="Note 8 9 4 2" xfId="29358"/>
    <cellStyle name="Note 9" xfId="651"/>
    <cellStyle name="Note 9 10" xfId="5855"/>
    <cellStyle name="Note 9 10 2" xfId="9709"/>
    <cellStyle name="Note 9 10 2 2" xfId="16003"/>
    <cellStyle name="Note 9 10 2 2 2" xfId="27117"/>
    <cellStyle name="Note 9 10 2 2 2 2" xfId="28907"/>
    <cellStyle name="Note 9 10 2 2 3" xfId="28262"/>
    <cellStyle name="Note 9 10 2 2 3 2" xfId="29809"/>
    <cellStyle name="Note 9 10 3" xfId="18481"/>
    <cellStyle name="Note 9 10 3 2" xfId="28550"/>
    <cellStyle name="Note 9 10 4" xfId="27639"/>
    <cellStyle name="Note 9 10 4 2" xfId="29385"/>
    <cellStyle name="Note 9 11" xfId="6145"/>
    <cellStyle name="Note 9 11 2" xfId="12884"/>
    <cellStyle name="Note 9 11 2 2" xfId="23998"/>
    <cellStyle name="Note 9 11 2 2 2" xfId="28676"/>
    <cellStyle name="Note 9 11 2 3" xfId="28031"/>
    <cellStyle name="Note 9 11 2 3 2" xfId="29578"/>
    <cellStyle name="Note 9 12" xfId="6753"/>
    <cellStyle name="Note 9 12 2" xfId="13190"/>
    <cellStyle name="Note 9 12 2 2" xfId="24304"/>
    <cellStyle name="Note 9 12 2 2 2" xfId="28738"/>
    <cellStyle name="Note 9 12 2 3" xfId="28093"/>
    <cellStyle name="Note 9 12 2 3 2" xfId="29640"/>
    <cellStyle name="Note 9 2" xfId="652"/>
    <cellStyle name="Note 9 3" xfId="1702"/>
    <cellStyle name="Note 9 3 2" xfId="9710"/>
    <cellStyle name="Note 9 3 2 2" xfId="16004"/>
    <cellStyle name="Note 9 3 2 2 2" xfId="27118"/>
    <cellStyle name="Note 9 3 2 2 2 2" xfId="28908"/>
    <cellStyle name="Note 9 3 2 2 3" xfId="28263"/>
    <cellStyle name="Note 9 3 2 2 3 2" xfId="29810"/>
    <cellStyle name="Note 9 3 3" xfId="16621"/>
    <cellStyle name="Note 9 3 3 2" xfId="28360"/>
    <cellStyle name="Note 9 3 4" xfId="27329"/>
    <cellStyle name="Note 9 3 4 2" xfId="29172"/>
    <cellStyle name="Note 9 4" xfId="2826"/>
    <cellStyle name="Note 9 4 2" xfId="9711"/>
    <cellStyle name="Note 9 4 2 2" xfId="16005"/>
    <cellStyle name="Note 9 4 2 2 2" xfId="27119"/>
    <cellStyle name="Note 9 4 2 2 2 2" xfId="28909"/>
    <cellStyle name="Note 9 4 2 2 3" xfId="28264"/>
    <cellStyle name="Note 9 4 2 2 3 2" xfId="29811"/>
    <cellStyle name="Note 9 4 3" xfId="17067"/>
    <cellStyle name="Note 9 4 3 2" xfId="28403"/>
    <cellStyle name="Note 9 4 4" xfId="27390"/>
    <cellStyle name="Note 9 4 4 2" xfId="29215"/>
    <cellStyle name="Note 9 5" xfId="3204"/>
    <cellStyle name="Note 9 5 2" xfId="9712"/>
    <cellStyle name="Note 9 5 2 2" xfId="16006"/>
    <cellStyle name="Note 9 5 2 2 2" xfId="27120"/>
    <cellStyle name="Note 9 5 2 2 2 2" xfId="28910"/>
    <cellStyle name="Note 9 5 2 2 3" xfId="28265"/>
    <cellStyle name="Note 9 5 2 2 3 2" xfId="29812"/>
    <cellStyle name="Note 9 5 3" xfId="17196"/>
    <cellStyle name="Note 9 5 3 2" xfId="28430"/>
    <cellStyle name="Note 9 5 4" xfId="27429"/>
    <cellStyle name="Note 9 5 4 2" xfId="29242"/>
    <cellStyle name="Note 9 6" xfId="3473"/>
    <cellStyle name="Note 9 6 2" xfId="9713"/>
    <cellStyle name="Note 9 6 2 2" xfId="16007"/>
    <cellStyle name="Note 9 6 2 2 2" xfId="27121"/>
    <cellStyle name="Note 9 6 2 2 2 2" xfId="28911"/>
    <cellStyle name="Note 9 6 2 2 3" xfId="28266"/>
    <cellStyle name="Note 9 6 2 2 3 2" xfId="29813"/>
    <cellStyle name="Note 9 6 3" xfId="17316"/>
    <cellStyle name="Note 9 6 3 2" xfId="28453"/>
    <cellStyle name="Note 9 6 4" xfId="27464"/>
    <cellStyle name="Note 9 6 4 2" xfId="29265"/>
    <cellStyle name="Note 9 7" xfId="3647"/>
    <cellStyle name="Note 9 7 2" xfId="9714"/>
    <cellStyle name="Note 9 7 2 2" xfId="16008"/>
    <cellStyle name="Note 9 7 2 2 2" xfId="27122"/>
    <cellStyle name="Note 9 7 2 2 2 2" xfId="28912"/>
    <cellStyle name="Note 9 7 2 2 3" xfId="28267"/>
    <cellStyle name="Note 9 7 2 2 3 2" xfId="29814"/>
    <cellStyle name="Note 9 7 3" xfId="17391"/>
    <cellStyle name="Note 9 7 3 2" xfId="28476"/>
    <cellStyle name="Note 9 7 4" xfId="27499"/>
    <cellStyle name="Note 9 7 4 2" xfId="29288"/>
    <cellStyle name="Note 9 8" xfId="5005"/>
    <cellStyle name="Note 9 8 2" xfId="9715"/>
    <cellStyle name="Note 9 8 2 2" xfId="16009"/>
    <cellStyle name="Note 9 8 2 2 2" xfId="27123"/>
    <cellStyle name="Note 9 8 2 2 2 2" xfId="28913"/>
    <cellStyle name="Note 9 8 2 2 3" xfId="28268"/>
    <cellStyle name="Note 9 8 2 2 3 2" xfId="29815"/>
    <cellStyle name="Note 9 8 3" xfId="18024"/>
    <cellStyle name="Note 9 8 3 2" xfId="28504"/>
    <cellStyle name="Note 9 8 4" xfId="27556"/>
    <cellStyle name="Note 9 8 4 2" xfId="29330"/>
    <cellStyle name="Note 9 9" xfId="5485"/>
    <cellStyle name="Note 9 9 2" xfId="9716"/>
    <cellStyle name="Note 9 9 2 2" xfId="16010"/>
    <cellStyle name="Note 9 9 2 2 2" xfId="27124"/>
    <cellStyle name="Note 9 9 2 2 2 2" xfId="28914"/>
    <cellStyle name="Note 9 9 2 2 3" xfId="28269"/>
    <cellStyle name="Note 9 9 2 2 3 2" xfId="29816"/>
    <cellStyle name="Note 9 9 3" xfId="18255"/>
    <cellStyle name="Note 9 9 3 2" xfId="28527"/>
    <cellStyle name="Note 9 9 4" xfId="27599"/>
    <cellStyle name="Note 9 9 4 2" xfId="29359"/>
    <cellStyle name="Output 2" xfId="653"/>
    <cellStyle name="Output 2 10" xfId="6147"/>
    <cellStyle name="Output 2 10 2" xfId="9717"/>
    <cellStyle name="Output 2 10 2 2" xfId="27756"/>
    <cellStyle name="Output 2 10 3" xfId="27659"/>
    <cellStyle name="Output 2 11" xfId="6755"/>
    <cellStyle name="Output 2 11 2" xfId="9718"/>
    <cellStyle name="Output 2 11 2 2" xfId="27757"/>
    <cellStyle name="Output 2 11 3" xfId="27684"/>
    <cellStyle name="Output 2 2" xfId="1704"/>
    <cellStyle name="Output 2 2 2" xfId="9719"/>
    <cellStyle name="Output 2 2 2 2" xfId="27758"/>
    <cellStyle name="Output 2 2 3" xfId="10589"/>
    <cellStyle name="Output 2 2 4" xfId="27331"/>
    <cellStyle name="Output 2 3" xfId="2828"/>
    <cellStyle name="Output 2 3 2" xfId="9720"/>
    <cellStyle name="Output 2 3 2 2" xfId="27759"/>
    <cellStyle name="Output 2 3 3" xfId="27392"/>
    <cellStyle name="Output 2 4" xfId="3206"/>
    <cellStyle name="Output 2 4 2" xfId="9721"/>
    <cellStyle name="Output 2 4 2 2" xfId="27760"/>
    <cellStyle name="Output 2 4 3" xfId="27431"/>
    <cellStyle name="Output 2 5" xfId="3475"/>
    <cellStyle name="Output 2 5 2" xfId="9722"/>
    <cellStyle name="Output 2 5 2 2" xfId="27761"/>
    <cellStyle name="Output 2 5 3" xfId="27466"/>
    <cellStyle name="Output 2 6" xfId="3649"/>
    <cellStyle name="Output 2 6 2" xfId="9723"/>
    <cellStyle name="Output 2 6 2 2" xfId="27762"/>
    <cellStyle name="Output 2 6 3" xfId="27501"/>
    <cellStyle name="Output 2 7" xfId="5007"/>
    <cellStyle name="Output 2 7 2" xfId="9724"/>
    <cellStyle name="Output 2 7 2 2" xfId="27763"/>
    <cellStyle name="Output 2 7 3" xfId="27558"/>
    <cellStyle name="Output 2 8" xfId="5487"/>
    <cellStyle name="Output 2 8 2" xfId="9725"/>
    <cellStyle name="Output 2 8 2 2" xfId="27764"/>
    <cellStyle name="Output 2 8 3" xfId="27601"/>
    <cellStyle name="Output 2 9" xfId="5857"/>
    <cellStyle name="Output 2 9 2" xfId="9726"/>
    <cellStyle name="Output 2 9 2 2" xfId="27765"/>
    <cellStyle name="Output 2 9 3" xfId="27641"/>
    <cellStyle name="Output 3" xfId="654"/>
    <cellStyle name="Output 3 10" xfId="6148"/>
    <cellStyle name="Output 3 10 2" xfId="9727"/>
    <cellStyle name="Output 3 10 2 2" xfId="27766"/>
    <cellStyle name="Output 3 10 3" xfId="27660"/>
    <cellStyle name="Output 3 11" xfId="6756"/>
    <cellStyle name="Output 3 11 2" xfId="9728"/>
    <cellStyle name="Output 3 11 2 2" xfId="27767"/>
    <cellStyle name="Output 3 11 3" xfId="27685"/>
    <cellStyle name="Output 3 2" xfId="1705"/>
    <cellStyle name="Output 3 2 2" xfId="9729"/>
    <cellStyle name="Output 3 2 2 2" xfId="27768"/>
    <cellStyle name="Output 3 2 3" xfId="10590"/>
    <cellStyle name="Output 3 2 4" xfId="27332"/>
    <cellStyle name="Output 3 3" xfId="2829"/>
    <cellStyle name="Output 3 3 2" xfId="9730"/>
    <cellStyle name="Output 3 3 2 2" xfId="27769"/>
    <cellStyle name="Output 3 3 3" xfId="27393"/>
    <cellStyle name="Output 3 4" xfId="3207"/>
    <cellStyle name="Output 3 4 2" xfId="9731"/>
    <cellStyle name="Output 3 4 2 2" xfId="27770"/>
    <cellStyle name="Output 3 4 3" xfId="27432"/>
    <cellStyle name="Output 3 5" xfId="3476"/>
    <cellStyle name="Output 3 5 2" xfId="9732"/>
    <cellStyle name="Output 3 5 2 2" xfId="27771"/>
    <cellStyle name="Output 3 5 3" xfId="27467"/>
    <cellStyle name="Output 3 6" xfId="3650"/>
    <cellStyle name="Output 3 6 2" xfId="9733"/>
    <cellStyle name="Output 3 6 2 2" xfId="27772"/>
    <cellStyle name="Output 3 6 3" xfId="27502"/>
    <cellStyle name="Output 3 7" xfId="5008"/>
    <cellStyle name="Output 3 7 2" xfId="9734"/>
    <cellStyle name="Output 3 7 2 2" xfId="27773"/>
    <cellStyle name="Output 3 7 3" xfId="27559"/>
    <cellStyle name="Output 3 8" xfId="5488"/>
    <cellStyle name="Output 3 8 2" xfId="9735"/>
    <cellStyle name="Output 3 8 2 2" xfId="27774"/>
    <cellStyle name="Output 3 8 3" xfId="27602"/>
    <cellStyle name="Output 3 9" xfId="5858"/>
    <cellStyle name="Output 3 9 2" xfId="9736"/>
    <cellStyle name="Output 3 9 2 2" xfId="27775"/>
    <cellStyle name="Output 3 9 3" xfId="27642"/>
    <cellStyle name="Output 4" xfId="655"/>
    <cellStyle name="Output 4 10" xfId="6146"/>
    <cellStyle name="Output 4 10 2" xfId="9737"/>
    <cellStyle name="Output 4 10 2 2" xfId="27776"/>
    <cellStyle name="Output 4 10 3" xfId="27658"/>
    <cellStyle name="Output 4 11" xfId="6754"/>
    <cellStyle name="Output 4 11 2" xfId="9738"/>
    <cellStyle name="Output 4 11 2 2" xfId="27777"/>
    <cellStyle name="Output 4 11 3" xfId="27683"/>
    <cellStyle name="Output 4 2" xfId="1703"/>
    <cellStyle name="Output 4 2 2" xfId="9739"/>
    <cellStyle name="Output 4 2 2 2" xfId="27778"/>
    <cellStyle name="Output 4 2 3" xfId="10591"/>
    <cellStyle name="Output 4 2 4" xfId="27330"/>
    <cellStyle name="Output 4 3" xfId="2827"/>
    <cellStyle name="Output 4 3 2" xfId="9740"/>
    <cellStyle name="Output 4 3 2 2" xfId="27779"/>
    <cellStyle name="Output 4 3 3" xfId="27391"/>
    <cellStyle name="Output 4 4" xfId="3205"/>
    <cellStyle name="Output 4 4 2" xfId="9741"/>
    <cellStyle name="Output 4 4 2 2" xfId="27780"/>
    <cellStyle name="Output 4 4 3" xfId="27430"/>
    <cellStyle name="Output 4 5" xfId="3474"/>
    <cellStyle name="Output 4 5 2" xfId="9742"/>
    <cellStyle name="Output 4 5 2 2" xfId="27781"/>
    <cellStyle name="Output 4 5 3" xfId="27465"/>
    <cellStyle name="Output 4 6" xfId="3648"/>
    <cellStyle name="Output 4 6 2" xfId="9743"/>
    <cellStyle name="Output 4 6 2 2" xfId="27782"/>
    <cellStyle name="Output 4 6 3" xfId="27500"/>
    <cellStyle name="Output 4 7" xfId="5006"/>
    <cellStyle name="Output 4 7 2" xfId="9744"/>
    <cellStyle name="Output 4 7 2 2" xfId="27783"/>
    <cellStyle name="Output 4 7 3" xfId="27557"/>
    <cellStyle name="Output 4 8" xfId="5486"/>
    <cellStyle name="Output 4 8 2" xfId="9745"/>
    <cellStyle name="Output 4 8 2 2" xfId="27784"/>
    <cellStyle name="Output 4 8 3" xfId="27600"/>
    <cellStyle name="Output 4 9" xfId="5856"/>
    <cellStyle name="Output 4 9 2" xfId="9746"/>
    <cellStyle name="Output 4 9 2 2" xfId="27785"/>
    <cellStyle name="Output 4 9 3" xfId="27640"/>
    <cellStyle name="Output 5" xfId="656"/>
    <cellStyle name="Output 6" xfId="657"/>
    <cellStyle name="Output 7" xfId="658"/>
    <cellStyle name="Output 8" xfId="659"/>
    <cellStyle name="Output 9" xfId="3999"/>
    <cellStyle name="Output 9 2" xfId="9747"/>
    <cellStyle name="Output 9 2 2" xfId="27786"/>
    <cellStyle name="Output 9 3" xfId="27520"/>
    <cellStyle name="Output Amounts" xfId="696"/>
    <cellStyle name="Output Amounts 2" xfId="1706"/>
    <cellStyle name="Output Amounts 3" xfId="1707"/>
    <cellStyle name="Output Column Headings" xfId="697"/>
    <cellStyle name="Output Column Headings 2" xfId="1708"/>
    <cellStyle name="Output Column Headings 3" xfId="1709"/>
    <cellStyle name="Output Line Items" xfId="698"/>
    <cellStyle name="Output Line Items 2" xfId="1710"/>
    <cellStyle name="Output Line Items 3" xfId="1711"/>
    <cellStyle name="Output Report Heading" xfId="699"/>
    <cellStyle name="Output Report Heading 2" xfId="1712"/>
    <cellStyle name="Output Report Heading 3" xfId="1713"/>
    <cellStyle name="Output Report Title" xfId="700"/>
    <cellStyle name="Output Report Title 2" xfId="1714"/>
    <cellStyle name="Output Report Title 2 2" xfId="1767"/>
    <cellStyle name="Output Report Title 3" xfId="1715"/>
    <cellStyle name="Output Report Title 3 2" xfId="1768"/>
    <cellStyle name="Output Report Title 4" xfId="1716"/>
    <cellStyle name="Output Report Title 4 2" xfId="3872"/>
    <cellStyle name="Output Report Title 4 2 2" xfId="9749"/>
    <cellStyle name="Output Report Title 4 2 2 2" xfId="27788"/>
    <cellStyle name="Output Report Title 4 2 3" xfId="27517"/>
    <cellStyle name="Output Report Title 4 3" xfId="5015"/>
    <cellStyle name="Output Report Title 4 3 2" xfId="9750"/>
    <cellStyle name="Output Report Title 4 3 2 2" xfId="27789"/>
    <cellStyle name="Output Report Title 4 3 3" xfId="27560"/>
    <cellStyle name="Output Report Title 4 4" xfId="5493"/>
    <cellStyle name="Output Report Title 4 4 2" xfId="9751"/>
    <cellStyle name="Output Report Title 4 4 2 2" xfId="27790"/>
    <cellStyle name="Output Report Title 4 4 3" xfId="27603"/>
    <cellStyle name="Output Report Title 4 5" xfId="5859"/>
    <cellStyle name="Output Report Title 4 5 2" xfId="9752"/>
    <cellStyle name="Output Report Title 4 5 2 2" xfId="27791"/>
    <cellStyle name="Output Report Title 4 5 3" xfId="27643"/>
    <cellStyle name="Output Report Title 4 6" xfId="6149"/>
    <cellStyle name="Output Report Title 4 6 2" xfId="9753"/>
    <cellStyle name="Output Report Title 4 6 2 2" xfId="27792"/>
    <cellStyle name="Output Report Title 4 6 3" xfId="27661"/>
    <cellStyle name="Output Report Title 4 7" xfId="6757"/>
    <cellStyle name="Output Report Title 4 7 2" xfId="9754"/>
    <cellStyle name="Output Report Title 4 7 2 2" xfId="27793"/>
    <cellStyle name="Output Report Title 4 7 3" xfId="27686"/>
    <cellStyle name="Output Report Title 4 8" xfId="9748"/>
    <cellStyle name="Output Report Title 4 8 2" xfId="27787"/>
    <cellStyle name="Output Report Title 4 9" xfId="27333"/>
    <cellStyle name="Percent" xfId="16139" builtinId="5"/>
    <cellStyle name="Percent 2" xfId="20"/>
    <cellStyle name="Style 1" xfId="701"/>
    <cellStyle name="Style 1 2" xfId="703"/>
    <cellStyle name="Style 1 3" xfId="707"/>
    <cellStyle name="Style 1 3 2" xfId="1769"/>
    <cellStyle name="Style 1 4" xfId="1770"/>
    <cellStyle name="Style 1 5" xfId="3869"/>
    <cellStyle name="Style 1 6" xfId="3862"/>
    <cellStyle name="SubTitle_WGA" xfId="15"/>
    <cellStyle name="Title 10" xfId="1718"/>
    <cellStyle name="Title 11" xfId="1719"/>
    <cellStyle name="Title 12" xfId="1720"/>
    <cellStyle name="Title 13" xfId="1717"/>
    <cellStyle name="Title 2" xfId="660"/>
    <cellStyle name="Title 2 10" xfId="6150"/>
    <cellStyle name="Title 2 11" xfId="6758"/>
    <cellStyle name="Title 2 12" xfId="29885"/>
    <cellStyle name="Title 2 2" xfId="1721"/>
    <cellStyle name="Title 2 2 10" xfId="6151"/>
    <cellStyle name="Title 2 2 11" xfId="6759"/>
    <cellStyle name="Title 2 2 2" xfId="1722"/>
    <cellStyle name="Title 2 2 2 2" xfId="11031"/>
    <cellStyle name="Title 2 2 2 3" xfId="11030"/>
    <cellStyle name="Title 2 2 3" xfId="2842"/>
    <cellStyle name="Title 2 2 4" xfId="3211"/>
    <cellStyle name="Title 2 2 5" xfId="3478"/>
    <cellStyle name="Title 2 2 6" xfId="3652"/>
    <cellStyle name="Title 2 2 7" xfId="5020"/>
    <cellStyle name="Title 2 2 8" xfId="5497"/>
    <cellStyle name="Title 2 2 9" xfId="5861"/>
    <cellStyle name="Title 2 3" xfId="2841"/>
    <cellStyle name="Title 2 3 2" xfId="11501"/>
    <cellStyle name="Title 2 3 3" xfId="10592"/>
    <cellStyle name="Title 2 4" xfId="3210"/>
    <cellStyle name="Title 2 5" xfId="3477"/>
    <cellStyle name="Title 2 6" xfId="3651"/>
    <cellStyle name="Title 2 7" xfId="5019"/>
    <cellStyle name="Title 2 8" xfId="5496"/>
    <cellStyle name="Title 2 9" xfId="5860"/>
    <cellStyle name="Title 3" xfId="661"/>
    <cellStyle name="Title 3 10" xfId="6152"/>
    <cellStyle name="Title 3 11" xfId="6760"/>
    <cellStyle name="Title 3 2" xfId="1723"/>
    <cellStyle name="Title 3 2 10" xfId="6153"/>
    <cellStyle name="Title 3 2 11" xfId="6761"/>
    <cellStyle name="Title 3 2 2" xfId="1724"/>
    <cellStyle name="Title 3 2 2 2" xfId="11033"/>
    <cellStyle name="Title 3 2 2 3" xfId="11032"/>
    <cellStyle name="Title 3 2 3" xfId="2844"/>
    <cellStyle name="Title 3 2 4" xfId="3213"/>
    <cellStyle name="Title 3 2 5" xfId="3480"/>
    <cellStyle name="Title 3 2 6" xfId="3654"/>
    <cellStyle name="Title 3 2 7" xfId="5022"/>
    <cellStyle name="Title 3 2 8" xfId="5499"/>
    <cellStyle name="Title 3 2 9" xfId="5863"/>
    <cellStyle name="Title 3 3" xfId="2843"/>
    <cellStyle name="Title 3 3 2" xfId="11502"/>
    <cellStyle name="Title 3 3 3" xfId="10593"/>
    <cellStyle name="Title 3 4" xfId="3212"/>
    <cellStyle name="Title 3 5" xfId="3479"/>
    <cellStyle name="Title 3 6" xfId="3653"/>
    <cellStyle name="Title 3 7" xfId="5021"/>
    <cellStyle name="Title 3 8" xfId="5498"/>
    <cellStyle name="Title 3 9" xfId="5862"/>
    <cellStyle name="Title 4" xfId="662"/>
    <cellStyle name="Title 4 10" xfId="6154"/>
    <cellStyle name="Title 4 11" xfId="6762"/>
    <cellStyle name="Title 4 2" xfId="1725"/>
    <cellStyle name="Title 4 2 2" xfId="11034"/>
    <cellStyle name="Title 4 2 3" xfId="10594"/>
    <cellStyle name="Title 4 3" xfId="2845"/>
    <cellStyle name="Title 4 4" xfId="3214"/>
    <cellStyle name="Title 4 5" xfId="3481"/>
    <cellStyle name="Title 4 6" xfId="3655"/>
    <cellStyle name="Title 4 7" xfId="5023"/>
    <cellStyle name="Title 4 8" xfId="5500"/>
    <cellStyle name="Title 4 9" xfId="5864"/>
    <cellStyle name="Title 5" xfId="663"/>
    <cellStyle name="Title 5 10" xfId="6155"/>
    <cellStyle name="Title 5 11" xfId="6763"/>
    <cellStyle name="Title 5 2" xfId="1726"/>
    <cellStyle name="Title 5 2 2" xfId="11035"/>
    <cellStyle name="Title 5 2 3" xfId="10595"/>
    <cellStyle name="Title 5 3" xfId="2846"/>
    <cellStyle name="Title 5 4" xfId="3215"/>
    <cellStyle name="Title 5 5" xfId="3482"/>
    <cellStyle name="Title 5 6" xfId="3656"/>
    <cellStyle name="Title 5 7" xfId="5024"/>
    <cellStyle name="Title 5 8" xfId="5501"/>
    <cellStyle name="Title 5 9" xfId="5865"/>
    <cellStyle name="Title 6" xfId="664"/>
    <cellStyle name="Title 6 10" xfId="6156"/>
    <cellStyle name="Title 6 11" xfId="6764"/>
    <cellStyle name="Title 6 2" xfId="1727"/>
    <cellStyle name="Title 6 2 2" xfId="11036"/>
    <cellStyle name="Title 6 2 3" xfId="10596"/>
    <cellStyle name="Title 6 3" xfId="2847"/>
    <cellStyle name="Title 6 4" xfId="3216"/>
    <cellStyle name="Title 6 5" xfId="3483"/>
    <cellStyle name="Title 6 6" xfId="3657"/>
    <cellStyle name="Title 6 7" xfId="5025"/>
    <cellStyle name="Title 6 8" xfId="5502"/>
    <cellStyle name="Title 6 9" xfId="5866"/>
    <cellStyle name="Title 7" xfId="665"/>
    <cellStyle name="Title 7 10" xfId="6157"/>
    <cellStyle name="Title 7 11" xfId="6765"/>
    <cellStyle name="Title 7 2" xfId="1728"/>
    <cellStyle name="Title 7 2 2" xfId="11037"/>
    <cellStyle name="Title 7 2 3" xfId="10597"/>
    <cellStyle name="Title 7 3" xfId="2848"/>
    <cellStyle name="Title 7 4" xfId="3217"/>
    <cellStyle name="Title 7 5" xfId="3484"/>
    <cellStyle name="Title 7 6" xfId="3658"/>
    <cellStyle name="Title 7 7" xfId="5026"/>
    <cellStyle name="Title 7 8" xfId="5503"/>
    <cellStyle name="Title 7 9" xfId="5867"/>
    <cellStyle name="Title 8" xfId="666"/>
    <cellStyle name="Title 8 10" xfId="6158"/>
    <cellStyle name="Title 8 11" xfId="6766"/>
    <cellStyle name="Title 8 2" xfId="1729"/>
    <cellStyle name="Title 8 2 2" xfId="11038"/>
    <cellStyle name="Title 8 2 3" xfId="10598"/>
    <cellStyle name="Title 8 3" xfId="2849"/>
    <cellStyle name="Title 8 4" xfId="3218"/>
    <cellStyle name="Title 8 5" xfId="3485"/>
    <cellStyle name="Title 8 6" xfId="3659"/>
    <cellStyle name="Title 8 7" xfId="5027"/>
    <cellStyle name="Title 8 8" xfId="5504"/>
    <cellStyle name="Title 8 9" xfId="5868"/>
    <cellStyle name="Title 9" xfId="1730"/>
    <cellStyle name="Total 10" xfId="1732"/>
    <cellStyle name="Total 10 2" xfId="6160"/>
    <cellStyle name="Total 10 2 2" xfId="9756"/>
    <cellStyle name="Total 10 2 2 2" xfId="27795"/>
    <cellStyle name="Total 10 2 3" xfId="27663"/>
    <cellStyle name="Total 10 3" xfId="6768"/>
    <cellStyle name="Total 10 3 2" xfId="9757"/>
    <cellStyle name="Total 10 3 2 2" xfId="27796"/>
    <cellStyle name="Total 10 3 3" xfId="27688"/>
    <cellStyle name="Total 10 4" xfId="9755"/>
    <cellStyle name="Total 10 4 2" xfId="27794"/>
    <cellStyle name="Total 10 5" xfId="27335"/>
    <cellStyle name="Total 11" xfId="1733"/>
    <cellStyle name="Total 11 2" xfId="6161"/>
    <cellStyle name="Total 11 2 2" xfId="9759"/>
    <cellStyle name="Total 11 2 2 2" xfId="27798"/>
    <cellStyle name="Total 11 2 3" xfId="27664"/>
    <cellStyle name="Total 11 3" xfId="6769"/>
    <cellStyle name="Total 11 3 2" xfId="9760"/>
    <cellStyle name="Total 11 3 2 2" xfId="27799"/>
    <cellStyle name="Total 11 3 3" xfId="27689"/>
    <cellStyle name="Total 11 4" xfId="9758"/>
    <cellStyle name="Total 11 4 2" xfId="27797"/>
    <cellStyle name="Total 11 5" xfId="27336"/>
    <cellStyle name="Total 12" xfId="1734"/>
    <cellStyle name="Total 12 2" xfId="6162"/>
    <cellStyle name="Total 12 2 2" xfId="9762"/>
    <cellStyle name="Total 12 2 2 2" xfId="27801"/>
    <cellStyle name="Total 12 2 3" xfId="27665"/>
    <cellStyle name="Total 12 3" xfId="6770"/>
    <cellStyle name="Total 12 3 2" xfId="9763"/>
    <cellStyle name="Total 12 3 2 2" xfId="27802"/>
    <cellStyle name="Total 12 3 3" xfId="27690"/>
    <cellStyle name="Total 12 4" xfId="9761"/>
    <cellStyle name="Total 12 4 2" xfId="27800"/>
    <cellStyle name="Total 12 5" xfId="27337"/>
    <cellStyle name="Total 13" xfId="1731"/>
    <cellStyle name="Total 13 2" xfId="5029"/>
    <cellStyle name="Total 13 2 2" xfId="9765"/>
    <cellStyle name="Total 13 2 2 2" xfId="27804"/>
    <cellStyle name="Total 13 2 3" xfId="27561"/>
    <cellStyle name="Total 13 3" xfId="5505"/>
    <cellStyle name="Total 13 3 2" xfId="9766"/>
    <cellStyle name="Total 13 3 2 2" xfId="27805"/>
    <cellStyle name="Total 13 3 3" xfId="27604"/>
    <cellStyle name="Total 13 4" xfId="5869"/>
    <cellStyle name="Total 13 4 2" xfId="9767"/>
    <cellStyle name="Total 13 4 2 2" xfId="27806"/>
    <cellStyle name="Total 13 4 3" xfId="27644"/>
    <cellStyle name="Total 13 5" xfId="6159"/>
    <cellStyle name="Total 13 5 2" xfId="9768"/>
    <cellStyle name="Total 13 5 2 2" xfId="27807"/>
    <cellStyle name="Total 13 5 3" xfId="27662"/>
    <cellStyle name="Total 13 6" xfId="6767"/>
    <cellStyle name="Total 13 6 2" xfId="9769"/>
    <cellStyle name="Total 13 6 2 2" xfId="27808"/>
    <cellStyle name="Total 13 6 3" xfId="27687"/>
    <cellStyle name="Total 13 7" xfId="9764"/>
    <cellStyle name="Total 13 7 2" xfId="27803"/>
    <cellStyle name="Total 13 8" xfId="27334"/>
    <cellStyle name="Total 14" xfId="4000"/>
    <cellStyle name="Total 14 2" xfId="9770"/>
    <cellStyle name="Total 14 2 2" xfId="27809"/>
    <cellStyle name="Total 14 3" xfId="27521"/>
    <cellStyle name="Total 2" xfId="667"/>
    <cellStyle name="Total 2 10" xfId="6163"/>
    <cellStyle name="Total 2 10 2" xfId="9771"/>
    <cellStyle name="Total 2 10 2 2" xfId="27810"/>
    <cellStyle name="Total 2 10 3" xfId="27666"/>
    <cellStyle name="Total 2 11" xfId="6771"/>
    <cellStyle name="Total 2 11 2" xfId="9772"/>
    <cellStyle name="Total 2 11 2 2" xfId="27811"/>
    <cellStyle name="Total 2 11 3" xfId="27691"/>
    <cellStyle name="Total 2 2" xfId="1735"/>
    <cellStyle name="Total 2 2 10" xfId="6164"/>
    <cellStyle name="Total 2 2 10 2" xfId="9774"/>
    <cellStyle name="Total 2 2 10 2 2" xfId="27813"/>
    <cellStyle name="Total 2 2 10 3" xfId="27667"/>
    <cellStyle name="Total 2 2 11" xfId="6772"/>
    <cellStyle name="Total 2 2 11 2" xfId="9775"/>
    <cellStyle name="Total 2 2 11 2 2" xfId="27814"/>
    <cellStyle name="Total 2 2 11 3" xfId="27692"/>
    <cellStyle name="Total 2 2 12" xfId="9773"/>
    <cellStyle name="Total 2 2 12 2" xfId="27812"/>
    <cellStyle name="Total 2 2 13" xfId="27338"/>
    <cellStyle name="Total 2 2 2" xfId="1736"/>
    <cellStyle name="Total 2 2 2 2" xfId="9776"/>
    <cellStyle name="Total 2 2 2 2 2" xfId="27815"/>
    <cellStyle name="Total 2 2 2 3" xfId="11039"/>
    <cellStyle name="Total 2 2 2 3 2" xfId="27967"/>
    <cellStyle name="Total 2 2 2 4" xfId="27339"/>
    <cellStyle name="Total 2 2 3" xfId="2853"/>
    <cellStyle name="Total 2 2 3 2" xfId="9777"/>
    <cellStyle name="Total 2 2 3 2 2" xfId="27816"/>
    <cellStyle name="Total 2 2 3 3" xfId="27395"/>
    <cellStyle name="Total 2 2 4" xfId="3221"/>
    <cellStyle name="Total 2 2 4 2" xfId="9778"/>
    <cellStyle name="Total 2 2 4 2 2" xfId="27817"/>
    <cellStyle name="Total 2 2 4 3" xfId="27434"/>
    <cellStyle name="Total 2 2 5" xfId="3487"/>
    <cellStyle name="Total 2 2 5 2" xfId="9779"/>
    <cellStyle name="Total 2 2 5 2 2" xfId="27818"/>
    <cellStyle name="Total 2 2 5 3" xfId="27469"/>
    <cellStyle name="Total 2 2 6" xfId="3661"/>
    <cellStyle name="Total 2 2 6 2" xfId="9780"/>
    <cellStyle name="Total 2 2 6 2 2" xfId="27819"/>
    <cellStyle name="Total 2 2 6 3" xfId="27504"/>
    <cellStyle name="Total 2 2 7" xfId="5033"/>
    <cellStyle name="Total 2 2 7 2" xfId="9781"/>
    <cellStyle name="Total 2 2 7 2 2" xfId="27820"/>
    <cellStyle name="Total 2 2 7 3" xfId="27563"/>
    <cellStyle name="Total 2 2 8" xfId="5509"/>
    <cellStyle name="Total 2 2 8 2" xfId="9782"/>
    <cellStyle name="Total 2 2 8 2 2" xfId="27821"/>
    <cellStyle name="Total 2 2 8 3" xfId="27606"/>
    <cellStyle name="Total 2 2 9" xfId="5871"/>
    <cellStyle name="Total 2 2 9 2" xfId="9783"/>
    <cellStyle name="Total 2 2 9 2 2" xfId="27822"/>
    <cellStyle name="Total 2 2 9 3" xfId="27646"/>
    <cellStyle name="Total 2 3" xfId="2852"/>
    <cellStyle name="Total 2 3 2" xfId="9784"/>
    <cellStyle name="Total 2 3 2 2" xfId="27823"/>
    <cellStyle name="Total 2 3 3" xfId="10599"/>
    <cellStyle name="Total 2 3 4" xfId="27394"/>
    <cellStyle name="Total 2 4" xfId="3220"/>
    <cellStyle name="Total 2 4 2" xfId="9785"/>
    <cellStyle name="Total 2 4 2 2" xfId="27824"/>
    <cellStyle name="Total 2 4 3" xfId="27433"/>
    <cellStyle name="Total 2 5" xfId="3486"/>
    <cellStyle name="Total 2 5 2" xfId="9786"/>
    <cellStyle name="Total 2 5 2 2" xfId="27825"/>
    <cellStyle name="Total 2 5 3" xfId="27468"/>
    <cellStyle name="Total 2 6" xfId="3660"/>
    <cellStyle name="Total 2 6 2" xfId="9787"/>
    <cellStyle name="Total 2 6 2 2" xfId="27826"/>
    <cellStyle name="Total 2 6 3" xfId="27503"/>
    <cellStyle name="Total 2 7" xfId="5032"/>
    <cellStyle name="Total 2 7 2" xfId="9788"/>
    <cellStyle name="Total 2 7 2 2" xfId="27827"/>
    <cellStyle name="Total 2 7 3" xfId="27562"/>
    <cellStyle name="Total 2 8" xfId="5508"/>
    <cellStyle name="Total 2 8 2" xfId="9789"/>
    <cellStyle name="Total 2 8 2 2" xfId="27828"/>
    <cellStyle name="Total 2 8 3" xfId="27605"/>
    <cellStyle name="Total 2 9" xfId="5870"/>
    <cellStyle name="Total 2 9 2" xfId="9790"/>
    <cellStyle name="Total 2 9 2 2" xfId="27829"/>
    <cellStyle name="Total 2 9 3" xfId="27645"/>
    <cellStyle name="Total 3" xfId="668"/>
    <cellStyle name="Total 3 10" xfId="6165"/>
    <cellStyle name="Total 3 10 2" xfId="9791"/>
    <cellStyle name="Total 3 10 2 2" xfId="27830"/>
    <cellStyle name="Total 3 10 3" xfId="27668"/>
    <cellStyle name="Total 3 11" xfId="6773"/>
    <cellStyle name="Total 3 11 2" xfId="9792"/>
    <cellStyle name="Total 3 11 2 2" xfId="27831"/>
    <cellStyle name="Total 3 11 3" xfId="27693"/>
    <cellStyle name="Total 3 2" xfId="1737"/>
    <cellStyle name="Total 3 2 10" xfId="6166"/>
    <cellStyle name="Total 3 2 10 2" xfId="9794"/>
    <cellStyle name="Total 3 2 10 2 2" xfId="27833"/>
    <cellStyle name="Total 3 2 10 3" xfId="27669"/>
    <cellStyle name="Total 3 2 11" xfId="6774"/>
    <cellStyle name="Total 3 2 11 2" xfId="9795"/>
    <cellStyle name="Total 3 2 11 2 2" xfId="27834"/>
    <cellStyle name="Total 3 2 11 3" xfId="27694"/>
    <cellStyle name="Total 3 2 12" xfId="9793"/>
    <cellStyle name="Total 3 2 12 2" xfId="27832"/>
    <cellStyle name="Total 3 2 13" xfId="27340"/>
    <cellStyle name="Total 3 2 2" xfId="1738"/>
    <cellStyle name="Total 3 2 2 2" xfId="9796"/>
    <cellStyle name="Total 3 2 2 2 2" xfId="27835"/>
    <cellStyle name="Total 3 2 2 3" xfId="11040"/>
    <cellStyle name="Total 3 2 2 3 2" xfId="27968"/>
    <cellStyle name="Total 3 2 2 4" xfId="27341"/>
    <cellStyle name="Total 3 2 3" xfId="2855"/>
    <cellStyle name="Total 3 2 3 2" xfId="9797"/>
    <cellStyle name="Total 3 2 3 2 2" xfId="27836"/>
    <cellStyle name="Total 3 2 3 3" xfId="27397"/>
    <cellStyle name="Total 3 2 4" xfId="3223"/>
    <cellStyle name="Total 3 2 4 2" xfId="9798"/>
    <cellStyle name="Total 3 2 4 2 2" xfId="27837"/>
    <cellStyle name="Total 3 2 4 3" xfId="27436"/>
    <cellStyle name="Total 3 2 5" xfId="3489"/>
    <cellStyle name="Total 3 2 5 2" xfId="9799"/>
    <cellStyle name="Total 3 2 5 2 2" xfId="27838"/>
    <cellStyle name="Total 3 2 5 3" xfId="27471"/>
    <cellStyle name="Total 3 2 6" xfId="3663"/>
    <cellStyle name="Total 3 2 6 2" xfId="9800"/>
    <cellStyle name="Total 3 2 6 2 2" xfId="27839"/>
    <cellStyle name="Total 3 2 6 3" xfId="27506"/>
    <cellStyle name="Total 3 2 7" xfId="5035"/>
    <cellStyle name="Total 3 2 7 2" xfId="9801"/>
    <cellStyle name="Total 3 2 7 2 2" xfId="27840"/>
    <cellStyle name="Total 3 2 7 3" xfId="27565"/>
    <cellStyle name="Total 3 2 8" xfId="5511"/>
    <cellStyle name="Total 3 2 8 2" xfId="9802"/>
    <cellStyle name="Total 3 2 8 2 2" xfId="27841"/>
    <cellStyle name="Total 3 2 8 3" xfId="27608"/>
    <cellStyle name="Total 3 2 9" xfId="5873"/>
    <cellStyle name="Total 3 2 9 2" xfId="9803"/>
    <cellStyle name="Total 3 2 9 2 2" xfId="27842"/>
    <cellStyle name="Total 3 2 9 3" xfId="27648"/>
    <cellStyle name="Total 3 3" xfId="2854"/>
    <cellStyle name="Total 3 3 2" xfId="9804"/>
    <cellStyle name="Total 3 3 2 2" xfId="27843"/>
    <cellStyle name="Total 3 3 3" xfId="10600"/>
    <cellStyle name="Total 3 3 4" xfId="27396"/>
    <cellStyle name="Total 3 4" xfId="3222"/>
    <cellStyle name="Total 3 4 2" xfId="9805"/>
    <cellStyle name="Total 3 4 2 2" xfId="27844"/>
    <cellStyle name="Total 3 4 3" xfId="27435"/>
    <cellStyle name="Total 3 5" xfId="3488"/>
    <cellStyle name="Total 3 5 2" xfId="9806"/>
    <cellStyle name="Total 3 5 2 2" xfId="27845"/>
    <cellStyle name="Total 3 5 3" xfId="27470"/>
    <cellStyle name="Total 3 6" xfId="3662"/>
    <cellStyle name="Total 3 6 2" xfId="9807"/>
    <cellStyle name="Total 3 6 2 2" xfId="27846"/>
    <cellStyle name="Total 3 6 3" xfId="27505"/>
    <cellStyle name="Total 3 7" xfId="5034"/>
    <cellStyle name="Total 3 7 2" xfId="9808"/>
    <cellStyle name="Total 3 7 2 2" xfId="27847"/>
    <cellStyle name="Total 3 7 3" xfId="27564"/>
    <cellStyle name="Total 3 8" xfId="5510"/>
    <cellStyle name="Total 3 8 2" xfId="9809"/>
    <cellStyle name="Total 3 8 2 2" xfId="27848"/>
    <cellStyle name="Total 3 8 3" xfId="27607"/>
    <cellStyle name="Total 3 9" xfId="5872"/>
    <cellStyle name="Total 3 9 2" xfId="9810"/>
    <cellStyle name="Total 3 9 2 2" xfId="27849"/>
    <cellStyle name="Total 3 9 3" xfId="27647"/>
    <cellStyle name="Total 4" xfId="669"/>
    <cellStyle name="Total 4 10" xfId="6167"/>
    <cellStyle name="Total 4 10 2" xfId="9811"/>
    <cellStyle name="Total 4 10 2 2" xfId="27850"/>
    <cellStyle name="Total 4 10 3" xfId="27670"/>
    <cellStyle name="Total 4 11" xfId="6775"/>
    <cellStyle name="Total 4 11 2" xfId="9812"/>
    <cellStyle name="Total 4 11 2 2" xfId="27851"/>
    <cellStyle name="Total 4 11 3" xfId="27695"/>
    <cellStyle name="Total 4 2" xfId="1739"/>
    <cellStyle name="Total 4 2 2" xfId="9813"/>
    <cellStyle name="Total 4 2 2 2" xfId="27852"/>
    <cellStyle name="Total 4 2 3" xfId="10601"/>
    <cellStyle name="Total 4 2 4" xfId="27342"/>
    <cellStyle name="Total 4 3" xfId="2856"/>
    <cellStyle name="Total 4 3 2" xfId="9814"/>
    <cellStyle name="Total 4 3 2 2" xfId="27853"/>
    <cellStyle name="Total 4 3 3" xfId="27398"/>
    <cellStyle name="Total 4 4" xfId="3224"/>
    <cellStyle name="Total 4 4 2" xfId="9815"/>
    <cellStyle name="Total 4 4 2 2" xfId="27854"/>
    <cellStyle name="Total 4 4 3" xfId="27437"/>
    <cellStyle name="Total 4 5" xfId="3490"/>
    <cellStyle name="Total 4 5 2" xfId="9816"/>
    <cellStyle name="Total 4 5 2 2" xfId="27855"/>
    <cellStyle name="Total 4 5 3" xfId="27472"/>
    <cellStyle name="Total 4 6" xfId="3664"/>
    <cellStyle name="Total 4 6 2" xfId="9817"/>
    <cellStyle name="Total 4 6 2 2" xfId="27856"/>
    <cellStyle name="Total 4 6 3" xfId="27507"/>
    <cellStyle name="Total 4 7" xfId="5036"/>
    <cellStyle name="Total 4 7 2" xfId="9818"/>
    <cellStyle name="Total 4 7 2 2" xfId="27857"/>
    <cellStyle name="Total 4 7 3" xfId="27566"/>
    <cellStyle name="Total 4 8" xfId="5512"/>
    <cellStyle name="Total 4 8 2" xfId="9819"/>
    <cellStyle name="Total 4 8 2 2" xfId="27858"/>
    <cellStyle name="Total 4 8 3" xfId="27609"/>
    <cellStyle name="Total 4 9" xfId="5874"/>
    <cellStyle name="Total 4 9 2" xfId="9820"/>
    <cellStyle name="Total 4 9 2 2" xfId="27859"/>
    <cellStyle name="Total 4 9 3" xfId="27649"/>
    <cellStyle name="Total 5" xfId="670"/>
    <cellStyle name="Total 5 10" xfId="6168"/>
    <cellStyle name="Total 5 10 2" xfId="9821"/>
    <cellStyle name="Total 5 10 2 2" xfId="27860"/>
    <cellStyle name="Total 5 10 3" xfId="27671"/>
    <cellStyle name="Total 5 11" xfId="6776"/>
    <cellStyle name="Total 5 11 2" xfId="9822"/>
    <cellStyle name="Total 5 11 2 2" xfId="27861"/>
    <cellStyle name="Total 5 11 3" xfId="27696"/>
    <cellStyle name="Total 5 2" xfId="1740"/>
    <cellStyle name="Total 5 2 2" xfId="9823"/>
    <cellStyle name="Total 5 2 2 2" xfId="27862"/>
    <cellStyle name="Total 5 2 3" xfId="10602"/>
    <cellStyle name="Total 5 2 4" xfId="27343"/>
    <cellStyle name="Total 5 3" xfId="2857"/>
    <cellStyle name="Total 5 3 2" xfId="9824"/>
    <cellStyle name="Total 5 3 2 2" xfId="27863"/>
    <cellStyle name="Total 5 3 3" xfId="27399"/>
    <cellStyle name="Total 5 4" xfId="3225"/>
    <cellStyle name="Total 5 4 2" xfId="9825"/>
    <cellStyle name="Total 5 4 2 2" xfId="27864"/>
    <cellStyle name="Total 5 4 3" xfId="27438"/>
    <cellStyle name="Total 5 5" xfId="3491"/>
    <cellStyle name="Total 5 5 2" xfId="9826"/>
    <cellStyle name="Total 5 5 2 2" xfId="27865"/>
    <cellStyle name="Total 5 5 3" xfId="27473"/>
    <cellStyle name="Total 5 6" xfId="3665"/>
    <cellStyle name="Total 5 6 2" xfId="9827"/>
    <cellStyle name="Total 5 6 2 2" xfId="27866"/>
    <cellStyle name="Total 5 6 3" xfId="27508"/>
    <cellStyle name="Total 5 7" xfId="5037"/>
    <cellStyle name="Total 5 7 2" xfId="9828"/>
    <cellStyle name="Total 5 7 2 2" xfId="27867"/>
    <cellStyle name="Total 5 7 3" xfId="27567"/>
    <cellStyle name="Total 5 8" xfId="5513"/>
    <cellStyle name="Total 5 8 2" xfId="9829"/>
    <cellStyle name="Total 5 8 2 2" xfId="27868"/>
    <cellStyle name="Total 5 8 3" xfId="27610"/>
    <cellStyle name="Total 5 9" xfId="5875"/>
    <cellStyle name="Total 5 9 2" xfId="9830"/>
    <cellStyle name="Total 5 9 2 2" xfId="27869"/>
    <cellStyle name="Total 5 9 3" xfId="27650"/>
    <cellStyle name="Total 6" xfId="671"/>
    <cellStyle name="Total 6 10" xfId="6169"/>
    <cellStyle name="Total 6 10 2" xfId="9831"/>
    <cellStyle name="Total 6 10 2 2" xfId="27870"/>
    <cellStyle name="Total 6 10 3" xfId="27672"/>
    <cellStyle name="Total 6 11" xfId="6777"/>
    <cellStyle name="Total 6 11 2" xfId="9832"/>
    <cellStyle name="Total 6 11 2 2" xfId="27871"/>
    <cellStyle name="Total 6 11 3" xfId="27697"/>
    <cellStyle name="Total 6 2" xfId="1741"/>
    <cellStyle name="Total 6 2 2" xfId="9833"/>
    <cellStyle name="Total 6 2 2 2" xfId="27872"/>
    <cellStyle name="Total 6 2 3" xfId="10603"/>
    <cellStyle name="Total 6 2 4" xfId="27344"/>
    <cellStyle name="Total 6 3" xfId="2858"/>
    <cellStyle name="Total 6 3 2" xfId="9834"/>
    <cellStyle name="Total 6 3 2 2" xfId="27873"/>
    <cellStyle name="Total 6 3 3" xfId="27400"/>
    <cellStyle name="Total 6 4" xfId="3226"/>
    <cellStyle name="Total 6 4 2" xfId="9835"/>
    <cellStyle name="Total 6 4 2 2" xfId="27874"/>
    <cellStyle name="Total 6 4 3" xfId="27439"/>
    <cellStyle name="Total 6 5" xfId="3492"/>
    <cellStyle name="Total 6 5 2" xfId="9836"/>
    <cellStyle name="Total 6 5 2 2" xfId="27875"/>
    <cellStyle name="Total 6 5 3" xfId="27474"/>
    <cellStyle name="Total 6 6" xfId="3666"/>
    <cellStyle name="Total 6 6 2" xfId="9837"/>
    <cellStyle name="Total 6 6 2 2" xfId="27876"/>
    <cellStyle name="Total 6 6 3" xfId="27509"/>
    <cellStyle name="Total 6 7" xfId="5038"/>
    <cellStyle name="Total 6 7 2" xfId="9838"/>
    <cellStyle name="Total 6 7 2 2" xfId="27877"/>
    <cellStyle name="Total 6 7 3" xfId="27568"/>
    <cellStyle name="Total 6 8" xfId="5514"/>
    <cellStyle name="Total 6 8 2" xfId="9839"/>
    <cellStyle name="Total 6 8 2 2" xfId="27878"/>
    <cellStyle name="Total 6 8 3" xfId="27611"/>
    <cellStyle name="Total 6 9" xfId="5876"/>
    <cellStyle name="Total 6 9 2" xfId="9840"/>
    <cellStyle name="Total 6 9 2 2" xfId="27879"/>
    <cellStyle name="Total 6 9 3" xfId="27651"/>
    <cellStyle name="Total 7" xfId="672"/>
    <cellStyle name="Total 7 10" xfId="6170"/>
    <cellStyle name="Total 7 10 2" xfId="9841"/>
    <cellStyle name="Total 7 10 2 2" xfId="27880"/>
    <cellStyle name="Total 7 10 3" xfId="27673"/>
    <cellStyle name="Total 7 11" xfId="6778"/>
    <cellStyle name="Total 7 11 2" xfId="9842"/>
    <cellStyle name="Total 7 11 2 2" xfId="27881"/>
    <cellStyle name="Total 7 11 3" xfId="27698"/>
    <cellStyle name="Total 7 2" xfId="1742"/>
    <cellStyle name="Total 7 2 2" xfId="9843"/>
    <cellStyle name="Total 7 2 2 2" xfId="27882"/>
    <cellStyle name="Total 7 2 3" xfId="10604"/>
    <cellStyle name="Total 7 2 4" xfId="27345"/>
    <cellStyle name="Total 7 3" xfId="2859"/>
    <cellStyle name="Total 7 3 2" xfId="9844"/>
    <cellStyle name="Total 7 3 2 2" xfId="27883"/>
    <cellStyle name="Total 7 3 3" xfId="27401"/>
    <cellStyle name="Total 7 4" xfId="3227"/>
    <cellStyle name="Total 7 4 2" xfId="9845"/>
    <cellStyle name="Total 7 4 2 2" xfId="27884"/>
    <cellStyle name="Total 7 4 3" xfId="27440"/>
    <cellStyle name="Total 7 5" xfId="3493"/>
    <cellStyle name="Total 7 5 2" xfId="9846"/>
    <cellStyle name="Total 7 5 2 2" xfId="27885"/>
    <cellStyle name="Total 7 5 3" xfId="27475"/>
    <cellStyle name="Total 7 6" xfId="3667"/>
    <cellStyle name="Total 7 6 2" xfId="9847"/>
    <cellStyle name="Total 7 6 2 2" xfId="27886"/>
    <cellStyle name="Total 7 6 3" xfId="27510"/>
    <cellStyle name="Total 7 7" xfId="5039"/>
    <cellStyle name="Total 7 7 2" xfId="9848"/>
    <cellStyle name="Total 7 7 2 2" xfId="27887"/>
    <cellStyle name="Total 7 7 3" xfId="27569"/>
    <cellStyle name="Total 7 8" xfId="5515"/>
    <cellStyle name="Total 7 8 2" xfId="9849"/>
    <cellStyle name="Total 7 8 2 2" xfId="27888"/>
    <cellStyle name="Total 7 8 3" xfId="27612"/>
    <cellStyle name="Total 7 9" xfId="5877"/>
    <cellStyle name="Total 7 9 2" xfId="9850"/>
    <cellStyle name="Total 7 9 2 2" xfId="27889"/>
    <cellStyle name="Total 7 9 3" xfId="27652"/>
    <cellStyle name="Total 8" xfId="673"/>
    <cellStyle name="Total 8 10" xfId="6171"/>
    <cellStyle name="Total 8 10 2" xfId="9851"/>
    <cellStyle name="Total 8 10 2 2" xfId="27890"/>
    <cellStyle name="Total 8 10 3" xfId="27674"/>
    <cellStyle name="Total 8 11" xfId="6779"/>
    <cellStyle name="Total 8 11 2" xfId="9852"/>
    <cellStyle name="Total 8 11 2 2" xfId="27891"/>
    <cellStyle name="Total 8 11 3" xfId="27699"/>
    <cellStyle name="Total 8 2" xfId="1743"/>
    <cellStyle name="Total 8 2 2" xfId="9853"/>
    <cellStyle name="Total 8 2 2 2" xfId="27892"/>
    <cellStyle name="Total 8 2 3" xfId="10605"/>
    <cellStyle name="Total 8 2 4" xfId="27346"/>
    <cellStyle name="Total 8 3" xfId="2860"/>
    <cellStyle name="Total 8 3 2" xfId="9854"/>
    <cellStyle name="Total 8 3 2 2" xfId="27893"/>
    <cellStyle name="Total 8 3 3" xfId="27402"/>
    <cellStyle name="Total 8 4" xfId="3228"/>
    <cellStyle name="Total 8 4 2" xfId="9855"/>
    <cellStyle name="Total 8 4 2 2" xfId="27894"/>
    <cellStyle name="Total 8 4 3" xfId="27441"/>
    <cellStyle name="Total 8 5" xfId="3494"/>
    <cellStyle name="Total 8 5 2" xfId="9856"/>
    <cellStyle name="Total 8 5 2 2" xfId="27895"/>
    <cellStyle name="Total 8 5 3" xfId="27476"/>
    <cellStyle name="Total 8 6" xfId="3668"/>
    <cellStyle name="Total 8 6 2" xfId="9857"/>
    <cellStyle name="Total 8 6 2 2" xfId="27896"/>
    <cellStyle name="Total 8 6 3" xfId="27511"/>
    <cellStyle name="Total 8 7" xfId="5040"/>
    <cellStyle name="Total 8 7 2" xfId="9858"/>
    <cellStyle name="Total 8 7 2 2" xfId="27897"/>
    <cellStyle name="Total 8 7 3" xfId="27570"/>
    <cellStyle name="Total 8 8" xfId="5516"/>
    <cellStyle name="Total 8 8 2" xfId="9859"/>
    <cellStyle name="Total 8 8 2 2" xfId="27898"/>
    <cellStyle name="Total 8 8 3" xfId="27613"/>
    <cellStyle name="Total 8 9" xfId="5878"/>
    <cellStyle name="Total 8 9 2" xfId="9860"/>
    <cellStyle name="Total 8 9 2 2" xfId="27899"/>
    <cellStyle name="Total 8 9 3" xfId="27653"/>
    <cellStyle name="Total 9" xfId="1744"/>
    <cellStyle name="Total 9 2" xfId="6172"/>
    <cellStyle name="Total 9 2 2" xfId="9862"/>
    <cellStyle name="Total 9 2 2 2" xfId="27901"/>
    <cellStyle name="Total 9 2 3" xfId="27675"/>
    <cellStyle name="Total 9 3" xfId="6780"/>
    <cellStyle name="Total 9 3 2" xfId="9863"/>
    <cellStyle name="Total 9 3 2 2" xfId="27902"/>
    <cellStyle name="Total 9 3 3" xfId="27700"/>
    <cellStyle name="Total 9 4" xfId="9861"/>
    <cellStyle name="Total 9 4 2" xfId="27900"/>
    <cellStyle name="Total 9 5" xfId="27347"/>
    <cellStyle name="Warning Text 2" xfId="674"/>
    <cellStyle name="Warning Text 2 10" xfId="6174"/>
    <cellStyle name="Warning Text 2 11" xfId="6782"/>
    <cellStyle name="Warning Text 2 2" xfId="1746"/>
    <cellStyle name="Warning Text 2 2 2" xfId="11042"/>
    <cellStyle name="Warning Text 2 2 3" xfId="10606"/>
    <cellStyle name="Warning Text 2 3" xfId="2863"/>
    <cellStyle name="Warning Text 2 4" xfId="3231"/>
    <cellStyle name="Warning Text 2 5" xfId="3496"/>
    <cellStyle name="Warning Text 2 6" xfId="3670"/>
    <cellStyle name="Warning Text 2 7" xfId="5043"/>
    <cellStyle name="Warning Text 2 8" xfId="5519"/>
    <cellStyle name="Warning Text 2 9" xfId="5880"/>
    <cellStyle name="Warning Text 3" xfId="675"/>
    <cellStyle name="Warning Text 3 10" xfId="6175"/>
    <cellStyle name="Warning Text 3 11" xfId="6783"/>
    <cellStyle name="Warning Text 3 2" xfId="1747"/>
    <cellStyle name="Warning Text 3 2 2" xfId="11043"/>
    <cellStyle name="Warning Text 3 2 3" xfId="10607"/>
    <cellStyle name="Warning Text 3 3" xfId="2864"/>
    <cellStyle name="Warning Text 3 4" xfId="3232"/>
    <cellStyle name="Warning Text 3 5" xfId="3497"/>
    <cellStyle name="Warning Text 3 6" xfId="3671"/>
    <cellStyle name="Warning Text 3 7" xfId="5044"/>
    <cellStyle name="Warning Text 3 8" xfId="5520"/>
    <cellStyle name="Warning Text 3 9" xfId="5881"/>
    <cellStyle name="Warning Text 4" xfId="676"/>
    <cellStyle name="Warning Text 4 10" xfId="6173"/>
    <cellStyle name="Warning Text 4 11" xfId="6781"/>
    <cellStyle name="Warning Text 4 2" xfId="1745"/>
    <cellStyle name="Warning Text 4 2 2" xfId="11041"/>
    <cellStyle name="Warning Text 4 2 3" xfId="10608"/>
    <cellStyle name="Warning Text 4 3" xfId="2862"/>
    <cellStyle name="Warning Text 4 4" xfId="3230"/>
    <cellStyle name="Warning Text 4 5" xfId="3495"/>
    <cellStyle name="Warning Text 4 6" xfId="3669"/>
    <cellStyle name="Warning Text 4 7" xfId="5042"/>
    <cellStyle name="Warning Text 4 8" xfId="5518"/>
    <cellStyle name="Warning Text 4 9" xfId="5879"/>
    <cellStyle name="Warning Text 5" xfId="677"/>
    <cellStyle name="Warning Text 6" xfId="678"/>
    <cellStyle name="Warning Text 7" xfId="679"/>
    <cellStyle name="Warning Text 8" xfId="680"/>
  </cellStyles>
  <dxfs count="1">
    <dxf>
      <fill>
        <patternFill patternType="none">
          <fgColor indexed="64"/>
          <bgColor indexed="65"/>
        </patternFill>
      </fill>
    </dxf>
  </dxfs>
  <tableStyles count="0" defaultTableStyle="TableStyleMedium9" defaultPivotStyle="PivotStyleLight16"/>
  <colors>
    <mruColors>
      <color rgb="FFFF3399"/>
      <color rgb="FFFFCCFF"/>
      <color rgb="FFFFFFCC"/>
      <color rgb="FF0000FF"/>
      <color rgb="FFCCFFFF"/>
      <color rgb="FFFF0000"/>
      <color rgb="FF99FFCC"/>
      <color rgb="FFCCFFCC"/>
      <color rgb="FFFF99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sharedStrings" Target="sharedString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137160</xdr:colOff>
      <xdr:row>4</xdr:row>
      <xdr:rowOff>60960</xdr:rowOff>
    </xdr:from>
    <xdr:to>
      <xdr:col>9</xdr:col>
      <xdr:colOff>624840</xdr:colOff>
      <xdr:row>10</xdr:row>
      <xdr:rowOff>152400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37160" y="830580"/>
          <a:ext cx="7330440"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These validations, together with the links in the accounts worksheets, aim to check the internal consistency of the account.  They are NOT an exhaustive check of the account and should NOT replace the LHB's own internal review of the account. If the checks are "Not passed", the LHB must supply its auditors and the Welsh Government with a written explanantion for the difference (supported by a working paper, if appropriate).</a:t>
          </a:r>
          <a:endParaRPr lang="en-GB" sz="1000">
            <a:effectLst/>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2</xdr:row>
      <xdr:rowOff>19050</xdr:rowOff>
    </xdr:from>
    <xdr:to>
      <xdr:col>6</xdr:col>
      <xdr:colOff>1631950</xdr:colOff>
      <xdr:row>48</xdr:row>
      <xdr:rowOff>174626</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1" y="412750"/>
          <a:ext cx="5975349" cy="9210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Measurement</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The amount initially recognised for internally-generated intangible assets is the sum of the expenditure incurred from the date when the criteria above are initially met.  Where no internally-generated intangible asset can be recognised, the expenditure is recognised in the period in which it is incurred.</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Following initial recognition, intangible assets are carried at fair value by reference to an active market, or, where no active market exists, at amortised replacement cost (modern equivalent assets basis), indexed for relevant price increases, as a proxy for fair value. Internally-developed software is held at historic cost to reflect the opposing effects of increases in development costs and technological advances.  </a:t>
          </a: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1.8.  Depreciation, amortisation and impairments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Freehold land, assets under construction and assets held for sale are not depreciated.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Otherwise, depreciation and amortisation are charged to write off the costs or valuation of property, plant and equipment and intangible non-current assets, less any residual value, over their estimated useful lives, in a manner that reflects the consumption of economic benefits or service potential of the assets.  The estimated useful life of an asset is the period over which the NHS Wales Organisation expects to obtain economic benefits or service potential from the asset. This is specific to the NHS Wales organisation and may be shorter than the physical life of the asset itself. Estimated useful lives and residual values are reviewed each year end, with the effect of any changes recognised on a prospective basis.  Assets held under finance leases are depreciated over the shorter of the lease term and estimated useful lives.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At each reporting period end, the NHS Wales organisation checks whether there is any indication that any of its tangible or intangible non-current assets have suffered an impairment loss.  If there is indication of an impairment loss, the recoverable amount of the asset is estimated to determine whether there has been a loss and, if so, its amount.  Intangible assets not yet available for use are tested for impairment annually.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Impairment losses that do not result from a loss of economic value or service potential are taken to the revaluation reserve to the extent that there is a balance on the reserve for the asset and, thereafter, to the SoCNE. Impairment losses that arise from a clear consumption of economic benefit are taken to the SoCNE. The balance on any revaluation reserve (up to the level of the impairment) to which the impairment would have been charged under IAS 36 are transferred to retained earnings.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1.9.  Research and Development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Research and development expenditure is charged to operating costs in the year in which it is incurred, except insofar as it relates to a clearly defined project, which can be separated from patient care activity and benefits there from can reasonably be regarded as assured. Expenditure so deferred is limited to the value of future benefits expected and is amortised through the SoCNE on a systematic basis over the period expected to benefit from the project.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1.10 Non-current assets held for sale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Non-current assets are classified as held for sale if their carrying amount will be recovered principally through a sale transaction rather than through continuing use.  This condition is regarded as met when the sale is highly probable, the asset is available for immediate sale in its present condition and management is committed to the sale, which is expected to qualify for recognition as a completed sale,</a:t>
          </a: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1</xdr:row>
      <xdr:rowOff>180974</xdr:rowOff>
    </xdr:from>
    <xdr:to>
      <xdr:col>6</xdr:col>
      <xdr:colOff>1695450</xdr:colOff>
      <xdr:row>48</xdr:row>
      <xdr:rowOff>28575</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1" y="377824"/>
          <a:ext cx="6038849" cy="9099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within one year from the date of classification.  Non-current assets held for sale are measured at the lower of their previous carrying amount and fair value less costs to sell.  Fair value is open market value including alternative uses. </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The profit or loss arising on disposal of an asset is the difference between the sale proceeds and the carrying amount and is recognised in the SoCNE.  On disposal, the balance for the asset on the revaluation reserve, is transferred to the General Fund.  </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Property, plant and equipment that is to be scrapped or demolished does not qualify for recognition as held for sale. Instead it is retained as an operational asset and its economic life adjusted. The asset is derecognised when it is scrapped or demolished.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r>
            <a:rPr lang="en-GB" sz="1000">
              <a:solidFill>
                <a:srgbClr val="FF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b="1">
              <a:solidFill>
                <a:schemeClr val="dk1"/>
              </a:solidFill>
              <a:effectLst/>
              <a:latin typeface="Arial" panose="020B0604020202020204" pitchFamily="34" charset="0"/>
              <a:ea typeface="+mn-ea"/>
              <a:cs typeface="Arial" panose="020B0604020202020204" pitchFamily="34" charset="0"/>
            </a:rPr>
            <a:t>1.11 Leases</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A lease is a contract or part of a contract that conveys the right to use an asset for a period of time in exchange for consideration.</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IFRS 16 leases is effective across public sector from 1 April 2022. The transition to IFRS 16 has been completed in accordance with paragraph C5 (b) of the Standard, applying IFRS 16 requirements retrospectively recognising the cumulative effects at the date of initial application.</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In the transition to IFRS 16 a number of elections and practical expedients offered in the standard have been employed. These are as follows:  The entity has applied the practical expedient offered in the standard per paragraph C3 to apply IFRS 16 to contracts or arrangements previously identified as containing a lease under the previous leasing standards IAS 17 leases and IFRIC 4 determining whether an arrangement contains a lease and not to those that were identified as not containing a lease under previous leasing standards.</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On initial application Swansea</a:t>
          </a:r>
          <a:r>
            <a:rPr lang="en-GB" sz="1000" baseline="0">
              <a:solidFill>
                <a:schemeClr val="dk1"/>
              </a:solidFill>
              <a:effectLst/>
              <a:latin typeface="Arial" panose="020B0604020202020204" pitchFamily="34" charset="0"/>
              <a:ea typeface="+mn-ea"/>
              <a:cs typeface="Arial" panose="020B0604020202020204" pitchFamily="34" charset="0"/>
            </a:rPr>
            <a:t> Bay University LHB </a:t>
          </a:r>
          <a:r>
            <a:rPr lang="en-GB" sz="1000">
              <a:solidFill>
                <a:schemeClr val="dk1"/>
              </a:solidFill>
              <a:effectLst/>
              <a:latin typeface="Arial" panose="020B0604020202020204" pitchFamily="34" charset="0"/>
              <a:ea typeface="+mn-ea"/>
              <a:cs typeface="Arial" panose="020B0604020202020204" pitchFamily="34" charset="0"/>
            </a:rPr>
            <a:t>has measured the right of use assets for leases previously classified as operating leases per IFRS 16 C8 (b)(ii), at an amount equal to the lease liability adjusted for accrued or prepaid lease payments.</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No adjustments have been made for operating leases in which the underlying asset is of low value per paragraph C9 (a) of the standard.</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transitional provisions have not been applied to operating leases whose terms end within 12 months of the date of initial application has been employed per paragraph C10 (c) of IFRS 16.</a:t>
          </a:r>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Hindsight is used to determine the lease term when contracts or arrangements contain options to extend or terminate the lease in accordance with C10 (e) of IFRS 16.</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Due to transitional provisions employed the requirements for identifying a lease within paragraphs 9 to 11 of IFRS 16 are not employed for leases in existence at the initial date of application. Leases entered into on or after the 1st April 2022 will be assessed under the requirements of IFRS 16.</a:t>
          </a:r>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There are further expedients or election that have been employed by Swansea Bay University LHB in applying IFRS 16.</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These include:</a:t>
          </a:r>
        </a:p>
        <a:p>
          <a:endParaRPr lang="en-GB" sz="1000">
            <a:solidFill>
              <a:schemeClr val="dk1"/>
            </a:solidFill>
            <a:effectLst/>
            <a:latin typeface="Arial" panose="020B0604020202020204" pitchFamily="34" charset="0"/>
            <a:ea typeface="+mn-ea"/>
            <a:cs typeface="Arial" panose="020B0604020202020204" pitchFamily="34" charset="0"/>
          </a:endParaRPr>
        </a:p>
        <a:p>
          <a:pPr marL="342900" marR="0" lvl="0" indent="-342900" defTabSz="914400" eaLnBrk="1" fontAlgn="auto" latinLnBrk="0" hangingPunct="1">
            <a:lnSpc>
              <a:spcPct val="107000"/>
            </a:lnSpc>
            <a:spcBef>
              <a:spcPts val="0"/>
            </a:spcBef>
            <a:spcAft>
              <a:spcPts val="800"/>
            </a:spcAft>
            <a:buClrTx/>
            <a:buSzPts val="1000"/>
            <a:buFont typeface="Symbol" panose="05050102010706020507" pitchFamily="18" charset="2"/>
            <a:buChar char=""/>
            <a:tabLst>
              <a:tab pos="457200" algn="l"/>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Arial" panose="020B0604020202020204" pitchFamily="34" charset="0"/>
            </a:rPr>
            <a:t>the measurement requirements under IFRS 16 are not applied to leases with a term of 12 months or less under paragraph 5 (a) of IFRS 16</a:t>
          </a:r>
        </a:p>
        <a:p>
          <a:pPr marL="342900" marR="0" lvl="0" indent="-342900" defTabSz="914400" eaLnBrk="1" fontAlgn="auto" latinLnBrk="0" hangingPunct="1">
            <a:lnSpc>
              <a:spcPct val="107000"/>
            </a:lnSpc>
            <a:spcBef>
              <a:spcPts val="0"/>
            </a:spcBef>
            <a:spcAft>
              <a:spcPts val="800"/>
            </a:spcAft>
            <a:buClrTx/>
            <a:buSzPts val="1000"/>
            <a:buFont typeface="Symbol" panose="05050102010706020507" pitchFamily="18" charset="2"/>
            <a:buChar char=""/>
            <a:tabLst>
              <a:tab pos="457200" algn="l"/>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Arial" panose="020B0604020202020204" pitchFamily="34" charset="0"/>
            </a:rPr>
            <a:t>the measurement requirements under IFRS 16 are not applied to leases where the underlying asset is of a low value which are identified as those assets of a value of less than £5,000, excluding any irrecoverable VAT, under paragraph 5 (b) of IFRS 16</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Swansea</a:t>
          </a:r>
          <a:r>
            <a:rPr lang="en-GB" sz="1000" baseline="0">
              <a:solidFill>
                <a:schemeClr val="dk1"/>
              </a:solidFill>
              <a:effectLst/>
              <a:latin typeface="Arial" panose="020B0604020202020204" pitchFamily="34" charset="0"/>
              <a:ea typeface="+mn-ea"/>
              <a:cs typeface="Arial" panose="020B0604020202020204" pitchFamily="34" charset="0"/>
            </a:rPr>
            <a:t> Bay University LHB</a:t>
          </a:r>
          <a:r>
            <a:rPr lang="en-GB" sz="1000">
              <a:solidFill>
                <a:schemeClr val="dk1"/>
              </a:solidFill>
              <a:effectLst/>
              <a:latin typeface="Arial" panose="020B0604020202020204" pitchFamily="34" charset="0"/>
              <a:ea typeface="+mn-ea"/>
              <a:cs typeface="Arial" panose="020B0604020202020204" pitchFamily="34" charset="0"/>
            </a:rPr>
            <a:t> will not apply IFRS 16 to any new leases of intangible assets applying the treatment described in section 1.7 instead.</a:t>
          </a:r>
          <a:endParaRPr lang="en-GB" sz="1000">
            <a:effectLst/>
            <a:latin typeface="Arial" panose="020B0604020202020204" pitchFamily="34" charset="0"/>
            <a:cs typeface="Arial" panose="020B0604020202020204" pitchFamily="34" charset="0"/>
          </a:endParaRPr>
        </a:p>
        <a:p>
          <a:endPar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79375</xdr:colOff>
      <xdr:row>1</xdr:row>
      <xdr:rowOff>174625</xdr:rowOff>
    </xdr:from>
    <xdr:to>
      <xdr:col>7</xdr:col>
      <xdr:colOff>1673225</xdr:colOff>
      <xdr:row>57</xdr:row>
      <xdr:rowOff>15875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79375" y="365125"/>
          <a:ext cx="6959600" cy="105092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List any other expedients employed by the entity (such as low value 5(b) or 15 on componentisation HM Treasury have adapted the public sector approach to IFRS 16 which impacts on the identification and measurement of leasing arrangements that will be accounted for under IFRS 16</a:t>
          </a:r>
          <a:endParaRPr lang="en-GB" sz="1000">
            <a:effectLst/>
            <a:latin typeface="Arial" panose="020B0604020202020204" pitchFamily="34" charset="0"/>
            <a:cs typeface="Arial" panose="020B0604020202020204" pitchFamily="34" charset="0"/>
          </a:endParaRP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LHB is required to apply IFRS 16 to lease like arrangements entered into with other public sector entities that are in substance akin to an enforceable contract, that in their formal legal form may not be enforceable. Prior to accounting for such arrangements under IFRS 16 Swansea</a:t>
          </a:r>
          <a:r>
            <a:rPr lang="en-GB" sz="1000" baseline="0">
              <a:effectLst/>
              <a:latin typeface="Arial" panose="020B0604020202020204" pitchFamily="34" charset="0"/>
              <a:ea typeface="Calibri" panose="020F0502020204030204" pitchFamily="34" charset="0"/>
              <a:cs typeface="Arial" panose="020B0604020202020204" pitchFamily="34" charset="0"/>
            </a:rPr>
            <a:t> Bay University LHB </a:t>
          </a:r>
          <a:r>
            <a:rPr lang="en-GB" sz="1000">
              <a:effectLst/>
              <a:latin typeface="Arial" panose="020B0604020202020204" pitchFamily="34" charset="0"/>
              <a:ea typeface="Calibri" panose="020F0502020204030204" pitchFamily="34" charset="0"/>
              <a:cs typeface="Arial" panose="020B0604020202020204" pitchFamily="34" charset="0"/>
            </a:rPr>
            <a:t> has assessed that in all other respects these arrangements meet the definition of a lease under the standard.</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LHB is required to apply IFRS 16 to lease like arrangements entered into in which consideration exchanged is nil or nominal, therefore significantly below market value. These arrangements are described as peppercorn leases. Such arrangements are again required to meet the definition of a lease in every other respect prior to inclusion in the scope of IFRS 16. The accounting for peppercorn arrangements aligns to that identified for donated assets. Peppercorn leases are different in substance to arrangements in which consideration is below market value but not significantly below market value.</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nature of the accounting policy change for the lessee is more significant than for the lessor under IFRS 16. IFRS 16 introduces a singular lessee approach to measurement and classification in which lessees recognise a right of use asset.</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For the lessor leases remain classified as finance leases when substantially all the risks and rewards incidental to ownership of an underlying asset are transferred to the lessee. When this transfer does not occur, leases are classified as operating leases.</a:t>
          </a:r>
        </a:p>
        <a:p>
          <a:pPr>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1.11.1 The entity as lessee</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At the commencement date for the leasing arrangement a lessee shall recognise a right of use asset and corresponding lease liability. The entity employs a revaluation model for the subsequent measurement of its right of use assets unless cost is considered to be an appropriate proxy for current value in existing use or fair value in line with the accounting policy for owned assets. Where consideration exchanged is identified as below market value, cost is not considered to be an appropriate proxy to value the right of use asset.</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Irrecoverable VAT is expensed in the period to which it relates and therefore not included in the measurement of the lease liability and consequently the value of the right of use asset.</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The incremental borrowing rate has been applied to the lease liabilities recognised at the date of initial application of IFRS 16.</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Where changes in future lease payments result from a change in an index or rate or rent review, the lease liabilities are remeasured using an unchanged discount rate.</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Where there is a change in a lease term or an option to purchase the underlying asset Swansea</a:t>
          </a:r>
          <a:r>
            <a:rPr lang="en-GB" sz="1000" baseline="0">
              <a:effectLst/>
              <a:latin typeface="Arial" panose="020B0604020202020204" pitchFamily="34" charset="0"/>
              <a:ea typeface="Calibri" panose="020F0502020204030204" pitchFamily="34" charset="0"/>
              <a:cs typeface="Arial" panose="020B0604020202020204" pitchFamily="34" charset="0"/>
            </a:rPr>
            <a:t> Bay University LHB</a:t>
          </a:r>
          <a:r>
            <a:rPr lang="en-GB" sz="1000">
              <a:effectLst/>
              <a:latin typeface="Arial" panose="020B0604020202020204" pitchFamily="34" charset="0"/>
              <a:ea typeface="Calibri" panose="020F0502020204030204" pitchFamily="34" charset="0"/>
              <a:cs typeface="Arial" panose="020B0604020202020204" pitchFamily="34" charset="0"/>
            </a:rPr>
            <a:t> applies a revised rate to the remaining lease liability.</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Where existing leases are modified Swansea</a:t>
          </a:r>
          <a:r>
            <a:rPr lang="en-GB" sz="1000" baseline="0">
              <a:effectLst/>
              <a:latin typeface="Arial" panose="020B0604020202020204" pitchFamily="34" charset="0"/>
              <a:ea typeface="Calibri" panose="020F0502020204030204" pitchFamily="34" charset="0"/>
              <a:cs typeface="Arial" panose="020B0604020202020204" pitchFamily="34" charset="0"/>
            </a:rPr>
            <a:t> Bay University LHB </a:t>
          </a:r>
          <a:r>
            <a:rPr lang="en-GB" sz="1000">
              <a:effectLst/>
              <a:latin typeface="Arial" panose="020B0604020202020204" pitchFamily="34" charset="0"/>
              <a:ea typeface="Calibri" panose="020F0502020204030204" pitchFamily="34" charset="0"/>
              <a:cs typeface="Arial" panose="020B0604020202020204" pitchFamily="34" charset="0"/>
            </a:rPr>
            <a:t>must determine whether the arrangement constitutes a separate lease and apply the standard accordingly.</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Lease payments are recognised as an expense on a straight-line or another systematic basis over the lease term, where the lease term is in substance 12 months or less, or is elected as a lease containing low value underlying asset by Swansea</a:t>
          </a:r>
          <a:r>
            <a:rPr lang="en-GB" sz="1000" baseline="0">
              <a:effectLst/>
              <a:latin typeface="Arial" panose="020B0604020202020204" pitchFamily="34" charset="0"/>
              <a:ea typeface="Calibri" panose="020F0502020204030204" pitchFamily="34" charset="0"/>
              <a:cs typeface="Arial" panose="020B0604020202020204" pitchFamily="34" charset="0"/>
            </a:rPr>
            <a:t> Bay University LHB.</a:t>
          </a:r>
          <a:endParaRPr lang="en-GB" sz="100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800"/>
            </a:spcAft>
          </a:pPr>
          <a:r>
            <a:rPr lang="en-GB" sz="1000" b="1">
              <a:effectLst/>
              <a:latin typeface="Arial" panose="020B0604020202020204" pitchFamily="34" charset="0"/>
              <a:ea typeface="Calibri" panose="020F0502020204030204" pitchFamily="34" charset="0"/>
              <a:cs typeface="Arial" panose="020B0604020202020204" pitchFamily="34" charset="0"/>
            </a:rPr>
            <a:t>1.11.2 Swansea</a:t>
          </a:r>
          <a:r>
            <a:rPr lang="en-GB" sz="1000" b="1" baseline="0">
              <a:effectLst/>
              <a:latin typeface="Arial" panose="020B0604020202020204" pitchFamily="34" charset="0"/>
              <a:ea typeface="Calibri" panose="020F0502020204030204" pitchFamily="34" charset="0"/>
              <a:cs typeface="Arial" panose="020B0604020202020204" pitchFamily="34" charset="0"/>
            </a:rPr>
            <a:t> Bay University LHB </a:t>
          </a:r>
          <a:r>
            <a:rPr lang="en-GB" sz="1000" b="1">
              <a:effectLst/>
              <a:latin typeface="Arial" panose="020B0604020202020204" pitchFamily="34" charset="0"/>
              <a:ea typeface="Calibri" panose="020F0502020204030204" pitchFamily="34" charset="0"/>
              <a:cs typeface="Arial" panose="020B0604020202020204" pitchFamily="34" charset="0"/>
            </a:rPr>
            <a:t>as lessor </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A lessor shall classify each of its leases as an operating or finance lease. A lease is classified as finance lease when the lease substantially transfers all the risks and rewards incidental to ownership of an underlying asset. Where substantially all the risks and rewards are not transferred, a lease is classified as an operating lease.</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Amounts due from lessees under finance leases are recorded as receivables at the amount of the</a:t>
          </a:r>
          <a:r>
            <a:rPr lang="en-GB" sz="1000" baseline="0">
              <a:effectLst/>
              <a:latin typeface="Arial" panose="020B0604020202020204" pitchFamily="34" charset="0"/>
              <a:ea typeface="Calibri" panose="020F0502020204030204" pitchFamily="34" charset="0"/>
              <a:cs typeface="Arial" panose="020B0604020202020204" pitchFamily="34" charset="0"/>
            </a:rPr>
            <a:t> LHB's</a:t>
          </a:r>
          <a:r>
            <a:rPr lang="en-GB" sz="1000">
              <a:effectLst/>
              <a:latin typeface="Arial" panose="020B0604020202020204" pitchFamily="34" charset="0"/>
              <a:ea typeface="Calibri" panose="020F0502020204030204" pitchFamily="34" charset="0"/>
              <a:cs typeface="Arial" panose="020B0604020202020204" pitchFamily="34" charset="0"/>
            </a:rPr>
            <a:t> net investment in the leases. Finance lease income is allocated to accounting periods to reflect a constant periodic rate of return on the LHB's net investment outstanding in respect of the leases.</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Income from operating leases is recognised on a straight-line or another systematic basis over the term of the lease. Initial direct costs incurred in negotiating and arranging an operating lease are added to the carrying amount of the leased asset and recognised as an expense on a straight-line basis over the lease term.</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Where the</a:t>
          </a:r>
          <a:r>
            <a:rPr lang="en-GB" sz="1000" baseline="0">
              <a:effectLst/>
              <a:latin typeface="Arial" panose="020B0604020202020204" pitchFamily="34" charset="0"/>
              <a:ea typeface="Calibri" panose="020F0502020204030204" pitchFamily="34" charset="0"/>
              <a:cs typeface="Arial" panose="020B0604020202020204" pitchFamily="34" charset="0"/>
            </a:rPr>
            <a:t> LHB </a:t>
          </a:r>
          <a:r>
            <a:rPr lang="en-GB" sz="1000">
              <a:effectLst/>
              <a:latin typeface="Arial" panose="020B0604020202020204" pitchFamily="34" charset="0"/>
              <a:ea typeface="Calibri" panose="020F0502020204030204" pitchFamily="34" charset="0"/>
              <a:cs typeface="Arial" panose="020B0604020202020204" pitchFamily="34" charset="0"/>
            </a:rPr>
            <a:t>is an intermediate lessor, being a lessor and a lessee regarding the same underlying asset, classification of the sublease is required to be made by the intermediate lessor considering the term of the arrangement and the nature of the right of use asset arising from the head lease.</a:t>
          </a:r>
        </a:p>
        <a:p>
          <a:pPr>
            <a:lnSpc>
              <a:spcPct val="107000"/>
            </a:lnSpc>
            <a:spcAft>
              <a:spcPts val="800"/>
            </a:spcAft>
          </a:pPr>
          <a:r>
            <a:rPr lang="en-GB" sz="1000">
              <a:effectLst/>
              <a:latin typeface="Arial" panose="020B0604020202020204" pitchFamily="34" charset="0"/>
              <a:ea typeface="Calibri" panose="020F0502020204030204" pitchFamily="34" charset="0"/>
              <a:cs typeface="Arial" panose="020B0604020202020204" pitchFamily="34" charset="0"/>
            </a:rPr>
            <a:t>On transition the</a:t>
          </a:r>
          <a:r>
            <a:rPr lang="en-GB" sz="1000" baseline="0">
              <a:effectLst/>
              <a:latin typeface="Arial" panose="020B0604020202020204" pitchFamily="34" charset="0"/>
              <a:ea typeface="Calibri" panose="020F0502020204030204" pitchFamily="34" charset="0"/>
              <a:cs typeface="Arial" panose="020B0604020202020204" pitchFamily="34" charset="0"/>
            </a:rPr>
            <a:t> LHB </a:t>
          </a:r>
          <a:r>
            <a:rPr lang="en-GB" sz="1000">
              <a:effectLst/>
              <a:latin typeface="Arial" panose="020B0604020202020204" pitchFamily="34" charset="0"/>
              <a:ea typeface="Calibri" panose="020F0502020204030204" pitchFamily="34" charset="0"/>
              <a:cs typeface="Arial" panose="020B0604020202020204" pitchFamily="34" charset="0"/>
            </a:rPr>
            <a:t>has reassessed the classification of all of its continuing subleasing arrangements to include peppercorn leases.</a:t>
          </a:r>
        </a:p>
        <a:p>
          <a:endParaRPr lang="en-GB"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2</xdr:row>
      <xdr:rowOff>19049</xdr:rowOff>
    </xdr:from>
    <xdr:to>
      <xdr:col>6</xdr:col>
      <xdr:colOff>1701800</xdr:colOff>
      <xdr:row>47</xdr:row>
      <xdr:rowOff>171450</xdr:rowOff>
    </xdr:to>
    <xdr:sp macro="" textlink="">
      <xdr:nvSpPr>
        <xdr:cNvPr id="2" name="TextBox 1">
          <a:extLst>
            <a:ext uri="{FF2B5EF4-FFF2-40B4-BE49-F238E27FC236}">
              <a16:creationId xmlns:a16="http://schemas.microsoft.com/office/drawing/2014/main" id="{00000000-0008-0000-1500-000002000000}"/>
            </a:ext>
          </a:extLst>
        </xdr:cNvPr>
        <xdr:cNvSpPr txBox="1"/>
      </xdr:nvSpPr>
      <xdr:spPr>
        <a:xfrm>
          <a:off x="1" y="412749"/>
          <a:ext cx="6045199" cy="9010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lang="en-GB" sz="1000" b="1" i="0" u="none" strike="noStrike">
              <a:solidFill>
                <a:schemeClr val="dk1"/>
              </a:solidFill>
              <a:effectLst/>
              <a:latin typeface="Arial" panose="020B0604020202020204" pitchFamily="34" charset="0"/>
              <a:ea typeface="+mn-ea"/>
              <a:cs typeface="Arial" panose="020B0604020202020204" pitchFamily="34" charset="0"/>
            </a:rPr>
            <a:t>1.12.  Inventories</a:t>
          </a:r>
          <a:r>
            <a:rPr lang="en-GB" sz="1000">
              <a:latin typeface="Arial" panose="020B0604020202020204" pitchFamily="34" charset="0"/>
              <a:cs typeface="Arial" panose="020B0604020202020204" pitchFamily="34" charset="0"/>
            </a:rPr>
            <a:t> </a:t>
          </a:r>
        </a:p>
        <a:p>
          <a:pPr marL="0" marR="0" lvl="0" indent="0" defTabSz="914400" eaLnBrk="1" fontAlgn="auto" latinLnBrk="0" hangingPunct="1">
            <a:lnSpc>
              <a:spcPct val="107000"/>
            </a:lnSpc>
            <a:spcBef>
              <a:spcPts val="0"/>
            </a:spcBef>
            <a:spcAft>
              <a:spcPts val="800"/>
            </a:spcAft>
            <a:buClrTx/>
            <a:buSzTx/>
            <a:buFontTx/>
            <a:buNone/>
            <a:tabLst/>
            <a:defRPr/>
          </a:pPr>
          <a:r>
            <a:rPr lang="en-GB" sz="1000" b="0" i="0" u="none" strike="noStrike">
              <a:solidFill>
                <a:schemeClr val="dk1"/>
              </a:solidFill>
              <a:effectLst/>
              <a:latin typeface="Arial" panose="020B0604020202020204" pitchFamily="34" charset="0"/>
              <a:ea typeface="+mn-ea"/>
              <a:cs typeface="Arial" panose="020B0604020202020204" pitchFamily="34" charset="0"/>
            </a:rPr>
            <a:t>Whilst it is accounting convention for inventories to be valued at the lower of cost and net realisable value using the weighted average or "first-in first-out" cost formula, it should be recognised that the NHS is a special case in that inventories are not generally held for the intention of resale and indeed there is no market readily available where such items could be sold. Inventories are valued at cost and this is  </a:t>
          </a: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considered to be a reasonable approximation to fair value due to the high turnover of stocks. Work-in-progress comprises goods in intermediate stages of production. Partially completed contracts for patient services are not accounted for as work-in-progress.</a:t>
          </a: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1.13.  Cash and cash equivalents</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Cash is cash in hand and deposits with any financial institution repayable without penalty on notice of not more than 24 hours.  Cash equivalents are investments that mature in 3 months or less from the date of acquisition and that are readily convertible to known amounts of cash with insignificant risk of change in value.  In the Statement of Cash flows (SoCF), cash and cash equivalents are shown net of bank overdrafts that are repayable on demand and that form an integral part of the cash management.</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1.14.  Provisions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Provisions are recognised when the NHS Wales organisation has a present legal or constructive obligation as a result of a past event, it is probable that the NHS Wales organisation will be required to settle the obligation, and a reliable estimate can be made of the amount of the obligation.  The amount recognised as a provision is the best estimate of the expenditure required to settle the obligation at the end of the reporting period, taking into account the risks and uncertainties.  Where a provision is measured using the cash flows estimated to settle the obligation, its carrying amount is the present value of those cash flows using the discount rate supplied by HM Treasury.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When some or all of the economic benefits required to settle a provision are expected to be recovered from a third party, the receivable is recognised as an asset if it is virtually certain that reimbursements will be received and the amount of the receivable can be measured reliably.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Present obligations arising under onerous contracts are recognised and measured as a provision. An onerous contract is considered to exist where the NHS Wales organisation has a contract under which the unavoidable costs of meeting the obligations under the contract exceed the economic benefits expected to be received under it.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 restructuring provision is recognised when the NHS Wales organisation has developed a detailed formal plan for the restructuring and has raised a valid expectation in those affected that it will carry out the restructuring by starting to implement the plan or announcing its main features to those affected by it. The measurement of a restructuring provision includes only the direct expenditures arising from the restructuring, which are those amounts that are both necessarily entailed by the restructuring and not associated with ongoing activities of the entity.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1.14.1.  Clinical negligence and personal injury costs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Welsh Risk Pool Services (WRPS) operates a risk pooling scheme which is co-funded by the Welsh Government with the option to access a risk sharing agreement funded by the participative NHS Wales bodies. The risk sharing option was implemented in both 2023-24 and 2022-23.  The WRP is hosted by Velindre NHS University Trust.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63502</xdr:colOff>
      <xdr:row>1</xdr:row>
      <xdr:rowOff>69850</xdr:rowOff>
    </xdr:from>
    <xdr:to>
      <xdr:col>6</xdr:col>
      <xdr:colOff>1666876</xdr:colOff>
      <xdr:row>49</xdr:row>
      <xdr:rowOff>111125</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63502" y="228600"/>
          <a:ext cx="6080124" cy="918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1.14.2. Future Liability Scheme (FLS) -</a:t>
          </a:r>
          <a:r>
            <a:rPr lang="en-GB" sz="1000" b="1" baseline="0">
              <a:solidFill>
                <a:schemeClr val="dk1"/>
              </a:solidFill>
              <a:effectLst/>
              <a:latin typeface="Arial" panose="020B0604020202020204" pitchFamily="34" charset="0"/>
              <a:ea typeface="+mn-ea"/>
              <a:cs typeface="Arial" panose="020B0604020202020204" pitchFamily="34" charset="0"/>
            </a:rPr>
            <a:t> </a:t>
          </a:r>
          <a:r>
            <a:rPr lang="en-GB" sz="1000" b="1">
              <a:solidFill>
                <a:schemeClr val="dk1"/>
              </a:solidFill>
              <a:effectLst/>
              <a:latin typeface="Arial" panose="020B0604020202020204" pitchFamily="34" charset="0"/>
              <a:ea typeface="+mn-ea"/>
              <a:cs typeface="Arial" panose="020B0604020202020204" pitchFamily="34" charset="0"/>
            </a:rPr>
            <a:t>General Medical Practice Indemnity (GMPI)</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FLS is a state backed scheme to provide clinical negligence General Medical Practice Indemnity (GMPI) for providers of GMP services in Wales.</a:t>
          </a:r>
        </a:p>
        <a:p>
          <a:endParaRPr lang="en-GB" sz="1000">
            <a:effectLst/>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In March 2019, the Minister issued a Direction to Velindre NHS Trust to enable Legal and Risk Services to operate the Scheme.  The GMPI is underpinned by new secondary legislation, The NHS (Clinical Negligence Scheme) (Wales) Regulations 2019 which came into force on 1 April 2019.</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GMP Service Providers are not direct members of the GMPI FLS, their qualifying liabilities are the subject of an arrangement between them and their relevant LHB, which is a member of the scheme.  The qualifying reimbursements to the LHB are not subject to the £25,000 excess.</a:t>
          </a: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1.15.  Financial Instruments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From 2018-19 IFRS 9 Financial Instruments has applied, as interpreted and adapted for the public sector, in the FReM. The principal impact of IFRS 9 adoption by NHS Wales’ organisations, was to change the calculation basis for bad debt provisions, changing from an incurred loss basis to a lifetime expected credit loss (ECL) basis.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All entities applying the FReM recognised the difference between previous carrying amount and the carrying amount at the beginning of the annual reporting period that included the date of initial application in the opening general fund within Taxpayer's equity.</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1.16.  Financial assets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Financial assets are recognised on the SoFP when the NHS Wales organisation becomes party to the financial instrument contract or, in the case of trade receivables, when the goods or services have been delivered.  Financial assets are derecognised when the contractual rights have expired or the asset has been transferred.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accounting policy choice allowed under IFRS 9 for long term trade receivables, contract assets which do contain a significant financing component (in accordance with IFRS 15), and lease receivables within the scope of IAS 17 has been withdrawn and entities should always recognise a loss allowance at an amount equal to lifetime Expected Credit Losses. All entities applying the FReM should utilise IFRS 9's simplified approach to impairment for relevant assets.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IFRS 9 requirements required a revised approach for the calculation of the bad debt provision, applying the principles of expected credit loss, using the practical expedients within IFRS 9 to construct a provision matrix.</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1.16.1.  Financial assets are initially recognised at fair value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Financial assets are classified into the following categories: financial assets ‘at fair value through SoCNE’; ‘held to maturity investments’; ‘available for sale’ financial assets, and ‘loans and receivables’.  The classification depends on the nature and purpose of the financial assets and is determined at the time of initial recognition.</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1.16.2.  Financial assets at fair value through SoCNE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Embedded derivatives that have different risks and characteristics to their host contracts, and contracts with embedded derivatives whose separate value cannot be ascertained, are treated as financial assets at fair value through SoCNE.  They are held at fair value, with any resultant gain or loss recognised in the SoCNE.  The net gain or loss incorporates any interest earned on the financial asset.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2</xdr:row>
      <xdr:rowOff>19049</xdr:rowOff>
    </xdr:from>
    <xdr:to>
      <xdr:col>6</xdr:col>
      <xdr:colOff>1651000</xdr:colOff>
      <xdr:row>47</xdr:row>
      <xdr:rowOff>171450</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 y="412749"/>
          <a:ext cx="5994399" cy="9010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1.16.3 Held to maturity investments</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Held to maturity investments are non-derivative financial assets with fixed or determinable payments and fixed maturity, and there is a positive intention and ability to hold to maturity.  After initial recognition, they are held at amortised cost using the effective interest method, less any impairment.  Interest is recognised using the effective interest method.</a:t>
          </a: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1.16.4.  Available for sale financial assets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Available for sale financial assets are non-derivative financial assets that are designated as available for sale or that do not fall within any of the other three financial asset classifications.  They are measured at fair value with changes in value taken to the revaluation reserve, with the exception of impairment losses.  Accumulated gains or losses are recycled to the SoCNE on de-recognition.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1.16.5.  Loans and receivables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Loans and receivables are non-derivative financial assets with fixed or determinable payments which are not quoted in an active market.  After initial recognition, they are measured at amortised cost using the effective interest method, less any impairment.  Interest is recognised using the effective interest method.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Fair value is determined by reference to quoted market prices where possible, otherwise by valuation techniques.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effective interest rate is the rate that exactly discounts estimated future cash receipts through the expected life of the financial asset, to the net carrying amount of the financial asset.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At the SOFP date, the NHS Wales organisation assesses whether any financial assets, other than those held at ‘fair value through profit and loss’ are impaired.  Financial assets are impaired and impairment losses recognised if there is objective evidence of impairment as a result of one or more events which occurred after the initial recognition of the asset and which has an impact on the estimated future cash flows of the asset.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For financial assets carried at amortised cost, the amount of the impairment loss is measured as the difference between the asset’s carrying amount and the present value of the revised future cash flows discounted at the asset’s original effective interest rate.  The loss is recognised in the SoCNE and the carrying amount of the asset is reduced directly, or through a provision of impairment of receivables.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If, in a subsequent period, the amount of the impairment loss decreases and the decrease can be related objectively to an event occurring after the impairment was recognised, the previously recognised impairment loss is reversed through the SoCNE to the extent that the carrying amount of the receivable at the date of the impairment is reversed does not exceed what the amortised cost would have been had the impairment not been recognised.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1.17.  Financial liabilities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Financial liabilities are recognised on the SOFP when the NHS Wales organisation becomes party to the contractual provisions of the financial instrument or, in the case of trade payables, when the goods or services have been received.  Financial liabilities are de-recognised when the liability has been discharged, that is, the liability has been paid or has expired.</a:t>
          </a: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191558</xdr:rowOff>
    </xdr:from>
    <xdr:to>
      <xdr:col>6</xdr:col>
      <xdr:colOff>1663699</xdr:colOff>
      <xdr:row>47</xdr:row>
      <xdr:rowOff>191558</xdr:rowOff>
    </xdr:to>
    <xdr:sp macro="" textlink="">
      <xdr:nvSpPr>
        <xdr:cNvPr id="2" name="TextBox 1">
          <a:extLst>
            <a:ext uri="{FF2B5EF4-FFF2-40B4-BE49-F238E27FC236}">
              <a16:creationId xmlns:a16="http://schemas.microsoft.com/office/drawing/2014/main" id="{00000000-0008-0000-1800-000002000000}"/>
            </a:ext>
          </a:extLst>
        </xdr:cNvPr>
        <xdr:cNvSpPr txBox="1"/>
      </xdr:nvSpPr>
      <xdr:spPr>
        <a:xfrm>
          <a:off x="0" y="392641"/>
          <a:ext cx="5981699" cy="9249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1.17.1.  Financial liabilities are initially recognised at fair value</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Financial liabilities are classified as either financial liabilities at fair value through the SoCNE or other financial liabilities.</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1.17.2.  Financial liabilities at fair value through the SoCNE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Embedded derivatives that have different risks and characteristics to their host contracts, and contracts with embedded derivatives whose separate value cannot be ascertained, are treated as financial liabilities at fair value through profit and loss.  They are held at fair value, with any resultant gain or loss recognised in the SoCNE.  The net gain or loss incorporates any interest earned on the financial asset.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1.17.3.  Other financial liabilities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After initial recognition, all other financial liabilities are measured at amortised cost using the effective interest method.  The effective interest rate is the rate that exactly discounts estimated future cash payments through the life of the asset, to the net carrying amount of the financial liability. Interest is recognised using the effective interest method.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1.18.  Value Added Tax (VAT)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Most of the activities of the NHS Wales organisation are outside the scope of VAT and, in general, output tax does not apply and input tax on purchases is not recoverable.  Irrecoverable VAT is charged to the relevant expenditure category or included in the capitalised purchase cost of fixed assets.  Where output tax is charged or input VAT is recoverable, the amounts are stated net of VAT.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1.19.  Foreign currencies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Transactions denominated in a foreign currency are translated into sterling at the exchange rate ruling on the dates of the transactions.  Resulting exchange gains and losses are taken to the SoCNE.  At the SoFP date, monetary items denominated in foreign currencies are retranslated at the rates prevailing at the reporting date.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1.20.  Third party assets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Assets belonging to third parties (such as money held on behalf of patients) are not recognised in the accounts since the NHS Wales organisation has no beneficial interest in them.  Details of third party assets are given in the Notes to the accounts.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1.21.  Losses and Special Payments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Losses and special payments are items that the Welsh Government would not have contemplated when it agreed funds for the health service or passed legislation.  By their nature they are items that ideally should not arise.  They are therefore subject to special control procedures compared with the generality of payments.  They are divided into different categories, which govern the way each individual case is handled.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2</xdr:row>
      <xdr:rowOff>19049</xdr:rowOff>
    </xdr:from>
    <xdr:to>
      <xdr:col>7</xdr:col>
      <xdr:colOff>349250</xdr:colOff>
      <xdr:row>60</xdr:row>
      <xdr:rowOff>19050</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1" y="400049"/>
          <a:ext cx="6645274" cy="11049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Losses and special payments are charged to the relevant functional headings in the SoCNE on an accruals basis, including losses which would have been made good through insurance cover had the NHS Wales organisation not been bearing their own risks (with insurance premiums then being included as normal revenue expenditure). However, the note on losses and special payments is compiled directly from the losses register which is prepared on a cash basis.</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NHS Wales organisation accounts for all losses and special payments gross (including assistance from the WRP).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NHS Wales organisation accrues or provides for the best estimate of future pay-outs for certain liabilities and discloses all other potential payments as contingent liabilities, unless the probability of the liabilities becoming payable is remote.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All claims for losses and special payments are provided for, where the probability of settlement of an individual claim is over 50%. Where reliable estimates can be made, incidents of clinical negligence against which a claim has not, as yet, been received are provided in the same way. Expected reimbursements from the WRP are included in debtors. For those claims where the probability of settlement is between 5- 50%, the liability is disclosed as a contingent liability.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1.22.  Pooled budget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NHS Wales organisation has entered into pooled budgets with the City and County of Swansea and Neath Port talbot Count Borough Council Local Authorities. Under the arrangements funds are pooled in accordance with section 33 of the NHS (Wales) Act 2006 for specific activities defined in the Pooled budget Note.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pool budget is hosted by the City and County of Swansea. Payments for services provided are accounted for as miscellaneous income. The NHS Wales organisation accounts for its share of the assets, liabilities, income and expenditure from the activities of the pooled budget, in accordance with the pooled budget arrangement.</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 </a:t>
          </a:r>
          <a:endParaRPr lang="en-GB" sz="1000">
            <a:effectLst/>
            <a:latin typeface="Arial" panose="020B0604020202020204" pitchFamily="34" charset="0"/>
            <a:cs typeface="Arial" panose="020B0604020202020204" pitchFamily="34"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1.23.  Critical Accounting Judgements and key sources of estimation uncertainty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In the application of the accounting policies, management is required to make judgements, estimates and assumptions about the carrying amounts of assets and liabilities that are not readily apparent from other sources.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estimates and associated assumptions are based on historical experience and other factors that are considered to be relevant.  Actual results may differ from those estimates.  The estimates and underlying assumptions are continually reviewed.  Revisions to accounting estimates are recognised in the period in which the estimate is revised if the revision affects only that period, or the period of the revision and future periods if the revision affects both current and future periods.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1.24.  Key sources of estimation uncertainty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The following are the key assumptions  concerning the future, and other key sources of estimation uncertainty at the SoFP date, that have a significant risk of causing material adjustment to the carrying amounts of assets and liabilities within the next financial year.</a:t>
          </a:r>
        </a:p>
        <a:p>
          <a:pPr eaLnBrk="1" fontAlgn="auto" latinLnBrk="0" hangingPunct="1"/>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Significant estimations are made in relation to on-going clinical negligence and personal injury claims. Assumptions as to the likely outcome, the potential liabilities and the timings of these litigation claims are provided by independent legal advisors. Any material changes in liabilities associated with these </a:t>
          </a:r>
          <a:r>
            <a:rPr lang="en-GB" sz="1000" b="0" i="0" baseline="0">
              <a:solidFill>
                <a:schemeClr val="dk1"/>
              </a:solidFill>
              <a:effectLst/>
              <a:latin typeface="Arial" panose="020B0604020202020204" pitchFamily="34" charset="0"/>
              <a:ea typeface="+mn-ea"/>
              <a:cs typeface="Arial" panose="020B0604020202020204" pitchFamily="34" charset="0"/>
            </a:rPr>
            <a:t>claims would be recoverable through the Welsh Risk </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Pool</a:t>
          </a:r>
          <a:r>
            <a:rPr lang="en-GB" sz="1000" b="0" i="0" baseline="0">
              <a:solidFill>
                <a:schemeClr val="dk1"/>
              </a:solidFill>
              <a:effectLst/>
              <a:latin typeface="Arial" panose="020B0604020202020204" pitchFamily="34" charset="0"/>
              <a:ea typeface="+mn-ea"/>
              <a:cs typeface="Arial" panose="020B0604020202020204" pitchFamily="34" charset="0"/>
            </a:rPr>
            <a:t>.</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Significant estimations are also made for continuing care costs resulting from claims post 1 April 2003. An assessment of likely outcomes, potential liabilities and timings of these claims are made on a case by case basis. Material changes associated with these claims would be adjusted in the period in which they are revised.</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Estimates are also made for contracted primary care services. These estimates are based on the latest payment levels. Changes associated with these liabilities are adjusted in the following reporting period.</a:t>
          </a:r>
        </a:p>
        <a:p>
          <a:pPr eaLnBrk="1" fontAlgn="auto" latinLnBrk="0" hangingPunct="1"/>
          <a:endParaRPr lang="en-GB" sz="1000">
            <a:effectLst/>
            <a:latin typeface="Arial" panose="020B0604020202020204" pitchFamily="34" charset="0"/>
            <a:cs typeface="Arial" panose="020B0604020202020204" pitchFamily="34" charset="0"/>
          </a:endParaRPr>
        </a:p>
        <a:p>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r>
            <a:rPr lang="en-GB" sz="1000" b="1">
              <a:solidFill>
                <a:schemeClr val="dk1"/>
              </a:solidFill>
              <a:effectLst/>
              <a:latin typeface="Arial" panose="020B0604020202020204" pitchFamily="34" charset="0"/>
              <a:ea typeface="+mn-ea"/>
              <a:cs typeface="Arial" panose="020B0604020202020204" pitchFamily="34" charset="0"/>
            </a:rPr>
            <a:t>1.24.1.  Provisions</a:t>
          </a:r>
        </a:p>
        <a:p>
          <a:endParaRPr lang="en-GB" sz="1000">
            <a:effectLst/>
          </a:endParaRPr>
        </a:p>
        <a:p>
          <a:r>
            <a:rPr lang="en-GB" sz="1000">
              <a:solidFill>
                <a:schemeClr val="dk1"/>
              </a:solidFill>
              <a:effectLst/>
              <a:latin typeface="Arial" panose="020B0604020202020204" pitchFamily="34" charset="0"/>
              <a:ea typeface="+mn-ea"/>
              <a:cs typeface="Arial" panose="020B0604020202020204" pitchFamily="34" charset="0"/>
            </a:rPr>
            <a:t>The NHS Wales organisation provides for legal or constructive obligations for clinical negligence, personal injury and defence costs that are of uncertain timing or amount at the balance sheet date on the basis of the best estimate of the expenditure required to settle the obligation.</a:t>
          </a:r>
        </a:p>
        <a:p>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Claims are funded via the Welsh Risk Pool Services (WRPS) which receives an annual allocation from Welsh Government to cover the cost of reimbursement requests submitted to the bi-monthly WRPS Committee.  Following settlement to individual claimants by the NHS Wales organisation, the full cost is recognised in year and matched to income (less a £25K excess) via a WRPS debtor, until reimbursement has been received from the WRPS Committee.   </a:t>
          </a:r>
          <a:endParaRPr lang="en-GB" sz="1100">
            <a:solidFill>
              <a:srgbClr val="0000FF"/>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10585</xdr:colOff>
      <xdr:row>1</xdr:row>
      <xdr:rowOff>191558</xdr:rowOff>
    </xdr:from>
    <xdr:to>
      <xdr:col>6</xdr:col>
      <xdr:colOff>1661584</xdr:colOff>
      <xdr:row>38</xdr:row>
      <xdr:rowOff>63500</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0585" y="392641"/>
          <a:ext cx="5968999" cy="7312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1.24.2.  Probable &amp; Certain Cases – Accounting Treatment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 provision for these cases is calculated in accordance with IAS 37. Cases are assessed and divided into four categories according to their probability of settlement;</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Remote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Probability of Settlement  		0 – 5%</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Accounting Treatment		Remote Contingent Liability.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Possible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Probability of Settlement  		6% - 49%</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Accounting Treatment		Defence Fee - Provision*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Contingent Liability for all other estimated 				expenditure.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Probable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Probability of Settlement  		50% - 94%</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Accounting Treatment		Full Provision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Certain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Probability of Settlement  		95% - 100%</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Accounting Treatment		Full Provision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i="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i="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Personal injury cases - Defence fee costs are provided for at 100%.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eaLnBrk="1" fontAlgn="auto" latinLnBrk="0" hangingPunct="1"/>
          <a:r>
            <a:rPr lang="en-GB" sz="1000">
              <a:solidFill>
                <a:schemeClr val="dk1"/>
              </a:solidFill>
              <a:effectLst/>
              <a:latin typeface="Arial" panose="020B0604020202020204" pitchFamily="34" charset="0"/>
              <a:ea typeface="+mn-ea"/>
              <a:cs typeface="Arial" panose="020B0604020202020204" pitchFamily="34" charset="0"/>
            </a:rPr>
            <a:t>The provision for probable and certain cases is based on case estimates of individual reported claims received by Legal &amp; Risk Services within NHS Wales Shared Services Partnership. </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a:solidFill>
                <a:schemeClr val="dk1"/>
              </a:solidFill>
              <a:effectLst/>
              <a:latin typeface="Arial" panose="020B0604020202020204" pitchFamily="34" charset="0"/>
              <a:ea typeface="+mn-ea"/>
              <a:cs typeface="Arial" panose="020B0604020202020204" pitchFamily="34" charset="0"/>
            </a:rPr>
            <a:t>The solicitor will estimate the case value including defence fees, using professional judgement and from obtaining counsel advice. Valuations are then discounted for the future loss elements using individual life expectancies and the Government Actuary’s Department actuarial tables (Ogden tables) and Personal Injury Discount Rate of minus 0.25%. </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a:solidFill>
                <a:schemeClr val="dk1"/>
              </a:solidFill>
              <a:effectLst/>
              <a:latin typeface="Arial" panose="020B0604020202020204" pitchFamily="34" charset="0"/>
              <a:ea typeface="+mn-ea"/>
              <a:cs typeface="Arial" panose="020B0604020202020204" pitchFamily="34" charset="0"/>
            </a:rPr>
            <a:t>Future liabilities for certain &amp; probable cases with a probability of 95%-100% and 50%- 94% respectively are held as a provision on the balance sheet. Cases typically take a number of years to settle, particularly for high value cases where a period of development is necessary to establish the full extent of the injury caused.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xdr:colOff>
      <xdr:row>1</xdr:row>
      <xdr:rowOff>117477</xdr:rowOff>
    </xdr:from>
    <xdr:to>
      <xdr:col>6</xdr:col>
      <xdr:colOff>1644650</xdr:colOff>
      <xdr:row>52</xdr:row>
      <xdr:rowOff>0</xdr:rowOff>
    </xdr:to>
    <xdr:sp macro="" textlink="">
      <xdr:nvSpPr>
        <xdr:cNvPr id="2" name="TextBox 1">
          <a:extLst>
            <a:ext uri="{FF2B5EF4-FFF2-40B4-BE49-F238E27FC236}">
              <a16:creationId xmlns:a16="http://schemas.microsoft.com/office/drawing/2014/main" id="{00000000-0008-0000-1B00-000002000000}"/>
            </a:ext>
          </a:extLst>
        </xdr:cNvPr>
        <xdr:cNvSpPr txBox="1"/>
      </xdr:nvSpPr>
      <xdr:spPr>
        <a:xfrm>
          <a:off x="1" y="307977"/>
          <a:ext cx="6159499" cy="95980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lang="en-GB" sz="1000" b="0" i="0" u="sng" baseline="0">
              <a:solidFill>
                <a:schemeClr val="dk1"/>
              </a:solidFill>
              <a:effectLst/>
              <a:latin typeface="Arial" panose="020B0604020202020204" pitchFamily="34" charset="0"/>
              <a:ea typeface="+mn-ea"/>
              <a:cs typeface="Arial" panose="020B0604020202020204" pitchFamily="34" charset="0"/>
            </a:rPr>
            <a:t>1.24.3 Annual Leave Accrual</a:t>
          </a:r>
          <a:endParaRPr lang="en-GB" sz="1000">
            <a:effectLst/>
            <a:latin typeface="Arial" panose="020B0604020202020204" pitchFamily="34" charset="0"/>
            <a:cs typeface="Arial" panose="020B0604020202020204" pitchFamily="34" charset="0"/>
          </a:endParaRPr>
        </a:p>
        <a:p>
          <a:r>
            <a:rPr lang="en-GB" sz="1000" b="0" i="0" baseline="0">
              <a:solidFill>
                <a:schemeClr val="dk1"/>
              </a:solidFill>
              <a:effectLst/>
              <a:latin typeface="Arial" panose="020B0604020202020204" pitchFamily="34" charset="0"/>
              <a:ea typeface="+mn-ea"/>
              <a:cs typeface="Arial" panose="020B0604020202020204" pitchFamily="34" charset="0"/>
            </a:rPr>
            <a:t>In the 22-23 accounts and in line with International Accounting Standard (IAS) 19, the Health Board  included in its accounts an accrual for untaken annual leave as at 31st March 2022. The impact of Covid-19 and the availability of staff across the service due to sickness absence had a significant impact on the ability of staff to take annual leave during both 2020-21 and 2021-22, </a:t>
          </a:r>
          <a:r>
            <a:rPr lang="en-GB" sz="1100">
              <a:solidFill>
                <a:schemeClr val="dk1"/>
              </a:solidFill>
              <a:effectLst/>
              <a:latin typeface="+mn-lt"/>
              <a:ea typeface="+mn-ea"/>
              <a:cs typeface="+mn-cs"/>
            </a:rPr>
            <a:t>however in 2022-23 given the ability to sell back leave and the reducing prevalence of Covid-19 the carry forward arrangements were set at a maximum of 5 days untaken leave requiring managers approval.</a:t>
          </a:r>
          <a:endParaRPr lang="en-GB" sz="1000">
            <a:effectLst/>
            <a:latin typeface="Arial" panose="020B0604020202020204" pitchFamily="34" charset="0"/>
            <a:cs typeface="Arial" panose="020B0604020202020204" pitchFamily="34" charset="0"/>
          </a:endParaRPr>
        </a:p>
        <a:p>
          <a:endParaRPr lang="en-GB" sz="1000" b="0" i="0" baseline="0">
            <a:solidFill>
              <a:schemeClr val="dk1"/>
            </a:solidFill>
            <a:effectLst/>
            <a:latin typeface="Arial" panose="020B0604020202020204" pitchFamily="34" charset="0"/>
            <a:ea typeface="+mn-ea"/>
            <a:cs typeface="Arial" panose="020B0604020202020204" pitchFamily="34" charset="0"/>
          </a:endParaRPr>
        </a:p>
        <a:p>
          <a:r>
            <a:rPr lang="en-GB" sz="1000" b="0" i="0" baseline="0">
              <a:solidFill>
                <a:sysClr val="windowText" lastClr="000000"/>
              </a:solidFill>
              <a:effectLst/>
              <a:latin typeface="Arial" panose="020B0604020202020204" pitchFamily="34" charset="0"/>
              <a:ea typeface="+mn-ea"/>
              <a:cs typeface="Arial" panose="020B0604020202020204" pitchFamily="34" charset="0"/>
            </a:rPr>
            <a:t>During the 2023-24 financial year, the Health Board issued a bulletin to all Staff during September 2023, that there would be no carry forward of annual leave permitted into the financial year 2024-25, and that all leave was to be utilised within the period for which it relates during the financial year, to ensure staff wellbeing and following recovery of services back to more noraml pre-Covid levels.</a:t>
          </a:r>
        </a:p>
        <a:p>
          <a:r>
            <a:rPr lang="en-GB" sz="1000" b="0" i="0" baseline="0">
              <a:solidFill>
                <a:srgbClr val="00B050"/>
              </a:solidFill>
              <a:effectLst/>
              <a:latin typeface="Arial" panose="020B0604020202020204" pitchFamily="34" charset="0"/>
              <a:ea typeface="+mn-ea"/>
              <a:cs typeface="Arial" panose="020B0604020202020204" pitchFamily="34" charset="0"/>
            </a:rPr>
            <a:t> </a:t>
          </a:r>
        </a:p>
        <a:p>
          <a:r>
            <a:rPr lang="en-GB" sz="1000" b="0" i="0" baseline="0">
              <a:solidFill>
                <a:sysClr val="windowText" lastClr="000000"/>
              </a:solidFill>
              <a:effectLst/>
              <a:latin typeface="Arial" panose="020B0604020202020204" pitchFamily="34" charset="0"/>
              <a:ea typeface="+mn-ea"/>
              <a:cs typeface="Arial" panose="020B0604020202020204" pitchFamily="34" charset="0"/>
            </a:rPr>
            <a:t>This would remove the need to provide for unused leave as per IAS19. As a result there is no accrual within the following financial statements for unused carried forward annual leave. </a:t>
          </a:r>
        </a:p>
        <a:p>
          <a:endParaRPr lang="en-GB" sz="1000">
            <a:effectLst/>
            <a:latin typeface="Arial" panose="020B0604020202020204" pitchFamily="34" charset="0"/>
            <a:cs typeface="Arial" panose="020B0604020202020204" pitchFamily="34" charset="0"/>
          </a:endParaRPr>
        </a:p>
        <a:p>
          <a:r>
            <a:rPr lang="en-GB" sz="1000" b="0" i="0" baseline="0">
              <a:solidFill>
                <a:srgbClr val="FF0000"/>
              </a:solidFill>
              <a:effectLst/>
              <a:latin typeface="Arial" panose="020B0604020202020204" pitchFamily="34" charset="0"/>
              <a:ea typeface="+mn-ea"/>
              <a:cs typeface="Arial" panose="020B0604020202020204" pitchFamily="34" charset="0"/>
            </a:rPr>
            <a:t>  </a:t>
          </a:r>
          <a:endParaRPr lang="en-GB" sz="1000">
            <a:solidFill>
              <a:srgbClr val="FF0000"/>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t>
          </a:r>
        </a:p>
        <a:p>
          <a:pPr rtl="0" eaLnBrk="1" fontAlgn="auto" latinLnBrk="0" hangingPunct="1"/>
          <a:r>
            <a:rPr lang="en-GB" sz="1000" b="0" i="0" u="sng" baseline="0">
              <a:solidFill>
                <a:schemeClr val="dk1"/>
              </a:solidFill>
              <a:effectLst/>
              <a:latin typeface="Arial" panose="020B0604020202020204" pitchFamily="34" charset="0"/>
              <a:ea typeface="+mn-ea"/>
              <a:cs typeface="Arial" panose="020B0604020202020204" pitchFamily="34" charset="0"/>
            </a:rPr>
            <a:t>1.24.4 Primary Care Expenditure</a:t>
          </a:r>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As in previous years, due to the short timescale available to prepare the year end accounts, the primary care expenditure disclosed contains a number of significant estimates where the value of the actual liabilities was not available prior to the date for accounts submission, the most material areas being:</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u="sng" baseline="0">
              <a:solidFill>
                <a:schemeClr val="dk1"/>
              </a:solidFill>
              <a:effectLst/>
              <a:latin typeface="Arial" panose="020B0604020202020204" pitchFamily="34" charset="0"/>
              <a:ea typeface="+mn-ea"/>
              <a:cs typeface="Arial" panose="020B0604020202020204" pitchFamily="34" charset="0"/>
            </a:rPr>
            <a:t>General Medical Services Quality and Assurance Improvement Framework (QAIF)</a:t>
          </a:r>
          <a:endParaRPr lang="en-GB"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From 1</a:t>
          </a:r>
          <a:r>
            <a:rPr lang="en-GB" sz="1000" baseline="30000">
              <a:solidFill>
                <a:schemeClr val="dk1"/>
              </a:solidFill>
              <a:effectLst/>
              <a:latin typeface="Arial" panose="020B0604020202020204" pitchFamily="34" charset="0"/>
              <a:ea typeface="+mn-ea"/>
              <a:cs typeface="Arial" panose="020B0604020202020204" pitchFamily="34" charset="0"/>
            </a:rPr>
            <a:t>st</a:t>
          </a:r>
          <a:r>
            <a:rPr lang="en-GB" sz="1000">
              <a:solidFill>
                <a:schemeClr val="dk1"/>
              </a:solidFill>
              <a:effectLst/>
              <a:latin typeface="Arial" panose="020B0604020202020204" pitchFamily="34" charset="0"/>
              <a:ea typeface="+mn-ea"/>
              <a:cs typeface="Arial" panose="020B0604020202020204" pitchFamily="34" charset="0"/>
            </a:rPr>
            <a:t> October 2019, QAIF was introduced as part of the 2019/20 GMS contract reform, replacing the quality and outcomes framework.  Under both schemes, GP Practices achieve a certain level of points and these are multiplied by a financial value per point to establish the payments due.  </a:t>
          </a:r>
        </a:p>
        <a:p>
          <a:endParaRPr lang="en-GB" sz="1000">
            <a:solidFill>
              <a:schemeClr val="dk1"/>
            </a:solidFill>
            <a:effectLst/>
            <a:latin typeface="Arial" panose="020B0604020202020204" pitchFamily="34" charset="0"/>
            <a:ea typeface="+mn-ea"/>
            <a:cs typeface="Arial" panose="020B0604020202020204" pitchFamily="34" charset="0"/>
          </a:endParaRP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Clinical QAIF domains transferred into Core contract from 1 October 2022, resulting in a transfer of funding into Global Sum (GSUM). This quantum represents full achievement in all indicators for all practices moving into total GSUM and then distributed to practices via the Carr-Hill formula. The removal of Assurance indicators from the framework means that QAIF has become QIF (Quality Improvement Framework).</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points that are remaining in the Quality Improvement domains, namely Access (100 pts) and the newly drafted mandatory QI projects (170 pts), were revalued at £189 per point for 2022/23. </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This compares to the 2021/22 points of Access (125 pts) and QI projects (185 pts) and QA projects (382 pts). </a:t>
          </a: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en-GB" sz="1000" b="1" i="0" baseline="0">
              <a:solidFill>
                <a:sysClr val="windowText" lastClr="000000"/>
              </a:solidFill>
              <a:effectLst/>
              <a:latin typeface="Arial" panose="020B0604020202020204" pitchFamily="34" charset="0"/>
              <a:ea typeface="+mn-ea"/>
              <a:cs typeface="Arial" panose="020B0604020202020204" pitchFamily="34" charset="0"/>
            </a:rPr>
            <a:t>An amount of £1.092m (2022-23, £1.962m) has therefore been accrued on the basis of the number of points achieved by each GP Practice in 2023/24 capped at 270 points payable at £189 per point. </a:t>
          </a:r>
          <a:endParaRPr lang="en-GB" sz="1000" b="1">
            <a:solidFill>
              <a:sysClr val="windowText" lastClr="000000"/>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9</xdr:row>
      <xdr:rowOff>28575</xdr:rowOff>
    </xdr:from>
    <xdr:to>
      <xdr:col>10</xdr:col>
      <xdr:colOff>269875</xdr:colOff>
      <xdr:row>56</xdr:row>
      <xdr:rowOff>152400</xdr:rowOff>
    </xdr:to>
    <xdr:sp macro="" textlink="" fLocksText="0">
      <xdr:nvSpPr>
        <xdr:cNvPr id="2" name="TextBox 1">
          <a:extLst>
            <a:ext uri="{FF2B5EF4-FFF2-40B4-BE49-F238E27FC236}">
              <a16:creationId xmlns:a16="http://schemas.microsoft.com/office/drawing/2014/main" id="{00000000-0008-0000-0600-000002000000}"/>
            </a:ext>
          </a:extLst>
        </xdr:cNvPr>
        <xdr:cNvSpPr txBox="1"/>
      </xdr:nvSpPr>
      <xdr:spPr>
        <a:xfrm>
          <a:off x="285750" y="1952625"/>
          <a:ext cx="6816725" cy="94075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n-GB" sz="1000" b="0" i="0" baseline="0">
              <a:solidFill>
                <a:schemeClr val="dk1"/>
              </a:solidFill>
              <a:effectLst/>
              <a:latin typeface="Arial" panose="020B0604020202020204" pitchFamily="34" charset="0"/>
              <a:ea typeface="+mn-ea"/>
              <a:cs typeface="Arial" panose="020B0604020202020204" pitchFamily="34" charset="0"/>
            </a:rPr>
            <a:t>These accounts have been prepared by the Local Health Board under schedule 9 section 178 Para 3(1) of  the National Health Service (Wales) Act 2006 (c.42) in the form in which the Welsh Ministers have, with  the approval of the Treasury, directed. </a:t>
          </a:r>
          <a:endParaRPr lang="en-GB">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Statutory background</a:t>
          </a: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rtl="0" eaLnBrk="1" fontAlgn="auto" latinLnBrk="0" hangingPunct="1"/>
          <a:endParaRPr lang="en-GB" sz="1000">
            <a:effectLst/>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Local Health Board was established on 1st April 2019 under statutory instrument 2019 No.349 (W.83), the Local Health Boards (Area Change) (Wales) (Miscellaneous Amendment) Order 2019. </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This statutory instrument transferred the principal local government area of Bridgend from Abertawe Bro Morgannwg University Local Health Board to Cwm Taf University Local Health Board in addition to confirming that Abertawe Bro Morgannwg University Local Health Board is renamed and is to be known as Swansea Bay University Local Health Board. </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Swansea Bay University Local Health Board is responsible for the provision of healthcare services for the populations falling under the local government areas of Swansea and Neath Port Talbot.</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On 1st April 2019 all staff property, assets and liabilities relating to services provided to the local government area of Bridgend transferred from Swansea Bay University Local Health Board to Cwm Taf Morgannwg Local Health Board. This transfer was undertaken in line with the Local Health Boards (Area Change) (transfer of Staff, Property and Liabilities) (Wales) Order 2019. The transfer was accounted for under absorption accounting rules.</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health board's predecessor organisation Abertawe Bro Morgannwg University Health Board was established on 1st October 2009 following the merger of the former Abertawe Bro Morgannwg University NHS Trust, Swansea Local Health Board, Neath Port Talbot Local Health Board and Bridgend Local Health Board, providing services to the local government areas of Swansea, Neath Port Talbot and Bridgend.</a:t>
          </a:r>
          <a:endParaRPr lang="en-GB" sz="10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Performance Management and Financial Results</a:t>
          </a: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a:ea typeface="+mn-ea"/>
            <a:cs typeface="Arial"/>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Welsh Health Circular WHC/2016/054 replaces WHC/2015/014 ‘Statutory and Administrative Financial Duties of NHS Trusts and  Local Health Boards’ and further clarifies the statutory financial duties of NHS Wales bodies and is effective for 2021-22.   The annual financial duty has been revoked and the statutory breakeven duty has reverted to a three year duty, with the first  assessment of this duty in 2016-17.  </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Local Health Boards in Wales must comply fully with the Treasury's Financial Reporting Manual to the extent that it is applicable to them. As a result, the Primary Statement of in-year income and expenditure is the Statement of Comprehensive Net Expenditure, which shows the net operating cost incurred by the LHB which is funded by the Welsh Government. This funding is allocated on receipt directly to the General Fund in the Statement of Financial Position. </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Under the National Health Services Finance (Wales) Act 2014, the annual requirement to achieve balance against Resource Limits has been replaced with a duty to ensure, in a rolling 3 year period, that its aggregate expenditure does not exceed its aggregate approved limits. </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Act came into effect from 1 April 2014 and under the Act the first assessment of the 3 year rolling financial duty took place at the end of 2016-17. </a:t>
          </a:r>
          <a:endParaRPr lang="en-GB" sz="10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GB" sz="1000" b="1" i="0" u="none" strike="noStrike" kern="0" cap="none" spc="0" normalizeH="0" baseline="0" noProof="0">
            <a:ln>
              <a:noFill/>
            </a:ln>
            <a:solidFill>
              <a:sysClr val="windowText" lastClr="000000"/>
            </a:solidFill>
            <a:effectLst/>
            <a:uLnTx/>
            <a:uFillTx/>
            <a:latin typeface="Arial"/>
            <a:ea typeface="+mn-ea"/>
            <a:cs typeface="Arial"/>
          </a:endParaRPr>
        </a:p>
      </xdr:txBody>
    </xdr:sp>
    <xdr:clientData fLocksWithSheet="0"/>
  </xdr:twoCellAnchor>
</xdr:wsDr>
</file>

<file path=xl/drawings/drawing20.xml><?xml version="1.0" encoding="utf-8"?>
<xdr:wsDr xmlns:xdr="http://schemas.openxmlformats.org/drawingml/2006/spreadsheetDrawing" xmlns:a="http://schemas.openxmlformats.org/drawingml/2006/main">
  <xdr:twoCellAnchor>
    <xdr:from>
      <xdr:col>0</xdr:col>
      <xdr:colOff>1</xdr:colOff>
      <xdr:row>1</xdr:row>
      <xdr:rowOff>117477</xdr:rowOff>
    </xdr:from>
    <xdr:to>
      <xdr:col>6</xdr:col>
      <xdr:colOff>1644650</xdr:colOff>
      <xdr:row>34</xdr:row>
      <xdr:rowOff>84667</xdr:rowOff>
    </xdr:to>
    <xdr:sp macro="" textlink="">
      <xdr:nvSpPr>
        <xdr:cNvPr id="2" name="TextBox 1">
          <a:extLst>
            <a:ext uri="{FF2B5EF4-FFF2-40B4-BE49-F238E27FC236}">
              <a16:creationId xmlns:a16="http://schemas.microsoft.com/office/drawing/2014/main" id="{00000000-0008-0000-1C00-000002000000}"/>
            </a:ext>
          </a:extLst>
        </xdr:cNvPr>
        <xdr:cNvSpPr txBox="1"/>
      </xdr:nvSpPr>
      <xdr:spPr>
        <a:xfrm>
          <a:off x="1" y="307977"/>
          <a:ext cx="6159499" cy="62536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GB" sz="1000" b="0" i="0" u="sng" baseline="0">
              <a:solidFill>
                <a:sysClr val="windowText" lastClr="000000"/>
              </a:solidFill>
              <a:effectLst/>
              <a:latin typeface="Arial" panose="020B0604020202020204" pitchFamily="34" charset="0"/>
              <a:ea typeface="+mn-ea"/>
              <a:cs typeface="Arial" panose="020B0604020202020204" pitchFamily="34" charset="0"/>
            </a:rPr>
            <a:t>Prescribing Costs</a:t>
          </a:r>
        </a:p>
        <a:p>
          <a:pPr rtl="0"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For 2023/24, the Health Board has used the accrual methodology used in previous years. This has resulted in an accrual of £13.509m (2022-23: £13.206m accrual/£13.458m out-turn) in respect of prescribing costs for the months of February and March 2024. </a:t>
          </a:r>
        </a:p>
        <a:p>
          <a:pPr rtl="0"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costs were derived using the average daily charge for the 4 month period October to January to derive an average weighted daily run rate for prescribing. This weighted daily run rate is based on 50% calendar days in the month and 50% prescribing days in the month. This average cost was then applied to the number of days in February and March to arrive at an amount for accrual. </a:t>
          </a:r>
        </a:p>
        <a:p>
          <a:pPr rtl="0"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As in previous years, this amount was then reviewed to take into account the estimated impact of the additional day for the leap year (which equates to an additional weighted half a day), the bank holiday early dispensing/pick up effect and the growth factor in items that was seen previously at the latter end of 2023/24. </a:t>
          </a:r>
          <a:r>
            <a:rPr lang="en-GB" sz="1000" b="0" i="0" baseline="0">
              <a:solidFill>
                <a:srgbClr val="00B0F0"/>
              </a:solidFill>
              <a:effectLst/>
              <a:latin typeface="Arial" panose="020B0604020202020204" pitchFamily="34" charset="0"/>
              <a:ea typeface="+mn-ea"/>
              <a:cs typeface="Arial" panose="020B0604020202020204" pitchFamily="34" charset="0"/>
            </a:rPr>
            <a:t>. </a:t>
          </a:r>
          <a:endParaRPr kumimoji="0" lang="en-GB" sz="1000" b="1" i="0" u="none" strike="noStrike" kern="0" cap="none" spc="0" normalizeH="0" baseline="0" noProof="0">
            <a:ln>
              <a:noFill/>
            </a:ln>
            <a:solidFill>
              <a:srgbClr val="00B0F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rgbClr val="00B0F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rtl="0" eaLnBrk="1" fontAlgn="auto" latinLnBrk="0" hangingPunct="1"/>
          <a:r>
            <a:rPr lang="en-GB" sz="1000" b="0" i="0" u="sng" baseline="0">
              <a:solidFill>
                <a:schemeClr val="dk1"/>
              </a:solidFill>
              <a:effectLst/>
              <a:latin typeface="Arial" panose="020B0604020202020204" pitchFamily="34" charset="0"/>
              <a:ea typeface="+mn-ea"/>
              <a:cs typeface="Arial" panose="020B0604020202020204" pitchFamily="34" charset="0"/>
            </a:rPr>
            <a:t>Pharmacy</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A total of £5.013m (2022-23: £4.431m) was accrued for February and March pharmacy contract payments. </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For the past six years, the run rate for November to January was used to accrue for February and March due to several changes to the fees and allowances within the pharmacy contract from April to October. This approach was used again for 2023-24 with estimated adjustments made for the increase in contract price per item for February and March 2024. </a:t>
          </a:r>
        </a:p>
        <a:p>
          <a:pPr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basis of the primary care estimates disclosed above was agreed in advance with the Health Board's Auditors and reported to the Health Board's Audit Committee in March 2024.</a:t>
          </a:r>
          <a:endParaRPr lang="en-GB"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1.25  Discount Rates</a:t>
          </a: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Where discount is applied, a disclosure detailing the impact of the discounting on liabilities to be included for the relevant notes.  The disclosure should include where possible  undiscounted values to demonstrate the impact.  An explanation of the source of the discount rate or how the discount rate has been determined to be included. </a:t>
          </a: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xdr:colOff>
      <xdr:row>1</xdr:row>
      <xdr:rowOff>117477</xdr:rowOff>
    </xdr:from>
    <xdr:to>
      <xdr:col>6</xdr:col>
      <xdr:colOff>1644650</xdr:colOff>
      <xdr:row>34</xdr:row>
      <xdr:rowOff>84667</xdr:rowOff>
    </xdr:to>
    <xdr:sp macro="" textlink="">
      <xdr:nvSpPr>
        <xdr:cNvPr id="2" name="TextBox 1">
          <a:extLst>
            <a:ext uri="{FF2B5EF4-FFF2-40B4-BE49-F238E27FC236}">
              <a16:creationId xmlns:a16="http://schemas.microsoft.com/office/drawing/2014/main" id="{00000000-0008-0000-1D00-000002000000}"/>
            </a:ext>
          </a:extLst>
        </xdr:cNvPr>
        <xdr:cNvSpPr txBox="1"/>
      </xdr:nvSpPr>
      <xdr:spPr>
        <a:xfrm>
          <a:off x="1" y="318560"/>
          <a:ext cx="5962649" cy="6602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xdr:colOff>
      <xdr:row>1</xdr:row>
      <xdr:rowOff>180975</xdr:rowOff>
    </xdr:from>
    <xdr:to>
      <xdr:col>6</xdr:col>
      <xdr:colOff>1644650</xdr:colOff>
      <xdr:row>47</xdr:row>
      <xdr:rowOff>161925</xdr:rowOff>
    </xdr:to>
    <xdr:sp macro="" textlink="">
      <xdr:nvSpPr>
        <xdr:cNvPr id="2" name="TextBox 1">
          <a:extLst>
            <a:ext uri="{FF2B5EF4-FFF2-40B4-BE49-F238E27FC236}">
              <a16:creationId xmlns:a16="http://schemas.microsoft.com/office/drawing/2014/main" id="{00000000-0008-0000-1E00-000002000000}"/>
            </a:ext>
          </a:extLst>
        </xdr:cNvPr>
        <xdr:cNvSpPr txBox="1"/>
      </xdr:nvSpPr>
      <xdr:spPr>
        <a:xfrm>
          <a:off x="1" y="377825"/>
          <a:ext cx="5988049" cy="9036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endParaRPr lang="en-GB" sz="1000" b="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 Private Finance Initiative (PFI) transactions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HM Treasury has determined that government bodies shall account for infrastructure PFI schemes where the government body controls the use of the infrastructure and the residual interest in the infrastructure at the end of the arrangement as service concession arrangements, following the principles of the requirements of IFRIC 12. The NHS Wales organisation therefore recognises the PFI asset as an item of property, plant and equipment together with a liability to pay for it. The services received under the contract are recorded as operating expenses.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annual unitary payment is separated into the following component parts, using appropriate estimation techniques where necessary: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      Payment for the fair value of services received;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b)      Payment for the PFI asset, including finance costs; and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c)      Payment for the replacement of components of the asset during the contract ‘lifecycle replacement’.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1.26.1.  Services received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fair value of services received in the year is recorded under the relevant expenditure headings within ‘operating expenses’.</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1.26.2.  PFI asset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PFI assets are recognised as property, plant and equipment, when they come into use. The assets are measured initially at fair value in accordance with the principles of IAS 17. Subsequently, the assets are measured at fair value, which is kept up to date in accordance with the NHS Wales organisation’s approach for each relevant class of asset in accordance with the principles of IAS 16.</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1.26.3.  PFI liability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 PFI liability is recognised at the same time as the PFI assets are recognised. </a:t>
          </a: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Prior Year treatment</a:t>
          </a: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It is measured initially at the same amount as the fair value of the PFI assets and is subsequently measured as a finance lease liability in accordance with IAS 17.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An annual finance cost is calculated by applying the implicit interest rate in the lease to the opening lease liability for the period, and is charged to ‘Finance Costs’ within the SoCNE. </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element of the annual unitary payment that is allocated as a finance lease rental is applied to meet the annual finance cost and to repay the lease liability over the contract term. </a:t>
          </a:r>
        </a:p>
        <a:p>
          <a:pPr eaLnBrk="1" fontAlgn="auto" latinLnBrk="0" hangingPunct="1"/>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An element of the annual unitary payment increase due to cumulative indexation is allocated to the finance lease. In accordance with IAS 17, this amount is not included in the minimum lease payments, but is instead treated as contingent rent and is expensed as incurred. In substance, this amount is a finance cost in respect of the liability and the expense is presented as a contingent finance cost in the SoCNE. </a:t>
          </a:r>
          <a:endParaRPr lang="en-GB" sz="1000">
            <a:effectLst/>
            <a:latin typeface="Arial" panose="020B0604020202020204" pitchFamily="34" charset="0"/>
            <a:cs typeface="Arial" panose="020B0604020202020204" pitchFamily="34" charset="0"/>
          </a:endParaRPr>
        </a:p>
        <a:p>
          <a:pPr>
            <a:lnSpc>
              <a:spcPct val="107000"/>
            </a:lnSpc>
            <a:spcAft>
              <a:spcPts val="80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xdr:colOff>
      <xdr:row>1</xdr:row>
      <xdr:rowOff>180973</xdr:rowOff>
    </xdr:from>
    <xdr:to>
      <xdr:col>6</xdr:col>
      <xdr:colOff>1689100</xdr:colOff>
      <xdr:row>51</xdr:row>
      <xdr:rowOff>47624</xdr:rowOff>
    </xdr:to>
    <xdr:sp macro="" textlink="">
      <xdr:nvSpPr>
        <xdr:cNvPr id="2" name="TextBox 1">
          <a:extLst>
            <a:ext uri="{FF2B5EF4-FFF2-40B4-BE49-F238E27FC236}">
              <a16:creationId xmlns:a16="http://schemas.microsoft.com/office/drawing/2014/main" id="{00000000-0008-0000-1F00-000002000000}"/>
            </a:ext>
          </a:extLst>
        </xdr:cNvPr>
        <xdr:cNvSpPr txBox="1"/>
      </xdr:nvSpPr>
      <xdr:spPr>
        <a:xfrm>
          <a:off x="1" y="371473"/>
          <a:ext cx="6203949" cy="9391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1.26.4 Impact of IFRS 16 on on-balance sheet PFI/PPP Schemes</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As from 1st April 2023.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On-balance sheet PPP arrangements should be based on IFRS 16 accounting principles from 2023/24.</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When measuring the liability for on-balance sheet PPP contracts containing capital payments linked to a price index IFRS 16 requires that ‘a lessee shall remeasure the lease liability where there is a change in future lease payments resulting from a change in an index or a rate used to determine those payments. The lessee shall remeasure the lease liability to reflect those revised lease payments only when there is a change in the cash flows.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Initial remeasurement -the future PPP liability will need to be remeasured at 1 April 2023 to include the actual indexation-linked changes to payments for the capital/infrastructure element which have taken effect in the cash flows since the PPP agreement commenced. This should use a cumulative catch-up approach, where the cumulative effect is recognised as an adjustment to the opening balance of retained earnings.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Subsequent measurement - The PPP liability will continue to require remeasurements whenever cash payments change in response to indexation movements as set out in the individual PPP contract. The double entry for the subsequent liability remeasurement should be Debit Finance Cost, Credit PPP liability.</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The liability does not include estimated future indexation linked increases.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1.26.5.  Lifecycle replacement</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Components of the asset replaced by the operator during the contract (‘lifecycle replacement’) are capitalised where they meet the NHS Wales organisation’s criteria for capital expenditure. They are capitalised at the time they are provided by the operator and are measured initially at their fair value.</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The element of the annual unitary payment allocated to lifecycle replacement is pre-determined for each year of the contract from the operator’s planned programme of lifecycle replacement. Where the lifecycle component is provided earlier or later than expected, a short-term finance lease liability or prepayment is recognised respectively. </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the fair value of the lifecycle component is less than the amount determined in the contract, the difference is recognised as an expense when the replacement is provided. If the fair value is greater than the amount determined in the contract, the difference is treated as a ‘free’ asset and a deferred income balance is recognised. The deferred income is released to the operating income over the shorter of the remaining contract period or the useful economic life of the replacement component.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1.26.6.  Assets contributed by the NHS Wales organisation to the operator for use in the scheme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Assets contributed for use in the scheme continue to be recognised as items of property, plant and equipment in the NHS Wales organisation’s SoFP.</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1.26.7.  Other assets contributed by the NHS Wales organisation to the operator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Assets contributed (e.g. cash payments, surplus property) by the NHS Wales organisation to the operator before the asset is brought into use, which are intended to defray the operator’s capital costs, are recognised initially as prepayments during the construction phase of the contract. Subsequently, when the asset is made available to the NHS Wales organisation, the prepayment is treated as an initial payment towards the finance lease liability and is set against the carrying value of the liability.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 PFI liability is recognised at the same time as the PFI assets are recognised. It is measured at the present value of the minimum lease payments, discounted using the implicit interest rate. It is subsequently measured as a finance lease liability in accordance with IAS 17.</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On initial recognition of the asset, the difference between the fair value of the asset and the initial liability is recognised as deferred income, representing the future service potential to be received by the NHS Wales organisation through the asset being made available to third party users.</a:t>
          </a:r>
        </a:p>
        <a:p>
          <a:pPr>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eaLnBrk="1" fontAlgn="auto" latinLnBrk="0" hangingPunct="1"/>
          <a:r>
            <a:rPr lang="en-GB" sz="1000">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xdr:colOff>
      <xdr:row>2</xdr:row>
      <xdr:rowOff>19049</xdr:rowOff>
    </xdr:from>
    <xdr:to>
      <xdr:col>6</xdr:col>
      <xdr:colOff>1695450</xdr:colOff>
      <xdr:row>47</xdr:row>
      <xdr:rowOff>171450</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1" y="412749"/>
          <a:ext cx="6038849" cy="9010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1.27.  Contingencies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contingent liability is a possible obligation that arises from past events and whose existence will be confirmed only by the occurrence or non-occurrence of one or more uncertain future events not wholly within the control of the NHS Wales organisation, or a present obligation that is not recognised because it is not probable that a payment will be required to settle the obligation or the amount of the obligation cannot be measured sufficiently reliably.  A contingent liability is disclosed unless the possibility of a payment is remote.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contingent asset is a possible asset that arises from past events and whose existence will be confirmed by the occurrence or non-occurrence of one or more uncertain future events not wholly within the control of the NHS Wales organisation.  A contingent asset is disclosed where an inflow of economic benefits is probable.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Where the time value of money is material, contingencies are disclosed at their present value.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Remote contingent liabilities are those that are disclosed under Parliamentary reporting requirements and not under IAS 37 and, where practical, an estimate of their financial effect is required.</a:t>
          </a:r>
        </a:p>
        <a:p>
          <a:pPr marL="0" marR="0" lvl="0" indent="0" defTabSz="914400" eaLnBrk="1" fontAlgn="auto" latinLnBrk="0" hangingPunct="1">
            <a:lnSpc>
              <a:spcPct val="107000"/>
            </a:lnSpc>
            <a:spcBef>
              <a:spcPts val="0"/>
            </a:spcBef>
            <a:spcAft>
              <a:spcPts val="800"/>
            </a:spcAft>
            <a:buClrTx/>
            <a:buSzTx/>
            <a:buFontTx/>
            <a:buNone/>
            <a:tabLst/>
            <a:defRPr/>
          </a:pPr>
          <a:endParaRPr lang="en-GB" sz="1000" b="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1.28.  Absorption accounting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Transfers of function are accounted for as either by merger or by absorption accounting dependent upon the treatment prescribed in the FReM.  Absorption accounting requires that entities account for their transactions in the period in which they took place with no restatement of performance required.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transfer of function is between LHBs the gain or loss resulting from the assets and liabilities transferring is recognised in the SoCNE and is disclosed separately from the operating costs.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1.29.  Accounting standards that have been issued but not yet been adopted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following accounting standards have been issued and or amended by the IASB and IFRIC but have not been adopted because they are not yet required to be adopted by the FReM</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1000">
              <a:solidFill>
                <a:sysClr val="windowText" lastClr="000000"/>
              </a:solidFill>
              <a:effectLst/>
              <a:latin typeface="Arial" panose="020B0604020202020204" pitchFamily="34" charset="0"/>
              <a:ea typeface="Calibri" panose="020F0502020204030204" pitchFamily="34" charset="0"/>
              <a:cs typeface="Humnst777 Lt BT"/>
            </a:rPr>
            <a:t>IFRS14 Regulatory Deferral Accounts </a:t>
          </a:r>
          <a:endParaRPr lang="en-GB" sz="1050">
            <a:solidFill>
              <a:sysClr val="windowText" lastClr="000000"/>
            </a:solidFill>
            <a:effectLst/>
            <a:latin typeface="Humnst777 Lt BT"/>
            <a:ea typeface="Calibri" panose="020F0502020204030204" pitchFamily="34" charset="0"/>
            <a:cs typeface="Humnst777 Lt BT"/>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Applies to first time adopters of IFRS after 1 January 2016. Therefore not applicable.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1000">
              <a:solidFill>
                <a:sysClr val="windowText" lastClr="000000"/>
              </a:solidFill>
              <a:effectLst/>
              <a:latin typeface="Arial" panose="020B0604020202020204" pitchFamily="34" charset="0"/>
              <a:ea typeface="Calibri" panose="020F0502020204030204" pitchFamily="34" charset="0"/>
              <a:cs typeface="Humnst777 Lt BT"/>
            </a:rPr>
            <a:t>IFRS 17 Insurance Contracts, </a:t>
          </a:r>
          <a:r>
            <a:rPr lang="en-GB" sz="1000">
              <a:solidFill>
                <a:sysClr val="windowText" lastClr="000000"/>
              </a:solidFill>
              <a:effectLst/>
              <a:latin typeface="Arial" panose="020B0604020202020204" pitchFamily="34" charset="0"/>
              <a:ea typeface="Calibri" panose="020F0502020204030204" pitchFamily="34" charset="0"/>
              <a:cs typeface="Humnst777 Lt BT"/>
            </a:rPr>
            <a:t>Application required for accounting periods beginning on or after 1 January 2023, </a:t>
          </a:r>
          <a:r>
            <a:rPr lang="en-GB" sz="1000">
              <a:latin typeface="Arial" panose="020B0604020202020204" pitchFamily="34" charset="0"/>
              <a:cs typeface="Arial" panose="020B0604020202020204" pitchFamily="34" charset="0"/>
            </a:rPr>
            <a:t>Standard is not yet adopted by the FReM which is expected to be from April 2025: early adoption is not permitted. </a:t>
          </a:r>
          <a:endParaRPr lang="en-GB" sz="105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Humnst777 Lt BT"/>
            </a:rPr>
            <a:t>  </a:t>
          </a:r>
        </a:p>
        <a:p>
          <a:pPr>
            <a:spcAft>
              <a:spcPts val="0"/>
            </a:spcAft>
          </a:pPr>
          <a:endParaRPr lang="en-GB" sz="1050">
            <a:solidFill>
              <a:sysClr val="windowText" lastClr="000000"/>
            </a:solidFill>
            <a:effectLst/>
            <a:latin typeface="Humnst777 Lt BT"/>
            <a:ea typeface="Calibri" panose="020F0502020204030204" pitchFamily="34" charset="0"/>
            <a:cs typeface="Humnst777 Lt BT"/>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1.30.  Accounting standards issued that have been adopted early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During 2023-24 there have been no accounting standards that have been adopted early. All early adoption of accounting standards will be led by HM Treasury. </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xdr:colOff>
      <xdr:row>2</xdr:row>
      <xdr:rowOff>19049</xdr:rowOff>
    </xdr:from>
    <xdr:to>
      <xdr:col>6</xdr:col>
      <xdr:colOff>1695450</xdr:colOff>
      <xdr:row>47</xdr:row>
      <xdr:rowOff>171450</xdr:rowOff>
    </xdr:to>
    <xdr:sp macro="" textlink="">
      <xdr:nvSpPr>
        <xdr:cNvPr id="2" name="TextBox 1">
          <a:extLst>
            <a:ext uri="{FF2B5EF4-FFF2-40B4-BE49-F238E27FC236}">
              <a16:creationId xmlns:a16="http://schemas.microsoft.com/office/drawing/2014/main" id="{00000000-0008-0000-2200-000002000000}"/>
            </a:ext>
          </a:extLst>
        </xdr:cNvPr>
        <xdr:cNvSpPr txBox="1"/>
      </xdr:nvSpPr>
      <xdr:spPr>
        <a:xfrm>
          <a:off x="1" y="400049"/>
          <a:ext cx="6210299" cy="8724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000" b="1">
              <a:solidFill>
                <a:sysClr val="windowText" lastClr="000000"/>
              </a:solidFill>
              <a:effectLst/>
              <a:latin typeface="Arial" panose="020B0604020202020204" pitchFamily="34" charset="0"/>
              <a:ea typeface="+mn-ea"/>
              <a:cs typeface="Arial" panose="020B0604020202020204" pitchFamily="34" charset="0"/>
            </a:rPr>
            <a:t> </a:t>
          </a:r>
          <a:r>
            <a:rPr lang="en-GB" sz="1000" b="1" i="0" baseline="0">
              <a:solidFill>
                <a:sysClr val="windowText" lastClr="000000"/>
              </a:solidFill>
              <a:effectLst/>
              <a:latin typeface="Arial" panose="020B0604020202020204" pitchFamily="34" charset="0"/>
              <a:ea typeface="+mn-ea"/>
              <a:cs typeface="Arial" panose="020B0604020202020204" pitchFamily="34" charset="0"/>
            </a:rPr>
            <a:t>1.31.  Charities</a:t>
          </a: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Following Treasury’s agreement to apply IAS 27 to NHS Charities from 1 April 2013, the NHS Wales organisation has established that as it is the corporate trustee of the Swansea Bay University LHB NHS Charitable Fund, it is considered for accounting standards compliance to have control of the Swansea Bay University LHB NHS Charitable Fund as a subsidiary and therefore is required to consolidate the results of the Swansea Bay University LHB NHS Charitable Fund within the statutory accounts of the NHS Wales organisation. </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determination of control is an accounting standard test of control and there has been no change to the operation of the Swansea Bay University LHB NHS Charitable Fund or its independence in its management of charitable funds.</a:t>
          </a: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However, the NHS Wales organisation has with the agreement of the Welsh Government adopted the IAS 27 (10) exemption to consolidate.  Welsh Government as the ultimate parent of the Local Health Boards will disclose the Charitable Accounts of Local Health Boards in the Welsh Government Consolidated Accounts.  Details of the transactions with the charity are included in the related parties’ notes.</a:t>
          </a:r>
          <a:endParaRPr lang="en-GB" sz="1000">
            <a:solidFill>
              <a:sysClr val="windowText" lastClr="000000"/>
            </a:solidFill>
            <a:effectLst/>
            <a:latin typeface="Arial" panose="020B0604020202020204" pitchFamily="34" charset="0"/>
            <a:cs typeface="Arial" panose="020B0604020202020204" pitchFamily="34" charset="0"/>
          </a:endParaRP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7620</xdr:colOff>
      <xdr:row>3</xdr:row>
      <xdr:rowOff>53341</xdr:rowOff>
    </xdr:from>
    <xdr:to>
      <xdr:col>11</xdr:col>
      <xdr:colOff>626745</xdr:colOff>
      <xdr:row>15</xdr:row>
      <xdr:rowOff>160021</xdr:rowOff>
    </xdr:to>
    <xdr:sp macro="" textlink="">
      <xdr:nvSpPr>
        <xdr:cNvPr id="3" name="TextBox 2">
          <a:extLst>
            <a:ext uri="{FF2B5EF4-FFF2-40B4-BE49-F238E27FC236}">
              <a16:creationId xmlns:a16="http://schemas.microsoft.com/office/drawing/2014/main" id="{00000000-0008-0000-2300-000003000000}"/>
            </a:ext>
          </a:extLst>
        </xdr:cNvPr>
        <xdr:cNvSpPr txBox="1"/>
      </xdr:nvSpPr>
      <xdr:spPr>
        <a:xfrm>
          <a:off x="7620" y="647701"/>
          <a:ext cx="8056245" cy="240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The National Health Service Finance (Wales) Act 2014 came into effect from 1 April 2014.</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The Act amended the financial duties of Local Health Boards under section 175 of the National Health Service (Wales)</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Act 2006. From 1 April 2014 section 175 of the National Health Service (Wales) Act places two financial duties on </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Local Health Boards:</a:t>
          </a:r>
        </a:p>
        <a:p>
          <a:endParaRPr lang="en-GB" sz="1000" b="0" i="0" u="none" strike="noStrike">
            <a:solidFill>
              <a:sysClr val="windowText" lastClr="000000"/>
            </a:solidFill>
            <a:effectLst/>
            <a:latin typeface="Arial" panose="020B0604020202020204" pitchFamily="34" charset="0"/>
            <a:ea typeface="+mn-ea"/>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 A duty under section 175 (1) to secure that its expenditure does not exceed the aggregate of the funding allotted </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to it over a period of 3 financial years</a:t>
          </a:r>
          <a:r>
            <a:rPr lang="en-GB" sz="1000">
              <a:solidFill>
                <a:sysClr val="windowText" lastClr="000000"/>
              </a:solidFill>
              <a:latin typeface="Arial" panose="020B0604020202020204" pitchFamily="34" charset="0"/>
              <a:cs typeface="Arial" panose="020B0604020202020204" pitchFamily="34" charset="0"/>
            </a:rPr>
            <a:t> </a:t>
          </a:r>
        </a:p>
        <a:p>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 A duty under section 175 (2A) to prepare a plan in accordance with planning directions issued  by the Welsh Ministers, to secure</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compliance with the duty under section 175 (1) while improving the health of the people for whom it is responsible, and</a:t>
          </a:r>
          <a:r>
            <a:rPr lang="en-GB" sz="1000">
              <a:solidFill>
                <a:sysClr val="windowText" lastClr="000000"/>
              </a:solidFill>
              <a:latin typeface="Arial" panose="020B0604020202020204" pitchFamily="34" charset="0"/>
              <a:cs typeface="Arial" panose="020B0604020202020204" pitchFamily="34" charset="0"/>
            </a:rPr>
            <a:t> </a:t>
          </a:r>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the provision of health care to such people, and for that plan to be submitted to and approved by the Welsh Ministers.</a:t>
          </a:r>
          <a:r>
            <a:rPr lang="en-GB" sz="1000">
              <a:solidFill>
                <a:sysClr val="windowText" lastClr="000000"/>
              </a:solidFill>
              <a:latin typeface="Arial" panose="020B0604020202020204" pitchFamily="34" charset="0"/>
              <a:cs typeface="Arial" panose="020B0604020202020204" pitchFamily="34" charset="0"/>
            </a:rPr>
            <a:t> </a:t>
          </a:r>
        </a:p>
        <a:p>
          <a:endParaRPr lang="en-GB" sz="1000" b="0" i="0" u="none" strike="noStrike">
            <a:solidFill>
              <a:sysClr val="windowText" lastClr="000000"/>
            </a:solidFill>
            <a:effectLst/>
            <a:latin typeface="Arial" panose="020B0604020202020204" pitchFamily="34" charset="0"/>
            <a:ea typeface="+mn-ea"/>
            <a:cs typeface="Arial" panose="020B0604020202020204" pitchFamily="34" charset="0"/>
          </a:endParaRPr>
        </a:p>
        <a:p>
          <a:r>
            <a:rPr lang="en-GB" sz="1000" b="0" i="0" u="none" strike="noStrike">
              <a:solidFill>
                <a:sysClr val="windowText" lastClr="000000"/>
              </a:solidFill>
              <a:effectLst/>
              <a:latin typeface="Arial" panose="020B0604020202020204" pitchFamily="34" charset="0"/>
              <a:ea typeface="+mn-ea"/>
              <a:cs typeface="Arial" panose="020B0604020202020204" pitchFamily="34" charset="0"/>
            </a:rPr>
            <a:t>The first assessment of performance against the 3 year statutory duty under section 175 (1) was at the end of 2016-17, being the first 3 year period of assessment.</a:t>
          </a:r>
          <a:r>
            <a:rPr lang="en-GB" sz="1000">
              <a:solidFill>
                <a:sysClr val="windowText" lastClr="000000"/>
              </a:solidFill>
              <a:latin typeface="Arial" panose="020B0604020202020204" pitchFamily="34" charset="0"/>
              <a:cs typeface="Arial" panose="020B0604020202020204" pitchFamily="34" charset="0"/>
            </a:rPr>
            <a:t> </a:t>
          </a:r>
        </a:p>
        <a:p>
          <a:endParaRPr lang="en-GB" sz="1000">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Welsh Health Circular WHC/2016/054 </a:t>
          </a:r>
          <a:r>
            <a:rPr lang="en-GB" sz="1000" baseline="0">
              <a:solidFill>
                <a:sysClr val="windowText" lastClr="000000"/>
              </a:solidFill>
              <a:latin typeface="Arial" panose="020B0604020202020204" pitchFamily="34" charset="0"/>
              <a:cs typeface="Arial" panose="020B0604020202020204" pitchFamily="34" charset="0"/>
            </a:rPr>
            <a:t>"Statutory and Financial Duties of Local Health Boards and NHS Trusts" clarifies the statutory financial duties of NHS Wales bodies effective from 2016-17.</a:t>
          </a:r>
          <a:endParaRPr lang="en-GB"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95250</xdr:colOff>
      <xdr:row>5</xdr:row>
      <xdr:rowOff>133350</xdr:rowOff>
    </xdr:from>
    <xdr:to>
      <xdr:col>8</xdr:col>
      <xdr:colOff>9525</xdr:colOff>
      <xdr:row>25</xdr:row>
      <xdr:rowOff>95250</xdr:rowOff>
    </xdr:to>
    <xdr:sp macro="" textlink="" fLocksText="0">
      <xdr:nvSpPr>
        <xdr:cNvPr id="2" name="TextBox 1">
          <a:extLst>
            <a:ext uri="{FF2B5EF4-FFF2-40B4-BE49-F238E27FC236}">
              <a16:creationId xmlns:a16="http://schemas.microsoft.com/office/drawing/2014/main" id="{00000000-0008-0000-2400-000002000000}"/>
            </a:ext>
          </a:extLst>
        </xdr:cNvPr>
        <xdr:cNvSpPr txBox="1"/>
      </xdr:nvSpPr>
      <xdr:spPr>
        <a:xfrm>
          <a:off x="95250" y="1104900"/>
          <a:ext cx="6886575" cy="3771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The NHS Wales Planning Framework for the period 2023-2026 issued to LHBs placed a requirement upon them to prepare and submit Integrated Medium Term Plans to the Welsh Government </a:t>
          </a:r>
          <a:r>
            <a:rPr lang="en-GB" sz="1100">
              <a:solidFill>
                <a:schemeClr val="dk1"/>
              </a:solidFill>
              <a:effectLst/>
              <a:latin typeface="+mn-lt"/>
              <a:ea typeface="+mn-ea"/>
              <a:cs typeface="+mn-cs"/>
            </a:rPr>
            <a:t>which sets out its strategy for securing that it complies with its 'break even' duty, whilst improving the health of the people for whom it is responsible and the provision of healthcare to such people.</a:t>
          </a:r>
        </a:p>
        <a:p>
          <a:pPr eaLnBrk="1" fontAlgn="auto" latinLnBrk="0" hangingPunct="1"/>
          <a:endParaRPr lang="en-GB">
            <a:effectLst/>
          </a:endParaRPr>
        </a:p>
        <a:p>
          <a:r>
            <a:rPr lang="en-GB" sz="1100">
              <a:solidFill>
                <a:schemeClr val="dk1"/>
              </a:solidFill>
              <a:effectLst/>
              <a:latin typeface="+mn-lt"/>
              <a:ea typeface="+mn-ea"/>
              <a:cs typeface="+mn-cs"/>
            </a:rPr>
            <a:t>As the LHB was unable to submit a balanced integrated medium-term plan in accordance with NHS Wales Planning Framework the Board submitted an Annual Plan for 2023-24 on 31st March 2023. This plan did not include a break even position. A collective review of the 31st March 2023 submission between LHB and Welsh Governance was convened on 2nd May, following which a revised Annual Plan was submitted on 31st May 2023.</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revised submission on 31st May 2023 did not include a break even position and throughout 2023-24 the LHB worked with WG to identify options to reduce the deficit annual plan. In October 2023 the Health Board received additional funding and a deficit ‘control total’ was set by WG for the LHB to achieve at 31st March 2024.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LHB has therefore been unable to meet its statutory duty to have an approved financial plan.</a:t>
          </a:r>
        </a:p>
        <a:p>
          <a:pPr>
            <a:lnSpc>
              <a:spcPct val="107000"/>
            </a:lnSpc>
            <a:spcAft>
              <a:spcPts val="800"/>
            </a:spcAft>
          </a:pPr>
          <a:endParaRPr lang="en-GB" sz="1000">
            <a:effectLst/>
            <a:latin typeface="Arial" panose="020B0604020202020204" pitchFamily="34" charset="0"/>
            <a:ea typeface="Calibri" panose="020F0502020204030204" pitchFamily="34" charset="0"/>
            <a:cs typeface="Arial" panose="020B0604020202020204" pitchFamily="34" charset="0"/>
          </a:endParaRPr>
        </a:p>
      </xdr:txBody>
    </xdr:sp>
    <xdr:clientData fLocksWithSheet="0"/>
  </xdr:twoCellAnchor>
  <xdr:twoCellAnchor>
    <xdr:from>
      <xdr:col>0</xdr:col>
      <xdr:colOff>0</xdr:colOff>
      <xdr:row>31</xdr:row>
      <xdr:rowOff>53340</xdr:rowOff>
    </xdr:from>
    <xdr:to>
      <xdr:col>8</xdr:col>
      <xdr:colOff>7620</xdr:colOff>
      <xdr:row>38</xdr:row>
      <xdr:rowOff>63499</xdr:rowOff>
    </xdr:to>
    <xdr:sp macro="" textlink="" fLocksText="0">
      <xdr:nvSpPr>
        <xdr:cNvPr id="3" name="TextBox 2">
          <a:extLst>
            <a:ext uri="{FF2B5EF4-FFF2-40B4-BE49-F238E27FC236}">
              <a16:creationId xmlns:a16="http://schemas.microsoft.com/office/drawing/2014/main" id="{00000000-0008-0000-2400-000003000000}"/>
            </a:ext>
          </a:extLst>
        </xdr:cNvPr>
        <xdr:cNvSpPr txBox="1"/>
      </xdr:nvSpPr>
      <xdr:spPr>
        <a:xfrm>
          <a:off x="0" y="6413923"/>
          <a:ext cx="6696287" cy="141774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solidFill>
                <a:schemeClr val="dk1"/>
              </a:solidFill>
              <a:effectLst/>
              <a:latin typeface="+mn-lt"/>
              <a:ea typeface="+mn-ea"/>
              <a:cs typeface="+mn-cs"/>
            </a:rPr>
            <a:t>	.  </a:t>
          </a:r>
          <a:endParaRPr lang="en-GB" sz="1000">
            <a:effectLst/>
          </a:endParaRPr>
        </a:p>
      </xdr:txBody>
    </xdr:sp>
    <xdr:clientData fLocksWithSheet="0"/>
  </xdr:twoCellAnchor>
</xdr:wsDr>
</file>

<file path=xl/drawings/drawing28.xml><?xml version="1.0" encoding="utf-8"?>
<xdr:wsDr xmlns:xdr="http://schemas.openxmlformats.org/drawingml/2006/spreadsheetDrawing" xmlns:a="http://schemas.openxmlformats.org/drawingml/2006/main">
  <xdr:twoCellAnchor>
    <xdr:from>
      <xdr:col>0</xdr:col>
      <xdr:colOff>114300</xdr:colOff>
      <xdr:row>16</xdr:row>
      <xdr:rowOff>76200</xdr:rowOff>
    </xdr:from>
    <xdr:to>
      <xdr:col>10</xdr:col>
      <xdr:colOff>638175</xdr:colOff>
      <xdr:row>19</xdr:row>
      <xdr:rowOff>114300</xdr:rowOff>
    </xdr:to>
    <xdr:sp macro="" textlink="" fLocksText="0">
      <xdr:nvSpPr>
        <xdr:cNvPr id="2" name="TextBox 1">
          <a:extLst>
            <a:ext uri="{FF2B5EF4-FFF2-40B4-BE49-F238E27FC236}">
              <a16:creationId xmlns:a16="http://schemas.microsoft.com/office/drawing/2014/main" id="{00000000-0008-0000-2500-000002000000}"/>
            </a:ext>
          </a:extLst>
        </xdr:cNvPr>
        <xdr:cNvSpPr txBox="1"/>
      </xdr:nvSpPr>
      <xdr:spPr>
        <a:xfrm>
          <a:off x="114300" y="3343275"/>
          <a:ext cx="7600950" cy="6096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a:solidFill>
              <a:sysClr val="windowText" lastClr="000000"/>
            </a:solidFill>
            <a:latin typeface="Arial" panose="020B0604020202020204" pitchFamily="34" charset="0"/>
            <a:cs typeface="Arial" panose="020B0604020202020204" pitchFamily="34" charset="0"/>
          </a:endParaRPr>
        </a:p>
      </xdr:txBody>
    </xdr:sp>
    <xdr:clientData fLocksWithSheet="0"/>
  </xdr:twoCellAnchor>
  <xdr:twoCellAnchor>
    <xdr:from>
      <xdr:col>0</xdr:col>
      <xdr:colOff>0</xdr:colOff>
      <xdr:row>39</xdr:row>
      <xdr:rowOff>0</xdr:rowOff>
    </xdr:from>
    <xdr:to>
      <xdr:col>10</xdr:col>
      <xdr:colOff>476250</xdr:colOff>
      <xdr:row>46</xdr:row>
      <xdr:rowOff>120650</xdr:rowOff>
    </xdr:to>
    <xdr:sp macro="" textlink="" fLocksText="0">
      <xdr:nvSpPr>
        <xdr:cNvPr id="3" name="TextBox 2">
          <a:extLst>
            <a:ext uri="{FF2B5EF4-FFF2-40B4-BE49-F238E27FC236}">
              <a16:creationId xmlns:a16="http://schemas.microsoft.com/office/drawing/2014/main" id="{00000000-0008-0000-2500-000003000000}"/>
            </a:ext>
          </a:extLst>
        </xdr:cNvPr>
        <xdr:cNvSpPr txBox="1"/>
      </xdr:nvSpPr>
      <xdr:spPr>
        <a:xfrm>
          <a:off x="0" y="7689850"/>
          <a:ext cx="7423150" cy="14986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a:solidFill>
              <a:schemeClr val="tx1"/>
            </a:solidFill>
            <a:latin typeface="Arial" panose="020B0604020202020204" pitchFamily="34" charset="0"/>
            <a:cs typeface="Arial" panose="020B0604020202020204" pitchFamily="34" charset="0"/>
          </a:endParaRPr>
        </a:p>
      </xdr:txBody>
    </xdr:sp>
    <xdr:clientData fLocksWithSheet="0"/>
  </xdr:twoCellAnchor>
</xdr:wsDr>
</file>

<file path=xl/drawings/drawing29.xml><?xml version="1.0" encoding="utf-8"?>
<xdr:wsDr xmlns:xdr="http://schemas.openxmlformats.org/drawingml/2006/spreadsheetDrawing" xmlns:a="http://schemas.openxmlformats.org/drawingml/2006/main">
  <xdr:twoCellAnchor>
    <xdr:from>
      <xdr:col>0</xdr:col>
      <xdr:colOff>76200</xdr:colOff>
      <xdr:row>39</xdr:row>
      <xdr:rowOff>104775</xdr:rowOff>
    </xdr:from>
    <xdr:to>
      <xdr:col>8</xdr:col>
      <xdr:colOff>0</xdr:colOff>
      <xdr:row>43</xdr:row>
      <xdr:rowOff>95250</xdr:rowOff>
    </xdr:to>
    <xdr:sp macro="" textlink="">
      <xdr:nvSpPr>
        <xdr:cNvPr id="2" name="TextBox 1">
          <a:extLst>
            <a:ext uri="{FF2B5EF4-FFF2-40B4-BE49-F238E27FC236}">
              <a16:creationId xmlns:a16="http://schemas.microsoft.com/office/drawing/2014/main" id="{00000000-0008-0000-2600-000002000000}"/>
            </a:ext>
          </a:extLst>
        </xdr:cNvPr>
        <xdr:cNvSpPr txBox="1"/>
      </xdr:nvSpPr>
      <xdr:spPr>
        <a:xfrm>
          <a:off x="76200" y="6848475"/>
          <a:ext cx="7258050" cy="7524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31</xdr:row>
      <xdr:rowOff>28575</xdr:rowOff>
    </xdr:from>
    <xdr:to>
      <xdr:col>5</xdr:col>
      <xdr:colOff>866775</xdr:colOff>
      <xdr:row>37</xdr:row>
      <xdr:rowOff>38100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47625" y="5981700"/>
          <a:ext cx="6467475" cy="11525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100" cap="none" spc="0" normalizeH="0" baseline="0" noProof="0">
              <a:ln>
                <a:noFill/>
              </a:ln>
              <a:solidFill>
                <a:srgbClr val="0000FF"/>
              </a:solidFill>
              <a:effectLst/>
              <a:uLnTx/>
              <a:uFillTx/>
              <a:latin typeface="Arial" panose="020B0604020202020204" pitchFamily="34" charset="0"/>
              <a:ea typeface="Calibri" panose="020F0502020204030204" pitchFamily="34" charset="0"/>
              <a:cs typeface="Arial" panose="020B0604020202020204" pitchFamily="34" charset="0"/>
            </a:rPr>
            <a:t>Notional Welsh Government funding line includes the 6.3% staff employer pension and Pensions Annual Allowance Charge Compensation Scheme (PAACCS) costs paid centrally by Welsh Government.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Notional Welsh Government funding split</a:t>
          </a:r>
          <a:r>
            <a:rPr kumimoji="0" lang="en-GB" sz="1000" b="0" i="1"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Notional 6.3% staff employer pension  £31,901,000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Pensions Annual Allowance Charge Compensation Scheme (PAACCS) £27,000</a:t>
          </a:r>
        </a:p>
        <a:p>
          <a:pPr algn="l"/>
          <a:endParaRPr lang="en-GB" sz="1000">
            <a:latin typeface="Arial" panose="020B0604020202020204" pitchFamily="34" charset="0"/>
            <a:cs typeface="Arial" panose="020B060402020202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74</xdr:row>
      <xdr:rowOff>180974</xdr:rowOff>
    </xdr:from>
    <xdr:to>
      <xdr:col>9</xdr:col>
      <xdr:colOff>209550</xdr:colOff>
      <xdr:row>81</xdr:row>
      <xdr:rowOff>9525</xdr:rowOff>
    </xdr:to>
    <xdr:sp macro="" textlink="" fLocksText="0">
      <xdr:nvSpPr>
        <xdr:cNvPr id="2" name="TextBox 1">
          <a:extLst>
            <a:ext uri="{FF2B5EF4-FFF2-40B4-BE49-F238E27FC236}">
              <a16:creationId xmlns:a16="http://schemas.microsoft.com/office/drawing/2014/main" id="{00000000-0008-0000-2700-000002000000}"/>
            </a:ext>
          </a:extLst>
        </xdr:cNvPr>
        <xdr:cNvSpPr txBox="1"/>
      </xdr:nvSpPr>
      <xdr:spPr>
        <a:xfrm>
          <a:off x="66675" y="13125449"/>
          <a:ext cx="6972300" cy="116205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fLocksWithSheet="0"/>
  </xdr:twoCellAnchor>
</xdr:wsDr>
</file>

<file path=xl/drawings/drawing31.xml><?xml version="1.0" encoding="utf-8"?>
<xdr:wsDr xmlns:xdr="http://schemas.openxmlformats.org/drawingml/2006/spreadsheetDrawing" xmlns:a="http://schemas.openxmlformats.org/drawingml/2006/main">
  <xdr:twoCellAnchor>
    <xdr:from>
      <xdr:col>0</xdr:col>
      <xdr:colOff>142875</xdr:colOff>
      <xdr:row>28</xdr:row>
      <xdr:rowOff>95249</xdr:rowOff>
    </xdr:from>
    <xdr:to>
      <xdr:col>10</xdr:col>
      <xdr:colOff>733425</xdr:colOff>
      <xdr:row>32</xdr:row>
      <xdr:rowOff>95250</xdr:rowOff>
    </xdr:to>
    <xdr:sp macro="" textlink="">
      <xdr:nvSpPr>
        <xdr:cNvPr id="3" name="TextBox 2">
          <a:extLst>
            <a:ext uri="{FF2B5EF4-FFF2-40B4-BE49-F238E27FC236}">
              <a16:creationId xmlns:a16="http://schemas.microsoft.com/office/drawing/2014/main" id="{00000000-0008-0000-2900-000003000000}"/>
            </a:ext>
          </a:extLst>
        </xdr:cNvPr>
        <xdr:cNvSpPr txBox="1"/>
      </xdr:nvSpPr>
      <xdr:spPr>
        <a:xfrm>
          <a:off x="142875" y="6162674"/>
          <a:ext cx="6572250" cy="76200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a:solidFill>
                <a:schemeClr val="dk1"/>
              </a:solidFill>
              <a:effectLst/>
              <a:latin typeface="+mn-lt"/>
              <a:ea typeface="+mn-ea"/>
              <a:cs typeface="+mn-cs"/>
            </a:rPr>
            <a:t>As a result of the implementation of IFRS 16 the lease figures disclosed relate only to low value and short term leases, in addition to other leases outside the scope of IFRS16. </a:t>
          </a:r>
          <a:r>
            <a:rPr lang="en-GB" sz="1000"/>
            <a:t> </a:t>
          </a:r>
          <a:endParaRPr lang="en-GB" sz="1000">
            <a:latin typeface="Arial" panose="020B0604020202020204" pitchFamily="34" charset="0"/>
            <a:cs typeface="Arial" panose="020B0604020202020204" pitchFamily="34" charset="0"/>
          </a:endParaRPr>
        </a:p>
      </xdr:txBody>
    </xdr:sp>
    <xdr:clientData/>
  </xdr:twoCellAnchor>
  <xdr:twoCellAnchor>
    <xdr:from>
      <xdr:col>0</xdr:col>
      <xdr:colOff>133350</xdr:colOff>
      <xdr:row>5</xdr:row>
      <xdr:rowOff>152400</xdr:rowOff>
    </xdr:from>
    <xdr:to>
      <xdr:col>10</xdr:col>
      <xdr:colOff>619125</xdr:colOff>
      <xdr:row>10</xdr:row>
      <xdr:rowOff>38100</xdr:rowOff>
    </xdr:to>
    <xdr:sp macro="" textlink="" fLocksText="0">
      <xdr:nvSpPr>
        <xdr:cNvPr id="4" name="TextBox 3">
          <a:extLst>
            <a:ext uri="{FF2B5EF4-FFF2-40B4-BE49-F238E27FC236}">
              <a16:creationId xmlns:a16="http://schemas.microsoft.com/office/drawing/2014/main" id="{00000000-0008-0000-2900-000004000000}"/>
            </a:ext>
          </a:extLst>
        </xdr:cNvPr>
        <xdr:cNvSpPr txBox="1"/>
      </xdr:nvSpPr>
      <xdr:spPr>
        <a:xfrm>
          <a:off x="133350" y="1133475"/>
          <a:ext cx="5857875" cy="8382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As at 31st March 2024 the LHB had 454 leases agreements.</a:t>
          </a:r>
        </a:p>
      </xdr:txBody>
    </xdr:sp>
    <xdr:clientData fLocksWithSheet="0"/>
  </xdr:twoCellAnchor>
</xdr:wsDr>
</file>

<file path=xl/drawings/drawing32.xml><?xml version="1.0" encoding="utf-8"?>
<xdr:wsDr xmlns:xdr="http://schemas.openxmlformats.org/drawingml/2006/spreadsheetDrawing" xmlns:a="http://schemas.openxmlformats.org/drawingml/2006/main">
  <xdr:twoCellAnchor>
    <xdr:from>
      <xdr:col>0</xdr:col>
      <xdr:colOff>78105</xdr:colOff>
      <xdr:row>24</xdr:row>
      <xdr:rowOff>47624</xdr:rowOff>
    </xdr:from>
    <xdr:to>
      <xdr:col>18</xdr:col>
      <xdr:colOff>57150</xdr:colOff>
      <xdr:row>32</xdr:row>
      <xdr:rowOff>161925</xdr:rowOff>
    </xdr:to>
    <xdr:sp macro="" textlink="" fLocksText="0">
      <xdr:nvSpPr>
        <xdr:cNvPr id="3" name="TextBox 2">
          <a:extLst>
            <a:ext uri="{FF2B5EF4-FFF2-40B4-BE49-F238E27FC236}">
              <a16:creationId xmlns:a16="http://schemas.microsoft.com/office/drawing/2014/main" id="{00000000-0008-0000-2A00-000003000000}"/>
            </a:ext>
          </a:extLst>
        </xdr:cNvPr>
        <xdr:cNvSpPr txBox="1"/>
      </xdr:nvSpPr>
      <xdr:spPr>
        <a:xfrm>
          <a:off x="78105" y="4381499"/>
          <a:ext cx="10342245" cy="16383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employer contributions to the NHS Pension Scheme disclosed above include £31.9m of NHS Pension contributions paid by Welsh Government </a:t>
          </a:r>
          <a:r>
            <a:rPr lang="en-GB" sz="1100" b="0" i="0" baseline="0">
              <a:solidFill>
                <a:schemeClr val="dk1"/>
              </a:solidFill>
              <a:effectLst/>
              <a:latin typeface="+mn-lt"/>
              <a:ea typeface="+mn-ea"/>
              <a:cs typeface="+mn-cs"/>
            </a:rPr>
            <a:t>for the twelve month period, </a:t>
          </a:r>
          <a:r>
            <a:rPr lang="en-GB" sz="1100">
              <a:solidFill>
                <a:schemeClr val="dk1"/>
              </a:solidFill>
              <a:effectLst/>
              <a:latin typeface="+mn-lt"/>
              <a:ea typeface="+mn-ea"/>
              <a:cs typeface="+mn-cs"/>
            </a:rPr>
            <a:t>1 April 2023 to 31 March 2024. This has been calculated from actual Welsh Government expenditure for the 6.3% staff employer pension contributions between April 2023 and February 2024 alongside Health Board data for March 2024. </a:t>
          </a:r>
          <a:r>
            <a:rPr lang="en-GB" sz="1100" b="0" i="0" baseline="0">
              <a:solidFill>
                <a:schemeClr val="dk1"/>
              </a:solidFill>
              <a:effectLst/>
              <a:latin typeface="+mn-lt"/>
              <a:ea typeface="+mn-ea"/>
              <a:cs typeface="+mn-cs"/>
            </a:rPr>
            <a:t>This expenditure accounted for by the health board as notional expenditure paid to NHS BSA by Welsh Government has been covered off by notional funding provided to the health board. There is therefore no impact on the health board's Revenue Resource Performance as a result of the inclusion of these notional transactions. Further information is disclosed in Note 34.1.</a:t>
          </a:r>
          <a:endParaRPr lang="en-GB" sz="1000">
            <a:effectLst/>
          </a:endParaRPr>
        </a:p>
        <a:p>
          <a:r>
            <a:rPr lang="en-GB" sz="1100" b="0" i="0" baseline="0">
              <a:solidFill>
                <a:schemeClr val="dk1"/>
              </a:solidFill>
              <a:effectLst/>
              <a:latin typeface="+mn-lt"/>
              <a:ea typeface="+mn-ea"/>
              <a:cs typeface="+mn-cs"/>
            </a:rPr>
            <a:t>Included within Note 9.1 above are £205k (2022-23 £58k) of final pay control charges relating to 6 (2022-23, 1) individuals.  .</a:t>
          </a:r>
          <a:endParaRPr lang="en-GB" sz="1000">
            <a:effectLst/>
          </a:endParaRPr>
        </a:p>
        <a:p>
          <a:pPr rtl="0" eaLnBrk="1" fontAlgn="base" latinLnBrk="0" hangingPunct="1"/>
          <a:r>
            <a:rPr lang="en-GB" sz="1100" b="0" i="0" baseline="0">
              <a:solidFill>
                <a:schemeClr val="dk1"/>
              </a:solidFill>
              <a:effectLst/>
              <a:latin typeface="+mn-lt"/>
              <a:ea typeface="+mn-ea"/>
              <a:cs typeface="+mn-cs"/>
            </a:rPr>
            <a:t>The £7,174k other staffing cost in Note 9.1 relates to the cost of temporary staff sourced through the MEDACS managed service contract. These staff are paid via payroll. </a:t>
          </a:r>
          <a:endParaRPr lang="en-GB" sz="1000">
            <a:effectLst/>
          </a:endParaRPr>
        </a:p>
      </xdr:txBody>
    </xdr:sp>
    <xdr:clientData fLocksWithSheet="0"/>
  </xdr:twoCellAnchor>
  <xdr:twoCellAnchor>
    <xdr:from>
      <xdr:col>0</xdr:col>
      <xdr:colOff>171450</xdr:colOff>
      <xdr:row>61</xdr:row>
      <xdr:rowOff>123825</xdr:rowOff>
    </xdr:from>
    <xdr:to>
      <xdr:col>18</xdr:col>
      <xdr:colOff>0</xdr:colOff>
      <xdr:row>64</xdr:row>
      <xdr:rowOff>121920</xdr:rowOff>
    </xdr:to>
    <xdr:sp macro="" textlink="" fLocksText="0">
      <xdr:nvSpPr>
        <xdr:cNvPr id="5" name="TextBox 4">
          <a:extLst>
            <a:ext uri="{FF2B5EF4-FFF2-40B4-BE49-F238E27FC236}">
              <a16:creationId xmlns:a16="http://schemas.microsoft.com/office/drawing/2014/main" id="{00000000-0008-0000-2A00-000005000000}"/>
            </a:ext>
          </a:extLst>
        </xdr:cNvPr>
        <xdr:cNvSpPr txBox="1"/>
      </xdr:nvSpPr>
      <xdr:spPr>
        <a:xfrm>
          <a:off x="171450" y="11652885"/>
          <a:ext cx="9932670" cy="5695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latin typeface="Arial" panose="020B0604020202020204" pitchFamily="34" charset="0"/>
              <a:cs typeface="Arial" panose="020B0604020202020204" pitchFamily="34" charset="0"/>
            </a:rPr>
            <a:t>The estimated additional pension costs of these ill-health retirements have been calculated on an average basis and are borne by the NHS Pension Scheme.</a:t>
          </a:r>
        </a:p>
      </xdr:txBody>
    </xdr:sp>
    <xdr:clientData fLocksWithSheet="0"/>
  </xdr:twoCellAnchor>
  <xdr:twoCellAnchor>
    <xdr:from>
      <xdr:col>0</xdr:col>
      <xdr:colOff>0</xdr:colOff>
      <xdr:row>68</xdr:row>
      <xdr:rowOff>0</xdr:rowOff>
    </xdr:from>
    <xdr:to>
      <xdr:col>17</xdr:col>
      <xdr:colOff>523875</xdr:colOff>
      <xdr:row>70</xdr:row>
      <xdr:rowOff>17145</xdr:rowOff>
    </xdr:to>
    <xdr:sp macro="" textlink="" fLocksText="0">
      <xdr:nvSpPr>
        <xdr:cNvPr id="6" name="TextBox 5">
          <a:extLst>
            <a:ext uri="{FF2B5EF4-FFF2-40B4-BE49-F238E27FC236}">
              <a16:creationId xmlns:a16="http://schemas.microsoft.com/office/drawing/2014/main" id="{00000000-0008-0000-2A00-000006000000}"/>
            </a:ext>
          </a:extLst>
        </xdr:cNvPr>
        <xdr:cNvSpPr txBox="1"/>
      </xdr:nvSpPr>
      <xdr:spPr>
        <a:xfrm>
          <a:off x="0" y="12906375"/>
          <a:ext cx="10144125" cy="398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LHB does not have an employee benefit scheme.</a:t>
          </a:r>
          <a:r>
            <a:rPr lang="en-GB" sz="1100" baseline="0">
              <a:solidFill>
                <a:schemeClr val="dk1"/>
              </a:solidFill>
              <a:effectLst/>
              <a:latin typeface="+mn-lt"/>
              <a:ea typeface="+mn-ea"/>
              <a:cs typeface="+mn-cs"/>
            </a:rPr>
            <a:t> </a:t>
          </a:r>
          <a:endParaRPr lang="en-GB" sz="1000">
            <a:effectLst/>
          </a:endParaRPr>
        </a:p>
        <a:p>
          <a:r>
            <a:rPr lang="en-GB" sz="1000">
              <a:solidFill>
                <a:srgbClr val="0000FF"/>
              </a:solidFill>
              <a:effectLst/>
              <a:latin typeface="Arial" panose="020B0604020202020204" pitchFamily="34" charset="0"/>
              <a:ea typeface="+mn-ea"/>
              <a:cs typeface="Arial" panose="020B0604020202020204" pitchFamily="34" charset="0"/>
            </a:rPr>
            <a:t>.</a:t>
          </a:r>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33.xml><?xml version="1.0" encoding="utf-8"?>
<xdr:wsDr xmlns:xdr="http://schemas.openxmlformats.org/drawingml/2006/spreadsheetDrawing" xmlns:a="http://schemas.openxmlformats.org/drawingml/2006/main">
  <xdr:twoCellAnchor>
    <xdr:from>
      <xdr:col>0</xdr:col>
      <xdr:colOff>95250</xdr:colOff>
      <xdr:row>37</xdr:row>
      <xdr:rowOff>38100</xdr:rowOff>
    </xdr:from>
    <xdr:to>
      <xdr:col>10</xdr:col>
      <xdr:colOff>914400</xdr:colOff>
      <xdr:row>50</xdr:row>
      <xdr:rowOff>106680</xdr:rowOff>
    </xdr:to>
    <xdr:sp macro="" textlink="" fLocksText="0">
      <xdr:nvSpPr>
        <xdr:cNvPr id="2" name="TextBox 1">
          <a:extLst>
            <a:ext uri="{FF2B5EF4-FFF2-40B4-BE49-F238E27FC236}">
              <a16:creationId xmlns:a16="http://schemas.microsoft.com/office/drawing/2014/main" id="{00000000-0008-0000-2B00-000002000000}"/>
            </a:ext>
          </a:extLst>
        </xdr:cNvPr>
        <xdr:cNvSpPr txBox="1"/>
      </xdr:nvSpPr>
      <xdr:spPr>
        <a:xfrm>
          <a:off x="95250" y="9944100"/>
          <a:ext cx="7664450" cy="2627630"/>
        </a:xfrm>
        <a:prstGeom prst="rect">
          <a:avLst/>
        </a:prstGeom>
        <a:solidFill>
          <a:schemeClr val="bg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Redundancy and other departure costs have been paid in accordance with the provisions of the NHS Voluntary Early Release Scheme (VERS). </a:t>
          </a:r>
        </a:p>
        <a:p>
          <a:endParaRPr lang="en-GB" sz="1000">
            <a:effectLst/>
          </a:endParaRPr>
        </a:p>
        <a:p>
          <a:r>
            <a:rPr lang="en-GB" sz="1100">
              <a:solidFill>
                <a:schemeClr val="dk1"/>
              </a:solidFill>
              <a:effectLst/>
              <a:latin typeface="+mn-lt"/>
              <a:ea typeface="+mn-ea"/>
              <a:cs typeface="+mn-cs"/>
            </a:rPr>
            <a:t>£204,936 exit costs were paid in 2023-24 (2022-23, £58,000). </a:t>
          </a:r>
        </a:p>
        <a:p>
          <a:endParaRPr lang="en-GB" sz="1000">
            <a:effectLst/>
          </a:endParaRPr>
        </a:p>
        <a:p>
          <a:r>
            <a:rPr lang="en-GB" sz="1100">
              <a:solidFill>
                <a:schemeClr val="dk1"/>
              </a:solidFill>
              <a:effectLst/>
              <a:latin typeface="+mn-lt"/>
              <a:ea typeface="+mn-ea"/>
              <a:cs typeface="+mn-cs"/>
            </a:rPr>
            <a:t>Where the LHB has agreed early retirements, the additional costs are met by the LHB and not by the NHS Pensions Scheme. Ill-health retirement costs are met by the NHS Pensions Scheme and are not included in the table.</a:t>
          </a:r>
          <a:endParaRPr lang="en-GB" sz="1000">
            <a:effectLst/>
          </a:endParaRPr>
        </a:p>
        <a:p>
          <a:endParaRPr lang="en-GB" sz="1000">
            <a:solidFill>
              <a:srgbClr val="0000FF"/>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rgbClr val="FF0000"/>
            </a:solidFill>
            <a:effectLst/>
          </a:endParaRPr>
        </a:p>
        <a:p>
          <a:endParaRPr lang="en-GB" sz="1000">
            <a:solidFill>
              <a:srgbClr val="0000FF"/>
            </a:solidFill>
            <a:effectLst/>
            <a:latin typeface="Arial" panose="020B0604020202020204" pitchFamily="34" charset="0"/>
            <a:cs typeface="Arial" panose="020B0604020202020204" pitchFamily="34" charset="0"/>
          </a:endParaRPr>
        </a:p>
        <a:p>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34.xml><?xml version="1.0" encoding="utf-8"?>
<xdr:wsDr xmlns:xdr="http://schemas.openxmlformats.org/drawingml/2006/spreadsheetDrawing" xmlns:a="http://schemas.openxmlformats.org/drawingml/2006/main">
  <xdr:twoCellAnchor>
    <xdr:from>
      <xdr:col>0</xdr:col>
      <xdr:colOff>83820</xdr:colOff>
      <xdr:row>4</xdr:row>
      <xdr:rowOff>114300</xdr:rowOff>
    </xdr:from>
    <xdr:to>
      <xdr:col>8</xdr:col>
      <xdr:colOff>670560</xdr:colOff>
      <xdr:row>9</xdr:row>
      <xdr:rowOff>114300</xdr:rowOff>
    </xdr:to>
    <xdr:sp macro="" textlink="" fLocksText="0">
      <xdr:nvSpPr>
        <xdr:cNvPr id="3" name="TextBox 2">
          <a:extLst>
            <a:ext uri="{FF2B5EF4-FFF2-40B4-BE49-F238E27FC236}">
              <a16:creationId xmlns:a16="http://schemas.microsoft.com/office/drawing/2014/main" id="{00000000-0008-0000-2C00-000003000000}"/>
            </a:ext>
          </a:extLst>
        </xdr:cNvPr>
        <xdr:cNvSpPr txBox="1"/>
      </xdr:nvSpPr>
      <xdr:spPr>
        <a:xfrm>
          <a:off x="83820" y="885825"/>
          <a:ext cx="7682865" cy="9525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000">
              <a:solidFill>
                <a:sysClr val="windowText" lastClr="000000"/>
              </a:solidFill>
              <a:latin typeface="Arial" panose="020B0604020202020204" pitchFamily="34" charset="0"/>
              <a:cs typeface="Arial" panose="020B0604020202020204" pitchFamily="34" charset="0"/>
            </a:rPr>
            <a:t>Reporting bodies are required to disclose the relationship between the remuneration of the highest-paid director/employee in their organisation and the 25th percentile, median</a:t>
          </a:r>
          <a:r>
            <a:rPr lang="en-GB" sz="1000" baseline="0">
              <a:solidFill>
                <a:sysClr val="windowText" lastClr="000000"/>
              </a:solidFill>
              <a:latin typeface="Arial" panose="020B0604020202020204" pitchFamily="34" charset="0"/>
              <a:cs typeface="Arial" panose="020B0604020202020204" pitchFamily="34" charset="0"/>
            </a:rPr>
            <a:t> and 75th percentile</a:t>
          </a:r>
          <a:r>
            <a:rPr lang="en-GB" sz="1000">
              <a:solidFill>
                <a:sysClr val="windowText" lastClr="000000"/>
              </a:solidFill>
              <a:latin typeface="Arial" panose="020B0604020202020204" pitchFamily="34" charset="0"/>
              <a:cs typeface="Arial" panose="020B0604020202020204" pitchFamily="34" charset="0"/>
            </a:rPr>
            <a:t> remuneration of the organisation’s workforce. </a:t>
          </a:r>
        </a:p>
      </xdr:txBody>
    </xdr:sp>
    <xdr:clientData fLocksWithSheet="0"/>
  </xdr:twoCellAnchor>
  <xdr:twoCellAnchor>
    <xdr:from>
      <xdr:col>0</xdr:col>
      <xdr:colOff>57150</xdr:colOff>
      <xdr:row>29</xdr:row>
      <xdr:rowOff>152400</xdr:rowOff>
    </xdr:from>
    <xdr:to>
      <xdr:col>8</xdr:col>
      <xdr:colOff>643890</xdr:colOff>
      <xdr:row>36</xdr:row>
      <xdr:rowOff>133349</xdr:rowOff>
    </xdr:to>
    <xdr:sp macro="" textlink="">
      <xdr:nvSpPr>
        <xdr:cNvPr id="4" name="TextBox 3">
          <a:extLst>
            <a:ext uri="{FF2B5EF4-FFF2-40B4-BE49-F238E27FC236}">
              <a16:creationId xmlns:a16="http://schemas.microsoft.com/office/drawing/2014/main" id="{00000000-0008-0000-2C00-000004000000}"/>
            </a:ext>
          </a:extLst>
        </xdr:cNvPr>
        <xdr:cNvSpPr txBox="1"/>
      </xdr:nvSpPr>
      <xdr:spPr>
        <a:xfrm>
          <a:off x="57150" y="6115050"/>
          <a:ext cx="7682865" cy="131444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In 2023-34, 13 (2022-23, 9) employee received remuneration in excess of the highest-paid director. These staff members were not related to the Chairman, Executive Directors or Independent Members.</a:t>
          </a:r>
        </a:p>
        <a:p>
          <a:pPr rtl="0" eaLnBrk="1" fontAlgn="auto" latinLnBrk="0" hangingPunct="1"/>
          <a:endParaRPr lang="en-GB" sz="1000">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Remuneration for all staff ranged from £22,720 to £314,381 (2022-23, £20,758 to £294,062).</a:t>
          </a:r>
        </a:p>
        <a:p>
          <a:pPr rtl="0" eaLnBrk="1" fontAlgn="auto" latinLnBrk="0" hangingPunct="1"/>
          <a:endParaRPr lang="en-GB" sz="1000">
            <a:effectLst/>
            <a:latin typeface="Arial" panose="020B0604020202020204" pitchFamily="34" charset="0"/>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a:t>
          </a:r>
          <a:r>
            <a:rPr lang="en-GB" sz="1000" baseline="0">
              <a:solidFill>
                <a:schemeClr val="dk1"/>
              </a:solidFill>
              <a:effectLst/>
              <a:latin typeface="Arial" panose="020B0604020202020204" pitchFamily="34" charset="0"/>
              <a:ea typeface="+mn-ea"/>
              <a:cs typeface="Arial" panose="020B0604020202020204" pitchFamily="34" charset="0"/>
            </a:rPr>
            <a:t>e all staff range </a:t>
          </a:r>
          <a:r>
            <a:rPr lang="en-GB" sz="1000">
              <a:solidFill>
                <a:schemeClr val="dk1"/>
              </a:solidFill>
              <a:effectLst/>
              <a:latin typeface="Arial" panose="020B0604020202020204" pitchFamily="34" charset="0"/>
              <a:ea typeface="+mn-ea"/>
              <a:cs typeface="Arial" panose="020B0604020202020204" pitchFamily="34" charset="0"/>
            </a:rPr>
            <a:t>includes directors (including the highest paid director) and excludes pension benefits of all employees. For the ratio calculation the salary</a:t>
          </a:r>
          <a:r>
            <a:rPr lang="en-GB" sz="1000" baseline="0">
              <a:solidFill>
                <a:schemeClr val="dk1"/>
              </a:solidFill>
              <a:effectLst/>
              <a:latin typeface="Arial" panose="020B0604020202020204" pitchFamily="34" charset="0"/>
              <a:ea typeface="+mn-ea"/>
              <a:cs typeface="Arial" panose="020B0604020202020204" pitchFamily="34" charset="0"/>
            </a:rPr>
            <a:t> of the Chief Exceutive and highest paid director is the mid point of the band range £220-£225k as per the single remuneration figure</a:t>
          </a:r>
          <a:endParaRPr lang="en-GB" sz="1000">
            <a:effectLst/>
            <a:latin typeface="Arial" panose="020B0604020202020204" pitchFamily="34" charset="0"/>
            <a:cs typeface="Arial" panose="020B0604020202020204" pitchFamily="34" charset="0"/>
          </a:endParaRPr>
        </a:p>
        <a:p>
          <a:pPr algn="l"/>
          <a:endParaRPr lang="en-GB" sz="1000">
            <a:latin typeface="Arial" panose="020B0604020202020204" pitchFamily="34" charset="0"/>
            <a:cs typeface="Arial" panose="020B0604020202020204" pitchFamily="34" charset="0"/>
          </a:endParaRPr>
        </a:p>
      </xdr:txBody>
    </xdr:sp>
    <xdr:clientData/>
  </xdr:twoCellAnchor>
  <xdr:twoCellAnchor>
    <xdr:from>
      <xdr:col>0</xdr:col>
      <xdr:colOff>63500</xdr:colOff>
      <xdr:row>37</xdr:row>
      <xdr:rowOff>42333</xdr:rowOff>
    </xdr:from>
    <xdr:to>
      <xdr:col>8</xdr:col>
      <xdr:colOff>546100</xdr:colOff>
      <xdr:row>42</xdr:row>
      <xdr:rowOff>171450</xdr:rowOff>
    </xdr:to>
    <xdr:sp macro="" textlink="" fLocksText="0">
      <xdr:nvSpPr>
        <xdr:cNvPr id="5" name="TextBox 4">
          <a:extLst>
            <a:ext uri="{FF2B5EF4-FFF2-40B4-BE49-F238E27FC236}">
              <a16:creationId xmlns:a16="http://schemas.microsoft.com/office/drawing/2014/main" id="{00000000-0008-0000-2C00-000005000000}"/>
            </a:ext>
          </a:extLst>
        </xdr:cNvPr>
        <xdr:cNvSpPr txBox="1"/>
      </xdr:nvSpPr>
      <xdr:spPr>
        <a:xfrm>
          <a:off x="63500" y="7528983"/>
          <a:ext cx="7578725" cy="108161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chemeClr val="dk1"/>
              </a:solidFill>
              <a:effectLst/>
              <a:latin typeface="Arial" panose="020B0604020202020204" pitchFamily="34" charset="0"/>
              <a:ea typeface="+mn-ea"/>
              <a:cs typeface="Arial" panose="020B0604020202020204" pitchFamily="34" charset="0"/>
            </a:rPr>
            <a:t>Financial year summary</a:t>
          </a:r>
        </a:p>
        <a:p>
          <a:endParaRPr lang="en-GB" sz="1000" b="1">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The reduction </a:t>
          </a:r>
          <a:r>
            <a:rPr lang="en-GB" sz="1000" baseline="0">
              <a:solidFill>
                <a:schemeClr val="dk1"/>
              </a:solidFill>
              <a:effectLst/>
              <a:latin typeface="Arial" panose="020B0604020202020204" pitchFamily="34" charset="0"/>
              <a:ea typeface="+mn-ea"/>
              <a:cs typeface="Arial" panose="020B0604020202020204" pitchFamily="34" charset="0"/>
            </a:rPr>
            <a:t>in the ratio of the Chief Exective salary to the 25th percentile, median and 75% percentile is not as great as in previous years due to the one off payment received by A4C staff with the exception of the Non A4C staff and the Chief Executive/other Executive Directors. This payment related to a non consolidated recovery payment for A4C staff of between £900 and £1,190.</a:t>
          </a:r>
          <a:endParaRPr lang="en-GB" sz="1000">
            <a:effectLst/>
            <a:latin typeface="Arial" panose="020B0604020202020204" pitchFamily="34" charset="0"/>
            <a:cs typeface="Arial" panose="020B0604020202020204" pitchFamily="34" charset="0"/>
          </a:endParaRPr>
        </a:p>
        <a:p>
          <a:endParaRPr lang="en-GB" sz="1000" b="0">
            <a:solidFill>
              <a:schemeClr val="dk1"/>
            </a:solidFill>
            <a:effectLst/>
            <a:latin typeface="Arial" panose="020B0604020202020204" pitchFamily="34" charset="0"/>
            <a:ea typeface="+mn-ea"/>
            <a:cs typeface="Arial" panose="020B0604020202020204" pitchFamily="34" charset="0"/>
          </a:endParaRPr>
        </a:p>
        <a:p>
          <a:pPr algn="r"/>
          <a:endParaRPr lang="en-GB" sz="1000">
            <a:latin typeface="Arial" panose="020B0604020202020204" pitchFamily="34" charset="0"/>
            <a:cs typeface="Arial" panose="020B0604020202020204" pitchFamily="34" charset="0"/>
          </a:endParaRPr>
        </a:p>
      </xdr:txBody>
    </xdr:sp>
    <xdr:clientData fLocksWithSheet="0"/>
  </xdr:twoCellAnchor>
  <xdr:twoCellAnchor>
    <xdr:from>
      <xdr:col>0</xdr:col>
      <xdr:colOff>123825</xdr:colOff>
      <xdr:row>61</xdr:row>
      <xdr:rowOff>19050</xdr:rowOff>
    </xdr:from>
    <xdr:to>
      <xdr:col>10</xdr:col>
      <xdr:colOff>0</xdr:colOff>
      <xdr:row>66</xdr:row>
      <xdr:rowOff>47625</xdr:rowOff>
    </xdr:to>
    <xdr:sp macro="" textlink="" fLocksText="0">
      <xdr:nvSpPr>
        <xdr:cNvPr id="6" name="TextBox 5">
          <a:extLst>
            <a:ext uri="{FF2B5EF4-FFF2-40B4-BE49-F238E27FC236}">
              <a16:creationId xmlns:a16="http://schemas.microsoft.com/office/drawing/2014/main" id="{00000000-0008-0000-2C00-000006000000}"/>
            </a:ext>
          </a:extLst>
        </xdr:cNvPr>
        <xdr:cNvSpPr txBox="1"/>
      </xdr:nvSpPr>
      <xdr:spPr bwMode="auto">
        <a:xfrm>
          <a:off x="123825" y="12115800"/>
          <a:ext cx="8515350" cy="981075"/>
        </a:xfrm>
        <a:prstGeom prst="rect">
          <a:avLst/>
        </a:prstGeom>
        <a:solidFill>
          <a:srgbClr val="FFFFFF"/>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The Health</a:t>
          </a:r>
          <a:r>
            <a:rPr lang="en-GB" sz="1100" baseline="0">
              <a:effectLst/>
              <a:latin typeface="+mn-lt"/>
              <a:ea typeface="+mn-ea"/>
              <a:cs typeface="+mn-cs"/>
            </a:rPr>
            <a:t> Board does not pay any performance pay or other bonuses</a:t>
          </a:r>
          <a:endParaRPr lang="en-GB" sz="1000">
            <a:effectLst/>
          </a:endParaRPr>
        </a:p>
        <a:p>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35.xml><?xml version="1.0" encoding="utf-8"?>
<xdr:wsDr xmlns:xdr="http://schemas.openxmlformats.org/drawingml/2006/spreadsheetDrawing" xmlns:a="http://schemas.openxmlformats.org/drawingml/2006/main">
  <xdr:twoCellAnchor>
    <xdr:from>
      <xdr:col>0</xdr:col>
      <xdr:colOff>104774</xdr:colOff>
      <xdr:row>1</xdr:row>
      <xdr:rowOff>76201</xdr:rowOff>
    </xdr:from>
    <xdr:to>
      <xdr:col>7</xdr:col>
      <xdr:colOff>9525</xdr:colOff>
      <xdr:row>38</xdr:row>
      <xdr:rowOff>139700</xdr:rowOff>
    </xdr:to>
    <xdr:sp macro="" textlink="" fLocksText="0">
      <xdr:nvSpPr>
        <xdr:cNvPr id="2" name="TextBox 1">
          <a:extLst>
            <a:ext uri="{FF2B5EF4-FFF2-40B4-BE49-F238E27FC236}">
              <a16:creationId xmlns:a16="http://schemas.microsoft.com/office/drawing/2014/main" id="{00000000-0008-0000-2D00-000002000000}"/>
            </a:ext>
          </a:extLst>
        </xdr:cNvPr>
        <xdr:cNvSpPr txBox="1"/>
      </xdr:nvSpPr>
      <xdr:spPr>
        <a:xfrm>
          <a:off x="104774" y="273051"/>
          <a:ext cx="5467351" cy="7346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Arial" panose="020B0604020202020204" pitchFamily="34" charset="0"/>
              <a:cs typeface="Arial" panose="020B0604020202020204" pitchFamily="34" charset="0"/>
            </a:rPr>
            <a:t>9.7 Pension costs</a:t>
          </a:r>
        </a:p>
        <a:p>
          <a:pPr>
            <a:spcAft>
              <a:spcPts val="0"/>
            </a:spcAft>
          </a:pPr>
          <a:endParaRPr lang="en-GB" sz="1000">
            <a:effectLst/>
            <a:latin typeface="Arial" panose="020B0604020202020204" pitchFamily="34" charset="0"/>
            <a:ea typeface="Calibri" panose="020F050202020403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Past and present employees are covered by the provisions of the two NHS Pension Schemes. Details of the benefits payable and rules of the Schemes can be found on the NHS Pensions website at </a:t>
          </a:r>
          <a:r>
            <a:rPr lang="en-GB" sz="10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www.nhsbsa.nhs.uk/pensions</a:t>
          </a:r>
          <a:r>
            <a:rPr lang="en-GB" sz="1000">
              <a:solidFill>
                <a:schemeClr val="dk1"/>
              </a:solidFill>
              <a:effectLst/>
              <a:latin typeface="Arial" panose="020B0604020202020204" pitchFamily="34" charset="0"/>
              <a:ea typeface="+mn-ea"/>
              <a:cs typeface="Arial" panose="020B0604020202020204" pitchFamily="34" charset="0"/>
            </a:rPr>
            <a:t>. Both are unfunded defined benefit schemes that cover NHS employers, GP practices and other bodies, allowed under the direction of the Secretary of State for Health and Social Care in England and Wales. They are not designed to be run in a way that would enable NHS bodies to identify their share of the underlying scheme assets and liabilities. Therefore, each scheme is accounted for as if it were a defined contribution scheme: the cost to the NHS body of participating in each scheme is taken as equal to the contributions payable to that scheme for the accounting period.  </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In order that the defined benefit obligations recognised in the financial statements do not differ materially from those that would be determined at the reporting date by a formal actuarial valuation, the FReM requires that “the period between formal valuations shall be four years, with approximate assessments in intervening years”. An outline of these follows:</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b="1">
              <a:solidFill>
                <a:schemeClr val="dk1"/>
              </a:solidFill>
              <a:effectLst/>
              <a:latin typeface="Arial" panose="020B0604020202020204" pitchFamily="34" charset="0"/>
              <a:ea typeface="+mn-ea"/>
              <a:cs typeface="Arial" panose="020B0604020202020204" pitchFamily="34" charset="0"/>
            </a:rPr>
            <a:t>a) Accounting valuation</a:t>
          </a:r>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A valuation of scheme liability is carried out annually by the scheme actuary (currently the Government Actuary’s Department) as at the end of the reporting period. This utilises an actuarial assessment for the previous accounting period in conjunction with updated membership and financial data for the current reporting period, and is accepted as providing suitably robust figures for financial reporting purposes. The valuation of the scheme liability as at 31 March 2024, is based on valuation data as 31 March 2023, updated to 31 March 2024 with summary global member and accounting data. In undertaking this actuarial assessment, the methodology prescribed in IAS 19, relevant FReM interpretations, and the discount rate prescribed by HM Treasury have also been used.</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latest assessment of the liabilities of the scheme is contained in the report of the scheme actuary, which forms part of the annual NHS Pension Scheme Accounts. These accounts can be viewed on the NHS Pensions website and are published annually. Copies can also be obtained from The Stationery Office.</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b="1" u="sng">
              <a:solidFill>
                <a:schemeClr val="dk1"/>
              </a:solidFill>
              <a:effectLst/>
              <a:latin typeface="Arial" panose="020B0604020202020204" pitchFamily="34" charset="0"/>
              <a:ea typeface="+mn-ea"/>
              <a:cs typeface="Arial" panose="020B0604020202020204" pitchFamily="34" charset="0"/>
            </a:rPr>
            <a:t>b) Full actuarial (funding) valuation</a:t>
          </a:r>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purpose of this valuation is to assess the level of liability in respect of the benefits due under the schemes (taking into account recent demographic experience), and to recommend contribution rates payable by employees and employers. </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latest actuarial valuation undertaken for the NHS Pension Scheme was completed as at 31 March 2016. The results of this valuation set the employer contribution rate payable from April 2019 to 20.6% of pensionable pay. </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actuarial valuation as at 31 March 2020 is currently underway and will set the new employer contribution rate due to be implemented from April 2024.</a:t>
          </a:r>
        </a:p>
        <a:p>
          <a:endParaRPr lang="en-GB" sz="1100">
            <a:solidFill>
              <a:schemeClr val="dk1"/>
            </a:solidFill>
            <a:effectLst/>
            <a:latin typeface="+mn-lt"/>
            <a:ea typeface="+mn-ea"/>
            <a:cs typeface="+mn-cs"/>
          </a:endParaRPr>
        </a:p>
        <a:p>
          <a:pPr>
            <a:spcAft>
              <a:spcPts val="0"/>
            </a:spcAft>
          </a:pPr>
          <a:r>
            <a:rPr lang="en-GB" sz="1000">
              <a:effectLst/>
              <a:latin typeface="Arial" panose="020B0604020202020204" pitchFamily="34" charset="0"/>
              <a:ea typeface="Calibri" panose="020F0502020204030204" pitchFamily="34" charset="0"/>
            </a:rPr>
            <a:t> </a:t>
          </a:r>
          <a:endParaRPr lang="en-GB" sz="900">
            <a:effectLst/>
            <a:latin typeface="Calibri" panose="020F0502020204030204" pitchFamily="34" charset="0"/>
            <a:ea typeface="Calibri" panose="020F0502020204030204" pitchFamily="34" charset="0"/>
          </a:endParaRPr>
        </a:p>
        <a:p>
          <a:endParaRPr lang="en-GB" sz="10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xdr:txBody>
    </xdr:sp>
    <xdr:clientData fLocksWithSheet="0"/>
  </xdr:twoCellAnchor>
  <xdr:twoCellAnchor>
    <xdr:from>
      <xdr:col>7</xdr:col>
      <xdr:colOff>0</xdr:colOff>
      <xdr:row>35</xdr:row>
      <xdr:rowOff>19050</xdr:rowOff>
    </xdr:from>
    <xdr:to>
      <xdr:col>7</xdr:col>
      <xdr:colOff>6350</xdr:colOff>
      <xdr:row>35</xdr:row>
      <xdr:rowOff>38100</xdr:rowOff>
    </xdr:to>
    <xdr:cxnSp macro="">
      <xdr:nvCxnSpPr>
        <xdr:cNvPr id="4" name="Straight Connector 3">
          <a:extLst>
            <a:ext uri="{FF2B5EF4-FFF2-40B4-BE49-F238E27FC236}">
              <a16:creationId xmlns:a16="http://schemas.microsoft.com/office/drawing/2014/main" id="{00000000-0008-0000-2D00-000004000000}"/>
            </a:ext>
          </a:extLst>
        </xdr:cNvPr>
        <xdr:cNvCxnSpPr/>
      </xdr:nvCxnSpPr>
      <xdr:spPr>
        <a:xfrm flipH="1">
          <a:off x="5562600" y="6908800"/>
          <a:ext cx="635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190500</xdr:colOff>
      <xdr:row>2</xdr:row>
      <xdr:rowOff>171449</xdr:rowOff>
    </xdr:from>
    <xdr:to>
      <xdr:col>6</xdr:col>
      <xdr:colOff>1200150</xdr:colOff>
      <xdr:row>33</xdr:row>
      <xdr:rowOff>0</xdr:rowOff>
    </xdr:to>
    <xdr:sp macro="" textlink="" fLocksText="0">
      <xdr:nvSpPr>
        <xdr:cNvPr id="3" name="TextBox 2">
          <a:extLst>
            <a:ext uri="{FF2B5EF4-FFF2-40B4-BE49-F238E27FC236}">
              <a16:creationId xmlns:a16="http://schemas.microsoft.com/office/drawing/2014/main" id="{00000000-0008-0000-2E00-000003000000}"/>
            </a:ext>
          </a:extLst>
        </xdr:cNvPr>
        <xdr:cNvSpPr txBox="1"/>
      </xdr:nvSpPr>
      <xdr:spPr>
        <a:xfrm>
          <a:off x="190500" y="552449"/>
          <a:ext cx="5467350" cy="5734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c) National Employment Savings Trust (NEST)</a:t>
          </a:r>
          <a:endParaRPr lang="en-GB" sz="1000">
            <a:effectLst/>
            <a:latin typeface="Arial" panose="020B0604020202020204" pitchFamily="34" charset="0"/>
            <a:ea typeface="Calibri" panose="020F0502020204030204" pitchFamily="34" charset="0"/>
            <a:cs typeface="Arial" panose="020B0604020202020204" pitchFamily="34" charset="0"/>
          </a:endParaRP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NEST is a workplace pension scheme, which was set up by legislation and is treated as a trust-based scheme. The Trustee responsible for running the scheme is NEST Corporation. It’s a non-departmental public body (NDPB) that operates at arm’s length from government and is accountable to Parliament through the Department for Work and Pensions (DWP).</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NEST Corporation has agreed a loan with the Department for Work and Pensions (DWP). This has paid for the scheme to be set up and will cover expected shortfalls in scheme costs during the earlier years while membership is growing.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NEST Corporation aims for the scheme to become self-financing while providing consistently low charges to members.</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Using qualifying earnings to calculate contributions, currently the legal minimum level of contributions is 8% of a jobholder’s qualifying earnings, for employers whose legal duties have started. The employer must pay at least 3% of this.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Arial" panose="020B0604020202020204" pitchFamily="34" charset="0"/>
            </a:rPr>
            <a:t>The earnings band used to calculate minimum contributions under existing legislation is called qualifying earnings. Qualifying earnings are currently those between £6,240 and £50,270 for the 2023-24 tax year (2022-23 £6,240 and £50,270).</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Restrictions on the annual contribution limits were removed on 1st April 2017.</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en-GB" sz="1100">
            <a:solidFill>
              <a:srgbClr val="0000FF"/>
            </a:solidFill>
            <a:effectLst/>
            <a:latin typeface="+mn-lt"/>
            <a:cs typeface="Arial" panose="020B0604020202020204" pitchFamily="34" charset="0"/>
          </a:endParaRPr>
        </a:p>
      </xdr:txBody>
    </xdr:sp>
    <xdr:clientData fLocksWithSheet="0"/>
  </xdr:twoCellAnchor>
  <xdr:twoCellAnchor>
    <xdr:from>
      <xdr:col>11</xdr:col>
      <xdr:colOff>403225</xdr:colOff>
      <xdr:row>12</xdr:row>
      <xdr:rowOff>60325</xdr:rowOff>
    </xdr:from>
    <xdr:to>
      <xdr:col>11</xdr:col>
      <xdr:colOff>482600</xdr:colOff>
      <xdr:row>12</xdr:row>
      <xdr:rowOff>76200</xdr:rowOff>
    </xdr:to>
    <xdr:cxnSp macro="">
      <xdr:nvCxnSpPr>
        <xdr:cNvPr id="4" name="Straight Connector 3">
          <a:extLst>
            <a:ext uri="{FF2B5EF4-FFF2-40B4-BE49-F238E27FC236}">
              <a16:creationId xmlns:a16="http://schemas.microsoft.com/office/drawing/2014/main" id="{00000000-0008-0000-2E00-000004000000}"/>
            </a:ext>
          </a:extLst>
        </xdr:cNvPr>
        <xdr:cNvCxnSpPr/>
      </xdr:nvCxnSpPr>
      <xdr:spPr>
        <a:xfrm flipH="1" flipV="1">
          <a:off x="8042275" y="2422525"/>
          <a:ext cx="79375" cy="15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63500</xdr:colOff>
      <xdr:row>7</xdr:row>
      <xdr:rowOff>25400</xdr:rowOff>
    </xdr:from>
    <xdr:to>
      <xdr:col>11</xdr:col>
      <xdr:colOff>692150</xdr:colOff>
      <xdr:row>10</xdr:row>
      <xdr:rowOff>190500</xdr:rowOff>
    </xdr:to>
    <xdr:sp macro="" textlink="" fLocksText="0">
      <xdr:nvSpPr>
        <xdr:cNvPr id="2" name="TextBox 1">
          <a:extLst>
            <a:ext uri="{FF2B5EF4-FFF2-40B4-BE49-F238E27FC236}">
              <a16:creationId xmlns:a16="http://schemas.microsoft.com/office/drawing/2014/main" id="{00000000-0008-0000-2F00-000002000000}"/>
            </a:ext>
          </a:extLst>
        </xdr:cNvPr>
        <xdr:cNvSpPr txBox="1"/>
      </xdr:nvSpPr>
      <xdr:spPr>
        <a:xfrm>
          <a:off x="63500" y="1403350"/>
          <a:ext cx="6800850" cy="7556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000">
              <a:latin typeface="Arial" panose="020B0604020202020204" pitchFamily="34" charset="0"/>
              <a:cs typeface="Arial" panose="020B0604020202020204" pitchFamily="34" charset="0"/>
            </a:rPr>
            <a:t>The Welsh Government requires that Health Boards pay all their trade creditors in accordance with the CBI prompt payment code and Government Accounting rules.  The Welsh Government has set as part of the Health Board financial targets a requirement to pay 95% of the number of non-NHS creditors within 30 days of delivery.</a:t>
          </a:r>
        </a:p>
      </xdr:txBody>
    </xdr:sp>
    <xdr:clientData fLocksWithSheet="0"/>
  </xdr:twoCellAnchor>
</xdr:wsDr>
</file>

<file path=xl/drawings/drawing38.xml><?xml version="1.0" encoding="utf-8"?>
<xdr:wsDr xmlns:xdr="http://schemas.openxmlformats.org/drawingml/2006/spreadsheetDrawing" xmlns:a="http://schemas.openxmlformats.org/drawingml/2006/main">
  <xdr:twoCellAnchor>
    <xdr:from>
      <xdr:col>0</xdr:col>
      <xdr:colOff>104775</xdr:colOff>
      <xdr:row>75</xdr:row>
      <xdr:rowOff>0</xdr:rowOff>
    </xdr:from>
    <xdr:to>
      <xdr:col>17</xdr:col>
      <xdr:colOff>647700</xdr:colOff>
      <xdr:row>87</xdr:row>
      <xdr:rowOff>171450</xdr:rowOff>
    </xdr:to>
    <xdr:sp macro="" textlink="" fLocksText="0">
      <xdr:nvSpPr>
        <xdr:cNvPr id="2" name="TextBox 1">
          <a:extLst>
            <a:ext uri="{FF2B5EF4-FFF2-40B4-BE49-F238E27FC236}">
              <a16:creationId xmlns:a16="http://schemas.microsoft.com/office/drawing/2014/main" id="{00000000-0008-0000-3000-000002000000}"/>
            </a:ext>
          </a:extLst>
        </xdr:cNvPr>
        <xdr:cNvSpPr txBox="1"/>
      </xdr:nvSpPr>
      <xdr:spPr>
        <a:xfrm rot="10800000" flipH="1" flipV="1">
          <a:off x="104775" y="12858750"/>
          <a:ext cx="10772775" cy="2457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000">
              <a:solidFill>
                <a:srgbClr val="0000FF"/>
              </a:solidFill>
              <a:effectLst/>
              <a:latin typeface="Arial" panose="020B0604020202020204" pitchFamily="34" charset="0"/>
              <a:cs typeface="Arial" panose="020B0604020202020204" pitchFamily="34" charset="0"/>
            </a:rPr>
            <a:t> </a:t>
          </a:r>
          <a:endParaRPr lang="en-GB" sz="1000">
            <a:solidFill>
              <a:sysClr val="windowText" lastClr="000000"/>
            </a:solidFill>
            <a:effectLst/>
            <a:latin typeface="Arial" panose="020B0604020202020204" pitchFamily="34" charset="0"/>
            <a:ea typeface="+mn-ea"/>
            <a:cs typeface="Arial" panose="020B0604020202020204" pitchFamily="34" charset="0"/>
          </a:endParaRPr>
        </a:p>
        <a:p>
          <a:pPr rtl="0"/>
          <a:endParaRPr lang="en-GB" sz="1000">
            <a:solidFill>
              <a:sysClr val="windowText" lastClr="000000"/>
            </a:solidFill>
            <a:effectLst/>
            <a:latin typeface="Arial" panose="020B0604020202020204" pitchFamily="34" charset="0"/>
            <a:ea typeface="+mn-ea"/>
            <a:cs typeface="Arial" panose="020B0604020202020204" pitchFamily="34" charset="0"/>
          </a:endParaRPr>
        </a:p>
        <a:p>
          <a:pPr rtl="0"/>
          <a:r>
            <a:rPr lang="en-GB" sz="1000">
              <a:solidFill>
                <a:sysClr val="windowText" lastClr="000000"/>
              </a:solidFill>
              <a:effectLst/>
              <a:latin typeface="Arial" panose="020B0604020202020204" pitchFamily="34" charset="0"/>
              <a:ea typeface="+mn-ea"/>
              <a:cs typeface="Arial" panose="020B0604020202020204" pitchFamily="34" charset="0"/>
            </a:rPr>
            <a:t>The land and buildings were revalued by the Valuation Office Agency with an effective date of 1st April 2022. The valuation has been prepared in accordance with the terms of the latest version of the Royal Institute of Chartered Surveyors' Valuation Standards. LHB s are required to apply the revaluation model set out in IAS 16 and value its capital assets to fair value. Fair value is defined by IAS 16 as the amount for which an asset could be exchanged between knowledgeable, willing parties in an arms length transaction. This has been undertaken on the assumption that the property is sold as part of the continuing enterprise in occupation.</a:t>
          </a:r>
        </a:p>
        <a:p>
          <a:pPr rtl="0"/>
          <a:endParaRPr lang="en-GB" sz="1000">
            <a:solidFill>
              <a:srgbClr val="0000FF"/>
            </a:solidFill>
            <a:effectLst/>
            <a:latin typeface="Arial" panose="020B0604020202020204" pitchFamily="34" charset="0"/>
            <a:ea typeface="+mn-ea"/>
            <a:cs typeface="Arial" panose="020B0604020202020204" pitchFamily="34" charset="0"/>
          </a:endParaRPr>
        </a:p>
        <a:p>
          <a:r>
            <a:rPr lang="en-GB" sz="1100" b="1">
              <a:solidFill>
                <a:schemeClr val="dk1"/>
              </a:solidFill>
              <a:effectLst/>
              <a:latin typeface="+mn-lt"/>
              <a:ea typeface="+mn-ea"/>
              <a:cs typeface="+mn-cs"/>
            </a:rPr>
            <a:t>Write Downs</a:t>
          </a:r>
          <a:endParaRPr lang="en-GB" sz="1000">
            <a:effectLst/>
          </a:endParaRPr>
        </a:p>
        <a:p>
          <a:r>
            <a:rPr lang="en-GB" sz="1100">
              <a:solidFill>
                <a:schemeClr val="dk1"/>
              </a:solidFill>
              <a:effectLst/>
              <a:latin typeface="+mn-lt"/>
              <a:ea typeface="+mn-ea"/>
              <a:cs typeface="+mn-cs"/>
            </a:rPr>
            <a:t>£18.948m of assets have been written down to depreciated replacement cost following the initial professional valuation on completion  of 9 specialised building assets. These are detailed in Note 13 on page 50 of these accounts.</a:t>
          </a:r>
          <a:endParaRPr lang="en-GB" sz="1000">
            <a:effectLst/>
          </a:endParaRPr>
        </a:p>
        <a:p>
          <a:pPr rtl="0"/>
          <a:endParaRPr lang="en-GB" sz="1000">
            <a:solidFill>
              <a:srgbClr val="0000FF"/>
            </a:solidFill>
            <a:effectLst/>
            <a:latin typeface="Arial" panose="020B0604020202020204" pitchFamily="34" charset="0"/>
            <a:ea typeface="+mn-ea"/>
            <a:cs typeface="Arial" panose="020B0604020202020204" pitchFamily="34" charset="0"/>
          </a:endParaRPr>
        </a:p>
        <a:p>
          <a:pPr rtl="0"/>
          <a:endParaRPr lang="en-GB" sz="1000" b="0" i="0" baseline="0">
            <a:solidFill>
              <a:schemeClr val="dk1"/>
            </a:solidFill>
            <a:effectLst/>
            <a:latin typeface="Arial" panose="020B0604020202020204" pitchFamily="34" charset="0"/>
            <a:ea typeface="+mn-ea"/>
            <a:cs typeface="Arial" panose="020B0604020202020204" pitchFamily="34" charset="0"/>
          </a:endParaRPr>
        </a:p>
        <a:p>
          <a:pPr rtl="0"/>
          <a:endParaRPr lang="en-GB" sz="1000">
            <a:solidFill>
              <a:srgbClr val="0000FF"/>
            </a:solidFill>
            <a:effectLst/>
            <a:latin typeface="Arial" panose="020B0604020202020204" pitchFamily="34" charset="0"/>
            <a:cs typeface="Arial" panose="020B0604020202020204" pitchFamily="34" charset="0"/>
          </a:endParaRPr>
        </a:p>
      </xdr:txBody>
    </xdr:sp>
    <xdr:clientData fLocksWithSheet="0"/>
  </xdr:twoCellAnchor>
</xdr:wsDr>
</file>

<file path=xl/drawings/drawing39.xml><?xml version="1.0" encoding="utf-8"?>
<xdr:wsDr xmlns:xdr="http://schemas.openxmlformats.org/drawingml/2006/spreadsheetDrawing" xmlns:a="http://schemas.openxmlformats.org/drawingml/2006/main">
  <xdr:twoCellAnchor>
    <xdr:from>
      <xdr:col>0</xdr:col>
      <xdr:colOff>95250</xdr:colOff>
      <xdr:row>75</xdr:row>
      <xdr:rowOff>180973</xdr:rowOff>
    </xdr:from>
    <xdr:to>
      <xdr:col>17</xdr:col>
      <xdr:colOff>733425</xdr:colOff>
      <xdr:row>89</xdr:row>
      <xdr:rowOff>104774</xdr:rowOff>
    </xdr:to>
    <xdr:sp macro="" textlink="" fLocksText="0">
      <xdr:nvSpPr>
        <xdr:cNvPr id="2" name="TextBox 1">
          <a:extLst>
            <a:ext uri="{FF2B5EF4-FFF2-40B4-BE49-F238E27FC236}">
              <a16:creationId xmlns:a16="http://schemas.microsoft.com/office/drawing/2014/main" id="{00000000-0008-0000-3100-000002000000}"/>
            </a:ext>
          </a:extLst>
        </xdr:cNvPr>
        <xdr:cNvSpPr txBox="1"/>
      </xdr:nvSpPr>
      <xdr:spPr>
        <a:xfrm>
          <a:off x="95250" y="12849223"/>
          <a:ext cx="10801350" cy="2590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000">
              <a:solidFill>
                <a:srgbClr val="0000FF"/>
              </a:solidFill>
              <a:effectLst/>
              <a:latin typeface="Arial" panose="020B0604020202020204" pitchFamily="34" charset="0"/>
              <a:ea typeface="+mn-ea"/>
              <a:cs typeface="Arial" panose="020B0604020202020204" pitchFamily="34" charset="0"/>
            </a:rPr>
            <a:t>The land and buildings were revalued by the Valuation Office Agency with an effective date of 1st April 2022. The valuation has been prepared in accordance with the terms of the latest version of the Royal Institute of Chartered Surveyors' Valuation Standards. LHB s are required to apply the revaluation model set out in IAS 16 and value its capital assets to fair value. Fair value is defined by IAS 16 as the amount for which an asset could be exchanged between knowledgeable, willing parties in an arms length transaction. This has been undertaken on the assumption that the property is sold as part of the continuing enterprise in occupation.</a:t>
          </a:r>
          <a:endParaRPr lang="en-GB" sz="1000">
            <a:solidFill>
              <a:srgbClr val="0000FF"/>
            </a:solidFill>
            <a:effectLst/>
            <a:latin typeface="Arial" panose="020B0604020202020204" pitchFamily="34" charset="0"/>
            <a:cs typeface="Arial" panose="020B0604020202020204" pitchFamily="34" charset="0"/>
          </a:endParaRPr>
        </a:p>
        <a:p>
          <a:pPr rtl="0"/>
          <a:endParaRPr lang="en-GB" sz="1000">
            <a:solidFill>
              <a:srgbClr val="0000FF"/>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xdr:row>
      <xdr:rowOff>180975</xdr:rowOff>
    </xdr:from>
    <xdr:to>
      <xdr:col>6</xdr:col>
      <xdr:colOff>1460500</xdr:colOff>
      <xdr:row>48</xdr:row>
      <xdr:rowOff>104775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 y="377248"/>
          <a:ext cx="6032499" cy="91486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Notes to the Accounts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  Accounting policies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Minister for Health and Social Services has directed that the financial statements of Local Health Boards (LHB) in Wales shall meet the accounting requirements of the NHS Wales Manual for Accounts. Consequently, the following financial statements have been prepared in accordance with the 2023-24 Manual for Accounts.  The accounting policies contained in that manual follow the 2023-24 Financial Reporting Manual (FReM</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t>
          </a:r>
          <a:r>
            <a:rPr lang="en-GB" sz="1000" b="0" i="0" baseline="0">
              <a:solidFill>
                <a:schemeClr val="dk1"/>
              </a:solidFill>
              <a:effectLst/>
              <a:latin typeface="Arial" panose="020B0604020202020204" pitchFamily="34" charset="0"/>
              <a:ea typeface="+mn-ea"/>
              <a:cs typeface="Arial" panose="020B0604020202020204" pitchFamily="34" charset="0"/>
            </a:rPr>
            <a:t> </a:t>
          </a:r>
          <a:r>
            <a:rPr lang="en-GB" sz="1000" i="0">
              <a:solidFill>
                <a:schemeClr val="dk1"/>
              </a:solidFill>
              <a:effectLst/>
              <a:latin typeface="Arial" panose="020B0604020202020204" pitchFamily="34" charset="0"/>
              <a:ea typeface="+mn-ea"/>
              <a:cs typeface="Arial" panose="020B0604020202020204" pitchFamily="34" charset="0"/>
            </a:rPr>
            <a:t>in accordance with international accounting standards in conformity with the requirements of the Companies Act 2006</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to the extent that they are meaningful  and appropriate to the NHS in Wales.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the LHB Manual for Accounts permits a choice of accounting policy, the accounting policy which is judged to be most appropriate to the particular circumstances of the LHB for the purpose of giving a true and fair view has been selected.  The particular policies adopted by the LHB are described below. They have been applied consistently in dealing with items considered material in relation to the accounts</a:t>
          </a:r>
          <a:r>
            <a:rPr lang="en-GB" sz="1000" b="1" i="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1.1.  Accounting convention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These accounts have been prepared under the historical cost convention modified to account for the revaluation of property, plant and equipment, intangible assets and inventories.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1.2.  Acquisitions and discontinued operations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Activities are considered to be ‘acquired’ only if they are taken on from outside the public sector.  Activities are considered to be ‘discontinued’ only if they cease entirely.  They are not considered to be ‘discontinued’ if they transfer from one public sector body to another.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1.3.  Income and funding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main source of funding for the LHBs are allocations (Welsh Government funding) from the Welsh Government within an approved cash limit, which is credited to the General Fund of the LHB.  Welsh Government funding is recognised in the financial period in which the cash is received.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Non-discretionary funding outside the Revenue Resource Limit is allocated to match actual expenditure incurred for the provision of specific pharmaceutical, or ophthalmic services identified by the Welsh Government.  Non-discretionary expenditure is disclosed in the accounts and deducted from operating costs charged against the Revenue Resource Limit.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Funding for the acquisition of fixed assets received from the Welsh Government is credited to the General Fund.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Miscellaneous income is income which relates directly to the operating activities of the LHB and is not funded directly by the Welsh Government.  This includes payment for services uniquely provided by the LHB for the Welsh Government such as funding provided to agencies and non-activity costs incurred by the LHB in its provider role. Income received from LHBs transacting with other LHBs is always treated as miscellaneous income.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From 2018-19, IFRS 15 Revenue from Contracts with Customers has been applied, as interpreted and adapted for the public sector, in the FREM.  It replaces the previous standards IAS 11 Construction Contracts and IAS 18 Revenue and related IFRIC and SIC interpretations.  The potential amendments identified as a result of the adoption of IFRS 15 are significantly below materiality levels</a:t>
          </a:r>
          <a:r>
            <a:rPr lang="en-GB" sz="1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rgbClr val="0000FF"/>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304800</xdr:colOff>
      <xdr:row>3</xdr:row>
      <xdr:rowOff>123824</xdr:rowOff>
    </xdr:from>
    <xdr:to>
      <xdr:col>7</xdr:col>
      <xdr:colOff>266700</xdr:colOff>
      <xdr:row>57</xdr:row>
      <xdr:rowOff>107950</xdr:rowOff>
    </xdr:to>
    <xdr:sp macro="" textlink="" fLocksText="0">
      <xdr:nvSpPr>
        <xdr:cNvPr id="2" name="TextBox 1">
          <a:extLst>
            <a:ext uri="{FF2B5EF4-FFF2-40B4-BE49-F238E27FC236}">
              <a16:creationId xmlns:a16="http://schemas.microsoft.com/office/drawing/2014/main" id="{00000000-0008-0000-3200-000002000000}"/>
            </a:ext>
          </a:extLst>
        </xdr:cNvPr>
        <xdr:cNvSpPr txBox="1"/>
      </xdr:nvSpPr>
      <xdr:spPr>
        <a:xfrm>
          <a:off x="304800" y="714374"/>
          <a:ext cx="6350000" cy="1013142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000" b="1" i="0" baseline="0">
              <a:solidFill>
                <a:schemeClr val="dk1"/>
              </a:solidFill>
              <a:effectLst/>
              <a:latin typeface="Arial" panose="020B0604020202020204" pitchFamily="34" charset="0"/>
              <a:ea typeface="+mn-ea"/>
              <a:cs typeface="Arial" panose="020B0604020202020204" pitchFamily="34" charset="0"/>
            </a:rPr>
            <a:t>Disclosures:</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1" i="0" baseline="0">
              <a:solidFill>
                <a:schemeClr val="dk1"/>
              </a:solidFill>
              <a:effectLst/>
              <a:latin typeface="Arial" panose="020B0604020202020204" pitchFamily="34" charset="0"/>
              <a:ea typeface="+mn-ea"/>
              <a:cs typeface="Arial" panose="020B0604020202020204" pitchFamily="34" charset="0"/>
            </a:rPr>
            <a:t>i) Donated Assets</a:t>
          </a:r>
          <a:endParaRPr lang="en-GB" sz="1000">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majority of donated assets were purchased from SBU Charitable funds.</a:t>
          </a:r>
        </a:p>
        <a:p>
          <a:pPr rtl="0"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ii) Valuations</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LHBs land and Buildings were revalued by the Valuation Office Agency with an effective date of 1st April 2022. The valuation has been prepared in accordance with the terms of the latest version of the Royal Institute of Chartered Surveyors' Valuation Standards.</a:t>
          </a: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LHB is required to apply the revaluation model set out in IAS 16 and value its capital assets to fair value. Fair value is defined by IAS 16 as the amount for which an asset could be exchanged between knowledgeable, willing parties in an arms length transaction. This has been undertaken on the assumption that the property is sold as part of the continuing enterprise in operation.</a:t>
          </a: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iii) Asset Lives</a:t>
          </a:r>
          <a:endParaRPr lang="en-GB" sz="1000">
            <a:solidFill>
              <a:sysClr val="windowText" lastClr="000000"/>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Depreciated as follows:</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Land is not depreciated.</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Building asset lives are as determined by the District Valuer and range from 2 to 84.</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Equipment assets are allocated lives on based on the professional judgement and past experience of clinicians,      finance staff and other Health Board professionals. The appropriateness of these lives is reviewed regularly</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Medical Equipment range from 5 to 15 Years</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Non-clinical Equipment  - 5 Years </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Vehicles - 7 Years </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Furniture - 10 Years  </a:t>
          </a:r>
        </a:p>
        <a:p>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IMT Hardware &amp; Software - 5 years or reflects contract life for some software assets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iv) Compensation</a:t>
          </a:r>
          <a:endParaRPr lang="en-GB" sz="1000">
            <a:solidFill>
              <a:sysClr val="windowText" lastClr="000000"/>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There has not been no compensation received from third parties for assets impaired, lost or given up, that is included in the income statement.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v) Write Downs</a:t>
          </a:r>
          <a:endParaRPr lang="en-GB" sz="1000">
            <a:solidFill>
              <a:sysClr val="windowText" lastClr="000000"/>
            </a:solidFill>
            <a:effectLst/>
            <a:latin typeface="Arial" panose="020B0604020202020204" pitchFamily="34" charset="0"/>
            <a:cs typeface="Arial" panose="020B0604020202020204" pitchFamily="34" charset="0"/>
          </a:endParaRPr>
        </a:p>
        <a:p>
          <a:pPr marL="0" indent="0"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There have been two DEL impairments for the following schemes which are not continuing:</a:t>
          </a:r>
        </a:p>
        <a:p>
          <a:pPr marL="0" indent="0"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WCCIS - £1.244m</a:t>
          </a:r>
        </a:p>
        <a:p>
          <a:pPr marL="0" indent="0"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Wrap Around Ward, Morriston - £0.004m</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vi) The LHB does not hold any property where the value is materially different from its open market value.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vii) Assets Held for Sale or sold in the period.</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There are assets held for sale or sold in the period.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The following assets were valued on completion by the District Valuer:</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Orthopaedics NPT - April 2023</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National Imaging – MRI Scanner, Morriston - April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National Imaging – CT Scanner, Singleton - April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National Imaging – CT Scanner, NPT - July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Void Above Enfys - July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Environmental Modernisation Phase 2 - HSDU - July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National Imaging – SPECT CT, Morriston Hospital - October 2023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Singleton Cladding Main Works - January 2024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Morriston Server Room - January 2024 </a:t>
          </a:r>
        </a:p>
        <a:p>
          <a:pPr eaLnBrk="1" fontAlgn="auto" latinLnBrk="0" hangingPunct="1"/>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 Solar Farm Extension and Battery Storage - January 2024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b="1">
              <a:solidFill>
                <a:sysClr val="windowText" lastClr="000000"/>
              </a:solidFill>
              <a:effectLst/>
              <a:latin typeface="Arial" panose="020B0604020202020204" pitchFamily="34" charset="0"/>
              <a:ea typeface="+mn-ea"/>
              <a:cs typeface="Arial" panose="020B0604020202020204" pitchFamily="34" charset="0"/>
            </a:rPr>
            <a:t>IFRS 13 Fair value measurement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b="0">
              <a:solidFill>
                <a:sysClr val="windowText" lastClr="000000"/>
              </a:solidFill>
              <a:effectLst/>
              <a:latin typeface="Arial" panose="020B0604020202020204" pitchFamily="34" charset="0"/>
              <a:ea typeface="+mn-ea"/>
              <a:cs typeface="Arial" panose="020B0604020202020204" pitchFamily="34" charset="0"/>
            </a:rPr>
            <a:t>There</a:t>
          </a:r>
          <a:r>
            <a:rPr lang="en-GB" sz="1000" b="0" baseline="0">
              <a:solidFill>
                <a:sysClr val="windowText" lastClr="000000"/>
              </a:solidFill>
              <a:effectLst/>
              <a:latin typeface="Arial" panose="020B0604020202020204" pitchFamily="34" charset="0"/>
              <a:ea typeface="+mn-ea"/>
              <a:cs typeface="Arial" panose="020B0604020202020204" pitchFamily="34" charset="0"/>
            </a:rPr>
            <a:t> are no assets requiring Fair Value measurement under IFRS 13.</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algn="r"/>
          <a:endParaRPr lang="en-GB" sz="1000">
            <a:solidFill>
              <a:sysClr val="windowText" lastClr="000000"/>
            </a:solidFill>
            <a:latin typeface="Arial" panose="020B0604020202020204" pitchFamily="34" charset="0"/>
            <a:cs typeface="Arial" panose="020B0604020202020204" pitchFamily="34" charset="0"/>
          </a:endParaRPr>
        </a:p>
      </xdr:txBody>
    </xdr:sp>
    <xdr:clientData fLocksWithSheet="0"/>
  </xdr:twoCellAnchor>
</xdr:wsDr>
</file>

<file path=xl/drawings/drawing41.xml><?xml version="1.0" encoding="utf-8"?>
<xdr:wsDr xmlns:xdr="http://schemas.openxmlformats.org/drawingml/2006/spreadsheetDrawing" xmlns:a="http://schemas.openxmlformats.org/drawingml/2006/main">
  <xdr:twoCellAnchor>
    <xdr:from>
      <xdr:col>0</xdr:col>
      <xdr:colOff>13821</xdr:colOff>
      <xdr:row>3</xdr:row>
      <xdr:rowOff>131668</xdr:rowOff>
    </xdr:from>
    <xdr:to>
      <xdr:col>17</xdr:col>
      <xdr:colOff>902821</xdr:colOff>
      <xdr:row>8</xdr:row>
      <xdr:rowOff>33617</xdr:rowOff>
    </xdr:to>
    <xdr:sp macro="" textlink="">
      <xdr:nvSpPr>
        <xdr:cNvPr id="4" name="TextBox 3">
          <a:extLst>
            <a:ext uri="{FF2B5EF4-FFF2-40B4-BE49-F238E27FC236}">
              <a16:creationId xmlns:a16="http://schemas.microsoft.com/office/drawing/2014/main" id="{00000000-0008-0000-3400-000004000000}"/>
            </a:ext>
          </a:extLst>
        </xdr:cNvPr>
        <xdr:cNvSpPr txBox="1"/>
      </xdr:nvSpPr>
      <xdr:spPr>
        <a:xfrm>
          <a:off x="13821" y="602315"/>
          <a:ext cx="12206941" cy="14035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organisation's right of use asset leases are disclosed across the relevant headings below.</a:t>
          </a:r>
          <a:r>
            <a:rPr lang="en-GB" sz="1100">
              <a:solidFill>
                <a:schemeClr val="dk1"/>
              </a:solidFill>
              <a:effectLst/>
              <a:latin typeface="+mn-lt"/>
              <a:ea typeface="+mn-ea"/>
              <a:cs typeface="+mn-cs"/>
            </a:rPr>
            <a:t>  Most</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are individually insignificant, however, six are significant in their own right:</a:t>
          </a:r>
          <a:endParaRPr lang="en-GB" sz="1000">
            <a:effectLst/>
          </a:endParaRPr>
        </a:p>
        <a:p>
          <a:r>
            <a:rPr lang="en-GB" sz="1100">
              <a:solidFill>
                <a:schemeClr val="dk1"/>
              </a:solidFill>
              <a:effectLst/>
              <a:latin typeface="+mn-lt"/>
              <a:ea typeface="+mn-ea"/>
              <a:cs typeface="+mn-cs"/>
            </a:rPr>
            <a:t>- Briton Ferry PCC (GP1 Premises) </a:t>
          </a:r>
          <a:r>
            <a:rPr lang="en-GB" sz="1100" baseline="0">
              <a:solidFill>
                <a:schemeClr val="dk1"/>
              </a:solidFill>
              <a:effectLst/>
              <a:latin typeface="+mn-lt"/>
              <a:ea typeface="+mn-ea"/>
              <a:cs typeface="+mn-cs"/>
            </a:rPr>
            <a:t>held under land and buildings NBV at 31 March 2024 £1,203k</a:t>
          </a:r>
          <a:endParaRPr lang="en-GB" sz="1000">
            <a:effectLst/>
          </a:endParaRPr>
        </a:p>
        <a:p>
          <a:r>
            <a:rPr lang="en-GB" sz="1100">
              <a:solidFill>
                <a:schemeClr val="dk1"/>
              </a:solidFill>
              <a:effectLst/>
              <a:latin typeface="+mn-lt"/>
              <a:ea typeface="+mn-ea"/>
              <a:cs typeface="+mn-cs"/>
            </a:rPr>
            <a:t>- Briton Ferry PCC (GP2 Premises) </a:t>
          </a:r>
          <a:r>
            <a:rPr lang="en-GB" sz="1100" baseline="0">
              <a:solidFill>
                <a:schemeClr val="dk1"/>
              </a:solidFill>
              <a:effectLst/>
              <a:latin typeface="+mn-lt"/>
              <a:ea typeface="+mn-ea"/>
              <a:cs typeface="+mn-cs"/>
            </a:rPr>
            <a:t>held under land and buildings NBV at 31 March 2024 £1,099k</a:t>
          </a:r>
          <a:endParaRPr lang="en-GB" sz="1000">
            <a:effectLst/>
          </a:endParaRPr>
        </a:p>
        <a:p>
          <a:r>
            <a:rPr lang="en-GB" sz="1100">
              <a:solidFill>
                <a:schemeClr val="dk1"/>
              </a:solidFill>
              <a:effectLst/>
              <a:latin typeface="+mn-lt"/>
              <a:ea typeface="+mn-ea"/>
              <a:cs typeface="+mn-cs"/>
            </a:rPr>
            <a:t>- Mayhill PCC </a:t>
          </a:r>
          <a:r>
            <a:rPr lang="en-GB" sz="1100" baseline="0">
              <a:solidFill>
                <a:schemeClr val="dk1"/>
              </a:solidFill>
              <a:effectLst/>
              <a:latin typeface="+mn-lt"/>
              <a:ea typeface="+mn-ea"/>
              <a:cs typeface="+mn-cs"/>
            </a:rPr>
            <a:t>held under land and buildings NBV at 31 March 2024 £1,209k</a:t>
          </a:r>
          <a:endParaRPr lang="en-GB" sz="1000">
            <a:effectLst/>
          </a:endParaRPr>
        </a:p>
        <a:p>
          <a:r>
            <a:rPr lang="en-GB" sz="1100">
              <a:solidFill>
                <a:schemeClr val="dk1"/>
              </a:solidFill>
              <a:effectLst/>
              <a:latin typeface="+mn-lt"/>
              <a:ea typeface="+mn-ea"/>
              <a:cs typeface="+mn-cs"/>
            </a:rPr>
            <a:t>- Port Talbot Resource Centre </a:t>
          </a:r>
          <a:r>
            <a:rPr lang="en-GB" sz="1100" baseline="0">
              <a:solidFill>
                <a:schemeClr val="dk1"/>
              </a:solidFill>
              <a:effectLst/>
              <a:latin typeface="+mn-lt"/>
              <a:ea typeface="+mn-ea"/>
              <a:cs typeface="+mn-cs"/>
            </a:rPr>
            <a:t>held under land and buildings NBV at 31 March 2024 £1,895k</a:t>
          </a:r>
          <a:endParaRPr lang="en-GB" sz="1000">
            <a:effectLst/>
          </a:endParaRPr>
        </a:p>
        <a:p>
          <a:r>
            <a:rPr lang="en-GB" sz="1100">
              <a:solidFill>
                <a:schemeClr val="dk1"/>
              </a:solidFill>
              <a:effectLst/>
              <a:latin typeface="+mn-lt"/>
              <a:ea typeface="+mn-ea"/>
              <a:cs typeface="+mn-cs"/>
            </a:rPr>
            <a:t>- Vale of Neath PCC (GP2 Premises) </a:t>
          </a:r>
          <a:r>
            <a:rPr lang="en-GB" sz="1100" baseline="0">
              <a:solidFill>
                <a:schemeClr val="dk1"/>
              </a:solidFill>
              <a:effectLst/>
              <a:latin typeface="+mn-lt"/>
              <a:ea typeface="+mn-ea"/>
              <a:cs typeface="+mn-cs"/>
            </a:rPr>
            <a:t>held under land and buildings NBV at 31 March 2024 £2,656k</a:t>
          </a:r>
          <a:endParaRPr lang="en-GB" sz="1000">
            <a:effectLst/>
          </a:endParaRPr>
        </a:p>
        <a:p>
          <a:pPr eaLnBrk="1" fontAlgn="auto" latinLnBrk="0" hangingPunct="1"/>
          <a:r>
            <a:rPr lang="en-GB" sz="1100">
              <a:solidFill>
                <a:schemeClr val="dk1"/>
              </a:solidFill>
              <a:effectLst/>
              <a:latin typeface="+mn-lt"/>
              <a:ea typeface="+mn-ea"/>
              <a:cs typeface="+mn-cs"/>
            </a:rPr>
            <a:t>- NPT Modular Orthopaedic Theatres </a:t>
          </a:r>
          <a:r>
            <a:rPr lang="en-GB" sz="1100" baseline="0">
              <a:solidFill>
                <a:schemeClr val="dk1"/>
              </a:solidFill>
              <a:effectLst/>
              <a:latin typeface="+mn-lt"/>
              <a:ea typeface="+mn-ea"/>
              <a:cs typeface="+mn-cs"/>
            </a:rPr>
            <a:t>held under land and buildings NBV at 31 March 2024 £13,969k</a:t>
          </a:r>
          <a:endParaRPr lang="en-GB" sz="1000">
            <a:effectLst/>
          </a:endParaRPr>
        </a:p>
        <a:p>
          <a:endParaRPr lang="en-GB" sz="100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69850</xdr:colOff>
      <xdr:row>4</xdr:row>
      <xdr:rowOff>142875</xdr:rowOff>
    </xdr:from>
    <xdr:to>
      <xdr:col>18</xdr:col>
      <xdr:colOff>6350</xdr:colOff>
      <xdr:row>7</xdr:row>
      <xdr:rowOff>127000</xdr:rowOff>
    </xdr:to>
    <xdr:sp macro="" textlink="">
      <xdr:nvSpPr>
        <xdr:cNvPr id="2" name="TextBox 1">
          <a:extLst>
            <a:ext uri="{FF2B5EF4-FFF2-40B4-BE49-F238E27FC236}">
              <a16:creationId xmlns:a16="http://schemas.microsoft.com/office/drawing/2014/main" id="{00000000-0008-0000-3500-000002000000}"/>
            </a:ext>
          </a:extLst>
        </xdr:cNvPr>
        <xdr:cNvSpPr txBox="1"/>
      </xdr:nvSpPr>
      <xdr:spPr>
        <a:xfrm>
          <a:off x="69850" y="790575"/>
          <a:ext cx="12185650" cy="1184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165100</xdr:colOff>
      <xdr:row>31</xdr:row>
      <xdr:rowOff>22225</xdr:rowOff>
    </xdr:from>
    <xdr:to>
      <xdr:col>8</xdr:col>
      <xdr:colOff>1304925</xdr:colOff>
      <xdr:row>41</xdr:row>
      <xdr:rowOff>85725</xdr:rowOff>
    </xdr:to>
    <xdr:sp macro="" textlink="">
      <xdr:nvSpPr>
        <xdr:cNvPr id="2" name="TextBox 1">
          <a:extLst>
            <a:ext uri="{FF2B5EF4-FFF2-40B4-BE49-F238E27FC236}">
              <a16:creationId xmlns:a16="http://schemas.microsoft.com/office/drawing/2014/main" id="{00000000-0008-0000-3600-000002000000}"/>
            </a:ext>
          </a:extLst>
        </xdr:cNvPr>
        <xdr:cNvSpPr txBox="1"/>
      </xdr:nvSpPr>
      <xdr:spPr>
        <a:xfrm>
          <a:off x="165100" y="5975350"/>
          <a:ext cx="8855075" cy="1968500"/>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rgbClr val="FF0000"/>
            </a:solidFill>
            <a:effectLst/>
            <a:latin typeface="Arial" panose="020B0604020202020204" pitchFamily="34" charset="0"/>
            <a:cs typeface="Arial" panose="020B0604020202020204" pitchFamily="34" charset="0"/>
          </a:endParaRPr>
        </a:p>
        <a:p>
          <a:pPr eaLnBrk="1" fontAlgn="auto" latinLnBrk="0" hangingPunct="1"/>
          <a:endParaRPr lang="en-GB" sz="1000">
            <a:solidFill>
              <a:srgbClr val="FF0000"/>
            </a:solidFill>
            <a:effectLst/>
            <a:latin typeface="Arial" panose="020B0604020202020204" pitchFamily="34" charset="0"/>
            <a:cs typeface="Arial" panose="020B0604020202020204" pitchFamily="34" charset="0"/>
          </a:endParaRPr>
        </a:p>
        <a:p>
          <a:r>
            <a:rPr lang="en-GB" sz="1000">
              <a:solidFill>
                <a:srgbClr val="FF0000"/>
              </a:solidFill>
              <a:effectLst/>
              <a:latin typeface="Arial" panose="020B0604020202020204" pitchFamily="34" charset="0"/>
              <a:ea typeface="+mn-ea"/>
              <a:cs typeface="Arial" panose="020B0604020202020204" pitchFamily="34" charset="0"/>
            </a:rPr>
            <a:t>Highlighted cells above,please DO NOT over</a:t>
          </a:r>
          <a:r>
            <a:rPr lang="en-GB" sz="1000" baseline="0">
              <a:solidFill>
                <a:srgbClr val="FF0000"/>
              </a:solidFill>
              <a:effectLst/>
              <a:latin typeface="Arial" panose="020B0604020202020204" pitchFamily="34" charset="0"/>
              <a:ea typeface="+mn-ea"/>
              <a:cs typeface="Arial" panose="020B0604020202020204" pitchFamily="34" charset="0"/>
            </a:rPr>
            <a:t> write the formulas.  Any additions you need to make to these formulas please give explanation for changes in FR14.</a:t>
          </a:r>
          <a:endParaRPr lang="en-GB" sz="1000">
            <a:solidFill>
              <a:srgbClr val="FF0000"/>
            </a:solidFill>
            <a:effectLst/>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190500</xdr:colOff>
      <xdr:row>2</xdr:row>
      <xdr:rowOff>114300</xdr:rowOff>
    </xdr:from>
    <xdr:to>
      <xdr:col>10</xdr:col>
      <xdr:colOff>381000</xdr:colOff>
      <xdr:row>36</xdr:row>
      <xdr:rowOff>66675</xdr:rowOff>
    </xdr:to>
    <xdr:sp macro="" textlink="">
      <xdr:nvSpPr>
        <xdr:cNvPr id="2" name="TextBox 1">
          <a:extLst>
            <a:ext uri="{FF2B5EF4-FFF2-40B4-BE49-F238E27FC236}">
              <a16:creationId xmlns:a16="http://schemas.microsoft.com/office/drawing/2014/main" id="{00000000-0008-0000-3900-000002000000}"/>
            </a:ext>
          </a:extLst>
        </xdr:cNvPr>
        <xdr:cNvSpPr txBox="1"/>
      </xdr:nvSpPr>
      <xdr:spPr>
        <a:xfrm>
          <a:off x="190500" y="495300"/>
          <a:ext cx="7810500" cy="6429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171450</xdr:colOff>
      <xdr:row>39</xdr:row>
      <xdr:rowOff>47626</xdr:rowOff>
    </xdr:from>
    <xdr:to>
      <xdr:col>10</xdr:col>
      <xdr:colOff>76200</xdr:colOff>
      <xdr:row>63</xdr:row>
      <xdr:rowOff>17992</xdr:rowOff>
    </xdr:to>
    <xdr:sp macro="" textlink="">
      <xdr:nvSpPr>
        <xdr:cNvPr id="4" name="TextBox 3">
          <a:extLst>
            <a:ext uri="{FF2B5EF4-FFF2-40B4-BE49-F238E27FC236}">
              <a16:creationId xmlns:a16="http://schemas.microsoft.com/office/drawing/2014/main" id="{00000000-0008-0000-3900-000004000000}"/>
            </a:ext>
          </a:extLst>
        </xdr:cNvPr>
        <xdr:cNvSpPr txBox="1"/>
      </xdr:nvSpPr>
      <xdr:spPr>
        <a:xfrm>
          <a:off x="171450" y="828676"/>
          <a:ext cx="7524750" cy="454236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endParaRPr lang="en-GB" sz="1100" b="0" i="0" baseline="0">
            <a:solidFill>
              <a:srgbClr val="0000FF"/>
            </a:solidFill>
            <a:effectLst/>
            <a:latin typeface="+mn-lt"/>
            <a:ea typeface="+mn-ea"/>
            <a:cs typeface="+mn-cs"/>
          </a:endParaRPr>
        </a:p>
        <a:p>
          <a:pPr rtl="0"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Disclosures:</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 Donated Assets</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Swansea Bay University LHB has not received any donated intangible assets during the year.</a:t>
          </a:r>
        </a:p>
        <a:p>
          <a:pPr eaLnBrk="1" fontAlgn="auto" latinLnBrk="0" hangingPunct="1"/>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ii) Recognition</a:t>
          </a:r>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Intangible assets acquired separately are initially recognised at fair value. The amount recognised for internally-generated intangible assets is the sum of the expenditure incurred to date when the criteria for recognising internally generated assets has been met (see accounting policy 1.7 for criteria).</a:t>
          </a:r>
        </a:p>
        <a:p>
          <a:pPr rtl="0" eaLnBrk="1" fontAlgn="auto" latinLnBrk="0" hangingPunct="1"/>
          <a:endParaRPr lang="en-GB" sz="1000" b="1" i="0" baseline="0">
            <a:solidFill>
              <a:sysClr val="windowText" lastClr="000000"/>
            </a:solidFill>
            <a:effectLst/>
            <a:latin typeface="Arial" panose="020B0604020202020204" pitchFamily="34" charset="0"/>
            <a:ea typeface="+mn-ea"/>
            <a:cs typeface="Arial" panose="020B0604020202020204" pitchFamily="34" charset="0"/>
          </a:endParaRPr>
        </a:p>
        <a:p>
          <a:pPr rtl="0" eaLnBrk="1" fontAlgn="auto" latinLnBrk="0" hangingPunct="1"/>
          <a:r>
            <a:rPr lang="en-GB" sz="1000" b="1" i="0" baseline="0">
              <a:solidFill>
                <a:sysClr val="windowText" lastClr="000000"/>
              </a:solidFill>
              <a:effectLst/>
              <a:latin typeface="Arial" panose="020B0604020202020204" pitchFamily="34" charset="0"/>
              <a:ea typeface="+mn-ea"/>
              <a:cs typeface="Arial" panose="020B0604020202020204" pitchFamily="34" charset="0"/>
            </a:rPr>
            <a:t>iii) Asset Lives</a:t>
          </a:r>
          <a:endParaRPr lang="en-GB" sz="1000">
            <a:solidFill>
              <a:sysClr val="windowText" lastClr="000000"/>
            </a:solidFill>
            <a:effectLst/>
            <a:latin typeface="Arial" panose="020B0604020202020204" pitchFamily="34" charset="0"/>
            <a:cs typeface="Arial" panose="020B0604020202020204" pitchFamily="34" charset="0"/>
          </a:endParaRPr>
        </a:p>
        <a:p>
          <a:pPr rtl="0" eaLnBrk="1" fontAlgn="auto" latinLnBrk="0" hangingPunct="1"/>
          <a:r>
            <a:rPr lang="en-GB" sz="1000" b="0" i="0" baseline="0">
              <a:solidFill>
                <a:sysClr val="windowText" lastClr="000000"/>
              </a:solidFill>
              <a:effectLst/>
              <a:latin typeface="Arial" panose="020B0604020202020204" pitchFamily="34" charset="0"/>
              <a:ea typeface="+mn-ea"/>
              <a:cs typeface="Arial" panose="020B0604020202020204" pitchFamily="34" charset="0"/>
            </a:rPr>
            <a:t>The useful economic life of Intangible non-current assets are assigned on an individual asset basis. Software is generally assigned a 5 year UEL and the UEL of internally generated software is based on the professional judgement of LHB professionals and Finance staff.</a:t>
          </a:r>
        </a:p>
        <a:p>
          <a:pPr rtl="0" eaLnBrk="1" fontAlgn="auto" latinLnBrk="0" hangingPunct="1"/>
          <a:endParaRPr lang="en-GB" sz="1000" b="1" i="0" baseline="0">
            <a:solidFill>
              <a:sysClr val="windowText" lastClr="000000"/>
            </a:solidFill>
            <a:effectLst/>
            <a:latin typeface="Arial" panose="020B0604020202020204" pitchFamily="34" charset="0"/>
            <a:ea typeface="+mn-ea"/>
            <a:cs typeface="Arial" panose="020B0604020202020204" pitchFamily="34" charset="0"/>
          </a:endParaRPr>
        </a:p>
        <a:p>
          <a:r>
            <a:rPr lang="en-GB" sz="1000" b="1" i="0" baseline="0">
              <a:solidFill>
                <a:sysClr val="windowText" lastClr="000000"/>
              </a:solidFill>
              <a:effectLst/>
              <a:latin typeface="Arial" panose="020B0604020202020204" pitchFamily="34" charset="0"/>
              <a:ea typeface="+mn-ea"/>
              <a:cs typeface="Arial" panose="020B0604020202020204" pitchFamily="34" charset="0"/>
            </a:rPr>
            <a:t>iv) Additions during the period</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a:solidFill>
                <a:sysClr val="windowText" lastClr="000000"/>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solidFill>
                <a:sysClr val="windowText" lastClr="000000"/>
              </a:solidFill>
              <a:effectLst/>
              <a:latin typeface="Arial" panose="020B0604020202020204" pitchFamily="34" charset="0"/>
              <a:ea typeface="+mn-ea"/>
              <a:cs typeface="Arial" panose="020B0604020202020204" pitchFamily="34" charset="0"/>
            </a:rPr>
            <a:t>Additions during 2023/24 relate to software and licenses.</a:t>
          </a:r>
        </a:p>
        <a:p>
          <a:r>
            <a:rPr lang="en-GB" sz="1100">
              <a:solidFill>
                <a:sysClr val="windowText" lastClr="000000"/>
              </a:solidFill>
              <a:effectLst/>
              <a:latin typeface="+mn-lt"/>
              <a:ea typeface="+mn-ea"/>
              <a:cs typeface="+mn-cs"/>
            </a:rPr>
            <a:t> </a:t>
          </a:r>
        </a:p>
        <a:p>
          <a:pPr marL="0" indent="0"/>
          <a:r>
            <a:rPr lang="en-GB" sz="1000" b="1" i="0" baseline="0">
              <a:solidFill>
                <a:sysClr val="windowText" lastClr="000000"/>
              </a:solidFill>
              <a:effectLst/>
              <a:latin typeface="Arial" panose="020B0604020202020204" pitchFamily="34" charset="0"/>
              <a:ea typeface="+mn-ea"/>
              <a:cs typeface="Arial" panose="020B0604020202020204" pitchFamily="34" charset="0"/>
            </a:rPr>
            <a:t>v) Disposals during the period</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a:solidFill>
                <a:sysClr val="windowText" lastClr="000000"/>
              </a:solidFill>
              <a:effectLst/>
              <a:latin typeface="+mn-lt"/>
              <a:ea typeface="+mn-ea"/>
              <a:cs typeface="+mn-cs"/>
            </a:rPr>
            <a:t> </a:t>
          </a:r>
          <a:endParaRPr lang="en-GB" sz="1000" b="0"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solidFill>
                <a:sysClr val="windowText" lastClr="000000"/>
              </a:solidFill>
              <a:effectLst/>
              <a:latin typeface="Arial" panose="020B0604020202020204" pitchFamily="34" charset="0"/>
              <a:ea typeface="+mn-ea"/>
              <a:cs typeface="Arial" panose="020B0604020202020204" pitchFamily="34" charset="0"/>
            </a:rPr>
            <a:t>Disposals during 2023/24 relate to software and licenses.</a:t>
          </a:r>
        </a:p>
        <a:p>
          <a:pPr rtl="0" eaLnBrk="1" fontAlgn="auto" latinLnBrk="0" hangingPunct="1"/>
          <a:endParaRPr lang="en-GB" sz="1000">
            <a:solidFill>
              <a:srgbClr val="0000FF"/>
            </a:solidFill>
            <a:effectLst/>
            <a:latin typeface="Arial" panose="020B0604020202020204" pitchFamily="34" charset="0"/>
            <a:cs typeface="Arial" panose="020B0604020202020204" pitchFamily="34" charset="0"/>
          </a:endParaRPr>
        </a:p>
        <a:p>
          <a:pPr rtl="0" eaLnBrk="1" fontAlgn="auto" latinLnBrk="0" hangingPunct="1"/>
          <a:endParaRPr lang="en-GB" sz="1000">
            <a:solidFill>
              <a:srgbClr val="0000FF"/>
            </a:solidFill>
            <a:effectLst/>
            <a:latin typeface="Arial" panose="020B0604020202020204" pitchFamily="34" charset="0"/>
            <a:cs typeface="Arial" panose="020B0604020202020204" pitchFamily="34" charset="0"/>
          </a:endParaRPr>
        </a:p>
        <a:p>
          <a:pPr algn="r"/>
          <a:endParaRPr lang="en-GB" sz="1000">
            <a:latin typeface="Arial" panose="020B0604020202020204" pitchFamily="34" charset="0"/>
            <a:cs typeface="Arial" panose="020B0604020202020204" pitchFamily="34"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44450</xdr:colOff>
      <xdr:row>50</xdr:row>
      <xdr:rowOff>19050</xdr:rowOff>
    </xdr:from>
    <xdr:to>
      <xdr:col>12</xdr:col>
      <xdr:colOff>673100</xdr:colOff>
      <xdr:row>63</xdr:row>
      <xdr:rowOff>179294</xdr:rowOff>
    </xdr:to>
    <xdr:sp macro="" textlink="" fLocksText="0">
      <xdr:nvSpPr>
        <xdr:cNvPr id="2" name="TextBox 1">
          <a:extLst>
            <a:ext uri="{FF2B5EF4-FFF2-40B4-BE49-F238E27FC236}">
              <a16:creationId xmlns:a16="http://schemas.microsoft.com/office/drawing/2014/main" id="{00000000-0008-0000-3A00-000002000000}"/>
            </a:ext>
          </a:extLst>
        </xdr:cNvPr>
        <xdr:cNvSpPr txBox="1"/>
      </xdr:nvSpPr>
      <xdr:spPr>
        <a:xfrm>
          <a:off x="44450" y="5252197"/>
          <a:ext cx="8808944" cy="26367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The impairment losses disclosed above as "other" comprise</a:t>
          </a:r>
          <a:endParaRPr lang="en-GB" sz="1000">
            <a:effectLst/>
          </a:endParaRPr>
        </a:p>
        <a:p>
          <a:r>
            <a:rPr lang="en-GB" sz="1100">
              <a:solidFill>
                <a:schemeClr val="dk1"/>
              </a:solidFill>
              <a:effectLst/>
              <a:latin typeface="+mn-lt"/>
              <a:ea typeface="+mn-ea"/>
              <a:cs typeface="+mn-cs"/>
            </a:rPr>
            <a:t> </a:t>
          </a:r>
          <a:endParaRPr lang="en-GB" sz="1000">
            <a:effectLst/>
          </a:endParaRPr>
        </a:p>
        <a:p>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£18.948m for the write down to depreciated replacement cost following the initial professional valuation on completion </a:t>
          </a:r>
          <a:endParaRPr lang="en-GB" sz="1000">
            <a:effectLst/>
          </a:endParaRPr>
        </a:p>
        <a:p>
          <a:r>
            <a:rPr lang="en-GB" sz="1100" b="1">
              <a:solidFill>
                <a:schemeClr val="dk1"/>
              </a:solidFill>
              <a:effectLst/>
              <a:latin typeface="+mn-lt"/>
              <a:ea typeface="+mn-ea"/>
              <a:cs typeface="+mn-cs"/>
            </a:rPr>
            <a:t>of 9 specialised building assets as detailed below</a:t>
          </a:r>
          <a:r>
            <a:rPr lang="en-GB" sz="1100">
              <a:solidFill>
                <a:schemeClr val="dk1"/>
              </a:solidFill>
              <a:effectLst/>
              <a:latin typeface="+mn-lt"/>
              <a:ea typeface="+mn-ea"/>
              <a:cs typeface="+mn-cs"/>
            </a:rPr>
            <a:t>;</a:t>
          </a:r>
          <a:endParaRPr lang="en-GB" sz="1000">
            <a:effectLst/>
          </a:endParaRPr>
        </a:p>
        <a:p>
          <a:r>
            <a:rPr lang="en-GB" sz="1100">
              <a:solidFill>
                <a:schemeClr val="dk1"/>
              </a:solidFill>
              <a:effectLst/>
              <a:latin typeface="+mn-lt"/>
              <a:ea typeface="+mn-ea"/>
              <a:cs typeface="+mn-cs"/>
            </a:rPr>
            <a:t>- Orthopaedics NPT			£1.525m</a:t>
          </a:r>
          <a:endParaRPr lang="en-GB" sz="1000">
            <a:effectLst/>
          </a:endParaRPr>
        </a:p>
        <a:p>
          <a:r>
            <a:rPr lang="en-GB" sz="1100">
              <a:solidFill>
                <a:schemeClr val="dk1"/>
              </a:solidFill>
              <a:effectLst/>
              <a:latin typeface="+mn-lt"/>
              <a:ea typeface="+mn-ea"/>
              <a:cs typeface="+mn-cs"/>
            </a:rPr>
            <a:t>- National Imaging – MRI Scanner, Morriston		£0.971m</a:t>
          </a:r>
          <a:endParaRPr lang="en-GB" sz="1000">
            <a:effectLst/>
          </a:endParaRPr>
        </a:p>
        <a:p>
          <a:r>
            <a:rPr lang="en-GB" sz="1100">
              <a:solidFill>
                <a:schemeClr val="dk1"/>
              </a:solidFill>
              <a:effectLst/>
              <a:latin typeface="+mn-lt"/>
              <a:ea typeface="+mn-ea"/>
              <a:cs typeface="+mn-cs"/>
            </a:rPr>
            <a:t>- National Imaging – CT Scanner, NPT		£0.477m				</a:t>
          </a:r>
          <a:endParaRPr lang="en-GB" sz="1000">
            <a:effectLst/>
          </a:endParaRPr>
        </a:p>
        <a:p>
          <a:r>
            <a:rPr lang="en-GB" sz="1100">
              <a:solidFill>
                <a:schemeClr val="dk1"/>
              </a:solidFill>
              <a:effectLst/>
              <a:latin typeface="+mn-lt"/>
              <a:ea typeface="+mn-ea"/>
              <a:cs typeface="+mn-cs"/>
            </a:rPr>
            <a:t>- Void Above Enfys, Morriston Hospital		£2.660m</a:t>
          </a:r>
          <a:endParaRPr lang="en-GB" sz="1000">
            <a:effectLst/>
          </a:endParaRPr>
        </a:p>
        <a:p>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Environmental Modernisation Phase 2 - HSDU		£0.102m</a:t>
          </a:r>
          <a:endParaRPr lang="en-GB" sz="1000">
            <a:effectLst/>
          </a:endParaRPr>
        </a:p>
        <a:p>
          <a:r>
            <a:rPr lang="en-GB" sz="1100">
              <a:solidFill>
                <a:schemeClr val="dk1"/>
              </a:solidFill>
              <a:effectLst/>
              <a:latin typeface="+mn-lt"/>
              <a:ea typeface="+mn-ea"/>
              <a:cs typeface="+mn-cs"/>
            </a:rPr>
            <a:t>- National Imaging – SPECT CT, Morriston Hospital	£0.591m		</a:t>
          </a:r>
          <a:endParaRPr lang="en-GB" sz="1000">
            <a:effectLst/>
          </a:endParaRPr>
        </a:p>
        <a:p>
          <a:r>
            <a:rPr lang="en-GB" sz="1100">
              <a:solidFill>
                <a:schemeClr val="dk1"/>
              </a:solidFill>
              <a:effectLst/>
              <a:latin typeface="+mn-lt"/>
              <a:ea typeface="+mn-ea"/>
              <a:cs typeface="+mn-cs"/>
            </a:rPr>
            <a:t>- Singleton Cladding Main Works		£9.721m</a:t>
          </a:r>
          <a:endParaRPr lang="en-GB" sz="1000">
            <a:effectLst/>
          </a:endParaRPr>
        </a:p>
        <a:p>
          <a:r>
            <a:rPr lang="en-GB" sz="1100">
              <a:solidFill>
                <a:schemeClr val="dk1"/>
              </a:solidFill>
              <a:effectLst/>
              <a:latin typeface="+mn-lt"/>
              <a:ea typeface="+mn-ea"/>
              <a:cs typeface="+mn-cs"/>
            </a:rPr>
            <a:t>- Morriston Server Room			£0.369m</a:t>
          </a:r>
          <a:endParaRPr lang="en-GB" sz="1000">
            <a:effectLst/>
          </a:endParaRPr>
        </a:p>
        <a:p>
          <a:r>
            <a:rPr lang="en-GB" sz="1100">
              <a:solidFill>
                <a:schemeClr val="dk1"/>
              </a:solidFill>
              <a:effectLst/>
              <a:latin typeface="+mn-lt"/>
              <a:ea typeface="+mn-ea"/>
              <a:cs typeface="+mn-cs"/>
            </a:rPr>
            <a:t>- Solar Farm Extension and Battery Storage		£2.534m</a:t>
          </a:r>
          <a:endParaRPr lang="en-GB" sz="1000">
            <a:effectLst/>
          </a:endParaRPr>
        </a:p>
        <a:p>
          <a:pPr algn="l"/>
          <a:endParaRPr lang="en-GB" sz="1000">
            <a:latin typeface="Arial" panose="020B0604020202020204" pitchFamily="34" charset="0"/>
            <a:cs typeface="Arial" panose="020B0604020202020204" pitchFamily="34" charset="0"/>
          </a:endParaRPr>
        </a:p>
      </xdr:txBody>
    </xdr:sp>
    <xdr:clientData fLocksWithSheet="0"/>
  </xdr:twoCellAnchor>
</xdr:wsDr>
</file>

<file path=xl/drawings/drawing46.xml><?xml version="1.0" encoding="utf-8"?>
<xdr:wsDr xmlns:xdr="http://schemas.openxmlformats.org/drawingml/2006/spreadsheetDrawing" xmlns:a="http://schemas.openxmlformats.org/drawingml/2006/main">
  <xdr:twoCellAnchor>
    <xdr:from>
      <xdr:col>0</xdr:col>
      <xdr:colOff>165100</xdr:colOff>
      <xdr:row>28</xdr:row>
      <xdr:rowOff>6349</xdr:rowOff>
    </xdr:from>
    <xdr:to>
      <xdr:col>8</xdr:col>
      <xdr:colOff>25400</xdr:colOff>
      <xdr:row>41</xdr:row>
      <xdr:rowOff>180974</xdr:rowOff>
    </xdr:to>
    <xdr:sp macro="" textlink="">
      <xdr:nvSpPr>
        <xdr:cNvPr id="2" name="TextBox 1">
          <a:extLst>
            <a:ext uri="{FF2B5EF4-FFF2-40B4-BE49-F238E27FC236}">
              <a16:creationId xmlns:a16="http://schemas.microsoft.com/office/drawing/2014/main" id="{00000000-0008-0000-3B00-000002000000}"/>
            </a:ext>
          </a:extLst>
        </xdr:cNvPr>
        <xdr:cNvSpPr txBox="1"/>
      </xdr:nvSpPr>
      <xdr:spPr>
        <a:xfrm>
          <a:off x="165100" y="4664074"/>
          <a:ext cx="5880100" cy="18891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Note 14.1 discloses the stock values held at 31st March 2024. Where stock is counted manually stock takes are undertaken throughout February and March in order to ensure that stock valuations are available at the balance sheet date due to the time taken to price the items of stock counted. </a:t>
          </a:r>
        </a:p>
        <a:p>
          <a:pPr eaLnBrk="1" fontAlgn="auto" latinLnBrk="0" hangingPunct="1"/>
          <a:endParaRPr lang="en-GB" sz="1000">
            <a:effectLst/>
          </a:endParaRPr>
        </a:p>
        <a:p>
          <a:pPr eaLnBrk="1" fontAlgn="auto" latinLnBrk="0" hangingPunct="1"/>
          <a:r>
            <a:rPr lang="en-GB" sz="1100" b="0" i="0">
              <a:solidFill>
                <a:schemeClr val="dk1"/>
              </a:solidFill>
              <a:effectLst/>
              <a:latin typeface="+mn-lt"/>
              <a:ea typeface="+mn-ea"/>
              <a:cs typeface="+mn-cs"/>
            </a:rPr>
            <a:t>In line with the 2015-16 guidance Note 14.2 only relates to Health bodies that purchase assets to sell and as such does not apply to the Health Board.</a:t>
          </a:r>
          <a:endParaRPr lang="en-GB" sz="1000">
            <a:effectLst/>
          </a:endParaRPr>
        </a:p>
        <a:p>
          <a:pPr eaLnBrk="1" fontAlgn="auto" latinLnBrk="0" hangingPunct="1"/>
          <a:r>
            <a:rPr lang="en-GB" sz="1100">
              <a:solidFill>
                <a:schemeClr val="dk1"/>
              </a:solidFill>
              <a:effectLst/>
              <a:latin typeface="+mn-lt"/>
              <a:ea typeface="+mn-ea"/>
              <a:cs typeface="+mn-cs"/>
            </a:rPr>
            <a:t> </a:t>
          </a:r>
          <a:endParaRPr lang="en-GB" sz="1000">
            <a:effectLst/>
          </a:endParaRPr>
        </a:p>
        <a:p>
          <a:pPr eaLnBrk="1" fontAlgn="auto" latinLnBrk="0" hangingPunct="1"/>
          <a:endParaRPr lang="en-GB" sz="1000">
            <a:latin typeface="Arial" panose="020B0604020202020204" pitchFamily="34" charset="0"/>
            <a:cs typeface="Arial" panose="020B0604020202020204" pitchFamily="34"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209551</xdr:colOff>
      <xdr:row>98</xdr:row>
      <xdr:rowOff>66675</xdr:rowOff>
    </xdr:from>
    <xdr:to>
      <xdr:col>8</xdr:col>
      <xdr:colOff>466726</xdr:colOff>
      <xdr:row>105</xdr:row>
      <xdr:rowOff>133350</xdr:rowOff>
    </xdr:to>
    <xdr:sp macro="" textlink="">
      <xdr:nvSpPr>
        <xdr:cNvPr id="2" name="TextBox 1">
          <a:extLst>
            <a:ext uri="{FF2B5EF4-FFF2-40B4-BE49-F238E27FC236}">
              <a16:creationId xmlns:a16="http://schemas.microsoft.com/office/drawing/2014/main" id="{00000000-0008-0000-3D00-000002000000}"/>
            </a:ext>
          </a:extLst>
        </xdr:cNvPr>
        <xdr:cNvSpPr txBox="1"/>
      </xdr:nvSpPr>
      <xdr:spPr>
        <a:xfrm>
          <a:off x="209551" y="16335375"/>
          <a:ext cx="5029200" cy="1400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28575</xdr:colOff>
      <xdr:row>26</xdr:row>
      <xdr:rowOff>28574</xdr:rowOff>
    </xdr:from>
    <xdr:to>
      <xdr:col>9</xdr:col>
      <xdr:colOff>0</xdr:colOff>
      <xdr:row>28</xdr:row>
      <xdr:rowOff>152399</xdr:rowOff>
    </xdr:to>
    <xdr:sp macro="" textlink="" fLocksText="0">
      <xdr:nvSpPr>
        <xdr:cNvPr id="3" name="TextBox 2">
          <a:extLst>
            <a:ext uri="{FF2B5EF4-FFF2-40B4-BE49-F238E27FC236}">
              <a16:creationId xmlns:a16="http://schemas.microsoft.com/office/drawing/2014/main" id="{00000000-0008-0000-3D00-000003000000}"/>
            </a:ext>
          </a:extLst>
        </xdr:cNvPr>
        <xdr:cNvSpPr txBox="1"/>
      </xdr:nvSpPr>
      <xdr:spPr>
        <a:xfrm>
          <a:off x="28575" y="4619624"/>
          <a:ext cx="5457825" cy="5048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000" b="0" i="0">
              <a:solidFill>
                <a:schemeClr val="dk1"/>
              </a:solidFill>
              <a:effectLst/>
              <a:latin typeface="Arial" panose="020B0604020202020204" pitchFamily="34" charset="0"/>
              <a:ea typeface="+mn-ea"/>
              <a:cs typeface="Arial" panose="020B0604020202020204" pitchFamily="34" charset="0"/>
            </a:rPr>
            <a:t>In determining whether a debt is impaired consideration is given to the age of the debt and the</a:t>
          </a:r>
          <a:r>
            <a:rPr lang="en-GB" sz="1000" b="0" i="0" baseline="0">
              <a:solidFill>
                <a:schemeClr val="dk1"/>
              </a:solidFill>
              <a:effectLst/>
              <a:latin typeface="Arial" panose="020B0604020202020204" pitchFamily="34" charset="0"/>
              <a:ea typeface="+mn-ea"/>
              <a:cs typeface="Arial" panose="020B0604020202020204" pitchFamily="34" charset="0"/>
            </a:rPr>
            <a:t> </a:t>
          </a:r>
          <a:r>
            <a:rPr lang="en-GB" sz="1000" b="0" i="0">
              <a:solidFill>
                <a:schemeClr val="dk1"/>
              </a:solidFill>
              <a:effectLst/>
              <a:latin typeface="Arial" panose="020B0604020202020204" pitchFamily="34" charset="0"/>
              <a:ea typeface="+mn-ea"/>
              <a:cs typeface="Arial" panose="020B0604020202020204" pitchFamily="34" charset="0"/>
            </a:rPr>
            <a:t>results of actions taken to recover the debt, including reference to credit agencies.</a:t>
          </a:r>
          <a:r>
            <a:rPr lang="en-GB" sz="1000">
              <a:solidFill>
                <a:schemeClr val="dk1"/>
              </a:solidFill>
              <a:effectLst/>
              <a:latin typeface="Arial" panose="020B0604020202020204" pitchFamily="34" charset="0"/>
              <a:ea typeface="+mn-ea"/>
              <a:cs typeface="Arial" panose="020B0604020202020204" pitchFamily="34" charset="0"/>
            </a:rPr>
            <a:t> </a:t>
          </a:r>
          <a:endParaRPr lang="en-GB" sz="1000">
            <a:effectLst/>
            <a:latin typeface="Arial" panose="020B0604020202020204" pitchFamily="34" charset="0"/>
            <a:cs typeface="Arial" panose="020B0604020202020204" pitchFamily="34" charset="0"/>
          </a:endParaRPr>
        </a:p>
        <a:p>
          <a:pPr algn="l"/>
          <a:endParaRPr lang="en-GB" sz="1000">
            <a:latin typeface="Arial" panose="020B0604020202020204" pitchFamily="34" charset="0"/>
            <a:cs typeface="Arial" panose="020B0604020202020204" pitchFamily="34" charset="0"/>
          </a:endParaRPr>
        </a:p>
      </xdr:txBody>
    </xdr:sp>
    <xdr:clientData fLocksWithSheet="0"/>
  </xdr:twoCellAnchor>
</xdr:wsDr>
</file>

<file path=xl/drawings/drawing48.xml><?xml version="1.0" encoding="utf-8"?>
<xdr:wsDr xmlns:xdr="http://schemas.openxmlformats.org/drawingml/2006/spreadsheetDrawing" xmlns:a="http://schemas.openxmlformats.org/drawingml/2006/main">
  <xdr:twoCellAnchor>
    <xdr:from>
      <xdr:col>0</xdr:col>
      <xdr:colOff>38100</xdr:colOff>
      <xdr:row>49</xdr:row>
      <xdr:rowOff>99060</xdr:rowOff>
    </xdr:from>
    <xdr:to>
      <xdr:col>10</xdr:col>
      <xdr:colOff>685800</xdr:colOff>
      <xdr:row>58</xdr:row>
      <xdr:rowOff>133350</xdr:rowOff>
    </xdr:to>
    <xdr:sp macro="" textlink="" fLocksText="0">
      <xdr:nvSpPr>
        <xdr:cNvPr id="2" name="TextBox 1">
          <a:extLst>
            <a:ext uri="{FF2B5EF4-FFF2-40B4-BE49-F238E27FC236}">
              <a16:creationId xmlns:a16="http://schemas.microsoft.com/office/drawing/2014/main" id="{00000000-0008-0000-3E00-000002000000}"/>
            </a:ext>
          </a:extLst>
        </xdr:cNvPr>
        <xdr:cNvSpPr txBox="1"/>
      </xdr:nvSpPr>
      <xdr:spPr>
        <a:xfrm>
          <a:off x="38100" y="10058400"/>
          <a:ext cx="8122920" cy="17487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In response to the IAS 7 requirement for additional disclosure, the changes in liabilities arising for financing activities are; </a:t>
          </a:r>
          <a:endParaRPr lang="en-GB" sz="1000" i="0">
            <a:effectLst/>
            <a:latin typeface="Arial" panose="020B0604020202020204" pitchFamily="34" charset="0"/>
            <a:cs typeface="Arial" panose="020B0604020202020204" pitchFamily="34" charset="0"/>
          </a:endParaRPr>
        </a:p>
        <a:p>
          <a:pPr rtl="0" eaLnBrk="1" fontAlgn="auto" latinLnBrk="0" hangingPunct="1"/>
          <a:endParaRPr lang="en-GB" sz="1000" b="0" i="0" baseline="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3333FF"/>
              </a:solidFill>
              <a:effectLst/>
              <a:uLnTx/>
              <a:uFillTx/>
              <a:latin typeface="Arial"/>
              <a:ea typeface="+mn-ea"/>
              <a:cs typeface="Arial"/>
            </a:rPr>
            <a:t>Lease Liabilities (ROUA) £0m</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3333FF"/>
              </a:solidFill>
              <a:effectLst/>
              <a:uLnTx/>
              <a:uFillTx/>
              <a:latin typeface="Arial"/>
              <a:ea typeface="+mn-ea"/>
              <a:cs typeface="Arial"/>
            </a:rPr>
            <a:t>Lease Liabilities (short-term and low value leases) £0m</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3333FF"/>
              </a:solidFill>
              <a:effectLst/>
              <a:uLnTx/>
              <a:uFillTx/>
              <a:latin typeface="Arial"/>
              <a:ea typeface="+mn-ea"/>
              <a:cs typeface="Arial"/>
            </a:rPr>
            <a:t>PFI liabilities: £6.044m</a:t>
          </a:r>
        </a:p>
        <a:p>
          <a:pPr rtl="0" eaLnBrk="1" fontAlgn="auto" latinLnBrk="0" hangingPunct="1"/>
          <a:endParaRPr lang="en-GB" sz="1000" b="0" i="0" baseline="0">
            <a:solidFill>
              <a:schemeClr val="dk1"/>
            </a:solidFill>
            <a:effectLst/>
            <a:latin typeface="Arial" panose="020B0604020202020204" pitchFamily="34" charset="0"/>
            <a:ea typeface="+mn-ea"/>
            <a:cs typeface="Arial" panose="020B0604020202020204" pitchFamily="34" charset="0"/>
          </a:endParaRPr>
        </a:p>
        <a:p>
          <a:pPr rtl="0" eaLnBrk="1" fontAlgn="auto" latinLnBrk="0" hangingPunct="1"/>
          <a:r>
            <a:rPr lang="en-GB" sz="1000" b="0" i="0" baseline="0">
              <a:solidFill>
                <a:schemeClr val="dk1"/>
              </a:solidFill>
              <a:effectLst/>
              <a:latin typeface="Arial" panose="020B0604020202020204" pitchFamily="34" charset="0"/>
              <a:ea typeface="+mn-ea"/>
              <a:cs typeface="Arial" panose="020B0604020202020204" pitchFamily="34" charset="0"/>
            </a:rPr>
            <a:t>The movement relates to cash, no comparative information is required by IAS 7 in 2023-24.</a:t>
          </a:r>
          <a:endParaRPr lang="en-GB" sz="1000" i="0">
            <a:effectLst/>
            <a:latin typeface="Arial" panose="020B0604020202020204" pitchFamily="34" charset="0"/>
            <a:cs typeface="Arial" panose="020B0604020202020204" pitchFamily="34" charset="0"/>
          </a:endParaRPr>
        </a:p>
        <a:p>
          <a:endParaRPr lang="en-GB" sz="1000">
            <a:solidFill>
              <a:srgbClr val="000000"/>
            </a:solidFill>
            <a:latin typeface="Arial" panose="020B0604020202020204" pitchFamily="34" charset="0"/>
            <a:cs typeface="Arial" panose="020B0604020202020204" pitchFamily="34" charset="0"/>
          </a:endParaRPr>
        </a:p>
      </xdr:txBody>
    </xdr:sp>
    <xdr:clientData fLocksWithSheet="0"/>
  </xdr:twoCellAnchor>
  <xdr:twoCellAnchor>
    <xdr:from>
      <xdr:col>0</xdr:col>
      <xdr:colOff>228600</xdr:colOff>
      <xdr:row>25</xdr:row>
      <xdr:rowOff>638175</xdr:rowOff>
    </xdr:from>
    <xdr:to>
      <xdr:col>11</xdr:col>
      <xdr:colOff>169545</xdr:colOff>
      <xdr:row>25</xdr:row>
      <xdr:rowOff>962025</xdr:rowOff>
    </xdr:to>
    <xdr:sp macro="" textlink="" fLocksText="0">
      <xdr:nvSpPr>
        <xdr:cNvPr id="3" name="TextBox 2">
          <a:extLst>
            <a:ext uri="{FF2B5EF4-FFF2-40B4-BE49-F238E27FC236}">
              <a16:creationId xmlns:a16="http://schemas.microsoft.com/office/drawing/2014/main" id="{00000000-0008-0000-3E00-000003000000}"/>
            </a:ext>
          </a:extLst>
        </xdr:cNvPr>
        <xdr:cNvSpPr txBox="1"/>
      </xdr:nvSpPr>
      <xdr:spPr>
        <a:xfrm>
          <a:off x="228600" y="5057775"/>
          <a:ext cx="836104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1000">
            <a:solidFill>
              <a:srgbClr val="000000"/>
            </a:solidFill>
            <a:latin typeface="Arial" panose="020B0604020202020204" pitchFamily="34" charset="0"/>
            <a:cs typeface="Arial" panose="020B0604020202020204" pitchFamily="34" charset="0"/>
          </a:endParaRPr>
        </a:p>
        <a:p>
          <a:endParaRPr lang="en-GB" sz="1000">
            <a:solidFill>
              <a:srgbClr val="000000"/>
            </a:solidFill>
            <a:latin typeface="Arial" panose="020B0604020202020204" pitchFamily="34" charset="0"/>
            <a:cs typeface="Arial" panose="020B0604020202020204" pitchFamily="34" charset="0"/>
          </a:endParaRPr>
        </a:p>
      </xdr:txBody>
    </xdr:sp>
    <xdr:clientData fLocksWithSheet="0"/>
  </xdr:twoCellAnchor>
</xdr:wsDr>
</file>

<file path=xl/drawings/drawing49.xml><?xml version="1.0" encoding="utf-8"?>
<xdr:wsDr xmlns:xdr="http://schemas.openxmlformats.org/drawingml/2006/spreadsheetDrawing" xmlns:a="http://schemas.openxmlformats.org/drawingml/2006/main">
  <xdr:twoCellAnchor>
    <xdr:from>
      <xdr:col>0</xdr:col>
      <xdr:colOff>123825</xdr:colOff>
      <xdr:row>77</xdr:row>
      <xdr:rowOff>85725</xdr:rowOff>
    </xdr:from>
    <xdr:to>
      <xdr:col>4</xdr:col>
      <xdr:colOff>666750</xdr:colOff>
      <xdr:row>81</xdr:row>
      <xdr:rowOff>66675</xdr:rowOff>
    </xdr:to>
    <xdr:sp macro="" textlink="">
      <xdr:nvSpPr>
        <xdr:cNvPr id="2" name="TextBox 1">
          <a:extLst>
            <a:ext uri="{FF2B5EF4-FFF2-40B4-BE49-F238E27FC236}">
              <a16:creationId xmlns:a16="http://schemas.microsoft.com/office/drawing/2014/main" id="{00000000-0008-0000-3F00-000002000000}"/>
            </a:ext>
          </a:extLst>
        </xdr:cNvPr>
        <xdr:cNvSpPr txBox="1"/>
      </xdr:nvSpPr>
      <xdr:spPr>
        <a:xfrm>
          <a:off x="123825" y="14420850"/>
          <a:ext cx="7562850" cy="7429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1000" b="0">
              <a:solidFill>
                <a:srgbClr val="0000FF"/>
              </a:solidFill>
              <a:effectLst/>
              <a:latin typeface="Arial" panose="020B0604020202020204" pitchFamily="34" charset="0"/>
              <a:ea typeface="+mn-ea"/>
              <a:cs typeface="Arial" panose="020B0604020202020204" pitchFamily="34" charset="0"/>
            </a:rPr>
            <a:t>Footnote re change in current</a:t>
          </a:r>
          <a:r>
            <a:rPr lang="en-GB" sz="1000" b="0" baseline="0">
              <a:solidFill>
                <a:srgbClr val="0000FF"/>
              </a:solidFill>
              <a:effectLst/>
              <a:latin typeface="Arial" panose="020B0604020202020204" pitchFamily="34" charset="0"/>
              <a:ea typeface="+mn-ea"/>
              <a:cs typeface="Arial" panose="020B0604020202020204" pitchFamily="34" charset="0"/>
            </a:rPr>
            <a:t> year operating lease figures</a:t>
          </a:r>
          <a:endParaRPr lang="en-GB" sz="1000" b="0">
            <a:solidFill>
              <a:srgbClr val="0000FF"/>
            </a:solidFill>
            <a:effectLst/>
            <a:latin typeface="Arial" panose="020B0604020202020204" pitchFamily="34" charset="0"/>
            <a:cs typeface="Arial" panose="020B0604020202020204" pitchFamily="34" charset="0"/>
          </a:endParaRPr>
        </a:p>
        <a:p>
          <a:pPr algn="l"/>
          <a:endParaRPr lang="en-GB"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19049</xdr:rowOff>
    </xdr:from>
    <xdr:to>
      <xdr:col>6</xdr:col>
      <xdr:colOff>1333500</xdr:colOff>
      <xdr:row>45</xdr:row>
      <xdr:rowOff>142874</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0" y="400049"/>
          <a:ext cx="5905500" cy="8315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mn-cs"/>
            </a:rPr>
            <a:t>Income is accounted for applying the accruals convention.  Income is recognised in the period in which services are provided.  Where income had been received from third parties for a specific activity to be delivered in the following financial year, that income will be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deferred.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Only non-NHS income may be deferred.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1.4.  Employee benefits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1.4.1.  Short-term employee benefits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Salaries, wages and employment-related payments are recognised in the period in which the service is received from employees. The cost of leave earned but not taken by employees at the end of the period is not</a:t>
          </a:r>
          <a:r>
            <a:rPr lang="en-GB" sz="1000" baseline="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recognised in the financial statements to the extent that employees are not permitted to carry forward leave into the following period.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1.4.2.  Retirement benefit costs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Past and present employees are covered by the provisions of the NHS Pensions Scheme.  The scheme is an unfunded, defined benefit scheme that covers NHS employers, General Practices and other bodies, allowed under the direction of the Secretary of State, in England and Wales. The scheme is not designed to be run in a way that would enable NHS bodies to identify their share of the underlying scheme assets and liabilities. Therefore, the scheme is accounted for as if it were a defined contribution scheme: the cost to the NHS body of participating in the scheme is taken as equal to the contributions payable to the scheme for the accounting period.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 latest NHS Pension Scheme valuation results indicated that an increase in benefit required a 6.3% increase (14.38% to 20.68%) which was implemented from 1 April 2019.</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 an organisation within the full funding scope, the joint (in NHS England and NHS Wales) transitional arrangement operated from 2019-20 where employers in the Scheme would continue to pay 14.38% employer contributions under their normal monthly payment process, in Wales the additional 6.3% being funded by Welsh Government directly to the Pension Scheme administrator, the NHS Business Services Authority (BSA the NHS Pensions Agency).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However, NHS Wales' organisations are required to account for </a:t>
          </a: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their staff</a:t>
          </a: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employer contributions of 20.68% in full and on a gross basis, in their annual accounts.  Payments made on their behalf by Welsh Government are accounted for on a notional basis. For detailed information see Other Note within these accounts.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gn="l"/>
          <a:r>
            <a:rPr lang="en-GB" sz="1000">
              <a:solidFill>
                <a:sysClr val="windowText" lastClr="000000"/>
              </a:solidFill>
              <a:effectLst/>
              <a:latin typeface="Arial" panose="020B0604020202020204" pitchFamily="34" charset="0"/>
              <a:ea typeface="Calibri" panose="020F0502020204030204" pitchFamily="34" charset="0"/>
            </a:rPr>
            <a:t>For early retirements other than those due to ill health the additional pension liabilities are not funded by the scheme. The full amount of the liability for the additional costs is charged to expenditure at the time the NHS Wales organisation commits itself to the retirement, regardless of the method of payment.</a:t>
          </a:r>
        </a:p>
        <a:p>
          <a:pPr algn="l"/>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employees are members of the Local Government Superannuation Scheme, which is a defined benefit pension scheme this is disclosed.  The scheme assets and liabilities attributable to those employees can be identified and are recognised in the NHS Wales organisation’s accounts.  The assets are measured at fair value and the liabilities at the present value of the future obligations.  The increase in the liability arising from pensionable service earned during the year is recognised within operating expenses.  The expected gain during the year from scheme assets is recognised within finance income.  The interest cost during the year arising from the unwinding of the discount on the scheme liabilities is recognised within finance costs.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mn-lt"/>
            <a:ea typeface="+mn-ea"/>
            <a:cs typeface="+mn-cs"/>
          </a:endParaRPr>
        </a:p>
        <a:p>
          <a:endParaRPr lang="en-GB" sz="1100">
            <a:solidFill>
              <a:sysClr val="windowText" lastClr="000000"/>
            </a:solidFill>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78105</xdr:colOff>
      <xdr:row>92</xdr:row>
      <xdr:rowOff>81914</xdr:rowOff>
    </xdr:from>
    <xdr:to>
      <xdr:col>20</xdr:col>
      <xdr:colOff>657225</xdr:colOff>
      <xdr:row>107</xdr:row>
      <xdr:rowOff>21165</xdr:rowOff>
    </xdr:to>
    <xdr:sp macro="" textlink="" fLocksText="0">
      <xdr:nvSpPr>
        <xdr:cNvPr id="2" name="TextBox 1">
          <a:extLst>
            <a:ext uri="{FF2B5EF4-FFF2-40B4-BE49-F238E27FC236}">
              <a16:creationId xmlns:a16="http://schemas.microsoft.com/office/drawing/2014/main" id="{00000000-0008-0000-4100-000002000000}"/>
            </a:ext>
          </a:extLst>
        </xdr:cNvPr>
        <xdr:cNvSpPr txBox="1"/>
      </xdr:nvSpPr>
      <xdr:spPr>
        <a:xfrm>
          <a:off x="78105" y="17787831"/>
          <a:ext cx="9691370" cy="2955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GB" sz="1000">
            <a:effectLst/>
            <a:latin typeface="Arial" panose="020B0604020202020204" pitchFamily="34" charset="0"/>
            <a:cs typeface="Arial" panose="020B0604020202020204" pitchFamily="34" charset="0"/>
          </a:endParaRPr>
        </a:p>
      </xdr:txBody>
    </xdr:sp>
    <xdr:clientData fLocksWithSheet="0"/>
  </xdr:twoCellAnchor>
</xdr:wsDr>
</file>

<file path=xl/drawings/drawing51.xml><?xml version="1.0" encoding="utf-8"?>
<xdr:wsDr xmlns:xdr="http://schemas.openxmlformats.org/drawingml/2006/spreadsheetDrawing" xmlns:a="http://schemas.openxmlformats.org/drawingml/2006/main">
  <xdr:twoCellAnchor>
    <xdr:from>
      <xdr:col>1</xdr:col>
      <xdr:colOff>0</xdr:colOff>
      <xdr:row>68</xdr:row>
      <xdr:rowOff>68580</xdr:rowOff>
    </xdr:from>
    <xdr:to>
      <xdr:col>20</xdr:col>
      <xdr:colOff>640080</xdr:colOff>
      <xdr:row>83</xdr:row>
      <xdr:rowOff>146050</xdr:rowOff>
    </xdr:to>
    <xdr:sp macro="" textlink="" fLocksText="0">
      <xdr:nvSpPr>
        <xdr:cNvPr id="2" name="TextBox 1">
          <a:extLst>
            <a:ext uri="{FF2B5EF4-FFF2-40B4-BE49-F238E27FC236}">
              <a16:creationId xmlns:a16="http://schemas.microsoft.com/office/drawing/2014/main" id="{00000000-0008-0000-4200-000002000000}"/>
            </a:ext>
          </a:extLst>
        </xdr:cNvPr>
        <xdr:cNvSpPr txBox="1"/>
      </xdr:nvSpPr>
      <xdr:spPr>
        <a:xfrm>
          <a:off x="88900" y="11701780"/>
          <a:ext cx="9295130" cy="3030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fLocksWithSheet="0"/>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25</xdr:row>
      <xdr:rowOff>1</xdr:rowOff>
    </xdr:from>
    <xdr:to>
      <xdr:col>14</xdr:col>
      <xdr:colOff>495299</xdr:colOff>
      <xdr:row>37</xdr:row>
      <xdr:rowOff>10584</xdr:rowOff>
    </xdr:to>
    <xdr:sp macro="" textlink="" fLocksText="0">
      <xdr:nvSpPr>
        <xdr:cNvPr id="4" name="TextBox 3">
          <a:extLst>
            <a:ext uri="{FF2B5EF4-FFF2-40B4-BE49-F238E27FC236}">
              <a16:creationId xmlns:a16="http://schemas.microsoft.com/office/drawing/2014/main" id="{00000000-0008-0000-4300-000004000000}"/>
            </a:ext>
          </a:extLst>
        </xdr:cNvPr>
        <xdr:cNvSpPr txBox="1"/>
      </xdr:nvSpPr>
      <xdr:spPr>
        <a:xfrm>
          <a:off x="84667" y="5027084"/>
          <a:ext cx="9575799" cy="24235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i="0" u="none" strike="noStrike" baseline="0">
            <a:solidFill>
              <a:srgbClr val="0000FF"/>
            </a:solidFill>
            <a:latin typeface="+mn-lt"/>
            <a:ea typeface="+mn-ea"/>
            <a:cs typeface="+mn-cs"/>
          </a:endParaRPr>
        </a:p>
        <a:p>
          <a:pPr eaLnBrk="1" fontAlgn="auto" latinLnBrk="0" hangingPunct="1"/>
          <a:endParaRPr lang="en-GB" sz="1000">
            <a:solidFill>
              <a:srgbClr val="FF0000"/>
            </a:solidFill>
            <a:effectLst/>
            <a:latin typeface="Arial" panose="020B0604020202020204" pitchFamily="34" charset="0"/>
            <a:cs typeface="Arial" panose="020B0604020202020204" pitchFamily="34" charset="0"/>
          </a:endParaRPr>
        </a:p>
      </xdr:txBody>
    </xdr:sp>
    <xdr:clientData fLocksWithSheet="0"/>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42</xdr:row>
      <xdr:rowOff>0</xdr:rowOff>
    </xdr:from>
    <xdr:to>
      <xdr:col>10</xdr:col>
      <xdr:colOff>476250</xdr:colOff>
      <xdr:row>45</xdr:row>
      <xdr:rowOff>57150</xdr:rowOff>
    </xdr:to>
    <xdr:sp macro="" textlink="" fLocksText="0">
      <xdr:nvSpPr>
        <xdr:cNvPr id="2" name="TextBox 1">
          <a:extLst>
            <a:ext uri="{FF2B5EF4-FFF2-40B4-BE49-F238E27FC236}">
              <a16:creationId xmlns:a16="http://schemas.microsoft.com/office/drawing/2014/main" id="{00000000-0008-0000-4400-000002000000}"/>
            </a:ext>
          </a:extLst>
        </xdr:cNvPr>
        <xdr:cNvSpPr txBox="1"/>
      </xdr:nvSpPr>
      <xdr:spPr>
        <a:xfrm>
          <a:off x="0" y="7724775"/>
          <a:ext cx="7419975" cy="6286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a:solidFill>
              <a:sysClr val="windowText" lastClr="000000"/>
            </a:solidFill>
            <a:latin typeface="Arial" panose="020B0604020202020204" pitchFamily="34" charset="0"/>
            <a:cs typeface="Arial" panose="020B0604020202020204" pitchFamily="34" charset="0"/>
          </a:endParaRPr>
        </a:p>
      </xdr:txBody>
    </xdr:sp>
    <xdr:clientData fLocksWithSheet="0"/>
  </xdr:twoCellAnchor>
</xdr:wsDr>
</file>

<file path=xl/drawings/drawing54.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11</xdr:col>
      <xdr:colOff>723900</xdr:colOff>
      <xdr:row>8</xdr:row>
      <xdr:rowOff>85725</xdr:rowOff>
    </xdr:to>
    <xdr:sp macro="" textlink="" fLocksText="0">
      <xdr:nvSpPr>
        <xdr:cNvPr id="2" name="Text Box 1">
          <a:extLst>
            <a:ext uri="{FF2B5EF4-FFF2-40B4-BE49-F238E27FC236}">
              <a16:creationId xmlns:a16="http://schemas.microsoft.com/office/drawing/2014/main" id="{00000000-0008-0000-4500-000002000000}"/>
            </a:ext>
          </a:extLst>
        </xdr:cNvPr>
        <xdr:cNvSpPr txBox="1">
          <a:spLocks noChangeArrowheads="1"/>
        </xdr:cNvSpPr>
      </xdr:nvSpPr>
      <xdr:spPr bwMode="auto">
        <a:xfrm>
          <a:off x="123825" y="790575"/>
          <a:ext cx="6315075" cy="6286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Losses and special payments are charged to the Statement of Comprehensive Net Expenditure in accordance with IFRS but are recorded in the losses and special payments register when payment is made. Therefore, the payments in this note are prepared on a cash basis.</a:t>
          </a:r>
        </a:p>
      </xdr:txBody>
    </xdr:sp>
    <xdr:clientData fLocksWithSheet="0"/>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6</xdr:row>
      <xdr:rowOff>28575</xdr:rowOff>
    </xdr:from>
    <xdr:to>
      <xdr:col>8</xdr:col>
      <xdr:colOff>857250</xdr:colOff>
      <xdr:row>12</xdr:row>
      <xdr:rowOff>28575</xdr:rowOff>
    </xdr:to>
    <xdr:sp macro="" textlink="" fLocksText="0">
      <xdr:nvSpPr>
        <xdr:cNvPr id="3" name="Text Box 1">
          <a:extLst>
            <a:ext uri="{FF2B5EF4-FFF2-40B4-BE49-F238E27FC236}">
              <a16:creationId xmlns:a16="http://schemas.microsoft.com/office/drawing/2014/main" id="{00000000-0008-0000-4600-000003000000}"/>
            </a:ext>
          </a:extLst>
        </xdr:cNvPr>
        <xdr:cNvSpPr txBox="1">
          <a:spLocks noChangeArrowheads="1"/>
        </xdr:cNvSpPr>
      </xdr:nvSpPr>
      <xdr:spPr bwMode="auto">
        <a:xfrm>
          <a:off x="0" y="1187450"/>
          <a:ext cx="6556375" cy="1143000"/>
        </a:xfrm>
        <a:prstGeom prst="rect">
          <a:avLst/>
        </a:prstGeom>
        <a:solidFill>
          <a:schemeClr val="bg1"/>
        </a:solidFill>
        <a:ln w="9525" algn="ctr">
          <a:noFill/>
          <a:miter lim="800000"/>
          <a:headEnd/>
          <a:tailEnd/>
        </a:ln>
        <a:effectLst/>
      </xdr:spPr>
      <xdr:txBody>
        <a:bodyPr vertOverflow="clip" wrap="square" lIns="27432" tIns="22860" rIns="0" bIns="0" anchor="t" upright="1"/>
        <a:lstStyle/>
        <a:p>
          <a:pPr rtl="0" eaLnBrk="1" fontAlgn="auto" latinLnBrk="0" hangingPunct="1"/>
          <a:r>
            <a:rPr lang="en-GB" sz="1000" b="0" i="0" baseline="0">
              <a:solidFill>
                <a:srgbClr val="0000FF"/>
              </a:solidFill>
              <a:effectLst/>
              <a:latin typeface="Arial" panose="020B0604020202020204" pitchFamily="34" charset="0"/>
              <a:ea typeface="+mn-ea"/>
              <a:cs typeface="Arial" panose="020B0604020202020204" pitchFamily="34" charset="0"/>
            </a:rPr>
            <a:t>The Health Board has no finance leases receivable as a lessee. </a:t>
          </a:r>
          <a:endParaRPr lang="en-GB" sz="1000">
            <a:solidFill>
              <a:srgbClr val="0000FF"/>
            </a:solidFill>
            <a:effectLst/>
            <a:latin typeface="Arial" panose="020B0604020202020204" pitchFamily="34" charset="0"/>
            <a:cs typeface="Arial" panose="020B0604020202020204" pitchFamily="34" charset="0"/>
          </a:endParaRPr>
        </a:p>
        <a:p>
          <a:r>
            <a:rPr lang="en-GB" sz="1000" b="0" i="0" baseline="0">
              <a:solidFill>
                <a:srgbClr val="0000FF"/>
              </a:solidFill>
              <a:effectLst/>
              <a:latin typeface="Arial" panose="020B0604020202020204" pitchFamily="34" charset="0"/>
              <a:ea typeface="+mn-ea"/>
              <a:cs typeface="Arial" panose="020B0604020202020204" pitchFamily="34" charset="0"/>
            </a:rPr>
            <a:t/>
          </a:r>
          <a:br>
            <a:rPr lang="en-GB" sz="1000" b="0" i="0" baseline="0">
              <a:solidFill>
                <a:srgbClr val="0000FF"/>
              </a:solidFill>
              <a:effectLst/>
              <a:latin typeface="Arial" panose="020B0604020202020204" pitchFamily="34" charset="0"/>
              <a:ea typeface="+mn-ea"/>
              <a:cs typeface="Arial" panose="020B0604020202020204" pitchFamily="34" charset="0"/>
            </a:rPr>
          </a:br>
          <a:r>
            <a:rPr lang="en-GB" sz="1000" b="0" i="0" baseline="0">
              <a:solidFill>
                <a:srgbClr val="0000FF"/>
              </a:solidFill>
              <a:effectLst/>
              <a:latin typeface="Arial" panose="020B0604020202020204" pitchFamily="34" charset="0"/>
              <a:ea typeface="+mn-ea"/>
              <a:cs typeface="Arial" panose="020B0604020202020204" pitchFamily="34" charset="0"/>
            </a:rPr>
            <a:t>The Health Board does not hold any finance leases in respect of land and buildings.</a:t>
          </a: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 </a:t>
          </a:r>
          <a:endParaRPr lang="en-GB" sz="1000">
            <a:solidFill>
              <a:srgbClr val="0000FF"/>
            </a:solidFill>
            <a:effectLst/>
            <a:latin typeface="Arial" panose="020B0604020202020204" pitchFamily="34" charset="0"/>
            <a:ea typeface="+mn-ea"/>
            <a:cs typeface="Arial" panose="020B0604020202020204" pitchFamily="34" charset="0"/>
          </a:endParaRPr>
        </a:p>
      </xdr:txBody>
    </xdr:sp>
    <xdr:clientData fLocksWithSheet="0"/>
  </xdr:twoCellAnchor>
  <xdr:twoCellAnchor>
    <xdr:from>
      <xdr:col>3</xdr:col>
      <xdr:colOff>723900</xdr:colOff>
      <xdr:row>18</xdr:row>
      <xdr:rowOff>40006</xdr:rowOff>
    </xdr:from>
    <xdr:to>
      <xdr:col>4</xdr:col>
      <xdr:colOff>7619</xdr:colOff>
      <xdr:row>18</xdr:row>
      <xdr:rowOff>85725</xdr:rowOff>
    </xdr:to>
    <xdr:sp macro="" textlink="">
      <xdr:nvSpPr>
        <xdr:cNvPr id="2" name="TextBox 1">
          <a:extLst>
            <a:ext uri="{FF2B5EF4-FFF2-40B4-BE49-F238E27FC236}">
              <a16:creationId xmlns:a16="http://schemas.microsoft.com/office/drawing/2014/main" id="{00000000-0008-0000-4600-000002000000}"/>
            </a:ext>
          </a:extLst>
        </xdr:cNvPr>
        <xdr:cNvSpPr txBox="1"/>
      </xdr:nvSpPr>
      <xdr:spPr>
        <a:xfrm>
          <a:off x="3009900" y="3478531"/>
          <a:ext cx="45719" cy="4571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GB" sz="1000">
            <a:latin typeface="Arial" panose="020B0604020202020204" pitchFamily="34" charset="0"/>
            <a:cs typeface="Arial" panose="020B0604020202020204" pitchFamily="34" charset="0"/>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32</xdr:row>
      <xdr:rowOff>177800</xdr:rowOff>
    </xdr:from>
    <xdr:to>
      <xdr:col>12</xdr:col>
      <xdr:colOff>923924</xdr:colOff>
      <xdr:row>36</xdr:row>
      <xdr:rowOff>88900</xdr:rowOff>
    </xdr:to>
    <xdr:sp macro="" textlink="">
      <xdr:nvSpPr>
        <xdr:cNvPr id="2" name="TextBox 1">
          <a:extLst>
            <a:ext uri="{FF2B5EF4-FFF2-40B4-BE49-F238E27FC236}">
              <a16:creationId xmlns:a16="http://schemas.microsoft.com/office/drawing/2014/main" id="{00000000-0008-0000-4800-000002000000}"/>
            </a:ext>
          </a:extLst>
        </xdr:cNvPr>
        <xdr:cNvSpPr txBox="1"/>
      </xdr:nvSpPr>
      <xdr:spPr>
        <a:xfrm>
          <a:off x="0" y="6330950"/>
          <a:ext cx="7877174"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64</xdr:row>
      <xdr:rowOff>177800</xdr:rowOff>
    </xdr:from>
    <xdr:to>
      <xdr:col>10</xdr:col>
      <xdr:colOff>774700</xdr:colOff>
      <xdr:row>68</xdr:row>
      <xdr:rowOff>88900</xdr:rowOff>
    </xdr:to>
    <xdr:sp macro="" textlink="">
      <xdr:nvSpPr>
        <xdr:cNvPr id="3" name="TextBox 2">
          <a:extLst>
            <a:ext uri="{FF2B5EF4-FFF2-40B4-BE49-F238E27FC236}">
              <a16:creationId xmlns:a16="http://schemas.microsoft.com/office/drawing/2014/main" id="{00000000-0008-0000-4800-000003000000}"/>
            </a:ext>
          </a:extLst>
        </xdr:cNvPr>
        <xdr:cNvSpPr txBox="1"/>
      </xdr:nvSpPr>
      <xdr:spPr>
        <a:xfrm>
          <a:off x="0" y="9197975"/>
          <a:ext cx="6127750"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latin typeface="Times New Roman" panose="02020603050405020304" pitchFamily="18" charset="0"/>
            <a:cs typeface="Times New Roman" panose="02020603050405020304" pitchFamily="18" charset="0"/>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0</xdr:colOff>
      <xdr:row>32</xdr:row>
      <xdr:rowOff>177800</xdr:rowOff>
    </xdr:from>
    <xdr:to>
      <xdr:col>10</xdr:col>
      <xdr:colOff>774700</xdr:colOff>
      <xdr:row>36</xdr:row>
      <xdr:rowOff>88900</xdr:rowOff>
    </xdr:to>
    <xdr:sp macro="" textlink="">
      <xdr:nvSpPr>
        <xdr:cNvPr id="2" name="TextBox 1">
          <a:extLst>
            <a:ext uri="{FF2B5EF4-FFF2-40B4-BE49-F238E27FC236}">
              <a16:creationId xmlns:a16="http://schemas.microsoft.com/office/drawing/2014/main" id="{00000000-0008-0000-4900-000002000000}"/>
            </a:ext>
          </a:extLst>
        </xdr:cNvPr>
        <xdr:cNvSpPr txBox="1"/>
      </xdr:nvSpPr>
      <xdr:spPr>
        <a:xfrm>
          <a:off x="0" y="4806950"/>
          <a:ext cx="6127750"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64</xdr:row>
      <xdr:rowOff>177800</xdr:rowOff>
    </xdr:from>
    <xdr:to>
      <xdr:col>10</xdr:col>
      <xdr:colOff>774700</xdr:colOff>
      <xdr:row>68</xdr:row>
      <xdr:rowOff>88900</xdr:rowOff>
    </xdr:to>
    <xdr:sp macro="" textlink="">
      <xdr:nvSpPr>
        <xdr:cNvPr id="3" name="TextBox 2">
          <a:extLst>
            <a:ext uri="{FF2B5EF4-FFF2-40B4-BE49-F238E27FC236}">
              <a16:creationId xmlns:a16="http://schemas.microsoft.com/office/drawing/2014/main" id="{00000000-0008-0000-4900-000003000000}"/>
            </a:ext>
          </a:extLst>
        </xdr:cNvPr>
        <xdr:cNvSpPr txBox="1"/>
      </xdr:nvSpPr>
      <xdr:spPr>
        <a:xfrm>
          <a:off x="0" y="9207500"/>
          <a:ext cx="6127750" cy="67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latin typeface="Times New Roman" panose="02020603050405020304" pitchFamily="18" charset="0"/>
            <a:cs typeface="Times New Roman" panose="02020603050405020304" pitchFamily="18" charset="0"/>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4</xdr:row>
      <xdr:rowOff>0</xdr:rowOff>
    </xdr:from>
    <xdr:to>
      <xdr:col>9</xdr:col>
      <xdr:colOff>9525</xdr:colOff>
      <xdr:row>5</xdr:row>
      <xdr:rowOff>152400</xdr:rowOff>
    </xdr:to>
    <xdr:sp macro="" textlink="" fLocksText="0">
      <xdr:nvSpPr>
        <xdr:cNvPr id="3" name="TextBox 2">
          <a:extLst>
            <a:ext uri="{FF2B5EF4-FFF2-40B4-BE49-F238E27FC236}">
              <a16:creationId xmlns:a16="http://schemas.microsoft.com/office/drawing/2014/main" id="{00000000-0008-0000-4A00-000003000000}"/>
            </a:ext>
          </a:extLst>
        </xdr:cNvPr>
        <xdr:cNvSpPr txBox="1"/>
      </xdr:nvSpPr>
      <xdr:spPr>
        <a:xfrm>
          <a:off x="0" y="771525"/>
          <a:ext cx="6153150" cy="3429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mn-cs"/>
            </a:rPr>
            <a:t>The Local Health Board has no RoU leases receivable as a lessor.</a:t>
          </a:r>
          <a:r>
            <a:rPr kumimoji="0" lang="en-GB" sz="1000" b="0" i="0" u="none" strike="noStrike" kern="0" cap="none" spc="0" normalizeH="0" baseline="0" noProof="0">
              <a:ln>
                <a:noFill/>
              </a:ln>
              <a:solidFill>
                <a:srgbClr val="0000FF"/>
              </a:solidFill>
              <a:effectLst/>
              <a:uLnTx/>
              <a:uFillTx/>
              <a:latin typeface="+mn-lt"/>
              <a:ea typeface="+mn-ea"/>
              <a:cs typeface="+mn-cs"/>
            </a:rPr>
            <a:t> </a:t>
          </a: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xdr:txBody>
    </xdr:sp>
    <xdr:clientData fLocksWithSheet="0"/>
  </xdr:twoCellAnchor>
</xdr:wsDr>
</file>

<file path=xl/drawings/drawing59.xml><?xml version="1.0" encoding="utf-8"?>
<xdr:wsDr xmlns:xdr="http://schemas.openxmlformats.org/drawingml/2006/spreadsheetDrawing" xmlns:a="http://schemas.openxmlformats.org/drawingml/2006/main">
  <xdr:twoCellAnchor>
    <xdr:from>
      <xdr:col>0</xdr:col>
      <xdr:colOff>85725</xdr:colOff>
      <xdr:row>32</xdr:row>
      <xdr:rowOff>28575</xdr:rowOff>
    </xdr:from>
    <xdr:to>
      <xdr:col>7</xdr:col>
      <xdr:colOff>1028700</xdr:colOff>
      <xdr:row>34</xdr:row>
      <xdr:rowOff>133350</xdr:rowOff>
    </xdr:to>
    <xdr:sp macro="" textlink="" fLocksText="0">
      <xdr:nvSpPr>
        <xdr:cNvPr id="3" name="TextBox 2">
          <a:extLst>
            <a:ext uri="{FF2B5EF4-FFF2-40B4-BE49-F238E27FC236}">
              <a16:creationId xmlns:a16="http://schemas.microsoft.com/office/drawing/2014/main" id="{00000000-0008-0000-4B00-000003000000}"/>
            </a:ext>
          </a:extLst>
        </xdr:cNvPr>
        <xdr:cNvSpPr txBox="1"/>
      </xdr:nvSpPr>
      <xdr:spPr>
        <a:xfrm>
          <a:off x="85725" y="6496050"/>
          <a:ext cx="7896225" cy="4857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twoCellAnchor>
    <xdr:from>
      <xdr:col>0</xdr:col>
      <xdr:colOff>57150</xdr:colOff>
      <xdr:row>10</xdr:row>
      <xdr:rowOff>76200</xdr:rowOff>
    </xdr:from>
    <xdr:to>
      <xdr:col>7</xdr:col>
      <xdr:colOff>1028699</xdr:colOff>
      <xdr:row>14</xdr:row>
      <xdr:rowOff>133350</xdr:rowOff>
    </xdr:to>
    <xdr:sp macro="" textlink="" fLocksText="0">
      <xdr:nvSpPr>
        <xdr:cNvPr id="4" name="TextBox 3">
          <a:extLst>
            <a:ext uri="{FF2B5EF4-FFF2-40B4-BE49-F238E27FC236}">
              <a16:creationId xmlns:a16="http://schemas.microsoft.com/office/drawing/2014/main" id="{00000000-0008-0000-4B00-000004000000}"/>
            </a:ext>
          </a:extLst>
        </xdr:cNvPr>
        <xdr:cNvSpPr txBox="1"/>
      </xdr:nvSpPr>
      <xdr:spPr>
        <a:xfrm>
          <a:off x="57150" y="2044700"/>
          <a:ext cx="7664449" cy="8445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000" b="0" i="0" u="none" strike="noStrike">
              <a:solidFill>
                <a:srgbClr val="0000FF"/>
              </a:solidFill>
              <a:effectLst/>
              <a:latin typeface="Arial" panose="020B0604020202020204" pitchFamily="34" charset="0"/>
            </a:rPr>
            <a:t>The LHB has no PFI Schemes off-statement of financial position.</a:t>
          </a:r>
          <a:r>
            <a:rPr lang="en-GB" sz="1000">
              <a:solidFill>
                <a:srgbClr val="0000FF"/>
              </a:solidFill>
            </a:rPr>
            <a:t> </a:t>
          </a:r>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twoCellAnchor>
    <xdr:from>
      <xdr:col>0</xdr:col>
      <xdr:colOff>38100</xdr:colOff>
      <xdr:row>39</xdr:row>
      <xdr:rowOff>85725</xdr:rowOff>
    </xdr:from>
    <xdr:to>
      <xdr:col>8</xdr:col>
      <xdr:colOff>38100</xdr:colOff>
      <xdr:row>44</xdr:row>
      <xdr:rowOff>771525</xdr:rowOff>
    </xdr:to>
    <xdr:sp macro="" textlink="" fLocksText="0">
      <xdr:nvSpPr>
        <xdr:cNvPr id="5" name="TextBox 4">
          <a:extLst>
            <a:ext uri="{FF2B5EF4-FFF2-40B4-BE49-F238E27FC236}">
              <a16:creationId xmlns:a16="http://schemas.microsoft.com/office/drawing/2014/main" id="{00000000-0008-0000-4B00-000005000000}"/>
            </a:ext>
          </a:extLst>
        </xdr:cNvPr>
        <xdr:cNvSpPr txBox="1"/>
      </xdr:nvSpPr>
      <xdr:spPr>
        <a:xfrm>
          <a:off x="38100" y="7905750"/>
          <a:ext cx="8086725" cy="16383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GB" sz="1000" b="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1</xdr:row>
      <xdr:rowOff>180975</xdr:rowOff>
    </xdr:from>
    <xdr:to>
      <xdr:col>6</xdr:col>
      <xdr:colOff>1530350</xdr:colOff>
      <xdr:row>47</xdr:row>
      <xdr:rowOff>180975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 y="371475"/>
          <a:ext cx="6045199" cy="876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1.4.3.  NEST Pension Scheme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An alternative pensions scheme for employees not eligible to join the NHS Pensions scheme has to be offered. The NEST (National Employment Savings Trust) Pension scheme is a defined contribution scheme and therefore the cost to the NHS body of participating in the scheme is equal to the contributions payable to the scheme for the accounting period.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1.5.  Other expenses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Other operating expenses for goods or services are recognised when, and to the extent that, they have been received. They are measured at the fair value of the consideration payable.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  Property, plant and equipment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1.6.1.  Recognition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Property, plant and equipment is capitalised if:</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held for use in delivering services or for administrative purposes;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probable that future economic benefits will flow to, or service potential will be supplied to, the NHS Wales organisation;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expected to be used for more than one financial year;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cost of the item can be measured reliably; and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item has cost of at least £5,000; or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Collectively, a number of items have a cost of at least £5,000 and individually have a cost of more than £250, where the assets are functionally interdependent, they had broadly simultaneous purchase dates, are anticipated to have simultaneous disposal dates and are under single managerial control; or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Items form part of the initial equipping and setting-up cost of a new building, ward or unit, irrespective of their individual or collective cost.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a large asset, for example a building, includes a number of components with significantly different asset lives, the components are treated as separate assets and depreciated over their own useful economic lives.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1.6.2.  Valuation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All property, plant and equipment are measured initially at cost, representing the cost directly attributable to acquiring or constructing the asset and bringing it to the location and condition necessary for it to be capable of operating in the manner intended by management.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Land and buildings used for services or for administrative purposes are stated in the Statement of Financial Position (SoFP) at their revalued amounts, being the fair value at the date of revaluation less any subsequent accumulated depreciation and impairment losses.  Revaluations are performed with sufficient regularity to ensure that carrying amounts are not materially different from those that would be determined at the end of the reporting period.  Fair values are determined as follows: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Land and non-specialised buildings – market value for existing use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xdr:colOff>
      <xdr:row>1</xdr:row>
      <xdr:rowOff>180975</xdr:rowOff>
    </xdr:from>
    <xdr:to>
      <xdr:col>6</xdr:col>
      <xdr:colOff>1530350</xdr:colOff>
      <xdr:row>47</xdr:row>
      <xdr:rowOff>180975</xdr:rowOff>
    </xdr:to>
    <xdr:sp macro="" textlink="">
      <xdr:nvSpPr>
        <xdr:cNvPr id="3" name="TextBox 2">
          <a:extLst>
            <a:ext uri="{FF2B5EF4-FFF2-40B4-BE49-F238E27FC236}">
              <a16:creationId xmlns:a16="http://schemas.microsoft.com/office/drawing/2014/main" id="{00000000-0008-0000-0F00-000002000000}"/>
            </a:ext>
          </a:extLst>
        </xdr:cNvPr>
        <xdr:cNvSpPr txBox="1"/>
      </xdr:nvSpPr>
      <xdr:spPr>
        <a:xfrm>
          <a:off x="1" y="371475"/>
          <a:ext cx="6045199" cy="876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1.4.3 PENSION COSTS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Past and present employees are covered by the provisions of the NHS Pension Schemes. Details of the benefits payable and rules of the schemes can be found on the NHS Pensions website at </a:t>
          </a:r>
          <a:r>
            <a:rPr lang="en-GB" sz="1100">
              <a:solidFill>
                <a:schemeClr val="dk1"/>
              </a:solidFill>
              <a:effectLst/>
              <a:latin typeface="+mn-lt"/>
              <a:ea typeface="+mn-ea"/>
              <a:cs typeface="+mn-cs"/>
              <a:hlinkClick xmlns:r="http://schemas.openxmlformats.org/officeDocument/2006/relationships" r:id=""/>
            </a:rPr>
            <a:t>www.nhsbsa.nhs.uk/pensions</a:t>
          </a:r>
          <a:r>
            <a:rPr lang="en-GB" sz="1100">
              <a:solidFill>
                <a:schemeClr val="dk1"/>
              </a:solidFill>
              <a:effectLst/>
              <a:latin typeface="+mn-lt"/>
              <a:ea typeface="+mn-ea"/>
              <a:cs typeface="+mn-cs"/>
            </a:rPr>
            <a:t>. Both the 1995/2008 and 2015 schemes are accounted for, and the scheme liability valued, as a single combined scheme. Both are unfunded defined benefit schemes that cover NHS employers, GP practices and other bodies, allowed under the direction of the Secretary of State for Health and Social Care in England and Wales. They are not designed to be run in a way that would enable NHS bodies to identify their share of the underlying scheme assets and liabilities. Therefore, each scheme is accounted for as if it were a defined contribution scheme: the cost to the NHS body of participating in each scheme is taken as equal to the contributions payable to that scheme for the accounting period.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In order that the defined benefit obligations recognised in the financial statements do not differ materially from those that would be determined at the reporting date by a formal actuarial valuation, the FReM requires that “the period between formal valuations shall be four years, with approximate assessments in intervening years”. </a:t>
          </a:r>
        </a:p>
        <a:p>
          <a:r>
            <a:rPr lang="en-GB" sz="1100">
              <a:solidFill>
                <a:schemeClr val="dk1"/>
              </a:solidFill>
              <a:effectLst/>
              <a:latin typeface="+mn-lt"/>
              <a:ea typeface="+mn-ea"/>
              <a:cs typeface="+mn-cs"/>
            </a:rPr>
            <a:t>An outline of these follows:</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a) Accounting valuation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A valuation of scheme liability is carried out annually by the scheme actuary (currently the Government Actuary’s Department) as at the end of the reporting period. This utilises an actuarial assessment for the previous accounting period in conjunction with updated membership and financial data for the current reporting period, and is accepted as providing suitably robust figures for financial reporting purposes. The valuation of the scheme liability as at 31 March 2024, is based on valuation data as 31 March 2023, updated to 31 March 2024 with summary global member and accounting data. In undertaking this actuarial assessment, the methodology prescribed in IAS 19, relevant FReM interpretations, and the discount rate prescribed by HM Treasury have also been used.</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latest assessment of the liabilities of the scheme is contained in the Statement by the Actuary, which forms part of the annual NHS Pension Scheme Annual Report and Accounts. These accounts can be viewed on the NHS Pensions website and are published annually. Copies can also be obtained from The Stationery Office.</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b) Full actuarial (funding) valuation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purpose of this valuation is to assess the level of liability in respect of the benefits due under the schemes (taking into account recent demographic experience), and to recommend contribution rates payable by employees and employers.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latest actuarial valuation undertaken for the NHS Pension Scheme was completed as at 31 March 2020. The results of this valuation set the employer contribution rate payable from 1 April 2024 to 23.7% of pensionable pay. The core cost cap cost of the scheme was calculated to be outside of the 3% cost cap corridor as at 31 March 2020. However, when the wider economic situation was taken into account through the economic cost cap cost of the scheme, the cost cap corridor was not similarly breached. As a result, there was no impact on the member benefit structure or contribution rates.</a:t>
          </a:r>
        </a:p>
        <a:p>
          <a:pPr>
            <a:lnSpc>
              <a:spcPct val="107000"/>
            </a:lnSpc>
            <a:spcAft>
              <a:spcPts val="800"/>
            </a:spcAft>
          </a:pP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419100</xdr:colOff>
      <xdr:row>2</xdr:row>
      <xdr:rowOff>85725</xdr:rowOff>
    </xdr:from>
    <xdr:to>
      <xdr:col>10</xdr:col>
      <xdr:colOff>571500</xdr:colOff>
      <xdr:row>30</xdr:row>
      <xdr:rowOff>0</xdr:rowOff>
    </xdr:to>
    <xdr:sp macro="" textlink="" fLocksText="0">
      <xdr:nvSpPr>
        <xdr:cNvPr id="2" name="TextBox 1">
          <a:extLst>
            <a:ext uri="{FF2B5EF4-FFF2-40B4-BE49-F238E27FC236}">
              <a16:creationId xmlns:a16="http://schemas.microsoft.com/office/drawing/2014/main" id="{00000000-0008-0000-4D00-000002000000}"/>
            </a:ext>
          </a:extLst>
        </xdr:cNvPr>
        <xdr:cNvSpPr txBox="1"/>
      </xdr:nvSpPr>
      <xdr:spPr>
        <a:xfrm>
          <a:off x="419100" y="476250"/>
          <a:ext cx="7772400" cy="5248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Arial" panose="020B0604020202020204" pitchFamily="34" charset="0"/>
              <a:cs typeface="Arial" panose="020B0604020202020204" pitchFamily="34" charset="0"/>
            </a:rPr>
            <a:t>26. Financial risk management</a:t>
          </a:r>
        </a:p>
        <a:p>
          <a:endParaRPr lang="en-GB" sz="1000">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Financial reporting standard IFRS 7 requires disclosure of the role that financial instruments have had during the period in creating or changing the risks a body faces in undertaking its activities. The LHB is not exposed to the degree of financial risk faced by business entities.  Also financial instruments play a much more limited role in creating or changing risk than would be typical of listed companies, to which these standards mainly apply.  The LHB has limited powers to invest and financial assets and liabilities are generated by day-to-day operational activities rather than being held to change the risks facing the LHB in undertaking its activities.</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Currency risk</a:t>
          </a:r>
        </a:p>
        <a:p>
          <a:endParaRPr lang="en-GB" sz="1000" b="1">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The LHB is principally a domestic organisation with the great majority of transactions, assets and liabilities being in the UK and Sterling based.  The LHB has no overseas operations.  The LHB therefore has low exposure to currency rate fluctuations. </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Interest rate risk</a:t>
          </a:r>
        </a:p>
        <a:p>
          <a:endParaRPr lang="en-GB" sz="1000" b="1">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LHBs are not permitted to borrow.  The LHB therefore has low exposure to interest rate fluctuations.</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Credit risk</a:t>
          </a:r>
        </a:p>
        <a:p>
          <a:endParaRPr lang="en-GB" sz="1000" b="1">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Because the majority of the LHB’s funding derives from funds voted by the Welsh Government the LHB has low exposure to credit risk.  </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Liquidity risk</a:t>
          </a:r>
        </a:p>
        <a:p>
          <a:endParaRPr lang="en-GB" sz="1000" b="1">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The LHB is required to operate within cash limits set by the Welsh Government for the financial year and draws down funds from the Welsh Government as the requirement arises.  The LHB is not, therefore, exposed to significant liquidity risks.</a:t>
          </a:r>
        </a:p>
        <a:p>
          <a:endParaRPr lang="en-GB" sz="1100"/>
        </a:p>
        <a:p>
          <a:endParaRPr lang="en-GB" sz="1100"/>
        </a:p>
      </xdr:txBody>
    </xdr:sp>
    <xdr:clientData fLocksWithSheet="0"/>
  </xdr:twoCellAnchor>
</xdr:wsDr>
</file>

<file path=xl/drawings/drawing61.xml><?xml version="1.0" encoding="utf-8"?>
<xdr:wsDr xmlns:xdr="http://schemas.openxmlformats.org/drawingml/2006/spreadsheetDrawing" xmlns:a="http://schemas.openxmlformats.org/drawingml/2006/main">
  <xdr:twoCellAnchor>
    <xdr:from>
      <xdr:col>0</xdr:col>
      <xdr:colOff>161925</xdr:colOff>
      <xdr:row>43</xdr:row>
      <xdr:rowOff>19049</xdr:rowOff>
    </xdr:from>
    <xdr:to>
      <xdr:col>4</xdr:col>
      <xdr:colOff>466725</xdr:colOff>
      <xdr:row>50</xdr:row>
      <xdr:rowOff>104774</xdr:rowOff>
    </xdr:to>
    <xdr:sp macro="" textlink="">
      <xdr:nvSpPr>
        <xdr:cNvPr id="2" name="TextBox 1">
          <a:extLst>
            <a:ext uri="{FF2B5EF4-FFF2-40B4-BE49-F238E27FC236}">
              <a16:creationId xmlns:a16="http://schemas.microsoft.com/office/drawing/2014/main" id="{00000000-0008-0000-4E00-000002000000}"/>
            </a:ext>
          </a:extLst>
        </xdr:cNvPr>
        <xdr:cNvSpPr txBox="1"/>
      </xdr:nvSpPr>
      <xdr:spPr>
        <a:xfrm>
          <a:off x="161925" y="7686674"/>
          <a:ext cx="5686425" cy="14192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Other movements are Notional funding received for the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  -  LHB notional 6.3% Staff Employer Pension Contributions and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  -  2019/20 Pensions Annual Allowance Charge Compensation Scheme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rPr>
            <a:t>funded directly to the NHSBA Pensions Division by Welsh Government</a:t>
          </a:r>
          <a:r>
            <a:rPr kumimoji="0" lang="en-GB"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algn="r"/>
          <a:endParaRPr lang="en-GB" sz="1000">
            <a:latin typeface="Arial" panose="020B0604020202020204" pitchFamily="34" charset="0"/>
            <a:cs typeface="Arial" panose="020B0604020202020204" pitchFamily="34" charset="0"/>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200025</xdr:colOff>
      <xdr:row>4</xdr:row>
      <xdr:rowOff>95250</xdr:rowOff>
    </xdr:from>
    <xdr:to>
      <xdr:col>11</xdr:col>
      <xdr:colOff>275167</xdr:colOff>
      <xdr:row>27</xdr:row>
      <xdr:rowOff>84666</xdr:rowOff>
    </xdr:to>
    <xdr:sp macro="" textlink="">
      <xdr:nvSpPr>
        <xdr:cNvPr id="3" name="TextBox 2">
          <a:extLst>
            <a:ext uri="{FF2B5EF4-FFF2-40B4-BE49-F238E27FC236}">
              <a16:creationId xmlns:a16="http://schemas.microsoft.com/office/drawing/2014/main" id="{00000000-0008-0000-4F00-000003000000}"/>
            </a:ext>
          </a:extLst>
        </xdr:cNvPr>
        <xdr:cNvSpPr txBox="1"/>
      </xdr:nvSpPr>
      <xdr:spPr>
        <a:xfrm>
          <a:off x="200025" y="899583"/>
          <a:ext cx="8457142" cy="4614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These financial statements were authorised for issue by the Chief Executive and Accountable Officer on 11th July 2024;  post the date the financial statements were certified by the Auditor General for Wales.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Swansea Bay Health Board is not aware of any events after the reporting period which would require disclosure withing these financial statements.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rgbClr val="0000FF"/>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6350</xdr:colOff>
      <xdr:row>74</xdr:row>
      <xdr:rowOff>0</xdr:rowOff>
    </xdr:from>
    <xdr:to>
      <xdr:col>1</xdr:col>
      <xdr:colOff>9525</xdr:colOff>
      <xdr:row>74</xdr:row>
      <xdr:rowOff>0</xdr:rowOff>
    </xdr:to>
    <xdr:cxnSp macro="">
      <xdr:nvCxnSpPr>
        <xdr:cNvPr id="2" name="Straight Connector 1">
          <a:extLst>
            <a:ext uri="{FF2B5EF4-FFF2-40B4-BE49-F238E27FC236}">
              <a16:creationId xmlns:a16="http://schemas.microsoft.com/office/drawing/2014/main" id="{00000000-0008-0000-5000-000002000000}"/>
            </a:ext>
          </a:extLst>
        </xdr:cNvPr>
        <xdr:cNvCxnSpPr/>
      </xdr:nvCxnSpPr>
      <xdr:spPr>
        <a:xfrm>
          <a:off x="1549400" y="2527300"/>
          <a:ext cx="3175" cy="38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6350</xdr:colOff>
      <xdr:row>74</xdr:row>
      <xdr:rowOff>0</xdr:rowOff>
    </xdr:from>
    <xdr:to>
      <xdr:col>2</xdr:col>
      <xdr:colOff>9525</xdr:colOff>
      <xdr:row>74</xdr:row>
      <xdr:rowOff>0</xdr:rowOff>
    </xdr:to>
    <xdr:cxnSp macro="">
      <xdr:nvCxnSpPr>
        <xdr:cNvPr id="3" name="Straight Connector 2">
          <a:extLst>
            <a:ext uri="{FF2B5EF4-FFF2-40B4-BE49-F238E27FC236}">
              <a16:creationId xmlns:a16="http://schemas.microsoft.com/office/drawing/2014/main" id="{00000000-0008-0000-5000-000003000000}"/>
            </a:ext>
          </a:extLst>
        </xdr:cNvPr>
        <xdr:cNvCxnSpPr/>
      </xdr:nvCxnSpPr>
      <xdr:spPr>
        <a:xfrm>
          <a:off x="3702050" y="2552700"/>
          <a:ext cx="3175"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180975</xdr:colOff>
      <xdr:row>4</xdr:row>
      <xdr:rowOff>95250</xdr:rowOff>
    </xdr:from>
    <xdr:to>
      <xdr:col>10</xdr:col>
      <xdr:colOff>581025</xdr:colOff>
      <xdr:row>18</xdr:row>
      <xdr:rowOff>88900</xdr:rowOff>
    </xdr:to>
    <xdr:sp macro="" textlink="">
      <xdr:nvSpPr>
        <xdr:cNvPr id="2" name="TextBox 1">
          <a:extLst>
            <a:ext uri="{FF2B5EF4-FFF2-40B4-BE49-F238E27FC236}">
              <a16:creationId xmlns:a16="http://schemas.microsoft.com/office/drawing/2014/main" id="{00000000-0008-0000-5100-000002000000}"/>
            </a:ext>
          </a:extLst>
        </xdr:cNvPr>
        <xdr:cNvSpPr txBox="1"/>
      </xdr:nvSpPr>
      <xdr:spPr>
        <a:xfrm>
          <a:off x="180975" y="882650"/>
          <a:ext cx="6610350" cy="27495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0" lang="en-GB" sz="105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The LHB held £952,526 cash at bank and in hand at 31 March 2024 (31st March 2023, £1,009,643) which relates to  monies held by the LHB on behalf of patients.This has been excluded from the cash and cash equivalents figure reported in the accounts.</a:t>
          </a:r>
        </a:p>
        <a:p>
          <a:pPr algn="l" eaLnBrk="1" fontAlgn="auto" latinLnBrk="0" hangingPunct="1"/>
          <a:endParaRPr kumimoji="0" lang="en-GB" sz="105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algn="l" eaLnBrk="1" fontAlgn="auto" latinLnBrk="0" hangingPunct="1"/>
          <a:r>
            <a:rPr kumimoji="0" lang="en-GB" sz="105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Cash held in Patient's Investment Accounts amounted to £0.00 at 31st March 2024 (31st March 2023, £0). Due to a change in money laundering regulations during 2022/23, the LHB is no longer permitted to hold client call accounts in the names of patients, which was how the Lloyds investment accounts were held. As a result the Lloyds Investment accounts were closed by Lloyds Bank in August 2022 and the balance was transferred into the Patients Monies Current Account.</a:t>
          </a:r>
        </a:p>
        <a:p>
          <a:pPr algn="l" eaLnBrk="1" fontAlgn="auto" latinLnBrk="0" hangingPunct="1"/>
          <a:endParaRPr kumimoji="0" lang="en-GB" sz="105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algn="l" eaLnBrk="1" fontAlgn="auto" latinLnBrk="0" hangingPunct="1"/>
          <a:r>
            <a:rPr kumimoji="0" lang="en-GB" sz="105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In addition the LHB had located on its premises a significant quantity of consignment stock. This stock remains the property of the supplier until it is used. The value of consignment stock at 31 March 2024 amounted to £1,384,708 (£969,855.75 as at 31st March 2023). </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295275</xdr:colOff>
      <xdr:row>68</xdr:row>
      <xdr:rowOff>95250</xdr:rowOff>
    </xdr:from>
    <xdr:to>
      <xdr:col>8</xdr:col>
      <xdr:colOff>9525</xdr:colOff>
      <xdr:row>79</xdr:row>
      <xdr:rowOff>104774</xdr:rowOff>
    </xdr:to>
    <xdr:sp macro="" textlink="">
      <xdr:nvSpPr>
        <xdr:cNvPr id="2" name="TextBox 1">
          <a:extLst>
            <a:ext uri="{FF2B5EF4-FFF2-40B4-BE49-F238E27FC236}">
              <a16:creationId xmlns:a16="http://schemas.microsoft.com/office/drawing/2014/main" id="{00000000-0008-0000-5200-000002000000}"/>
            </a:ext>
          </a:extLst>
        </xdr:cNvPr>
        <xdr:cNvSpPr txBox="1"/>
      </xdr:nvSpPr>
      <xdr:spPr>
        <a:xfrm>
          <a:off x="295275" y="13992225"/>
          <a:ext cx="7896225" cy="2105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endParaRPr lang="en-GB" sz="1000" b="0" i="0" baseline="0">
            <a:solidFill>
              <a:srgbClr val="0000FF"/>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295275</xdr:colOff>
      <xdr:row>4</xdr:row>
      <xdr:rowOff>152400</xdr:rowOff>
    </xdr:from>
    <xdr:to>
      <xdr:col>10</xdr:col>
      <xdr:colOff>504825</xdr:colOff>
      <xdr:row>60</xdr:row>
      <xdr:rowOff>152400</xdr:rowOff>
    </xdr:to>
    <xdr:sp macro="" textlink="">
      <xdr:nvSpPr>
        <xdr:cNvPr id="2" name="TextBox 1">
          <a:extLst>
            <a:ext uri="{FF2B5EF4-FFF2-40B4-BE49-F238E27FC236}">
              <a16:creationId xmlns:a16="http://schemas.microsoft.com/office/drawing/2014/main" id="{00000000-0008-0000-5300-000002000000}"/>
            </a:ext>
          </a:extLst>
        </xdr:cNvPr>
        <xdr:cNvSpPr txBox="1"/>
      </xdr:nvSpPr>
      <xdr:spPr>
        <a:xfrm>
          <a:off x="295275" y="952500"/>
          <a:ext cx="7829550" cy="1066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endParaRPr lang="en-GB" sz="1100" b="0" i="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67.xml><?xml version="1.0" encoding="utf-8"?>
<xdr:wsDr xmlns:xdr="http://schemas.openxmlformats.org/drawingml/2006/spreadsheetDrawing" xmlns:a="http://schemas.openxmlformats.org/drawingml/2006/main">
  <xdr:oneCellAnchor>
    <xdr:from>
      <xdr:col>0</xdr:col>
      <xdr:colOff>0</xdr:colOff>
      <xdr:row>6</xdr:row>
      <xdr:rowOff>0</xdr:rowOff>
    </xdr:from>
    <xdr:ext cx="7976180" cy="45719"/>
    <xdr:sp macro="" textlink="">
      <xdr:nvSpPr>
        <xdr:cNvPr id="2" name="TextBox 1">
          <a:extLst>
            <a:ext uri="{FF2B5EF4-FFF2-40B4-BE49-F238E27FC236}">
              <a16:creationId xmlns:a16="http://schemas.microsoft.com/office/drawing/2014/main" id="{00000000-0008-0000-5400-000002000000}"/>
            </a:ext>
          </a:extLst>
        </xdr:cNvPr>
        <xdr:cNvSpPr txBox="1"/>
      </xdr:nvSpPr>
      <xdr:spPr>
        <a:xfrm>
          <a:off x="0" y="1181100"/>
          <a:ext cx="7976180" cy="4571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endParaRPr lang="en-GB" sz="1000">
            <a:solidFill>
              <a:srgbClr val="FF00FF"/>
            </a:solidFill>
            <a:latin typeface="Arial" panose="020B0604020202020204" pitchFamily="34" charset="0"/>
            <a:cs typeface="Arial" panose="020B0604020202020204" pitchFamily="34" charset="0"/>
          </a:endParaRPr>
        </a:p>
      </xdr:txBody>
    </xdr:sp>
    <xdr:clientData/>
  </xdr:oneCellAnchor>
</xdr:wsDr>
</file>

<file path=xl/drawings/drawing68.xml><?xml version="1.0" encoding="utf-8"?>
<xdr:wsDr xmlns:xdr="http://schemas.openxmlformats.org/drawingml/2006/spreadsheetDrawing" xmlns:a="http://schemas.openxmlformats.org/drawingml/2006/main">
  <xdr:twoCellAnchor>
    <xdr:from>
      <xdr:col>0</xdr:col>
      <xdr:colOff>266700</xdr:colOff>
      <xdr:row>7</xdr:row>
      <xdr:rowOff>85725</xdr:rowOff>
    </xdr:from>
    <xdr:to>
      <xdr:col>0</xdr:col>
      <xdr:colOff>314325</xdr:colOff>
      <xdr:row>7</xdr:row>
      <xdr:rowOff>131444</xdr:rowOff>
    </xdr:to>
    <xdr:sp macro="" textlink="">
      <xdr:nvSpPr>
        <xdr:cNvPr id="2" name="TextBox 1">
          <a:extLst>
            <a:ext uri="{FF2B5EF4-FFF2-40B4-BE49-F238E27FC236}">
              <a16:creationId xmlns:a16="http://schemas.microsoft.com/office/drawing/2014/main" id="{00000000-0008-0000-5500-000002000000}"/>
            </a:ext>
          </a:extLst>
        </xdr:cNvPr>
        <xdr:cNvSpPr txBox="1"/>
      </xdr:nvSpPr>
      <xdr:spPr>
        <a:xfrm flipH="1">
          <a:off x="266700" y="161925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7</xdr:row>
      <xdr:rowOff>85725</xdr:rowOff>
    </xdr:from>
    <xdr:to>
      <xdr:col>0</xdr:col>
      <xdr:colOff>314325</xdr:colOff>
      <xdr:row>7</xdr:row>
      <xdr:rowOff>131444</xdr:rowOff>
    </xdr:to>
    <xdr:sp macro="" textlink="">
      <xdr:nvSpPr>
        <xdr:cNvPr id="6" name="TextBox 5">
          <a:extLst>
            <a:ext uri="{FF2B5EF4-FFF2-40B4-BE49-F238E27FC236}">
              <a16:creationId xmlns:a16="http://schemas.microsoft.com/office/drawing/2014/main" id="{00000000-0008-0000-5500-000006000000}"/>
            </a:ext>
          </a:extLst>
        </xdr:cNvPr>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25399</xdr:colOff>
      <xdr:row>5</xdr:row>
      <xdr:rowOff>180975</xdr:rowOff>
    </xdr:from>
    <xdr:to>
      <xdr:col>8</xdr:col>
      <xdr:colOff>0</xdr:colOff>
      <xdr:row>12</xdr:row>
      <xdr:rowOff>66675</xdr:rowOff>
    </xdr:to>
    <xdr:sp macro="" textlink="" fLocksText="0">
      <xdr:nvSpPr>
        <xdr:cNvPr id="7" name="TextBox 6">
          <a:extLst>
            <a:ext uri="{FF2B5EF4-FFF2-40B4-BE49-F238E27FC236}">
              <a16:creationId xmlns:a16="http://schemas.microsoft.com/office/drawing/2014/main" id="{00000000-0008-0000-5500-000007000000}"/>
            </a:ext>
          </a:extLst>
        </xdr:cNvPr>
        <xdr:cNvSpPr txBox="1"/>
      </xdr:nvSpPr>
      <xdr:spPr>
        <a:xfrm>
          <a:off x="25399" y="1352550"/>
          <a:ext cx="6194426" cy="12192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ysClr val="windowText" lastClr="000000"/>
              </a:solidFill>
              <a:effectLst/>
              <a:latin typeface="Arial" panose="020B0604020202020204" pitchFamily="34" charset="0"/>
              <a:ea typeface="+mn-ea"/>
              <a:cs typeface="Arial" panose="020B0604020202020204" pitchFamily="34" charset="0"/>
            </a:rPr>
            <a:t>The value of notional transactions is based on estimated costs for the twelve month period 1 April 2023 to 31 March 2024. This has been calculated from actual Welsh Government expenditure for the 6.3% staff employer pension contributions between April 2023 and February 2024 alongside Health Board/Trust/SHA data for March 2023.</a:t>
          </a:r>
        </a:p>
        <a:p>
          <a:endParaRPr lang="en-GB" sz="1000">
            <a:solidFill>
              <a:sysClr val="windowText" lastClr="000000"/>
            </a:solidFill>
            <a:effectLst/>
            <a:latin typeface="Arial" panose="020B0604020202020204" pitchFamily="34" charset="0"/>
            <a:ea typeface="+mn-ea"/>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Transactions include notional expenditure in relation to the 6.3% paid to NHS BSA by Welsh Government and notional funding to cover that expenditure as follows:</a:t>
          </a: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fLocksWithSheet="0"/>
  </xdr:twoCellAnchor>
</xdr:wsDr>
</file>

<file path=xl/drawings/drawing69.xml><?xml version="1.0" encoding="utf-8"?>
<xdr:wsDr xmlns:xdr="http://schemas.openxmlformats.org/drawingml/2006/spreadsheetDrawing" xmlns:a="http://schemas.openxmlformats.org/drawingml/2006/main">
  <xdr:twoCellAnchor>
    <xdr:from>
      <xdr:col>0</xdr:col>
      <xdr:colOff>266700</xdr:colOff>
      <xdr:row>6</xdr:row>
      <xdr:rowOff>85725</xdr:rowOff>
    </xdr:from>
    <xdr:to>
      <xdr:col>0</xdr:col>
      <xdr:colOff>314325</xdr:colOff>
      <xdr:row>6</xdr:row>
      <xdr:rowOff>131444</xdr:rowOff>
    </xdr:to>
    <xdr:sp macro="" textlink="">
      <xdr:nvSpPr>
        <xdr:cNvPr id="2" name="TextBox 1">
          <a:extLst>
            <a:ext uri="{FF2B5EF4-FFF2-40B4-BE49-F238E27FC236}">
              <a16:creationId xmlns:a16="http://schemas.microsoft.com/office/drawing/2014/main" id="{00000000-0008-0000-5600-000002000000}"/>
            </a:ext>
          </a:extLst>
        </xdr:cNvPr>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6</xdr:row>
      <xdr:rowOff>85725</xdr:rowOff>
    </xdr:from>
    <xdr:to>
      <xdr:col>0</xdr:col>
      <xdr:colOff>314325</xdr:colOff>
      <xdr:row>6</xdr:row>
      <xdr:rowOff>131444</xdr:rowOff>
    </xdr:to>
    <xdr:sp macro="" textlink="">
      <xdr:nvSpPr>
        <xdr:cNvPr id="3" name="TextBox 2">
          <a:extLst>
            <a:ext uri="{FF2B5EF4-FFF2-40B4-BE49-F238E27FC236}">
              <a16:creationId xmlns:a16="http://schemas.microsoft.com/office/drawing/2014/main" id="{00000000-0008-0000-5600-000003000000}"/>
            </a:ext>
          </a:extLst>
        </xdr:cNvPr>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92075</xdr:colOff>
      <xdr:row>8</xdr:row>
      <xdr:rowOff>47625</xdr:rowOff>
    </xdr:from>
    <xdr:to>
      <xdr:col>8</xdr:col>
      <xdr:colOff>123825</xdr:colOff>
      <xdr:row>28</xdr:row>
      <xdr:rowOff>104775</xdr:rowOff>
    </xdr:to>
    <xdr:sp macro="" textlink="">
      <xdr:nvSpPr>
        <xdr:cNvPr id="4" name="TextBox 3">
          <a:extLst>
            <a:ext uri="{FF2B5EF4-FFF2-40B4-BE49-F238E27FC236}">
              <a16:creationId xmlns:a16="http://schemas.microsoft.com/office/drawing/2014/main" id="{00000000-0008-0000-5600-000004000000}"/>
            </a:ext>
          </a:extLst>
        </xdr:cNvPr>
        <xdr:cNvSpPr txBox="1"/>
      </xdr:nvSpPr>
      <xdr:spPr>
        <a:xfrm>
          <a:off x="92075" y="1971675"/>
          <a:ext cx="6127750" cy="3867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endParaRPr>
        </a:p>
        <a:p>
          <a:pPr marL="45720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rgbClr val="FF0000"/>
              </a:solidFill>
              <a:effectLst/>
              <a:uLnTx/>
              <a:uFillTx/>
              <a:latin typeface="Arial" panose="020B0604020202020204" pitchFamily="34" charset="0"/>
              <a:ea typeface="Calibri"/>
              <a:cs typeface="Arial" panose="020B0604020202020204" pitchFamily="34" charset="0"/>
            </a:rPr>
            <a:t> </a:t>
          </a: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28574</xdr:rowOff>
    </xdr:from>
    <xdr:to>
      <xdr:col>8</xdr:col>
      <xdr:colOff>31750</xdr:colOff>
      <xdr:row>55</xdr:row>
      <xdr:rowOff>127000</xdr:rowOff>
    </xdr:to>
    <xdr:sp macro="" textlink="">
      <xdr:nvSpPr>
        <xdr:cNvPr id="5" name="TextBox 4">
          <a:extLst>
            <a:ext uri="{FF2B5EF4-FFF2-40B4-BE49-F238E27FC236}">
              <a16:creationId xmlns:a16="http://schemas.microsoft.com/office/drawing/2014/main" id="{00000000-0008-0000-5600-000005000000}"/>
            </a:ext>
          </a:extLst>
        </xdr:cNvPr>
        <xdr:cNvSpPr txBox="1"/>
      </xdr:nvSpPr>
      <xdr:spPr>
        <a:xfrm>
          <a:off x="0" y="838199"/>
          <a:ext cx="7762875" cy="1000442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endParaRPr lang="en-GB" sz="11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1</xdr:row>
      <xdr:rowOff>180975</xdr:rowOff>
    </xdr:from>
    <xdr:to>
      <xdr:col>6</xdr:col>
      <xdr:colOff>1530350</xdr:colOff>
      <xdr:row>47</xdr:row>
      <xdr:rowOff>180975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 y="377825"/>
          <a:ext cx="5873749" cy="9055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1.4.4.  NEST Pension Scheme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An alternative pensions scheme for employees not eligible to join the NHS Pensions scheme has to be offered. The NEST (National Employment Savings Trust) Pension scheme is a defined contribution scheme and therefore the cost to the NHS body of participating in the scheme is equal to the contributions payable to the scheme for the accounting period.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1.5.  Other expenses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Other operating expenses for goods or services are recognised when, and to the extent that, they have been received. They are measured at the fair value of the consideration payable.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  Property, plant and equipment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1.6.1.  Recognition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Property, plant and equipment is capitalised if:</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held for use in delivering services or for administrative purposes;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probable that future economic benefits will flow to, or service potential will be supplied to, the NHS Wales organisation;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 is expected to be used for more than one financial year;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cost of the item can be measured reliably; and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item has cost of at least £5,000; or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Collectively, a number of items have a cost of at least £5,000 and individually have a cost of more than £250, where the assets are functionally interdependent, they had broadly simultaneous purchase dates, are anticipated to have simultaneous disposal dates and are under single managerial control; or</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Items form part of the initial equipping and setting-up cost of a new building, ward or unit, irrespective of their individual or collective cost.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a large asset, for example a building, includes a number of components with significantly different asset lives, the components are treated as separate assets and depreciated over their own useful economic lives.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1.6.2.  Valuation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All property, plant and equipment are measured initially at cost, representing the cost directly attributable to acquiring or constructing the asset and bringing it to the location and condition necessary for it to be capable of operating in the manner intended by management.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Land and buildings used for services or for administrative purposes are stated in the Statement of Financial Position (SoFP) at their revalued amounts, being the fair value at the date of revaluation less any subsequent accumulated depreciation and impairment losses.  Revaluations are performed with sufficient regularity to ensure that carrying amounts are not materially different from those that would be determined at the end of the reporting period.  Fair values are determined as follows: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Land and non-specialised buildings – market value for existing use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266700</xdr:colOff>
      <xdr:row>6</xdr:row>
      <xdr:rowOff>85725</xdr:rowOff>
    </xdr:from>
    <xdr:to>
      <xdr:col>0</xdr:col>
      <xdr:colOff>314325</xdr:colOff>
      <xdr:row>6</xdr:row>
      <xdr:rowOff>131444</xdr:rowOff>
    </xdr:to>
    <xdr:sp macro="" textlink="">
      <xdr:nvSpPr>
        <xdr:cNvPr id="2" name="TextBox 1">
          <a:extLst>
            <a:ext uri="{FF2B5EF4-FFF2-40B4-BE49-F238E27FC236}">
              <a16:creationId xmlns:a16="http://schemas.microsoft.com/office/drawing/2014/main" id="{00000000-0008-0000-5700-000002000000}"/>
            </a:ext>
          </a:extLst>
        </xdr:cNvPr>
        <xdr:cNvSpPr txBox="1"/>
      </xdr:nvSpPr>
      <xdr:spPr>
        <a:xfrm flipH="1">
          <a:off x="266700" y="144780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6</xdr:row>
      <xdr:rowOff>85725</xdr:rowOff>
    </xdr:from>
    <xdr:to>
      <xdr:col>0</xdr:col>
      <xdr:colOff>314325</xdr:colOff>
      <xdr:row>6</xdr:row>
      <xdr:rowOff>131444</xdr:rowOff>
    </xdr:to>
    <xdr:sp macro="" textlink="">
      <xdr:nvSpPr>
        <xdr:cNvPr id="3" name="TextBox 2">
          <a:extLst>
            <a:ext uri="{FF2B5EF4-FFF2-40B4-BE49-F238E27FC236}">
              <a16:creationId xmlns:a16="http://schemas.microsoft.com/office/drawing/2014/main" id="{00000000-0008-0000-5700-000003000000}"/>
            </a:ext>
          </a:extLst>
        </xdr:cNvPr>
        <xdr:cNvSpPr txBox="1"/>
      </xdr:nvSpPr>
      <xdr:spPr>
        <a:xfrm flipH="1">
          <a:off x="266700" y="144780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92075</xdr:colOff>
      <xdr:row>8</xdr:row>
      <xdr:rowOff>47625</xdr:rowOff>
    </xdr:from>
    <xdr:to>
      <xdr:col>8</xdr:col>
      <xdr:colOff>123825</xdr:colOff>
      <xdr:row>28</xdr:row>
      <xdr:rowOff>104775</xdr:rowOff>
    </xdr:to>
    <xdr:sp macro="" textlink="">
      <xdr:nvSpPr>
        <xdr:cNvPr id="4" name="TextBox 3">
          <a:extLst>
            <a:ext uri="{FF2B5EF4-FFF2-40B4-BE49-F238E27FC236}">
              <a16:creationId xmlns:a16="http://schemas.microsoft.com/office/drawing/2014/main" id="{00000000-0008-0000-5700-000004000000}"/>
            </a:ext>
          </a:extLst>
        </xdr:cNvPr>
        <xdr:cNvSpPr txBox="1"/>
      </xdr:nvSpPr>
      <xdr:spPr>
        <a:xfrm>
          <a:off x="92075" y="1790700"/>
          <a:ext cx="7766050" cy="3867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endParaRPr>
        </a:p>
        <a:p>
          <a:pPr marL="45720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rgbClr val="FF0000"/>
              </a:solidFill>
              <a:effectLst/>
              <a:uLnTx/>
              <a:uFillTx/>
              <a:latin typeface="Arial" panose="020B0604020202020204" pitchFamily="34" charset="0"/>
              <a:ea typeface="Calibri"/>
              <a:cs typeface="Arial" panose="020B0604020202020204" pitchFamily="34" charset="0"/>
            </a:rPr>
            <a:t> </a:t>
          </a: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twoCellAnchor>
    <xdr:from>
      <xdr:col>0</xdr:col>
      <xdr:colOff>304800</xdr:colOff>
      <xdr:row>4</xdr:row>
      <xdr:rowOff>19050</xdr:rowOff>
    </xdr:from>
    <xdr:to>
      <xdr:col>7</xdr:col>
      <xdr:colOff>1952625</xdr:colOff>
      <xdr:row>54</xdr:row>
      <xdr:rowOff>50800</xdr:rowOff>
    </xdr:to>
    <xdr:sp macro="" textlink="">
      <xdr:nvSpPr>
        <xdr:cNvPr id="5" name="TextBox 4">
          <a:extLst>
            <a:ext uri="{FF2B5EF4-FFF2-40B4-BE49-F238E27FC236}">
              <a16:creationId xmlns:a16="http://schemas.microsoft.com/office/drawing/2014/main" id="{00000000-0008-0000-5700-000005000000}"/>
            </a:ext>
          </a:extLst>
        </xdr:cNvPr>
        <xdr:cNvSpPr txBox="1"/>
      </xdr:nvSpPr>
      <xdr:spPr>
        <a:xfrm>
          <a:off x="304800" y="1000125"/>
          <a:ext cx="6981825" cy="9556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endParaRPr lang="en-GB" sz="11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228600</xdr:colOff>
      <xdr:row>5</xdr:row>
      <xdr:rowOff>66675</xdr:rowOff>
    </xdr:from>
    <xdr:to>
      <xdr:col>3</xdr:col>
      <xdr:colOff>600075</xdr:colOff>
      <xdr:row>7</xdr:row>
      <xdr:rowOff>171450</xdr:rowOff>
    </xdr:to>
    <xdr:sp macro="" textlink="" fLocksText="0">
      <xdr:nvSpPr>
        <xdr:cNvPr id="3" name="TextBox 2">
          <a:extLst>
            <a:ext uri="{FF2B5EF4-FFF2-40B4-BE49-F238E27FC236}">
              <a16:creationId xmlns:a16="http://schemas.microsoft.com/office/drawing/2014/main" id="{00000000-0008-0000-5800-000003000000}"/>
            </a:ext>
          </a:extLst>
        </xdr:cNvPr>
        <xdr:cNvSpPr txBox="1"/>
      </xdr:nvSpPr>
      <xdr:spPr>
        <a:xfrm>
          <a:off x="228600" y="1238250"/>
          <a:ext cx="6200775" cy="5048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Details of Covid 19 Pandemic Welsh Government funding amounts provided to NHS Wales bodies:</a:t>
          </a:r>
        </a:p>
        <a:p>
          <a:pPr algn="r"/>
          <a:endParaRPr lang="en-GB" sz="1000">
            <a:latin typeface="Arial" panose="020B0604020202020204" pitchFamily="34" charset="0"/>
            <a:cs typeface="Arial" panose="020B0604020202020204" pitchFamily="34" charset="0"/>
          </a:endParaRPr>
        </a:p>
      </xdr:txBody>
    </xdr:sp>
    <xdr:clientData fLocksWithSheet="0"/>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1</xdr:row>
      <xdr:rowOff>99060</xdr:rowOff>
    </xdr:from>
    <xdr:to>
      <xdr:col>7</xdr:col>
      <xdr:colOff>645583</xdr:colOff>
      <xdr:row>45</xdr:row>
      <xdr:rowOff>80011</xdr:rowOff>
    </xdr:to>
    <xdr:sp macro="" textlink="">
      <xdr:nvSpPr>
        <xdr:cNvPr id="4" name="TextBox 3">
          <a:extLst>
            <a:ext uri="{FF2B5EF4-FFF2-40B4-BE49-F238E27FC236}">
              <a16:creationId xmlns:a16="http://schemas.microsoft.com/office/drawing/2014/main" id="{00000000-0008-0000-5900-000004000000}"/>
            </a:ext>
          </a:extLst>
        </xdr:cNvPr>
        <xdr:cNvSpPr txBox="1"/>
      </xdr:nvSpPr>
      <xdr:spPr>
        <a:xfrm>
          <a:off x="0" y="490643"/>
          <a:ext cx="5979583" cy="8828618"/>
        </a:xfrm>
        <a:prstGeom prst="rect">
          <a:avLst/>
        </a:prstGeom>
        <a:solidFill>
          <a:sysClr val="window" lastClr="FFFFFF"/>
        </a:solidFill>
        <a:ln w="9525" cmpd="sng">
          <a:noFill/>
        </a:ln>
        <a:effectLst/>
      </xdr:spPr>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THE NATIONAL HEALTH SERVICE IN WALES ACCOUNTS DIRECTION GIVEN BY WELSH MINISTERS IN ACCORDANCE WITH SCHEDULE 9 SECTION 178 PARA 3(1) OF THE NATIONAL HEALTH SERVICE (WALES) ACT 2006 (C.42) AND WITH THE APPROVAL OF TREASURY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LOCAL HEALTH BOARDS</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1. Welsh Ministers direct that an account shall be prepared for the financial year ended 31 March 2011 and subsequent financial years in respect of the Local Health Boards (LHB)1, in the form specified in paragraphs [2] to [7] below.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BASIS OF PREPARATION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2. The account of the LHB shall comply with: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 the accounting guidance of the Government Financial Reporting Manual (FReM), which is in force for the financial year in which the accounts are being prepared, and has been applied by the Welsh  Government and detailed in the NHS Wales LHB Manual for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(b) any other specific guidance or disclosures required by the Welsh Government.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FORM AND CONTENT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3. The account of the LHB for the year ended 31 March 2011 and subsequent years shall comprise a statement of comprehensive net expenditure, a statement of financial position, a statement of cash flows and a statement of changes in taxpayers’ equity as long as these statements are required by the FReM and applied by the Welsh Assembly Government, including such notes as are necessary to ensure a proper understanding of the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4. For the financial year ended 31 March 2011 and subsequent years, the account of the LHB shall give a true and fair view of the state of affairs as at the end of the financial year and the operating costs, changes in taxpayers’ equity and cash flows during the year.</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5.  The account shall be signed and dated by the Chief Executive of the LHB.</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MISCELLANEOUS</a:t>
          </a: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6.  The direction shall be reproduced as an appendix to the published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7.  The notes to the accounts shall, inter alia, include details of the accounting policies adopted.</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Signed by the authority of Welsh Ministers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Signed :    Chris Hurst                                                  Dated :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1.  Please see regulation 3 of the 2009 No.1559 (W.154); NATIONAL HEALTH SERVICE, WALES; The Local Health Boards (Transfer of Staff, Property, Rights and Liabilities) (Wales) Order 2009.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2</xdr:row>
      <xdr:rowOff>19049</xdr:rowOff>
    </xdr:from>
    <xdr:to>
      <xdr:col>6</xdr:col>
      <xdr:colOff>1651000</xdr:colOff>
      <xdr:row>46</xdr:row>
      <xdr:rowOff>158750</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 y="412749"/>
          <a:ext cx="5994399" cy="8801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Specialised buildings – depreciated replacement cost </a:t>
          </a:r>
        </a:p>
        <a:p>
          <a:pPr marL="0" marR="0" lvl="0" indent="0" defTabSz="914400" eaLnBrk="1" fontAlgn="auto" latinLnBrk="0" hangingPunct="1">
            <a:lnSpc>
              <a:spcPct val="107000"/>
            </a:lnSpc>
            <a:spcBef>
              <a:spcPts val="0"/>
            </a:spcBef>
            <a:spcAft>
              <a:spcPts val="8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HM Treasury has adopted a standard approach to depreciated replacement cost valuations based on modern equivalent assets and, where it would meet the location requirements of the service being provided, an alternative site can be valued.  NHS Wales’ organisations have applied these new valuation requirements from 1 April 2009. </a:t>
          </a:r>
          <a:endParaRPr kumimoji="0" lang="en-GB" sz="1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Properties in the course of construction for service or administration purposes are carried at cost, less any impairment loss.  Cost includes professional fees but not borrowing costs, which are recognised as expenses immediately, as allowed by IAS 23 for assets held at fair value. Assets are revalued and depreciation commences when they are brought into use.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In 2022-23 a formal revaluation exercise was applied to land and properties. The carrying value of existing assets at that date will be written off over their remaining useful lives and new fixtures and equipment are carried at depreciated historic cost as this is not considered to be materially different from fair value.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An increase arising on revaluation is taken to the revaluation reserve except when it reverses an impairment for the same asset previously recognised in expenditure, in which case it is credited to expenditure to the extent of the decrease previously charged there. A revaluation decrease that does not result from a loss of economic value or service potential is recognised as an impairment charged to the revaluation reserve to the extent that there is a balance on the reserve for the asset and, thereafter, to expenditure. Impairment losses that arise from a clear consumption of economic benefit should be taken to expenditure.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References in IAS 36 to the recognition of an impairment loss of a revalued asset being treated as a revaluation decrease to the extent that the impairment does not exceed the amount in the revaluation surplus for the same asset, are adapted such that only those impairment losses that do not result from a clear consumption of economic benefit or reduction of service potential (including as a result of loss or damage resulting from normal business operations) should be taken to the revaluation reserve. Impairment losses that arise from a clear consumption of economic benefit should be taken to the Statement of Comprehensive Net Expenditure (SoCNE).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From 2015-16, IFRS 13 Fair Value Measurement must be complied with in full. However, IAS 16 and IAS 38 have been adapted for the public sector context which limits the circumstances under which a valuation is prepared under IFRS 13. Assets which are held for their service potential and are in use should be measured at their current value in existing use. For specialised assets current value in existing use should be interpreted as the present value of the assets remaining service potential, which can be assumed to be at least equal to the cost of replacing that service potential.  Where there is no single class of asset that falls within IFRS 13, disclosures should be for material items only.</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In accordance with the adaptation of IAS 16 in table 6.2 of the FReM, for non-specialised assets in operational use, current value in existing use is interpreted as market value for existing use which is defined in the RICS Red Book as Existing Use Value (EUV).</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Assets which were most recently held for their service potential but are surplus should be valued at current value in existing use, if there are restrictions on the NHS organisation or the asset which would prevent access to the market at the reporting date. If the NHS organisation could access the market then the surplus asset should be used at fair value using IFRS 13. In determining whether such an asset which is not in use is surplus, an assessment should be made on whether there is a clear plan to bring the asset back into use as an operational asset. Where there is a clear plan, the asset is not surplus and the current value in existing use should be maintained. Otherwise the asset should be assessed as being surplus and valued under IFRS13.</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r>
          <a:b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b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mn-lt"/>
            <a:ea typeface="+mn-ea"/>
            <a:cs typeface="+mn-cs"/>
          </a:endParaRPr>
        </a:p>
        <a:p>
          <a:endParaRPr lang="en-GB"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1</xdr:row>
      <xdr:rowOff>180975</xdr:rowOff>
    </xdr:from>
    <xdr:to>
      <xdr:col>6</xdr:col>
      <xdr:colOff>1574800</xdr:colOff>
      <xdr:row>48</xdr:row>
      <xdr:rowOff>152401</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 y="377825"/>
          <a:ext cx="5918199" cy="9223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Assets which are not held for their service potential should be valued in accordance with IFRS 5 or IAS 40 depending on whether the asset is actively held for sale. Where an asset is not being used to deliver services and there is no plan to bring it back into use, with no restrictions on sale, and it does not meet the IAS 40 and IFRS 5 criteria, these assets are surplus and are valued at fair value using IFRS 13.</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b="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1.6.3.  Subsequent expenditure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Where subsequent expenditure enhances an asset beyond its original specification, the directly attributable cost is capitalised. Where subsequent expenditure restores the asset to its original specification, the expenditure is capitalised and any carrying value of the item replaced is written-out and charged to the SoCNE. As highlighted in previous years the NHS in Wales does not have systems in place to ensure that all items being "replaced" can be identified and hence the cost involved to be quantified. The NHS in Wales has thus established a national protocol to ensure it complies with the standard as far as it is able to which is outlined in the capital accounting chapter of the Manual For Accounts. This dictates that to ensure that asset carrying values are not materially overstated.  For All Wales Capital Schemes that are completed in a financial year, NHS Wales organisations are required to obtain a revaluation during that year (prior to them being brought into use) and also similar revaluations are needed for all Discretionary Building Schemes completed which have a spend greater than £0.5m. The write downs so identified are then charged to operating expenses.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1.7.  Intangible assets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b="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1.7.1.  Recognition</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Intangible assets are non-monetary assets without physical substance, which are capable of sale separately from the rest of the business or which arise from contractual or other legal rights. They are recognised only when it is probable that future economic benefits will flow to, or service potential be provided to, the NHS Wales organisation; where the cost of the asset can be measured reliably, and where the cost is at least £5,000.</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Intangible assets acquired separately are initially recognised at fair value. Software that is integral to the operating of hardware, for example an operating system, is capitalised as part of the relevant item of property, plant and equipment.  Software that is not integral to the operation of hardware, for example application software, is capitalised as an intangible asset.  Expenditure on research is not capitalised: it is recognised as an operating expense in the period in which it is incurred. Internally-generated assets are recognised if, and only if, all of the following have been demonstrated:</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technical feasibility of completing the intangible asset so that it will be available for use.</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intention to complete the intangible asset and use it.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ability to use the intangible asset.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how the intangible asset will generate probable future economic benefits.</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availability of adequate technical, financial and other resources to complete the intangible asset and use it.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 the ability to measure reliably the expenditure attributable to the intangible asset during its development.</a:t>
          </a:r>
          <a:endParaRPr lang="en-GB" sz="100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000">
              <a:effectLst/>
              <a:latin typeface="Arial" panose="020B0604020202020204" pitchFamily="34" charset="0"/>
              <a:ea typeface="Calibri" panose="020F0502020204030204" pitchFamily="34" charset="0"/>
              <a:cs typeface="Times New Roman" panose="02020603050405020304" pitchFamily="18" charset="0"/>
            </a:rPr>
            <a:t> </a:t>
          </a:r>
          <a:endParaRPr lang="en-GB" sz="10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GB" sz="10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HS%20Finance\Financial%20Accounting,%20Policy%20Performance%20&amp;%20Info\Accounts\WOAC200910\Disks\LHB\Chap%206%20-%20Trust%20accts%20format%20Draft%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ffline\New%20Folder\2011-12%20Manual\DH%20NHST%20and%20Shared\Chap%206%20Trust%20accounts%20format%20201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evansj4\Local%20Settings\Temporary%20Internet%20Files\OLK2B2\Chap%206%20-%20Trust%20accts%20format%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I"/>
      <sheetName val="SOFP"/>
      <sheetName val="SOCITE (1)"/>
      <sheetName val="SOCITE (2)"/>
      <sheetName val="CFS"/>
      <sheetName val="Note 1"/>
      <sheetName val="Note 1 cont1"/>
      <sheetName val="Note 1 cont2"/>
      <sheetName val="Note1 cont3"/>
      <sheetName val="Note 1 cont4"/>
      <sheetName val="Note 1 cont5"/>
      <sheetName val="Note 1 cont6"/>
      <sheetName val="Note 1 cont7"/>
      <sheetName val="Note 1 cont8"/>
      <sheetName val="Note 1 cont9"/>
      <sheetName val="Note 1 cont10"/>
      <sheetName val="Note 1 cont11"/>
      <sheetName val="Note 1 cont 12"/>
      <sheetName val="Note 2&amp;3"/>
      <sheetName val="Note 4&amp;5"/>
      <sheetName val="Note 6-8"/>
      <sheetName val="Note 9"/>
      <sheetName val="Note 10"/>
      <sheetName val="Note 11"/>
      <sheetName val="Note 12&amp;13"/>
      <sheetName val="Note 14-16"/>
      <sheetName val="Note 17 (1)"/>
      <sheetName val="Note 17 (2)"/>
      <sheetName val="Note 17 (3)"/>
      <sheetName val="Note 18 (1)"/>
      <sheetName val="Note 18 (2)"/>
      <sheetName val="Note 18 (3)-19"/>
      <sheetName val="Note 20-22.2"/>
      <sheetName val="Note 22.3-24"/>
      <sheetName val="Note 25-26"/>
      <sheetName val="Note 27-29"/>
      <sheetName val="Note 30-31"/>
      <sheetName val="Note 32-33.2"/>
      <sheetName val="Note 33.3-34"/>
      <sheetName val="Note 35"/>
      <sheetName val="Note 36-37.2"/>
      <sheetName val="Note 37.3"/>
      <sheetName val="Note 37.4-38"/>
      <sheetName val="Note 39.1"/>
      <sheetName val="Note 39.2-3"/>
      <sheetName val="Note 40"/>
      <sheetName val="Note 41-43"/>
      <sheetName val="Note 44"/>
    </sheetNames>
    <sheetDataSet>
      <sheetData sheetId="0">
        <row r="5">
          <cell r="B5" t="str">
            <v>XXXX</v>
          </cell>
        </row>
        <row r="8">
          <cell r="B8" t="str">
            <v>31 March 2010</v>
          </cell>
        </row>
        <row r="9">
          <cell r="B9" t="str">
            <v>31 March 2009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NI T"/>
      <sheetName val="SOFP T"/>
      <sheetName val="SOCITE T"/>
      <sheetName val="SCT T"/>
      <sheetName val="Note 1 T"/>
      <sheetName val="Note 1 cont 1 T"/>
      <sheetName val="Note 1 cont 2 T"/>
      <sheetName val="Note 1 cont 3"/>
      <sheetName val="Note 1 cont 4"/>
      <sheetName val="Note 1 cont 5"/>
      <sheetName val="Note 1 cont 6"/>
      <sheetName val="Note 1 cont 7"/>
      <sheetName val="Note 1 cont 8 T"/>
      <sheetName val="Note 1 cont 9 T"/>
      <sheetName val="Note 1 cont 10 T"/>
      <sheetName val="Note 1 cont 11 T"/>
      <sheetName val="Note 1 cont 12 T"/>
      <sheetName val="Note 2 &amp; 3 T"/>
      <sheetName val="Note 4, 5, 6, 7 T"/>
      <sheetName val="Note 8 T"/>
      <sheetName val="Note 9 T"/>
      <sheetName val="Note 10 T"/>
      <sheetName val="Note 10.4"/>
      <sheetName val="Note 10.5"/>
      <sheetName val="Note 11 T"/>
      <sheetName val="Note 12 - 14 T"/>
      <sheetName val="Note 15.1  T"/>
      <sheetName val="Note 15.2 T"/>
      <sheetName val="Note 15.3 T"/>
      <sheetName val="Note 16(1) T"/>
      <sheetName val="Note 16 (2) T"/>
      <sheetName val="Note 16 (3) T"/>
      <sheetName val="Note 17 T"/>
      <sheetName val="Notes 18-20 T"/>
      <sheetName val="Note 21 &amp; 22 T"/>
      <sheetName val="Notes 23-26 T"/>
      <sheetName val="Note 27 T"/>
      <sheetName val="Note 28-30 T"/>
      <sheetName val="Note 31-34 T"/>
      <sheetName val="Note 35&amp;36 T"/>
      <sheetName val="Note 37&amp;38 T"/>
      <sheetName val="Note 39 &amp; 40 T"/>
      <sheetName val="Note 41 &amp; 42 T"/>
      <sheetName val="Note 43.1"/>
      <sheetName val="Note 43.2 - 43.4"/>
      <sheetName val="Note 44 &amp; 45"/>
    </sheetNames>
    <sheetDataSet>
      <sheetData sheetId="0" refreshError="1">
        <row r="6">
          <cell r="B6" t="str">
            <v>2010-11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I"/>
      <sheetName val="SOFP"/>
      <sheetName val="SOCITE (1)"/>
      <sheetName val="SOCITE (2)"/>
      <sheetName val="CFS"/>
      <sheetName val="Note 1"/>
      <sheetName val="Note 1 cont1"/>
      <sheetName val="Note 1 cont2"/>
      <sheetName val="Note1 cont3"/>
      <sheetName val="Note 1 cont4"/>
      <sheetName val="Note 1 cont5"/>
      <sheetName val="Note 1 cont6"/>
      <sheetName val="Note 1 cont7"/>
      <sheetName val="Note 1 cont8"/>
      <sheetName val="Note 1 cont9"/>
      <sheetName val="Note 1 cont10"/>
      <sheetName val="Note 1 cont11"/>
      <sheetName val="Note 1 cont 12"/>
      <sheetName val="Note 2&amp;3"/>
      <sheetName val="Note 4&amp;5"/>
      <sheetName val="Note 6-8"/>
      <sheetName val="Note 9"/>
      <sheetName val="Note 10"/>
      <sheetName val="Note 11"/>
      <sheetName val="Note 12&amp;13"/>
      <sheetName val="Note 14-16"/>
      <sheetName val="Note 17 (1)"/>
      <sheetName val="Note 17 (2)"/>
      <sheetName val="Note 17 (3)"/>
      <sheetName val="Note 18 (1)"/>
      <sheetName val="Note 18 (2)"/>
      <sheetName val="Note 18 (3)-19"/>
      <sheetName val="Note 20-22.2"/>
      <sheetName val="Note 22.3-24"/>
      <sheetName val="Note 25-26"/>
      <sheetName val="Note 27-29"/>
      <sheetName val="Note 30-31"/>
      <sheetName val="Note 32-33.2"/>
      <sheetName val="Note 33.3-34"/>
      <sheetName val="Note 35"/>
      <sheetName val="Note 36-37.2"/>
      <sheetName val="Note 37.3"/>
      <sheetName val="Note 37.4-38"/>
      <sheetName val="Note 39.1"/>
      <sheetName val="Note 39.2-3"/>
      <sheetName val="Note 40"/>
      <sheetName val="Note 41-43"/>
      <sheetName val="Note 44"/>
    </sheetNames>
    <sheetDataSet>
      <sheetData sheetId="0" refreshError="1">
        <row r="5">
          <cell r="B5" t="str">
            <v>XXXX</v>
          </cell>
        </row>
        <row r="6">
          <cell r="B6" t="str">
            <v>2009/10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solidFill>
        <a:ln w="9525" cmpd="sng">
          <a:noFill/>
        </a:ln>
      </a:spPr>
      <a:bodyPr vertOverflow="clip" horzOverflow="clip" wrap="square" rtlCol="0" anchor="t"/>
      <a:lstStyle>
        <a:defPPr algn="r">
          <a:defRPr sz="1000">
            <a:latin typeface="Arial" panose="020B0604020202020204" pitchFamily="34" charset="0"/>
            <a:cs typeface="Arial" panose="020B0604020202020204" pitchFamily="34" charset="0"/>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26.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7.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drawing" Target="../drawings/drawing2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drawing" Target="../drawings/drawing29.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4" Type="http://schemas.openxmlformats.org/officeDocument/2006/relationships/drawing" Target="../drawings/drawing30.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4" Type="http://schemas.openxmlformats.org/officeDocument/2006/relationships/drawing" Target="../drawings/drawing31.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4" Type="http://schemas.openxmlformats.org/officeDocument/2006/relationships/drawing" Target="../drawings/drawing32.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4" Type="http://schemas.openxmlformats.org/officeDocument/2006/relationships/drawing" Target="../drawings/drawing33.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4" Type="http://schemas.openxmlformats.org/officeDocument/2006/relationships/drawing" Target="../drawings/drawing34.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drawing" Target="../drawings/drawing35.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4" Type="http://schemas.openxmlformats.org/officeDocument/2006/relationships/drawing" Target="../drawings/drawing36.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4" Type="http://schemas.openxmlformats.org/officeDocument/2006/relationships/drawing" Target="../drawings/drawing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4" Type="http://schemas.openxmlformats.org/officeDocument/2006/relationships/drawing" Target="../drawings/drawing38.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4" Type="http://schemas.openxmlformats.org/officeDocument/2006/relationships/drawing" Target="../drawings/drawing39.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4" Type="http://schemas.openxmlformats.org/officeDocument/2006/relationships/drawing" Target="../drawings/drawing40.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0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04.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4" Type="http://schemas.openxmlformats.org/officeDocument/2006/relationships/drawing" Target="../drawings/drawing4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1.xml"/></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4" Type="http://schemas.openxmlformats.org/officeDocument/2006/relationships/drawing" Target="../drawings/drawing45.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4" Type="http://schemas.openxmlformats.org/officeDocument/2006/relationships/drawing" Target="../drawings/drawing46.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2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 Id="rId4" Type="http://schemas.openxmlformats.org/officeDocument/2006/relationships/drawing" Target="../drawings/drawing48.xml"/></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4" Type="http://schemas.openxmlformats.org/officeDocument/2006/relationships/drawing" Target="../drawings/drawing49.xm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4" Type="http://schemas.openxmlformats.org/officeDocument/2006/relationships/drawing" Target="../drawings/drawing50.xml"/></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4" Type="http://schemas.openxmlformats.org/officeDocument/2006/relationships/drawing" Target="../drawings/drawing51.xm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4" Type="http://schemas.openxmlformats.org/officeDocument/2006/relationships/drawing" Target="../drawings/drawing5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2.xml"/></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4" Type="http://schemas.openxmlformats.org/officeDocument/2006/relationships/drawing" Target="../drawings/drawing53.xml"/></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4" Type="http://schemas.openxmlformats.org/officeDocument/2006/relationships/drawing" Target="../drawings/drawing54.xml"/></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4" Type="http://schemas.openxmlformats.org/officeDocument/2006/relationships/drawing" Target="../drawings/drawing55.xml"/></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54.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4" Type="http://schemas.openxmlformats.org/officeDocument/2006/relationships/drawing" Target="../drawings/drawing58.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58.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4" Type="http://schemas.openxmlformats.org/officeDocument/2006/relationships/drawing" Target="../drawings/drawing6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167.bin"/><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 Id="rId4" Type="http://schemas.openxmlformats.org/officeDocument/2006/relationships/drawing" Target="../drawings/drawing61.xml"/></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170.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4" Type="http://schemas.openxmlformats.org/officeDocument/2006/relationships/drawing" Target="../drawings/drawing62.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171.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drawing" Target="../drawings/drawing64.xm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4" Type="http://schemas.openxmlformats.org/officeDocument/2006/relationships/drawing" Target="../drawings/drawing65.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78.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79.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182.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4" Type="http://schemas.openxmlformats.org/officeDocument/2006/relationships/drawing" Target="../drawings/drawing68.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83.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18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185.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4" Type="http://schemas.openxmlformats.org/officeDocument/2006/relationships/drawing" Target="../drawings/drawing72.xm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filterMode="1"/>
  <dimension ref="A1:N3216"/>
  <sheetViews>
    <sheetView workbookViewId="0"/>
  </sheetViews>
  <sheetFormatPr defaultRowHeight="15"/>
  <cols>
    <col min="1" max="1" width="47.109375" customWidth="1"/>
    <col min="2" max="7" width="0" hidden="1" customWidth="1"/>
    <col min="8" max="8" width="11.109375" customWidth="1"/>
    <col min="9" max="9" width="1.109375" customWidth="1"/>
    <col min="10" max="10" width="12.109375" customWidth="1"/>
    <col min="11" max="11" width="1.77734375" customWidth="1"/>
    <col min="12" max="12" width="14.77734375" bestFit="1" customWidth="1"/>
    <col min="13" max="13" width="2.77734375" customWidth="1"/>
    <col min="14" max="14" width="13.44140625" bestFit="1" customWidth="1"/>
  </cols>
  <sheetData>
    <row r="1" spans="1:14" ht="15.75">
      <c r="A1" s="341" t="s">
        <v>815</v>
      </c>
    </row>
    <row r="2" spans="1:14" ht="15.75" hidden="1">
      <c r="H2" s="234" t="s">
        <v>797</v>
      </c>
      <c r="I2" s="234"/>
      <c r="J2" s="234" t="s">
        <v>797</v>
      </c>
      <c r="K2" s="234"/>
      <c r="L2" s="234" t="s">
        <v>797</v>
      </c>
      <c r="M2" s="234"/>
      <c r="N2" s="234" t="s">
        <v>797</v>
      </c>
    </row>
    <row r="3" spans="1:14" ht="15.75" hidden="1">
      <c r="A3" s="145"/>
      <c r="H3" s="234" t="s">
        <v>271</v>
      </c>
      <c r="I3" s="234"/>
      <c r="J3" s="234" t="s">
        <v>723</v>
      </c>
      <c r="K3" s="234"/>
      <c r="L3" s="234" t="s">
        <v>271</v>
      </c>
      <c r="M3" s="234"/>
      <c r="N3" s="234" t="s">
        <v>723</v>
      </c>
    </row>
    <row r="4" spans="1:14" ht="15.75" hidden="1">
      <c r="A4" s="2"/>
      <c r="H4" s="234" t="s">
        <v>825</v>
      </c>
      <c r="I4" s="234"/>
      <c r="J4" s="234" t="s">
        <v>562</v>
      </c>
      <c r="K4" s="234"/>
      <c r="L4" s="234" t="s">
        <v>825</v>
      </c>
      <c r="M4" s="234"/>
      <c r="N4" s="234" t="s">
        <v>562</v>
      </c>
    </row>
    <row r="5" spans="1:14" hidden="1">
      <c r="A5" s="3" t="s">
        <v>832</v>
      </c>
    </row>
    <row r="6" spans="1:14" hidden="1">
      <c r="A6" s="2" t="s">
        <v>14</v>
      </c>
      <c r="H6" s="370" t="e">
        <f>+#REF!</f>
        <v>#REF!</v>
      </c>
      <c r="J6" s="370" t="e">
        <f>+#REF!</f>
        <v>#REF!</v>
      </c>
      <c r="L6" s="370" t="e">
        <f>+#REF!</f>
        <v>#REF!</v>
      </c>
      <c r="N6" s="370" t="e">
        <f>+#REF!</f>
        <v>#REF!</v>
      </c>
    </row>
    <row r="7" spans="1:14" hidden="1">
      <c r="A7" s="2" t="s">
        <v>15</v>
      </c>
      <c r="H7" s="370" t="e">
        <f>+#REF!</f>
        <v>#REF!</v>
      </c>
      <c r="J7" s="370" t="e">
        <f>+#REF!</f>
        <v>#REF!</v>
      </c>
      <c r="L7" s="370" t="e">
        <f>+#REF!</f>
        <v>#REF!</v>
      </c>
      <c r="N7" s="370" t="e">
        <f>+#REF!</f>
        <v>#REF!</v>
      </c>
    </row>
    <row r="8" spans="1:14" hidden="1">
      <c r="A8" s="2" t="s">
        <v>16</v>
      </c>
      <c r="H8" s="370" t="e">
        <f>+#REF!</f>
        <v>#REF!</v>
      </c>
      <c r="J8" s="370" t="e">
        <f>+#REF!</f>
        <v>#REF!</v>
      </c>
      <c r="L8" s="370" t="e">
        <f>+#REF!</f>
        <v>#REF!</v>
      </c>
      <c r="N8" s="370" t="e">
        <f>+#REF!</f>
        <v>#REF!</v>
      </c>
    </row>
    <row r="9" spans="1:14" hidden="1">
      <c r="A9" s="2" t="s">
        <v>77</v>
      </c>
      <c r="H9" s="370" t="e">
        <f>+#REF!</f>
        <v>#REF!</v>
      </c>
      <c r="J9" s="370" t="e">
        <f>+#REF!</f>
        <v>#REF!</v>
      </c>
      <c r="L9" s="370" t="e">
        <f>+#REF!</f>
        <v>#REF!</v>
      </c>
      <c r="N9" s="370" t="e">
        <f>+#REF!</f>
        <v>#REF!</v>
      </c>
    </row>
    <row r="10" spans="1:14" hidden="1">
      <c r="A10" s="2" t="s">
        <v>17</v>
      </c>
      <c r="H10" s="370" t="e">
        <f>+#REF!</f>
        <v>#REF!</v>
      </c>
      <c r="J10" s="370" t="e">
        <f>+#REF!</f>
        <v>#REF!</v>
      </c>
      <c r="L10" s="370" t="e">
        <f>+#REF!</f>
        <v>#REF!</v>
      </c>
      <c r="N10" s="370" t="e">
        <f>+#REF!</f>
        <v>#REF!</v>
      </c>
    </row>
    <row r="11" spans="1:14" hidden="1">
      <c r="A11" s="3" t="s">
        <v>18</v>
      </c>
      <c r="H11" s="370" t="e">
        <f>+#REF!</f>
        <v>#REF!</v>
      </c>
      <c r="J11" s="370" t="e">
        <f>+#REF!</f>
        <v>#REF!</v>
      </c>
      <c r="L11" s="370" t="e">
        <f>+#REF!</f>
        <v>#REF!</v>
      </c>
      <c r="N11" s="370" t="e">
        <f>+#REF!</f>
        <v>#REF!</v>
      </c>
    </row>
    <row r="12" spans="1:14" hidden="1">
      <c r="A12" s="2" t="s">
        <v>603</v>
      </c>
      <c r="H12" s="370" t="e">
        <f>+#REF!</f>
        <v>#REF!</v>
      </c>
      <c r="J12" s="370" t="e">
        <f>+#REF!</f>
        <v>#REF!</v>
      </c>
      <c r="L12" s="370" t="e">
        <f>+#REF!</f>
        <v>#REF!</v>
      </c>
      <c r="N12" s="370" t="e">
        <f>+#REF!</f>
        <v>#REF!</v>
      </c>
    </row>
    <row r="13" spans="1:14" hidden="1">
      <c r="A13" s="2" t="s">
        <v>19</v>
      </c>
      <c r="H13" s="370" t="e">
        <f>+#REF!</f>
        <v>#REF!</v>
      </c>
      <c r="J13" s="370" t="e">
        <f>+#REF!</f>
        <v>#REF!</v>
      </c>
      <c r="L13" s="370" t="e">
        <f>+#REF!</f>
        <v>#REF!</v>
      </c>
      <c r="N13" s="370" t="e">
        <f>+#REF!</f>
        <v>#REF!</v>
      </c>
    </row>
    <row r="14" spans="1:14" hidden="1">
      <c r="A14" s="2" t="s">
        <v>20</v>
      </c>
      <c r="H14" s="370" t="e">
        <f>+#REF!</f>
        <v>#REF!</v>
      </c>
      <c r="J14" s="370" t="e">
        <f>+#REF!</f>
        <v>#REF!</v>
      </c>
      <c r="L14" s="370" t="e">
        <f>+#REF!</f>
        <v>#REF!</v>
      </c>
      <c r="N14" s="370" t="e">
        <f>+#REF!</f>
        <v>#REF!</v>
      </c>
    </row>
    <row r="15" spans="1:14" hidden="1">
      <c r="A15" s="3" t="s">
        <v>21</v>
      </c>
      <c r="H15" s="370" t="e">
        <f>+#REF!</f>
        <v>#REF!</v>
      </c>
      <c r="J15" s="370" t="e">
        <f>+#REF!</f>
        <v>#REF!</v>
      </c>
      <c r="L15" s="370" t="e">
        <f>+#REF!</f>
        <v>#REF!</v>
      </c>
      <c r="N15" s="370" t="e">
        <f>+#REF!</f>
        <v>#REF!</v>
      </c>
    </row>
    <row r="16" spans="1:14" hidden="1">
      <c r="A16" s="3" t="s">
        <v>23</v>
      </c>
    </row>
    <row r="17" spans="1:14" hidden="1">
      <c r="A17" s="2" t="s">
        <v>24</v>
      </c>
      <c r="L17">
        <f>+'3'!F9</f>
        <v>-17751</v>
      </c>
      <c r="N17">
        <f>+'3'!H9</f>
        <v>-24674</v>
      </c>
    </row>
    <row r="18" spans="1:14" hidden="1">
      <c r="A18" s="2" t="s">
        <v>25</v>
      </c>
      <c r="L18">
        <f>+'3'!F11</f>
        <v>0</v>
      </c>
      <c r="N18">
        <f>+'3'!H11</f>
        <v>0</v>
      </c>
    </row>
    <row r="19" spans="1:14" hidden="1">
      <c r="A19" s="2" t="s">
        <v>26</v>
      </c>
      <c r="L19">
        <f>+'3'!F13</f>
        <v>0</v>
      </c>
      <c r="N19">
        <f>+'3'!H13</f>
        <v>0</v>
      </c>
    </row>
    <row r="20" spans="1:14" hidden="1">
      <c r="A20" s="2" t="s">
        <v>27</v>
      </c>
      <c r="L20">
        <f>+'3'!F12</f>
        <v>0</v>
      </c>
      <c r="N20">
        <f>+'3'!H12</f>
        <v>0</v>
      </c>
    </row>
    <row r="21" spans="1:14" s="413" customFormat="1" hidden="1"/>
    <row r="22" spans="1:14" s="413" customFormat="1" hidden="1"/>
    <row r="23" spans="1:14" hidden="1">
      <c r="A23" s="2" t="s">
        <v>28</v>
      </c>
      <c r="L23">
        <f>+'3'!F15</f>
        <v>0</v>
      </c>
      <c r="N23">
        <f>+'3'!H15</f>
        <v>0</v>
      </c>
    </row>
    <row r="24" spans="1:14" s="413" customFormat="1" hidden="1">
      <c r="A24" s="414"/>
    </row>
    <row r="25" spans="1:14">
      <c r="A25" s="2" t="s">
        <v>604</v>
      </c>
      <c r="L25" t="e">
        <f>+'3'!#REF!</f>
        <v>#REF!</v>
      </c>
      <c r="N25" t="e">
        <f>+'3'!#REF!</f>
        <v>#REF!</v>
      </c>
    </row>
    <row r="26" spans="1:14" s="413" customFormat="1" hidden="1"/>
    <row r="27" spans="1:14" s="413" customFormat="1" hidden="1"/>
    <row r="28" spans="1:14" s="413" customFormat="1" hidden="1"/>
    <row r="29" spans="1:14" s="413" customFormat="1" hidden="1"/>
    <row r="30" spans="1:14" s="413" customFormat="1" hidden="1"/>
    <row r="31" spans="1:14" s="413" customFormat="1" hidden="1"/>
    <row r="32" spans="1:14" hidden="1">
      <c r="A32" s="2" t="s">
        <v>29</v>
      </c>
      <c r="L32">
        <f>+'3'!F20</f>
        <v>-17591</v>
      </c>
      <c r="N32">
        <f>+'3'!H20</f>
        <v>-24674</v>
      </c>
    </row>
    <row r="33" spans="1:14" hidden="1">
      <c r="A33" s="3" t="s">
        <v>30</v>
      </c>
      <c r="L33" s="370">
        <f>+'3'!F22</f>
        <v>1264747</v>
      </c>
      <c r="N33" s="370">
        <f>+'3'!H22</f>
        <v>1141003</v>
      </c>
    </row>
    <row r="34" spans="1:14" hidden="1">
      <c r="A34" s="3" t="s">
        <v>802</v>
      </c>
    </row>
    <row r="35" spans="1:14" hidden="1">
      <c r="A35" s="3" t="s">
        <v>31</v>
      </c>
    </row>
    <row r="36" spans="1:14" hidden="1">
      <c r="A36" s="2" t="s">
        <v>32</v>
      </c>
      <c r="H36" t="e">
        <f>+'4'!#REF!</f>
        <v>#REF!</v>
      </c>
      <c r="J36" t="e">
        <f>+'4'!#REF!</f>
        <v>#REF!</v>
      </c>
      <c r="L36">
        <f>+'4'!D11</f>
        <v>595357</v>
      </c>
      <c r="N36">
        <f>+'4'!F11</f>
        <v>578411</v>
      </c>
    </row>
    <row r="37" spans="1:14" hidden="1">
      <c r="A37" s="2" t="s">
        <v>33</v>
      </c>
      <c r="H37" t="e">
        <f>+'4'!#REF!</f>
        <v>#REF!</v>
      </c>
      <c r="J37" t="e">
        <f>+'4'!#REF!</f>
        <v>#REF!</v>
      </c>
      <c r="L37">
        <f>+'4'!D13</f>
        <v>2987</v>
      </c>
      <c r="N37">
        <f>+'4'!F13</f>
        <v>4033</v>
      </c>
    </row>
    <row r="38" spans="1:14" hidden="1">
      <c r="A38" s="2" t="s">
        <v>34</v>
      </c>
      <c r="H38" t="e">
        <f>+'4'!#REF!</f>
        <v>#REF!</v>
      </c>
      <c r="J38" t="e">
        <f>+'4'!#REF!</f>
        <v>#REF!</v>
      </c>
      <c r="L38">
        <f>+'4'!D14</f>
        <v>153538</v>
      </c>
      <c r="N38">
        <f>+'4'!F14</f>
        <v>124590</v>
      </c>
    </row>
    <row r="39" spans="1:14" hidden="1">
      <c r="A39" s="2" t="s">
        <v>35</v>
      </c>
      <c r="H39" t="e">
        <f>+'4'!#REF!</f>
        <v>#REF!</v>
      </c>
      <c r="J39" t="e">
        <f>+'4'!#REF!</f>
        <v>#REF!</v>
      </c>
      <c r="L39">
        <f>+'4'!D15</f>
        <v>0</v>
      </c>
      <c r="N39">
        <f>+'4'!F15</f>
        <v>0</v>
      </c>
    </row>
    <row r="40" spans="1:14" hidden="1">
      <c r="A40" s="3" t="s">
        <v>37</v>
      </c>
      <c r="H40" t="e">
        <f>+'4'!#REF!</f>
        <v>#REF!</v>
      </c>
      <c r="J40" t="e">
        <f>+'4'!#REF!</f>
        <v>#REF!</v>
      </c>
      <c r="L40">
        <f>+'4'!D16</f>
        <v>783151</v>
      </c>
      <c r="N40">
        <f>+'4'!F16</f>
        <v>723836</v>
      </c>
    </row>
    <row r="41" spans="1:14" hidden="1">
      <c r="A41" s="3" t="s">
        <v>38</v>
      </c>
      <c r="H41" t="e">
        <f>+'4'!#REF!</f>
        <v>#REF!</v>
      </c>
      <c r="J41" t="e">
        <f>+'4'!#REF!</f>
        <v>#REF!</v>
      </c>
    </row>
    <row r="42" spans="1:14" hidden="1">
      <c r="A42" s="2" t="s">
        <v>39</v>
      </c>
      <c r="H42" t="e">
        <f>+'4'!#REF!</f>
        <v>#REF!</v>
      </c>
      <c r="J42" t="e">
        <f>+'4'!#REF!</f>
        <v>#REF!</v>
      </c>
      <c r="L42">
        <f>+'4'!D18</f>
        <v>12263.313779</v>
      </c>
      <c r="N42">
        <f>+'4'!F18</f>
        <v>10714</v>
      </c>
    </row>
    <row r="43" spans="1:14" hidden="1">
      <c r="A43" s="2" t="s">
        <v>34</v>
      </c>
      <c r="H43" t="e">
        <f>+'4'!#REF!</f>
        <v>#REF!</v>
      </c>
      <c r="J43" t="e">
        <f>+'4'!#REF!</f>
        <v>#REF!</v>
      </c>
      <c r="L43">
        <f>+'4'!D19</f>
        <v>99292</v>
      </c>
      <c r="N43">
        <f>+'4'!F19</f>
        <v>75640</v>
      </c>
    </row>
    <row r="44" spans="1:14" hidden="1">
      <c r="A44" s="2" t="s">
        <v>35</v>
      </c>
      <c r="H44" t="e">
        <f>+'4'!#REF!</f>
        <v>#REF!</v>
      </c>
      <c r="J44" t="e">
        <f>+'4'!#REF!</f>
        <v>#REF!</v>
      </c>
      <c r="L44">
        <f>+'4'!D20</f>
        <v>0</v>
      </c>
      <c r="N44">
        <f>+'4'!F20</f>
        <v>0</v>
      </c>
    </row>
    <row r="45" spans="1:14" hidden="1">
      <c r="A45" s="2" t="s">
        <v>40</v>
      </c>
      <c r="H45" t="e">
        <f>+'4'!#REF!</f>
        <v>#REF!</v>
      </c>
      <c r="J45" t="e">
        <f>+'4'!#REF!</f>
        <v>#REF!</v>
      </c>
      <c r="L45">
        <f>+'4'!D21</f>
        <v>2824</v>
      </c>
      <c r="N45">
        <f>+'4'!F21</f>
        <v>2859</v>
      </c>
    </row>
    <row r="46" spans="1:14" hidden="1">
      <c r="A46" s="2" t="s">
        <v>77</v>
      </c>
      <c r="H46" t="e">
        <f>+'4'!#REF!</f>
        <v>#REF!</v>
      </c>
      <c r="J46" t="e">
        <f>+'4'!#REF!</f>
        <v>#REF!</v>
      </c>
      <c r="L46">
        <f>+'4'!D22</f>
        <v>114379.313779</v>
      </c>
      <c r="N46">
        <f>+'4'!F22</f>
        <v>89213</v>
      </c>
    </row>
    <row r="47" spans="1:14" hidden="1">
      <c r="A47" s="2" t="s">
        <v>41</v>
      </c>
      <c r="H47" t="e">
        <f>+'4'!#REF!</f>
        <v>#REF!</v>
      </c>
      <c r="J47" t="e">
        <f>+'4'!#REF!</f>
        <v>#REF!</v>
      </c>
      <c r="L47">
        <f>+'4'!D23</f>
        <v>170</v>
      </c>
      <c r="N47">
        <f>+'4'!F23</f>
        <v>0</v>
      </c>
    </row>
    <row r="48" spans="1:14" hidden="1">
      <c r="A48" s="3" t="s">
        <v>42</v>
      </c>
      <c r="H48" t="e">
        <f>+'4'!#REF!</f>
        <v>#REF!</v>
      </c>
      <c r="J48" t="e">
        <f>+'4'!#REF!</f>
        <v>#REF!</v>
      </c>
      <c r="L48">
        <f>+'4'!D24</f>
        <v>114549.313779</v>
      </c>
      <c r="N48">
        <f>+'4'!F24</f>
        <v>89213</v>
      </c>
    </row>
    <row r="49" spans="1:14" hidden="1">
      <c r="A49" s="3" t="s">
        <v>43</v>
      </c>
      <c r="H49" t="e">
        <f>+'4'!#REF!</f>
        <v>#REF!</v>
      </c>
      <c r="J49" t="e">
        <f>+'4'!#REF!</f>
        <v>#REF!</v>
      </c>
      <c r="L49">
        <f>+'4'!D25</f>
        <v>897700.31377899996</v>
      </c>
      <c r="N49">
        <f>+'4'!F25</f>
        <v>813049</v>
      </c>
    </row>
    <row r="50" spans="1:14" hidden="1">
      <c r="A50" s="3" t="s">
        <v>44</v>
      </c>
      <c r="H50" t="e">
        <f>+'4'!#REF!</f>
        <v>#REF!</v>
      </c>
      <c r="J50" t="e">
        <f>+'4'!#REF!</f>
        <v>#REF!</v>
      </c>
    </row>
    <row r="51" spans="1:14" hidden="1">
      <c r="A51" s="2" t="s">
        <v>45</v>
      </c>
      <c r="H51" t="e">
        <f>+'4'!#REF!</f>
        <v>#REF!</v>
      </c>
      <c r="J51" t="e">
        <f>+'4'!#REF!</f>
        <v>#REF!</v>
      </c>
      <c r="L51">
        <f>+'4'!D27</f>
        <v>-197915</v>
      </c>
      <c r="N51">
        <f>+'4'!F27</f>
        <v>-219166</v>
      </c>
    </row>
    <row r="52" spans="1:14" s="413" customFormat="1" hidden="1">
      <c r="A52" s="414"/>
    </row>
    <row r="53" spans="1:14" hidden="1">
      <c r="A53" s="2" t="s">
        <v>46</v>
      </c>
      <c r="H53" t="e">
        <f>+'4'!#REF!</f>
        <v>#REF!</v>
      </c>
      <c r="J53" t="e">
        <f>+'4'!#REF!</f>
        <v>#REF!</v>
      </c>
      <c r="L53">
        <f>+'4'!D28</f>
        <v>0</v>
      </c>
      <c r="N53">
        <f>+'4'!F28</f>
        <v>0</v>
      </c>
    </row>
    <row r="54" spans="1:14" hidden="1">
      <c r="A54" s="2" t="s">
        <v>47</v>
      </c>
      <c r="H54" t="e">
        <f>+'4'!#REF!</f>
        <v>#REF!</v>
      </c>
      <c r="J54" t="e">
        <f>+'4'!#REF!</f>
        <v>#REF!</v>
      </c>
      <c r="L54">
        <f>+'4'!D29</f>
        <v>-53082</v>
      </c>
      <c r="N54">
        <f>+'4'!F29</f>
        <v>-29851</v>
      </c>
    </row>
    <row r="55" spans="1:14" hidden="1">
      <c r="A55" s="3" t="s">
        <v>48</v>
      </c>
      <c r="H55" t="e">
        <f>+'4'!#REF!</f>
        <v>#REF!</v>
      </c>
      <c r="J55" t="e">
        <f>+'4'!#REF!</f>
        <v>#REF!</v>
      </c>
      <c r="L55">
        <f>+'4'!D30</f>
        <v>-250997</v>
      </c>
      <c r="N55">
        <f>+'4'!F30</f>
        <v>-249017</v>
      </c>
    </row>
    <row r="56" spans="1:14" hidden="1">
      <c r="A56" s="426" t="s">
        <v>605</v>
      </c>
      <c r="H56" t="e">
        <f>+'4'!#REF!</f>
        <v>#REF!</v>
      </c>
      <c r="J56" t="e">
        <f>+'4'!#REF!</f>
        <v>#REF!</v>
      </c>
      <c r="L56">
        <f>+'4'!D31</f>
        <v>-136447.68622099998</v>
      </c>
      <c r="N56">
        <f>+'4'!F31</f>
        <v>-159804</v>
      </c>
    </row>
    <row r="57" spans="1:14" s="413" customFormat="1" hidden="1"/>
    <row r="58" spans="1:14" hidden="1">
      <c r="A58" s="3" t="s">
        <v>50</v>
      </c>
    </row>
    <row r="59" spans="1:14" hidden="1">
      <c r="A59" s="2" t="s">
        <v>45</v>
      </c>
      <c r="H59" t="e">
        <f>+'4'!#REF!</f>
        <v>#REF!</v>
      </c>
      <c r="J59" t="e">
        <f>+'4'!#REF!</f>
        <v>#REF!</v>
      </c>
      <c r="L59">
        <f>+'4'!D33</f>
        <v>-80726</v>
      </c>
      <c r="N59">
        <f>+'4'!F33</f>
        <v>-41052</v>
      </c>
    </row>
    <row r="60" spans="1:14" s="413" customFormat="1" hidden="1">
      <c r="A60" s="414"/>
    </row>
    <row r="61" spans="1:14" hidden="1">
      <c r="A61" s="2" t="s">
        <v>46</v>
      </c>
      <c r="H61" t="e">
        <f>+'4'!#REF!</f>
        <v>#REF!</v>
      </c>
      <c r="J61" t="e">
        <f>+'4'!#REF!</f>
        <v>#REF!</v>
      </c>
      <c r="L61">
        <f>+'4'!D34</f>
        <v>0</v>
      </c>
      <c r="N61">
        <f>+'4'!F34</f>
        <v>0</v>
      </c>
    </row>
    <row r="62" spans="1:14" hidden="1">
      <c r="A62" s="2" t="s">
        <v>47</v>
      </c>
      <c r="H62" t="e">
        <f>+'4'!#REF!</f>
        <v>#REF!</v>
      </c>
      <c r="J62" t="e">
        <f>+'4'!#REF!</f>
        <v>#REF!</v>
      </c>
      <c r="L62">
        <f>+'4'!D35</f>
        <v>-158147</v>
      </c>
      <c r="N62">
        <f>+'4'!F35</f>
        <v>-128622</v>
      </c>
    </row>
    <row r="63" spans="1:14" hidden="1">
      <c r="A63" s="3" t="s">
        <v>51</v>
      </c>
      <c r="H63" t="e">
        <f>+'4'!#REF!</f>
        <v>#REF!</v>
      </c>
      <c r="J63" t="e">
        <f>+'4'!#REF!</f>
        <v>#REF!</v>
      </c>
      <c r="L63">
        <f>+'4'!D36</f>
        <v>-238873</v>
      </c>
      <c r="N63">
        <f>+'4'!F36</f>
        <v>-169674</v>
      </c>
    </row>
    <row r="64" spans="1:14" hidden="1">
      <c r="A64" s="3" t="s">
        <v>606</v>
      </c>
      <c r="H64" t="e">
        <f>+'4'!#REF!</f>
        <v>#REF!</v>
      </c>
      <c r="J64" t="e">
        <f>+'4'!#REF!</f>
        <v>#REF!</v>
      </c>
      <c r="L64">
        <f>+'4'!D37</f>
        <v>407830.31377899996</v>
      </c>
      <c r="N64">
        <f>+'4'!F37</f>
        <v>394358</v>
      </c>
    </row>
    <row r="65" spans="1:14" hidden="1">
      <c r="A65" s="3" t="s">
        <v>867</v>
      </c>
    </row>
    <row r="66" spans="1:14" hidden="1">
      <c r="A66" s="2" t="s">
        <v>55</v>
      </c>
      <c r="H66" t="e">
        <f>+'4'!#REF!</f>
        <v>#REF!</v>
      </c>
      <c r="J66" t="e">
        <f>+'4'!#REF!</f>
        <v>#REF!</v>
      </c>
      <c r="L66">
        <f>+'4'!D41</f>
        <v>340984</v>
      </c>
      <c r="N66">
        <f>+'4'!F41</f>
        <v>327629</v>
      </c>
    </row>
    <row r="67" spans="1:14" s="413" customFormat="1" hidden="1"/>
    <row r="68" spans="1:14" hidden="1">
      <c r="A68" s="2" t="s">
        <v>56</v>
      </c>
      <c r="H68" t="e">
        <f>+'4'!#REF!</f>
        <v>#REF!</v>
      </c>
      <c r="J68" t="e">
        <f>+'4'!#REF!</f>
        <v>#REF!</v>
      </c>
      <c r="L68">
        <f>+'4'!D42</f>
        <v>66845</v>
      </c>
      <c r="N68">
        <f>+'4'!F42</f>
        <v>66729</v>
      </c>
    </row>
    <row r="69" spans="1:14" s="413" customFormat="1" hidden="1"/>
    <row r="70" spans="1:14" hidden="1">
      <c r="A70" s="3" t="s">
        <v>57</v>
      </c>
      <c r="H70" t="e">
        <f>+'4'!#REF!</f>
        <v>#REF!</v>
      </c>
      <c r="J70" t="e">
        <f>+'4'!#REF!</f>
        <v>#REF!</v>
      </c>
      <c r="L70">
        <f>+'4'!D43</f>
        <v>407829</v>
      </c>
      <c r="N70">
        <f>+'4'!F43</f>
        <v>394358</v>
      </c>
    </row>
    <row r="71" spans="1:14" s="413" customFormat="1" hidden="1">
      <c r="A71" s="415" t="s">
        <v>60</v>
      </c>
    </row>
    <row r="72" spans="1:14" s="413" customFormat="1" hidden="1">
      <c r="A72" s="415" t="s">
        <v>827</v>
      </c>
    </row>
    <row r="73" spans="1:14" s="413" customFormat="1" hidden="1">
      <c r="A73" s="416" t="s">
        <v>830</v>
      </c>
    </row>
    <row r="74" spans="1:14" s="413" customFormat="1" hidden="1">
      <c r="A74" s="416"/>
    </row>
    <row r="75" spans="1:14" s="413" customFormat="1" hidden="1">
      <c r="A75" s="416"/>
    </row>
    <row r="76" spans="1:14" s="413" customFormat="1" hidden="1">
      <c r="A76" s="416"/>
    </row>
    <row r="77" spans="1:14" s="413" customFormat="1" hidden="1"/>
    <row r="78" spans="1:14" s="413" customFormat="1" hidden="1"/>
    <row r="79" spans="1:14" s="413" customFormat="1" hidden="1"/>
    <row r="80" spans="1:14" s="413" customFormat="1" hidden="1"/>
    <row r="81" s="413" customFormat="1" hidden="1"/>
    <row r="82" s="413" customFormat="1" hidden="1"/>
    <row r="83" s="413" customFormat="1" hidden="1"/>
    <row r="84" s="413" customFormat="1" hidden="1"/>
    <row r="85" s="413" customFormat="1" hidden="1"/>
    <row r="86" s="413" customFormat="1" hidden="1"/>
    <row r="87" s="413" customFormat="1" hidden="1"/>
    <row r="88" s="413" customFormat="1" hidden="1"/>
    <row r="89" s="413" customFormat="1" hidden="1"/>
    <row r="90" s="413" customFormat="1" hidden="1"/>
    <row r="91" s="413" customFormat="1" hidden="1"/>
    <row r="92" s="413" customFormat="1" hidden="1"/>
    <row r="93" s="413" customFormat="1" hidden="1"/>
    <row r="94" s="413" customFormat="1" hidden="1"/>
    <row r="95" s="413" customFormat="1" hidden="1"/>
    <row r="96" s="413" customFormat="1" hidden="1"/>
    <row r="97" spans="1:14" hidden="1">
      <c r="A97" s="3" t="s">
        <v>60</v>
      </c>
    </row>
    <row r="98" spans="1:14" hidden="1">
      <c r="A98" s="4" t="s">
        <v>816</v>
      </c>
    </row>
    <row r="99" spans="1:14" hidden="1">
      <c r="A99" s="4" t="s">
        <v>872</v>
      </c>
      <c r="L99" s="371">
        <f>+'5'!B10</f>
        <v>327629</v>
      </c>
      <c r="N99">
        <f>+'6'!B10</f>
        <v>282899</v>
      </c>
    </row>
    <row r="100" spans="1:14" hidden="1">
      <c r="A100" s="442" t="s">
        <v>874</v>
      </c>
      <c r="L100" s="371">
        <f>+'5'!B11</f>
        <v>0</v>
      </c>
      <c r="N100">
        <f>+'6'!B11</f>
        <v>0</v>
      </c>
    </row>
    <row r="101" spans="1:14" hidden="1">
      <c r="A101" s="4" t="s">
        <v>805</v>
      </c>
      <c r="L101" s="371">
        <f>+'5'!B14</f>
        <v>295503</v>
      </c>
      <c r="N101">
        <f>+'6'!B14</f>
        <v>281997</v>
      </c>
    </row>
    <row r="102" spans="1:14" hidden="1">
      <c r="A102" s="77" t="s">
        <v>67</v>
      </c>
      <c r="L102" s="371">
        <f>+'5'!B15</f>
        <v>-1282338</v>
      </c>
      <c r="N102">
        <f>+'6'!B15</f>
        <v>-1165677</v>
      </c>
    </row>
    <row r="103" spans="1:14" hidden="1">
      <c r="A103" s="77" t="s">
        <v>68</v>
      </c>
      <c r="L103" s="371">
        <f>+'5'!B16</f>
        <v>0</v>
      </c>
      <c r="N103">
        <f>+'6'!B16</f>
        <v>0</v>
      </c>
    </row>
    <row r="104" spans="1:14" hidden="1">
      <c r="A104" s="77" t="s">
        <v>69</v>
      </c>
      <c r="L104" s="371">
        <f>+'5'!B18</f>
        <v>0</v>
      </c>
      <c r="N104">
        <f>+'6'!B18</f>
        <v>0</v>
      </c>
    </row>
    <row r="105" spans="1:14" hidden="1">
      <c r="A105" s="77" t="s">
        <v>70</v>
      </c>
      <c r="L105" s="371">
        <f>+'5'!B19</f>
        <v>0</v>
      </c>
      <c r="N105">
        <f>+'6'!B19</f>
        <v>0</v>
      </c>
    </row>
    <row r="106" spans="1:14" hidden="1">
      <c r="A106" s="77" t="s">
        <v>71</v>
      </c>
      <c r="L106" s="371">
        <f>+'5'!B20</f>
        <v>0</v>
      </c>
      <c r="N106">
        <f>+'6'!B20</f>
        <v>0</v>
      </c>
    </row>
    <row r="107" spans="1:14" s="413" customFormat="1" hidden="1">
      <c r="A107" s="418"/>
      <c r="L107" s="417"/>
    </row>
    <row r="108" spans="1:14" hidden="1">
      <c r="A108" s="77" t="s">
        <v>72</v>
      </c>
      <c r="L108" s="371">
        <f>+'5'!B21</f>
        <v>0</v>
      </c>
      <c r="N108">
        <f>+'6'!B21</f>
        <v>0</v>
      </c>
    </row>
    <row r="109" spans="1:14" hidden="1">
      <c r="A109" s="77" t="s">
        <v>73</v>
      </c>
      <c r="L109" s="371">
        <f>+'5'!B22</f>
        <v>0</v>
      </c>
      <c r="N109">
        <f>+'6'!B22</f>
        <v>0</v>
      </c>
    </row>
    <row r="110" spans="1:14" hidden="1">
      <c r="A110" s="77" t="s">
        <v>74</v>
      </c>
      <c r="L110" s="371">
        <f>+'5'!B23</f>
        <v>17469</v>
      </c>
      <c r="N110">
        <f>+'6'!B23</f>
        <v>3874</v>
      </c>
    </row>
    <row r="111" spans="1:14" hidden="1">
      <c r="A111" s="77" t="s">
        <v>75</v>
      </c>
      <c r="L111" s="371">
        <f>+'5'!B24</f>
        <v>0</v>
      </c>
      <c r="N111">
        <f>+'6'!B24</f>
        <v>24</v>
      </c>
    </row>
    <row r="112" spans="1:14" hidden="1">
      <c r="A112" s="77" t="s">
        <v>607</v>
      </c>
      <c r="L112" s="371">
        <f>+'5'!B25</f>
        <v>6</v>
      </c>
      <c r="N112">
        <f>+'6'!B25</f>
        <v>-1788</v>
      </c>
    </row>
    <row r="113" spans="1:14" s="413" customFormat="1" hidden="1">
      <c r="L113" s="417"/>
    </row>
    <row r="114" spans="1:14" s="413" customFormat="1" hidden="1">
      <c r="L114" s="417"/>
    </row>
    <row r="115" spans="1:14" s="413" customFormat="1" hidden="1">
      <c r="L115" s="417"/>
    </row>
    <row r="116" spans="1:14" hidden="1">
      <c r="A116" s="4" t="s">
        <v>803</v>
      </c>
      <c r="L116" s="371">
        <f>+'5'!B26</f>
        <v>-1264863</v>
      </c>
      <c r="N116">
        <f>+'6'!B26</f>
        <v>-1163567</v>
      </c>
    </row>
    <row r="117" spans="1:14" s="413" customFormat="1" hidden="1">
      <c r="A117" s="416"/>
      <c r="L117" s="417"/>
    </row>
    <row r="118" spans="1:14" s="413" customFormat="1" hidden="1">
      <c r="A118" s="416"/>
      <c r="L118" s="417"/>
    </row>
    <row r="119" spans="1:14" s="413" customFormat="1" hidden="1">
      <c r="A119" s="416"/>
      <c r="L119" s="417"/>
    </row>
    <row r="120" spans="1:14" s="413" customFormat="1" hidden="1">
      <c r="A120" s="416"/>
      <c r="L120" s="417"/>
    </row>
    <row r="121" spans="1:14" hidden="1">
      <c r="A121" s="77" t="s">
        <v>608</v>
      </c>
      <c r="L121" s="371">
        <f>+'5'!B27</f>
        <v>1278416</v>
      </c>
      <c r="N121">
        <f>+'6'!B27</f>
        <v>1180716</v>
      </c>
    </row>
    <row r="122" spans="1:14" hidden="1">
      <c r="A122" s="4" t="s">
        <v>804</v>
      </c>
      <c r="L122" s="371">
        <f>+'5'!B29</f>
        <v>340984</v>
      </c>
      <c r="N122">
        <f>+'6'!B29</f>
        <v>327629</v>
      </c>
    </row>
    <row r="123" spans="1:14" hidden="1">
      <c r="A123" s="3" t="s">
        <v>60</v>
      </c>
    </row>
    <row r="124" spans="1:14" hidden="1">
      <c r="A124" s="4" t="s">
        <v>817</v>
      </c>
    </row>
    <row r="125" spans="1:14" hidden="1">
      <c r="A125" s="4" t="s">
        <v>563</v>
      </c>
      <c r="L125" s="371">
        <f>+'5'!D10</f>
        <v>66729</v>
      </c>
      <c r="N125">
        <f>+'6'!D10</f>
        <v>45848</v>
      </c>
    </row>
    <row r="126" spans="1:14" hidden="1">
      <c r="A126" s="442" t="s">
        <v>874</v>
      </c>
      <c r="L126" s="371">
        <f>+'5'!D11</f>
        <v>0</v>
      </c>
      <c r="N126">
        <f>+'6'!D11</f>
        <v>0</v>
      </c>
    </row>
    <row r="127" spans="1:14" hidden="1">
      <c r="A127" s="4" t="s">
        <v>805</v>
      </c>
      <c r="L127" s="371">
        <f>+'5'!D14</f>
        <v>66729</v>
      </c>
      <c r="N127">
        <f>+'6'!D14</f>
        <v>45848</v>
      </c>
    </row>
    <row r="128" spans="1:14" hidden="1">
      <c r="A128" s="77" t="s">
        <v>67</v>
      </c>
      <c r="L128" s="371">
        <f>+'5'!D15</f>
        <v>0</v>
      </c>
      <c r="N128">
        <f>+'6'!D15</f>
        <v>0</v>
      </c>
    </row>
    <row r="129" spans="1:14" hidden="1">
      <c r="A129" s="77" t="s">
        <v>68</v>
      </c>
      <c r="L129" s="371">
        <f>+'5'!D16</f>
        <v>17751</v>
      </c>
      <c r="N129">
        <f>+'6'!D16</f>
        <v>24674</v>
      </c>
    </row>
    <row r="130" spans="1:14" hidden="1">
      <c r="A130" s="77" t="s">
        <v>69</v>
      </c>
      <c r="L130" s="371">
        <f>+'5'!D18</f>
        <v>0</v>
      </c>
      <c r="N130">
        <f>+'6'!D18</f>
        <v>0</v>
      </c>
    </row>
    <row r="131" spans="1:14" hidden="1">
      <c r="A131" s="77" t="s">
        <v>70</v>
      </c>
      <c r="L131" s="371">
        <f>+'5'!D19</f>
        <v>0</v>
      </c>
      <c r="N131">
        <f>+'6'!D19</f>
        <v>0</v>
      </c>
    </row>
    <row r="132" spans="1:14" hidden="1">
      <c r="A132" s="77" t="s">
        <v>71</v>
      </c>
      <c r="L132" s="371">
        <f>+'5'!D20</f>
        <v>-166</v>
      </c>
      <c r="N132">
        <f>+'6'!D20</f>
        <v>0</v>
      </c>
    </row>
    <row r="133" spans="1:14" s="413" customFormat="1" hidden="1">
      <c r="A133" s="418"/>
      <c r="L133" s="417"/>
    </row>
    <row r="134" spans="1:14" hidden="1">
      <c r="A134" s="77" t="s">
        <v>72</v>
      </c>
      <c r="L134" s="371">
        <f>+'5'!D21</f>
        <v>0</v>
      </c>
      <c r="N134">
        <f>+'6'!D21</f>
        <v>0</v>
      </c>
    </row>
    <row r="135" spans="1:14" hidden="1">
      <c r="A135" s="77" t="s">
        <v>73</v>
      </c>
      <c r="L135" s="371">
        <f>+'5'!D22</f>
        <v>0</v>
      </c>
      <c r="N135">
        <f>+'6'!D22</f>
        <v>0</v>
      </c>
    </row>
    <row r="136" spans="1:14" hidden="1">
      <c r="A136" s="77" t="s">
        <v>74</v>
      </c>
      <c r="L136" s="371">
        <f>+'5'!D23</f>
        <v>-17469</v>
      </c>
      <c r="N136">
        <f>+'6'!D23</f>
        <v>-3874</v>
      </c>
    </row>
    <row r="137" spans="1:14" hidden="1">
      <c r="A137" s="77" t="s">
        <v>75</v>
      </c>
      <c r="L137" s="371">
        <f>+'5'!D24</f>
        <v>0</v>
      </c>
      <c r="N137">
        <f>+'6'!D24</f>
        <v>0</v>
      </c>
    </row>
    <row r="138" spans="1:14" hidden="1">
      <c r="A138" s="77" t="s">
        <v>607</v>
      </c>
      <c r="L138" s="371">
        <f>+'5'!D25</f>
        <v>0</v>
      </c>
      <c r="N138">
        <f>+'6'!D25</f>
        <v>0</v>
      </c>
    </row>
    <row r="139" spans="1:14" s="413" customFormat="1" hidden="1">
      <c r="L139" s="417"/>
    </row>
    <row r="140" spans="1:14" s="413" customFormat="1" hidden="1">
      <c r="L140" s="417"/>
    </row>
    <row r="141" spans="1:14" s="413" customFormat="1" hidden="1">
      <c r="L141" s="417"/>
    </row>
    <row r="142" spans="1:14" hidden="1">
      <c r="A142" s="4" t="s">
        <v>803</v>
      </c>
      <c r="L142" s="371">
        <f>+'5'!D26</f>
        <v>116</v>
      </c>
      <c r="N142">
        <f>+'6'!D26</f>
        <v>20881</v>
      </c>
    </row>
    <row r="143" spans="1:14" s="413" customFormat="1" hidden="1">
      <c r="A143" s="416"/>
      <c r="L143" s="417"/>
    </row>
    <row r="144" spans="1:14" s="413" customFormat="1" hidden="1">
      <c r="A144" s="416"/>
      <c r="L144" s="417"/>
    </row>
    <row r="145" spans="1:14" s="413" customFormat="1" hidden="1">
      <c r="A145" s="416"/>
      <c r="L145" s="417"/>
    </row>
    <row r="146" spans="1:14" s="413" customFormat="1" hidden="1">
      <c r="A146" s="416"/>
      <c r="L146" s="417"/>
    </row>
    <row r="147" spans="1:14" hidden="1">
      <c r="A147" s="77" t="s">
        <v>608</v>
      </c>
      <c r="L147" s="371">
        <f>+'5'!D27</f>
        <v>0</v>
      </c>
      <c r="N147">
        <f>+'6'!D27</f>
        <v>0</v>
      </c>
    </row>
    <row r="148" spans="1:14" hidden="1">
      <c r="A148" s="4" t="s">
        <v>804</v>
      </c>
      <c r="L148" s="371">
        <f>+'5'!D29</f>
        <v>66845</v>
      </c>
      <c r="N148">
        <f>+'6'!D29</f>
        <v>66729</v>
      </c>
    </row>
    <row r="149" spans="1:14" s="413" customFormat="1" hidden="1">
      <c r="A149" s="415" t="s">
        <v>833</v>
      </c>
      <c r="L149" s="417"/>
    </row>
    <row r="150" spans="1:14" s="413" customFormat="1" hidden="1">
      <c r="A150" s="416" t="s">
        <v>563</v>
      </c>
      <c r="L150" s="417"/>
    </row>
    <row r="151" spans="1:14" s="413" customFormat="1" hidden="1">
      <c r="A151" s="416" t="s">
        <v>874</v>
      </c>
      <c r="L151" s="417"/>
    </row>
    <row r="152" spans="1:14" s="413" customFormat="1" hidden="1">
      <c r="A152" s="416" t="s">
        <v>805</v>
      </c>
      <c r="L152" s="417"/>
    </row>
    <row r="153" spans="1:14" s="413" customFormat="1" hidden="1">
      <c r="A153" s="416"/>
      <c r="L153" s="417"/>
    </row>
    <row r="154" spans="1:14" s="413" customFormat="1" hidden="1">
      <c r="A154" s="418"/>
      <c r="L154" s="417"/>
    </row>
    <row r="155" spans="1:14" s="413" customFormat="1" hidden="1">
      <c r="A155" s="418"/>
      <c r="L155" s="417"/>
    </row>
    <row r="156" spans="1:14" s="413" customFormat="1" hidden="1">
      <c r="A156" s="418"/>
      <c r="L156" s="417"/>
    </row>
    <row r="157" spans="1:14" s="413" customFormat="1" hidden="1">
      <c r="A157" s="418"/>
      <c r="L157" s="417"/>
    </row>
    <row r="158" spans="1:14" s="413" customFormat="1" hidden="1">
      <c r="L158" s="417"/>
    </row>
    <row r="159" spans="1:14" s="413" customFormat="1" hidden="1">
      <c r="A159" s="418"/>
      <c r="L159" s="417"/>
    </row>
    <row r="160" spans="1:14" s="413" customFormat="1" hidden="1">
      <c r="A160" s="418"/>
      <c r="L160" s="417"/>
    </row>
    <row r="161" spans="1:12" s="413" customFormat="1" hidden="1">
      <c r="A161" s="418"/>
      <c r="L161" s="417"/>
    </row>
    <row r="162" spans="1:12" s="413" customFormat="1" hidden="1">
      <c r="A162" s="418"/>
      <c r="L162" s="417"/>
    </row>
    <row r="163" spans="1:12" s="413" customFormat="1" hidden="1">
      <c r="A163" s="418"/>
      <c r="L163" s="417"/>
    </row>
    <row r="164" spans="1:12" s="413" customFormat="1" hidden="1">
      <c r="A164" s="418"/>
      <c r="L164" s="417"/>
    </row>
    <row r="165" spans="1:12" s="413" customFormat="1" hidden="1">
      <c r="A165" s="418"/>
      <c r="L165" s="417"/>
    </row>
    <row r="166" spans="1:12" s="413" customFormat="1" hidden="1">
      <c r="A166" s="416"/>
      <c r="L166" s="417"/>
    </row>
    <row r="167" spans="1:12" s="413" customFormat="1" hidden="1">
      <c r="A167" s="416"/>
      <c r="L167" s="417"/>
    </row>
    <row r="168" spans="1:12" s="413" customFormat="1" hidden="1">
      <c r="A168" s="416"/>
      <c r="L168" s="417"/>
    </row>
    <row r="169" spans="1:12" s="413" customFormat="1" hidden="1">
      <c r="A169" s="416"/>
      <c r="L169" s="417"/>
    </row>
    <row r="170" spans="1:12" s="413" customFormat="1" hidden="1">
      <c r="A170" s="418"/>
      <c r="L170" s="417"/>
    </row>
    <row r="171" spans="1:12" s="413" customFormat="1" hidden="1">
      <c r="A171" s="418"/>
      <c r="L171" s="417"/>
    </row>
    <row r="172" spans="1:12" s="413" customFormat="1" hidden="1">
      <c r="A172" s="418"/>
      <c r="L172" s="417"/>
    </row>
    <row r="173" spans="1:12" s="413" customFormat="1" hidden="1">
      <c r="A173" s="418"/>
      <c r="L173" s="417"/>
    </row>
    <row r="174" spans="1:12" s="413" customFormat="1" hidden="1">
      <c r="A174" s="416"/>
      <c r="L174" s="417"/>
    </row>
    <row r="175" spans="1:12" hidden="1">
      <c r="A175" s="3" t="s">
        <v>60</v>
      </c>
    </row>
    <row r="176" spans="1:12" hidden="1">
      <c r="A176" s="4" t="s">
        <v>831</v>
      </c>
    </row>
    <row r="177" spans="1:14" hidden="1">
      <c r="A177" s="4" t="s">
        <v>563</v>
      </c>
      <c r="L177" s="371">
        <f>+'5'!F10</f>
        <v>394358</v>
      </c>
      <c r="N177">
        <f>+'6'!F10</f>
        <v>328747</v>
      </c>
    </row>
    <row r="178" spans="1:14" hidden="1">
      <c r="A178" s="442" t="s">
        <v>874</v>
      </c>
      <c r="L178" s="371">
        <f>+'5'!F11</f>
        <v>0</v>
      </c>
      <c r="N178">
        <f>+'6'!F11</f>
        <v>0</v>
      </c>
    </row>
    <row r="179" spans="1:14" hidden="1">
      <c r="A179" s="4" t="s">
        <v>805</v>
      </c>
      <c r="L179" s="371">
        <f>+'5'!F14</f>
        <v>362232</v>
      </c>
      <c r="N179">
        <f>+'6'!F14</f>
        <v>327845</v>
      </c>
    </row>
    <row r="180" spans="1:14" hidden="1">
      <c r="A180" s="77" t="s">
        <v>67</v>
      </c>
      <c r="L180" s="371">
        <f>+'5'!F15</f>
        <v>-1282338</v>
      </c>
      <c r="N180">
        <f>+'6'!F15</f>
        <v>-1165677</v>
      </c>
    </row>
    <row r="181" spans="1:14" hidden="1">
      <c r="A181" s="77" t="s">
        <v>68</v>
      </c>
      <c r="L181" s="371">
        <f>+'5'!F16</f>
        <v>17751</v>
      </c>
      <c r="N181">
        <f>+'6'!F16</f>
        <v>24674</v>
      </c>
    </row>
    <row r="182" spans="1:14" hidden="1">
      <c r="A182" s="77" t="s">
        <v>69</v>
      </c>
      <c r="L182" s="371">
        <f>+'5'!F18</f>
        <v>0</v>
      </c>
      <c r="N182">
        <f>+'6'!F18</f>
        <v>0</v>
      </c>
    </row>
    <row r="183" spans="1:14" hidden="1">
      <c r="A183" s="77" t="s">
        <v>70</v>
      </c>
      <c r="L183" s="371">
        <f>+'5'!F19</f>
        <v>0</v>
      </c>
      <c r="N183">
        <f>+'6'!F19</f>
        <v>0</v>
      </c>
    </row>
    <row r="184" spans="1:14" hidden="1">
      <c r="A184" s="77" t="s">
        <v>71</v>
      </c>
      <c r="L184" s="371">
        <f>+'5'!F20</f>
        <v>-166</v>
      </c>
      <c r="N184">
        <f>+'6'!F20</f>
        <v>0</v>
      </c>
    </row>
    <row r="185" spans="1:14" s="413" customFormat="1" hidden="1">
      <c r="A185" s="418"/>
      <c r="L185" s="417"/>
    </row>
    <row r="186" spans="1:14" hidden="1">
      <c r="A186" s="77" t="s">
        <v>72</v>
      </c>
      <c r="L186" s="371">
        <f>+'5'!F21</f>
        <v>0</v>
      </c>
      <c r="N186">
        <f>+'6'!F21</f>
        <v>0</v>
      </c>
    </row>
    <row r="187" spans="1:14" hidden="1">
      <c r="A187" s="77" t="s">
        <v>73</v>
      </c>
      <c r="L187" s="371">
        <f>+'5'!F22</f>
        <v>0</v>
      </c>
      <c r="N187">
        <f>+'6'!F22</f>
        <v>0</v>
      </c>
    </row>
    <row r="188" spans="1:14" hidden="1">
      <c r="A188" s="77" t="s">
        <v>74</v>
      </c>
      <c r="L188" s="371">
        <f>+'5'!F23</f>
        <v>0</v>
      </c>
      <c r="N188">
        <f>+'6'!F23</f>
        <v>0</v>
      </c>
    </row>
    <row r="189" spans="1:14" hidden="1">
      <c r="A189" s="77" t="s">
        <v>75</v>
      </c>
      <c r="L189" s="371">
        <f>+'5'!F24</f>
        <v>0</v>
      </c>
      <c r="N189">
        <f>+'6'!F24</f>
        <v>24</v>
      </c>
    </row>
    <row r="190" spans="1:14" hidden="1">
      <c r="A190" s="4" t="s">
        <v>607</v>
      </c>
      <c r="L190" s="371">
        <f>+'5'!F25</f>
        <v>6</v>
      </c>
      <c r="N190">
        <f>+'6'!F25</f>
        <v>-1788</v>
      </c>
    </row>
    <row r="191" spans="1:14" s="413" customFormat="1" hidden="1">
      <c r="L191" s="417"/>
    </row>
    <row r="192" spans="1:14" s="413" customFormat="1" hidden="1">
      <c r="L192" s="417"/>
    </row>
    <row r="193" spans="1:14" s="413" customFormat="1" hidden="1">
      <c r="L193" s="417"/>
    </row>
    <row r="194" spans="1:14" hidden="1">
      <c r="A194" s="4" t="s">
        <v>803</v>
      </c>
      <c r="L194" s="371">
        <f>+'5'!F26</f>
        <v>-1264747</v>
      </c>
      <c r="N194">
        <f>+'6'!F26</f>
        <v>-1142686</v>
      </c>
    </row>
    <row r="195" spans="1:14" s="413" customFormat="1" hidden="1">
      <c r="A195" s="416"/>
      <c r="L195" s="417"/>
    </row>
    <row r="196" spans="1:14" s="413" customFormat="1" hidden="1">
      <c r="A196" s="416"/>
      <c r="L196" s="417"/>
    </row>
    <row r="197" spans="1:14" s="413" customFormat="1" hidden="1">
      <c r="A197" s="416"/>
      <c r="L197" s="417"/>
    </row>
    <row r="198" spans="1:14" s="413" customFormat="1" hidden="1">
      <c r="A198" s="416"/>
      <c r="L198" s="417"/>
    </row>
    <row r="199" spans="1:14" hidden="1">
      <c r="A199" s="77" t="s">
        <v>608</v>
      </c>
      <c r="L199" s="371">
        <f>+'5'!F27</f>
        <v>1278416</v>
      </c>
      <c r="N199">
        <f>+'6'!F27</f>
        <v>1180716</v>
      </c>
    </row>
    <row r="200" spans="1:14" hidden="1">
      <c r="A200" s="4" t="s">
        <v>804</v>
      </c>
      <c r="L200" s="371">
        <f>+'5'!F29</f>
        <v>407829</v>
      </c>
      <c r="N200">
        <f>+'6'!F29</f>
        <v>394358</v>
      </c>
    </row>
    <row r="201" spans="1:14" s="413" customFormat="1" hidden="1">
      <c r="A201" s="416"/>
      <c r="L201" s="417"/>
    </row>
    <row r="202" spans="1:14" s="413" customFormat="1" hidden="1">
      <c r="A202" s="416"/>
      <c r="L202" s="417"/>
    </row>
    <row r="203" spans="1:14" s="413" customFormat="1" hidden="1">
      <c r="A203" s="416"/>
      <c r="L203" s="417"/>
    </row>
    <row r="204" spans="1:14" s="413" customFormat="1" hidden="1">
      <c r="A204" s="416"/>
      <c r="L204" s="417"/>
    </row>
    <row r="205" spans="1:14" s="413" customFormat="1" hidden="1">
      <c r="A205" s="416"/>
      <c r="L205" s="417"/>
    </row>
    <row r="206" spans="1:14" s="413" customFormat="1" hidden="1">
      <c r="A206" s="416"/>
      <c r="L206" s="417"/>
    </row>
    <row r="207" spans="1:14" s="413" customFormat="1" hidden="1">
      <c r="A207" s="416"/>
      <c r="L207" s="417"/>
    </row>
    <row r="208" spans="1:14" s="413" customFormat="1" hidden="1">
      <c r="A208" s="416"/>
      <c r="L208" s="417"/>
    </row>
    <row r="209" spans="1:12" s="413" customFormat="1" hidden="1">
      <c r="A209" s="416"/>
      <c r="L209" s="417"/>
    </row>
    <row r="210" spans="1:12" s="413" customFormat="1" hidden="1">
      <c r="A210" s="416"/>
      <c r="L210" s="417"/>
    </row>
    <row r="211" spans="1:12" s="413" customFormat="1" hidden="1">
      <c r="A211" s="416"/>
      <c r="L211" s="417"/>
    </row>
    <row r="212" spans="1:12" s="413" customFormat="1" hidden="1">
      <c r="A212" s="416"/>
      <c r="L212" s="417"/>
    </row>
    <row r="213" spans="1:12" s="413" customFormat="1" hidden="1">
      <c r="A213" s="416"/>
      <c r="L213" s="417"/>
    </row>
    <row r="214" spans="1:12" s="413" customFormat="1" hidden="1">
      <c r="A214" s="416"/>
      <c r="L214" s="417"/>
    </row>
    <row r="215" spans="1:12" s="413" customFormat="1" hidden="1">
      <c r="A215" s="416"/>
      <c r="L215" s="417"/>
    </row>
    <row r="216" spans="1:12" s="413" customFormat="1" hidden="1">
      <c r="A216" s="416"/>
      <c r="L216" s="417"/>
    </row>
    <row r="217" spans="1:12" s="413" customFormat="1" hidden="1">
      <c r="A217" s="416"/>
      <c r="L217" s="417"/>
    </row>
    <row r="218" spans="1:12" s="413" customFormat="1" hidden="1">
      <c r="A218" s="416"/>
      <c r="L218" s="417"/>
    </row>
    <row r="219" spans="1:12" s="413" customFormat="1" hidden="1">
      <c r="A219" s="416"/>
      <c r="L219" s="417"/>
    </row>
    <row r="220" spans="1:12" s="413" customFormat="1" hidden="1">
      <c r="A220" s="416"/>
      <c r="L220" s="417"/>
    </row>
    <row r="221" spans="1:12" s="413" customFormat="1" hidden="1">
      <c r="A221" s="416"/>
      <c r="L221" s="417"/>
    </row>
    <row r="222" spans="1:12" s="413" customFormat="1" hidden="1">
      <c r="A222" s="416"/>
      <c r="L222" s="417"/>
    </row>
    <row r="223" spans="1:12" s="413" customFormat="1" hidden="1">
      <c r="A223" s="416"/>
      <c r="L223" s="417"/>
    </row>
    <row r="224" spans="1:12" s="413" customFormat="1" hidden="1">
      <c r="A224" s="416"/>
      <c r="L224" s="417"/>
    </row>
    <row r="225" spans="1:12" s="413" customFormat="1" hidden="1">
      <c r="A225" s="416"/>
      <c r="L225" s="417"/>
    </row>
    <row r="226" spans="1:12" s="413" customFormat="1" hidden="1">
      <c r="A226" s="416"/>
      <c r="L226" s="417"/>
    </row>
    <row r="227" spans="1:12" s="413" customFormat="1" hidden="1">
      <c r="A227" s="416"/>
      <c r="L227" s="417"/>
    </row>
    <row r="228" spans="1:12" s="413" customFormat="1" hidden="1">
      <c r="A228" s="416"/>
      <c r="L228" s="417"/>
    </row>
    <row r="229" spans="1:12" s="413" customFormat="1" hidden="1">
      <c r="A229" s="416"/>
      <c r="L229" s="417"/>
    </row>
    <row r="230" spans="1:12" s="413" customFormat="1" hidden="1">
      <c r="A230" s="416"/>
      <c r="L230" s="417"/>
    </row>
    <row r="231" spans="1:12" s="413" customFormat="1" hidden="1">
      <c r="A231" s="416"/>
      <c r="L231" s="417"/>
    </row>
    <row r="232" spans="1:12" s="413" customFormat="1" hidden="1">
      <c r="A232" s="416"/>
      <c r="L232" s="417"/>
    </row>
    <row r="233" spans="1:12" s="413" customFormat="1" hidden="1">
      <c r="A233" s="416"/>
      <c r="L233" s="417"/>
    </row>
    <row r="234" spans="1:12" s="413" customFormat="1" hidden="1">
      <c r="A234" s="416"/>
      <c r="L234" s="417"/>
    </row>
    <row r="235" spans="1:12" s="413" customFormat="1" hidden="1">
      <c r="A235" s="416"/>
      <c r="L235" s="417"/>
    </row>
    <row r="236" spans="1:12" s="413" customFormat="1" hidden="1">
      <c r="A236" s="416"/>
      <c r="L236" s="417"/>
    </row>
    <row r="237" spans="1:12" s="413" customFormat="1" hidden="1">
      <c r="A237" s="416"/>
      <c r="L237" s="417"/>
    </row>
    <row r="238" spans="1:12" s="413" customFormat="1" hidden="1">
      <c r="A238" s="416"/>
      <c r="L238" s="417"/>
    </row>
    <row r="239" spans="1:12" s="413" customFormat="1" hidden="1">
      <c r="A239" s="416"/>
      <c r="L239" s="417"/>
    </row>
    <row r="240" spans="1:12" s="413" customFormat="1" hidden="1">
      <c r="A240" s="416"/>
      <c r="L240" s="417"/>
    </row>
    <row r="241" spans="1:14" s="413" customFormat="1" hidden="1">
      <c r="A241" s="416"/>
      <c r="L241" s="417"/>
    </row>
    <row r="242" spans="1:14" hidden="1">
      <c r="A242" s="3" t="s">
        <v>818</v>
      </c>
    </row>
    <row r="243" spans="1:14" hidden="1">
      <c r="A243" s="3" t="s">
        <v>78</v>
      </c>
    </row>
    <row r="244" spans="1:14" hidden="1">
      <c r="A244" s="2" t="s">
        <v>609</v>
      </c>
      <c r="H244" t="e">
        <f>+'7'!#REF!</f>
        <v>#REF!</v>
      </c>
      <c r="J244" t="e">
        <f>+'7'!#REF!</f>
        <v>#REF!</v>
      </c>
      <c r="L244">
        <f>+'7'!D8</f>
        <v>-1282338</v>
      </c>
      <c r="N244">
        <f>+'7'!F8</f>
        <v>-1165677</v>
      </c>
    </row>
    <row r="245" spans="1:14" hidden="1">
      <c r="A245" s="2" t="s">
        <v>80</v>
      </c>
      <c r="H245" t="e">
        <f>+'7'!#REF!</f>
        <v>#REF!</v>
      </c>
      <c r="J245" t="e">
        <f>+'7'!#REF!</f>
        <v>#REF!</v>
      </c>
      <c r="L245">
        <f>+'7'!D9</f>
        <v>-75561.313779000004</v>
      </c>
      <c r="N245">
        <f>+'7'!F9</f>
        <v>-16718</v>
      </c>
    </row>
    <row r="246" spans="1:14" hidden="1">
      <c r="A246" s="2" t="s">
        <v>79</v>
      </c>
      <c r="H246" t="e">
        <f>+'7'!#REF!</f>
        <v>#REF!</v>
      </c>
      <c r="J246" t="e">
        <f>+'7'!#REF!</f>
        <v>#REF!</v>
      </c>
      <c r="L246">
        <f>+'7'!D10</f>
        <v>147829</v>
      </c>
      <c r="N246">
        <f>+'7'!F10</f>
        <v>82650</v>
      </c>
    </row>
    <row r="247" spans="1:14" hidden="1">
      <c r="A247" s="2" t="s">
        <v>81</v>
      </c>
      <c r="H247" t="e">
        <f>+'7'!#REF!</f>
        <v>#REF!</v>
      </c>
      <c r="J247" t="e">
        <f>+'7'!#REF!</f>
        <v>#REF!</v>
      </c>
      <c r="L247">
        <f>+'7'!D11</f>
        <v>-12024</v>
      </c>
      <c r="N247">
        <f>+'7'!F11</f>
        <v>-19500</v>
      </c>
    </row>
    <row r="248" spans="1:14" hidden="1">
      <c r="A248" s="3" t="s">
        <v>82</v>
      </c>
      <c r="H248" t="e">
        <f>+'7'!#REF!</f>
        <v>#REF!</v>
      </c>
      <c r="J248" t="e">
        <f>+'7'!#REF!</f>
        <v>#REF!</v>
      </c>
      <c r="L248">
        <f>+'7'!D12</f>
        <v>-1222094.313779</v>
      </c>
      <c r="N248">
        <f>+'7'!F12</f>
        <v>-1119245</v>
      </c>
    </row>
    <row r="249" spans="1:14" s="413" customFormat="1" hidden="1">
      <c r="A249" s="415"/>
    </row>
    <row r="250" spans="1:14" hidden="1">
      <c r="A250" s="3" t="s">
        <v>83</v>
      </c>
    </row>
    <row r="251" spans="1:14" hidden="1">
      <c r="A251" s="2" t="s">
        <v>5</v>
      </c>
      <c r="H251" t="e">
        <f>+'7'!#REF!</f>
        <v>#REF!</v>
      </c>
      <c r="J251" t="e">
        <f>+'7'!#REF!</f>
        <v>#REF!</v>
      </c>
      <c r="L251">
        <f>+'7'!D15</f>
        <v>-48375</v>
      </c>
      <c r="N251">
        <f>+'7'!F15</f>
        <v>-56849</v>
      </c>
    </row>
    <row r="252" spans="1:14" hidden="1">
      <c r="A252" s="2" t="s">
        <v>84</v>
      </c>
      <c r="H252" t="e">
        <f>+'7'!#REF!</f>
        <v>#REF!</v>
      </c>
      <c r="J252" t="e">
        <f>+'7'!#REF!</f>
        <v>#REF!</v>
      </c>
      <c r="L252">
        <f>+'7'!D16</f>
        <v>66</v>
      </c>
      <c r="N252">
        <f>+'7'!F16</f>
        <v>131</v>
      </c>
    </row>
    <row r="253" spans="1:14" hidden="1">
      <c r="A253" s="2" t="s">
        <v>85</v>
      </c>
      <c r="H253" t="e">
        <f>+'7'!#REF!</f>
        <v>#REF!</v>
      </c>
      <c r="J253" t="e">
        <f>+'7'!#REF!</f>
        <v>#REF!</v>
      </c>
      <c r="L253">
        <f>+'7'!D17</f>
        <v>-242</v>
      </c>
      <c r="N253">
        <f>+'7'!F17</f>
        <v>-771</v>
      </c>
    </row>
    <row r="254" spans="1:14" hidden="1">
      <c r="A254" s="2" t="s">
        <v>86</v>
      </c>
      <c r="H254" t="e">
        <f>+'7'!#REF!</f>
        <v>#REF!</v>
      </c>
      <c r="J254" t="e">
        <f>+'7'!#REF!</f>
        <v>#REF!</v>
      </c>
      <c r="L254">
        <f>+'7'!D18</f>
        <v>0</v>
      </c>
      <c r="N254">
        <f>+'7'!F18</f>
        <v>0</v>
      </c>
    </row>
    <row r="255" spans="1:14" hidden="1">
      <c r="A255" s="2" t="s">
        <v>87</v>
      </c>
      <c r="H255" t="e">
        <f>+'7'!#REF!</f>
        <v>#REF!</v>
      </c>
      <c r="J255" t="e">
        <f>+'7'!#REF!</f>
        <v>#REF!</v>
      </c>
      <c r="L255">
        <f>+'7'!D19</f>
        <v>0</v>
      </c>
      <c r="N255">
        <f>+'7'!F19</f>
        <v>0</v>
      </c>
    </row>
    <row r="256" spans="1:14" hidden="1">
      <c r="A256" s="2" t="s">
        <v>88</v>
      </c>
      <c r="H256" t="e">
        <f>+'7'!#REF!</f>
        <v>#REF!</v>
      </c>
      <c r="J256" t="e">
        <f>+'7'!#REF!</f>
        <v>#REF!</v>
      </c>
      <c r="L256">
        <f>+'7'!D20</f>
        <v>0</v>
      </c>
      <c r="N256">
        <f>+'7'!F20</f>
        <v>0</v>
      </c>
    </row>
    <row r="257" spans="1:14" hidden="1">
      <c r="A257" s="2" t="s">
        <v>89</v>
      </c>
      <c r="H257" t="e">
        <f>+'7'!#REF!</f>
        <v>#REF!</v>
      </c>
      <c r="J257" t="e">
        <f>+'7'!#REF!</f>
        <v>#REF!</v>
      </c>
      <c r="L257">
        <f>+'7'!D21</f>
        <v>0</v>
      </c>
      <c r="N257">
        <f>+'7'!F21</f>
        <v>0</v>
      </c>
    </row>
    <row r="258" spans="1:14" hidden="1">
      <c r="A258" s="2" t="s">
        <v>90</v>
      </c>
      <c r="H258" t="e">
        <f>+'7'!#REF!</f>
        <v>#REF!</v>
      </c>
      <c r="J258" t="e">
        <f>+'7'!#REF!</f>
        <v>#REF!</v>
      </c>
      <c r="L258">
        <f>+'7'!D22</f>
        <v>0</v>
      </c>
      <c r="N258">
        <f>+'7'!F22</f>
        <v>0</v>
      </c>
    </row>
    <row r="259" spans="1:14" hidden="1">
      <c r="A259" s="3" t="s">
        <v>91</v>
      </c>
      <c r="H259" t="e">
        <f>+'7'!#REF!</f>
        <v>#REF!</v>
      </c>
      <c r="J259" t="e">
        <f>+'7'!#REF!</f>
        <v>#REF!</v>
      </c>
      <c r="L259">
        <f>+'7'!D23</f>
        <v>-48551</v>
      </c>
      <c r="N259">
        <f>+'7'!F23</f>
        <v>-57489</v>
      </c>
    </row>
    <row r="260" spans="1:14" hidden="1">
      <c r="A260" s="3" t="s">
        <v>92</v>
      </c>
      <c r="H260" t="e">
        <f>+'7'!#REF!</f>
        <v>#REF!</v>
      </c>
      <c r="J260" t="e">
        <f>+'7'!#REF!</f>
        <v>#REF!</v>
      </c>
      <c r="L260">
        <f>+'7'!D24</f>
        <v>-1270645.313779</v>
      </c>
      <c r="N260">
        <f>+'7'!F24</f>
        <v>-1176734</v>
      </c>
    </row>
    <row r="261" spans="1:14" hidden="1">
      <c r="A261" s="3" t="s">
        <v>610</v>
      </c>
    </row>
    <row r="262" spans="1:14" hidden="1">
      <c r="A262" s="2" t="s">
        <v>93</v>
      </c>
      <c r="H262" t="e">
        <f>+'7'!#REF!</f>
        <v>#REF!</v>
      </c>
      <c r="J262" t="e">
        <f>+'7'!#REF!</f>
        <v>#REF!</v>
      </c>
      <c r="L262">
        <f>+'7'!D27</f>
        <v>1278416</v>
      </c>
      <c r="N262">
        <f>+'7'!F27</f>
        <v>1180716</v>
      </c>
    </row>
    <row r="263" spans="1:14" hidden="1">
      <c r="A263" s="2" t="s">
        <v>94</v>
      </c>
      <c r="H263" t="e">
        <f>+'7'!#REF!</f>
        <v>#REF!</v>
      </c>
      <c r="J263" t="e">
        <f>+'7'!#REF!</f>
        <v>#REF!</v>
      </c>
      <c r="L263">
        <f>+'7'!D28</f>
        <v>0</v>
      </c>
      <c r="N263">
        <f>+'7'!F28</f>
        <v>0</v>
      </c>
    </row>
    <row r="264" spans="1:14" hidden="1">
      <c r="A264" s="2" t="s">
        <v>95</v>
      </c>
      <c r="H264" t="e">
        <f>+'7'!#REF!</f>
        <v>#REF!</v>
      </c>
      <c r="J264" t="e">
        <f>+'7'!#REF!</f>
        <v>#REF!</v>
      </c>
      <c r="L264">
        <f>+'7'!D29</f>
        <v>0</v>
      </c>
      <c r="N264">
        <f>+'7'!F29</f>
        <v>0</v>
      </c>
    </row>
    <row r="265" spans="1:14" hidden="1">
      <c r="A265" s="428"/>
    </row>
    <row r="266" spans="1:14" hidden="1">
      <c r="A266" s="428"/>
    </row>
    <row r="267" spans="1:14" hidden="1">
      <c r="A267" s="428"/>
    </row>
    <row r="268" spans="1:14" hidden="1">
      <c r="A268" s="428"/>
    </row>
    <row r="269" spans="1:14" hidden="1">
      <c r="A269" s="428"/>
    </row>
    <row r="270" spans="1:14" hidden="1">
      <c r="A270" s="428"/>
    </row>
    <row r="271" spans="1:14" hidden="1">
      <c r="A271" s="428"/>
    </row>
    <row r="272" spans="1:14" hidden="1">
      <c r="A272" s="2" t="s">
        <v>96</v>
      </c>
      <c r="H272" t="e">
        <f>+'7'!#REF!</f>
        <v>#REF!</v>
      </c>
      <c r="J272" t="e">
        <f>+'7'!#REF!</f>
        <v>#REF!</v>
      </c>
      <c r="L272">
        <f>+'7'!D30</f>
        <v>-3538</v>
      </c>
      <c r="N272">
        <f>+'7'!F30</f>
        <v>-2899</v>
      </c>
    </row>
    <row r="273" spans="1:14" hidden="1">
      <c r="A273" s="2" t="s">
        <v>97</v>
      </c>
      <c r="H273" t="e">
        <f>+'7'!#REF!</f>
        <v>#REF!</v>
      </c>
      <c r="J273" t="e">
        <f>+'7'!#REF!</f>
        <v>#REF!</v>
      </c>
      <c r="L273">
        <f>+'7'!D33</f>
        <v>0</v>
      </c>
      <c r="N273">
        <f>+'7'!F33</f>
        <v>0</v>
      </c>
    </row>
    <row r="274" spans="1:14" hidden="1">
      <c r="A274" s="3" t="s">
        <v>98</v>
      </c>
      <c r="H274" t="e">
        <f>+'7'!#REF!</f>
        <v>#REF!</v>
      </c>
      <c r="J274" t="e">
        <f>+'7'!#REF!</f>
        <v>#REF!</v>
      </c>
      <c r="L274">
        <f>+'7'!D34</f>
        <v>1270611</v>
      </c>
      <c r="N274">
        <f>+'7'!F34</f>
        <v>1175195</v>
      </c>
    </row>
    <row r="275" spans="1:14" hidden="1">
      <c r="A275" s="3" t="s">
        <v>99</v>
      </c>
      <c r="H275" t="e">
        <f>+'7'!#REF!</f>
        <v>#REF!</v>
      </c>
      <c r="J275" t="e">
        <f>+'7'!#REF!</f>
        <v>#REF!</v>
      </c>
      <c r="L275">
        <f>+'7'!D35</f>
        <v>-34.31377899996005</v>
      </c>
      <c r="N275">
        <f>+'7'!F35</f>
        <v>-1539</v>
      </c>
    </row>
    <row r="276" spans="1:14" hidden="1">
      <c r="A276" s="3" t="s">
        <v>819</v>
      </c>
      <c r="H276" t="e">
        <f>+'7'!#REF!</f>
        <v>#REF!</v>
      </c>
      <c r="J276" t="e">
        <f>+'7'!#REF!</f>
        <v>#REF!</v>
      </c>
      <c r="L276">
        <f>+'7'!D36</f>
        <v>2859</v>
      </c>
      <c r="N276">
        <f>+'7'!F36</f>
        <v>4398</v>
      </c>
    </row>
    <row r="277" spans="1:14" hidden="1">
      <c r="A277" s="3" t="s">
        <v>820</v>
      </c>
      <c r="H277" t="e">
        <f>+'7'!#REF!</f>
        <v>#REF!</v>
      </c>
      <c r="J277" t="e">
        <f>+'7'!#REF!</f>
        <v>#REF!</v>
      </c>
      <c r="L277">
        <f>+'7'!D37</f>
        <v>2824.68622100004</v>
      </c>
      <c r="N277">
        <f>+'7'!F37</f>
        <v>2859</v>
      </c>
    </row>
    <row r="278" spans="1:14" hidden="1">
      <c r="A278" s="65" t="s">
        <v>611</v>
      </c>
    </row>
    <row r="279" spans="1:14" hidden="1">
      <c r="A279" s="268" t="s">
        <v>821</v>
      </c>
    </row>
    <row r="280" spans="1:14" hidden="1">
      <c r="A280" s="235" t="s">
        <v>496</v>
      </c>
      <c r="L280">
        <f>+'27'!F23</f>
        <v>1113261</v>
      </c>
    </row>
    <row r="281" spans="1:14" hidden="1">
      <c r="A281" s="235" t="s">
        <v>612</v>
      </c>
      <c r="L281">
        <f>+'27'!F24</f>
        <v>1156</v>
      </c>
    </row>
    <row r="282" spans="1:14" hidden="1">
      <c r="A282" s="235" t="s">
        <v>497</v>
      </c>
      <c r="L282">
        <f>+'27'!F25</f>
        <v>-2406</v>
      </c>
    </row>
    <row r="283" spans="1:14" hidden="1">
      <c r="A283" s="235" t="s">
        <v>613</v>
      </c>
      <c r="L283">
        <f>+'27'!F27</f>
        <v>1112011</v>
      </c>
    </row>
    <row r="284" spans="1:14" hidden="1">
      <c r="A284" s="235" t="s">
        <v>498</v>
      </c>
      <c r="L284">
        <f>+'27'!F28</f>
        <v>1087612</v>
      </c>
    </row>
    <row r="285" spans="1:14" hidden="1">
      <c r="A285" s="235" t="s">
        <v>499</v>
      </c>
      <c r="L285">
        <f>+'27'!F29</f>
        <v>-24399</v>
      </c>
    </row>
    <row r="286" spans="1:14" hidden="1">
      <c r="A286" s="268" t="s">
        <v>724</v>
      </c>
    </row>
    <row r="287" spans="1:14" hidden="1">
      <c r="A287" s="235" t="s">
        <v>496</v>
      </c>
      <c r="L287">
        <f>+'27'!H23</f>
        <v>1165677</v>
      </c>
    </row>
    <row r="288" spans="1:14" hidden="1">
      <c r="A288" s="235" t="s">
        <v>612</v>
      </c>
      <c r="L288">
        <f>+'27'!H24</f>
        <v>1206</v>
      </c>
    </row>
    <row r="289" spans="1:12" hidden="1">
      <c r="A289" s="235" t="s">
        <v>497</v>
      </c>
      <c r="L289">
        <f>+'27'!H25</f>
        <v>-2024</v>
      </c>
    </row>
    <row r="290" spans="1:12" hidden="1">
      <c r="A290" s="235" t="s">
        <v>613</v>
      </c>
      <c r="L290">
        <f>+'27'!H27</f>
        <v>1164859</v>
      </c>
    </row>
    <row r="291" spans="1:12" hidden="1">
      <c r="A291" s="235" t="s">
        <v>498</v>
      </c>
      <c r="L291">
        <f>+'27'!H28</f>
        <v>1166697</v>
      </c>
    </row>
    <row r="292" spans="1:12" hidden="1">
      <c r="A292" s="235" t="s">
        <v>499</v>
      </c>
      <c r="L292">
        <f>+'27'!H29</f>
        <v>1838</v>
      </c>
    </row>
    <row r="293" spans="1:12" hidden="1">
      <c r="A293" s="268" t="s">
        <v>822</v>
      </c>
    </row>
    <row r="294" spans="1:12" hidden="1">
      <c r="A294" s="235" t="s">
        <v>496</v>
      </c>
      <c r="L294">
        <f>+'27'!J23</f>
        <v>1282338</v>
      </c>
    </row>
    <row r="295" spans="1:12" hidden="1">
      <c r="A295" s="235" t="s">
        <v>612</v>
      </c>
      <c r="L295">
        <f>+'27'!J24</f>
        <v>1562</v>
      </c>
    </row>
    <row r="296" spans="1:12" hidden="1">
      <c r="A296" s="235" t="s">
        <v>497</v>
      </c>
      <c r="L296">
        <f>+'27'!J25</f>
        <v>-2711</v>
      </c>
    </row>
    <row r="297" spans="1:12" hidden="1">
      <c r="A297" s="235" t="s">
        <v>613</v>
      </c>
      <c r="L297">
        <f>+'27'!J27</f>
        <v>1281189</v>
      </c>
    </row>
    <row r="298" spans="1:12" hidden="1">
      <c r="A298" s="235" t="s">
        <v>498</v>
      </c>
      <c r="L298">
        <f>+'27'!J28</f>
        <v>1264375</v>
      </c>
    </row>
    <row r="299" spans="1:12" hidden="1">
      <c r="A299" s="235" t="s">
        <v>499</v>
      </c>
      <c r="L299">
        <f>+'27'!J29</f>
        <v>-16814</v>
      </c>
    </row>
    <row r="300" spans="1:12" hidden="1">
      <c r="A300" s="268" t="s">
        <v>614</v>
      </c>
    </row>
    <row r="301" spans="1:12" hidden="1">
      <c r="A301" s="235" t="s">
        <v>496</v>
      </c>
      <c r="L301">
        <f>+'27'!L23</f>
        <v>3561276</v>
      </c>
    </row>
    <row r="302" spans="1:12" hidden="1">
      <c r="A302" s="235" t="s">
        <v>612</v>
      </c>
      <c r="L302">
        <f>+'27'!L24</f>
        <v>3924</v>
      </c>
    </row>
    <row r="303" spans="1:12" hidden="1">
      <c r="A303" s="235" t="s">
        <v>497</v>
      </c>
      <c r="L303">
        <f>+'27'!L25</f>
        <v>-7141</v>
      </c>
    </row>
    <row r="304" spans="1:12" hidden="1">
      <c r="A304" s="235" t="s">
        <v>613</v>
      </c>
      <c r="L304">
        <f>+'27'!L27</f>
        <v>3558059</v>
      </c>
    </row>
    <row r="305" spans="1:12" hidden="1">
      <c r="A305" s="235" t="s">
        <v>498</v>
      </c>
      <c r="L305">
        <f>+'27'!L28</f>
        <v>3518684</v>
      </c>
    </row>
    <row r="306" spans="1:12" hidden="1">
      <c r="A306" s="235" t="s">
        <v>499</v>
      </c>
      <c r="L306">
        <f>+'27'!L29</f>
        <v>-39375</v>
      </c>
    </row>
    <row r="307" spans="1:12" hidden="1">
      <c r="A307" s="23" t="s">
        <v>622</v>
      </c>
    </row>
    <row r="308" spans="1:12" hidden="1">
      <c r="A308" s="3" t="s">
        <v>100</v>
      </c>
      <c r="L308">
        <f>+'27'!F50</f>
        <v>69545</v>
      </c>
    </row>
    <row r="309" spans="1:12" hidden="1">
      <c r="A309" s="2" t="s">
        <v>615</v>
      </c>
      <c r="L309">
        <f>+'27'!F51</f>
        <v>0</v>
      </c>
    </row>
    <row r="310" spans="1:12" hidden="1">
      <c r="A310" s="2" t="s">
        <v>616</v>
      </c>
      <c r="L310">
        <f>+'27'!F52</f>
        <v>-1354</v>
      </c>
    </row>
    <row r="311" spans="1:12" hidden="1">
      <c r="A311" s="77" t="s">
        <v>617</v>
      </c>
      <c r="L311">
        <f>+'27'!F53</f>
        <v>-621</v>
      </c>
    </row>
    <row r="312" spans="1:12" hidden="1">
      <c r="A312" s="77" t="s">
        <v>618</v>
      </c>
      <c r="L312">
        <f>+'27'!F54</f>
        <v>-185</v>
      </c>
    </row>
    <row r="313" spans="1:12" hidden="1">
      <c r="A313" s="3" t="s">
        <v>619</v>
      </c>
      <c r="L313">
        <f>+'27'!F58</f>
        <v>67385</v>
      </c>
    </row>
    <row r="314" spans="1:12" hidden="1">
      <c r="A314" s="2" t="s">
        <v>620</v>
      </c>
      <c r="L314">
        <f>+'27'!F59</f>
        <v>67417</v>
      </c>
    </row>
    <row r="315" spans="1:12" hidden="1">
      <c r="A315" s="3" t="s">
        <v>621</v>
      </c>
      <c r="L315">
        <f>+'27'!F60</f>
        <v>32</v>
      </c>
    </row>
    <row r="316" spans="1:12" hidden="1">
      <c r="A316" s="23" t="s">
        <v>725</v>
      </c>
    </row>
    <row r="317" spans="1:12" hidden="1">
      <c r="A317" s="3" t="s">
        <v>100</v>
      </c>
      <c r="L317">
        <f>+'27'!H50</f>
        <v>38937</v>
      </c>
    </row>
    <row r="318" spans="1:12" hidden="1">
      <c r="A318" s="2" t="s">
        <v>615</v>
      </c>
      <c r="L318">
        <f>+'27'!H51</f>
        <v>0</v>
      </c>
    </row>
    <row r="319" spans="1:12" hidden="1">
      <c r="A319" s="2" t="s">
        <v>616</v>
      </c>
      <c r="L319">
        <f>+'27'!H52</f>
        <v>-16</v>
      </c>
    </row>
    <row r="320" spans="1:12" hidden="1">
      <c r="A320" s="77" t="s">
        <v>617</v>
      </c>
      <c r="L320">
        <f>+'27'!H53</f>
        <v>-43</v>
      </c>
    </row>
    <row r="321" spans="1:12" hidden="1">
      <c r="A321" s="77" t="s">
        <v>618</v>
      </c>
      <c r="L321">
        <f>+'27'!H54</f>
        <v>-232</v>
      </c>
    </row>
    <row r="322" spans="1:12" hidden="1">
      <c r="A322" s="3" t="s">
        <v>619</v>
      </c>
      <c r="L322">
        <f>+'27'!H58</f>
        <v>38646</v>
      </c>
    </row>
    <row r="323" spans="1:12" hidden="1">
      <c r="A323" s="2" t="s">
        <v>620</v>
      </c>
      <c r="L323">
        <f>+'27'!H59</f>
        <v>38684</v>
      </c>
    </row>
    <row r="324" spans="1:12" hidden="1">
      <c r="A324" s="3" t="s">
        <v>621</v>
      </c>
      <c r="L324">
        <f>+'27'!H60</f>
        <v>38</v>
      </c>
    </row>
    <row r="325" spans="1:12" hidden="1">
      <c r="A325" s="23" t="s">
        <v>823</v>
      </c>
    </row>
    <row r="326" spans="1:12" hidden="1">
      <c r="A326" s="3" t="s">
        <v>100</v>
      </c>
      <c r="L326">
        <f>+'27'!J50</f>
        <v>64390</v>
      </c>
    </row>
    <row r="327" spans="1:12" hidden="1">
      <c r="A327" s="2" t="s">
        <v>615</v>
      </c>
      <c r="L327">
        <f>+'27'!J51</f>
        <v>0</v>
      </c>
    </row>
    <row r="328" spans="1:12" hidden="1">
      <c r="A328" s="2" t="s">
        <v>616</v>
      </c>
      <c r="L328">
        <f>+'27'!J52</f>
        <v>-399</v>
      </c>
    </row>
    <row r="329" spans="1:12" hidden="1">
      <c r="A329" s="77" t="s">
        <v>617</v>
      </c>
      <c r="L329">
        <f>+'27'!J53</f>
        <v>0</v>
      </c>
    </row>
    <row r="330" spans="1:12" hidden="1">
      <c r="A330" s="77" t="s">
        <v>618</v>
      </c>
      <c r="L330">
        <f>+'27'!J54</f>
        <v>-259</v>
      </c>
    </row>
    <row r="331" spans="1:12" hidden="1">
      <c r="A331" s="3" t="s">
        <v>619</v>
      </c>
      <c r="L331">
        <f>+'27'!J58</f>
        <v>63732</v>
      </c>
    </row>
    <row r="332" spans="1:12" hidden="1">
      <c r="A332" s="2" t="s">
        <v>620</v>
      </c>
      <c r="L332">
        <f>+'27'!J59</f>
        <v>63787</v>
      </c>
    </row>
    <row r="333" spans="1:12" hidden="1">
      <c r="A333" s="3" t="s">
        <v>621</v>
      </c>
      <c r="L333">
        <f>+'27'!J60</f>
        <v>55</v>
      </c>
    </row>
    <row r="334" spans="1:12" hidden="1">
      <c r="A334" s="23" t="s">
        <v>623</v>
      </c>
    </row>
    <row r="335" spans="1:12" hidden="1">
      <c r="A335" s="3" t="s">
        <v>100</v>
      </c>
      <c r="L335">
        <f>+'27'!L50</f>
        <v>172872</v>
      </c>
    </row>
    <row r="336" spans="1:12" hidden="1">
      <c r="A336" s="2" t="s">
        <v>615</v>
      </c>
      <c r="L336">
        <f>+'27'!L51</f>
        <v>0</v>
      </c>
    </row>
    <row r="337" spans="1:12" hidden="1">
      <c r="A337" s="2" t="s">
        <v>616</v>
      </c>
      <c r="L337">
        <f>+'27'!L52</f>
        <v>-1769</v>
      </c>
    </row>
    <row r="338" spans="1:12" hidden="1">
      <c r="A338" s="77" t="s">
        <v>617</v>
      </c>
      <c r="L338">
        <f>+'27'!L53</f>
        <v>-664</v>
      </c>
    </row>
    <row r="339" spans="1:12" hidden="1">
      <c r="A339" s="77" t="s">
        <v>618</v>
      </c>
      <c r="L339">
        <f>+'27'!L54</f>
        <v>-676</v>
      </c>
    </row>
    <row r="340" spans="1:12" hidden="1">
      <c r="A340" s="3" t="s">
        <v>619</v>
      </c>
      <c r="L340">
        <f>+'27'!L58</f>
        <v>169763</v>
      </c>
    </row>
    <row r="341" spans="1:12" hidden="1">
      <c r="A341" s="2" t="s">
        <v>620</v>
      </c>
      <c r="L341">
        <f>+'27'!L59</f>
        <v>169888</v>
      </c>
    </row>
    <row r="342" spans="1:12" hidden="1">
      <c r="A342" s="3" t="s">
        <v>621</v>
      </c>
      <c r="L342">
        <f>+'27'!L60</f>
        <v>125</v>
      </c>
    </row>
    <row r="343" spans="1:12" s="413" customFormat="1" hidden="1">
      <c r="A343" s="415"/>
    </row>
    <row r="344" spans="1:12" s="413" customFormat="1" hidden="1">
      <c r="A344" s="415"/>
    </row>
    <row r="345" spans="1:12" s="413" customFormat="1" hidden="1">
      <c r="A345" s="415"/>
    </row>
    <row r="346" spans="1:12" s="413" customFormat="1" hidden="1">
      <c r="A346" s="415"/>
    </row>
    <row r="347" spans="1:12" s="413" customFormat="1" hidden="1">
      <c r="A347" s="415"/>
    </row>
    <row r="348" spans="1:12" s="413" customFormat="1" hidden="1">
      <c r="A348" s="415"/>
    </row>
    <row r="349" spans="1:12" s="413" customFormat="1" hidden="1">
      <c r="A349" s="415"/>
    </row>
    <row r="350" spans="1:12" s="413" customFormat="1" hidden="1">
      <c r="A350" s="415"/>
    </row>
    <row r="351" spans="1:12" s="413" customFormat="1" hidden="1">
      <c r="A351" s="415"/>
    </row>
    <row r="352" spans="1:12" s="413" customFormat="1" hidden="1">
      <c r="A352" s="415"/>
    </row>
    <row r="353" spans="1:1" s="413" customFormat="1" hidden="1">
      <c r="A353" s="415"/>
    </row>
    <row r="354" spans="1:1" s="413" customFormat="1" hidden="1">
      <c r="A354" s="415"/>
    </row>
    <row r="355" spans="1:1" s="413" customFormat="1" hidden="1">
      <c r="A355" s="415"/>
    </row>
    <row r="356" spans="1:1" s="413" customFormat="1" hidden="1">
      <c r="A356" s="415"/>
    </row>
    <row r="357" spans="1:1" s="413" customFormat="1" hidden="1">
      <c r="A357" s="415"/>
    </row>
    <row r="358" spans="1:1" s="413" customFormat="1" hidden="1">
      <c r="A358" s="415"/>
    </row>
    <row r="359" spans="1:1" s="413" customFormat="1" hidden="1">
      <c r="A359" s="415"/>
    </row>
    <row r="360" spans="1:1" s="413" customFormat="1" hidden="1">
      <c r="A360" s="415"/>
    </row>
    <row r="361" spans="1:1" s="413" customFormat="1" hidden="1">
      <c r="A361" s="415"/>
    </row>
    <row r="362" spans="1:1" s="413" customFormat="1" hidden="1">
      <c r="A362" s="415"/>
    </row>
    <row r="363" spans="1:1" s="413" customFormat="1" hidden="1">
      <c r="A363" s="415"/>
    </row>
    <row r="364" spans="1:1" s="413" customFormat="1" hidden="1">
      <c r="A364" s="415"/>
    </row>
    <row r="365" spans="1:1" s="413" customFormat="1" hidden="1">
      <c r="A365" s="415"/>
    </row>
    <row r="366" spans="1:1" s="413" customFormat="1" hidden="1">
      <c r="A366" s="415"/>
    </row>
    <row r="367" spans="1:1" s="413" customFormat="1" hidden="1">
      <c r="A367" s="415"/>
    </row>
    <row r="368" spans="1:1" s="413" customFormat="1" hidden="1">
      <c r="A368" s="415"/>
    </row>
    <row r="369" spans="1:12" s="413" customFormat="1" hidden="1">
      <c r="A369" s="415"/>
    </row>
    <row r="370" spans="1:12" s="413" customFormat="1" hidden="1">
      <c r="A370" s="415"/>
    </row>
    <row r="371" spans="1:12" s="413" customFormat="1" hidden="1">
      <c r="A371" s="415"/>
    </row>
    <row r="372" spans="1:12" s="413" customFormat="1" hidden="1">
      <c r="A372" s="415"/>
    </row>
    <row r="373" spans="1:12" s="413" customFormat="1" hidden="1">
      <c r="A373" s="415"/>
    </row>
    <row r="374" spans="1:12" s="413" customFormat="1" hidden="1">
      <c r="A374" s="415"/>
    </row>
    <row r="375" spans="1:12" s="413" customFormat="1" hidden="1">
      <c r="A375" s="415"/>
    </row>
    <row r="376" spans="1:12" s="413" customFormat="1" hidden="1">
      <c r="A376" s="415"/>
    </row>
    <row r="377" spans="1:12" hidden="1">
      <c r="A377" s="3" t="s">
        <v>0</v>
      </c>
    </row>
    <row r="378" spans="1:12" hidden="1">
      <c r="A378" s="4" t="s">
        <v>624</v>
      </c>
    </row>
    <row r="379" spans="1:12" hidden="1">
      <c r="A379" s="2" t="s">
        <v>101</v>
      </c>
      <c r="L379">
        <f>+'29'!E9</f>
        <v>73518</v>
      </c>
    </row>
    <row r="380" spans="1:12" hidden="1">
      <c r="A380" s="2" t="s">
        <v>102</v>
      </c>
      <c r="L380">
        <f>+'29'!E10</f>
        <v>23757</v>
      </c>
    </row>
    <row r="381" spans="1:12" hidden="1">
      <c r="A381" s="2" t="s">
        <v>103</v>
      </c>
      <c r="L381">
        <f>+'29'!E11</f>
        <v>30538</v>
      </c>
    </row>
    <row r="382" spans="1:12" hidden="1">
      <c r="A382" s="2" t="s">
        <v>104</v>
      </c>
      <c r="L382">
        <f>+'29'!E12</f>
        <v>1408</v>
      </c>
    </row>
    <row r="383" spans="1:12" hidden="1">
      <c r="A383" s="2" t="s">
        <v>105</v>
      </c>
      <c r="L383">
        <f>+'29'!E13</f>
        <v>1428</v>
      </c>
    </row>
    <row r="384" spans="1:12" hidden="1">
      <c r="A384" s="2" t="s">
        <v>625</v>
      </c>
      <c r="L384">
        <f>+'29'!E14</f>
        <v>84350</v>
      </c>
    </row>
    <row r="385" spans="1:14" hidden="1">
      <c r="A385" s="4" t="s">
        <v>106</v>
      </c>
      <c r="L385">
        <f>+'29'!E15</f>
        <v>214999</v>
      </c>
    </row>
    <row r="386" spans="1:14" hidden="1">
      <c r="A386" s="4" t="s">
        <v>847</v>
      </c>
    </row>
    <row r="387" spans="1:14" hidden="1">
      <c r="A387" s="2" t="s">
        <v>101</v>
      </c>
      <c r="L387">
        <f>+'29'!G9</f>
        <v>0</v>
      </c>
    </row>
    <row r="388" spans="1:14" hidden="1">
      <c r="A388" s="2" t="s">
        <v>102</v>
      </c>
      <c r="L388">
        <f>+'29'!G10</f>
        <v>-6073</v>
      </c>
    </row>
    <row r="389" spans="1:14" hidden="1">
      <c r="A389" s="2" t="s">
        <v>103</v>
      </c>
      <c r="L389">
        <f>+'29'!G11</f>
        <v>0</v>
      </c>
    </row>
    <row r="390" spans="1:14" hidden="1">
      <c r="A390" s="2" t="s">
        <v>104</v>
      </c>
      <c r="L390">
        <f>+'29'!G12</f>
        <v>4511</v>
      </c>
    </row>
    <row r="391" spans="1:14" hidden="1">
      <c r="A391" s="2" t="s">
        <v>105</v>
      </c>
      <c r="L391">
        <f>+'29'!G13</f>
        <v>0</v>
      </c>
    </row>
    <row r="392" spans="1:14" hidden="1">
      <c r="A392" s="2" t="s">
        <v>625</v>
      </c>
      <c r="L392">
        <f>+'29'!G14</f>
        <v>0</v>
      </c>
    </row>
    <row r="393" spans="1:14" hidden="1">
      <c r="A393" s="4" t="s">
        <v>106</v>
      </c>
      <c r="L393">
        <f>+'29'!G15</f>
        <v>-1562</v>
      </c>
    </row>
    <row r="394" spans="1:14" hidden="1">
      <c r="A394" s="4" t="s">
        <v>106</v>
      </c>
    </row>
    <row r="395" spans="1:14" hidden="1">
      <c r="A395" s="2" t="s">
        <v>101</v>
      </c>
      <c r="L395">
        <f>+'29'!I9</f>
        <v>73518</v>
      </c>
      <c r="N395">
        <f>+'29'!K9</f>
        <v>70533</v>
      </c>
    </row>
    <row r="396" spans="1:14" hidden="1">
      <c r="A396" s="2" t="s">
        <v>102</v>
      </c>
      <c r="L396">
        <f>+'29'!I10</f>
        <v>17684</v>
      </c>
      <c r="N396">
        <f>+'29'!K10</f>
        <v>17316</v>
      </c>
    </row>
    <row r="397" spans="1:14" hidden="1">
      <c r="A397" s="2" t="s">
        <v>103</v>
      </c>
      <c r="L397">
        <f>+'29'!I11</f>
        <v>30538</v>
      </c>
      <c r="N397">
        <f>+'29'!K11</f>
        <v>30036</v>
      </c>
    </row>
    <row r="398" spans="1:14" hidden="1">
      <c r="A398" s="2" t="s">
        <v>104</v>
      </c>
      <c r="L398">
        <f>+'29'!I12</f>
        <v>5919</v>
      </c>
      <c r="N398">
        <f>+'29'!K12</f>
        <v>4781</v>
      </c>
    </row>
    <row r="399" spans="1:14" hidden="1">
      <c r="A399" s="2" t="s">
        <v>105</v>
      </c>
      <c r="L399">
        <f>+'29'!I13</f>
        <v>1428</v>
      </c>
      <c r="N399">
        <f>+'29'!K13</f>
        <v>794</v>
      </c>
    </row>
    <row r="400" spans="1:14" hidden="1">
      <c r="A400" s="2" t="s">
        <v>625</v>
      </c>
      <c r="L400">
        <f>+'29'!I14</f>
        <v>84350</v>
      </c>
      <c r="N400">
        <f>+'29'!K14</f>
        <v>79198</v>
      </c>
    </row>
    <row r="401" spans="1:14" hidden="1">
      <c r="A401" s="4" t="s">
        <v>106</v>
      </c>
      <c r="L401">
        <f>+'29'!I15</f>
        <v>213437</v>
      </c>
      <c r="N401">
        <f>+'29'!K15</f>
        <v>202658</v>
      </c>
    </row>
    <row r="402" spans="1:14" s="413" customFormat="1" hidden="1">
      <c r="A402" s="416"/>
    </row>
    <row r="403" spans="1:14" s="413" customFormat="1" hidden="1">
      <c r="A403" s="416"/>
    </row>
    <row r="404" spans="1:14" hidden="1">
      <c r="A404" s="3" t="s">
        <v>1</v>
      </c>
    </row>
    <row r="405" spans="1:14" hidden="1">
      <c r="A405" s="2" t="s">
        <v>107</v>
      </c>
      <c r="H405" s="370">
        <f>+'29'!E25</f>
        <v>0</v>
      </c>
      <c r="J405" s="370" t="e">
        <f>+'29'!#REF!</f>
        <v>#REF!</v>
      </c>
      <c r="L405" s="370">
        <f>+'29'!I25</f>
        <v>39934</v>
      </c>
      <c r="N405" s="370">
        <f>+'29'!K25</f>
        <v>43308</v>
      </c>
    </row>
    <row r="406" spans="1:14" hidden="1">
      <c r="A406" s="2" t="s">
        <v>108</v>
      </c>
      <c r="H406" s="370">
        <f>+'29'!E26</f>
        <v>0</v>
      </c>
      <c r="J406" s="370" t="e">
        <f>+'29'!#REF!</f>
        <v>#REF!</v>
      </c>
      <c r="L406" s="370">
        <f>+'29'!I26</f>
        <v>8787</v>
      </c>
      <c r="N406" s="370">
        <f>+'29'!K26</f>
        <v>8644</v>
      </c>
    </row>
    <row r="407" spans="1:14" hidden="1">
      <c r="A407" s="2" t="s">
        <v>868</v>
      </c>
      <c r="H407" s="370">
        <f>+'29'!E27</f>
        <v>0</v>
      </c>
      <c r="J407" s="370" t="e">
        <f>+'29'!#REF!</f>
        <v>#REF!</v>
      </c>
      <c r="L407" s="370">
        <f>+'29'!I27</f>
        <v>1701</v>
      </c>
      <c r="N407" s="370">
        <f>+'29'!K27</f>
        <v>970</v>
      </c>
    </row>
    <row r="408" spans="1:14" hidden="1">
      <c r="A408" s="2" t="s">
        <v>109</v>
      </c>
      <c r="H408" s="370">
        <f>+'29'!E28</f>
        <v>0</v>
      </c>
      <c r="J408" s="370" t="e">
        <f>+'29'!#REF!</f>
        <v>#REF!</v>
      </c>
      <c r="L408" s="370">
        <f>+'29'!I28</f>
        <v>830</v>
      </c>
      <c r="N408" s="370">
        <f>+'29'!K28</f>
        <v>861</v>
      </c>
    </row>
    <row r="409" spans="1:14" hidden="1">
      <c r="A409" s="2" t="s">
        <v>851</v>
      </c>
      <c r="H409" s="370">
        <f>+'29'!E29</f>
        <v>0</v>
      </c>
      <c r="J409" s="370" t="e">
        <f>+'29'!#REF!</f>
        <v>#REF!</v>
      </c>
      <c r="L409" s="370">
        <f>+'29'!I29</f>
        <v>134297</v>
      </c>
      <c r="N409" s="370">
        <f>+'29'!K29</f>
        <v>126423</v>
      </c>
    </row>
    <row r="410" spans="1:14" hidden="1">
      <c r="A410" s="2" t="s">
        <v>110</v>
      </c>
      <c r="H410" s="370">
        <f>+'29'!E30</f>
        <v>0</v>
      </c>
      <c r="J410" s="370" t="e">
        <f>+'29'!#REF!</f>
        <v>#REF!</v>
      </c>
      <c r="L410" s="370">
        <f>+'29'!I30</f>
        <v>14257</v>
      </c>
      <c r="N410" s="370">
        <f>+'29'!K30</f>
        <v>15924</v>
      </c>
    </row>
    <row r="411" spans="1:14" hidden="1">
      <c r="A411" s="2" t="s">
        <v>111</v>
      </c>
      <c r="H411" s="370">
        <f>+'29'!E31</f>
        <v>0</v>
      </c>
      <c r="J411" s="370" t="e">
        <f>+'29'!#REF!</f>
        <v>#REF!</v>
      </c>
      <c r="L411" s="370">
        <f>+'29'!I31</f>
        <v>4860</v>
      </c>
      <c r="N411" s="370">
        <f>+'29'!K31</f>
        <v>2956</v>
      </c>
    </row>
    <row r="412" spans="1:14" hidden="1">
      <c r="A412" s="2" t="s">
        <v>112</v>
      </c>
      <c r="H412" s="370">
        <f>+'29'!E32</f>
        <v>0</v>
      </c>
      <c r="J412" s="370" t="e">
        <f>+'29'!#REF!</f>
        <v>#REF!</v>
      </c>
      <c r="L412" s="370">
        <f>+'29'!I32</f>
        <v>9325</v>
      </c>
      <c r="N412" s="370">
        <f>+'29'!K32</f>
        <v>7758</v>
      </c>
    </row>
    <row r="413" spans="1:14" hidden="1">
      <c r="A413" s="2" t="s">
        <v>113</v>
      </c>
      <c r="H413" s="370">
        <f>+'29'!E33</f>
        <v>0</v>
      </c>
      <c r="J413" s="370" t="e">
        <f>+'29'!#REF!</f>
        <v>#REF!</v>
      </c>
      <c r="L413" s="370">
        <f>+'29'!I33</f>
        <v>79468</v>
      </c>
      <c r="N413" s="370">
        <f>+'29'!K33</f>
        <v>60703</v>
      </c>
    </row>
    <row r="414" spans="1:14" hidden="1">
      <c r="A414" s="2" t="s">
        <v>114</v>
      </c>
      <c r="H414" s="370">
        <f>+'29'!E34</f>
        <v>0</v>
      </c>
      <c r="J414" s="370" t="e">
        <f>+'29'!#REF!</f>
        <v>#REF!</v>
      </c>
      <c r="L414" s="370">
        <f>+'29'!I34</f>
        <v>15755</v>
      </c>
      <c r="N414" s="370">
        <f>+'29'!K34</f>
        <v>14356</v>
      </c>
    </row>
    <row r="415" spans="1:14" hidden="1">
      <c r="A415" s="2" t="s">
        <v>626</v>
      </c>
      <c r="H415" s="370">
        <f>+'29'!E35</f>
        <v>0</v>
      </c>
      <c r="J415" s="370" t="e">
        <f>+'29'!#REF!</f>
        <v>#REF!</v>
      </c>
      <c r="L415" s="370">
        <f>+'29'!I35</f>
        <v>0</v>
      </c>
      <c r="N415" s="370">
        <f>+'29'!K35</f>
        <v>0</v>
      </c>
    </row>
    <row r="416" spans="1:14" hidden="1">
      <c r="A416" s="2" t="s">
        <v>115</v>
      </c>
      <c r="H416" s="370">
        <f>+'29'!E36</f>
        <v>0</v>
      </c>
      <c r="J416" s="370" t="e">
        <f>+'29'!#REF!</f>
        <v>#REF!</v>
      </c>
      <c r="L416" s="370">
        <f>+'29'!I36</f>
        <v>426</v>
      </c>
      <c r="N416" s="370">
        <f>+'29'!K36</f>
        <v>167</v>
      </c>
    </row>
    <row r="417" spans="1:14" hidden="1">
      <c r="A417" s="4" t="s">
        <v>106</v>
      </c>
      <c r="H417" s="370">
        <f>+'29'!E37</f>
        <v>0</v>
      </c>
      <c r="J417" s="370" t="e">
        <f>+'29'!#REF!</f>
        <v>#REF!</v>
      </c>
      <c r="L417" s="370">
        <f>+'29'!I37</f>
        <v>309640</v>
      </c>
      <c r="N417" s="370">
        <f>+'29'!K37</f>
        <v>282070</v>
      </c>
    </row>
    <row r="418" spans="1:14" hidden="1">
      <c r="A418" s="3" t="s">
        <v>2</v>
      </c>
    </row>
    <row r="419" spans="1:14" hidden="1">
      <c r="A419" s="42" t="s">
        <v>116</v>
      </c>
      <c r="H419" t="e">
        <f>+'30'!#REF!</f>
        <v>#REF!</v>
      </c>
      <c r="J419" t="e">
        <f>+'30'!#REF!</f>
        <v>#REF!</v>
      </c>
      <c r="L419">
        <f>+'30'!F9</f>
        <v>2246</v>
      </c>
      <c r="N419">
        <f>+'30'!H9</f>
        <v>1798</v>
      </c>
    </row>
    <row r="420" spans="1:14" hidden="1">
      <c r="A420" s="42" t="s">
        <v>117</v>
      </c>
      <c r="H420" t="e">
        <f>+'30'!#REF!</f>
        <v>#REF!</v>
      </c>
      <c r="J420" t="e">
        <f>+'30'!#REF!</f>
        <v>#REF!</v>
      </c>
      <c r="L420">
        <f>+'30'!F10</f>
        <v>742296</v>
      </c>
      <c r="N420">
        <f>+'30'!H10</f>
        <v>692569</v>
      </c>
    </row>
    <row r="421" spans="1:14" hidden="1">
      <c r="A421" s="42" t="s">
        <v>118</v>
      </c>
      <c r="H421" t="e">
        <f>+'30'!#REF!</f>
        <v>#REF!</v>
      </c>
      <c r="J421" t="e">
        <f>+'30'!#REF!</f>
        <v>#REF!</v>
      </c>
      <c r="L421">
        <f>+'30'!F15</f>
        <v>157374</v>
      </c>
      <c r="N421">
        <f>+'30'!H15</f>
        <v>145993</v>
      </c>
    </row>
    <row r="422" spans="1:14" hidden="1">
      <c r="A422" s="42" t="s">
        <v>119</v>
      </c>
      <c r="H422" t="e">
        <f>+'30'!#REF!</f>
        <v>#REF!</v>
      </c>
      <c r="J422" t="e">
        <f>+'30'!#REF!</f>
        <v>#REF!</v>
      </c>
      <c r="L422">
        <f>+'30'!F16</f>
        <v>10610</v>
      </c>
      <c r="N422">
        <f>+'30'!H16</f>
        <v>9500</v>
      </c>
    </row>
    <row r="423" spans="1:14" hidden="1">
      <c r="A423" s="42" t="s">
        <v>120</v>
      </c>
      <c r="H423" t="e">
        <f>+'30'!#REF!</f>
        <v>#REF!</v>
      </c>
      <c r="J423" t="e">
        <f>+'30'!#REF!</f>
        <v>#REF!</v>
      </c>
      <c r="L423">
        <f>+'30'!F17</f>
        <v>660</v>
      </c>
      <c r="N423">
        <f>+'30'!H17</f>
        <v>1065</v>
      </c>
    </row>
    <row r="424" spans="1:14" hidden="1">
      <c r="A424" s="42" t="s">
        <v>121</v>
      </c>
      <c r="H424" t="e">
        <f>+'30'!#REF!</f>
        <v>#REF!</v>
      </c>
      <c r="J424" t="e">
        <f>+'30'!#REF!</f>
        <v>#REF!</v>
      </c>
      <c r="L424">
        <f>+'30'!F18</f>
        <v>19646</v>
      </c>
      <c r="N424">
        <f>+'30'!H18</f>
        <v>18080</v>
      </c>
    </row>
    <row r="425" spans="1:14" hidden="1">
      <c r="A425" s="42" t="s">
        <v>122</v>
      </c>
      <c r="H425" t="e">
        <f>+'30'!#REF!</f>
        <v>#REF!</v>
      </c>
      <c r="J425" t="e">
        <f>+'30'!#REF!</f>
        <v>#REF!</v>
      </c>
      <c r="L425">
        <f>+'30'!F19</f>
        <v>1282</v>
      </c>
      <c r="N425">
        <f>+'30'!H19</f>
        <v>1367</v>
      </c>
    </row>
    <row r="426" spans="1:14" hidden="1">
      <c r="A426" s="42" t="s">
        <v>123</v>
      </c>
      <c r="H426" t="e">
        <f>+'30'!#REF!</f>
        <v>#REF!</v>
      </c>
      <c r="J426" t="e">
        <f>+'30'!#REF!</f>
        <v>#REF!</v>
      </c>
      <c r="L426">
        <f>+'30'!F20</f>
        <v>33110</v>
      </c>
      <c r="N426">
        <f>+'30'!H20</f>
        <v>34980</v>
      </c>
    </row>
    <row r="427" spans="1:14" hidden="1">
      <c r="A427" s="42" t="s">
        <v>124</v>
      </c>
      <c r="H427" t="e">
        <f>+'30'!#REF!</f>
        <v>#REF!</v>
      </c>
      <c r="J427" t="e">
        <f>+'30'!#REF!</f>
        <v>#REF!</v>
      </c>
      <c r="L427">
        <f>+'30'!F21</f>
        <v>4419</v>
      </c>
      <c r="N427">
        <f>+'30'!H21</f>
        <v>4033</v>
      </c>
    </row>
    <row r="428" spans="1:14" hidden="1">
      <c r="A428" s="42" t="s">
        <v>877</v>
      </c>
    </row>
    <row r="429" spans="1:14" hidden="1">
      <c r="A429" s="42" t="s">
        <v>6</v>
      </c>
      <c r="H429" t="e">
        <f>+'30'!#REF!</f>
        <v>#REF!</v>
      </c>
      <c r="J429" t="e">
        <f>+'30'!#REF!</f>
        <v>#REF!</v>
      </c>
      <c r="L429" t="e">
        <f>+'30'!#REF!</f>
        <v>#REF!</v>
      </c>
      <c r="N429">
        <f>+'30'!H22</f>
        <v>30497</v>
      </c>
    </row>
    <row r="430" spans="1:14" hidden="1">
      <c r="A430" s="42" t="s">
        <v>7</v>
      </c>
      <c r="H430" t="e">
        <f>+'30'!#REF!</f>
        <v>#REF!</v>
      </c>
      <c r="J430" t="e">
        <f>+'30'!#REF!</f>
        <v>#REF!</v>
      </c>
      <c r="L430">
        <f>+'30'!F22</f>
        <v>32451</v>
      </c>
      <c r="N430">
        <f>+'30'!H24</f>
        <v>1847</v>
      </c>
    </row>
    <row r="431" spans="1:14" hidden="1">
      <c r="A431" s="42" t="s">
        <v>125</v>
      </c>
      <c r="H431" t="e">
        <f>+'30'!#REF!</f>
        <v>#REF!</v>
      </c>
      <c r="J431" t="e">
        <f>+'30'!#REF!</f>
        <v>#REF!</v>
      </c>
      <c r="L431">
        <f>+'30'!F25</f>
        <v>12902</v>
      </c>
      <c r="N431">
        <f>+'30'!H25</f>
        <v>-5690</v>
      </c>
    </row>
    <row r="432" spans="1:14" hidden="1">
      <c r="A432" s="42" t="s">
        <v>126</v>
      </c>
      <c r="H432" t="e">
        <f>+'30'!#REF!</f>
        <v>#REF!</v>
      </c>
      <c r="J432" t="e">
        <f>+'30'!#REF!</f>
        <v>#REF!</v>
      </c>
      <c r="L432">
        <f>+'30'!F27</f>
        <v>0</v>
      </c>
      <c r="N432">
        <f>+'30'!H27</f>
        <v>0</v>
      </c>
    </row>
    <row r="433" spans="1:14" hidden="1">
      <c r="A433" s="42" t="s">
        <v>627</v>
      </c>
      <c r="H433" t="e">
        <f>+'30'!#REF!</f>
        <v>#REF!</v>
      </c>
      <c r="J433" t="e">
        <f>+'30'!#REF!</f>
        <v>#REF!</v>
      </c>
      <c r="L433">
        <f>+'30'!F28</f>
        <v>0</v>
      </c>
      <c r="N433">
        <f>+'30'!H28</f>
        <v>0</v>
      </c>
    </row>
    <row r="434" spans="1:14" hidden="1">
      <c r="A434" s="42" t="s">
        <v>127</v>
      </c>
      <c r="H434" t="e">
        <f>+'30'!#REF!</f>
        <v>#REF!</v>
      </c>
      <c r="J434" t="e">
        <f>+'30'!#REF!</f>
        <v>#REF!</v>
      </c>
      <c r="L434">
        <f>+'30'!F29</f>
        <v>0</v>
      </c>
      <c r="N434">
        <f>+'30'!H29</f>
        <v>0</v>
      </c>
    </row>
    <row r="435" spans="1:14" hidden="1">
      <c r="A435" s="42" t="s">
        <v>128</v>
      </c>
      <c r="H435" t="e">
        <f>+'30'!#REF!</f>
        <v>#REF!</v>
      </c>
      <c r="J435" t="e">
        <f>+'30'!#REF!</f>
        <v>#REF!</v>
      </c>
      <c r="L435">
        <f>+'30'!F30</f>
        <v>376</v>
      </c>
      <c r="N435">
        <f>+'30'!H30</f>
        <v>418</v>
      </c>
    </row>
    <row r="436" spans="1:14" hidden="1">
      <c r="A436" s="9" t="s">
        <v>129</v>
      </c>
      <c r="H436" t="e">
        <f>+'30'!#REF!</f>
        <v>#REF!</v>
      </c>
      <c r="J436" t="e">
        <f>+'30'!#REF!</f>
        <v>#REF!</v>
      </c>
      <c r="L436">
        <f>+'30'!F31</f>
        <v>0</v>
      </c>
      <c r="N436">
        <f>+'30'!H31</f>
        <v>0</v>
      </c>
    </row>
    <row r="437" spans="1:14" hidden="1">
      <c r="A437" s="9" t="s">
        <v>9</v>
      </c>
      <c r="H437" t="e">
        <f>+'30'!#REF!</f>
        <v>#REF!</v>
      </c>
      <c r="J437" t="e">
        <f>+'30'!#REF!</f>
        <v>#REF!</v>
      </c>
      <c r="L437">
        <f>+'30'!F32</f>
        <v>2419</v>
      </c>
      <c r="N437">
        <f>+'30'!H32</f>
        <v>3790</v>
      </c>
    </row>
    <row r="438" spans="1:14" hidden="1">
      <c r="A438" s="76" t="s">
        <v>130</v>
      </c>
      <c r="H438" t="e">
        <f>+'30'!#REF!</f>
        <v>#REF!</v>
      </c>
      <c r="J438" t="e">
        <f>+'30'!#REF!</f>
        <v>#REF!</v>
      </c>
      <c r="L438">
        <f>+'30'!F33</f>
        <v>8860</v>
      </c>
      <c r="N438">
        <f>+'30'!H33</f>
        <v>5380</v>
      </c>
    </row>
    <row r="439" spans="1:14" hidden="1">
      <c r="A439" s="42" t="s">
        <v>131</v>
      </c>
      <c r="H439" t="e">
        <f>+'30'!#REF!</f>
        <v>#REF!</v>
      </c>
      <c r="J439" t="e">
        <f>+'30'!#REF!</f>
        <v>#REF!</v>
      </c>
      <c r="L439">
        <f>+'30'!F38</f>
        <v>5147</v>
      </c>
      <c r="N439">
        <f>+'30'!H38</f>
        <v>329</v>
      </c>
    </row>
    <row r="440" spans="1:14" hidden="1">
      <c r="A440" s="4" t="s">
        <v>63</v>
      </c>
      <c r="H440" t="e">
        <f>+'30'!#REF!</f>
        <v>#REF!</v>
      </c>
      <c r="J440" t="e">
        <f>+'30'!#REF!</f>
        <v>#REF!</v>
      </c>
      <c r="L440">
        <f>+'30'!F39</f>
        <v>1073827</v>
      </c>
      <c r="N440">
        <f>+'30'!H39</f>
        <v>981563</v>
      </c>
    </row>
    <row r="441" spans="1:14" hidden="1">
      <c r="A441" s="4" t="s">
        <v>132</v>
      </c>
    </row>
    <row r="442" spans="1:14" hidden="1">
      <c r="A442" s="3" t="s">
        <v>133</v>
      </c>
    </row>
    <row r="443" spans="1:14" hidden="1">
      <c r="A443" s="3" t="s">
        <v>134</v>
      </c>
    </row>
    <row r="444" spans="1:14" hidden="1">
      <c r="A444" s="77" t="s">
        <v>135</v>
      </c>
      <c r="L444" t="e">
        <f>+'30'!#REF!</f>
        <v>#REF!</v>
      </c>
      <c r="N444">
        <f>+'30'!H50</f>
        <v>29579</v>
      </c>
    </row>
    <row r="445" spans="1:14" hidden="1">
      <c r="A445" s="2" t="s">
        <v>136</v>
      </c>
      <c r="L445" t="e">
        <f>+'30'!#REF!</f>
        <v>#REF!</v>
      </c>
      <c r="N445">
        <f>+'30'!H54</f>
        <v>-738</v>
      </c>
    </row>
    <row r="446" spans="1:14" hidden="1">
      <c r="A446" s="78" t="s">
        <v>137</v>
      </c>
      <c r="L446" t="e">
        <f>+'30'!#REF!</f>
        <v>#REF!</v>
      </c>
      <c r="N446">
        <f>+'30'!H55</f>
        <v>100</v>
      </c>
    </row>
    <row r="447" spans="1:14" hidden="1">
      <c r="A447" s="77" t="s">
        <v>138</v>
      </c>
      <c r="L447" t="e">
        <f>+'30'!#REF!</f>
        <v>#REF!</v>
      </c>
      <c r="N447">
        <f>+'30'!H56</f>
        <v>1807</v>
      </c>
    </row>
    <row r="448" spans="1:14" s="413" customFormat="1" hidden="1">
      <c r="A448" s="418"/>
    </row>
    <row r="449" spans="1:14" hidden="1">
      <c r="A449" s="77" t="s">
        <v>139</v>
      </c>
      <c r="L449">
        <f>+'30'!F57</f>
        <v>64441</v>
      </c>
      <c r="N449">
        <f>+'30'!H57</f>
        <v>31338</v>
      </c>
    </row>
    <row r="450" spans="1:14" hidden="1">
      <c r="A450" s="77" t="s">
        <v>537</v>
      </c>
      <c r="L450" t="e">
        <f>+'30'!#REF!</f>
        <v>#REF!</v>
      </c>
      <c r="N450">
        <f>+'30'!H58</f>
        <v>0</v>
      </c>
    </row>
    <row r="451" spans="1:14" s="413" customFormat="1" hidden="1">
      <c r="A451" s="418"/>
    </row>
    <row r="452" spans="1:14" hidden="1">
      <c r="A452" s="2" t="s">
        <v>140</v>
      </c>
      <c r="L452">
        <f>+'30'!F58</f>
        <v>0</v>
      </c>
      <c r="N452">
        <f>+'30'!H59</f>
        <v>0</v>
      </c>
    </row>
    <row r="453" spans="1:14" hidden="1">
      <c r="A453" s="2" t="s">
        <v>141</v>
      </c>
      <c r="L453">
        <f>+'30'!F60</f>
        <v>0</v>
      </c>
      <c r="N453">
        <f>+'30'!H60</f>
        <v>0</v>
      </c>
    </row>
    <row r="454" spans="1:14" hidden="1">
      <c r="A454" s="4" t="s">
        <v>628</v>
      </c>
      <c r="L454">
        <f>+'30'!F61</f>
        <v>-62022</v>
      </c>
      <c r="N454">
        <f>+'30'!H61</f>
        <v>-27548</v>
      </c>
    </row>
    <row r="455" spans="1:14" hidden="1">
      <c r="A455" s="4" t="s">
        <v>63</v>
      </c>
      <c r="L455">
        <f>+'30'!F62</f>
        <v>2419</v>
      </c>
      <c r="N455">
        <f>+'30'!H62</f>
        <v>3790</v>
      </c>
    </row>
    <row r="456" spans="1:14" s="413" customFormat="1" hidden="1"/>
    <row r="457" spans="1:14" s="413" customFormat="1" hidden="1"/>
    <row r="458" spans="1:14" hidden="1">
      <c r="A458" s="3" t="s">
        <v>142</v>
      </c>
    </row>
    <row r="459" spans="1:14" hidden="1">
      <c r="A459" s="42" t="s">
        <v>143</v>
      </c>
      <c r="H459" t="e">
        <f>+'31'!#REF!</f>
        <v>#REF!</v>
      </c>
      <c r="J459" t="e">
        <f>+'31'!#REF!</f>
        <v>#REF!</v>
      </c>
      <c r="L459">
        <f>+'31'!G9</f>
        <v>106274</v>
      </c>
      <c r="N459">
        <f>+'31'!I9</f>
        <v>104208</v>
      </c>
    </row>
    <row r="460" spans="1:14" hidden="1">
      <c r="A460" s="42" t="s">
        <v>852</v>
      </c>
      <c r="H460" t="e">
        <f>+'31'!#REF!</f>
        <v>#REF!</v>
      </c>
      <c r="J460" t="e">
        <f>+'31'!#REF!</f>
        <v>#REF!</v>
      </c>
      <c r="L460">
        <f>+'31'!G10</f>
        <v>143546</v>
      </c>
      <c r="N460">
        <f>+'31'!I10</f>
        <v>136194</v>
      </c>
    </row>
    <row r="461" spans="1:14" hidden="1">
      <c r="A461" s="42" t="s">
        <v>853</v>
      </c>
      <c r="H461" t="e">
        <f>+'31'!#REF!</f>
        <v>#REF!</v>
      </c>
      <c r="J461" t="e">
        <f>+'31'!#REF!</f>
        <v>#REF!</v>
      </c>
      <c r="L461">
        <f>+'31'!G11</f>
        <v>6726</v>
      </c>
      <c r="N461">
        <f>+'31'!I11</f>
        <v>6163</v>
      </c>
    </row>
    <row r="462" spans="1:14" hidden="1">
      <c r="A462" s="42" t="s">
        <v>869</v>
      </c>
      <c r="H462" t="e">
        <f>+'31'!#REF!</f>
        <v>#REF!</v>
      </c>
      <c r="J462" t="e">
        <f>+'31'!#REF!</f>
        <v>#REF!</v>
      </c>
      <c r="L462">
        <f>+'31'!G12</f>
        <v>18740</v>
      </c>
      <c r="N462">
        <f>+'31'!I12</f>
        <v>16588</v>
      </c>
    </row>
    <row r="463" spans="1:14" hidden="1">
      <c r="A463" s="42" t="s">
        <v>549</v>
      </c>
      <c r="H463" t="e">
        <f>+'31'!#REF!</f>
        <v>#REF!</v>
      </c>
      <c r="J463" t="e">
        <f>+'31'!#REF!</f>
        <v>#REF!</v>
      </c>
      <c r="L463">
        <f>+'31'!G14</f>
        <v>3071</v>
      </c>
      <c r="N463">
        <f>+'31'!I14</f>
        <v>1956</v>
      </c>
    </row>
    <row r="464" spans="1:14" hidden="1">
      <c r="A464" s="42" t="s">
        <v>144</v>
      </c>
      <c r="H464" t="e">
        <f>+'31'!#REF!</f>
        <v>#REF!</v>
      </c>
      <c r="J464" t="e">
        <f>+'31'!#REF!</f>
        <v>#REF!</v>
      </c>
      <c r="L464">
        <f>+'31'!G13</f>
        <v>0</v>
      </c>
      <c r="N464">
        <f>+'31'!I13</f>
        <v>0</v>
      </c>
    </row>
    <row r="465" spans="1:14" hidden="1">
      <c r="A465" s="42" t="s">
        <v>145</v>
      </c>
      <c r="H465" t="e">
        <f>+'31'!#REF!</f>
        <v>#REF!</v>
      </c>
      <c r="J465" t="e">
        <f>+'31'!#REF!</f>
        <v>#REF!</v>
      </c>
      <c r="L465">
        <f>+'31'!G16</f>
        <v>7964</v>
      </c>
      <c r="N465">
        <f>+'31'!I16</f>
        <v>6221</v>
      </c>
    </row>
    <row r="466" spans="1:14" hidden="1">
      <c r="A466" s="42" t="s">
        <v>629</v>
      </c>
      <c r="H466" t="e">
        <f>+'31'!#REF!</f>
        <v>#REF!</v>
      </c>
      <c r="J466" t="e">
        <f>+'31'!#REF!</f>
        <v>#REF!</v>
      </c>
      <c r="L466">
        <f>+'31'!G17</f>
        <v>1048</v>
      </c>
      <c r="N466">
        <f>+'31'!I17</f>
        <v>7350</v>
      </c>
    </row>
    <row r="467" spans="1:14" hidden="1">
      <c r="A467" s="42" t="s">
        <v>146</v>
      </c>
      <c r="H467" t="e">
        <f>+'31'!#REF!</f>
        <v>#REF!</v>
      </c>
      <c r="J467" t="e">
        <f>+'31'!#REF!</f>
        <v>#REF!</v>
      </c>
      <c r="L467" t="str">
        <f>+'31'!G24</f>
        <v xml:space="preserve"> </v>
      </c>
      <c r="N467">
        <f>+'31'!I24</f>
        <v>0</v>
      </c>
    </row>
    <row r="468" spans="1:14" hidden="1">
      <c r="A468" s="43" t="s">
        <v>147</v>
      </c>
      <c r="H468" t="e">
        <f>+'31'!#REF!</f>
        <v>#REF!</v>
      </c>
      <c r="J468" t="e">
        <f>+'31'!#REF!</f>
        <v>#REF!</v>
      </c>
      <c r="L468">
        <f>+'31'!G25</f>
        <v>0</v>
      </c>
      <c r="N468">
        <f>+'31'!I25</f>
        <v>0</v>
      </c>
    </row>
    <row r="469" spans="1:14" hidden="1">
      <c r="A469" s="43" t="s">
        <v>148</v>
      </c>
      <c r="H469" t="e">
        <f>+'31'!#REF!</f>
        <v>#REF!</v>
      </c>
      <c r="J469" t="e">
        <f>+'31'!#REF!</f>
        <v>#REF!</v>
      </c>
      <c r="L469">
        <f>+'31'!G26</f>
        <v>2598</v>
      </c>
      <c r="N469">
        <f>+'31'!I26</f>
        <v>2876</v>
      </c>
    </row>
    <row r="470" spans="1:14" hidden="1">
      <c r="A470" s="9" t="s">
        <v>149</v>
      </c>
      <c r="H470" t="e">
        <f>+'31'!#REF!</f>
        <v>#REF!</v>
      </c>
      <c r="J470" t="e">
        <f>+'31'!#REF!</f>
        <v>#REF!</v>
      </c>
      <c r="L470">
        <f>+'31'!G27</f>
        <v>610</v>
      </c>
      <c r="N470">
        <f>+'31'!I27</f>
        <v>356</v>
      </c>
    </row>
    <row r="471" spans="1:14" hidden="1">
      <c r="A471" s="9" t="s">
        <v>150</v>
      </c>
      <c r="H471" t="e">
        <f>+'31'!#REF!</f>
        <v>#REF!</v>
      </c>
      <c r="J471" t="e">
        <f>+'31'!#REF!</f>
        <v>#REF!</v>
      </c>
      <c r="L471">
        <f>+'31'!G28</f>
        <v>162</v>
      </c>
      <c r="N471">
        <f>+'31'!I28</f>
        <v>85</v>
      </c>
    </row>
    <row r="472" spans="1:14" hidden="1">
      <c r="A472" s="42" t="s">
        <v>151</v>
      </c>
      <c r="H472" t="e">
        <f>+'31'!#REF!</f>
        <v>#REF!</v>
      </c>
      <c r="J472" t="e">
        <f>+'31'!#REF!</f>
        <v>#REF!</v>
      </c>
      <c r="L472">
        <f>+'31'!G29</f>
        <v>1277</v>
      </c>
      <c r="N472">
        <f>+'31'!I29</f>
        <v>1268</v>
      </c>
    </row>
    <row r="473" spans="1:14" s="413" customFormat="1" hidden="1">
      <c r="A473" s="419"/>
    </row>
    <row r="474" spans="1:14" hidden="1">
      <c r="A474" s="42" t="s">
        <v>152</v>
      </c>
      <c r="H474" t="e">
        <f>+'31'!#REF!</f>
        <v>#REF!</v>
      </c>
      <c r="J474" t="e">
        <f>+'31'!#REF!</f>
        <v>#REF!</v>
      </c>
      <c r="L474">
        <f>+'31'!G30</f>
        <v>2999</v>
      </c>
      <c r="N474">
        <f>+'31'!I30</f>
        <v>3177</v>
      </c>
    </row>
    <row r="475" spans="1:14" hidden="1">
      <c r="A475" s="42" t="s">
        <v>153</v>
      </c>
      <c r="H475" t="e">
        <f>+'31'!#REF!</f>
        <v>#REF!</v>
      </c>
      <c r="J475" t="e">
        <f>+'31'!#REF!</f>
        <v>#REF!</v>
      </c>
      <c r="L475">
        <f>+'31'!G32</f>
        <v>0</v>
      </c>
      <c r="N475">
        <f>+'31'!I32</f>
        <v>0</v>
      </c>
    </row>
    <row r="476" spans="1:14" hidden="1">
      <c r="A476" s="42" t="s">
        <v>154</v>
      </c>
      <c r="H476" t="e">
        <f>+'31'!#REF!</f>
        <v>#REF!</v>
      </c>
      <c r="J476" t="e">
        <f>+'31'!#REF!</f>
        <v>#REF!</v>
      </c>
      <c r="L476">
        <f>+'31'!G33</f>
        <v>12949</v>
      </c>
      <c r="N476">
        <f>+'31'!I33</f>
        <v>8991</v>
      </c>
    </row>
    <row r="477" spans="1:14" hidden="1">
      <c r="A477" s="42" t="s">
        <v>155</v>
      </c>
      <c r="H477" t="e">
        <f>+'31'!#REF!</f>
        <v>#REF!</v>
      </c>
      <c r="J477" t="e">
        <f>+'31'!#REF!</f>
        <v>#REF!</v>
      </c>
      <c r="L477">
        <f>+'31'!G34</f>
        <v>393</v>
      </c>
      <c r="N477">
        <f>+'31'!I34</f>
        <v>293</v>
      </c>
    </row>
    <row r="478" spans="1:14" hidden="1">
      <c r="A478" s="42" t="s">
        <v>3</v>
      </c>
      <c r="H478" t="e">
        <f>+'31'!#REF!</f>
        <v>#REF!</v>
      </c>
      <c r="J478" t="e">
        <f>+'31'!#REF!</f>
        <v>#REF!</v>
      </c>
      <c r="L478">
        <f>+'31'!G37</f>
        <v>259</v>
      </c>
      <c r="N478">
        <f>+'31'!I37</f>
        <v>232</v>
      </c>
    </row>
    <row r="479" spans="1:14" hidden="1">
      <c r="A479" s="42" t="s">
        <v>156</v>
      </c>
      <c r="H479" t="e">
        <f>+'31'!#REF!</f>
        <v>#REF!</v>
      </c>
      <c r="J479" t="e">
        <f>+'31'!#REF!</f>
        <v>#REF!</v>
      </c>
      <c r="L479">
        <f>+'31'!G38</f>
        <v>0</v>
      </c>
      <c r="N479">
        <f>+'31'!I38</f>
        <v>43</v>
      </c>
    </row>
    <row r="480" spans="1:14" hidden="1">
      <c r="A480" s="2" t="s">
        <v>157</v>
      </c>
      <c r="H480" t="e">
        <f>+'31'!#REF!</f>
        <v>#REF!</v>
      </c>
      <c r="J480" t="e">
        <f>+'31'!#REF!</f>
        <v>#REF!</v>
      </c>
      <c r="L480">
        <f>+'31'!G40</f>
        <v>464</v>
      </c>
      <c r="N480">
        <f>+'31'!I40</f>
        <v>590</v>
      </c>
    </row>
    <row r="481" spans="1:14" hidden="1">
      <c r="A481" s="42" t="s">
        <v>474</v>
      </c>
      <c r="H481" t="e">
        <f>+'31'!#REF!</f>
        <v>#REF!</v>
      </c>
      <c r="J481" t="e">
        <f>+'31'!#REF!</f>
        <v>#REF!</v>
      </c>
      <c r="L481">
        <f>+'31'!G41</f>
        <v>0</v>
      </c>
      <c r="N481">
        <f>+'31'!I41</f>
        <v>0</v>
      </c>
    </row>
    <row r="482" spans="1:14" hidden="1">
      <c r="A482" s="42" t="s">
        <v>158</v>
      </c>
      <c r="H482" t="e">
        <f>+'31'!#REF!</f>
        <v>#REF!</v>
      </c>
      <c r="J482" t="e">
        <f>+'31'!#REF!</f>
        <v>#REF!</v>
      </c>
      <c r="L482">
        <f>+'31'!G42</f>
        <v>807</v>
      </c>
      <c r="N482">
        <f>+'31'!I42</f>
        <v>594</v>
      </c>
    </row>
    <row r="483" spans="1:14" hidden="1">
      <c r="A483" s="42" t="s">
        <v>159</v>
      </c>
      <c r="H483" t="e">
        <f>+'31'!#REF!</f>
        <v>#REF!</v>
      </c>
      <c r="J483" t="e">
        <f>+'31'!#REF!</f>
        <v>#REF!</v>
      </c>
      <c r="L483">
        <f>+'31'!G44</f>
        <v>0</v>
      </c>
      <c r="N483">
        <f>+'31'!I44</f>
        <v>0</v>
      </c>
    </row>
    <row r="484" spans="1:14" hidden="1">
      <c r="A484" s="42" t="s">
        <v>160</v>
      </c>
      <c r="H484" t="e">
        <f>+'31'!#REF!</f>
        <v>#REF!</v>
      </c>
      <c r="J484" t="e">
        <f>+'31'!#REF!</f>
        <v>#REF!</v>
      </c>
      <c r="L484">
        <f>+'31'!G45</f>
        <v>44</v>
      </c>
      <c r="N484">
        <f>+'31'!I45</f>
        <v>47</v>
      </c>
    </row>
    <row r="485" spans="1:14" hidden="1">
      <c r="A485" s="42" t="s">
        <v>161</v>
      </c>
      <c r="H485" t="e">
        <f>+'31'!#REF!</f>
        <v>#REF!</v>
      </c>
      <c r="J485" t="e">
        <f>+'31'!#REF!</f>
        <v>#REF!</v>
      </c>
      <c r="L485" t="str">
        <f>+'31'!G46</f>
        <v xml:space="preserve"> </v>
      </c>
      <c r="N485">
        <f>+'31'!I46</f>
        <v>0</v>
      </c>
    </row>
    <row r="486" spans="1:14" hidden="1">
      <c r="A486" s="2" t="s">
        <v>162</v>
      </c>
      <c r="H486" t="e">
        <f>+'31'!#REF!</f>
        <v>#REF!</v>
      </c>
      <c r="J486" t="e">
        <f>+'31'!#REF!</f>
        <v>#REF!</v>
      </c>
      <c r="L486">
        <f>+'31'!G47</f>
        <v>337</v>
      </c>
      <c r="N486">
        <f>+'31'!I47</f>
        <v>237</v>
      </c>
    </row>
    <row r="487" spans="1:14" hidden="1">
      <c r="A487" s="2" t="s">
        <v>163</v>
      </c>
      <c r="H487" t="e">
        <f>+'31'!#REF!</f>
        <v>#REF!</v>
      </c>
      <c r="J487" t="e">
        <f>+'31'!#REF!</f>
        <v>#REF!</v>
      </c>
      <c r="L487">
        <f>+'31'!G48</f>
        <v>2981</v>
      </c>
      <c r="N487">
        <f>+'31'!I48</f>
        <v>2760</v>
      </c>
    </row>
    <row r="488" spans="1:14" hidden="1">
      <c r="A488" s="2" t="s">
        <v>164</v>
      </c>
      <c r="H488" t="e">
        <f>+'31'!#REF!</f>
        <v>#REF!</v>
      </c>
      <c r="J488" t="e">
        <f>+'31'!#REF!</f>
        <v>#REF!</v>
      </c>
      <c r="L488">
        <f>+'31'!G49</f>
        <v>374</v>
      </c>
      <c r="N488">
        <f>+'31'!I49</f>
        <v>415</v>
      </c>
    </row>
    <row r="489" spans="1:14" hidden="1">
      <c r="A489" s="2" t="s">
        <v>165</v>
      </c>
      <c r="H489" t="e">
        <f>+'31'!#REF!</f>
        <v>#REF!</v>
      </c>
      <c r="J489" t="e">
        <f>+'31'!#REF!</f>
        <v>#REF!</v>
      </c>
      <c r="L489">
        <f>+'31'!G50</f>
        <v>4900</v>
      </c>
      <c r="N489">
        <f>+'31'!I50</f>
        <v>3805</v>
      </c>
    </row>
    <row r="490" spans="1:14" hidden="1">
      <c r="A490" s="2" t="s">
        <v>630</v>
      </c>
      <c r="H490" t="e">
        <f>+'31'!#REF!</f>
        <v>#REF!</v>
      </c>
      <c r="J490" t="e">
        <f>+'31'!#REF!</f>
        <v>#REF!</v>
      </c>
      <c r="L490">
        <f>+'31'!G51</f>
        <v>0</v>
      </c>
      <c r="N490">
        <f>+'31'!I51</f>
        <v>0</v>
      </c>
    </row>
    <row r="491" spans="1:14" hidden="1">
      <c r="A491" s="42" t="s">
        <v>115</v>
      </c>
      <c r="H491" t="e">
        <f>+'31'!#REF!</f>
        <v>#REF!</v>
      </c>
      <c r="J491" t="e">
        <f>+'31'!#REF!</f>
        <v>#REF!</v>
      </c>
      <c r="L491">
        <f>+'31'!G53</f>
        <v>1163</v>
      </c>
      <c r="N491">
        <f>+'31'!I53</f>
        <v>827</v>
      </c>
    </row>
    <row r="492" spans="1:14" hidden="1">
      <c r="A492" s="68" t="s">
        <v>106</v>
      </c>
      <c r="H492" t="e">
        <f>+'31'!#REF!</f>
        <v>#REF!</v>
      </c>
      <c r="J492" t="e">
        <f>+'31'!#REF!</f>
        <v>#REF!</v>
      </c>
      <c r="L492">
        <f>+'31'!G54</f>
        <v>319587</v>
      </c>
      <c r="N492">
        <f>+'31'!I54</f>
        <v>305442</v>
      </c>
    </row>
    <row r="493" spans="1:14" hidden="1">
      <c r="A493" s="68" t="s">
        <v>726</v>
      </c>
    </row>
    <row r="494" spans="1:14" hidden="1">
      <c r="A494" s="68" t="s">
        <v>199</v>
      </c>
    </row>
    <row r="495" spans="1:14" hidden="1">
      <c r="A495" s="42" t="s">
        <v>854</v>
      </c>
    </row>
    <row r="496" spans="1:14" hidden="1">
      <c r="A496" s="42" t="s">
        <v>855</v>
      </c>
      <c r="L496" s="370">
        <f>+'32'!G8</f>
        <v>0</v>
      </c>
      <c r="N496" s="370">
        <f>+'32'!I8</f>
        <v>0</v>
      </c>
    </row>
    <row r="497" spans="1:14" s="146" customFormat="1" ht="15.75" hidden="1">
      <c r="A497" s="443" t="s">
        <v>856</v>
      </c>
      <c r="B497" s="420"/>
      <c r="C497" s="420"/>
      <c r="D497" s="420"/>
      <c r="E497" s="420"/>
      <c r="F497" s="420"/>
      <c r="G497" s="420"/>
      <c r="L497" s="370">
        <f>+'32'!G9</f>
        <v>0</v>
      </c>
      <c r="M497"/>
      <c r="N497" s="370">
        <f>+'32'!I9</f>
        <v>0</v>
      </c>
    </row>
    <row r="498" spans="1:14" hidden="1">
      <c r="A498" s="42" t="s">
        <v>200</v>
      </c>
      <c r="L498" s="370">
        <f>+'32'!G10</f>
        <v>0</v>
      </c>
      <c r="N498" s="370">
        <f>+'32'!I10</f>
        <v>0</v>
      </c>
    </row>
    <row r="499" spans="1:14" hidden="1">
      <c r="A499" s="42" t="s">
        <v>201</v>
      </c>
      <c r="L499" s="370">
        <f>+'32'!G11</f>
        <v>0</v>
      </c>
      <c r="N499" s="370">
        <f>+'32'!I11</f>
        <v>0</v>
      </c>
    </row>
    <row r="500" spans="1:14" hidden="1">
      <c r="A500" s="42" t="s">
        <v>202</v>
      </c>
      <c r="L500" s="370">
        <f>+'32'!G12</f>
        <v>0</v>
      </c>
      <c r="N500" s="370">
        <f>+'32'!I12</f>
        <v>0</v>
      </c>
    </row>
    <row r="501" spans="1:14" hidden="1">
      <c r="A501" s="42" t="s">
        <v>203</v>
      </c>
      <c r="L501" s="370">
        <f>+'32'!G13</f>
        <v>0</v>
      </c>
      <c r="N501" s="370">
        <f>+'32'!I13</f>
        <v>0</v>
      </c>
    </row>
    <row r="502" spans="1:14" hidden="1">
      <c r="A502" s="42" t="s">
        <v>204</v>
      </c>
      <c r="L502" s="370">
        <f>+'32'!G14</f>
        <v>0</v>
      </c>
      <c r="N502" s="370">
        <f>+'32'!I14</f>
        <v>0</v>
      </c>
    </row>
    <row r="503" spans="1:14" hidden="1">
      <c r="A503" s="42" t="s">
        <v>35</v>
      </c>
      <c r="L503" s="370">
        <f>+'32'!G15</f>
        <v>0</v>
      </c>
      <c r="N503" s="370">
        <f>+'32'!I15</f>
        <v>0</v>
      </c>
    </row>
    <row r="504" spans="1:14" hidden="1">
      <c r="A504" s="42" t="s">
        <v>106</v>
      </c>
      <c r="L504" s="370">
        <f>+'32'!G16</f>
        <v>0</v>
      </c>
      <c r="N504" s="370">
        <f>+'32'!I16</f>
        <v>0</v>
      </c>
    </row>
    <row r="505" spans="1:14" hidden="1">
      <c r="A505" s="68" t="s">
        <v>564</v>
      </c>
    </row>
    <row r="506" spans="1:14" hidden="1">
      <c r="A506" s="42" t="s">
        <v>205</v>
      </c>
      <c r="L506">
        <f>+'32'!G22</f>
        <v>10</v>
      </c>
      <c r="N506">
        <f>+'32'!I22</f>
        <v>116</v>
      </c>
    </row>
    <row r="507" spans="1:14" hidden="1">
      <c r="A507" s="42" t="s">
        <v>206</v>
      </c>
      <c r="L507">
        <f>+'32'!G24</f>
        <v>0</v>
      </c>
      <c r="N507">
        <f>+'32'!I24</f>
        <v>0</v>
      </c>
    </row>
    <row r="508" spans="1:14" hidden="1">
      <c r="A508" s="42" t="s">
        <v>469</v>
      </c>
      <c r="L508">
        <f>+'32'!G25</f>
        <v>0</v>
      </c>
      <c r="N508">
        <f>+'32'!I25</f>
        <v>0</v>
      </c>
    </row>
    <row r="509" spans="1:14" hidden="1">
      <c r="A509" s="42" t="s">
        <v>207</v>
      </c>
      <c r="L509">
        <f>+'32'!G26</f>
        <v>0</v>
      </c>
      <c r="N509">
        <f>+'32'!I26</f>
        <v>0</v>
      </c>
    </row>
    <row r="510" spans="1:14" hidden="1">
      <c r="A510" s="42" t="s">
        <v>208</v>
      </c>
      <c r="L510">
        <f>+'32'!G27</f>
        <v>0</v>
      </c>
      <c r="N510">
        <f>+'32'!I27</f>
        <v>0</v>
      </c>
    </row>
    <row r="511" spans="1:14" hidden="1">
      <c r="A511" s="42" t="s">
        <v>848</v>
      </c>
      <c r="L511">
        <f>+'32'!G28</f>
        <v>0</v>
      </c>
      <c r="N511">
        <f>+'32'!I28</f>
        <v>0</v>
      </c>
    </row>
    <row r="512" spans="1:14" hidden="1">
      <c r="A512" s="42" t="s">
        <v>849</v>
      </c>
      <c r="L512">
        <f>+'32'!G29</f>
        <v>0</v>
      </c>
      <c r="N512">
        <f>+'32'!I29</f>
        <v>0</v>
      </c>
    </row>
    <row r="513" spans="1:14" hidden="1">
      <c r="A513" s="42" t="s">
        <v>209</v>
      </c>
      <c r="L513">
        <f>+'32'!G30</f>
        <v>0</v>
      </c>
      <c r="N513">
        <f>+'32'!I30</f>
        <v>0</v>
      </c>
    </row>
    <row r="514" spans="1:14" hidden="1">
      <c r="A514" s="42" t="s">
        <v>106</v>
      </c>
      <c r="L514">
        <f>+'32'!G31</f>
        <v>8</v>
      </c>
      <c r="N514">
        <f>+'32'!I31</f>
        <v>116</v>
      </c>
    </row>
    <row r="515" spans="1:14" hidden="1">
      <c r="A515" s="68" t="s">
        <v>565</v>
      </c>
    </row>
    <row r="516" spans="1:14" hidden="1">
      <c r="A516" s="42" t="s">
        <v>857</v>
      </c>
      <c r="L516" s="370">
        <f>+'32'!G37</f>
        <v>0</v>
      </c>
      <c r="N516" s="370">
        <f>+'32'!I37</f>
        <v>0</v>
      </c>
    </row>
    <row r="517" spans="1:14" hidden="1">
      <c r="A517" s="42" t="s">
        <v>210</v>
      </c>
      <c r="L517" s="370">
        <f>+'32'!G38</f>
        <v>0</v>
      </c>
      <c r="N517" s="370">
        <f>+'32'!I38</f>
        <v>0</v>
      </c>
    </row>
    <row r="518" spans="1:14" hidden="1">
      <c r="A518" s="42" t="s">
        <v>211</v>
      </c>
      <c r="L518" s="370">
        <f>+'32'!G40</f>
        <v>0</v>
      </c>
      <c r="N518" s="370">
        <f>+'32'!I40</f>
        <v>0</v>
      </c>
    </row>
    <row r="519" spans="1:14" hidden="1">
      <c r="A519" s="42" t="s">
        <v>212</v>
      </c>
      <c r="L519" s="370">
        <f>+'32'!G41</f>
        <v>3606</v>
      </c>
      <c r="N519" s="370">
        <f>+'32'!I41</f>
        <v>1868</v>
      </c>
    </row>
    <row r="520" spans="1:14" hidden="1">
      <c r="A520" s="42" t="s">
        <v>213</v>
      </c>
      <c r="L520" s="370">
        <f>+'32'!G42</f>
        <v>0</v>
      </c>
      <c r="N520" s="370">
        <f>+'32'!I42</f>
        <v>2995</v>
      </c>
    </row>
    <row r="521" spans="1:14" hidden="1">
      <c r="A521" s="42" t="s">
        <v>214</v>
      </c>
      <c r="L521" s="370">
        <f>+'32'!G44</f>
        <v>0</v>
      </c>
      <c r="N521" s="370">
        <f>+'32'!I44</f>
        <v>0</v>
      </c>
    </row>
    <row r="522" spans="1:14" hidden="1">
      <c r="A522" s="42" t="s">
        <v>215</v>
      </c>
      <c r="L522" s="370">
        <f>+'32'!G45</f>
        <v>0</v>
      </c>
      <c r="N522" s="370">
        <f>+'32'!I45</f>
        <v>0</v>
      </c>
    </row>
    <row r="523" spans="1:14" hidden="1">
      <c r="A523" s="42" t="s">
        <v>216</v>
      </c>
      <c r="L523" s="370">
        <f>+'32'!G46</f>
        <v>5102</v>
      </c>
      <c r="N523" s="370">
        <f>+'32'!I46</f>
        <v>5021</v>
      </c>
    </row>
    <row r="524" spans="1:14" hidden="1">
      <c r="A524" s="42" t="s">
        <v>217</v>
      </c>
      <c r="L524" s="370">
        <f>+'32'!G47</f>
        <v>-73</v>
      </c>
      <c r="N524" s="370">
        <f>+'32'!I47</f>
        <v>-77</v>
      </c>
    </row>
    <row r="525" spans="1:14" s="413" customFormat="1" hidden="1">
      <c r="L525" s="421"/>
      <c r="N525" s="421"/>
    </row>
    <row r="526" spans="1:14" hidden="1">
      <c r="A526" s="42" t="s">
        <v>218</v>
      </c>
      <c r="L526" s="370">
        <f>+'32'!G48</f>
        <v>0</v>
      </c>
      <c r="N526" s="370">
        <f>+'32'!I48</f>
        <v>0</v>
      </c>
    </row>
    <row r="527" spans="1:14" hidden="1">
      <c r="A527" s="42" t="s">
        <v>106</v>
      </c>
      <c r="L527" s="370">
        <f>+'32'!G49</f>
        <v>5029</v>
      </c>
      <c r="N527" s="370">
        <f>+'32'!I49</f>
        <v>4944</v>
      </c>
    </row>
    <row r="528" spans="1:14" hidden="1">
      <c r="A528" s="3" t="s">
        <v>571</v>
      </c>
      <c r="B528" s="146"/>
      <c r="C528" s="146"/>
      <c r="D528" s="146"/>
      <c r="E528" s="146"/>
    </row>
    <row r="529" spans="1:14" hidden="1">
      <c r="A529" s="338" t="s">
        <v>182</v>
      </c>
    </row>
    <row r="530" spans="1:14" hidden="1">
      <c r="A530" s="3" t="s">
        <v>183</v>
      </c>
    </row>
    <row r="531" spans="1:14" hidden="1">
      <c r="A531" s="342" t="s">
        <v>184</v>
      </c>
      <c r="L531">
        <f>+'33'!H16</f>
        <v>826</v>
      </c>
      <c r="N531">
        <f>+'33'!K16</f>
        <v>2378</v>
      </c>
    </row>
    <row r="532" spans="1:14" hidden="1">
      <c r="A532" s="342" t="s">
        <v>185</v>
      </c>
      <c r="L532">
        <f>+'33'!H17</f>
        <v>0</v>
      </c>
      <c r="N532">
        <f>+'33'!K17</f>
        <v>0</v>
      </c>
    </row>
    <row r="533" spans="1:14" hidden="1">
      <c r="A533" s="342" t="s">
        <v>186</v>
      </c>
      <c r="L533">
        <f>+'33'!H18</f>
        <v>0</v>
      </c>
      <c r="N533">
        <f>+'33'!K18</f>
        <v>0</v>
      </c>
    </row>
    <row r="534" spans="1:14" hidden="1">
      <c r="A534" s="3" t="s">
        <v>106</v>
      </c>
      <c r="L534">
        <f>+'33'!H19</f>
        <v>826</v>
      </c>
      <c r="N534">
        <f>+'33'!K19</f>
        <v>2378</v>
      </c>
    </row>
    <row r="535" spans="1:14" hidden="1">
      <c r="A535" t="s">
        <v>366</v>
      </c>
    </row>
    <row r="536" spans="1:14" hidden="1">
      <c r="A536" s="3" t="s">
        <v>641</v>
      </c>
    </row>
    <row r="537" spans="1:14" hidden="1">
      <c r="A537" s="2" t="s">
        <v>187</v>
      </c>
      <c r="L537">
        <f>+'33'!H24</f>
        <v>637</v>
      </c>
      <c r="N537">
        <f>+'33'!K24</f>
        <v>311</v>
      </c>
    </row>
    <row r="538" spans="1:14" hidden="1">
      <c r="A538" s="2" t="s">
        <v>188</v>
      </c>
      <c r="L538">
        <f>+'33'!H25</f>
        <v>1934</v>
      </c>
      <c r="N538">
        <f>+'33'!K25</f>
        <v>173</v>
      </c>
    </row>
    <row r="539" spans="1:14" hidden="1">
      <c r="A539" s="2" t="s">
        <v>189</v>
      </c>
      <c r="L539">
        <f>+'33'!H26</f>
        <v>1570</v>
      </c>
      <c r="N539">
        <f>+'33'!K26</f>
        <v>0</v>
      </c>
    </row>
    <row r="540" spans="1:14" hidden="1">
      <c r="A540" s="3" t="s">
        <v>106</v>
      </c>
      <c r="L540">
        <f>+'33'!H27</f>
        <v>4141</v>
      </c>
      <c r="N540">
        <f>+'33'!K27</f>
        <v>484</v>
      </c>
    </row>
    <row r="541" spans="1:14" hidden="1">
      <c r="A541" s="2" t="s">
        <v>642</v>
      </c>
    </row>
    <row r="542" spans="1:14" hidden="1">
      <c r="A542" s="344" t="s">
        <v>190</v>
      </c>
    </row>
    <row r="543" spans="1:14" hidden="1">
      <c r="A543" s="3" t="s">
        <v>191</v>
      </c>
    </row>
    <row r="544" spans="1:14" s="413" customFormat="1" hidden="1"/>
    <row r="545" spans="1:14" hidden="1">
      <c r="A545" s="2" t="s">
        <v>192</v>
      </c>
      <c r="L545">
        <f>+'33'!J50</f>
        <v>44</v>
      </c>
      <c r="N545">
        <f>+'33'!K50</f>
        <v>47</v>
      </c>
    </row>
    <row r="546" spans="1:14" hidden="1">
      <c r="A546" s="2" t="s">
        <v>185</v>
      </c>
      <c r="L546">
        <f>+'33'!J51</f>
        <v>0</v>
      </c>
      <c r="N546">
        <f>+'33'!K51</f>
        <v>0</v>
      </c>
    </row>
    <row r="547" spans="1:14" s="413" customFormat="1" hidden="1"/>
    <row r="548" spans="1:14" hidden="1">
      <c r="A548" s="3" t="s">
        <v>193</v>
      </c>
      <c r="L548">
        <f>+'33'!J52</f>
        <v>44</v>
      </c>
      <c r="N548">
        <f>+'33'!K52</f>
        <v>47</v>
      </c>
    </row>
    <row r="549" spans="1:14" s="413" customFormat="1" hidden="1">
      <c r="A549" s="413" t="s">
        <v>366</v>
      </c>
    </row>
    <row r="550" spans="1:14" hidden="1">
      <c r="A550" s="3" t="s">
        <v>643</v>
      </c>
    </row>
    <row r="551" spans="1:14" hidden="1">
      <c r="A551" s="2" t="s">
        <v>187</v>
      </c>
      <c r="L551">
        <f>+'33'!J57</f>
        <v>220</v>
      </c>
      <c r="N551">
        <f>+'33'!K57</f>
        <v>286</v>
      </c>
    </row>
    <row r="552" spans="1:14" hidden="1">
      <c r="A552" s="2" t="s">
        <v>188</v>
      </c>
      <c r="L552">
        <f>+'33'!J58</f>
        <v>944</v>
      </c>
      <c r="N552">
        <f>+'33'!K58</f>
        <v>1185</v>
      </c>
    </row>
    <row r="553" spans="1:14" hidden="1">
      <c r="A553" s="2" t="s">
        <v>189</v>
      </c>
      <c r="L553">
        <f>+'33'!J59</f>
        <v>239</v>
      </c>
      <c r="N553">
        <f>+'33'!K59</f>
        <v>415</v>
      </c>
    </row>
    <row r="554" spans="1:14" hidden="1">
      <c r="A554" s="3" t="s">
        <v>106</v>
      </c>
      <c r="L554">
        <f>+'33'!J60</f>
        <v>1403</v>
      </c>
      <c r="N554">
        <f>+'33'!K60</f>
        <v>1886</v>
      </c>
    </row>
    <row r="555" spans="1:14" hidden="1">
      <c r="A555" s="114" t="s">
        <v>572</v>
      </c>
    </row>
    <row r="556" spans="1:14" hidden="1">
      <c r="A556" s="3" t="s">
        <v>573</v>
      </c>
    </row>
    <row r="557" spans="1:14" hidden="1">
      <c r="A557" s="3" t="s">
        <v>631</v>
      </c>
    </row>
    <row r="558" spans="1:14" hidden="1">
      <c r="A558" s="342" t="s">
        <v>166</v>
      </c>
      <c r="L558">
        <f>+'34'!D10</f>
        <v>574834</v>
      </c>
    </row>
    <row r="559" spans="1:14" hidden="1">
      <c r="A559" s="342" t="s">
        <v>167</v>
      </c>
      <c r="L559">
        <f>+'34'!D11</f>
        <v>48966</v>
      </c>
    </row>
    <row r="560" spans="1:14" hidden="1">
      <c r="A560" s="342" t="s">
        <v>168</v>
      </c>
      <c r="L560">
        <f>+'34'!D12</f>
        <v>93309</v>
      </c>
    </row>
    <row r="561" spans="1:12" hidden="1">
      <c r="A561" s="342" t="s">
        <v>169</v>
      </c>
      <c r="L561">
        <f>+'34'!D13</f>
        <v>117</v>
      </c>
    </row>
    <row r="562" spans="1:12" hidden="1">
      <c r="A562" s="342" t="s">
        <v>170</v>
      </c>
      <c r="L562">
        <f>+'34'!D14</f>
        <v>0</v>
      </c>
    </row>
    <row r="563" spans="1:12" hidden="1">
      <c r="A563" s="342" t="s">
        <v>171</v>
      </c>
      <c r="L563">
        <f>+'34'!D15</f>
        <v>10</v>
      </c>
    </row>
    <row r="564" spans="1:12" hidden="1">
      <c r="A564" s="3" t="s">
        <v>106</v>
      </c>
      <c r="L564">
        <f>+'34'!D16</f>
        <v>717236</v>
      </c>
    </row>
    <row r="565" spans="1:12" hidden="1">
      <c r="A565" s="3" t="s">
        <v>632</v>
      </c>
    </row>
    <row r="566" spans="1:12" hidden="1">
      <c r="A566" s="342" t="s">
        <v>166</v>
      </c>
      <c r="L566">
        <f>+'34'!F10</f>
        <v>1189</v>
      </c>
    </row>
    <row r="567" spans="1:12" hidden="1">
      <c r="A567" s="342" t="s">
        <v>167</v>
      </c>
      <c r="L567">
        <f>+'34'!F11</f>
        <v>0</v>
      </c>
    </row>
    <row r="568" spans="1:12" hidden="1">
      <c r="A568" s="342" t="s">
        <v>168</v>
      </c>
      <c r="L568">
        <f>+'34'!F12</f>
        <v>0</v>
      </c>
    </row>
    <row r="569" spans="1:12" hidden="1">
      <c r="A569" s="342" t="s">
        <v>169</v>
      </c>
      <c r="L569">
        <f>+'34'!F13</f>
        <v>0</v>
      </c>
    </row>
    <row r="570" spans="1:12" hidden="1">
      <c r="A570" s="342" t="s">
        <v>170</v>
      </c>
      <c r="L570">
        <f>+'34'!F14</f>
        <v>0</v>
      </c>
    </row>
    <row r="571" spans="1:12" hidden="1">
      <c r="A571" s="342" t="s">
        <v>171</v>
      </c>
      <c r="L571">
        <f>+'34'!F15</f>
        <v>0</v>
      </c>
    </row>
    <row r="572" spans="1:12" hidden="1">
      <c r="A572" s="3" t="s">
        <v>106</v>
      </c>
      <c r="L572">
        <f>+'34'!F16</f>
        <v>1189</v>
      </c>
    </row>
    <row r="573" spans="1:12" hidden="1">
      <c r="A573" s="3" t="s">
        <v>633</v>
      </c>
    </row>
    <row r="574" spans="1:12" hidden="1">
      <c r="A574" s="342" t="s">
        <v>166</v>
      </c>
      <c r="L574">
        <f>+'34'!H10</f>
        <v>28429</v>
      </c>
    </row>
    <row r="575" spans="1:12" hidden="1">
      <c r="A575" s="342" t="s">
        <v>167</v>
      </c>
      <c r="L575">
        <f>+'34'!H11</f>
        <v>0</v>
      </c>
    </row>
    <row r="576" spans="1:12" hidden="1">
      <c r="A576" s="342" t="s">
        <v>168</v>
      </c>
      <c r="L576">
        <f>+'34'!H12</f>
        <v>0</v>
      </c>
    </row>
    <row r="577" spans="1:14" hidden="1">
      <c r="A577" s="342" t="s">
        <v>169</v>
      </c>
      <c r="L577">
        <f>+'34'!H13</f>
        <v>0</v>
      </c>
    </row>
    <row r="578" spans="1:14" hidden="1">
      <c r="A578" s="342" t="s">
        <v>170</v>
      </c>
      <c r="L578">
        <f>+'34'!H14</f>
        <v>0</v>
      </c>
    </row>
    <row r="579" spans="1:14" hidden="1">
      <c r="A579" s="342" t="s">
        <v>171</v>
      </c>
      <c r="L579">
        <f>+'34'!H15</f>
        <v>0</v>
      </c>
    </row>
    <row r="580" spans="1:14" hidden="1">
      <c r="A580" s="3" t="s">
        <v>106</v>
      </c>
      <c r="L580">
        <f>+'34'!H16</f>
        <v>28429</v>
      </c>
    </row>
    <row r="581" spans="1:14" hidden="1">
      <c r="A581" s="3" t="s">
        <v>727</v>
      </c>
    </row>
    <row r="582" spans="1:14" hidden="1">
      <c r="A582" s="342" t="s">
        <v>166</v>
      </c>
      <c r="L582">
        <f>+'34'!N10</f>
        <v>6568</v>
      </c>
    </row>
    <row r="583" spans="1:14" hidden="1">
      <c r="A583" s="342" t="s">
        <v>167</v>
      </c>
      <c r="L583">
        <f>+'34'!N11</f>
        <v>606</v>
      </c>
    </row>
    <row r="584" spans="1:14" hidden="1">
      <c r="A584" s="342" t="s">
        <v>168</v>
      </c>
      <c r="L584">
        <f>+'34'!N12</f>
        <v>0</v>
      </c>
    </row>
    <row r="585" spans="1:14" hidden="1">
      <c r="A585" s="342" t="s">
        <v>169</v>
      </c>
      <c r="L585">
        <f>+'34'!N13</f>
        <v>0</v>
      </c>
    </row>
    <row r="586" spans="1:14" hidden="1">
      <c r="A586" s="342" t="s">
        <v>170</v>
      </c>
      <c r="L586">
        <f>+'34'!N14</f>
        <v>0</v>
      </c>
    </row>
    <row r="587" spans="1:14" hidden="1">
      <c r="A587" s="342" t="s">
        <v>171</v>
      </c>
      <c r="L587">
        <f>+'34'!N15</f>
        <v>0</v>
      </c>
    </row>
    <row r="588" spans="1:14" hidden="1">
      <c r="A588" s="3" t="s">
        <v>106</v>
      </c>
      <c r="L588">
        <f>+'34'!N16</f>
        <v>7174</v>
      </c>
    </row>
    <row r="589" spans="1:14" hidden="1">
      <c r="A589" s="3" t="s">
        <v>172</v>
      </c>
    </row>
    <row r="590" spans="1:14" hidden="1">
      <c r="A590" s="342" t="s">
        <v>166</v>
      </c>
      <c r="L590">
        <f>+'34'!P10</f>
        <v>638302</v>
      </c>
      <c r="N590">
        <f>+'34'!R10</f>
        <v>600402</v>
      </c>
    </row>
    <row r="591" spans="1:14" hidden="1">
      <c r="A591" s="342" t="s">
        <v>167</v>
      </c>
      <c r="L591">
        <f>+'34'!P11</f>
        <v>52807</v>
      </c>
      <c r="N591">
        <f>+'34'!R11</f>
        <v>48681</v>
      </c>
    </row>
    <row r="592" spans="1:14" hidden="1">
      <c r="A592" s="342" t="s">
        <v>168</v>
      </c>
      <c r="L592">
        <f>+'34'!P12</f>
        <v>97138</v>
      </c>
      <c r="N592">
        <f>+'34'!R12</f>
        <v>86750</v>
      </c>
    </row>
    <row r="593" spans="1:14" hidden="1">
      <c r="A593" s="342" t="s">
        <v>169</v>
      </c>
      <c r="L593">
        <f>+'34'!P13</f>
        <v>117</v>
      </c>
      <c r="N593">
        <f>+'34'!R13</f>
        <v>261</v>
      </c>
    </row>
    <row r="594" spans="1:14" hidden="1">
      <c r="A594" s="342" t="s">
        <v>170</v>
      </c>
      <c r="L594">
        <f>+'34'!P14</f>
        <v>0</v>
      </c>
      <c r="N594">
        <f>+'34'!R14</f>
        <v>0</v>
      </c>
    </row>
    <row r="595" spans="1:14" hidden="1">
      <c r="A595" s="342" t="s">
        <v>171</v>
      </c>
      <c r="L595">
        <f>+'34'!P15</f>
        <v>10</v>
      </c>
      <c r="N595">
        <f>+'34'!R15</f>
        <v>3</v>
      </c>
    </row>
    <row r="596" spans="1:14" hidden="1">
      <c r="A596" s="3" t="s">
        <v>106</v>
      </c>
      <c r="L596">
        <f>+'34'!P16</f>
        <v>788374</v>
      </c>
      <c r="N596">
        <f>+'34'!R16</f>
        <v>736097</v>
      </c>
    </row>
    <row r="597" spans="1:14" s="413" customFormat="1" hidden="1">
      <c r="A597" s="413" t="s">
        <v>858</v>
      </c>
    </row>
    <row r="598" spans="1:14" hidden="1">
      <c r="A598" s="43" t="s">
        <v>173</v>
      </c>
      <c r="L598">
        <f>+'34'!P19</f>
        <v>645</v>
      </c>
      <c r="N598">
        <f>+'34'!R19</f>
        <v>732</v>
      </c>
    </row>
    <row r="599" spans="1:14" hidden="1">
      <c r="A599" s="43" t="s">
        <v>174</v>
      </c>
      <c r="L599">
        <f>+'34'!P20</f>
        <v>787729</v>
      </c>
      <c r="N599">
        <f>+'34'!R20</f>
        <v>735365</v>
      </c>
    </row>
    <row r="600" spans="1:14" hidden="1">
      <c r="A600" s="43" t="s">
        <v>106</v>
      </c>
      <c r="L600">
        <f>+'34'!P21</f>
        <v>788374</v>
      </c>
      <c r="N600">
        <f>+'34'!R21</f>
        <v>736097</v>
      </c>
    </row>
    <row r="601" spans="1:14" hidden="1">
      <c r="A601" s="261" t="s">
        <v>488</v>
      </c>
      <c r="L601">
        <f>+'34'!P23</f>
        <v>-2112</v>
      </c>
      <c r="N601">
        <f>+'34'!R23</f>
        <v>-9386</v>
      </c>
    </row>
    <row r="602" spans="1:14" hidden="1">
      <c r="A602" s="3" t="s">
        <v>574</v>
      </c>
    </row>
    <row r="603" spans="1:14" hidden="1">
      <c r="A603" s="3" t="s">
        <v>631</v>
      </c>
    </row>
    <row r="604" spans="1:14" hidden="1">
      <c r="A604" s="42" t="s">
        <v>548</v>
      </c>
      <c r="L604">
        <f>+'34'!D44</f>
        <v>2373</v>
      </c>
    </row>
    <row r="605" spans="1:14" s="413" customFormat="1" hidden="1">
      <c r="A605" s="413" t="s">
        <v>859</v>
      </c>
    </row>
    <row r="606" spans="1:14" hidden="1">
      <c r="A606" s="42" t="s">
        <v>175</v>
      </c>
      <c r="L606">
        <f>+'34'!D45</f>
        <v>835</v>
      </c>
    </row>
    <row r="607" spans="1:14" hidden="1">
      <c r="A607" s="42" t="s">
        <v>538</v>
      </c>
      <c r="L607">
        <f>+'34'!D46</f>
        <v>3928</v>
      </c>
    </row>
    <row r="608" spans="1:14" hidden="1">
      <c r="A608" s="42" t="s">
        <v>539</v>
      </c>
      <c r="L608">
        <f>+'34'!D47</f>
        <v>392</v>
      </c>
    </row>
    <row r="609" spans="1:12" hidden="1">
      <c r="A609" s="42" t="s">
        <v>540</v>
      </c>
      <c r="L609">
        <f>+'34'!D48</f>
        <v>2598</v>
      </c>
    </row>
    <row r="610" spans="1:12" hidden="1">
      <c r="A610" s="42" t="s">
        <v>541</v>
      </c>
      <c r="L610">
        <f>+'34'!D49</f>
        <v>930</v>
      </c>
    </row>
    <row r="611" spans="1:12" hidden="1">
      <c r="A611" s="42" t="s">
        <v>542</v>
      </c>
      <c r="L611">
        <f>+'34'!D50</f>
        <v>341</v>
      </c>
    </row>
    <row r="612" spans="1:12" hidden="1">
      <c r="A612" s="42" t="s">
        <v>543</v>
      </c>
      <c r="L612">
        <f>+'34'!D51</f>
        <v>964</v>
      </c>
    </row>
    <row r="613" spans="1:12" hidden="1">
      <c r="A613" s="42" t="s">
        <v>544</v>
      </c>
      <c r="L613">
        <f>+'34'!D52</f>
        <v>0</v>
      </c>
    </row>
    <row r="614" spans="1:12" hidden="1">
      <c r="A614" s="68" t="s">
        <v>106</v>
      </c>
      <c r="L614">
        <f>+'34'!D53</f>
        <v>12361</v>
      </c>
    </row>
    <row r="615" spans="1:12" hidden="1">
      <c r="A615" s="3" t="s">
        <v>632</v>
      </c>
    </row>
    <row r="616" spans="1:12" hidden="1">
      <c r="A616" s="42" t="s">
        <v>548</v>
      </c>
      <c r="L616">
        <f>+'34'!F44</f>
        <v>8.36</v>
      </c>
    </row>
    <row r="617" spans="1:12" s="413" customFormat="1" hidden="1">
      <c r="A617" s="413" t="s">
        <v>859</v>
      </c>
    </row>
    <row r="618" spans="1:12" hidden="1">
      <c r="A618" s="42" t="s">
        <v>175</v>
      </c>
      <c r="L618">
        <f>+'34'!F45</f>
        <v>4.92</v>
      </c>
    </row>
    <row r="619" spans="1:12" hidden="1">
      <c r="A619" s="42" t="s">
        <v>538</v>
      </c>
      <c r="L619">
        <f>+'34'!F46</f>
        <v>6.75</v>
      </c>
    </row>
    <row r="620" spans="1:12" hidden="1">
      <c r="A620" s="42" t="s">
        <v>539</v>
      </c>
      <c r="L620">
        <f>+'34'!F47</f>
        <v>0</v>
      </c>
    </row>
    <row r="621" spans="1:12" hidden="1">
      <c r="A621" s="42" t="s">
        <v>540</v>
      </c>
      <c r="L621">
        <f>+'34'!F48</f>
        <v>0</v>
      </c>
    </row>
    <row r="622" spans="1:12" hidden="1">
      <c r="A622" s="42" t="s">
        <v>541</v>
      </c>
      <c r="L622">
        <f>+'34'!F49</f>
        <v>0.7</v>
      </c>
    </row>
    <row r="623" spans="1:12" hidden="1">
      <c r="A623" s="42" t="s">
        <v>542</v>
      </c>
      <c r="L623">
        <f>+'34'!F50</f>
        <v>0</v>
      </c>
    </row>
    <row r="624" spans="1:12" hidden="1">
      <c r="A624" s="42" t="s">
        <v>543</v>
      </c>
      <c r="L624">
        <f>+'34'!F51</f>
        <v>0</v>
      </c>
    </row>
    <row r="625" spans="1:12" hidden="1">
      <c r="A625" s="42" t="s">
        <v>544</v>
      </c>
      <c r="L625">
        <f>+'34'!F52</f>
        <v>0</v>
      </c>
    </row>
    <row r="626" spans="1:12" hidden="1">
      <c r="A626" s="68" t="s">
        <v>106</v>
      </c>
      <c r="L626">
        <f>+'34'!F53</f>
        <v>20.73</v>
      </c>
    </row>
    <row r="627" spans="1:12" hidden="1">
      <c r="A627" s="3" t="s">
        <v>633</v>
      </c>
    </row>
    <row r="628" spans="1:12" hidden="1">
      <c r="A628" s="42" t="s">
        <v>548</v>
      </c>
      <c r="L628">
        <f>+'34'!H44</f>
        <v>45</v>
      </c>
    </row>
    <row r="629" spans="1:12" s="413" customFormat="1" hidden="1">
      <c r="A629" s="413" t="s">
        <v>859</v>
      </c>
    </row>
    <row r="630" spans="1:12" hidden="1">
      <c r="A630" s="42" t="s">
        <v>175</v>
      </c>
      <c r="L630">
        <f>+'34'!H45</f>
        <v>19</v>
      </c>
    </row>
    <row r="631" spans="1:12" hidden="1">
      <c r="A631" s="42" t="s">
        <v>538</v>
      </c>
      <c r="L631">
        <f>+'34'!H46</f>
        <v>245</v>
      </c>
    </row>
    <row r="632" spans="1:12" hidden="1">
      <c r="A632" s="42" t="s">
        <v>539</v>
      </c>
      <c r="L632">
        <f>+'34'!H47</f>
        <v>0</v>
      </c>
    </row>
    <row r="633" spans="1:12" hidden="1">
      <c r="A633" s="42" t="s">
        <v>540</v>
      </c>
      <c r="L633">
        <f>+'34'!H48</f>
        <v>84</v>
      </c>
    </row>
    <row r="634" spans="1:12" hidden="1">
      <c r="A634" s="42" t="s">
        <v>541</v>
      </c>
      <c r="L634">
        <f>+'34'!H49</f>
        <v>3</v>
      </c>
    </row>
    <row r="635" spans="1:12" hidden="1">
      <c r="A635" s="42" t="s">
        <v>542</v>
      </c>
      <c r="L635">
        <f>+'34'!H50</f>
        <v>13</v>
      </c>
    </row>
    <row r="636" spans="1:12" hidden="1">
      <c r="A636" s="42" t="s">
        <v>543</v>
      </c>
      <c r="L636">
        <f>+'34'!H51</f>
        <v>11</v>
      </c>
    </row>
    <row r="637" spans="1:12" hidden="1">
      <c r="A637" s="42" t="s">
        <v>544</v>
      </c>
      <c r="L637">
        <f>+'34'!H52</f>
        <v>0</v>
      </c>
    </row>
    <row r="638" spans="1:12" hidden="1">
      <c r="A638" s="68" t="s">
        <v>106</v>
      </c>
      <c r="L638">
        <f>+'34'!H53</f>
        <v>420</v>
      </c>
    </row>
    <row r="639" spans="1:12" hidden="1">
      <c r="A639" s="3" t="s">
        <v>727</v>
      </c>
    </row>
    <row r="640" spans="1:12" hidden="1">
      <c r="A640" s="42" t="s">
        <v>548</v>
      </c>
      <c r="L640">
        <f>+'34'!N44</f>
        <v>0</v>
      </c>
    </row>
    <row r="641" spans="1:14" s="413" customFormat="1" hidden="1">
      <c r="A641" s="413" t="s">
        <v>859</v>
      </c>
    </row>
    <row r="642" spans="1:14" hidden="1">
      <c r="A642" s="42" t="s">
        <v>175</v>
      </c>
      <c r="L642">
        <f>+'34'!N45</f>
        <v>62</v>
      </c>
    </row>
    <row r="643" spans="1:14" hidden="1">
      <c r="A643" s="42" t="s">
        <v>538</v>
      </c>
      <c r="L643">
        <f>+'34'!N46</f>
        <v>0</v>
      </c>
    </row>
    <row r="644" spans="1:14" hidden="1">
      <c r="A644" s="42" t="s">
        <v>539</v>
      </c>
      <c r="L644">
        <f>+'34'!N47</f>
        <v>0</v>
      </c>
    </row>
    <row r="645" spans="1:14" hidden="1">
      <c r="A645" s="42" t="s">
        <v>540</v>
      </c>
      <c r="L645">
        <f>+'34'!N48</f>
        <v>0</v>
      </c>
    </row>
    <row r="646" spans="1:14" hidden="1">
      <c r="A646" s="42" t="s">
        <v>541</v>
      </c>
      <c r="L646">
        <f>+'34'!N49</f>
        <v>0</v>
      </c>
    </row>
    <row r="647" spans="1:14" hidden="1">
      <c r="A647" s="42" t="s">
        <v>542</v>
      </c>
      <c r="L647">
        <f>+'34'!N50</f>
        <v>0</v>
      </c>
    </row>
    <row r="648" spans="1:14" hidden="1">
      <c r="A648" s="42" t="s">
        <v>543</v>
      </c>
      <c r="L648">
        <f>+'34'!N51</f>
        <v>0</v>
      </c>
    </row>
    <row r="649" spans="1:14" hidden="1">
      <c r="A649" s="42" t="s">
        <v>544</v>
      </c>
      <c r="L649">
        <f>+'34'!N52</f>
        <v>0</v>
      </c>
    </row>
    <row r="650" spans="1:14" hidden="1">
      <c r="A650" s="68" t="s">
        <v>106</v>
      </c>
      <c r="L650">
        <f>+'34'!N53</f>
        <v>62</v>
      </c>
    </row>
    <row r="651" spans="1:14" hidden="1">
      <c r="A651" s="3" t="s">
        <v>172</v>
      </c>
    </row>
    <row r="652" spans="1:14" hidden="1">
      <c r="A652" s="42" t="s">
        <v>548</v>
      </c>
      <c r="L652">
        <f>+'34'!P44</f>
        <v>2426.36</v>
      </c>
      <c r="N652">
        <f>+'34'!R44</f>
        <v>2449</v>
      </c>
    </row>
    <row r="653" spans="1:14" s="413" customFormat="1" hidden="1">
      <c r="A653" s="413" t="s">
        <v>859</v>
      </c>
    </row>
    <row r="654" spans="1:14" hidden="1">
      <c r="A654" s="42" t="s">
        <v>175</v>
      </c>
      <c r="L654">
        <f>+'34'!P45</f>
        <v>1430.92</v>
      </c>
      <c r="N654">
        <f>+'34'!R45</f>
        <v>1334</v>
      </c>
    </row>
    <row r="655" spans="1:14" hidden="1">
      <c r="A655" s="42" t="s">
        <v>538</v>
      </c>
      <c r="L655">
        <f>+'34'!P46</f>
        <v>4179.75</v>
      </c>
      <c r="N655">
        <f>+'34'!R46</f>
        <v>3932</v>
      </c>
    </row>
    <row r="656" spans="1:14" hidden="1">
      <c r="A656" s="42" t="s">
        <v>539</v>
      </c>
      <c r="L656">
        <f>+'34'!P47</f>
        <v>392</v>
      </c>
      <c r="N656">
        <f>+'34'!R47</f>
        <v>363</v>
      </c>
    </row>
    <row r="657" spans="1:14" hidden="1">
      <c r="A657" s="42" t="s">
        <v>540</v>
      </c>
      <c r="L657">
        <f>+'34'!P48</f>
        <v>2682</v>
      </c>
      <c r="N657">
        <f>+'34'!R48</f>
        <v>2516</v>
      </c>
    </row>
    <row r="658" spans="1:14" hidden="1">
      <c r="A658" s="42" t="s">
        <v>541</v>
      </c>
      <c r="L658">
        <f>+'34'!P49</f>
        <v>933.7</v>
      </c>
      <c r="N658">
        <f>+'34'!R49</f>
        <v>894</v>
      </c>
    </row>
    <row r="659" spans="1:14" hidden="1">
      <c r="A659" s="42" t="s">
        <v>542</v>
      </c>
      <c r="L659">
        <f>+'34'!P50</f>
        <v>354</v>
      </c>
      <c r="N659">
        <f>+'34'!R50</f>
        <v>341</v>
      </c>
    </row>
    <row r="660" spans="1:14" hidden="1">
      <c r="A660" s="42" t="s">
        <v>543</v>
      </c>
      <c r="L660">
        <f>+'34'!P51</f>
        <v>975</v>
      </c>
      <c r="N660">
        <f>+'34'!R51</f>
        <v>998</v>
      </c>
    </row>
    <row r="661" spans="1:14" hidden="1">
      <c r="A661" s="42" t="s">
        <v>544</v>
      </c>
      <c r="L661">
        <f>+'34'!P52</f>
        <v>0</v>
      </c>
      <c r="N661">
        <f>+'34'!R52</f>
        <v>0</v>
      </c>
    </row>
    <row r="662" spans="1:14" hidden="1">
      <c r="A662" s="68" t="s">
        <v>106</v>
      </c>
      <c r="L662">
        <f>+'34'!P53</f>
        <v>13373.730000000001</v>
      </c>
      <c r="N662">
        <f>+'34'!R53</f>
        <v>12827</v>
      </c>
    </row>
    <row r="663" spans="1:14" hidden="1">
      <c r="A663" s="3" t="s">
        <v>575</v>
      </c>
    </row>
    <row r="664" spans="1:14" hidden="1">
      <c r="A664" s="342" t="s">
        <v>176</v>
      </c>
    </row>
    <row r="665" spans="1:14" hidden="1">
      <c r="A665" s="342" t="s">
        <v>634</v>
      </c>
    </row>
    <row r="666" spans="1:14" hidden="1">
      <c r="A666" s="3" t="s">
        <v>576</v>
      </c>
    </row>
    <row r="667" spans="1:14" hidden="1">
      <c r="A667" s="3" t="s">
        <v>635</v>
      </c>
    </row>
    <row r="668" spans="1:14" hidden="1">
      <c r="A668" s="103" t="s">
        <v>577</v>
      </c>
    </row>
    <row r="669" spans="1:14" hidden="1">
      <c r="A669" s="343" t="s">
        <v>636</v>
      </c>
    </row>
    <row r="670" spans="1:14" hidden="1">
      <c r="A670" s="103" t="s">
        <v>637</v>
      </c>
    </row>
    <row r="671" spans="1:14" ht="25.5" hidden="1">
      <c r="A671" s="279" t="s">
        <v>638</v>
      </c>
    </row>
    <row r="672" spans="1:14" hidden="1">
      <c r="A672" s="279" t="s">
        <v>504</v>
      </c>
      <c r="B672" s="146"/>
      <c r="C672" s="146"/>
      <c r="D672" s="146"/>
      <c r="E672" s="146"/>
    </row>
    <row r="673" spans="1:12" hidden="1">
      <c r="A673" s="231" t="s">
        <v>509</v>
      </c>
      <c r="B673" s="146"/>
      <c r="C673" s="146"/>
      <c r="D673" s="146"/>
      <c r="E673" s="146"/>
      <c r="L673" s="370">
        <f>+'35'!C9</f>
        <v>0</v>
      </c>
    </row>
    <row r="674" spans="1:12" hidden="1">
      <c r="A674" s="231" t="s">
        <v>177</v>
      </c>
      <c r="B674" s="146"/>
      <c r="C674" s="146"/>
      <c r="D674" s="146"/>
      <c r="E674" s="146"/>
      <c r="L674" s="370">
        <f>+'35'!C10</f>
        <v>0</v>
      </c>
    </row>
    <row r="675" spans="1:12" hidden="1">
      <c r="A675" s="231" t="s">
        <v>178</v>
      </c>
      <c r="B675" s="146"/>
      <c r="C675" s="146"/>
      <c r="D675" s="146"/>
      <c r="E675" s="146"/>
      <c r="L675" s="370">
        <f>+'35'!C11</f>
        <v>0</v>
      </c>
    </row>
    <row r="676" spans="1:12" hidden="1">
      <c r="A676" s="231" t="s">
        <v>179</v>
      </c>
      <c r="B676" s="146"/>
      <c r="C676" s="146"/>
      <c r="D676" s="146"/>
      <c r="E676" s="146"/>
      <c r="L676" s="370">
        <f>+'35'!C12</f>
        <v>0</v>
      </c>
    </row>
    <row r="677" spans="1:12" hidden="1">
      <c r="A677" s="231" t="s">
        <v>180</v>
      </c>
      <c r="B677" s="146"/>
      <c r="C677" s="146"/>
      <c r="D677" s="146"/>
      <c r="E677" s="146"/>
      <c r="L677" s="370">
        <f>+'35'!C13</f>
        <v>0</v>
      </c>
    </row>
    <row r="678" spans="1:12" hidden="1">
      <c r="A678" s="231" t="s">
        <v>181</v>
      </c>
      <c r="B678" s="146"/>
      <c r="C678" s="146"/>
      <c r="D678" s="146"/>
      <c r="E678" s="146"/>
      <c r="L678" s="370">
        <f>+'35'!C14</f>
        <v>0</v>
      </c>
    </row>
    <row r="679" spans="1:12" hidden="1">
      <c r="A679" s="231" t="s">
        <v>510</v>
      </c>
      <c r="B679" s="146"/>
      <c r="C679" s="146"/>
      <c r="D679" s="146"/>
      <c r="E679" s="146"/>
      <c r="L679" s="370">
        <f>+'35'!C15</f>
        <v>0</v>
      </c>
    </row>
    <row r="680" spans="1:12" hidden="1">
      <c r="A680" s="231" t="s">
        <v>63</v>
      </c>
      <c r="B680" s="146"/>
      <c r="C680" s="146"/>
      <c r="D680" s="146"/>
      <c r="E680" s="146"/>
      <c r="L680" s="370">
        <f>+'35'!C16</f>
        <v>0</v>
      </c>
    </row>
    <row r="681" spans="1:12" hidden="1">
      <c r="A681" s="274" t="s">
        <v>505</v>
      </c>
      <c r="B681" s="146"/>
      <c r="C681" s="146"/>
      <c r="D681" s="146"/>
      <c r="E681" s="146"/>
    </row>
    <row r="682" spans="1:12" hidden="1">
      <c r="A682" s="231" t="s">
        <v>509</v>
      </c>
      <c r="B682" s="146"/>
      <c r="C682" s="146"/>
      <c r="D682" s="146"/>
      <c r="E682" s="146"/>
      <c r="L682" s="370">
        <f>+'35'!E9</f>
        <v>0</v>
      </c>
    </row>
    <row r="683" spans="1:12" hidden="1">
      <c r="A683" s="231" t="s">
        <v>177</v>
      </c>
      <c r="B683" s="146"/>
      <c r="C683" s="146"/>
      <c r="D683" s="146"/>
      <c r="E683" s="146"/>
      <c r="L683" s="370">
        <f>+'35'!E10</f>
        <v>1</v>
      </c>
    </row>
    <row r="684" spans="1:12" hidden="1">
      <c r="A684" s="231" t="s">
        <v>178</v>
      </c>
      <c r="B684" s="146"/>
      <c r="C684" s="146"/>
      <c r="D684" s="146"/>
      <c r="E684" s="146"/>
      <c r="L684" s="370">
        <f>+'35'!E11</f>
        <v>3</v>
      </c>
    </row>
    <row r="685" spans="1:12" hidden="1">
      <c r="A685" s="231" t="s">
        <v>179</v>
      </c>
      <c r="B685" s="146"/>
      <c r="C685" s="146"/>
      <c r="D685" s="146"/>
      <c r="E685" s="146"/>
      <c r="L685" s="370">
        <f>+'35'!E12</f>
        <v>2</v>
      </c>
    </row>
    <row r="686" spans="1:12" hidden="1">
      <c r="A686" s="231" t="s">
        <v>180</v>
      </c>
      <c r="B686" s="146"/>
      <c r="C686" s="146"/>
      <c r="D686" s="146"/>
      <c r="E686" s="146"/>
      <c r="L686" s="370">
        <f>+'35'!E13</f>
        <v>0</v>
      </c>
    </row>
    <row r="687" spans="1:12" hidden="1">
      <c r="A687" s="231" t="s">
        <v>181</v>
      </c>
      <c r="B687" s="146"/>
      <c r="C687" s="146"/>
      <c r="D687" s="146"/>
      <c r="E687" s="146"/>
      <c r="L687" s="370">
        <f>+'35'!E14</f>
        <v>0</v>
      </c>
    </row>
    <row r="688" spans="1:12" hidden="1">
      <c r="A688" s="231" t="s">
        <v>510</v>
      </c>
      <c r="B688" s="146"/>
      <c r="C688" s="146"/>
      <c r="D688" s="146"/>
      <c r="E688" s="146"/>
      <c r="L688" s="370">
        <f>+'35'!E15</f>
        <v>0</v>
      </c>
    </row>
    <row r="689" spans="1:14" hidden="1">
      <c r="A689" s="231" t="s">
        <v>63</v>
      </c>
      <c r="B689" s="146"/>
      <c r="C689" s="146"/>
      <c r="D689" s="146"/>
      <c r="E689" s="146"/>
      <c r="L689" s="370">
        <f>+'35'!E16</f>
        <v>6</v>
      </c>
    </row>
    <row r="690" spans="1:14" hidden="1">
      <c r="A690" s="274" t="s">
        <v>506</v>
      </c>
      <c r="B690" s="146"/>
      <c r="C690" s="146"/>
      <c r="D690" s="146"/>
      <c r="E690" s="146"/>
    </row>
    <row r="691" spans="1:14" hidden="1">
      <c r="A691" s="231" t="s">
        <v>509</v>
      </c>
      <c r="B691" s="146"/>
      <c r="C691" s="146"/>
      <c r="D691" s="146"/>
      <c r="E691" s="146"/>
      <c r="L691" s="370">
        <f>+'35'!G9</f>
        <v>0</v>
      </c>
      <c r="N691" s="370">
        <f>+'35'!K9</f>
        <v>0</v>
      </c>
    </row>
    <row r="692" spans="1:14" hidden="1">
      <c r="A692" s="231" t="s">
        <v>177</v>
      </c>
      <c r="B692" s="146"/>
      <c r="C692" s="146"/>
      <c r="D692" s="146"/>
      <c r="E692" s="146"/>
      <c r="L692" s="370">
        <f>+'35'!G10</f>
        <v>1</v>
      </c>
      <c r="N692" s="370">
        <f>+'35'!K10</f>
        <v>0</v>
      </c>
    </row>
    <row r="693" spans="1:14" hidden="1">
      <c r="A693" s="231" t="s">
        <v>178</v>
      </c>
      <c r="B693" s="146"/>
      <c r="C693" s="146"/>
      <c r="D693" s="146"/>
      <c r="E693" s="146"/>
      <c r="L693" s="370">
        <f>+'35'!G11</f>
        <v>3</v>
      </c>
      <c r="N693" s="370">
        <f>+'35'!K11</f>
        <v>0</v>
      </c>
    </row>
    <row r="694" spans="1:14" hidden="1">
      <c r="A694" s="231" t="s">
        <v>179</v>
      </c>
      <c r="B694" s="146"/>
      <c r="C694" s="146"/>
      <c r="D694" s="146"/>
      <c r="E694" s="146"/>
      <c r="L694" s="370">
        <f>+'35'!G12</f>
        <v>2</v>
      </c>
      <c r="N694" s="370">
        <f>+'35'!K12</f>
        <v>1</v>
      </c>
    </row>
    <row r="695" spans="1:14" hidden="1">
      <c r="A695" s="231" t="s">
        <v>180</v>
      </c>
      <c r="B695" s="146"/>
      <c r="C695" s="146"/>
      <c r="D695" s="146"/>
      <c r="E695" s="146"/>
      <c r="L695" s="370">
        <f>+'35'!G13</f>
        <v>0</v>
      </c>
      <c r="N695" s="370">
        <f>+'35'!K13</f>
        <v>0</v>
      </c>
    </row>
    <row r="696" spans="1:14" hidden="1">
      <c r="A696" s="231" t="s">
        <v>181</v>
      </c>
      <c r="B696" s="146"/>
      <c r="C696" s="146"/>
      <c r="D696" s="146"/>
      <c r="E696" s="146"/>
      <c r="L696" s="370">
        <f>+'35'!G14</f>
        <v>0</v>
      </c>
      <c r="N696" s="370">
        <f>+'35'!K14</f>
        <v>0</v>
      </c>
    </row>
    <row r="697" spans="1:14" hidden="1">
      <c r="A697" s="231" t="s">
        <v>510</v>
      </c>
      <c r="B697" s="146"/>
      <c r="C697" s="146"/>
      <c r="D697" s="146"/>
      <c r="E697" s="146"/>
      <c r="L697" s="370">
        <f>+'35'!G15</f>
        <v>0</v>
      </c>
      <c r="N697" s="370">
        <f>+'35'!K15</f>
        <v>0</v>
      </c>
    </row>
    <row r="698" spans="1:14" hidden="1">
      <c r="A698" s="231" t="s">
        <v>63</v>
      </c>
      <c r="B698" s="146"/>
      <c r="C698" s="146"/>
      <c r="D698" s="146"/>
      <c r="E698" s="146"/>
      <c r="L698" s="370">
        <f>+'35'!G16</f>
        <v>6</v>
      </c>
      <c r="N698" s="370">
        <f>+'35'!K16</f>
        <v>1</v>
      </c>
    </row>
    <row r="699" spans="1:14" hidden="1">
      <c r="A699" s="274" t="s">
        <v>507</v>
      </c>
      <c r="B699" s="146"/>
      <c r="C699" s="146"/>
      <c r="D699" s="146"/>
      <c r="E699" s="146"/>
    </row>
    <row r="700" spans="1:14" hidden="1">
      <c r="A700" s="231" t="s">
        <v>509</v>
      </c>
      <c r="B700" s="146"/>
      <c r="C700" s="146"/>
      <c r="D700" s="146"/>
      <c r="E700" s="146"/>
      <c r="L700" s="370">
        <f>'35'!I9</f>
        <v>0</v>
      </c>
    </row>
    <row r="701" spans="1:14" hidden="1">
      <c r="A701" s="231" t="s">
        <v>177</v>
      </c>
      <c r="B701" s="146"/>
      <c r="C701" s="146"/>
      <c r="D701" s="146"/>
      <c r="E701" s="146"/>
      <c r="L701" s="370">
        <f>'35'!I10</f>
        <v>0</v>
      </c>
    </row>
    <row r="702" spans="1:14" hidden="1">
      <c r="A702" s="231" t="s">
        <v>178</v>
      </c>
      <c r="B702" s="146"/>
      <c r="C702" s="146"/>
      <c r="D702" s="146"/>
      <c r="E702" s="146"/>
      <c r="L702" s="370">
        <f>'35'!I11</f>
        <v>0</v>
      </c>
    </row>
    <row r="703" spans="1:14" hidden="1">
      <c r="A703" s="231" t="s">
        <v>179</v>
      </c>
      <c r="B703" s="146"/>
      <c r="C703" s="146"/>
      <c r="D703" s="146"/>
      <c r="E703" s="146"/>
      <c r="L703" s="370">
        <f>'35'!I12</f>
        <v>0</v>
      </c>
    </row>
    <row r="704" spans="1:14" hidden="1">
      <c r="A704" s="231" t="s">
        <v>180</v>
      </c>
      <c r="B704" s="146"/>
      <c r="C704" s="146"/>
      <c r="D704" s="146"/>
      <c r="E704" s="146"/>
      <c r="L704" s="370">
        <f>'35'!I13</f>
        <v>0</v>
      </c>
    </row>
    <row r="705" spans="1:12" hidden="1">
      <c r="A705" s="231" t="s">
        <v>181</v>
      </c>
      <c r="B705" s="146"/>
      <c r="C705" s="146"/>
      <c r="D705" s="146"/>
      <c r="E705" s="146"/>
      <c r="L705" s="370">
        <f>'35'!I14</f>
        <v>0</v>
      </c>
    </row>
    <row r="706" spans="1:12" hidden="1">
      <c r="A706" s="231" t="s">
        <v>510</v>
      </c>
      <c r="B706" s="146"/>
      <c r="C706" s="146"/>
      <c r="D706" s="146"/>
      <c r="E706" s="146"/>
      <c r="L706" s="370">
        <f>'35'!I15</f>
        <v>0</v>
      </c>
    </row>
    <row r="707" spans="1:12" hidden="1">
      <c r="A707" s="231" t="s">
        <v>63</v>
      </c>
      <c r="B707" s="146"/>
      <c r="C707" s="146"/>
      <c r="D707" s="146"/>
      <c r="E707" s="146"/>
      <c r="L707" s="370">
        <f>'35'!I16</f>
        <v>0</v>
      </c>
    </row>
    <row r="708" spans="1:12" ht="25.5" hidden="1">
      <c r="A708" s="279" t="s">
        <v>639</v>
      </c>
      <c r="B708" s="146"/>
      <c r="C708" s="146"/>
      <c r="D708" s="146"/>
      <c r="E708" s="146"/>
    </row>
    <row r="709" spans="1:12" hidden="1">
      <c r="A709" s="279" t="s">
        <v>511</v>
      </c>
      <c r="B709" s="146"/>
      <c r="C709" s="146"/>
      <c r="D709" s="146"/>
      <c r="E709" s="146"/>
    </row>
    <row r="710" spans="1:12" hidden="1">
      <c r="A710" s="231" t="s">
        <v>509</v>
      </c>
      <c r="B710" s="146"/>
      <c r="C710" s="146"/>
      <c r="D710" s="146"/>
      <c r="E710" s="146"/>
      <c r="L710" s="370">
        <f>'35'!C22</f>
        <v>0</v>
      </c>
    </row>
    <row r="711" spans="1:12" hidden="1">
      <c r="A711" s="231" t="s">
        <v>177</v>
      </c>
      <c r="B711" s="146"/>
      <c r="C711" s="146"/>
      <c r="D711" s="146"/>
      <c r="E711" s="146"/>
      <c r="L711" s="370">
        <f>'35'!C23</f>
        <v>0</v>
      </c>
    </row>
    <row r="712" spans="1:12" hidden="1">
      <c r="A712" s="231" t="s">
        <v>178</v>
      </c>
      <c r="B712" s="146"/>
      <c r="C712" s="146"/>
      <c r="D712" s="146"/>
      <c r="E712" s="146"/>
      <c r="L712" s="370">
        <f>'35'!C24</f>
        <v>0</v>
      </c>
    </row>
    <row r="713" spans="1:12" hidden="1">
      <c r="A713" s="231" t="s">
        <v>179</v>
      </c>
      <c r="B713" s="146"/>
      <c r="C713" s="146"/>
      <c r="D713" s="146"/>
      <c r="E713" s="146"/>
      <c r="L713" s="370">
        <f>'35'!C25</f>
        <v>0</v>
      </c>
    </row>
    <row r="714" spans="1:12" hidden="1">
      <c r="A714" s="231" t="s">
        <v>180</v>
      </c>
      <c r="B714" s="146"/>
      <c r="C714" s="146"/>
      <c r="D714" s="146"/>
      <c r="E714" s="146"/>
      <c r="L714" s="370">
        <f>'35'!C26</f>
        <v>0</v>
      </c>
    </row>
    <row r="715" spans="1:12" hidden="1">
      <c r="A715" s="231" t="s">
        <v>181</v>
      </c>
      <c r="B715" s="146"/>
      <c r="C715" s="146"/>
      <c r="D715" s="146"/>
      <c r="E715" s="146"/>
      <c r="L715" s="370">
        <f>'35'!C27</f>
        <v>0</v>
      </c>
    </row>
    <row r="716" spans="1:12" hidden="1">
      <c r="A716" s="231" t="s">
        <v>510</v>
      </c>
      <c r="B716" s="146"/>
      <c r="C716" s="146"/>
      <c r="D716" s="146"/>
      <c r="E716" s="146"/>
      <c r="L716" s="370">
        <f>'35'!C28</f>
        <v>0</v>
      </c>
    </row>
    <row r="717" spans="1:12" hidden="1">
      <c r="A717" s="231" t="s">
        <v>63</v>
      </c>
      <c r="B717" s="146"/>
      <c r="C717" s="146"/>
      <c r="D717" s="146"/>
      <c r="E717" s="146"/>
      <c r="L717" s="370">
        <f>'35'!C29</f>
        <v>0</v>
      </c>
    </row>
    <row r="718" spans="1:12" hidden="1">
      <c r="A718" s="274" t="s">
        <v>512</v>
      </c>
      <c r="B718" s="146"/>
      <c r="C718" s="146"/>
      <c r="D718" s="146"/>
      <c r="E718" s="146"/>
    </row>
    <row r="719" spans="1:12" hidden="1">
      <c r="A719" s="231" t="s">
        <v>509</v>
      </c>
      <c r="B719" s="146"/>
      <c r="C719" s="146"/>
      <c r="D719" s="146"/>
      <c r="E719" s="146"/>
      <c r="L719" s="370">
        <f>'35'!E22</f>
        <v>0</v>
      </c>
    </row>
    <row r="720" spans="1:12" hidden="1">
      <c r="A720" s="231" t="s">
        <v>177</v>
      </c>
      <c r="B720" s="146"/>
      <c r="C720" s="146"/>
      <c r="D720" s="146"/>
      <c r="E720" s="146"/>
      <c r="L720" s="370">
        <f>'35'!E23</f>
        <v>0</v>
      </c>
    </row>
    <row r="721" spans="1:14" hidden="1">
      <c r="A721" s="231" t="s">
        <v>178</v>
      </c>
      <c r="B721" s="146"/>
      <c r="C721" s="146"/>
      <c r="D721" s="146"/>
      <c r="E721" s="146"/>
      <c r="L721" s="370">
        <f>'35'!E24</f>
        <v>13895.4</v>
      </c>
    </row>
    <row r="722" spans="1:14" hidden="1">
      <c r="A722" s="231" t="s">
        <v>179</v>
      </c>
      <c r="B722" s="146"/>
      <c r="C722" s="146"/>
      <c r="D722" s="146"/>
      <c r="E722" s="146"/>
      <c r="L722" s="370">
        <f>'35'!E25</f>
        <v>89426.110000000015</v>
      </c>
    </row>
    <row r="723" spans="1:14" hidden="1">
      <c r="A723" s="231" t="s">
        <v>180</v>
      </c>
      <c r="B723" s="146"/>
      <c r="C723" s="146"/>
      <c r="D723" s="146"/>
      <c r="E723" s="146"/>
      <c r="L723" s="370">
        <f>'35'!E26</f>
        <v>101614</v>
      </c>
    </row>
    <row r="724" spans="1:14" hidden="1">
      <c r="A724" s="231" t="s">
        <v>181</v>
      </c>
      <c r="B724" s="146"/>
      <c r="C724" s="146"/>
      <c r="D724" s="146"/>
      <c r="E724" s="146"/>
      <c r="L724" s="370">
        <f>'35'!E27</f>
        <v>0</v>
      </c>
    </row>
    <row r="725" spans="1:14" hidden="1">
      <c r="A725" s="231" t="s">
        <v>510</v>
      </c>
      <c r="B725" s="146"/>
      <c r="C725" s="146"/>
      <c r="D725" s="146"/>
      <c r="E725" s="146"/>
      <c r="L725" s="370">
        <f>'35'!E28</f>
        <v>0</v>
      </c>
    </row>
    <row r="726" spans="1:14" hidden="1">
      <c r="A726" s="231" t="s">
        <v>63</v>
      </c>
      <c r="B726" s="146"/>
      <c r="C726" s="146"/>
      <c r="D726" s="146"/>
      <c r="E726" s="146"/>
      <c r="L726" s="370">
        <f>'35'!E29</f>
        <v>204935.51</v>
      </c>
    </row>
    <row r="727" spans="1:14" hidden="1">
      <c r="A727" s="274" t="s">
        <v>513</v>
      </c>
      <c r="B727" s="146"/>
      <c r="C727" s="146"/>
      <c r="D727" s="146"/>
      <c r="E727" s="146"/>
    </row>
    <row r="728" spans="1:14" hidden="1">
      <c r="A728" s="231" t="s">
        <v>509</v>
      </c>
      <c r="B728" s="146"/>
      <c r="C728" s="146"/>
      <c r="D728" s="146"/>
      <c r="E728" s="146"/>
      <c r="L728" s="370">
        <f>'35'!G22</f>
        <v>0</v>
      </c>
      <c r="N728" s="370">
        <f>'35'!K22</f>
        <v>0</v>
      </c>
    </row>
    <row r="729" spans="1:14" hidden="1">
      <c r="A729" s="231" t="s">
        <v>177</v>
      </c>
      <c r="B729" s="146"/>
      <c r="C729" s="146"/>
      <c r="D729" s="146"/>
      <c r="E729" s="146"/>
      <c r="L729" s="370">
        <f>'35'!G23</f>
        <v>0</v>
      </c>
      <c r="N729" s="370">
        <f>'35'!K23</f>
        <v>0</v>
      </c>
    </row>
    <row r="730" spans="1:14" hidden="1">
      <c r="A730" s="231" t="s">
        <v>178</v>
      </c>
      <c r="B730" s="146"/>
      <c r="C730" s="146"/>
      <c r="D730" s="146"/>
      <c r="E730" s="146"/>
      <c r="L730" s="370">
        <f>'35'!G24</f>
        <v>13895.4</v>
      </c>
      <c r="N730" s="370">
        <f>'35'!K24</f>
        <v>0</v>
      </c>
    </row>
    <row r="731" spans="1:14" hidden="1">
      <c r="A731" s="231" t="s">
        <v>179</v>
      </c>
      <c r="B731" s="146"/>
      <c r="C731" s="146"/>
      <c r="D731" s="146"/>
      <c r="E731" s="146"/>
      <c r="L731" s="370">
        <f>'35'!G25</f>
        <v>89426.110000000015</v>
      </c>
      <c r="N731" s="370">
        <f>'35'!K25</f>
        <v>58</v>
      </c>
    </row>
    <row r="732" spans="1:14" hidden="1">
      <c r="A732" s="231" t="s">
        <v>180</v>
      </c>
      <c r="B732" s="146"/>
      <c r="C732" s="146"/>
      <c r="D732" s="146"/>
      <c r="E732" s="146"/>
      <c r="L732" s="370">
        <f>'35'!G26</f>
        <v>101614</v>
      </c>
      <c r="N732" s="370">
        <f>'35'!K26</f>
        <v>0</v>
      </c>
    </row>
    <row r="733" spans="1:14" hidden="1">
      <c r="A733" s="231" t="s">
        <v>181</v>
      </c>
      <c r="B733" s="146"/>
      <c r="C733" s="146"/>
      <c r="D733" s="146"/>
      <c r="E733" s="146"/>
      <c r="L733" s="370">
        <f>'35'!G27</f>
        <v>0</v>
      </c>
      <c r="N733" s="370">
        <f>'35'!K27</f>
        <v>0</v>
      </c>
    </row>
    <row r="734" spans="1:14" hidden="1">
      <c r="A734" s="231" t="s">
        <v>510</v>
      </c>
      <c r="B734" s="146"/>
      <c r="C734" s="146"/>
      <c r="D734" s="146"/>
      <c r="E734" s="146"/>
      <c r="L734" s="370">
        <f>'35'!G28</f>
        <v>0</v>
      </c>
      <c r="N734" s="370">
        <f>'35'!K28</f>
        <v>0</v>
      </c>
    </row>
    <row r="735" spans="1:14" hidden="1">
      <c r="A735" s="231" t="s">
        <v>63</v>
      </c>
      <c r="B735" s="146"/>
      <c r="C735" s="146"/>
      <c r="D735" s="146"/>
      <c r="E735" s="146"/>
      <c r="L735" s="370">
        <f>'35'!G29</f>
        <v>204935.51</v>
      </c>
      <c r="N735" s="370">
        <f>'35'!K29</f>
        <v>58</v>
      </c>
    </row>
    <row r="736" spans="1:14" hidden="1">
      <c r="A736" s="274" t="s">
        <v>640</v>
      </c>
      <c r="B736" s="146"/>
      <c r="C736" s="146"/>
      <c r="D736" s="146"/>
      <c r="E736" s="146"/>
    </row>
    <row r="737" spans="1:14" hidden="1">
      <c r="A737" s="231" t="s">
        <v>509</v>
      </c>
      <c r="B737" s="146"/>
      <c r="C737" s="146"/>
      <c r="D737" s="146"/>
      <c r="E737" s="146"/>
      <c r="L737" s="370">
        <f>'35'!I22</f>
        <v>0</v>
      </c>
    </row>
    <row r="738" spans="1:14" hidden="1">
      <c r="A738" s="231" t="s">
        <v>177</v>
      </c>
      <c r="B738" s="146"/>
      <c r="C738" s="146"/>
      <c r="D738" s="146"/>
      <c r="E738" s="146"/>
      <c r="L738" s="370">
        <f>'35'!I23</f>
        <v>0</v>
      </c>
    </row>
    <row r="739" spans="1:14" hidden="1">
      <c r="A739" s="231" t="s">
        <v>178</v>
      </c>
      <c r="B739" s="146"/>
      <c r="C739" s="146"/>
      <c r="D739" s="146"/>
      <c r="E739" s="146"/>
      <c r="L739" s="370">
        <f>'35'!I24</f>
        <v>0</v>
      </c>
    </row>
    <row r="740" spans="1:14" hidden="1">
      <c r="A740" s="231" t="s">
        <v>179</v>
      </c>
      <c r="B740" s="146"/>
      <c r="C740" s="146"/>
      <c r="D740" s="146"/>
      <c r="E740" s="146"/>
      <c r="L740" s="370">
        <f>'35'!I25</f>
        <v>0</v>
      </c>
    </row>
    <row r="741" spans="1:14" hidden="1">
      <c r="A741" s="231" t="s">
        <v>180</v>
      </c>
      <c r="B741" s="146"/>
      <c r="C741" s="146"/>
      <c r="D741" s="146"/>
      <c r="E741" s="146"/>
      <c r="L741" s="370">
        <f>'35'!I26</f>
        <v>0</v>
      </c>
    </row>
    <row r="742" spans="1:14" hidden="1">
      <c r="A742" s="231" t="s">
        <v>181</v>
      </c>
      <c r="B742" s="146"/>
      <c r="C742" s="146"/>
      <c r="D742" s="146"/>
      <c r="E742" s="146"/>
      <c r="L742" s="370">
        <f>'35'!I27</f>
        <v>0</v>
      </c>
    </row>
    <row r="743" spans="1:14" hidden="1">
      <c r="A743" s="231" t="s">
        <v>510</v>
      </c>
      <c r="B743" s="146"/>
      <c r="C743" s="146"/>
      <c r="D743" s="146"/>
      <c r="E743" s="146"/>
      <c r="L743" s="370">
        <f>'35'!I28</f>
        <v>0</v>
      </c>
    </row>
    <row r="744" spans="1:14" hidden="1">
      <c r="A744" s="231" t="s">
        <v>63</v>
      </c>
      <c r="B744" s="146"/>
      <c r="C744" s="146"/>
      <c r="D744" s="146"/>
      <c r="E744" s="146"/>
      <c r="L744" s="370">
        <f>'35'!I29</f>
        <v>0</v>
      </c>
    </row>
    <row r="745" spans="1:14" s="413" customFormat="1" hidden="1">
      <c r="A745" s="429"/>
      <c r="B745" s="420"/>
      <c r="C745" s="420"/>
      <c r="D745" s="420"/>
      <c r="E745" s="420"/>
      <c r="L745" s="421"/>
    </row>
    <row r="746" spans="1:14" s="413" customFormat="1" hidden="1">
      <c r="A746" s="429"/>
      <c r="B746" s="420"/>
      <c r="C746" s="420"/>
      <c r="D746" s="420"/>
      <c r="E746" s="420"/>
      <c r="L746" s="421"/>
    </row>
    <row r="747" spans="1:14" s="413" customFormat="1" hidden="1">
      <c r="A747" s="429"/>
      <c r="B747" s="420"/>
      <c r="C747" s="420"/>
      <c r="D747" s="420"/>
      <c r="E747" s="420"/>
      <c r="L747" s="421"/>
    </row>
    <row r="748" spans="1:14" hidden="1">
      <c r="A748" s="114" t="s">
        <v>566</v>
      </c>
    </row>
    <row r="749" spans="1:14" hidden="1">
      <c r="A749" s="114" t="s">
        <v>567</v>
      </c>
    </row>
    <row r="750" spans="1:14" hidden="1">
      <c r="A750" s="4" t="s">
        <v>176</v>
      </c>
    </row>
    <row r="751" spans="1:14" hidden="1">
      <c r="A751" s="3" t="s">
        <v>194</v>
      </c>
    </row>
    <row r="752" spans="1:14" hidden="1">
      <c r="A752" s="78" t="s">
        <v>860</v>
      </c>
      <c r="L752">
        <f>+'39'!F17</f>
        <v>5139</v>
      </c>
      <c r="N752">
        <f>'39'!J17</f>
        <v>5009</v>
      </c>
    </row>
    <row r="753" spans="1:14" hidden="1">
      <c r="A753" s="2" t="s">
        <v>195</v>
      </c>
      <c r="L753">
        <f>+'39'!F18</f>
        <v>4445</v>
      </c>
      <c r="N753">
        <f>'39'!J18</f>
        <v>4352</v>
      </c>
    </row>
    <row r="754" spans="1:14" hidden="1">
      <c r="A754" s="2" t="s">
        <v>196</v>
      </c>
      <c r="L754">
        <f>+'39'!F19</f>
        <v>0.86495427125899982</v>
      </c>
      <c r="N754">
        <f>'39'!J19</f>
        <v>0.86883609502894787</v>
      </c>
    </row>
    <row r="755" spans="1:14" hidden="1">
      <c r="A755" s="3" t="s">
        <v>197</v>
      </c>
    </row>
    <row r="756" spans="1:14" hidden="1">
      <c r="A756" s="78" t="s">
        <v>860</v>
      </c>
      <c r="L756">
        <f>'39'!F22</f>
        <v>314675</v>
      </c>
      <c r="N756">
        <f>'39'!J22</f>
        <v>315307</v>
      </c>
    </row>
    <row r="757" spans="1:14" hidden="1">
      <c r="A757" s="2" t="s">
        <v>195</v>
      </c>
      <c r="L757">
        <f>'39'!F23</f>
        <v>302538</v>
      </c>
      <c r="N757">
        <f>'39'!J23</f>
        <v>298578</v>
      </c>
    </row>
    <row r="758" spans="1:14" hidden="1">
      <c r="A758" s="2" t="s">
        <v>196</v>
      </c>
      <c r="L758">
        <f>'39'!F24</f>
        <v>0.96143004687375866</v>
      </c>
      <c r="N758">
        <f>'39'!J24</f>
        <v>0.94694377226005133</v>
      </c>
    </row>
    <row r="759" spans="1:14" hidden="1">
      <c r="A759" s="3" t="s">
        <v>106</v>
      </c>
    </row>
    <row r="760" spans="1:14" hidden="1">
      <c r="A760" s="78" t="s">
        <v>860</v>
      </c>
      <c r="L760">
        <f>'39'!F27</f>
        <v>319814</v>
      </c>
      <c r="N760">
        <f>'39'!J27</f>
        <v>320316</v>
      </c>
    </row>
    <row r="761" spans="1:14" hidden="1">
      <c r="A761" s="2" t="s">
        <v>195</v>
      </c>
      <c r="L761">
        <f>'39'!F28</f>
        <v>306983</v>
      </c>
      <c r="N761">
        <f>'39'!J28</f>
        <v>302930</v>
      </c>
    </row>
    <row r="762" spans="1:14" hidden="1">
      <c r="A762" s="2" t="s">
        <v>196</v>
      </c>
      <c r="L762">
        <f>'39'!F29</f>
        <v>0.95987980513673576</v>
      </c>
      <c r="N762">
        <f>'39'!J29</f>
        <v>0.94572234918018461</v>
      </c>
    </row>
    <row r="763" spans="1:14" hidden="1">
      <c r="A763" s="345" t="s">
        <v>22</v>
      </c>
    </row>
    <row r="764" spans="1:14" hidden="1">
      <c r="A764" s="3" t="s">
        <v>194</v>
      </c>
    </row>
    <row r="765" spans="1:14" hidden="1">
      <c r="A765" s="78" t="s">
        <v>860</v>
      </c>
      <c r="L765">
        <f>'39'!H17</f>
        <v>236199</v>
      </c>
      <c r="N765">
        <f>'39'!L17</f>
        <v>246350</v>
      </c>
    </row>
    <row r="766" spans="1:14" hidden="1">
      <c r="A766" s="2" t="s">
        <v>195</v>
      </c>
      <c r="L766">
        <f>'39'!H18</f>
        <v>225050</v>
      </c>
      <c r="N766">
        <f>'39'!L18</f>
        <v>239972</v>
      </c>
    </row>
    <row r="767" spans="1:14" hidden="1">
      <c r="A767" s="2" t="s">
        <v>196</v>
      </c>
      <c r="L767">
        <f>'39'!H19</f>
        <v>0.95279827602995781</v>
      </c>
      <c r="N767">
        <f>'39'!L19</f>
        <v>0.97411000608889786</v>
      </c>
    </row>
    <row r="768" spans="1:14" hidden="1">
      <c r="A768" s="3" t="s">
        <v>197</v>
      </c>
    </row>
    <row r="769" spans="1:14" hidden="1">
      <c r="A769" s="78" t="s">
        <v>860</v>
      </c>
      <c r="L769">
        <f>'39'!H22</f>
        <v>469951</v>
      </c>
      <c r="N769">
        <f>'39'!L22</f>
        <v>482714</v>
      </c>
    </row>
    <row r="770" spans="1:14" hidden="1">
      <c r="A770" s="2" t="s">
        <v>195</v>
      </c>
      <c r="L770">
        <f>'39'!H23</f>
        <v>436052</v>
      </c>
      <c r="N770">
        <f>'39'!L23</f>
        <v>440446</v>
      </c>
    </row>
    <row r="771" spans="1:14" hidden="1">
      <c r="A771" s="2" t="s">
        <v>196</v>
      </c>
      <c r="L771">
        <f>'39'!H24</f>
        <v>0.92786694783073131</v>
      </c>
      <c r="N771">
        <f>'39'!L24</f>
        <v>0.9124367637980253</v>
      </c>
    </row>
    <row r="772" spans="1:14" hidden="1">
      <c r="A772" s="3" t="s">
        <v>106</v>
      </c>
    </row>
    <row r="773" spans="1:14" hidden="1">
      <c r="A773" s="78" t="s">
        <v>860</v>
      </c>
      <c r="L773">
        <f>'39'!H27</f>
        <v>706150</v>
      </c>
      <c r="N773">
        <f>'39'!L27</f>
        <v>729064</v>
      </c>
    </row>
    <row r="774" spans="1:14" hidden="1">
      <c r="A774" s="2" t="s">
        <v>195</v>
      </c>
      <c r="L774">
        <f>'39'!H28</f>
        <v>661102</v>
      </c>
      <c r="N774">
        <f>'39'!L28</f>
        <v>680418</v>
      </c>
    </row>
    <row r="775" spans="1:14" hidden="1">
      <c r="A775" s="2" t="s">
        <v>196</v>
      </c>
      <c r="L775">
        <f>'39'!H29</f>
        <v>0.93620618848686543</v>
      </c>
      <c r="N775">
        <f>'39'!L29</f>
        <v>0.93327609098789677</v>
      </c>
    </row>
    <row r="776" spans="1:14" hidden="1">
      <c r="A776" s="3" t="s">
        <v>568</v>
      </c>
    </row>
    <row r="777" spans="1:14" hidden="1">
      <c r="A777" s="78" t="s">
        <v>644</v>
      </c>
      <c r="L777">
        <f>'39'!J47</f>
        <v>0</v>
      </c>
      <c r="N777">
        <f>'39'!L47</f>
        <v>0</v>
      </c>
    </row>
    <row r="778" spans="1:14" hidden="1">
      <c r="A778" s="77" t="s">
        <v>198</v>
      </c>
      <c r="L778">
        <f>'39'!J49</f>
        <v>0</v>
      </c>
      <c r="N778">
        <f>'39'!L49</f>
        <v>0</v>
      </c>
    </row>
    <row r="779" spans="1:14" hidden="1">
      <c r="A779" s="4" t="s">
        <v>106</v>
      </c>
      <c r="L779">
        <f>'39'!J51</f>
        <v>0</v>
      </c>
      <c r="N779">
        <f>'39'!L51</f>
        <v>0</v>
      </c>
    </row>
    <row r="780" spans="1:14" hidden="1">
      <c r="A780" s="3" t="s">
        <v>645</v>
      </c>
    </row>
    <row r="781" spans="1:14" hidden="1">
      <c r="A781" s="3" t="s">
        <v>646</v>
      </c>
    </row>
    <row r="782" spans="1:14" hidden="1">
      <c r="A782" s="3" t="s">
        <v>219</v>
      </c>
    </row>
    <row r="783" spans="1:14" hidden="1">
      <c r="A783" s="346" t="s">
        <v>806</v>
      </c>
      <c r="L783">
        <f>+'40'!B15</f>
        <v>40795</v>
      </c>
      <c r="N783">
        <f>+'41'!B15</f>
        <v>39567</v>
      </c>
    </row>
    <row r="784" spans="1:14" hidden="1">
      <c r="A784" s="2" t="s">
        <v>220</v>
      </c>
      <c r="L784">
        <f>+'40'!B16</f>
        <v>-1041</v>
      </c>
      <c r="N784">
        <f>+'41'!B16</f>
        <v>-1262</v>
      </c>
    </row>
    <row r="785" spans="1:14" hidden="1">
      <c r="A785" s="2" t="s">
        <v>647</v>
      </c>
      <c r="L785">
        <f>+'40'!B18</f>
        <v>209</v>
      </c>
      <c r="N785">
        <f>+'41'!B18</f>
        <v>29</v>
      </c>
    </row>
    <row r="786" spans="1:14" hidden="1">
      <c r="A786" s="2" t="s">
        <v>648</v>
      </c>
      <c r="L786">
        <f>+'40'!B19</f>
        <v>0</v>
      </c>
      <c r="N786">
        <f>+'41'!B19</f>
        <v>0</v>
      </c>
    </row>
    <row r="787" spans="1:14" hidden="1">
      <c r="A787" s="2" t="s">
        <v>649</v>
      </c>
      <c r="L787">
        <f>+'40'!B20</f>
        <v>0</v>
      </c>
      <c r="N787">
        <f>+'41'!B20</f>
        <v>0</v>
      </c>
    </row>
    <row r="788" spans="1:14" hidden="1">
      <c r="A788" s="2" t="s">
        <v>221</v>
      </c>
      <c r="L788">
        <f>+'40'!B21</f>
        <v>0</v>
      </c>
      <c r="N788">
        <f>+'41'!B21</f>
        <v>0</v>
      </c>
    </row>
    <row r="789" spans="1:14" hidden="1">
      <c r="A789" s="2" t="s">
        <v>222</v>
      </c>
      <c r="L789">
        <f>+'40'!B22</f>
        <v>0</v>
      </c>
      <c r="N789">
        <f>+'41'!B22</f>
        <v>0</v>
      </c>
    </row>
    <row r="790" spans="1:14" hidden="1">
      <c r="A790" s="2" t="s">
        <v>223</v>
      </c>
      <c r="L790">
        <f>+'40'!B23</f>
        <v>128</v>
      </c>
      <c r="N790">
        <f>+'41'!B23</f>
        <v>2682</v>
      </c>
    </row>
    <row r="791" spans="1:14" hidden="1">
      <c r="A791" s="2" t="s">
        <v>457</v>
      </c>
      <c r="L791">
        <f>+'40'!B24</f>
        <v>0</v>
      </c>
      <c r="N791">
        <f>+'41'!B24</f>
        <v>74</v>
      </c>
    </row>
    <row r="792" spans="1:14" hidden="1">
      <c r="A792" s="2" t="s">
        <v>8</v>
      </c>
      <c r="L792">
        <f>+'40'!B25</f>
        <v>-221</v>
      </c>
      <c r="N792">
        <f>+'41'!B25</f>
        <v>-295</v>
      </c>
    </row>
    <row r="793" spans="1:14" hidden="1">
      <c r="A793" s="2" t="s">
        <v>224</v>
      </c>
      <c r="L793">
        <f>+'40'!B26</f>
        <v>-170</v>
      </c>
      <c r="N793">
        <f>+'41'!B26</f>
        <v>0</v>
      </c>
    </row>
    <row r="794" spans="1:14" hidden="1">
      <c r="A794" s="2" t="s">
        <v>225</v>
      </c>
      <c r="L794">
        <f>+'40'!B27</f>
        <v>0</v>
      </c>
      <c r="N794">
        <f>+'41'!B27</f>
        <v>0</v>
      </c>
    </row>
    <row r="795" spans="1:14" hidden="1">
      <c r="A795" s="346" t="s">
        <v>807</v>
      </c>
      <c r="L795">
        <f>+'40'!B28</f>
        <v>39700</v>
      </c>
      <c r="N795">
        <f>+'41'!B28</f>
        <v>40795</v>
      </c>
    </row>
    <row r="796" spans="1:14" hidden="1">
      <c r="A796" s="111" t="s">
        <v>728</v>
      </c>
      <c r="L796">
        <f>+'40'!B34</f>
        <v>0</v>
      </c>
      <c r="N796">
        <f>+'41'!B35</f>
        <v>0</v>
      </c>
    </row>
    <row r="797" spans="1:14" hidden="1">
      <c r="A797" s="2" t="s">
        <v>220</v>
      </c>
      <c r="L797">
        <f>+'40'!B35</f>
        <v>0</v>
      </c>
      <c r="N797">
        <f>+'41'!B36</f>
        <v>0</v>
      </c>
    </row>
    <row r="798" spans="1:14" hidden="1">
      <c r="A798" s="2" t="s">
        <v>221</v>
      </c>
      <c r="L798">
        <f>+'40'!B36</f>
        <v>0</v>
      </c>
      <c r="N798">
        <f>+'41'!B37</f>
        <v>0</v>
      </c>
    </row>
    <row r="799" spans="1:14" hidden="1">
      <c r="A799" s="2" t="s">
        <v>222</v>
      </c>
      <c r="L799">
        <f>+'40'!B37</f>
        <v>0</v>
      </c>
      <c r="N799">
        <f>+'41'!B38</f>
        <v>0</v>
      </c>
    </row>
    <row r="800" spans="1:14" hidden="1">
      <c r="A800" s="2" t="s">
        <v>223</v>
      </c>
      <c r="L800">
        <f>+'40'!B38</f>
        <v>0</v>
      </c>
      <c r="N800">
        <f>+'41'!B39</f>
        <v>0</v>
      </c>
    </row>
    <row r="801" spans="1:14" hidden="1">
      <c r="A801" s="2" t="s">
        <v>457</v>
      </c>
      <c r="L801">
        <f>+'40'!B39</f>
        <v>0</v>
      </c>
      <c r="N801">
        <f>+'41'!B40</f>
        <v>0</v>
      </c>
    </row>
    <row r="802" spans="1:14" hidden="1">
      <c r="A802" s="2" t="s">
        <v>8</v>
      </c>
      <c r="L802">
        <f>+'40'!B40</f>
        <v>0</v>
      </c>
      <c r="N802">
        <f>+'41'!B41</f>
        <v>0</v>
      </c>
    </row>
    <row r="803" spans="1:14" hidden="1">
      <c r="A803" s="2" t="s">
        <v>224</v>
      </c>
      <c r="L803">
        <f>+'40'!B41</f>
        <v>0</v>
      </c>
      <c r="N803">
        <f>+'41'!B42</f>
        <v>0</v>
      </c>
    </row>
    <row r="804" spans="1:14" hidden="1">
      <c r="A804" s="2" t="s">
        <v>226</v>
      </c>
      <c r="L804">
        <f>+'40'!B42</f>
        <v>0</v>
      </c>
      <c r="N804">
        <f>+'41'!B43</f>
        <v>0</v>
      </c>
    </row>
    <row r="805" spans="1:14" hidden="1">
      <c r="A805" s="2" t="s">
        <v>227</v>
      </c>
      <c r="L805">
        <f>+'40'!B43</f>
        <v>0</v>
      </c>
      <c r="N805">
        <f>+'41'!B44</f>
        <v>0</v>
      </c>
    </row>
    <row r="806" spans="1:14" hidden="1">
      <c r="A806" s="346" t="s">
        <v>807</v>
      </c>
      <c r="L806">
        <f>+'40'!B44</f>
        <v>0</v>
      </c>
      <c r="N806">
        <f>+'41'!B45</f>
        <v>0</v>
      </c>
    </row>
    <row r="807" spans="1:14" hidden="1">
      <c r="A807" s="4" t="s">
        <v>729</v>
      </c>
      <c r="L807">
        <f>+'40'!B46</f>
        <v>40795</v>
      </c>
      <c r="N807">
        <f>+'41'!B47</f>
        <v>39567</v>
      </c>
    </row>
    <row r="808" spans="1:14" hidden="1">
      <c r="A808" s="347" t="s">
        <v>808</v>
      </c>
      <c r="L808">
        <f>+'40'!B48</f>
        <v>39700</v>
      </c>
      <c r="N808">
        <f>+'41'!B49</f>
        <v>40795</v>
      </c>
    </row>
    <row r="809" spans="1:14" hidden="1">
      <c r="A809" s="3" t="s">
        <v>824</v>
      </c>
    </row>
    <row r="810" spans="1:14" hidden="1">
      <c r="A810" s="2" t="s">
        <v>228</v>
      </c>
      <c r="L810">
        <f>+'40'!B54</f>
        <v>39698</v>
      </c>
      <c r="N810">
        <f>+'41'!B55</f>
        <v>40795</v>
      </c>
    </row>
    <row r="811" spans="1:14" hidden="1">
      <c r="A811" s="2" t="s">
        <v>229</v>
      </c>
      <c r="L811">
        <f>+'40'!B55</f>
        <v>0</v>
      </c>
      <c r="N811">
        <f>+'41'!B56</f>
        <v>0</v>
      </c>
    </row>
    <row r="812" spans="1:14" hidden="1">
      <c r="A812" s="2" t="s">
        <v>230</v>
      </c>
      <c r="L812">
        <f>+'40'!B56</f>
        <v>0</v>
      </c>
      <c r="N812">
        <f>+'41'!B57</f>
        <v>0</v>
      </c>
    </row>
    <row r="813" spans="1:14" hidden="1">
      <c r="A813" s="2" t="s">
        <v>106</v>
      </c>
      <c r="L813">
        <f>+'40'!B57</f>
        <v>39698</v>
      </c>
      <c r="N813">
        <f>+'41'!B58</f>
        <v>40795</v>
      </c>
    </row>
    <row r="814" spans="1:14" hidden="1">
      <c r="A814" s="3" t="s">
        <v>231</v>
      </c>
    </row>
    <row r="815" spans="1:14" hidden="1">
      <c r="A815" s="2" t="s">
        <v>232</v>
      </c>
      <c r="L815">
        <f>+'40'!B60</f>
        <v>37818</v>
      </c>
      <c r="N815">
        <f>+'41'!B61</f>
        <v>38855</v>
      </c>
    </row>
    <row r="816" spans="1:14" hidden="1">
      <c r="A816" s="2" t="s">
        <v>233</v>
      </c>
      <c r="L816">
        <f>+'40'!B61</f>
        <v>0</v>
      </c>
      <c r="N816">
        <f>+'41'!B62</f>
        <v>0</v>
      </c>
    </row>
    <row r="817" spans="1:14" hidden="1">
      <c r="A817" s="2" t="s">
        <v>650</v>
      </c>
      <c r="L817">
        <f>+'40'!B62</f>
        <v>1880</v>
      </c>
      <c r="N817">
        <f>+'41'!B63</f>
        <v>1940</v>
      </c>
    </row>
    <row r="818" spans="1:14" hidden="1">
      <c r="A818" s="2" t="s">
        <v>234</v>
      </c>
      <c r="L818">
        <f>+'40'!B63</f>
        <v>0</v>
      </c>
      <c r="N818">
        <f>+'41'!B64</f>
        <v>0</v>
      </c>
    </row>
    <row r="819" spans="1:14" hidden="1">
      <c r="A819" s="2" t="s">
        <v>106</v>
      </c>
      <c r="L819">
        <f>+'40'!B64</f>
        <v>39698</v>
      </c>
      <c r="N819">
        <f>+'41'!B65</f>
        <v>40795</v>
      </c>
    </row>
    <row r="820" spans="1:14" hidden="1">
      <c r="A820" s="3" t="s">
        <v>651</v>
      </c>
    </row>
    <row r="821" spans="1:14" hidden="1">
      <c r="A821" s="346" t="s">
        <v>806</v>
      </c>
      <c r="L821">
        <f>+'40'!D15</f>
        <v>437749</v>
      </c>
      <c r="N821">
        <f>+'41'!D15</f>
        <v>437543</v>
      </c>
    </row>
    <row r="822" spans="1:14" hidden="1">
      <c r="A822" s="2" t="s">
        <v>220</v>
      </c>
      <c r="L822">
        <f>+'40'!D16</f>
        <v>18581</v>
      </c>
      <c r="N822">
        <f>+'41'!D16</f>
        <v>19488</v>
      </c>
    </row>
    <row r="823" spans="1:14" hidden="1">
      <c r="A823" s="2" t="s">
        <v>647</v>
      </c>
      <c r="L823">
        <f>+'40'!D18</f>
        <v>1032</v>
      </c>
      <c r="N823">
        <f>+'41'!D18</f>
        <v>460</v>
      </c>
    </row>
    <row r="824" spans="1:14" hidden="1">
      <c r="A824" s="2" t="s">
        <v>648</v>
      </c>
      <c r="L824">
        <f>+'40'!D19</f>
        <v>0</v>
      </c>
      <c r="N824">
        <f>+'41'!D19</f>
        <v>110</v>
      </c>
    </row>
    <row r="825" spans="1:14" hidden="1">
      <c r="A825" s="2" t="s">
        <v>649</v>
      </c>
      <c r="L825">
        <f>+'40'!D20</f>
        <v>0</v>
      </c>
      <c r="N825">
        <f>+'41'!D20</f>
        <v>0</v>
      </c>
    </row>
    <row r="826" spans="1:14" hidden="1">
      <c r="A826" s="2" t="s">
        <v>221</v>
      </c>
      <c r="L826">
        <f>+'40'!D21</f>
        <v>0</v>
      </c>
      <c r="N826">
        <f>+'41'!D21</f>
        <v>0</v>
      </c>
    </row>
    <row r="827" spans="1:14" hidden="1">
      <c r="A827" s="2" t="s">
        <v>222</v>
      </c>
      <c r="L827">
        <f>+'40'!D22</f>
        <v>33450</v>
      </c>
      <c r="N827">
        <f>+'41'!D22</f>
        <v>22959</v>
      </c>
    </row>
    <row r="828" spans="1:14" hidden="1">
      <c r="A828" s="2" t="s">
        <v>223</v>
      </c>
      <c r="L828">
        <f>+'40'!D23</f>
        <v>-523</v>
      </c>
      <c r="N828">
        <f>+'41'!D23</f>
        <v>-46757</v>
      </c>
    </row>
    <row r="829" spans="1:14" hidden="1">
      <c r="A829" s="2" t="s">
        <v>457</v>
      </c>
      <c r="L829">
        <f>+'40'!D24</f>
        <v>7538</v>
      </c>
      <c r="N829">
        <f>+'41'!D24</f>
        <v>15922</v>
      </c>
    </row>
    <row r="830" spans="1:14" hidden="1">
      <c r="A830" s="2" t="s">
        <v>8</v>
      </c>
      <c r="L830">
        <f>+'40'!D25</f>
        <v>-23469</v>
      </c>
      <c r="N830">
        <f>+'41'!D25</f>
        <v>-11976</v>
      </c>
    </row>
    <row r="831" spans="1:14" hidden="1">
      <c r="A831" s="2" t="s">
        <v>224</v>
      </c>
      <c r="L831">
        <f>+'40'!D26</f>
        <v>0</v>
      </c>
      <c r="N831">
        <f>+'41'!D26</f>
        <v>0</v>
      </c>
    </row>
    <row r="832" spans="1:14" hidden="1">
      <c r="A832" s="2" t="s">
        <v>225</v>
      </c>
      <c r="L832">
        <f>+'40'!D27</f>
        <v>0</v>
      </c>
      <c r="N832">
        <f>+'41'!D27</f>
        <v>0</v>
      </c>
    </row>
    <row r="833" spans="1:14" hidden="1">
      <c r="A833" s="346" t="s">
        <v>807</v>
      </c>
      <c r="L833">
        <f>+'40'!D28</f>
        <v>474358</v>
      </c>
      <c r="N833">
        <f>+'41'!D28</f>
        <v>437749</v>
      </c>
    </row>
    <row r="834" spans="1:14" hidden="1">
      <c r="A834" s="111" t="s">
        <v>728</v>
      </c>
      <c r="L834">
        <f>+'40'!D34</f>
        <v>12591</v>
      </c>
      <c r="N834">
        <f>+'41'!D35</f>
        <v>49203</v>
      </c>
    </row>
    <row r="835" spans="1:14" hidden="1">
      <c r="A835" s="2" t="s">
        <v>220</v>
      </c>
      <c r="L835">
        <f>+'40'!D35</f>
        <v>751</v>
      </c>
      <c r="N835">
        <f>+'41'!D36</f>
        <v>54</v>
      </c>
    </row>
    <row r="836" spans="1:14" hidden="1">
      <c r="A836" s="2" t="s">
        <v>221</v>
      </c>
      <c r="L836">
        <f>+'40'!D36</f>
        <v>0</v>
      </c>
      <c r="N836">
        <f>+'41'!D37</f>
        <v>0</v>
      </c>
    </row>
    <row r="837" spans="1:14" hidden="1">
      <c r="A837" s="2" t="s">
        <v>222</v>
      </c>
      <c r="L837">
        <f>+'40'!D37</f>
        <v>0</v>
      </c>
      <c r="N837">
        <f>+'41'!D38</f>
        <v>0</v>
      </c>
    </row>
    <row r="838" spans="1:14" hidden="1">
      <c r="A838" s="2" t="s">
        <v>223</v>
      </c>
      <c r="L838">
        <f>+'40'!D38</f>
        <v>-602</v>
      </c>
      <c r="N838">
        <f>+'41'!D39</f>
        <v>-49198</v>
      </c>
    </row>
    <row r="839" spans="1:14" hidden="1">
      <c r="A839" s="2" t="s">
        <v>457</v>
      </c>
      <c r="L839">
        <f>+'40'!D39</f>
        <v>0</v>
      </c>
      <c r="N839">
        <f>+'41'!D40</f>
        <v>0</v>
      </c>
    </row>
    <row r="840" spans="1:14" hidden="1">
      <c r="A840" s="2" t="s">
        <v>8</v>
      </c>
      <c r="L840">
        <f>+'40'!D40</f>
        <v>-4525</v>
      </c>
      <c r="N840">
        <f>+'41'!D41</f>
        <v>-1965</v>
      </c>
    </row>
    <row r="841" spans="1:14" hidden="1">
      <c r="A841" s="2" t="s">
        <v>224</v>
      </c>
      <c r="L841">
        <f>+'40'!D41</f>
        <v>0</v>
      </c>
      <c r="N841">
        <f>+'41'!D42</f>
        <v>0</v>
      </c>
    </row>
    <row r="842" spans="1:14" hidden="1">
      <c r="A842" s="2" t="s">
        <v>226</v>
      </c>
      <c r="L842">
        <f>+'40'!D42</f>
        <v>0</v>
      </c>
      <c r="N842">
        <f>+'41'!D43</f>
        <v>0</v>
      </c>
    </row>
    <row r="843" spans="1:14" hidden="1">
      <c r="A843" s="2" t="s">
        <v>227</v>
      </c>
      <c r="L843">
        <f>+'40'!D43</f>
        <v>15770</v>
      </c>
      <c r="N843">
        <f>+'41'!D44</f>
        <v>14497</v>
      </c>
    </row>
    <row r="844" spans="1:14" hidden="1">
      <c r="A844" s="346" t="s">
        <v>807</v>
      </c>
      <c r="L844">
        <f>+'40'!D44</f>
        <v>23985</v>
      </c>
      <c r="N844">
        <f>+'41'!D45</f>
        <v>12591</v>
      </c>
    </row>
    <row r="845" spans="1:14" hidden="1">
      <c r="A845" s="4" t="s">
        <v>729</v>
      </c>
      <c r="L845">
        <f>+'40'!D46</f>
        <v>425158</v>
      </c>
      <c r="N845">
        <f>+'41'!D47</f>
        <v>388340</v>
      </c>
    </row>
    <row r="846" spans="1:14" hidden="1">
      <c r="A846" s="347" t="s">
        <v>808</v>
      </c>
      <c r="L846">
        <f>+'40'!D48</f>
        <v>450373</v>
      </c>
      <c r="N846">
        <f>+'41'!D49</f>
        <v>425158</v>
      </c>
    </row>
    <row r="847" spans="1:14" hidden="1">
      <c r="A847" s="3" t="s">
        <v>824</v>
      </c>
    </row>
    <row r="848" spans="1:14" hidden="1">
      <c r="A848" s="2" t="s">
        <v>228</v>
      </c>
      <c r="L848">
        <f>+'40'!D54</f>
        <v>446995</v>
      </c>
      <c r="N848">
        <f>+'41'!D55</f>
        <v>421825</v>
      </c>
    </row>
    <row r="849" spans="1:14" hidden="1">
      <c r="A849" s="2" t="s">
        <v>229</v>
      </c>
      <c r="L849">
        <f>+'40'!D55</f>
        <v>2682</v>
      </c>
      <c r="N849">
        <f>+'41'!D56</f>
        <v>2654</v>
      </c>
    </row>
    <row r="850" spans="1:14" hidden="1">
      <c r="A850" s="2" t="s">
        <v>230</v>
      </c>
      <c r="L850">
        <f>+'40'!D56</f>
        <v>697</v>
      </c>
      <c r="N850">
        <f>+'41'!D57</f>
        <v>679</v>
      </c>
    </row>
    <row r="851" spans="1:14" hidden="1">
      <c r="A851" s="2" t="s">
        <v>106</v>
      </c>
      <c r="L851">
        <f>+'40'!D57</f>
        <v>450374</v>
      </c>
      <c r="N851">
        <f>+'41'!D58</f>
        <v>425158</v>
      </c>
    </row>
    <row r="852" spans="1:14" hidden="1">
      <c r="A852" s="3" t="s">
        <v>231</v>
      </c>
    </row>
    <row r="853" spans="1:14" hidden="1">
      <c r="A853" s="2" t="s">
        <v>232</v>
      </c>
      <c r="L853">
        <f>+'40'!D60</f>
        <v>385607</v>
      </c>
      <c r="N853">
        <f>+'41'!D61</f>
        <v>365160</v>
      </c>
    </row>
    <row r="854" spans="1:14" hidden="1">
      <c r="A854" s="2" t="s">
        <v>233</v>
      </c>
      <c r="L854">
        <f>+'40'!D61</f>
        <v>0</v>
      </c>
      <c r="N854">
        <f>+'41'!D62</f>
        <v>0</v>
      </c>
    </row>
    <row r="855" spans="1:14" hidden="1">
      <c r="A855" s="2" t="s">
        <v>650</v>
      </c>
      <c r="L855">
        <f>+'40'!D62</f>
        <v>64767</v>
      </c>
      <c r="N855">
        <f>+'41'!D63</f>
        <v>59998</v>
      </c>
    </row>
    <row r="856" spans="1:14" hidden="1">
      <c r="A856" s="2" t="s">
        <v>234</v>
      </c>
      <c r="L856">
        <f>+'40'!D63</f>
        <v>0</v>
      </c>
      <c r="N856">
        <f>+'41'!D64</f>
        <v>0</v>
      </c>
    </row>
    <row r="857" spans="1:14" hidden="1">
      <c r="A857" s="2" t="s">
        <v>106</v>
      </c>
      <c r="L857">
        <f>+'40'!D64</f>
        <v>450374</v>
      </c>
      <c r="N857">
        <f>+'41'!D65</f>
        <v>425158</v>
      </c>
    </row>
    <row r="858" spans="1:14" hidden="1">
      <c r="A858" s="348" t="s">
        <v>235</v>
      </c>
    </row>
    <row r="859" spans="1:14" hidden="1">
      <c r="A859" s="346" t="s">
        <v>806</v>
      </c>
      <c r="L859">
        <f>+'40'!F15</f>
        <v>10214</v>
      </c>
      <c r="N859">
        <f>+'41'!F15</f>
        <v>10043</v>
      </c>
    </row>
    <row r="860" spans="1:14" hidden="1">
      <c r="A860" s="2" t="s">
        <v>220</v>
      </c>
      <c r="L860">
        <f>+'40'!F16</f>
        <v>609</v>
      </c>
      <c r="N860">
        <f>+'41'!F16</f>
        <v>463</v>
      </c>
    </row>
    <row r="861" spans="1:14" hidden="1">
      <c r="A861" s="2" t="s">
        <v>647</v>
      </c>
      <c r="L861">
        <f>+'40'!F18</f>
        <v>0</v>
      </c>
      <c r="N861">
        <f>+'41'!F18</f>
        <v>0</v>
      </c>
    </row>
    <row r="862" spans="1:14" hidden="1">
      <c r="A862" s="2" t="s">
        <v>648</v>
      </c>
      <c r="L862">
        <f>+'40'!F19</f>
        <v>0</v>
      </c>
      <c r="N862">
        <f>+'41'!F19</f>
        <v>0</v>
      </c>
    </row>
    <row r="863" spans="1:14" hidden="1">
      <c r="A863" s="2" t="s">
        <v>649</v>
      </c>
      <c r="L863">
        <f>+'40'!F20</f>
        <v>0</v>
      </c>
      <c r="N863">
        <f>+'41'!F20</f>
        <v>0</v>
      </c>
    </row>
    <row r="864" spans="1:14" hidden="1">
      <c r="A864" s="2" t="s">
        <v>221</v>
      </c>
      <c r="L864">
        <f>+'40'!F21</f>
        <v>0</v>
      </c>
      <c r="N864">
        <f>+'41'!F21</f>
        <v>0</v>
      </c>
    </row>
    <row r="865" spans="1:14" hidden="1">
      <c r="A865" s="2" t="s">
        <v>222</v>
      </c>
      <c r="L865">
        <f>+'40'!F22</f>
        <v>0</v>
      </c>
      <c r="N865">
        <f>+'41'!F22</f>
        <v>0</v>
      </c>
    </row>
    <row r="866" spans="1:14" hidden="1">
      <c r="A866" s="2" t="s">
        <v>223</v>
      </c>
      <c r="L866">
        <f>+'40'!F23</f>
        <v>0</v>
      </c>
      <c r="N866">
        <f>+'41'!F23</f>
        <v>-292</v>
      </c>
    </row>
    <row r="867" spans="1:14" hidden="1">
      <c r="A867" s="2" t="s">
        <v>457</v>
      </c>
      <c r="L867">
        <f>+'40'!F24</f>
        <v>0</v>
      </c>
      <c r="N867">
        <f>+'41'!F24</f>
        <v>0</v>
      </c>
    </row>
    <row r="868" spans="1:14" hidden="1">
      <c r="A868" s="2" t="s">
        <v>8</v>
      </c>
      <c r="L868">
        <f>+'40'!F25</f>
        <v>0</v>
      </c>
      <c r="N868">
        <f>+'41'!F25</f>
        <v>0</v>
      </c>
    </row>
    <row r="869" spans="1:14" hidden="1">
      <c r="A869" s="2" t="s">
        <v>224</v>
      </c>
      <c r="L869">
        <f>+'40'!F26</f>
        <v>0</v>
      </c>
      <c r="N869">
        <f>+'41'!F26</f>
        <v>0</v>
      </c>
    </row>
    <row r="870" spans="1:14" hidden="1">
      <c r="A870" s="2" t="s">
        <v>225</v>
      </c>
      <c r="L870">
        <f>+'40'!F27</f>
        <v>0</v>
      </c>
      <c r="N870">
        <f>+'41'!F27</f>
        <v>0</v>
      </c>
    </row>
    <row r="871" spans="1:14" hidden="1">
      <c r="A871" s="346" t="s">
        <v>807</v>
      </c>
      <c r="L871">
        <f>+'40'!F28</f>
        <v>10823</v>
      </c>
      <c r="N871">
        <f>+'41'!F28</f>
        <v>10214</v>
      </c>
    </row>
    <row r="872" spans="1:14" hidden="1">
      <c r="A872" s="111" t="s">
        <v>728</v>
      </c>
      <c r="L872">
        <f>+'40'!F34</f>
        <v>316</v>
      </c>
      <c r="N872">
        <f>+'41'!F35</f>
        <v>1207</v>
      </c>
    </row>
    <row r="873" spans="1:14" hidden="1">
      <c r="A873" s="2" t="s">
        <v>220</v>
      </c>
      <c r="L873">
        <f>+'40'!F35</f>
        <v>19</v>
      </c>
      <c r="N873">
        <f>+'41'!F36</f>
        <v>1</v>
      </c>
    </row>
    <row r="874" spans="1:14" hidden="1">
      <c r="A874" s="2" t="s">
        <v>221</v>
      </c>
      <c r="L874">
        <f>+'40'!F36</f>
        <v>0</v>
      </c>
      <c r="N874">
        <f>+'41'!F37</f>
        <v>0</v>
      </c>
    </row>
    <row r="875" spans="1:14" hidden="1">
      <c r="A875" s="2" t="s">
        <v>222</v>
      </c>
      <c r="L875">
        <f>+'40'!F37</f>
        <v>0</v>
      </c>
      <c r="N875">
        <f>+'41'!F38</f>
        <v>0</v>
      </c>
    </row>
    <row r="876" spans="1:14" hidden="1">
      <c r="A876" s="2" t="s">
        <v>223</v>
      </c>
      <c r="L876">
        <f>+'40'!F38</f>
        <v>0</v>
      </c>
      <c r="N876">
        <f>+'41'!F39</f>
        <v>-1207</v>
      </c>
    </row>
    <row r="877" spans="1:14" hidden="1">
      <c r="A877" s="2" t="s">
        <v>457</v>
      </c>
      <c r="L877">
        <f>+'40'!F39</f>
        <v>0</v>
      </c>
      <c r="N877">
        <f>+'41'!F40</f>
        <v>0</v>
      </c>
    </row>
    <row r="878" spans="1:14" hidden="1">
      <c r="A878" s="2" t="s">
        <v>8</v>
      </c>
      <c r="L878">
        <f>+'40'!F40</f>
        <v>0</v>
      </c>
      <c r="N878">
        <f>+'41'!F41</f>
        <v>0</v>
      </c>
    </row>
    <row r="879" spans="1:14" hidden="1">
      <c r="A879" s="2" t="s">
        <v>224</v>
      </c>
      <c r="L879">
        <f>+'40'!F41</f>
        <v>0</v>
      </c>
      <c r="N879">
        <f>+'41'!F42</f>
        <v>0</v>
      </c>
    </row>
    <row r="880" spans="1:14" hidden="1">
      <c r="A880" s="2" t="s">
        <v>226</v>
      </c>
      <c r="L880">
        <f>+'40'!F42</f>
        <v>0</v>
      </c>
      <c r="N880">
        <f>+'41'!F43</f>
        <v>0</v>
      </c>
    </row>
    <row r="881" spans="1:14" hidden="1">
      <c r="A881" s="2" t="s">
        <v>227</v>
      </c>
      <c r="L881">
        <f>+'40'!F43</f>
        <v>335</v>
      </c>
      <c r="N881">
        <f>+'41'!F44</f>
        <v>315</v>
      </c>
    </row>
    <row r="882" spans="1:14" hidden="1">
      <c r="A882" s="346" t="s">
        <v>807</v>
      </c>
      <c r="L882">
        <f>+'40'!F44</f>
        <v>670</v>
      </c>
      <c r="N882">
        <f>+'41'!F45</f>
        <v>316</v>
      </c>
    </row>
    <row r="883" spans="1:14" hidden="1">
      <c r="A883" s="4" t="s">
        <v>729</v>
      </c>
      <c r="L883">
        <f>+'40'!F46</f>
        <v>9898</v>
      </c>
      <c r="N883">
        <f>+'41'!F47</f>
        <v>8836</v>
      </c>
    </row>
    <row r="884" spans="1:14" hidden="1">
      <c r="A884" s="347" t="s">
        <v>808</v>
      </c>
      <c r="L884">
        <f>+'40'!F48</f>
        <v>10153</v>
      </c>
      <c r="N884">
        <f>+'41'!F49</f>
        <v>9898</v>
      </c>
    </row>
    <row r="885" spans="1:14" hidden="1">
      <c r="A885" s="3" t="s">
        <v>824</v>
      </c>
    </row>
    <row r="886" spans="1:14" hidden="1">
      <c r="A886" s="2" t="s">
        <v>228</v>
      </c>
      <c r="L886">
        <f>+'40'!F54</f>
        <v>10153</v>
      </c>
      <c r="N886">
        <f>+'41'!F55</f>
        <v>9898</v>
      </c>
    </row>
    <row r="887" spans="1:14" hidden="1">
      <c r="A887" s="2" t="s">
        <v>229</v>
      </c>
      <c r="L887">
        <f>+'40'!F55</f>
        <v>0</v>
      </c>
      <c r="N887">
        <f>+'41'!F56</f>
        <v>0</v>
      </c>
    </row>
    <row r="888" spans="1:14" hidden="1">
      <c r="A888" s="2" t="s">
        <v>230</v>
      </c>
      <c r="L888">
        <f>+'40'!F56</f>
        <v>0</v>
      </c>
      <c r="N888">
        <f>+'41'!F57</f>
        <v>0</v>
      </c>
    </row>
    <row r="889" spans="1:14" hidden="1">
      <c r="A889" s="2" t="s">
        <v>106</v>
      </c>
      <c r="L889">
        <f>+'40'!F57</f>
        <v>10153</v>
      </c>
      <c r="N889">
        <f>+'41'!F58</f>
        <v>9898</v>
      </c>
    </row>
    <row r="890" spans="1:14" hidden="1">
      <c r="A890" s="3" t="s">
        <v>231</v>
      </c>
    </row>
    <row r="891" spans="1:14" hidden="1">
      <c r="A891" s="2" t="s">
        <v>232</v>
      </c>
      <c r="L891">
        <f>++'40'!F60</f>
        <v>10153</v>
      </c>
      <c r="N891">
        <f>+'41'!F61</f>
        <v>9898</v>
      </c>
    </row>
    <row r="892" spans="1:14" hidden="1">
      <c r="A892" s="2" t="s">
        <v>233</v>
      </c>
      <c r="L892">
        <f>++'40'!F61</f>
        <v>0</v>
      </c>
      <c r="N892">
        <f>+'41'!F62</f>
        <v>0</v>
      </c>
    </row>
    <row r="893" spans="1:14" hidden="1">
      <c r="A893" s="2" t="s">
        <v>650</v>
      </c>
      <c r="L893">
        <f>++'40'!F62</f>
        <v>0</v>
      </c>
      <c r="N893">
        <f>+'41'!F63</f>
        <v>0</v>
      </c>
    </row>
    <row r="894" spans="1:14" hidden="1">
      <c r="A894" s="2" t="s">
        <v>234</v>
      </c>
      <c r="L894">
        <f>++'40'!F63</f>
        <v>0</v>
      </c>
      <c r="N894">
        <f>+'41'!F64</f>
        <v>0</v>
      </c>
    </row>
    <row r="895" spans="1:14" hidden="1">
      <c r="A895" s="2" t="s">
        <v>106</v>
      </c>
      <c r="L895">
        <f>++'40'!F64</f>
        <v>10153</v>
      </c>
      <c r="N895">
        <f>+'41'!F65</f>
        <v>9898</v>
      </c>
    </row>
    <row r="896" spans="1:14" hidden="1">
      <c r="A896" s="3" t="s">
        <v>652</v>
      </c>
    </row>
    <row r="897" spans="1:14" hidden="1">
      <c r="A897" s="346" t="s">
        <v>806</v>
      </c>
      <c r="L897">
        <f>+'40'!H15</f>
        <v>38505</v>
      </c>
      <c r="N897">
        <f>+'41'!H15</f>
        <v>40475</v>
      </c>
    </row>
    <row r="898" spans="1:14" hidden="1">
      <c r="A898" s="2" t="s">
        <v>220</v>
      </c>
      <c r="L898">
        <f>+'40'!H16</f>
        <v>0</v>
      </c>
      <c r="N898">
        <f>+'41'!H16</f>
        <v>0</v>
      </c>
    </row>
    <row r="899" spans="1:14" hidden="1">
      <c r="A899" s="2" t="s">
        <v>647</v>
      </c>
      <c r="L899">
        <f>+'40'!H18</f>
        <v>34507</v>
      </c>
      <c r="N899">
        <f>+'41'!H18</f>
        <v>28899</v>
      </c>
    </row>
    <row r="900" spans="1:14" hidden="1">
      <c r="A900" s="2" t="s">
        <v>648</v>
      </c>
      <c r="L900">
        <f>+'40'!H19</f>
        <v>0</v>
      </c>
      <c r="N900">
        <f>+'41'!H19</f>
        <v>0</v>
      </c>
    </row>
    <row r="901" spans="1:14" hidden="1">
      <c r="A901" s="2" t="s">
        <v>649</v>
      </c>
      <c r="L901">
        <f>+'40'!H20</f>
        <v>0</v>
      </c>
      <c r="N901">
        <f>+'41'!H20</f>
        <v>0</v>
      </c>
    </row>
    <row r="902" spans="1:14" hidden="1">
      <c r="A902" s="2" t="s">
        <v>221</v>
      </c>
      <c r="L902">
        <f>+'40'!H21</f>
        <v>0</v>
      </c>
      <c r="N902">
        <f>+'41'!H21</f>
        <v>-1788</v>
      </c>
    </row>
    <row r="903" spans="1:14" hidden="1">
      <c r="A903" s="2" t="s">
        <v>222</v>
      </c>
      <c r="L903">
        <f>+'40'!H22</f>
        <v>-44881</v>
      </c>
      <c r="N903">
        <f>+'41'!H22</f>
        <v>-29081</v>
      </c>
    </row>
    <row r="904" spans="1:14" hidden="1">
      <c r="A904" s="2" t="s">
        <v>223</v>
      </c>
      <c r="L904">
        <f>+'40'!H23</f>
        <v>0</v>
      </c>
      <c r="N904">
        <f>+'41'!H23</f>
        <v>0</v>
      </c>
    </row>
    <row r="905" spans="1:14" hidden="1">
      <c r="A905" s="2" t="s">
        <v>457</v>
      </c>
      <c r="L905">
        <f>+'40'!H24</f>
        <v>0</v>
      </c>
      <c r="N905">
        <f>+'41'!H24</f>
        <v>0</v>
      </c>
    </row>
    <row r="906" spans="1:14" hidden="1">
      <c r="A906" s="2" t="s">
        <v>8</v>
      </c>
      <c r="L906">
        <f>+'40'!H25</f>
        <v>0</v>
      </c>
      <c r="N906">
        <f>+'41'!H25</f>
        <v>0</v>
      </c>
    </row>
    <row r="907" spans="1:14" hidden="1">
      <c r="A907" s="2" t="s">
        <v>224</v>
      </c>
      <c r="L907">
        <f>+'40'!H26</f>
        <v>0</v>
      </c>
      <c r="N907">
        <f>+'41'!H26</f>
        <v>0</v>
      </c>
    </row>
    <row r="908" spans="1:14" hidden="1">
      <c r="A908" s="2" t="s">
        <v>225</v>
      </c>
      <c r="L908">
        <f>+'40'!H27</f>
        <v>0</v>
      </c>
      <c r="N908">
        <f>+'41'!H27</f>
        <v>0</v>
      </c>
    </row>
    <row r="909" spans="1:14" hidden="1">
      <c r="A909" s="346" t="s">
        <v>807</v>
      </c>
      <c r="L909">
        <f>+'40'!H28</f>
        <v>28131</v>
      </c>
      <c r="N909">
        <f>+'41'!H28</f>
        <v>38505</v>
      </c>
    </row>
    <row r="910" spans="1:14" hidden="1">
      <c r="A910" s="111" t="s">
        <v>728</v>
      </c>
      <c r="L910">
        <f>+'40'!H34</f>
        <v>0</v>
      </c>
      <c r="N910">
        <f>+'41'!H35</f>
        <v>0</v>
      </c>
    </row>
    <row r="911" spans="1:14" hidden="1">
      <c r="A911" s="2" t="s">
        <v>220</v>
      </c>
      <c r="L911">
        <f>+'40'!H35</f>
        <v>0</v>
      </c>
      <c r="N911">
        <f>+'41'!H36</f>
        <v>0</v>
      </c>
    </row>
    <row r="912" spans="1:14" hidden="1">
      <c r="A912" s="2" t="s">
        <v>221</v>
      </c>
      <c r="L912">
        <f>+'40'!H36</f>
        <v>0</v>
      </c>
      <c r="N912">
        <f>+'41'!H37</f>
        <v>0</v>
      </c>
    </row>
    <row r="913" spans="1:14" hidden="1">
      <c r="A913" s="2" t="s">
        <v>222</v>
      </c>
      <c r="L913">
        <f>+'40'!H37</f>
        <v>0</v>
      </c>
      <c r="N913">
        <f>+'41'!H38</f>
        <v>0</v>
      </c>
    </row>
    <row r="914" spans="1:14" hidden="1">
      <c r="A914" s="2" t="s">
        <v>223</v>
      </c>
      <c r="L914">
        <f>+'40'!H38</f>
        <v>0</v>
      </c>
      <c r="N914">
        <f>+'41'!H39</f>
        <v>0</v>
      </c>
    </row>
    <row r="915" spans="1:14" hidden="1">
      <c r="A915" s="2" t="s">
        <v>457</v>
      </c>
      <c r="L915">
        <f>+'40'!H39</f>
        <v>0</v>
      </c>
      <c r="N915">
        <f>+'41'!H40</f>
        <v>0</v>
      </c>
    </row>
    <row r="916" spans="1:14" hidden="1">
      <c r="A916" s="2" t="s">
        <v>8</v>
      </c>
      <c r="L916">
        <f>+'40'!H40</f>
        <v>0</v>
      </c>
      <c r="N916">
        <f>+'41'!H41</f>
        <v>0</v>
      </c>
    </row>
    <row r="917" spans="1:14" hidden="1">
      <c r="A917" s="2" t="s">
        <v>224</v>
      </c>
      <c r="L917">
        <f>+'40'!H41</f>
        <v>0</v>
      </c>
      <c r="N917">
        <f>+'41'!H42</f>
        <v>0</v>
      </c>
    </row>
    <row r="918" spans="1:14" hidden="1">
      <c r="A918" s="2" t="s">
        <v>226</v>
      </c>
      <c r="L918">
        <f>+'40'!H42</f>
        <v>0</v>
      </c>
      <c r="N918">
        <f>+'41'!H43</f>
        <v>0</v>
      </c>
    </row>
    <row r="919" spans="1:14" hidden="1">
      <c r="A919" s="2" t="s">
        <v>227</v>
      </c>
      <c r="L919">
        <f>+'40'!H43</f>
        <v>0</v>
      </c>
      <c r="N919">
        <f>+'41'!H44</f>
        <v>0</v>
      </c>
    </row>
    <row r="920" spans="1:14" hidden="1">
      <c r="A920" s="346" t="s">
        <v>807</v>
      </c>
      <c r="L920">
        <f>+'40'!H44</f>
        <v>0</v>
      </c>
      <c r="N920">
        <f>+'41'!H45</f>
        <v>0</v>
      </c>
    </row>
    <row r="921" spans="1:14" hidden="1">
      <c r="A921" s="4" t="s">
        <v>729</v>
      </c>
      <c r="L921">
        <f>+'40'!H46</f>
        <v>38505</v>
      </c>
      <c r="N921">
        <f>+'41'!H47</f>
        <v>40475</v>
      </c>
    </row>
    <row r="922" spans="1:14" hidden="1">
      <c r="A922" s="347" t="s">
        <v>808</v>
      </c>
      <c r="L922">
        <f>+'40'!H48</f>
        <v>28131</v>
      </c>
      <c r="N922">
        <f>+'41'!H49</f>
        <v>38505</v>
      </c>
    </row>
    <row r="923" spans="1:14" hidden="1">
      <c r="A923" s="3" t="s">
        <v>824</v>
      </c>
    </row>
    <row r="924" spans="1:14" hidden="1">
      <c r="A924" s="2" t="s">
        <v>228</v>
      </c>
      <c r="L924">
        <f>+'40'!H54</f>
        <v>28130</v>
      </c>
      <c r="N924">
        <f>+'41'!H55</f>
        <v>38505</v>
      </c>
    </row>
    <row r="925" spans="1:14" hidden="1">
      <c r="A925" s="2" t="s">
        <v>229</v>
      </c>
      <c r="L925">
        <f>+'40'!H55</f>
        <v>0</v>
      </c>
      <c r="N925">
        <f>+'41'!H56</f>
        <v>0</v>
      </c>
    </row>
    <row r="926" spans="1:14" hidden="1">
      <c r="A926" s="2" t="s">
        <v>230</v>
      </c>
      <c r="L926">
        <f>+'40'!H56</f>
        <v>0</v>
      </c>
      <c r="N926">
        <f>+'41'!H57</f>
        <v>0</v>
      </c>
    </row>
    <row r="927" spans="1:14" hidden="1">
      <c r="A927" s="2" t="s">
        <v>106</v>
      </c>
      <c r="L927">
        <f>+'40'!H57</f>
        <v>28130</v>
      </c>
      <c r="N927">
        <f>+'41'!H58</f>
        <v>38505</v>
      </c>
    </row>
    <row r="928" spans="1:14" hidden="1">
      <c r="A928" s="3" t="s">
        <v>231</v>
      </c>
    </row>
    <row r="929" spans="1:14" hidden="1">
      <c r="A929" s="2" t="s">
        <v>232</v>
      </c>
      <c r="L929">
        <f>+'40'!H60</f>
        <v>28005</v>
      </c>
      <c r="N929">
        <f>+'41'!H61</f>
        <v>38505</v>
      </c>
    </row>
    <row r="930" spans="1:14" hidden="1">
      <c r="A930" s="2" t="s">
        <v>233</v>
      </c>
      <c r="L930">
        <f>+'40'!H61</f>
        <v>0</v>
      </c>
      <c r="N930">
        <f>+'41'!H62</f>
        <v>0</v>
      </c>
    </row>
    <row r="931" spans="1:14" hidden="1">
      <c r="A931" s="2" t="s">
        <v>650</v>
      </c>
      <c r="L931">
        <f>+'40'!H62</f>
        <v>125</v>
      </c>
      <c r="N931">
        <f>+'41'!H63</f>
        <v>0</v>
      </c>
    </row>
    <row r="932" spans="1:14" hidden="1">
      <c r="A932" s="2" t="s">
        <v>234</v>
      </c>
      <c r="L932">
        <f>+'40'!H63</f>
        <v>0</v>
      </c>
      <c r="N932">
        <f>+'41'!H64</f>
        <v>0</v>
      </c>
    </row>
    <row r="933" spans="1:14" hidden="1">
      <c r="A933" s="2" t="s">
        <v>106</v>
      </c>
      <c r="L933">
        <f>+'40'!H64</f>
        <v>28130</v>
      </c>
      <c r="N933">
        <f>+'41'!H65</f>
        <v>38505</v>
      </c>
    </row>
    <row r="934" spans="1:14" hidden="1">
      <c r="A934" s="3" t="s">
        <v>653</v>
      </c>
    </row>
    <row r="935" spans="1:14" hidden="1">
      <c r="A935" s="346" t="s">
        <v>806</v>
      </c>
      <c r="L935">
        <f>+'40'!J15</f>
        <v>145297</v>
      </c>
      <c r="N935">
        <f>+'41'!J15</f>
        <v>140081</v>
      </c>
    </row>
    <row r="936" spans="1:14" hidden="1">
      <c r="A936" s="2" t="s">
        <v>220</v>
      </c>
      <c r="L936">
        <f>+'40'!J16</f>
        <v>0</v>
      </c>
      <c r="N936">
        <f>+'41'!J16</f>
        <v>0</v>
      </c>
    </row>
    <row r="937" spans="1:14" hidden="1">
      <c r="A937" s="2" t="s">
        <v>647</v>
      </c>
      <c r="L937">
        <f>+'40'!J18</f>
        <v>3312</v>
      </c>
      <c r="N937">
        <f>+'41'!J18</f>
        <v>4065</v>
      </c>
    </row>
    <row r="938" spans="1:14" hidden="1">
      <c r="A938" s="2" t="s">
        <v>648</v>
      </c>
      <c r="L938">
        <f>+'40'!J19</f>
        <v>258</v>
      </c>
      <c r="N938">
        <f>+'41'!J19</f>
        <v>121</v>
      </c>
    </row>
    <row r="939" spans="1:14" hidden="1">
      <c r="A939" s="2" t="s">
        <v>649</v>
      </c>
      <c r="L939">
        <f>+'40'!J20</f>
        <v>0</v>
      </c>
      <c r="N939">
        <f>+'41'!J20</f>
        <v>43</v>
      </c>
    </row>
    <row r="940" spans="1:14" hidden="1">
      <c r="A940" s="2" t="s">
        <v>221</v>
      </c>
      <c r="L940">
        <f>+'40'!J21</f>
        <v>6</v>
      </c>
      <c r="N940">
        <f>+'41'!J21</f>
        <v>0</v>
      </c>
    </row>
    <row r="941" spans="1:14" hidden="1">
      <c r="A941" s="2" t="s">
        <v>222</v>
      </c>
      <c r="L941">
        <f>+'40'!J22</f>
        <v>8711</v>
      </c>
      <c r="N941">
        <f>+'41'!J22</f>
        <v>5181</v>
      </c>
    </row>
    <row r="942" spans="1:14" hidden="1">
      <c r="A942" s="2" t="s">
        <v>223</v>
      </c>
      <c r="L942">
        <f>+'40'!J23</f>
        <v>0</v>
      </c>
      <c r="N942">
        <f>+'41'!J23</f>
        <v>0</v>
      </c>
    </row>
    <row r="943" spans="1:14" hidden="1">
      <c r="A943" s="2" t="s">
        <v>457</v>
      </c>
      <c r="L943">
        <f>+'40'!J24</f>
        <v>0</v>
      </c>
      <c r="N943">
        <f>+'41'!J24</f>
        <v>0</v>
      </c>
    </row>
    <row r="944" spans="1:14" hidden="1">
      <c r="A944" s="2" t="s">
        <v>8</v>
      </c>
      <c r="L944">
        <f>+'40'!J25</f>
        <v>0</v>
      </c>
      <c r="N944">
        <f>+'41'!J25</f>
        <v>0</v>
      </c>
    </row>
    <row r="945" spans="1:14" hidden="1">
      <c r="A945" s="2" t="s">
        <v>224</v>
      </c>
      <c r="L945">
        <f>+'40'!J26</f>
        <v>0</v>
      </c>
      <c r="N945">
        <f>+'41'!J26</f>
        <v>0</v>
      </c>
    </row>
    <row r="946" spans="1:14" hidden="1">
      <c r="A946" s="2" t="s">
        <v>225</v>
      </c>
      <c r="L946">
        <f>+'40'!J27</f>
        <v>-8218</v>
      </c>
      <c r="N946">
        <f>+'41'!J27</f>
        <v>-4194</v>
      </c>
    </row>
    <row r="947" spans="1:14" hidden="1">
      <c r="A947" s="346" t="s">
        <v>807</v>
      </c>
      <c r="L947">
        <f>+'40'!J28</f>
        <v>149366</v>
      </c>
      <c r="N947">
        <f>+'41'!J28</f>
        <v>145297</v>
      </c>
    </row>
    <row r="948" spans="1:14" hidden="1">
      <c r="A948" s="111" t="s">
        <v>728</v>
      </c>
      <c r="L948">
        <f>+'40'!J34</f>
        <v>98176</v>
      </c>
      <c r="N948">
        <f>+'41'!J35</f>
        <v>92272</v>
      </c>
    </row>
    <row r="949" spans="1:14" hidden="1">
      <c r="A949" s="2" t="s">
        <v>220</v>
      </c>
      <c r="L949">
        <f>+'40'!J35</f>
        <v>0</v>
      </c>
      <c r="N949">
        <f>+'41'!J36</f>
        <v>0</v>
      </c>
    </row>
    <row r="950" spans="1:14" hidden="1">
      <c r="A950" s="2" t="s">
        <v>221</v>
      </c>
      <c r="L950">
        <f>+'40'!J36</f>
        <v>0</v>
      </c>
      <c r="N950">
        <f>+'41'!J37</f>
        <v>0</v>
      </c>
    </row>
    <row r="951" spans="1:14" hidden="1">
      <c r="A951" s="2" t="s">
        <v>222</v>
      </c>
      <c r="L951">
        <f>+'40'!J37</f>
        <v>0</v>
      </c>
      <c r="N951">
        <f>+'41'!J38</f>
        <v>0</v>
      </c>
    </row>
    <row r="952" spans="1:14" hidden="1">
      <c r="A952" s="2" t="s">
        <v>223</v>
      </c>
      <c r="L952">
        <f>+'40'!J38</f>
        <v>0</v>
      </c>
      <c r="N952">
        <f>+'41'!J39</f>
        <v>0</v>
      </c>
    </row>
    <row r="953" spans="1:14" hidden="1">
      <c r="A953" s="2" t="s">
        <v>457</v>
      </c>
      <c r="L953">
        <f>+'40'!J39</f>
        <v>0</v>
      </c>
      <c r="N953">
        <f>+'41'!J40</f>
        <v>0</v>
      </c>
    </row>
    <row r="954" spans="1:14" hidden="1">
      <c r="A954" s="2" t="s">
        <v>8</v>
      </c>
      <c r="L954">
        <f>+'40'!J40</f>
        <v>0</v>
      </c>
      <c r="N954">
        <f>+'41'!J41</f>
        <v>0</v>
      </c>
    </row>
    <row r="955" spans="1:14" hidden="1">
      <c r="A955" s="2" t="s">
        <v>224</v>
      </c>
      <c r="L955">
        <f>+'40'!J41</f>
        <v>0</v>
      </c>
      <c r="N955">
        <f>+'41'!J42</f>
        <v>0</v>
      </c>
    </row>
    <row r="956" spans="1:14" hidden="1">
      <c r="A956" s="2" t="s">
        <v>226</v>
      </c>
      <c r="L956">
        <f>+'40'!J42</f>
        <v>-8204</v>
      </c>
      <c r="N956">
        <f>+'41'!J43</f>
        <v>-4179</v>
      </c>
    </row>
    <row r="957" spans="1:14" hidden="1">
      <c r="A957" s="2" t="s">
        <v>227</v>
      </c>
      <c r="L957">
        <f>+'40'!J43</f>
        <v>11017</v>
      </c>
      <c r="N957">
        <f>+'41'!J44</f>
        <v>10083</v>
      </c>
    </row>
    <row r="958" spans="1:14" hidden="1">
      <c r="A958" s="346" t="s">
        <v>807</v>
      </c>
      <c r="L958">
        <f>+'40'!J44</f>
        <v>100989</v>
      </c>
      <c r="N958">
        <f>+'41'!J45</f>
        <v>98176</v>
      </c>
    </row>
    <row r="959" spans="1:14" hidden="1">
      <c r="A959" s="4" t="s">
        <v>729</v>
      </c>
      <c r="L959">
        <f>+'40'!J46</f>
        <v>47121</v>
      </c>
      <c r="N959">
        <f>+'41'!J47</f>
        <v>47809</v>
      </c>
    </row>
    <row r="960" spans="1:14" hidden="1">
      <c r="A960" s="347" t="s">
        <v>808</v>
      </c>
      <c r="L960">
        <f>+'40'!J48</f>
        <v>48377</v>
      </c>
      <c r="N960">
        <f>+'41'!J49</f>
        <v>47121</v>
      </c>
    </row>
    <row r="961" spans="1:14" hidden="1">
      <c r="A961" s="3" t="s">
        <v>824</v>
      </c>
    </row>
    <row r="962" spans="1:14" hidden="1">
      <c r="A962" s="2" t="s">
        <v>228</v>
      </c>
      <c r="L962">
        <f>+'40'!J54</f>
        <v>46638</v>
      </c>
      <c r="N962">
        <f>+'41'!J55</f>
        <v>45161</v>
      </c>
    </row>
    <row r="963" spans="1:14" hidden="1">
      <c r="A963" s="2" t="s">
        <v>229</v>
      </c>
      <c r="L963">
        <f>+'40'!J55</f>
        <v>609</v>
      </c>
      <c r="N963">
        <f>+'41'!J56</f>
        <v>513</v>
      </c>
    </row>
    <row r="964" spans="1:14" hidden="1">
      <c r="A964" s="2" t="s">
        <v>230</v>
      </c>
      <c r="L964">
        <f>+'40'!J56</f>
        <v>1129</v>
      </c>
      <c r="N964">
        <f>+'41'!J57</f>
        <v>1447</v>
      </c>
    </row>
    <row r="965" spans="1:14" hidden="1">
      <c r="A965" s="2" t="s">
        <v>106</v>
      </c>
      <c r="L965">
        <f>+'40'!J57</f>
        <v>48376</v>
      </c>
      <c r="N965">
        <f>+'41'!J58</f>
        <v>47121</v>
      </c>
    </row>
    <row r="966" spans="1:14" hidden="1">
      <c r="A966" s="3" t="s">
        <v>231</v>
      </c>
    </row>
    <row r="967" spans="1:14" hidden="1">
      <c r="A967" s="2" t="s">
        <v>232</v>
      </c>
      <c r="L967">
        <f>+'40'!J60</f>
        <v>48376</v>
      </c>
      <c r="N967">
        <f>+'41'!J61</f>
        <v>47121</v>
      </c>
    </row>
    <row r="968" spans="1:14" hidden="1">
      <c r="A968" s="2" t="s">
        <v>233</v>
      </c>
      <c r="L968">
        <f>+'40'!J61</f>
        <v>0</v>
      </c>
      <c r="N968">
        <f>+'41'!J62</f>
        <v>0</v>
      </c>
    </row>
    <row r="969" spans="1:14" hidden="1">
      <c r="A969" s="2" t="s">
        <v>650</v>
      </c>
      <c r="L969">
        <f>+'40'!J62</f>
        <v>0</v>
      </c>
      <c r="N969">
        <f>+'41'!J63</f>
        <v>0</v>
      </c>
    </row>
    <row r="970" spans="1:14" hidden="1">
      <c r="A970" s="2" t="s">
        <v>234</v>
      </c>
      <c r="L970">
        <f>+'40'!J63</f>
        <v>0</v>
      </c>
      <c r="N970">
        <f>+'41'!J64</f>
        <v>0</v>
      </c>
    </row>
    <row r="971" spans="1:14" hidden="1">
      <c r="A971" s="2" t="s">
        <v>106</v>
      </c>
      <c r="L971">
        <f>+'40'!J64</f>
        <v>48376</v>
      </c>
      <c r="N971">
        <f>+'41'!J65</f>
        <v>47121</v>
      </c>
    </row>
    <row r="972" spans="1:14" hidden="1">
      <c r="A972" s="3" t="s">
        <v>654</v>
      </c>
    </row>
    <row r="973" spans="1:14" hidden="1">
      <c r="A973" s="346" t="s">
        <v>806</v>
      </c>
      <c r="L973">
        <f>+'40'!L15</f>
        <v>1303</v>
      </c>
      <c r="N973">
        <f>+'41'!L15</f>
        <v>1350</v>
      </c>
    </row>
    <row r="974" spans="1:14" hidden="1">
      <c r="A974" s="2" t="s">
        <v>220</v>
      </c>
      <c r="L974">
        <f>+'40'!L16</f>
        <v>0</v>
      </c>
      <c r="N974">
        <f>+'41'!L16</f>
        <v>0</v>
      </c>
    </row>
    <row r="975" spans="1:14" hidden="1">
      <c r="A975" s="2" t="s">
        <v>647</v>
      </c>
      <c r="L975">
        <f>+'40'!L18</f>
        <v>357</v>
      </c>
      <c r="N975">
        <f>+'41'!L18</f>
        <v>12</v>
      </c>
    </row>
    <row r="976" spans="1:14" hidden="1">
      <c r="A976" s="2" t="s">
        <v>648</v>
      </c>
      <c r="L976">
        <f>+'40'!L19</f>
        <v>0</v>
      </c>
      <c r="N976">
        <f>+'41'!L19</f>
        <v>0</v>
      </c>
    </row>
    <row r="977" spans="1:14" hidden="1">
      <c r="A977" s="2" t="s">
        <v>649</v>
      </c>
      <c r="L977">
        <f>+'40'!L20</f>
        <v>0</v>
      </c>
      <c r="N977">
        <f>+'41'!L20</f>
        <v>0</v>
      </c>
    </row>
    <row r="978" spans="1:14" hidden="1">
      <c r="A978" s="2" t="s">
        <v>221</v>
      </c>
      <c r="L978">
        <f>+'40'!L21</f>
        <v>0</v>
      </c>
      <c r="N978">
        <f>+'41'!L21</f>
        <v>0</v>
      </c>
    </row>
    <row r="979" spans="1:14" hidden="1">
      <c r="A979" s="2" t="s">
        <v>222</v>
      </c>
      <c r="L979">
        <f>+'40'!L22</f>
        <v>0</v>
      </c>
      <c r="N979">
        <f>+'41'!L22</f>
        <v>0</v>
      </c>
    </row>
    <row r="980" spans="1:14" hidden="1">
      <c r="A980" s="2" t="s">
        <v>223</v>
      </c>
      <c r="L980">
        <f>+'40'!L23</f>
        <v>0</v>
      </c>
      <c r="N980">
        <f>+'41'!L23</f>
        <v>0</v>
      </c>
    </row>
    <row r="981" spans="1:14" hidden="1">
      <c r="A981" s="2" t="s">
        <v>457</v>
      </c>
      <c r="L981">
        <f>+'40'!L24</f>
        <v>0</v>
      </c>
      <c r="N981">
        <f>+'41'!L24</f>
        <v>0</v>
      </c>
    </row>
    <row r="982" spans="1:14" hidden="1">
      <c r="A982" s="2" t="s">
        <v>8</v>
      </c>
      <c r="L982">
        <f>+'40'!L25</f>
        <v>0</v>
      </c>
      <c r="N982">
        <f>+'41'!L25</f>
        <v>0</v>
      </c>
    </row>
    <row r="983" spans="1:14" hidden="1">
      <c r="A983" s="2" t="s">
        <v>224</v>
      </c>
      <c r="L983">
        <f>+'40'!L26</f>
        <v>0</v>
      </c>
      <c r="N983">
        <f>+'41'!L26</f>
        <v>0</v>
      </c>
    </row>
    <row r="984" spans="1:14" hidden="1">
      <c r="A984" s="2" t="s">
        <v>225</v>
      </c>
      <c r="L984">
        <f>+'40'!L27</f>
        <v>0</v>
      </c>
      <c r="N984">
        <f>+'41'!L27</f>
        <v>-59</v>
      </c>
    </row>
    <row r="985" spans="1:14" hidden="1">
      <c r="A985" s="346" t="s">
        <v>807</v>
      </c>
      <c r="L985">
        <f>+'40'!L28</f>
        <v>1660</v>
      </c>
      <c r="N985">
        <f>+'41'!L28</f>
        <v>1303</v>
      </c>
    </row>
    <row r="986" spans="1:14" hidden="1">
      <c r="A986" s="111" t="s">
        <v>728</v>
      </c>
      <c r="L986">
        <f>+'40'!L34</f>
        <v>1154</v>
      </c>
      <c r="N986">
        <f>+'41'!L35</f>
        <v>1166</v>
      </c>
    </row>
    <row r="987" spans="1:14" hidden="1">
      <c r="A987" s="2" t="s">
        <v>220</v>
      </c>
      <c r="L987">
        <f>+'40'!L35</f>
        <v>0</v>
      </c>
      <c r="N987">
        <f>+'41'!L36</f>
        <v>0</v>
      </c>
    </row>
    <row r="988" spans="1:14" hidden="1">
      <c r="A988" s="2" t="s">
        <v>221</v>
      </c>
      <c r="L988">
        <f>+'40'!L36</f>
        <v>0</v>
      </c>
      <c r="N988">
        <f>+'41'!L37</f>
        <v>0</v>
      </c>
    </row>
    <row r="989" spans="1:14" hidden="1">
      <c r="A989" s="2" t="s">
        <v>222</v>
      </c>
      <c r="L989">
        <f>+'40'!L37</f>
        <v>0</v>
      </c>
      <c r="N989">
        <f>+'41'!L38</f>
        <v>0</v>
      </c>
    </row>
    <row r="990" spans="1:14" hidden="1">
      <c r="A990" s="2" t="s">
        <v>223</v>
      </c>
      <c r="L990">
        <f>+'40'!L38</f>
        <v>0</v>
      </c>
      <c r="N990">
        <f>+'41'!L39</f>
        <v>0</v>
      </c>
    </row>
    <row r="991" spans="1:14" hidden="1">
      <c r="A991" s="2" t="s">
        <v>457</v>
      </c>
      <c r="L991">
        <f>+'40'!L39</f>
        <v>0</v>
      </c>
      <c r="N991">
        <f>+'41'!L40</f>
        <v>0</v>
      </c>
    </row>
    <row r="992" spans="1:14" hidden="1">
      <c r="A992" s="2" t="s">
        <v>8</v>
      </c>
      <c r="L992">
        <f>+'40'!L40</f>
        <v>0</v>
      </c>
      <c r="N992">
        <f>+'41'!L41</f>
        <v>0</v>
      </c>
    </row>
    <row r="993" spans="1:14" hidden="1">
      <c r="A993" s="2" t="s">
        <v>224</v>
      </c>
      <c r="L993">
        <f>+'40'!L41</f>
        <v>0</v>
      </c>
      <c r="N993">
        <f>+'41'!L42</f>
        <v>0</v>
      </c>
    </row>
    <row r="994" spans="1:14" hidden="1">
      <c r="A994" s="2" t="s">
        <v>226</v>
      </c>
      <c r="L994">
        <f>+'40'!L42</f>
        <v>0</v>
      </c>
      <c r="N994">
        <f>+'41'!L43</f>
        <v>-59</v>
      </c>
    </row>
    <row r="995" spans="1:14" hidden="1">
      <c r="A995" s="2" t="s">
        <v>227</v>
      </c>
      <c r="L995">
        <f>+'40'!L43</f>
        <v>76</v>
      </c>
      <c r="N995">
        <f>+'41'!L44</f>
        <v>47</v>
      </c>
    </row>
    <row r="996" spans="1:14" hidden="1">
      <c r="A996" s="346" t="s">
        <v>807</v>
      </c>
      <c r="L996">
        <f>+'40'!L44</f>
        <v>1230</v>
      </c>
      <c r="N996">
        <f>+'41'!L45</f>
        <v>1154</v>
      </c>
    </row>
    <row r="997" spans="1:14" hidden="1">
      <c r="A997" s="4" t="s">
        <v>729</v>
      </c>
      <c r="L997">
        <f>+'40'!L46</f>
        <v>149</v>
      </c>
      <c r="N997">
        <f>+'41'!L47</f>
        <v>184</v>
      </c>
    </row>
    <row r="998" spans="1:14" hidden="1">
      <c r="A998" s="347" t="s">
        <v>808</v>
      </c>
      <c r="L998">
        <f>+'40'!L48</f>
        <v>430</v>
      </c>
      <c r="N998">
        <f>+'41'!L49</f>
        <v>149</v>
      </c>
    </row>
    <row r="999" spans="1:14" hidden="1">
      <c r="A999" s="3" t="s">
        <v>824</v>
      </c>
    </row>
    <row r="1000" spans="1:14" hidden="1">
      <c r="A1000" s="2" t="s">
        <v>228</v>
      </c>
      <c r="L1000">
        <f>+'40'!L54</f>
        <v>430</v>
      </c>
      <c r="N1000">
        <f>+'41'!L55</f>
        <v>149</v>
      </c>
    </row>
    <row r="1001" spans="1:14" hidden="1">
      <c r="A1001" s="2" t="s">
        <v>229</v>
      </c>
      <c r="L1001">
        <f>+'40'!L55</f>
        <v>0</v>
      </c>
      <c r="N1001">
        <f>+'41'!L56</f>
        <v>0</v>
      </c>
    </row>
    <row r="1002" spans="1:14" hidden="1">
      <c r="A1002" s="2" t="s">
        <v>230</v>
      </c>
      <c r="L1002">
        <f>+'40'!L56</f>
        <v>0</v>
      </c>
      <c r="N1002">
        <f>+'41'!L57</f>
        <v>0</v>
      </c>
    </row>
    <row r="1003" spans="1:14" hidden="1">
      <c r="A1003" s="2" t="s">
        <v>106</v>
      </c>
      <c r="L1003">
        <f>+'40'!L57</f>
        <v>430</v>
      </c>
      <c r="N1003">
        <f>+'41'!L58</f>
        <v>149</v>
      </c>
    </row>
    <row r="1004" spans="1:14" hidden="1">
      <c r="A1004" s="3" t="s">
        <v>231</v>
      </c>
    </row>
    <row r="1005" spans="1:14" hidden="1">
      <c r="A1005" s="2" t="s">
        <v>232</v>
      </c>
      <c r="L1005">
        <f>+'40'!L60</f>
        <v>430</v>
      </c>
      <c r="N1005">
        <f>+'41'!L61</f>
        <v>149</v>
      </c>
    </row>
    <row r="1006" spans="1:14" hidden="1">
      <c r="A1006" s="2" t="s">
        <v>233</v>
      </c>
      <c r="L1006">
        <f>+'40'!L61</f>
        <v>0</v>
      </c>
      <c r="N1006">
        <f>+'41'!L62</f>
        <v>0</v>
      </c>
    </row>
    <row r="1007" spans="1:14" hidden="1">
      <c r="A1007" s="2" t="s">
        <v>650</v>
      </c>
      <c r="L1007">
        <f>+'40'!L62</f>
        <v>0</v>
      </c>
      <c r="N1007">
        <f>+'41'!L63</f>
        <v>0</v>
      </c>
    </row>
    <row r="1008" spans="1:14" hidden="1">
      <c r="A1008" s="2" t="s">
        <v>234</v>
      </c>
      <c r="L1008">
        <f>+'40'!L63</f>
        <v>0</v>
      </c>
      <c r="N1008">
        <f>+'41'!L64</f>
        <v>0</v>
      </c>
    </row>
    <row r="1009" spans="1:14" hidden="1">
      <c r="A1009" s="2" t="s">
        <v>106</v>
      </c>
      <c r="L1009">
        <f>+'40'!L64</f>
        <v>430</v>
      </c>
      <c r="N1009">
        <f>+'41'!L65</f>
        <v>149</v>
      </c>
    </row>
    <row r="1010" spans="1:14" hidden="1">
      <c r="A1010" s="3" t="s">
        <v>655</v>
      </c>
    </row>
    <row r="1011" spans="1:14" hidden="1">
      <c r="A1011" s="346" t="s">
        <v>806</v>
      </c>
      <c r="L1011">
        <f>+'40'!N15</f>
        <v>47917</v>
      </c>
      <c r="N1011">
        <f>+'41'!N15</f>
        <v>44471</v>
      </c>
    </row>
    <row r="1012" spans="1:14" hidden="1">
      <c r="A1012" s="2" t="s">
        <v>220</v>
      </c>
      <c r="L1012">
        <f>+'40'!N16</f>
        <v>0</v>
      </c>
      <c r="N1012">
        <f>+'41'!N16</f>
        <v>0</v>
      </c>
    </row>
    <row r="1013" spans="1:14" hidden="1">
      <c r="A1013" s="2" t="s">
        <v>647</v>
      </c>
      <c r="L1013">
        <f>+'40'!N18</f>
        <v>5133</v>
      </c>
      <c r="N1013">
        <f>+'41'!N18</f>
        <v>3877</v>
      </c>
    </row>
    <row r="1014" spans="1:14" hidden="1">
      <c r="A1014" s="2" t="s">
        <v>648</v>
      </c>
      <c r="L1014">
        <f>+'40'!N19</f>
        <v>1</v>
      </c>
      <c r="N1014">
        <f>+'41'!N19</f>
        <v>1</v>
      </c>
    </row>
    <row r="1015" spans="1:14" hidden="1">
      <c r="A1015" s="2" t="s">
        <v>649</v>
      </c>
      <c r="L1015">
        <f>+'40'!N20</f>
        <v>0</v>
      </c>
      <c r="N1015">
        <f>+'41'!N20</f>
        <v>0</v>
      </c>
    </row>
    <row r="1016" spans="1:14" hidden="1">
      <c r="A1016" s="2" t="s">
        <v>221</v>
      </c>
      <c r="L1016">
        <f>+'40'!N21</f>
        <v>0</v>
      </c>
      <c r="N1016">
        <f>+'41'!N21</f>
        <v>0</v>
      </c>
    </row>
    <row r="1017" spans="1:14" hidden="1">
      <c r="A1017" s="2" t="s">
        <v>222</v>
      </c>
      <c r="L1017">
        <f>+'40'!N22</f>
        <v>1399</v>
      </c>
      <c r="N1017">
        <f>+'41'!N22</f>
        <v>940</v>
      </c>
    </row>
    <row r="1018" spans="1:14" hidden="1">
      <c r="A1018" s="2" t="s">
        <v>223</v>
      </c>
      <c r="L1018">
        <f>+'40'!N23</f>
        <v>0</v>
      </c>
      <c r="N1018">
        <f>+'41'!N23</f>
        <v>0</v>
      </c>
    </row>
    <row r="1019" spans="1:14" hidden="1">
      <c r="A1019" s="2" t="s">
        <v>457</v>
      </c>
      <c r="L1019">
        <f>+'40'!N24</f>
        <v>0</v>
      </c>
      <c r="N1019">
        <f>+'41'!N24</f>
        <v>0</v>
      </c>
    </row>
    <row r="1020" spans="1:14" hidden="1">
      <c r="A1020" s="2" t="s">
        <v>8</v>
      </c>
      <c r="L1020">
        <f>+'40'!N25</f>
        <v>-32</v>
      </c>
      <c r="N1020">
        <f>+'41'!N25</f>
        <v>0</v>
      </c>
    </row>
    <row r="1021" spans="1:14" hidden="1">
      <c r="A1021" s="2" t="s">
        <v>224</v>
      </c>
      <c r="L1021">
        <f>+'40'!N26</f>
        <v>0</v>
      </c>
      <c r="N1021">
        <f>+'41'!N26</f>
        <v>0</v>
      </c>
    </row>
    <row r="1022" spans="1:14" hidden="1">
      <c r="A1022" s="2" t="s">
        <v>225</v>
      </c>
      <c r="L1022">
        <f>+'40'!N27</f>
        <v>-12964</v>
      </c>
      <c r="N1022">
        <f>+'41'!N27</f>
        <v>-1372</v>
      </c>
    </row>
    <row r="1023" spans="1:14" hidden="1">
      <c r="A1023" s="346" t="s">
        <v>807</v>
      </c>
      <c r="L1023">
        <f>+'40'!N28</f>
        <v>41454</v>
      </c>
      <c r="N1023">
        <f>+'41'!N28</f>
        <v>47917</v>
      </c>
    </row>
    <row r="1024" spans="1:14" hidden="1">
      <c r="A1024" s="111" t="s">
        <v>728</v>
      </c>
      <c r="L1024">
        <f>+'40'!N34</f>
        <v>33464</v>
      </c>
      <c r="N1024">
        <f>+'41'!N35</f>
        <v>29671</v>
      </c>
    </row>
    <row r="1025" spans="1:14" hidden="1">
      <c r="A1025" s="2" t="s">
        <v>220</v>
      </c>
      <c r="L1025">
        <f>+'40'!N35</f>
        <v>0</v>
      </c>
      <c r="N1025">
        <f>+'41'!N36</f>
        <v>0</v>
      </c>
    </row>
    <row r="1026" spans="1:14" hidden="1">
      <c r="A1026" s="2" t="s">
        <v>221</v>
      </c>
      <c r="L1026">
        <f>+'40'!N36</f>
        <v>0</v>
      </c>
      <c r="N1026">
        <f>+'41'!N37</f>
        <v>0</v>
      </c>
    </row>
    <row r="1027" spans="1:14" hidden="1">
      <c r="A1027" s="2" t="s">
        <v>222</v>
      </c>
      <c r="L1027">
        <f>+'40'!N37</f>
        <v>0</v>
      </c>
      <c r="N1027">
        <f>+'41'!N38</f>
        <v>0</v>
      </c>
    </row>
    <row r="1028" spans="1:14" hidden="1">
      <c r="A1028" s="2" t="s">
        <v>223</v>
      </c>
      <c r="L1028">
        <f>+'40'!N38</f>
        <v>0</v>
      </c>
      <c r="N1028">
        <f>+'41'!N39</f>
        <v>0</v>
      </c>
    </row>
    <row r="1029" spans="1:14" hidden="1">
      <c r="A1029" s="2" t="s">
        <v>457</v>
      </c>
      <c r="L1029">
        <f>+'40'!N39</f>
        <v>0</v>
      </c>
      <c r="N1029">
        <f>+'41'!N40</f>
        <v>0</v>
      </c>
    </row>
    <row r="1030" spans="1:14" hidden="1">
      <c r="A1030" s="2" t="s">
        <v>8</v>
      </c>
      <c r="L1030">
        <f>+'40'!N40</f>
        <v>0</v>
      </c>
      <c r="N1030">
        <f>+'41'!N41</f>
        <v>0</v>
      </c>
    </row>
    <row r="1031" spans="1:14" hidden="1">
      <c r="A1031" s="2" t="s">
        <v>224</v>
      </c>
      <c r="L1031">
        <f>+'40'!N41</f>
        <v>0</v>
      </c>
      <c r="N1031">
        <f>+'41'!N42</f>
        <v>0</v>
      </c>
    </row>
    <row r="1032" spans="1:14" hidden="1">
      <c r="A1032" s="2" t="s">
        <v>226</v>
      </c>
      <c r="L1032">
        <f>+'40'!N42</f>
        <v>-12923</v>
      </c>
      <c r="N1032">
        <f>+'41'!N43</f>
        <v>-1372</v>
      </c>
    </row>
    <row r="1033" spans="1:14" hidden="1">
      <c r="A1033" s="2" t="s">
        <v>227</v>
      </c>
      <c r="L1033">
        <f>+'40'!N43</f>
        <v>4820</v>
      </c>
      <c r="N1033">
        <f>+'41'!N44</f>
        <v>5165</v>
      </c>
    </row>
    <row r="1034" spans="1:14" hidden="1">
      <c r="A1034" s="346" t="s">
        <v>807</v>
      </c>
      <c r="L1034">
        <f>+'40'!N44</f>
        <v>25361</v>
      </c>
      <c r="N1034">
        <f>+'41'!N45</f>
        <v>33464</v>
      </c>
    </row>
    <row r="1035" spans="1:14" hidden="1">
      <c r="A1035" s="4" t="s">
        <v>729</v>
      </c>
      <c r="L1035">
        <f>+'40'!N46</f>
        <v>14453</v>
      </c>
      <c r="N1035">
        <f>+'41'!N47</f>
        <v>14800</v>
      </c>
    </row>
    <row r="1036" spans="1:14" hidden="1">
      <c r="A1036" s="347" t="s">
        <v>808</v>
      </c>
      <c r="L1036">
        <f>+'40'!N48</f>
        <v>16093</v>
      </c>
      <c r="N1036">
        <f>+'41'!N49</f>
        <v>14453</v>
      </c>
    </row>
    <row r="1037" spans="1:14" hidden="1">
      <c r="A1037" s="3" t="s">
        <v>824</v>
      </c>
    </row>
    <row r="1038" spans="1:14" hidden="1">
      <c r="A1038" s="2" t="s">
        <v>228</v>
      </c>
      <c r="L1038">
        <f>+'40'!N54</f>
        <v>16075</v>
      </c>
      <c r="N1038">
        <f>+'41'!N55</f>
        <v>14402</v>
      </c>
    </row>
    <row r="1039" spans="1:14" hidden="1">
      <c r="A1039" s="2" t="s">
        <v>229</v>
      </c>
      <c r="L1039">
        <f>+'40'!N55</f>
        <v>18</v>
      </c>
      <c r="N1039">
        <f>+'41'!N56</f>
        <v>51</v>
      </c>
    </row>
    <row r="1040" spans="1:14" hidden="1">
      <c r="A1040" s="2" t="s">
        <v>230</v>
      </c>
      <c r="L1040">
        <f>+'40'!N56</f>
        <v>0</v>
      </c>
      <c r="N1040">
        <f>+'41'!N57</f>
        <v>0</v>
      </c>
    </row>
    <row r="1041" spans="1:14" hidden="1">
      <c r="A1041" s="2" t="s">
        <v>106</v>
      </c>
      <c r="L1041">
        <f>+'40'!N57</f>
        <v>16093</v>
      </c>
      <c r="N1041">
        <f>+'41'!N58</f>
        <v>14453</v>
      </c>
    </row>
    <row r="1042" spans="1:14" hidden="1">
      <c r="A1042" s="3" t="s">
        <v>231</v>
      </c>
    </row>
    <row r="1043" spans="1:14" hidden="1">
      <c r="A1043" s="2" t="s">
        <v>232</v>
      </c>
      <c r="L1043">
        <f>+'40'!N60</f>
        <v>16093</v>
      </c>
      <c r="N1043">
        <f>+'41'!N61</f>
        <v>14453</v>
      </c>
    </row>
    <row r="1044" spans="1:14" hidden="1">
      <c r="A1044" s="2" t="s">
        <v>233</v>
      </c>
      <c r="L1044">
        <f>+'40'!N61</f>
        <v>0</v>
      </c>
      <c r="N1044">
        <f>+'41'!N62</f>
        <v>0</v>
      </c>
    </row>
    <row r="1045" spans="1:14" hidden="1">
      <c r="A1045" s="2" t="s">
        <v>650</v>
      </c>
      <c r="L1045">
        <f>+'40'!N62</f>
        <v>0</v>
      </c>
      <c r="N1045">
        <f>+'41'!N63</f>
        <v>0</v>
      </c>
    </row>
    <row r="1046" spans="1:14" hidden="1">
      <c r="A1046" s="2" t="s">
        <v>234</v>
      </c>
      <c r="L1046">
        <f>+'40'!N63</f>
        <v>0</v>
      </c>
      <c r="N1046">
        <f>+'41'!N64</f>
        <v>0</v>
      </c>
    </row>
    <row r="1047" spans="1:14" hidden="1">
      <c r="A1047" s="2" t="s">
        <v>106</v>
      </c>
      <c r="L1047">
        <f>+'40'!N64</f>
        <v>16093</v>
      </c>
      <c r="N1047">
        <f>+'41'!N65</f>
        <v>14453</v>
      </c>
    </row>
    <row r="1048" spans="1:14" hidden="1">
      <c r="A1048" s="3" t="s">
        <v>656</v>
      </c>
    </row>
    <row r="1049" spans="1:14" hidden="1">
      <c r="A1049" s="346" t="s">
        <v>806</v>
      </c>
      <c r="L1049">
        <f>+'40'!P15</f>
        <v>4566</v>
      </c>
      <c r="N1049">
        <f>+'41'!P15</f>
        <v>3997</v>
      </c>
    </row>
    <row r="1050" spans="1:14" hidden="1">
      <c r="A1050" s="2" t="s">
        <v>220</v>
      </c>
      <c r="L1050">
        <f>+'40'!P16</f>
        <v>0</v>
      </c>
      <c r="N1050">
        <f>+'41'!P16</f>
        <v>0</v>
      </c>
    </row>
    <row r="1051" spans="1:14" hidden="1">
      <c r="A1051" s="2" t="s">
        <v>647</v>
      </c>
      <c r="L1051">
        <f>+'40'!P18</f>
        <v>201</v>
      </c>
      <c r="N1051">
        <f>+'41'!P18</f>
        <v>716</v>
      </c>
    </row>
    <row r="1052" spans="1:14" hidden="1">
      <c r="A1052" s="2" t="s">
        <v>648</v>
      </c>
      <c r="L1052">
        <f>+'40'!P19</f>
        <v>0</v>
      </c>
      <c r="N1052">
        <f>+'41'!P19</f>
        <v>0</v>
      </c>
    </row>
    <row r="1053" spans="1:14" hidden="1">
      <c r="A1053" s="2" t="s">
        <v>649</v>
      </c>
      <c r="L1053">
        <f>+'40'!P20</f>
        <v>0</v>
      </c>
      <c r="N1053">
        <f>+'41'!P20</f>
        <v>0</v>
      </c>
    </row>
    <row r="1054" spans="1:14" hidden="1">
      <c r="A1054" s="2" t="s">
        <v>221</v>
      </c>
      <c r="L1054">
        <f>+'40'!P21</f>
        <v>0</v>
      </c>
      <c r="N1054">
        <f>+'41'!P21</f>
        <v>0</v>
      </c>
    </row>
    <row r="1055" spans="1:14" hidden="1">
      <c r="A1055" s="2" t="s">
        <v>222</v>
      </c>
      <c r="L1055">
        <f>+'40'!P22</f>
        <v>0</v>
      </c>
      <c r="N1055">
        <f>+'41'!P22</f>
        <v>0</v>
      </c>
    </row>
    <row r="1056" spans="1:14" hidden="1">
      <c r="A1056" s="2" t="s">
        <v>223</v>
      </c>
      <c r="L1056">
        <f>+'40'!P23</f>
        <v>0</v>
      </c>
      <c r="N1056">
        <f>+'41'!P23</f>
        <v>0</v>
      </c>
    </row>
    <row r="1057" spans="1:14" hidden="1">
      <c r="A1057" s="2" t="s">
        <v>457</v>
      </c>
      <c r="L1057">
        <f>+'40'!P24</f>
        <v>0</v>
      </c>
      <c r="N1057">
        <f>+'41'!P24</f>
        <v>0</v>
      </c>
    </row>
    <row r="1058" spans="1:14" hidden="1">
      <c r="A1058" s="2" t="s">
        <v>8</v>
      </c>
      <c r="L1058">
        <f>+'40'!P25</f>
        <v>0</v>
      </c>
      <c r="N1058">
        <f>+'41'!P25</f>
        <v>0</v>
      </c>
    </row>
    <row r="1059" spans="1:14" hidden="1">
      <c r="A1059" s="2" t="s">
        <v>224</v>
      </c>
      <c r="L1059">
        <f>+'40'!P26</f>
        <v>0</v>
      </c>
      <c r="N1059">
        <f>+'41'!P26</f>
        <v>0</v>
      </c>
    </row>
    <row r="1060" spans="1:14" hidden="1">
      <c r="A1060" s="2" t="s">
        <v>225</v>
      </c>
      <c r="L1060">
        <f>+'40'!P27</f>
        <v>-308</v>
      </c>
      <c r="N1060">
        <f>+'41'!P27</f>
        <v>-147</v>
      </c>
    </row>
    <row r="1061" spans="1:14" hidden="1">
      <c r="A1061" s="346" t="s">
        <v>807</v>
      </c>
      <c r="L1061">
        <f>+'40'!P28</f>
        <v>4459</v>
      </c>
      <c r="N1061">
        <f>+'41'!P28</f>
        <v>4566</v>
      </c>
    </row>
    <row r="1062" spans="1:14" hidden="1">
      <c r="A1062" s="111" t="s">
        <v>728</v>
      </c>
      <c r="L1062">
        <f>+'40'!P34</f>
        <v>2234</v>
      </c>
      <c r="N1062">
        <f>+'41'!P35</f>
        <v>1991</v>
      </c>
    </row>
    <row r="1063" spans="1:14" hidden="1">
      <c r="A1063" s="2" t="s">
        <v>220</v>
      </c>
      <c r="L1063">
        <f>+'40'!P35</f>
        <v>0</v>
      </c>
      <c r="N1063">
        <f>+'41'!P36</f>
        <v>0</v>
      </c>
    </row>
    <row r="1064" spans="1:14" hidden="1">
      <c r="A1064" s="2" t="s">
        <v>221</v>
      </c>
      <c r="L1064">
        <f>+'40'!P36</f>
        <v>0</v>
      </c>
      <c r="N1064">
        <f>+'41'!P37</f>
        <v>0</v>
      </c>
    </row>
    <row r="1065" spans="1:14" hidden="1">
      <c r="A1065" s="2" t="s">
        <v>222</v>
      </c>
      <c r="L1065">
        <f>+'40'!P37</f>
        <v>0</v>
      </c>
      <c r="N1065">
        <f>+'41'!P38</f>
        <v>0</v>
      </c>
    </row>
    <row r="1066" spans="1:14" hidden="1">
      <c r="A1066" s="2" t="s">
        <v>223</v>
      </c>
      <c r="L1066">
        <f>+'40'!P38</f>
        <v>0</v>
      </c>
      <c r="N1066">
        <f>+'41'!P39</f>
        <v>0</v>
      </c>
    </row>
    <row r="1067" spans="1:14" hidden="1">
      <c r="A1067" s="2" t="s">
        <v>457</v>
      </c>
      <c r="L1067">
        <f>+'40'!P39</f>
        <v>0</v>
      </c>
      <c r="N1067">
        <f>+'41'!P40</f>
        <v>0</v>
      </c>
    </row>
    <row r="1068" spans="1:14" hidden="1">
      <c r="A1068" s="2" t="s">
        <v>8</v>
      </c>
      <c r="L1068">
        <f>+'40'!P40</f>
        <v>0</v>
      </c>
      <c r="N1068">
        <f>+'41'!P41</f>
        <v>0</v>
      </c>
    </row>
    <row r="1069" spans="1:14" hidden="1">
      <c r="A1069" s="2" t="s">
        <v>224</v>
      </c>
      <c r="L1069">
        <f>+'40'!P41</f>
        <v>0</v>
      </c>
      <c r="N1069">
        <f>+'41'!P42</f>
        <v>0</v>
      </c>
    </row>
    <row r="1070" spans="1:14" hidden="1">
      <c r="A1070" s="2" t="s">
        <v>226</v>
      </c>
      <c r="L1070">
        <f>+'40'!P42</f>
        <v>-308</v>
      </c>
      <c r="N1070">
        <f>+'41'!P43</f>
        <v>-147</v>
      </c>
    </row>
    <row r="1071" spans="1:14" hidden="1">
      <c r="A1071" s="2" t="s">
        <v>227</v>
      </c>
      <c r="L1071">
        <f>+'40'!P43</f>
        <v>433</v>
      </c>
      <c r="N1071">
        <f>+'41'!P44</f>
        <v>390</v>
      </c>
    </row>
    <row r="1072" spans="1:14" hidden="1">
      <c r="A1072" s="346" t="s">
        <v>807</v>
      </c>
      <c r="L1072">
        <f>+'40'!P44</f>
        <v>2359</v>
      </c>
      <c r="N1072">
        <f>+'41'!P45</f>
        <v>2234</v>
      </c>
    </row>
    <row r="1073" spans="1:14" hidden="1">
      <c r="A1073" s="4" t="s">
        <v>729</v>
      </c>
      <c r="L1073">
        <f>+'40'!P46</f>
        <v>2332</v>
      </c>
      <c r="N1073">
        <f>+'41'!P47</f>
        <v>2006</v>
      </c>
    </row>
    <row r="1074" spans="1:14" hidden="1">
      <c r="A1074" s="347" t="s">
        <v>808</v>
      </c>
      <c r="L1074">
        <f>+'40'!P48</f>
        <v>2100</v>
      </c>
      <c r="N1074">
        <f>+'41'!P49</f>
        <v>2332</v>
      </c>
    </row>
    <row r="1075" spans="1:14" hidden="1">
      <c r="A1075" s="3" t="s">
        <v>824</v>
      </c>
    </row>
    <row r="1076" spans="1:14" hidden="1">
      <c r="A1076" s="2" t="s">
        <v>228</v>
      </c>
      <c r="L1076">
        <f>+'40'!P54</f>
        <v>2099</v>
      </c>
      <c r="N1076">
        <f>+'41'!P55</f>
        <v>2327</v>
      </c>
    </row>
    <row r="1077" spans="1:14" hidden="1">
      <c r="A1077" s="2" t="s">
        <v>229</v>
      </c>
      <c r="L1077">
        <f>+'40'!P55</f>
        <v>0</v>
      </c>
      <c r="N1077">
        <f>+'41'!P56</f>
        <v>0</v>
      </c>
    </row>
    <row r="1078" spans="1:14" hidden="1">
      <c r="A1078" s="2" t="s">
        <v>230</v>
      </c>
      <c r="L1078">
        <f>+'40'!P56</f>
        <v>3</v>
      </c>
      <c r="N1078">
        <f>+'41'!P57</f>
        <v>5</v>
      </c>
    </row>
    <row r="1079" spans="1:14" hidden="1">
      <c r="A1079" s="2" t="s">
        <v>106</v>
      </c>
      <c r="L1079">
        <f>+'40'!P57</f>
        <v>2102</v>
      </c>
      <c r="N1079">
        <f>+'41'!P58</f>
        <v>2332</v>
      </c>
    </row>
    <row r="1080" spans="1:14" hidden="1">
      <c r="A1080" s="3" t="s">
        <v>231</v>
      </c>
    </row>
    <row r="1081" spans="1:14" hidden="1">
      <c r="A1081" s="2" t="s">
        <v>232</v>
      </c>
      <c r="L1081">
        <f>+'40'!P60</f>
        <v>2102</v>
      </c>
      <c r="N1081">
        <f>+'41'!P61</f>
        <v>2332</v>
      </c>
    </row>
    <row r="1082" spans="1:14" hidden="1">
      <c r="A1082" s="2" t="s">
        <v>233</v>
      </c>
      <c r="L1082">
        <f>+'40'!P61</f>
        <v>0</v>
      </c>
      <c r="N1082">
        <f>+'41'!P62</f>
        <v>0</v>
      </c>
    </row>
    <row r="1083" spans="1:14" hidden="1">
      <c r="A1083" s="2" t="s">
        <v>650</v>
      </c>
      <c r="L1083">
        <f>+'40'!P62</f>
        <v>0</v>
      </c>
      <c r="N1083">
        <f>+'41'!P63</f>
        <v>0</v>
      </c>
    </row>
    <row r="1084" spans="1:14" hidden="1">
      <c r="A1084" s="2" t="s">
        <v>234</v>
      </c>
      <c r="L1084">
        <f>+'40'!P63</f>
        <v>0</v>
      </c>
      <c r="N1084">
        <f>+'41'!P64</f>
        <v>0</v>
      </c>
    </row>
    <row r="1085" spans="1:14" hidden="1">
      <c r="A1085" s="2" t="s">
        <v>106</v>
      </c>
      <c r="L1085">
        <f>+'40'!P64</f>
        <v>2102</v>
      </c>
      <c r="N1085">
        <f>+'41'!P65</f>
        <v>2332</v>
      </c>
    </row>
    <row r="1086" spans="1:14" hidden="1">
      <c r="A1086" s="3" t="s">
        <v>172</v>
      </c>
    </row>
    <row r="1087" spans="1:14" hidden="1">
      <c r="A1087" s="346" t="s">
        <v>806</v>
      </c>
      <c r="L1087">
        <f>+'40'!R15</f>
        <v>726346</v>
      </c>
      <c r="N1087">
        <f>+'41'!R15</f>
        <v>717527</v>
      </c>
    </row>
    <row r="1088" spans="1:14" hidden="1">
      <c r="A1088" s="2" t="s">
        <v>220</v>
      </c>
      <c r="L1088">
        <f>+'40'!R16</f>
        <v>18149</v>
      </c>
      <c r="N1088">
        <f>+'41'!R16</f>
        <v>18689</v>
      </c>
    </row>
    <row r="1089" spans="1:14" hidden="1">
      <c r="A1089" s="2" t="s">
        <v>647</v>
      </c>
      <c r="L1089">
        <f>+'40'!R18</f>
        <v>44751</v>
      </c>
      <c r="N1089">
        <f>+'41'!R18</f>
        <v>38058</v>
      </c>
    </row>
    <row r="1090" spans="1:14" hidden="1">
      <c r="A1090" s="2" t="s">
        <v>648</v>
      </c>
      <c r="L1090">
        <f>+'40'!R19</f>
        <v>259</v>
      </c>
      <c r="N1090">
        <f>+'41'!R19</f>
        <v>232</v>
      </c>
    </row>
    <row r="1091" spans="1:14" hidden="1">
      <c r="A1091" s="2" t="s">
        <v>649</v>
      </c>
      <c r="L1091">
        <f>+'40'!R20</f>
        <v>0</v>
      </c>
      <c r="N1091">
        <f>+'41'!R20</f>
        <v>43</v>
      </c>
    </row>
    <row r="1092" spans="1:14" hidden="1">
      <c r="A1092" s="2" t="s">
        <v>221</v>
      </c>
      <c r="L1092">
        <f>+'40'!R21</f>
        <v>6</v>
      </c>
      <c r="N1092">
        <f>+'41'!R21</f>
        <v>-1788</v>
      </c>
    </row>
    <row r="1093" spans="1:14" hidden="1">
      <c r="A1093" s="2" t="s">
        <v>222</v>
      </c>
      <c r="L1093">
        <f>+'40'!R22</f>
        <v>-1321</v>
      </c>
      <c r="N1093">
        <f>+'41'!R22</f>
        <v>-1</v>
      </c>
    </row>
    <row r="1094" spans="1:14" hidden="1">
      <c r="A1094" s="2" t="s">
        <v>223</v>
      </c>
      <c r="L1094">
        <f>+'40'!R23</f>
        <v>-395</v>
      </c>
      <c r="N1094">
        <f>+'41'!R23</f>
        <v>-44367</v>
      </c>
    </row>
    <row r="1095" spans="1:14" hidden="1">
      <c r="A1095" s="2" t="s">
        <v>457</v>
      </c>
      <c r="L1095">
        <f>+'40'!R24</f>
        <v>7538</v>
      </c>
      <c r="N1095">
        <f>+'41'!R24</f>
        <v>15996</v>
      </c>
    </row>
    <row r="1096" spans="1:14" hidden="1">
      <c r="A1096" s="2" t="s">
        <v>8</v>
      </c>
      <c r="L1096">
        <f>+'40'!R25</f>
        <v>-23722</v>
      </c>
      <c r="N1096">
        <f>+'41'!R25</f>
        <v>-12271</v>
      </c>
    </row>
    <row r="1097" spans="1:14" hidden="1">
      <c r="A1097" s="2" t="s">
        <v>224</v>
      </c>
      <c r="L1097">
        <f>+'40'!R26</f>
        <v>-170</v>
      </c>
      <c r="N1097">
        <f>+'41'!R26</f>
        <v>0</v>
      </c>
    </row>
    <row r="1098" spans="1:14" hidden="1">
      <c r="A1098" s="2" t="s">
        <v>225</v>
      </c>
      <c r="L1098">
        <f>+'40'!R27</f>
        <v>-21490</v>
      </c>
      <c r="N1098">
        <f>+'41'!R27</f>
        <v>-5772</v>
      </c>
    </row>
    <row r="1099" spans="1:14" hidden="1">
      <c r="A1099" s="346" t="s">
        <v>807</v>
      </c>
      <c r="L1099">
        <f>+'40'!R28</f>
        <v>749951</v>
      </c>
      <c r="N1099">
        <f>+'41'!R28</f>
        <v>726346</v>
      </c>
    </row>
    <row r="1100" spans="1:14" hidden="1">
      <c r="A1100" s="111" t="s">
        <v>728</v>
      </c>
      <c r="L1100">
        <f>+'40'!R34</f>
        <v>147935</v>
      </c>
      <c r="N1100">
        <f>+'41'!R35</f>
        <v>175510</v>
      </c>
    </row>
    <row r="1101" spans="1:14" hidden="1">
      <c r="A1101" s="2" t="s">
        <v>220</v>
      </c>
      <c r="L1101">
        <f>+'40'!R35</f>
        <v>770</v>
      </c>
      <c r="N1101">
        <f>+'41'!R36</f>
        <v>55</v>
      </c>
    </row>
    <row r="1102" spans="1:14" hidden="1">
      <c r="A1102" s="2" t="s">
        <v>221</v>
      </c>
      <c r="L1102">
        <f>+'40'!R36</f>
        <v>0</v>
      </c>
      <c r="N1102">
        <f>+'41'!R37</f>
        <v>0</v>
      </c>
    </row>
    <row r="1103" spans="1:14" hidden="1">
      <c r="A1103" s="2" t="s">
        <v>222</v>
      </c>
      <c r="L1103">
        <f>+'40'!R37</f>
        <v>0</v>
      </c>
      <c r="N1103">
        <f>+'41'!R38</f>
        <v>0</v>
      </c>
    </row>
    <row r="1104" spans="1:14" hidden="1">
      <c r="A1104" s="2" t="s">
        <v>223</v>
      </c>
      <c r="L1104">
        <f>+'40'!R38</f>
        <v>-602</v>
      </c>
      <c r="N1104">
        <f>+'41'!R39</f>
        <v>-50405</v>
      </c>
    </row>
    <row r="1105" spans="1:14" hidden="1">
      <c r="A1105" s="2" t="s">
        <v>457</v>
      </c>
      <c r="L1105">
        <f>+'40'!R39</f>
        <v>0</v>
      </c>
      <c r="N1105">
        <f>+'41'!R40</f>
        <v>0</v>
      </c>
    </row>
    <row r="1106" spans="1:14" hidden="1">
      <c r="A1106" s="2" t="s">
        <v>8</v>
      </c>
      <c r="L1106">
        <f>+'40'!R40</f>
        <v>-4525</v>
      </c>
      <c r="N1106">
        <f>+'41'!R41</f>
        <v>-1965</v>
      </c>
    </row>
    <row r="1107" spans="1:14" hidden="1">
      <c r="A1107" s="2" t="s">
        <v>224</v>
      </c>
      <c r="L1107">
        <f>+'40'!R41</f>
        <v>0</v>
      </c>
      <c r="N1107">
        <f>+'41'!R42</f>
        <v>0</v>
      </c>
    </row>
    <row r="1108" spans="1:14" hidden="1">
      <c r="A1108" s="2" t="s">
        <v>226</v>
      </c>
      <c r="L1108">
        <f>+'40'!R42</f>
        <v>-21435</v>
      </c>
      <c r="N1108">
        <f>+'41'!R43</f>
        <v>-5757</v>
      </c>
    </row>
    <row r="1109" spans="1:14" hidden="1">
      <c r="A1109" s="2" t="s">
        <v>227</v>
      </c>
      <c r="L1109">
        <f>+'40'!R43</f>
        <v>32451</v>
      </c>
      <c r="N1109">
        <f>+'41'!R44</f>
        <v>30497</v>
      </c>
    </row>
    <row r="1110" spans="1:14" hidden="1">
      <c r="A1110" s="346" t="s">
        <v>807</v>
      </c>
      <c r="L1110">
        <f>+'40'!R44</f>
        <v>154594</v>
      </c>
      <c r="N1110">
        <f>+'41'!R45</f>
        <v>147935</v>
      </c>
    </row>
    <row r="1111" spans="1:14" hidden="1">
      <c r="A1111" s="4" t="s">
        <v>729</v>
      </c>
      <c r="L1111">
        <f>+'40'!R46</f>
        <v>578411</v>
      </c>
      <c r="N1111">
        <f>+'41'!R47</f>
        <v>542017</v>
      </c>
    </row>
    <row r="1112" spans="1:14" hidden="1">
      <c r="A1112" s="347" t="s">
        <v>808</v>
      </c>
      <c r="L1112">
        <f>+'40'!R48</f>
        <v>595357</v>
      </c>
      <c r="N1112">
        <f>+'41'!R49</f>
        <v>578411</v>
      </c>
    </row>
    <row r="1113" spans="1:14" hidden="1">
      <c r="A1113" s="3" t="s">
        <v>824</v>
      </c>
    </row>
    <row r="1114" spans="1:14" hidden="1">
      <c r="A1114" s="2" t="s">
        <v>228</v>
      </c>
      <c r="L1114">
        <f>+'40'!R54</f>
        <v>590218</v>
      </c>
      <c r="N1114">
        <f>+'41'!R55</f>
        <v>573062</v>
      </c>
    </row>
    <row r="1115" spans="1:14" hidden="1">
      <c r="A1115" s="2" t="s">
        <v>229</v>
      </c>
      <c r="L1115">
        <f>+'40'!R55</f>
        <v>3309</v>
      </c>
      <c r="N1115">
        <f>+'41'!R56</f>
        <v>3218</v>
      </c>
    </row>
    <row r="1116" spans="1:14" hidden="1">
      <c r="A1116" s="2" t="s">
        <v>230</v>
      </c>
      <c r="L1116">
        <f>+'40'!R56</f>
        <v>1829</v>
      </c>
      <c r="N1116">
        <f>+'41'!R57</f>
        <v>2131</v>
      </c>
    </row>
    <row r="1117" spans="1:14" hidden="1">
      <c r="A1117" s="2" t="s">
        <v>106</v>
      </c>
      <c r="L1117">
        <f>+'40'!R57</f>
        <v>595356</v>
      </c>
      <c r="N1117">
        <f>+'41'!R58</f>
        <v>578411</v>
      </c>
    </row>
    <row r="1118" spans="1:14" hidden="1">
      <c r="A1118" s="3" t="s">
        <v>231</v>
      </c>
    </row>
    <row r="1119" spans="1:14" hidden="1">
      <c r="A1119" s="2" t="s">
        <v>232</v>
      </c>
      <c r="L1119">
        <f>+'40'!R60</f>
        <v>528584</v>
      </c>
      <c r="N1119">
        <f>+'41'!R61</f>
        <v>516473</v>
      </c>
    </row>
    <row r="1120" spans="1:14" hidden="1">
      <c r="A1120" s="2" t="s">
        <v>233</v>
      </c>
      <c r="L1120">
        <f>+'40'!R61</f>
        <v>0</v>
      </c>
      <c r="N1120">
        <f>+'41'!R62</f>
        <v>0</v>
      </c>
    </row>
    <row r="1121" spans="1:14" hidden="1">
      <c r="A1121" s="2" t="s">
        <v>650</v>
      </c>
      <c r="L1121">
        <f>+'40'!R62</f>
        <v>66772</v>
      </c>
      <c r="N1121">
        <f>+'41'!R63</f>
        <v>61938</v>
      </c>
    </row>
    <row r="1122" spans="1:14" hidden="1">
      <c r="A1122" s="2" t="s">
        <v>234</v>
      </c>
      <c r="L1122">
        <f>+'40'!R63</f>
        <v>0</v>
      </c>
      <c r="N1122">
        <f>+'41'!R64</f>
        <v>0</v>
      </c>
    </row>
    <row r="1123" spans="1:14" hidden="1">
      <c r="A1123" s="2" t="s">
        <v>106</v>
      </c>
      <c r="L1123">
        <f>+'40'!R64</f>
        <v>595356</v>
      </c>
      <c r="N1123">
        <f>+'41'!R65</f>
        <v>578411</v>
      </c>
    </row>
    <row r="1124" spans="1:14" hidden="1">
      <c r="A1124" s="14" t="s">
        <v>569</v>
      </c>
    </row>
    <row r="1125" spans="1:14" hidden="1">
      <c r="A1125" s="2" t="s">
        <v>236</v>
      </c>
      <c r="L1125">
        <f>+'40'!R69</f>
        <v>500225</v>
      </c>
      <c r="N1125">
        <f>+'41'!R70</f>
        <v>475850</v>
      </c>
    </row>
    <row r="1126" spans="1:14" hidden="1">
      <c r="A1126" s="2" t="s">
        <v>237</v>
      </c>
      <c r="L1126">
        <f>+'40'!R70</f>
        <v>0</v>
      </c>
      <c r="N1126">
        <f>+'41'!R71</f>
        <v>0</v>
      </c>
    </row>
    <row r="1127" spans="1:14" hidden="1">
      <c r="A1127" s="2" t="s">
        <v>238</v>
      </c>
      <c r="L1127">
        <f>+'40'!R71</f>
        <v>0</v>
      </c>
      <c r="N1127">
        <f>+'41'!R72</f>
        <v>0</v>
      </c>
    </row>
    <row r="1128" spans="1:14" hidden="1">
      <c r="A1128" s="14" t="s">
        <v>106</v>
      </c>
      <c r="L1128">
        <f>+'40'!R72</f>
        <v>500225</v>
      </c>
      <c r="N1128">
        <f>+'41'!R73</f>
        <v>475850</v>
      </c>
    </row>
    <row r="1129" spans="1:14" s="413" customFormat="1" hidden="1">
      <c r="A1129" s="430"/>
    </row>
    <row r="1130" spans="1:14" hidden="1">
      <c r="A1130" s="128" t="s">
        <v>239</v>
      </c>
    </row>
    <row r="1131" spans="1:14" hidden="1">
      <c r="A1131" s="349" t="s">
        <v>219</v>
      </c>
    </row>
    <row r="1132" spans="1:14" hidden="1">
      <c r="A1132" s="350" t="s">
        <v>657</v>
      </c>
      <c r="L1132">
        <f>+'43'!B6</f>
        <v>0</v>
      </c>
      <c r="N1132">
        <f>+'43'!B15</f>
        <v>0</v>
      </c>
    </row>
    <row r="1133" spans="1:14" hidden="1">
      <c r="A1133" s="133" t="s">
        <v>240</v>
      </c>
      <c r="L1133">
        <f>+'43'!B7</f>
        <v>170</v>
      </c>
      <c r="N1133">
        <f>+'43'!B16</f>
        <v>0</v>
      </c>
    </row>
    <row r="1134" spans="1:14" hidden="1">
      <c r="A1134" s="133" t="s">
        <v>245</v>
      </c>
      <c r="L1134">
        <f>+'43'!B8</f>
        <v>0</v>
      </c>
      <c r="N1134">
        <f>+'43'!B17</f>
        <v>0</v>
      </c>
    </row>
    <row r="1135" spans="1:14" hidden="1">
      <c r="A1135" s="133" t="s">
        <v>241</v>
      </c>
      <c r="L1135">
        <f>+'43'!B9</f>
        <v>0</v>
      </c>
      <c r="N1135">
        <f>+'43'!B18</f>
        <v>0</v>
      </c>
    </row>
    <row r="1136" spans="1:14" hidden="1">
      <c r="A1136" s="133" t="s">
        <v>458</v>
      </c>
      <c r="L1136">
        <f>+'43'!B10</f>
        <v>0</v>
      </c>
      <c r="N1136">
        <f>+'43'!B19</f>
        <v>0</v>
      </c>
    </row>
    <row r="1137" spans="1:14" hidden="1">
      <c r="A1137" s="133" t="s">
        <v>242</v>
      </c>
      <c r="L1137">
        <f>+'43'!B11</f>
        <v>0</v>
      </c>
      <c r="N1137">
        <f>+'43'!B20</f>
        <v>0</v>
      </c>
    </row>
    <row r="1138" spans="1:14" ht="25.5" hidden="1">
      <c r="A1138" s="135" t="s">
        <v>243</v>
      </c>
      <c r="L1138">
        <f>+'43'!B12</f>
        <v>0</v>
      </c>
      <c r="N1138">
        <f>+'43'!B21</f>
        <v>0</v>
      </c>
    </row>
    <row r="1139" spans="1:14" hidden="1">
      <c r="A1139" s="350" t="s">
        <v>658</v>
      </c>
      <c r="L1139">
        <f>+'43'!B13</f>
        <v>170</v>
      </c>
      <c r="N1139">
        <f>+'43'!B22</f>
        <v>0</v>
      </c>
    </row>
    <row r="1140" spans="1:14" hidden="1">
      <c r="A1140" s="349" t="s">
        <v>659</v>
      </c>
    </row>
    <row r="1141" spans="1:14" hidden="1">
      <c r="A1141" s="350" t="s">
        <v>657</v>
      </c>
      <c r="L1141">
        <f>+'43'!D6</f>
        <v>0</v>
      </c>
      <c r="N1141">
        <f>+'43'!D15</f>
        <v>0</v>
      </c>
    </row>
    <row r="1142" spans="1:14" hidden="1">
      <c r="A1142" s="133" t="s">
        <v>240</v>
      </c>
      <c r="L1142">
        <f>+'43'!D7</f>
        <v>0</v>
      </c>
      <c r="N1142">
        <f>+'43'!D16</f>
        <v>0</v>
      </c>
    </row>
    <row r="1143" spans="1:14" hidden="1">
      <c r="A1143" s="133" t="s">
        <v>245</v>
      </c>
      <c r="L1143">
        <f>+'43'!D8</f>
        <v>0</v>
      </c>
      <c r="N1143">
        <f>+'43'!D17</f>
        <v>0</v>
      </c>
    </row>
    <row r="1144" spans="1:14" hidden="1">
      <c r="A1144" s="133" t="s">
        <v>241</v>
      </c>
      <c r="L1144">
        <f>+'43'!D9</f>
        <v>0</v>
      </c>
      <c r="N1144">
        <f>+'43'!D18</f>
        <v>0</v>
      </c>
    </row>
    <row r="1145" spans="1:14" hidden="1">
      <c r="A1145" s="133" t="s">
        <v>458</v>
      </c>
      <c r="L1145">
        <f>+'43'!D10</f>
        <v>0</v>
      </c>
      <c r="N1145">
        <f>+'43'!D19</f>
        <v>0</v>
      </c>
    </row>
    <row r="1146" spans="1:14" hidden="1">
      <c r="A1146" s="133" t="s">
        <v>242</v>
      </c>
      <c r="L1146">
        <f>+'43'!D11</f>
        <v>0</v>
      </c>
      <c r="N1146">
        <f>+'43'!D20</f>
        <v>0</v>
      </c>
    </row>
    <row r="1147" spans="1:14" ht="25.5" hidden="1">
      <c r="A1147" s="135" t="s">
        <v>243</v>
      </c>
      <c r="L1147">
        <f>+'43'!D12</f>
        <v>0</v>
      </c>
      <c r="N1147">
        <f>+'43'!D21</f>
        <v>0</v>
      </c>
    </row>
    <row r="1148" spans="1:14" hidden="1">
      <c r="A1148" s="350" t="s">
        <v>658</v>
      </c>
      <c r="L1148">
        <f>+'43'!D13</f>
        <v>0</v>
      </c>
      <c r="N1148">
        <f>+'43'!D22</f>
        <v>0</v>
      </c>
    </row>
    <row r="1149" spans="1:14" hidden="1">
      <c r="A1149" s="349" t="s">
        <v>660</v>
      </c>
    </row>
    <row r="1150" spans="1:14" hidden="1">
      <c r="A1150" s="350" t="s">
        <v>657</v>
      </c>
      <c r="L1150">
        <f>+'43'!F6</f>
        <v>0</v>
      </c>
      <c r="N1150">
        <f>+'43'!F15</f>
        <v>0</v>
      </c>
    </row>
    <row r="1151" spans="1:14" hidden="1">
      <c r="A1151" s="133" t="s">
        <v>240</v>
      </c>
      <c r="L1151">
        <f>+'43'!F7</f>
        <v>0</v>
      </c>
      <c r="N1151">
        <f>+'43'!F16</f>
        <v>0</v>
      </c>
    </row>
    <row r="1152" spans="1:14" hidden="1">
      <c r="A1152" s="133" t="s">
        <v>245</v>
      </c>
      <c r="L1152">
        <f>+'43'!F8</f>
        <v>0</v>
      </c>
      <c r="N1152">
        <f>+'43'!F17</f>
        <v>0</v>
      </c>
    </row>
    <row r="1153" spans="1:14" hidden="1">
      <c r="A1153" s="133" t="s">
        <v>241</v>
      </c>
      <c r="L1153">
        <f>+'43'!F9</f>
        <v>0</v>
      </c>
      <c r="N1153">
        <f>+'43'!F18</f>
        <v>0</v>
      </c>
    </row>
    <row r="1154" spans="1:14" hidden="1">
      <c r="A1154" s="133" t="s">
        <v>458</v>
      </c>
      <c r="L1154">
        <f>+'43'!F10</f>
        <v>0</v>
      </c>
      <c r="N1154">
        <f>+'43'!F19</f>
        <v>0</v>
      </c>
    </row>
    <row r="1155" spans="1:14" hidden="1">
      <c r="A1155" s="133" t="s">
        <v>242</v>
      </c>
      <c r="L1155">
        <f>+'43'!F11</f>
        <v>0</v>
      </c>
      <c r="N1155">
        <f>+'43'!F20</f>
        <v>0</v>
      </c>
    </row>
    <row r="1156" spans="1:14" hidden="1">
      <c r="A1156" s="351" t="s">
        <v>661</v>
      </c>
      <c r="L1156">
        <f>+'43'!F12</f>
        <v>0</v>
      </c>
      <c r="N1156">
        <f>+'43'!F21</f>
        <v>0</v>
      </c>
    </row>
    <row r="1157" spans="1:14" hidden="1">
      <c r="A1157" s="350" t="s">
        <v>658</v>
      </c>
      <c r="L1157">
        <f>+'43'!F13</f>
        <v>0</v>
      </c>
      <c r="N1157">
        <f>+'43'!F22</f>
        <v>0</v>
      </c>
    </row>
    <row r="1158" spans="1:14" hidden="1">
      <c r="A1158" s="349" t="s">
        <v>33</v>
      </c>
    </row>
    <row r="1159" spans="1:14" hidden="1">
      <c r="A1159" s="350" t="s">
        <v>657</v>
      </c>
      <c r="L1159">
        <f>+'43'!H6</f>
        <v>0</v>
      </c>
      <c r="N1159">
        <f>+'43'!H15</f>
        <v>0</v>
      </c>
    </row>
    <row r="1160" spans="1:14" hidden="1">
      <c r="A1160" s="133" t="s">
        <v>240</v>
      </c>
      <c r="L1160">
        <f>+'43'!H7</f>
        <v>0</v>
      </c>
      <c r="N1160">
        <f>+'43'!H16</f>
        <v>0</v>
      </c>
    </row>
    <row r="1161" spans="1:14" hidden="1">
      <c r="A1161" s="133" t="s">
        <v>245</v>
      </c>
      <c r="L1161">
        <f>+'43'!H8</f>
        <v>0</v>
      </c>
      <c r="N1161">
        <f>+'43'!H17</f>
        <v>0</v>
      </c>
    </row>
    <row r="1162" spans="1:14" hidden="1">
      <c r="A1162" s="133" t="s">
        <v>241</v>
      </c>
      <c r="L1162">
        <f>+'43'!H9</f>
        <v>0</v>
      </c>
      <c r="N1162">
        <f>+'43'!H18</f>
        <v>0</v>
      </c>
    </row>
    <row r="1163" spans="1:14" hidden="1">
      <c r="A1163" s="133" t="s">
        <v>458</v>
      </c>
      <c r="L1163">
        <f>+'43'!H10</f>
        <v>0</v>
      </c>
      <c r="N1163">
        <f>+'43'!H19</f>
        <v>0</v>
      </c>
    </row>
    <row r="1164" spans="1:14" hidden="1">
      <c r="A1164" s="133" t="s">
        <v>242</v>
      </c>
      <c r="L1164">
        <f>+'43'!H11</f>
        <v>0</v>
      </c>
      <c r="N1164">
        <f>+'43'!H20</f>
        <v>0</v>
      </c>
    </row>
    <row r="1165" spans="1:14" hidden="1">
      <c r="A1165" s="351" t="s">
        <v>243</v>
      </c>
      <c r="L1165">
        <f>+'43'!H12</f>
        <v>0</v>
      </c>
      <c r="N1165">
        <f>+'43'!H21</f>
        <v>0</v>
      </c>
    </row>
    <row r="1166" spans="1:14" hidden="1">
      <c r="A1166" s="350" t="s">
        <v>658</v>
      </c>
      <c r="L1166">
        <f>+'43'!H13</f>
        <v>0</v>
      </c>
      <c r="N1166">
        <f>+'43'!H22</f>
        <v>0</v>
      </c>
    </row>
    <row r="1167" spans="1:14" hidden="1">
      <c r="A1167" s="349" t="s">
        <v>36</v>
      </c>
    </row>
    <row r="1168" spans="1:14" hidden="1">
      <c r="A1168" s="350" t="s">
        <v>657</v>
      </c>
      <c r="L1168">
        <f>+'43'!J6</f>
        <v>0</v>
      </c>
      <c r="N1168">
        <f>+'43'!J15</f>
        <v>0</v>
      </c>
    </row>
    <row r="1169" spans="1:14" hidden="1">
      <c r="A1169" s="133" t="s">
        <v>240</v>
      </c>
      <c r="L1169">
        <f>+'43'!H7</f>
        <v>0</v>
      </c>
      <c r="N1169">
        <f>+'43'!H16</f>
        <v>0</v>
      </c>
    </row>
    <row r="1170" spans="1:14" hidden="1">
      <c r="A1170" s="133" t="s">
        <v>245</v>
      </c>
      <c r="L1170">
        <f>+'43'!H8</f>
        <v>0</v>
      </c>
      <c r="N1170">
        <f>+'43'!H17</f>
        <v>0</v>
      </c>
    </row>
    <row r="1171" spans="1:14" hidden="1">
      <c r="A1171" s="133" t="s">
        <v>241</v>
      </c>
      <c r="L1171">
        <f>+'43'!H9</f>
        <v>0</v>
      </c>
      <c r="N1171">
        <f>+'43'!H18</f>
        <v>0</v>
      </c>
    </row>
    <row r="1172" spans="1:14" hidden="1">
      <c r="A1172" s="133" t="s">
        <v>458</v>
      </c>
      <c r="L1172">
        <f>+'43'!H10</f>
        <v>0</v>
      </c>
      <c r="N1172">
        <f>+'43'!H19</f>
        <v>0</v>
      </c>
    </row>
    <row r="1173" spans="1:14" hidden="1">
      <c r="A1173" s="133" t="s">
        <v>242</v>
      </c>
      <c r="L1173">
        <f>+'43'!H11</f>
        <v>0</v>
      </c>
      <c r="N1173">
        <f>+'43'!H20</f>
        <v>0</v>
      </c>
    </row>
    <row r="1174" spans="1:14" hidden="1">
      <c r="A1174" s="351" t="s">
        <v>243</v>
      </c>
      <c r="L1174">
        <f>+'43'!H12</f>
        <v>0</v>
      </c>
      <c r="N1174">
        <f>+'43'!H21</f>
        <v>0</v>
      </c>
    </row>
    <row r="1175" spans="1:14" hidden="1">
      <c r="A1175" s="350" t="s">
        <v>658</v>
      </c>
      <c r="L1175">
        <f>+'43'!H13</f>
        <v>0</v>
      </c>
      <c r="N1175">
        <f>+'43'!H22</f>
        <v>0</v>
      </c>
    </row>
    <row r="1176" spans="1:14" hidden="1">
      <c r="A1176" s="349" t="s">
        <v>172</v>
      </c>
    </row>
    <row r="1177" spans="1:14" hidden="1">
      <c r="A1177" s="350" t="s">
        <v>657</v>
      </c>
      <c r="L1177">
        <f>+'43'!L6</f>
        <v>0</v>
      </c>
      <c r="N1177">
        <f>+'43'!L15</f>
        <v>0</v>
      </c>
    </row>
    <row r="1178" spans="1:14" hidden="1">
      <c r="A1178" s="133" t="s">
        <v>240</v>
      </c>
      <c r="L1178">
        <f>+'43'!L7</f>
        <v>170</v>
      </c>
      <c r="N1178">
        <f>+'43'!L16</f>
        <v>0</v>
      </c>
    </row>
    <row r="1179" spans="1:14" hidden="1">
      <c r="A1179" s="133" t="s">
        <v>245</v>
      </c>
      <c r="L1179">
        <f>+'43'!L8</f>
        <v>0</v>
      </c>
      <c r="N1179">
        <f>+'43'!L17</f>
        <v>0</v>
      </c>
    </row>
    <row r="1180" spans="1:14" hidden="1">
      <c r="A1180" s="133" t="s">
        <v>241</v>
      </c>
      <c r="L1180">
        <f>+'43'!L9</f>
        <v>0</v>
      </c>
      <c r="N1180">
        <f>+'43'!L18</f>
        <v>0</v>
      </c>
    </row>
    <row r="1181" spans="1:14" hidden="1">
      <c r="A1181" s="133" t="s">
        <v>458</v>
      </c>
      <c r="L1181">
        <f>+'43'!L10</f>
        <v>0</v>
      </c>
      <c r="N1181">
        <f>+'43'!L19</f>
        <v>0</v>
      </c>
    </row>
    <row r="1182" spans="1:14" hidden="1">
      <c r="A1182" s="133" t="s">
        <v>242</v>
      </c>
      <c r="L1182">
        <f>+'43'!L11</f>
        <v>0</v>
      </c>
      <c r="N1182">
        <f>+'43'!L20</f>
        <v>0</v>
      </c>
    </row>
    <row r="1183" spans="1:14" hidden="1">
      <c r="A1183" s="351" t="s">
        <v>243</v>
      </c>
      <c r="L1183">
        <f>+'43'!L12</f>
        <v>0</v>
      </c>
      <c r="N1183">
        <f>+'43'!L21</f>
        <v>0</v>
      </c>
    </row>
    <row r="1184" spans="1:14" hidden="1">
      <c r="A1184" s="350" t="s">
        <v>658</v>
      </c>
      <c r="L1184">
        <f>+'43'!L13</f>
        <v>170</v>
      </c>
      <c r="N1184">
        <f>+'43'!L22</f>
        <v>0</v>
      </c>
    </row>
    <row r="1185" spans="1:14" hidden="1">
      <c r="A1185" s="3" t="s">
        <v>662</v>
      </c>
    </row>
    <row r="1186" spans="1:14" hidden="1">
      <c r="A1186" s="3" t="s">
        <v>244</v>
      </c>
    </row>
    <row r="1187" spans="1:14" hidden="1">
      <c r="A1187" s="3" t="s">
        <v>806</v>
      </c>
      <c r="L1187">
        <f>+'47'!B14</f>
        <v>13200</v>
      </c>
      <c r="N1187">
        <f>+'48'!B14</f>
        <v>12862</v>
      </c>
    </row>
    <row r="1188" spans="1:14" hidden="1">
      <c r="A1188" s="2" t="s">
        <v>245</v>
      </c>
      <c r="L1188">
        <f>+'47'!B15</f>
        <v>0</v>
      </c>
      <c r="N1188">
        <f>+'48'!B15</f>
        <v>0</v>
      </c>
    </row>
    <row r="1189" spans="1:14" hidden="1">
      <c r="A1189" s="2" t="s">
        <v>222</v>
      </c>
      <c r="L1189">
        <f>+'47'!B16</f>
        <v>1321</v>
      </c>
      <c r="N1189">
        <f>+'48'!B16</f>
        <v>0</v>
      </c>
    </row>
    <row r="1190" spans="1:14" hidden="1">
      <c r="A1190" s="2" t="s">
        <v>663</v>
      </c>
      <c r="L1190">
        <f>+'47'!B17</f>
        <v>0</v>
      </c>
      <c r="N1190">
        <f>+'48'!B17</f>
        <v>0</v>
      </c>
    </row>
    <row r="1191" spans="1:14" hidden="1">
      <c r="A1191" s="139" t="s">
        <v>8</v>
      </c>
      <c r="L1191">
        <f>+'47'!B18</f>
        <v>-1244</v>
      </c>
      <c r="N1191">
        <f>+'48'!B18</f>
        <v>0</v>
      </c>
    </row>
    <row r="1192" spans="1:14" hidden="1">
      <c r="A1192" s="2" t="s">
        <v>246</v>
      </c>
      <c r="L1192">
        <f>+'47'!B19</f>
        <v>252</v>
      </c>
      <c r="N1192">
        <f>+'48'!B19</f>
        <v>338</v>
      </c>
    </row>
    <row r="1193" spans="1:14" hidden="1">
      <c r="A1193" s="2" t="s">
        <v>247</v>
      </c>
      <c r="L1193">
        <f>+'47'!B20</f>
        <v>0</v>
      </c>
      <c r="N1193">
        <f>+'48'!B20</f>
        <v>0</v>
      </c>
    </row>
    <row r="1194" spans="1:14" hidden="1">
      <c r="A1194" s="2" t="s">
        <v>248</v>
      </c>
      <c r="L1194">
        <f>+'47'!B21</f>
        <v>0</v>
      </c>
      <c r="N1194">
        <f>+'48'!B21</f>
        <v>0</v>
      </c>
    </row>
    <row r="1195" spans="1:14" hidden="1">
      <c r="A1195" s="2" t="s">
        <v>249</v>
      </c>
      <c r="L1195">
        <f>+'47'!B22</f>
        <v>0</v>
      </c>
      <c r="N1195">
        <f>+'48'!B22</f>
        <v>0</v>
      </c>
    </row>
    <row r="1196" spans="1:14" hidden="1">
      <c r="A1196" s="2" t="s">
        <v>224</v>
      </c>
      <c r="L1196">
        <f>+'47'!B23</f>
        <v>0</v>
      </c>
      <c r="N1196">
        <f>+'48'!B23</f>
        <v>0</v>
      </c>
    </row>
    <row r="1197" spans="1:14" hidden="1">
      <c r="A1197" s="2" t="s">
        <v>468</v>
      </c>
      <c r="L1197">
        <f>+'47'!B24</f>
        <v>0</v>
      </c>
      <c r="N1197">
        <f>+'48'!B24</f>
        <v>0</v>
      </c>
    </row>
    <row r="1198" spans="1:14" hidden="1">
      <c r="A1198" s="2" t="s">
        <v>226</v>
      </c>
      <c r="L1198">
        <f>+'47'!B25</f>
        <v>-51</v>
      </c>
      <c r="N1198">
        <f>+'48'!B25</f>
        <v>0</v>
      </c>
    </row>
    <row r="1199" spans="1:14" hidden="1">
      <c r="A1199" s="3" t="s">
        <v>810</v>
      </c>
      <c r="L1199">
        <f>+'47'!B27</f>
        <v>13478</v>
      </c>
      <c r="N1199">
        <f>+'48'!B27</f>
        <v>13200</v>
      </c>
    </row>
    <row r="1200" spans="1:14" hidden="1">
      <c r="A1200" s="3" t="s">
        <v>811</v>
      </c>
      <c r="L1200">
        <f>+'47'!B32</f>
        <v>10079</v>
      </c>
      <c r="N1200">
        <f>+'48'!B32</f>
        <v>8232</v>
      </c>
    </row>
    <row r="1201" spans="1:14" hidden="1">
      <c r="A1201" s="2" t="s">
        <v>245</v>
      </c>
      <c r="L1201">
        <f>+'47'!B33</f>
        <v>0</v>
      </c>
      <c r="N1201">
        <f>+'48'!B33</f>
        <v>0</v>
      </c>
    </row>
    <row r="1202" spans="1:14" hidden="1">
      <c r="A1202" s="2" t="s">
        <v>222</v>
      </c>
      <c r="L1202">
        <f>+'47'!B34</f>
        <v>0</v>
      </c>
      <c r="N1202">
        <f>+'48'!B34</f>
        <v>0</v>
      </c>
    </row>
    <row r="1203" spans="1:14" hidden="1">
      <c r="A1203" s="2" t="s">
        <v>861</v>
      </c>
      <c r="L1203">
        <f>+'47'!B35</f>
        <v>0</v>
      </c>
      <c r="N1203">
        <f>+'48'!B35</f>
        <v>0</v>
      </c>
    </row>
    <row r="1204" spans="1:14" hidden="1">
      <c r="A1204" s="2" t="s">
        <v>8</v>
      </c>
      <c r="L1204">
        <f>+'47'!B36</f>
        <v>0</v>
      </c>
      <c r="N1204">
        <f>+'48'!B36</f>
        <v>0</v>
      </c>
    </row>
    <row r="1205" spans="1:14" hidden="1">
      <c r="A1205" s="2" t="s">
        <v>227</v>
      </c>
      <c r="L1205">
        <f>+'47'!B37</f>
        <v>1608</v>
      </c>
      <c r="N1205">
        <f>+'48'!B37</f>
        <v>1847</v>
      </c>
    </row>
    <row r="1206" spans="1:14" hidden="1">
      <c r="A1206" s="2" t="s">
        <v>224</v>
      </c>
      <c r="L1206">
        <f>+'47'!B38</f>
        <v>0</v>
      </c>
      <c r="N1206">
        <f>+'48'!B38</f>
        <v>0</v>
      </c>
    </row>
    <row r="1207" spans="1:14" hidden="1">
      <c r="A1207" s="2" t="s">
        <v>468</v>
      </c>
      <c r="L1207">
        <f>+'47'!B39</f>
        <v>0</v>
      </c>
      <c r="N1207">
        <f>+'48'!B39</f>
        <v>0</v>
      </c>
    </row>
    <row r="1208" spans="1:14" hidden="1">
      <c r="A1208" s="2" t="s">
        <v>226</v>
      </c>
      <c r="L1208">
        <f>+'47'!B40</f>
        <v>-205</v>
      </c>
      <c r="N1208">
        <f>+'48'!B40</f>
        <v>0</v>
      </c>
    </row>
    <row r="1209" spans="1:14" hidden="1">
      <c r="A1209" s="3" t="s">
        <v>812</v>
      </c>
      <c r="L1209">
        <f>+'47'!B42</f>
        <v>11482</v>
      </c>
      <c r="N1209">
        <f>+'48'!B42</f>
        <v>10079</v>
      </c>
    </row>
    <row r="1210" spans="1:14" hidden="1">
      <c r="A1210" s="3" t="s">
        <v>729</v>
      </c>
      <c r="L1210">
        <f>+'47'!B44</f>
        <v>3121</v>
      </c>
      <c r="N1210">
        <f>+'48'!B44</f>
        <v>4630</v>
      </c>
    </row>
    <row r="1211" spans="1:14" hidden="1">
      <c r="A1211" s="3" t="s">
        <v>862</v>
      </c>
      <c r="L1211">
        <f>+'47'!B46</f>
        <v>1996</v>
      </c>
      <c r="N1211">
        <f>+'48'!B46</f>
        <v>3121</v>
      </c>
    </row>
    <row r="1212" spans="1:14" hidden="1">
      <c r="A1212" s="3" t="s">
        <v>824</v>
      </c>
    </row>
    <row r="1213" spans="1:14" hidden="1">
      <c r="A1213" s="3" t="s">
        <v>807</v>
      </c>
    </row>
    <row r="1214" spans="1:14" hidden="1">
      <c r="A1214" s="2" t="s">
        <v>228</v>
      </c>
      <c r="L1214">
        <f>+'47'!B50</f>
        <v>1996</v>
      </c>
      <c r="N1214">
        <f>+'48'!B50</f>
        <v>3121</v>
      </c>
    </row>
    <row r="1215" spans="1:14" hidden="1">
      <c r="A1215" s="2" t="s">
        <v>229</v>
      </c>
      <c r="L1215">
        <f>+'47'!B51</f>
        <v>0</v>
      </c>
      <c r="N1215">
        <f>+'48'!B51</f>
        <v>0</v>
      </c>
    </row>
    <row r="1216" spans="1:14" hidden="1">
      <c r="A1216" s="2" t="s">
        <v>230</v>
      </c>
      <c r="L1216">
        <f>+'47'!B52</f>
        <v>0</v>
      </c>
      <c r="N1216">
        <f>+'48'!B52</f>
        <v>0</v>
      </c>
    </row>
    <row r="1217" spans="1:14" hidden="1">
      <c r="A1217" s="2" t="s">
        <v>250</v>
      </c>
      <c r="L1217">
        <f>+'47'!B53</f>
        <v>0</v>
      </c>
      <c r="N1217">
        <f>+'48'!B53</f>
        <v>0</v>
      </c>
    </row>
    <row r="1218" spans="1:14" hidden="1">
      <c r="A1218" s="3" t="s">
        <v>813</v>
      </c>
      <c r="L1218">
        <f>+'47'!B54</f>
        <v>1996</v>
      </c>
      <c r="N1218">
        <f>+'48'!B54</f>
        <v>3121</v>
      </c>
    </row>
    <row r="1219" spans="1:14" hidden="1">
      <c r="A1219" s="3" t="s">
        <v>665</v>
      </c>
    </row>
    <row r="1220" spans="1:14" hidden="1">
      <c r="A1220" s="3" t="s">
        <v>806</v>
      </c>
      <c r="L1220">
        <f>+'47'!D14</f>
        <v>0</v>
      </c>
      <c r="N1220">
        <f>+'48'!D14</f>
        <v>0</v>
      </c>
    </row>
    <row r="1221" spans="1:14" hidden="1">
      <c r="A1221" s="2" t="s">
        <v>245</v>
      </c>
      <c r="L1221">
        <f>+'47'!D15</f>
        <v>0</v>
      </c>
      <c r="N1221">
        <f>+'48'!D15</f>
        <v>0</v>
      </c>
    </row>
    <row r="1222" spans="1:14" hidden="1">
      <c r="A1222" s="2" t="s">
        <v>222</v>
      </c>
      <c r="L1222">
        <f>+'47'!D16</f>
        <v>0</v>
      </c>
      <c r="N1222">
        <f>+'48'!D16</f>
        <v>0</v>
      </c>
    </row>
    <row r="1223" spans="1:14" hidden="1">
      <c r="A1223" s="2" t="s">
        <v>861</v>
      </c>
      <c r="L1223">
        <f>+'47'!D17</f>
        <v>0</v>
      </c>
      <c r="N1223">
        <f>+'48'!D17</f>
        <v>0</v>
      </c>
    </row>
    <row r="1224" spans="1:14" ht="15" hidden="1" customHeight="1">
      <c r="A1224" s="139" t="s">
        <v>8</v>
      </c>
      <c r="L1224">
        <f>+'47'!D18</f>
        <v>0</v>
      </c>
      <c r="N1224">
        <f>+'48'!D18</f>
        <v>0</v>
      </c>
    </row>
    <row r="1225" spans="1:14" hidden="1">
      <c r="A1225" s="2" t="s">
        <v>246</v>
      </c>
      <c r="L1225">
        <f>+'47'!D19</f>
        <v>0</v>
      </c>
      <c r="N1225">
        <f>+'48'!D19</f>
        <v>0</v>
      </c>
    </row>
    <row r="1226" spans="1:14" hidden="1">
      <c r="A1226" s="2" t="s">
        <v>247</v>
      </c>
      <c r="L1226">
        <f>+'47'!D20</f>
        <v>0</v>
      </c>
      <c r="N1226">
        <f>+'48'!D20</f>
        <v>0</v>
      </c>
    </row>
    <row r="1227" spans="1:14" hidden="1">
      <c r="A1227" s="2" t="s">
        <v>248</v>
      </c>
      <c r="L1227">
        <f>+'47'!D21</f>
        <v>0</v>
      </c>
      <c r="N1227">
        <f>+'48'!D21</f>
        <v>0</v>
      </c>
    </row>
    <row r="1228" spans="1:14" hidden="1">
      <c r="A1228" s="2" t="s">
        <v>249</v>
      </c>
      <c r="L1228">
        <f>+'47'!D22</f>
        <v>0</v>
      </c>
      <c r="N1228">
        <f>+'48'!D22</f>
        <v>0</v>
      </c>
    </row>
    <row r="1229" spans="1:14" hidden="1">
      <c r="A1229" s="2" t="s">
        <v>224</v>
      </c>
      <c r="L1229">
        <f>+'47'!D23</f>
        <v>0</v>
      </c>
      <c r="N1229">
        <f>+'48'!D23</f>
        <v>0</v>
      </c>
    </row>
    <row r="1230" spans="1:14" hidden="1">
      <c r="A1230" s="2" t="s">
        <v>468</v>
      </c>
      <c r="L1230">
        <f>+'47'!D24</f>
        <v>0</v>
      </c>
      <c r="N1230">
        <f>+'48'!D24</f>
        <v>0</v>
      </c>
    </row>
    <row r="1231" spans="1:14" hidden="1">
      <c r="A1231" s="2" t="s">
        <v>226</v>
      </c>
      <c r="L1231">
        <f>+'47'!D25</f>
        <v>0</v>
      </c>
      <c r="N1231">
        <f>+'48'!D25</f>
        <v>0</v>
      </c>
    </row>
    <row r="1232" spans="1:14" hidden="1">
      <c r="A1232" s="3" t="s">
        <v>810</v>
      </c>
      <c r="L1232">
        <f>+'47'!D27</f>
        <v>0</v>
      </c>
      <c r="N1232">
        <f>+'48'!D27</f>
        <v>0</v>
      </c>
    </row>
    <row r="1233" spans="1:14" hidden="1">
      <c r="A1233" s="3" t="s">
        <v>811</v>
      </c>
      <c r="L1233">
        <f>+'47'!D32</f>
        <v>0</v>
      </c>
      <c r="N1233">
        <f>+'48'!D32</f>
        <v>0</v>
      </c>
    </row>
    <row r="1234" spans="1:14" hidden="1">
      <c r="A1234" s="2" t="s">
        <v>245</v>
      </c>
      <c r="L1234">
        <f>+'47'!D33</f>
        <v>0</v>
      </c>
      <c r="N1234">
        <f>+'48'!D33</f>
        <v>0</v>
      </c>
    </row>
    <row r="1235" spans="1:14" hidden="1">
      <c r="A1235" s="2" t="s">
        <v>222</v>
      </c>
      <c r="L1235">
        <f>+'47'!D34</f>
        <v>0</v>
      </c>
      <c r="N1235">
        <f>+'48'!D34</f>
        <v>0</v>
      </c>
    </row>
    <row r="1236" spans="1:14" hidden="1">
      <c r="A1236" s="2" t="s">
        <v>663</v>
      </c>
      <c r="L1236">
        <f>+'47'!D35</f>
        <v>0</v>
      </c>
      <c r="N1236">
        <f>+'48'!D35</f>
        <v>0</v>
      </c>
    </row>
    <row r="1237" spans="1:14" hidden="1">
      <c r="A1237" s="2" t="s">
        <v>664</v>
      </c>
      <c r="L1237">
        <f>+'47'!D36</f>
        <v>0</v>
      </c>
      <c r="N1237">
        <f>+'48'!D36</f>
        <v>0</v>
      </c>
    </row>
    <row r="1238" spans="1:14" hidden="1">
      <c r="A1238" s="2" t="s">
        <v>227</v>
      </c>
      <c r="L1238">
        <f>+'47'!D37</f>
        <v>0</v>
      </c>
      <c r="N1238">
        <f>+'48'!D37</f>
        <v>0</v>
      </c>
    </row>
    <row r="1239" spans="1:14" hidden="1">
      <c r="A1239" s="2" t="s">
        <v>224</v>
      </c>
      <c r="L1239">
        <f>+'47'!D38</f>
        <v>0</v>
      </c>
      <c r="N1239">
        <f>+'48'!D38</f>
        <v>0</v>
      </c>
    </row>
    <row r="1240" spans="1:14" hidden="1">
      <c r="A1240" s="2" t="s">
        <v>468</v>
      </c>
      <c r="L1240">
        <f>+'47'!D39</f>
        <v>0</v>
      </c>
      <c r="N1240">
        <f>+'48'!D39</f>
        <v>0</v>
      </c>
    </row>
    <row r="1241" spans="1:14" hidden="1">
      <c r="A1241" s="2" t="s">
        <v>226</v>
      </c>
      <c r="L1241">
        <f>+'47'!D40</f>
        <v>0</v>
      </c>
      <c r="N1241">
        <f>+'48'!D40</f>
        <v>0</v>
      </c>
    </row>
    <row r="1242" spans="1:14" hidden="1">
      <c r="A1242" s="3" t="s">
        <v>812</v>
      </c>
      <c r="L1242">
        <f>+'47'!D42</f>
        <v>0</v>
      </c>
      <c r="N1242">
        <f>+'48'!D42</f>
        <v>0</v>
      </c>
    </row>
    <row r="1243" spans="1:14" hidden="1">
      <c r="A1243" s="3" t="s">
        <v>729</v>
      </c>
      <c r="L1243">
        <f>+'47'!D44</f>
        <v>0</v>
      </c>
      <c r="N1243">
        <v>0</v>
      </c>
    </row>
    <row r="1244" spans="1:14" hidden="1">
      <c r="A1244" s="3" t="s">
        <v>809</v>
      </c>
      <c r="L1244">
        <f>+'47'!D46</f>
        <v>0</v>
      </c>
      <c r="N1244">
        <f>+'48'!D46</f>
        <v>0</v>
      </c>
    </row>
    <row r="1245" spans="1:14" hidden="1">
      <c r="A1245" s="3" t="s">
        <v>824</v>
      </c>
    </row>
    <row r="1246" spans="1:14" hidden="1">
      <c r="A1246" s="3" t="s">
        <v>807</v>
      </c>
    </row>
    <row r="1247" spans="1:14" hidden="1">
      <c r="A1247" s="2" t="s">
        <v>228</v>
      </c>
      <c r="L1247">
        <f>+'47'!D50</f>
        <v>0</v>
      </c>
      <c r="N1247">
        <f>+'48'!D50</f>
        <v>0</v>
      </c>
    </row>
    <row r="1248" spans="1:14" hidden="1">
      <c r="A1248" s="2" t="s">
        <v>229</v>
      </c>
      <c r="L1248">
        <f>+'47'!D51</f>
        <v>0</v>
      </c>
      <c r="N1248">
        <f>+'48'!D51</f>
        <v>0</v>
      </c>
    </row>
    <row r="1249" spans="1:14" hidden="1">
      <c r="A1249" s="2" t="s">
        <v>230</v>
      </c>
      <c r="L1249">
        <f>+'47'!D52</f>
        <v>0</v>
      </c>
      <c r="N1249">
        <f>+'48'!D52</f>
        <v>0</v>
      </c>
    </row>
    <row r="1250" spans="1:14" hidden="1">
      <c r="A1250" s="2" t="s">
        <v>250</v>
      </c>
      <c r="L1250">
        <f>+'47'!D53</f>
        <v>0</v>
      </c>
      <c r="N1250">
        <f>+'48'!D53</f>
        <v>0</v>
      </c>
    </row>
    <row r="1251" spans="1:14" hidden="1">
      <c r="A1251" s="3" t="s">
        <v>813</v>
      </c>
      <c r="L1251">
        <f>+'47'!D54</f>
        <v>0</v>
      </c>
      <c r="N1251">
        <f>+'48'!D54</f>
        <v>0</v>
      </c>
    </row>
    <row r="1252" spans="1:14" hidden="1">
      <c r="A1252" s="3" t="s">
        <v>666</v>
      </c>
    </row>
    <row r="1253" spans="1:14" hidden="1">
      <c r="A1253" s="3" t="s">
        <v>806</v>
      </c>
      <c r="L1253">
        <f>+'47'!F14</f>
        <v>1029</v>
      </c>
      <c r="N1253">
        <f>+'48'!F14</f>
        <v>1029</v>
      </c>
    </row>
    <row r="1254" spans="1:14" hidden="1">
      <c r="A1254" s="2" t="s">
        <v>245</v>
      </c>
      <c r="L1254">
        <f>+'47'!F15</f>
        <v>0</v>
      </c>
      <c r="N1254">
        <f>+'48'!F15</f>
        <v>0</v>
      </c>
    </row>
    <row r="1255" spans="1:14" hidden="1">
      <c r="A1255" s="2" t="s">
        <v>222</v>
      </c>
      <c r="L1255">
        <f>+'47'!F16</f>
        <v>0</v>
      </c>
      <c r="N1255">
        <f>+'48'!F16</f>
        <v>0</v>
      </c>
    </row>
    <row r="1256" spans="1:14" hidden="1">
      <c r="A1256" s="2" t="s">
        <v>663</v>
      </c>
      <c r="L1256">
        <f>+'47'!F17</f>
        <v>0</v>
      </c>
      <c r="N1256">
        <f>+'48'!F17</f>
        <v>0</v>
      </c>
    </row>
    <row r="1257" spans="1:14" ht="15" hidden="1" customHeight="1">
      <c r="A1257" s="139" t="s">
        <v>8</v>
      </c>
      <c r="L1257">
        <f>+'47'!F18</f>
        <v>0</v>
      </c>
      <c r="N1257">
        <f>+'48'!F18</f>
        <v>0</v>
      </c>
    </row>
    <row r="1258" spans="1:14" hidden="1">
      <c r="A1258" s="2" t="s">
        <v>246</v>
      </c>
      <c r="L1258">
        <f>+'47'!F19</f>
        <v>233</v>
      </c>
      <c r="N1258">
        <f>+'48'!F19</f>
        <v>0</v>
      </c>
    </row>
    <row r="1259" spans="1:14" hidden="1">
      <c r="A1259" s="2" t="s">
        <v>247</v>
      </c>
      <c r="L1259">
        <f>+'47'!F20</f>
        <v>0</v>
      </c>
      <c r="N1259">
        <f>+'48'!F20</f>
        <v>0</v>
      </c>
    </row>
    <row r="1260" spans="1:14" hidden="1">
      <c r="A1260" s="2" t="s">
        <v>248</v>
      </c>
      <c r="L1260">
        <f>+'47'!F21</f>
        <v>0</v>
      </c>
      <c r="N1260">
        <f>+'48'!F21</f>
        <v>0</v>
      </c>
    </row>
    <row r="1261" spans="1:14" hidden="1">
      <c r="A1261" s="2" t="s">
        <v>249</v>
      </c>
      <c r="L1261">
        <f>+'47'!F22</f>
        <v>0</v>
      </c>
      <c r="N1261">
        <f>+'48'!F22</f>
        <v>0</v>
      </c>
    </row>
    <row r="1262" spans="1:14" hidden="1">
      <c r="A1262" s="2" t="s">
        <v>224</v>
      </c>
      <c r="L1262">
        <f>+'47'!F23</f>
        <v>0</v>
      </c>
      <c r="N1262">
        <f>+'48'!F23</f>
        <v>0</v>
      </c>
    </row>
    <row r="1263" spans="1:14" hidden="1">
      <c r="A1263" s="2" t="s">
        <v>468</v>
      </c>
      <c r="L1263">
        <f>+'47'!F24</f>
        <v>0</v>
      </c>
      <c r="N1263">
        <f>+'48'!F24</f>
        <v>0</v>
      </c>
    </row>
    <row r="1264" spans="1:14" hidden="1">
      <c r="A1264" s="2" t="s">
        <v>226</v>
      </c>
      <c r="L1264">
        <f>+'47'!F25</f>
        <v>-154</v>
      </c>
      <c r="N1264">
        <f>+'48'!F25</f>
        <v>0</v>
      </c>
    </row>
    <row r="1265" spans="1:14" hidden="1">
      <c r="A1265" s="3" t="s">
        <v>810</v>
      </c>
      <c r="L1265">
        <f>+'47'!F27</f>
        <v>1108</v>
      </c>
      <c r="N1265">
        <f>+'48'!F27</f>
        <v>1029</v>
      </c>
    </row>
    <row r="1266" spans="1:14" hidden="1">
      <c r="A1266" s="3" t="s">
        <v>811</v>
      </c>
      <c r="L1266">
        <f>+'47'!F32</f>
        <v>117</v>
      </c>
      <c r="N1266">
        <f>+'48'!F32</f>
        <v>117</v>
      </c>
    </row>
    <row r="1267" spans="1:14" hidden="1">
      <c r="A1267" s="2" t="s">
        <v>245</v>
      </c>
      <c r="L1267">
        <f>+'47'!F33</f>
        <v>0</v>
      </c>
      <c r="N1267">
        <f>+'48'!F33</f>
        <v>0</v>
      </c>
    </row>
    <row r="1268" spans="1:14" hidden="1">
      <c r="A1268" s="2" t="s">
        <v>222</v>
      </c>
      <c r="L1268">
        <f>+'47'!F34</f>
        <v>0</v>
      </c>
      <c r="N1268">
        <f>+'48'!F34</f>
        <v>0</v>
      </c>
    </row>
    <row r="1269" spans="1:14" hidden="1">
      <c r="A1269" s="2" t="s">
        <v>663</v>
      </c>
      <c r="L1269">
        <f>+'47'!F35</f>
        <v>0</v>
      </c>
      <c r="N1269">
        <f>+'48'!F35</f>
        <v>0</v>
      </c>
    </row>
    <row r="1270" spans="1:14" hidden="1">
      <c r="A1270" s="2" t="s">
        <v>664</v>
      </c>
      <c r="L1270">
        <f>+'47'!F36</f>
        <v>0</v>
      </c>
      <c r="N1270">
        <f>+'48'!F36</f>
        <v>0</v>
      </c>
    </row>
    <row r="1271" spans="1:14" hidden="1">
      <c r="A1271" s="2" t="s">
        <v>227</v>
      </c>
      <c r="L1271">
        <f>+'47'!F37</f>
        <v>0</v>
      </c>
      <c r="N1271">
        <f>+'48'!F37</f>
        <v>0</v>
      </c>
    </row>
    <row r="1272" spans="1:14" hidden="1">
      <c r="A1272" s="2" t="s">
        <v>224</v>
      </c>
      <c r="L1272">
        <f>+'47'!F38</f>
        <v>0</v>
      </c>
      <c r="N1272">
        <f>+'48'!F38</f>
        <v>0</v>
      </c>
    </row>
    <row r="1273" spans="1:14" hidden="1">
      <c r="A1273" s="2" t="s">
        <v>468</v>
      </c>
      <c r="L1273">
        <f>+'47'!F39</f>
        <v>0</v>
      </c>
      <c r="N1273">
        <f>+'48'!F39</f>
        <v>0</v>
      </c>
    </row>
    <row r="1274" spans="1:14" hidden="1">
      <c r="A1274" s="2" t="s">
        <v>226</v>
      </c>
      <c r="L1274">
        <f>+'47'!F40</f>
        <v>0</v>
      </c>
      <c r="N1274">
        <f>+'48'!F40</f>
        <v>0</v>
      </c>
    </row>
    <row r="1275" spans="1:14" hidden="1">
      <c r="A1275" s="3" t="s">
        <v>812</v>
      </c>
      <c r="L1275">
        <f>+'47'!F42</f>
        <v>117</v>
      </c>
      <c r="N1275">
        <f>+'48'!F42</f>
        <v>117</v>
      </c>
    </row>
    <row r="1276" spans="1:14" hidden="1">
      <c r="A1276" s="3" t="s">
        <v>729</v>
      </c>
      <c r="L1276">
        <f>+'47'!F44</f>
        <v>912</v>
      </c>
      <c r="N1276">
        <f>+'48'!F44</f>
        <v>912</v>
      </c>
    </row>
    <row r="1277" spans="1:14" hidden="1">
      <c r="A1277" s="3" t="s">
        <v>809</v>
      </c>
      <c r="L1277">
        <f>+'47'!F46</f>
        <v>991</v>
      </c>
      <c r="N1277">
        <f>+'48'!F46</f>
        <v>912</v>
      </c>
    </row>
    <row r="1278" spans="1:14" hidden="1">
      <c r="A1278" s="3" t="s">
        <v>824</v>
      </c>
    </row>
    <row r="1279" spans="1:14" hidden="1">
      <c r="A1279" s="3" t="s">
        <v>807</v>
      </c>
    </row>
    <row r="1280" spans="1:14" hidden="1">
      <c r="A1280" s="2" t="s">
        <v>228</v>
      </c>
      <c r="L1280">
        <f>+'47'!F50</f>
        <v>991</v>
      </c>
      <c r="N1280">
        <f>+'48'!F50</f>
        <v>912</v>
      </c>
    </row>
    <row r="1281" spans="1:14" hidden="1">
      <c r="A1281" s="2" t="s">
        <v>229</v>
      </c>
      <c r="L1281">
        <f>+'47'!F51</f>
        <v>0</v>
      </c>
      <c r="N1281">
        <f>+'48'!F51</f>
        <v>0</v>
      </c>
    </row>
    <row r="1282" spans="1:14" hidden="1">
      <c r="A1282" s="2" t="s">
        <v>230</v>
      </c>
      <c r="L1282">
        <f>+'47'!F52</f>
        <v>0</v>
      </c>
      <c r="N1282">
        <f>+'48'!F52</f>
        <v>0</v>
      </c>
    </row>
    <row r="1283" spans="1:14" hidden="1">
      <c r="A1283" s="2" t="s">
        <v>250</v>
      </c>
      <c r="L1283">
        <f>+'47'!F53</f>
        <v>0</v>
      </c>
      <c r="N1283">
        <f>+'48'!F53</f>
        <v>0</v>
      </c>
    </row>
    <row r="1284" spans="1:14" hidden="1">
      <c r="A1284" s="3" t="s">
        <v>813</v>
      </c>
      <c r="L1284">
        <f>+'47'!F54</f>
        <v>991</v>
      </c>
      <c r="N1284">
        <f>+'48'!F54</f>
        <v>912</v>
      </c>
    </row>
    <row r="1285" spans="1:14" hidden="1">
      <c r="A1285" s="3" t="s">
        <v>251</v>
      </c>
    </row>
    <row r="1286" spans="1:14" hidden="1">
      <c r="A1286" s="3" t="s">
        <v>806</v>
      </c>
      <c r="L1286">
        <f>+'47'!H14</f>
        <v>0</v>
      </c>
      <c r="N1286">
        <f>+'48'!H14</f>
        <v>0</v>
      </c>
    </row>
    <row r="1287" spans="1:14" hidden="1">
      <c r="A1287" s="2" t="s">
        <v>245</v>
      </c>
      <c r="L1287">
        <f>+'47'!H15</f>
        <v>0</v>
      </c>
      <c r="N1287">
        <f>+'48'!H15</f>
        <v>0</v>
      </c>
    </row>
    <row r="1288" spans="1:14" hidden="1">
      <c r="A1288" s="2" t="s">
        <v>222</v>
      </c>
      <c r="L1288">
        <f>+'47'!H16</f>
        <v>0</v>
      </c>
      <c r="N1288">
        <f>+'48'!H16</f>
        <v>0</v>
      </c>
    </row>
    <row r="1289" spans="1:14" hidden="1">
      <c r="A1289" s="2" t="s">
        <v>663</v>
      </c>
      <c r="L1289">
        <f>+'47'!H17</f>
        <v>0</v>
      </c>
      <c r="N1289">
        <f>+'48'!H17</f>
        <v>0</v>
      </c>
    </row>
    <row r="1290" spans="1:14" ht="15" hidden="1" customHeight="1">
      <c r="A1290" s="139" t="s">
        <v>8</v>
      </c>
      <c r="L1290">
        <f>+'47'!H18</f>
        <v>0</v>
      </c>
      <c r="N1290">
        <f>+'48'!H18</f>
        <v>0</v>
      </c>
    </row>
    <row r="1291" spans="1:14" hidden="1">
      <c r="A1291" s="2" t="s">
        <v>246</v>
      </c>
      <c r="L1291">
        <f>+'47'!H19</f>
        <v>0</v>
      </c>
      <c r="N1291">
        <f>+'48'!H19</f>
        <v>0</v>
      </c>
    </row>
    <row r="1292" spans="1:14" hidden="1">
      <c r="A1292" s="2" t="s">
        <v>247</v>
      </c>
      <c r="L1292">
        <f>+'47'!H20</f>
        <v>0</v>
      </c>
      <c r="N1292">
        <f>+'48'!H20</f>
        <v>0</v>
      </c>
    </row>
    <row r="1293" spans="1:14" hidden="1">
      <c r="A1293" s="2" t="s">
        <v>248</v>
      </c>
      <c r="L1293">
        <f>+'47'!H21</f>
        <v>0</v>
      </c>
      <c r="N1293">
        <f>+'48'!H21</f>
        <v>0</v>
      </c>
    </row>
    <row r="1294" spans="1:14" hidden="1">
      <c r="A1294" s="2" t="s">
        <v>249</v>
      </c>
      <c r="L1294">
        <f>+'47'!H22</f>
        <v>0</v>
      </c>
      <c r="N1294">
        <f>+'48'!H22</f>
        <v>0</v>
      </c>
    </row>
    <row r="1295" spans="1:14" hidden="1">
      <c r="A1295" s="2" t="s">
        <v>224</v>
      </c>
      <c r="L1295">
        <f>+'47'!H23</f>
        <v>0</v>
      </c>
      <c r="N1295">
        <f>+'48'!H23</f>
        <v>0</v>
      </c>
    </row>
    <row r="1296" spans="1:14" hidden="1">
      <c r="A1296" s="2" t="s">
        <v>468</v>
      </c>
      <c r="L1296">
        <f>+'47'!H24</f>
        <v>0</v>
      </c>
      <c r="N1296">
        <f>+'48'!H24</f>
        <v>0</v>
      </c>
    </row>
    <row r="1297" spans="1:14" hidden="1">
      <c r="A1297" s="2" t="s">
        <v>226</v>
      </c>
      <c r="L1297">
        <f>+'47'!H25</f>
        <v>0</v>
      </c>
      <c r="N1297">
        <f>+'48'!H25</f>
        <v>0</v>
      </c>
    </row>
    <row r="1298" spans="1:14" hidden="1">
      <c r="A1298" s="3" t="s">
        <v>810</v>
      </c>
      <c r="L1298">
        <f>+'47'!H27</f>
        <v>0</v>
      </c>
      <c r="N1298">
        <f>+'48'!H27</f>
        <v>0</v>
      </c>
    </row>
    <row r="1299" spans="1:14" hidden="1">
      <c r="A1299" s="3" t="s">
        <v>811</v>
      </c>
      <c r="L1299">
        <f>+'47'!H32</f>
        <v>0</v>
      </c>
      <c r="N1299">
        <f>+'48'!H32</f>
        <v>0</v>
      </c>
    </row>
    <row r="1300" spans="1:14" hidden="1">
      <c r="A1300" s="2" t="s">
        <v>245</v>
      </c>
      <c r="L1300">
        <f>+'47'!H33</f>
        <v>0</v>
      </c>
      <c r="N1300">
        <f>+'48'!H33</f>
        <v>0</v>
      </c>
    </row>
    <row r="1301" spans="1:14" hidden="1">
      <c r="A1301" s="2" t="s">
        <v>222</v>
      </c>
      <c r="L1301">
        <f>+'47'!H34</f>
        <v>0</v>
      </c>
      <c r="N1301">
        <f>+'48'!H34</f>
        <v>0</v>
      </c>
    </row>
    <row r="1302" spans="1:14" hidden="1">
      <c r="A1302" s="2" t="s">
        <v>663</v>
      </c>
      <c r="L1302">
        <f>+'47'!H35</f>
        <v>0</v>
      </c>
      <c r="N1302">
        <f>+'48'!H35</f>
        <v>0</v>
      </c>
    </row>
    <row r="1303" spans="1:14" hidden="1">
      <c r="A1303" s="2" t="s">
        <v>664</v>
      </c>
      <c r="L1303">
        <f>+'47'!H36</f>
        <v>0</v>
      </c>
      <c r="N1303">
        <f>+'48'!H36</f>
        <v>0</v>
      </c>
    </row>
    <row r="1304" spans="1:14" hidden="1">
      <c r="A1304" s="2" t="s">
        <v>227</v>
      </c>
      <c r="L1304">
        <f>+'47'!H37</f>
        <v>0</v>
      </c>
      <c r="N1304">
        <f>+'48'!H37</f>
        <v>0</v>
      </c>
    </row>
    <row r="1305" spans="1:14" hidden="1">
      <c r="A1305" s="2" t="s">
        <v>224</v>
      </c>
      <c r="L1305">
        <f>+'47'!H38</f>
        <v>0</v>
      </c>
      <c r="N1305">
        <f>+'48'!H38</f>
        <v>0</v>
      </c>
    </row>
    <row r="1306" spans="1:14" hidden="1">
      <c r="A1306" s="2" t="s">
        <v>468</v>
      </c>
      <c r="L1306">
        <f>+'47'!H39</f>
        <v>0</v>
      </c>
      <c r="N1306">
        <f>+'48'!H39</f>
        <v>0</v>
      </c>
    </row>
    <row r="1307" spans="1:14" hidden="1">
      <c r="A1307" s="2" t="s">
        <v>226</v>
      </c>
      <c r="L1307">
        <f>+'47'!H40</f>
        <v>0</v>
      </c>
      <c r="N1307">
        <f>+'48'!H40</f>
        <v>0</v>
      </c>
    </row>
    <row r="1308" spans="1:14" hidden="1">
      <c r="A1308" s="3" t="s">
        <v>812</v>
      </c>
      <c r="L1308">
        <f>+'47'!H42</f>
        <v>0</v>
      </c>
      <c r="N1308">
        <f>+'48'!H42</f>
        <v>0</v>
      </c>
    </row>
    <row r="1309" spans="1:14" hidden="1">
      <c r="A1309" s="3" t="s">
        <v>729</v>
      </c>
      <c r="L1309">
        <f>+'47'!H44</f>
        <v>0</v>
      </c>
      <c r="N1309">
        <f>+'48'!H44</f>
        <v>0</v>
      </c>
    </row>
    <row r="1310" spans="1:14" hidden="1">
      <c r="A1310" s="3" t="s">
        <v>809</v>
      </c>
      <c r="L1310">
        <f>+'47'!H46</f>
        <v>0</v>
      </c>
      <c r="N1310">
        <f>+'48'!H46</f>
        <v>0</v>
      </c>
    </row>
    <row r="1311" spans="1:14" hidden="1">
      <c r="A1311" s="3" t="s">
        <v>824</v>
      </c>
    </row>
    <row r="1312" spans="1:14" hidden="1">
      <c r="A1312" s="3" t="s">
        <v>807</v>
      </c>
    </row>
    <row r="1313" spans="1:14" hidden="1">
      <c r="A1313" s="2" t="s">
        <v>228</v>
      </c>
      <c r="L1313">
        <f>+'47'!H50</f>
        <v>0</v>
      </c>
      <c r="N1313">
        <f>+'48'!H50</f>
        <v>0</v>
      </c>
    </row>
    <row r="1314" spans="1:14" hidden="1">
      <c r="A1314" s="2" t="s">
        <v>229</v>
      </c>
      <c r="L1314">
        <f>+'47'!H51</f>
        <v>0</v>
      </c>
      <c r="N1314">
        <f>+'48'!H51</f>
        <v>0</v>
      </c>
    </row>
    <row r="1315" spans="1:14" hidden="1">
      <c r="A1315" s="2" t="s">
        <v>230</v>
      </c>
      <c r="L1315">
        <f>+'47'!H52</f>
        <v>0</v>
      </c>
      <c r="N1315">
        <f>+'48'!H52</f>
        <v>0</v>
      </c>
    </row>
    <row r="1316" spans="1:14" hidden="1">
      <c r="A1316" s="2" t="s">
        <v>250</v>
      </c>
      <c r="L1316">
        <f>+'47'!H53</f>
        <v>0</v>
      </c>
      <c r="N1316">
        <f>+'48'!H53</f>
        <v>0</v>
      </c>
    </row>
    <row r="1317" spans="1:14" hidden="1">
      <c r="A1317" s="3" t="s">
        <v>813</v>
      </c>
      <c r="L1317">
        <f>+'47'!H54</f>
        <v>0</v>
      </c>
      <c r="N1317">
        <f>+'48'!H54</f>
        <v>0</v>
      </c>
    </row>
    <row r="1318" spans="1:14" hidden="1">
      <c r="A1318" s="3" t="s">
        <v>667</v>
      </c>
    </row>
    <row r="1319" spans="1:14" hidden="1">
      <c r="A1319" s="3" t="s">
        <v>806</v>
      </c>
      <c r="L1319">
        <f>+'47'!J14</f>
        <v>0</v>
      </c>
      <c r="N1319">
        <f>+'48'!J14</f>
        <v>0</v>
      </c>
    </row>
    <row r="1320" spans="1:14" hidden="1">
      <c r="A1320" s="2" t="s">
        <v>245</v>
      </c>
      <c r="L1320">
        <f>+'47'!J15</f>
        <v>0</v>
      </c>
      <c r="N1320">
        <f>+'48'!J15</f>
        <v>0</v>
      </c>
    </row>
    <row r="1321" spans="1:14" hidden="1">
      <c r="A1321" s="2" t="s">
        <v>222</v>
      </c>
      <c r="L1321">
        <f>+'47'!J16</f>
        <v>0</v>
      </c>
      <c r="N1321">
        <f>+'48'!J16</f>
        <v>0</v>
      </c>
    </row>
    <row r="1322" spans="1:14" hidden="1">
      <c r="A1322" s="2" t="s">
        <v>663</v>
      </c>
      <c r="L1322">
        <f>+'47'!J17</f>
        <v>0</v>
      </c>
      <c r="N1322">
        <f>+'48'!J17</f>
        <v>0</v>
      </c>
    </row>
    <row r="1323" spans="1:14" ht="15" hidden="1" customHeight="1">
      <c r="A1323" s="139" t="s">
        <v>8</v>
      </c>
      <c r="L1323">
        <f>+'47'!J18</f>
        <v>0</v>
      </c>
      <c r="N1323">
        <f>+'48'!J18</f>
        <v>0</v>
      </c>
    </row>
    <row r="1324" spans="1:14" hidden="1">
      <c r="A1324" s="2" t="s">
        <v>246</v>
      </c>
      <c r="L1324">
        <f>+'47'!J19</f>
        <v>0</v>
      </c>
      <c r="N1324">
        <f>+'48'!J19</f>
        <v>0</v>
      </c>
    </row>
    <row r="1325" spans="1:14" hidden="1">
      <c r="A1325" s="2" t="s">
        <v>247</v>
      </c>
      <c r="L1325">
        <f>+'47'!J20</f>
        <v>0</v>
      </c>
      <c r="N1325">
        <f>+'48'!J20</f>
        <v>0</v>
      </c>
    </row>
    <row r="1326" spans="1:14" hidden="1">
      <c r="A1326" s="2" t="s">
        <v>248</v>
      </c>
      <c r="L1326">
        <f>+'47'!J21</f>
        <v>0</v>
      </c>
      <c r="N1326">
        <f>+'48'!J21</f>
        <v>0</v>
      </c>
    </row>
    <row r="1327" spans="1:14" hidden="1">
      <c r="A1327" s="2" t="s">
        <v>249</v>
      </c>
      <c r="L1327">
        <f>+'47'!J22</f>
        <v>0</v>
      </c>
      <c r="N1327">
        <f>+'48'!J22</f>
        <v>0</v>
      </c>
    </row>
    <row r="1328" spans="1:14" hidden="1">
      <c r="A1328" s="2" t="s">
        <v>224</v>
      </c>
      <c r="L1328">
        <f>+'47'!J23</f>
        <v>0</v>
      </c>
      <c r="N1328">
        <f>+'48'!J23</f>
        <v>0</v>
      </c>
    </row>
    <row r="1329" spans="1:14" hidden="1">
      <c r="A1329" s="2" t="s">
        <v>468</v>
      </c>
      <c r="L1329">
        <f>+'47'!J24</f>
        <v>0</v>
      </c>
      <c r="N1329">
        <f>+'48'!J24</f>
        <v>0</v>
      </c>
    </row>
    <row r="1330" spans="1:14" hidden="1">
      <c r="A1330" s="2" t="s">
        <v>226</v>
      </c>
      <c r="L1330">
        <f>+'47'!J25</f>
        <v>0</v>
      </c>
      <c r="N1330">
        <f>+'48'!J25</f>
        <v>0</v>
      </c>
    </row>
    <row r="1331" spans="1:14" hidden="1">
      <c r="A1331" s="3" t="s">
        <v>810</v>
      </c>
      <c r="L1331">
        <f>+'47'!J27</f>
        <v>0</v>
      </c>
      <c r="N1331">
        <f>+'48'!J27</f>
        <v>0</v>
      </c>
    </row>
    <row r="1332" spans="1:14" hidden="1">
      <c r="A1332" s="3" t="s">
        <v>811</v>
      </c>
      <c r="L1332">
        <f>+'47'!J32</f>
        <v>0</v>
      </c>
      <c r="N1332">
        <f>+'48'!J32</f>
        <v>0</v>
      </c>
    </row>
    <row r="1333" spans="1:14" hidden="1">
      <c r="A1333" s="2" t="s">
        <v>245</v>
      </c>
      <c r="L1333">
        <f>+'47'!J33</f>
        <v>0</v>
      </c>
      <c r="N1333">
        <f>+'48'!J33</f>
        <v>0</v>
      </c>
    </row>
    <row r="1334" spans="1:14" hidden="1">
      <c r="A1334" s="2" t="s">
        <v>222</v>
      </c>
      <c r="L1334">
        <f>+'47'!J34</f>
        <v>0</v>
      </c>
      <c r="N1334">
        <f>+'48'!J34</f>
        <v>0</v>
      </c>
    </row>
    <row r="1335" spans="1:14" hidden="1">
      <c r="A1335" s="2" t="s">
        <v>663</v>
      </c>
      <c r="L1335">
        <f>+'47'!J35</f>
        <v>0</v>
      </c>
      <c r="N1335">
        <f>+'48'!J35</f>
        <v>0</v>
      </c>
    </row>
    <row r="1336" spans="1:14" hidden="1">
      <c r="A1336" s="2" t="s">
        <v>664</v>
      </c>
      <c r="L1336">
        <f>+'47'!J36</f>
        <v>0</v>
      </c>
      <c r="N1336">
        <f>+'48'!J36</f>
        <v>0</v>
      </c>
    </row>
    <row r="1337" spans="1:14" hidden="1">
      <c r="A1337" s="2" t="s">
        <v>227</v>
      </c>
      <c r="L1337">
        <f>+'47'!J37</f>
        <v>0</v>
      </c>
      <c r="N1337">
        <f>+'48'!J37</f>
        <v>0</v>
      </c>
    </row>
    <row r="1338" spans="1:14" hidden="1">
      <c r="A1338" s="2" t="s">
        <v>224</v>
      </c>
      <c r="L1338">
        <f>+'47'!J38</f>
        <v>0</v>
      </c>
      <c r="N1338">
        <f>+'48'!J38</f>
        <v>0</v>
      </c>
    </row>
    <row r="1339" spans="1:14" hidden="1">
      <c r="A1339" s="2" t="s">
        <v>468</v>
      </c>
      <c r="L1339">
        <f>+'47'!J39</f>
        <v>0</v>
      </c>
      <c r="N1339">
        <f>+'48'!J39</f>
        <v>0</v>
      </c>
    </row>
    <row r="1340" spans="1:14" hidden="1">
      <c r="A1340" s="2" t="s">
        <v>226</v>
      </c>
      <c r="L1340">
        <f>+'47'!J40</f>
        <v>0</v>
      </c>
      <c r="N1340">
        <f>+'48'!J40</f>
        <v>0</v>
      </c>
    </row>
    <row r="1341" spans="1:14" hidden="1">
      <c r="A1341" s="3" t="s">
        <v>812</v>
      </c>
      <c r="L1341">
        <f>+'47'!J42</f>
        <v>0</v>
      </c>
      <c r="N1341">
        <f>+'48'!J42</f>
        <v>0</v>
      </c>
    </row>
    <row r="1342" spans="1:14" hidden="1">
      <c r="A1342" s="3" t="s">
        <v>729</v>
      </c>
      <c r="L1342">
        <f>+'47'!J44</f>
        <v>0</v>
      </c>
      <c r="N1342">
        <f>+'48'!J44</f>
        <v>0</v>
      </c>
    </row>
    <row r="1343" spans="1:14" hidden="1">
      <c r="A1343" s="3" t="s">
        <v>809</v>
      </c>
      <c r="L1343">
        <f>+'47'!J46</f>
        <v>0</v>
      </c>
      <c r="N1343">
        <f>+'48'!J46</f>
        <v>0</v>
      </c>
    </row>
    <row r="1344" spans="1:14" hidden="1">
      <c r="A1344" s="3" t="s">
        <v>824</v>
      </c>
    </row>
    <row r="1345" spans="1:14" hidden="1">
      <c r="A1345" s="3" t="s">
        <v>807</v>
      </c>
    </row>
    <row r="1346" spans="1:14" hidden="1">
      <c r="A1346" s="2" t="s">
        <v>228</v>
      </c>
      <c r="L1346">
        <f>+'47'!J50</f>
        <v>0</v>
      </c>
      <c r="N1346">
        <f>+'48'!J50</f>
        <v>0</v>
      </c>
    </row>
    <row r="1347" spans="1:14" hidden="1">
      <c r="A1347" s="2" t="s">
        <v>229</v>
      </c>
      <c r="L1347">
        <f>+'47'!J51</f>
        <v>0</v>
      </c>
      <c r="N1347">
        <f>+'48'!J51</f>
        <v>0</v>
      </c>
    </row>
    <row r="1348" spans="1:14" hidden="1">
      <c r="A1348" s="2" t="s">
        <v>230</v>
      </c>
      <c r="L1348">
        <f>+'47'!J52</f>
        <v>0</v>
      </c>
      <c r="N1348">
        <f>+'48'!J52</f>
        <v>0</v>
      </c>
    </row>
    <row r="1349" spans="1:14" hidden="1">
      <c r="A1349" s="2" t="s">
        <v>250</v>
      </c>
      <c r="L1349">
        <f>+'47'!J53</f>
        <v>0</v>
      </c>
      <c r="N1349">
        <f>+'48'!J53</f>
        <v>0</v>
      </c>
    </row>
    <row r="1350" spans="1:14" hidden="1">
      <c r="A1350" s="3" t="s">
        <v>813</v>
      </c>
      <c r="L1350">
        <f>+'47'!J54</f>
        <v>0</v>
      </c>
      <c r="N1350">
        <f>+'48'!J54</f>
        <v>0</v>
      </c>
    </row>
    <row r="1351" spans="1:14" hidden="1">
      <c r="A1351" s="3" t="s">
        <v>668</v>
      </c>
    </row>
    <row r="1352" spans="1:14" hidden="1">
      <c r="A1352" s="3" t="s">
        <v>806</v>
      </c>
      <c r="L1352">
        <f>+'47'!L14</f>
        <v>0</v>
      </c>
      <c r="N1352">
        <f>+'48'!L14</f>
        <v>0</v>
      </c>
    </row>
    <row r="1353" spans="1:14" hidden="1">
      <c r="A1353" s="2" t="s">
        <v>245</v>
      </c>
      <c r="L1353">
        <f>+'47'!L15</f>
        <v>0</v>
      </c>
      <c r="N1353">
        <f>+'48'!L15</f>
        <v>0</v>
      </c>
    </row>
    <row r="1354" spans="1:14" hidden="1">
      <c r="A1354" s="2" t="s">
        <v>222</v>
      </c>
      <c r="L1354">
        <f>+'47'!L16</f>
        <v>0</v>
      </c>
      <c r="N1354">
        <f>+'48'!L16</f>
        <v>0</v>
      </c>
    </row>
    <row r="1355" spans="1:14" hidden="1">
      <c r="A1355" s="2" t="s">
        <v>663</v>
      </c>
      <c r="L1355">
        <f>+'47'!L17</f>
        <v>0</v>
      </c>
      <c r="N1355">
        <f>+'48'!L17</f>
        <v>0</v>
      </c>
    </row>
    <row r="1356" spans="1:14" ht="15" hidden="1" customHeight="1">
      <c r="A1356" s="139" t="s">
        <v>8</v>
      </c>
      <c r="L1356">
        <f>+'47'!L18</f>
        <v>0</v>
      </c>
      <c r="N1356">
        <f>+'48'!L18</f>
        <v>0</v>
      </c>
    </row>
    <row r="1357" spans="1:14" hidden="1">
      <c r="A1357" s="2" t="s">
        <v>246</v>
      </c>
      <c r="L1357">
        <f>+'47'!L19</f>
        <v>0</v>
      </c>
      <c r="N1357">
        <f>+'48'!L19</f>
        <v>0</v>
      </c>
    </row>
    <row r="1358" spans="1:14" hidden="1">
      <c r="A1358" s="2" t="s">
        <v>247</v>
      </c>
      <c r="L1358">
        <f>+'47'!L20</f>
        <v>0</v>
      </c>
      <c r="N1358">
        <f>+'48'!L20</f>
        <v>0</v>
      </c>
    </row>
    <row r="1359" spans="1:14" hidden="1">
      <c r="A1359" s="2" t="s">
        <v>248</v>
      </c>
      <c r="L1359">
        <f>+'47'!L21</f>
        <v>0</v>
      </c>
      <c r="N1359">
        <f>+'48'!L21</f>
        <v>0</v>
      </c>
    </row>
    <row r="1360" spans="1:14" hidden="1">
      <c r="A1360" s="2" t="s">
        <v>249</v>
      </c>
      <c r="L1360">
        <f>+'47'!L22</f>
        <v>0</v>
      </c>
      <c r="N1360">
        <f>+'48'!L22</f>
        <v>0</v>
      </c>
    </row>
    <row r="1361" spans="1:14" hidden="1">
      <c r="A1361" s="2" t="s">
        <v>224</v>
      </c>
      <c r="L1361">
        <f>+'47'!L23</f>
        <v>0</v>
      </c>
      <c r="N1361">
        <f>+'48'!L23</f>
        <v>0</v>
      </c>
    </row>
    <row r="1362" spans="1:14" hidden="1">
      <c r="A1362" s="2" t="s">
        <v>468</v>
      </c>
      <c r="L1362">
        <f>+'47'!L24</f>
        <v>0</v>
      </c>
      <c r="N1362">
        <f>+'48'!L24</f>
        <v>0</v>
      </c>
    </row>
    <row r="1363" spans="1:14" hidden="1">
      <c r="A1363" s="2" t="s">
        <v>226</v>
      </c>
      <c r="L1363">
        <f>+'47'!L25</f>
        <v>0</v>
      </c>
      <c r="N1363">
        <f>+'48'!L25</f>
        <v>0</v>
      </c>
    </row>
    <row r="1364" spans="1:14" hidden="1">
      <c r="A1364" s="3" t="s">
        <v>810</v>
      </c>
      <c r="L1364">
        <f>+'47'!L27</f>
        <v>0</v>
      </c>
      <c r="N1364">
        <f>+'48'!L27</f>
        <v>0</v>
      </c>
    </row>
    <row r="1365" spans="1:14" hidden="1">
      <c r="A1365" s="3" t="s">
        <v>811</v>
      </c>
      <c r="L1365">
        <f>+'47'!L32</f>
        <v>0</v>
      </c>
      <c r="N1365">
        <f>+'48'!L32</f>
        <v>0</v>
      </c>
    </row>
    <row r="1366" spans="1:14" hidden="1">
      <c r="A1366" s="2" t="s">
        <v>245</v>
      </c>
      <c r="L1366">
        <f>+'47'!L33</f>
        <v>0</v>
      </c>
      <c r="N1366">
        <f>+'48'!L33</f>
        <v>0</v>
      </c>
    </row>
    <row r="1367" spans="1:14" hidden="1">
      <c r="A1367" s="2" t="s">
        <v>222</v>
      </c>
      <c r="L1367">
        <f>+'47'!L34</f>
        <v>0</v>
      </c>
      <c r="N1367">
        <f>+'48'!L34</f>
        <v>0</v>
      </c>
    </row>
    <row r="1368" spans="1:14" hidden="1">
      <c r="A1368" s="2" t="s">
        <v>663</v>
      </c>
      <c r="L1368">
        <f>+'47'!L35</f>
        <v>0</v>
      </c>
      <c r="N1368">
        <f>+'48'!L35</f>
        <v>0</v>
      </c>
    </row>
    <row r="1369" spans="1:14" hidden="1">
      <c r="A1369" s="2" t="s">
        <v>664</v>
      </c>
      <c r="L1369">
        <f>+'47'!L36</f>
        <v>0</v>
      </c>
      <c r="N1369">
        <f>+'48'!L36</f>
        <v>0</v>
      </c>
    </row>
    <row r="1370" spans="1:14" hidden="1">
      <c r="A1370" s="2" t="s">
        <v>227</v>
      </c>
      <c r="L1370">
        <f>+'47'!L37</f>
        <v>0</v>
      </c>
      <c r="N1370">
        <f>+'48'!L37</f>
        <v>0</v>
      </c>
    </row>
    <row r="1371" spans="1:14" hidden="1">
      <c r="A1371" s="2" t="s">
        <v>224</v>
      </c>
      <c r="L1371">
        <f>+'47'!L38</f>
        <v>0</v>
      </c>
      <c r="N1371">
        <f>+'48'!L38</f>
        <v>0</v>
      </c>
    </row>
    <row r="1372" spans="1:14" hidden="1">
      <c r="A1372" s="2" t="s">
        <v>468</v>
      </c>
      <c r="L1372">
        <f>+'47'!L39</f>
        <v>0</v>
      </c>
      <c r="N1372">
        <f>+'48'!L39</f>
        <v>0</v>
      </c>
    </row>
    <row r="1373" spans="1:14" hidden="1">
      <c r="A1373" s="2" t="s">
        <v>226</v>
      </c>
      <c r="L1373">
        <f>+'47'!L40</f>
        <v>0</v>
      </c>
      <c r="N1373">
        <f>+'48'!L40</f>
        <v>0</v>
      </c>
    </row>
    <row r="1374" spans="1:14" hidden="1">
      <c r="A1374" s="3" t="s">
        <v>812</v>
      </c>
      <c r="L1374">
        <f>+'47'!L42</f>
        <v>0</v>
      </c>
      <c r="N1374">
        <f>+'48'!L42</f>
        <v>0</v>
      </c>
    </row>
    <row r="1375" spans="1:14" hidden="1">
      <c r="A1375" s="3" t="s">
        <v>729</v>
      </c>
      <c r="L1375">
        <f>+'47'!L44</f>
        <v>0</v>
      </c>
      <c r="N1375">
        <f>+'48'!L44</f>
        <v>0</v>
      </c>
    </row>
    <row r="1376" spans="1:14" hidden="1">
      <c r="A1376" s="3" t="s">
        <v>809</v>
      </c>
      <c r="L1376">
        <f>+'47'!L46</f>
        <v>0</v>
      </c>
      <c r="N1376">
        <f>+'48'!L46</f>
        <v>0</v>
      </c>
    </row>
    <row r="1377" spans="1:14" hidden="1">
      <c r="A1377" s="3" t="s">
        <v>824</v>
      </c>
    </row>
    <row r="1378" spans="1:14" hidden="1">
      <c r="A1378" s="3" t="s">
        <v>807</v>
      </c>
    </row>
    <row r="1379" spans="1:14" hidden="1">
      <c r="A1379" s="2" t="s">
        <v>228</v>
      </c>
      <c r="L1379">
        <f>+'47'!L50</f>
        <v>0</v>
      </c>
      <c r="N1379">
        <f>+'48'!L50</f>
        <v>0</v>
      </c>
    </row>
    <row r="1380" spans="1:14" hidden="1">
      <c r="A1380" s="2" t="s">
        <v>229</v>
      </c>
      <c r="L1380">
        <f>+'47'!L51</f>
        <v>0</v>
      </c>
      <c r="N1380">
        <f>+'48'!L51</f>
        <v>0</v>
      </c>
    </row>
    <row r="1381" spans="1:14" hidden="1">
      <c r="A1381" s="2" t="s">
        <v>230</v>
      </c>
      <c r="L1381">
        <f>+'47'!L52</f>
        <v>0</v>
      </c>
      <c r="N1381">
        <f>+'48'!L52</f>
        <v>0</v>
      </c>
    </row>
    <row r="1382" spans="1:14" hidden="1">
      <c r="A1382" s="2" t="s">
        <v>250</v>
      </c>
      <c r="L1382">
        <f>+'47'!L53</f>
        <v>0</v>
      </c>
      <c r="N1382">
        <f>+'48'!L53</f>
        <v>0</v>
      </c>
    </row>
    <row r="1383" spans="1:14" hidden="1">
      <c r="A1383" s="3" t="s">
        <v>813</v>
      </c>
      <c r="L1383">
        <f>+'47'!L54</f>
        <v>0</v>
      </c>
      <c r="N1383">
        <f>+'48'!L54</f>
        <v>0</v>
      </c>
    </row>
    <row r="1384" spans="1:14" hidden="1">
      <c r="A1384" s="3" t="s">
        <v>106</v>
      </c>
    </row>
    <row r="1385" spans="1:14" hidden="1">
      <c r="A1385" s="3" t="s">
        <v>806</v>
      </c>
      <c r="L1385">
        <f>+'47'!N14</f>
        <v>14229</v>
      </c>
      <c r="N1385">
        <f>+'48'!N14</f>
        <v>13891</v>
      </c>
    </row>
    <row r="1386" spans="1:14" hidden="1">
      <c r="A1386" s="2" t="s">
        <v>245</v>
      </c>
      <c r="L1386">
        <f>+'47'!N15</f>
        <v>0</v>
      </c>
      <c r="N1386">
        <f>+'48'!N15</f>
        <v>0</v>
      </c>
    </row>
    <row r="1387" spans="1:14" hidden="1">
      <c r="A1387" s="2" t="s">
        <v>222</v>
      </c>
      <c r="L1387">
        <f>+'47'!N16</f>
        <v>1321</v>
      </c>
      <c r="N1387">
        <f>+'48'!N16</f>
        <v>0</v>
      </c>
    </row>
    <row r="1388" spans="1:14" hidden="1">
      <c r="A1388" s="2" t="s">
        <v>663</v>
      </c>
      <c r="L1388">
        <f>+'47'!N17</f>
        <v>0</v>
      </c>
      <c r="N1388">
        <f>+'48'!N17</f>
        <v>0</v>
      </c>
    </row>
    <row r="1389" spans="1:14" ht="15" hidden="1" customHeight="1">
      <c r="A1389" s="139" t="s">
        <v>8</v>
      </c>
      <c r="L1389">
        <f>+'47'!N18</f>
        <v>-1244</v>
      </c>
      <c r="N1389">
        <f>+'48'!N18</f>
        <v>0</v>
      </c>
    </row>
    <row r="1390" spans="1:14" hidden="1">
      <c r="A1390" s="2" t="s">
        <v>246</v>
      </c>
      <c r="L1390">
        <f>+'47'!N19</f>
        <v>485</v>
      </c>
      <c r="N1390">
        <f>+'48'!N19</f>
        <v>338</v>
      </c>
    </row>
    <row r="1391" spans="1:14" hidden="1">
      <c r="A1391" s="2" t="s">
        <v>247</v>
      </c>
      <c r="L1391">
        <f>+'47'!N20</f>
        <v>0</v>
      </c>
      <c r="N1391">
        <f>+'48'!N20</f>
        <v>0</v>
      </c>
    </row>
    <row r="1392" spans="1:14" hidden="1">
      <c r="A1392" s="2" t="s">
        <v>248</v>
      </c>
      <c r="L1392">
        <f>+'47'!N21</f>
        <v>0</v>
      </c>
      <c r="N1392">
        <f>+'48'!N21</f>
        <v>0</v>
      </c>
    </row>
    <row r="1393" spans="1:14" hidden="1">
      <c r="A1393" s="2" t="s">
        <v>249</v>
      </c>
      <c r="L1393">
        <f>+'47'!N22</f>
        <v>0</v>
      </c>
      <c r="N1393">
        <f>+'48'!N22</f>
        <v>0</v>
      </c>
    </row>
    <row r="1394" spans="1:14" hidden="1">
      <c r="A1394" s="2" t="s">
        <v>224</v>
      </c>
      <c r="L1394">
        <f>+'47'!N23</f>
        <v>0</v>
      </c>
      <c r="N1394">
        <f>+'48'!N23</f>
        <v>0</v>
      </c>
    </row>
    <row r="1395" spans="1:14" hidden="1">
      <c r="A1395" s="2" t="s">
        <v>468</v>
      </c>
      <c r="L1395">
        <f>+'47'!N24</f>
        <v>0</v>
      </c>
      <c r="N1395">
        <f>+'48'!N24</f>
        <v>0</v>
      </c>
    </row>
    <row r="1396" spans="1:14" hidden="1">
      <c r="A1396" s="2" t="s">
        <v>226</v>
      </c>
      <c r="L1396">
        <f>+'47'!N25</f>
        <v>-205</v>
      </c>
      <c r="N1396">
        <f>+'48'!N25</f>
        <v>0</v>
      </c>
    </row>
    <row r="1397" spans="1:14" hidden="1">
      <c r="A1397" s="3" t="s">
        <v>810</v>
      </c>
      <c r="L1397">
        <f>+'47'!N27</f>
        <v>14586</v>
      </c>
      <c r="N1397">
        <f>+'48'!N27</f>
        <v>14229</v>
      </c>
    </row>
    <row r="1398" spans="1:14" hidden="1">
      <c r="A1398" s="3" t="s">
        <v>811</v>
      </c>
      <c r="L1398">
        <f>+'47'!N32</f>
        <v>10196</v>
      </c>
      <c r="N1398">
        <f>+'48'!N32</f>
        <v>8349</v>
      </c>
    </row>
    <row r="1399" spans="1:14" hidden="1">
      <c r="A1399" s="2" t="s">
        <v>245</v>
      </c>
      <c r="L1399">
        <f>+'47'!N33</f>
        <v>0</v>
      </c>
      <c r="N1399">
        <f>+'48'!N33</f>
        <v>0</v>
      </c>
    </row>
    <row r="1400" spans="1:14" hidden="1">
      <c r="A1400" s="2" t="s">
        <v>222</v>
      </c>
      <c r="L1400">
        <f>+'47'!N34</f>
        <v>0</v>
      </c>
      <c r="N1400">
        <f>+'48'!N34</f>
        <v>0</v>
      </c>
    </row>
    <row r="1401" spans="1:14" hidden="1">
      <c r="A1401" s="2" t="s">
        <v>663</v>
      </c>
      <c r="L1401">
        <f>+'47'!N35</f>
        <v>0</v>
      </c>
      <c r="N1401">
        <f>+'48'!N35</f>
        <v>0</v>
      </c>
    </row>
    <row r="1402" spans="1:14" hidden="1">
      <c r="A1402" s="2" t="s">
        <v>664</v>
      </c>
      <c r="L1402">
        <f>+'47'!N36</f>
        <v>0</v>
      </c>
      <c r="N1402">
        <f>+'48'!N36</f>
        <v>0</v>
      </c>
    </row>
    <row r="1403" spans="1:14" hidden="1">
      <c r="A1403" s="2" t="s">
        <v>227</v>
      </c>
      <c r="L1403">
        <f>+'47'!N37</f>
        <v>1608</v>
      </c>
      <c r="N1403">
        <f>+'48'!N37</f>
        <v>1847</v>
      </c>
    </row>
    <row r="1404" spans="1:14" hidden="1">
      <c r="A1404" s="2" t="s">
        <v>224</v>
      </c>
      <c r="L1404">
        <f>+'47'!N38</f>
        <v>0</v>
      </c>
      <c r="N1404">
        <f>+'48'!N38</f>
        <v>0</v>
      </c>
    </row>
    <row r="1405" spans="1:14" hidden="1">
      <c r="A1405" s="2" t="s">
        <v>468</v>
      </c>
      <c r="L1405">
        <f>+'47'!N39</f>
        <v>0</v>
      </c>
      <c r="N1405">
        <f>+'48'!N39</f>
        <v>0</v>
      </c>
    </row>
    <row r="1406" spans="1:14" hidden="1">
      <c r="A1406" s="2" t="s">
        <v>226</v>
      </c>
      <c r="L1406">
        <f>+'47'!N40</f>
        <v>-205</v>
      </c>
      <c r="N1406">
        <f>+'48'!N40</f>
        <v>0</v>
      </c>
    </row>
    <row r="1407" spans="1:14" hidden="1">
      <c r="A1407" s="3" t="s">
        <v>812</v>
      </c>
      <c r="L1407">
        <f>+'47'!N42</f>
        <v>11599</v>
      </c>
      <c r="N1407">
        <f>+'48'!N42</f>
        <v>10196</v>
      </c>
    </row>
    <row r="1408" spans="1:14" hidden="1">
      <c r="A1408" s="3" t="s">
        <v>729</v>
      </c>
      <c r="L1408">
        <f>+'47'!N44</f>
        <v>4033</v>
      </c>
      <c r="N1408">
        <f>+'48'!N44</f>
        <v>5542</v>
      </c>
    </row>
    <row r="1409" spans="1:14" hidden="1">
      <c r="A1409" s="3" t="s">
        <v>863</v>
      </c>
      <c r="L1409">
        <f>+'47'!N46</f>
        <v>2987</v>
      </c>
      <c r="N1409">
        <f>+'48'!N46</f>
        <v>4033</v>
      </c>
    </row>
    <row r="1410" spans="1:14" hidden="1">
      <c r="A1410" s="3" t="s">
        <v>824</v>
      </c>
    </row>
    <row r="1411" spans="1:14" hidden="1">
      <c r="A1411" s="3" t="s">
        <v>807</v>
      </c>
    </row>
    <row r="1412" spans="1:14" hidden="1">
      <c r="A1412" s="2" t="s">
        <v>228</v>
      </c>
      <c r="L1412">
        <f>+'47'!N50</f>
        <v>2987</v>
      </c>
      <c r="N1412">
        <f>+'48'!N50</f>
        <v>4033</v>
      </c>
    </row>
    <row r="1413" spans="1:14" hidden="1">
      <c r="A1413" s="2" t="s">
        <v>229</v>
      </c>
      <c r="L1413">
        <f>+'47'!N51</f>
        <v>0</v>
      </c>
      <c r="N1413">
        <f>+'48'!N51</f>
        <v>0</v>
      </c>
    </row>
    <row r="1414" spans="1:14" hidden="1">
      <c r="A1414" s="2" t="s">
        <v>230</v>
      </c>
      <c r="L1414">
        <f>+'47'!N52</f>
        <v>0</v>
      </c>
      <c r="N1414">
        <f>+'48'!N52</f>
        <v>0</v>
      </c>
    </row>
    <row r="1415" spans="1:14" hidden="1">
      <c r="A1415" s="2" t="s">
        <v>250</v>
      </c>
      <c r="L1415">
        <f>+'47'!N53</f>
        <v>0</v>
      </c>
      <c r="N1415">
        <f>+'48'!N53</f>
        <v>0</v>
      </c>
    </row>
    <row r="1416" spans="1:14" hidden="1">
      <c r="A1416" s="3" t="s">
        <v>813</v>
      </c>
      <c r="L1416">
        <f>+'47'!N54</f>
        <v>2987</v>
      </c>
      <c r="N1416">
        <f>+'48'!N54</f>
        <v>4033</v>
      </c>
    </row>
    <row r="1417" spans="1:14" s="413" customFormat="1" hidden="1">
      <c r="A1417" s="415"/>
    </row>
    <row r="1418" spans="1:14" s="413" customFormat="1" hidden="1">
      <c r="A1418" s="415"/>
    </row>
    <row r="1419" spans="1:14" hidden="1">
      <c r="A1419" s="3" t="s">
        <v>252</v>
      </c>
    </row>
    <row r="1420" spans="1:14" hidden="1">
      <c r="A1420" s="3" t="s">
        <v>669</v>
      </c>
    </row>
    <row r="1421" spans="1:14" hidden="1">
      <c r="A1421" s="2" t="s">
        <v>253</v>
      </c>
    </row>
    <row r="1422" spans="1:14" hidden="1">
      <c r="A1422" s="2" t="s">
        <v>254</v>
      </c>
      <c r="L1422" s="370">
        <f>+'50'!D11</f>
        <v>0</v>
      </c>
      <c r="N1422" s="370">
        <f>+'50'!J11</f>
        <v>0</v>
      </c>
    </row>
    <row r="1423" spans="1:14" hidden="1">
      <c r="A1423" s="2" t="s">
        <v>255</v>
      </c>
      <c r="L1423" s="370">
        <f>+'50'!D12</f>
        <v>4</v>
      </c>
      <c r="N1423" s="370">
        <f>+'50'!J12</f>
        <v>153</v>
      </c>
    </row>
    <row r="1424" spans="1:14" hidden="1">
      <c r="A1424" s="2" t="s">
        <v>256</v>
      </c>
      <c r="L1424" s="370">
        <f>+'50'!D13</f>
        <v>0</v>
      </c>
      <c r="N1424" s="370">
        <f>+'50'!J13</f>
        <v>0</v>
      </c>
    </row>
    <row r="1425" spans="1:14" hidden="1">
      <c r="A1425" s="2" t="s">
        <v>257</v>
      </c>
      <c r="L1425" s="370">
        <f>+'50'!D14</f>
        <v>0</v>
      </c>
      <c r="N1425" s="370">
        <f>+'50'!J14</f>
        <v>0</v>
      </c>
    </row>
    <row r="1426" spans="1:14" hidden="1">
      <c r="A1426" s="2" t="s">
        <v>258</v>
      </c>
      <c r="L1426" s="370">
        <f>+'50'!D15</f>
        <v>0</v>
      </c>
      <c r="N1426" s="370">
        <f>+'50'!J15</f>
        <v>0</v>
      </c>
    </row>
    <row r="1427" spans="1:14" hidden="1">
      <c r="A1427" s="2" t="s">
        <v>259</v>
      </c>
      <c r="L1427" s="370">
        <f>+'50'!D16</f>
        <v>191</v>
      </c>
      <c r="N1427" s="370">
        <f>+'50'!J16</f>
        <v>0</v>
      </c>
    </row>
    <row r="1428" spans="1:14" hidden="1">
      <c r="A1428" s="2" t="s">
        <v>260</v>
      </c>
      <c r="L1428" s="370">
        <f>+'50'!D17</f>
        <v>18948</v>
      </c>
      <c r="N1428" s="370">
        <f>+'50'!J17</f>
        <v>7799</v>
      </c>
    </row>
    <row r="1429" spans="1:14" hidden="1">
      <c r="A1429" s="2" t="s">
        <v>457</v>
      </c>
      <c r="L1429" s="370">
        <f>+'50'!D18</f>
        <v>-7317</v>
      </c>
      <c r="N1429" s="370">
        <f>+'50'!J18</f>
        <v>-13642</v>
      </c>
    </row>
    <row r="1430" spans="1:14" hidden="1">
      <c r="A1430" s="3" t="s">
        <v>106</v>
      </c>
      <c r="L1430" s="370">
        <f>+'50'!D19</f>
        <v>11826</v>
      </c>
      <c r="N1430" s="370">
        <f>+'50'!J19</f>
        <v>-5690</v>
      </c>
    </row>
    <row r="1431" spans="1:14" hidden="1">
      <c r="A1431" s="3" t="s">
        <v>670</v>
      </c>
    </row>
    <row r="1432" spans="1:14" hidden="1">
      <c r="A1432" s="2" t="s">
        <v>671</v>
      </c>
      <c r="L1432" s="370">
        <f>+'50'!D23</f>
        <v>11659</v>
      </c>
      <c r="N1432" s="370">
        <f>+'50'!J23</f>
        <v>-5689</v>
      </c>
    </row>
    <row r="1433" spans="1:14" hidden="1">
      <c r="A1433" s="2" t="s">
        <v>672</v>
      </c>
      <c r="L1433" s="370">
        <f>+'50'!D24</f>
        <v>166</v>
      </c>
      <c r="N1433" s="370">
        <f>+'50'!J24</f>
        <v>0</v>
      </c>
    </row>
    <row r="1434" spans="1:14" hidden="1">
      <c r="A1434" s="2" t="s">
        <v>106</v>
      </c>
      <c r="L1434" s="370">
        <f>+'50'!D25</f>
        <v>11825</v>
      </c>
      <c r="N1434" s="370">
        <f>+'50'!J25</f>
        <v>-5689</v>
      </c>
    </row>
    <row r="1435" spans="1:14" hidden="1">
      <c r="A1435" s="3" t="s">
        <v>33</v>
      </c>
    </row>
    <row r="1436" spans="1:14" hidden="1">
      <c r="A1436" s="2" t="s">
        <v>253</v>
      </c>
    </row>
    <row r="1437" spans="1:14" hidden="1">
      <c r="A1437" s="2" t="s">
        <v>254</v>
      </c>
      <c r="L1437" s="370">
        <f>+'50'!H11</f>
        <v>0</v>
      </c>
      <c r="N1437" s="370">
        <f>+'50'!M11</f>
        <v>0</v>
      </c>
    </row>
    <row r="1438" spans="1:14" hidden="1">
      <c r="A1438" s="2" t="s">
        <v>673</v>
      </c>
      <c r="L1438" s="370">
        <f>+'50'!H12</f>
        <v>1244</v>
      </c>
      <c r="N1438" s="370">
        <f>+'50'!M12</f>
        <v>0</v>
      </c>
    </row>
    <row r="1439" spans="1:14" hidden="1">
      <c r="A1439" s="2" t="s">
        <v>255</v>
      </c>
      <c r="L1439" s="370">
        <f>+'50'!H13</f>
        <v>0</v>
      </c>
      <c r="N1439" s="370">
        <f>+'50'!M13</f>
        <v>0</v>
      </c>
    </row>
    <row r="1440" spans="1:14" hidden="1">
      <c r="A1440" s="2" t="s">
        <v>258</v>
      </c>
      <c r="L1440" s="370">
        <f>+'50'!H14</f>
        <v>0</v>
      </c>
      <c r="N1440" s="370">
        <f>+'50'!M14</f>
        <v>0</v>
      </c>
    </row>
    <row r="1441" spans="1:14" hidden="1">
      <c r="A1441" s="2" t="s">
        <v>256</v>
      </c>
      <c r="L1441" s="370">
        <f>+'50'!H15</f>
        <v>0</v>
      </c>
      <c r="N1441" s="370">
        <f>+'50'!M15</f>
        <v>0</v>
      </c>
    </row>
    <row r="1442" spans="1:14" hidden="1">
      <c r="A1442" s="2" t="s">
        <v>259</v>
      </c>
      <c r="L1442" s="370">
        <f>+'50'!H16</f>
        <v>0</v>
      </c>
      <c r="N1442" s="370">
        <f>+'50'!M16</f>
        <v>0</v>
      </c>
    </row>
    <row r="1443" spans="1:14" hidden="1">
      <c r="A1443" s="2" t="s">
        <v>260</v>
      </c>
      <c r="L1443" s="370">
        <f>+'50'!H17</f>
        <v>0</v>
      </c>
      <c r="N1443" s="370">
        <f>+'50'!M17</f>
        <v>0</v>
      </c>
    </row>
    <row r="1444" spans="1:14" hidden="1">
      <c r="A1444" s="2" t="s">
        <v>457</v>
      </c>
      <c r="L1444" s="370">
        <f>+'50'!H18</f>
        <v>0</v>
      </c>
      <c r="N1444" s="370">
        <f>+'50'!M18</f>
        <v>0</v>
      </c>
    </row>
    <row r="1445" spans="1:14" hidden="1">
      <c r="A1445" s="3" t="s">
        <v>106</v>
      </c>
      <c r="L1445" s="370">
        <f>+'50'!H19</f>
        <v>1244</v>
      </c>
      <c r="N1445" s="370">
        <f>+'50'!M19</f>
        <v>0</v>
      </c>
    </row>
    <row r="1446" spans="1:14" hidden="1">
      <c r="A1446" s="3" t="s">
        <v>670</v>
      </c>
    </row>
    <row r="1447" spans="1:14" hidden="1">
      <c r="A1447" s="2" t="s">
        <v>671</v>
      </c>
      <c r="L1447" s="370">
        <f>+'50'!H23</f>
        <v>1244</v>
      </c>
      <c r="N1447" s="370">
        <f>+'50'!M23</f>
        <v>0</v>
      </c>
    </row>
    <row r="1448" spans="1:14" hidden="1">
      <c r="A1448" s="2" t="s">
        <v>672</v>
      </c>
      <c r="L1448" s="370">
        <f>+'50'!H24</f>
        <v>0</v>
      </c>
      <c r="N1448" s="370">
        <f>+'50'!M24</f>
        <v>0</v>
      </c>
    </row>
    <row r="1449" spans="1:14" hidden="1">
      <c r="A1449" s="2" t="s">
        <v>106</v>
      </c>
      <c r="L1449" s="370">
        <f>+'50'!H25</f>
        <v>1244</v>
      </c>
      <c r="N1449" s="370">
        <f>+'50'!M25</f>
        <v>0</v>
      </c>
    </row>
    <row r="1450" spans="1:14" s="413" customFormat="1" hidden="1">
      <c r="A1450" s="414"/>
      <c r="L1450" s="421"/>
      <c r="N1450" s="421"/>
    </row>
    <row r="1451" spans="1:14" hidden="1">
      <c r="A1451" s="3" t="s">
        <v>674</v>
      </c>
    </row>
    <row r="1452" spans="1:14" hidden="1">
      <c r="A1452" s="2" t="s">
        <v>261</v>
      </c>
      <c r="L1452" s="370">
        <f>+'51'!F7</f>
        <v>5854.7941600000004</v>
      </c>
      <c r="N1452" s="370">
        <f>+'51'!H7</f>
        <v>4982</v>
      </c>
    </row>
    <row r="1453" spans="1:14" hidden="1">
      <c r="A1453" s="2" t="s">
        <v>262</v>
      </c>
      <c r="L1453" s="370">
        <f>+'51'!F8</f>
        <v>6014.8851940000004</v>
      </c>
      <c r="N1453" s="370">
        <f>+'51'!H8</f>
        <v>5275</v>
      </c>
    </row>
    <row r="1454" spans="1:14" hidden="1">
      <c r="A1454" s="2" t="s">
        <v>263</v>
      </c>
      <c r="L1454" s="370">
        <f>+'51'!F9</f>
        <v>393.63442500000002</v>
      </c>
      <c r="N1454" s="370">
        <f>+'51'!H9</f>
        <v>457</v>
      </c>
    </row>
    <row r="1455" spans="1:14" hidden="1">
      <c r="A1455" s="2" t="s">
        <v>264</v>
      </c>
      <c r="L1455" s="370">
        <f>+'51'!F10</f>
        <v>0</v>
      </c>
      <c r="N1455" s="370">
        <f>+'51'!H10</f>
        <v>0</v>
      </c>
    </row>
    <row r="1456" spans="1:14" hidden="1">
      <c r="A1456" s="2" t="s">
        <v>115</v>
      </c>
      <c r="L1456" s="370">
        <f>+'51'!F11</f>
        <v>0</v>
      </c>
      <c r="N1456" s="370">
        <f>+'51'!H11</f>
        <v>0</v>
      </c>
    </row>
    <row r="1457" spans="1:14" hidden="1">
      <c r="A1457" s="3" t="s">
        <v>106</v>
      </c>
      <c r="L1457" s="370">
        <f>+'51'!F12</f>
        <v>12263.313779</v>
      </c>
      <c r="N1457" s="370">
        <f>+'51'!H12</f>
        <v>10714</v>
      </c>
    </row>
    <row r="1458" spans="1:14" hidden="1">
      <c r="A1458" s="2" t="s">
        <v>265</v>
      </c>
      <c r="L1458">
        <f>+'51'!F13</f>
        <v>0</v>
      </c>
      <c r="N1458">
        <f>+'51'!H13</f>
        <v>0</v>
      </c>
    </row>
    <row r="1459" spans="1:14" hidden="1">
      <c r="A1459" s="3" t="s">
        <v>266</v>
      </c>
    </row>
    <row r="1460" spans="1:14" hidden="1">
      <c r="A1460" s="2" t="s">
        <v>267</v>
      </c>
      <c r="L1460" s="370">
        <f>+'51'!F24</f>
        <v>0</v>
      </c>
      <c r="N1460" s="370">
        <f>+'51'!H24</f>
        <v>0</v>
      </c>
    </row>
    <row r="1461" spans="1:14" hidden="1">
      <c r="A1461" s="2" t="s">
        <v>268</v>
      </c>
      <c r="L1461" s="370">
        <f>+'51'!F25</f>
        <v>0</v>
      </c>
      <c r="N1461" s="370">
        <f>+'51'!H25</f>
        <v>0</v>
      </c>
    </row>
    <row r="1462" spans="1:14" hidden="1">
      <c r="A1462" s="44" t="s">
        <v>269</v>
      </c>
      <c r="L1462" s="370">
        <f>+'51'!F26</f>
        <v>0</v>
      </c>
      <c r="N1462" s="370">
        <f>+'51'!H26</f>
        <v>0</v>
      </c>
    </row>
    <row r="1463" spans="1:14" hidden="1">
      <c r="A1463" s="2" t="s">
        <v>106</v>
      </c>
      <c r="L1463" s="370">
        <f>+'51'!F27</f>
        <v>0</v>
      </c>
      <c r="N1463" s="370">
        <f>+'51'!H27</f>
        <v>0</v>
      </c>
    </row>
    <row r="1464" spans="1:14" s="413" customFormat="1" hidden="1">
      <c r="A1464" s="414"/>
      <c r="L1464" s="421"/>
      <c r="N1464" s="421"/>
    </row>
    <row r="1465" spans="1:14" hidden="1">
      <c r="A1465" s="352" t="s">
        <v>270</v>
      </c>
    </row>
    <row r="1466" spans="1:14" hidden="1">
      <c r="A1466" s="111" t="s">
        <v>271</v>
      </c>
    </row>
    <row r="1467" spans="1:14" hidden="1">
      <c r="A1467" s="44" t="s">
        <v>318</v>
      </c>
      <c r="H1467" t="e">
        <f>+'52'!#REF!</f>
        <v>#REF!</v>
      </c>
      <c r="J1467" t="e">
        <f>+'52'!#REF!</f>
        <v>#REF!</v>
      </c>
      <c r="L1467">
        <f>+'52'!G9</f>
        <v>1376</v>
      </c>
      <c r="N1467">
        <f>+'52'!J9</f>
        <v>1534</v>
      </c>
    </row>
    <row r="1468" spans="1:14" hidden="1">
      <c r="A1468" s="44" t="s">
        <v>864</v>
      </c>
      <c r="H1468" t="e">
        <f>+'52'!#REF!</f>
        <v>#REF!</v>
      </c>
      <c r="J1468" t="e">
        <f>+'52'!#REF!</f>
        <v>#REF!</v>
      </c>
      <c r="L1468">
        <f>+'52'!G10</f>
        <v>5087</v>
      </c>
      <c r="N1468">
        <f>+'52'!J10</f>
        <v>5009</v>
      </c>
    </row>
    <row r="1469" spans="1:14" hidden="1">
      <c r="A1469" s="44" t="s">
        <v>272</v>
      </c>
      <c r="H1469" t="e">
        <f>+'52'!#REF!</f>
        <v>#REF!</v>
      </c>
      <c r="J1469" t="e">
        <f>+'52'!#REF!</f>
        <v>#REF!</v>
      </c>
      <c r="L1469">
        <f>+'52'!G11</f>
        <v>5824</v>
      </c>
      <c r="N1469">
        <f>+'52'!J11</f>
        <v>5770</v>
      </c>
    </row>
    <row r="1470" spans="1:14" hidden="1">
      <c r="A1470" s="44" t="s">
        <v>273</v>
      </c>
      <c r="H1470" t="e">
        <f>+'52'!#REF!</f>
        <v>#REF!</v>
      </c>
      <c r="J1470" t="e">
        <f>+'52'!#REF!</f>
        <v>#REF!</v>
      </c>
      <c r="L1470">
        <f>+'52'!G12</f>
        <v>2436</v>
      </c>
      <c r="N1470">
        <f>+'52'!J12</f>
        <v>1632</v>
      </c>
    </row>
    <row r="1471" spans="1:14" hidden="1">
      <c r="A1471" s="44" t="s">
        <v>869</v>
      </c>
      <c r="H1471" t="e">
        <f>+'52'!#REF!</f>
        <v>#REF!</v>
      </c>
      <c r="J1471" t="e">
        <f>+'52'!#REF!</f>
        <v>#REF!</v>
      </c>
      <c r="L1471">
        <f>+'52'!G13</f>
        <v>1407</v>
      </c>
      <c r="N1471">
        <f>+'52'!J13</f>
        <v>995</v>
      </c>
    </row>
    <row r="1472" spans="1:14" hidden="1">
      <c r="A1472" s="44" t="s">
        <v>274</v>
      </c>
      <c r="H1472" t="e">
        <f>+'52'!#REF!</f>
        <v>#REF!</v>
      </c>
      <c r="J1472" t="e">
        <f>+'52'!#REF!</f>
        <v>#REF!</v>
      </c>
      <c r="L1472">
        <f>+'52'!G14</f>
        <v>454</v>
      </c>
      <c r="N1472">
        <f>+'52'!J14</f>
        <v>295</v>
      </c>
    </row>
    <row r="1473" spans="1:14" hidden="1">
      <c r="A1473" s="44" t="s">
        <v>275</v>
      </c>
      <c r="H1473" t="e">
        <f>+'52'!#REF!</f>
        <v>#REF!</v>
      </c>
      <c r="J1473" t="e">
        <f>+'52'!#REF!</f>
        <v>#REF!</v>
      </c>
      <c r="L1473">
        <f>+'52'!G15</f>
        <v>214</v>
      </c>
      <c r="N1473">
        <f>+'52'!J15</f>
        <v>155</v>
      </c>
    </row>
    <row r="1474" spans="1:14" hidden="1">
      <c r="A1474" s="44" t="s">
        <v>276</v>
      </c>
      <c r="H1474" t="e">
        <f>+'52'!#REF!</f>
        <v>#REF!</v>
      </c>
      <c r="J1474" t="e">
        <f>+'52'!#REF!</f>
        <v>#REF!</v>
      </c>
      <c r="L1474">
        <f>+'52'!G17</f>
        <v>0</v>
      </c>
      <c r="N1474">
        <f>+'52'!J17</f>
        <v>0</v>
      </c>
    </row>
    <row r="1475" spans="1:14" hidden="1">
      <c r="A1475" s="44" t="s">
        <v>110</v>
      </c>
      <c r="H1475" t="e">
        <f>+'52'!#REF!</f>
        <v>#REF!</v>
      </c>
      <c r="J1475" t="e">
        <f>+'52'!#REF!</f>
        <v>#REF!</v>
      </c>
      <c r="L1475">
        <f>+'52'!G22</f>
        <v>1900</v>
      </c>
      <c r="N1475">
        <f>+'52'!J22</f>
        <v>914</v>
      </c>
    </row>
    <row r="1476" spans="1:14" hidden="1">
      <c r="A1476" s="44" t="s">
        <v>277</v>
      </c>
      <c r="H1476" t="e">
        <f>+'52'!#REF!</f>
        <v>#REF!</v>
      </c>
      <c r="J1476" t="e">
        <f>+'52'!#REF!</f>
        <v>#REF!</v>
      </c>
      <c r="L1476">
        <f>+'52'!G23</f>
        <v>0</v>
      </c>
      <c r="N1476">
        <f>+'52'!J23</f>
        <v>0</v>
      </c>
    </row>
    <row r="1477" spans="1:14" hidden="1">
      <c r="A1477" s="44" t="s">
        <v>278</v>
      </c>
      <c r="H1477" t="e">
        <f>+'52'!#REF!</f>
        <v>#REF!</v>
      </c>
      <c r="J1477" t="e">
        <f>+'52'!#REF!</f>
        <v>#REF!</v>
      </c>
      <c r="L1477">
        <f>+'52'!G26</f>
        <v>9115</v>
      </c>
      <c r="N1477">
        <f>+'52'!J26</f>
        <v>8074</v>
      </c>
    </row>
    <row r="1478" spans="1:14" hidden="1">
      <c r="A1478" s="44" t="s">
        <v>279</v>
      </c>
      <c r="H1478" t="e">
        <f>+'52'!#REF!</f>
        <v>#REF!</v>
      </c>
      <c r="J1478" t="e">
        <f>+'52'!#REF!</f>
        <v>#REF!</v>
      </c>
      <c r="L1478">
        <f>+'52'!G27</f>
        <v>-2282</v>
      </c>
      <c r="N1478">
        <f>+'52'!J27</f>
        <v>-2326</v>
      </c>
    </row>
    <row r="1479" spans="1:14" hidden="1">
      <c r="A1479" s="44" t="s">
        <v>280</v>
      </c>
      <c r="H1479" t="e">
        <f>+'52'!#REF!</f>
        <v>#REF!</v>
      </c>
      <c r="J1479" t="e">
        <f>+'52'!#REF!</f>
        <v>#REF!</v>
      </c>
      <c r="L1479">
        <f>+'52'!G28</f>
        <v>0</v>
      </c>
      <c r="N1479">
        <f>+'52'!J28</f>
        <v>0</v>
      </c>
    </row>
    <row r="1480" spans="1:14" s="413" customFormat="1" hidden="1"/>
    <row r="1481" spans="1:14" hidden="1">
      <c r="A1481" s="44" t="s">
        <v>675</v>
      </c>
      <c r="H1481" t="e">
        <f>+'52'!#REF!</f>
        <v>#REF!</v>
      </c>
      <c r="J1481" t="e">
        <f>+'52'!#REF!</f>
        <v>#REF!</v>
      </c>
      <c r="L1481">
        <f>+'52'!G30</f>
        <v>9486</v>
      </c>
      <c r="N1481">
        <f>+'52'!J30</f>
        <v>7910</v>
      </c>
    </row>
    <row r="1482" spans="1:14" hidden="1">
      <c r="A1482" s="44" t="s">
        <v>676</v>
      </c>
      <c r="H1482" t="e">
        <f>+'52'!#REF!</f>
        <v>#REF!</v>
      </c>
      <c r="J1482" t="e">
        <f>+'52'!#REF!</f>
        <v>#REF!</v>
      </c>
      <c r="L1482">
        <f>+'52'!G31</f>
        <v>185</v>
      </c>
      <c r="N1482">
        <f>+'52'!J31</f>
        <v>191</v>
      </c>
    </row>
    <row r="1483" spans="1:14" hidden="1">
      <c r="A1483" s="23" t="s">
        <v>281</v>
      </c>
      <c r="H1483" t="e">
        <f>+'52'!#REF!</f>
        <v>#REF!</v>
      </c>
      <c r="J1483" t="e">
        <f>+'52'!#REF!</f>
        <v>#REF!</v>
      </c>
      <c r="L1483">
        <f>+'52'!G33</f>
        <v>99292</v>
      </c>
      <c r="N1483">
        <f>+'52'!J33</f>
        <v>75640</v>
      </c>
    </row>
    <row r="1484" spans="1:14" hidden="1">
      <c r="A1484" s="111" t="s">
        <v>282</v>
      </c>
    </row>
    <row r="1485" spans="1:14" hidden="1">
      <c r="A1485" s="44" t="s">
        <v>318</v>
      </c>
      <c r="H1485" t="e">
        <f>+'52'!#REF!</f>
        <v>#REF!</v>
      </c>
      <c r="J1485" t="e">
        <f>+'52'!#REF!</f>
        <v>#REF!</v>
      </c>
      <c r="L1485">
        <f>+'52'!G36</f>
        <v>0</v>
      </c>
      <c r="N1485">
        <f>+'52'!J36</f>
        <v>0</v>
      </c>
    </row>
    <row r="1486" spans="1:14" hidden="1">
      <c r="A1486" s="44" t="s">
        <v>864</v>
      </c>
      <c r="H1486" t="e">
        <f>+'52'!#REF!</f>
        <v>#REF!</v>
      </c>
      <c r="J1486" t="e">
        <f>+'52'!#REF!</f>
        <v>#REF!</v>
      </c>
      <c r="L1486">
        <f>+'52'!G37</f>
        <v>0</v>
      </c>
      <c r="N1486">
        <f>+'52'!J37</f>
        <v>0</v>
      </c>
    </row>
    <row r="1487" spans="1:14" hidden="1">
      <c r="A1487" s="44" t="s">
        <v>272</v>
      </c>
      <c r="H1487" t="e">
        <f>+'52'!#REF!</f>
        <v>#REF!</v>
      </c>
      <c r="J1487" t="e">
        <f>+'52'!#REF!</f>
        <v>#REF!</v>
      </c>
      <c r="L1487">
        <f>+'52'!G38</f>
        <v>0</v>
      </c>
      <c r="N1487">
        <f>+'52'!J38</f>
        <v>0</v>
      </c>
    </row>
    <row r="1488" spans="1:14" hidden="1">
      <c r="A1488" s="44" t="s">
        <v>273</v>
      </c>
      <c r="H1488" t="e">
        <f>+'52'!#REF!</f>
        <v>#REF!</v>
      </c>
      <c r="J1488" t="e">
        <f>+'52'!#REF!</f>
        <v>#REF!</v>
      </c>
      <c r="L1488">
        <f>+'52'!G39</f>
        <v>0</v>
      </c>
      <c r="N1488">
        <f>+'52'!J39</f>
        <v>0</v>
      </c>
    </row>
    <row r="1489" spans="1:14" hidden="1">
      <c r="A1489" s="431" t="s">
        <v>869</v>
      </c>
      <c r="H1489" t="e">
        <f>+'52'!#REF!</f>
        <v>#REF!</v>
      </c>
      <c r="J1489" t="e">
        <f>+'52'!#REF!</f>
        <v>#REF!</v>
      </c>
      <c r="L1489">
        <f>+'52'!G40</f>
        <v>0</v>
      </c>
      <c r="N1489">
        <f>+'52'!J40</f>
        <v>0</v>
      </c>
    </row>
    <row r="1490" spans="1:14" hidden="1">
      <c r="A1490" s="44" t="s">
        <v>274</v>
      </c>
      <c r="H1490" t="e">
        <f>+'52'!#REF!</f>
        <v>#REF!</v>
      </c>
      <c r="J1490" t="e">
        <f>+'52'!#REF!</f>
        <v>#REF!</v>
      </c>
      <c r="L1490">
        <f>+'52'!G41</f>
        <v>0</v>
      </c>
      <c r="N1490">
        <f>+'52'!J41</f>
        <v>0</v>
      </c>
    </row>
    <row r="1491" spans="1:14" hidden="1">
      <c r="A1491" s="44" t="s">
        <v>275</v>
      </c>
      <c r="H1491" t="e">
        <f>+'52'!#REF!</f>
        <v>#REF!</v>
      </c>
      <c r="J1491" t="e">
        <f>+'52'!#REF!</f>
        <v>#REF!</v>
      </c>
      <c r="L1491">
        <f>+'52'!G42</f>
        <v>0</v>
      </c>
      <c r="N1491">
        <f>+'52'!J42</f>
        <v>0</v>
      </c>
    </row>
    <row r="1492" spans="1:14" hidden="1">
      <c r="A1492" s="44" t="s">
        <v>276</v>
      </c>
      <c r="H1492" t="e">
        <f>+'52'!#REF!</f>
        <v>#REF!</v>
      </c>
      <c r="J1492" t="e">
        <f>+'52'!#REF!</f>
        <v>#REF!</v>
      </c>
      <c r="L1492">
        <f>+'52'!G44</f>
        <v>0</v>
      </c>
      <c r="N1492">
        <f>+'52'!J44</f>
        <v>0</v>
      </c>
    </row>
    <row r="1493" spans="1:14" hidden="1">
      <c r="A1493" s="44" t="s">
        <v>110</v>
      </c>
      <c r="H1493" t="e">
        <f>+'52'!#REF!</f>
        <v>#REF!</v>
      </c>
      <c r="J1493" t="e">
        <f>+'52'!#REF!</f>
        <v>#REF!</v>
      </c>
      <c r="L1493">
        <f>+'52'!G49</f>
        <v>0</v>
      </c>
      <c r="N1493">
        <f>+'52'!J49</f>
        <v>0</v>
      </c>
    </row>
    <row r="1494" spans="1:14" hidden="1">
      <c r="A1494" s="44" t="s">
        <v>277</v>
      </c>
      <c r="H1494" t="e">
        <f>+'52'!#REF!</f>
        <v>#REF!</v>
      </c>
      <c r="J1494" t="e">
        <f>+'52'!#REF!</f>
        <v>#REF!</v>
      </c>
      <c r="L1494">
        <f>+'52'!G50</f>
        <v>0</v>
      </c>
      <c r="N1494">
        <f>+'52'!J50</f>
        <v>0</v>
      </c>
    </row>
    <row r="1495" spans="1:14" hidden="1">
      <c r="A1495" s="44" t="s">
        <v>278</v>
      </c>
      <c r="H1495" t="e">
        <f>+'52'!#REF!</f>
        <v>#REF!</v>
      </c>
      <c r="J1495" t="e">
        <f>+'52'!#REF!</f>
        <v>#REF!</v>
      </c>
      <c r="L1495">
        <f>+'52'!G53</f>
        <v>0</v>
      </c>
      <c r="N1495">
        <f>+'52'!J53</f>
        <v>0</v>
      </c>
    </row>
    <row r="1496" spans="1:14" hidden="1">
      <c r="A1496" s="44" t="s">
        <v>279</v>
      </c>
      <c r="H1496" t="e">
        <f>+'52'!#REF!</f>
        <v>#REF!</v>
      </c>
      <c r="J1496" t="e">
        <f>+'52'!#REF!</f>
        <v>#REF!</v>
      </c>
      <c r="L1496">
        <f>+'52'!G54</f>
        <v>0</v>
      </c>
      <c r="N1496">
        <f>+'52'!J54</f>
        <v>0</v>
      </c>
    </row>
    <row r="1497" spans="1:14" hidden="1">
      <c r="A1497" s="44" t="s">
        <v>280</v>
      </c>
      <c r="H1497" t="e">
        <f>+'52'!#REF!</f>
        <v>#REF!</v>
      </c>
      <c r="J1497" t="e">
        <f>+'52'!#REF!</f>
        <v>#REF!</v>
      </c>
      <c r="L1497">
        <f>+'52'!G55</f>
        <v>0</v>
      </c>
      <c r="N1497">
        <f>+'52'!J55</f>
        <v>0</v>
      </c>
    </row>
    <row r="1498" spans="1:14" s="413" customFormat="1" hidden="1"/>
    <row r="1499" spans="1:14" hidden="1">
      <c r="A1499" s="44" t="s">
        <v>675</v>
      </c>
      <c r="H1499" t="e">
        <f>+'52'!#REF!</f>
        <v>#REF!</v>
      </c>
      <c r="J1499" t="e">
        <f>+'52'!#REF!</f>
        <v>#REF!</v>
      </c>
      <c r="L1499">
        <f>+'52'!G57</f>
        <v>0</v>
      </c>
      <c r="N1499">
        <f>+'52'!J57</f>
        <v>0</v>
      </c>
    </row>
    <row r="1500" spans="1:14" hidden="1">
      <c r="A1500" s="44" t="s">
        <v>676</v>
      </c>
      <c r="H1500" t="e">
        <f>+'52'!#REF!</f>
        <v>#REF!</v>
      </c>
      <c r="J1500" t="e">
        <f>+'52'!#REF!</f>
        <v>#REF!</v>
      </c>
      <c r="L1500">
        <f>+'52'!G58</f>
        <v>0</v>
      </c>
      <c r="N1500">
        <f>+'52'!J58</f>
        <v>0</v>
      </c>
    </row>
    <row r="1501" spans="1:14" hidden="1">
      <c r="A1501" s="23" t="s">
        <v>281</v>
      </c>
      <c r="H1501" t="e">
        <f>+'52'!#REF!</f>
        <v>#REF!</v>
      </c>
      <c r="J1501" t="e">
        <f>+'52'!#REF!</f>
        <v>#REF!</v>
      </c>
      <c r="L1501">
        <f>+'52'!G59</f>
        <v>153538</v>
      </c>
      <c r="N1501">
        <f>+'52'!J59</f>
        <v>124590</v>
      </c>
    </row>
    <row r="1502" spans="1:14" hidden="1">
      <c r="A1502" s="23" t="s">
        <v>106</v>
      </c>
      <c r="H1502" t="e">
        <f>+'52'!#REF!</f>
        <v>#REF!</v>
      </c>
      <c r="J1502" t="e">
        <f>+'52'!#REF!</f>
        <v>#REF!</v>
      </c>
      <c r="L1502">
        <f>+'52'!G60</f>
        <v>252830</v>
      </c>
      <c r="N1502">
        <f>+'52'!J60</f>
        <v>200230</v>
      </c>
    </row>
    <row r="1503" spans="1:14" s="413" customFormat="1" hidden="1">
      <c r="A1503" s="422"/>
    </row>
    <row r="1504" spans="1:14" hidden="1">
      <c r="A1504" s="3" t="s">
        <v>283</v>
      </c>
    </row>
    <row r="1505" spans="1:14" hidden="1">
      <c r="A1505" s="2" t="s">
        <v>284</v>
      </c>
      <c r="H1505" t="e">
        <f>+'52'!#REF!</f>
        <v>#REF!</v>
      </c>
      <c r="J1505" t="e">
        <f>+'52'!#REF!</f>
        <v>#REF!</v>
      </c>
      <c r="L1505">
        <f>+'53'!G10</f>
        <v>15519</v>
      </c>
      <c r="N1505">
        <f>+'53'!I10</f>
        <v>13147</v>
      </c>
    </row>
    <row r="1506" spans="1:14" hidden="1">
      <c r="A1506" s="2" t="s">
        <v>285</v>
      </c>
      <c r="H1506" t="e">
        <f>+'52'!#REF!</f>
        <v>#REF!</v>
      </c>
      <c r="J1506" t="e">
        <f>+'52'!#REF!</f>
        <v>#REF!</v>
      </c>
      <c r="L1506">
        <f>+'53'!G11</f>
        <v>397</v>
      </c>
      <c r="N1506">
        <f>+'53'!I11</f>
        <v>387</v>
      </c>
    </row>
    <row r="1507" spans="1:14" hidden="1">
      <c r="A1507" s="2" t="s">
        <v>286</v>
      </c>
      <c r="H1507" t="e">
        <f>+'52'!#REF!</f>
        <v>#REF!</v>
      </c>
      <c r="J1507" t="e">
        <f>+'52'!#REF!</f>
        <v>#REF!</v>
      </c>
      <c r="L1507">
        <f>+'53'!G12</f>
        <v>460</v>
      </c>
      <c r="N1507">
        <f>+'53'!I12</f>
        <v>617</v>
      </c>
    </row>
    <row r="1508" spans="1:14" hidden="1">
      <c r="A1508" s="3" t="s">
        <v>106</v>
      </c>
      <c r="H1508" t="e">
        <f>+'52'!#REF!</f>
        <v>#REF!</v>
      </c>
      <c r="J1508" t="e">
        <f>+'52'!#REF!</f>
        <v>#REF!</v>
      </c>
      <c r="L1508">
        <f>+'53'!G13</f>
        <v>16376</v>
      </c>
      <c r="N1508">
        <f>+'53'!I13</f>
        <v>14151</v>
      </c>
    </row>
    <row r="1509" spans="1:14" hidden="1">
      <c r="A1509" s="3" t="s">
        <v>287</v>
      </c>
    </row>
    <row r="1510" spans="1:14" hidden="1">
      <c r="A1510" s="2" t="s">
        <v>873</v>
      </c>
      <c r="H1510" t="e">
        <f>+'52'!#REF!</f>
        <v>#REF!</v>
      </c>
      <c r="J1510" t="e">
        <f>+'52'!#REF!</f>
        <v>#REF!</v>
      </c>
      <c r="L1510">
        <f>+'53'!G17</f>
        <v>0</v>
      </c>
      <c r="N1510">
        <f>+'53'!I17</f>
        <v>0</v>
      </c>
    </row>
    <row r="1511" spans="1:14" hidden="1">
      <c r="A1511" s="442" t="s">
        <v>874</v>
      </c>
      <c r="H1511" t="e">
        <f>+'52'!#REF!</f>
        <v>#REF!</v>
      </c>
      <c r="J1511" t="e">
        <f>+'52'!#REF!</f>
        <v>#REF!</v>
      </c>
      <c r="L1511">
        <f>+'53'!G18</f>
        <v>0</v>
      </c>
      <c r="N1511">
        <f>+'53'!I18</f>
        <v>0</v>
      </c>
    </row>
    <row r="1512" spans="1:14" hidden="1">
      <c r="A1512" s="2" t="s">
        <v>288</v>
      </c>
      <c r="H1512" t="e">
        <f>+'52'!#REF!</f>
        <v>#REF!</v>
      </c>
      <c r="J1512" t="e">
        <f>+'52'!#REF!</f>
        <v>#REF!</v>
      </c>
      <c r="L1512">
        <f>+'53'!G19</f>
        <v>-2326</v>
      </c>
      <c r="N1512">
        <f>+'53'!I19</f>
        <v>-2916</v>
      </c>
    </row>
    <row r="1513" spans="1:14" hidden="1">
      <c r="A1513" s="14" t="s">
        <v>442</v>
      </c>
      <c r="H1513" t="e">
        <f>+'52'!#REF!</f>
        <v>#REF!</v>
      </c>
      <c r="J1513" t="e">
        <f>+'52'!#REF!</f>
        <v>#REF!</v>
      </c>
      <c r="L1513">
        <f>+'53'!G20</f>
        <v>0</v>
      </c>
      <c r="N1513">
        <f>+'53'!I20</f>
        <v>0</v>
      </c>
    </row>
    <row r="1514" spans="1:14" hidden="1">
      <c r="A1514" s="2" t="s">
        <v>289</v>
      </c>
      <c r="H1514" t="e">
        <f>+'52'!#REF!</f>
        <v>#REF!</v>
      </c>
      <c r="J1514" t="e">
        <f>+'52'!#REF!</f>
        <v>#REF!</v>
      </c>
      <c r="L1514">
        <f>+'53'!G21</f>
        <v>119</v>
      </c>
      <c r="N1514">
        <f>+'53'!I21</f>
        <v>58</v>
      </c>
    </row>
    <row r="1515" spans="1:14" hidden="1">
      <c r="A1515" s="2" t="s">
        <v>677</v>
      </c>
      <c r="H1515" t="e">
        <f>+'52'!#REF!</f>
        <v>#REF!</v>
      </c>
      <c r="J1515" t="e">
        <f>+'52'!#REF!</f>
        <v>#REF!</v>
      </c>
      <c r="L1515">
        <f>+'53'!G22</f>
        <v>3</v>
      </c>
      <c r="N1515">
        <f>+'53'!I22</f>
        <v>4</v>
      </c>
    </row>
    <row r="1516" spans="1:14" hidden="1">
      <c r="A1516" s="2" t="s">
        <v>290</v>
      </c>
      <c r="H1516" t="e">
        <f>+'52'!#REF!</f>
        <v>#REF!</v>
      </c>
      <c r="J1516" t="e">
        <f>+'52'!#REF!</f>
        <v>#REF!</v>
      </c>
      <c r="L1516">
        <f>+'53'!G23</f>
        <v>-78</v>
      </c>
      <c r="N1516">
        <f>+'53'!I23</f>
        <v>528</v>
      </c>
    </row>
    <row r="1517" spans="1:14" hidden="1">
      <c r="A1517" s="2" t="s">
        <v>443</v>
      </c>
      <c r="H1517" t="e">
        <f>+'52'!#REF!</f>
        <v>#REF!</v>
      </c>
      <c r="J1517" t="e">
        <f>+'52'!#REF!</f>
        <v>#REF!</v>
      </c>
      <c r="L1517">
        <f>+'53'!G24</f>
        <v>0</v>
      </c>
      <c r="N1517">
        <f>+'53'!I24</f>
        <v>0</v>
      </c>
    </row>
    <row r="1518" spans="1:14" hidden="1">
      <c r="A1518" s="2" t="s">
        <v>291</v>
      </c>
      <c r="H1518" t="e">
        <f>+'52'!#REF!</f>
        <v>#REF!</v>
      </c>
      <c r="J1518" t="e">
        <f>+'52'!#REF!</f>
        <v>#REF!</v>
      </c>
      <c r="L1518">
        <f>+'53'!G25</f>
        <v>-2282</v>
      </c>
      <c r="N1518">
        <f>+'53'!I25</f>
        <v>-2326</v>
      </c>
    </row>
    <row r="1519" spans="1:14" hidden="1">
      <c r="A1519" s="352" t="s">
        <v>444</v>
      </c>
    </row>
    <row r="1520" spans="1:14" hidden="1">
      <c r="A1520" s="14" t="s">
        <v>317</v>
      </c>
      <c r="H1520" t="e">
        <f>+'52'!#REF!</f>
        <v>#REF!</v>
      </c>
      <c r="J1520" t="e">
        <f>+'52'!#REF!</f>
        <v>#REF!</v>
      </c>
      <c r="L1520">
        <f>+'53'!G32</f>
        <v>4052</v>
      </c>
      <c r="N1520">
        <f>+'53'!I32</f>
        <v>2360</v>
      </c>
    </row>
    <row r="1521" spans="1:14" hidden="1">
      <c r="A1521" s="219" t="s">
        <v>115</v>
      </c>
      <c r="H1521" t="e">
        <f>+'52'!#REF!</f>
        <v>#REF!</v>
      </c>
      <c r="J1521" t="e">
        <f>+'52'!#REF!</f>
        <v>#REF!</v>
      </c>
      <c r="L1521">
        <f>+'53'!G33</f>
        <v>0</v>
      </c>
      <c r="N1521">
        <f>+'53'!I33</f>
        <v>0</v>
      </c>
    </row>
    <row r="1522" spans="1:14" hidden="1">
      <c r="A1522" s="219" t="s">
        <v>106</v>
      </c>
      <c r="H1522" t="e">
        <f>+'52'!#REF!</f>
        <v>#REF!</v>
      </c>
      <c r="J1522" t="e">
        <f>+'52'!#REF!</f>
        <v>#REF!</v>
      </c>
      <c r="L1522">
        <f>+'53'!G34</f>
        <v>4052</v>
      </c>
      <c r="N1522">
        <f>+'53'!I34</f>
        <v>2360</v>
      </c>
    </row>
    <row r="1523" spans="1:14" hidden="1">
      <c r="A1523" s="3" t="s">
        <v>596</v>
      </c>
    </row>
    <row r="1524" spans="1:14" hidden="1">
      <c r="A1524" s="3" t="s">
        <v>691</v>
      </c>
    </row>
    <row r="1525" spans="1:14" hidden="1">
      <c r="A1525" s="361" t="s">
        <v>692</v>
      </c>
    </row>
    <row r="1526" spans="1:14" hidden="1">
      <c r="A1526" s="3" t="s">
        <v>316</v>
      </c>
    </row>
    <row r="1527" spans="1:14" hidden="1">
      <c r="A1527" s="257" t="s">
        <v>693</v>
      </c>
      <c r="B1527" s="257"/>
    </row>
    <row r="1528" spans="1:14" hidden="1">
      <c r="A1528" s="257" t="s">
        <v>481</v>
      </c>
      <c r="L1528">
        <f>+'54'!E10</f>
        <v>0</v>
      </c>
      <c r="N1528">
        <f>+'54'!G10</f>
        <v>0</v>
      </c>
    </row>
    <row r="1529" spans="1:14" hidden="1">
      <c r="A1529" s="257" t="s">
        <v>694</v>
      </c>
      <c r="L1529">
        <f>+'54'!E11</f>
        <v>0</v>
      </c>
      <c r="N1529">
        <f>+'54'!G11</f>
        <v>0</v>
      </c>
    </row>
    <row r="1530" spans="1:14" hidden="1">
      <c r="A1530" s="257" t="s">
        <v>480</v>
      </c>
      <c r="L1530">
        <f>+'54'!E12</f>
        <v>0</v>
      </c>
      <c r="N1530">
        <f>+'54'!G12</f>
        <v>0</v>
      </c>
    </row>
    <row r="1531" spans="1:14" hidden="1">
      <c r="A1531" s="257" t="s">
        <v>477</v>
      </c>
      <c r="B1531" s="257"/>
      <c r="L1531">
        <f>+'54'!E13</f>
        <v>0</v>
      </c>
      <c r="N1531">
        <f>+'54'!G13</f>
        <v>0</v>
      </c>
    </row>
    <row r="1532" spans="1:14" hidden="1">
      <c r="A1532" s="257" t="s">
        <v>478</v>
      </c>
      <c r="B1532" s="257"/>
      <c r="L1532">
        <f>+'54'!E14</f>
        <v>0</v>
      </c>
      <c r="N1532">
        <f>+'54'!G14</f>
        <v>0</v>
      </c>
    </row>
    <row r="1533" spans="1:14" hidden="1">
      <c r="A1533" s="257" t="s">
        <v>479</v>
      </c>
      <c r="B1533" s="257"/>
      <c r="L1533">
        <f>+'54'!E15</f>
        <v>0</v>
      </c>
      <c r="N1533">
        <f>+'54'!G15</f>
        <v>0</v>
      </c>
    </row>
    <row r="1534" spans="1:14" hidden="1">
      <c r="A1534" s="257" t="s">
        <v>483</v>
      </c>
      <c r="B1534" s="257"/>
      <c r="L1534">
        <f>+'54'!E16</f>
        <v>0</v>
      </c>
      <c r="N1534">
        <f>+'54'!G16</f>
        <v>0</v>
      </c>
    </row>
    <row r="1535" spans="1:14" hidden="1">
      <c r="A1535" s="257" t="s">
        <v>481</v>
      </c>
      <c r="L1535">
        <f>+'54'!E18</f>
        <v>0</v>
      </c>
      <c r="N1535">
        <f>+'54'!G18</f>
        <v>0</v>
      </c>
    </row>
    <row r="1536" spans="1:14" hidden="1">
      <c r="A1536" s="257" t="s">
        <v>694</v>
      </c>
      <c r="L1536">
        <f>+'54'!E19</f>
        <v>0</v>
      </c>
      <c r="N1536">
        <f>+'54'!G19</f>
        <v>0</v>
      </c>
    </row>
    <row r="1537" spans="1:14" hidden="1">
      <c r="A1537" s="257" t="s">
        <v>480</v>
      </c>
      <c r="L1537">
        <f>+'54'!E20</f>
        <v>0</v>
      </c>
      <c r="N1537">
        <f>+'54'!G20</f>
        <v>0</v>
      </c>
    </row>
    <row r="1538" spans="1:14" hidden="1">
      <c r="A1538" s="258" t="s">
        <v>106</v>
      </c>
      <c r="B1538" s="258"/>
      <c r="L1538">
        <f>+'54'!E21</f>
        <v>0</v>
      </c>
      <c r="N1538">
        <f>+'54'!G21</f>
        <v>0</v>
      </c>
    </row>
    <row r="1539" spans="1:14" hidden="1">
      <c r="A1539" s="3" t="s">
        <v>695</v>
      </c>
    </row>
    <row r="1540" spans="1:14" hidden="1">
      <c r="A1540" s="361" t="s">
        <v>692</v>
      </c>
    </row>
    <row r="1541" spans="1:14" hidden="1">
      <c r="A1541" s="3" t="s">
        <v>316</v>
      </c>
    </row>
    <row r="1542" spans="1:14" hidden="1">
      <c r="A1542" s="257" t="s">
        <v>693</v>
      </c>
      <c r="B1542" s="257"/>
    </row>
    <row r="1543" spans="1:14" hidden="1">
      <c r="A1543" s="257" t="s">
        <v>481</v>
      </c>
      <c r="L1543">
        <f>+'54'!I10</f>
        <v>0</v>
      </c>
      <c r="N1543">
        <f>+'54'!K10</f>
        <v>0</v>
      </c>
    </row>
    <row r="1544" spans="1:14" hidden="1">
      <c r="A1544" s="257" t="s">
        <v>694</v>
      </c>
      <c r="L1544">
        <f>+'54'!I11</f>
        <v>0</v>
      </c>
      <c r="N1544">
        <f>+'54'!K11</f>
        <v>0</v>
      </c>
    </row>
    <row r="1545" spans="1:14" hidden="1">
      <c r="A1545" s="257" t="s">
        <v>480</v>
      </c>
      <c r="L1545">
        <f>+'54'!I12</f>
        <v>0</v>
      </c>
      <c r="N1545">
        <f>+'54'!K12</f>
        <v>0</v>
      </c>
    </row>
    <row r="1546" spans="1:14" hidden="1">
      <c r="A1546" s="257" t="s">
        <v>477</v>
      </c>
      <c r="B1546" s="257"/>
      <c r="L1546">
        <f>+'54'!I13</f>
        <v>0</v>
      </c>
      <c r="N1546">
        <f>+'54'!K13</f>
        <v>0</v>
      </c>
    </row>
    <row r="1547" spans="1:14" hidden="1">
      <c r="A1547" s="257" t="s">
        <v>478</v>
      </c>
      <c r="B1547" s="257"/>
      <c r="L1547">
        <f>+'54'!I14</f>
        <v>0</v>
      </c>
      <c r="N1547">
        <f>+'54'!K14</f>
        <v>0</v>
      </c>
    </row>
    <row r="1548" spans="1:14" hidden="1">
      <c r="A1548" s="257" t="s">
        <v>479</v>
      </c>
      <c r="B1548" s="257"/>
      <c r="L1548">
        <f>+'54'!I15</f>
        <v>0</v>
      </c>
      <c r="N1548">
        <f>+'54'!K15</f>
        <v>0</v>
      </c>
    </row>
    <row r="1549" spans="1:14" hidden="1">
      <c r="A1549" s="257" t="s">
        <v>483</v>
      </c>
      <c r="B1549" s="257"/>
      <c r="L1549">
        <f>+'54'!I16</f>
        <v>0</v>
      </c>
      <c r="N1549">
        <f>+'54'!K16</f>
        <v>0</v>
      </c>
    </row>
    <row r="1550" spans="1:14" hidden="1">
      <c r="A1550" s="257" t="s">
        <v>481</v>
      </c>
      <c r="L1550">
        <f>+'54'!I18</f>
        <v>0</v>
      </c>
      <c r="N1550">
        <f>+'54'!K18</f>
        <v>0</v>
      </c>
    </row>
    <row r="1551" spans="1:14" hidden="1">
      <c r="A1551" s="257" t="s">
        <v>694</v>
      </c>
      <c r="L1551">
        <f>+'54'!I19</f>
        <v>0</v>
      </c>
      <c r="N1551">
        <f>+'54'!K19</f>
        <v>0</v>
      </c>
    </row>
    <row r="1552" spans="1:14" hidden="1">
      <c r="A1552" s="257" t="s">
        <v>480</v>
      </c>
      <c r="L1552">
        <f>+'54'!I20</f>
        <v>0</v>
      </c>
      <c r="N1552">
        <f>+'54'!K20</f>
        <v>0</v>
      </c>
    </row>
    <row r="1553" spans="1:14" hidden="1">
      <c r="A1553" s="258" t="s">
        <v>106</v>
      </c>
      <c r="B1553" s="258"/>
      <c r="L1553">
        <f>+'54'!I21</f>
        <v>0</v>
      </c>
      <c r="N1553">
        <f>+'54'!K21</f>
        <v>0</v>
      </c>
    </row>
    <row r="1554" spans="1:14" hidden="1">
      <c r="A1554" s="3" t="s">
        <v>597</v>
      </c>
    </row>
    <row r="1555" spans="1:14" hidden="1">
      <c r="A1555" s="2" t="s">
        <v>288</v>
      </c>
      <c r="H1555">
        <f>'54'!E34</f>
        <v>0</v>
      </c>
      <c r="J1555" t="e">
        <f>'54'!#REF!</f>
        <v>#REF!</v>
      </c>
      <c r="L1555">
        <f>+'54'!I34</f>
        <v>2859</v>
      </c>
      <c r="N1555">
        <f>+'54'!K34</f>
        <v>4398</v>
      </c>
    </row>
    <row r="1556" spans="1:14" hidden="1">
      <c r="A1556" s="2" t="s">
        <v>310</v>
      </c>
      <c r="H1556">
        <f>'54'!E35</f>
        <v>0</v>
      </c>
      <c r="J1556" t="e">
        <f>'54'!#REF!</f>
        <v>#REF!</v>
      </c>
      <c r="L1556">
        <f>+'54'!I35</f>
        <v>-35</v>
      </c>
      <c r="N1556">
        <f>+'54'!K35</f>
        <v>-1539</v>
      </c>
    </row>
    <row r="1557" spans="1:14" hidden="1">
      <c r="A1557" s="2" t="s">
        <v>291</v>
      </c>
      <c r="H1557">
        <f>'54'!E36</f>
        <v>0</v>
      </c>
      <c r="J1557" t="e">
        <f>'54'!#REF!</f>
        <v>#REF!</v>
      </c>
      <c r="L1557">
        <f>+'54'!I36</f>
        <v>2824</v>
      </c>
      <c r="N1557">
        <f>+'54'!K36</f>
        <v>2859</v>
      </c>
    </row>
    <row r="1558" spans="1:14" hidden="1">
      <c r="A1558" s="2" t="s">
        <v>311</v>
      </c>
    </row>
    <row r="1559" spans="1:14" hidden="1">
      <c r="A1559" s="2" t="s">
        <v>689</v>
      </c>
      <c r="H1559">
        <f>'54'!E39</f>
        <v>0</v>
      </c>
      <c r="J1559" t="e">
        <f>'54'!#REF!</f>
        <v>#REF!</v>
      </c>
      <c r="L1559">
        <f>+'54'!I39</f>
        <v>2725</v>
      </c>
      <c r="N1559">
        <f>+'54'!K39</f>
        <v>2774</v>
      </c>
    </row>
    <row r="1560" spans="1:14" hidden="1">
      <c r="A1560" s="2" t="s">
        <v>865</v>
      </c>
      <c r="H1560">
        <f>'54'!E40</f>
        <v>0</v>
      </c>
      <c r="J1560" t="e">
        <f>'54'!#REF!</f>
        <v>#REF!</v>
      </c>
      <c r="L1560">
        <f>+'54'!I40</f>
        <v>0</v>
      </c>
      <c r="N1560">
        <f>+'54'!K40</f>
        <v>0</v>
      </c>
    </row>
    <row r="1561" spans="1:14" hidden="1">
      <c r="A1561" s="2" t="s">
        <v>495</v>
      </c>
      <c r="H1561">
        <f>'54'!E41</f>
        <v>0</v>
      </c>
      <c r="J1561" t="e">
        <f>'54'!#REF!</f>
        <v>#REF!</v>
      </c>
      <c r="L1561">
        <f>+'54'!I41</f>
        <v>99</v>
      </c>
      <c r="N1561">
        <f>+'54'!K41</f>
        <v>85</v>
      </c>
    </row>
    <row r="1562" spans="1:14" s="413" customFormat="1" hidden="1">
      <c r="A1562" s="414"/>
    </row>
    <row r="1563" spans="1:14" s="413" customFormat="1" hidden="1">
      <c r="A1563" s="413" t="s">
        <v>835</v>
      </c>
    </row>
    <row r="1564" spans="1:14" hidden="1">
      <c r="A1564" s="2" t="s">
        <v>312</v>
      </c>
      <c r="H1564" t="str">
        <f>'54'!E43</f>
        <v>Hide row</v>
      </c>
      <c r="J1564" t="e">
        <f>'54'!#REF!</f>
        <v>#REF!</v>
      </c>
      <c r="L1564">
        <f>+'54'!I43</f>
        <v>0</v>
      </c>
      <c r="N1564">
        <f>+'54'!K43</f>
        <v>0</v>
      </c>
    </row>
    <row r="1565" spans="1:14" hidden="1">
      <c r="A1565" s="3" t="s">
        <v>313</v>
      </c>
      <c r="H1565">
        <f>'54'!E44</f>
        <v>0</v>
      </c>
      <c r="J1565" t="e">
        <f>'54'!#REF!</f>
        <v>#REF!</v>
      </c>
      <c r="L1565">
        <f>+'54'!I44</f>
        <v>2824</v>
      </c>
      <c r="N1565">
        <f>+'54'!K44</f>
        <v>2859</v>
      </c>
    </row>
    <row r="1566" spans="1:14" hidden="1">
      <c r="A1566" s="2" t="s">
        <v>690</v>
      </c>
      <c r="H1566">
        <f>'54'!E45</f>
        <v>0</v>
      </c>
      <c r="J1566" t="e">
        <f>'54'!#REF!</f>
        <v>#REF!</v>
      </c>
      <c r="L1566">
        <f>+'54'!I45</f>
        <v>0</v>
      </c>
      <c r="N1566">
        <f>+'54'!K45</f>
        <v>0</v>
      </c>
    </row>
    <row r="1567" spans="1:14" hidden="1">
      <c r="A1567" s="2" t="s">
        <v>314</v>
      </c>
      <c r="H1567">
        <f>'54'!E46</f>
        <v>0</v>
      </c>
      <c r="J1567" t="e">
        <f>'54'!#REF!</f>
        <v>#REF!</v>
      </c>
      <c r="L1567">
        <f>+'54'!I46</f>
        <v>0</v>
      </c>
      <c r="N1567">
        <f>+'54'!K46</f>
        <v>0</v>
      </c>
    </row>
    <row r="1568" spans="1:14" hidden="1">
      <c r="A1568" s="3" t="s">
        <v>315</v>
      </c>
      <c r="H1568">
        <f>'54'!E47</f>
        <v>0</v>
      </c>
      <c r="J1568" t="e">
        <f>'54'!#REF!</f>
        <v>#REF!</v>
      </c>
      <c r="L1568">
        <f>+'54'!I47</f>
        <v>2824</v>
      </c>
      <c r="N1568">
        <f>+'54'!K47</f>
        <v>2859</v>
      </c>
    </row>
    <row r="1569" spans="1:14" hidden="1">
      <c r="A1569" s="352" t="s">
        <v>578</v>
      </c>
    </row>
    <row r="1570" spans="1:14" hidden="1">
      <c r="A1570" s="23" t="s">
        <v>271</v>
      </c>
    </row>
    <row r="1571" spans="1:14" hidden="1">
      <c r="A1571" s="44" t="s">
        <v>318</v>
      </c>
      <c r="H1571" t="e">
        <f>+'55'!#REF!</f>
        <v>#REF!</v>
      </c>
      <c r="J1571" t="e">
        <f>+'55'!#REF!</f>
        <v>#REF!</v>
      </c>
      <c r="L1571">
        <f>+'55'!C8</f>
        <v>59</v>
      </c>
      <c r="N1571">
        <f>+'55'!E8</f>
        <v>46</v>
      </c>
    </row>
    <row r="1572" spans="1:14" hidden="1">
      <c r="A1572" s="44" t="s">
        <v>864</v>
      </c>
      <c r="H1572" t="e">
        <f>+'55'!#REF!</f>
        <v>#REF!</v>
      </c>
      <c r="J1572" t="e">
        <f>+'55'!#REF!</f>
        <v>#REF!</v>
      </c>
      <c r="L1572">
        <f>+'55'!C9</f>
        <v>2473</v>
      </c>
      <c r="N1572">
        <f>+'55'!E9</f>
        <v>907</v>
      </c>
    </row>
    <row r="1573" spans="1:14" hidden="1">
      <c r="A1573" s="44" t="s">
        <v>272</v>
      </c>
      <c r="H1573" t="e">
        <f>+'55'!#REF!</f>
        <v>#REF!</v>
      </c>
      <c r="J1573" t="e">
        <f>+'55'!#REF!</f>
        <v>#REF!</v>
      </c>
      <c r="L1573">
        <f>+'55'!C10</f>
        <v>3042</v>
      </c>
      <c r="N1573">
        <f>+'55'!E10</f>
        <v>5052</v>
      </c>
    </row>
    <row r="1574" spans="1:14" hidden="1">
      <c r="A1574" s="44" t="s">
        <v>273</v>
      </c>
      <c r="H1574" t="e">
        <f>+'55'!#REF!</f>
        <v>#REF!</v>
      </c>
      <c r="J1574" t="e">
        <f>+'55'!#REF!</f>
        <v>#REF!</v>
      </c>
      <c r="L1574">
        <f>+'55'!C11</f>
        <v>4386</v>
      </c>
      <c r="N1574">
        <f>+'55'!E11</f>
        <v>2966</v>
      </c>
    </row>
    <row r="1575" spans="1:14" hidden="1">
      <c r="A1575" s="44" t="s">
        <v>869</v>
      </c>
      <c r="H1575" t="e">
        <f>+'55'!#REF!</f>
        <v>#REF!</v>
      </c>
      <c r="J1575" t="e">
        <f>+'55'!#REF!</f>
        <v>#REF!</v>
      </c>
      <c r="L1575">
        <f>+'55'!C12</f>
        <v>38</v>
      </c>
      <c r="N1575">
        <f>+'55'!E12</f>
        <v>56</v>
      </c>
    </row>
    <row r="1576" spans="1:14" hidden="1">
      <c r="A1576" s="44" t="s">
        <v>275</v>
      </c>
      <c r="H1576" t="e">
        <f>+'55'!#REF!</f>
        <v>#REF!</v>
      </c>
      <c r="J1576" t="e">
        <f>+'55'!#REF!</f>
        <v>#REF!</v>
      </c>
      <c r="L1576">
        <f>+'55'!C13</f>
        <v>2048</v>
      </c>
      <c r="N1576">
        <f>+'55'!E13</f>
        <v>2643</v>
      </c>
    </row>
    <row r="1577" spans="1:14" s="413" customFormat="1" hidden="1">
      <c r="A1577" s="432"/>
    </row>
    <row r="1578" spans="1:14" hidden="1">
      <c r="A1578" s="44" t="s">
        <v>437</v>
      </c>
      <c r="H1578" t="e">
        <f>+'55'!#REF!</f>
        <v>#REF!</v>
      </c>
      <c r="J1578" t="e">
        <f>+'55'!#REF!</f>
        <v>#REF!</v>
      </c>
      <c r="L1578">
        <f>+'55'!C14</f>
        <v>7511</v>
      </c>
      <c r="N1578">
        <f>+'55'!E14</f>
        <v>7606</v>
      </c>
    </row>
    <row r="1579" spans="1:14" hidden="1">
      <c r="A1579" s="44" t="s">
        <v>438</v>
      </c>
      <c r="H1579" t="e">
        <f>+'55'!#REF!</f>
        <v>#REF!</v>
      </c>
      <c r="J1579" t="e">
        <f>+'55'!#REF!</f>
        <v>#REF!</v>
      </c>
      <c r="L1579">
        <f>+'55'!C15</f>
        <v>0</v>
      </c>
      <c r="N1579">
        <f>+'55'!E15</f>
        <v>0</v>
      </c>
    </row>
    <row r="1580" spans="1:14" hidden="1">
      <c r="A1580" s="44" t="s">
        <v>439</v>
      </c>
      <c r="H1580" t="e">
        <f>+'55'!#REF!</f>
        <v>#REF!</v>
      </c>
      <c r="J1580" t="e">
        <f>+'55'!#REF!</f>
        <v>#REF!</v>
      </c>
      <c r="L1580">
        <f>+'55'!C16</f>
        <v>94</v>
      </c>
      <c r="N1580">
        <f>+'55'!E16</f>
        <v>145</v>
      </c>
    </row>
    <row r="1581" spans="1:14" hidden="1">
      <c r="A1581" s="44" t="s">
        <v>440</v>
      </c>
      <c r="H1581" t="e">
        <f>+'55'!#REF!</f>
        <v>#REF!</v>
      </c>
      <c r="J1581" t="e">
        <f>+'55'!#REF!</f>
        <v>#REF!</v>
      </c>
      <c r="L1581">
        <f>+'55'!C17</f>
        <v>0</v>
      </c>
      <c r="N1581">
        <f>+'55'!E17</f>
        <v>2</v>
      </c>
    </row>
    <row r="1582" spans="1:14" hidden="1">
      <c r="A1582" s="44" t="s">
        <v>441</v>
      </c>
      <c r="H1582" t="e">
        <f>+'55'!#REF!</f>
        <v>#REF!</v>
      </c>
      <c r="J1582" t="e">
        <f>+'55'!#REF!</f>
        <v>#REF!</v>
      </c>
      <c r="L1582">
        <f>+'55'!C18</f>
        <v>7857</v>
      </c>
      <c r="N1582">
        <f>+'55'!E18</f>
        <v>8356</v>
      </c>
    </row>
    <row r="1583" spans="1:14" hidden="1">
      <c r="A1583" s="44" t="s">
        <v>292</v>
      </c>
      <c r="H1583" t="e">
        <f>+'55'!#REF!</f>
        <v>#REF!</v>
      </c>
      <c r="J1583" t="e">
        <f>+'55'!#REF!</f>
        <v>#REF!</v>
      </c>
      <c r="L1583">
        <f>+'55'!C19</f>
        <v>37081</v>
      </c>
      <c r="N1583">
        <f>+'55'!E19</f>
        <v>34909</v>
      </c>
    </row>
    <row r="1584" spans="1:14" hidden="1">
      <c r="A1584" s="44" t="s">
        <v>110</v>
      </c>
      <c r="H1584" t="e">
        <f>+'55'!#REF!</f>
        <v>#REF!</v>
      </c>
      <c r="J1584" t="e">
        <f>+'55'!#REF!</f>
        <v>#REF!</v>
      </c>
      <c r="L1584">
        <f>+'55'!C20</f>
        <v>1186</v>
      </c>
      <c r="N1584">
        <f>+'55'!E20</f>
        <v>353</v>
      </c>
    </row>
    <row r="1585" spans="1:14" hidden="1">
      <c r="A1585" s="44" t="s">
        <v>293</v>
      </c>
      <c r="H1585" t="e">
        <f>+'55'!#REF!</f>
        <v>#REF!</v>
      </c>
      <c r="J1585" t="e">
        <f>+'55'!#REF!</f>
        <v>#REF!</v>
      </c>
      <c r="L1585">
        <f>+'55'!C21</f>
        <v>1778</v>
      </c>
      <c r="N1585">
        <f>+'55'!E21</f>
        <v>5402</v>
      </c>
    </row>
    <row r="1586" spans="1:14" s="413" customFormat="1" hidden="1">
      <c r="A1586" s="432"/>
    </row>
    <row r="1587" spans="1:14" hidden="1">
      <c r="A1587" s="44" t="s">
        <v>294</v>
      </c>
      <c r="H1587" t="e">
        <f>+'55'!#REF!</f>
        <v>#REF!</v>
      </c>
      <c r="J1587" t="e">
        <f>+'55'!#REF!</f>
        <v>#REF!</v>
      </c>
      <c r="L1587">
        <f>+'55'!C23</f>
        <v>0</v>
      </c>
      <c r="N1587">
        <f>+'55'!E23</f>
        <v>0</v>
      </c>
    </row>
    <row r="1588" spans="1:14" hidden="1">
      <c r="A1588" s="44" t="s">
        <v>295</v>
      </c>
      <c r="H1588" t="e">
        <f>+'55'!#REF!</f>
        <v>#REF!</v>
      </c>
      <c r="J1588" t="e">
        <f>+'55'!#REF!</f>
        <v>#REF!</v>
      </c>
      <c r="L1588">
        <f>+'55'!C24</f>
        <v>0</v>
      </c>
      <c r="N1588">
        <f>+'55'!E24</f>
        <v>0</v>
      </c>
    </row>
    <row r="1589" spans="1:14" hidden="1">
      <c r="A1589" s="44" t="s">
        <v>445</v>
      </c>
      <c r="H1589" t="e">
        <f>+'55'!#REF!</f>
        <v>#REF!</v>
      </c>
      <c r="J1589" t="e">
        <f>+'55'!#REF!</f>
        <v>#REF!</v>
      </c>
      <c r="L1589">
        <f>+'55'!C26</f>
        <v>0</v>
      </c>
      <c r="N1589">
        <f>+'55'!E26</f>
        <v>0</v>
      </c>
    </row>
    <row r="1590" spans="1:14" hidden="1">
      <c r="A1590" s="44" t="s">
        <v>433</v>
      </c>
      <c r="H1590" t="e">
        <f>+'55'!#REF!</f>
        <v>#REF!</v>
      </c>
      <c r="J1590" t="e">
        <f>+'55'!#REF!</f>
        <v>#REF!</v>
      </c>
      <c r="L1590">
        <f>+'55'!C27</f>
        <v>3755</v>
      </c>
      <c r="N1590">
        <f>+'55'!E27</f>
        <v>3194</v>
      </c>
    </row>
    <row r="1591" spans="1:14" hidden="1">
      <c r="A1591" s="44" t="s">
        <v>296</v>
      </c>
      <c r="H1591" t="e">
        <f>+'55'!#REF!</f>
        <v>#REF!</v>
      </c>
      <c r="J1591" t="e">
        <f>+'55'!#REF!</f>
        <v>#REF!</v>
      </c>
      <c r="L1591">
        <f>+'55'!C29</f>
        <v>10019</v>
      </c>
      <c r="N1591">
        <f>+'55'!E29</f>
        <v>9325</v>
      </c>
    </row>
    <row r="1592" spans="1:14" hidden="1">
      <c r="A1592" s="44" t="s">
        <v>297</v>
      </c>
      <c r="H1592" t="e">
        <f>+'55'!#REF!</f>
        <v>#REF!</v>
      </c>
      <c r="J1592" t="e">
        <f>+'55'!#REF!</f>
        <v>#REF!</v>
      </c>
      <c r="L1592">
        <f>+'55'!C30</f>
        <v>111593</v>
      </c>
      <c r="N1592">
        <f>+'55'!E30</f>
        <v>134752</v>
      </c>
    </row>
    <row r="1593" spans="1:14" hidden="1">
      <c r="A1593" s="44" t="s">
        <v>678</v>
      </c>
      <c r="H1593" t="e">
        <f>+'55'!#REF!</f>
        <v>#REF!</v>
      </c>
      <c r="J1593" t="e">
        <f>+'55'!#REF!</f>
        <v>#REF!</v>
      </c>
      <c r="L1593">
        <f>+'55'!C31</f>
        <v>0</v>
      </c>
      <c r="N1593">
        <f>+'55'!E31</f>
        <v>0</v>
      </c>
    </row>
    <row r="1594" spans="1:14" hidden="1">
      <c r="A1594" s="44" t="s">
        <v>434</v>
      </c>
      <c r="H1594" t="e">
        <f>+'55'!#REF!</f>
        <v>#REF!</v>
      </c>
      <c r="J1594" t="e">
        <f>+'55'!#REF!</f>
        <v>#REF!</v>
      </c>
      <c r="L1594">
        <f>+'55'!C32</f>
        <v>876</v>
      </c>
      <c r="N1594">
        <f>+'55'!E32</f>
        <v>660</v>
      </c>
    </row>
    <row r="1595" spans="1:14" hidden="1">
      <c r="A1595" s="44" t="s">
        <v>435</v>
      </c>
      <c r="H1595" t="e">
        <f>+'55'!#REF!</f>
        <v>#REF!</v>
      </c>
      <c r="J1595" t="e">
        <f>+'55'!#REF!</f>
        <v>#REF!</v>
      </c>
      <c r="L1595">
        <f>+'55'!C33</f>
        <v>171</v>
      </c>
      <c r="N1595">
        <f>+'55'!E33</f>
        <v>810</v>
      </c>
    </row>
    <row r="1596" spans="1:14" hidden="1">
      <c r="A1596" s="44" t="s">
        <v>436</v>
      </c>
      <c r="H1596" t="e">
        <f>+'55'!#REF!</f>
        <v>#REF!</v>
      </c>
      <c r="J1596" t="e">
        <f>+'55'!#REF!</f>
        <v>#REF!</v>
      </c>
      <c r="L1596">
        <f>+'55'!C34</f>
        <v>0</v>
      </c>
      <c r="N1596">
        <f>+'55'!E34</f>
        <v>0</v>
      </c>
    </row>
    <row r="1597" spans="1:14" hidden="1">
      <c r="A1597" s="44" t="s">
        <v>446</v>
      </c>
      <c r="H1597" t="e">
        <f>+'55'!#REF!</f>
        <v>#REF!</v>
      </c>
      <c r="J1597" t="e">
        <f>+'55'!#REF!</f>
        <v>#REF!</v>
      </c>
      <c r="L1597">
        <f>+'55'!C35</f>
        <v>-807</v>
      </c>
      <c r="N1597">
        <f>+'55'!E35</f>
        <v>-594</v>
      </c>
    </row>
    <row r="1598" spans="1:14" hidden="1">
      <c r="A1598" s="44" t="s">
        <v>298</v>
      </c>
      <c r="H1598" t="e">
        <f>+'55'!#REF!</f>
        <v>#REF!</v>
      </c>
      <c r="J1598" t="e">
        <f>+'55'!#REF!</f>
        <v>#REF!</v>
      </c>
      <c r="L1598">
        <f>+'55'!C36</f>
        <v>-831</v>
      </c>
      <c r="N1598">
        <f>+'55'!E36</f>
        <v>214</v>
      </c>
    </row>
    <row r="1599" spans="1:14" hidden="1">
      <c r="A1599" s="289" t="s">
        <v>679</v>
      </c>
      <c r="H1599" t="e">
        <f>+'55'!#REF!</f>
        <v>#REF!</v>
      </c>
      <c r="J1599" t="e">
        <f>+'55'!#REF!</f>
        <v>#REF!</v>
      </c>
      <c r="L1599">
        <f>+'55'!C37</f>
        <v>0</v>
      </c>
      <c r="N1599">
        <f>+'55'!E37</f>
        <v>0</v>
      </c>
    </row>
    <row r="1600" spans="1:14" hidden="1">
      <c r="A1600" s="289" t="s">
        <v>502</v>
      </c>
      <c r="H1600" t="e">
        <f>+'55'!#REF!</f>
        <v>#REF!</v>
      </c>
      <c r="J1600" t="e">
        <f>+'55'!#REF!</f>
        <v>#REF!</v>
      </c>
      <c r="L1600">
        <f>+'55'!C38</f>
        <v>0</v>
      </c>
      <c r="N1600">
        <f>+'55'!E38</f>
        <v>0</v>
      </c>
    </row>
    <row r="1601" spans="1:14" hidden="1">
      <c r="A1601" s="23" t="s">
        <v>106</v>
      </c>
      <c r="H1601" t="e">
        <f>+'55'!#REF!</f>
        <v>#REF!</v>
      </c>
      <c r="J1601" t="e">
        <f>+'55'!#REF!</f>
        <v>#REF!</v>
      </c>
      <c r="L1601">
        <f>+'55'!C39</f>
        <v>197915</v>
      </c>
      <c r="N1601">
        <f>+'55'!E39</f>
        <v>219166</v>
      </c>
    </row>
    <row r="1602" spans="1:14" hidden="1">
      <c r="A1602" s="111" t="s">
        <v>282</v>
      </c>
    </row>
    <row r="1603" spans="1:14" hidden="1">
      <c r="A1603" s="44" t="s">
        <v>629</v>
      </c>
      <c r="H1603" t="e">
        <f>+'55'!#REF!</f>
        <v>#REF!</v>
      </c>
      <c r="J1603" t="e">
        <f>+'55'!#REF!</f>
        <v>#REF!</v>
      </c>
      <c r="L1603">
        <f>+'55'!C42</f>
        <v>0</v>
      </c>
      <c r="N1603">
        <f>+'55'!E42</f>
        <v>0</v>
      </c>
    </row>
    <row r="1604" spans="1:14" hidden="1">
      <c r="A1604" s="44" t="s">
        <v>864</v>
      </c>
      <c r="H1604" t="e">
        <f>+'55'!#REF!</f>
        <v>#REF!</v>
      </c>
      <c r="J1604" t="e">
        <f>+'55'!#REF!</f>
        <v>#REF!</v>
      </c>
      <c r="L1604">
        <f>+'55'!C43</f>
        <v>0</v>
      </c>
      <c r="N1604">
        <f>+'55'!E43</f>
        <v>0</v>
      </c>
    </row>
    <row r="1605" spans="1:14" hidden="1">
      <c r="A1605" s="44" t="s">
        <v>272</v>
      </c>
      <c r="H1605" t="e">
        <f>+'55'!#REF!</f>
        <v>#REF!</v>
      </c>
      <c r="J1605" t="e">
        <f>+'55'!#REF!</f>
        <v>#REF!</v>
      </c>
      <c r="L1605">
        <f>+'55'!C44</f>
        <v>0</v>
      </c>
      <c r="N1605">
        <f>+'55'!E44</f>
        <v>0</v>
      </c>
    </row>
    <row r="1606" spans="1:14" hidden="1">
      <c r="A1606" s="44" t="s">
        <v>273</v>
      </c>
      <c r="H1606" t="e">
        <f>+'55'!#REF!</f>
        <v>#REF!</v>
      </c>
      <c r="J1606" t="e">
        <f>+'55'!#REF!</f>
        <v>#REF!</v>
      </c>
      <c r="L1606">
        <f>+'55'!C45</f>
        <v>0</v>
      </c>
      <c r="N1606">
        <f>+'55'!E45</f>
        <v>0</v>
      </c>
    </row>
    <row r="1607" spans="1:14" hidden="1">
      <c r="A1607" s="433" t="s">
        <v>869</v>
      </c>
      <c r="H1607" t="e">
        <f>+'55'!#REF!</f>
        <v>#REF!</v>
      </c>
      <c r="J1607" t="e">
        <f>+'55'!#REF!</f>
        <v>#REF!</v>
      </c>
      <c r="L1607">
        <f>+'55'!C46</f>
        <v>0</v>
      </c>
      <c r="N1607">
        <f>+'55'!E46</f>
        <v>0</v>
      </c>
    </row>
    <row r="1608" spans="1:14" hidden="1">
      <c r="A1608" s="44" t="s">
        <v>275</v>
      </c>
      <c r="H1608" t="e">
        <f>+'55'!#REF!</f>
        <v>#REF!</v>
      </c>
      <c r="J1608" t="e">
        <f>+'55'!#REF!</f>
        <v>#REF!</v>
      </c>
      <c r="L1608">
        <f>+'55'!C47</f>
        <v>0</v>
      </c>
      <c r="N1608">
        <f>+'55'!E47</f>
        <v>0</v>
      </c>
    </row>
    <row r="1609" spans="1:14" s="413" customFormat="1" hidden="1">
      <c r="A1609" s="432"/>
    </row>
    <row r="1610" spans="1:14" s="413" customFormat="1" hidden="1">
      <c r="A1610" s="432"/>
    </row>
    <row r="1611" spans="1:14" hidden="1">
      <c r="A1611" s="44" t="s">
        <v>437</v>
      </c>
      <c r="H1611" t="e">
        <f>+'55'!#REF!</f>
        <v>#REF!</v>
      </c>
      <c r="J1611" t="e">
        <f>+'55'!#REF!</f>
        <v>#REF!</v>
      </c>
      <c r="L1611">
        <f>+'55'!C48</f>
        <v>0</v>
      </c>
      <c r="N1611">
        <f>+'55'!E48</f>
        <v>0</v>
      </c>
    </row>
    <row r="1612" spans="1:14" hidden="1">
      <c r="A1612" s="44" t="s">
        <v>438</v>
      </c>
      <c r="H1612" t="e">
        <f>+'55'!#REF!</f>
        <v>#REF!</v>
      </c>
      <c r="J1612" t="e">
        <f>+'55'!#REF!</f>
        <v>#REF!</v>
      </c>
      <c r="L1612">
        <f>+'55'!C49</f>
        <v>0</v>
      </c>
      <c r="N1612">
        <f>+'55'!E49</f>
        <v>0</v>
      </c>
    </row>
    <row r="1613" spans="1:14" hidden="1">
      <c r="A1613" s="44" t="s">
        <v>439</v>
      </c>
      <c r="H1613" t="e">
        <f>+'55'!#REF!</f>
        <v>#REF!</v>
      </c>
      <c r="J1613" t="e">
        <f>+'55'!#REF!</f>
        <v>#REF!</v>
      </c>
      <c r="L1613">
        <f>+'55'!C50</f>
        <v>0</v>
      </c>
      <c r="N1613">
        <f>+'55'!E50</f>
        <v>0</v>
      </c>
    </row>
    <row r="1614" spans="1:14" hidden="1">
      <c r="A1614" s="44" t="s">
        <v>440</v>
      </c>
      <c r="H1614" t="e">
        <f>+'55'!#REF!</f>
        <v>#REF!</v>
      </c>
      <c r="J1614" t="e">
        <f>+'55'!#REF!</f>
        <v>#REF!</v>
      </c>
      <c r="L1614">
        <f>+'55'!C51</f>
        <v>0</v>
      </c>
      <c r="N1614">
        <f>+'55'!E51</f>
        <v>0</v>
      </c>
    </row>
    <row r="1615" spans="1:14" hidden="1">
      <c r="A1615" s="44" t="s">
        <v>441</v>
      </c>
      <c r="H1615" t="e">
        <f>+'55'!#REF!</f>
        <v>#REF!</v>
      </c>
      <c r="J1615" t="e">
        <f>+'55'!#REF!</f>
        <v>#REF!</v>
      </c>
      <c r="L1615">
        <f>+'55'!C52</f>
        <v>0</v>
      </c>
      <c r="N1615">
        <f>+'55'!E52</f>
        <v>0</v>
      </c>
    </row>
    <row r="1616" spans="1:14" hidden="1">
      <c r="A1616" s="44" t="s">
        <v>292</v>
      </c>
      <c r="H1616" t="e">
        <f>+'55'!#REF!</f>
        <v>#REF!</v>
      </c>
      <c r="J1616" t="e">
        <f>+'55'!#REF!</f>
        <v>#REF!</v>
      </c>
      <c r="L1616">
        <f>+'55'!C53</f>
        <v>0</v>
      </c>
      <c r="N1616">
        <f>+'55'!E53</f>
        <v>0</v>
      </c>
    </row>
    <row r="1617" spans="1:14" hidden="1">
      <c r="A1617" s="44" t="s">
        <v>110</v>
      </c>
      <c r="H1617" t="e">
        <f>+'55'!#REF!</f>
        <v>#REF!</v>
      </c>
      <c r="J1617" t="e">
        <f>+'55'!#REF!</f>
        <v>#REF!</v>
      </c>
      <c r="L1617">
        <f>+'55'!C54</f>
        <v>0</v>
      </c>
      <c r="N1617">
        <f>+'55'!E54</f>
        <v>0</v>
      </c>
    </row>
    <row r="1618" spans="1:14" s="413" customFormat="1" hidden="1">
      <c r="A1618" s="432"/>
    </row>
    <row r="1619" spans="1:14" hidden="1">
      <c r="A1619" s="44" t="s">
        <v>293</v>
      </c>
      <c r="H1619" t="e">
        <f>+'55'!#REF!</f>
        <v>#REF!</v>
      </c>
      <c r="J1619" t="e">
        <f>+'55'!#REF!</f>
        <v>#REF!</v>
      </c>
      <c r="L1619">
        <f>+'55'!C55</f>
        <v>0</v>
      </c>
      <c r="N1619">
        <f>+'55'!E55</f>
        <v>0</v>
      </c>
    </row>
    <row r="1620" spans="1:14" hidden="1">
      <c r="A1620" s="44" t="s">
        <v>294</v>
      </c>
      <c r="H1620" t="e">
        <f>+'55'!#REF!</f>
        <v>#REF!</v>
      </c>
      <c r="J1620" t="e">
        <f>+'55'!#REF!</f>
        <v>#REF!</v>
      </c>
      <c r="L1620">
        <f>+'55'!C57</f>
        <v>0</v>
      </c>
      <c r="N1620">
        <f>+'55'!E57</f>
        <v>0</v>
      </c>
    </row>
    <row r="1621" spans="1:14" hidden="1">
      <c r="A1621" s="44" t="s">
        <v>295</v>
      </c>
      <c r="H1621" t="e">
        <f>+'55'!#REF!</f>
        <v>#REF!</v>
      </c>
      <c r="J1621" t="e">
        <f>+'55'!#REF!</f>
        <v>#REF!</v>
      </c>
      <c r="L1621">
        <f>+'55'!C58</f>
        <v>0</v>
      </c>
      <c r="N1621">
        <f>+'55'!E58</f>
        <v>0</v>
      </c>
    </row>
    <row r="1622" spans="1:14" hidden="1">
      <c r="A1622" s="44" t="s">
        <v>445</v>
      </c>
      <c r="H1622" t="e">
        <f>+'55'!#REF!</f>
        <v>#REF!</v>
      </c>
      <c r="J1622" t="e">
        <f>+'55'!#REF!</f>
        <v>#REF!</v>
      </c>
      <c r="L1622">
        <f>+'55'!C60</f>
        <v>0</v>
      </c>
      <c r="N1622">
        <f>+'55'!E60</f>
        <v>0</v>
      </c>
    </row>
    <row r="1623" spans="1:14" hidden="1">
      <c r="A1623" s="44" t="s">
        <v>433</v>
      </c>
      <c r="H1623" t="e">
        <f>+'55'!#REF!</f>
        <v>#REF!</v>
      </c>
      <c r="J1623" t="e">
        <f>+'55'!#REF!</f>
        <v>#REF!</v>
      </c>
      <c r="L1623">
        <f>+'55'!C61</f>
        <v>49588</v>
      </c>
      <c r="N1623">
        <f>+'55'!E61</f>
        <v>27722</v>
      </c>
    </row>
    <row r="1624" spans="1:14" hidden="1">
      <c r="A1624" s="44" t="s">
        <v>296</v>
      </c>
      <c r="H1624" t="e">
        <f>+'55'!#REF!</f>
        <v>#REF!</v>
      </c>
      <c r="J1624" t="e">
        <f>+'55'!#REF!</f>
        <v>#REF!</v>
      </c>
      <c r="L1624">
        <f>+'55'!C63</f>
        <v>0</v>
      </c>
      <c r="N1624">
        <f>+'55'!E63</f>
        <v>0</v>
      </c>
    </row>
    <row r="1625" spans="1:14" hidden="1">
      <c r="A1625" s="44" t="s">
        <v>297</v>
      </c>
      <c r="H1625" t="e">
        <f>+'55'!#REF!</f>
        <v>#REF!</v>
      </c>
      <c r="J1625" t="e">
        <f>+'55'!#REF!</f>
        <v>#REF!</v>
      </c>
      <c r="L1625">
        <f>+'55'!C64</f>
        <v>0</v>
      </c>
      <c r="N1625">
        <f>+'55'!E64</f>
        <v>0</v>
      </c>
    </row>
    <row r="1626" spans="1:14" hidden="1">
      <c r="A1626" s="44" t="s">
        <v>678</v>
      </c>
      <c r="H1626" t="e">
        <f>+'55'!#REF!</f>
        <v>#REF!</v>
      </c>
      <c r="J1626" t="e">
        <f>+'55'!#REF!</f>
        <v>#REF!</v>
      </c>
      <c r="L1626">
        <f>+'55'!C65</f>
        <v>0</v>
      </c>
      <c r="N1626">
        <f>+'55'!E65</f>
        <v>0</v>
      </c>
    </row>
    <row r="1627" spans="1:14" hidden="1">
      <c r="A1627" s="44" t="s">
        <v>434</v>
      </c>
      <c r="H1627" t="e">
        <f>+'55'!#REF!</f>
        <v>#REF!</v>
      </c>
      <c r="J1627" t="e">
        <f>+'55'!#REF!</f>
        <v>#REF!</v>
      </c>
      <c r="L1627">
        <f>+'55'!C66</f>
        <v>0</v>
      </c>
      <c r="N1627">
        <f>+'55'!E66</f>
        <v>0</v>
      </c>
    </row>
    <row r="1628" spans="1:14" hidden="1">
      <c r="A1628" s="44" t="s">
        <v>435</v>
      </c>
      <c r="H1628" t="e">
        <f>+'55'!#REF!</f>
        <v>#REF!</v>
      </c>
      <c r="J1628" t="e">
        <f>+'55'!#REF!</f>
        <v>#REF!</v>
      </c>
      <c r="L1628">
        <f>+'55'!C67</f>
        <v>0</v>
      </c>
      <c r="N1628">
        <f>+'55'!E67</f>
        <v>0</v>
      </c>
    </row>
    <row r="1629" spans="1:14" hidden="1">
      <c r="A1629" s="44" t="s">
        <v>436</v>
      </c>
      <c r="H1629" t="e">
        <f>+'55'!#REF!</f>
        <v>#REF!</v>
      </c>
      <c r="J1629" t="e">
        <f>+'55'!#REF!</f>
        <v>#REF!</v>
      </c>
      <c r="L1629">
        <f>+'55'!C68</f>
        <v>0</v>
      </c>
      <c r="N1629">
        <f>+'55'!E68</f>
        <v>0</v>
      </c>
    </row>
    <row r="1630" spans="1:14" hidden="1">
      <c r="A1630" s="44" t="s">
        <v>446</v>
      </c>
      <c r="H1630" t="e">
        <f>+'55'!#REF!</f>
        <v>#REF!</v>
      </c>
      <c r="J1630" t="e">
        <f>+'55'!#REF!</f>
        <v>#REF!</v>
      </c>
      <c r="L1630">
        <f>+'55'!C69</f>
        <v>0</v>
      </c>
      <c r="N1630">
        <f>+'55'!E69</f>
        <v>0</v>
      </c>
    </row>
    <row r="1631" spans="1:14" hidden="1">
      <c r="A1631" s="44" t="s">
        <v>298</v>
      </c>
      <c r="H1631" t="e">
        <f>+'55'!#REF!</f>
        <v>#REF!</v>
      </c>
      <c r="J1631" t="e">
        <f>+'55'!#REF!</f>
        <v>#REF!</v>
      </c>
      <c r="L1631">
        <f>+'55'!C70</f>
        <v>0</v>
      </c>
      <c r="N1631">
        <f>+'55'!E70</f>
        <v>0</v>
      </c>
    </row>
    <row r="1632" spans="1:14" hidden="1">
      <c r="A1632" s="289" t="s">
        <v>679</v>
      </c>
      <c r="H1632" t="e">
        <f>+'55'!#REF!</f>
        <v>#REF!</v>
      </c>
      <c r="J1632" t="e">
        <f>+'55'!#REF!</f>
        <v>#REF!</v>
      </c>
      <c r="L1632">
        <f>+'55'!C71</f>
        <v>0</v>
      </c>
      <c r="N1632">
        <f>+'55'!E71</f>
        <v>0</v>
      </c>
    </row>
    <row r="1633" spans="1:14" hidden="1">
      <c r="A1633" s="289" t="s">
        <v>502</v>
      </c>
      <c r="H1633" t="e">
        <f>+'55'!#REF!</f>
        <v>#REF!</v>
      </c>
      <c r="J1633" t="e">
        <f>+'55'!#REF!</f>
        <v>#REF!</v>
      </c>
      <c r="L1633">
        <f>+'55'!C72</f>
        <v>0</v>
      </c>
      <c r="N1633">
        <f>+'55'!E72</f>
        <v>0</v>
      </c>
    </row>
    <row r="1634" spans="1:14" hidden="1">
      <c r="A1634" s="23" t="s">
        <v>106</v>
      </c>
      <c r="H1634" t="e">
        <f>+'55'!#REF!</f>
        <v>#REF!</v>
      </c>
      <c r="J1634" t="e">
        <f>+'55'!#REF!</f>
        <v>#REF!</v>
      </c>
      <c r="L1634">
        <f>+'55'!C73</f>
        <v>80726</v>
      </c>
      <c r="N1634">
        <f>+'55'!E73</f>
        <v>41052</v>
      </c>
    </row>
    <row r="1635" spans="1:14" hidden="1">
      <c r="A1635" s="23" t="s">
        <v>172</v>
      </c>
    </row>
    <row r="1636" spans="1:14" s="413" customFormat="1" hidden="1">
      <c r="A1636" s="413" t="s">
        <v>836</v>
      </c>
    </row>
    <row r="1637" spans="1:14" s="413" customFormat="1" hidden="1">
      <c r="A1637" s="422"/>
    </row>
    <row r="1638" spans="1:14" s="413" customFormat="1" hidden="1">
      <c r="A1638" s="422"/>
    </row>
    <row r="1639" spans="1:14" s="413" customFormat="1" hidden="1">
      <c r="A1639" s="422"/>
    </row>
    <row r="1640" spans="1:14" s="413" customFormat="1" hidden="1">
      <c r="A1640" s="422"/>
    </row>
    <row r="1641" spans="1:14" s="413" customFormat="1" hidden="1">
      <c r="A1641" s="422"/>
    </row>
    <row r="1642" spans="1:14" s="413" customFormat="1" hidden="1">
      <c r="A1642" s="422"/>
    </row>
    <row r="1643" spans="1:14" s="413" customFormat="1" hidden="1">
      <c r="A1643" s="422"/>
    </row>
    <row r="1644" spans="1:14" s="413" customFormat="1" hidden="1">
      <c r="A1644" s="422"/>
    </row>
    <row r="1645" spans="1:14" s="413" customFormat="1" hidden="1">
      <c r="A1645" s="422"/>
    </row>
    <row r="1646" spans="1:14" s="413" customFormat="1" hidden="1">
      <c r="A1646" s="422"/>
    </row>
    <row r="1647" spans="1:14" s="413" customFormat="1" hidden="1">
      <c r="A1647" s="422"/>
    </row>
    <row r="1648" spans="1:14" s="413" customFormat="1" hidden="1">
      <c r="A1648" s="422"/>
    </row>
    <row r="1649" spans="1:1" s="413" customFormat="1" hidden="1">
      <c r="A1649" s="422"/>
    </row>
    <row r="1650" spans="1:1" s="413" customFormat="1" hidden="1">
      <c r="A1650" s="422"/>
    </row>
    <row r="1651" spans="1:1" s="413" customFormat="1" hidden="1">
      <c r="A1651" s="422"/>
    </row>
    <row r="1652" spans="1:1" s="413" customFormat="1" hidden="1">
      <c r="A1652" s="422"/>
    </row>
    <row r="1653" spans="1:1" s="413" customFormat="1" hidden="1">
      <c r="A1653" s="422"/>
    </row>
    <row r="1654" spans="1:1" s="413" customFormat="1" hidden="1">
      <c r="A1654" s="422"/>
    </row>
    <row r="1655" spans="1:1" s="413" customFormat="1" hidden="1">
      <c r="A1655" s="422"/>
    </row>
    <row r="1656" spans="1:1" s="413" customFormat="1" hidden="1">
      <c r="A1656" s="422"/>
    </row>
    <row r="1657" spans="1:1" s="413" customFormat="1" hidden="1">
      <c r="A1657" s="422"/>
    </row>
    <row r="1658" spans="1:1" s="413" customFormat="1" hidden="1">
      <c r="A1658" s="422"/>
    </row>
    <row r="1659" spans="1:1" s="413" customFormat="1" hidden="1">
      <c r="A1659" s="422"/>
    </row>
    <row r="1660" spans="1:1" s="413" customFormat="1" hidden="1">
      <c r="A1660" s="422"/>
    </row>
    <row r="1661" spans="1:1" s="413" customFormat="1" hidden="1">
      <c r="A1661" s="422"/>
    </row>
    <row r="1662" spans="1:1" s="413" customFormat="1" hidden="1">
      <c r="A1662" s="422"/>
    </row>
    <row r="1663" spans="1:1" s="413" customFormat="1" hidden="1">
      <c r="A1663" s="422"/>
    </row>
    <row r="1664" spans="1:1" s="413" customFormat="1" hidden="1">
      <c r="A1664" s="422"/>
    </row>
    <row r="1665" spans="1:14" s="413" customFormat="1" hidden="1">
      <c r="A1665" s="422"/>
    </row>
    <row r="1666" spans="1:14" s="413" customFormat="1" hidden="1">
      <c r="A1666" s="422"/>
    </row>
    <row r="1667" spans="1:14" s="413" customFormat="1" hidden="1">
      <c r="A1667" s="422"/>
    </row>
    <row r="1668" spans="1:14" s="413" customFormat="1" hidden="1">
      <c r="A1668" s="422"/>
    </row>
    <row r="1669" spans="1:14" s="413" customFormat="1" hidden="1">
      <c r="A1669" s="422"/>
    </row>
    <row r="1670" spans="1:14" s="413" customFormat="1" hidden="1">
      <c r="A1670" s="422"/>
    </row>
    <row r="1671" spans="1:14" s="413" customFormat="1" hidden="1">
      <c r="A1671" s="422"/>
    </row>
    <row r="1672" spans="1:14" s="413" customFormat="1" hidden="1">
      <c r="A1672" s="422"/>
    </row>
    <row r="1673" spans="1:14" hidden="1">
      <c r="A1673" s="3" t="s">
        <v>579</v>
      </c>
    </row>
    <row r="1674" spans="1:14" hidden="1">
      <c r="A1674" s="3" t="s">
        <v>691</v>
      </c>
    </row>
    <row r="1675" spans="1:14" hidden="1">
      <c r="A1675" s="260" t="s">
        <v>515</v>
      </c>
      <c r="B1675" s="260"/>
    </row>
    <row r="1676" spans="1:14" hidden="1">
      <c r="A1676" s="260" t="s">
        <v>487</v>
      </c>
      <c r="L1676">
        <f>+'56'!F23</f>
        <v>0</v>
      </c>
      <c r="N1676">
        <f>+'56'!H23</f>
        <v>0</v>
      </c>
    </row>
    <row r="1677" spans="1:14" hidden="1">
      <c r="A1677" s="260" t="s">
        <v>696</v>
      </c>
      <c r="L1677">
        <f>+'56'!F24</f>
        <v>0</v>
      </c>
      <c r="N1677">
        <f>+'56'!H24</f>
        <v>0</v>
      </c>
    </row>
    <row r="1678" spans="1:14" hidden="1">
      <c r="A1678" s="260" t="s">
        <v>697</v>
      </c>
      <c r="B1678" s="260"/>
      <c r="L1678">
        <f>+'56'!F25</f>
        <v>0</v>
      </c>
      <c r="N1678">
        <f>+'56'!H25</f>
        <v>0</v>
      </c>
    </row>
    <row r="1679" spans="1:14" hidden="1">
      <c r="A1679" s="260" t="s">
        <v>516</v>
      </c>
      <c r="B1679" s="260"/>
      <c r="L1679">
        <f>+'56'!F26</f>
        <v>0</v>
      </c>
      <c r="N1679">
        <f>+'56'!H26</f>
        <v>0</v>
      </c>
    </row>
    <row r="1680" spans="1:14" hidden="1">
      <c r="A1680" s="260" t="s">
        <v>487</v>
      </c>
      <c r="L1680">
        <f>+'56'!F27</f>
        <v>0</v>
      </c>
      <c r="N1680">
        <f>+'56'!H27</f>
        <v>0</v>
      </c>
    </row>
    <row r="1681" spans="1:14" hidden="1">
      <c r="A1681" s="260" t="s">
        <v>696</v>
      </c>
      <c r="L1681">
        <f>+'56'!F28</f>
        <v>0</v>
      </c>
      <c r="N1681">
        <f>+'56'!H28</f>
        <v>0</v>
      </c>
    </row>
    <row r="1682" spans="1:14" hidden="1">
      <c r="A1682" s="258" t="s">
        <v>106</v>
      </c>
      <c r="B1682" s="258"/>
      <c r="L1682">
        <f>+'56'!F29</f>
        <v>0</v>
      </c>
      <c r="N1682">
        <f>+'56'!H29</f>
        <v>0</v>
      </c>
    </row>
    <row r="1683" spans="1:14" hidden="1">
      <c r="A1683" s="3" t="s">
        <v>695</v>
      </c>
    </row>
    <row r="1684" spans="1:14" hidden="1">
      <c r="A1684" s="260" t="s">
        <v>515</v>
      </c>
      <c r="B1684" s="260"/>
    </row>
    <row r="1685" spans="1:14" hidden="1">
      <c r="A1685" s="260" t="s">
        <v>487</v>
      </c>
      <c r="L1685">
        <f>+'56'!J23</f>
        <v>0</v>
      </c>
      <c r="N1685">
        <f>+'56'!L23</f>
        <v>0</v>
      </c>
    </row>
    <row r="1686" spans="1:14" hidden="1">
      <c r="A1686" s="260" t="s">
        <v>696</v>
      </c>
      <c r="L1686">
        <f>+'56'!J24</f>
        <v>0</v>
      </c>
      <c r="N1686">
        <f>+'56'!L24</f>
        <v>0</v>
      </c>
    </row>
    <row r="1687" spans="1:14" hidden="1">
      <c r="A1687" s="260" t="s">
        <v>697</v>
      </c>
      <c r="B1687" s="260"/>
      <c r="L1687">
        <f>+'56'!J25</f>
        <v>0</v>
      </c>
      <c r="N1687">
        <f>+'56'!L25</f>
        <v>0</v>
      </c>
    </row>
    <row r="1688" spans="1:14" hidden="1">
      <c r="A1688" s="260" t="s">
        <v>516</v>
      </c>
      <c r="B1688" s="260"/>
      <c r="L1688">
        <f>+'56'!J26</f>
        <v>0</v>
      </c>
      <c r="N1688">
        <f>+'56'!L26</f>
        <v>0</v>
      </c>
    </row>
    <row r="1689" spans="1:14" hidden="1">
      <c r="A1689" s="260" t="s">
        <v>487</v>
      </c>
      <c r="L1689">
        <f>+'56'!J27</f>
        <v>0</v>
      </c>
      <c r="N1689">
        <f>+'56'!L27</f>
        <v>0</v>
      </c>
    </row>
    <row r="1690" spans="1:14" hidden="1">
      <c r="A1690" s="260" t="s">
        <v>696</v>
      </c>
      <c r="L1690">
        <f>+'56'!J28</f>
        <v>0</v>
      </c>
      <c r="N1690">
        <f>+'56'!L28</f>
        <v>0</v>
      </c>
    </row>
    <row r="1691" spans="1:14" hidden="1">
      <c r="A1691" s="258" t="s">
        <v>106</v>
      </c>
      <c r="B1691" s="258"/>
      <c r="L1691">
        <f>+'56'!J29</f>
        <v>0</v>
      </c>
      <c r="N1691">
        <f>+'56'!L29</f>
        <v>0</v>
      </c>
    </row>
    <row r="1692" spans="1:14" hidden="1">
      <c r="A1692" s="353" t="s">
        <v>730</v>
      </c>
    </row>
    <row r="1693" spans="1:14" hidden="1">
      <c r="A1693" s="354" t="s">
        <v>680</v>
      </c>
    </row>
    <row r="1694" spans="1:14" hidden="1">
      <c r="A1694" s="353" t="s">
        <v>271</v>
      </c>
    </row>
    <row r="1695" spans="1:14" hidden="1">
      <c r="A1695" s="355" t="s">
        <v>135</v>
      </c>
      <c r="L1695">
        <f>+'57'!C14</f>
        <v>23994</v>
      </c>
      <c r="N1695">
        <f>+'58'!C14</f>
        <v>19969</v>
      </c>
    </row>
    <row r="1696" spans="1:14" hidden="1">
      <c r="A1696" s="356" t="s">
        <v>136</v>
      </c>
      <c r="L1696">
        <f>+'57'!C18</f>
        <v>769</v>
      </c>
      <c r="N1696">
        <f>+'58'!C18</f>
        <v>652</v>
      </c>
    </row>
    <row r="1697" spans="1:14" hidden="1">
      <c r="A1697" s="357" t="s">
        <v>137</v>
      </c>
      <c r="L1697">
        <f>+'57'!C19</f>
        <v>0</v>
      </c>
      <c r="N1697">
        <f>+'58'!C19</f>
        <v>0</v>
      </c>
    </row>
    <row r="1698" spans="1:14" hidden="1">
      <c r="A1698" s="355" t="s">
        <v>299</v>
      </c>
      <c r="L1698">
        <f>+'57'!C20</f>
        <v>1693</v>
      </c>
      <c r="N1698">
        <f>+'58'!C20</f>
        <v>1624</v>
      </c>
    </row>
    <row r="1699" spans="1:14" s="413" customFormat="1" hidden="1">
      <c r="A1699" s="423" t="s">
        <v>828</v>
      </c>
    </row>
    <row r="1700" spans="1:14" hidden="1">
      <c r="A1700" s="357" t="s">
        <v>300</v>
      </c>
      <c r="L1700">
        <f>+'57'!C22</f>
        <v>0</v>
      </c>
      <c r="N1700">
        <f>+'58'!C22</f>
        <v>0</v>
      </c>
    </row>
    <row r="1701" spans="1:14" hidden="1">
      <c r="A1701" s="357" t="s">
        <v>301</v>
      </c>
      <c r="L1701">
        <f>+'57'!C23</f>
        <v>36</v>
      </c>
      <c r="N1701">
        <f>+'58'!C23</f>
        <v>41</v>
      </c>
    </row>
    <row r="1702" spans="1:14" hidden="1">
      <c r="A1702" s="355" t="s">
        <v>302</v>
      </c>
      <c r="L1702">
        <f>+'57'!C25</f>
        <v>0</v>
      </c>
      <c r="N1702">
        <f>+'58'!C25</f>
        <v>0</v>
      </c>
    </row>
    <row r="1703" spans="1:14" hidden="1">
      <c r="A1703" s="356" t="s">
        <v>115</v>
      </c>
      <c r="L1703">
        <f>+'57'!C28</f>
        <v>2488</v>
      </c>
      <c r="N1703">
        <f>+'58'!C28</f>
        <v>1527</v>
      </c>
    </row>
    <row r="1704" spans="1:14" hidden="1">
      <c r="A1704" s="358" t="s">
        <v>106</v>
      </c>
      <c r="L1704">
        <f>+'57'!C29</f>
        <v>29851</v>
      </c>
      <c r="N1704">
        <f>+'58'!C29</f>
        <v>24449</v>
      </c>
    </row>
    <row r="1705" spans="1:14" hidden="1">
      <c r="A1705" s="354" t="s">
        <v>303</v>
      </c>
    </row>
    <row r="1706" spans="1:14" hidden="1">
      <c r="A1706" s="355" t="s">
        <v>135</v>
      </c>
      <c r="L1706">
        <f>+'57'!C33</f>
        <v>121369</v>
      </c>
      <c r="N1706">
        <f>+'58'!C33</f>
        <v>117107</v>
      </c>
    </row>
    <row r="1707" spans="1:14" hidden="1">
      <c r="A1707" s="356" t="s">
        <v>136</v>
      </c>
      <c r="L1707">
        <f>+'57'!C37</f>
        <v>3813</v>
      </c>
      <c r="N1707">
        <f>+'58'!C37</f>
        <v>5472</v>
      </c>
    </row>
    <row r="1708" spans="1:14" hidden="1">
      <c r="A1708" s="357" t="s">
        <v>137</v>
      </c>
      <c r="L1708">
        <f>+'57'!C38</f>
        <v>0</v>
      </c>
      <c r="N1708">
        <f>+'58'!C38</f>
        <v>0</v>
      </c>
    </row>
    <row r="1709" spans="1:14" hidden="1">
      <c r="A1709" s="355" t="s">
        <v>299</v>
      </c>
      <c r="L1709">
        <f>+'57'!C39</f>
        <v>2332</v>
      </c>
      <c r="N1709">
        <f>+'58'!C39</f>
        <v>1685</v>
      </c>
    </row>
    <row r="1710" spans="1:14" s="413" customFormat="1" hidden="1">
      <c r="A1710" s="423" t="s">
        <v>828</v>
      </c>
    </row>
    <row r="1711" spans="1:14" hidden="1">
      <c r="A1711" s="357" t="s">
        <v>300</v>
      </c>
      <c r="L1711">
        <f>+'57'!C41</f>
        <v>0</v>
      </c>
      <c r="N1711">
        <f>+'58'!C41</f>
        <v>0</v>
      </c>
    </row>
    <row r="1712" spans="1:14" hidden="1">
      <c r="A1712" s="357" t="s">
        <v>301</v>
      </c>
      <c r="L1712">
        <f>+'57'!C42</f>
        <v>12</v>
      </c>
      <c r="N1712">
        <f>+'58'!C42</f>
        <v>17</v>
      </c>
    </row>
    <row r="1713" spans="1:14" hidden="1">
      <c r="A1713" s="355" t="s">
        <v>302</v>
      </c>
      <c r="L1713">
        <f>+'57'!C44</f>
        <v>0</v>
      </c>
      <c r="N1713">
        <f>+'58'!C44</f>
        <v>0</v>
      </c>
    </row>
    <row r="1714" spans="1:14" hidden="1">
      <c r="A1714" s="356" t="s">
        <v>115</v>
      </c>
      <c r="L1714">
        <f>+'57'!C47</f>
        <v>0</v>
      </c>
      <c r="N1714">
        <f>+'58'!C47</f>
        <v>0</v>
      </c>
    </row>
    <row r="1715" spans="1:14" hidden="1">
      <c r="A1715" s="358" t="s">
        <v>106</v>
      </c>
      <c r="L1715">
        <f>+'57'!C48</f>
        <v>128622</v>
      </c>
      <c r="N1715">
        <f>+'58'!C48</f>
        <v>126206</v>
      </c>
    </row>
    <row r="1716" spans="1:14" hidden="1">
      <c r="A1716" s="354" t="s">
        <v>172</v>
      </c>
    </row>
    <row r="1717" spans="1:14" hidden="1">
      <c r="A1717" s="355" t="s">
        <v>135</v>
      </c>
      <c r="L1717">
        <f>+'57'!C52</f>
        <v>145363</v>
      </c>
      <c r="N1717">
        <f>+'58'!C52</f>
        <v>137076</v>
      </c>
    </row>
    <row r="1718" spans="1:14" hidden="1">
      <c r="A1718" s="356" t="s">
        <v>136</v>
      </c>
      <c r="L1718">
        <f>+'57'!C56</f>
        <v>4582</v>
      </c>
      <c r="N1718">
        <f>+'58'!C56</f>
        <v>6124</v>
      </c>
    </row>
    <row r="1719" spans="1:14" hidden="1">
      <c r="A1719" s="357" t="s">
        <v>137</v>
      </c>
      <c r="L1719">
        <f>+'57'!C57</f>
        <v>0</v>
      </c>
      <c r="N1719">
        <f>+'58'!C57</f>
        <v>0</v>
      </c>
    </row>
    <row r="1720" spans="1:14" hidden="1">
      <c r="A1720" s="355" t="s">
        <v>299</v>
      </c>
      <c r="L1720">
        <f>+'57'!C58</f>
        <v>4025</v>
      </c>
      <c r="N1720">
        <f>+'58'!C58</f>
        <v>3309</v>
      </c>
    </row>
    <row r="1721" spans="1:14" s="413" customFormat="1" hidden="1">
      <c r="A1721" s="423" t="s">
        <v>828</v>
      </c>
    </row>
    <row r="1722" spans="1:14" hidden="1">
      <c r="A1722" s="357" t="s">
        <v>300</v>
      </c>
      <c r="L1722">
        <f>+'57'!C60</f>
        <v>0</v>
      </c>
      <c r="N1722">
        <f>+'58'!C60</f>
        <v>0</v>
      </c>
    </row>
    <row r="1723" spans="1:14" hidden="1">
      <c r="A1723" s="357" t="s">
        <v>301</v>
      </c>
      <c r="L1723">
        <f>+'57'!C61</f>
        <v>48</v>
      </c>
      <c r="N1723">
        <f>+'58'!C61</f>
        <v>58</v>
      </c>
    </row>
    <row r="1724" spans="1:14" hidden="1">
      <c r="A1724" s="355" t="s">
        <v>302</v>
      </c>
      <c r="L1724">
        <f>+'57'!C63</f>
        <v>0</v>
      </c>
      <c r="N1724">
        <f>+'58'!C63</f>
        <v>0</v>
      </c>
    </row>
    <row r="1725" spans="1:14" hidden="1">
      <c r="A1725" s="356" t="s">
        <v>115</v>
      </c>
      <c r="L1725">
        <f>+'57'!C66</f>
        <v>2488</v>
      </c>
      <c r="N1725">
        <f>+'58'!C66</f>
        <v>1527</v>
      </c>
    </row>
    <row r="1726" spans="1:14" hidden="1">
      <c r="A1726" s="358" t="s">
        <v>106</v>
      </c>
      <c r="L1726">
        <f>+'57'!C67</f>
        <v>158473</v>
      </c>
      <c r="N1726">
        <f>+'58'!C67</f>
        <v>150655</v>
      </c>
    </row>
    <row r="1727" spans="1:14" hidden="1">
      <c r="A1727" s="354" t="s">
        <v>681</v>
      </c>
    </row>
    <row r="1728" spans="1:14" hidden="1">
      <c r="A1728" s="353" t="s">
        <v>271</v>
      </c>
    </row>
    <row r="1729" spans="1:14" hidden="1">
      <c r="A1729" s="355" t="s">
        <v>135</v>
      </c>
      <c r="L1729">
        <f>+'57'!E14</f>
        <v>0</v>
      </c>
      <c r="N1729">
        <f>+'58'!E14</f>
        <v>-7834</v>
      </c>
    </row>
    <row r="1730" spans="1:14" hidden="1">
      <c r="A1730" s="356" t="s">
        <v>136</v>
      </c>
      <c r="L1730">
        <f>+'57'!E18</f>
        <v>0</v>
      </c>
      <c r="N1730">
        <f>+'58'!E18</f>
        <v>0</v>
      </c>
    </row>
    <row r="1731" spans="1:14" hidden="1">
      <c r="A1731" s="357" t="s">
        <v>137</v>
      </c>
      <c r="L1731">
        <f>+'57'!E19</f>
        <v>0</v>
      </c>
      <c r="N1731">
        <f>+'58'!E19</f>
        <v>0</v>
      </c>
    </row>
    <row r="1732" spans="1:14" hidden="1">
      <c r="A1732" s="355" t="s">
        <v>299</v>
      </c>
      <c r="L1732">
        <f>+'57'!E20</f>
        <v>0</v>
      </c>
      <c r="N1732">
        <f>+'58'!E20</f>
        <v>0</v>
      </c>
    </row>
    <row r="1733" spans="1:14" s="413" customFormat="1" hidden="1">
      <c r="A1733" s="423" t="s">
        <v>828</v>
      </c>
    </row>
    <row r="1734" spans="1:14" hidden="1">
      <c r="A1734" s="357" t="s">
        <v>300</v>
      </c>
      <c r="L1734">
        <f>+'57'!E22</f>
        <v>0</v>
      </c>
      <c r="N1734">
        <f>+'58'!E22</f>
        <v>0</v>
      </c>
    </row>
    <row r="1735" spans="1:14" hidden="1">
      <c r="A1735" s="357" t="s">
        <v>301</v>
      </c>
      <c r="L1735">
        <f>+'57'!E23</f>
        <v>0</v>
      </c>
      <c r="N1735">
        <f>+'58'!E23</f>
        <v>0</v>
      </c>
    </row>
    <row r="1736" spans="1:14" hidden="1">
      <c r="A1736" s="355" t="s">
        <v>302</v>
      </c>
      <c r="L1736">
        <f>+'57'!E25</f>
        <v>0</v>
      </c>
      <c r="N1736">
        <f>+'58'!E25</f>
        <v>0</v>
      </c>
    </row>
    <row r="1737" spans="1:14" hidden="1">
      <c r="A1737" s="356" t="s">
        <v>115</v>
      </c>
      <c r="L1737">
        <f>+'57'!E28</f>
        <v>0</v>
      </c>
      <c r="N1737">
        <f>+'58'!E28</f>
        <v>0</v>
      </c>
    </row>
    <row r="1738" spans="1:14" hidden="1">
      <c r="A1738" s="358" t="s">
        <v>106</v>
      </c>
      <c r="L1738">
        <f>+'57'!E29</f>
        <v>0</v>
      </c>
      <c r="N1738">
        <f>+'58'!E29</f>
        <v>-7834</v>
      </c>
    </row>
    <row r="1739" spans="1:14" hidden="1">
      <c r="A1739" s="354" t="s">
        <v>303</v>
      </c>
    </row>
    <row r="1740" spans="1:14" hidden="1">
      <c r="A1740" s="355" t="s">
        <v>135</v>
      </c>
      <c r="L1740">
        <f>+'57'!E33</f>
        <v>0</v>
      </c>
      <c r="N1740">
        <f>+'58'!E33</f>
        <v>0</v>
      </c>
    </row>
    <row r="1741" spans="1:14" hidden="1">
      <c r="A1741" s="356" t="s">
        <v>136</v>
      </c>
      <c r="L1741">
        <f>+'57'!E37</f>
        <v>0</v>
      </c>
      <c r="N1741">
        <f>+'58'!E37</f>
        <v>0</v>
      </c>
    </row>
    <row r="1742" spans="1:14" hidden="1">
      <c r="A1742" s="357" t="s">
        <v>137</v>
      </c>
      <c r="L1742">
        <f>+'57'!E38</f>
        <v>0</v>
      </c>
      <c r="N1742">
        <f>+'58'!E38</f>
        <v>0</v>
      </c>
    </row>
    <row r="1743" spans="1:14" hidden="1">
      <c r="A1743" s="355" t="s">
        <v>299</v>
      </c>
      <c r="L1743">
        <f>+'57'!E39</f>
        <v>0</v>
      </c>
      <c r="N1743">
        <f>+'58'!E39</f>
        <v>0</v>
      </c>
    </row>
    <row r="1744" spans="1:14" s="413" customFormat="1" hidden="1">
      <c r="A1744" s="423" t="s">
        <v>828</v>
      </c>
    </row>
    <row r="1745" spans="1:14" hidden="1">
      <c r="A1745" s="357" t="s">
        <v>300</v>
      </c>
      <c r="L1745">
        <f>+'57'!E41</f>
        <v>0</v>
      </c>
      <c r="N1745">
        <f>+'58'!E41</f>
        <v>0</v>
      </c>
    </row>
    <row r="1746" spans="1:14" hidden="1">
      <c r="A1746" s="357" t="s">
        <v>301</v>
      </c>
      <c r="L1746">
        <f>+'57'!E42</f>
        <v>0</v>
      </c>
      <c r="N1746">
        <f>+'58'!E42</f>
        <v>0</v>
      </c>
    </row>
    <row r="1747" spans="1:14" hidden="1">
      <c r="A1747" s="355" t="s">
        <v>302</v>
      </c>
      <c r="L1747">
        <f>+'57'!E44</f>
        <v>0</v>
      </c>
      <c r="N1747">
        <f>+'58'!E44</f>
        <v>0</v>
      </c>
    </row>
    <row r="1748" spans="1:14" hidden="1">
      <c r="A1748" s="356" t="s">
        <v>115</v>
      </c>
      <c r="L1748">
        <f>+'57'!E47</f>
        <v>0</v>
      </c>
      <c r="N1748">
        <f>+'58'!E47</f>
        <v>0</v>
      </c>
    </row>
    <row r="1749" spans="1:14" hidden="1">
      <c r="A1749" s="358" t="s">
        <v>106</v>
      </c>
      <c r="L1749">
        <f>+'57'!E48</f>
        <v>0</v>
      </c>
      <c r="N1749">
        <f>+'58'!E48</f>
        <v>0</v>
      </c>
    </row>
    <row r="1750" spans="1:14" hidden="1">
      <c r="A1750" s="354" t="s">
        <v>172</v>
      </c>
    </row>
    <row r="1751" spans="1:14" hidden="1">
      <c r="A1751" s="355" t="s">
        <v>135</v>
      </c>
      <c r="L1751">
        <f>+'57'!E52</f>
        <v>0</v>
      </c>
      <c r="N1751">
        <f>+'58'!E52</f>
        <v>-7834</v>
      </c>
    </row>
    <row r="1752" spans="1:14" hidden="1">
      <c r="A1752" s="356" t="s">
        <v>136</v>
      </c>
      <c r="L1752">
        <f>+'57'!E56</f>
        <v>0</v>
      </c>
      <c r="N1752">
        <f>+'58'!E56</f>
        <v>0</v>
      </c>
    </row>
    <row r="1753" spans="1:14" hidden="1">
      <c r="A1753" s="357" t="s">
        <v>137</v>
      </c>
      <c r="L1753">
        <f>+'57'!E57</f>
        <v>0</v>
      </c>
      <c r="N1753">
        <f>+'58'!E57</f>
        <v>0</v>
      </c>
    </row>
    <row r="1754" spans="1:14" hidden="1">
      <c r="A1754" s="355" t="s">
        <v>299</v>
      </c>
      <c r="L1754">
        <f>+'57'!E58</f>
        <v>0</v>
      </c>
      <c r="N1754">
        <f>+'58'!E58</f>
        <v>0</v>
      </c>
    </row>
    <row r="1755" spans="1:14" s="413" customFormat="1" hidden="1">
      <c r="A1755" s="423" t="s">
        <v>828</v>
      </c>
    </row>
    <row r="1756" spans="1:14" hidden="1">
      <c r="A1756" s="357" t="s">
        <v>300</v>
      </c>
      <c r="L1756">
        <f>+'57'!E60</f>
        <v>0</v>
      </c>
      <c r="N1756">
        <f>+'58'!E60</f>
        <v>0</v>
      </c>
    </row>
    <row r="1757" spans="1:14" hidden="1">
      <c r="A1757" s="357" t="s">
        <v>301</v>
      </c>
      <c r="L1757">
        <f>+'57'!E61</f>
        <v>0</v>
      </c>
      <c r="N1757">
        <f>+'58'!E61</f>
        <v>0</v>
      </c>
    </row>
    <row r="1758" spans="1:14" hidden="1">
      <c r="A1758" s="355" t="s">
        <v>302</v>
      </c>
      <c r="L1758">
        <f>+'57'!E63</f>
        <v>0</v>
      </c>
      <c r="N1758">
        <f>+'58'!E63</f>
        <v>0</v>
      </c>
    </row>
    <row r="1759" spans="1:14" hidden="1">
      <c r="A1759" s="356" t="s">
        <v>115</v>
      </c>
      <c r="L1759">
        <f>+'57'!E66</f>
        <v>0</v>
      </c>
      <c r="N1759">
        <f>+'58'!E66</f>
        <v>0</v>
      </c>
    </row>
    <row r="1760" spans="1:14" hidden="1">
      <c r="A1760" s="358" t="s">
        <v>106</v>
      </c>
      <c r="L1760">
        <f>+'57'!E67</f>
        <v>0</v>
      </c>
      <c r="N1760">
        <f>+'58'!E67</f>
        <v>-7834</v>
      </c>
    </row>
    <row r="1761" spans="1:14" hidden="1">
      <c r="A1761" s="354" t="s">
        <v>682</v>
      </c>
    </row>
    <row r="1762" spans="1:14" hidden="1">
      <c r="A1762" s="353" t="s">
        <v>271</v>
      </c>
    </row>
    <row r="1763" spans="1:14" hidden="1">
      <c r="A1763" s="355" t="s">
        <v>135</v>
      </c>
      <c r="L1763">
        <f>+'57'!G14</f>
        <v>-1272</v>
      </c>
      <c r="N1763">
        <f>+'58'!G14</f>
        <v>-4151</v>
      </c>
    </row>
    <row r="1764" spans="1:14" hidden="1">
      <c r="A1764" s="356" t="s">
        <v>136</v>
      </c>
      <c r="L1764">
        <f>+'57'!G18</f>
        <v>-70</v>
      </c>
      <c r="N1764">
        <f>+'58'!G18</f>
        <v>0</v>
      </c>
    </row>
    <row r="1765" spans="1:14" hidden="1">
      <c r="A1765" s="357" t="s">
        <v>137</v>
      </c>
      <c r="L1765">
        <f>+'57'!G19</f>
        <v>0</v>
      </c>
      <c r="N1765">
        <f>+'58'!G19</f>
        <v>0</v>
      </c>
    </row>
    <row r="1766" spans="1:14" hidden="1">
      <c r="A1766" s="355" t="s">
        <v>299</v>
      </c>
      <c r="L1766">
        <f>+'57'!G20</f>
        <v>0</v>
      </c>
      <c r="N1766">
        <f>+'58'!G20</f>
        <v>0</v>
      </c>
    </row>
    <row r="1767" spans="1:14" s="413" customFormat="1" hidden="1">
      <c r="A1767" s="423" t="s">
        <v>828</v>
      </c>
    </row>
    <row r="1768" spans="1:14" hidden="1">
      <c r="A1768" s="357" t="s">
        <v>300</v>
      </c>
      <c r="L1768">
        <f>+'57'!G22</f>
        <v>0</v>
      </c>
      <c r="N1768">
        <f>+'58'!G22</f>
        <v>0</v>
      </c>
    </row>
    <row r="1769" spans="1:14" hidden="1">
      <c r="A1769" s="357" t="s">
        <v>301</v>
      </c>
      <c r="L1769">
        <f>+'57'!G23</f>
        <v>0</v>
      </c>
      <c r="N1769">
        <f>+'58'!G23</f>
        <v>0</v>
      </c>
    </row>
    <row r="1770" spans="1:14" hidden="1">
      <c r="A1770" s="355" t="s">
        <v>302</v>
      </c>
      <c r="L1770">
        <f>+'57'!G25</f>
        <v>0</v>
      </c>
      <c r="N1770">
        <f>+'58'!G25</f>
        <v>0</v>
      </c>
    </row>
    <row r="1771" spans="1:14" hidden="1">
      <c r="A1771" s="356" t="s">
        <v>115</v>
      </c>
      <c r="L1771">
        <f>+'57'!G28</f>
        <v>-407</v>
      </c>
      <c r="N1771">
        <f>+'58'!G28</f>
        <v>0</v>
      </c>
    </row>
    <row r="1772" spans="1:14" hidden="1">
      <c r="A1772" s="358" t="s">
        <v>106</v>
      </c>
      <c r="L1772">
        <f>+'57'!G29</f>
        <v>-1821</v>
      </c>
      <c r="N1772">
        <f>+'58'!G29</f>
        <v>-4249</v>
      </c>
    </row>
    <row r="1773" spans="1:14" hidden="1">
      <c r="A1773" s="354" t="s">
        <v>303</v>
      </c>
    </row>
    <row r="1774" spans="1:14" hidden="1">
      <c r="A1774" s="355" t="s">
        <v>135</v>
      </c>
      <c r="L1774">
        <f>+'57'!G33</f>
        <v>-1529</v>
      </c>
      <c r="N1774">
        <f>+'58'!G33</f>
        <v>0</v>
      </c>
    </row>
    <row r="1775" spans="1:14" hidden="1">
      <c r="A1775" s="356" t="s">
        <v>136</v>
      </c>
      <c r="L1775">
        <f>+'57'!G37</f>
        <v>0</v>
      </c>
      <c r="N1775">
        <f>+'58'!G37</f>
        <v>0</v>
      </c>
    </row>
    <row r="1776" spans="1:14" hidden="1">
      <c r="A1776" s="357" t="s">
        <v>137</v>
      </c>
      <c r="L1776">
        <f>+'57'!G38</f>
        <v>0</v>
      </c>
      <c r="N1776">
        <f>+'58'!G38</f>
        <v>0</v>
      </c>
    </row>
    <row r="1777" spans="1:14" hidden="1">
      <c r="A1777" s="355" t="s">
        <v>299</v>
      </c>
      <c r="L1777">
        <f>+'57'!G39</f>
        <v>0</v>
      </c>
      <c r="N1777">
        <f>+'58'!G39</f>
        <v>0</v>
      </c>
    </row>
    <row r="1778" spans="1:14" s="413" customFormat="1" hidden="1">
      <c r="A1778" s="423" t="s">
        <v>828</v>
      </c>
    </row>
    <row r="1779" spans="1:14" hidden="1">
      <c r="A1779" s="357" t="s">
        <v>300</v>
      </c>
      <c r="L1779">
        <f>+'57'!G41</f>
        <v>0</v>
      </c>
      <c r="N1779">
        <f>+'58'!G41</f>
        <v>0</v>
      </c>
    </row>
    <row r="1780" spans="1:14" hidden="1">
      <c r="A1780" s="357" t="s">
        <v>301</v>
      </c>
      <c r="L1780">
        <f>+'57'!G42</f>
        <v>0</v>
      </c>
      <c r="N1780">
        <f>+'58'!G42</f>
        <v>0</v>
      </c>
    </row>
    <row r="1781" spans="1:14" hidden="1">
      <c r="A1781" s="355" t="s">
        <v>302</v>
      </c>
      <c r="L1781">
        <f>+'57'!G44</f>
        <v>0</v>
      </c>
      <c r="N1781">
        <f>+'58'!G44</f>
        <v>0</v>
      </c>
    </row>
    <row r="1782" spans="1:14" hidden="1">
      <c r="A1782" s="356" t="s">
        <v>115</v>
      </c>
      <c r="L1782">
        <f>+'57'!G47</f>
        <v>0</v>
      </c>
      <c r="N1782">
        <f>+'58'!G47</f>
        <v>0</v>
      </c>
    </row>
    <row r="1783" spans="1:14" hidden="1">
      <c r="A1783" s="358" t="s">
        <v>106</v>
      </c>
      <c r="L1783">
        <f>+'57'!G48</f>
        <v>-1529</v>
      </c>
      <c r="N1783">
        <f>+'58'!G48</f>
        <v>0</v>
      </c>
    </row>
    <row r="1784" spans="1:14" hidden="1">
      <c r="A1784" s="354" t="s">
        <v>172</v>
      </c>
    </row>
    <row r="1785" spans="1:14" hidden="1">
      <c r="A1785" s="355" t="s">
        <v>135</v>
      </c>
      <c r="L1785">
        <f>+'57'!G52</f>
        <v>-2801</v>
      </c>
      <c r="N1785">
        <f>+'58'!G52</f>
        <v>-4151</v>
      </c>
    </row>
    <row r="1786" spans="1:14" hidden="1">
      <c r="A1786" s="356" t="s">
        <v>136</v>
      </c>
      <c r="L1786">
        <f>+'57'!G56</f>
        <v>-70</v>
      </c>
      <c r="N1786">
        <f>+'58'!G56</f>
        <v>0</v>
      </c>
    </row>
    <row r="1787" spans="1:14" hidden="1">
      <c r="A1787" s="357" t="s">
        <v>137</v>
      </c>
      <c r="L1787">
        <f>+'57'!G57</f>
        <v>0</v>
      </c>
      <c r="N1787">
        <f>+'58'!G57</f>
        <v>0</v>
      </c>
    </row>
    <row r="1788" spans="1:14" hidden="1">
      <c r="A1788" s="355" t="s">
        <v>299</v>
      </c>
      <c r="L1788">
        <f>+'57'!G58</f>
        <v>0</v>
      </c>
      <c r="N1788">
        <f>+'58'!G58</f>
        <v>0</v>
      </c>
    </row>
    <row r="1789" spans="1:14" s="413" customFormat="1" hidden="1">
      <c r="A1789" s="423" t="s">
        <v>828</v>
      </c>
    </row>
    <row r="1790" spans="1:14" hidden="1">
      <c r="A1790" s="357" t="s">
        <v>300</v>
      </c>
      <c r="L1790">
        <f>+'57'!G60</f>
        <v>0</v>
      </c>
      <c r="N1790">
        <f>+'58'!G60</f>
        <v>0</v>
      </c>
    </row>
    <row r="1791" spans="1:14" hidden="1">
      <c r="A1791" s="357" t="s">
        <v>301</v>
      </c>
      <c r="L1791">
        <f>+'57'!G61</f>
        <v>0</v>
      </c>
      <c r="N1791">
        <f>+'58'!G61</f>
        <v>0</v>
      </c>
    </row>
    <row r="1792" spans="1:14" hidden="1">
      <c r="A1792" s="355" t="s">
        <v>302</v>
      </c>
      <c r="L1792">
        <f>+'57'!G63</f>
        <v>0</v>
      </c>
      <c r="N1792">
        <f>+'58'!G63</f>
        <v>0</v>
      </c>
    </row>
    <row r="1793" spans="1:14" hidden="1">
      <c r="A1793" s="356" t="s">
        <v>115</v>
      </c>
      <c r="L1793">
        <f>+'57'!G66</f>
        <v>-407</v>
      </c>
      <c r="N1793">
        <f>+'58'!G66</f>
        <v>0</v>
      </c>
    </row>
    <row r="1794" spans="1:14" hidden="1">
      <c r="A1794" s="358" t="s">
        <v>106</v>
      </c>
      <c r="L1794">
        <f>+'57'!G67</f>
        <v>-3350</v>
      </c>
      <c r="N1794">
        <f>+'58'!G67</f>
        <v>-4249</v>
      </c>
    </row>
    <row r="1795" spans="1:14" hidden="1">
      <c r="A1795" s="354" t="s">
        <v>304</v>
      </c>
    </row>
    <row r="1796" spans="1:14" hidden="1">
      <c r="A1796" s="353" t="s">
        <v>271</v>
      </c>
    </row>
    <row r="1797" spans="1:14" hidden="1">
      <c r="A1797" s="355" t="s">
        <v>135</v>
      </c>
      <c r="L1797">
        <f>+'57'!I14</f>
        <v>24756</v>
      </c>
      <c r="N1797">
        <f>+'58'!I14</f>
        <v>11834</v>
      </c>
    </row>
    <row r="1798" spans="1:14" hidden="1">
      <c r="A1798" s="356" t="s">
        <v>136</v>
      </c>
      <c r="L1798">
        <f>+'57'!I18</f>
        <v>148</v>
      </c>
      <c r="N1798">
        <f>+'58'!I18</f>
        <v>424</v>
      </c>
    </row>
    <row r="1799" spans="1:14" hidden="1">
      <c r="A1799" s="357" t="s">
        <v>137</v>
      </c>
      <c r="L1799">
        <f>+'57'!I19</f>
        <v>0</v>
      </c>
      <c r="N1799">
        <f>+'58'!I19</f>
        <v>0</v>
      </c>
    </row>
    <row r="1800" spans="1:14" hidden="1">
      <c r="A1800" s="355" t="s">
        <v>299</v>
      </c>
      <c r="L1800">
        <f>+'57'!I20</f>
        <v>400</v>
      </c>
      <c r="N1800">
        <f>+'58'!I20</f>
        <v>150</v>
      </c>
    </row>
    <row r="1801" spans="1:14" s="413" customFormat="1" hidden="1">
      <c r="A1801" s="423" t="s">
        <v>828</v>
      </c>
    </row>
    <row r="1802" spans="1:14" hidden="1">
      <c r="A1802" s="357" t="s">
        <v>300</v>
      </c>
      <c r="L1802">
        <f>+'57'!I22</f>
        <v>0</v>
      </c>
      <c r="N1802">
        <f>+'58'!I22</f>
        <v>0</v>
      </c>
    </row>
    <row r="1803" spans="1:14" hidden="1">
      <c r="A1803" s="357" t="s">
        <v>301</v>
      </c>
      <c r="L1803">
        <f>+'57'!I23</f>
        <v>3</v>
      </c>
      <c r="N1803">
        <f>+'58'!I23</f>
        <v>3</v>
      </c>
    </row>
    <row r="1804" spans="1:14" hidden="1">
      <c r="A1804" s="355" t="s">
        <v>302</v>
      </c>
      <c r="L1804">
        <f>+'57'!I25</f>
        <v>0</v>
      </c>
      <c r="N1804">
        <f>+'58'!I25</f>
        <v>0</v>
      </c>
    </row>
    <row r="1805" spans="1:14" hidden="1">
      <c r="A1805" s="356" t="s">
        <v>115</v>
      </c>
      <c r="L1805">
        <f>+'57'!I28</f>
        <v>0</v>
      </c>
      <c r="N1805">
        <f>+'58'!I28</f>
        <v>0</v>
      </c>
    </row>
    <row r="1806" spans="1:14" hidden="1">
      <c r="A1806" s="358" t="s">
        <v>106</v>
      </c>
      <c r="L1806">
        <f>+'57'!I29</f>
        <v>25309</v>
      </c>
      <c r="N1806">
        <f>+'58'!I29</f>
        <v>12411</v>
      </c>
    </row>
    <row r="1807" spans="1:14" hidden="1">
      <c r="A1807" s="354" t="s">
        <v>303</v>
      </c>
    </row>
    <row r="1808" spans="1:14" hidden="1">
      <c r="A1808" s="355" t="s">
        <v>135</v>
      </c>
      <c r="L1808">
        <f>+'57'!I33</f>
        <v>-24756</v>
      </c>
      <c r="N1808">
        <f>+'58'!I33</f>
        <v>-11834</v>
      </c>
    </row>
    <row r="1809" spans="1:14" hidden="1">
      <c r="A1809" s="356" t="s">
        <v>136</v>
      </c>
      <c r="L1809">
        <f>+'57'!I37</f>
        <v>-148</v>
      </c>
      <c r="N1809">
        <f>+'58'!I37</f>
        <v>-424</v>
      </c>
    </row>
    <row r="1810" spans="1:14" hidden="1">
      <c r="A1810" s="357" t="s">
        <v>137</v>
      </c>
      <c r="L1810">
        <f>+'57'!I38</f>
        <v>0</v>
      </c>
      <c r="N1810">
        <f>+'58'!I38</f>
        <v>0</v>
      </c>
    </row>
    <row r="1811" spans="1:14" hidden="1">
      <c r="A1811" s="355" t="s">
        <v>299</v>
      </c>
      <c r="L1811">
        <f>+'57'!I39</f>
        <v>-400</v>
      </c>
      <c r="N1811">
        <f>+'58'!I39</f>
        <v>-150</v>
      </c>
    </row>
    <row r="1812" spans="1:14" s="413" customFormat="1" hidden="1">
      <c r="A1812" s="423" t="s">
        <v>828</v>
      </c>
    </row>
    <row r="1813" spans="1:14" hidden="1">
      <c r="A1813" s="357" t="s">
        <v>300</v>
      </c>
      <c r="L1813">
        <f>+'57'!I41</f>
        <v>0</v>
      </c>
      <c r="N1813">
        <f>+'58'!I41</f>
        <v>0</v>
      </c>
    </row>
    <row r="1814" spans="1:14" hidden="1">
      <c r="A1814" s="357" t="s">
        <v>301</v>
      </c>
      <c r="L1814">
        <f>+'57'!I42</f>
        <v>-3</v>
      </c>
      <c r="N1814">
        <f>+'58'!I42</f>
        <v>-3</v>
      </c>
    </row>
    <row r="1815" spans="1:14" hidden="1">
      <c r="A1815" s="355" t="s">
        <v>302</v>
      </c>
      <c r="L1815">
        <f>+'57'!I44</f>
        <v>0</v>
      </c>
      <c r="N1815">
        <f>+'58'!I44</f>
        <v>0</v>
      </c>
    </row>
    <row r="1816" spans="1:14" hidden="1">
      <c r="A1816" s="356" t="s">
        <v>115</v>
      </c>
      <c r="L1816">
        <f>+'57'!I47</f>
        <v>0</v>
      </c>
      <c r="N1816">
        <f>+'58'!I47</f>
        <v>0</v>
      </c>
    </row>
    <row r="1817" spans="1:14" hidden="1">
      <c r="A1817" s="358" t="s">
        <v>106</v>
      </c>
      <c r="L1817">
        <f>+'57'!I48</f>
        <v>-25309</v>
      </c>
      <c r="N1817">
        <f>+'58'!I48</f>
        <v>-12411</v>
      </c>
    </row>
    <row r="1818" spans="1:14" hidden="1">
      <c r="A1818" s="354" t="s">
        <v>172</v>
      </c>
    </row>
    <row r="1819" spans="1:14" hidden="1">
      <c r="A1819" s="355" t="s">
        <v>135</v>
      </c>
      <c r="L1819">
        <f>+'57'!I52</f>
        <v>0</v>
      </c>
      <c r="N1819">
        <f>+'58'!I52</f>
        <v>0</v>
      </c>
    </row>
    <row r="1820" spans="1:14" hidden="1">
      <c r="A1820" s="356" t="s">
        <v>136</v>
      </c>
      <c r="L1820">
        <f>+'57'!I56</f>
        <v>0</v>
      </c>
      <c r="N1820">
        <f>+'58'!I56</f>
        <v>0</v>
      </c>
    </row>
    <row r="1821" spans="1:14" hidden="1">
      <c r="A1821" s="357" t="s">
        <v>137</v>
      </c>
      <c r="L1821">
        <f>+'57'!I57</f>
        <v>0</v>
      </c>
      <c r="N1821">
        <f>+'58'!I57</f>
        <v>0</v>
      </c>
    </row>
    <row r="1822" spans="1:14" hidden="1">
      <c r="A1822" s="355" t="s">
        <v>299</v>
      </c>
      <c r="L1822">
        <f>+'57'!I58</f>
        <v>0</v>
      </c>
      <c r="N1822">
        <f>+'58'!I58</f>
        <v>0</v>
      </c>
    </row>
    <row r="1823" spans="1:14" s="413" customFormat="1" hidden="1">
      <c r="A1823" s="423" t="s">
        <v>828</v>
      </c>
    </row>
    <row r="1824" spans="1:14" hidden="1">
      <c r="A1824" s="357" t="s">
        <v>300</v>
      </c>
      <c r="L1824">
        <f>+'57'!I60</f>
        <v>0</v>
      </c>
      <c r="N1824">
        <f>+'58'!I60</f>
        <v>0</v>
      </c>
    </row>
    <row r="1825" spans="1:14" hidden="1">
      <c r="A1825" s="357" t="s">
        <v>301</v>
      </c>
      <c r="L1825">
        <f>+'57'!I61</f>
        <v>0</v>
      </c>
      <c r="N1825">
        <f>+'58'!I61</f>
        <v>0</v>
      </c>
    </row>
    <row r="1826" spans="1:14" hidden="1">
      <c r="A1826" s="355" t="s">
        <v>302</v>
      </c>
      <c r="L1826">
        <f>+'57'!I63</f>
        <v>0</v>
      </c>
      <c r="N1826">
        <f>+'58'!I63</f>
        <v>0</v>
      </c>
    </row>
    <row r="1827" spans="1:14" hidden="1">
      <c r="A1827" s="356" t="s">
        <v>115</v>
      </c>
      <c r="L1827">
        <f>+'57'!I66</f>
        <v>0</v>
      </c>
      <c r="N1827">
        <f>+'58'!I66</f>
        <v>0</v>
      </c>
    </row>
    <row r="1828" spans="1:14" hidden="1">
      <c r="A1828" s="358" t="s">
        <v>106</v>
      </c>
      <c r="L1828">
        <f>+'57'!I67</f>
        <v>0</v>
      </c>
      <c r="N1828">
        <f>+'58'!I67</f>
        <v>0</v>
      </c>
    </row>
    <row r="1829" spans="1:14" s="413" customFormat="1" hidden="1">
      <c r="A1829" s="413" t="s">
        <v>837</v>
      </c>
    </row>
    <row r="1830" spans="1:14" s="413" customFormat="1" hidden="1">
      <c r="A1830" s="424"/>
    </row>
    <row r="1831" spans="1:14" s="413" customFormat="1" hidden="1">
      <c r="A1831" s="424"/>
    </row>
    <row r="1832" spans="1:14" s="413" customFormat="1" hidden="1">
      <c r="A1832" s="424"/>
    </row>
    <row r="1833" spans="1:14" s="413" customFormat="1" hidden="1">
      <c r="A1833" s="424"/>
    </row>
    <row r="1834" spans="1:14" s="413" customFormat="1" hidden="1">
      <c r="A1834" s="424"/>
    </row>
    <row r="1835" spans="1:14" s="413" customFormat="1" hidden="1">
      <c r="A1835" s="424"/>
    </row>
    <row r="1836" spans="1:14" s="413" customFormat="1" hidden="1">
      <c r="A1836" s="424"/>
    </row>
    <row r="1837" spans="1:14" s="413" customFormat="1" hidden="1">
      <c r="A1837" s="424"/>
    </row>
    <row r="1838" spans="1:14" s="413" customFormat="1" hidden="1">
      <c r="A1838" s="424"/>
    </row>
    <row r="1839" spans="1:14" s="413" customFormat="1" hidden="1">
      <c r="A1839" s="424"/>
    </row>
    <row r="1840" spans="1:14" s="413" customFormat="1" hidden="1">
      <c r="A1840" s="424"/>
    </row>
    <row r="1841" spans="1:1" s="413" customFormat="1" hidden="1">
      <c r="A1841" s="424"/>
    </row>
    <row r="1842" spans="1:1" s="413" customFormat="1" hidden="1">
      <c r="A1842" s="424"/>
    </row>
    <row r="1843" spans="1:1" s="413" customFormat="1" hidden="1">
      <c r="A1843" s="424"/>
    </row>
    <row r="1844" spans="1:1" s="413" customFormat="1" hidden="1">
      <c r="A1844" s="424"/>
    </row>
    <row r="1845" spans="1:1" s="413" customFormat="1" hidden="1">
      <c r="A1845" s="424"/>
    </row>
    <row r="1846" spans="1:1" s="413" customFormat="1" hidden="1">
      <c r="A1846" s="424"/>
    </row>
    <row r="1847" spans="1:1" s="413" customFormat="1" hidden="1">
      <c r="A1847" s="424"/>
    </row>
    <row r="1848" spans="1:1" s="413" customFormat="1" hidden="1">
      <c r="A1848" s="424"/>
    </row>
    <row r="1849" spans="1:1" s="413" customFormat="1" hidden="1">
      <c r="A1849" s="424"/>
    </row>
    <row r="1850" spans="1:1" s="413" customFormat="1" hidden="1">
      <c r="A1850" s="424"/>
    </row>
    <row r="1851" spans="1:1" s="413" customFormat="1" hidden="1">
      <c r="A1851" s="424"/>
    </row>
    <row r="1852" spans="1:1" s="413" customFormat="1" hidden="1">
      <c r="A1852" s="424"/>
    </row>
    <row r="1853" spans="1:1" s="413" customFormat="1" hidden="1">
      <c r="A1853" s="424"/>
    </row>
    <row r="1854" spans="1:1" s="413" customFormat="1" hidden="1">
      <c r="A1854" s="424"/>
    </row>
    <row r="1855" spans="1:1" s="413" customFormat="1" hidden="1">
      <c r="A1855" s="424"/>
    </row>
    <row r="1856" spans="1:1" s="413" customFormat="1" hidden="1">
      <c r="A1856" s="424"/>
    </row>
    <row r="1857" spans="1:14" s="413" customFormat="1" hidden="1">
      <c r="A1857" s="424"/>
    </row>
    <row r="1858" spans="1:14" s="413" customFormat="1" hidden="1">
      <c r="A1858" s="424"/>
    </row>
    <row r="1859" spans="1:14" s="413" customFormat="1" hidden="1">
      <c r="A1859" s="424"/>
    </row>
    <row r="1860" spans="1:14" s="413" customFormat="1" hidden="1">
      <c r="A1860" s="424"/>
    </row>
    <row r="1861" spans="1:14" s="413" customFormat="1" hidden="1">
      <c r="A1861" s="424"/>
    </row>
    <row r="1862" spans="1:14" s="413" customFormat="1" hidden="1">
      <c r="A1862" s="424"/>
    </row>
    <row r="1863" spans="1:14" hidden="1">
      <c r="A1863" s="354" t="s">
        <v>683</v>
      </c>
    </row>
    <row r="1864" spans="1:14" hidden="1">
      <c r="A1864" s="353" t="s">
        <v>271</v>
      </c>
    </row>
    <row r="1865" spans="1:14" hidden="1">
      <c r="A1865" s="355" t="s">
        <v>135</v>
      </c>
      <c r="L1865">
        <f>+'57'!M14</f>
        <v>13949</v>
      </c>
      <c r="N1865">
        <f>+'58'!M14</f>
        <v>27190</v>
      </c>
    </row>
    <row r="1866" spans="1:14" hidden="1">
      <c r="A1866" s="356" t="s">
        <v>136</v>
      </c>
      <c r="L1866">
        <f>+'57'!M18</f>
        <v>393</v>
      </c>
      <c r="N1866">
        <f>+'58'!M18</f>
        <v>817</v>
      </c>
    </row>
    <row r="1867" spans="1:14" hidden="1">
      <c r="A1867" s="357" t="s">
        <v>137</v>
      </c>
      <c r="L1867">
        <f>+'57'!M19</f>
        <v>152</v>
      </c>
      <c r="N1867">
        <f>+'58'!M19</f>
        <v>100</v>
      </c>
    </row>
    <row r="1868" spans="1:14" ht="15.75" hidden="1" customHeight="1">
      <c r="A1868" s="355" t="s">
        <v>299</v>
      </c>
      <c r="L1868">
        <f>+'57'!M20</f>
        <v>1458</v>
      </c>
      <c r="N1868">
        <f>+'58'!M20</f>
        <v>1994</v>
      </c>
    </row>
    <row r="1869" spans="1:14" s="413" customFormat="1" hidden="1">
      <c r="A1869" s="423" t="s">
        <v>828</v>
      </c>
    </row>
    <row r="1870" spans="1:14" hidden="1">
      <c r="A1870" s="357" t="s">
        <v>300</v>
      </c>
      <c r="L1870">
        <f>+'57'!M22</f>
        <v>0</v>
      </c>
      <c r="N1870">
        <f>+'58'!M22</f>
        <v>0</v>
      </c>
    </row>
    <row r="1871" spans="1:14" hidden="1">
      <c r="A1871" s="357" t="s">
        <v>301</v>
      </c>
      <c r="L1871">
        <f>+'57'!M23</f>
        <v>39</v>
      </c>
      <c r="N1871">
        <f>+'58'!M23</f>
        <v>36</v>
      </c>
    </row>
    <row r="1872" spans="1:14" hidden="1">
      <c r="A1872" s="355" t="s">
        <v>302</v>
      </c>
      <c r="L1872">
        <f>+'57'!M25</f>
        <v>0</v>
      </c>
      <c r="N1872">
        <f>+'58'!M25</f>
        <v>0</v>
      </c>
    </row>
    <row r="1873" spans="1:14" hidden="1">
      <c r="A1873" s="356" t="s">
        <v>115</v>
      </c>
      <c r="L1873">
        <f>+'57'!M28</f>
        <v>4886</v>
      </c>
      <c r="N1873">
        <f>+'58'!M28</f>
        <v>2191</v>
      </c>
    </row>
    <row r="1874" spans="1:14" hidden="1">
      <c r="A1874" s="358" t="s">
        <v>106</v>
      </c>
      <c r="L1874">
        <f>+'57'!M29</f>
        <v>21559</v>
      </c>
      <c r="N1874">
        <f>+'58'!M29</f>
        <v>33265</v>
      </c>
    </row>
    <row r="1875" spans="1:14" hidden="1">
      <c r="A1875" s="354" t="s">
        <v>303</v>
      </c>
    </row>
    <row r="1876" spans="1:14" hidden="1">
      <c r="A1876" s="355" t="s">
        <v>135</v>
      </c>
      <c r="L1876">
        <f>+'57'!M33</f>
        <v>56328</v>
      </c>
      <c r="N1876">
        <f>+'58'!M33</f>
        <v>20153</v>
      </c>
    </row>
    <row r="1877" spans="1:14" hidden="1">
      <c r="A1877" s="356" t="s">
        <v>136</v>
      </c>
      <c r="L1877">
        <f>+'57'!M37</f>
        <v>1679</v>
      </c>
      <c r="N1877">
        <f>+'58'!M37</f>
        <v>115</v>
      </c>
    </row>
    <row r="1878" spans="1:14" hidden="1">
      <c r="A1878" s="357" t="s">
        <v>137</v>
      </c>
      <c r="L1878">
        <f>+'57'!M38</f>
        <v>0</v>
      </c>
      <c r="N1878">
        <f>+'58'!M38</f>
        <v>0</v>
      </c>
    </row>
    <row r="1879" spans="1:14" hidden="1">
      <c r="A1879" s="355" t="s">
        <v>299</v>
      </c>
      <c r="L1879">
        <f>+'57'!M39</f>
        <v>2092</v>
      </c>
      <c r="N1879">
        <f>+'58'!M39</f>
        <v>843</v>
      </c>
    </row>
    <row r="1880" spans="1:14" s="413" customFormat="1" hidden="1">
      <c r="A1880" s="423" t="s">
        <v>828</v>
      </c>
    </row>
    <row r="1881" spans="1:14" hidden="1">
      <c r="A1881" s="357" t="s">
        <v>300</v>
      </c>
      <c r="L1881">
        <f>+'57'!M41</f>
        <v>0</v>
      </c>
      <c r="N1881">
        <f>+'58'!M41</f>
        <v>0</v>
      </c>
    </row>
    <row r="1882" spans="1:14" hidden="1">
      <c r="A1882" s="357" t="s">
        <v>301</v>
      </c>
      <c r="L1882">
        <f>+'57'!M42</f>
        <v>1</v>
      </c>
      <c r="N1882">
        <f>+'58'!M42</f>
        <v>0</v>
      </c>
    </row>
    <row r="1883" spans="1:14" hidden="1">
      <c r="A1883" s="355" t="s">
        <v>302</v>
      </c>
      <c r="L1883">
        <f>+'57'!M44</f>
        <v>0</v>
      </c>
      <c r="N1883">
        <f>+'58'!M44</f>
        <v>0</v>
      </c>
    </row>
    <row r="1884" spans="1:14" hidden="1">
      <c r="A1884" s="356" t="s">
        <v>115</v>
      </c>
      <c r="L1884">
        <f>+'57'!M47</f>
        <v>0</v>
      </c>
      <c r="N1884">
        <f>+'58'!M47</f>
        <v>0</v>
      </c>
    </row>
    <row r="1885" spans="1:14" hidden="1">
      <c r="A1885" s="358" t="s">
        <v>106</v>
      </c>
      <c r="L1885">
        <f>+'57'!M48</f>
        <v>60350</v>
      </c>
      <c r="N1885">
        <f>+'58'!M48</f>
        <v>21113</v>
      </c>
    </row>
    <row r="1886" spans="1:14" hidden="1">
      <c r="A1886" s="354" t="s">
        <v>172</v>
      </c>
    </row>
    <row r="1887" spans="1:14" hidden="1">
      <c r="A1887" s="355" t="s">
        <v>135</v>
      </c>
      <c r="L1887">
        <f>+'57'!M52</f>
        <v>70277</v>
      </c>
      <c r="N1887">
        <f>+'58'!M52</f>
        <v>47343</v>
      </c>
    </row>
    <row r="1888" spans="1:14" hidden="1">
      <c r="A1888" s="356" t="s">
        <v>136</v>
      </c>
      <c r="L1888">
        <f>+'57'!M56</f>
        <v>2072</v>
      </c>
      <c r="N1888">
        <f>+'58'!M56</f>
        <v>932</v>
      </c>
    </row>
    <row r="1889" spans="1:14" hidden="1">
      <c r="A1889" s="357" t="s">
        <v>137</v>
      </c>
      <c r="L1889">
        <f>+'57'!M57</f>
        <v>152</v>
      </c>
      <c r="N1889">
        <f>+'58'!M57</f>
        <v>100</v>
      </c>
    </row>
    <row r="1890" spans="1:14" hidden="1">
      <c r="A1890" s="355" t="s">
        <v>299</v>
      </c>
      <c r="L1890">
        <f>+'57'!M58</f>
        <v>3550</v>
      </c>
      <c r="N1890">
        <f>+'58'!M58</f>
        <v>2837</v>
      </c>
    </row>
    <row r="1891" spans="1:14" s="413" customFormat="1" hidden="1">
      <c r="A1891" s="423" t="s">
        <v>828</v>
      </c>
    </row>
    <row r="1892" spans="1:14" hidden="1">
      <c r="A1892" s="357" t="s">
        <v>300</v>
      </c>
      <c r="L1892">
        <f>+'57'!M60</f>
        <v>0</v>
      </c>
      <c r="N1892">
        <f>+'58'!M60</f>
        <v>0</v>
      </c>
    </row>
    <row r="1893" spans="1:14" hidden="1">
      <c r="A1893" s="357" t="s">
        <v>301</v>
      </c>
      <c r="L1893">
        <f>+'57'!M61</f>
        <v>40</v>
      </c>
      <c r="N1893">
        <f>+'58'!M61</f>
        <v>36</v>
      </c>
    </row>
    <row r="1894" spans="1:14" hidden="1">
      <c r="A1894" s="355" t="s">
        <v>302</v>
      </c>
      <c r="L1894">
        <f>+'57'!M63</f>
        <v>0</v>
      </c>
      <c r="N1894">
        <f>+'58'!M63</f>
        <v>0</v>
      </c>
    </row>
    <row r="1895" spans="1:14" hidden="1">
      <c r="A1895" s="356" t="s">
        <v>115</v>
      </c>
      <c r="L1895">
        <f>+'57'!M66</f>
        <v>4886</v>
      </c>
      <c r="N1895">
        <f>+'58'!M66</f>
        <v>2191</v>
      </c>
    </row>
    <row r="1896" spans="1:14" hidden="1">
      <c r="A1896" s="358" t="s">
        <v>106</v>
      </c>
      <c r="L1896">
        <f>+'57'!M67</f>
        <v>81909</v>
      </c>
      <c r="N1896">
        <f>+'58'!M67</f>
        <v>54378</v>
      </c>
    </row>
    <row r="1897" spans="1:14" hidden="1">
      <c r="A1897" s="354" t="s">
        <v>305</v>
      </c>
    </row>
    <row r="1898" spans="1:14" hidden="1">
      <c r="A1898" s="353" t="s">
        <v>271</v>
      </c>
    </row>
    <row r="1899" spans="1:14" hidden="1">
      <c r="A1899" s="355" t="s">
        <v>135</v>
      </c>
      <c r="L1899">
        <f>+'57'!O14</f>
        <v>-6665</v>
      </c>
      <c r="N1899">
        <f>+'58'!O14</f>
        <v>-16284</v>
      </c>
    </row>
    <row r="1900" spans="1:14" hidden="1">
      <c r="A1900" s="356" t="s">
        <v>136</v>
      </c>
      <c r="L1900">
        <f>+'57'!O18</f>
        <v>-622</v>
      </c>
      <c r="N1900">
        <f>+'58'!O18</f>
        <v>-728</v>
      </c>
    </row>
    <row r="1901" spans="1:14" hidden="1">
      <c r="A1901" s="357" t="s">
        <v>137</v>
      </c>
      <c r="L1901">
        <f>+'57'!O19</f>
        <v>-152</v>
      </c>
      <c r="N1901">
        <f>+'58'!O19</f>
        <v>-100</v>
      </c>
    </row>
    <row r="1902" spans="1:14" hidden="1">
      <c r="A1902" s="355" t="s">
        <v>299</v>
      </c>
      <c r="L1902">
        <f>+'57'!O20</f>
        <v>-874</v>
      </c>
      <c r="N1902">
        <f>+'58'!O20</f>
        <v>-1047</v>
      </c>
    </row>
    <row r="1903" spans="1:14" s="413" customFormat="1" hidden="1">
      <c r="A1903" s="423" t="s">
        <v>828</v>
      </c>
    </row>
    <row r="1904" spans="1:14" hidden="1">
      <c r="A1904" s="357" t="s">
        <v>300</v>
      </c>
      <c r="L1904">
        <f>+'57'!O22</f>
        <v>0</v>
      </c>
      <c r="N1904">
        <f>+'58'!O22</f>
        <v>0</v>
      </c>
    </row>
    <row r="1905" spans="1:14" hidden="1">
      <c r="A1905" s="357" t="s">
        <v>301</v>
      </c>
      <c r="L1905">
        <f>+'57'!O23</f>
        <v>-39</v>
      </c>
      <c r="N1905">
        <f>+'58'!O23</f>
        <v>-39</v>
      </c>
    </row>
    <row r="1906" spans="1:14" hidden="1">
      <c r="A1906" s="355" t="s">
        <v>302</v>
      </c>
      <c r="L1906">
        <f>+'57'!O25</f>
        <v>0</v>
      </c>
      <c r="N1906">
        <f>+'58'!O25</f>
        <v>0</v>
      </c>
    </row>
    <row r="1907" spans="1:14" hidden="1">
      <c r="A1907" s="356" t="s">
        <v>115</v>
      </c>
      <c r="L1907">
        <f>+'57'!O28</f>
        <v>-406</v>
      </c>
      <c r="N1907">
        <f>+'58'!O28</f>
        <v>-140</v>
      </c>
    </row>
    <row r="1908" spans="1:14" hidden="1">
      <c r="A1908" s="358" t="s">
        <v>106</v>
      </c>
      <c r="L1908">
        <f>+'57'!O29</f>
        <v>-9146</v>
      </c>
      <c r="N1908">
        <f>+'58'!O29</f>
        <v>-18599</v>
      </c>
    </row>
    <row r="1909" spans="1:14" hidden="1">
      <c r="A1909" s="354" t="s">
        <v>303</v>
      </c>
    </row>
    <row r="1910" spans="1:14" hidden="1">
      <c r="A1910" s="355" t="s">
        <v>135</v>
      </c>
      <c r="L1910">
        <f>+'57'!O33</f>
        <v>-1648</v>
      </c>
      <c r="N1910">
        <f>+'58'!O33</f>
        <v>-857</v>
      </c>
    </row>
    <row r="1911" spans="1:14" hidden="1">
      <c r="A1911" s="356" t="s">
        <v>136</v>
      </c>
      <c r="L1911">
        <f>+'57'!O37</f>
        <v>-932</v>
      </c>
      <c r="N1911">
        <f>+'58'!O37</f>
        <v>0</v>
      </c>
    </row>
    <row r="1912" spans="1:14" hidden="1">
      <c r="A1912" s="357" t="s">
        <v>137</v>
      </c>
      <c r="L1912">
        <f>+'57'!O38</f>
        <v>0</v>
      </c>
      <c r="N1912">
        <f>+'58'!O38</f>
        <v>0</v>
      </c>
    </row>
    <row r="1913" spans="1:14" hidden="1">
      <c r="A1913" s="355" t="s">
        <v>299</v>
      </c>
      <c r="L1913">
        <f>+'57'!O39</f>
        <v>-298</v>
      </c>
      <c r="N1913">
        <f>+'58'!O39</f>
        <v>-44</v>
      </c>
    </row>
    <row r="1914" spans="1:14" s="413" customFormat="1" hidden="1">
      <c r="A1914" s="423" t="s">
        <v>828</v>
      </c>
    </row>
    <row r="1915" spans="1:14" hidden="1">
      <c r="A1915" s="357" t="s">
        <v>300</v>
      </c>
      <c r="L1915">
        <f>+'57'!O41</f>
        <v>0</v>
      </c>
      <c r="N1915">
        <f>+'58'!O41</f>
        <v>0</v>
      </c>
    </row>
    <row r="1916" spans="1:14" hidden="1">
      <c r="A1916" s="357" t="s">
        <v>301</v>
      </c>
      <c r="L1916">
        <f>+'57'!O42</f>
        <v>0</v>
      </c>
      <c r="N1916">
        <f>+'58'!O42</f>
        <v>0</v>
      </c>
    </row>
    <row r="1917" spans="1:14" hidden="1">
      <c r="A1917" s="355" t="s">
        <v>302</v>
      </c>
      <c r="L1917">
        <f>+'57'!O44</f>
        <v>0</v>
      </c>
      <c r="N1917">
        <f>+'58'!O44</f>
        <v>0</v>
      </c>
    </row>
    <row r="1918" spans="1:14" hidden="1">
      <c r="A1918" s="356" t="s">
        <v>115</v>
      </c>
      <c r="L1918">
        <f>+'57'!O47</f>
        <v>0</v>
      </c>
      <c r="N1918">
        <f>+'58'!O47</f>
        <v>0</v>
      </c>
    </row>
    <row r="1919" spans="1:14" hidden="1">
      <c r="A1919" s="358" t="s">
        <v>106</v>
      </c>
      <c r="L1919">
        <f>+'57'!O48</f>
        <v>-2878</v>
      </c>
      <c r="N1919">
        <f>+'58'!O48</f>
        <v>-901</v>
      </c>
    </row>
    <row r="1920" spans="1:14" hidden="1">
      <c r="A1920" s="354" t="s">
        <v>172</v>
      </c>
    </row>
    <row r="1921" spans="1:14" hidden="1">
      <c r="A1921" s="355" t="s">
        <v>135</v>
      </c>
      <c r="L1921">
        <f>+'57'!O52</f>
        <v>-8313</v>
      </c>
      <c r="N1921">
        <f>+'58'!O52</f>
        <v>-17141</v>
      </c>
    </row>
    <row r="1922" spans="1:14" hidden="1">
      <c r="A1922" s="356" t="s">
        <v>136</v>
      </c>
      <c r="L1922">
        <f>+'57'!O56</f>
        <v>-1554</v>
      </c>
      <c r="N1922">
        <f>+'58'!O56</f>
        <v>-728</v>
      </c>
    </row>
    <row r="1923" spans="1:14" hidden="1">
      <c r="A1923" s="357" t="s">
        <v>137</v>
      </c>
      <c r="L1923">
        <f>+'57'!O57</f>
        <v>-152</v>
      </c>
      <c r="N1923">
        <f>+'58'!O57</f>
        <v>-100</v>
      </c>
    </row>
    <row r="1924" spans="1:14" hidden="1">
      <c r="A1924" s="355" t="s">
        <v>299</v>
      </c>
      <c r="L1924">
        <f>+'57'!O58</f>
        <v>-1172</v>
      </c>
      <c r="N1924">
        <f>+'58'!O58</f>
        <v>-1091</v>
      </c>
    </row>
    <row r="1925" spans="1:14" s="413" customFormat="1" hidden="1">
      <c r="A1925" s="423" t="s">
        <v>828</v>
      </c>
    </row>
    <row r="1926" spans="1:14" hidden="1">
      <c r="A1926" s="357" t="s">
        <v>300</v>
      </c>
      <c r="L1926">
        <f>+'57'!O60</f>
        <v>0</v>
      </c>
      <c r="N1926">
        <f>+'58'!O60</f>
        <v>0</v>
      </c>
    </row>
    <row r="1927" spans="1:14" hidden="1">
      <c r="A1927" s="357" t="s">
        <v>301</v>
      </c>
      <c r="L1927">
        <f>+'57'!O61</f>
        <v>-39</v>
      </c>
      <c r="N1927">
        <f>+'58'!O61</f>
        <v>-39</v>
      </c>
    </row>
    <row r="1928" spans="1:14" hidden="1">
      <c r="A1928" s="355" t="s">
        <v>302</v>
      </c>
      <c r="L1928">
        <f>+'57'!O63</f>
        <v>0</v>
      </c>
      <c r="N1928">
        <f>+'58'!O63</f>
        <v>0</v>
      </c>
    </row>
    <row r="1929" spans="1:14" hidden="1">
      <c r="A1929" s="356" t="s">
        <v>115</v>
      </c>
      <c r="L1929">
        <f>+'57'!O66</f>
        <v>-406</v>
      </c>
      <c r="N1929">
        <f>+'58'!O66</f>
        <v>-140</v>
      </c>
    </row>
    <row r="1930" spans="1:14" hidden="1">
      <c r="A1930" s="358" t="s">
        <v>106</v>
      </c>
      <c r="L1930">
        <f>+'57'!O67</f>
        <v>-12024</v>
      </c>
      <c r="N1930">
        <f>+'58'!O67</f>
        <v>-19500</v>
      </c>
    </row>
    <row r="1931" spans="1:14" hidden="1">
      <c r="A1931" s="354" t="s">
        <v>306</v>
      </c>
    </row>
    <row r="1932" spans="1:14" hidden="1">
      <c r="A1932" s="353" t="s">
        <v>271</v>
      </c>
    </row>
    <row r="1933" spans="1:14" hidden="1">
      <c r="A1933" s="355" t="s">
        <v>135</v>
      </c>
      <c r="L1933">
        <f>+'57'!Q14</f>
        <v>-9941</v>
      </c>
      <c r="N1933">
        <f>+'58'!Q14</f>
        <v>-6730</v>
      </c>
    </row>
    <row r="1934" spans="1:14" hidden="1">
      <c r="A1934" s="356" t="s">
        <v>136</v>
      </c>
      <c r="L1934">
        <f>+'57'!Q18</f>
        <v>-34</v>
      </c>
      <c r="N1934">
        <f>+'58'!Q18</f>
        <v>-320</v>
      </c>
    </row>
    <row r="1935" spans="1:14" hidden="1">
      <c r="A1935" s="357" t="s">
        <v>137</v>
      </c>
      <c r="L1935">
        <f>+'57'!Q19</f>
        <v>0</v>
      </c>
      <c r="N1935">
        <f>+'58'!Q19</f>
        <v>0</v>
      </c>
    </row>
    <row r="1936" spans="1:14" hidden="1">
      <c r="A1936" s="355" t="s">
        <v>299</v>
      </c>
      <c r="L1936">
        <f>+'57'!Q20</f>
        <v>-1002</v>
      </c>
      <c r="N1936">
        <f>+'58'!Q20</f>
        <v>-1028</v>
      </c>
    </row>
    <row r="1937" spans="1:14" s="413" customFormat="1" hidden="1">
      <c r="A1937" s="423" t="s">
        <v>828</v>
      </c>
    </row>
    <row r="1938" spans="1:14" hidden="1">
      <c r="A1938" s="357" t="s">
        <v>300</v>
      </c>
      <c r="L1938">
        <f>+'57'!Q22</f>
        <v>0</v>
      </c>
      <c r="N1938">
        <f>+'58'!Q22</f>
        <v>0</v>
      </c>
    </row>
    <row r="1939" spans="1:14" hidden="1">
      <c r="A1939" s="357" t="s">
        <v>301</v>
      </c>
      <c r="L1939">
        <f>+'57'!Q23</f>
        <v>-3</v>
      </c>
      <c r="N1939">
        <f>+'58'!Q23</f>
        <v>-4</v>
      </c>
    </row>
    <row r="1940" spans="1:14" hidden="1">
      <c r="A1940" s="355" t="s">
        <v>302</v>
      </c>
      <c r="L1940">
        <f>+'57'!Q25</f>
        <v>0</v>
      </c>
      <c r="N1940">
        <f>+'58'!Q25</f>
        <v>0</v>
      </c>
    </row>
    <row r="1941" spans="1:14" hidden="1">
      <c r="A1941" s="356" t="s">
        <v>115</v>
      </c>
      <c r="L1941">
        <f>+'57'!Q28</f>
        <v>-1449</v>
      </c>
      <c r="N1941">
        <f>+'58'!Q28</f>
        <v>-1090</v>
      </c>
    </row>
    <row r="1942" spans="1:14" hidden="1">
      <c r="A1942" s="358" t="s">
        <v>106</v>
      </c>
      <c r="L1942">
        <f>+'57'!Q29</f>
        <v>-12743</v>
      </c>
      <c r="N1942">
        <f>+'58'!Q29</f>
        <v>-9515</v>
      </c>
    </row>
    <row r="1943" spans="1:14" hidden="1">
      <c r="A1943" s="354" t="s">
        <v>303</v>
      </c>
    </row>
    <row r="1944" spans="1:14" hidden="1">
      <c r="A1944" s="355" t="s">
        <v>135</v>
      </c>
      <c r="L1944">
        <f>+'57'!Q33</f>
        <v>-359</v>
      </c>
      <c r="N1944">
        <f>+'58'!Q33</f>
        <v>-3200</v>
      </c>
    </row>
    <row r="1945" spans="1:14" hidden="1">
      <c r="A1945" s="356" t="s">
        <v>136</v>
      </c>
      <c r="L1945">
        <f>+'57'!Q37</f>
        <v>-349</v>
      </c>
      <c r="N1945">
        <f>+'58'!Q37</f>
        <v>-1350</v>
      </c>
    </row>
    <row r="1946" spans="1:14" hidden="1">
      <c r="A1946" s="357" t="s">
        <v>137</v>
      </c>
      <c r="L1946">
        <f>+'57'!Q38</f>
        <v>0</v>
      </c>
      <c r="N1946">
        <f>+'58'!Q38</f>
        <v>0</v>
      </c>
    </row>
    <row r="1947" spans="1:14" hidden="1">
      <c r="A1947" s="355" t="s">
        <v>299</v>
      </c>
      <c r="L1947">
        <f>+'57'!Q39</f>
        <v>-243</v>
      </c>
      <c r="N1947">
        <f>+'58'!Q39</f>
        <v>-2</v>
      </c>
    </row>
    <row r="1948" spans="1:14" s="413" customFormat="1" hidden="1">
      <c r="A1948" s="423" t="s">
        <v>828</v>
      </c>
    </row>
    <row r="1949" spans="1:14" hidden="1">
      <c r="A1949" s="357" t="s">
        <v>300</v>
      </c>
      <c r="L1949">
        <f>+'57'!Q41</f>
        <v>0</v>
      </c>
      <c r="N1949">
        <f>+'58'!Q41</f>
        <v>0</v>
      </c>
    </row>
    <row r="1950" spans="1:14" hidden="1">
      <c r="A1950" s="357" t="s">
        <v>301</v>
      </c>
      <c r="L1950">
        <f>+'57'!Q42</f>
        <v>0</v>
      </c>
      <c r="N1950">
        <f>+'58'!Q42</f>
        <v>-2</v>
      </c>
    </row>
    <row r="1951" spans="1:14" hidden="1">
      <c r="A1951" s="355" t="s">
        <v>302</v>
      </c>
      <c r="L1951">
        <f>+'57'!Q44</f>
        <v>0</v>
      </c>
      <c r="N1951">
        <f>+'58'!Q44</f>
        <v>0</v>
      </c>
    </row>
    <row r="1952" spans="1:14" hidden="1">
      <c r="A1952" s="356" t="s">
        <v>115</v>
      </c>
      <c r="L1952">
        <f>+'57'!Q47</f>
        <v>0</v>
      </c>
      <c r="N1952">
        <f>+'58'!Q47</f>
        <v>0</v>
      </c>
    </row>
    <row r="1953" spans="1:14" hidden="1">
      <c r="A1953" s="358" t="s">
        <v>106</v>
      </c>
      <c r="L1953">
        <f>+'57'!Q48</f>
        <v>-1109</v>
      </c>
      <c r="N1953">
        <f>+'58'!Q48</f>
        <v>-5385</v>
      </c>
    </row>
    <row r="1954" spans="1:14" hidden="1">
      <c r="A1954" s="354" t="s">
        <v>172</v>
      </c>
    </row>
    <row r="1955" spans="1:14" hidden="1">
      <c r="A1955" s="355" t="s">
        <v>135</v>
      </c>
      <c r="L1955">
        <f>+'57'!Q52</f>
        <v>-10300</v>
      </c>
      <c r="N1955">
        <f>+'58'!Q52</f>
        <v>-9930</v>
      </c>
    </row>
    <row r="1956" spans="1:14" hidden="1">
      <c r="A1956" s="356" t="s">
        <v>136</v>
      </c>
      <c r="L1956">
        <f>+'57'!Q56</f>
        <v>-383</v>
      </c>
      <c r="N1956">
        <f>+'58'!Q56</f>
        <v>-1670</v>
      </c>
    </row>
    <row r="1957" spans="1:14" hidden="1">
      <c r="A1957" s="357" t="s">
        <v>137</v>
      </c>
      <c r="L1957">
        <f>+'57'!Q57</f>
        <v>0</v>
      </c>
      <c r="N1957">
        <f>+'58'!Q57</f>
        <v>0</v>
      </c>
    </row>
    <row r="1958" spans="1:14" hidden="1">
      <c r="A1958" s="355" t="s">
        <v>299</v>
      </c>
      <c r="L1958">
        <f>+'57'!Q58</f>
        <v>-1245</v>
      </c>
      <c r="N1958">
        <f>+'58'!Q58</f>
        <v>-1030</v>
      </c>
    </row>
    <row r="1959" spans="1:14" s="413" customFormat="1" hidden="1">
      <c r="A1959" s="423" t="s">
        <v>828</v>
      </c>
    </row>
    <row r="1960" spans="1:14" hidden="1">
      <c r="A1960" s="357" t="s">
        <v>300</v>
      </c>
      <c r="L1960">
        <f>+'57'!Q60</f>
        <v>0</v>
      </c>
      <c r="N1960">
        <f>+'58'!Q60</f>
        <v>0</v>
      </c>
    </row>
    <row r="1961" spans="1:14" hidden="1">
      <c r="A1961" s="357" t="s">
        <v>301</v>
      </c>
      <c r="L1961">
        <f>+'57'!Q61</f>
        <v>-3</v>
      </c>
      <c r="N1961">
        <f>+'58'!Q61</f>
        <v>-6</v>
      </c>
    </row>
    <row r="1962" spans="1:14" hidden="1">
      <c r="A1962" s="355" t="s">
        <v>302</v>
      </c>
      <c r="L1962">
        <f>+'57'!Q63</f>
        <v>0</v>
      </c>
      <c r="N1962">
        <f>+'58'!Q63</f>
        <v>0</v>
      </c>
    </row>
    <row r="1963" spans="1:14" hidden="1">
      <c r="A1963" s="356" t="s">
        <v>115</v>
      </c>
      <c r="L1963">
        <f>+'57'!Q66</f>
        <v>-1449</v>
      </c>
      <c r="N1963">
        <f>+'58'!Q66</f>
        <v>-1090</v>
      </c>
    </row>
    <row r="1964" spans="1:14" hidden="1">
      <c r="A1964" s="358" t="s">
        <v>106</v>
      </c>
      <c r="L1964">
        <f>+'57'!Q67</f>
        <v>-13852</v>
      </c>
      <c r="N1964">
        <f>+'58'!Q67</f>
        <v>-14900</v>
      </c>
    </row>
    <row r="1965" spans="1:14" hidden="1">
      <c r="A1965" s="354" t="s">
        <v>307</v>
      </c>
    </row>
    <row r="1966" spans="1:14" hidden="1">
      <c r="A1966" s="353" t="s">
        <v>271</v>
      </c>
    </row>
    <row r="1967" spans="1:14" hidden="1">
      <c r="A1967" s="355" t="s">
        <v>135</v>
      </c>
      <c r="L1967">
        <f>+'57'!S14</f>
        <v>0</v>
      </c>
      <c r="N1967">
        <f>+'58'!S14</f>
        <v>0</v>
      </c>
    </row>
    <row r="1968" spans="1:14" hidden="1">
      <c r="A1968" s="356" t="s">
        <v>136</v>
      </c>
      <c r="L1968">
        <f>+'57'!S18</f>
        <v>72</v>
      </c>
      <c r="N1968">
        <f>+'58'!S18</f>
        <v>-76</v>
      </c>
    </row>
    <row r="1969" spans="1:14" hidden="1">
      <c r="A1969" s="357" t="s">
        <v>137</v>
      </c>
      <c r="L1969">
        <f>+'57'!S19</f>
        <v>0</v>
      </c>
      <c r="N1969">
        <f>+'58'!S19</f>
        <v>0</v>
      </c>
    </row>
    <row r="1970" spans="1:14" hidden="1">
      <c r="A1970" s="355" t="s">
        <v>299</v>
      </c>
      <c r="L1970">
        <f>+'57'!S20</f>
        <v>0</v>
      </c>
      <c r="N1970">
        <f>+'58'!S20</f>
        <v>0</v>
      </c>
    </row>
    <row r="1971" spans="1:14" s="413" customFormat="1" hidden="1">
      <c r="A1971" s="423" t="s">
        <v>828</v>
      </c>
    </row>
    <row r="1972" spans="1:14" hidden="1">
      <c r="A1972" s="357" t="s">
        <v>300</v>
      </c>
      <c r="L1972">
        <f>+'57'!S22</f>
        <v>0</v>
      </c>
      <c r="N1972">
        <f>+'58'!S22</f>
        <v>0</v>
      </c>
    </row>
    <row r="1973" spans="1:14" hidden="1">
      <c r="A1973" s="357" t="s">
        <v>301</v>
      </c>
      <c r="L1973">
        <f>+'57'!S23</f>
        <v>1</v>
      </c>
      <c r="N1973">
        <f>+'58'!S23</f>
        <v>-1</v>
      </c>
    </row>
    <row r="1974" spans="1:14" hidden="1">
      <c r="A1974" s="355" t="s">
        <v>302</v>
      </c>
      <c r="L1974">
        <f>+'57'!S25</f>
        <v>0</v>
      </c>
      <c r="N1974">
        <f>+'58'!S25</f>
        <v>0</v>
      </c>
    </row>
    <row r="1975" spans="1:14" hidden="1">
      <c r="A1975" s="356" t="s">
        <v>115</v>
      </c>
      <c r="L1975">
        <f>+'57'!S28</f>
        <v>0</v>
      </c>
      <c r="N1975">
        <f>+'58'!S28</f>
        <v>0</v>
      </c>
    </row>
    <row r="1976" spans="1:14" hidden="1">
      <c r="A1976" s="358" t="s">
        <v>106</v>
      </c>
      <c r="L1976">
        <f>+'57'!S29</f>
        <v>73</v>
      </c>
      <c r="N1976">
        <f>+'58'!S29</f>
        <v>-77</v>
      </c>
    </row>
    <row r="1977" spans="1:14" hidden="1">
      <c r="A1977" s="354" t="s">
        <v>303</v>
      </c>
    </row>
    <row r="1978" spans="1:14" hidden="1">
      <c r="A1978" s="355" t="s">
        <v>135</v>
      </c>
      <c r="L1978">
        <f>+'57'!S33</f>
        <v>0</v>
      </c>
      <c r="N1978">
        <f>+'58'!S33</f>
        <v>0</v>
      </c>
    </row>
    <row r="1979" spans="1:14" hidden="1">
      <c r="A1979" s="356" t="s">
        <v>136</v>
      </c>
      <c r="L1979">
        <f>+'57'!S37</f>
        <v>0</v>
      </c>
      <c r="N1979">
        <f>+'58'!S37</f>
        <v>0</v>
      </c>
    </row>
    <row r="1980" spans="1:14" hidden="1">
      <c r="A1980" s="357" t="s">
        <v>137</v>
      </c>
      <c r="L1980">
        <f>+'57'!S38</f>
        <v>0</v>
      </c>
      <c r="N1980">
        <f>+'58'!S38</f>
        <v>0</v>
      </c>
    </row>
    <row r="1981" spans="1:14" hidden="1">
      <c r="A1981" s="355" t="s">
        <v>299</v>
      </c>
      <c r="L1981">
        <f>+'57'!S39</f>
        <v>0</v>
      </c>
      <c r="N1981">
        <f>+'58'!S39</f>
        <v>0</v>
      </c>
    </row>
    <row r="1982" spans="1:14" s="413" customFormat="1" hidden="1">
      <c r="A1982" s="423" t="s">
        <v>828</v>
      </c>
    </row>
    <row r="1983" spans="1:14" hidden="1">
      <c r="A1983" s="357" t="s">
        <v>300</v>
      </c>
      <c r="L1983">
        <f>+'57'!S41</f>
        <v>0</v>
      </c>
      <c r="N1983">
        <f>+'58'!S41</f>
        <v>0</v>
      </c>
    </row>
    <row r="1984" spans="1:14" hidden="1">
      <c r="A1984" s="357" t="s">
        <v>301</v>
      </c>
      <c r="L1984">
        <f>+'57'!S42</f>
        <v>0</v>
      </c>
      <c r="N1984">
        <f>+'58'!S42</f>
        <v>0</v>
      </c>
    </row>
    <row r="1985" spans="1:14" hidden="1">
      <c r="A1985" s="355" t="s">
        <v>302</v>
      </c>
      <c r="L1985">
        <f>+'57'!S44</f>
        <v>0</v>
      </c>
      <c r="N1985">
        <f>+'58'!S44</f>
        <v>0</v>
      </c>
    </row>
    <row r="1986" spans="1:14" hidden="1">
      <c r="A1986" s="356" t="s">
        <v>115</v>
      </c>
      <c r="L1986">
        <f>+'57'!S47</f>
        <v>0</v>
      </c>
      <c r="N1986">
        <f>+'58'!S47</f>
        <v>0</v>
      </c>
    </row>
    <row r="1987" spans="1:14" hidden="1">
      <c r="A1987" s="358" t="s">
        <v>106</v>
      </c>
      <c r="L1987">
        <f>+'57'!S48</f>
        <v>0</v>
      </c>
      <c r="N1987">
        <f>+'58'!S48</f>
        <v>0</v>
      </c>
    </row>
    <row r="1988" spans="1:14" hidden="1">
      <c r="A1988" s="354" t="s">
        <v>172</v>
      </c>
    </row>
    <row r="1989" spans="1:14" hidden="1">
      <c r="A1989" s="355" t="s">
        <v>135</v>
      </c>
      <c r="L1989">
        <f>+'57'!S52</f>
        <v>0</v>
      </c>
      <c r="N1989">
        <f>+'58'!S52</f>
        <v>0</v>
      </c>
    </row>
    <row r="1990" spans="1:14" hidden="1">
      <c r="A1990" s="356" t="s">
        <v>136</v>
      </c>
      <c r="L1990">
        <f>+'57'!S56</f>
        <v>72</v>
      </c>
      <c r="N1990">
        <f>+'58'!S56</f>
        <v>-76</v>
      </c>
    </row>
    <row r="1991" spans="1:14" hidden="1">
      <c r="A1991" s="357" t="s">
        <v>137</v>
      </c>
      <c r="L1991">
        <f>+'57'!S57</f>
        <v>0</v>
      </c>
      <c r="N1991">
        <f>+'58'!S57</f>
        <v>0</v>
      </c>
    </row>
    <row r="1992" spans="1:14" hidden="1">
      <c r="A1992" s="355" t="s">
        <v>299</v>
      </c>
      <c r="L1992">
        <f>+'57'!S58</f>
        <v>0</v>
      </c>
      <c r="N1992">
        <f>+'58'!S58</f>
        <v>0</v>
      </c>
    </row>
    <row r="1993" spans="1:14" s="413" customFormat="1" hidden="1">
      <c r="A1993" s="423" t="s">
        <v>828</v>
      </c>
    </row>
    <row r="1994" spans="1:14" hidden="1">
      <c r="A1994" s="357" t="s">
        <v>300</v>
      </c>
      <c r="L1994">
        <f>+'57'!S60</f>
        <v>0</v>
      </c>
      <c r="N1994">
        <f>+'58'!S60</f>
        <v>0</v>
      </c>
    </row>
    <row r="1995" spans="1:14" hidden="1">
      <c r="A1995" s="357" t="s">
        <v>301</v>
      </c>
      <c r="L1995">
        <f>+'57'!S61</f>
        <v>1</v>
      </c>
      <c r="N1995">
        <f>+'58'!S61</f>
        <v>-1</v>
      </c>
    </row>
    <row r="1996" spans="1:14" hidden="1">
      <c r="A1996" s="355" t="s">
        <v>302</v>
      </c>
      <c r="L1996">
        <f>+'57'!S63</f>
        <v>0</v>
      </c>
      <c r="N1996">
        <f>+'58'!S63</f>
        <v>0</v>
      </c>
    </row>
    <row r="1997" spans="1:14" hidden="1">
      <c r="A1997" s="356" t="s">
        <v>115</v>
      </c>
      <c r="L1997">
        <f>+'57'!S66</f>
        <v>0</v>
      </c>
      <c r="N1997">
        <f>+'58'!S66</f>
        <v>0</v>
      </c>
    </row>
    <row r="1998" spans="1:14" hidden="1">
      <c r="A1998" s="358" t="s">
        <v>106</v>
      </c>
      <c r="L1998">
        <f>+'57'!S67</f>
        <v>73</v>
      </c>
      <c r="N1998">
        <f>+'58'!S67</f>
        <v>-77</v>
      </c>
    </row>
    <row r="1999" spans="1:14" hidden="1">
      <c r="A1999" s="354" t="s">
        <v>807</v>
      </c>
    </row>
    <row r="2000" spans="1:14" hidden="1">
      <c r="A2000" s="353" t="s">
        <v>271</v>
      </c>
    </row>
    <row r="2001" spans="1:14" hidden="1">
      <c r="A2001" s="355" t="s">
        <v>135</v>
      </c>
      <c r="L2001">
        <f>+'57'!U14</f>
        <v>44821</v>
      </c>
      <c r="N2001">
        <f>+'58'!U14</f>
        <v>23994</v>
      </c>
    </row>
    <row r="2002" spans="1:14" hidden="1">
      <c r="A2002" s="356" t="s">
        <v>136</v>
      </c>
      <c r="L2002">
        <f>+'57'!U18</f>
        <v>656</v>
      </c>
      <c r="N2002">
        <f>+'58'!U18</f>
        <v>769</v>
      </c>
    </row>
    <row r="2003" spans="1:14" hidden="1">
      <c r="A2003" s="357" t="s">
        <v>137</v>
      </c>
      <c r="L2003">
        <f>+'57'!U19</f>
        <v>0</v>
      </c>
      <c r="N2003">
        <f>+'58'!U19</f>
        <v>0</v>
      </c>
    </row>
    <row r="2004" spans="1:14" hidden="1">
      <c r="A2004" s="355" t="s">
        <v>299</v>
      </c>
      <c r="L2004">
        <f>+'57'!U20</f>
        <v>1675</v>
      </c>
      <c r="N2004">
        <f>+'58'!U20</f>
        <v>1693</v>
      </c>
    </row>
    <row r="2005" spans="1:14" s="413" customFormat="1" hidden="1">
      <c r="A2005" s="423" t="s">
        <v>828</v>
      </c>
    </row>
    <row r="2006" spans="1:14" hidden="1">
      <c r="A2006" s="357" t="s">
        <v>300</v>
      </c>
      <c r="L2006">
        <f>+'57'!U22</f>
        <v>0</v>
      </c>
      <c r="N2006">
        <f>+'58'!U22</f>
        <v>0</v>
      </c>
    </row>
    <row r="2007" spans="1:14" hidden="1">
      <c r="A2007" s="357" t="s">
        <v>301</v>
      </c>
      <c r="L2007">
        <f>+'57'!U23</f>
        <v>37</v>
      </c>
      <c r="N2007">
        <f>+'58'!U23</f>
        <v>36</v>
      </c>
    </row>
    <row r="2008" spans="1:14" hidden="1">
      <c r="A2008" s="355" t="s">
        <v>302</v>
      </c>
      <c r="L2008">
        <f>+'57'!U25</f>
        <v>0</v>
      </c>
      <c r="N2008">
        <f>+'58'!U25</f>
        <v>0</v>
      </c>
    </row>
    <row r="2009" spans="1:14" hidden="1">
      <c r="A2009" s="356" t="s">
        <v>115</v>
      </c>
      <c r="L2009">
        <f>+'57'!U28</f>
        <v>5112</v>
      </c>
      <c r="N2009">
        <f>+'58'!U28</f>
        <v>2488</v>
      </c>
    </row>
    <row r="2010" spans="1:14" hidden="1">
      <c r="A2010" s="358" t="s">
        <v>106</v>
      </c>
      <c r="L2010">
        <f>+'57'!U29</f>
        <v>53082</v>
      </c>
      <c r="N2010">
        <f>+'58'!U29</f>
        <v>29851</v>
      </c>
    </row>
    <row r="2011" spans="1:14" hidden="1">
      <c r="A2011" s="354" t="s">
        <v>303</v>
      </c>
    </row>
    <row r="2012" spans="1:14" hidden="1">
      <c r="A2012" s="355" t="s">
        <v>135</v>
      </c>
      <c r="L2012">
        <f>+'57'!U33</f>
        <v>149405</v>
      </c>
      <c r="N2012">
        <f>+'58'!U33</f>
        <v>121369</v>
      </c>
    </row>
    <row r="2013" spans="1:14" hidden="1">
      <c r="A2013" s="356" t="s">
        <v>136</v>
      </c>
      <c r="L2013">
        <f>+'57'!U37</f>
        <v>4063</v>
      </c>
      <c r="N2013">
        <f>+'58'!U37</f>
        <v>3813</v>
      </c>
    </row>
    <row r="2014" spans="1:14" hidden="1">
      <c r="A2014" s="357" t="s">
        <v>137</v>
      </c>
      <c r="L2014">
        <f>+'57'!U38</f>
        <v>0</v>
      </c>
      <c r="N2014">
        <f>+'58'!U38</f>
        <v>0</v>
      </c>
    </row>
    <row r="2015" spans="1:14" hidden="1">
      <c r="A2015" s="355" t="s">
        <v>299</v>
      </c>
      <c r="L2015">
        <f>+'57'!U39</f>
        <v>3483</v>
      </c>
      <c r="N2015">
        <f>+'58'!U39</f>
        <v>2332</v>
      </c>
    </row>
    <row r="2016" spans="1:14" s="413" customFormat="1" ht="14.25" hidden="1" customHeight="1">
      <c r="A2016" s="423" t="s">
        <v>828</v>
      </c>
    </row>
    <row r="2017" spans="1:14" hidden="1">
      <c r="A2017" s="357" t="s">
        <v>300</v>
      </c>
      <c r="L2017">
        <f>+'57'!U41</f>
        <v>0</v>
      </c>
      <c r="N2017">
        <f>+'58'!U41</f>
        <v>0</v>
      </c>
    </row>
    <row r="2018" spans="1:14" hidden="1">
      <c r="A2018" s="357" t="s">
        <v>301</v>
      </c>
      <c r="L2018">
        <f>+'57'!U42</f>
        <v>10</v>
      </c>
      <c r="N2018">
        <f>+'58'!U42</f>
        <v>12</v>
      </c>
    </row>
    <row r="2019" spans="1:14" hidden="1">
      <c r="A2019" s="355" t="s">
        <v>302</v>
      </c>
      <c r="L2019">
        <f>+'57'!U44</f>
        <v>0</v>
      </c>
      <c r="N2019">
        <f>+'58'!U44</f>
        <v>0</v>
      </c>
    </row>
    <row r="2020" spans="1:14" hidden="1">
      <c r="A2020" s="356" t="s">
        <v>115</v>
      </c>
      <c r="L2020">
        <f>+'57'!U47</f>
        <v>0</v>
      </c>
      <c r="N2020">
        <f>+'58'!U47</f>
        <v>0</v>
      </c>
    </row>
    <row r="2021" spans="1:14" hidden="1">
      <c r="A2021" s="358" t="s">
        <v>106</v>
      </c>
      <c r="L2021">
        <f>+'57'!U48</f>
        <v>158147</v>
      </c>
      <c r="N2021">
        <f>+'58'!U48</f>
        <v>128622</v>
      </c>
    </row>
    <row r="2022" spans="1:14" hidden="1">
      <c r="A2022" s="354" t="s">
        <v>172</v>
      </c>
    </row>
    <row r="2023" spans="1:14" hidden="1">
      <c r="A2023" s="355" t="s">
        <v>135</v>
      </c>
      <c r="L2023">
        <f>+'57'!U52</f>
        <v>194226</v>
      </c>
      <c r="N2023">
        <f>+'58'!U52</f>
        <v>145363</v>
      </c>
    </row>
    <row r="2024" spans="1:14" hidden="1">
      <c r="A2024" s="356" t="s">
        <v>136</v>
      </c>
      <c r="L2024">
        <f>+'57'!U56</f>
        <v>4719</v>
      </c>
      <c r="N2024">
        <f>+'58'!U56</f>
        <v>4582</v>
      </c>
    </row>
    <row r="2025" spans="1:14" hidden="1">
      <c r="A2025" s="357" t="s">
        <v>137</v>
      </c>
      <c r="L2025">
        <f>+'57'!U57</f>
        <v>0</v>
      </c>
      <c r="N2025">
        <f>+'58'!U57</f>
        <v>0</v>
      </c>
    </row>
    <row r="2026" spans="1:14" hidden="1">
      <c r="A2026" s="355" t="s">
        <v>299</v>
      </c>
      <c r="L2026">
        <f>+'57'!U58</f>
        <v>5158</v>
      </c>
      <c r="N2026">
        <f>+'58'!U58</f>
        <v>4025</v>
      </c>
    </row>
    <row r="2027" spans="1:14" s="413" customFormat="1" hidden="1">
      <c r="A2027" s="423" t="s">
        <v>828</v>
      </c>
    </row>
    <row r="2028" spans="1:14" hidden="1">
      <c r="A2028" s="357" t="s">
        <v>300</v>
      </c>
      <c r="L2028">
        <f>+'57'!U60</f>
        <v>0</v>
      </c>
      <c r="N2028">
        <f>+'58'!U60</f>
        <v>0</v>
      </c>
    </row>
    <row r="2029" spans="1:14" hidden="1">
      <c r="A2029" s="357" t="s">
        <v>301</v>
      </c>
      <c r="L2029">
        <f>+'57'!U61</f>
        <v>47</v>
      </c>
      <c r="N2029">
        <f>+'58'!U61</f>
        <v>48</v>
      </c>
    </row>
    <row r="2030" spans="1:14" hidden="1">
      <c r="A2030" s="355" t="s">
        <v>302</v>
      </c>
      <c r="L2030">
        <f>+'57'!U63</f>
        <v>0</v>
      </c>
      <c r="N2030">
        <f>+'58'!U63</f>
        <v>0</v>
      </c>
    </row>
    <row r="2031" spans="1:14" hidden="1">
      <c r="A2031" s="356" t="s">
        <v>115</v>
      </c>
      <c r="L2031">
        <f>+'57'!U66</f>
        <v>5112</v>
      </c>
      <c r="N2031">
        <f>+'58'!U66</f>
        <v>2488</v>
      </c>
    </row>
    <row r="2032" spans="1:14" hidden="1">
      <c r="A2032" s="358" t="s">
        <v>106</v>
      </c>
      <c r="L2032">
        <f>+'57'!U67</f>
        <v>211229</v>
      </c>
      <c r="N2032">
        <f>+'58'!U67</f>
        <v>158473</v>
      </c>
    </row>
    <row r="2033" spans="1:12" hidden="1">
      <c r="A2033" s="354" t="s">
        <v>308</v>
      </c>
    </row>
    <row r="2034" spans="1:12" hidden="1">
      <c r="A2034" s="358" t="s">
        <v>814</v>
      </c>
    </row>
    <row r="2035" spans="1:12" hidden="1">
      <c r="A2035" s="355" t="s">
        <v>135</v>
      </c>
      <c r="L2035">
        <f>+'57'!O75</f>
        <v>44821</v>
      </c>
    </row>
    <row r="2036" spans="1:12" hidden="1">
      <c r="A2036" s="356" t="s">
        <v>136</v>
      </c>
      <c r="L2036">
        <f>+'57'!O79</f>
        <v>656</v>
      </c>
    </row>
    <row r="2037" spans="1:12" hidden="1">
      <c r="A2037" s="357" t="s">
        <v>137</v>
      </c>
      <c r="L2037">
        <f>+'57'!O80</f>
        <v>0</v>
      </c>
    </row>
    <row r="2038" spans="1:12" hidden="1">
      <c r="A2038" s="355" t="s">
        <v>299</v>
      </c>
      <c r="L2038">
        <f>+'57'!O81</f>
        <v>1675</v>
      </c>
    </row>
    <row r="2039" spans="1:12" s="413" customFormat="1" hidden="1">
      <c r="A2039" s="423" t="s">
        <v>828</v>
      </c>
    </row>
    <row r="2040" spans="1:12" hidden="1">
      <c r="A2040" s="357" t="s">
        <v>300</v>
      </c>
      <c r="L2040">
        <f>+'57'!O83</f>
        <v>0</v>
      </c>
    </row>
    <row r="2041" spans="1:12" hidden="1">
      <c r="A2041" s="357" t="s">
        <v>301</v>
      </c>
      <c r="L2041">
        <f>+'57'!O84</f>
        <v>37</v>
      </c>
    </row>
    <row r="2042" spans="1:12" hidden="1">
      <c r="A2042" s="355" t="s">
        <v>302</v>
      </c>
      <c r="L2042">
        <f>+'57'!O86</f>
        <v>0</v>
      </c>
    </row>
    <row r="2043" spans="1:12" hidden="1">
      <c r="A2043" s="356" t="s">
        <v>115</v>
      </c>
      <c r="L2043">
        <f>+'57'!O89</f>
        <v>5112</v>
      </c>
    </row>
    <row r="2044" spans="1:12" hidden="1">
      <c r="A2044" s="354" t="s">
        <v>106</v>
      </c>
      <c r="L2044">
        <f>+'57'!O90</f>
        <v>53082</v>
      </c>
    </row>
    <row r="2045" spans="1:12" hidden="1">
      <c r="A2045" s="359" t="s">
        <v>850</v>
      </c>
    </row>
    <row r="2046" spans="1:12" hidden="1">
      <c r="A2046" s="355" t="s">
        <v>135</v>
      </c>
      <c r="L2046">
        <f>+'57'!Q75</f>
        <v>149407</v>
      </c>
    </row>
    <row r="2047" spans="1:12" hidden="1">
      <c r="A2047" s="356" t="s">
        <v>136</v>
      </c>
      <c r="L2047">
        <f>+'57'!Q79</f>
        <v>1750</v>
      </c>
    </row>
    <row r="2048" spans="1:12" hidden="1">
      <c r="A2048" s="357" t="s">
        <v>137</v>
      </c>
      <c r="L2048">
        <f>+'57'!Q80</f>
        <v>0</v>
      </c>
    </row>
    <row r="2049" spans="1:12" hidden="1">
      <c r="A2049" s="355" t="s">
        <v>299</v>
      </c>
      <c r="L2049">
        <f>+'57'!Q81</f>
        <v>3481</v>
      </c>
    </row>
    <row r="2050" spans="1:12" s="413" customFormat="1" hidden="1">
      <c r="A2050" s="423" t="s">
        <v>828</v>
      </c>
    </row>
    <row r="2051" spans="1:12" hidden="1">
      <c r="A2051" s="357" t="s">
        <v>300</v>
      </c>
      <c r="L2051">
        <f>+'57'!Q83</f>
        <v>0</v>
      </c>
    </row>
    <row r="2052" spans="1:12" hidden="1">
      <c r="A2052" s="357" t="s">
        <v>301</v>
      </c>
      <c r="L2052">
        <f>+'57'!Q84</f>
        <v>10</v>
      </c>
    </row>
    <row r="2053" spans="1:12" hidden="1">
      <c r="A2053" s="355" t="s">
        <v>302</v>
      </c>
      <c r="L2053">
        <f>+'57'!Q86</f>
        <v>0</v>
      </c>
    </row>
    <row r="2054" spans="1:12" hidden="1">
      <c r="A2054" s="356" t="s">
        <v>115</v>
      </c>
      <c r="L2054">
        <f>+'57'!Q89</f>
        <v>0</v>
      </c>
    </row>
    <row r="2055" spans="1:12" hidden="1">
      <c r="A2055" s="354" t="s">
        <v>106</v>
      </c>
      <c r="L2055">
        <f>+'57'!Q90</f>
        <v>154711</v>
      </c>
    </row>
    <row r="2056" spans="1:12" hidden="1">
      <c r="A2056" s="354" t="s">
        <v>309</v>
      </c>
    </row>
    <row r="2057" spans="1:12" hidden="1">
      <c r="A2057" s="355" t="s">
        <v>135</v>
      </c>
      <c r="L2057">
        <f>+'57'!S75</f>
        <v>0</v>
      </c>
    </row>
    <row r="2058" spans="1:12" hidden="1">
      <c r="A2058" s="356" t="s">
        <v>136</v>
      </c>
      <c r="L2058">
        <f>+'57'!S79</f>
        <v>2314</v>
      </c>
    </row>
    <row r="2059" spans="1:12" hidden="1">
      <c r="A2059" s="357" t="s">
        <v>137</v>
      </c>
      <c r="L2059">
        <f>+'57'!S80</f>
        <v>0</v>
      </c>
    </row>
    <row r="2060" spans="1:12" hidden="1">
      <c r="A2060" s="355" t="s">
        <v>299</v>
      </c>
      <c r="L2060">
        <f>+'57'!S81</f>
        <v>0</v>
      </c>
    </row>
    <row r="2061" spans="1:12" s="413" customFormat="1" hidden="1">
      <c r="A2061" s="423" t="s">
        <v>828</v>
      </c>
    </row>
    <row r="2062" spans="1:12" hidden="1">
      <c r="A2062" s="357" t="s">
        <v>300</v>
      </c>
      <c r="L2062">
        <f>+'57'!S83</f>
        <v>0</v>
      </c>
    </row>
    <row r="2063" spans="1:12" hidden="1">
      <c r="A2063" s="357" t="s">
        <v>301</v>
      </c>
      <c r="L2063">
        <f>+'57'!S84</f>
        <v>0</v>
      </c>
    </row>
    <row r="2064" spans="1:12" hidden="1">
      <c r="A2064" s="355" t="s">
        <v>302</v>
      </c>
      <c r="L2064">
        <f>+'57'!S86</f>
        <v>0</v>
      </c>
    </row>
    <row r="2065" spans="1:12" hidden="1">
      <c r="A2065" s="356" t="s">
        <v>115</v>
      </c>
      <c r="L2065">
        <f>+'57'!S89</f>
        <v>0</v>
      </c>
    </row>
    <row r="2066" spans="1:12" hidden="1">
      <c r="A2066" s="354" t="s">
        <v>106</v>
      </c>
      <c r="L2066">
        <f>+'57'!S90</f>
        <v>3437</v>
      </c>
    </row>
    <row r="2067" spans="1:12" hidden="1">
      <c r="A2067" s="354" t="s">
        <v>106</v>
      </c>
    </row>
    <row r="2068" spans="1:12" hidden="1">
      <c r="A2068" s="355" t="s">
        <v>135</v>
      </c>
      <c r="L2068">
        <f>+'57'!U75</f>
        <v>194228</v>
      </c>
    </row>
    <row r="2069" spans="1:12" hidden="1">
      <c r="A2069" s="356" t="s">
        <v>136</v>
      </c>
      <c r="L2069">
        <f>+'57'!U79</f>
        <v>4720</v>
      </c>
    </row>
    <row r="2070" spans="1:12" hidden="1">
      <c r="A2070" s="357" t="s">
        <v>137</v>
      </c>
      <c r="L2070">
        <f>+'57'!U80</f>
        <v>0</v>
      </c>
    </row>
    <row r="2071" spans="1:12" hidden="1">
      <c r="A2071" s="355" t="s">
        <v>299</v>
      </c>
      <c r="L2071">
        <f>+'57'!U81</f>
        <v>5156</v>
      </c>
    </row>
    <row r="2072" spans="1:12" s="413" customFormat="1" hidden="1">
      <c r="A2072" s="423" t="s">
        <v>828</v>
      </c>
    </row>
    <row r="2073" spans="1:12" hidden="1">
      <c r="A2073" s="357" t="s">
        <v>300</v>
      </c>
      <c r="L2073">
        <f>+'57'!U83</f>
        <v>0</v>
      </c>
    </row>
    <row r="2074" spans="1:12" hidden="1">
      <c r="A2074" s="357" t="s">
        <v>301</v>
      </c>
      <c r="L2074">
        <f>+'57'!U84</f>
        <v>47</v>
      </c>
    </row>
    <row r="2075" spans="1:12" hidden="1">
      <c r="A2075" s="355" t="s">
        <v>302</v>
      </c>
      <c r="L2075">
        <f>+'57'!U86</f>
        <v>0</v>
      </c>
    </row>
    <row r="2076" spans="1:12" hidden="1">
      <c r="A2076" s="356" t="s">
        <v>115</v>
      </c>
      <c r="L2076">
        <f>+'57'!U89</f>
        <v>5112</v>
      </c>
    </row>
    <row r="2077" spans="1:12" hidden="1">
      <c r="A2077" s="354" t="s">
        <v>106</v>
      </c>
      <c r="L2077">
        <f>+'57'!U90</f>
        <v>211230</v>
      </c>
    </row>
    <row r="2078" spans="1:12" s="413" customFormat="1" hidden="1">
      <c r="A2078" s="413" t="s">
        <v>838</v>
      </c>
    </row>
    <row r="2079" spans="1:12" s="413" customFormat="1" hidden="1">
      <c r="A2079" s="425"/>
    </row>
    <row r="2080" spans="1:12" s="413" customFormat="1" hidden="1">
      <c r="A2080" s="425"/>
    </row>
    <row r="2081" spans="1:1" s="413" customFormat="1" hidden="1">
      <c r="A2081" s="425"/>
    </row>
    <row r="2082" spans="1:1" s="413" customFormat="1" hidden="1">
      <c r="A2082" s="425"/>
    </row>
    <row r="2083" spans="1:1" s="413" customFormat="1" hidden="1">
      <c r="A2083" s="425"/>
    </row>
    <row r="2084" spans="1:1" s="413" customFormat="1" hidden="1">
      <c r="A2084" s="425"/>
    </row>
    <row r="2085" spans="1:1" s="413" customFormat="1" hidden="1">
      <c r="A2085" s="425"/>
    </row>
    <row r="2086" spans="1:1" s="413" customFormat="1" hidden="1">
      <c r="A2086" s="425"/>
    </row>
    <row r="2087" spans="1:1" s="413" customFormat="1" hidden="1">
      <c r="A2087" s="425"/>
    </row>
    <row r="2088" spans="1:1" s="413" customFormat="1" hidden="1">
      <c r="A2088" s="425"/>
    </row>
    <row r="2089" spans="1:1" s="413" customFormat="1" hidden="1">
      <c r="A2089" s="425"/>
    </row>
    <row r="2090" spans="1:1" s="413" customFormat="1" hidden="1">
      <c r="A2090" s="425"/>
    </row>
    <row r="2091" spans="1:1" s="413" customFormat="1" hidden="1">
      <c r="A2091" s="425"/>
    </row>
    <row r="2092" spans="1:1" s="413" customFormat="1" hidden="1">
      <c r="A2092" s="425"/>
    </row>
    <row r="2093" spans="1:1" s="413" customFormat="1" hidden="1">
      <c r="A2093" s="425"/>
    </row>
    <row r="2094" spans="1:1" s="413" customFormat="1" hidden="1">
      <c r="A2094" s="425"/>
    </row>
    <row r="2095" spans="1:1" s="413" customFormat="1" hidden="1">
      <c r="A2095" s="425"/>
    </row>
    <row r="2096" spans="1:1" s="413" customFormat="1" hidden="1">
      <c r="A2096" s="425"/>
    </row>
    <row r="2097" spans="1:1" s="413" customFormat="1" hidden="1">
      <c r="A2097" s="425"/>
    </row>
    <row r="2098" spans="1:1" s="413" customFormat="1" hidden="1">
      <c r="A2098" s="425"/>
    </row>
    <row r="2099" spans="1:1" s="413" customFormat="1" hidden="1">
      <c r="A2099" s="425"/>
    </row>
    <row r="2100" spans="1:1" s="413" customFormat="1" hidden="1">
      <c r="A2100" s="425"/>
    </row>
    <row r="2101" spans="1:1" s="413" customFormat="1" hidden="1">
      <c r="A2101" s="425"/>
    </row>
    <row r="2102" spans="1:1" s="413" customFormat="1" hidden="1">
      <c r="A2102" s="425"/>
    </row>
    <row r="2103" spans="1:1" s="413" customFormat="1" hidden="1">
      <c r="A2103" s="425"/>
    </row>
    <row r="2104" spans="1:1" s="413" customFormat="1" hidden="1">
      <c r="A2104" s="425"/>
    </row>
    <row r="2105" spans="1:1" s="413" customFormat="1" hidden="1">
      <c r="A2105" s="425"/>
    </row>
    <row r="2106" spans="1:1" s="413" customFormat="1" hidden="1">
      <c r="A2106" s="425"/>
    </row>
    <row r="2107" spans="1:1" s="413" customFormat="1" hidden="1">
      <c r="A2107" s="425"/>
    </row>
    <row r="2108" spans="1:1" s="413" customFormat="1" hidden="1">
      <c r="A2108" s="425"/>
    </row>
    <row r="2109" spans="1:1" s="413" customFormat="1" hidden="1">
      <c r="A2109" s="425"/>
    </row>
    <row r="2110" spans="1:1" s="413" customFormat="1" hidden="1">
      <c r="A2110" s="425"/>
    </row>
    <row r="2111" spans="1:1" s="413" customFormat="1" hidden="1">
      <c r="A2111" s="425"/>
    </row>
    <row r="2112" spans="1:1" s="413" customFormat="1" hidden="1">
      <c r="A2112" s="425"/>
    </row>
    <row r="2113" spans="1:1" s="413" customFormat="1" hidden="1">
      <c r="A2113" s="425"/>
    </row>
    <row r="2114" spans="1:1" s="413" customFormat="1" hidden="1">
      <c r="A2114" s="425"/>
    </row>
    <row r="2115" spans="1:1" s="413" customFormat="1" hidden="1">
      <c r="A2115" s="425"/>
    </row>
    <row r="2116" spans="1:1" s="413" customFormat="1" hidden="1">
      <c r="A2116" s="425"/>
    </row>
    <row r="2117" spans="1:1" s="413" customFormat="1" hidden="1">
      <c r="A2117" s="425"/>
    </row>
    <row r="2118" spans="1:1" s="413" customFormat="1" hidden="1">
      <c r="A2118" s="425"/>
    </row>
    <row r="2119" spans="1:1" s="413" customFormat="1" hidden="1">
      <c r="A2119" s="425"/>
    </row>
    <row r="2120" spans="1:1" s="413" customFormat="1" hidden="1">
      <c r="A2120" s="425"/>
    </row>
    <row r="2121" spans="1:1" s="413" customFormat="1" hidden="1">
      <c r="A2121" s="425"/>
    </row>
    <row r="2122" spans="1:1" s="413" customFormat="1" hidden="1">
      <c r="A2122" s="425"/>
    </row>
    <row r="2123" spans="1:1" s="413" customFormat="1" hidden="1">
      <c r="A2123" s="425"/>
    </row>
    <row r="2124" spans="1:1" s="413" customFormat="1" hidden="1">
      <c r="A2124" s="425"/>
    </row>
    <row r="2125" spans="1:1" s="413" customFormat="1" hidden="1">
      <c r="A2125" s="425"/>
    </row>
    <row r="2126" spans="1:1" s="413" customFormat="1" hidden="1">
      <c r="A2126" s="425"/>
    </row>
    <row r="2127" spans="1:1" s="413" customFormat="1" hidden="1">
      <c r="A2127" s="425"/>
    </row>
    <row r="2128" spans="1:1" s="413" customFormat="1" hidden="1">
      <c r="A2128" s="425"/>
    </row>
    <row r="2129" spans="1:1" s="413" customFormat="1" hidden="1">
      <c r="A2129" s="425"/>
    </row>
    <row r="2130" spans="1:1" s="413" customFormat="1" hidden="1">
      <c r="A2130" s="425"/>
    </row>
    <row r="2131" spans="1:1" s="413" customFormat="1" hidden="1">
      <c r="A2131" s="425"/>
    </row>
    <row r="2132" spans="1:1" s="413" customFormat="1" hidden="1">
      <c r="A2132" s="425"/>
    </row>
    <row r="2133" spans="1:1" s="413" customFormat="1" hidden="1">
      <c r="A2133" s="425"/>
    </row>
    <row r="2134" spans="1:1" s="413" customFormat="1" hidden="1">
      <c r="A2134" s="425"/>
    </row>
    <row r="2135" spans="1:1" s="413" customFormat="1" hidden="1">
      <c r="A2135" s="425"/>
    </row>
    <row r="2136" spans="1:1" s="413" customFormat="1" hidden="1">
      <c r="A2136" s="425"/>
    </row>
    <row r="2137" spans="1:1" s="413" customFormat="1" hidden="1">
      <c r="A2137" s="425"/>
    </row>
    <row r="2138" spans="1:1" s="413" customFormat="1" hidden="1">
      <c r="A2138" s="425"/>
    </row>
    <row r="2139" spans="1:1" s="413" customFormat="1" hidden="1">
      <c r="A2139" s="425"/>
    </row>
    <row r="2140" spans="1:1" s="413" customFormat="1" hidden="1">
      <c r="A2140" s="425"/>
    </row>
    <row r="2141" spans="1:1" s="413" customFormat="1" hidden="1">
      <c r="A2141" s="425"/>
    </row>
    <row r="2142" spans="1:1" s="413" customFormat="1" hidden="1">
      <c r="A2142" s="425"/>
    </row>
    <row r="2143" spans="1:1" s="413" customFormat="1" hidden="1">
      <c r="A2143" s="425"/>
    </row>
    <row r="2144" spans="1:1" s="413" customFormat="1" hidden="1">
      <c r="A2144" s="425"/>
    </row>
    <row r="2145" spans="1:1" s="413" customFormat="1" hidden="1">
      <c r="A2145" s="425"/>
    </row>
    <row r="2146" spans="1:1" s="413" customFormat="1" hidden="1">
      <c r="A2146" s="425"/>
    </row>
    <row r="2147" spans="1:1" s="413" customFormat="1" hidden="1">
      <c r="A2147" s="425"/>
    </row>
    <row r="2148" spans="1:1" s="413" customFormat="1" hidden="1">
      <c r="A2148" s="425"/>
    </row>
    <row r="2149" spans="1:1" s="413" customFormat="1" hidden="1">
      <c r="A2149" s="425"/>
    </row>
    <row r="2150" spans="1:1" s="413" customFormat="1" hidden="1">
      <c r="A2150" s="425"/>
    </row>
    <row r="2151" spans="1:1" s="413" customFormat="1" hidden="1">
      <c r="A2151" s="425"/>
    </row>
    <row r="2152" spans="1:1" s="413" customFormat="1" hidden="1">
      <c r="A2152" s="425"/>
    </row>
    <row r="2153" spans="1:1" s="413" customFormat="1" hidden="1">
      <c r="A2153" s="425"/>
    </row>
    <row r="2154" spans="1:1" s="413" customFormat="1" hidden="1">
      <c r="A2154" s="425"/>
    </row>
    <row r="2155" spans="1:1" s="413" customFormat="1" hidden="1">
      <c r="A2155" s="425"/>
    </row>
    <row r="2156" spans="1:1" s="413" customFormat="1" hidden="1">
      <c r="A2156" s="425"/>
    </row>
    <row r="2157" spans="1:1" s="413" customFormat="1" hidden="1">
      <c r="A2157" s="425"/>
    </row>
    <row r="2158" spans="1:1" s="413" customFormat="1" hidden="1">
      <c r="A2158" s="425"/>
    </row>
    <row r="2159" spans="1:1" s="413" customFormat="1" hidden="1">
      <c r="A2159" s="425"/>
    </row>
    <row r="2160" spans="1:1" s="413" customFormat="1" hidden="1">
      <c r="A2160" s="425"/>
    </row>
    <row r="2161" spans="1:1" s="413" customFormat="1" hidden="1">
      <c r="A2161" s="425"/>
    </row>
    <row r="2162" spans="1:1" s="413" customFormat="1" hidden="1">
      <c r="A2162" s="425"/>
    </row>
    <row r="2163" spans="1:1" s="413" customFormat="1" hidden="1">
      <c r="A2163" s="425"/>
    </row>
    <row r="2164" spans="1:1" s="413" customFormat="1" hidden="1">
      <c r="A2164" s="425"/>
    </row>
    <row r="2165" spans="1:1" s="413" customFormat="1" hidden="1">
      <c r="A2165" s="425"/>
    </row>
    <row r="2166" spans="1:1" s="413" customFormat="1" hidden="1">
      <c r="A2166" s="425"/>
    </row>
    <row r="2167" spans="1:1" s="413" customFormat="1" hidden="1">
      <c r="A2167" s="425"/>
    </row>
    <row r="2168" spans="1:1" s="413" customFormat="1" hidden="1">
      <c r="A2168" s="425"/>
    </row>
    <row r="2169" spans="1:1" s="413" customFormat="1" hidden="1">
      <c r="A2169" s="425"/>
    </row>
    <row r="2170" spans="1:1" s="413" customFormat="1" hidden="1">
      <c r="A2170" s="425"/>
    </row>
    <row r="2171" spans="1:1" s="413" customFormat="1" hidden="1">
      <c r="A2171" s="425"/>
    </row>
    <row r="2172" spans="1:1" s="413" customFormat="1" hidden="1">
      <c r="A2172" s="425"/>
    </row>
    <row r="2173" spans="1:1" s="413" customFormat="1" hidden="1">
      <c r="A2173" s="425"/>
    </row>
    <row r="2174" spans="1:1" s="413" customFormat="1" hidden="1">
      <c r="A2174" s="425"/>
    </row>
    <row r="2175" spans="1:1" s="413" customFormat="1" hidden="1">
      <c r="A2175" s="425"/>
    </row>
    <row r="2176" spans="1:1" s="413" customFormat="1" hidden="1">
      <c r="A2176" s="425"/>
    </row>
    <row r="2177" spans="1:1" s="413" customFormat="1" hidden="1">
      <c r="A2177" s="425"/>
    </row>
    <row r="2178" spans="1:1" s="413" customFormat="1" hidden="1">
      <c r="A2178" s="425"/>
    </row>
    <row r="2179" spans="1:1" s="413" customFormat="1" hidden="1">
      <c r="A2179" s="425"/>
    </row>
    <row r="2180" spans="1:1" s="413" customFormat="1" hidden="1">
      <c r="A2180" s="425"/>
    </row>
    <row r="2181" spans="1:1" s="413" customFormat="1" hidden="1">
      <c r="A2181" s="425"/>
    </row>
    <row r="2182" spans="1:1" s="413" customFormat="1" hidden="1">
      <c r="A2182" s="425"/>
    </row>
    <row r="2183" spans="1:1" s="413" customFormat="1" hidden="1">
      <c r="A2183" s="425"/>
    </row>
    <row r="2184" spans="1:1" s="413" customFormat="1" hidden="1">
      <c r="A2184" s="425"/>
    </row>
    <row r="2185" spans="1:1" s="413" customFormat="1" hidden="1">
      <c r="A2185" s="425"/>
    </row>
    <row r="2186" spans="1:1" s="413" customFormat="1" hidden="1">
      <c r="A2186" s="425"/>
    </row>
    <row r="2187" spans="1:1" s="413" customFormat="1" hidden="1">
      <c r="A2187" s="425"/>
    </row>
    <row r="2188" spans="1:1" s="413" customFormat="1" hidden="1">
      <c r="A2188" s="425"/>
    </row>
    <row r="2189" spans="1:1" s="413" customFormat="1" hidden="1">
      <c r="A2189" s="425"/>
    </row>
    <row r="2190" spans="1:1" s="413" customFormat="1" hidden="1">
      <c r="A2190" s="425"/>
    </row>
    <row r="2191" spans="1:1" s="413" customFormat="1" hidden="1">
      <c r="A2191" s="425"/>
    </row>
    <row r="2192" spans="1:1" s="413" customFormat="1" hidden="1">
      <c r="A2192" s="425"/>
    </row>
    <row r="2193" spans="1:1" s="413" customFormat="1" hidden="1">
      <c r="A2193" s="425"/>
    </row>
    <row r="2194" spans="1:1" s="413" customFormat="1" hidden="1">
      <c r="A2194" s="425"/>
    </row>
    <row r="2195" spans="1:1" s="413" customFormat="1" hidden="1">
      <c r="A2195" s="425"/>
    </row>
    <row r="2196" spans="1:1" s="413" customFormat="1" hidden="1">
      <c r="A2196" s="425"/>
    </row>
    <row r="2197" spans="1:1" s="413" customFormat="1" hidden="1">
      <c r="A2197" s="425"/>
    </row>
    <row r="2198" spans="1:1" s="413" customFormat="1" hidden="1">
      <c r="A2198" s="425"/>
    </row>
    <row r="2199" spans="1:1" s="413" customFormat="1" hidden="1">
      <c r="A2199" s="425"/>
    </row>
    <row r="2200" spans="1:1" s="413" customFormat="1" hidden="1">
      <c r="A2200" s="425"/>
    </row>
    <row r="2201" spans="1:1" s="413" customFormat="1" hidden="1">
      <c r="A2201" s="425"/>
    </row>
    <row r="2202" spans="1:1" s="413" customFormat="1" hidden="1">
      <c r="A2202" s="425"/>
    </row>
    <row r="2203" spans="1:1" s="413" customFormat="1" hidden="1">
      <c r="A2203" s="425"/>
    </row>
    <row r="2204" spans="1:1" s="413" customFormat="1" hidden="1">
      <c r="A2204" s="425"/>
    </row>
    <row r="2205" spans="1:1" s="413" customFormat="1" hidden="1">
      <c r="A2205" s="425"/>
    </row>
    <row r="2206" spans="1:1" s="413" customFormat="1" hidden="1">
      <c r="A2206" s="425"/>
    </row>
    <row r="2207" spans="1:1" s="413" customFormat="1" hidden="1">
      <c r="A2207" s="425"/>
    </row>
    <row r="2208" spans="1:1" s="413" customFormat="1" hidden="1">
      <c r="A2208" s="425"/>
    </row>
    <row r="2209" spans="1:1" s="413" customFormat="1" hidden="1">
      <c r="A2209" s="425"/>
    </row>
    <row r="2210" spans="1:1" s="413" customFormat="1" hidden="1">
      <c r="A2210" s="425"/>
    </row>
    <row r="2211" spans="1:1" s="413" customFormat="1" hidden="1">
      <c r="A2211" s="425"/>
    </row>
    <row r="2212" spans="1:1" s="413" customFormat="1" hidden="1">
      <c r="A2212" s="425"/>
    </row>
    <row r="2213" spans="1:1" s="413" customFormat="1" hidden="1">
      <c r="A2213" s="425"/>
    </row>
    <row r="2214" spans="1:1" s="413" customFormat="1" hidden="1">
      <c r="A2214" s="425"/>
    </row>
    <row r="2215" spans="1:1" s="413" customFormat="1" hidden="1">
      <c r="A2215" s="425"/>
    </row>
    <row r="2216" spans="1:1" s="413" customFormat="1" hidden="1">
      <c r="A2216" s="425"/>
    </row>
    <row r="2217" spans="1:1" s="413" customFormat="1" hidden="1">
      <c r="A2217" s="425"/>
    </row>
    <row r="2218" spans="1:1" s="413" customFormat="1" hidden="1">
      <c r="A2218" s="425"/>
    </row>
    <row r="2219" spans="1:1" s="413" customFormat="1" hidden="1">
      <c r="A2219" s="425"/>
    </row>
    <row r="2220" spans="1:1" s="413" customFormat="1" hidden="1">
      <c r="A2220" s="425"/>
    </row>
    <row r="2221" spans="1:1" s="413" customFormat="1" hidden="1">
      <c r="A2221" s="425"/>
    </row>
    <row r="2222" spans="1:1" s="413" customFormat="1" hidden="1">
      <c r="A2222" s="425"/>
    </row>
    <row r="2223" spans="1:1" s="413" customFormat="1" hidden="1">
      <c r="A2223" s="425"/>
    </row>
    <row r="2224" spans="1:1" s="413" customFormat="1" hidden="1">
      <c r="A2224" s="425"/>
    </row>
    <row r="2225" spans="1:1" s="413" customFormat="1" hidden="1">
      <c r="A2225" s="425"/>
    </row>
    <row r="2226" spans="1:1" s="413" customFormat="1" hidden="1">
      <c r="A2226" s="425"/>
    </row>
    <row r="2227" spans="1:1" s="413" customFormat="1" hidden="1">
      <c r="A2227" s="425"/>
    </row>
    <row r="2228" spans="1:1" s="413" customFormat="1" hidden="1">
      <c r="A2228" s="425"/>
    </row>
    <row r="2229" spans="1:1" s="413" customFormat="1" hidden="1">
      <c r="A2229" s="425"/>
    </row>
    <row r="2230" spans="1:1" s="413" customFormat="1" hidden="1">
      <c r="A2230" s="425"/>
    </row>
    <row r="2231" spans="1:1" s="413" customFormat="1" hidden="1">
      <c r="A2231" s="425"/>
    </row>
    <row r="2232" spans="1:1" s="413" customFormat="1" hidden="1">
      <c r="A2232" s="425"/>
    </row>
    <row r="2233" spans="1:1" s="413" customFormat="1" hidden="1">
      <c r="A2233" s="425"/>
    </row>
    <row r="2234" spans="1:1" s="413" customFormat="1" hidden="1">
      <c r="A2234" s="425"/>
    </row>
    <row r="2235" spans="1:1" s="413" customFormat="1" hidden="1">
      <c r="A2235" s="425"/>
    </row>
    <row r="2236" spans="1:1" s="413" customFormat="1" hidden="1">
      <c r="A2236" s="425"/>
    </row>
    <row r="2237" spans="1:1" s="413" customFormat="1" hidden="1">
      <c r="A2237" s="425"/>
    </row>
    <row r="2238" spans="1:1" s="413" customFormat="1" hidden="1">
      <c r="A2238" s="425"/>
    </row>
    <row r="2239" spans="1:1" s="413" customFormat="1" hidden="1">
      <c r="A2239" s="425"/>
    </row>
    <row r="2240" spans="1:1" s="413" customFormat="1" hidden="1">
      <c r="A2240" s="425"/>
    </row>
    <row r="2241" spans="1:1" s="413" customFormat="1" hidden="1">
      <c r="A2241" s="425"/>
    </row>
    <row r="2242" spans="1:1" s="413" customFormat="1" hidden="1">
      <c r="A2242" s="425"/>
    </row>
    <row r="2243" spans="1:1" s="413" customFormat="1" hidden="1">
      <c r="A2243" s="425"/>
    </row>
    <row r="2244" spans="1:1" s="413" customFormat="1" hidden="1">
      <c r="A2244" s="425"/>
    </row>
    <row r="2245" spans="1:1" s="413" customFormat="1" hidden="1">
      <c r="A2245" s="425"/>
    </row>
    <row r="2246" spans="1:1" s="413" customFormat="1" hidden="1">
      <c r="A2246" s="425"/>
    </row>
    <row r="2247" spans="1:1" s="413" customFormat="1" hidden="1">
      <c r="A2247" s="425"/>
    </row>
    <row r="2248" spans="1:1" s="413" customFormat="1" hidden="1">
      <c r="A2248" s="425"/>
    </row>
    <row r="2249" spans="1:1" s="413" customFormat="1" hidden="1">
      <c r="A2249" s="425"/>
    </row>
    <row r="2250" spans="1:1" s="413" customFormat="1" hidden="1">
      <c r="A2250" s="425"/>
    </row>
    <row r="2251" spans="1:1" s="413" customFormat="1" hidden="1">
      <c r="A2251" s="425"/>
    </row>
    <row r="2252" spans="1:1" s="413" customFormat="1" hidden="1">
      <c r="A2252" s="425"/>
    </row>
    <row r="2253" spans="1:1" s="413" customFormat="1" hidden="1">
      <c r="A2253" s="425"/>
    </row>
    <row r="2254" spans="1:1" s="413" customFormat="1" hidden="1">
      <c r="A2254" s="425"/>
    </row>
    <row r="2255" spans="1:1" s="413" customFormat="1" hidden="1">
      <c r="A2255" s="425"/>
    </row>
    <row r="2256" spans="1:1" s="413" customFormat="1" hidden="1">
      <c r="A2256" s="425"/>
    </row>
    <row r="2257" spans="1:1" s="413" customFormat="1" hidden="1">
      <c r="A2257" s="425"/>
    </row>
    <row r="2258" spans="1:1" s="413" customFormat="1" hidden="1">
      <c r="A2258" s="425"/>
    </row>
    <row r="2259" spans="1:1" s="413" customFormat="1" hidden="1">
      <c r="A2259" s="425"/>
    </row>
    <row r="2260" spans="1:1" s="413" customFormat="1" hidden="1">
      <c r="A2260" s="425"/>
    </row>
    <row r="2261" spans="1:1" s="413" customFormat="1" hidden="1">
      <c r="A2261" s="425"/>
    </row>
    <row r="2262" spans="1:1" s="413" customFormat="1" hidden="1">
      <c r="A2262" s="425"/>
    </row>
    <row r="2263" spans="1:1" s="413" customFormat="1" hidden="1">
      <c r="A2263" s="425"/>
    </row>
    <row r="2264" spans="1:1" s="413" customFormat="1" hidden="1">
      <c r="A2264" s="425"/>
    </row>
    <row r="2265" spans="1:1" s="413" customFormat="1" hidden="1">
      <c r="A2265" s="425"/>
    </row>
    <row r="2266" spans="1:1" s="413" customFormat="1" hidden="1">
      <c r="A2266" s="425"/>
    </row>
    <row r="2267" spans="1:1" s="413" customFormat="1" hidden="1">
      <c r="A2267" s="425"/>
    </row>
    <row r="2268" spans="1:1" s="413" customFormat="1" hidden="1">
      <c r="A2268" s="425"/>
    </row>
    <row r="2269" spans="1:1" s="413" customFormat="1" hidden="1">
      <c r="A2269" s="425"/>
    </row>
    <row r="2270" spans="1:1" s="413" customFormat="1" hidden="1">
      <c r="A2270" s="425"/>
    </row>
    <row r="2271" spans="1:1" s="413" customFormat="1" hidden="1">
      <c r="A2271" s="425"/>
    </row>
    <row r="2272" spans="1:1" s="413" customFormat="1" hidden="1">
      <c r="A2272" s="425"/>
    </row>
    <row r="2273" spans="1:1" s="413" customFormat="1" hidden="1">
      <c r="A2273" s="425"/>
    </row>
    <row r="2274" spans="1:1" s="413" customFormat="1" hidden="1">
      <c r="A2274" s="425"/>
    </row>
    <row r="2275" spans="1:1" s="413" customFormat="1" hidden="1">
      <c r="A2275" s="425"/>
    </row>
    <row r="2276" spans="1:1" s="413" customFormat="1" hidden="1">
      <c r="A2276" s="425"/>
    </row>
    <row r="2277" spans="1:1" s="413" customFormat="1" hidden="1">
      <c r="A2277" s="425"/>
    </row>
    <row r="2278" spans="1:1" s="413" customFormat="1" hidden="1">
      <c r="A2278" s="425"/>
    </row>
    <row r="2279" spans="1:1" s="413" customFormat="1" hidden="1">
      <c r="A2279" s="425"/>
    </row>
    <row r="2280" spans="1:1" s="413" customFormat="1" hidden="1">
      <c r="A2280" s="425"/>
    </row>
    <row r="2281" spans="1:1" s="413" customFormat="1" hidden="1">
      <c r="A2281" s="425"/>
    </row>
    <row r="2282" spans="1:1" s="413" customFormat="1" hidden="1">
      <c r="A2282" s="425"/>
    </row>
    <row r="2283" spans="1:1" s="413" customFormat="1" hidden="1">
      <c r="A2283" s="425"/>
    </row>
    <row r="2284" spans="1:1" s="413" customFormat="1" hidden="1">
      <c r="A2284" s="425"/>
    </row>
    <row r="2285" spans="1:1" s="413" customFormat="1" hidden="1">
      <c r="A2285" s="425"/>
    </row>
    <row r="2286" spans="1:1" s="413" customFormat="1" hidden="1">
      <c r="A2286" s="425"/>
    </row>
    <row r="2287" spans="1:1" s="413" customFormat="1" hidden="1">
      <c r="A2287" s="425"/>
    </row>
    <row r="2288" spans="1:1" s="413" customFormat="1" hidden="1">
      <c r="A2288" s="425"/>
    </row>
    <row r="2289" spans="1:1" s="413" customFormat="1" hidden="1">
      <c r="A2289" s="425"/>
    </row>
    <row r="2290" spans="1:1" s="413" customFormat="1" hidden="1">
      <c r="A2290" s="425"/>
    </row>
    <row r="2291" spans="1:1" s="413" customFormat="1" hidden="1">
      <c r="A2291" s="425"/>
    </row>
    <row r="2292" spans="1:1" s="413" customFormat="1" hidden="1">
      <c r="A2292" s="425"/>
    </row>
    <row r="2293" spans="1:1" s="413" customFormat="1" hidden="1">
      <c r="A2293" s="425"/>
    </row>
    <row r="2294" spans="1:1" s="413" customFormat="1" hidden="1">
      <c r="A2294" s="425"/>
    </row>
    <row r="2295" spans="1:1" s="413" customFormat="1" hidden="1">
      <c r="A2295" s="425"/>
    </row>
    <row r="2296" spans="1:1" s="413" customFormat="1" hidden="1">
      <c r="A2296" s="425"/>
    </row>
    <row r="2297" spans="1:1" s="413" customFormat="1" hidden="1">
      <c r="A2297" s="425"/>
    </row>
    <row r="2298" spans="1:1" s="413" customFormat="1" hidden="1">
      <c r="A2298" s="425"/>
    </row>
    <row r="2299" spans="1:1" s="413" customFormat="1" hidden="1">
      <c r="A2299" s="425"/>
    </row>
    <row r="2300" spans="1:1" s="413" customFormat="1" hidden="1">
      <c r="A2300" s="425"/>
    </row>
    <row r="2301" spans="1:1" s="413" customFormat="1" hidden="1">
      <c r="A2301" s="425"/>
    </row>
    <row r="2302" spans="1:1" s="413" customFormat="1" hidden="1">
      <c r="A2302" s="425"/>
    </row>
    <row r="2303" spans="1:1" s="413" customFormat="1" hidden="1">
      <c r="A2303" s="425"/>
    </row>
    <row r="2304" spans="1:1" s="413" customFormat="1" hidden="1">
      <c r="A2304" s="425"/>
    </row>
    <row r="2305" spans="1:1" s="413" customFormat="1" hidden="1">
      <c r="A2305" s="425"/>
    </row>
    <row r="2306" spans="1:1" s="413" customFormat="1" hidden="1">
      <c r="A2306" s="425"/>
    </row>
    <row r="2307" spans="1:1" s="413" customFormat="1" hidden="1">
      <c r="A2307" s="425"/>
    </row>
    <row r="2308" spans="1:1" s="413" customFormat="1" hidden="1">
      <c r="A2308" s="425"/>
    </row>
    <row r="2309" spans="1:1" s="413" customFormat="1" hidden="1">
      <c r="A2309" s="425"/>
    </row>
    <row r="2310" spans="1:1" s="413" customFormat="1" hidden="1">
      <c r="A2310" s="425"/>
    </row>
    <row r="2311" spans="1:1" s="413" customFormat="1" hidden="1">
      <c r="A2311" s="425"/>
    </row>
    <row r="2312" spans="1:1" s="413" customFormat="1" hidden="1">
      <c r="A2312" s="425"/>
    </row>
    <row r="2313" spans="1:1" s="413" customFormat="1" hidden="1">
      <c r="A2313" s="425"/>
    </row>
    <row r="2314" spans="1:1" s="413" customFormat="1" hidden="1">
      <c r="A2314" s="425"/>
    </row>
    <row r="2315" spans="1:1" s="413" customFormat="1" hidden="1">
      <c r="A2315" s="425"/>
    </row>
    <row r="2316" spans="1:1" s="413" customFormat="1" hidden="1">
      <c r="A2316" s="425"/>
    </row>
    <row r="2317" spans="1:1" s="413" customFormat="1" hidden="1">
      <c r="A2317" s="425"/>
    </row>
    <row r="2318" spans="1:1" s="413" customFormat="1" hidden="1">
      <c r="A2318" s="425"/>
    </row>
    <row r="2319" spans="1:1" s="413" customFormat="1" hidden="1">
      <c r="A2319" s="425"/>
    </row>
    <row r="2320" spans="1:1" s="413" customFormat="1" hidden="1">
      <c r="A2320" s="425"/>
    </row>
    <row r="2321" spans="1:1" s="413" customFormat="1" hidden="1">
      <c r="A2321" s="425"/>
    </row>
    <row r="2322" spans="1:1" s="413" customFormat="1" hidden="1">
      <c r="A2322" s="425"/>
    </row>
    <row r="2323" spans="1:1" s="413" customFormat="1" hidden="1">
      <c r="A2323" s="425"/>
    </row>
    <row r="2324" spans="1:1" s="413" customFormat="1" hidden="1">
      <c r="A2324" s="425"/>
    </row>
    <row r="2325" spans="1:1" s="413" customFormat="1" hidden="1">
      <c r="A2325" s="425"/>
    </row>
    <row r="2326" spans="1:1" s="413" customFormat="1" hidden="1">
      <c r="A2326" s="425"/>
    </row>
    <row r="2327" spans="1:1" s="413" customFormat="1" hidden="1">
      <c r="A2327" s="425"/>
    </row>
    <row r="2328" spans="1:1" s="413" customFormat="1" hidden="1">
      <c r="A2328" s="425"/>
    </row>
    <row r="2329" spans="1:1" s="413" customFormat="1" hidden="1">
      <c r="A2329" s="425"/>
    </row>
    <row r="2330" spans="1:1" s="413" customFormat="1" hidden="1">
      <c r="A2330" s="425"/>
    </row>
    <row r="2331" spans="1:1" s="413" customFormat="1" hidden="1">
      <c r="A2331" s="425"/>
    </row>
    <row r="2332" spans="1:1" s="413" customFormat="1" hidden="1">
      <c r="A2332" s="425"/>
    </row>
    <row r="2333" spans="1:1" s="413" customFormat="1" hidden="1">
      <c r="A2333" s="425"/>
    </row>
    <row r="2334" spans="1:1" s="413" customFormat="1" hidden="1">
      <c r="A2334" s="425"/>
    </row>
    <row r="2335" spans="1:1" s="413" customFormat="1" hidden="1">
      <c r="A2335" s="425"/>
    </row>
    <row r="2336" spans="1:1" s="413" customFormat="1" hidden="1">
      <c r="A2336" s="425"/>
    </row>
    <row r="2337" spans="1:1" s="413" customFormat="1" hidden="1">
      <c r="A2337" s="425"/>
    </row>
    <row r="2338" spans="1:1" s="413" customFormat="1" hidden="1">
      <c r="A2338" s="425"/>
    </row>
    <row r="2339" spans="1:1" s="413" customFormat="1" hidden="1">
      <c r="A2339" s="425"/>
    </row>
    <row r="2340" spans="1:1" s="413" customFormat="1" hidden="1">
      <c r="A2340" s="425"/>
    </row>
    <row r="2341" spans="1:1" s="413" customFormat="1" hidden="1">
      <c r="A2341" s="425"/>
    </row>
    <row r="2342" spans="1:1" s="413" customFormat="1" hidden="1">
      <c r="A2342" s="425"/>
    </row>
    <row r="2343" spans="1:1" s="413" customFormat="1" hidden="1">
      <c r="A2343" s="425"/>
    </row>
    <row r="2344" spans="1:1" s="413" customFormat="1" hidden="1">
      <c r="A2344" s="425"/>
    </row>
    <row r="2345" spans="1:1" s="413" customFormat="1" hidden="1">
      <c r="A2345" s="425"/>
    </row>
    <row r="2346" spans="1:1" s="413" customFormat="1" hidden="1">
      <c r="A2346" s="425"/>
    </row>
    <row r="2347" spans="1:1" s="413" customFormat="1" hidden="1">
      <c r="A2347" s="425"/>
    </row>
    <row r="2348" spans="1:1" s="413" customFormat="1" hidden="1">
      <c r="A2348" s="425"/>
    </row>
    <row r="2349" spans="1:1" s="413" customFormat="1" hidden="1">
      <c r="A2349" s="425"/>
    </row>
    <row r="2350" spans="1:1" s="413" customFormat="1" hidden="1">
      <c r="A2350" s="425"/>
    </row>
    <row r="2351" spans="1:1" s="413" customFormat="1" hidden="1">
      <c r="A2351" s="425"/>
    </row>
    <row r="2352" spans="1:1" s="413" customFormat="1" hidden="1">
      <c r="A2352" s="425"/>
    </row>
    <row r="2353" spans="1:1" s="413" customFormat="1" hidden="1">
      <c r="A2353" s="425"/>
    </row>
    <row r="2354" spans="1:1" s="413" customFormat="1" hidden="1">
      <c r="A2354" s="425"/>
    </row>
    <row r="2355" spans="1:1" s="413" customFormat="1" hidden="1">
      <c r="A2355" s="425"/>
    </row>
    <row r="2356" spans="1:1" s="413" customFormat="1" hidden="1">
      <c r="A2356" s="425"/>
    </row>
    <row r="2357" spans="1:1" s="413" customFormat="1" hidden="1">
      <c r="A2357" s="425"/>
    </row>
    <row r="2358" spans="1:1" s="413" customFormat="1" hidden="1">
      <c r="A2358" s="425"/>
    </row>
    <row r="2359" spans="1:1" s="413" customFormat="1" hidden="1">
      <c r="A2359" s="425"/>
    </row>
    <row r="2360" spans="1:1" s="413" customFormat="1" hidden="1">
      <c r="A2360" s="425"/>
    </row>
    <row r="2361" spans="1:1" s="413" customFormat="1" hidden="1">
      <c r="A2361" s="425"/>
    </row>
    <row r="2362" spans="1:1" s="413" customFormat="1" hidden="1">
      <c r="A2362" s="425"/>
    </row>
    <row r="2363" spans="1:1" s="413" customFormat="1" hidden="1">
      <c r="A2363" s="425"/>
    </row>
    <row r="2364" spans="1:1" s="413" customFormat="1" hidden="1">
      <c r="A2364" s="425"/>
    </row>
    <row r="2365" spans="1:1" s="413" customFormat="1" hidden="1">
      <c r="A2365" s="425"/>
    </row>
    <row r="2366" spans="1:1" s="413" customFormat="1" hidden="1">
      <c r="A2366" s="425"/>
    </row>
    <row r="2367" spans="1:1" s="413" customFormat="1" hidden="1">
      <c r="A2367" s="425"/>
    </row>
    <row r="2368" spans="1:1" s="413" customFormat="1" hidden="1">
      <c r="A2368" s="425"/>
    </row>
    <row r="2369" spans="1:1" s="413" customFormat="1" hidden="1">
      <c r="A2369" s="425"/>
    </row>
    <row r="2370" spans="1:1" s="413" customFormat="1" hidden="1">
      <c r="A2370" s="425"/>
    </row>
    <row r="2371" spans="1:1" s="413" customFormat="1" hidden="1">
      <c r="A2371" s="425"/>
    </row>
    <row r="2372" spans="1:1" s="413" customFormat="1" hidden="1">
      <c r="A2372" s="425"/>
    </row>
    <row r="2373" spans="1:1" s="413" customFormat="1" hidden="1">
      <c r="A2373" s="425"/>
    </row>
    <row r="2374" spans="1:1" s="413" customFormat="1" hidden="1">
      <c r="A2374" s="425"/>
    </row>
    <row r="2375" spans="1:1" s="413" customFormat="1" hidden="1">
      <c r="A2375" s="425"/>
    </row>
    <row r="2376" spans="1:1" s="413" customFormat="1" hidden="1">
      <c r="A2376" s="425"/>
    </row>
    <row r="2377" spans="1:1" s="413" customFormat="1" hidden="1">
      <c r="A2377" s="425"/>
    </row>
    <row r="2378" spans="1:1" s="413" customFormat="1" hidden="1">
      <c r="A2378" s="425"/>
    </row>
    <row r="2379" spans="1:1" s="413" customFormat="1" hidden="1">
      <c r="A2379" s="425"/>
    </row>
    <row r="2380" spans="1:1" s="413" customFormat="1" hidden="1">
      <c r="A2380" s="425"/>
    </row>
    <row r="2381" spans="1:1" s="413" customFormat="1" hidden="1">
      <c r="A2381" s="425"/>
    </row>
    <row r="2382" spans="1:1" s="413" customFormat="1" hidden="1">
      <c r="A2382" s="425"/>
    </row>
    <row r="2383" spans="1:1" s="413" customFormat="1" hidden="1">
      <c r="A2383" s="425"/>
    </row>
    <row r="2384" spans="1:1" s="413" customFormat="1" hidden="1">
      <c r="A2384" s="425"/>
    </row>
    <row r="2385" spans="1:1" s="413" customFormat="1" hidden="1">
      <c r="A2385" s="425"/>
    </row>
    <row r="2386" spans="1:1" s="413" customFormat="1" hidden="1">
      <c r="A2386" s="425"/>
    </row>
    <row r="2387" spans="1:1" s="413" customFormat="1" hidden="1">
      <c r="A2387" s="425"/>
    </row>
    <row r="2388" spans="1:1" s="413" customFormat="1" hidden="1">
      <c r="A2388" s="425"/>
    </row>
    <row r="2389" spans="1:1" s="413" customFormat="1" hidden="1">
      <c r="A2389" s="425"/>
    </row>
    <row r="2390" spans="1:1" s="413" customFormat="1" hidden="1">
      <c r="A2390" s="425"/>
    </row>
    <row r="2391" spans="1:1" s="413" customFormat="1" hidden="1">
      <c r="A2391" s="425"/>
    </row>
    <row r="2392" spans="1:1" s="413" customFormat="1" hidden="1">
      <c r="A2392" s="425"/>
    </row>
    <row r="2393" spans="1:1" s="413" customFormat="1" hidden="1">
      <c r="A2393" s="425"/>
    </row>
    <row r="2394" spans="1:1" s="413" customFormat="1" hidden="1">
      <c r="A2394" s="425"/>
    </row>
    <row r="2395" spans="1:1" s="413" customFormat="1" hidden="1">
      <c r="A2395" s="425"/>
    </row>
    <row r="2396" spans="1:1" s="413" customFormat="1" hidden="1">
      <c r="A2396" s="425"/>
    </row>
    <row r="2397" spans="1:1" s="413" customFormat="1" hidden="1">
      <c r="A2397" s="425"/>
    </row>
    <row r="2398" spans="1:1" s="413" customFormat="1" hidden="1">
      <c r="A2398" s="425"/>
    </row>
    <row r="2399" spans="1:1" s="413" customFormat="1" hidden="1">
      <c r="A2399" s="425"/>
    </row>
    <row r="2400" spans="1:1" s="413" customFormat="1" hidden="1">
      <c r="A2400" s="425"/>
    </row>
    <row r="2401" spans="1:1" s="413" customFormat="1" hidden="1">
      <c r="A2401" s="425"/>
    </row>
    <row r="2402" spans="1:1" s="413" customFormat="1" hidden="1">
      <c r="A2402" s="425"/>
    </row>
    <row r="2403" spans="1:1" s="413" customFormat="1" hidden="1">
      <c r="A2403" s="425"/>
    </row>
    <row r="2404" spans="1:1" s="413" customFormat="1" hidden="1">
      <c r="A2404" s="425"/>
    </row>
    <row r="2405" spans="1:1" s="413" customFormat="1" hidden="1">
      <c r="A2405" s="425"/>
    </row>
    <row r="2406" spans="1:1" s="413" customFormat="1" hidden="1">
      <c r="A2406" s="425"/>
    </row>
    <row r="2407" spans="1:1" s="413" customFormat="1" hidden="1">
      <c r="A2407" s="425"/>
    </row>
    <row r="2408" spans="1:1" s="413" customFormat="1" hidden="1">
      <c r="A2408" s="425"/>
    </row>
    <row r="2409" spans="1:1" s="413" customFormat="1" hidden="1">
      <c r="A2409" s="425"/>
    </row>
    <row r="2410" spans="1:1" s="413" customFormat="1" hidden="1">
      <c r="A2410" s="425"/>
    </row>
    <row r="2411" spans="1:1" s="413" customFormat="1" hidden="1">
      <c r="A2411" s="425"/>
    </row>
    <row r="2412" spans="1:1" s="413" customFormat="1" hidden="1">
      <c r="A2412" s="425"/>
    </row>
    <row r="2413" spans="1:1" s="413" customFormat="1" hidden="1">
      <c r="A2413" s="425"/>
    </row>
    <row r="2414" spans="1:1" s="413" customFormat="1" hidden="1">
      <c r="A2414" s="425"/>
    </row>
    <row r="2415" spans="1:1" s="413" customFormat="1" hidden="1">
      <c r="A2415" s="425"/>
    </row>
    <row r="2416" spans="1:1" s="413" customFormat="1" hidden="1">
      <c r="A2416" s="425"/>
    </row>
    <row r="2417" spans="1:1" s="413" customFormat="1" hidden="1">
      <c r="A2417" s="425"/>
    </row>
    <row r="2418" spans="1:1" s="413" customFormat="1" hidden="1">
      <c r="A2418" s="425"/>
    </row>
    <row r="2419" spans="1:1" s="413" customFormat="1" hidden="1">
      <c r="A2419" s="425"/>
    </row>
    <row r="2420" spans="1:1" s="413" customFormat="1" hidden="1">
      <c r="A2420" s="425"/>
    </row>
    <row r="2421" spans="1:1" s="413" customFormat="1" hidden="1">
      <c r="A2421" s="425"/>
    </row>
    <row r="2422" spans="1:1" s="413" customFormat="1" hidden="1">
      <c r="A2422" s="425"/>
    </row>
    <row r="2423" spans="1:1" s="413" customFormat="1" hidden="1">
      <c r="A2423" s="425"/>
    </row>
    <row r="2424" spans="1:1" s="413" customFormat="1" hidden="1">
      <c r="A2424" s="425"/>
    </row>
    <row r="2425" spans="1:1" s="413" customFormat="1" hidden="1">
      <c r="A2425" s="425"/>
    </row>
    <row r="2426" spans="1:1" s="413" customFormat="1" hidden="1">
      <c r="A2426" s="425"/>
    </row>
    <row r="2427" spans="1:1" s="413" customFormat="1" hidden="1">
      <c r="A2427" s="425"/>
    </row>
    <row r="2428" spans="1:1" s="413" customFormat="1" hidden="1">
      <c r="A2428" s="425"/>
    </row>
    <row r="2429" spans="1:1" s="413" customFormat="1" hidden="1">
      <c r="A2429" s="425"/>
    </row>
    <row r="2430" spans="1:1" s="413" customFormat="1" hidden="1">
      <c r="A2430" s="425"/>
    </row>
    <row r="2431" spans="1:1" s="413" customFormat="1" hidden="1">
      <c r="A2431" s="425"/>
    </row>
    <row r="2432" spans="1:1" s="413" customFormat="1" hidden="1">
      <c r="A2432" s="425"/>
    </row>
    <row r="2433" spans="1:1" s="413" customFormat="1" hidden="1">
      <c r="A2433" s="425"/>
    </row>
    <row r="2434" spans="1:1" s="413" customFormat="1" hidden="1">
      <c r="A2434" s="425"/>
    </row>
    <row r="2435" spans="1:1" s="413" customFormat="1" hidden="1">
      <c r="A2435" s="425"/>
    </row>
    <row r="2436" spans="1:1" s="413" customFormat="1" hidden="1">
      <c r="A2436" s="425"/>
    </row>
    <row r="2437" spans="1:1" s="413" customFormat="1" hidden="1">
      <c r="A2437" s="425"/>
    </row>
    <row r="2438" spans="1:1" s="413" customFormat="1" hidden="1">
      <c r="A2438" s="425"/>
    </row>
    <row r="2439" spans="1:1" s="413" customFormat="1" hidden="1">
      <c r="A2439" s="425"/>
    </row>
    <row r="2440" spans="1:1" s="413" customFormat="1" hidden="1">
      <c r="A2440" s="425"/>
    </row>
    <row r="2441" spans="1:1" s="413" customFormat="1" hidden="1">
      <c r="A2441" s="425"/>
    </row>
    <row r="2442" spans="1:1" s="413" customFormat="1" hidden="1">
      <c r="A2442" s="425"/>
    </row>
    <row r="2443" spans="1:1" s="413" customFormat="1" hidden="1">
      <c r="A2443" s="425"/>
    </row>
    <row r="2444" spans="1:1" s="413" customFormat="1" hidden="1">
      <c r="A2444" s="425"/>
    </row>
    <row r="2445" spans="1:1" s="413" customFormat="1" hidden="1">
      <c r="A2445" s="425"/>
    </row>
    <row r="2446" spans="1:1" s="413" customFormat="1" hidden="1">
      <c r="A2446" s="425"/>
    </row>
    <row r="2447" spans="1:1" s="413" customFormat="1" hidden="1">
      <c r="A2447" s="425"/>
    </row>
    <row r="2448" spans="1:1" s="413" customFormat="1" hidden="1">
      <c r="A2448" s="425"/>
    </row>
    <row r="2449" spans="1:1" s="413" customFormat="1" hidden="1">
      <c r="A2449" s="425"/>
    </row>
    <row r="2450" spans="1:1" s="413" customFormat="1" hidden="1">
      <c r="A2450" s="425"/>
    </row>
    <row r="2451" spans="1:1" s="413" customFormat="1" hidden="1">
      <c r="A2451" s="425"/>
    </row>
    <row r="2452" spans="1:1" s="413" customFormat="1" hidden="1">
      <c r="A2452" s="425"/>
    </row>
    <row r="2453" spans="1:1" s="413" customFormat="1" hidden="1">
      <c r="A2453" s="425"/>
    </row>
    <row r="2454" spans="1:1" s="413" customFormat="1" hidden="1">
      <c r="A2454" s="425"/>
    </row>
    <row r="2455" spans="1:1" s="413" customFormat="1" hidden="1">
      <c r="A2455" s="425"/>
    </row>
    <row r="2456" spans="1:1" s="413" customFormat="1" hidden="1">
      <c r="A2456" s="425"/>
    </row>
    <row r="2457" spans="1:1" s="413" customFormat="1" hidden="1">
      <c r="A2457" s="425"/>
    </row>
    <row r="2458" spans="1:1" s="413" customFormat="1" hidden="1">
      <c r="A2458" s="425"/>
    </row>
    <row r="2459" spans="1:1" s="413" customFormat="1" hidden="1">
      <c r="A2459" s="425"/>
    </row>
    <row r="2460" spans="1:1" s="413" customFormat="1" hidden="1">
      <c r="A2460" s="425"/>
    </row>
    <row r="2461" spans="1:1" s="413" customFormat="1" hidden="1">
      <c r="A2461" s="425"/>
    </row>
    <row r="2462" spans="1:1" s="413" customFormat="1" hidden="1">
      <c r="A2462" s="425"/>
    </row>
    <row r="2463" spans="1:1" s="413" customFormat="1" hidden="1">
      <c r="A2463" s="425"/>
    </row>
    <row r="2464" spans="1:1" s="413" customFormat="1" hidden="1">
      <c r="A2464" s="425"/>
    </row>
    <row r="2465" spans="1:1" s="413" customFormat="1" hidden="1">
      <c r="A2465" s="425"/>
    </row>
    <row r="2466" spans="1:1" s="413" customFormat="1" hidden="1">
      <c r="A2466" s="425"/>
    </row>
    <row r="2467" spans="1:1" s="413" customFormat="1" hidden="1">
      <c r="A2467" s="425"/>
    </row>
    <row r="2468" spans="1:1" s="413" customFormat="1" hidden="1">
      <c r="A2468" s="425"/>
    </row>
    <row r="2469" spans="1:1" s="413" customFormat="1" hidden="1">
      <c r="A2469" s="425"/>
    </row>
    <row r="2470" spans="1:1" s="413" customFormat="1" hidden="1">
      <c r="A2470" s="425"/>
    </row>
    <row r="2471" spans="1:1" s="413" customFormat="1" hidden="1">
      <c r="A2471" s="425"/>
    </row>
    <row r="2472" spans="1:1" s="413" customFormat="1" hidden="1">
      <c r="A2472" s="425"/>
    </row>
    <row r="2473" spans="1:1" s="413" customFormat="1" hidden="1">
      <c r="A2473" s="425"/>
    </row>
    <row r="2474" spans="1:1" s="413" customFormat="1" hidden="1">
      <c r="A2474" s="425"/>
    </row>
    <row r="2475" spans="1:1" s="413" customFormat="1" hidden="1">
      <c r="A2475" s="425"/>
    </row>
    <row r="2476" spans="1:1" s="413" customFormat="1" hidden="1">
      <c r="A2476" s="425"/>
    </row>
    <row r="2477" spans="1:1" s="413" customFormat="1" hidden="1">
      <c r="A2477" s="425"/>
    </row>
    <row r="2478" spans="1:1" s="413" customFormat="1" hidden="1">
      <c r="A2478" s="425"/>
    </row>
    <row r="2479" spans="1:1" s="413" customFormat="1" hidden="1">
      <c r="A2479" s="425"/>
    </row>
    <row r="2480" spans="1:1" s="413" customFormat="1" hidden="1">
      <c r="A2480" s="425"/>
    </row>
    <row r="2481" spans="1:1" s="413" customFormat="1" hidden="1">
      <c r="A2481" s="425"/>
    </row>
    <row r="2482" spans="1:1" s="413" customFormat="1" hidden="1">
      <c r="A2482" s="425"/>
    </row>
    <row r="2483" spans="1:1" s="413" customFormat="1" hidden="1">
      <c r="A2483" s="425"/>
    </row>
    <row r="2484" spans="1:1" s="413" customFormat="1" hidden="1">
      <c r="A2484" s="425"/>
    </row>
    <row r="2485" spans="1:1" s="413" customFormat="1" hidden="1">
      <c r="A2485" s="425"/>
    </row>
    <row r="2486" spans="1:1" s="413" customFormat="1" hidden="1">
      <c r="A2486" s="425"/>
    </row>
    <row r="2487" spans="1:1" s="413" customFormat="1" hidden="1">
      <c r="A2487" s="425"/>
    </row>
    <row r="2488" spans="1:1" s="413" customFormat="1" hidden="1">
      <c r="A2488" s="425"/>
    </row>
    <row r="2489" spans="1:1" s="413" customFormat="1" hidden="1">
      <c r="A2489" s="425"/>
    </row>
    <row r="2490" spans="1:1" s="413" customFormat="1" hidden="1">
      <c r="A2490" s="425"/>
    </row>
    <row r="2491" spans="1:1" s="413" customFormat="1" hidden="1">
      <c r="A2491" s="425"/>
    </row>
    <row r="2492" spans="1:1" s="413" customFormat="1" hidden="1">
      <c r="A2492" s="425"/>
    </row>
    <row r="2493" spans="1:1" s="413" customFormat="1" hidden="1">
      <c r="A2493" s="425"/>
    </row>
    <row r="2494" spans="1:1" s="413" customFormat="1" hidden="1">
      <c r="A2494" s="425"/>
    </row>
    <row r="2495" spans="1:1" s="413" customFormat="1" hidden="1">
      <c r="A2495" s="425"/>
    </row>
    <row r="2496" spans="1:1" s="413" customFormat="1" hidden="1">
      <c r="A2496" s="425"/>
    </row>
    <row r="2497" spans="1:1" s="413" customFormat="1" hidden="1">
      <c r="A2497" s="425"/>
    </row>
    <row r="2498" spans="1:1" s="413" customFormat="1" hidden="1">
      <c r="A2498" s="425"/>
    </row>
    <row r="2499" spans="1:1" s="413" customFormat="1" hidden="1">
      <c r="A2499" s="425"/>
    </row>
    <row r="2500" spans="1:1" s="413" customFormat="1" hidden="1">
      <c r="A2500" s="425"/>
    </row>
    <row r="2501" spans="1:1" s="413" customFormat="1" hidden="1">
      <c r="A2501" s="425"/>
    </row>
    <row r="2502" spans="1:1" s="413" customFormat="1" hidden="1">
      <c r="A2502" s="425"/>
    </row>
    <row r="2503" spans="1:1" s="413" customFormat="1" hidden="1">
      <c r="A2503" s="425"/>
    </row>
    <row r="2504" spans="1:1" s="413" customFormat="1" hidden="1">
      <c r="A2504" s="425"/>
    </row>
    <row r="2505" spans="1:1" s="413" customFormat="1" hidden="1">
      <c r="A2505" s="425"/>
    </row>
    <row r="2506" spans="1:1" s="413" customFormat="1" hidden="1">
      <c r="A2506" s="425"/>
    </row>
    <row r="2507" spans="1:1" s="413" customFormat="1" hidden="1">
      <c r="A2507" s="425"/>
    </row>
    <row r="2508" spans="1:1" s="413" customFormat="1" hidden="1">
      <c r="A2508" s="425"/>
    </row>
    <row r="2509" spans="1:1" s="413" customFormat="1" hidden="1">
      <c r="A2509" s="425"/>
    </row>
    <row r="2510" spans="1:1" s="413" customFormat="1" hidden="1">
      <c r="A2510" s="425"/>
    </row>
    <row r="2511" spans="1:1" s="413" customFormat="1" hidden="1">
      <c r="A2511" s="425"/>
    </row>
    <row r="2512" spans="1:1" s="413" customFormat="1" hidden="1">
      <c r="A2512" s="425"/>
    </row>
    <row r="2513" spans="1:1" s="413" customFormat="1" hidden="1">
      <c r="A2513" s="425"/>
    </row>
    <row r="2514" spans="1:1" s="413" customFormat="1" hidden="1">
      <c r="A2514" s="425"/>
    </row>
    <row r="2515" spans="1:1" s="413" customFormat="1" hidden="1">
      <c r="A2515" s="425"/>
    </row>
    <row r="2516" spans="1:1" s="413" customFormat="1" hidden="1">
      <c r="A2516" s="425"/>
    </row>
    <row r="2517" spans="1:1" s="413" customFormat="1" hidden="1">
      <c r="A2517" s="425"/>
    </row>
    <row r="2518" spans="1:1" s="413" customFormat="1" hidden="1">
      <c r="A2518" s="425"/>
    </row>
    <row r="2519" spans="1:1" s="413" customFormat="1" hidden="1">
      <c r="A2519" s="425"/>
    </row>
    <row r="2520" spans="1:1" s="413" customFormat="1" hidden="1">
      <c r="A2520" s="425"/>
    </row>
    <row r="2521" spans="1:1" s="413" customFormat="1" hidden="1">
      <c r="A2521" s="425"/>
    </row>
    <row r="2522" spans="1:1" s="413" customFormat="1" hidden="1">
      <c r="A2522" s="425"/>
    </row>
    <row r="2523" spans="1:1" s="413" customFormat="1" hidden="1">
      <c r="A2523" s="425"/>
    </row>
    <row r="2524" spans="1:1" s="413" customFormat="1" hidden="1">
      <c r="A2524" s="425"/>
    </row>
    <row r="2525" spans="1:1" s="413" customFormat="1" hidden="1">
      <c r="A2525" s="425"/>
    </row>
    <row r="2526" spans="1:1" s="413" customFormat="1" hidden="1">
      <c r="A2526" s="425"/>
    </row>
    <row r="2527" spans="1:1" s="413" customFormat="1" hidden="1">
      <c r="A2527" s="425"/>
    </row>
    <row r="2528" spans="1:1" s="413" customFormat="1" hidden="1">
      <c r="A2528" s="425"/>
    </row>
    <row r="2529" spans="1:1" s="413" customFormat="1" hidden="1">
      <c r="A2529" s="425"/>
    </row>
    <row r="2530" spans="1:1" s="413" customFormat="1" hidden="1">
      <c r="A2530" s="425"/>
    </row>
    <row r="2531" spans="1:1" s="413" customFormat="1" hidden="1">
      <c r="A2531" s="425"/>
    </row>
    <row r="2532" spans="1:1" s="413" customFormat="1" hidden="1">
      <c r="A2532" s="425"/>
    </row>
    <row r="2533" spans="1:1" s="413" customFormat="1" hidden="1">
      <c r="A2533" s="425"/>
    </row>
    <row r="2534" spans="1:1" s="413" customFormat="1" hidden="1">
      <c r="A2534" s="425"/>
    </row>
    <row r="2535" spans="1:1" s="413" customFormat="1" hidden="1">
      <c r="A2535" s="425"/>
    </row>
    <row r="2536" spans="1:1" s="413" customFormat="1" hidden="1">
      <c r="A2536" s="425"/>
    </row>
    <row r="2537" spans="1:1" s="413" customFormat="1" hidden="1">
      <c r="A2537" s="425"/>
    </row>
    <row r="2538" spans="1:1" s="413" customFormat="1" hidden="1">
      <c r="A2538" s="425"/>
    </row>
    <row r="2539" spans="1:1" s="413" customFormat="1" hidden="1">
      <c r="A2539" s="425"/>
    </row>
    <row r="2540" spans="1:1" s="413" customFormat="1" hidden="1">
      <c r="A2540" s="425"/>
    </row>
    <row r="2541" spans="1:1" s="413" customFormat="1" hidden="1">
      <c r="A2541" s="425"/>
    </row>
    <row r="2542" spans="1:1" s="413" customFormat="1" hidden="1">
      <c r="A2542" s="425"/>
    </row>
    <row r="2543" spans="1:1" s="413" customFormat="1" hidden="1">
      <c r="A2543" s="425"/>
    </row>
    <row r="2544" spans="1:1" s="413" customFormat="1" hidden="1">
      <c r="A2544" s="425"/>
    </row>
    <row r="2545" spans="1:1" s="413" customFormat="1" hidden="1">
      <c r="A2545" s="425"/>
    </row>
    <row r="2546" spans="1:1" s="413" customFormat="1" hidden="1">
      <c r="A2546" s="425"/>
    </row>
    <row r="2547" spans="1:1" s="413" customFormat="1" hidden="1">
      <c r="A2547" s="425"/>
    </row>
    <row r="2548" spans="1:1" s="413" customFormat="1" hidden="1">
      <c r="A2548" s="425"/>
    </row>
    <row r="2549" spans="1:1" s="413" customFormat="1" hidden="1">
      <c r="A2549" s="425"/>
    </row>
    <row r="2550" spans="1:1" s="413" customFormat="1" hidden="1">
      <c r="A2550" s="425"/>
    </row>
    <row r="2551" spans="1:1" s="413" customFormat="1" hidden="1">
      <c r="A2551" s="425"/>
    </row>
    <row r="2552" spans="1:1" s="413" customFormat="1" hidden="1">
      <c r="A2552" s="425"/>
    </row>
    <row r="2553" spans="1:1" s="413" customFormat="1" hidden="1">
      <c r="A2553" s="425"/>
    </row>
    <row r="2554" spans="1:1" s="413" customFormat="1" hidden="1">
      <c r="A2554" s="425"/>
    </row>
    <row r="2555" spans="1:1" s="413" customFormat="1" hidden="1">
      <c r="A2555" s="425"/>
    </row>
    <row r="2556" spans="1:1" s="413" customFormat="1" hidden="1">
      <c r="A2556" s="425"/>
    </row>
    <row r="2557" spans="1:1" s="413" customFormat="1" hidden="1">
      <c r="A2557" s="425"/>
    </row>
    <row r="2558" spans="1:1" s="413" customFormat="1" hidden="1">
      <c r="A2558" s="425"/>
    </row>
    <row r="2559" spans="1:1" s="413" customFormat="1" hidden="1">
      <c r="A2559" s="425"/>
    </row>
    <row r="2560" spans="1:1" s="413" customFormat="1" hidden="1">
      <c r="A2560" s="425"/>
    </row>
    <row r="2561" spans="1:1" s="413" customFormat="1" hidden="1">
      <c r="A2561" s="425"/>
    </row>
    <row r="2562" spans="1:1" s="413" customFormat="1" hidden="1">
      <c r="A2562" s="425"/>
    </row>
    <row r="2563" spans="1:1" s="413" customFormat="1" hidden="1">
      <c r="A2563" s="425"/>
    </row>
    <row r="2564" spans="1:1" s="413" customFormat="1" hidden="1">
      <c r="A2564" s="425"/>
    </row>
    <row r="2565" spans="1:1" s="413" customFormat="1" hidden="1">
      <c r="A2565" s="425"/>
    </row>
    <row r="2566" spans="1:1" s="413" customFormat="1" hidden="1">
      <c r="A2566" s="425"/>
    </row>
    <row r="2567" spans="1:1" s="413" customFormat="1" hidden="1">
      <c r="A2567" s="425"/>
    </row>
    <row r="2568" spans="1:1" s="413" customFormat="1" hidden="1">
      <c r="A2568" s="425"/>
    </row>
    <row r="2569" spans="1:1" s="413" customFormat="1" hidden="1">
      <c r="A2569" s="425"/>
    </row>
    <row r="2570" spans="1:1" s="413" customFormat="1" hidden="1">
      <c r="A2570" s="425"/>
    </row>
    <row r="2571" spans="1:1" s="413" customFormat="1" hidden="1">
      <c r="A2571" s="425"/>
    </row>
    <row r="2572" spans="1:1" s="413" customFormat="1" hidden="1">
      <c r="A2572" s="425"/>
    </row>
    <row r="2573" spans="1:1" s="413" customFormat="1" hidden="1">
      <c r="A2573" s="425"/>
    </row>
    <row r="2574" spans="1:1" s="413" customFormat="1" hidden="1">
      <c r="A2574" s="425"/>
    </row>
    <row r="2575" spans="1:1" s="413" customFormat="1" hidden="1">
      <c r="A2575" s="425"/>
    </row>
    <row r="2576" spans="1:1" s="413" customFormat="1" hidden="1">
      <c r="A2576" s="425"/>
    </row>
    <row r="2577" spans="1:1" s="413" customFormat="1" hidden="1">
      <c r="A2577" s="425"/>
    </row>
    <row r="2578" spans="1:1" s="413" customFormat="1" hidden="1">
      <c r="A2578" s="425"/>
    </row>
    <row r="2579" spans="1:1" s="413" customFormat="1" hidden="1">
      <c r="A2579" s="425"/>
    </row>
    <row r="2580" spans="1:1" s="413" customFormat="1" hidden="1">
      <c r="A2580" s="425"/>
    </row>
    <row r="2581" spans="1:1" s="413" customFormat="1" hidden="1">
      <c r="A2581" s="425"/>
    </row>
    <row r="2582" spans="1:1" s="413" customFormat="1" hidden="1">
      <c r="A2582" s="425"/>
    </row>
    <row r="2583" spans="1:1" s="413" customFormat="1" hidden="1">
      <c r="A2583" s="425"/>
    </row>
    <row r="2584" spans="1:1" s="413" customFormat="1" hidden="1">
      <c r="A2584" s="425"/>
    </row>
    <row r="2585" spans="1:1" s="413" customFormat="1" hidden="1">
      <c r="A2585" s="425"/>
    </row>
    <row r="2586" spans="1:1" s="413" customFormat="1" hidden="1">
      <c r="A2586" s="425"/>
    </row>
    <row r="2587" spans="1:1" s="413" customFormat="1" hidden="1">
      <c r="A2587" s="425"/>
    </row>
    <row r="2588" spans="1:1" s="413" customFormat="1" hidden="1">
      <c r="A2588" s="425"/>
    </row>
    <row r="2589" spans="1:1" s="413" customFormat="1" hidden="1">
      <c r="A2589" s="425"/>
    </row>
    <row r="2590" spans="1:1" s="413" customFormat="1" hidden="1">
      <c r="A2590" s="425"/>
    </row>
    <row r="2591" spans="1:1" s="413" customFormat="1" hidden="1">
      <c r="A2591" s="425"/>
    </row>
    <row r="2592" spans="1:1" s="413" customFormat="1" hidden="1">
      <c r="A2592" s="425"/>
    </row>
    <row r="2593" spans="1:1" s="413" customFormat="1" hidden="1">
      <c r="A2593" s="425"/>
    </row>
    <row r="2594" spans="1:1" s="413" customFormat="1" hidden="1">
      <c r="A2594" s="425"/>
    </row>
    <row r="2595" spans="1:1" s="413" customFormat="1" hidden="1">
      <c r="A2595" s="425"/>
    </row>
    <row r="2596" spans="1:1" s="413" customFormat="1" hidden="1">
      <c r="A2596" s="425"/>
    </row>
    <row r="2597" spans="1:1" s="413" customFormat="1" hidden="1">
      <c r="A2597" s="425"/>
    </row>
    <row r="2598" spans="1:1" s="413" customFormat="1" hidden="1">
      <c r="A2598" s="425"/>
    </row>
    <row r="2599" spans="1:1" s="413" customFormat="1" hidden="1">
      <c r="A2599" s="425"/>
    </row>
    <row r="2600" spans="1:1" s="413" customFormat="1" hidden="1">
      <c r="A2600" s="425"/>
    </row>
    <row r="2601" spans="1:1" s="413" customFormat="1" hidden="1">
      <c r="A2601" s="425"/>
    </row>
    <row r="2602" spans="1:1" s="413" customFormat="1" hidden="1">
      <c r="A2602" s="425"/>
    </row>
    <row r="2603" spans="1:1" s="413" customFormat="1" hidden="1">
      <c r="A2603" s="425"/>
    </row>
    <row r="2604" spans="1:1" s="413" customFormat="1" hidden="1">
      <c r="A2604" s="425"/>
    </row>
    <row r="2605" spans="1:1" s="413" customFormat="1" hidden="1">
      <c r="A2605" s="425"/>
    </row>
    <row r="2606" spans="1:1" s="413" customFormat="1" hidden="1">
      <c r="A2606" s="425"/>
    </row>
    <row r="2607" spans="1:1" s="413" customFormat="1" hidden="1">
      <c r="A2607" s="425"/>
    </row>
    <row r="2608" spans="1:1" s="413" customFormat="1" hidden="1">
      <c r="A2608" s="425"/>
    </row>
    <row r="2609" spans="1:1" s="413" customFormat="1" hidden="1">
      <c r="A2609" s="425"/>
    </row>
    <row r="2610" spans="1:1" s="413" customFormat="1" hidden="1">
      <c r="A2610" s="425"/>
    </row>
    <row r="2611" spans="1:1" s="413" customFormat="1" hidden="1">
      <c r="A2611" s="425"/>
    </row>
    <row r="2612" spans="1:1" s="413" customFormat="1" hidden="1">
      <c r="A2612" s="425"/>
    </row>
    <row r="2613" spans="1:1" s="413" customFormat="1" hidden="1">
      <c r="A2613" s="425"/>
    </row>
    <row r="2614" spans="1:1" s="413" customFormat="1" hidden="1">
      <c r="A2614" s="425"/>
    </row>
    <row r="2615" spans="1:1" s="413" customFormat="1" hidden="1">
      <c r="A2615" s="425"/>
    </row>
    <row r="2616" spans="1:1" s="413" customFormat="1" hidden="1">
      <c r="A2616" s="425"/>
    </row>
    <row r="2617" spans="1:1" s="413" customFormat="1" hidden="1">
      <c r="A2617" s="425"/>
    </row>
    <row r="2618" spans="1:1" s="413" customFormat="1" hidden="1">
      <c r="A2618" s="425"/>
    </row>
    <row r="2619" spans="1:1" s="413" customFormat="1" hidden="1">
      <c r="A2619" s="425"/>
    </row>
    <row r="2620" spans="1:1" s="413" customFormat="1" hidden="1">
      <c r="A2620" s="425"/>
    </row>
    <row r="2621" spans="1:1" s="413" customFormat="1" hidden="1">
      <c r="A2621" s="425"/>
    </row>
    <row r="2622" spans="1:1" s="413" customFormat="1" hidden="1">
      <c r="A2622" s="425"/>
    </row>
    <row r="2623" spans="1:1" s="413" customFormat="1" hidden="1">
      <c r="A2623" s="425"/>
    </row>
    <row r="2624" spans="1:1" s="413" customFormat="1" hidden="1">
      <c r="A2624" s="425"/>
    </row>
    <row r="2625" spans="1:1" s="413" customFormat="1" hidden="1">
      <c r="A2625" s="425"/>
    </row>
    <row r="2626" spans="1:1" s="413" customFormat="1" hidden="1">
      <c r="A2626" s="425"/>
    </row>
    <row r="2627" spans="1:1" s="413" customFormat="1" hidden="1">
      <c r="A2627" s="425"/>
    </row>
    <row r="2628" spans="1:1" s="413" customFormat="1" hidden="1">
      <c r="A2628" s="425"/>
    </row>
    <row r="2629" spans="1:1" s="413" customFormat="1" hidden="1">
      <c r="A2629" s="425"/>
    </row>
    <row r="2630" spans="1:1" s="413" customFormat="1" hidden="1">
      <c r="A2630" s="425"/>
    </row>
    <row r="2631" spans="1:1" s="413" customFormat="1" hidden="1">
      <c r="A2631" s="425"/>
    </row>
    <row r="2632" spans="1:1" s="413" customFormat="1" hidden="1">
      <c r="A2632" s="425"/>
    </row>
    <row r="2633" spans="1:1" s="413" customFormat="1" hidden="1">
      <c r="A2633" s="425"/>
    </row>
    <row r="2634" spans="1:1" s="413" customFormat="1" hidden="1">
      <c r="A2634" s="425"/>
    </row>
    <row r="2635" spans="1:1" s="413" customFormat="1" hidden="1">
      <c r="A2635" s="425"/>
    </row>
    <row r="2636" spans="1:1" s="413" customFormat="1" hidden="1">
      <c r="A2636" s="425"/>
    </row>
    <row r="2637" spans="1:1" s="413" customFormat="1" hidden="1">
      <c r="A2637" s="425"/>
    </row>
    <row r="2638" spans="1:1" s="413" customFormat="1" hidden="1">
      <c r="A2638" s="425"/>
    </row>
    <row r="2639" spans="1:1" s="413" customFormat="1" hidden="1">
      <c r="A2639" s="425"/>
    </row>
    <row r="2640" spans="1:1" s="413" customFormat="1" hidden="1">
      <c r="A2640" s="425"/>
    </row>
    <row r="2641" spans="1:1" s="413" customFormat="1" hidden="1">
      <c r="A2641" s="425"/>
    </row>
    <row r="2642" spans="1:1" s="413" customFormat="1" hidden="1">
      <c r="A2642" s="425"/>
    </row>
    <row r="2643" spans="1:1" s="413" customFormat="1" hidden="1">
      <c r="A2643" s="425"/>
    </row>
    <row r="2644" spans="1:1" s="413" customFormat="1" hidden="1">
      <c r="A2644" s="425"/>
    </row>
    <row r="2645" spans="1:1" s="413" customFormat="1" hidden="1">
      <c r="A2645" s="425"/>
    </row>
    <row r="2646" spans="1:1" s="413" customFormat="1" hidden="1">
      <c r="A2646" s="425"/>
    </row>
    <row r="2647" spans="1:1" s="413" customFormat="1" hidden="1">
      <c r="A2647" s="425"/>
    </row>
    <row r="2648" spans="1:1" s="413" customFormat="1" hidden="1">
      <c r="A2648" s="425"/>
    </row>
    <row r="2649" spans="1:1" s="413" customFormat="1" hidden="1">
      <c r="A2649" s="425"/>
    </row>
    <row r="2650" spans="1:1" s="413" customFormat="1" hidden="1">
      <c r="A2650" s="425"/>
    </row>
    <row r="2651" spans="1:1" s="413" customFormat="1" hidden="1">
      <c r="A2651" s="425"/>
    </row>
    <row r="2652" spans="1:1" s="413" customFormat="1" hidden="1">
      <c r="A2652" s="425"/>
    </row>
    <row r="2653" spans="1:1" s="413" customFormat="1" hidden="1">
      <c r="A2653" s="425"/>
    </row>
    <row r="2654" spans="1:1" s="413" customFormat="1" hidden="1">
      <c r="A2654" s="425"/>
    </row>
    <row r="2655" spans="1:1" s="413" customFormat="1" hidden="1">
      <c r="A2655" s="425"/>
    </row>
    <row r="2656" spans="1:1" s="413" customFormat="1" hidden="1">
      <c r="A2656" s="425"/>
    </row>
    <row r="2657" spans="1:1" s="413" customFormat="1" hidden="1">
      <c r="A2657" s="425"/>
    </row>
    <row r="2658" spans="1:1" s="413" customFormat="1" hidden="1">
      <c r="A2658" s="425"/>
    </row>
    <row r="2659" spans="1:1" s="413" customFormat="1" hidden="1">
      <c r="A2659" s="425"/>
    </row>
    <row r="2660" spans="1:1" s="413" customFormat="1" hidden="1">
      <c r="A2660" s="425"/>
    </row>
    <row r="2661" spans="1:1" s="413" customFormat="1" hidden="1">
      <c r="A2661" s="425"/>
    </row>
    <row r="2662" spans="1:1" s="413" customFormat="1" hidden="1">
      <c r="A2662" s="425"/>
    </row>
    <row r="2663" spans="1:1" s="413" customFormat="1" hidden="1">
      <c r="A2663" s="425"/>
    </row>
    <row r="2664" spans="1:1" s="413" customFormat="1" hidden="1">
      <c r="A2664" s="425"/>
    </row>
    <row r="2665" spans="1:1" s="413" customFormat="1" hidden="1">
      <c r="A2665" s="425"/>
    </row>
    <row r="2666" spans="1:1" s="413" customFormat="1" hidden="1">
      <c r="A2666" s="425"/>
    </row>
    <row r="2667" spans="1:1" s="413" customFormat="1" hidden="1">
      <c r="A2667" s="425"/>
    </row>
    <row r="2668" spans="1:1" s="413" customFormat="1" hidden="1">
      <c r="A2668" s="425"/>
    </row>
    <row r="2669" spans="1:1" s="413" customFormat="1" hidden="1">
      <c r="A2669" s="425"/>
    </row>
    <row r="2670" spans="1:1" s="413" customFormat="1" hidden="1">
      <c r="A2670" s="425"/>
    </row>
    <row r="2671" spans="1:1" s="413" customFormat="1" hidden="1">
      <c r="A2671" s="425"/>
    </row>
    <row r="2672" spans="1:1" s="413" customFormat="1" hidden="1">
      <c r="A2672" s="425"/>
    </row>
    <row r="2673" spans="1:1" s="413" customFormat="1" hidden="1">
      <c r="A2673" s="425"/>
    </row>
    <row r="2674" spans="1:1" s="413" customFormat="1" hidden="1">
      <c r="A2674" s="425"/>
    </row>
    <row r="2675" spans="1:1" s="413" customFormat="1" hidden="1">
      <c r="A2675" s="425"/>
    </row>
    <row r="2676" spans="1:1" s="413" customFormat="1" hidden="1">
      <c r="A2676" s="425"/>
    </row>
    <row r="2677" spans="1:1" s="413" customFormat="1" hidden="1">
      <c r="A2677" s="425"/>
    </row>
    <row r="2678" spans="1:1" s="413" customFormat="1" hidden="1">
      <c r="A2678" s="425"/>
    </row>
    <row r="2679" spans="1:1" s="413" customFormat="1" hidden="1">
      <c r="A2679" s="425"/>
    </row>
    <row r="2680" spans="1:1" s="413" customFormat="1" hidden="1">
      <c r="A2680" s="425"/>
    </row>
    <row r="2681" spans="1:1" s="413" customFormat="1" hidden="1">
      <c r="A2681" s="425"/>
    </row>
    <row r="2682" spans="1:1" s="413" customFormat="1" hidden="1">
      <c r="A2682" s="425"/>
    </row>
    <row r="2683" spans="1:1" s="413" customFormat="1" hidden="1">
      <c r="A2683" s="425"/>
    </row>
    <row r="2684" spans="1:1" s="413" customFormat="1" hidden="1">
      <c r="A2684" s="425"/>
    </row>
    <row r="2685" spans="1:1" s="413" customFormat="1" hidden="1">
      <c r="A2685" s="425"/>
    </row>
    <row r="2686" spans="1:1" s="413" customFormat="1" hidden="1">
      <c r="A2686" s="425"/>
    </row>
    <row r="2687" spans="1:1" s="413" customFormat="1" hidden="1">
      <c r="A2687" s="425"/>
    </row>
    <row r="2688" spans="1:1" s="413" customFormat="1" hidden="1">
      <c r="A2688" s="425"/>
    </row>
    <row r="2689" spans="1:1" s="413" customFormat="1" hidden="1">
      <c r="A2689" s="425"/>
    </row>
    <row r="2690" spans="1:1" s="413" customFormat="1" hidden="1">
      <c r="A2690" s="425"/>
    </row>
    <row r="2691" spans="1:1" s="413" customFormat="1" hidden="1">
      <c r="A2691" s="425"/>
    </row>
    <row r="2692" spans="1:1" s="413" customFormat="1" hidden="1">
      <c r="A2692" s="425"/>
    </row>
    <row r="2693" spans="1:1" s="413" customFormat="1" hidden="1">
      <c r="A2693" s="425"/>
    </row>
    <row r="2694" spans="1:1" s="413" customFormat="1" hidden="1">
      <c r="A2694" s="425"/>
    </row>
    <row r="2695" spans="1:1" s="413" customFormat="1" hidden="1">
      <c r="A2695" s="425"/>
    </row>
    <row r="2696" spans="1:1" s="413" customFormat="1" hidden="1">
      <c r="A2696" s="425"/>
    </row>
    <row r="2697" spans="1:1" s="413" customFormat="1" hidden="1">
      <c r="A2697" s="425"/>
    </row>
    <row r="2698" spans="1:1" s="413" customFormat="1" hidden="1">
      <c r="A2698" s="425"/>
    </row>
    <row r="2699" spans="1:1" s="413" customFormat="1" hidden="1">
      <c r="A2699" s="425"/>
    </row>
    <row r="2700" spans="1:1" s="413" customFormat="1" hidden="1">
      <c r="A2700" s="425"/>
    </row>
    <row r="2701" spans="1:1" s="413" customFormat="1" hidden="1">
      <c r="A2701" s="425"/>
    </row>
    <row r="2702" spans="1:1" s="413" customFormat="1" hidden="1">
      <c r="A2702" s="425"/>
    </row>
    <row r="2703" spans="1:1" s="413" customFormat="1" hidden="1">
      <c r="A2703" s="425"/>
    </row>
    <row r="2704" spans="1:1" s="413" customFormat="1" hidden="1">
      <c r="A2704" s="425"/>
    </row>
    <row r="2705" spans="1:1" s="413" customFormat="1" hidden="1">
      <c r="A2705" s="425"/>
    </row>
    <row r="2706" spans="1:1" s="413" customFormat="1" hidden="1">
      <c r="A2706" s="425"/>
    </row>
    <row r="2707" spans="1:1" s="413" customFormat="1" hidden="1">
      <c r="A2707" s="425"/>
    </row>
    <row r="2708" spans="1:1" s="413" customFormat="1" hidden="1">
      <c r="A2708" s="425"/>
    </row>
    <row r="2709" spans="1:1" s="413" customFormat="1" hidden="1">
      <c r="A2709" s="425"/>
    </row>
    <row r="2710" spans="1:1" s="413" customFormat="1" hidden="1">
      <c r="A2710" s="425"/>
    </row>
    <row r="2711" spans="1:1" s="413" customFormat="1" hidden="1">
      <c r="A2711" s="425"/>
    </row>
    <row r="2712" spans="1:1" s="413" customFormat="1" hidden="1">
      <c r="A2712" s="425"/>
    </row>
    <row r="2713" spans="1:1" s="413" customFormat="1" hidden="1">
      <c r="A2713" s="425"/>
    </row>
    <row r="2714" spans="1:1" s="413" customFormat="1" hidden="1">
      <c r="A2714" s="425"/>
    </row>
    <row r="2715" spans="1:1" s="413" customFormat="1" hidden="1">
      <c r="A2715" s="425"/>
    </row>
    <row r="2716" spans="1:1" s="413" customFormat="1" hidden="1">
      <c r="A2716" s="425"/>
    </row>
    <row r="2717" spans="1:1" s="413" customFormat="1" hidden="1">
      <c r="A2717" s="425"/>
    </row>
    <row r="2718" spans="1:1" s="413" customFormat="1" hidden="1">
      <c r="A2718" s="425"/>
    </row>
    <row r="2719" spans="1:1" s="413" customFormat="1" hidden="1">
      <c r="A2719" s="425"/>
    </row>
    <row r="2720" spans="1:1" s="413" customFormat="1" hidden="1">
      <c r="A2720" s="425"/>
    </row>
    <row r="2721" spans="1:1" s="413" customFormat="1" hidden="1">
      <c r="A2721" s="425"/>
    </row>
    <row r="2722" spans="1:1" s="413" customFormat="1" hidden="1">
      <c r="A2722" s="425"/>
    </row>
    <row r="2723" spans="1:1" s="413" customFormat="1" hidden="1">
      <c r="A2723" s="425"/>
    </row>
    <row r="2724" spans="1:1" s="413" customFormat="1" hidden="1">
      <c r="A2724" s="425"/>
    </row>
    <row r="2725" spans="1:1" s="413" customFormat="1" hidden="1">
      <c r="A2725" s="425"/>
    </row>
    <row r="2726" spans="1:1" s="413" customFormat="1" hidden="1">
      <c r="A2726" s="425"/>
    </row>
    <row r="2727" spans="1:1" s="413" customFormat="1" hidden="1">
      <c r="A2727" s="425"/>
    </row>
    <row r="2728" spans="1:1" s="413" customFormat="1" hidden="1">
      <c r="A2728" s="425"/>
    </row>
    <row r="2729" spans="1:1" s="413" customFormat="1" hidden="1">
      <c r="A2729" s="425"/>
    </row>
    <row r="2730" spans="1:1" s="413" customFormat="1" hidden="1">
      <c r="A2730" s="425"/>
    </row>
    <row r="2731" spans="1:1" s="413" customFormat="1" hidden="1">
      <c r="A2731" s="425"/>
    </row>
    <row r="2732" spans="1:1" s="413" customFormat="1" hidden="1">
      <c r="A2732" s="425"/>
    </row>
    <row r="2733" spans="1:1" s="413" customFormat="1" hidden="1">
      <c r="A2733" s="425"/>
    </row>
    <row r="2734" spans="1:1" s="413" customFormat="1" hidden="1">
      <c r="A2734" s="425"/>
    </row>
    <row r="2735" spans="1:1" s="413" customFormat="1" hidden="1">
      <c r="A2735" s="425"/>
    </row>
    <row r="2736" spans="1:1" s="413" customFormat="1" hidden="1">
      <c r="A2736" s="425"/>
    </row>
    <row r="2737" spans="1:1" s="413" customFormat="1" hidden="1">
      <c r="A2737" s="425"/>
    </row>
    <row r="2738" spans="1:1" s="413" customFormat="1" hidden="1">
      <c r="A2738" s="425"/>
    </row>
    <row r="2739" spans="1:1" s="413" customFormat="1" hidden="1">
      <c r="A2739" s="425"/>
    </row>
    <row r="2740" spans="1:1" s="413" customFormat="1" hidden="1">
      <c r="A2740" s="425"/>
    </row>
    <row r="2741" spans="1:1" s="413" customFormat="1" hidden="1">
      <c r="A2741" s="425"/>
    </row>
    <row r="2742" spans="1:1" s="413" customFormat="1" hidden="1">
      <c r="A2742" s="425"/>
    </row>
    <row r="2743" spans="1:1" s="413" customFormat="1" hidden="1">
      <c r="A2743" s="425"/>
    </row>
    <row r="2744" spans="1:1" s="413" customFormat="1" hidden="1">
      <c r="A2744" s="425"/>
    </row>
    <row r="2745" spans="1:1" s="413" customFormat="1" hidden="1">
      <c r="A2745" s="425"/>
    </row>
    <row r="2746" spans="1:1" s="413" customFormat="1" hidden="1">
      <c r="A2746" s="425"/>
    </row>
    <row r="2747" spans="1:1" s="413" customFormat="1" hidden="1">
      <c r="A2747" s="425"/>
    </row>
    <row r="2748" spans="1:1" s="413" customFormat="1" hidden="1">
      <c r="A2748" s="425"/>
    </row>
    <row r="2749" spans="1:1" s="413" customFormat="1" hidden="1">
      <c r="A2749" s="425"/>
    </row>
    <row r="2750" spans="1:1" s="413" customFormat="1" hidden="1">
      <c r="A2750" s="425"/>
    </row>
    <row r="2751" spans="1:1" s="413" customFormat="1" hidden="1">
      <c r="A2751" s="425"/>
    </row>
    <row r="2752" spans="1:1" s="413" customFormat="1" hidden="1">
      <c r="A2752" s="425"/>
    </row>
    <row r="2753" spans="1:1" s="413" customFormat="1" hidden="1">
      <c r="A2753" s="425"/>
    </row>
    <row r="2754" spans="1:1" s="413" customFormat="1" hidden="1">
      <c r="A2754" s="425"/>
    </row>
    <row r="2755" spans="1:1" s="413" customFormat="1" hidden="1">
      <c r="A2755" s="425"/>
    </row>
    <row r="2756" spans="1:1" s="413" customFormat="1" hidden="1">
      <c r="A2756" s="425"/>
    </row>
    <row r="2757" spans="1:1" s="413" customFormat="1" hidden="1">
      <c r="A2757" s="425"/>
    </row>
    <row r="2758" spans="1:1" s="413" customFormat="1" hidden="1">
      <c r="A2758" s="425"/>
    </row>
    <row r="2759" spans="1:1" s="413" customFormat="1" hidden="1">
      <c r="A2759" s="425"/>
    </row>
    <row r="2760" spans="1:1" s="413" customFormat="1" hidden="1">
      <c r="A2760" s="425"/>
    </row>
    <row r="2761" spans="1:1" s="413" customFormat="1" hidden="1">
      <c r="A2761" s="425"/>
    </row>
    <row r="2762" spans="1:1" s="413" customFormat="1" hidden="1">
      <c r="A2762" s="425"/>
    </row>
    <row r="2763" spans="1:1" s="413" customFormat="1" hidden="1">
      <c r="A2763" s="425"/>
    </row>
    <row r="2764" spans="1:1" s="413" customFormat="1" hidden="1">
      <c r="A2764" s="425"/>
    </row>
    <row r="2765" spans="1:1" s="413" customFormat="1" hidden="1">
      <c r="A2765" s="425"/>
    </row>
    <row r="2766" spans="1:1" s="413" customFormat="1" hidden="1">
      <c r="A2766" s="425"/>
    </row>
    <row r="2767" spans="1:1" s="413" customFormat="1" hidden="1">
      <c r="A2767" s="425"/>
    </row>
    <row r="2768" spans="1:1" s="413" customFormat="1" hidden="1">
      <c r="A2768" s="425"/>
    </row>
    <row r="2769" spans="1:1" s="413" customFormat="1" hidden="1">
      <c r="A2769" s="425"/>
    </row>
    <row r="2770" spans="1:1" s="413" customFormat="1" hidden="1">
      <c r="A2770" s="425"/>
    </row>
    <row r="2771" spans="1:1" s="413" customFormat="1" hidden="1">
      <c r="A2771" s="425"/>
    </row>
    <row r="2772" spans="1:1" s="413" customFormat="1" hidden="1">
      <c r="A2772" s="425"/>
    </row>
    <row r="2773" spans="1:1" s="413" customFormat="1" hidden="1">
      <c r="A2773" s="425"/>
    </row>
    <row r="2774" spans="1:1" s="413" customFormat="1" hidden="1">
      <c r="A2774" s="425"/>
    </row>
    <row r="2775" spans="1:1" s="413" customFormat="1" hidden="1">
      <c r="A2775" s="425"/>
    </row>
    <row r="2776" spans="1:1" s="413" customFormat="1" hidden="1">
      <c r="A2776" s="425"/>
    </row>
    <row r="2777" spans="1:1" s="413" customFormat="1" hidden="1">
      <c r="A2777" s="425"/>
    </row>
    <row r="2778" spans="1:1" s="413" customFormat="1" hidden="1">
      <c r="A2778" s="425"/>
    </row>
    <row r="2779" spans="1:1" s="413" customFormat="1" hidden="1">
      <c r="A2779" s="425"/>
    </row>
    <row r="2780" spans="1:1" s="413" customFormat="1" hidden="1">
      <c r="A2780" s="425"/>
    </row>
    <row r="2781" spans="1:1" s="413" customFormat="1" hidden="1">
      <c r="A2781" s="425"/>
    </row>
    <row r="2782" spans="1:1" s="413" customFormat="1" hidden="1">
      <c r="A2782" s="425"/>
    </row>
    <row r="2783" spans="1:1" s="413" customFormat="1" hidden="1">
      <c r="A2783" s="425"/>
    </row>
    <row r="2784" spans="1:1" s="413" customFormat="1" hidden="1">
      <c r="A2784" s="425"/>
    </row>
    <row r="2785" spans="1:1" s="413" customFormat="1" hidden="1">
      <c r="A2785" s="425"/>
    </row>
    <row r="2786" spans="1:1" s="413" customFormat="1" hidden="1">
      <c r="A2786" s="425"/>
    </row>
    <row r="2787" spans="1:1" s="413" customFormat="1" hidden="1">
      <c r="A2787" s="425"/>
    </row>
    <row r="2788" spans="1:1" s="413" customFormat="1" hidden="1">
      <c r="A2788" s="425"/>
    </row>
    <row r="2789" spans="1:1" s="413" customFormat="1" hidden="1">
      <c r="A2789" s="425"/>
    </row>
    <row r="2790" spans="1:1" s="413" customFormat="1" hidden="1">
      <c r="A2790" s="425"/>
    </row>
    <row r="2791" spans="1:1" s="413" customFormat="1" hidden="1">
      <c r="A2791" s="425"/>
    </row>
    <row r="2792" spans="1:1" s="413" customFormat="1" hidden="1">
      <c r="A2792" s="425"/>
    </row>
    <row r="2793" spans="1:1" s="413" customFormat="1" hidden="1">
      <c r="A2793" s="425"/>
    </row>
    <row r="2794" spans="1:1" s="413" customFormat="1" hidden="1">
      <c r="A2794" s="425"/>
    </row>
    <row r="2795" spans="1:1" s="413" customFormat="1" hidden="1">
      <c r="A2795" s="425"/>
    </row>
    <row r="2796" spans="1:1" s="413" customFormat="1" hidden="1">
      <c r="A2796" s="425"/>
    </row>
    <row r="2797" spans="1:1" s="413" customFormat="1" hidden="1">
      <c r="A2797" s="425"/>
    </row>
    <row r="2798" spans="1:1" s="413" customFormat="1" hidden="1">
      <c r="A2798" s="425"/>
    </row>
    <row r="2799" spans="1:1" s="413" customFormat="1" hidden="1">
      <c r="A2799" s="425"/>
    </row>
    <row r="2800" spans="1:1" s="413" customFormat="1" hidden="1">
      <c r="A2800" s="425"/>
    </row>
    <row r="2801" spans="1:1" s="413" customFormat="1" hidden="1">
      <c r="A2801" s="425"/>
    </row>
    <row r="2802" spans="1:1" s="413" customFormat="1" hidden="1">
      <c r="A2802" s="425"/>
    </row>
    <row r="2803" spans="1:1" s="413" customFormat="1" hidden="1">
      <c r="A2803" s="425"/>
    </row>
    <row r="2804" spans="1:1" s="413" customFormat="1" hidden="1">
      <c r="A2804" s="425"/>
    </row>
    <row r="2805" spans="1:1" s="413" customFormat="1" hidden="1">
      <c r="A2805" s="425"/>
    </row>
    <row r="2806" spans="1:1" s="413" customFormat="1" hidden="1">
      <c r="A2806" s="425"/>
    </row>
    <row r="2807" spans="1:1" s="413" customFormat="1" hidden="1">
      <c r="A2807" s="425"/>
    </row>
    <row r="2808" spans="1:1" s="413" customFormat="1" hidden="1">
      <c r="A2808" s="425"/>
    </row>
    <row r="2809" spans="1:1" s="413" customFormat="1" hidden="1">
      <c r="A2809" s="425"/>
    </row>
    <row r="2810" spans="1:1" s="413" customFormat="1" hidden="1">
      <c r="A2810" s="425"/>
    </row>
    <row r="2811" spans="1:1" s="413" customFormat="1" hidden="1">
      <c r="A2811" s="425"/>
    </row>
    <row r="2812" spans="1:1" s="413" customFormat="1" hidden="1">
      <c r="A2812" s="425"/>
    </row>
    <row r="2813" spans="1:1" s="413" customFormat="1" hidden="1">
      <c r="A2813" s="425"/>
    </row>
    <row r="2814" spans="1:1" s="413" customFormat="1" hidden="1">
      <c r="A2814" s="425"/>
    </row>
    <row r="2815" spans="1:1" s="413" customFormat="1" hidden="1">
      <c r="A2815" s="425"/>
    </row>
    <row r="2816" spans="1:1" s="413" customFormat="1" hidden="1">
      <c r="A2816" s="425"/>
    </row>
    <row r="2817" spans="1:1" s="413" customFormat="1" hidden="1">
      <c r="A2817" s="425"/>
    </row>
    <row r="2818" spans="1:1" s="413" customFormat="1" hidden="1">
      <c r="A2818" s="425"/>
    </row>
    <row r="2819" spans="1:1" s="413" customFormat="1" hidden="1">
      <c r="A2819" s="425"/>
    </row>
    <row r="2820" spans="1:1" s="413" customFormat="1" hidden="1">
      <c r="A2820" s="425"/>
    </row>
    <row r="2821" spans="1:1" s="413" customFormat="1" hidden="1">
      <c r="A2821" s="425"/>
    </row>
    <row r="2822" spans="1:1" s="413" customFormat="1" hidden="1">
      <c r="A2822" s="425"/>
    </row>
    <row r="2823" spans="1:1" s="413" customFormat="1" hidden="1">
      <c r="A2823" s="425"/>
    </row>
    <row r="2824" spans="1:1" s="413" customFormat="1" hidden="1">
      <c r="A2824" s="425"/>
    </row>
    <row r="2825" spans="1:1" s="413" customFormat="1" hidden="1">
      <c r="A2825" s="425"/>
    </row>
    <row r="2826" spans="1:1" s="413" customFormat="1" hidden="1">
      <c r="A2826" s="425"/>
    </row>
    <row r="2827" spans="1:1" s="413" customFormat="1" hidden="1">
      <c r="A2827" s="425"/>
    </row>
    <row r="2828" spans="1:1" s="413" customFormat="1" hidden="1">
      <c r="A2828" s="425"/>
    </row>
    <row r="2829" spans="1:1" s="413" customFormat="1" hidden="1">
      <c r="A2829" s="425"/>
    </row>
    <row r="2830" spans="1:1" s="413" customFormat="1" hidden="1">
      <c r="A2830" s="425"/>
    </row>
    <row r="2831" spans="1:1" s="413" customFormat="1" hidden="1">
      <c r="A2831" s="425"/>
    </row>
    <row r="2832" spans="1:1" s="413" customFormat="1" hidden="1">
      <c r="A2832" s="425"/>
    </row>
    <row r="2833" spans="1:1" s="413" customFormat="1" hidden="1">
      <c r="A2833" s="425"/>
    </row>
    <row r="2834" spans="1:1" s="413" customFormat="1" hidden="1">
      <c r="A2834" s="425"/>
    </row>
    <row r="2835" spans="1:1" s="413" customFormat="1" hidden="1">
      <c r="A2835" s="425"/>
    </row>
    <row r="2836" spans="1:1" s="413" customFormat="1" hidden="1">
      <c r="A2836" s="425"/>
    </row>
    <row r="2837" spans="1:1" s="413" customFormat="1" hidden="1">
      <c r="A2837" s="425"/>
    </row>
    <row r="2838" spans="1:1" s="413" customFormat="1" hidden="1">
      <c r="A2838" s="425"/>
    </row>
    <row r="2839" spans="1:1" s="413" customFormat="1" hidden="1">
      <c r="A2839" s="425"/>
    </row>
    <row r="2840" spans="1:1" s="413" customFormat="1" hidden="1">
      <c r="A2840" s="425"/>
    </row>
    <row r="2841" spans="1:1" s="413" customFormat="1" hidden="1">
      <c r="A2841" s="425"/>
    </row>
    <row r="2842" spans="1:1" s="413" customFormat="1" hidden="1">
      <c r="A2842" s="425"/>
    </row>
    <row r="2843" spans="1:1" s="413" customFormat="1" hidden="1">
      <c r="A2843" s="425"/>
    </row>
    <row r="2844" spans="1:1" s="413" customFormat="1" hidden="1">
      <c r="A2844" s="425"/>
    </row>
    <row r="2845" spans="1:1" s="413" customFormat="1" hidden="1">
      <c r="A2845" s="425"/>
    </row>
    <row r="2846" spans="1:1" s="413" customFormat="1" hidden="1">
      <c r="A2846" s="425"/>
    </row>
    <row r="2847" spans="1:1" s="413" customFormat="1" hidden="1">
      <c r="A2847" s="425"/>
    </row>
    <row r="2848" spans="1:1" s="413" customFormat="1" hidden="1">
      <c r="A2848" s="425"/>
    </row>
    <row r="2849" spans="1:14" s="413" customFormat="1" hidden="1">
      <c r="A2849" s="425"/>
    </row>
    <row r="2850" spans="1:14" s="413" customFormat="1" hidden="1">
      <c r="A2850" s="425"/>
    </row>
    <row r="2851" spans="1:14" s="413" customFormat="1" hidden="1">
      <c r="A2851" s="425"/>
    </row>
    <row r="2852" spans="1:14" hidden="1">
      <c r="A2852" s="352" t="s">
        <v>582</v>
      </c>
    </row>
    <row r="2853" spans="1:14" hidden="1">
      <c r="A2853" s="352" t="s">
        <v>583</v>
      </c>
    </row>
    <row r="2854" spans="1:14" hidden="1">
      <c r="A2854" s="44" t="s">
        <v>319</v>
      </c>
      <c r="L2854">
        <f>+'59'!J10</f>
        <v>0</v>
      </c>
      <c r="N2854">
        <f>+'59'!L10</f>
        <v>0</v>
      </c>
    </row>
    <row r="2855" spans="1:14" hidden="1">
      <c r="A2855" s="43" t="s">
        <v>320</v>
      </c>
      <c r="L2855">
        <f>+'59'!J15</f>
        <v>0</v>
      </c>
      <c r="N2855">
        <f>+'59'!L15</f>
        <v>0</v>
      </c>
    </row>
    <row r="2856" spans="1:14" hidden="1">
      <c r="A2856" s="43" t="s">
        <v>321</v>
      </c>
      <c r="L2856">
        <f>+'59'!J16</f>
        <v>0</v>
      </c>
      <c r="N2856">
        <f>+'59'!L16</f>
        <v>0</v>
      </c>
    </row>
    <row r="2857" spans="1:14" hidden="1">
      <c r="A2857" s="43" t="s">
        <v>322</v>
      </c>
      <c r="L2857">
        <f>+'59'!J17</f>
        <v>2844</v>
      </c>
      <c r="N2857">
        <f>+'59'!L17</f>
        <v>3903</v>
      </c>
    </row>
    <row r="2858" spans="1:14" hidden="1">
      <c r="A2858" s="43" t="s">
        <v>684</v>
      </c>
      <c r="L2858">
        <f>+'59'!J18</f>
        <v>189</v>
      </c>
      <c r="N2858">
        <f>+'59'!L18</f>
        <v>120</v>
      </c>
    </row>
    <row r="2859" spans="1:14" hidden="1">
      <c r="A2859" s="43" t="s">
        <v>323</v>
      </c>
      <c r="L2859">
        <f>+'59'!J19</f>
        <v>0</v>
      </c>
      <c r="N2859">
        <f>+'59'!L19</f>
        <v>0</v>
      </c>
    </row>
    <row r="2860" spans="1:14" hidden="1">
      <c r="A2860" s="43" t="s">
        <v>324</v>
      </c>
      <c r="L2860">
        <f>+'59'!J20</f>
        <v>141675</v>
      </c>
      <c r="N2860">
        <f>+'59'!L20</f>
        <v>177789</v>
      </c>
    </row>
    <row r="2861" spans="1:14" hidden="1">
      <c r="A2861" s="43" t="s">
        <v>325</v>
      </c>
      <c r="L2861">
        <f>+'59'!J22</f>
        <v>-138778</v>
      </c>
      <c r="N2861">
        <f>+'59'!L22</f>
        <v>-174008</v>
      </c>
    </row>
    <row r="2862" spans="1:14" hidden="1">
      <c r="A2862" s="43" t="s">
        <v>106</v>
      </c>
      <c r="L2862">
        <f>+'59'!J24</f>
        <v>2897</v>
      </c>
      <c r="N2862">
        <f>+'59'!L24</f>
        <v>3781</v>
      </c>
    </row>
    <row r="2863" spans="1:14" hidden="1">
      <c r="A2863" s="348" t="s">
        <v>732</v>
      </c>
    </row>
    <row r="2864" spans="1:14" hidden="1">
      <c r="A2864" s="360" t="s">
        <v>485</v>
      </c>
      <c r="L2864">
        <f>+'60'!I7</f>
        <v>0</v>
      </c>
      <c r="N2864">
        <f>+'60'!K7</f>
        <v>0</v>
      </c>
    </row>
    <row r="2865" spans="1:14" hidden="1">
      <c r="A2865" s="360" t="s">
        <v>486</v>
      </c>
      <c r="L2865">
        <f>+'60'!I8</f>
        <v>141</v>
      </c>
      <c r="N2865">
        <f>+'60'!K8</f>
        <v>106</v>
      </c>
    </row>
    <row r="2866" spans="1:14" hidden="1">
      <c r="A2866" s="360" t="s">
        <v>547</v>
      </c>
      <c r="L2866">
        <f>+'60'!I9</f>
        <v>0</v>
      </c>
      <c r="N2866">
        <f>+'60'!K9</f>
        <v>0</v>
      </c>
    </row>
    <row r="2867" spans="1:14" hidden="1">
      <c r="A2867" s="348" t="s">
        <v>106</v>
      </c>
      <c r="L2867">
        <f>+'60'!I12</f>
        <v>141</v>
      </c>
      <c r="N2867">
        <f>+'60'!K12</f>
        <v>106</v>
      </c>
    </row>
    <row r="2868" spans="1:14" hidden="1">
      <c r="A2868" s="352" t="s">
        <v>731</v>
      </c>
    </row>
    <row r="2869" spans="1:14" s="413" customFormat="1" hidden="1">
      <c r="A2869" s="413" t="s">
        <v>839</v>
      </c>
      <c r="L2869" s="413">
        <f>'60'!I21</f>
        <v>0</v>
      </c>
      <c r="N2869" s="413">
        <f>'60'!K21</f>
        <v>0</v>
      </c>
    </row>
    <row r="2870" spans="1:14" s="413" customFormat="1" hidden="1">
      <c r="A2870" s="434" t="s">
        <v>685</v>
      </c>
      <c r="L2870" s="413">
        <f>'60'!I22</f>
        <v>0</v>
      </c>
      <c r="N2870" s="413">
        <f>'60'!K22</f>
        <v>0</v>
      </c>
    </row>
    <row r="2871" spans="1:14" s="413" customFormat="1" hidden="1">
      <c r="A2871" s="434" t="s">
        <v>685</v>
      </c>
      <c r="L2871" s="413">
        <f>'60'!I23</f>
        <v>0</v>
      </c>
      <c r="N2871" s="413">
        <f>'60'!K23</f>
        <v>0</v>
      </c>
    </row>
    <row r="2872" spans="1:14" s="413" customFormat="1" hidden="1">
      <c r="A2872" s="435" t="s">
        <v>106</v>
      </c>
      <c r="L2872" s="413">
        <f>'60'!I26</f>
        <v>0</v>
      </c>
      <c r="N2872" s="413">
        <f>'60'!K26</f>
        <v>0</v>
      </c>
    </row>
    <row r="2873" spans="1:14" hidden="1">
      <c r="A2873" s="352" t="s">
        <v>586</v>
      </c>
    </row>
    <row r="2874" spans="1:14" hidden="1">
      <c r="A2874" s="348" t="s">
        <v>326</v>
      </c>
    </row>
    <row r="2875" spans="1:14" hidden="1">
      <c r="A2875" s="360" t="s">
        <v>32</v>
      </c>
      <c r="L2875">
        <f>+'60'!I36</f>
        <v>7035</v>
      </c>
      <c r="N2875">
        <f>+'60'!K36</f>
        <v>19288</v>
      </c>
    </row>
    <row r="2876" spans="1:14" hidden="1">
      <c r="A2876" s="360" t="s">
        <v>33</v>
      </c>
      <c r="L2876">
        <f>+'60'!I38</f>
        <v>0</v>
      </c>
      <c r="N2876">
        <f>+'60'!K38</f>
        <v>0</v>
      </c>
    </row>
    <row r="2877" spans="1:14" hidden="1">
      <c r="A2877" s="348" t="s">
        <v>106</v>
      </c>
      <c r="L2877">
        <f>+'60'!I41</f>
        <v>7035</v>
      </c>
      <c r="N2877">
        <f>+'60'!K41</f>
        <v>19288</v>
      </c>
    </row>
    <row r="2878" spans="1:14" hidden="1">
      <c r="A2878" s="3" t="s">
        <v>587</v>
      </c>
    </row>
    <row r="2879" spans="1:14" hidden="1">
      <c r="A2879" s="3" t="s">
        <v>686</v>
      </c>
    </row>
    <row r="2880" spans="1:14" hidden="1">
      <c r="A2880" s="3" t="s">
        <v>176</v>
      </c>
    </row>
    <row r="2881" spans="1:12" hidden="1">
      <c r="A2881" s="2" t="s">
        <v>135</v>
      </c>
      <c r="L2881">
        <f>+'61'!D19</f>
        <v>118</v>
      </c>
    </row>
    <row r="2882" spans="1:12" hidden="1">
      <c r="A2882" s="2" t="s">
        <v>136</v>
      </c>
      <c r="L2882">
        <f>+'61'!D20</f>
        <v>20</v>
      </c>
    </row>
    <row r="2883" spans="1:12" hidden="1">
      <c r="A2883" s="2" t="s">
        <v>137</v>
      </c>
      <c r="L2883">
        <f>+'61'!D21</f>
        <v>164</v>
      </c>
    </row>
    <row r="2884" spans="1:12" hidden="1">
      <c r="A2884" s="3" t="s">
        <v>106</v>
      </c>
      <c r="L2884">
        <f>+'61'!D23</f>
        <v>302</v>
      </c>
    </row>
    <row r="2885" spans="1:12" hidden="1">
      <c r="A2885" s="3" t="s">
        <v>687</v>
      </c>
    </row>
    <row r="2886" spans="1:12" hidden="1">
      <c r="A2886" s="2" t="s">
        <v>135</v>
      </c>
      <c r="L2886">
        <f>+'61'!F19</f>
        <v>10853972</v>
      </c>
    </row>
    <row r="2887" spans="1:12" hidden="1">
      <c r="A2887" s="2" t="s">
        <v>136</v>
      </c>
      <c r="L2887">
        <f>+'61'!F20</f>
        <v>1082162</v>
      </c>
    </row>
    <row r="2888" spans="1:12" hidden="1">
      <c r="A2888" s="2" t="s">
        <v>137</v>
      </c>
      <c r="L2888">
        <f>+'61'!F21</f>
        <v>151672</v>
      </c>
    </row>
    <row r="2889" spans="1:12" hidden="1">
      <c r="A2889" s="3" t="s">
        <v>106</v>
      </c>
      <c r="L2889">
        <f>+'61'!F23</f>
        <v>12087806</v>
      </c>
    </row>
    <row r="2890" spans="1:12" hidden="1">
      <c r="A2890" s="3" t="s">
        <v>688</v>
      </c>
    </row>
    <row r="2891" spans="1:12" hidden="1">
      <c r="A2891" s="3" t="s">
        <v>176</v>
      </c>
    </row>
    <row r="2892" spans="1:12" hidden="1">
      <c r="A2892" s="2" t="s">
        <v>135</v>
      </c>
      <c r="L2892" t="e">
        <f>+'61'!#REF!</f>
        <v>#REF!</v>
      </c>
    </row>
    <row r="2893" spans="1:12" hidden="1">
      <c r="A2893" s="2" t="s">
        <v>136</v>
      </c>
      <c r="L2893" t="e">
        <f>+'61'!#REF!</f>
        <v>#REF!</v>
      </c>
    </row>
    <row r="2894" spans="1:12" hidden="1">
      <c r="A2894" s="2" t="s">
        <v>137</v>
      </c>
      <c r="L2894" t="e">
        <f>+'61'!#REF!</f>
        <v>#REF!</v>
      </c>
    </row>
    <row r="2895" spans="1:12" hidden="1">
      <c r="A2895" s="3" t="s">
        <v>106</v>
      </c>
      <c r="L2895" t="e">
        <f>+'61'!#REF!</f>
        <v>#REF!</v>
      </c>
    </row>
    <row r="2896" spans="1:12" hidden="1">
      <c r="A2896" s="3" t="s">
        <v>687</v>
      </c>
    </row>
    <row r="2897" spans="1:12" hidden="1">
      <c r="A2897" s="2" t="s">
        <v>135</v>
      </c>
      <c r="L2897" t="e">
        <f>+'61'!#REF!</f>
        <v>#REF!</v>
      </c>
    </row>
    <row r="2898" spans="1:12" hidden="1">
      <c r="A2898" s="2" t="s">
        <v>136</v>
      </c>
      <c r="L2898" t="e">
        <f>+'61'!#REF!</f>
        <v>#REF!</v>
      </c>
    </row>
    <row r="2899" spans="1:12" hidden="1">
      <c r="A2899" s="2" t="s">
        <v>137</v>
      </c>
      <c r="L2899" t="e">
        <f>+'61'!#REF!</f>
        <v>#REF!</v>
      </c>
    </row>
    <row r="2900" spans="1:12" hidden="1">
      <c r="A2900" s="3" t="s">
        <v>106</v>
      </c>
      <c r="L2900" t="e">
        <f>+'61'!#REF!</f>
        <v>#REF!</v>
      </c>
    </row>
    <row r="2901" spans="1:12" s="413" customFormat="1" hidden="1">
      <c r="A2901" s="413" t="s">
        <v>840</v>
      </c>
    </row>
    <row r="2902" spans="1:12" s="413" customFormat="1" hidden="1">
      <c r="A2902" s="415"/>
    </row>
    <row r="2903" spans="1:12" s="413" customFormat="1" hidden="1">
      <c r="A2903" s="415"/>
    </row>
    <row r="2904" spans="1:12" s="413" customFormat="1" hidden="1">
      <c r="A2904" s="415"/>
    </row>
    <row r="2905" spans="1:12" s="413" customFormat="1" hidden="1">
      <c r="A2905" s="415"/>
    </row>
    <row r="2906" spans="1:12" s="413" customFormat="1" hidden="1">
      <c r="A2906" s="415"/>
    </row>
    <row r="2907" spans="1:12" s="413" customFormat="1" hidden="1">
      <c r="A2907" s="415"/>
    </row>
    <row r="2908" spans="1:12" s="413" customFormat="1" hidden="1">
      <c r="A2908" s="415"/>
    </row>
    <row r="2909" spans="1:12" s="413" customFormat="1" hidden="1">
      <c r="A2909" s="415"/>
    </row>
    <row r="2910" spans="1:12" s="413" customFormat="1" hidden="1">
      <c r="A2910" s="415"/>
    </row>
    <row r="2911" spans="1:12" s="413" customFormat="1" hidden="1">
      <c r="A2911" s="415"/>
    </row>
    <row r="2912" spans="1:12" s="413" customFormat="1" hidden="1">
      <c r="A2912" s="415"/>
    </row>
    <row r="2913" spans="1:1" s="413" customFormat="1" hidden="1">
      <c r="A2913" s="415"/>
    </row>
    <row r="2914" spans="1:1" s="413" customFormat="1" hidden="1">
      <c r="A2914" s="415"/>
    </row>
    <row r="2915" spans="1:1" s="413" customFormat="1" hidden="1">
      <c r="A2915" s="415"/>
    </row>
    <row r="2916" spans="1:1" s="413" customFormat="1" hidden="1">
      <c r="A2916" s="415"/>
    </row>
    <row r="2917" spans="1:1" s="413" customFormat="1" hidden="1">
      <c r="A2917" s="415"/>
    </row>
    <row r="2918" spans="1:1" s="413" customFormat="1" hidden="1">
      <c r="A2918" s="415"/>
    </row>
    <row r="2919" spans="1:1" s="413" customFormat="1" hidden="1">
      <c r="A2919" s="415"/>
    </row>
    <row r="2920" spans="1:1" s="413" customFormat="1" hidden="1">
      <c r="A2920" s="415"/>
    </row>
    <row r="2921" spans="1:1" s="413" customFormat="1" hidden="1">
      <c r="A2921" s="415"/>
    </row>
    <row r="2922" spans="1:1" s="413" customFormat="1" hidden="1">
      <c r="A2922" s="415"/>
    </row>
    <row r="2923" spans="1:1" s="413" customFormat="1" hidden="1">
      <c r="A2923" s="415"/>
    </row>
    <row r="2924" spans="1:1" s="413" customFormat="1" hidden="1">
      <c r="A2924" s="415"/>
    </row>
    <row r="2925" spans="1:1" s="413" customFormat="1" hidden="1">
      <c r="A2925" s="415"/>
    </row>
    <row r="2926" spans="1:1" s="413" customFormat="1" hidden="1">
      <c r="A2926" s="415"/>
    </row>
    <row r="2927" spans="1:1" s="413" customFormat="1" hidden="1">
      <c r="A2927" s="415"/>
    </row>
    <row r="2928" spans="1:1" s="413" customFormat="1" hidden="1">
      <c r="A2928" s="415"/>
    </row>
    <row r="2929" spans="1:1" s="413" customFormat="1" hidden="1">
      <c r="A2929" s="415"/>
    </row>
    <row r="2930" spans="1:1" s="413" customFormat="1" hidden="1">
      <c r="A2930" s="415"/>
    </row>
    <row r="2931" spans="1:1" s="413" customFormat="1" hidden="1">
      <c r="A2931" s="415"/>
    </row>
    <row r="2932" spans="1:1" s="413" customFormat="1" hidden="1">
      <c r="A2932" s="415"/>
    </row>
    <row r="2933" spans="1:1" s="413" customFormat="1" hidden="1">
      <c r="A2933" s="415"/>
    </row>
    <row r="2934" spans="1:1" s="413" customFormat="1" hidden="1">
      <c r="A2934" s="415"/>
    </row>
    <row r="2935" spans="1:1" s="413" customFormat="1" hidden="1">
      <c r="A2935" s="415"/>
    </row>
    <row r="2936" spans="1:1" s="413" customFormat="1" hidden="1">
      <c r="A2936" s="415"/>
    </row>
    <row r="2937" spans="1:1" s="413" customFormat="1" hidden="1">
      <c r="A2937" s="415"/>
    </row>
    <row r="2938" spans="1:1" s="413" customFormat="1" hidden="1">
      <c r="A2938" s="415"/>
    </row>
    <row r="2939" spans="1:1" s="413" customFormat="1" hidden="1">
      <c r="A2939" s="415"/>
    </row>
    <row r="2940" spans="1:1" s="413" customFormat="1" hidden="1">
      <c r="A2940" s="415"/>
    </row>
    <row r="2941" spans="1:1" s="413" customFormat="1" hidden="1">
      <c r="A2941" s="415"/>
    </row>
    <row r="2942" spans="1:1" s="413" customFormat="1" hidden="1">
      <c r="A2942" s="415"/>
    </row>
    <row r="2943" spans="1:1" s="413" customFormat="1" hidden="1">
      <c r="A2943" s="415"/>
    </row>
    <row r="2944" spans="1:1" hidden="1">
      <c r="A2944" s="3" t="s">
        <v>588</v>
      </c>
    </row>
    <row r="2945" spans="1:14" hidden="1">
      <c r="A2945" s="362" t="s">
        <v>327</v>
      </c>
    </row>
    <row r="2946" spans="1:14" hidden="1">
      <c r="A2946" s="3" t="s">
        <v>700</v>
      </c>
    </row>
    <row r="2947" spans="1:14" hidden="1">
      <c r="A2947" s="178" t="s">
        <v>59</v>
      </c>
    </row>
    <row r="2948" spans="1:14" hidden="1">
      <c r="A2948" s="3" t="s">
        <v>184</v>
      </c>
    </row>
    <row r="2949" spans="1:14" hidden="1">
      <c r="A2949" s="2" t="s">
        <v>328</v>
      </c>
      <c r="L2949">
        <f>+'dnu62'!G26</f>
        <v>0</v>
      </c>
      <c r="N2949">
        <f>+'dnu62'!I26</f>
        <v>0</v>
      </c>
    </row>
    <row r="2950" spans="1:14" hidden="1">
      <c r="A2950" s="2" t="s">
        <v>188</v>
      </c>
      <c r="L2950">
        <f>+'dnu62'!G27</f>
        <v>0</v>
      </c>
      <c r="N2950">
        <f>+'dnu62'!I27</f>
        <v>0</v>
      </c>
    </row>
    <row r="2951" spans="1:14" hidden="1">
      <c r="A2951" s="2" t="s">
        <v>329</v>
      </c>
      <c r="L2951">
        <f>+'dnu62'!G28</f>
        <v>0</v>
      </c>
      <c r="N2951">
        <f>+'dnu62'!I28</f>
        <v>0</v>
      </c>
    </row>
    <row r="2952" spans="1:14" hidden="1">
      <c r="A2952" s="2" t="s">
        <v>330</v>
      </c>
      <c r="L2952">
        <f>+'dnu62'!G29</f>
        <v>0</v>
      </c>
      <c r="N2952">
        <f>+'dnu62'!I29</f>
        <v>0</v>
      </c>
    </row>
    <row r="2953" spans="1:14" hidden="1">
      <c r="A2953" s="2" t="s">
        <v>184</v>
      </c>
      <c r="L2953">
        <f>+'dnu62'!G30</f>
        <v>0</v>
      </c>
      <c r="N2953">
        <f>+'dnu62'!I30</f>
        <v>0</v>
      </c>
    </row>
    <row r="2954" spans="1:14" hidden="1">
      <c r="A2954" s="2" t="s">
        <v>332</v>
      </c>
    </row>
    <row r="2955" spans="1:14" hidden="1">
      <c r="A2955" s="2" t="s">
        <v>333</v>
      </c>
      <c r="L2955">
        <f>+'dnu62'!G33</f>
        <v>0</v>
      </c>
      <c r="N2955">
        <f>+'dnu62'!I33</f>
        <v>0</v>
      </c>
    </row>
    <row r="2956" spans="1:14" hidden="1">
      <c r="A2956" s="2" t="s">
        <v>334</v>
      </c>
      <c r="L2956">
        <f>+'dnu62'!G34</f>
        <v>0</v>
      </c>
      <c r="N2956">
        <f>+'dnu62'!I33</f>
        <v>0</v>
      </c>
    </row>
    <row r="2957" spans="1:14" hidden="1">
      <c r="A2957" s="2" t="s">
        <v>701</v>
      </c>
      <c r="L2957">
        <f>+'dnu62'!G35</f>
        <v>0</v>
      </c>
      <c r="N2957">
        <f>+'dnu62'!I33</f>
        <v>0</v>
      </c>
    </row>
    <row r="2958" spans="1:14" hidden="1">
      <c r="A2958" s="3" t="s">
        <v>331</v>
      </c>
    </row>
    <row r="2959" spans="1:14" hidden="1">
      <c r="A2959" s="2" t="s">
        <v>328</v>
      </c>
      <c r="L2959">
        <f>+'dnu62'!G38</f>
        <v>0</v>
      </c>
      <c r="N2959">
        <f>+'dnu62'!I38</f>
        <v>0</v>
      </c>
    </row>
    <row r="2960" spans="1:14" hidden="1">
      <c r="A2960" s="2" t="s">
        <v>188</v>
      </c>
      <c r="L2960">
        <f>+'dnu62'!G39</f>
        <v>0</v>
      </c>
      <c r="N2960">
        <f>+'dnu62'!I39</f>
        <v>0</v>
      </c>
    </row>
    <row r="2961" spans="1:14" hidden="1">
      <c r="A2961" s="2" t="s">
        <v>329</v>
      </c>
      <c r="L2961">
        <f>+'dnu62'!G40</f>
        <v>0</v>
      </c>
      <c r="N2961">
        <f>+'dnu62'!I40</f>
        <v>0</v>
      </c>
    </row>
    <row r="2962" spans="1:14" hidden="1">
      <c r="A2962" s="2" t="s">
        <v>184</v>
      </c>
      <c r="L2962">
        <f>+'dnu62'!G41</f>
        <v>0</v>
      </c>
      <c r="N2962">
        <f>+'dnu62'!I41</f>
        <v>0</v>
      </c>
    </row>
    <row r="2963" spans="1:14" hidden="1">
      <c r="A2963" s="2" t="s">
        <v>332</v>
      </c>
    </row>
    <row r="2964" spans="1:14" hidden="1">
      <c r="A2964" s="2" t="s">
        <v>333</v>
      </c>
      <c r="L2964">
        <f>+'dnu62'!G44</f>
        <v>0</v>
      </c>
      <c r="N2964">
        <f>+'dnu62'!I44</f>
        <v>0</v>
      </c>
    </row>
    <row r="2965" spans="1:14" hidden="1">
      <c r="A2965" s="2" t="s">
        <v>334</v>
      </c>
      <c r="L2965">
        <f>+'dnu62'!G45</f>
        <v>0</v>
      </c>
      <c r="N2965">
        <f>+'dnu62'!I45</f>
        <v>0</v>
      </c>
    </row>
    <row r="2966" spans="1:14" hidden="1">
      <c r="A2966" s="2" t="s">
        <v>701</v>
      </c>
      <c r="L2966">
        <f>+'dnu62'!G46</f>
        <v>0</v>
      </c>
      <c r="N2966">
        <f>+'dnu62'!I46</f>
        <v>0</v>
      </c>
    </row>
    <row r="2967" spans="1:14" hidden="1">
      <c r="A2967" s="3" t="s">
        <v>702</v>
      </c>
    </row>
    <row r="2968" spans="1:14" hidden="1">
      <c r="A2968" s="178" t="s">
        <v>59</v>
      </c>
    </row>
    <row r="2969" spans="1:14" hidden="1">
      <c r="A2969" s="3" t="s">
        <v>184</v>
      </c>
    </row>
    <row r="2970" spans="1:14" hidden="1">
      <c r="A2970" s="2" t="s">
        <v>328</v>
      </c>
      <c r="L2970">
        <f>+'dnu 63'!G8</f>
        <v>1550</v>
      </c>
      <c r="N2970">
        <f>+'dnu 63'!I8</f>
        <v>1550</v>
      </c>
    </row>
    <row r="2971" spans="1:14" hidden="1">
      <c r="A2971" s="2" t="s">
        <v>188</v>
      </c>
      <c r="L2971">
        <f>+'dnu 63'!G9</f>
        <v>5898</v>
      </c>
      <c r="N2971">
        <f>+'dnu 63'!I9</f>
        <v>5898</v>
      </c>
    </row>
    <row r="2972" spans="1:14" hidden="1">
      <c r="A2972" s="2" t="s">
        <v>329</v>
      </c>
      <c r="L2972">
        <f>+'dnu 63'!G10</f>
        <v>6749</v>
      </c>
      <c r="N2972">
        <f>+'dnu 63'!I10</f>
        <v>6749</v>
      </c>
    </row>
    <row r="2973" spans="1:14" hidden="1">
      <c r="A2973" s="2" t="s">
        <v>330</v>
      </c>
      <c r="L2973">
        <f>+'dnu 63'!G11</f>
        <v>-724</v>
      </c>
      <c r="N2973">
        <f>+'dnu 63'!I11</f>
        <v>-724</v>
      </c>
    </row>
    <row r="2974" spans="1:14" hidden="1">
      <c r="A2974" s="2" t="s">
        <v>184</v>
      </c>
      <c r="L2974">
        <f>+'dnu 63'!G12</f>
        <v>13473</v>
      </c>
      <c r="N2974">
        <f>+'dnu 63'!I12</f>
        <v>13473</v>
      </c>
    </row>
    <row r="2975" spans="1:14" hidden="1">
      <c r="A2975" s="2" t="s">
        <v>332</v>
      </c>
    </row>
    <row r="2976" spans="1:14" hidden="1">
      <c r="A2976" s="2" t="s">
        <v>333</v>
      </c>
      <c r="L2976">
        <f>+'dnu 63'!G14</f>
        <v>1430</v>
      </c>
      <c r="N2976">
        <f>+'dnu 63'!I14</f>
        <v>1430</v>
      </c>
    </row>
    <row r="2977" spans="1:14" hidden="1">
      <c r="A2977" s="2" t="s">
        <v>334</v>
      </c>
      <c r="L2977">
        <f>+'dnu 63'!G15</f>
        <v>12043</v>
      </c>
      <c r="N2977">
        <f>+'dnu 63'!I15</f>
        <v>12043</v>
      </c>
    </row>
    <row r="2978" spans="1:14" hidden="1">
      <c r="A2978" s="2" t="s">
        <v>701</v>
      </c>
      <c r="L2978">
        <f>+'dnu 63'!G16</f>
        <v>13473</v>
      </c>
      <c r="N2978">
        <f>+'dnu 63'!I16</f>
        <v>13473</v>
      </c>
    </row>
    <row r="2979" spans="1:14" hidden="1">
      <c r="A2979" s="3" t="s">
        <v>331</v>
      </c>
    </row>
    <row r="2980" spans="1:14" hidden="1">
      <c r="A2980" s="2" t="s">
        <v>328</v>
      </c>
      <c r="L2980">
        <f>+'dnu 63'!G19</f>
        <v>1430</v>
      </c>
      <c r="N2980">
        <f>+'dnu 63'!I19</f>
        <v>1430</v>
      </c>
    </row>
    <row r="2981" spans="1:14" hidden="1">
      <c r="A2981" s="2" t="s">
        <v>188</v>
      </c>
      <c r="L2981">
        <f>+'dnu 63'!G20</f>
        <v>5551</v>
      </c>
      <c r="N2981">
        <f>+'dnu 63'!I20</f>
        <v>5551</v>
      </c>
    </row>
    <row r="2982" spans="1:14" hidden="1">
      <c r="A2982" s="2" t="s">
        <v>329</v>
      </c>
      <c r="L2982">
        <f>+'dnu 63'!G21</f>
        <v>6492</v>
      </c>
      <c r="N2982">
        <f>+'dnu 63'!I21</f>
        <v>6492</v>
      </c>
    </row>
    <row r="2983" spans="1:14" hidden="1">
      <c r="A2983" s="2" t="s">
        <v>184</v>
      </c>
      <c r="L2983">
        <f>+'dnu 63'!G22</f>
        <v>13473</v>
      </c>
      <c r="N2983">
        <f>+'dnu 63'!I22</f>
        <v>13473</v>
      </c>
    </row>
    <row r="2984" spans="1:14" hidden="1">
      <c r="A2984" s="2" t="s">
        <v>332</v>
      </c>
    </row>
    <row r="2985" spans="1:14" hidden="1">
      <c r="A2985" s="2" t="s">
        <v>333</v>
      </c>
      <c r="L2985">
        <f>+'dnu 63'!G24</f>
        <v>1430</v>
      </c>
      <c r="N2985">
        <f>+'dnu 63'!I24</f>
        <v>1430</v>
      </c>
    </row>
    <row r="2986" spans="1:14" hidden="1">
      <c r="A2986" s="2" t="s">
        <v>334</v>
      </c>
      <c r="L2986">
        <f>+'dnu 63'!G25</f>
        <v>12043</v>
      </c>
      <c r="N2986">
        <f>+'dnu 63'!I25</f>
        <v>12043</v>
      </c>
    </row>
    <row r="2987" spans="1:14" hidden="1">
      <c r="A2987" s="2" t="s">
        <v>701</v>
      </c>
      <c r="L2987">
        <f>+'dnu 63'!G26</f>
        <v>13473</v>
      </c>
      <c r="N2987">
        <f>+'dnu 63'!I26</f>
        <v>13473</v>
      </c>
    </row>
    <row r="2988" spans="1:14" hidden="1">
      <c r="A2988" s="3" t="s">
        <v>703</v>
      </c>
    </row>
    <row r="2989" spans="1:14" hidden="1">
      <c r="A2989" s="178" t="s">
        <v>59</v>
      </c>
    </row>
    <row r="2990" spans="1:14" hidden="1">
      <c r="A2990" s="3" t="s">
        <v>184</v>
      </c>
    </row>
    <row r="2991" spans="1:14" hidden="1">
      <c r="A2991" s="2" t="s">
        <v>328</v>
      </c>
      <c r="L2991">
        <f>+'dnu 63'!G33</f>
        <v>911</v>
      </c>
      <c r="N2991">
        <f>+'dnu 63'!I33</f>
        <v>911</v>
      </c>
    </row>
    <row r="2992" spans="1:14" hidden="1">
      <c r="A2992" s="2" t="s">
        <v>188</v>
      </c>
      <c r="L2992">
        <f>+'dnu 63'!G34</f>
        <v>1299</v>
      </c>
      <c r="N2992">
        <f>+'dnu 63'!I34</f>
        <v>1299</v>
      </c>
    </row>
    <row r="2993" spans="1:14" hidden="1">
      <c r="A2993" s="2" t="s">
        <v>329</v>
      </c>
      <c r="L2993">
        <f>+'dnu 63'!G35</f>
        <v>0</v>
      </c>
      <c r="N2993">
        <f>+'dnu 63'!I35</f>
        <v>0</v>
      </c>
    </row>
    <row r="2994" spans="1:14" hidden="1">
      <c r="A2994" s="2" t="s">
        <v>330</v>
      </c>
      <c r="L2994">
        <f>+'dnu 63'!G36</f>
        <v>-28</v>
      </c>
      <c r="N2994">
        <f>+'dnu 63'!I36</f>
        <v>-28</v>
      </c>
    </row>
    <row r="2995" spans="1:14" hidden="1">
      <c r="A2995" s="2" t="s">
        <v>184</v>
      </c>
      <c r="L2995">
        <f>+'dnu 63'!G37</f>
        <v>2182</v>
      </c>
      <c r="N2995">
        <f>+'dnu 63'!I37</f>
        <v>2182</v>
      </c>
    </row>
    <row r="2996" spans="1:14" hidden="1">
      <c r="A2996" s="2" t="s">
        <v>332</v>
      </c>
    </row>
    <row r="2997" spans="1:14" hidden="1">
      <c r="A2997" s="2" t="s">
        <v>333</v>
      </c>
      <c r="L2997">
        <f>+'dnu 63'!G40</f>
        <v>894</v>
      </c>
      <c r="N2997">
        <f>+'dnu 63'!I40</f>
        <v>894</v>
      </c>
    </row>
    <row r="2998" spans="1:14" hidden="1">
      <c r="A2998" s="2" t="s">
        <v>334</v>
      </c>
      <c r="L2998">
        <f>+'dnu 63'!G41</f>
        <v>1288</v>
      </c>
      <c r="N2998">
        <f>+'dnu 63'!I41</f>
        <v>1288</v>
      </c>
    </row>
    <row r="2999" spans="1:14" hidden="1">
      <c r="A2999" s="2" t="s">
        <v>701</v>
      </c>
      <c r="L2999">
        <f>+'dnu 63'!G42</f>
        <v>2182</v>
      </c>
      <c r="N2999">
        <f>+'dnu 63'!I42</f>
        <v>2182</v>
      </c>
    </row>
    <row r="3000" spans="1:14" hidden="1">
      <c r="A3000" s="3" t="s">
        <v>184</v>
      </c>
    </row>
    <row r="3001" spans="1:14" hidden="1">
      <c r="A3001" s="2" t="s">
        <v>328</v>
      </c>
      <c r="L3001">
        <f>+'dnu 63'!G45</f>
        <v>894</v>
      </c>
      <c r="N3001">
        <f>+'dnu 63'!I45</f>
        <v>894</v>
      </c>
    </row>
    <row r="3002" spans="1:14" hidden="1">
      <c r="A3002" s="2" t="s">
        <v>188</v>
      </c>
      <c r="L3002">
        <f>+'dnu 63'!G46</f>
        <v>1288</v>
      </c>
      <c r="N3002">
        <f>+'dnu 63'!I46</f>
        <v>1288</v>
      </c>
    </row>
    <row r="3003" spans="1:14" hidden="1">
      <c r="A3003" s="2" t="s">
        <v>329</v>
      </c>
      <c r="L3003">
        <f>+'dnu 63'!G47</f>
        <v>0</v>
      </c>
      <c r="N3003">
        <f>+'dnu 63'!I47</f>
        <v>0</v>
      </c>
    </row>
    <row r="3004" spans="1:14" hidden="1">
      <c r="A3004" s="2" t="s">
        <v>184</v>
      </c>
      <c r="L3004">
        <f>+'dnu 63'!G48</f>
        <v>2182</v>
      </c>
      <c r="N3004">
        <f>+'dnu 63'!I48</f>
        <v>2182</v>
      </c>
    </row>
    <row r="3005" spans="1:14" hidden="1">
      <c r="A3005" s="2" t="s">
        <v>332</v>
      </c>
    </row>
    <row r="3006" spans="1:14" hidden="1">
      <c r="A3006" s="2" t="s">
        <v>333</v>
      </c>
      <c r="L3006">
        <f>+'dnu 63'!G51</f>
        <v>894</v>
      </c>
      <c r="N3006">
        <f>+'dnu 63'!I51</f>
        <v>894</v>
      </c>
    </row>
    <row r="3007" spans="1:14" hidden="1">
      <c r="A3007" s="2" t="s">
        <v>334</v>
      </c>
      <c r="L3007">
        <f>+'dnu 63'!G52</f>
        <v>1288</v>
      </c>
      <c r="N3007">
        <f>+'dnu 63'!I52</f>
        <v>1288</v>
      </c>
    </row>
    <row r="3008" spans="1:14" hidden="1">
      <c r="A3008" s="2" t="s">
        <v>701</v>
      </c>
      <c r="L3008">
        <f>+'dnu 63'!G53</f>
        <v>2182</v>
      </c>
      <c r="N3008">
        <f>+'dnu 63'!I53</f>
        <v>2182</v>
      </c>
    </row>
    <row r="3009" spans="1:14" hidden="1">
      <c r="A3009" s="3" t="s">
        <v>733</v>
      </c>
    </row>
    <row r="3010" spans="1:14" hidden="1">
      <c r="A3010" s="362" t="s">
        <v>335</v>
      </c>
    </row>
    <row r="3011" spans="1:14" hidden="1">
      <c r="A3011" s="178" t="s">
        <v>59</v>
      </c>
    </row>
    <row r="3012" spans="1:14" hidden="1">
      <c r="A3012" s="3" t="s">
        <v>704</v>
      </c>
    </row>
    <row r="3013" spans="1:14" hidden="1">
      <c r="A3013" s="2" t="s">
        <v>328</v>
      </c>
      <c r="L3013">
        <f>+'63'!G15</f>
        <v>0</v>
      </c>
      <c r="N3013">
        <f>+'63'!I15</f>
        <v>0</v>
      </c>
    </row>
    <row r="3014" spans="1:14" hidden="1">
      <c r="A3014" s="2" t="s">
        <v>188</v>
      </c>
      <c r="L3014">
        <f>+'63'!G16</f>
        <v>0</v>
      </c>
      <c r="N3014">
        <f>+'63'!I16</f>
        <v>0</v>
      </c>
    </row>
    <row r="3015" spans="1:14" hidden="1">
      <c r="A3015" s="2" t="s">
        <v>329</v>
      </c>
      <c r="L3015">
        <f>+'63'!G17</f>
        <v>0</v>
      </c>
      <c r="N3015">
        <f>+'63'!I17</f>
        <v>0</v>
      </c>
    </row>
    <row r="3016" spans="1:14" hidden="1">
      <c r="A3016" s="2" t="s">
        <v>330</v>
      </c>
      <c r="L3016">
        <f>+'63'!G18</f>
        <v>0</v>
      </c>
      <c r="N3016">
        <f>+'63'!I18</f>
        <v>0</v>
      </c>
    </row>
    <row r="3017" spans="1:14" hidden="1">
      <c r="A3017" s="2" t="s">
        <v>331</v>
      </c>
      <c r="L3017">
        <f>+'63'!G19</f>
        <v>0</v>
      </c>
      <c r="N3017">
        <f>+'63'!I19</f>
        <v>0</v>
      </c>
    </row>
    <row r="3018" spans="1:14" hidden="1">
      <c r="A3018" s="2" t="s">
        <v>332</v>
      </c>
    </row>
    <row r="3019" spans="1:14" hidden="1">
      <c r="A3019" s="2" t="s">
        <v>333</v>
      </c>
      <c r="L3019">
        <f>+'63'!G21</f>
        <v>0</v>
      </c>
      <c r="N3019">
        <f>+'63'!I21</f>
        <v>0</v>
      </c>
    </row>
    <row r="3020" spans="1:14" hidden="1">
      <c r="A3020" s="2" t="s">
        <v>334</v>
      </c>
      <c r="L3020">
        <f>+'63'!G22</f>
        <v>0</v>
      </c>
      <c r="N3020">
        <f>+'63'!I22</f>
        <v>0</v>
      </c>
    </row>
    <row r="3021" spans="1:14" hidden="1">
      <c r="A3021" s="2" t="s">
        <v>701</v>
      </c>
      <c r="L3021">
        <f>+'63'!G23</f>
        <v>0</v>
      </c>
      <c r="N3021">
        <f>+'63'!I23</f>
        <v>0</v>
      </c>
    </row>
    <row r="3022" spans="1:14" hidden="1">
      <c r="A3022" s="3" t="s">
        <v>331</v>
      </c>
    </row>
    <row r="3023" spans="1:14" hidden="1">
      <c r="A3023" s="2" t="s">
        <v>328</v>
      </c>
      <c r="L3023">
        <f>+'63'!G26</f>
        <v>0</v>
      </c>
      <c r="N3023">
        <f>+'63'!I26</f>
        <v>0</v>
      </c>
    </row>
    <row r="3024" spans="1:14" hidden="1">
      <c r="A3024" s="2" t="s">
        <v>188</v>
      </c>
      <c r="L3024">
        <f>+'63'!G27</f>
        <v>0</v>
      </c>
      <c r="N3024">
        <f>+'63'!I27</f>
        <v>0</v>
      </c>
    </row>
    <row r="3025" spans="1:14" hidden="1">
      <c r="A3025" s="2" t="s">
        <v>329</v>
      </c>
      <c r="L3025">
        <f>+'63'!G28</f>
        <v>0</v>
      </c>
      <c r="N3025">
        <f>+'63'!I28</f>
        <v>0</v>
      </c>
    </row>
    <row r="3026" spans="1:14" hidden="1">
      <c r="A3026" s="2" t="s">
        <v>330</v>
      </c>
      <c r="L3026">
        <f>+'63'!G30</f>
        <v>0</v>
      </c>
      <c r="N3026">
        <f>+'63'!I30</f>
        <v>0</v>
      </c>
    </row>
    <row r="3027" spans="1:14" hidden="1">
      <c r="A3027" s="2" t="s">
        <v>331</v>
      </c>
    </row>
    <row r="3028" spans="1:14" hidden="1">
      <c r="A3028" s="2" t="s">
        <v>332</v>
      </c>
    </row>
    <row r="3029" spans="1:14" hidden="1">
      <c r="A3029" s="2" t="s">
        <v>333</v>
      </c>
      <c r="L3029">
        <f>+'63'!G32</f>
        <v>0</v>
      </c>
      <c r="N3029">
        <f>+'63'!I32</f>
        <v>0</v>
      </c>
    </row>
    <row r="3030" spans="1:14" hidden="1">
      <c r="A3030" s="2" t="s">
        <v>334</v>
      </c>
      <c r="L3030">
        <f>+'63'!G33</f>
        <v>0</v>
      </c>
      <c r="N3030">
        <f>+'63'!I33</f>
        <v>0</v>
      </c>
    </row>
    <row r="3031" spans="1:14" hidden="1">
      <c r="A3031" s="2" t="s">
        <v>701</v>
      </c>
      <c r="L3031">
        <f>+'63'!G34</f>
        <v>0</v>
      </c>
      <c r="N3031">
        <f>+'63'!I34</f>
        <v>0</v>
      </c>
    </row>
    <row r="3032" spans="1:14" s="413" customFormat="1" hidden="1">
      <c r="A3032" s="413" t="s">
        <v>841</v>
      </c>
    </row>
    <row r="3033" spans="1:14" s="413" customFormat="1" hidden="1">
      <c r="A3033" s="413" t="s">
        <v>842</v>
      </c>
    </row>
    <row r="3034" spans="1:14" s="413" customFormat="1" hidden="1">
      <c r="A3034" s="413" t="s">
        <v>115</v>
      </c>
    </row>
    <row r="3035" spans="1:14" s="413" customFormat="1" hidden="1">
      <c r="A3035" s="413" t="s">
        <v>843</v>
      </c>
    </row>
    <row r="3036" spans="1:14" s="413" customFormat="1" hidden="1">
      <c r="A3036" s="413" t="s">
        <v>844</v>
      </c>
    </row>
    <row r="3037" spans="1:14" s="413" customFormat="1" hidden="1">
      <c r="A3037" s="413" t="s">
        <v>635</v>
      </c>
    </row>
    <row r="3038" spans="1:14" hidden="1">
      <c r="A3038" s="4" t="s">
        <v>589</v>
      </c>
    </row>
    <row r="3039" spans="1:14" hidden="1">
      <c r="A3039" s="4" t="s">
        <v>590</v>
      </c>
    </row>
    <row r="3040" spans="1:14" hidden="1">
      <c r="A3040" s="4" t="s">
        <v>705</v>
      </c>
    </row>
    <row r="3041" spans="1:14">
      <c r="A3041" s="253" t="s">
        <v>447</v>
      </c>
      <c r="L3041" t="e">
        <f>+#REF!</f>
        <v>#REF!</v>
      </c>
      <c r="N3041" t="e">
        <f>+#REF!</f>
        <v>#REF!</v>
      </c>
    </row>
    <row r="3042" spans="1:14">
      <c r="A3042" s="209" t="s">
        <v>448</v>
      </c>
      <c r="L3042" t="e">
        <f>+#REF!</f>
        <v>#REF!</v>
      </c>
      <c r="N3042" t="e">
        <f>+#REF!</f>
        <v>#REF!</v>
      </c>
    </row>
    <row r="3043" spans="1:14">
      <c r="A3043" s="209" t="s">
        <v>449</v>
      </c>
      <c r="L3043" t="e">
        <f>+#REF!</f>
        <v>#REF!</v>
      </c>
      <c r="N3043" t="e">
        <f>+#REF!</f>
        <v>#REF!</v>
      </c>
    </row>
    <row r="3044" spans="1:14">
      <c r="A3044" s="209" t="s">
        <v>450</v>
      </c>
      <c r="L3044" t="e">
        <f>+#REF!</f>
        <v>#REF!</v>
      </c>
      <c r="N3044" t="e">
        <f>+#REF!</f>
        <v>#REF!</v>
      </c>
    </row>
    <row r="3045" spans="1:14">
      <c r="A3045" s="209" t="s">
        <v>465</v>
      </c>
      <c r="L3045" t="e">
        <f>+#REF!</f>
        <v>#REF!</v>
      </c>
      <c r="N3045" t="e">
        <f>+#REF!</f>
        <v>#REF!</v>
      </c>
    </row>
    <row r="3046" spans="1:14" hidden="1">
      <c r="A3046" s="4" t="s">
        <v>591</v>
      </c>
    </row>
    <row r="3047" spans="1:14" hidden="1">
      <c r="A3047" s="77" t="s">
        <v>706</v>
      </c>
    </row>
    <row r="3048" spans="1:14" hidden="1">
      <c r="A3048" s="114" t="s">
        <v>707</v>
      </c>
    </row>
    <row r="3049" spans="1:14">
      <c r="A3049" s="363" t="s">
        <v>328</v>
      </c>
      <c r="L3049" t="e">
        <f>+#REF!</f>
        <v>#REF!</v>
      </c>
      <c r="N3049" t="e">
        <f>+#REF!</f>
        <v>#REF!</v>
      </c>
    </row>
    <row r="3050" spans="1:14">
      <c r="A3050" s="363" t="s">
        <v>708</v>
      </c>
      <c r="L3050" t="e">
        <f>+#REF!</f>
        <v>#REF!</v>
      </c>
      <c r="N3050" t="e">
        <f>+#REF!</f>
        <v>#REF!</v>
      </c>
    </row>
    <row r="3051" spans="1:14">
      <c r="A3051" s="363" t="s">
        <v>709</v>
      </c>
      <c r="L3051" t="e">
        <f>+#REF!</f>
        <v>#REF!</v>
      </c>
      <c r="N3051" t="e">
        <f>+#REF!</f>
        <v>#REF!</v>
      </c>
    </row>
    <row r="3052" spans="1:14">
      <c r="A3052" s="364" t="s">
        <v>710</v>
      </c>
      <c r="L3052" t="e">
        <f>+#REF!</f>
        <v>#REF!</v>
      </c>
      <c r="N3052" t="e">
        <f>+#REF!</f>
        <v>#REF!</v>
      </c>
    </row>
    <row r="3053" spans="1:14" hidden="1">
      <c r="A3053" s="114" t="s">
        <v>711</v>
      </c>
    </row>
    <row r="3054" spans="1:14">
      <c r="A3054" s="363" t="s">
        <v>328</v>
      </c>
      <c r="L3054" t="e">
        <f>+#REF!</f>
        <v>#REF!</v>
      </c>
      <c r="N3054" t="e">
        <f>+#REF!</f>
        <v>#REF!</v>
      </c>
    </row>
    <row r="3055" spans="1:14">
      <c r="A3055" s="363" t="s">
        <v>708</v>
      </c>
      <c r="L3055" t="e">
        <f>+#REF!</f>
        <v>#REF!</v>
      </c>
      <c r="N3055" t="e">
        <f>+#REF!</f>
        <v>#REF!</v>
      </c>
    </row>
    <row r="3056" spans="1:14">
      <c r="A3056" s="363" t="s">
        <v>709</v>
      </c>
      <c r="L3056" t="e">
        <f>+#REF!</f>
        <v>#REF!</v>
      </c>
      <c r="N3056" t="e">
        <f>+#REF!</f>
        <v>#REF!</v>
      </c>
    </row>
    <row r="3057" spans="1:14">
      <c r="A3057" s="364" t="s">
        <v>710</v>
      </c>
      <c r="L3057" t="e">
        <f>+#REF!</f>
        <v>#REF!</v>
      </c>
      <c r="N3057" t="e">
        <f>+#REF!</f>
        <v>#REF!</v>
      </c>
    </row>
    <row r="3058" spans="1:14" hidden="1">
      <c r="A3058" s="114" t="s">
        <v>712</v>
      </c>
    </row>
    <row r="3059" spans="1:14">
      <c r="A3059" s="363" t="s">
        <v>328</v>
      </c>
      <c r="L3059" t="e">
        <f>+#REF!</f>
        <v>#REF!</v>
      </c>
      <c r="N3059" t="e">
        <f>+#REF!</f>
        <v>#REF!</v>
      </c>
    </row>
    <row r="3060" spans="1:14">
      <c r="A3060" s="363" t="s">
        <v>708</v>
      </c>
      <c r="L3060" t="e">
        <f>+#REF!</f>
        <v>#REF!</v>
      </c>
      <c r="N3060" t="e">
        <f>+#REF!</f>
        <v>#REF!</v>
      </c>
    </row>
    <row r="3061" spans="1:14">
      <c r="A3061" s="363" t="s">
        <v>709</v>
      </c>
      <c r="L3061" t="e">
        <f>+#REF!</f>
        <v>#REF!</v>
      </c>
      <c r="N3061" t="e">
        <f>+#REF!</f>
        <v>#REF!</v>
      </c>
    </row>
    <row r="3062" spans="1:14">
      <c r="A3062" s="364" t="s">
        <v>710</v>
      </c>
      <c r="L3062" t="e">
        <f>+#REF!</f>
        <v>#REF!</v>
      </c>
      <c r="N3062" t="e">
        <f>+#REF!</f>
        <v>#REF!</v>
      </c>
    </row>
    <row r="3063" spans="1:14">
      <c r="A3063" s="364" t="s">
        <v>713</v>
      </c>
      <c r="L3063" t="e">
        <f>+#REF!</f>
        <v>#REF!</v>
      </c>
    </row>
    <row r="3064" spans="1:14" hidden="1">
      <c r="A3064" s="4" t="s">
        <v>592</v>
      </c>
    </row>
    <row r="3065" spans="1:14" hidden="1">
      <c r="A3065" s="365" t="s">
        <v>714</v>
      </c>
      <c r="L3065" s="370">
        <f>+'65'!F6</f>
        <v>3325</v>
      </c>
      <c r="N3065" s="370">
        <f>+'65'!H6</f>
        <v>2747</v>
      </c>
    </row>
    <row r="3066" spans="1:14" hidden="1">
      <c r="A3066" s="365" t="s">
        <v>715</v>
      </c>
      <c r="L3066" s="370">
        <f>+'65'!F7</f>
        <v>0</v>
      </c>
      <c r="N3066" s="370">
        <f>+'65'!H7</f>
        <v>0</v>
      </c>
    </row>
    <row r="3067" spans="1:14" hidden="1">
      <c r="A3067" s="221" t="s">
        <v>466</v>
      </c>
      <c r="L3067" s="370">
        <f>+'65'!F8</f>
        <v>3325</v>
      </c>
      <c r="N3067" s="370">
        <f>+'65'!H8</f>
        <v>2747</v>
      </c>
    </row>
    <row r="3068" spans="1:14" hidden="1">
      <c r="A3068" s="4" t="s">
        <v>430</v>
      </c>
    </row>
    <row r="3069" spans="1:14" hidden="1">
      <c r="A3069" s="366" t="s">
        <v>187</v>
      </c>
      <c r="L3069" s="370">
        <f>+'65'!F13</f>
        <v>0</v>
      </c>
      <c r="N3069" s="370">
        <f>+'65'!H13</f>
        <v>0</v>
      </c>
    </row>
    <row r="3070" spans="1:14" hidden="1">
      <c r="A3070" s="366" t="s">
        <v>336</v>
      </c>
      <c r="L3070" s="370">
        <f>+'65'!F14</f>
        <v>0</v>
      </c>
      <c r="N3070" s="370">
        <f>+'65'!H14</f>
        <v>0</v>
      </c>
    </row>
    <row r="3071" spans="1:14" hidden="1">
      <c r="A3071" s="366" t="s">
        <v>337</v>
      </c>
      <c r="L3071" s="370">
        <f>+'65'!F15</f>
        <v>16334</v>
      </c>
      <c r="N3071" s="370">
        <f>+'65'!H15</f>
        <v>13492</v>
      </c>
    </row>
    <row r="3072" spans="1:14" hidden="1">
      <c r="A3072" s="364" t="s">
        <v>106</v>
      </c>
      <c r="L3072" s="370">
        <f>+'65'!F16</f>
        <v>16334</v>
      </c>
      <c r="N3072" s="370">
        <f>+'65'!H16</f>
        <v>13492</v>
      </c>
    </row>
    <row r="3073" spans="1:14" hidden="1">
      <c r="A3073" s="3" t="s">
        <v>734</v>
      </c>
    </row>
    <row r="3074" spans="1:14" hidden="1">
      <c r="A3074" s="3" t="s">
        <v>716</v>
      </c>
    </row>
    <row r="3075" spans="1:14" hidden="1">
      <c r="A3075" s="205" t="s">
        <v>454</v>
      </c>
      <c r="L3075">
        <f>+'65'!F25</f>
        <v>1</v>
      </c>
    </row>
    <row r="3076" spans="1:14" hidden="1">
      <c r="A3076" s="209" t="s">
        <v>455</v>
      </c>
      <c r="L3076">
        <f>+'65'!F26</f>
        <v>0</v>
      </c>
    </row>
    <row r="3077" spans="1:14" hidden="1">
      <c r="A3077" s="3" t="s">
        <v>717</v>
      </c>
    </row>
    <row r="3078" spans="1:14" hidden="1">
      <c r="A3078" s="205" t="s">
        <v>454</v>
      </c>
      <c r="L3078">
        <f>+'65'!H25</f>
        <v>0</v>
      </c>
    </row>
    <row r="3079" spans="1:14" hidden="1">
      <c r="A3079" s="209" t="s">
        <v>455</v>
      </c>
      <c r="L3079">
        <f>+'65'!H26</f>
        <v>0</v>
      </c>
    </row>
    <row r="3080" spans="1:14" s="413" customFormat="1" hidden="1">
      <c r="A3080" s="437"/>
    </row>
    <row r="3081" spans="1:14" hidden="1">
      <c r="A3081" s="3" t="s">
        <v>598</v>
      </c>
    </row>
    <row r="3082" spans="1:14" hidden="1">
      <c r="A3082" s="202" t="s">
        <v>340</v>
      </c>
      <c r="H3082" t="e">
        <f>+'67'!#REF!</f>
        <v>#REF!</v>
      </c>
      <c r="J3082" t="e">
        <f>+'67'!#REF!</f>
        <v>#REF!</v>
      </c>
      <c r="L3082" t="e">
        <f>+'67'!#REF!</f>
        <v>#REF!</v>
      </c>
      <c r="N3082">
        <f>+'67'!E7</f>
        <v>-1342</v>
      </c>
    </row>
    <row r="3083" spans="1:14" hidden="1">
      <c r="A3083" s="202" t="s">
        <v>718</v>
      </c>
      <c r="H3083" t="e">
        <f>+'67'!#REF!</f>
        <v>#REF!</v>
      </c>
      <c r="J3083" t="e">
        <f>+'67'!#REF!</f>
        <v>#REF!</v>
      </c>
      <c r="L3083" t="e">
        <f>+'67'!#REF!</f>
        <v>#REF!</v>
      </c>
      <c r="N3083">
        <f>+'67'!E8</f>
        <v>-4018</v>
      </c>
    </row>
    <row r="3084" spans="1:14" hidden="1">
      <c r="A3084" s="202" t="s">
        <v>341</v>
      </c>
      <c r="H3084" t="e">
        <f>+'67'!#REF!</f>
        <v>#REF!</v>
      </c>
      <c r="J3084" t="e">
        <f>+'67'!#REF!</f>
        <v>#REF!</v>
      </c>
      <c r="L3084" t="e">
        <f>+'67'!#REF!</f>
        <v>#REF!</v>
      </c>
      <c r="N3084">
        <f>+'67'!E9</f>
        <v>-10250</v>
      </c>
    </row>
    <row r="3085" spans="1:14" hidden="1">
      <c r="A3085" s="202" t="s">
        <v>719</v>
      </c>
      <c r="H3085" t="e">
        <f>+'67'!#REF!</f>
        <v>#REF!</v>
      </c>
      <c r="J3085" t="e">
        <f>+'67'!#REF!</f>
        <v>#REF!</v>
      </c>
      <c r="L3085" t="e">
        <f>+'67'!#REF!</f>
        <v>#REF!</v>
      </c>
      <c r="N3085">
        <f>+'67'!E10</f>
        <v>10136</v>
      </c>
    </row>
    <row r="3086" spans="1:14" hidden="1">
      <c r="A3086" s="202" t="s">
        <v>720</v>
      </c>
      <c r="H3086" t="e">
        <f>+'67'!#REF!</f>
        <v>#REF!</v>
      </c>
      <c r="J3086" t="e">
        <f>+'67'!#REF!</f>
        <v>#REF!</v>
      </c>
      <c r="L3086" t="e">
        <f>+'67'!#REF!</f>
        <v>#REF!</v>
      </c>
      <c r="N3086">
        <f>+'67'!E11</f>
        <v>-18707</v>
      </c>
    </row>
    <row r="3087" spans="1:14" hidden="1">
      <c r="A3087" s="3" t="s">
        <v>106</v>
      </c>
      <c r="H3087" t="e">
        <f>+'67'!#REF!</f>
        <v>#REF!</v>
      </c>
      <c r="J3087" t="e">
        <f>+'67'!#REF!</f>
        <v>#REF!</v>
      </c>
      <c r="L3087">
        <f>+'67'!C13</f>
        <v>-35726.313779000004</v>
      </c>
      <c r="N3087">
        <f>+'67'!E13</f>
        <v>-24181</v>
      </c>
    </row>
    <row r="3088" spans="1:14" hidden="1">
      <c r="A3088" s="299" t="s">
        <v>721</v>
      </c>
      <c r="H3088" t="e">
        <f>+'67'!#REF!</f>
        <v>#REF!</v>
      </c>
      <c r="J3088" t="e">
        <f>+'67'!#REF!</f>
        <v>#REF!</v>
      </c>
      <c r="L3088">
        <f>+'67'!G14</f>
        <v>0</v>
      </c>
      <c r="N3088">
        <f>+'67'!E14</f>
        <v>19224</v>
      </c>
    </row>
    <row r="3089" spans="1:14" hidden="1">
      <c r="A3089" s="299" t="s">
        <v>722</v>
      </c>
      <c r="H3089" t="e">
        <f>+'67'!#REF!</f>
        <v>#REF!</v>
      </c>
      <c r="J3089" t="e">
        <f>+'67'!#REF!</f>
        <v>#REF!</v>
      </c>
      <c r="L3089" t="e">
        <f>+'67'!#REF!</f>
        <v>#REF!</v>
      </c>
      <c r="N3089">
        <f>+'67'!E15</f>
        <v>0</v>
      </c>
    </row>
    <row r="3090" spans="1:14" hidden="1">
      <c r="A3090" s="299" t="s">
        <v>342</v>
      </c>
      <c r="H3090" t="e">
        <f>+'67'!#REF!</f>
        <v>#REF!</v>
      </c>
      <c r="J3090" t="e">
        <f>+'67'!#REF!</f>
        <v>#REF!</v>
      </c>
      <c r="L3090">
        <f>+'67'!C18</f>
        <v>-6161</v>
      </c>
      <c r="N3090">
        <f>+'67'!E18</f>
        <v>-11761</v>
      </c>
    </row>
    <row r="3091" spans="1:14" hidden="1">
      <c r="A3091" s="3" t="s">
        <v>106</v>
      </c>
      <c r="H3091" t="e">
        <f>+'67'!#REF!</f>
        <v>#REF!</v>
      </c>
      <c r="J3091" t="e">
        <f>+'67'!#REF!</f>
        <v>#REF!</v>
      </c>
      <c r="L3091">
        <f>+'67'!C19</f>
        <v>-75561.313779000004</v>
      </c>
      <c r="N3091">
        <f>+'67'!E19</f>
        <v>-16718</v>
      </c>
    </row>
    <row r="3092" spans="1:14" hidden="1">
      <c r="A3092" s="3" t="s">
        <v>599</v>
      </c>
    </row>
    <row r="3093" spans="1:14" hidden="1">
      <c r="A3093" s="2" t="s">
        <v>6</v>
      </c>
      <c r="H3093" s="370" t="e">
        <f>+'67'!#REF!</f>
        <v>#REF!</v>
      </c>
      <c r="J3093" s="370" t="e">
        <f>+'67'!#REF!</f>
        <v>#REF!</v>
      </c>
      <c r="L3093" s="370">
        <f>+'67'!C29</f>
        <v>36536</v>
      </c>
      <c r="N3093" s="370">
        <f>+'67'!E29</f>
        <v>30497</v>
      </c>
    </row>
    <row r="3094" spans="1:14" hidden="1">
      <c r="A3094" s="2" t="s">
        <v>7</v>
      </c>
      <c r="H3094" s="370" t="e">
        <f>+'67'!#REF!</f>
        <v>#REF!</v>
      </c>
      <c r="J3094" s="370" t="e">
        <f>+'67'!#REF!</f>
        <v>#REF!</v>
      </c>
      <c r="L3094" s="370">
        <f>+'67'!C30</f>
        <v>1608</v>
      </c>
      <c r="N3094" s="370">
        <f>+'67'!E30</f>
        <v>1847</v>
      </c>
    </row>
    <row r="3095" spans="1:14" hidden="1">
      <c r="A3095" s="2" t="s">
        <v>343</v>
      </c>
      <c r="H3095" s="370" t="e">
        <f>+'67'!#REF!</f>
        <v>#REF!</v>
      </c>
      <c r="J3095" s="370" t="e">
        <f>+'67'!#REF!</f>
        <v>#REF!</v>
      </c>
      <c r="L3095" s="370">
        <f>+'67'!C31</f>
        <v>-9</v>
      </c>
      <c r="N3095" s="370">
        <f>+'67'!E31</f>
        <v>-116</v>
      </c>
    </row>
    <row r="3096" spans="1:14" hidden="1">
      <c r="A3096" s="2" t="s">
        <v>72</v>
      </c>
      <c r="H3096" s="370" t="e">
        <f>+'67'!#REF!</f>
        <v>#REF!</v>
      </c>
      <c r="J3096" s="370" t="e">
        <f>+'67'!#REF!</f>
        <v>#REF!</v>
      </c>
      <c r="L3096" s="370">
        <f>+'67'!C32</f>
        <v>12902</v>
      </c>
      <c r="N3096" s="370">
        <f>+'67'!E32</f>
        <v>-5690</v>
      </c>
    </row>
    <row r="3097" spans="1:14" hidden="1">
      <c r="A3097" s="202" t="s">
        <v>344</v>
      </c>
      <c r="H3097" s="370" t="e">
        <f>+'67'!#REF!</f>
        <v>#REF!</v>
      </c>
      <c r="J3097" s="370" t="e">
        <f>+'67'!#REF!</f>
        <v>#REF!</v>
      </c>
      <c r="L3097" s="370">
        <f>+'67'!C33</f>
        <v>0</v>
      </c>
      <c r="N3097" s="370">
        <f>+'67'!E33</f>
        <v>0</v>
      </c>
    </row>
    <row r="3098" spans="1:14" hidden="1">
      <c r="A3098" s="202" t="s">
        <v>4</v>
      </c>
      <c r="H3098" s="370" t="e">
        <f>+'67'!#REF!</f>
        <v>#REF!</v>
      </c>
      <c r="J3098" s="370" t="e">
        <f>+'67'!#REF!</f>
        <v>#REF!</v>
      </c>
      <c r="L3098" s="370">
        <f>+'67'!C36</f>
        <v>-259</v>
      </c>
      <c r="N3098" s="370">
        <f>+'67'!E36</f>
        <v>-232</v>
      </c>
    </row>
    <row r="3099" spans="1:14" hidden="1">
      <c r="A3099" s="202" t="s">
        <v>345</v>
      </c>
      <c r="H3099" s="370" t="e">
        <f>+'67'!#REF!</f>
        <v>#REF!</v>
      </c>
      <c r="J3099" s="370" t="e">
        <f>+'67'!#REF!</f>
        <v>#REF!</v>
      </c>
      <c r="L3099" s="370">
        <f>+'67'!C37</f>
        <v>0</v>
      </c>
      <c r="N3099" s="370">
        <f>+'67'!E37</f>
        <v>-43</v>
      </c>
    </row>
    <row r="3100" spans="1:14" hidden="1">
      <c r="A3100" s="2" t="s">
        <v>346</v>
      </c>
      <c r="H3100" s="370" t="e">
        <f>+'67'!#REF!</f>
        <v>#REF!</v>
      </c>
      <c r="J3100" s="370" t="e">
        <f>+'67'!#REF!</f>
        <v>#REF!</v>
      </c>
      <c r="L3100" s="370">
        <f>+'67'!C40</f>
        <v>64780</v>
      </c>
      <c r="N3100" s="370">
        <f>+'67'!E40</f>
        <v>26324</v>
      </c>
    </row>
    <row r="3101" spans="1:14" hidden="1">
      <c r="A3101" s="3" t="s">
        <v>106</v>
      </c>
      <c r="H3101" s="370" t="e">
        <f>+'67'!#REF!</f>
        <v>#REF!</v>
      </c>
      <c r="J3101" s="370" t="e">
        <f>+'67'!#REF!</f>
        <v>#REF!</v>
      </c>
      <c r="L3101" s="370">
        <f>+'67'!C42</f>
        <v>147829</v>
      </c>
      <c r="N3101" s="370">
        <f>+'67'!E42</f>
        <v>82650</v>
      </c>
    </row>
    <row r="3102" spans="1:14" hidden="1">
      <c r="A3102" s="3" t="s">
        <v>600</v>
      </c>
      <c r="L3102" s="370"/>
      <c r="N3102" s="370"/>
    </row>
    <row r="3103" spans="1:14" hidden="1">
      <c r="A3103" s="2" t="s">
        <v>698</v>
      </c>
      <c r="L3103" s="370"/>
      <c r="N3103" s="370"/>
    </row>
    <row r="3104" spans="1:14" hidden="1">
      <c r="A3104" s="2" t="s">
        <v>699</v>
      </c>
      <c r="L3104" s="370"/>
      <c r="N3104" s="370"/>
    </row>
    <row r="3105" spans="1:14" hidden="1">
      <c r="A3105" s="2" t="s">
        <v>106</v>
      </c>
      <c r="L3105" s="370"/>
      <c r="N3105" s="370"/>
    </row>
    <row r="3106" spans="1:14" s="413" customFormat="1" hidden="1">
      <c r="A3106" s="413" t="s">
        <v>845</v>
      </c>
      <c r="L3106" s="421"/>
      <c r="N3106" s="421"/>
    </row>
    <row r="3107" spans="1:14" s="413" customFormat="1" hidden="1">
      <c r="A3107" s="413" t="s">
        <v>839</v>
      </c>
      <c r="L3107" s="421"/>
      <c r="N3107" s="421"/>
    </row>
    <row r="3108" spans="1:14" hidden="1">
      <c r="A3108" s="352" t="s">
        <v>601</v>
      </c>
    </row>
    <row r="3109" spans="1:14" hidden="1">
      <c r="A3109" s="2" t="s">
        <v>635</v>
      </c>
    </row>
    <row r="3110" spans="1:14" hidden="1">
      <c r="A3110" s="352" t="s">
        <v>735</v>
      </c>
    </row>
    <row r="3111" spans="1:14" hidden="1">
      <c r="A3111" s="3" t="s">
        <v>635</v>
      </c>
    </row>
    <row r="3112" spans="1:14" hidden="1">
      <c r="A3112" s="367"/>
      <c r="B3112" s="368"/>
    </row>
    <row r="3113" spans="1:14" hidden="1">
      <c r="A3113" s="369"/>
    </row>
    <row r="3114" spans="1:14" hidden="1">
      <c r="A3114" s="369"/>
    </row>
    <row r="3115" spans="1:14" hidden="1">
      <c r="A3115" s="367"/>
      <c r="B3115" s="368"/>
    </row>
    <row r="3116" spans="1:14" hidden="1">
      <c r="A3116" s="369"/>
    </row>
    <row r="3117" spans="1:14" hidden="1">
      <c r="A3117" s="369"/>
    </row>
    <row r="3118" spans="1:14" hidden="1">
      <c r="A3118" s="369"/>
    </row>
    <row r="3119" spans="1:14" hidden="1">
      <c r="A3119" s="367"/>
      <c r="B3119" s="368"/>
    </row>
    <row r="3120" spans="1:14" hidden="1">
      <c r="A3120" s="257"/>
    </row>
    <row r="3121" spans="1:2" hidden="1">
      <c r="A3121" s="257"/>
    </row>
    <row r="3122" spans="1:2" hidden="1">
      <c r="A3122" s="257"/>
    </row>
    <row r="3123" spans="1:2" hidden="1">
      <c r="A3123" s="257"/>
    </row>
    <row r="3124" spans="1:2" hidden="1">
      <c r="A3124" s="257"/>
    </row>
    <row r="3125" spans="1:2" hidden="1">
      <c r="A3125" s="3"/>
      <c r="B3125" s="367"/>
    </row>
    <row r="3126" spans="1:2" hidden="1">
      <c r="A3126" s="3"/>
    </row>
    <row r="3127" spans="1:2" hidden="1">
      <c r="A3127" s="367"/>
      <c r="B3127" s="368"/>
    </row>
    <row r="3128" spans="1:2" hidden="1">
      <c r="A3128" s="369"/>
    </row>
    <row r="3129" spans="1:2" hidden="1">
      <c r="A3129" s="369"/>
    </row>
    <row r="3130" spans="1:2" hidden="1">
      <c r="A3130" s="367"/>
      <c r="B3130" s="368"/>
    </row>
    <row r="3131" spans="1:2" hidden="1">
      <c r="A3131" s="369"/>
    </row>
    <row r="3132" spans="1:2" hidden="1">
      <c r="A3132" s="369"/>
    </row>
    <row r="3133" spans="1:2" hidden="1">
      <c r="A3133" s="369"/>
    </row>
    <row r="3134" spans="1:2" hidden="1">
      <c r="A3134" s="367"/>
      <c r="B3134" s="368"/>
    </row>
    <row r="3135" spans="1:2" hidden="1">
      <c r="A3135" s="257"/>
    </row>
    <row r="3136" spans="1:2" hidden="1">
      <c r="A3136" s="257"/>
    </row>
    <row r="3137" spans="1:2" hidden="1">
      <c r="A3137" s="257"/>
    </row>
    <row r="3138" spans="1:2" hidden="1">
      <c r="A3138" s="257"/>
    </row>
    <row r="3139" spans="1:2" hidden="1">
      <c r="A3139" s="257"/>
    </row>
    <row r="3140" spans="1:2" hidden="1">
      <c r="A3140" s="3"/>
      <c r="B3140" s="367"/>
    </row>
    <row r="3141" spans="1:2" hidden="1">
      <c r="A3141" s="3"/>
    </row>
    <row r="3142" spans="1:2" hidden="1">
      <c r="A3142" s="367"/>
      <c r="B3142" s="368"/>
    </row>
    <row r="3143" spans="1:2" hidden="1">
      <c r="A3143" s="369"/>
    </row>
    <row r="3144" spans="1:2" hidden="1">
      <c r="A3144" s="369"/>
    </row>
    <row r="3145" spans="1:2" hidden="1">
      <c r="A3145" s="367"/>
      <c r="B3145" s="368"/>
    </row>
    <row r="3146" spans="1:2" hidden="1">
      <c r="A3146" s="369"/>
    </row>
    <row r="3147" spans="1:2" hidden="1">
      <c r="A3147" s="369"/>
    </row>
    <row r="3148" spans="1:2" hidden="1">
      <c r="A3148" s="369"/>
    </row>
    <row r="3149" spans="1:2" hidden="1">
      <c r="A3149" s="367"/>
      <c r="B3149" s="368"/>
    </row>
    <row r="3150" spans="1:2" hidden="1">
      <c r="A3150" s="257"/>
    </row>
    <row r="3151" spans="1:2" hidden="1">
      <c r="A3151" s="257"/>
    </row>
    <row r="3152" spans="1:2" hidden="1">
      <c r="A3152" s="257"/>
    </row>
    <row r="3153" spans="1:2" hidden="1">
      <c r="A3153" s="257"/>
    </row>
    <row r="3154" spans="1:2" hidden="1">
      <c r="A3154" s="257"/>
    </row>
    <row r="3155" spans="1:2" hidden="1">
      <c r="A3155" s="3"/>
      <c r="B3155" s="367"/>
    </row>
    <row r="3156" spans="1:2" hidden="1">
      <c r="A3156" s="3"/>
    </row>
    <row r="3157" spans="1:2" hidden="1">
      <c r="A3157" s="367"/>
      <c r="B3157" s="368"/>
    </row>
    <row r="3158" spans="1:2" hidden="1">
      <c r="A3158" s="369"/>
    </row>
    <row r="3159" spans="1:2" hidden="1">
      <c r="A3159" s="369"/>
    </row>
    <row r="3160" spans="1:2" hidden="1">
      <c r="A3160" s="367"/>
      <c r="B3160" s="368"/>
    </row>
    <row r="3161" spans="1:2" hidden="1">
      <c r="A3161" s="369"/>
    </row>
    <row r="3162" spans="1:2" hidden="1">
      <c r="A3162" s="369"/>
    </row>
    <row r="3163" spans="1:2" hidden="1">
      <c r="A3163" s="369"/>
    </row>
    <row r="3164" spans="1:2" hidden="1">
      <c r="A3164" s="367"/>
      <c r="B3164" s="368"/>
    </row>
    <row r="3165" spans="1:2" hidden="1">
      <c r="A3165" s="257"/>
    </row>
    <row r="3166" spans="1:2" hidden="1">
      <c r="A3166" s="257"/>
    </row>
    <row r="3167" spans="1:2" hidden="1">
      <c r="A3167" s="257"/>
    </row>
    <row r="3168" spans="1:2" hidden="1">
      <c r="A3168" s="257"/>
    </row>
    <row r="3169" spans="1:2" hidden="1">
      <c r="A3169" s="257"/>
    </row>
    <row r="3170" spans="1:2" hidden="1">
      <c r="A3170" s="3"/>
      <c r="B3170" s="367"/>
    </row>
    <row r="3171" spans="1:2" hidden="1">
      <c r="A3171" s="3"/>
    </row>
    <row r="3172" spans="1:2" hidden="1">
      <c r="A3172" s="3"/>
    </row>
    <row r="3173" spans="1:2" hidden="1">
      <c r="A3173" s="367"/>
      <c r="B3173" s="368"/>
    </row>
    <row r="3174" spans="1:2" hidden="1">
      <c r="A3174" s="369"/>
    </row>
    <row r="3175" spans="1:2" hidden="1">
      <c r="A3175" s="367"/>
      <c r="B3175" s="368"/>
    </row>
    <row r="3176" spans="1:2" hidden="1">
      <c r="A3176" s="369"/>
    </row>
    <row r="3177" spans="1:2" hidden="1">
      <c r="A3177" s="369"/>
    </row>
    <row r="3178" spans="1:2" hidden="1">
      <c r="A3178" s="369"/>
    </row>
    <row r="3179" spans="1:2" hidden="1">
      <c r="A3179" s="369"/>
    </row>
    <row r="3180" spans="1:2" hidden="1">
      <c r="A3180" s="367"/>
      <c r="B3180" s="368"/>
    </row>
    <row r="3181" spans="1:2" hidden="1">
      <c r="A3181" s="369"/>
    </row>
    <row r="3182" spans="1:2" hidden="1">
      <c r="A3182" s="369"/>
    </row>
    <row r="3183" spans="1:2" hidden="1">
      <c r="A3183" s="369"/>
    </row>
    <row r="3184" spans="1:2" hidden="1">
      <c r="A3184" s="3"/>
      <c r="B3184" s="367"/>
    </row>
    <row r="3185" spans="1:2" hidden="1">
      <c r="A3185" s="367"/>
      <c r="B3185" s="368"/>
    </row>
    <row r="3186" spans="1:2" hidden="1">
      <c r="A3186" s="369"/>
    </row>
    <row r="3187" spans="1:2" hidden="1">
      <c r="A3187" s="367"/>
      <c r="B3187" s="368"/>
    </row>
    <row r="3188" spans="1:2" hidden="1">
      <c r="A3188" s="369"/>
    </row>
    <row r="3189" spans="1:2" hidden="1">
      <c r="A3189" s="369"/>
    </row>
    <row r="3190" spans="1:2" hidden="1">
      <c r="A3190" s="369"/>
    </row>
    <row r="3191" spans="1:2" hidden="1">
      <c r="A3191" s="369"/>
    </row>
    <row r="3192" spans="1:2" hidden="1">
      <c r="A3192" s="367"/>
      <c r="B3192" s="368"/>
    </row>
    <row r="3193" spans="1:2" hidden="1">
      <c r="A3193" s="369"/>
    </row>
    <row r="3194" spans="1:2" hidden="1">
      <c r="A3194" s="369"/>
    </row>
    <row r="3195" spans="1:2" hidden="1">
      <c r="A3195" s="369"/>
    </row>
    <row r="3196" spans="1:2" hidden="1">
      <c r="A3196" s="3"/>
      <c r="B3196" s="367"/>
    </row>
    <row r="3197" spans="1:2" hidden="1">
      <c r="A3197" s="3"/>
    </row>
    <row r="3198" spans="1:2" hidden="1">
      <c r="A3198" s="367"/>
      <c r="B3198" s="368"/>
    </row>
    <row r="3199" spans="1:2" hidden="1">
      <c r="A3199" s="369"/>
    </row>
    <row r="3200" spans="1:2" hidden="1">
      <c r="A3200" s="367"/>
      <c r="B3200" s="368"/>
    </row>
    <row r="3201" spans="1:2" hidden="1">
      <c r="A3201" s="369"/>
    </row>
    <row r="3202" spans="1:2" hidden="1">
      <c r="A3202" s="369"/>
    </row>
    <row r="3203" spans="1:2" hidden="1">
      <c r="A3203" s="369"/>
    </row>
    <row r="3204" spans="1:2" hidden="1">
      <c r="A3204" s="369"/>
    </row>
    <row r="3205" spans="1:2" hidden="1">
      <c r="A3205" s="367"/>
      <c r="B3205" s="368"/>
    </row>
    <row r="3206" spans="1:2" hidden="1">
      <c r="A3206" s="369"/>
    </row>
    <row r="3207" spans="1:2" hidden="1">
      <c r="A3207" s="369"/>
    </row>
    <row r="3208" spans="1:2" hidden="1">
      <c r="A3208" s="369"/>
    </row>
    <row r="3209" spans="1:2" hidden="1">
      <c r="A3209" s="3"/>
      <c r="B3209" s="367"/>
    </row>
    <row r="3210" spans="1:2" hidden="1"/>
    <row r="3211" spans="1:2" hidden="1"/>
    <row r="3212" spans="1:2" hidden="1"/>
    <row r="3213" spans="1:2" hidden="1"/>
    <row r="3214" spans="1:2" hidden="1"/>
    <row r="3215" spans="1:2" hidden="1"/>
    <row r="3216" spans="1:2" hidden="1"/>
  </sheetData>
  <autoFilter ref="A1:S3216">
    <filterColumn colId="0">
      <customFilters>
        <customFilter operator="notEqual" val=" "/>
      </customFilters>
    </filterColumn>
    <filterColumn colId="11">
      <filters>
        <filter val="#REF!"/>
      </filters>
    </filterColumn>
  </autoFilter>
  <customSheetViews>
    <customSheetView guid="{7FD99AA4-5903-494A-9F09-AEC84FBFFB84}" fitToPage="1">
      <selection activeCell="P3" sqref="P3"/>
      <pageMargins left="0.70866141732283472" right="0.70866141732283472" top="0.74803149606299213" bottom="0.74803149606299213" header="0.31496062992125984" footer="0.31496062992125984"/>
      <pageSetup paperSize="9" scale="10" orientation="portrait" horizontalDpi="300" verticalDpi="300" r:id="rId1"/>
    </customSheetView>
    <customSheetView guid="{44A2B057-7D30-4594-817B-0DBCD9A92E4A}" fitToPage="1">
      <selection activeCell="P3" sqref="P3"/>
      <pageMargins left="0.70866141732283472" right="0.70866141732283472" top="0.74803149606299213" bottom="0.74803149606299213" header="0.31496062992125984" footer="0.31496062992125984"/>
      <pageSetup paperSize="9" scale="10" orientation="portrait" horizontalDpi="300" verticalDpi="300" r:id="rId2"/>
    </customSheetView>
  </customSheetViews>
  <printOptions headings="1" gridLines="1"/>
  <pageMargins left="0.70866141732283472" right="0.70866141732283472" top="0.74803149606299213" bottom="0.74803149606299213" header="0.31496062992125984" footer="0.31496062992125984"/>
  <pageSetup paperSize="8" scale="64" fitToHeight="0" orientation="portrait" horizontalDpi="300" verticalDpi="300" r:id="rId3"/>
  <colBreaks count="1" manualBreakCount="1">
    <brk id="1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L67"/>
  <sheetViews>
    <sheetView workbookViewId="0">
      <selection activeCell="D46" sqref="D46"/>
    </sheetView>
  </sheetViews>
  <sheetFormatPr defaultRowHeight="15"/>
  <cols>
    <col min="1" max="1" width="54.77734375" customWidth="1"/>
    <col min="2" max="2" width="5.77734375" customWidth="1"/>
    <col min="3" max="3" width="0.77734375" customWidth="1"/>
    <col min="4" max="4" width="8.77734375" style="544"/>
    <col min="5" max="5" width="0.77734375" style="544" customWidth="1"/>
    <col min="6" max="6" width="10.109375" style="544" customWidth="1"/>
  </cols>
  <sheetData>
    <row r="1" spans="1:12" ht="15.75">
      <c r="A1" s="10" t="str">
        <f>+'1'!A1</f>
        <v>SWANSEA BAY UNIVERSITY HEALTH BOARD ANNUAL ACCOUNTS 2023-24</v>
      </c>
      <c r="B1" s="33"/>
      <c r="C1" s="33"/>
      <c r="D1" s="534"/>
      <c r="E1" s="534"/>
      <c r="F1" s="666"/>
      <c r="G1" s="127"/>
      <c r="H1" s="127"/>
      <c r="I1" s="127"/>
      <c r="J1" s="127"/>
    </row>
    <row r="3" spans="1:12" ht="15.75">
      <c r="A3" s="17" t="s">
        <v>1611</v>
      </c>
    </row>
    <row r="4" spans="1:12" ht="15.75">
      <c r="A4" s="17"/>
      <c r="F4" s="667"/>
    </row>
    <row r="5" spans="1:12" ht="15.75">
      <c r="A5" s="17"/>
    </row>
    <row r="6" spans="1:12">
      <c r="A6" s="3"/>
      <c r="B6" s="36"/>
      <c r="C6" s="36"/>
      <c r="D6" s="95" t="s">
        <v>59</v>
      </c>
      <c r="E6" s="95"/>
      <c r="F6" s="555" t="s">
        <v>59</v>
      </c>
    </row>
    <row r="7" spans="1:12">
      <c r="A7" s="3"/>
      <c r="B7" s="36"/>
      <c r="C7" s="36"/>
      <c r="D7" s="677">
        <v>2024</v>
      </c>
      <c r="E7" s="677"/>
      <c r="F7" s="678">
        <v>2023</v>
      </c>
    </row>
    <row r="8" spans="1:12">
      <c r="A8" s="2"/>
      <c r="B8" s="36" t="s">
        <v>58</v>
      </c>
      <c r="C8" s="36"/>
      <c r="D8" s="95" t="s">
        <v>22</v>
      </c>
      <c r="E8" s="95"/>
      <c r="F8" s="555" t="s">
        <v>22</v>
      </c>
    </row>
    <row r="9" spans="1:12">
      <c r="A9" s="2"/>
      <c r="B9" s="36"/>
      <c r="C9" s="1"/>
      <c r="D9" s="52"/>
      <c r="E9" s="95"/>
      <c r="F9" s="52"/>
      <c r="I9" s="84"/>
      <c r="J9" s="84"/>
      <c r="K9" s="84"/>
      <c r="L9" s="84"/>
    </row>
    <row r="10" spans="1:12">
      <c r="A10" s="3" t="s">
        <v>31</v>
      </c>
      <c r="B10" s="36"/>
      <c r="C10" s="1"/>
      <c r="D10" s="52"/>
      <c r="E10" s="52"/>
      <c r="F10" s="52"/>
      <c r="I10" s="84"/>
      <c r="J10" s="84"/>
      <c r="K10" s="84"/>
      <c r="L10" s="84"/>
    </row>
    <row r="11" spans="1:12">
      <c r="A11" s="2" t="s">
        <v>32</v>
      </c>
      <c r="B11" s="19">
        <v>11</v>
      </c>
      <c r="C11" s="19"/>
      <c r="D11" s="49">
        <f>+'40'!R48</f>
        <v>595357</v>
      </c>
      <c r="E11" s="49"/>
      <c r="F11" s="52">
        <f>+'41'!R49</f>
        <v>578411</v>
      </c>
      <c r="I11" s="84"/>
      <c r="J11" s="84"/>
      <c r="K11" s="84"/>
      <c r="L11" s="84"/>
    </row>
    <row r="12" spans="1:12">
      <c r="A12" s="2" t="s">
        <v>1460</v>
      </c>
      <c r="B12" s="19">
        <v>11.3</v>
      </c>
      <c r="C12" s="19"/>
      <c r="D12" s="49">
        <f>'44'!R47</f>
        <v>31269</v>
      </c>
      <c r="E12" s="49"/>
      <c r="F12" s="52">
        <f>'45'!R47</f>
        <v>16802</v>
      </c>
      <c r="I12" s="84"/>
      <c r="J12" s="84"/>
      <c r="K12" s="84"/>
      <c r="L12" s="84"/>
    </row>
    <row r="13" spans="1:12">
      <c r="A13" s="2" t="s">
        <v>33</v>
      </c>
      <c r="B13" s="19">
        <v>12</v>
      </c>
      <c r="C13" s="19"/>
      <c r="D13" s="49">
        <f>+'47'!N46</f>
        <v>2987</v>
      </c>
      <c r="E13" s="49"/>
      <c r="F13" s="52">
        <f>+'48'!N46</f>
        <v>4033</v>
      </c>
      <c r="I13" s="84"/>
      <c r="J13" s="84"/>
      <c r="K13" s="84"/>
      <c r="L13" s="84"/>
    </row>
    <row r="14" spans="1:12">
      <c r="A14" s="2" t="s">
        <v>34</v>
      </c>
      <c r="B14" s="19">
        <v>15</v>
      </c>
      <c r="C14" s="19"/>
      <c r="D14" s="49">
        <f>+'52'!G59</f>
        <v>153538</v>
      </c>
      <c r="E14" s="49"/>
      <c r="F14" s="52">
        <f>+'52'!J59</f>
        <v>124590</v>
      </c>
      <c r="I14" s="84"/>
      <c r="J14" s="84"/>
      <c r="K14" s="84"/>
      <c r="L14" s="84"/>
    </row>
    <row r="15" spans="1:12">
      <c r="A15" s="2" t="s">
        <v>35</v>
      </c>
      <c r="B15" s="19">
        <v>16</v>
      </c>
      <c r="C15" s="19"/>
      <c r="D15" s="153">
        <f>+'54'!I21</f>
        <v>0</v>
      </c>
      <c r="E15" s="49"/>
      <c r="F15" s="154">
        <f>+'54'!K21</f>
        <v>0</v>
      </c>
      <c r="I15" s="84"/>
      <c r="J15" s="84"/>
      <c r="K15" s="84"/>
      <c r="L15" s="84"/>
    </row>
    <row r="16" spans="1:12">
      <c r="A16" s="3" t="s">
        <v>37</v>
      </c>
      <c r="B16" s="37"/>
      <c r="C16" s="37"/>
      <c r="D16" s="645">
        <f>SUM(D11:D15)</f>
        <v>783151</v>
      </c>
      <c r="E16" s="49"/>
      <c r="F16" s="646">
        <f>SUM(F11:F15)</f>
        <v>723836</v>
      </c>
      <c r="I16" s="84"/>
      <c r="J16" s="84"/>
      <c r="K16" s="84"/>
      <c r="L16" s="84"/>
    </row>
    <row r="17" spans="1:12">
      <c r="A17" s="3" t="s">
        <v>38</v>
      </c>
      <c r="B17" s="36"/>
      <c r="C17" s="36"/>
      <c r="D17" s="49"/>
      <c r="E17" s="49"/>
      <c r="F17" s="52"/>
      <c r="I17" s="84"/>
      <c r="J17" s="84"/>
      <c r="K17" s="84"/>
      <c r="L17" s="84"/>
    </row>
    <row r="18" spans="1:12">
      <c r="A18" s="2" t="s">
        <v>39</v>
      </c>
      <c r="B18" s="19">
        <v>14</v>
      </c>
      <c r="C18" s="19"/>
      <c r="D18" s="49">
        <f>+'51'!F12</f>
        <v>12263.313779</v>
      </c>
      <c r="E18" s="49"/>
      <c r="F18" s="52">
        <f>+'51'!H12</f>
        <v>10714</v>
      </c>
      <c r="I18" s="84"/>
      <c r="J18" s="84"/>
      <c r="K18" s="84"/>
      <c r="L18" s="84"/>
    </row>
    <row r="19" spans="1:12">
      <c r="A19" s="2" t="s">
        <v>34</v>
      </c>
      <c r="B19" s="19">
        <v>15</v>
      </c>
      <c r="C19" s="19"/>
      <c r="D19" s="49">
        <f>+'52'!G33</f>
        <v>99292</v>
      </c>
      <c r="E19" s="49"/>
      <c r="F19" s="52">
        <f>+'52'!J33</f>
        <v>75640</v>
      </c>
      <c r="I19" s="84"/>
      <c r="J19" s="84"/>
      <c r="K19" s="84"/>
      <c r="L19" s="84"/>
    </row>
    <row r="20" spans="1:12">
      <c r="A20" s="2" t="s">
        <v>35</v>
      </c>
      <c r="B20" s="19">
        <v>16</v>
      </c>
      <c r="C20" s="19"/>
      <c r="D20" s="49">
        <f>+'54'!E21</f>
        <v>0</v>
      </c>
      <c r="E20" s="49"/>
      <c r="F20" s="52">
        <f>+'54'!G21</f>
        <v>0</v>
      </c>
      <c r="I20" s="84"/>
      <c r="J20" s="84"/>
      <c r="K20" s="84"/>
      <c r="L20" s="84"/>
    </row>
    <row r="21" spans="1:12">
      <c r="A21" s="2" t="s">
        <v>40</v>
      </c>
      <c r="B21" s="19">
        <v>17</v>
      </c>
      <c r="C21" s="19"/>
      <c r="D21" s="153">
        <f>+'54'!I47</f>
        <v>2824</v>
      </c>
      <c r="E21" s="52"/>
      <c r="F21" s="154">
        <f>+'54'!K47</f>
        <v>2859</v>
      </c>
      <c r="I21" s="84"/>
      <c r="J21" s="84"/>
      <c r="K21" s="84"/>
      <c r="L21" s="84"/>
    </row>
    <row r="22" spans="1:12">
      <c r="A22" s="2"/>
      <c r="B22" s="19"/>
      <c r="C22" s="19"/>
      <c r="D22" s="645">
        <f>SUM(D18:D21)</f>
        <v>114379.313779</v>
      </c>
      <c r="E22" s="49"/>
      <c r="F22" s="646">
        <f>SUM(F18:F21)</f>
        <v>89213</v>
      </c>
      <c r="I22" s="84"/>
      <c r="J22" s="84"/>
      <c r="K22" s="84"/>
      <c r="L22" s="84"/>
    </row>
    <row r="23" spans="1:12">
      <c r="A23" s="2" t="s">
        <v>41</v>
      </c>
      <c r="B23" s="19">
        <v>11</v>
      </c>
      <c r="C23" s="19"/>
      <c r="D23" s="153">
        <f>+'43'!L13</f>
        <v>170</v>
      </c>
      <c r="E23" s="49"/>
      <c r="F23" s="154">
        <f>+'43'!L22</f>
        <v>0</v>
      </c>
      <c r="I23" s="84"/>
      <c r="J23" s="84"/>
      <c r="K23" s="84"/>
      <c r="L23" s="84"/>
    </row>
    <row r="24" spans="1:12">
      <c r="A24" s="3" t="s">
        <v>42</v>
      </c>
      <c r="B24" s="37"/>
      <c r="C24" s="37"/>
      <c r="D24" s="522">
        <f>+D22+D23</f>
        <v>114549.313779</v>
      </c>
      <c r="E24" s="49"/>
      <c r="F24" s="523">
        <f>+F22+F23</f>
        <v>89213</v>
      </c>
      <c r="I24" s="84"/>
      <c r="J24" s="84"/>
      <c r="K24" s="84"/>
      <c r="L24" s="84"/>
    </row>
    <row r="25" spans="1:12">
      <c r="A25" s="3" t="s">
        <v>43</v>
      </c>
      <c r="B25" s="37"/>
      <c r="C25" s="37"/>
      <c r="D25" s="522">
        <f>+D24+D16</f>
        <v>897700.31377899996</v>
      </c>
      <c r="E25" s="49"/>
      <c r="F25" s="523">
        <f>+F24+F16</f>
        <v>813049</v>
      </c>
      <c r="I25" s="84"/>
      <c r="J25" s="84"/>
      <c r="K25" s="84"/>
      <c r="L25" s="84"/>
    </row>
    <row r="26" spans="1:12">
      <c r="A26" s="3" t="s">
        <v>44</v>
      </c>
      <c r="B26" s="36"/>
      <c r="C26" s="36"/>
      <c r="D26" s="49"/>
      <c r="E26" s="49"/>
      <c r="F26" s="52"/>
      <c r="I26" s="84"/>
      <c r="J26" s="84"/>
      <c r="K26" s="84"/>
      <c r="L26" s="84"/>
    </row>
    <row r="27" spans="1:12">
      <c r="A27" s="2" t="s">
        <v>45</v>
      </c>
      <c r="B27" s="19">
        <v>18</v>
      </c>
      <c r="C27" s="19"/>
      <c r="D27" s="49">
        <f>-'55'!C39</f>
        <v>-197915</v>
      </c>
      <c r="E27" s="49"/>
      <c r="F27" s="52">
        <f>-'55'!E39</f>
        <v>-219166</v>
      </c>
      <c r="I27" s="84"/>
      <c r="J27" s="84"/>
      <c r="K27" s="84"/>
      <c r="L27" s="84"/>
    </row>
    <row r="28" spans="1:12">
      <c r="A28" s="2" t="s">
        <v>46</v>
      </c>
      <c r="B28" s="19">
        <v>19</v>
      </c>
      <c r="C28" s="19"/>
      <c r="D28" s="49">
        <f>-'56'!F29</f>
        <v>0</v>
      </c>
      <c r="E28" s="49"/>
      <c r="F28" s="52">
        <f>-'56'!H29</f>
        <v>0</v>
      </c>
      <c r="I28" s="84"/>
      <c r="J28" s="84"/>
      <c r="K28" s="84"/>
      <c r="L28" s="84"/>
    </row>
    <row r="29" spans="1:12">
      <c r="A29" s="2" t="s">
        <v>47</v>
      </c>
      <c r="B29" s="19">
        <v>20</v>
      </c>
      <c r="C29" s="19"/>
      <c r="D29" s="49">
        <f>-'57'!U29</f>
        <v>-53082</v>
      </c>
      <c r="E29" s="49"/>
      <c r="F29" s="52">
        <f>-'58'!U29</f>
        <v>-29851</v>
      </c>
      <c r="I29" s="84"/>
      <c r="J29" s="84"/>
      <c r="K29" s="84"/>
      <c r="L29" s="84"/>
    </row>
    <row r="30" spans="1:12">
      <c r="A30" s="3" t="s">
        <v>48</v>
      </c>
      <c r="B30" s="37"/>
      <c r="C30" s="37"/>
      <c r="D30" s="522">
        <f>SUM(D27:D29)</f>
        <v>-250997</v>
      </c>
      <c r="E30" s="49"/>
      <c r="F30" s="523">
        <f>SUM(F27:F29)</f>
        <v>-249017</v>
      </c>
      <c r="I30" s="84"/>
      <c r="J30" s="84"/>
      <c r="K30" s="84"/>
      <c r="L30" s="84"/>
    </row>
    <row r="31" spans="1:12">
      <c r="A31" s="3" t="s">
        <v>49</v>
      </c>
      <c r="B31" s="37"/>
      <c r="C31" s="37"/>
      <c r="D31" s="522">
        <f>+D24+D30</f>
        <v>-136447.68622099998</v>
      </c>
      <c r="E31" s="49"/>
      <c r="F31" s="523">
        <f>+F24+F30</f>
        <v>-159804</v>
      </c>
      <c r="I31" s="84"/>
      <c r="J31" s="84"/>
      <c r="K31" s="84"/>
      <c r="L31" s="84"/>
    </row>
    <row r="32" spans="1:12">
      <c r="A32" s="3" t="s">
        <v>50</v>
      </c>
      <c r="B32" s="37"/>
      <c r="C32" s="37"/>
      <c r="D32" s="49"/>
      <c r="E32" s="49"/>
      <c r="F32" s="52"/>
      <c r="I32" s="84"/>
      <c r="J32" s="84"/>
      <c r="K32" s="84"/>
      <c r="L32" s="84"/>
    </row>
    <row r="33" spans="1:12">
      <c r="A33" s="2" t="s">
        <v>45</v>
      </c>
      <c r="B33" s="19">
        <v>18</v>
      </c>
      <c r="C33" s="19"/>
      <c r="D33" s="49">
        <f>-'55'!C73</f>
        <v>-80726</v>
      </c>
      <c r="E33" s="49"/>
      <c r="F33" s="52">
        <f>-'55'!E73</f>
        <v>-41052</v>
      </c>
      <c r="I33" s="84"/>
      <c r="J33" s="84"/>
      <c r="K33" s="84"/>
      <c r="L33" s="84"/>
    </row>
    <row r="34" spans="1:12">
      <c r="A34" s="2" t="s">
        <v>46</v>
      </c>
      <c r="B34" s="19">
        <v>19</v>
      </c>
      <c r="C34" s="19"/>
      <c r="D34" s="49">
        <f>-'56'!J29</f>
        <v>0</v>
      </c>
      <c r="E34" s="49"/>
      <c r="F34" s="52">
        <f>-'56'!L29</f>
        <v>0</v>
      </c>
      <c r="I34" s="84"/>
      <c r="J34" s="84"/>
      <c r="K34" s="84"/>
      <c r="L34" s="84"/>
    </row>
    <row r="35" spans="1:12">
      <c r="A35" s="2" t="s">
        <v>47</v>
      </c>
      <c r="B35" s="19">
        <v>20</v>
      </c>
      <c r="C35" s="19"/>
      <c r="D35" s="49">
        <f>-'57'!U48</f>
        <v>-158147</v>
      </c>
      <c r="E35" s="49"/>
      <c r="F35" s="52">
        <f>-'58'!U48</f>
        <v>-128622</v>
      </c>
      <c r="I35" s="84"/>
      <c r="J35" s="84"/>
      <c r="K35" s="84"/>
      <c r="L35" s="84"/>
    </row>
    <row r="36" spans="1:12">
      <c r="A36" s="3" t="s">
        <v>51</v>
      </c>
      <c r="B36" s="37"/>
      <c r="C36" s="37"/>
      <c r="D36" s="522">
        <f>SUM(D33:D35)</f>
        <v>-238873</v>
      </c>
      <c r="E36" s="49"/>
      <c r="F36" s="523">
        <f>SUM(F33:F35)</f>
        <v>-169674</v>
      </c>
      <c r="I36" s="84"/>
      <c r="J36" s="84"/>
      <c r="K36" s="84"/>
      <c r="L36" s="84"/>
    </row>
    <row r="37" spans="1:12">
      <c r="A37" s="3" t="s">
        <v>52</v>
      </c>
      <c r="B37" s="37"/>
      <c r="C37" s="37"/>
      <c r="D37" s="522">
        <f>+D25+D30+D36</f>
        <v>407830.31377899996</v>
      </c>
      <c r="E37" s="49"/>
      <c r="F37" s="523">
        <f>+F25+F30+F36</f>
        <v>394358</v>
      </c>
      <c r="I37" s="84"/>
      <c r="J37" s="84"/>
      <c r="K37" s="84"/>
      <c r="L37" s="84"/>
    </row>
    <row r="38" spans="1:12">
      <c r="A38" s="3"/>
      <c r="B38" s="37"/>
      <c r="C38" s="37"/>
      <c r="D38" s="49"/>
      <c r="E38" s="49"/>
      <c r="F38" s="52"/>
      <c r="I38" s="84"/>
      <c r="J38" s="84"/>
      <c r="K38" s="84"/>
      <c r="L38" s="84"/>
    </row>
    <row r="39" spans="1:12">
      <c r="A39" s="3" t="s">
        <v>53</v>
      </c>
      <c r="B39" s="37"/>
      <c r="C39" s="37"/>
      <c r="D39" s="49"/>
      <c r="E39" s="49"/>
      <c r="F39" s="52"/>
      <c r="I39" s="84"/>
      <c r="J39" s="84"/>
      <c r="K39" s="84"/>
      <c r="L39" s="84"/>
    </row>
    <row r="40" spans="1:12">
      <c r="A40" s="3" t="s">
        <v>54</v>
      </c>
      <c r="B40" s="36"/>
      <c r="C40" s="36"/>
      <c r="D40" s="49"/>
      <c r="E40" s="49"/>
      <c r="F40" s="52"/>
      <c r="I40" s="84"/>
      <c r="J40" s="84"/>
      <c r="K40" s="84"/>
      <c r="L40" s="84"/>
    </row>
    <row r="41" spans="1:12">
      <c r="A41" s="2" t="s">
        <v>55</v>
      </c>
      <c r="B41" s="19"/>
      <c r="C41" s="19"/>
      <c r="D41" s="49">
        <f>+'5'!B29</f>
        <v>340984</v>
      </c>
      <c r="E41" s="49"/>
      <c r="F41" s="52">
        <f>'Data Sheet'!N114</f>
        <v>327629</v>
      </c>
      <c r="I41" s="84"/>
      <c r="J41" s="84"/>
      <c r="K41" s="84"/>
      <c r="L41" s="84"/>
    </row>
    <row r="42" spans="1:12">
      <c r="A42" s="2" t="s">
        <v>56</v>
      </c>
      <c r="B42" s="19"/>
      <c r="C42" s="19"/>
      <c r="D42" s="49">
        <f>+'5'!D29</f>
        <v>66845</v>
      </c>
      <c r="E42" s="49"/>
      <c r="F42" s="52">
        <f>'Data Sheet'!N115</f>
        <v>66729</v>
      </c>
      <c r="I42" s="84"/>
      <c r="J42" s="84"/>
      <c r="K42" s="84"/>
      <c r="L42" s="84"/>
    </row>
    <row r="43" spans="1:12" ht="15.75" thickBot="1">
      <c r="A43" s="3" t="s">
        <v>57</v>
      </c>
      <c r="B43" s="36"/>
      <c r="C43" s="36"/>
      <c r="D43" s="58">
        <f>SUM(D41:D42)</f>
        <v>407829</v>
      </c>
      <c r="E43" s="49"/>
      <c r="F43" s="59">
        <f>SUM(F41:F42)</f>
        <v>394358</v>
      </c>
      <c r="I43" s="84"/>
      <c r="J43" s="84"/>
      <c r="K43" s="84"/>
      <c r="L43" s="84"/>
    </row>
    <row r="44" spans="1:12">
      <c r="A44" s="14"/>
      <c r="B44" s="39"/>
      <c r="C44" s="39"/>
      <c r="D44" s="112"/>
      <c r="E44" s="112"/>
      <c r="F44" s="51"/>
      <c r="I44" s="84"/>
      <c r="J44" s="84"/>
      <c r="K44" s="84"/>
      <c r="L44" s="84"/>
    </row>
    <row r="45" spans="1:12" s="146" customFormat="1">
      <c r="A45" s="387" t="s">
        <v>1655</v>
      </c>
      <c r="B45" s="14"/>
      <c r="C45" s="14"/>
      <c r="D45" s="150"/>
      <c r="E45" s="150"/>
      <c r="F45" s="310"/>
      <c r="I45" s="278"/>
      <c r="J45" s="278"/>
      <c r="K45" s="278"/>
      <c r="L45" s="278"/>
    </row>
    <row r="46" spans="1:12" s="388" customFormat="1" ht="17.25">
      <c r="A46" s="777"/>
      <c r="B46" s="14"/>
      <c r="C46" s="14"/>
      <c r="D46" s="150"/>
      <c r="E46" s="150"/>
      <c r="F46" s="310"/>
      <c r="G46" s="146"/>
      <c r="I46" s="968"/>
      <c r="J46" s="391"/>
      <c r="K46" s="391"/>
      <c r="L46" s="391"/>
    </row>
    <row r="47" spans="1:12" s="388" customFormat="1">
      <c r="A47" s="14"/>
      <c r="B47" s="14"/>
      <c r="C47" s="14"/>
      <c r="D47" s="150"/>
      <c r="E47" s="150"/>
      <c r="F47" s="310"/>
      <c r="G47" s="146"/>
      <c r="I47" s="391"/>
      <c r="J47" s="391"/>
      <c r="K47" s="391"/>
      <c r="L47" s="391"/>
    </row>
    <row r="48" spans="1:12" s="388" customFormat="1">
      <c r="A48" s="14"/>
      <c r="B48" s="14"/>
      <c r="C48" s="14"/>
      <c r="D48" s="150"/>
      <c r="E48" s="150"/>
      <c r="F48" s="310"/>
      <c r="G48" s="146"/>
      <c r="I48" s="391"/>
      <c r="J48" s="391"/>
      <c r="K48" s="391"/>
      <c r="L48" s="391"/>
    </row>
    <row r="49" spans="1:12" s="146" customFormat="1" ht="15.75">
      <c r="A49" s="14" t="s">
        <v>1354</v>
      </c>
      <c r="B49" s="14"/>
      <c r="C49" s="14"/>
      <c r="D49" s="310"/>
      <c r="E49" s="668"/>
      <c r="F49" s="235" t="s">
        <v>1423</v>
      </c>
      <c r="I49" s="278"/>
      <c r="J49" s="278"/>
      <c r="K49" s="278"/>
      <c r="L49" s="278"/>
    </row>
    <row r="50" spans="1:12" s="146" customFormat="1">
      <c r="A50" s="39"/>
      <c r="B50" s="278"/>
      <c r="C50" s="14"/>
      <c r="D50" s="150"/>
      <c r="E50" s="150"/>
      <c r="F50" s="409" t="s">
        <v>1612</v>
      </c>
      <c r="I50" s="278"/>
      <c r="J50" s="278"/>
      <c r="K50" s="278"/>
      <c r="L50" s="278"/>
    </row>
    <row r="51" spans="1:12" s="388" customFormat="1">
      <c r="A51" s="14"/>
      <c r="B51" s="14"/>
      <c r="C51" s="14"/>
      <c r="D51" s="150"/>
      <c r="E51" s="150"/>
      <c r="F51" s="310"/>
      <c r="G51" s="146"/>
      <c r="I51" s="391"/>
      <c r="J51" s="391"/>
      <c r="K51" s="391"/>
      <c r="L51" s="391"/>
    </row>
    <row r="52" spans="1:12" s="388" customFormat="1">
      <c r="A52" s="490" t="str">
        <f>'2'!A25</f>
        <v>The notes on pages 8 to 74 form part of these accounts.</v>
      </c>
      <c r="B52" s="14"/>
      <c r="C52" s="14"/>
      <c r="D52" s="150"/>
      <c r="E52" s="150"/>
      <c r="F52" s="310"/>
      <c r="G52" s="146"/>
      <c r="I52" s="391"/>
      <c r="J52" s="391"/>
      <c r="K52" s="391"/>
      <c r="L52" s="391"/>
    </row>
    <row r="53" spans="1:12" ht="15.75">
      <c r="A53" s="14"/>
      <c r="B53" s="35"/>
      <c r="C53" s="35"/>
      <c r="D53" s="561"/>
      <c r="E53" s="561"/>
      <c r="F53" s="63"/>
      <c r="G53" s="146"/>
    </row>
    <row r="54" spans="1:12">
      <c r="A54" s="14"/>
      <c r="B54" s="35"/>
      <c r="C54" s="35"/>
      <c r="D54" s="562"/>
      <c r="E54" s="562"/>
      <c r="F54" s="562"/>
      <c r="G54" s="146"/>
    </row>
    <row r="55" spans="1:12">
      <c r="B55" s="35"/>
      <c r="C55" s="35"/>
    </row>
    <row r="56" spans="1:12">
      <c r="B56" s="35"/>
      <c r="C56" s="35"/>
    </row>
    <row r="57" spans="1:12">
      <c r="B57" s="35"/>
      <c r="C57" s="35"/>
    </row>
    <row r="58" spans="1:12">
      <c r="B58" s="35"/>
      <c r="C58" s="35"/>
    </row>
    <row r="59" spans="1:12">
      <c r="B59" s="35"/>
      <c r="C59" s="35"/>
    </row>
    <row r="60" spans="1:12">
      <c r="B60" s="35"/>
      <c r="C60" s="35"/>
    </row>
    <row r="61" spans="1:12">
      <c r="B61" s="35"/>
      <c r="C61" s="35"/>
    </row>
    <row r="62" spans="1:12">
      <c r="B62" s="14"/>
      <c r="C62" s="14"/>
    </row>
    <row r="63" spans="1:12" ht="15.75">
      <c r="B63" s="38"/>
      <c r="C63" s="38"/>
    </row>
    <row r="64" spans="1:12" ht="15.75">
      <c r="B64" s="38"/>
      <c r="C64" s="38"/>
    </row>
    <row r="65" spans="2:3" ht="15.75">
      <c r="B65" s="38"/>
      <c r="C65" s="38"/>
    </row>
    <row r="66" spans="2:3" ht="15.75">
      <c r="B66" s="38"/>
      <c r="C66" s="38"/>
    </row>
    <row r="67" spans="2:3" ht="15.75">
      <c r="B67" s="38"/>
      <c r="C67" s="38"/>
    </row>
  </sheetData>
  <sheetProtection algorithmName="SHA-512" hashValue="BV7sA1AXVxPbK4bHOMSTfQNolzBoNFe0UCq+3gBNjLxI9rIqbVAj1ooX8YaAdnuMF1xJ89FFAYxu4VzxkxaDhQ==" saltValue="//yfdMVA4uk3XM3tpADseg==" spinCount="100000" sheet="1" formatCells="0" formatRows="0"/>
  <customSheetViews>
    <customSheetView guid="{7FD99AA4-5903-494A-9F09-AEC84FBFFB84}" fitToPage="1" topLeftCell="A20">
      <selection activeCell="L35" sqref="L35:L46"/>
      <pageMargins left="0.70866141732283472" right="0.70866141732283472" top="0.74803149606299213" bottom="0.74803149606299213" header="0.31496062992125984" footer="0.31496062992125984"/>
      <pageSetup paperSize="9" scale="71" orientation="portrait" r:id="rId1"/>
      <headerFooter>
        <oddFooter>&amp;C&amp;A</oddFooter>
      </headerFooter>
    </customSheetView>
    <customSheetView guid="{44A2B057-7D30-4594-817B-0DBCD9A92E4A}" fitToPage="1" topLeftCell="A20">
      <selection activeCell="L35" sqref="L35:L46"/>
      <pageMargins left="0.70866141732283472" right="0.70866141732283472" top="0.74803149606299213" bottom="0.74803149606299213" header="0.31496062992125984" footer="0.31496062992125984"/>
      <pageSetup paperSize="9" scale="7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1" orientation="portrait" r:id="rId3"/>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L56"/>
  <sheetViews>
    <sheetView workbookViewId="0">
      <selection activeCell="H37" sqref="H37"/>
    </sheetView>
  </sheetViews>
  <sheetFormatPr defaultRowHeight="15"/>
  <cols>
    <col min="1" max="1" width="42.109375" customWidth="1"/>
    <col min="2" max="2" width="11.109375" style="867" customWidth="1"/>
    <col min="3" max="3" width="0.77734375" style="544" customWidth="1"/>
    <col min="4" max="4" width="11.109375" style="544" customWidth="1"/>
    <col min="5" max="5" width="0.77734375" style="544" customWidth="1"/>
    <col min="6" max="6" width="11.109375" style="544" customWidth="1"/>
  </cols>
  <sheetData>
    <row r="1" spans="1:12" ht="15.75">
      <c r="A1" s="10" t="str">
        <f>+'1'!A1</f>
        <v>SWANSEA BAY UNIVERSITY HEALTH BOARD ANNUAL ACCOUNTS 2023-24</v>
      </c>
      <c r="B1" s="860"/>
      <c r="C1" s="534"/>
      <c r="D1" s="534"/>
      <c r="E1" s="534"/>
      <c r="F1" s="639"/>
      <c r="I1" s="84"/>
      <c r="J1" s="84"/>
      <c r="K1" s="84"/>
      <c r="L1" s="84"/>
    </row>
    <row r="2" spans="1:12" ht="15.75">
      <c r="A2" s="17"/>
      <c r="B2" s="861"/>
      <c r="C2" s="577"/>
      <c r="D2" s="577"/>
      <c r="E2" s="577"/>
      <c r="F2" s="640"/>
      <c r="I2" s="84"/>
      <c r="J2" s="84"/>
      <c r="K2" s="84"/>
      <c r="L2" s="84"/>
    </row>
    <row r="3" spans="1:12" ht="15.75">
      <c r="A3" s="17" t="s">
        <v>60</v>
      </c>
      <c r="B3" s="862"/>
      <c r="C3" s="53"/>
      <c r="D3" s="53"/>
      <c r="E3" s="53"/>
      <c r="F3" s="53"/>
      <c r="I3" s="84"/>
      <c r="J3" s="84"/>
      <c r="K3" s="84"/>
      <c r="L3" s="84"/>
    </row>
    <row r="4" spans="1:12" ht="15.75">
      <c r="A4" s="17" t="s">
        <v>1613</v>
      </c>
      <c r="B4" s="862"/>
      <c r="C4" s="53"/>
      <c r="D4" s="53"/>
      <c r="E4" s="53"/>
      <c r="F4" s="53"/>
      <c r="I4" s="84"/>
      <c r="J4" s="84"/>
      <c r="K4" s="84"/>
      <c r="L4" s="84"/>
    </row>
    <row r="5" spans="1:12">
      <c r="A5" s="2"/>
      <c r="B5" s="862"/>
      <c r="C5" s="43"/>
      <c r="D5" s="111"/>
      <c r="E5" s="43"/>
      <c r="F5" s="43"/>
      <c r="I5" s="84"/>
      <c r="J5" s="84"/>
      <c r="K5" s="84"/>
      <c r="L5" s="84"/>
    </row>
    <row r="6" spans="1:12">
      <c r="A6" s="4"/>
      <c r="B6" s="111" t="s">
        <v>61</v>
      </c>
      <c r="C6" s="49"/>
      <c r="D6" s="111" t="s">
        <v>62</v>
      </c>
      <c r="E6" s="49"/>
      <c r="F6" s="49" t="s">
        <v>555</v>
      </c>
      <c r="I6" s="84"/>
      <c r="J6" s="84"/>
      <c r="K6" s="84"/>
      <c r="L6" s="84"/>
    </row>
    <row r="7" spans="1:12">
      <c r="A7" s="4"/>
      <c r="B7" s="49" t="s">
        <v>64</v>
      </c>
      <c r="C7" s="49"/>
      <c r="D7" s="49" t="s">
        <v>65</v>
      </c>
      <c r="E7" s="49"/>
      <c r="F7" s="49" t="s">
        <v>66</v>
      </c>
      <c r="I7" s="84"/>
      <c r="J7" s="84"/>
      <c r="K7" s="84"/>
      <c r="L7" s="84"/>
    </row>
    <row r="8" spans="1:12">
      <c r="A8" s="77"/>
      <c r="B8" s="95" t="s">
        <v>22</v>
      </c>
      <c r="C8" s="95"/>
      <c r="D8" s="95" t="s">
        <v>22</v>
      </c>
      <c r="E8" s="49"/>
      <c r="F8" s="95" t="s">
        <v>22</v>
      </c>
      <c r="G8" s="95"/>
      <c r="H8" s="555"/>
      <c r="I8" s="84"/>
      <c r="J8" s="84"/>
      <c r="K8" s="84"/>
      <c r="L8" s="84"/>
    </row>
    <row r="9" spans="1:12">
      <c r="A9" s="4" t="s">
        <v>1614</v>
      </c>
      <c r="B9" s="863"/>
      <c r="C9" s="536"/>
      <c r="D9" s="536"/>
      <c r="E9" s="536"/>
      <c r="F9" s="52"/>
      <c r="I9" s="84"/>
      <c r="J9" s="84"/>
      <c r="K9" s="84"/>
      <c r="L9" s="84"/>
    </row>
    <row r="10" spans="1:12">
      <c r="A10" s="77" t="s">
        <v>1615</v>
      </c>
      <c r="B10" s="641">
        <f>+'6'!B29</f>
        <v>327629</v>
      </c>
      <c r="C10" s="641"/>
      <c r="D10" s="641">
        <f>+'6'!D29</f>
        <v>66729</v>
      </c>
      <c r="E10" s="641"/>
      <c r="F10" s="49">
        <f>SUM(B10:E10)</f>
        <v>394358</v>
      </c>
      <c r="I10" s="84"/>
      <c r="J10" s="84"/>
      <c r="K10" s="84"/>
      <c r="L10" s="84"/>
    </row>
    <row r="11" spans="1:12">
      <c r="A11" s="77" t="s">
        <v>1563</v>
      </c>
      <c r="B11" s="220">
        <v>0</v>
      </c>
      <c r="C11" s="220"/>
      <c r="D11" s="220">
        <v>0</v>
      </c>
      <c r="E11" s="536"/>
      <c r="F11" s="49">
        <f>SUM(B11:E11)</f>
        <v>0</v>
      </c>
      <c r="I11" s="84"/>
      <c r="J11" s="84"/>
      <c r="K11" s="84"/>
      <c r="L11" s="84"/>
    </row>
    <row r="12" spans="1:12">
      <c r="A12" s="77" t="s">
        <v>1564</v>
      </c>
      <c r="B12" s="1228">
        <f>+'40'!R14-'40'!R33</f>
        <v>0</v>
      </c>
      <c r="C12" s="220"/>
      <c r="D12" s="220">
        <v>0</v>
      </c>
      <c r="E12" s="536"/>
      <c r="F12" s="49">
        <f>SUM(B12:E12)</f>
        <v>0</v>
      </c>
      <c r="I12" s="84"/>
      <c r="J12" s="84"/>
      <c r="K12" s="84"/>
      <c r="L12" s="84"/>
    </row>
    <row r="13" spans="1:12">
      <c r="A13" s="461" t="s">
        <v>1661</v>
      </c>
      <c r="B13" s="1228">
        <v>-32126</v>
      </c>
      <c r="C13" s="220"/>
      <c r="D13" s="220">
        <v>0</v>
      </c>
      <c r="E13" s="536"/>
      <c r="F13" s="1229">
        <f>SUM(B13:E13)</f>
        <v>-32126</v>
      </c>
      <c r="I13" s="84"/>
      <c r="J13" s="84"/>
      <c r="K13" s="84"/>
      <c r="L13" s="84"/>
    </row>
    <row r="14" spans="1:12">
      <c r="A14" s="4" t="s">
        <v>1616</v>
      </c>
      <c r="B14" s="962">
        <f>SUM(B10:B13)</f>
        <v>295503</v>
      </c>
      <c r="C14" s="642"/>
      <c r="D14" s="962">
        <f>SUM(D10:D13)</f>
        <v>66729</v>
      </c>
      <c r="E14" s="642"/>
      <c r="F14" s="522">
        <f>SUM(B14:E14)</f>
        <v>362232</v>
      </c>
      <c r="I14" s="84"/>
      <c r="J14" s="84"/>
      <c r="K14" s="84"/>
      <c r="L14" s="84"/>
    </row>
    <row r="15" spans="1:12">
      <c r="A15" s="77" t="s">
        <v>67</v>
      </c>
      <c r="B15" s="642">
        <f>-'2'!G20</f>
        <v>-1282338</v>
      </c>
      <c r="C15" s="220"/>
      <c r="D15" s="964"/>
      <c r="E15" s="536"/>
      <c r="F15" s="1229">
        <f t="shared" ref="F15:F25" si="0">SUM(B15:E15)</f>
        <v>-1282338</v>
      </c>
      <c r="I15" s="84"/>
      <c r="J15" s="84"/>
      <c r="K15" s="84"/>
      <c r="L15" s="84"/>
    </row>
    <row r="16" spans="1:12">
      <c r="A16" s="77" t="s">
        <v>68</v>
      </c>
      <c r="B16" s="220">
        <v>0</v>
      </c>
      <c r="C16" s="220"/>
      <c r="D16" s="1228">
        <v>17751</v>
      </c>
      <c r="E16" s="536"/>
      <c r="F16" s="1229">
        <f>SUM(B16:E16)</f>
        <v>17751</v>
      </c>
      <c r="I16" s="84"/>
      <c r="J16" s="84"/>
      <c r="K16" s="84"/>
      <c r="L16" s="84"/>
    </row>
    <row r="17" spans="1:12">
      <c r="A17" s="77" t="s">
        <v>1530</v>
      </c>
      <c r="B17" s="220">
        <v>0</v>
      </c>
      <c r="C17" s="220"/>
      <c r="D17" s="1228">
        <f>+'44'!R24</f>
        <v>0</v>
      </c>
      <c r="E17" s="536"/>
      <c r="F17" s="1229">
        <f t="shared" si="0"/>
        <v>0</v>
      </c>
      <c r="I17" s="84"/>
      <c r="J17" s="84"/>
      <c r="K17" s="84"/>
      <c r="L17" s="84"/>
    </row>
    <row r="18" spans="1:12">
      <c r="A18" s="77" t="s">
        <v>69</v>
      </c>
      <c r="B18" s="220">
        <v>0</v>
      </c>
      <c r="C18" s="220"/>
      <c r="D18" s="1228">
        <f>+'47'!N15</f>
        <v>0</v>
      </c>
      <c r="E18" s="536"/>
      <c r="F18" s="1229">
        <f t="shared" si="0"/>
        <v>0</v>
      </c>
      <c r="I18" s="84"/>
      <c r="J18" s="84"/>
      <c r="K18" s="84"/>
      <c r="L18" s="84"/>
    </row>
    <row r="19" spans="1:12">
      <c r="A19" s="77" t="s">
        <v>70</v>
      </c>
      <c r="B19" s="220">
        <v>0</v>
      </c>
      <c r="C19" s="220"/>
      <c r="D19" s="1228">
        <v>0</v>
      </c>
      <c r="E19" s="536"/>
      <c r="F19" s="1229">
        <f t="shared" si="0"/>
        <v>0</v>
      </c>
      <c r="I19" s="84"/>
      <c r="J19" s="84"/>
      <c r="K19" s="84"/>
      <c r="L19" s="84"/>
    </row>
    <row r="20" spans="1:12">
      <c r="A20" s="77" t="s">
        <v>71</v>
      </c>
      <c r="B20" s="220">
        <v>0</v>
      </c>
      <c r="C20" s="220"/>
      <c r="D20" s="1228">
        <v>-166</v>
      </c>
      <c r="E20" s="536"/>
      <c r="F20" s="1229">
        <f t="shared" si="0"/>
        <v>-166</v>
      </c>
      <c r="I20" s="84"/>
      <c r="J20" s="84"/>
      <c r="K20" s="84"/>
      <c r="L20" s="84"/>
    </row>
    <row r="21" spans="1:12">
      <c r="A21" s="77" t="s">
        <v>72</v>
      </c>
      <c r="B21" s="220">
        <v>0</v>
      </c>
      <c r="C21" s="220"/>
      <c r="D21" s="1228">
        <v>0</v>
      </c>
      <c r="E21" s="536"/>
      <c r="F21" s="1229">
        <f t="shared" si="0"/>
        <v>0</v>
      </c>
      <c r="I21" s="84"/>
      <c r="J21" s="84"/>
      <c r="K21" s="84"/>
      <c r="L21" s="84"/>
    </row>
    <row r="22" spans="1:12">
      <c r="A22" s="77" t="s">
        <v>1236</v>
      </c>
      <c r="B22" s="220">
        <v>0</v>
      </c>
      <c r="C22" s="220"/>
      <c r="D22" s="220">
        <v>0</v>
      </c>
      <c r="E22" s="536"/>
      <c r="F22" s="1229">
        <f t="shared" si="0"/>
        <v>0</v>
      </c>
      <c r="I22" s="84"/>
      <c r="J22" s="84"/>
      <c r="K22" s="84"/>
      <c r="L22" s="84"/>
    </row>
    <row r="23" spans="1:12">
      <c r="A23" s="77" t="s">
        <v>74</v>
      </c>
      <c r="B23" s="1228">
        <f>-D23</f>
        <v>17469</v>
      </c>
      <c r="C23" s="1228"/>
      <c r="D23" s="1228">
        <v>-17469</v>
      </c>
      <c r="E23" s="536"/>
      <c r="F23" s="1229">
        <f t="shared" si="0"/>
        <v>0</v>
      </c>
      <c r="I23" s="84"/>
      <c r="J23" s="84"/>
      <c r="K23" s="84"/>
      <c r="L23" s="84"/>
    </row>
    <row r="24" spans="1:12">
      <c r="A24" s="77" t="s">
        <v>75</v>
      </c>
      <c r="B24" s="1228">
        <v>0</v>
      </c>
      <c r="C24" s="1234"/>
      <c r="D24" s="1228">
        <v>0</v>
      </c>
      <c r="E24" s="152"/>
      <c r="F24" s="1229">
        <f>SUM(B24:E24)</f>
        <v>0</v>
      </c>
      <c r="I24" s="84"/>
      <c r="J24" s="84"/>
      <c r="K24" s="84"/>
      <c r="L24" s="84"/>
    </row>
    <row r="25" spans="1:12">
      <c r="A25" s="77" t="s">
        <v>471</v>
      </c>
      <c r="B25" s="1228">
        <v>6</v>
      </c>
      <c r="C25" s="1234"/>
      <c r="D25" s="1228">
        <v>0</v>
      </c>
      <c r="E25" s="536"/>
      <c r="F25" s="1230">
        <f t="shared" si="0"/>
        <v>6</v>
      </c>
      <c r="I25" s="84"/>
      <c r="J25" s="84"/>
      <c r="K25" s="84"/>
      <c r="L25" s="84"/>
    </row>
    <row r="26" spans="1:12">
      <c r="A26" s="4" t="s">
        <v>1617</v>
      </c>
      <c r="B26" s="1236">
        <f>SUM(B15:B25)</f>
        <v>-1264863</v>
      </c>
      <c r="C26" s="52"/>
      <c r="D26" s="646">
        <f>SUM(D15:D25)</f>
        <v>116</v>
      </c>
      <c r="E26" s="52"/>
      <c r="F26" s="1237">
        <f>SUM(F15:F25)</f>
        <v>-1264747</v>
      </c>
      <c r="I26" s="84"/>
      <c r="J26" s="84"/>
      <c r="K26" s="84"/>
      <c r="L26" s="84"/>
    </row>
    <row r="27" spans="1:12">
      <c r="A27" s="77" t="s">
        <v>76</v>
      </c>
      <c r="B27" s="555">
        <f>+'7'!D27</f>
        <v>1278416</v>
      </c>
      <c r="C27" s="536"/>
      <c r="D27" s="964"/>
      <c r="E27" s="536"/>
      <c r="F27" s="49">
        <f>SUM(B27:E27)</f>
        <v>1278416</v>
      </c>
      <c r="I27" s="84"/>
      <c r="J27" s="84"/>
      <c r="K27" s="84"/>
      <c r="L27" s="84"/>
    </row>
    <row r="28" spans="1:12">
      <c r="A28" s="77" t="s">
        <v>1237</v>
      </c>
      <c r="B28" s="1228">
        <f>31901+27</f>
        <v>31928</v>
      </c>
      <c r="C28" s="536"/>
      <c r="D28" s="964"/>
      <c r="E28" s="536"/>
      <c r="F28" s="153">
        <f>SUM(B28:E28)</f>
        <v>31928</v>
      </c>
      <c r="I28" s="84"/>
      <c r="J28" s="84"/>
      <c r="K28" s="84"/>
      <c r="L28" s="84"/>
    </row>
    <row r="29" spans="1:12" ht="15.75" thickBot="1">
      <c r="A29" s="4" t="s">
        <v>1618</v>
      </c>
      <c r="B29" s="59">
        <f>+B27+B26+B14+B28</f>
        <v>340984</v>
      </c>
      <c r="C29" s="52"/>
      <c r="D29" s="59">
        <f>+D27+D26+D14+D28</f>
        <v>66845</v>
      </c>
      <c r="E29" s="52"/>
      <c r="F29" s="58">
        <f>+F27+F26+F14+F28</f>
        <v>407829</v>
      </c>
      <c r="I29" s="84"/>
      <c r="J29" s="84"/>
      <c r="K29" s="84"/>
      <c r="L29" s="84"/>
    </row>
    <row r="30" spans="1:12">
      <c r="A30" s="4"/>
      <c r="B30" s="52"/>
      <c r="C30" s="52"/>
      <c r="D30" s="52"/>
      <c r="E30" s="52"/>
      <c r="F30" s="49"/>
      <c r="I30" s="84"/>
      <c r="J30" s="84"/>
      <c r="K30" s="84"/>
      <c r="L30" s="84"/>
    </row>
    <row r="31" spans="1:12">
      <c r="A31" s="4"/>
      <c r="B31" s="52"/>
      <c r="C31" s="52"/>
      <c r="D31" s="52"/>
      <c r="E31" s="52"/>
      <c r="F31" s="49"/>
      <c r="I31" s="84"/>
      <c r="J31" s="84"/>
      <c r="K31" s="84"/>
      <c r="L31" s="84"/>
    </row>
    <row r="32" spans="1:12">
      <c r="A32" s="4"/>
      <c r="B32" s="52"/>
      <c r="C32" s="52"/>
      <c r="D32" s="52"/>
      <c r="E32" s="52"/>
      <c r="F32" s="49"/>
      <c r="I32" s="84"/>
      <c r="J32" s="84"/>
      <c r="K32" s="84"/>
      <c r="L32" s="84"/>
    </row>
    <row r="33" spans="1:12">
      <c r="A33" s="4"/>
      <c r="B33" s="52"/>
      <c r="C33" s="52"/>
      <c r="D33" s="52"/>
      <c r="E33" s="52"/>
      <c r="F33" s="563"/>
      <c r="I33" s="84"/>
      <c r="J33" s="84"/>
      <c r="K33" s="84"/>
      <c r="L33" s="84"/>
    </row>
    <row r="34" spans="1:12">
      <c r="A34" s="4"/>
      <c r="B34" s="52"/>
      <c r="C34" s="52"/>
      <c r="D34" s="52"/>
      <c r="E34" s="52"/>
      <c r="F34" s="563"/>
      <c r="I34" s="84"/>
      <c r="J34" s="84"/>
      <c r="K34" s="84"/>
      <c r="L34" s="84"/>
    </row>
    <row r="35" spans="1:12">
      <c r="A35" s="4"/>
      <c r="B35" s="52"/>
      <c r="C35" s="52"/>
      <c r="D35" s="52"/>
      <c r="E35" s="52"/>
      <c r="F35" s="49"/>
      <c r="I35" s="84"/>
      <c r="J35" s="84"/>
      <c r="K35" s="84"/>
      <c r="L35" s="84"/>
    </row>
    <row r="36" spans="1:12">
      <c r="A36" s="4"/>
      <c r="B36" s="52"/>
      <c r="C36" s="52"/>
      <c r="D36" s="52"/>
      <c r="E36" s="52"/>
      <c r="F36" s="49"/>
      <c r="I36" s="84"/>
      <c r="J36" s="84"/>
      <c r="K36" s="84"/>
      <c r="L36" s="84"/>
    </row>
    <row r="37" spans="1:12">
      <c r="A37" s="4"/>
      <c r="B37" s="52"/>
      <c r="C37" s="52"/>
      <c r="D37" s="52"/>
      <c r="E37" s="52"/>
      <c r="F37" s="49"/>
      <c r="I37" s="84"/>
      <c r="J37" s="84"/>
      <c r="K37" s="84"/>
      <c r="L37" s="84"/>
    </row>
    <row r="38" spans="1:12">
      <c r="A38" s="77"/>
      <c r="B38" s="864"/>
      <c r="C38" s="52"/>
      <c r="D38" s="52"/>
      <c r="E38" s="52"/>
      <c r="F38" s="52"/>
      <c r="I38" s="84"/>
      <c r="J38" s="84"/>
      <c r="K38" s="84"/>
      <c r="L38" s="84"/>
    </row>
    <row r="39" spans="1:12" hidden="1">
      <c r="A39" s="286"/>
      <c r="B39" s="865"/>
      <c r="C39" s="310"/>
      <c r="D39" s="310"/>
      <c r="E39" s="310"/>
      <c r="F39" s="310"/>
      <c r="I39" s="84"/>
      <c r="J39" s="84"/>
      <c r="K39" s="84"/>
      <c r="L39" s="84"/>
    </row>
    <row r="40" spans="1:12" hidden="1">
      <c r="A40" s="1034" t="s">
        <v>1581</v>
      </c>
      <c r="B40" s="1035"/>
      <c r="C40" s="1036"/>
      <c r="D40" s="1036"/>
      <c r="E40" s="1036"/>
      <c r="F40" s="1036"/>
      <c r="I40" s="84"/>
      <c r="J40" s="84"/>
      <c r="K40" s="84"/>
      <c r="L40" s="84"/>
    </row>
    <row r="41" spans="1:12" hidden="1">
      <c r="A41" s="1037" t="s">
        <v>1582</v>
      </c>
      <c r="B41" s="1038">
        <v>2505</v>
      </c>
      <c r="C41" s="1036"/>
      <c r="D41" s="1036"/>
      <c r="E41" s="1036"/>
      <c r="F41" s="1038">
        <v>2505</v>
      </c>
      <c r="H41" t="s">
        <v>1656</v>
      </c>
      <c r="I41" s="84"/>
      <c r="J41" s="84"/>
      <c r="K41" s="84"/>
      <c r="L41" s="84"/>
    </row>
    <row r="42" spans="1:12" hidden="1">
      <c r="A42" s="1037" t="s">
        <v>1583</v>
      </c>
      <c r="B42" s="1038">
        <v>58661</v>
      </c>
      <c r="C42" s="1036"/>
      <c r="D42" s="1036"/>
      <c r="E42" s="1036"/>
      <c r="F42" s="1038">
        <v>58661</v>
      </c>
      <c r="I42" s="84"/>
      <c r="J42" s="84"/>
      <c r="K42" s="84"/>
      <c r="L42" s="84"/>
    </row>
    <row r="43" spans="1:12" hidden="1">
      <c r="A43" s="84"/>
      <c r="B43" s="866"/>
      <c r="C43" s="507"/>
      <c r="D43" s="507"/>
      <c r="E43" s="507"/>
      <c r="F43" s="507"/>
      <c r="I43" s="84"/>
      <c r="J43" s="84"/>
      <c r="K43" s="84"/>
      <c r="L43" s="84"/>
    </row>
    <row r="44" spans="1:12">
      <c r="A44" s="490"/>
      <c r="B44" s="866"/>
      <c r="C44" s="507"/>
      <c r="D44" s="507"/>
      <c r="E44" s="507"/>
      <c r="F44" s="507"/>
      <c r="I44" s="84"/>
      <c r="J44" s="84"/>
      <c r="K44" s="84"/>
      <c r="L44" s="84"/>
    </row>
    <row r="45" spans="1:12">
      <c r="A45" s="1039" t="s">
        <v>1585</v>
      </c>
      <c r="B45" s="866"/>
      <c r="C45" s="507"/>
      <c r="D45" s="507"/>
      <c r="E45" s="507"/>
      <c r="F45" s="507"/>
    </row>
    <row r="46" spans="1:12">
      <c r="A46" s="84"/>
      <c r="B46" s="866"/>
      <c r="C46" s="507"/>
      <c r="D46" s="507"/>
      <c r="E46" s="507"/>
      <c r="F46" s="507"/>
    </row>
    <row r="47" spans="1:12">
      <c r="A47" s="84"/>
      <c r="B47" s="866"/>
      <c r="C47" s="507"/>
      <c r="D47" s="507"/>
      <c r="E47" s="507"/>
      <c r="F47" s="507"/>
    </row>
    <row r="48" spans="1:12">
      <c r="A48" s="84"/>
      <c r="B48" s="866"/>
      <c r="C48" s="507"/>
      <c r="D48" s="507"/>
      <c r="E48" s="507"/>
      <c r="F48" s="507"/>
    </row>
    <row r="49" spans="1:6">
      <c r="A49" s="84"/>
      <c r="B49" s="866"/>
      <c r="C49" s="507"/>
      <c r="D49" s="507"/>
      <c r="E49" s="507"/>
      <c r="F49" s="507"/>
    </row>
    <row r="50" spans="1:6">
      <c r="A50" s="84"/>
      <c r="B50" s="866"/>
      <c r="C50" s="507"/>
      <c r="D50" s="507"/>
      <c r="E50" s="507"/>
      <c r="F50" s="507"/>
    </row>
    <row r="51" spans="1:6">
      <c r="A51" s="84"/>
      <c r="B51" s="866"/>
      <c r="C51" s="507"/>
      <c r="D51" s="507"/>
      <c r="E51" s="507"/>
      <c r="F51" s="507"/>
    </row>
    <row r="52" spans="1:6">
      <c r="A52" s="84"/>
      <c r="B52" s="866"/>
      <c r="C52" s="507"/>
      <c r="D52" s="507"/>
      <c r="E52" s="507"/>
      <c r="F52" s="507"/>
    </row>
    <row r="53" spans="1:6">
      <c r="A53" s="84"/>
      <c r="B53" s="866"/>
      <c r="C53" s="507"/>
      <c r="D53" s="507"/>
      <c r="E53" s="507"/>
      <c r="F53" s="507"/>
    </row>
    <row r="54" spans="1:6">
      <c r="A54" s="84"/>
      <c r="B54" s="866"/>
      <c r="C54" s="507"/>
      <c r="D54" s="507"/>
      <c r="E54" s="507"/>
      <c r="F54" s="507"/>
    </row>
    <row r="55" spans="1:6">
      <c r="A55" s="84"/>
      <c r="B55" s="866"/>
      <c r="C55" s="507"/>
      <c r="D55" s="507"/>
      <c r="E55" s="507"/>
      <c r="F55" s="507"/>
    </row>
    <row r="56" spans="1:6">
      <c r="A56" s="84"/>
      <c r="B56" s="866"/>
      <c r="C56" s="507"/>
      <c r="D56" s="507"/>
      <c r="E56" s="507"/>
      <c r="F56" s="507"/>
    </row>
  </sheetData>
  <sheetProtection algorithmName="SHA-512" hashValue="Mb2pCqDVj/DhFqcGG/aZQJ9pYCXH0ISpCU9pM8ZOLzZF/x4gbbjfQy53esBItAZAXhLGfxg5b4B0MZmX+uV5Ag==" saltValue="K5wemGfCgTF16mTZFHGTOw==" spinCount="100000" sheet="1" formatCells="0" formatRows="0"/>
  <customSheetViews>
    <customSheetView guid="{7FD99AA4-5903-494A-9F09-AEC84FBFFB84}">
      <selection activeCell="F10" sqref="F10"/>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selection activeCell="F10" sqref="F10"/>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5" orientation="portrait" r:id="rId3"/>
  <headerFooter>
    <oddFooter>&amp;C&amp;A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56"/>
  <sheetViews>
    <sheetView workbookViewId="0">
      <selection activeCell="H34" sqref="H34"/>
    </sheetView>
  </sheetViews>
  <sheetFormatPr defaultRowHeight="15"/>
  <cols>
    <col min="1" max="1" width="42.44140625" customWidth="1"/>
    <col min="2" max="2" width="8.77734375" style="544"/>
    <col min="3" max="3" width="0.77734375" style="544" customWidth="1"/>
    <col min="4" max="4" width="8.77734375" style="544"/>
    <col min="5" max="5" width="0.77734375" style="544" customWidth="1"/>
    <col min="6" max="6" width="8.77734375" style="544"/>
  </cols>
  <sheetData>
    <row r="1" spans="1:12" ht="15.75">
      <c r="A1" s="10" t="str">
        <f>+'1'!A1</f>
        <v>SWANSEA BAY UNIVERSITY HEALTH BOARD ANNUAL ACCOUNTS 2023-24</v>
      </c>
      <c r="B1" s="534"/>
      <c r="C1" s="534"/>
      <c r="D1" s="534"/>
      <c r="E1" s="534"/>
      <c r="F1" s="639"/>
      <c r="I1" s="84"/>
      <c r="J1" s="84"/>
      <c r="K1" s="84"/>
      <c r="L1" s="84"/>
    </row>
    <row r="2" spans="1:12" ht="15.75">
      <c r="A2" s="17"/>
      <c r="B2" s="577"/>
      <c r="C2" s="577"/>
      <c r="D2" s="577"/>
      <c r="E2" s="577"/>
      <c r="F2" s="640"/>
      <c r="I2" s="84"/>
      <c r="J2" s="84"/>
      <c r="K2" s="84"/>
      <c r="L2" s="84"/>
    </row>
    <row r="3" spans="1:12" ht="15.75">
      <c r="A3" s="17" t="s">
        <v>60</v>
      </c>
      <c r="B3" s="53"/>
      <c r="C3" s="53"/>
      <c r="D3" s="53"/>
      <c r="E3" s="53"/>
      <c r="F3" s="53"/>
      <c r="I3" s="84"/>
      <c r="J3" s="84"/>
      <c r="K3" s="84"/>
      <c r="L3" s="84"/>
    </row>
    <row r="4" spans="1:12" ht="15.75">
      <c r="A4" s="17" t="s">
        <v>1425</v>
      </c>
      <c r="B4" s="53"/>
      <c r="C4" s="53"/>
      <c r="D4" s="53"/>
      <c r="E4" s="53"/>
      <c r="F4" s="53"/>
      <c r="I4" s="84"/>
      <c r="J4" s="84"/>
      <c r="K4" s="84"/>
      <c r="L4" s="84"/>
    </row>
    <row r="5" spans="1:12">
      <c r="A5" s="2"/>
      <c r="B5" s="43"/>
      <c r="C5" s="43"/>
      <c r="D5" s="43"/>
      <c r="E5" s="43"/>
      <c r="F5" s="43"/>
      <c r="I5" s="84"/>
      <c r="J5" s="84"/>
      <c r="K5" s="84"/>
      <c r="L5" s="84"/>
    </row>
    <row r="6" spans="1:12">
      <c r="A6" s="4"/>
      <c r="B6" s="49" t="s">
        <v>61</v>
      </c>
      <c r="C6" s="49"/>
      <c r="D6" s="111" t="s">
        <v>62</v>
      </c>
      <c r="E6" s="49"/>
      <c r="F6" s="49" t="s">
        <v>63</v>
      </c>
      <c r="I6" s="84"/>
      <c r="J6" s="84"/>
      <c r="K6" s="84"/>
      <c r="L6" s="84"/>
    </row>
    <row r="7" spans="1:12">
      <c r="A7" s="4"/>
      <c r="B7" s="49" t="s">
        <v>64</v>
      </c>
      <c r="C7" s="49"/>
      <c r="D7" s="49" t="s">
        <v>65</v>
      </c>
      <c r="E7" s="49"/>
      <c r="F7" s="49" t="s">
        <v>66</v>
      </c>
      <c r="I7" s="84"/>
      <c r="J7" s="84"/>
      <c r="K7" s="84"/>
      <c r="L7" s="84"/>
    </row>
    <row r="8" spans="1:12">
      <c r="A8" s="4"/>
      <c r="B8" s="95" t="s">
        <v>22</v>
      </c>
      <c r="C8" s="95"/>
      <c r="D8" s="95" t="s">
        <v>22</v>
      </c>
      <c r="E8" s="49"/>
      <c r="F8" s="95" t="s">
        <v>22</v>
      </c>
      <c r="I8" s="84"/>
      <c r="J8" s="84"/>
      <c r="K8" s="84"/>
      <c r="L8" s="84"/>
    </row>
    <row r="9" spans="1:12">
      <c r="A9" s="4" t="s">
        <v>1426</v>
      </c>
      <c r="B9" s="52"/>
      <c r="C9" s="52"/>
      <c r="D9" s="52"/>
      <c r="E9" s="52"/>
      <c r="F9" s="52"/>
      <c r="I9" s="84"/>
      <c r="J9" s="84"/>
      <c r="K9" s="84"/>
      <c r="L9" s="84"/>
    </row>
    <row r="10" spans="1:12">
      <c r="A10" s="4" t="s">
        <v>1355</v>
      </c>
      <c r="B10" s="52">
        <f>'Data Sheet'!N150</f>
        <v>282899</v>
      </c>
      <c r="C10" s="52"/>
      <c r="D10" s="52">
        <f>'Data Sheet'!N179</f>
        <v>45848</v>
      </c>
      <c r="E10" s="536"/>
      <c r="F10" s="49">
        <f>SUM(B10:E10)</f>
        <v>328747</v>
      </c>
      <c r="I10" s="84"/>
      <c r="J10" s="84"/>
      <c r="K10" s="84"/>
      <c r="L10" s="84"/>
    </row>
    <row r="11" spans="1:12">
      <c r="A11" s="77" t="s">
        <v>1563</v>
      </c>
      <c r="B11" s="52">
        <f>'Data Sheet'!N151</f>
        <v>0</v>
      </c>
      <c r="C11" s="52"/>
      <c r="D11" s="52">
        <f>'Data Sheet'!N180</f>
        <v>0</v>
      </c>
      <c r="E11" s="536"/>
      <c r="F11" s="49">
        <f t="shared" ref="F11:F25" si="0">SUM(B11:E11)</f>
        <v>0</v>
      </c>
      <c r="I11" s="84"/>
      <c r="J11" s="84"/>
      <c r="K11" s="84"/>
      <c r="L11" s="84"/>
    </row>
    <row r="12" spans="1:12">
      <c r="A12" s="77" t="s">
        <v>1564</v>
      </c>
      <c r="B12" s="52">
        <f>'Data Sheet'!N152</f>
        <v>-902</v>
      </c>
      <c r="C12" s="52"/>
      <c r="D12" s="52">
        <f>'Data Sheet'!N181</f>
        <v>0</v>
      </c>
      <c r="E12" s="52"/>
      <c r="F12" s="49">
        <f>SUM(B12:E12)</f>
        <v>-902</v>
      </c>
      <c r="I12" s="84"/>
      <c r="J12" s="84"/>
      <c r="K12" s="84"/>
      <c r="L12" s="84"/>
    </row>
    <row r="13" spans="1:12" hidden="1">
      <c r="A13" s="461" t="s">
        <v>1661</v>
      </c>
      <c r="B13" s="52">
        <f>'Data Sheet'!N153</f>
        <v>0</v>
      </c>
      <c r="C13" s="52"/>
      <c r="D13" s="52">
        <f>'Data Sheet'!N182</f>
        <v>0</v>
      </c>
      <c r="E13" s="52"/>
      <c r="F13" s="49">
        <f>SUM(B13:E13)</f>
        <v>0</v>
      </c>
      <c r="I13" s="84"/>
      <c r="J13" s="84"/>
      <c r="K13" s="84"/>
      <c r="L13" s="84"/>
    </row>
    <row r="14" spans="1:12">
      <c r="A14" s="4" t="s">
        <v>1427</v>
      </c>
      <c r="B14" s="523">
        <f>'Data Sheet'!N154</f>
        <v>281997</v>
      </c>
      <c r="C14" s="52"/>
      <c r="D14" s="523">
        <f>'Data Sheet'!N183</f>
        <v>45848</v>
      </c>
      <c r="E14" s="536"/>
      <c r="F14" s="522">
        <f>SUM(B14:E14)</f>
        <v>327845</v>
      </c>
      <c r="I14" s="84"/>
      <c r="J14" s="84"/>
      <c r="K14" s="84"/>
      <c r="L14" s="84"/>
    </row>
    <row r="15" spans="1:12">
      <c r="A15" s="77" t="s">
        <v>67</v>
      </c>
      <c r="B15" s="52">
        <f>'Data Sheet'!N155</f>
        <v>-1165677</v>
      </c>
      <c r="C15" s="536"/>
      <c r="D15" s="963"/>
      <c r="E15" s="536"/>
      <c r="F15" s="49">
        <f t="shared" si="0"/>
        <v>-1165677</v>
      </c>
      <c r="I15" s="84"/>
      <c r="J15" s="84"/>
      <c r="K15" s="84"/>
      <c r="L15" s="84"/>
    </row>
    <row r="16" spans="1:12">
      <c r="A16" s="77" t="s">
        <v>68</v>
      </c>
      <c r="B16" s="52">
        <f>'Data Sheet'!N156</f>
        <v>0</v>
      </c>
      <c r="C16" s="52"/>
      <c r="D16" s="52">
        <f>'Data Sheet'!N185</f>
        <v>24674</v>
      </c>
      <c r="E16" s="536"/>
      <c r="F16" s="49">
        <f t="shared" si="0"/>
        <v>24674</v>
      </c>
      <c r="I16" s="84"/>
      <c r="J16" s="84"/>
      <c r="K16" s="84"/>
      <c r="L16" s="84"/>
    </row>
    <row r="17" spans="1:12">
      <c r="A17" s="77" t="s">
        <v>1530</v>
      </c>
      <c r="B17" s="52">
        <f>'Data Sheet'!N157</f>
        <v>0</v>
      </c>
      <c r="C17" s="52"/>
      <c r="D17" s="52">
        <f>'Data Sheet'!N186</f>
        <v>81</v>
      </c>
      <c r="E17" s="52"/>
      <c r="F17" s="49">
        <f>SUM(B17:E17)</f>
        <v>81</v>
      </c>
      <c r="I17" s="84"/>
      <c r="J17" s="84"/>
      <c r="K17" s="84"/>
      <c r="L17" s="84"/>
    </row>
    <row r="18" spans="1:12">
      <c r="A18" s="77" t="s">
        <v>69</v>
      </c>
      <c r="B18" s="52">
        <f>'Data Sheet'!N158</f>
        <v>0</v>
      </c>
      <c r="C18" s="52"/>
      <c r="D18" s="52">
        <f>'Data Sheet'!N187</f>
        <v>0</v>
      </c>
      <c r="E18" s="536"/>
      <c r="F18" s="49">
        <f t="shared" si="0"/>
        <v>0</v>
      </c>
      <c r="I18" s="84"/>
      <c r="J18" s="84"/>
      <c r="K18" s="84"/>
      <c r="L18" s="84"/>
    </row>
    <row r="19" spans="1:12">
      <c r="A19" s="77" t="s">
        <v>70</v>
      </c>
      <c r="B19" s="52">
        <f>'Data Sheet'!N159</f>
        <v>0</v>
      </c>
      <c r="C19" s="52"/>
      <c r="D19" s="52">
        <f>'Data Sheet'!N188</f>
        <v>0</v>
      </c>
      <c r="E19" s="536"/>
      <c r="F19" s="49">
        <f t="shared" si="0"/>
        <v>0</v>
      </c>
      <c r="I19" s="84"/>
      <c r="J19" s="84"/>
      <c r="K19" s="84"/>
      <c r="L19" s="84"/>
    </row>
    <row r="20" spans="1:12">
      <c r="A20" s="77" t="s">
        <v>71</v>
      </c>
      <c r="B20" s="52">
        <f>'Data Sheet'!N160</f>
        <v>0</v>
      </c>
      <c r="C20" s="52"/>
      <c r="D20" s="52">
        <f>'Data Sheet'!N189</f>
        <v>0</v>
      </c>
      <c r="E20" s="536">
        <v>0</v>
      </c>
      <c r="F20" s="49">
        <f t="shared" si="0"/>
        <v>0</v>
      </c>
      <c r="I20" s="84"/>
      <c r="J20" s="84"/>
      <c r="K20" s="84"/>
      <c r="L20" s="84"/>
    </row>
    <row r="21" spans="1:12">
      <c r="A21" s="77" t="s">
        <v>72</v>
      </c>
      <c r="B21" s="52">
        <f>'Data Sheet'!N162</f>
        <v>0</v>
      </c>
      <c r="C21" s="52"/>
      <c r="D21" s="52">
        <f>'Data Sheet'!N191</f>
        <v>0</v>
      </c>
      <c r="E21" s="536"/>
      <c r="F21" s="49">
        <f t="shared" si="0"/>
        <v>0</v>
      </c>
      <c r="I21" s="84"/>
      <c r="J21" s="84"/>
      <c r="K21" s="84"/>
      <c r="L21" s="84"/>
    </row>
    <row r="22" spans="1:12">
      <c r="A22" s="77" t="s">
        <v>1235</v>
      </c>
      <c r="B22" s="52">
        <f>'Data Sheet'!N163</f>
        <v>0</v>
      </c>
      <c r="C22" s="52"/>
      <c r="D22" s="52">
        <f>'Data Sheet'!N192</f>
        <v>0</v>
      </c>
      <c r="E22" s="536"/>
      <c r="F22" s="49">
        <f t="shared" si="0"/>
        <v>0</v>
      </c>
      <c r="I22" s="84"/>
      <c r="J22" s="84"/>
      <c r="K22" s="84"/>
      <c r="L22" s="84"/>
    </row>
    <row r="23" spans="1:12">
      <c r="A23" s="77" t="s">
        <v>74</v>
      </c>
      <c r="B23" s="52">
        <f>'Data Sheet'!N164</f>
        <v>3874</v>
      </c>
      <c r="C23" s="52"/>
      <c r="D23" s="52">
        <f>'Data Sheet'!N193</f>
        <v>-3874</v>
      </c>
      <c r="E23" s="536"/>
      <c r="F23" s="49">
        <f t="shared" si="0"/>
        <v>0</v>
      </c>
      <c r="I23" s="84"/>
      <c r="J23" s="84"/>
      <c r="K23" s="84"/>
      <c r="L23" s="84"/>
    </row>
    <row r="24" spans="1:12">
      <c r="A24" s="77" t="s">
        <v>75</v>
      </c>
      <c r="B24" s="52">
        <f>'Data Sheet'!N165</f>
        <v>24</v>
      </c>
      <c r="C24" s="52"/>
      <c r="D24" s="52">
        <f>'Data Sheet'!N194</f>
        <v>0</v>
      </c>
      <c r="E24" s="536"/>
      <c r="F24" s="49">
        <f>SUM(B24:E24)</f>
        <v>24</v>
      </c>
      <c r="I24" s="84"/>
      <c r="J24" s="84"/>
      <c r="K24" s="84"/>
      <c r="L24" s="84"/>
    </row>
    <row r="25" spans="1:12">
      <c r="A25" s="77" t="s">
        <v>471</v>
      </c>
      <c r="B25" s="154">
        <f>'Data Sheet'!N166</f>
        <v>-1788</v>
      </c>
      <c r="C25" s="52"/>
      <c r="D25" s="154">
        <f>'Data Sheet'!N195</f>
        <v>0</v>
      </c>
      <c r="E25" s="536"/>
      <c r="F25" s="153">
        <f t="shared" si="0"/>
        <v>-1788</v>
      </c>
      <c r="I25" s="84"/>
      <c r="J25" s="84"/>
      <c r="K25" s="84"/>
      <c r="L25" s="84"/>
    </row>
    <row r="26" spans="1:12">
      <c r="A26" s="4" t="s">
        <v>1428</v>
      </c>
      <c r="B26" s="646">
        <f>'Data Sheet'!N169</f>
        <v>-1163567</v>
      </c>
      <c r="C26" s="52"/>
      <c r="D26" s="646">
        <f>'Data Sheet'!N198</f>
        <v>20881</v>
      </c>
      <c r="E26" s="52"/>
      <c r="F26" s="1237">
        <f>SUM(F15:F25)</f>
        <v>-1142686</v>
      </c>
      <c r="I26" s="84"/>
      <c r="J26" s="84"/>
      <c r="K26" s="84"/>
      <c r="L26" s="84"/>
    </row>
    <row r="27" spans="1:12">
      <c r="A27" s="77" t="s">
        <v>76</v>
      </c>
      <c r="B27" s="52">
        <f>'Data Sheet'!N175</f>
        <v>1180716</v>
      </c>
      <c r="C27" s="536"/>
      <c r="D27" s="963"/>
      <c r="E27" s="536"/>
      <c r="F27" s="49">
        <f>SUM(B27:E27)</f>
        <v>1180716</v>
      </c>
      <c r="I27" s="84"/>
      <c r="J27" s="84"/>
      <c r="K27" s="84"/>
      <c r="L27" s="84"/>
    </row>
    <row r="28" spans="1:12">
      <c r="A28" s="77" t="s">
        <v>1237</v>
      </c>
      <c r="B28" s="52">
        <f>'Data Sheet'!N176</f>
        <v>28483</v>
      </c>
      <c r="C28" s="536"/>
      <c r="D28" s="963"/>
      <c r="E28" s="536"/>
      <c r="F28" s="153">
        <f>SUM(B28:E28)</f>
        <v>28483</v>
      </c>
      <c r="I28" s="84"/>
      <c r="J28" s="84"/>
      <c r="K28" s="84"/>
      <c r="L28" s="84"/>
    </row>
    <row r="29" spans="1:12" ht="15.75" thickBot="1">
      <c r="A29" s="4" t="s">
        <v>1429</v>
      </c>
      <c r="B29" s="59">
        <f>+B27+B26+B14+B28</f>
        <v>327629</v>
      </c>
      <c r="C29" s="52"/>
      <c r="D29" s="59">
        <f>+D27+D26+D14+D28</f>
        <v>66729</v>
      </c>
      <c r="E29" s="52"/>
      <c r="F29" s="58">
        <f>+F27+F26+F14+F28</f>
        <v>394358</v>
      </c>
      <c r="I29" s="84"/>
      <c r="J29" s="84"/>
      <c r="K29" s="84"/>
      <c r="L29" s="84"/>
    </row>
    <row r="30" spans="1:12">
      <c r="A30" s="4"/>
      <c r="B30" s="52"/>
      <c r="C30" s="52"/>
      <c r="D30" s="52"/>
      <c r="E30" s="52"/>
      <c r="F30" s="49"/>
      <c r="I30" s="84"/>
      <c r="J30" s="84"/>
      <c r="K30" s="84"/>
      <c r="L30" s="84"/>
    </row>
    <row r="31" spans="1:12">
      <c r="A31" s="4"/>
      <c r="B31" s="52"/>
      <c r="C31" s="52"/>
      <c r="D31" s="52"/>
      <c r="E31" s="52"/>
      <c r="F31" s="49"/>
      <c r="I31" s="84"/>
      <c r="J31" s="84"/>
      <c r="K31" s="84"/>
      <c r="L31" s="84"/>
    </row>
    <row r="32" spans="1:12">
      <c r="A32" s="4"/>
      <c r="B32" s="52"/>
      <c r="C32" s="52"/>
      <c r="D32" s="52"/>
      <c r="E32" s="52"/>
      <c r="F32" s="49"/>
      <c r="I32" s="84"/>
      <c r="J32" s="84"/>
      <c r="K32" s="84"/>
      <c r="L32" s="84"/>
    </row>
    <row r="33" spans="1:12">
      <c r="A33" s="4"/>
      <c r="B33" s="52"/>
      <c r="C33" s="52"/>
      <c r="D33" s="52"/>
      <c r="E33" s="52"/>
      <c r="F33" s="49"/>
      <c r="I33" s="84"/>
      <c r="J33" s="84"/>
      <c r="K33" s="84"/>
      <c r="L33" s="84"/>
    </row>
    <row r="34" spans="1:12">
      <c r="A34" s="4"/>
      <c r="B34" s="52"/>
      <c r="C34" s="52"/>
      <c r="D34" s="52"/>
      <c r="E34" s="52"/>
      <c r="F34" s="49"/>
      <c r="I34" s="84"/>
      <c r="J34" s="84"/>
      <c r="K34" s="84"/>
      <c r="L34" s="84"/>
    </row>
    <row r="35" spans="1:12">
      <c r="A35" s="4"/>
      <c r="B35" s="52"/>
      <c r="C35" s="52"/>
      <c r="D35" s="52"/>
      <c r="E35" s="52"/>
      <c r="F35" s="49"/>
      <c r="I35" s="84"/>
      <c r="J35" s="84"/>
      <c r="K35" s="84"/>
      <c r="L35" s="84"/>
    </row>
    <row r="36" spans="1:12">
      <c r="A36" s="4"/>
      <c r="B36" s="52"/>
      <c r="C36" s="52"/>
      <c r="D36" s="52"/>
      <c r="E36" s="52"/>
      <c r="F36" s="49"/>
      <c r="I36" s="84"/>
      <c r="J36" s="84"/>
      <c r="K36" s="84"/>
      <c r="L36" s="84"/>
    </row>
    <row r="37" spans="1:12">
      <c r="A37" s="77"/>
      <c r="B37" s="52"/>
      <c r="C37" s="52"/>
      <c r="D37" s="52"/>
      <c r="E37" s="52"/>
      <c r="F37" s="52"/>
      <c r="I37" s="84"/>
      <c r="J37" s="84"/>
      <c r="K37" s="84"/>
      <c r="L37" s="84"/>
    </row>
    <row r="38" spans="1:12">
      <c r="A38" s="490" t="s">
        <v>1585</v>
      </c>
      <c r="B38" s="310"/>
      <c r="C38" s="310"/>
      <c r="D38" s="310"/>
      <c r="E38" s="310"/>
      <c r="F38" s="310"/>
      <c r="I38" s="84"/>
      <c r="J38" s="84"/>
      <c r="K38" s="84"/>
      <c r="L38" s="84"/>
    </row>
    <row r="39" spans="1:12">
      <c r="A39" s="13"/>
      <c r="B39" s="507"/>
      <c r="C39" s="507"/>
      <c r="D39" s="507"/>
      <c r="E39" s="507"/>
      <c r="F39" s="507"/>
      <c r="I39" s="84"/>
      <c r="J39" s="84"/>
      <c r="K39" s="84"/>
      <c r="L39" s="84"/>
    </row>
    <row r="40" spans="1:12">
      <c r="A40" s="13"/>
      <c r="B40" s="507"/>
      <c r="C40" s="507"/>
      <c r="D40" s="507"/>
      <c r="E40" s="507"/>
      <c r="F40" s="507"/>
      <c r="I40" s="84"/>
      <c r="J40" s="84"/>
      <c r="K40" s="84"/>
      <c r="L40" s="84"/>
    </row>
    <row r="41" spans="1:12">
      <c r="A41" s="13"/>
      <c r="B41" s="507"/>
      <c r="C41" s="507"/>
      <c r="D41" s="507"/>
      <c r="E41" s="507"/>
      <c r="F41" s="507"/>
      <c r="I41" s="84"/>
      <c r="J41" s="84"/>
      <c r="K41" s="84"/>
      <c r="L41" s="84"/>
    </row>
    <row r="42" spans="1:12">
      <c r="A42" s="13"/>
      <c r="B42" s="507"/>
      <c r="C42" s="507"/>
      <c r="D42" s="507"/>
      <c r="E42" s="507"/>
      <c r="F42" s="507"/>
      <c r="I42" s="84"/>
      <c r="J42" s="84"/>
      <c r="K42" s="84"/>
      <c r="L42" s="84"/>
    </row>
    <row r="43" spans="1:12">
      <c r="A43" s="84"/>
      <c r="B43" s="507"/>
      <c r="C43" s="507"/>
      <c r="D43" s="507"/>
      <c r="E43" s="507"/>
      <c r="F43" s="507"/>
      <c r="I43" s="84"/>
      <c r="J43" s="84"/>
      <c r="K43" s="84"/>
      <c r="L43" s="84"/>
    </row>
    <row r="44" spans="1:12">
      <c r="A44" s="84"/>
      <c r="B44" s="507"/>
      <c r="C44" s="507"/>
      <c r="D44" s="507"/>
      <c r="E44" s="507"/>
      <c r="F44" s="507"/>
      <c r="I44" s="84"/>
      <c r="J44" s="84"/>
      <c r="K44" s="84"/>
      <c r="L44" s="84"/>
    </row>
    <row r="45" spans="1:12">
      <c r="A45" s="490"/>
      <c r="B45" s="507"/>
      <c r="C45" s="507"/>
      <c r="D45" s="507"/>
      <c r="E45" s="507"/>
      <c r="F45" s="507"/>
      <c r="I45" s="84"/>
      <c r="J45" s="84"/>
      <c r="K45" s="84"/>
      <c r="L45" s="84"/>
    </row>
    <row r="46" spans="1:12">
      <c r="A46" s="84"/>
      <c r="B46" s="507"/>
      <c r="C46" s="507"/>
      <c r="D46" s="507"/>
      <c r="E46" s="507"/>
      <c r="F46" s="507"/>
    </row>
    <row r="47" spans="1:12">
      <c r="A47" s="84"/>
      <c r="B47" s="507"/>
      <c r="C47" s="507"/>
      <c r="D47" s="507"/>
      <c r="E47" s="507"/>
      <c r="F47" s="507"/>
    </row>
    <row r="48" spans="1:12">
      <c r="A48" s="84"/>
      <c r="B48" s="507"/>
      <c r="C48" s="507"/>
      <c r="D48" s="507"/>
      <c r="E48" s="507"/>
      <c r="F48" s="507"/>
    </row>
    <row r="49" spans="1:6">
      <c r="A49" s="84"/>
      <c r="B49" s="507"/>
      <c r="C49" s="507"/>
      <c r="D49" s="507"/>
      <c r="E49" s="507"/>
      <c r="F49" s="507"/>
    </row>
    <row r="50" spans="1:6">
      <c r="A50" s="84"/>
      <c r="B50" s="507"/>
      <c r="C50" s="507"/>
      <c r="D50" s="507"/>
      <c r="E50" s="507"/>
      <c r="F50" s="507"/>
    </row>
    <row r="51" spans="1:6">
      <c r="A51" s="84"/>
      <c r="B51" s="507"/>
      <c r="C51" s="507"/>
      <c r="D51" s="507"/>
      <c r="E51" s="507"/>
      <c r="F51" s="507"/>
    </row>
    <row r="52" spans="1:6">
      <c r="A52" s="84"/>
      <c r="B52" s="507"/>
      <c r="C52" s="507"/>
      <c r="D52" s="507"/>
      <c r="E52" s="507"/>
      <c r="F52" s="507"/>
    </row>
    <row r="53" spans="1:6">
      <c r="A53" s="84"/>
      <c r="B53" s="507"/>
      <c r="C53" s="507"/>
      <c r="D53" s="507"/>
      <c r="E53" s="507"/>
      <c r="F53" s="507"/>
    </row>
    <row r="54" spans="1:6">
      <c r="A54" s="84"/>
      <c r="B54" s="507"/>
      <c r="C54" s="507"/>
      <c r="D54" s="507"/>
      <c r="E54" s="507"/>
      <c r="F54" s="507"/>
    </row>
    <row r="55" spans="1:6">
      <c r="A55" s="84"/>
      <c r="B55" s="507"/>
      <c r="C55" s="507"/>
      <c r="D55" s="507"/>
      <c r="E55" s="507"/>
      <c r="F55" s="507"/>
    </row>
    <row r="56" spans="1:6">
      <c r="A56" s="84"/>
      <c r="B56" s="507"/>
      <c r="C56" s="507"/>
      <c r="D56" s="507"/>
      <c r="E56" s="507"/>
      <c r="F56" s="507"/>
    </row>
  </sheetData>
  <sheetProtection algorithmName="SHA-512" hashValue="tICujdbUcldYN1TkUmLt4vqsJ5iYWSXrGDl5AIUVl53piGjtU6M7Ol5q4c14vVSjnxPAzLR30hzxN81W1/aYlA==" saltValue="P8cWY0fyh5BwOC6bxsf0eQ==" spinCount="100000" sheet="1" formatCells="0" formatRows="0"/>
  <customSheetViews>
    <customSheetView guid="{7FD99AA4-5903-494A-9F09-AEC84FBFFB84}">
      <selection activeCell="D23" sqref="D23"/>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selection activeCell="D23" sqref="D23"/>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L162"/>
  <sheetViews>
    <sheetView workbookViewId="0">
      <selection activeCell="D40" sqref="D40"/>
    </sheetView>
  </sheetViews>
  <sheetFormatPr defaultRowHeight="15"/>
  <cols>
    <col min="1" max="1" width="56.44140625" customWidth="1"/>
    <col min="2" max="2" width="4.109375" customWidth="1"/>
    <col min="3" max="3" width="0.109375" customWidth="1"/>
    <col min="4" max="4" width="9.44140625" style="544" customWidth="1"/>
    <col min="5" max="5" width="0.44140625" style="544" customWidth="1"/>
    <col min="6" max="6" width="9.44140625" style="554" customWidth="1"/>
  </cols>
  <sheetData>
    <row r="1" spans="1:12" ht="15.75">
      <c r="A1" s="10" t="str">
        <f>+'1'!A1</f>
        <v>SWANSEA BAY UNIVERSITY HEALTH BOARD ANNUAL ACCOUNTS 2023-24</v>
      </c>
      <c r="B1" s="34"/>
      <c r="C1" s="34"/>
      <c r="D1" s="534"/>
      <c r="E1" s="534"/>
      <c r="F1" s="534"/>
      <c r="I1" s="84"/>
      <c r="J1" s="84"/>
      <c r="K1" s="84"/>
      <c r="L1" s="84"/>
    </row>
    <row r="2" spans="1:12" ht="15.75">
      <c r="A2" s="17"/>
      <c r="I2" s="84"/>
      <c r="J2" s="84"/>
      <c r="K2" s="84"/>
      <c r="L2" s="84"/>
    </row>
    <row r="3" spans="1:12" ht="15.75">
      <c r="A3" s="17" t="s">
        <v>1619</v>
      </c>
      <c r="I3" s="84"/>
      <c r="J3" s="84"/>
      <c r="K3" s="84"/>
      <c r="L3" s="84"/>
    </row>
    <row r="4" spans="1:12" ht="15.75">
      <c r="A4" s="17"/>
      <c r="D4" s="49" t="s">
        <v>1589</v>
      </c>
      <c r="E4" s="49"/>
      <c r="F4" s="52" t="s">
        <v>1424</v>
      </c>
      <c r="I4" s="84"/>
      <c r="J4" s="84"/>
      <c r="K4" s="84"/>
      <c r="L4" s="84"/>
    </row>
    <row r="5" spans="1:12">
      <c r="A5" s="3"/>
      <c r="D5" s="95" t="s">
        <v>22</v>
      </c>
      <c r="E5" s="95"/>
      <c r="F5" s="555" t="s">
        <v>22</v>
      </c>
      <c r="I5" s="84"/>
      <c r="J5" s="84"/>
      <c r="K5" s="84"/>
      <c r="L5" s="84"/>
    </row>
    <row r="6" spans="1:12">
      <c r="A6" s="2"/>
      <c r="C6" s="1"/>
      <c r="D6" s="52"/>
      <c r="E6" s="52"/>
      <c r="I6" s="84"/>
      <c r="J6" s="84"/>
      <c r="K6" s="84"/>
      <c r="L6" s="84"/>
    </row>
    <row r="7" spans="1:12">
      <c r="A7" s="3" t="s">
        <v>78</v>
      </c>
      <c r="B7" s="19" t="s">
        <v>58</v>
      </c>
      <c r="C7" s="1"/>
      <c r="D7" s="52"/>
      <c r="E7" s="52"/>
      <c r="F7" s="52"/>
      <c r="I7" s="84"/>
      <c r="J7" s="84"/>
      <c r="K7" s="84"/>
      <c r="L7" s="84"/>
    </row>
    <row r="8" spans="1:12">
      <c r="A8" s="2" t="s">
        <v>348</v>
      </c>
      <c r="B8" s="19"/>
      <c r="C8" s="19"/>
      <c r="D8" s="643">
        <f>-'2'!G20</f>
        <v>-1282338</v>
      </c>
      <c r="E8" s="643"/>
      <c r="F8" s="52">
        <f>'Data Sheet'!N268</f>
        <v>-1165677</v>
      </c>
      <c r="I8" s="84"/>
      <c r="J8" s="84"/>
      <c r="K8" s="84"/>
      <c r="L8" s="84"/>
    </row>
    <row r="9" spans="1:12">
      <c r="A9" s="2" t="s">
        <v>80</v>
      </c>
      <c r="B9" s="39">
        <v>27</v>
      </c>
      <c r="C9" s="19"/>
      <c r="D9" s="95">
        <f>+'67'!C19</f>
        <v>-75561.313779000004</v>
      </c>
      <c r="E9" s="95"/>
      <c r="F9" s="52">
        <f>'Data Sheet'!N269</f>
        <v>-16718</v>
      </c>
      <c r="I9" s="84"/>
      <c r="J9" s="84"/>
      <c r="K9" s="84"/>
      <c r="L9" s="84"/>
    </row>
    <row r="10" spans="1:12">
      <c r="A10" s="2" t="s">
        <v>79</v>
      </c>
      <c r="B10" s="39">
        <v>28</v>
      </c>
      <c r="C10" s="19"/>
      <c r="D10" s="95">
        <f>+'67'!C42</f>
        <v>147829</v>
      </c>
      <c r="E10" s="95"/>
      <c r="F10" s="52">
        <f>'Data Sheet'!N270</f>
        <v>82650</v>
      </c>
      <c r="I10" s="84"/>
      <c r="J10" s="84"/>
      <c r="K10" s="84"/>
      <c r="L10" s="84"/>
    </row>
    <row r="11" spans="1:12">
      <c r="A11" s="2" t="s">
        <v>81</v>
      </c>
      <c r="B11" s="39">
        <v>20</v>
      </c>
      <c r="C11" s="19"/>
      <c r="D11" s="49">
        <f>+'57'!O67</f>
        <v>-12024</v>
      </c>
      <c r="E11" s="49"/>
      <c r="F11" s="52">
        <f>'Data Sheet'!N271</f>
        <v>-19500</v>
      </c>
      <c r="I11" s="84"/>
      <c r="J11" s="84"/>
      <c r="K11" s="84"/>
      <c r="L11" s="84"/>
    </row>
    <row r="12" spans="1:12">
      <c r="A12" s="3" t="s">
        <v>82</v>
      </c>
      <c r="B12" s="28"/>
      <c r="C12" s="28"/>
      <c r="D12" s="833">
        <f>SUM(D8:D11)</f>
        <v>-1222094.313779</v>
      </c>
      <c r="E12" s="95"/>
      <c r="F12" s="834">
        <f>'Data Sheet'!N273</f>
        <v>-1119245</v>
      </c>
      <c r="I12" s="84"/>
      <c r="J12" s="84"/>
      <c r="K12" s="84"/>
      <c r="L12" s="84"/>
    </row>
    <row r="13" spans="1:12">
      <c r="A13" s="3"/>
      <c r="B13" s="28"/>
      <c r="C13" s="28"/>
      <c r="D13" s="95"/>
      <c r="E13" s="95"/>
      <c r="F13" s="555"/>
      <c r="I13" s="84"/>
      <c r="J13" s="84"/>
      <c r="K13" s="84"/>
      <c r="L13" s="84"/>
    </row>
    <row r="14" spans="1:12">
      <c r="A14" s="3" t="s">
        <v>83</v>
      </c>
      <c r="B14" s="5"/>
      <c r="C14" s="5"/>
      <c r="D14" s="49"/>
      <c r="E14" s="49"/>
      <c r="F14" s="52"/>
      <c r="I14" s="84"/>
      <c r="J14" s="84"/>
      <c r="K14" s="84"/>
      <c r="L14" s="84"/>
    </row>
    <row r="15" spans="1:12">
      <c r="A15" s="2" t="s">
        <v>5</v>
      </c>
      <c r="B15" s="1"/>
      <c r="C15" s="7"/>
      <c r="D15" s="1233">
        <v>-48375</v>
      </c>
      <c r="E15" s="644"/>
      <c r="F15" s="555">
        <f>'Data Sheet'!N276</f>
        <v>-56849</v>
      </c>
      <c r="I15" s="84"/>
      <c r="J15" s="84"/>
      <c r="K15" s="84"/>
      <c r="L15" s="84"/>
    </row>
    <row r="16" spans="1:12">
      <c r="A16" s="2" t="s">
        <v>84</v>
      </c>
      <c r="B16" s="1"/>
      <c r="C16" s="7"/>
      <c r="D16" s="644">
        <v>66</v>
      </c>
      <c r="E16" s="644"/>
      <c r="F16" s="555">
        <f>'Data Sheet'!N277</f>
        <v>131</v>
      </c>
      <c r="I16" s="84"/>
      <c r="J16" s="84"/>
      <c r="K16" s="84"/>
      <c r="L16" s="84"/>
    </row>
    <row r="17" spans="1:12">
      <c r="A17" s="2" t="s">
        <v>85</v>
      </c>
      <c r="B17" s="1"/>
      <c r="C17" s="7"/>
      <c r="D17" s="644">
        <v>-242</v>
      </c>
      <c r="E17" s="644"/>
      <c r="F17" s="555">
        <f>'Data Sheet'!N278</f>
        <v>-771</v>
      </c>
      <c r="I17" s="84"/>
      <c r="J17" s="84"/>
      <c r="K17" s="84"/>
      <c r="L17" s="84"/>
    </row>
    <row r="18" spans="1:12">
      <c r="A18" s="2" t="s">
        <v>86</v>
      </c>
      <c r="B18" s="1"/>
      <c r="C18" s="7"/>
      <c r="D18" s="644">
        <v>0</v>
      </c>
      <c r="E18" s="644"/>
      <c r="F18" s="555">
        <f>'Data Sheet'!N279</f>
        <v>0</v>
      </c>
      <c r="I18" s="84"/>
      <c r="J18" s="84"/>
      <c r="K18" s="84"/>
      <c r="L18" s="84"/>
    </row>
    <row r="19" spans="1:12">
      <c r="A19" s="2" t="s">
        <v>87</v>
      </c>
      <c r="B19" s="1"/>
      <c r="C19" s="7"/>
      <c r="D19" s="1233">
        <v>0</v>
      </c>
      <c r="E19" s="644"/>
      <c r="F19" s="555">
        <f>'Data Sheet'!N282</f>
        <v>0</v>
      </c>
      <c r="I19" s="84"/>
      <c r="J19" s="84"/>
      <c r="K19" s="84"/>
      <c r="L19" s="84"/>
    </row>
    <row r="20" spans="1:12">
      <c r="A20" s="2" t="s">
        <v>88</v>
      </c>
      <c r="B20" s="1"/>
      <c r="C20" s="7"/>
      <c r="D20" s="644">
        <v>0</v>
      </c>
      <c r="E20" s="644"/>
      <c r="F20" s="555">
        <f>'Data Sheet'!N283</f>
        <v>0</v>
      </c>
      <c r="I20" s="84"/>
      <c r="J20" s="84"/>
      <c r="K20" s="84"/>
      <c r="L20" s="84"/>
    </row>
    <row r="21" spans="1:12">
      <c r="A21" s="2" t="s">
        <v>89</v>
      </c>
      <c r="B21" s="1"/>
      <c r="C21" s="7"/>
      <c r="D21" s="29">
        <v>0</v>
      </c>
      <c r="E21" s="29"/>
      <c r="F21" s="555">
        <f>'Data Sheet'!N284</f>
        <v>0</v>
      </c>
      <c r="I21" s="84"/>
      <c r="J21" s="84"/>
      <c r="K21" s="84"/>
      <c r="L21" s="84"/>
    </row>
    <row r="22" spans="1:12">
      <c r="A22" s="2" t="s">
        <v>90</v>
      </c>
      <c r="B22" s="1"/>
      <c r="C22" s="7"/>
      <c r="D22" s="644">
        <v>0</v>
      </c>
      <c r="E22" s="644"/>
      <c r="F22" s="555">
        <f>'Data Sheet'!N285</f>
        <v>0</v>
      </c>
      <c r="I22" s="84"/>
      <c r="J22" s="84"/>
      <c r="K22" s="84"/>
      <c r="L22" s="84"/>
    </row>
    <row r="23" spans="1:12">
      <c r="A23" s="3" t="s">
        <v>91</v>
      </c>
      <c r="B23" s="28"/>
      <c r="C23" s="28"/>
      <c r="D23" s="645">
        <f>SUM(D15:D22)</f>
        <v>-48551</v>
      </c>
      <c r="E23" s="49"/>
      <c r="F23" s="646">
        <f>'Data Sheet'!N287</f>
        <v>-57489</v>
      </c>
      <c r="I23" s="84"/>
      <c r="J23" s="84"/>
      <c r="K23" s="84"/>
      <c r="L23" s="84"/>
    </row>
    <row r="24" spans="1:12">
      <c r="A24" s="3" t="s">
        <v>92</v>
      </c>
      <c r="B24" s="28"/>
      <c r="C24" s="28"/>
      <c r="D24" s="522">
        <f>+D23+D12</f>
        <v>-1270645.313779</v>
      </c>
      <c r="E24" s="49"/>
      <c r="F24" s="523">
        <f>'Data Sheet'!N288</f>
        <v>-1176734</v>
      </c>
      <c r="I24" s="84"/>
      <c r="J24" s="84"/>
      <c r="K24" s="84"/>
      <c r="L24" s="84"/>
    </row>
    <row r="25" spans="1:12">
      <c r="A25" s="3"/>
      <c r="B25" s="28"/>
      <c r="C25" s="28"/>
      <c r="D25" s="49"/>
      <c r="E25" s="49"/>
      <c r="F25" s="52"/>
      <c r="I25" s="84"/>
      <c r="J25" s="84"/>
      <c r="K25" s="84"/>
      <c r="L25" s="84"/>
    </row>
    <row r="26" spans="1:12">
      <c r="A26" s="3" t="s">
        <v>556</v>
      </c>
      <c r="B26" s="5"/>
      <c r="C26" s="5"/>
      <c r="D26" s="49"/>
      <c r="E26" s="49"/>
      <c r="F26" s="52"/>
      <c r="I26" s="84"/>
      <c r="J26" s="84"/>
      <c r="K26" s="84"/>
      <c r="L26" s="84"/>
    </row>
    <row r="27" spans="1:12">
      <c r="A27" s="2" t="s">
        <v>93</v>
      </c>
      <c r="B27" s="1"/>
      <c r="C27" s="7"/>
      <c r="D27" s="644">
        <v>1278416</v>
      </c>
      <c r="E27" s="644"/>
      <c r="F27" s="555">
        <f>'Data Sheet'!N290</f>
        <v>1180716</v>
      </c>
      <c r="I27" s="84"/>
      <c r="J27" s="84"/>
      <c r="K27" s="84"/>
      <c r="L27" s="84"/>
    </row>
    <row r="28" spans="1:12">
      <c r="A28" s="2" t="s">
        <v>94</v>
      </c>
      <c r="B28" s="1"/>
      <c r="C28" s="7"/>
      <c r="D28" s="644">
        <v>0</v>
      </c>
      <c r="E28" s="644"/>
      <c r="F28" s="555">
        <f>'Data Sheet'!N291</f>
        <v>0</v>
      </c>
      <c r="I28" s="84"/>
      <c r="J28" s="84"/>
      <c r="K28" s="84"/>
      <c r="L28" s="84"/>
    </row>
    <row r="29" spans="1:12">
      <c r="A29" s="2" t="s">
        <v>95</v>
      </c>
      <c r="B29" s="1"/>
      <c r="C29" s="7"/>
      <c r="D29" s="644">
        <v>0</v>
      </c>
      <c r="E29" s="644"/>
      <c r="F29" s="555">
        <f>'Data Sheet'!N292</f>
        <v>0</v>
      </c>
      <c r="I29" s="84"/>
      <c r="J29" s="84"/>
      <c r="K29" s="84"/>
      <c r="L29" s="84"/>
    </row>
    <row r="30" spans="1:12">
      <c r="A30" s="2" t="s">
        <v>1291</v>
      </c>
      <c r="B30" s="1"/>
      <c r="C30" s="7">
        <v>0</v>
      </c>
      <c r="D30" s="644">
        <v>-3538</v>
      </c>
      <c r="E30" s="644"/>
      <c r="F30" s="555">
        <f>'Data Sheet'!N300</f>
        <v>-2899</v>
      </c>
      <c r="I30" s="84"/>
      <c r="J30" s="84"/>
      <c r="K30" s="84"/>
      <c r="L30" s="84"/>
    </row>
    <row r="31" spans="1:12">
      <c r="A31" s="2" t="s">
        <v>1531</v>
      </c>
      <c r="B31" s="940"/>
      <c r="C31" s="7"/>
      <c r="D31" s="644">
        <v>0</v>
      </c>
      <c r="E31" s="644"/>
      <c r="F31" s="555">
        <f>'Data Sheet'!N301</f>
        <v>0</v>
      </c>
      <c r="I31" s="84"/>
      <c r="J31" s="84"/>
      <c r="K31" s="84"/>
      <c r="L31" s="84"/>
    </row>
    <row r="32" spans="1:12">
      <c r="A32" s="2" t="s">
        <v>1562</v>
      </c>
      <c r="B32" s="940"/>
      <c r="C32" s="7"/>
      <c r="D32" s="644">
        <v>-4267</v>
      </c>
      <c r="E32" s="644"/>
      <c r="F32" s="555">
        <f>'Data Sheet'!N302</f>
        <v>-2622</v>
      </c>
      <c r="I32" s="84"/>
      <c r="J32" s="84"/>
      <c r="K32" s="84"/>
      <c r="L32" s="84"/>
    </row>
    <row r="33" spans="1:12">
      <c r="A33" s="2" t="s">
        <v>97</v>
      </c>
      <c r="B33" s="1"/>
      <c r="C33" s="7"/>
      <c r="D33" s="644">
        <v>0</v>
      </c>
      <c r="E33" s="644"/>
      <c r="F33" s="555">
        <f>'Data Sheet'!N303</f>
        <v>0</v>
      </c>
      <c r="I33" s="84"/>
      <c r="J33" s="84"/>
      <c r="K33" s="84"/>
      <c r="L33" s="84"/>
    </row>
    <row r="34" spans="1:12">
      <c r="A34" s="3" t="s">
        <v>98</v>
      </c>
      <c r="B34" s="28"/>
      <c r="C34" s="28"/>
      <c r="D34" s="645">
        <f>SUM(D27:D33)</f>
        <v>1270611</v>
      </c>
      <c r="E34" s="49"/>
      <c r="F34" s="646">
        <f>'Data Sheet'!N304</f>
        <v>1175195</v>
      </c>
      <c r="I34" s="84"/>
      <c r="J34" s="84"/>
      <c r="K34" s="84"/>
      <c r="L34" s="84"/>
    </row>
    <row r="35" spans="1:12">
      <c r="A35" s="3" t="s">
        <v>99</v>
      </c>
      <c r="B35" s="5"/>
      <c r="C35" s="5"/>
      <c r="D35" s="49">
        <f>+D34+D24</f>
        <v>-34.31377899996005</v>
      </c>
      <c r="E35" s="49"/>
      <c r="F35" s="52">
        <f>'Data Sheet'!N305</f>
        <v>-1539</v>
      </c>
      <c r="H35" s="262"/>
      <c r="I35" s="84"/>
      <c r="J35" s="84"/>
      <c r="K35" s="84"/>
      <c r="L35" s="84"/>
    </row>
    <row r="36" spans="1:12">
      <c r="A36" s="3" t="s">
        <v>1620</v>
      </c>
      <c r="B36" s="5"/>
      <c r="C36" s="5"/>
      <c r="D36" s="49">
        <f>+'54'!K47</f>
        <v>2859</v>
      </c>
      <c r="E36" s="49"/>
      <c r="F36" s="52">
        <f>'Data Sheet'!N306</f>
        <v>4398</v>
      </c>
      <c r="I36" s="84"/>
      <c r="J36" s="84"/>
      <c r="K36" s="84"/>
      <c r="L36" s="84"/>
    </row>
    <row r="37" spans="1:12">
      <c r="A37" s="3" t="s">
        <v>1621</v>
      </c>
      <c r="B37" s="5"/>
      <c r="C37" s="5"/>
      <c r="D37" s="522">
        <f>+D36+D35</f>
        <v>2824.68622100004</v>
      </c>
      <c r="E37" s="49"/>
      <c r="F37" s="523">
        <f>'Data Sheet'!N307</f>
        <v>2859</v>
      </c>
      <c r="I37" s="84"/>
      <c r="J37" s="84"/>
      <c r="K37" s="84"/>
      <c r="L37" s="84"/>
    </row>
    <row r="38" spans="1:12">
      <c r="A38" s="2"/>
      <c r="B38" s="1"/>
      <c r="C38" s="1"/>
      <c r="D38" s="49"/>
      <c r="E38" s="49"/>
      <c r="F38" s="52"/>
      <c r="I38" s="84"/>
      <c r="J38" s="84"/>
      <c r="K38" s="84"/>
      <c r="L38" s="84"/>
    </row>
    <row r="39" spans="1:12" s="388" customFormat="1">
      <c r="A39" s="387" t="str">
        <f>'2'!A25</f>
        <v>The notes on pages 8 to 74 form part of these accounts.</v>
      </c>
      <c r="B39" s="408"/>
      <c r="C39" s="408"/>
      <c r="D39" s="440"/>
      <c r="E39" s="440"/>
      <c r="F39" s="51"/>
      <c r="I39" s="391"/>
      <c r="J39" s="391"/>
      <c r="K39" s="391"/>
      <c r="L39" s="391"/>
    </row>
    <row r="40" spans="1:12">
      <c r="A40" s="14"/>
      <c r="B40" s="7"/>
      <c r="C40" s="7"/>
      <c r="D40" s="112"/>
      <c r="E40" s="112"/>
      <c r="F40" s="51"/>
    </row>
    <row r="41" spans="1:12">
      <c r="A41" s="14"/>
      <c r="B41" s="7"/>
      <c r="C41" s="7"/>
      <c r="D41" s="112"/>
      <c r="E41" s="112"/>
      <c r="F41" s="51"/>
    </row>
    <row r="42" spans="1:12">
      <c r="A42" s="14"/>
      <c r="B42" s="7"/>
      <c r="C42" s="7"/>
      <c r="D42" s="150"/>
      <c r="E42" s="150"/>
      <c r="F42" s="310"/>
    </row>
    <row r="43" spans="1:12">
      <c r="A43" s="14"/>
      <c r="B43" s="7"/>
      <c r="C43" s="7"/>
      <c r="D43" s="150"/>
      <c r="E43" s="150"/>
      <c r="F43" s="310"/>
    </row>
    <row r="44" spans="1:12">
      <c r="A44" s="14"/>
      <c r="B44" s="7"/>
      <c r="C44" s="7"/>
      <c r="D44" s="143"/>
      <c r="E44" s="143"/>
      <c r="F44" s="87"/>
    </row>
    <row r="45" spans="1:12">
      <c r="A45" s="14"/>
      <c r="B45" s="7"/>
      <c r="C45" s="7"/>
      <c r="D45" s="143"/>
      <c r="E45" s="143"/>
      <c r="F45" s="87"/>
    </row>
    <row r="46" spans="1:12" ht="17.25">
      <c r="A46" s="14"/>
      <c r="B46" s="7"/>
      <c r="C46" s="7"/>
      <c r="D46" s="143"/>
      <c r="E46" s="143"/>
      <c r="F46" s="647"/>
    </row>
    <row r="47" spans="1:12" ht="17.25">
      <c r="A47" s="14"/>
      <c r="B47" s="7"/>
      <c r="C47" s="7"/>
      <c r="D47" s="87"/>
      <c r="E47" s="87"/>
      <c r="F47" s="647"/>
    </row>
    <row r="48" spans="1:12" ht="17.25">
      <c r="A48" s="14"/>
      <c r="B48" s="7"/>
      <c r="C48" s="7"/>
      <c r="D48" s="87"/>
      <c r="E48" s="87"/>
      <c r="F48" s="647"/>
    </row>
    <row r="49" spans="1:6" ht="17.25">
      <c r="A49" s="14"/>
      <c r="B49" s="7"/>
      <c r="C49" s="7"/>
      <c r="D49" s="87"/>
      <c r="E49" s="87"/>
      <c r="F49" s="647"/>
    </row>
    <row r="50" spans="1:6" ht="17.25">
      <c r="A50" s="35"/>
      <c r="B50" s="40"/>
      <c r="C50" s="40"/>
      <c r="D50" s="62"/>
      <c r="E50" s="62"/>
      <c r="F50" s="647"/>
    </row>
    <row r="51" spans="1:6" ht="17.25">
      <c r="A51" s="35"/>
      <c r="B51" s="40"/>
      <c r="C51" s="40"/>
      <c r="D51" s="62"/>
      <c r="E51" s="62"/>
      <c r="F51" s="647"/>
    </row>
    <row r="52" spans="1:6" ht="17.25">
      <c r="A52" s="35"/>
      <c r="B52" s="40"/>
      <c r="C52" s="40"/>
      <c r="D52" s="62"/>
      <c r="E52" s="62"/>
      <c r="F52" s="647"/>
    </row>
    <row r="53" spans="1:6" ht="17.25">
      <c r="A53" s="35"/>
      <c r="B53" s="40"/>
      <c r="C53" s="40"/>
      <c r="D53" s="62"/>
      <c r="E53" s="62"/>
      <c r="F53" s="647"/>
    </row>
    <row r="54" spans="1:6" ht="17.25">
      <c r="A54" s="35"/>
      <c r="B54" s="40"/>
      <c r="C54" s="40"/>
      <c r="D54" s="62"/>
      <c r="E54" s="62"/>
      <c r="F54" s="647"/>
    </row>
    <row r="55" spans="1:6" ht="17.25">
      <c r="A55" s="35"/>
      <c r="B55" s="40"/>
      <c r="C55" s="40"/>
      <c r="D55" s="62"/>
      <c r="E55" s="62"/>
      <c r="F55" s="647"/>
    </row>
    <row r="56" spans="1:6" ht="17.25">
      <c r="A56" s="35"/>
      <c r="B56" s="40"/>
      <c r="C56" s="40"/>
      <c r="D56" s="62"/>
      <c r="E56" s="62"/>
      <c r="F56" s="647"/>
    </row>
    <row r="57" spans="1:6" ht="17.25">
      <c r="A57" s="35"/>
      <c r="B57" s="40"/>
      <c r="C57" s="40"/>
      <c r="D57" s="62"/>
      <c r="E57" s="62"/>
      <c r="F57" s="647"/>
    </row>
    <row r="58" spans="1:6" ht="17.25">
      <c r="A58" s="35"/>
      <c r="B58" s="40"/>
      <c r="C58" s="40"/>
      <c r="D58" s="62"/>
      <c r="E58" s="62"/>
      <c r="F58" s="647"/>
    </row>
    <row r="59" spans="1:6" ht="17.25">
      <c r="A59" s="35"/>
      <c r="B59" s="40"/>
      <c r="C59" s="40"/>
      <c r="D59" s="62"/>
      <c r="E59" s="62"/>
      <c r="F59" s="647"/>
    </row>
    <row r="60" spans="1:6" ht="17.25">
      <c r="A60" s="35"/>
      <c r="B60" s="40"/>
      <c r="C60" s="40"/>
      <c r="D60" s="62"/>
      <c r="E60" s="62"/>
      <c r="F60" s="647"/>
    </row>
    <row r="61" spans="1:6" ht="17.25">
      <c r="A61" s="41"/>
      <c r="B61" s="46"/>
      <c r="C61" s="46"/>
      <c r="D61" s="53"/>
      <c r="E61" s="53"/>
      <c r="F61" s="648"/>
    </row>
    <row r="62" spans="1:6" ht="17.25">
      <c r="A62" s="41"/>
      <c r="B62" s="46"/>
      <c r="C62" s="46"/>
      <c r="D62" s="53"/>
      <c r="E62" s="53"/>
      <c r="F62" s="648"/>
    </row>
    <row r="63" spans="1:6">
      <c r="A63" s="41"/>
      <c r="B63" s="46"/>
      <c r="C63" s="46"/>
    </row>
    <row r="64" spans="1:6">
      <c r="A64" s="41"/>
      <c r="B64" s="46"/>
      <c r="C64" s="46"/>
    </row>
    <row r="65" spans="1:3">
      <c r="A65" s="41"/>
      <c r="B65" s="46"/>
      <c r="C65" s="46"/>
    </row>
    <row r="66" spans="1:3">
      <c r="A66" s="41"/>
      <c r="B66" s="46"/>
      <c r="C66" s="46"/>
    </row>
    <row r="67" spans="1:3">
      <c r="A67" s="41"/>
      <c r="B67" s="46"/>
      <c r="C67" s="46"/>
    </row>
    <row r="68" spans="1:3">
      <c r="A68" s="41"/>
      <c r="B68" s="46"/>
      <c r="C68" s="46"/>
    </row>
    <row r="69" spans="1:3">
      <c r="A69" s="41"/>
      <c r="B69" s="46"/>
      <c r="C69" s="46"/>
    </row>
    <row r="70" spans="1:3">
      <c r="A70" s="41"/>
      <c r="B70" s="46"/>
      <c r="C70" s="46"/>
    </row>
    <row r="71" spans="1:3" ht="17.25">
      <c r="A71" s="45"/>
      <c r="B71" s="47"/>
      <c r="C71" s="47"/>
    </row>
    <row r="72" spans="1:3" ht="17.25">
      <c r="A72" s="45"/>
      <c r="B72" s="45"/>
      <c r="C72" s="45"/>
    </row>
    <row r="73" spans="1:3" ht="17.25">
      <c r="A73" s="45"/>
      <c r="B73" s="45"/>
      <c r="C73" s="45"/>
    </row>
    <row r="74" spans="1:3" ht="17.25">
      <c r="A74" s="45"/>
      <c r="B74" s="45"/>
      <c r="C74" s="45"/>
    </row>
    <row r="75" spans="1:3" ht="17.25">
      <c r="A75" s="45"/>
      <c r="B75" s="45"/>
      <c r="C75" s="45"/>
    </row>
    <row r="76" spans="1:3" ht="17.25">
      <c r="A76" s="45"/>
      <c r="B76" s="45"/>
      <c r="C76" s="45"/>
    </row>
    <row r="77" spans="1:3" ht="17.25">
      <c r="A77" s="45"/>
      <c r="B77" s="45"/>
      <c r="C77" s="45"/>
    </row>
    <row r="78" spans="1:3" ht="17.25">
      <c r="A78" s="45"/>
      <c r="B78" s="45"/>
      <c r="C78" s="45"/>
    </row>
    <row r="79" spans="1:3" ht="17.25">
      <c r="A79" s="45"/>
      <c r="B79" s="45"/>
      <c r="C79" s="45"/>
    </row>
    <row r="80" spans="1:3" ht="17.25">
      <c r="A80" s="45"/>
      <c r="B80" s="45"/>
      <c r="C80" s="45"/>
    </row>
    <row r="81" spans="1:3" ht="17.25">
      <c r="A81" s="45"/>
      <c r="B81" s="45"/>
      <c r="C81" s="45"/>
    </row>
    <row r="82" spans="1:3" ht="17.25">
      <c r="A82" s="45"/>
      <c r="B82" s="45"/>
      <c r="C82" s="45"/>
    </row>
    <row r="83" spans="1:3" ht="17.25">
      <c r="A83" s="45"/>
      <c r="B83" s="45"/>
      <c r="C83" s="45"/>
    </row>
    <row r="84" spans="1:3" ht="17.25">
      <c r="A84" s="45"/>
      <c r="B84" s="45"/>
      <c r="C84" s="45"/>
    </row>
    <row r="85" spans="1:3" ht="17.25">
      <c r="A85" s="45"/>
      <c r="B85" s="45"/>
      <c r="C85" s="45"/>
    </row>
    <row r="86" spans="1:3" ht="17.25">
      <c r="A86" s="45"/>
      <c r="B86" s="45"/>
      <c r="C86" s="45"/>
    </row>
    <row r="87" spans="1:3" ht="17.25">
      <c r="A87" s="45"/>
      <c r="B87" s="45"/>
      <c r="C87" s="45"/>
    </row>
    <row r="88" spans="1:3" ht="17.25">
      <c r="A88" s="45"/>
      <c r="B88" s="45"/>
      <c r="C88" s="45"/>
    </row>
    <row r="89" spans="1:3" ht="17.25">
      <c r="A89" s="45"/>
      <c r="B89" s="45"/>
      <c r="C89" s="45"/>
    </row>
    <row r="90" spans="1:3" ht="17.25">
      <c r="A90" s="45"/>
      <c r="B90" s="45"/>
      <c r="C90" s="45"/>
    </row>
    <row r="91" spans="1:3" ht="17.25">
      <c r="A91" s="45"/>
      <c r="B91" s="45"/>
      <c r="C91" s="45"/>
    </row>
    <row r="92" spans="1:3" ht="17.25">
      <c r="A92" s="45"/>
      <c r="B92" s="45"/>
      <c r="C92" s="45"/>
    </row>
    <row r="93" spans="1:3" ht="17.25">
      <c r="A93" s="45"/>
      <c r="B93" s="45"/>
      <c r="C93" s="45"/>
    </row>
    <row r="94" spans="1:3" ht="17.25">
      <c r="A94" s="45"/>
      <c r="B94" s="45"/>
      <c r="C94" s="45"/>
    </row>
    <row r="95" spans="1:3" ht="17.25">
      <c r="A95" s="45"/>
      <c r="B95" s="45"/>
      <c r="C95" s="45"/>
    </row>
    <row r="96" spans="1:3" ht="17.25">
      <c r="A96" s="45"/>
      <c r="B96" s="45"/>
      <c r="C96" s="45"/>
    </row>
    <row r="97" spans="1:3" ht="17.25">
      <c r="A97" s="45"/>
      <c r="B97" s="45"/>
      <c r="C97" s="45"/>
    </row>
    <row r="98" spans="1:3" ht="17.25">
      <c r="A98" s="45"/>
      <c r="B98" s="45"/>
      <c r="C98" s="45"/>
    </row>
    <row r="99" spans="1:3" ht="17.25">
      <c r="A99" s="45"/>
      <c r="B99" s="45"/>
      <c r="C99" s="45"/>
    </row>
    <row r="100" spans="1:3" ht="17.25">
      <c r="A100" s="45"/>
      <c r="B100" s="45"/>
      <c r="C100" s="45"/>
    </row>
    <row r="101" spans="1:3" ht="17.25">
      <c r="A101" s="45"/>
      <c r="B101" s="45"/>
      <c r="C101" s="45"/>
    </row>
    <row r="102" spans="1:3" ht="17.25">
      <c r="A102" s="45"/>
      <c r="B102" s="45"/>
      <c r="C102" s="45"/>
    </row>
    <row r="103" spans="1:3" ht="17.25">
      <c r="A103" s="45"/>
      <c r="B103" s="45"/>
      <c r="C103" s="45"/>
    </row>
    <row r="104" spans="1:3" ht="17.25">
      <c r="A104" s="45"/>
      <c r="B104" s="45"/>
      <c r="C104" s="45"/>
    </row>
    <row r="105" spans="1:3" ht="17.25">
      <c r="A105" s="45"/>
      <c r="B105" s="45"/>
      <c r="C105" s="45"/>
    </row>
    <row r="106" spans="1:3" ht="17.25">
      <c r="A106" s="45"/>
      <c r="B106" s="45"/>
      <c r="C106" s="45"/>
    </row>
    <row r="107" spans="1:3" ht="17.25">
      <c r="A107" s="45"/>
      <c r="B107" s="45"/>
      <c r="C107" s="45"/>
    </row>
    <row r="108" spans="1:3" ht="17.25">
      <c r="A108" s="45"/>
      <c r="B108" s="45"/>
      <c r="C108" s="45"/>
    </row>
    <row r="109" spans="1:3" ht="17.25">
      <c r="A109" s="45"/>
      <c r="B109" s="45"/>
      <c r="C109" s="45"/>
    </row>
    <row r="110" spans="1:3" ht="17.25">
      <c r="A110" s="45"/>
      <c r="B110" s="45"/>
      <c r="C110" s="45"/>
    </row>
    <row r="111" spans="1:3" ht="17.25">
      <c r="A111" s="45"/>
      <c r="B111" s="45"/>
      <c r="C111" s="45"/>
    </row>
    <row r="112" spans="1:3" ht="17.25">
      <c r="A112" s="45"/>
      <c r="B112" s="45"/>
      <c r="C112" s="45"/>
    </row>
    <row r="113" spans="1:3" ht="17.25">
      <c r="A113" s="45"/>
      <c r="B113" s="45"/>
      <c r="C113" s="45"/>
    </row>
    <row r="114" spans="1:3" ht="17.25">
      <c r="A114" s="45"/>
      <c r="B114" s="45"/>
      <c r="C114" s="45"/>
    </row>
    <row r="115" spans="1:3" ht="17.25">
      <c r="A115" s="45"/>
      <c r="B115" s="45"/>
      <c r="C115" s="45"/>
    </row>
    <row r="116" spans="1:3" ht="17.25">
      <c r="A116" s="45"/>
      <c r="B116" s="45"/>
      <c r="C116" s="45"/>
    </row>
    <row r="117" spans="1:3" ht="17.25">
      <c r="A117" s="45"/>
      <c r="B117" s="45"/>
      <c r="C117" s="45"/>
    </row>
    <row r="118" spans="1:3" ht="17.25">
      <c r="A118" s="45"/>
      <c r="B118" s="45"/>
      <c r="C118" s="45"/>
    </row>
    <row r="119" spans="1:3" ht="17.25">
      <c r="A119" s="45"/>
      <c r="B119" s="45"/>
      <c r="C119" s="45"/>
    </row>
    <row r="120" spans="1:3" ht="17.25">
      <c r="A120" s="45"/>
      <c r="B120" s="45"/>
      <c r="C120" s="45"/>
    </row>
    <row r="121" spans="1:3" ht="17.25">
      <c r="A121" s="45"/>
      <c r="B121" s="45"/>
      <c r="C121" s="45"/>
    </row>
    <row r="122" spans="1:3" ht="17.25">
      <c r="A122" s="45"/>
      <c r="B122" s="45"/>
      <c r="C122" s="45"/>
    </row>
    <row r="123" spans="1:3" ht="17.25">
      <c r="A123" s="45"/>
      <c r="B123" s="45"/>
      <c r="C123" s="45"/>
    </row>
    <row r="124" spans="1:3" ht="17.25">
      <c r="A124" s="45"/>
      <c r="B124" s="45"/>
      <c r="C124" s="45"/>
    </row>
    <row r="125" spans="1:3" ht="17.25">
      <c r="A125" s="45"/>
      <c r="B125" s="45"/>
      <c r="C125" s="45"/>
    </row>
    <row r="126" spans="1:3" ht="17.25">
      <c r="A126" s="45"/>
      <c r="B126" s="45"/>
      <c r="C126" s="45"/>
    </row>
    <row r="127" spans="1:3" ht="17.25">
      <c r="A127" s="45"/>
      <c r="B127" s="45"/>
      <c r="C127" s="45"/>
    </row>
    <row r="128" spans="1:3" ht="17.25">
      <c r="A128" s="45"/>
      <c r="B128" s="45"/>
      <c r="C128" s="45"/>
    </row>
    <row r="129" spans="1:3" ht="17.25">
      <c r="A129" s="45"/>
      <c r="B129" s="45"/>
      <c r="C129" s="45"/>
    </row>
    <row r="130" spans="1:3" ht="17.25">
      <c r="A130" s="45"/>
      <c r="B130" s="45"/>
      <c r="C130" s="45"/>
    </row>
    <row r="131" spans="1:3" ht="17.25">
      <c r="A131" s="45"/>
      <c r="B131" s="45"/>
      <c r="C131" s="45"/>
    </row>
    <row r="132" spans="1:3" ht="17.25">
      <c r="A132" s="45"/>
      <c r="B132" s="45"/>
      <c r="C132" s="45"/>
    </row>
    <row r="133" spans="1:3" ht="17.25">
      <c r="A133" s="45"/>
      <c r="B133" s="45"/>
      <c r="C133" s="45"/>
    </row>
    <row r="134" spans="1:3" ht="17.25">
      <c r="A134" s="45"/>
      <c r="B134" s="45"/>
      <c r="C134" s="45"/>
    </row>
    <row r="135" spans="1:3" ht="17.25">
      <c r="A135" s="45"/>
      <c r="B135" s="45"/>
      <c r="C135" s="45"/>
    </row>
    <row r="136" spans="1:3" ht="17.25">
      <c r="A136" s="45"/>
      <c r="B136" s="45"/>
      <c r="C136" s="45"/>
    </row>
    <row r="137" spans="1:3" ht="17.25">
      <c r="A137" s="45"/>
      <c r="B137" s="45"/>
      <c r="C137" s="45"/>
    </row>
    <row r="138" spans="1:3" ht="17.25">
      <c r="A138" s="45"/>
      <c r="B138" s="45"/>
      <c r="C138" s="45"/>
    </row>
    <row r="139" spans="1:3" ht="17.25">
      <c r="A139" s="45"/>
      <c r="B139" s="45"/>
      <c r="C139" s="45"/>
    </row>
    <row r="140" spans="1:3" ht="17.25">
      <c r="A140" s="45"/>
      <c r="B140" s="45"/>
      <c r="C140" s="45"/>
    </row>
    <row r="141" spans="1:3" ht="17.25">
      <c r="A141" s="45"/>
      <c r="B141" s="45"/>
      <c r="C141" s="45"/>
    </row>
    <row r="142" spans="1:3" ht="17.25">
      <c r="A142" s="45"/>
      <c r="B142" s="45"/>
      <c r="C142" s="45"/>
    </row>
    <row r="143" spans="1:3" ht="17.25">
      <c r="A143" s="45"/>
      <c r="B143" s="45"/>
      <c r="C143" s="45"/>
    </row>
    <row r="144" spans="1:3" ht="17.25">
      <c r="A144" s="45"/>
      <c r="B144" s="45"/>
      <c r="C144" s="45"/>
    </row>
    <row r="145" spans="1:3" ht="17.25">
      <c r="A145" s="45"/>
      <c r="B145" s="45"/>
      <c r="C145" s="45"/>
    </row>
    <row r="146" spans="1:3" ht="17.25">
      <c r="A146" s="45"/>
      <c r="B146" s="45"/>
      <c r="C146" s="45"/>
    </row>
    <row r="147" spans="1:3" ht="17.25">
      <c r="A147" s="45"/>
      <c r="B147" s="45"/>
      <c r="C147" s="45"/>
    </row>
    <row r="148" spans="1:3" ht="17.25">
      <c r="A148" s="45"/>
      <c r="B148" s="45"/>
      <c r="C148" s="45"/>
    </row>
    <row r="149" spans="1:3" ht="17.25">
      <c r="A149" s="45"/>
      <c r="B149" s="45"/>
      <c r="C149" s="45"/>
    </row>
    <row r="150" spans="1:3" ht="17.25">
      <c r="A150" s="45"/>
      <c r="B150" s="45"/>
      <c r="C150" s="45"/>
    </row>
    <row r="151" spans="1:3" ht="17.25">
      <c r="A151" s="45"/>
      <c r="B151" s="45"/>
      <c r="C151" s="45"/>
    </row>
    <row r="152" spans="1:3" ht="17.25">
      <c r="A152" s="45"/>
      <c r="B152" s="45"/>
      <c r="C152" s="45"/>
    </row>
    <row r="153" spans="1:3" ht="17.25">
      <c r="A153" s="45"/>
      <c r="B153" s="45"/>
      <c r="C153" s="45"/>
    </row>
    <row r="154" spans="1:3" ht="17.25">
      <c r="A154" s="45"/>
      <c r="B154" s="45"/>
      <c r="C154" s="45"/>
    </row>
    <row r="155" spans="1:3" ht="17.25">
      <c r="A155" s="45"/>
      <c r="B155" s="45"/>
      <c r="C155" s="45"/>
    </row>
    <row r="156" spans="1:3" ht="17.25">
      <c r="A156" s="45"/>
      <c r="B156" s="45"/>
      <c r="C156" s="45"/>
    </row>
    <row r="157" spans="1:3" ht="17.25">
      <c r="A157" s="45"/>
      <c r="B157" s="45"/>
      <c r="C157" s="45"/>
    </row>
    <row r="158" spans="1:3" ht="17.25">
      <c r="A158" s="45"/>
      <c r="B158" s="45"/>
      <c r="C158" s="45"/>
    </row>
    <row r="159" spans="1:3" ht="17.25">
      <c r="A159" s="45"/>
      <c r="B159" s="45"/>
      <c r="C159" s="45"/>
    </row>
    <row r="160" spans="1:3" ht="17.25">
      <c r="A160" s="45"/>
      <c r="B160" s="45"/>
      <c r="C160" s="45"/>
    </row>
    <row r="161" spans="1:1" ht="17.25">
      <c r="A161" s="45"/>
    </row>
    <row r="162" spans="1:1" ht="17.25">
      <c r="A162" s="45"/>
    </row>
  </sheetData>
  <sheetProtection algorithmName="SHA-512" hashValue="Io8Rd36eiItgPhirK+njnOgIFOjN/fEzqWk80lq+dKM1S7Y9jTK2bBgTu8jnx2WuHuJo4McOhp6HY4NdT3y8mw==" saltValue="jY8QlTO0bLJepl0jRkwVpw==" spinCount="100000" sheet="1" formatCells="0" formatRows="0"/>
  <customSheetViews>
    <customSheetView guid="{7FD99AA4-5903-494A-9F09-AEC84FBFFB84}" fitToPage="1">
      <selection activeCell="K22" sqref="K22:K29"/>
      <pageMargins left="0.70866141732283472" right="0.70866141732283472" top="0.74803149606299213" bottom="0.74803149606299213" header="0.31496062992125984" footer="0.31496062992125984"/>
      <pageSetup paperSize="9" scale="72" orientation="portrait" r:id="rId1"/>
      <headerFooter>
        <oddFooter>&amp;C&amp;A</oddFooter>
      </headerFooter>
    </customSheetView>
    <customSheetView guid="{44A2B057-7D30-4594-817B-0DBCD9A92E4A}" fitToPage="1">
      <selection activeCell="K22" sqref="K22:K29"/>
      <pageMargins left="0.70866141732283472" right="0.70866141732283472" top="0.74803149606299213" bottom="0.74803149606299213" header="0.31496062992125984" footer="0.31496062992125984"/>
      <pageSetup paperSize="9" scale="72"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1" orientation="portrait" r:id="rId3"/>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1"/>
  <sheetViews>
    <sheetView topLeftCell="A13" workbookViewId="0">
      <selection activeCell="H41" sqref="H41"/>
    </sheetView>
  </sheetViews>
  <sheetFormatPr defaultRowHeight="15"/>
  <cols>
    <col min="7" max="7" width="18.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orientation="portrait" r:id="rId1"/>
  <headerFooter>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1"/>
  <sheetViews>
    <sheetView workbookViewId="0">
      <selection activeCell="H44" sqref="H44"/>
    </sheetView>
  </sheetViews>
  <sheetFormatPr defaultRowHeight="15"/>
  <cols>
    <col min="7" max="7" width="18.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orientation="portrait" r:id="rId1"/>
  <headerFooter>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J34" sqref="J34"/>
    </sheetView>
  </sheetViews>
  <sheetFormatPr defaultColWidth="8.77734375" defaultRowHeight="15"/>
  <cols>
    <col min="7" max="7" width="18.77734375" customWidth="1"/>
  </cols>
  <sheetData>
    <row r="1" spans="1:7">
      <c r="A1" s="693" t="str">
        <f>'1'!A1</f>
        <v>SWANSEA BAY UNIVERSITY HEALTH BOARD ANNUAL ACCOUNTS 2023-24</v>
      </c>
      <c r="B1" s="204"/>
      <c r="C1" s="204"/>
      <c r="D1" s="204"/>
      <c r="E1" s="204"/>
      <c r="F1" s="204"/>
      <c r="G1" s="204"/>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1"/>
  <sheetViews>
    <sheetView workbookViewId="0">
      <selection activeCell="J13" sqref="J13"/>
    </sheetView>
  </sheetViews>
  <sheetFormatPr defaultColWidth="8.77734375" defaultRowHeight="15"/>
  <cols>
    <col min="7" max="7" width="18.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orientation="portrait" r:id="rId1"/>
  <headerFooter>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
  <sheetViews>
    <sheetView workbookViewId="0">
      <selection activeCell="I25" sqref="I25"/>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
  <sheetViews>
    <sheetView workbookViewId="0">
      <selection activeCell="H42" sqref="H42"/>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O3212"/>
  <sheetViews>
    <sheetView workbookViewId="0"/>
  </sheetViews>
  <sheetFormatPr defaultRowHeight="15"/>
  <cols>
    <col min="1" max="1" width="61.44140625" bestFit="1" customWidth="1"/>
    <col min="8" max="8" width="11.109375" customWidth="1"/>
    <col min="10" max="10" width="34" customWidth="1"/>
    <col min="11" max="11" width="2.77734375" customWidth="1"/>
    <col min="15" max="15" width="25.77734375" customWidth="1"/>
  </cols>
  <sheetData>
    <row r="1" spans="1:15" ht="15.75">
      <c r="A1" s="341" t="s">
        <v>815</v>
      </c>
    </row>
    <row r="2" spans="1:15">
      <c r="G2" s="103" t="s">
        <v>736</v>
      </c>
      <c r="H2" s="103" t="s">
        <v>737</v>
      </c>
      <c r="I2" s="103" t="s">
        <v>738</v>
      </c>
      <c r="J2" s="372" t="s">
        <v>739</v>
      </c>
      <c r="K2" s="372"/>
      <c r="L2" s="103" t="s">
        <v>736</v>
      </c>
      <c r="M2" s="103" t="s">
        <v>737</v>
      </c>
      <c r="N2" s="103" t="s">
        <v>738</v>
      </c>
      <c r="O2" s="372" t="s">
        <v>739</v>
      </c>
    </row>
    <row r="3" spans="1:15">
      <c r="A3" s="145"/>
      <c r="G3" s="103" t="s">
        <v>271</v>
      </c>
      <c r="H3" s="103" t="s">
        <v>271</v>
      </c>
      <c r="I3" s="145"/>
      <c r="J3" s="373"/>
      <c r="K3" s="373"/>
      <c r="L3" s="103" t="s">
        <v>740</v>
      </c>
      <c r="M3" s="103" t="s">
        <v>740</v>
      </c>
      <c r="N3" s="145"/>
      <c r="O3" s="456"/>
    </row>
    <row r="4" spans="1:15">
      <c r="A4" s="2"/>
      <c r="G4" s="103" t="s">
        <v>347</v>
      </c>
      <c r="H4" s="103" t="s">
        <v>347</v>
      </c>
      <c r="I4" s="145"/>
      <c r="J4" s="373"/>
      <c r="K4" s="373"/>
      <c r="L4" s="103" t="s">
        <v>347</v>
      </c>
      <c r="M4" s="103" t="s">
        <v>347</v>
      </c>
      <c r="N4" s="145"/>
      <c r="O4" s="456"/>
    </row>
    <row r="5" spans="1:15">
      <c r="A5" s="3" t="s">
        <v>832</v>
      </c>
      <c r="H5" s="370"/>
      <c r="L5" s="370"/>
      <c r="M5" s="370"/>
      <c r="O5" s="84"/>
    </row>
    <row r="6" spans="1:15">
      <c r="A6" s="2" t="s">
        <v>14</v>
      </c>
      <c r="G6">
        <v>147605</v>
      </c>
      <c r="H6" s="370" t="e">
        <f>+data!L6</f>
        <v>#REF!</v>
      </c>
      <c r="I6" s="370" t="e">
        <f>+H6-G6</f>
        <v>#REF!</v>
      </c>
      <c r="J6" s="84"/>
      <c r="L6">
        <v>144853</v>
      </c>
      <c r="M6" s="370" t="e">
        <f>+data!N6</f>
        <v>#REF!</v>
      </c>
      <c r="N6" s="370" t="e">
        <f>+M6-L6</f>
        <v>#REF!</v>
      </c>
      <c r="O6" s="84"/>
    </row>
    <row r="7" spans="1:15">
      <c r="A7" s="2" t="s">
        <v>15</v>
      </c>
      <c r="G7">
        <v>830091</v>
      </c>
      <c r="H7" s="370" t="e">
        <f>+data!L7</f>
        <v>#REF!</v>
      </c>
      <c r="I7" s="370" t="e">
        <f t="shared" ref="I7:I112" si="0">+H7-G7</f>
        <v>#REF!</v>
      </c>
      <c r="J7" s="84" t="s">
        <v>898</v>
      </c>
      <c r="L7">
        <v>783863</v>
      </c>
      <c r="M7" s="370" t="e">
        <f>+data!N7</f>
        <v>#REF!</v>
      </c>
      <c r="N7" s="370" t="e">
        <f t="shared" ref="N7:N112" si="1">+M7-L7</f>
        <v>#REF!</v>
      </c>
      <c r="O7" s="84"/>
    </row>
    <row r="8" spans="1:15">
      <c r="A8" s="2" t="s">
        <v>16</v>
      </c>
      <c r="G8">
        <v>472295</v>
      </c>
      <c r="H8" s="370" t="e">
        <f>+data!L8</f>
        <v>#REF!</v>
      </c>
      <c r="I8" s="370" t="e">
        <f t="shared" si="0"/>
        <v>#REF!</v>
      </c>
      <c r="J8" s="84" t="s">
        <v>899</v>
      </c>
      <c r="L8">
        <v>431707</v>
      </c>
      <c r="M8" s="370" t="e">
        <f>+data!N8</f>
        <v>#REF!</v>
      </c>
      <c r="N8" s="370" t="e">
        <f t="shared" si="1"/>
        <v>#REF!</v>
      </c>
      <c r="O8" s="84"/>
    </row>
    <row r="9" spans="1:15">
      <c r="A9" s="2" t="s">
        <v>77</v>
      </c>
      <c r="G9">
        <v>1449991</v>
      </c>
      <c r="H9" s="370" t="e">
        <f>+data!L9</f>
        <v>#REF!</v>
      </c>
      <c r="I9" s="370" t="e">
        <f t="shared" si="0"/>
        <v>#REF!</v>
      </c>
      <c r="J9" s="84" t="s">
        <v>885</v>
      </c>
      <c r="L9">
        <v>1360423</v>
      </c>
      <c r="M9" s="370" t="e">
        <f>+data!N9</f>
        <v>#REF!</v>
      </c>
      <c r="N9" s="370" t="e">
        <f t="shared" si="1"/>
        <v>#REF!</v>
      </c>
      <c r="O9" s="84"/>
    </row>
    <row r="10" spans="1:15">
      <c r="A10" s="2" t="s">
        <v>17</v>
      </c>
      <c r="G10">
        <v>-762673</v>
      </c>
      <c r="H10" s="370" t="e">
        <f>+data!L10</f>
        <v>#REF!</v>
      </c>
      <c r="I10" s="370" t="e">
        <f t="shared" si="0"/>
        <v>#REF!</v>
      </c>
      <c r="J10" s="84" t="s">
        <v>897</v>
      </c>
      <c r="L10">
        <v>-715123</v>
      </c>
      <c r="M10" s="370" t="e">
        <f>+data!N10</f>
        <v>#REF!</v>
      </c>
      <c r="N10" s="370" t="e">
        <f t="shared" si="1"/>
        <v>#REF!</v>
      </c>
      <c r="O10" s="84"/>
    </row>
    <row r="11" spans="1:15">
      <c r="A11" s="3" t="s">
        <v>18</v>
      </c>
      <c r="G11">
        <v>687318</v>
      </c>
      <c r="H11" s="370" t="e">
        <f>+data!L11</f>
        <v>#REF!</v>
      </c>
      <c r="I11" s="370" t="e">
        <f t="shared" si="0"/>
        <v>#REF!</v>
      </c>
      <c r="J11" s="84"/>
      <c r="L11">
        <v>645300</v>
      </c>
      <c r="M11" s="370" t="e">
        <f>+data!N11</f>
        <v>#REF!</v>
      </c>
      <c r="N11" s="370" t="e">
        <f t="shared" si="1"/>
        <v>#REF!</v>
      </c>
      <c r="O11" s="84"/>
    </row>
    <row r="12" spans="1:15">
      <c r="A12" s="2" t="s">
        <v>603</v>
      </c>
      <c r="G12">
        <v>-1</v>
      </c>
      <c r="H12" s="370" t="e">
        <f>+data!L12</f>
        <v>#REF!</v>
      </c>
      <c r="I12" s="370" t="e">
        <f t="shared" si="0"/>
        <v>#REF!</v>
      </c>
      <c r="J12" s="84"/>
      <c r="L12">
        <v>-4</v>
      </c>
      <c r="M12" s="370" t="e">
        <f>+data!N12</f>
        <v>#REF!</v>
      </c>
      <c r="N12" s="370" t="e">
        <f t="shared" si="1"/>
        <v>#REF!</v>
      </c>
      <c r="O12" s="84"/>
    </row>
    <row r="13" spans="1:15">
      <c r="A13" s="2" t="s">
        <v>19</v>
      </c>
      <c r="G13">
        <v>-44</v>
      </c>
      <c r="H13" s="370" t="e">
        <f>+data!L13</f>
        <v>#REF!</v>
      </c>
      <c r="I13" s="370" t="e">
        <f t="shared" si="0"/>
        <v>#REF!</v>
      </c>
      <c r="J13" s="84"/>
      <c r="L13">
        <v>-40</v>
      </c>
      <c r="M13" s="370" t="e">
        <f>+data!N13</f>
        <v>#REF!</v>
      </c>
      <c r="N13" s="370" t="e">
        <f t="shared" si="1"/>
        <v>#REF!</v>
      </c>
      <c r="O13" s="84"/>
    </row>
    <row r="14" spans="1:15">
      <c r="A14" s="2" t="s">
        <v>20</v>
      </c>
      <c r="G14">
        <v>74</v>
      </c>
      <c r="H14" s="370" t="e">
        <f>+data!L14</f>
        <v>#REF!</v>
      </c>
      <c r="I14" s="370" t="e">
        <f t="shared" si="0"/>
        <v>#REF!</v>
      </c>
      <c r="J14" s="84"/>
      <c r="L14">
        <v>82</v>
      </c>
      <c r="M14" s="370" t="e">
        <f>+data!N14</f>
        <v>#REF!</v>
      </c>
      <c r="N14" s="370" t="e">
        <f t="shared" si="1"/>
        <v>#REF!</v>
      </c>
      <c r="O14" s="84"/>
    </row>
    <row r="15" spans="1:15">
      <c r="A15" s="3" t="s">
        <v>21</v>
      </c>
      <c r="G15">
        <v>687347</v>
      </c>
      <c r="H15" s="370" t="e">
        <f>+data!L15</f>
        <v>#REF!</v>
      </c>
      <c r="I15" s="370" t="e">
        <f t="shared" si="0"/>
        <v>#REF!</v>
      </c>
      <c r="J15" s="84"/>
      <c r="L15">
        <v>645338</v>
      </c>
      <c r="M15" s="370" t="e">
        <f>+data!N15</f>
        <v>#REF!</v>
      </c>
      <c r="N15" s="370" t="e">
        <f t="shared" si="1"/>
        <v>#REF!</v>
      </c>
      <c r="O15" s="84"/>
    </row>
    <row r="16" spans="1:15">
      <c r="A16" s="3" t="s">
        <v>23</v>
      </c>
      <c r="H16" s="370">
        <f>+data!L16</f>
        <v>0</v>
      </c>
      <c r="I16" s="370">
        <f t="shared" si="0"/>
        <v>0</v>
      </c>
      <c r="J16" s="84"/>
      <c r="M16" s="370">
        <f>+data!N16</f>
        <v>0</v>
      </c>
      <c r="N16" s="370">
        <f t="shared" si="1"/>
        <v>0</v>
      </c>
      <c r="O16" s="84"/>
    </row>
    <row r="17" spans="1:15">
      <c r="A17" s="2" t="s">
        <v>24</v>
      </c>
      <c r="G17">
        <v>-1184</v>
      </c>
      <c r="H17" s="370">
        <f>+data!L17</f>
        <v>-17751</v>
      </c>
      <c r="I17" s="370">
        <f t="shared" si="0"/>
        <v>-16567</v>
      </c>
      <c r="J17" s="84"/>
      <c r="L17">
        <v>-12032</v>
      </c>
      <c r="M17" s="370">
        <f>+data!N17</f>
        <v>-24674</v>
      </c>
      <c r="N17" s="370">
        <f t="shared" si="1"/>
        <v>-12642</v>
      </c>
      <c r="O17" s="84"/>
    </row>
    <row r="18" spans="1:15">
      <c r="A18" s="2" t="s">
        <v>25</v>
      </c>
      <c r="G18">
        <v>0</v>
      </c>
      <c r="H18" s="370">
        <f>+data!L18</f>
        <v>0</v>
      </c>
      <c r="I18" s="370">
        <f t="shared" si="0"/>
        <v>0</v>
      </c>
      <c r="J18" s="84"/>
      <c r="L18">
        <v>0</v>
      </c>
      <c r="M18" s="370">
        <f>+data!N18</f>
        <v>0</v>
      </c>
      <c r="N18" s="370">
        <f t="shared" si="1"/>
        <v>0</v>
      </c>
      <c r="O18" s="84"/>
    </row>
    <row r="19" spans="1:15">
      <c r="A19" s="2" t="s">
        <v>26</v>
      </c>
      <c r="G19">
        <v>0</v>
      </c>
      <c r="H19" s="370">
        <f>+data!L19</f>
        <v>0</v>
      </c>
      <c r="I19" s="370">
        <f t="shared" si="0"/>
        <v>0</v>
      </c>
      <c r="J19" s="84"/>
      <c r="L19">
        <v>0</v>
      </c>
      <c r="M19" s="370">
        <f>+data!N19</f>
        <v>0</v>
      </c>
      <c r="N19" s="370">
        <f t="shared" si="1"/>
        <v>0</v>
      </c>
      <c r="O19" s="84"/>
    </row>
    <row r="20" spans="1:15">
      <c r="A20" s="2" t="s">
        <v>27</v>
      </c>
      <c r="G20">
        <v>0</v>
      </c>
      <c r="H20" s="370">
        <f>+data!L20</f>
        <v>0</v>
      </c>
      <c r="I20" s="370">
        <f t="shared" si="0"/>
        <v>0</v>
      </c>
      <c r="J20" s="84"/>
      <c r="L20">
        <v>0</v>
      </c>
      <c r="M20" s="370">
        <f>+data!N20</f>
        <v>0</v>
      </c>
      <c r="N20" s="370">
        <f t="shared" si="1"/>
        <v>0</v>
      </c>
      <c r="O20" s="84"/>
    </row>
    <row r="21" spans="1:15">
      <c r="A21" s="414"/>
      <c r="H21" s="370"/>
      <c r="I21" s="370"/>
      <c r="J21" s="84"/>
      <c r="M21" s="370"/>
      <c r="N21" s="370"/>
      <c r="O21" s="84"/>
    </row>
    <row r="22" spans="1:15">
      <c r="A22" s="414"/>
      <c r="H22" s="370"/>
      <c r="I22" s="370"/>
      <c r="J22" s="84"/>
      <c r="M22" s="370"/>
      <c r="N22" s="370"/>
      <c r="O22" s="84"/>
    </row>
    <row r="23" spans="1:15">
      <c r="A23" s="2" t="s">
        <v>28</v>
      </c>
      <c r="G23">
        <v>0</v>
      </c>
      <c r="H23" s="370">
        <f>+data!L23</f>
        <v>0</v>
      </c>
      <c r="I23" s="370">
        <f t="shared" si="0"/>
        <v>0</v>
      </c>
      <c r="J23" s="84"/>
      <c r="L23">
        <v>0</v>
      </c>
      <c r="M23" s="370">
        <f>+data!N23</f>
        <v>0</v>
      </c>
      <c r="N23" s="370">
        <f t="shared" si="1"/>
        <v>0</v>
      </c>
      <c r="O23" s="84"/>
    </row>
    <row r="24" spans="1:15">
      <c r="A24" s="414"/>
      <c r="H24" s="370"/>
      <c r="I24" s="370"/>
      <c r="J24" s="84"/>
      <c r="M24" s="370"/>
      <c r="N24" s="370"/>
      <c r="O24" s="84"/>
    </row>
    <row r="25" spans="1:15">
      <c r="A25" s="2" t="s">
        <v>604</v>
      </c>
      <c r="G25">
        <v>0</v>
      </c>
      <c r="H25" s="370" t="e">
        <f>+data!L25</f>
        <v>#REF!</v>
      </c>
      <c r="I25" s="370" t="e">
        <f t="shared" si="0"/>
        <v>#REF!</v>
      </c>
      <c r="J25" s="84"/>
      <c r="L25">
        <v>0</v>
      </c>
      <c r="M25" s="370" t="e">
        <f>+data!N25</f>
        <v>#REF!</v>
      </c>
      <c r="N25" s="370" t="e">
        <f t="shared" si="1"/>
        <v>#REF!</v>
      </c>
      <c r="O25" s="84"/>
    </row>
    <row r="26" spans="1:15">
      <c r="A26" s="413"/>
      <c r="H26" s="370"/>
      <c r="I26" s="370"/>
      <c r="J26" s="84"/>
      <c r="M26" s="370"/>
      <c r="N26" s="370"/>
      <c r="O26" s="84"/>
    </row>
    <row r="27" spans="1:15">
      <c r="A27" s="413"/>
      <c r="H27" s="370"/>
      <c r="I27" s="370"/>
      <c r="J27" s="84"/>
      <c r="M27" s="370"/>
      <c r="N27" s="370"/>
      <c r="O27" s="84"/>
    </row>
    <row r="28" spans="1:15">
      <c r="A28" s="413"/>
      <c r="H28" s="370"/>
      <c r="I28" s="370"/>
      <c r="J28" s="84"/>
      <c r="M28" s="370"/>
      <c r="N28" s="370"/>
      <c r="O28" s="84"/>
    </row>
    <row r="29" spans="1:15">
      <c r="A29" s="413"/>
      <c r="H29" s="370"/>
      <c r="I29" s="370"/>
      <c r="J29" s="84"/>
      <c r="M29" s="370"/>
      <c r="N29" s="370"/>
      <c r="O29" s="84"/>
    </row>
    <row r="30" spans="1:15">
      <c r="A30" s="413"/>
      <c r="H30" s="370"/>
      <c r="I30" s="370"/>
      <c r="J30" s="84"/>
      <c r="M30" s="370"/>
      <c r="N30" s="370"/>
      <c r="O30" s="84"/>
    </row>
    <row r="31" spans="1:15">
      <c r="A31" s="413"/>
      <c r="H31" s="370"/>
      <c r="I31" s="370"/>
      <c r="J31" s="84"/>
      <c r="M31" s="370"/>
      <c r="N31" s="370"/>
      <c r="O31" s="84"/>
    </row>
    <row r="32" spans="1:15">
      <c r="A32" s="2" t="s">
        <v>29</v>
      </c>
      <c r="G32">
        <v>-1184</v>
      </c>
      <c r="H32" s="370">
        <f>+data!L32</f>
        <v>-17591</v>
      </c>
      <c r="I32" s="370">
        <f t="shared" si="0"/>
        <v>-16407</v>
      </c>
      <c r="J32" s="84"/>
      <c r="L32">
        <v>-12032</v>
      </c>
      <c r="M32" s="370">
        <f>+data!N32</f>
        <v>-24674</v>
      </c>
      <c r="N32" s="370">
        <f t="shared" si="1"/>
        <v>-12642</v>
      </c>
      <c r="O32" s="84"/>
    </row>
    <row r="33" spans="1:15">
      <c r="A33" s="3" t="s">
        <v>30</v>
      </c>
      <c r="G33">
        <v>686163</v>
      </c>
      <c r="H33" s="370">
        <f>+data!L33</f>
        <v>1264747</v>
      </c>
      <c r="I33" s="370">
        <f t="shared" si="0"/>
        <v>578584</v>
      </c>
      <c r="J33" s="84"/>
      <c r="L33">
        <v>633306</v>
      </c>
      <c r="M33" s="370">
        <f>+data!N33</f>
        <v>1141003</v>
      </c>
      <c r="N33" s="370">
        <f t="shared" si="1"/>
        <v>507697</v>
      </c>
      <c r="O33" s="84"/>
    </row>
    <row r="34" spans="1:15">
      <c r="A34" s="3" t="s">
        <v>802</v>
      </c>
      <c r="H34" s="370">
        <f>+data!L34</f>
        <v>0</v>
      </c>
      <c r="I34" s="370">
        <f t="shared" si="0"/>
        <v>0</v>
      </c>
      <c r="J34" s="84"/>
      <c r="M34" s="370">
        <f>+data!N34</f>
        <v>0</v>
      </c>
      <c r="N34" s="370">
        <f t="shared" si="1"/>
        <v>0</v>
      </c>
      <c r="O34" s="84"/>
    </row>
    <row r="35" spans="1:15">
      <c r="A35" s="3" t="s">
        <v>31</v>
      </c>
      <c r="H35" s="370">
        <f>+data!L35</f>
        <v>0</v>
      </c>
      <c r="I35" s="370">
        <f t="shared" si="0"/>
        <v>0</v>
      </c>
      <c r="J35" s="84"/>
      <c r="M35" s="370">
        <f>+data!N35</f>
        <v>0</v>
      </c>
      <c r="N35" s="370">
        <f t="shared" si="1"/>
        <v>0</v>
      </c>
      <c r="O35" s="84"/>
    </row>
    <row r="36" spans="1:15">
      <c r="A36" s="2" t="s">
        <v>32</v>
      </c>
      <c r="G36">
        <v>363772</v>
      </c>
      <c r="H36" s="370">
        <f>+data!L36</f>
        <v>595357</v>
      </c>
      <c r="I36" s="370">
        <f t="shared" si="0"/>
        <v>231585</v>
      </c>
      <c r="J36" s="84"/>
      <c r="L36">
        <v>362968</v>
      </c>
      <c r="M36" s="370">
        <f>+data!N36</f>
        <v>578411</v>
      </c>
      <c r="N36" s="370">
        <f t="shared" si="1"/>
        <v>215443</v>
      </c>
      <c r="O36" s="84"/>
    </row>
    <row r="37" spans="1:15">
      <c r="A37" s="2" t="s">
        <v>33</v>
      </c>
      <c r="G37">
        <v>913</v>
      </c>
      <c r="H37" s="370">
        <f>+data!L37</f>
        <v>2987</v>
      </c>
      <c r="I37" s="370">
        <f t="shared" si="0"/>
        <v>2074</v>
      </c>
      <c r="J37" s="84"/>
      <c r="L37">
        <v>1061</v>
      </c>
      <c r="M37" s="370">
        <f>+data!N37</f>
        <v>4033</v>
      </c>
      <c r="N37" s="370">
        <f t="shared" si="1"/>
        <v>2972</v>
      </c>
      <c r="O37" s="84"/>
    </row>
    <row r="38" spans="1:15">
      <c r="A38" s="2" t="s">
        <v>34</v>
      </c>
      <c r="G38">
        <v>38734</v>
      </c>
      <c r="H38" s="370">
        <f>+data!L38</f>
        <v>153538</v>
      </c>
      <c r="I38" s="370">
        <f t="shared" si="0"/>
        <v>114804</v>
      </c>
      <c r="J38" s="84"/>
      <c r="L38">
        <v>48087</v>
      </c>
      <c r="M38" s="370">
        <f>+data!N38</f>
        <v>124590</v>
      </c>
      <c r="N38" s="370">
        <f t="shared" si="1"/>
        <v>76503</v>
      </c>
      <c r="O38" s="84"/>
    </row>
    <row r="39" spans="1:15">
      <c r="A39" s="2" t="s">
        <v>35</v>
      </c>
      <c r="G39">
        <v>0</v>
      </c>
      <c r="H39" s="370">
        <f>+data!L39</f>
        <v>0</v>
      </c>
      <c r="I39" s="370">
        <f t="shared" si="0"/>
        <v>0</v>
      </c>
      <c r="J39" s="84"/>
      <c r="L39">
        <v>0</v>
      </c>
      <c r="M39" s="370">
        <f>+data!N39</f>
        <v>0</v>
      </c>
      <c r="N39" s="370">
        <f t="shared" si="1"/>
        <v>0</v>
      </c>
      <c r="O39" s="84"/>
    </row>
    <row r="40" spans="1:15">
      <c r="A40" s="3" t="s">
        <v>37</v>
      </c>
      <c r="G40">
        <v>403419</v>
      </c>
      <c r="H40" s="370">
        <f>+data!L40</f>
        <v>783151</v>
      </c>
      <c r="I40" s="370">
        <f t="shared" si="0"/>
        <v>379732</v>
      </c>
      <c r="J40" s="84"/>
      <c r="L40">
        <v>412116</v>
      </c>
      <c r="M40" s="370">
        <f>+data!N40</f>
        <v>723836</v>
      </c>
      <c r="N40" s="370">
        <f t="shared" si="1"/>
        <v>311720</v>
      </c>
      <c r="O40" s="84"/>
    </row>
    <row r="41" spans="1:15">
      <c r="A41" s="3" t="s">
        <v>38</v>
      </c>
      <c r="H41" s="370">
        <f>+data!L41</f>
        <v>0</v>
      </c>
      <c r="I41" s="370">
        <f t="shared" si="0"/>
        <v>0</v>
      </c>
      <c r="J41" s="84"/>
      <c r="M41" s="370">
        <f>+data!N41</f>
        <v>0</v>
      </c>
      <c r="N41" s="370">
        <f t="shared" si="1"/>
        <v>0</v>
      </c>
      <c r="O41" s="84"/>
    </row>
    <row r="42" spans="1:15">
      <c r="A42" s="2" t="s">
        <v>39</v>
      </c>
      <c r="G42">
        <v>4291</v>
      </c>
      <c r="H42" s="370">
        <f>+data!L42</f>
        <v>12263.313779</v>
      </c>
      <c r="I42" s="370">
        <f t="shared" si="0"/>
        <v>7972.3137790000001</v>
      </c>
      <c r="J42" s="84"/>
      <c r="L42">
        <v>4372</v>
      </c>
      <c r="M42" s="370">
        <f>+data!N42</f>
        <v>10714</v>
      </c>
      <c r="N42" s="370">
        <f t="shared" si="1"/>
        <v>6342</v>
      </c>
      <c r="O42" s="84"/>
    </row>
    <row r="43" spans="1:15">
      <c r="A43" s="2" t="s">
        <v>34</v>
      </c>
      <c r="G43">
        <v>96195</v>
      </c>
      <c r="H43" s="370">
        <f>+data!L43</f>
        <v>99292</v>
      </c>
      <c r="I43" s="370">
        <f t="shared" si="0"/>
        <v>3097</v>
      </c>
      <c r="J43" s="84" t="s">
        <v>901</v>
      </c>
      <c r="L43">
        <v>67972</v>
      </c>
      <c r="M43" s="370">
        <f>+data!N43</f>
        <v>75640</v>
      </c>
      <c r="N43" s="370">
        <f t="shared" si="1"/>
        <v>7668</v>
      </c>
      <c r="O43" s="84"/>
    </row>
    <row r="44" spans="1:15">
      <c r="A44" s="2" t="s">
        <v>35</v>
      </c>
      <c r="G44">
        <v>0</v>
      </c>
      <c r="H44" s="370">
        <f>+data!L44</f>
        <v>0</v>
      </c>
      <c r="I44" s="370">
        <f t="shared" si="0"/>
        <v>0</v>
      </c>
      <c r="J44" s="84"/>
      <c r="L44">
        <v>22</v>
      </c>
      <c r="M44" s="370">
        <f>+data!N44</f>
        <v>0</v>
      </c>
      <c r="N44" s="370">
        <f t="shared" si="1"/>
        <v>-22</v>
      </c>
      <c r="O44" s="84"/>
    </row>
    <row r="45" spans="1:15">
      <c r="A45" s="2" t="s">
        <v>40</v>
      </c>
      <c r="G45">
        <v>8957</v>
      </c>
      <c r="H45" s="370">
        <f>+data!L45</f>
        <v>2824</v>
      </c>
      <c r="I45" s="370">
        <f t="shared" si="0"/>
        <v>-6133</v>
      </c>
      <c r="J45" s="84"/>
      <c r="L45">
        <v>11285</v>
      </c>
      <c r="M45" s="370">
        <f>+data!N45</f>
        <v>2859</v>
      </c>
      <c r="N45" s="370">
        <f t="shared" si="1"/>
        <v>-8426</v>
      </c>
      <c r="O45" s="84"/>
    </row>
    <row r="46" spans="1:15">
      <c r="A46" s="2" t="s">
        <v>77</v>
      </c>
      <c r="G46">
        <v>109443</v>
      </c>
      <c r="H46" s="370">
        <f>+data!L46</f>
        <v>114379.313779</v>
      </c>
      <c r="I46" s="370">
        <f t="shared" si="0"/>
        <v>4936.3137790000037</v>
      </c>
      <c r="J46" s="84" t="s">
        <v>885</v>
      </c>
      <c r="L46">
        <v>83651</v>
      </c>
      <c r="M46" s="370">
        <f>+data!N46</f>
        <v>89213</v>
      </c>
      <c r="N46" s="370">
        <f t="shared" si="1"/>
        <v>5562</v>
      </c>
      <c r="O46" s="84"/>
    </row>
    <row r="47" spans="1:15">
      <c r="A47" s="2" t="s">
        <v>41</v>
      </c>
      <c r="G47">
        <v>0</v>
      </c>
      <c r="H47" s="370">
        <f>+data!L47</f>
        <v>170</v>
      </c>
      <c r="I47" s="370">
        <f t="shared" si="0"/>
        <v>170</v>
      </c>
      <c r="J47" s="84"/>
      <c r="L47">
        <v>0</v>
      </c>
      <c r="M47" s="370">
        <f>+data!N47</f>
        <v>0</v>
      </c>
      <c r="N47" s="370">
        <f t="shared" si="1"/>
        <v>0</v>
      </c>
      <c r="O47" s="84"/>
    </row>
    <row r="48" spans="1:15">
      <c r="A48" s="3" t="s">
        <v>42</v>
      </c>
      <c r="G48">
        <v>109443</v>
      </c>
      <c r="H48" s="370">
        <f>+data!L48</f>
        <v>114549.313779</v>
      </c>
      <c r="I48" s="370">
        <f t="shared" si="0"/>
        <v>5106.3137790000037</v>
      </c>
      <c r="J48" s="84" t="s">
        <v>885</v>
      </c>
      <c r="L48">
        <v>83651</v>
      </c>
      <c r="M48" s="370">
        <f>+data!N48</f>
        <v>89213</v>
      </c>
      <c r="N48" s="370">
        <f t="shared" si="1"/>
        <v>5562</v>
      </c>
      <c r="O48" s="84"/>
    </row>
    <row r="49" spans="1:15">
      <c r="A49" s="3" t="s">
        <v>43</v>
      </c>
      <c r="G49">
        <v>512862</v>
      </c>
      <c r="H49" s="370">
        <f>+data!L49</f>
        <v>897700.31377899996</v>
      </c>
      <c r="I49" s="370">
        <f t="shared" si="0"/>
        <v>384838.31377899996</v>
      </c>
      <c r="J49" s="84" t="s">
        <v>885</v>
      </c>
      <c r="L49">
        <v>495767</v>
      </c>
      <c r="M49" s="370">
        <f>+data!N49</f>
        <v>813049</v>
      </c>
      <c r="N49" s="370">
        <f t="shared" si="1"/>
        <v>317282</v>
      </c>
      <c r="O49" s="84"/>
    </row>
    <row r="50" spans="1:15">
      <c r="A50" s="3" t="s">
        <v>44</v>
      </c>
      <c r="H50" s="370">
        <f>+data!L50</f>
        <v>0</v>
      </c>
      <c r="I50" s="370">
        <f t="shared" si="0"/>
        <v>0</v>
      </c>
      <c r="J50" s="84"/>
      <c r="M50" s="370">
        <f>+data!N50</f>
        <v>0</v>
      </c>
      <c r="N50" s="370">
        <f t="shared" si="1"/>
        <v>0</v>
      </c>
      <c r="O50" s="84"/>
    </row>
    <row r="51" spans="1:15">
      <c r="A51" s="2" t="s">
        <v>45</v>
      </c>
      <c r="G51">
        <v>-128833</v>
      </c>
      <c r="H51" s="370">
        <f>+data!L51</f>
        <v>-197915</v>
      </c>
      <c r="I51" s="370">
        <f t="shared" si="0"/>
        <v>-69082</v>
      </c>
      <c r="J51" s="84" t="s">
        <v>900</v>
      </c>
      <c r="L51">
        <v>-109582</v>
      </c>
      <c r="M51" s="370">
        <f>+data!N51</f>
        <v>-219166</v>
      </c>
      <c r="N51" s="370">
        <f t="shared" si="1"/>
        <v>-109584</v>
      </c>
      <c r="O51" s="84"/>
    </row>
    <row r="52" spans="1:15">
      <c r="A52" s="414"/>
      <c r="H52" s="370"/>
      <c r="I52" s="370"/>
      <c r="J52" s="84"/>
      <c r="M52" s="370"/>
      <c r="N52" s="370"/>
      <c r="O52" s="84"/>
    </row>
    <row r="53" spans="1:15">
      <c r="A53" s="2" t="s">
        <v>46</v>
      </c>
      <c r="G53">
        <v>0</v>
      </c>
      <c r="H53" s="370">
        <f>+data!L53</f>
        <v>0</v>
      </c>
      <c r="I53" s="370">
        <f t="shared" si="0"/>
        <v>0</v>
      </c>
      <c r="J53" s="84"/>
      <c r="L53">
        <v>0</v>
      </c>
      <c r="M53" s="370">
        <f>+data!N53</f>
        <v>0</v>
      </c>
      <c r="N53" s="370">
        <f t="shared" si="1"/>
        <v>0</v>
      </c>
      <c r="O53" s="84"/>
    </row>
    <row r="54" spans="1:15">
      <c r="A54" s="2" t="s">
        <v>47</v>
      </c>
      <c r="G54">
        <v>-47959</v>
      </c>
      <c r="H54" s="370">
        <f>+data!L54</f>
        <v>-53082</v>
      </c>
      <c r="I54" s="370">
        <f t="shared" si="0"/>
        <v>-5123</v>
      </c>
      <c r="J54" s="84"/>
      <c r="L54">
        <v>-34895</v>
      </c>
      <c r="M54" s="370">
        <f>+data!N54</f>
        <v>-29851</v>
      </c>
      <c r="N54" s="370">
        <f t="shared" si="1"/>
        <v>5044</v>
      </c>
      <c r="O54" s="84"/>
    </row>
    <row r="55" spans="1:15">
      <c r="A55" s="3" t="s">
        <v>48</v>
      </c>
      <c r="G55">
        <v>-176792</v>
      </c>
      <c r="H55" s="370">
        <f>+data!L55</f>
        <v>-250997</v>
      </c>
      <c r="I55" s="370">
        <f t="shared" si="0"/>
        <v>-74205</v>
      </c>
      <c r="J55" s="84" t="s">
        <v>885</v>
      </c>
      <c r="L55">
        <v>-144477</v>
      </c>
      <c r="M55" s="370">
        <f>+data!N55</f>
        <v>-249017</v>
      </c>
      <c r="N55" s="370">
        <f t="shared" si="1"/>
        <v>-104540</v>
      </c>
      <c r="O55" s="84"/>
    </row>
    <row r="56" spans="1:15">
      <c r="A56" s="426" t="s">
        <v>605</v>
      </c>
      <c r="G56">
        <v>-67349</v>
      </c>
      <c r="H56" s="370">
        <f>+data!L56</f>
        <v>-136447.68622099998</v>
      </c>
      <c r="I56" s="370">
        <f t="shared" si="0"/>
        <v>-69098.686220999982</v>
      </c>
      <c r="J56" s="84"/>
      <c r="L56">
        <v>-60826</v>
      </c>
      <c r="M56" s="370">
        <f>+data!N56</f>
        <v>-159804</v>
      </c>
      <c r="N56" s="370">
        <f t="shared" si="1"/>
        <v>-98978</v>
      </c>
      <c r="O56" s="84"/>
    </row>
    <row r="57" spans="1:15">
      <c r="A57" s="413"/>
      <c r="H57" s="370"/>
      <c r="I57" s="370"/>
      <c r="J57" s="84"/>
      <c r="M57" s="370"/>
      <c r="N57" s="370"/>
      <c r="O57" s="84"/>
    </row>
    <row r="58" spans="1:15">
      <c r="A58" s="3" t="s">
        <v>50</v>
      </c>
      <c r="H58" s="370">
        <f>+data!L58</f>
        <v>0</v>
      </c>
      <c r="I58" s="370">
        <f t="shared" si="0"/>
        <v>0</v>
      </c>
      <c r="J58" s="84"/>
      <c r="M58" s="370">
        <f>+data!N58</f>
        <v>0</v>
      </c>
      <c r="N58" s="370">
        <f t="shared" si="1"/>
        <v>0</v>
      </c>
      <c r="O58" s="84"/>
    </row>
    <row r="59" spans="1:15">
      <c r="A59" s="2" t="s">
        <v>45</v>
      </c>
      <c r="G59">
        <v>-1466</v>
      </c>
      <c r="H59" s="370">
        <f>+data!L59</f>
        <v>-80726</v>
      </c>
      <c r="I59" s="370">
        <f t="shared" si="0"/>
        <v>-79260</v>
      </c>
      <c r="J59" s="84"/>
      <c r="L59">
        <v>-1621</v>
      </c>
      <c r="M59" s="370">
        <f>+data!N59</f>
        <v>-41052</v>
      </c>
      <c r="N59" s="370">
        <f t="shared" si="1"/>
        <v>-39431</v>
      </c>
      <c r="O59" s="84"/>
    </row>
    <row r="60" spans="1:15">
      <c r="A60" s="2" t="s">
        <v>826</v>
      </c>
      <c r="H60" s="370"/>
      <c r="I60" s="370"/>
      <c r="J60" s="84"/>
      <c r="M60" s="370"/>
      <c r="N60" s="370"/>
      <c r="O60" s="84"/>
    </row>
    <row r="61" spans="1:15">
      <c r="A61" s="2" t="s">
        <v>46</v>
      </c>
      <c r="G61">
        <v>0</v>
      </c>
      <c r="H61" s="370">
        <f>+data!L61</f>
        <v>0</v>
      </c>
      <c r="I61" s="370">
        <f t="shared" si="0"/>
        <v>0</v>
      </c>
      <c r="J61" s="84"/>
      <c r="L61">
        <v>0</v>
      </c>
      <c r="M61" s="370">
        <f>+data!N61</f>
        <v>0</v>
      </c>
      <c r="N61" s="370">
        <f t="shared" si="1"/>
        <v>0</v>
      </c>
      <c r="O61" s="84"/>
    </row>
    <row r="62" spans="1:15">
      <c r="A62" s="2" t="s">
        <v>47</v>
      </c>
      <c r="G62">
        <v>-43372</v>
      </c>
      <c r="H62" s="370">
        <f>+data!L62</f>
        <v>-158147</v>
      </c>
      <c r="I62" s="370">
        <f t="shared" si="0"/>
        <v>-114775</v>
      </c>
      <c r="J62" s="84"/>
      <c r="L62">
        <v>-53833</v>
      </c>
      <c r="M62" s="370">
        <f>+data!N62</f>
        <v>-128622</v>
      </c>
      <c r="N62" s="370">
        <f t="shared" si="1"/>
        <v>-74789</v>
      </c>
      <c r="O62" s="84"/>
    </row>
    <row r="63" spans="1:15">
      <c r="A63" s="3" t="s">
        <v>51</v>
      </c>
      <c r="G63">
        <v>-44838</v>
      </c>
      <c r="H63" s="370">
        <f>+data!L63</f>
        <v>-238873</v>
      </c>
      <c r="I63" s="370">
        <f t="shared" si="0"/>
        <v>-194035</v>
      </c>
      <c r="J63" s="84"/>
      <c r="L63">
        <v>-55454</v>
      </c>
      <c r="M63" s="370">
        <f>+data!N63</f>
        <v>-169674</v>
      </c>
      <c r="N63" s="370">
        <f t="shared" si="1"/>
        <v>-114220</v>
      </c>
      <c r="O63" s="84"/>
    </row>
    <row r="64" spans="1:15">
      <c r="A64" s="3" t="s">
        <v>606</v>
      </c>
      <c r="G64">
        <v>291232</v>
      </c>
      <c r="H64" s="370">
        <f>+data!L64</f>
        <v>407830.31377899996</v>
      </c>
      <c r="I64" s="370">
        <f t="shared" si="0"/>
        <v>116598.31377899996</v>
      </c>
      <c r="J64" s="84"/>
      <c r="L64">
        <v>295836</v>
      </c>
      <c r="M64" s="370">
        <f>+data!N64</f>
        <v>394358</v>
      </c>
      <c r="N64" s="370">
        <f t="shared" si="1"/>
        <v>98522</v>
      </c>
      <c r="O64" s="84"/>
    </row>
    <row r="65" spans="1:15">
      <c r="A65" s="3" t="s">
        <v>867</v>
      </c>
      <c r="H65" s="370">
        <f>+data!L65</f>
        <v>0</v>
      </c>
      <c r="I65" s="370">
        <f t="shared" si="0"/>
        <v>0</v>
      </c>
      <c r="J65" s="84"/>
      <c r="M65" s="370">
        <f>+data!N65</f>
        <v>0</v>
      </c>
      <c r="N65" s="370">
        <f t="shared" si="1"/>
        <v>0</v>
      </c>
      <c r="O65" s="84"/>
    </row>
    <row r="66" spans="1:15">
      <c r="A66" s="2" t="s">
        <v>55</v>
      </c>
      <c r="G66">
        <v>265228</v>
      </c>
      <c r="H66" s="370">
        <f>+data!L66</f>
        <v>340984</v>
      </c>
      <c r="I66" s="370">
        <f t="shared" si="0"/>
        <v>75756</v>
      </c>
      <c r="J66" s="84"/>
      <c r="L66">
        <v>265119</v>
      </c>
      <c r="M66" s="370">
        <f>+data!N66</f>
        <v>327629</v>
      </c>
      <c r="N66" s="370">
        <f t="shared" si="1"/>
        <v>62510</v>
      </c>
      <c r="O66" s="84"/>
    </row>
    <row r="67" spans="1:15">
      <c r="A67" s="413"/>
      <c r="H67" s="370"/>
      <c r="I67" s="370"/>
      <c r="J67" s="84"/>
      <c r="M67" s="370"/>
      <c r="N67" s="370"/>
      <c r="O67" s="84"/>
    </row>
    <row r="68" spans="1:15">
      <c r="A68" s="2" t="s">
        <v>56</v>
      </c>
      <c r="G68">
        <v>26004</v>
      </c>
      <c r="H68" s="370">
        <f>+data!L68</f>
        <v>66845</v>
      </c>
      <c r="I68" s="370">
        <f t="shared" si="0"/>
        <v>40841</v>
      </c>
      <c r="J68" s="84"/>
      <c r="L68">
        <v>30717</v>
      </c>
      <c r="M68" s="370">
        <f>+data!N68</f>
        <v>66729</v>
      </c>
      <c r="N68" s="370">
        <f t="shared" si="1"/>
        <v>36012</v>
      </c>
      <c r="O68" s="84"/>
    </row>
    <row r="69" spans="1:15">
      <c r="A69" s="413"/>
      <c r="H69" s="370"/>
      <c r="I69" s="370"/>
      <c r="J69" s="84"/>
      <c r="M69" s="370"/>
      <c r="N69" s="370"/>
      <c r="O69" s="84"/>
    </row>
    <row r="70" spans="1:15">
      <c r="A70" s="3" t="s">
        <v>57</v>
      </c>
      <c r="G70">
        <v>291232</v>
      </c>
      <c r="H70" s="370">
        <f>+data!L70</f>
        <v>407829</v>
      </c>
      <c r="I70" s="370">
        <f t="shared" si="0"/>
        <v>116597</v>
      </c>
      <c r="J70" s="84"/>
      <c r="L70">
        <v>295836</v>
      </c>
      <c r="M70" s="370">
        <f>+data!N70</f>
        <v>394358</v>
      </c>
      <c r="N70" s="370">
        <f t="shared" si="1"/>
        <v>98522</v>
      </c>
      <c r="O70" s="84"/>
    </row>
    <row r="71" spans="1:15">
      <c r="A71" s="415" t="s">
        <v>60</v>
      </c>
      <c r="H71" s="370"/>
      <c r="I71" s="370"/>
      <c r="J71" s="84"/>
      <c r="M71" s="370"/>
      <c r="N71" s="370"/>
      <c r="O71" s="84"/>
    </row>
    <row r="72" spans="1:15">
      <c r="A72" s="415" t="s">
        <v>827</v>
      </c>
      <c r="H72" s="370"/>
      <c r="I72" s="370"/>
      <c r="J72" s="84"/>
      <c r="M72" s="370"/>
      <c r="N72" s="370"/>
      <c r="O72" s="84"/>
    </row>
    <row r="73" spans="1:15">
      <c r="A73" s="416" t="s">
        <v>830</v>
      </c>
      <c r="H73" s="370"/>
      <c r="I73" s="370"/>
      <c r="J73" s="84"/>
      <c r="M73" s="370"/>
      <c r="N73" s="370"/>
      <c r="O73" s="84"/>
    </row>
    <row r="74" spans="1:15">
      <c r="A74" s="416"/>
      <c r="H74" s="370"/>
      <c r="I74" s="370"/>
      <c r="J74" s="84"/>
      <c r="M74" s="370"/>
      <c r="N74" s="370"/>
      <c r="O74" s="84"/>
    </row>
    <row r="75" spans="1:15">
      <c r="A75" s="416"/>
      <c r="H75" s="370"/>
      <c r="I75" s="370"/>
      <c r="J75" s="84"/>
      <c r="M75" s="370"/>
      <c r="N75" s="370"/>
      <c r="O75" s="84"/>
    </row>
    <row r="76" spans="1:15">
      <c r="A76" s="416"/>
      <c r="H76" s="370"/>
      <c r="I76" s="370"/>
      <c r="J76" s="84"/>
      <c r="M76" s="370"/>
      <c r="N76" s="370"/>
      <c r="O76" s="84"/>
    </row>
    <row r="77" spans="1:15">
      <c r="A77" s="413"/>
      <c r="H77" s="370"/>
      <c r="I77" s="370"/>
      <c r="J77" s="84"/>
      <c r="M77" s="370"/>
      <c r="N77" s="370"/>
      <c r="O77" s="84"/>
    </row>
    <row r="78" spans="1:15">
      <c r="A78" s="413"/>
      <c r="H78" s="370"/>
      <c r="I78" s="370"/>
      <c r="J78" s="84"/>
      <c r="M78" s="370"/>
      <c r="N78" s="370"/>
      <c r="O78" s="84"/>
    </row>
    <row r="79" spans="1:15">
      <c r="A79" s="413"/>
      <c r="H79" s="370"/>
      <c r="I79" s="370"/>
      <c r="J79" s="84"/>
      <c r="M79" s="370"/>
      <c r="N79" s="370"/>
      <c r="O79" s="84"/>
    </row>
    <row r="80" spans="1:15">
      <c r="A80" s="413"/>
      <c r="H80" s="370"/>
      <c r="I80" s="370"/>
      <c r="J80" s="84"/>
      <c r="M80" s="370"/>
      <c r="N80" s="370"/>
      <c r="O80" s="84"/>
    </row>
    <row r="81" spans="1:15">
      <c r="A81" s="413"/>
      <c r="H81" s="370"/>
      <c r="I81" s="370"/>
      <c r="J81" s="84"/>
      <c r="M81" s="370"/>
      <c r="N81" s="370"/>
      <c r="O81" s="84"/>
    </row>
    <row r="82" spans="1:15">
      <c r="A82" s="413"/>
      <c r="H82" s="370"/>
      <c r="I82" s="370"/>
      <c r="J82" s="84"/>
      <c r="M82" s="370"/>
      <c r="N82" s="370"/>
      <c r="O82" s="84"/>
    </row>
    <row r="83" spans="1:15">
      <c r="A83" s="413"/>
      <c r="H83" s="370"/>
      <c r="I83" s="370"/>
      <c r="J83" s="84"/>
      <c r="M83" s="370"/>
      <c r="N83" s="370"/>
      <c r="O83" s="84"/>
    </row>
    <row r="84" spans="1:15">
      <c r="A84" s="413"/>
      <c r="H84" s="370"/>
      <c r="I84" s="370"/>
      <c r="J84" s="84"/>
      <c r="M84" s="370"/>
      <c r="N84" s="370"/>
      <c r="O84" s="84"/>
    </row>
    <row r="85" spans="1:15">
      <c r="A85" s="413"/>
      <c r="H85" s="370"/>
      <c r="I85" s="370"/>
      <c r="J85" s="84"/>
      <c r="M85" s="370"/>
      <c r="N85" s="370"/>
      <c r="O85" s="84"/>
    </row>
    <row r="86" spans="1:15">
      <c r="A86" s="413"/>
      <c r="H86" s="370"/>
      <c r="I86" s="370"/>
      <c r="J86" s="84"/>
      <c r="M86" s="370"/>
      <c r="N86" s="370"/>
      <c r="O86" s="84"/>
    </row>
    <row r="87" spans="1:15">
      <c r="A87" s="413"/>
      <c r="H87" s="370"/>
      <c r="I87" s="370"/>
      <c r="J87" s="84"/>
      <c r="M87" s="370"/>
      <c r="N87" s="370"/>
      <c r="O87" s="84"/>
    </row>
    <row r="88" spans="1:15">
      <c r="A88" s="413"/>
      <c r="H88" s="370"/>
      <c r="I88" s="370"/>
      <c r="J88" s="84"/>
      <c r="M88" s="370"/>
      <c r="N88" s="370"/>
      <c r="O88" s="84"/>
    </row>
    <row r="89" spans="1:15">
      <c r="A89" s="413"/>
      <c r="H89" s="370"/>
      <c r="I89" s="370"/>
      <c r="J89" s="84"/>
      <c r="M89" s="370"/>
      <c r="N89" s="370"/>
      <c r="O89" s="84"/>
    </row>
    <row r="90" spans="1:15">
      <c r="A90" s="413"/>
      <c r="H90" s="370"/>
      <c r="I90" s="370"/>
      <c r="J90" s="84"/>
      <c r="M90" s="370"/>
      <c r="N90" s="370"/>
      <c r="O90" s="84"/>
    </row>
    <row r="91" spans="1:15">
      <c r="A91" s="413"/>
      <c r="H91" s="370"/>
      <c r="I91" s="370"/>
      <c r="J91" s="84"/>
      <c r="M91" s="370"/>
      <c r="N91" s="370"/>
      <c r="O91" s="84"/>
    </row>
    <row r="92" spans="1:15">
      <c r="A92" s="413"/>
      <c r="H92" s="370"/>
      <c r="I92" s="370"/>
      <c r="J92" s="84"/>
      <c r="M92" s="370"/>
      <c r="N92" s="370"/>
      <c r="O92" s="84"/>
    </row>
    <row r="93" spans="1:15">
      <c r="A93" s="413"/>
      <c r="H93" s="370"/>
      <c r="I93" s="370"/>
      <c r="J93" s="84"/>
      <c r="M93" s="370"/>
      <c r="N93" s="370"/>
      <c r="O93" s="84"/>
    </row>
    <row r="94" spans="1:15">
      <c r="A94" s="413"/>
      <c r="H94" s="370"/>
      <c r="I94" s="370"/>
      <c r="J94" s="84"/>
      <c r="M94" s="370"/>
      <c r="N94" s="370"/>
      <c r="O94" s="84"/>
    </row>
    <row r="95" spans="1:15">
      <c r="A95" s="413"/>
      <c r="H95" s="370"/>
      <c r="I95" s="370"/>
      <c r="J95" s="84"/>
      <c r="M95" s="370"/>
      <c r="N95" s="370"/>
      <c r="O95" s="84"/>
    </row>
    <row r="96" spans="1:15">
      <c r="A96" s="413"/>
      <c r="H96" s="370"/>
      <c r="I96" s="370"/>
      <c r="J96" s="84"/>
      <c r="M96" s="370"/>
      <c r="N96" s="370"/>
      <c r="O96" s="84"/>
    </row>
    <row r="97" spans="1:15">
      <c r="A97" s="3" t="s">
        <v>60</v>
      </c>
      <c r="H97" s="370">
        <f>+data!L97</f>
        <v>0</v>
      </c>
      <c r="I97" s="370">
        <f t="shared" si="0"/>
        <v>0</v>
      </c>
      <c r="J97" s="84"/>
      <c r="M97" s="370">
        <f>+data!N97</f>
        <v>0</v>
      </c>
      <c r="N97" s="370">
        <f t="shared" si="1"/>
        <v>0</v>
      </c>
      <c r="O97" s="84"/>
    </row>
    <row r="98" spans="1:15">
      <c r="A98" s="4" t="s">
        <v>816</v>
      </c>
      <c r="H98" s="370">
        <f>+data!L98</f>
        <v>0</v>
      </c>
      <c r="I98" s="370">
        <f t="shared" si="0"/>
        <v>0</v>
      </c>
      <c r="J98" s="84"/>
      <c r="M98" s="370">
        <f>+data!N98</f>
        <v>0</v>
      </c>
      <c r="N98" s="370">
        <f t="shared" si="1"/>
        <v>0</v>
      </c>
      <c r="O98" s="84"/>
    </row>
    <row r="99" spans="1:15">
      <c r="A99" s="4" t="s">
        <v>872</v>
      </c>
      <c r="G99">
        <v>265119</v>
      </c>
      <c r="H99" s="370">
        <f>+data!L99</f>
        <v>327629</v>
      </c>
      <c r="I99" s="370">
        <f t="shared" si="0"/>
        <v>62510</v>
      </c>
      <c r="J99" s="84"/>
      <c r="L99">
        <v>248152</v>
      </c>
      <c r="M99" s="370">
        <f>+data!N99</f>
        <v>282899</v>
      </c>
      <c r="N99" s="370">
        <f t="shared" si="1"/>
        <v>34747</v>
      </c>
      <c r="O99" s="84"/>
    </row>
    <row r="100" spans="1:15">
      <c r="A100" s="442" t="s">
        <v>874</v>
      </c>
      <c r="G100">
        <v>-763</v>
      </c>
      <c r="H100" s="370">
        <f>+data!L100</f>
        <v>0</v>
      </c>
      <c r="I100" s="370">
        <f t="shared" si="0"/>
        <v>763</v>
      </c>
      <c r="J100" s="84"/>
      <c r="L100">
        <v>0</v>
      </c>
      <c r="M100" s="370">
        <f>+data!N100</f>
        <v>0</v>
      </c>
      <c r="N100" s="370">
        <f>+M100-L100</f>
        <v>0</v>
      </c>
      <c r="O100" s="84"/>
    </row>
    <row r="101" spans="1:15">
      <c r="A101" s="4" t="s">
        <v>805</v>
      </c>
      <c r="G101">
        <v>264356</v>
      </c>
      <c r="H101" s="370">
        <f>+data!L101</f>
        <v>295503</v>
      </c>
      <c r="I101" s="370">
        <f t="shared" si="0"/>
        <v>31147</v>
      </c>
      <c r="J101" s="84"/>
      <c r="L101">
        <v>248152</v>
      </c>
      <c r="M101" s="370">
        <f>+data!N101</f>
        <v>281997</v>
      </c>
      <c r="N101" s="370">
        <f>+M101-L101</f>
        <v>33845</v>
      </c>
      <c r="O101" s="84"/>
    </row>
    <row r="102" spans="1:15">
      <c r="A102" s="77" t="s">
        <v>67</v>
      </c>
      <c r="G102">
        <v>-687347</v>
      </c>
      <c r="H102" s="370">
        <f>+data!L102</f>
        <v>-1282338</v>
      </c>
      <c r="I102" s="370">
        <f t="shared" si="0"/>
        <v>-594991</v>
      </c>
      <c r="J102" s="84"/>
      <c r="L102">
        <v>-645338</v>
      </c>
      <c r="M102" s="370">
        <f>+data!N102</f>
        <v>-1165677</v>
      </c>
      <c r="N102" s="370">
        <f t="shared" si="1"/>
        <v>-520339</v>
      </c>
      <c r="O102" s="84"/>
    </row>
    <row r="103" spans="1:15">
      <c r="A103" s="77" t="s">
        <v>68</v>
      </c>
      <c r="G103">
        <v>0</v>
      </c>
      <c r="H103" s="370">
        <f>+data!L103</f>
        <v>0</v>
      </c>
      <c r="I103" s="370">
        <f t="shared" si="0"/>
        <v>0</v>
      </c>
      <c r="J103" s="84"/>
      <c r="L103">
        <v>0</v>
      </c>
      <c r="M103" s="370">
        <f>+data!N103</f>
        <v>0</v>
      </c>
      <c r="N103" s="370">
        <f t="shared" si="1"/>
        <v>0</v>
      </c>
      <c r="O103" s="84"/>
    </row>
    <row r="104" spans="1:15">
      <c r="A104" s="77" t="s">
        <v>69</v>
      </c>
      <c r="G104">
        <v>0</v>
      </c>
      <c r="H104" s="370">
        <f>+data!L104</f>
        <v>0</v>
      </c>
      <c r="I104" s="370">
        <f t="shared" si="0"/>
        <v>0</v>
      </c>
      <c r="J104" s="84"/>
      <c r="L104">
        <v>0</v>
      </c>
      <c r="M104" s="370">
        <f>+data!N104</f>
        <v>0</v>
      </c>
      <c r="N104" s="370">
        <f t="shared" si="1"/>
        <v>0</v>
      </c>
      <c r="O104" s="84"/>
    </row>
    <row r="105" spans="1:15">
      <c r="A105" s="77" t="s">
        <v>70</v>
      </c>
      <c r="G105">
        <v>0</v>
      </c>
      <c r="H105" s="370">
        <f>+data!L105</f>
        <v>0</v>
      </c>
      <c r="I105" s="370">
        <f t="shared" si="0"/>
        <v>0</v>
      </c>
      <c r="J105" s="84"/>
      <c r="L105">
        <v>0</v>
      </c>
      <c r="M105" s="370">
        <f>+data!N105</f>
        <v>0</v>
      </c>
      <c r="N105" s="370">
        <f t="shared" si="1"/>
        <v>0</v>
      </c>
      <c r="O105" s="84"/>
    </row>
    <row r="106" spans="1:15">
      <c r="A106" s="77" t="s">
        <v>71</v>
      </c>
      <c r="G106">
        <v>0</v>
      </c>
      <c r="H106" s="370">
        <f>+data!L106</f>
        <v>0</v>
      </c>
      <c r="I106" s="370">
        <f t="shared" si="0"/>
        <v>0</v>
      </c>
      <c r="J106" s="84"/>
      <c r="L106">
        <v>0</v>
      </c>
      <c r="M106" s="370">
        <f>+data!N106</f>
        <v>0</v>
      </c>
      <c r="N106" s="370">
        <f t="shared" si="1"/>
        <v>0</v>
      </c>
      <c r="O106" s="84"/>
    </row>
    <row r="107" spans="1:15" s="413" customFormat="1">
      <c r="A107" s="418"/>
      <c r="H107" s="421"/>
      <c r="I107" s="421"/>
      <c r="J107" s="427"/>
      <c r="M107" s="421"/>
      <c r="N107" s="421"/>
      <c r="O107" s="427"/>
    </row>
    <row r="108" spans="1:15">
      <c r="A108" s="77" t="s">
        <v>72</v>
      </c>
      <c r="G108">
        <v>0</v>
      </c>
      <c r="H108" s="370">
        <f>+data!L108</f>
        <v>0</v>
      </c>
      <c r="I108" s="370">
        <f t="shared" si="0"/>
        <v>0</v>
      </c>
      <c r="J108" s="84"/>
      <c r="L108">
        <v>0</v>
      </c>
      <c r="M108" s="370">
        <f>+data!N108</f>
        <v>0</v>
      </c>
      <c r="N108" s="370">
        <f t="shared" si="1"/>
        <v>0</v>
      </c>
      <c r="O108" s="84"/>
    </row>
    <row r="109" spans="1:15">
      <c r="A109" s="77" t="s">
        <v>73</v>
      </c>
      <c r="G109">
        <v>0</v>
      </c>
      <c r="H109" s="370">
        <f>+data!L109</f>
        <v>0</v>
      </c>
      <c r="I109" s="370">
        <f t="shared" si="0"/>
        <v>0</v>
      </c>
      <c r="J109" s="84"/>
      <c r="L109">
        <v>0</v>
      </c>
      <c r="M109" s="370">
        <f>+data!N109</f>
        <v>0</v>
      </c>
      <c r="N109" s="370">
        <f t="shared" si="1"/>
        <v>0</v>
      </c>
      <c r="O109" s="84"/>
    </row>
    <row r="110" spans="1:15">
      <c r="A110" s="77" t="s">
        <v>74</v>
      </c>
      <c r="G110">
        <v>5897</v>
      </c>
      <c r="H110" s="370">
        <f>+data!L110</f>
        <v>17469</v>
      </c>
      <c r="I110" s="370">
        <f t="shared" si="0"/>
        <v>11572</v>
      </c>
      <c r="J110" s="84"/>
      <c r="L110">
        <v>393</v>
      </c>
      <c r="M110" s="370">
        <f>+data!N110</f>
        <v>3874</v>
      </c>
      <c r="N110" s="370">
        <f t="shared" si="1"/>
        <v>3481</v>
      </c>
      <c r="O110" s="84"/>
    </row>
    <row r="111" spans="1:15">
      <c r="A111" s="77" t="s">
        <v>75</v>
      </c>
      <c r="G111">
        <v>0</v>
      </c>
      <c r="H111" s="370">
        <f>+data!L111</f>
        <v>0</v>
      </c>
      <c r="I111" s="370">
        <f t="shared" si="0"/>
        <v>0</v>
      </c>
      <c r="J111" s="84"/>
      <c r="L111">
        <v>0</v>
      </c>
      <c r="M111" s="370">
        <f>+data!N111</f>
        <v>24</v>
      </c>
      <c r="N111" s="370">
        <f t="shared" si="1"/>
        <v>24</v>
      </c>
      <c r="O111" s="84"/>
    </row>
    <row r="112" spans="1:15">
      <c r="A112" s="4" t="s">
        <v>607</v>
      </c>
      <c r="G112">
        <v>0</v>
      </c>
      <c r="H112" s="370">
        <f>+data!L112</f>
        <v>6</v>
      </c>
      <c r="I112" s="370">
        <f t="shared" si="0"/>
        <v>6</v>
      </c>
      <c r="J112" s="84"/>
      <c r="L112">
        <v>0</v>
      </c>
      <c r="M112" s="370">
        <f>+data!N112</f>
        <v>-1788</v>
      </c>
      <c r="N112" s="370">
        <f t="shared" si="1"/>
        <v>-1788</v>
      </c>
      <c r="O112" s="84"/>
    </row>
    <row r="113" spans="1:15">
      <c r="A113" s="413"/>
      <c r="H113" s="370"/>
      <c r="I113" s="370"/>
      <c r="J113" s="84"/>
      <c r="M113" s="370"/>
      <c r="N113" s="370"/>
      <c r="O113" s="84"/>
    </row>
    <row r="114" spans="1:15">
      <c r="A114" s="413"/>
      <c r="H114" s="370"/>
      <c r="I114" s="370"/>
      <c r="J114" s="84"/>
      <c r="M114" s="370"/>
      <c r="N114" s="370"/>
      <c r="O114" s="84"/>
    </row>
    <row r="115" spans="1:15">
      <c r="A115" s="413"/>
      <c r="H115" s="370"/>
      <c r="I115" s="370"/>
      <c r="J115" s="84"/>
      <c r="M115" s="370"/>
      <c r="N115" s="370"/>
      <c r="O115" s="84"/>
    </row>
    <row r="116" spans="1:15">
      <c r="A116" s="4" t="s">
        <v>803</v>
      </c>
      <c r="G116">
        <v>-681450</v>
      </c>
      <c r="H116" s="370">
        <f>+data!L116</f>
        <v>-1264863</v>
      </c>
      <c r="I116" s="370">
        <f>+H116-G116</f>
        <v>-583413</v>
      </c>
      <c r="J116" s="84"/>
      <c r="L116">
        <v>-644945</v>
      </c>
      <c r="M116" s="370">
        <f>+data!N116</f>
        <v>-1163567</v>
      </c>
      <c r="N116" s="370">
        <f>+M116-L116</f>
        <v>-518622</v>
      </c>
      <c r="O116" s="84"/>
    </row>
    <row r="117" spans="1:15" s="413" customFormat="1">
      <c r="A117" s="416"/>
      <c r="H117" s="421"/>
      <c r="I117" s="421"/>
      <c r="J117" s="427"/>
      <c r="M117" s="421"/>
      <c r="N117" s="421"/>
      <c r="O117" s="427"/>
    </row>
    <row r="118" spans="1:15" s="413" customFormat="1">
      <c r="A118" s="416"/>
      <c r="H118" s="421"/>
      <c r="I118" s="421"/>
      <c r="J118" s="427"/>
      <c r="M118" s="421"/>
      <c r="N118" s="421"/>
      <c r="O118" s="427"/>
    </row>
    <row r="119" spans="1:15" s="413" customFormat="1">
      <c r="A119" s="416"/>
      <c r="H119" s="421"/>
      <c r="I119" s="421"/>
      <c r="J119" s="427"/>
      <c r="M119" s="421"/>
      <c r="N119" s="421"/>
      <c r="O119" s="427"/>
    </row>
    <row r="120" spans="1:15" s="413" customFormat="1">
      <c r="A120" s="416"/>
      <c r="H120" s="421"/>
      <c r="I120" s="421"/>
      <c r="J120" s="427"/>
      <c r="M120" s="421"/>
      <c r="N120" s="421"/>
      <c r="O120" s="427"/>
    </row>
    <row r="121" spans="1:15">
      <c r="A121" s="77" t="s">
        <v>608</v>
      </c>
      <c r="G121">
        <v>682322</v>
      </c>
      <c r="H121" s="370">
        <f>+data!L121</f>
        <v>1278416</v>
      </c>
      <c r="I121" s="370">
        <f t="shared" ref="I121:I132" si="2">+H121-G121</f>
        <v>596094</v>
      </c>
      <c r="J121" s="84"/>
      <c r="L121">
        <v>661912</v>
      </c>
      <c r="M121" s="370">
        <f>+data!N121</f>
        <v>1180716</v>
      </c>
      <c r="N121" s="370">
        <f t="shared" ref="N121:N132" si="3">+M121-L121</f>
        <v>518804</v>
      </c>
      <c r="O121" s="84"/>
    </row>
    <row r="122" spans="1:15">
      <c r="A122" s="4" t="s">
        <v>804</v>
      </c>
      <c r="G122">
        <v>265228</v>
      </c>
      <c r="H122" s="370">
        <f>+data!L122</f>
        <v>340984</v>
      </c>
      <c r="I122" s="370">
        <f t="shared" si="2"/>
        <v>75756</v>
      </c>
      <c r="J122" s="84"/>
      <c r="L122">
        <v>265119</v>
      </c>
      <c r="M122" s="370">
        <f>+data!N122</f>
        <v>327629</v>
      </c>
      <c r="N122" s="370">
        <f t="shared" si="3"/>
        <v>62510</v>
      </c>
      <c r="O122" s="84"/>
    </row>
    <row r="123" spans="1:15">
      <c r="A123" s="3" t="s">
        <v>60</v>
      </c>
      <c r="H123" s="370">
        <f>+data!L123</f>
        <v>0</v>
      </c>
      <c r="I123" s="370">
        <f t="shared" si="2"/>
        <v>0</v>
      </c>
      <c r="J123" s="84"/>
      <c r="M123" s="370">
        <f>+data!N123</f>
        <v>0</v>
      </c>
      <c r="N123" s="370">
        <f t="shared" si="3"/>
        <v>0</v>
      </c>
      <c r="O123" s="84"/>
    </row>
    <row r="124" spans="1:15">
      <c r="A124" s="4" t="s">
        <v>817</v>
      </c>
      <c r="H124" s="370">
        <f>+data!L124</f>
        <v>0</v>
      </c>
      <c r="I124" s="370">
        <f t="shared" si="2"/>
        <v>0</v>
      </c>
      <c r="J124" s="84"/>
      <c r="M124" s="370">
        <f>+data!N124</f>
        <v>0</v>
      </c>
      <c r="N124" s="370">
        <f t="shared" si="3"/>
        <v>0</v>
      </c>
      <c r="O124" s="84"/>
    </row>
    <row r="125" spans="1:15">
      <c r="A125" s="4" t="s">
        <v>563</v>
      </c>
      <c r="G125">
        <v>30717</v>
      </c>
      <c r="H125" s="370">
        <f>+data!L125</f>
        <v>66729</v>
      </c>
      <c r="I125" s="370">
        <f t="shared" si="2"/>
        <v>36012</v>
      </c>
      <c r="J125" s="84"/>
      <c r="L125">
        <v>19078</v>
      </c>
      <c r="M125" s="370">
        <f>+data!N125</f>
        <v>45848</v>
      </c>
      <c r="N125" s="370">
        <f t="shared" si="3"/>
        <v>26770</v>
      </c>
      <c r="O125" s="84"/>
    </row>
    <row r="126" spans="1:15">
      <c r="A126" s="442" t="s">
        <v>874</v>
      </c>
      <c r="G126">
        <v>0</v>
      </c>
      <c r="H126" s="370">
        <f>+data!L126</f>
        <v>0</v>
      </c>
      <c r="I126" s="370">
        <f t="shared" si="2"/>
        <v>0</v>
      </c>
      <c r="J126" s="84"/>
      <c r="L126">
        <v>0</v>
      </c>
      <c r="M126" s="370">
        <f>+data!N126</f>
        <v>0</v>
      </c>
      <c r="N126" s="370">
        <f t="shared" si="3"/>
        <v>0</v>
      </c>
      <c r="O126" s="84"/>
    </row>
    <row r="127" spans="1:15">
      <c r="A127" s="4" t="s">
        <v>805</v>
      </c>
      <c r="G127">
        <v>30717</v>
      </c>
      <c r="H127" s="370">
        <f>+data!L127</f>
        <v>66729</v>
      </c>
      <c r="I127" s="370">
        <f t="shared" si="2"/>
        <v>36012</v>
      </c>
      <c r="J127" s="84"/>
      <c r="L127">
        <v>19078</v>
      </c>
      <c r="M127" s="370">
        <f>+data!N127</f>
        <v>45848</v>
      </c>
      <c r="N127" s="370">
        <f t="shared" si="3"/>
        <v>26770</v>
      </c>
      <c r="O127" s="84"/>
    </row>
    <row r="128" spans="1:15">
      <c r="A128" s="77" t="s">
        <v>67</v>
      </c>
      <c r="G128">
        <v>0</v>
      </c>
      <c r="H128" s="370">
        <f>+data!L128</f>
        <v>0</v>
      </c>
      <c r="I128" s="370">
        <f t="shared" si="2"/>
        <v>0</v>
      </c>
      <c r="J128" s="84"/>
      <c r="L128">
        <v>0</v>
      </c>
      <c r="M128" s="370">
        <f>+data!N128</f>
        <v>0</v>
      </c>
      <c r="N128" s="370">
        <f t="shared" si="3"/>
        <v>0</v>
      </c>
      <c r="O128" s="84"/>
    </row>
    <row r="129" spans="1:15">
      <c r="A129" s="77" t="s">
        <v>68</v>
      </c>
      <c r="G129">
        <v>1184</v>
      </c>
      <c r="H129" s="370">
        <f>+data!L129</f>
        <v>17751</v>
      </c>
      <c r="I129" s="370">
        <f t="shared" si="2"/>
        <v>16567</v>
      </c>
      <c r="J129" s="84"/>
      <c r="L129">
        <v>12032</v>
      </c>
      <c r="M129" s="370">
        <f>+data!N129</f>
        <v>24674</v>
      </c>
      <c r="N129" s="370">
        <f t="shared" si="3"/>
        <v>12642</v>
      </c>
      <c r="O129" s="84"/>
    </row>
    <row r="130" spans="1:15">
      <c r="A130" s="77" t="s">
        <v>69</v>
      </c>
      <c r="G130">
        <v>0</v>
      </c>
      <c r="H130" s="370">
        <f>+data!L130</f>
        <v>0</v>
      </c>
      <c r="I130" s="370">
        <f t="shared" si="2"/>
        <v>0</v>
      </c>
      <c r="J130" s="84"/>
      <c r="L130">
        <v>0</v>
      </c>
      <c r="M130" s="370">
        <f>+data!N130</f>
        <v>0</v>
      </c>
      <c r="N130" s="370">
        <f t="shared" si="3"/>
        <v>0</v>
      </c>
      <c r="O130" s="84"/>
    </row>
    <row r="131" spans="1:15">
      <c r="A131" s="77" t="s">
        <v>70</v>
      </c>
      <c r="G131">
        <v>0</v>
      </c>
      <c r="H131" s="370">
        <f>+data!L131</f>
        <v>0</v>
      </c>
      <c r="I131" s="370">
        <f t="shared" si="2"/>
        <v>0</v>
      </c>
      <c r="J131" s="84"/>
      <c r="L131">
        <v>0</v>
      </c>
      <c r="M131" s="370">
        <f>+data!N131</f>
        <v>0</v>
      </c>
      <c r="N131" s="370">
        <f t="shared" si="3"/>
        <v>0</v>
      </c>
      <c r="O131" s="84"/>
    </row>
    <row r="132" spans="1:15">
      <c r="A132" s="77" t="s">
        <v>71</v>
      </c>
      <c r="G132">
        <v>0</v>
      </c>
      <c r="H132" s="370">
        <f>+data!L132</f>
        <v>-166</v>
      </c>
      <c r="I132" s="370">
        <f t="shared" si="2"/>
        <v>-166</v>
      </c>
      <c r="J132" s="84"/>
      <c r="L132">
        <v>0</v>
      </c>
      <c r="M132" s="370">
        <f>+data!N132</f>
        <v>0</v>
      </c>
      <c r="N132" s="370">
        <f t="shared" si="3"/>
        <v>0</v>
      </c>
      <c r="O132" s="84"/>
    </row>
    <row r="133" spans="1:15" s="413" customFormat="1">
      <c r="A133" s="418"/>
      <c r="H133" s="421"/>
      <c r="I133" s="421"/>
      <c r="J133" s="427"/>
      <c r="M133" s="421"/>
      <c r="N133" s="421"/>
      <c r="O133" s="427"/>
    </row>
    <row r="134" spans="1:15">
      <c r="A134" s="77" t="s">
        <v>72</v>
      </c>
      <c r="G134">
        <v>0</v>
      </c>
      <c r="H134" s="370">
        <f>+data!L134</f>
        <v>0</v>
      </c>
      <c r="I134" s="370">
        <f>+H134-G134</f>
        <v>0</v>
      </c>
      <c r="J134" s="84"/>
      <c r="L134">
        <v>0</v>
      </c>
      <c r="M134" s="370">
        <f>+data!N134</f>
        <v>0</v>
      </c>
      <c r="N134" s="370">
        <f>+M134-L134</f>
        <v>0</v>
      </c>
      <c r="O134" s="84"/>
    </row>
    <row r="135" spans="1:15">
      <c r="A135" s="77" t="s">
        <v>73</v>
      </c>
      <c r="G135">
        <v>0</v>
      </c>
      <c r="H135" s="370">
        <f>+data!L135</f>
        <v>0</v>
      </c>
      <c r="I135" s="370">
        <f>+H135-G135</f>
        <v>0</v>
      </c>
      <c r="J135" s="84"/>
      <c r="L135">
        <v>0</v>
      </c>
      <c r="M135" s="370">
        <f>+data!N135</f>
        <v>0</v>
      </c>
      <c r="N135" s="370">
        <f>+M135-L135</f>
        <v>0</v>
      </c>
      <c r="O135" s="84"/>
    </row>
    <row r="136" spans="1:15">
      <c r="A136" s="77" t="s">
        <v>74</v>
      </c>
      <c r="G136">
        <v>-5897</v>
      </c>
      <c r="H136" s="370">
        <f>+data!L136</f>
        <v>-17469</v>
      </c>
      <c r="I136" s="370">
        <f>+H136-G136</f>
        <v>-11572</v>
      </c>
      <c r="J136" s="84"/>
      <c r="L136">
        <v>-393</v>
      </c>
      <c r="M136" s="370">
        <f>+data!N136</f>
        <v>-3874</v>
      </c>
      <c r="N136" s="370">
        <f>+M136-L136</f>
        <v>-3481</v>
      </c>
      <c r="O136" s="84"/>
    </row>
    <row r="137" spans="1:15">
      <c r="A137" s="77" t="s">
        <v>75</v>
      </c>
      <c r="G137">
        <v>0</v>
      </c>
      <c r="H137" s="370">
        <f>+data!L137</f>
        <v>0</v>
      </c>
      <c r="I137" s="370">
        <f>+H137-G137</f>
        <v>0</v>
      </c>
      <c r="J137" s="84"/>
      <c r="L137">
        <v>0</v>
      </c>
      <c r="M137" s="370">
        <f>+data!N137</f>
        <v>0</v>
      </c>
      <c r="N137" s="370">
        <f>+M137-L137</f>
        <v>0</v>
      </c>
      <c r="O137" s="84"/>
    </row>
    <row r="138" spans="1:15">
      <c r="A138" s="4" t="s">
        <v>607</v>
      </c>
      <c r="G138">
        <v>0</v>
      </c>
      <c r="H138" s="370">
        <f>+data!L138</f>
        <v>0</v>
      </c>
      <c r="I138" s="370">
        <f>+H138-G138</f>
        <v>0</v>
      </c>
      <c r="J138" s="84"/>
      <c r="L138">
        <v>0</v>
      </c>
      <c r="M138" s="370">
        <f>+data!N138</f>
        <v>0</v>
      </c>
      <c r="N138" s="370">
        <f>+M138-L138</f>
        <v>0</v>
      </c>
      <c r="O138" s="84"/>
    </row>
    <row r="139" spans="1:15">
      <c r="A139" s="413"/>
      <c r="H139" s="370"/>
      <c r="I139" s="370"/>
      <c r="J139" s="84"/>
      <c r="M139" s="370"/>
      <c r="N139" s="370"/>
      <c r="O139" s="84"/>
    </row>
    <row r="140" spans="1:15">
      <c r="A140" s="413"/>
      <c r="H140" s="370"/>
      <c r="I140" s="370"/>
      <c r="J140" s="84"/>
      <c r="M140" s="370"/>
      <c r="N140" s="370"/>
      <c r="O140" s="84"/>
    </row>
    <row r="141" spans="1:15">
      <c r="A141" s="413"/>
      <c r="H141" s="370"/>
      <c r="I141" s="370"/>
      <c r="J141" s="84"/>
      <c r="M141" s="370"/>
      <c r="N141" s="370"/>
      <c r="O141" s="84"/>
    </row>
    <row r="142" spans="1:15">
      <c r="A142" s="4" t="s">
        <v>803</v>
      </c>
      <c r="G142">
        <v>-4713</v>
      </c>
      <c r="H142" s="370">
        <f>+data!L142</f>
        <v>116</v>
      </c>
      <c r="I142" s="370">
        <f>+H142-G142</f>
        <v>4829</v>
      </c>
      <c r="J142" s="84"/>
      <c r="L142">
        <v>11639</v>
      </c>
      <c r="M142" s="370">
        <f>+data!N142</f>
        <v>20881</v>
      </c>
      <c r="N142" s="370">
        <f>+M142-L142</f>
        <v>9242</v>
      </c>
      <c r="O142" s="84"/>
    </row>
    <row r="143" spans="1:15" s="413" customFormat="1">
      <c r="A143" s="416"/>
      <c r="H143" s="421"/>
      <c r="I143" s="421"/>
      <c r="J143" s="427"/>
      <c r="M143" s="421"/>
      <c r="N143" s="421"/>
      <c r="O143" s="427"/>
    </row>
    <row r="144" spans="1:15" s="413" customFormat="1">
      <c r="A144" s="416"/>
      <c r="H144" s="421"/>
      <c r="I144" s="421"/>
      <c r="J144" s="427"/>
      <c r="M144" s="421"/>
      <c r="N144" s="421"/>
      <c r="O144" s="427"/>
    </row>
    <row r="145" spans="1:15" s="413" customFormat="1">
      <c r="A145" s="416"/>
      <c r="H145" s="421"/>
      <c r="I145" s="421"/>
      <c r="J145" s="427"/>
      <c r="M145" s="421"/>
      <c r="N145" s="421"/>
      <c r="O145" s="427"/>
    </row>
    <row r="146" spans="1:15" s="413" customFormat="1">
      <c r="A146" s="416"/>
      <c r="H146" s="421"/>
      <c r="I146" s="421"/>
      <c r="J146" s="427"/>
      <c r="M146" s="421"/>
      <c r="N146" s="421"/>
      <c r="O146" s="427"/>
    </row>
    <row r="147" spans="1:15">
      <c r="A147" s="77" t="s">
        <v>608</v>
      </c>
      <c r="G147">
        <v>0</v>
      </c>
      <c r="H147" s="370">
        <f>+data!L147</f>
        <v>0</v>
      </c>
      <c r="I147" s="370">
        <f>+H147-G147</f>
        <v>0</v>
      </c>
      <c r="J147" s="84"/>
      <c r="L147">
        <v>0</v>
      </c>
      <c r="M147" s="370">
        <f>+data!N147</f>
        <v>0</v>
      </c>
      <c r="N147" s="370">
        <f>+M147-L147</f>
        <v>0</v>
      </c>
      <c r="O147" s="84"/>
    </row>
    <row r="148" spans="1:15">
      <c r="A148" s="4" t="s">
        <v>804</v>
      </c>
      <c r="G148">
        <v>26004</v>
      </c>
      <c r="H148" s="370">
        <f>+data!L148</f>
        <v>66845</v>
      </c>
      <c r="I148" s="370">
        <f>+H148-G148</f>
        <v>40841</v>
      </c>
      <c r="J148" s="84"/>
      <c r="L148">
        <v>30717</v>
      </c>
      <c r="M148" s="370">
        <f>+data!N148</f>
        <v>66729</v>
      </c>
      <c r="N148" s="370">
        <f>+M148-L148</f>
        <v>36012</v>
      </c>
      <c r="O148" s="84"/>
    </row>
    <row r="149" spans="1:15">
      <c r="A149" s="415" t="s">
        <v>60</v>
      </c>
      <c r="H149" s="370"/>
      <c r="I149" s="370"/>
      <c r="J149" s="84"/>
      <c r="M149" s="370"/>
      <c r="N149" s="370"/>
      <c r="O149" s="84"/>
    </row>
    <row r="150" spans="1:15">
      <c r="A150" s="416"/>
      <c r="H150" s="370"/>
      <c r="I150" s="370"/>
      <c r="J150" s="84"/>
      <c r="M150" s="370"/>
      <c r="N150" s="370"/>
      <c r="O150" s="84"/>
    </row>
    <row r="151" spans="1:15">
      <c r="A151" s="416"/>
      <c r="H151" s="370"/>
      <c r="I151" s="370"/>
      <c r="J151" s="84"/>
      <c r="M151" s="370"/>
      <c r="N151" s="370"/>
      <c r="O151" s="84"/>
    </row>
    <row r="152" spans="1:15">
      <c r="A152" s="418"/>
      <c r="H152" s="370"/>
      <c r="I152" s="370"/>
      <c r="J152" s="84"/>
      <c r="M152" s="370"/>
      <c r="N152" s="370"/>
      <c r="O152" s="84"/>
    </row>
    <row r="153" spans="1:15">
      <c r="A153" s="418"/>
      <c r="H153" s="370"/>
      <c r="I153" s="370"/>
      <c r="J153" s="84"/>
      <c r="M153" s="370"/>
      <c r="N153" s="370"/>
      <c r="O153" s="84"/>
    </row>
    <row r="154" spans="1:15">
      <c r="A154" s="418"/>
      <c r="H154" s="370"/>
      <c r="I154" s="370"/>
      <c r="J154" s="84"/>
      <c r="M154" s="370"/>
      <c r="N154" s="370"/>
      <c r="O154" s="84"/>
    </row>
    <row r="155" spans="1:15">
      <c r="A155" s="418"/>
      <c r="H155" s="370"/>
      <c r="I155" s="370"/>
      <c r="J155" s="84"/>
      <c r="M155" s="370"/>
      <c r="N155" s="370"/>
      <c r="O155" s="84"/>
    </row>
    <row r="156" spans="1:15">
      <c r="A156" s="413"/>
      <c r="H156" s="370"/>
      <c r="I156" s="370"/>
      <c r="J156" s="84"/>
      <c r="M156" s="370"/>
      <c r="N156" s="370"/>
      <c r="O156" s="84"/>
    </row>
    <row r="157" spans="1:15">
      <c r="A157" s="418"/>
      <c r="H157" s="370"/>
      <c r="I157" s="370"/>
      <c r="J157" s="84"/>
      <c r="M157" s="370"/>
      <c r="N157" s="370"/>
      <c r="O157" s="84"/>
    </row>
    <row r="158" spans="1:15">
      <c r="A158" s="418"/>
      <c r="H158" s="370"/>
      <c r="I158" s="370"/>
      <c r="J158" s="84"/>
      <c r="M158" s="370"/>
      <c r="N158" s="370"/>
      <c r="O158" s="84"/>
    </row>
    <row r="159" spans="1:15">
      <c r="A159" s="418"/>
      <c r="H159" s="370"/>
      <c r="I159" s="370"/>
      <c r="J159" s="84"/>
      <c r="M159" s="370"/>
      <c r="N159" s="370"/>
      <c r="O159" s="84"/>
    </row>
    <row r="160" spans="1:15">
      <c r="A160" s="418"/>
      <c r="H160" s="370"/>
      <c r="I160" s="370"/>
      <c r="J160" s="84"/>
      <c r="M160" s="370"/>
      <c r="N160" s="370"/>
      <c r="O160" s="84"/>
    </row>
    <row r="161" spans="1:15">
      <c r="A161" s="418"/>
      <c r="H161" s="370"/>
      <c r="I161" s="370"/>
      <c r="J161" s="84"/>
      <c r="M161" s="370"/>
      <c r="N161" s="370"/>
      <c r="O161" s="84"/>
    </row>
    <row r="162" spans="1:15">
      <c r="A162" s="418"/>
      <c r="H162" s="370"/>
      <c r="I162" s="370"/>
      <c r="J162" s="84"/>
      <c r="M162" s="370"/>
      <c r="N162" s="370"/>
      <c r="O162" s="84"/>
    </row>
    <row r="163" spans="1:15">
      <c r="A163" s="418"/>
      <c r="H163" s="370"/>
      <c r="I163" s="370"/>
      <c r="J163" s="84"/>
      <c r="M163" s="370"/>
      <c r="N163" s="370"/>
      <c r="O163" s="84"/>
    </row>
    <row r="164" spans="1:15">
      <c r="A164" s="416"/>
      <c r="H164" s="370"/>
      <c r="I164" s="370"/>
      <c r="J164" s="84"/>
      <c r="M164" s="370"/>
      <c r="N164" s="370"/>
      <c r="O164" s="84"/>
    </row>
    <row r="165" spans="1:15">
      <c r="A165" s="416"/>
      <c r="H165" s="370"/>
      <c r="I165" s="370"/>
      <c r="J165" s="84"/>
      <c r="M165" s="370"/>
      <c r="N165" s="370"/>
      <c r="O165" s="84"/>
    </row>
    <row r="166" spans="1:15">
      <c r="A166" s="416"/>
      <c r="H166" s="370"/>
      <c r="I166" s="370"/>
      <c r="J166" s="84"/>
      <c r="M166" s="370"/>
      <c r="N166" s="370"/>
      <c r="O166" s="84"/>
    </row>
    <row r="167" spans="1:15">
      <c r="A167" s="416"/>
      <c r="H167" s="370"/>
      <c r="I167" s="370"/>
      <c r="J167" s="84"/>
      <c r="M167" s="370"/>
      <c r="N167" s="370"/>
      <c r="O167" s="84"/>
    </row>
    <row r="168" spans="1:15">
      <c r="A168" s="418"/>
      <c r="H168" s="370"/>
      <c r="I168" s="370"/>
      <c r="J168" s="84"/>
      <c r="M168" s="370"/>
      <c r="N168" s="370"/>
      <c r="O168" s="84"/>
    </row>
    <row r="169" spans="1:15">
      <c r="A169" s="418"/>
      <c r="H169" s="370"/>
      <c r="I169" s="370"/>
      <c r="J169" s="84"/>
      <c r="M169" s="370"/>
      <c r="N169" s="370"/>
      <c r="O169" s="84"/>
    </row>
    <row r="170" spans="1:15">
      <c r="A170" s="418"/>
      <c r="H170" s="370"/>
      <c r="I170" s="370"/>
      <c r="J170" s="84"/>
      <c r="M170" s="370"/>
      <c r="N170" s="370"/>
      <c r="O170" s="84"/>
    </row>
    <row r="171" spans="1:15">
      <c r="A171" s="416"/>
      <c r="H171" s="370"/>
      <c r="I171" s="370"/>
      <c r="J171" s="84"/>
      <c r="M171" s="370"/>
      <c r="N171" s="370"/>
      <c r="O171" s="84"/>
    </row>
    <row r="172" spans="1:15">
      <c r="A172" s="416"/>
      <c r="H172" s="370"/>
      <c r="I172" s="370"/>
      <c r="J172" s="84"/>
      <c r="M172" s="370"/>
      <c r="N172" s="370"/>
      <c r="O172" s="84"/>
    </row>
    <row r="173" spans="1:15">
      <c r="A173" s="416"/>
      <c r="H173" s="370"/>
      <c r="I173" s="370"/>
      <c r="J173" s="84"/>
      <c r="M173" s="370"/>
      <c r="N173" s="370"/>
      <c r="O173" s="84"/>
    </row>
    <row r="174" spans="1:15">
      <c r="A174" s="416"/>
      <c r="H174" s="370"/>
      <c r="I174" s="370"/>
      <c r="J174" s="84"/>
      <c r="M174" s="370"/>
      <c r="N174" s="370"/>
      <c r="O174" s="84"/>
    </row>
    <row r="175" spans="1:15">
      <c r="A175" s="3" t="s">
        <v>60</v>
      </c>
      <c r="H175" s="370">
        <f>+data!L175</f>
        <v>0</v>
      </c>
      <c r="I175" s="370">
        <f t="shared" ref="I175:I184" si="4">+H175-G175</f>
        <v>0</v>
      </c>
      <c r="J175" s="84"/>
      <c r="M175" s="370">
        <f>+data!N175</f>
        <v>0</v>
      </c>
      <c r="N175" s="370">
        <f t="shared" ref="N175:N184" si="5">+M175-L175</f>
        <v>0</v>
      </c>
      <c r="O175" s="84"/>
    </row>
    <row r="176" spans="1:15">
      <c r="A176" s="4" t="s">
        <v>846</v>
      </c>
      <c r="H176" s="370">
        <f>+data!L176</f>
        <v>0</v>
      </c>
      <c r="I176" s="370">
        <f t="shared" si="4"/>
        <v>0</v>
      </c>
      <c r="J176" s="84"/>
      <c r="M176" s="370">
        <f>+data!N176</f>
        <v>0</v>
      </c>
      <c r="N176" s="370">
        <f t="shared" si="5"/>
        <v>0</v>
      </c>
      <c r="O176" s="84"/>
    </row>
    <row r="177" spans="1:15">
      <c r="A177" s="4" t="s">
        <v>563</v>
      </c>
      <c r="G177">
        <v>295836</v>
      </c>
      <c r="H177" s="370">
        <f>+data!L177</f>
        <v>394358</v>
      </c>
      <c r="I177" s="370">
        <f t="shared" si="4"/>
        <v>98522</v>
      </c>
      <c r="J177" s="84"/>
      <c r="L177">
        <v>267230</v>
      </c>
      <c r="M177" s="370">
        <f>+data!N177</f>
        <v>328747</v>
      </c>
      <c r="N177" s="370">
        <f t="shared" si="5"/>
        <v>61517</v>
      </c>
      <c r="O177" s="84"/>
    </row>
    <row r="178" spans="1:15">
      <c r="A178" s="442" t="s">
        <v>874</v>
      </c>
      <c r="G178">
        <v>-763</v>
      </c>
      <c r="H178" s="370">
        <f>+data!L178</f>
        <v>0</v>
      </c>
      <c r="I178" s="370">
        <f t="shared" si="4"/>
        <v>763</v>
      </c>
      <c r="J178" s="84"/>
      <c r="L178">
        <v>0</v>
      </c>
      <c r="M178" s="370">
        <f>+data!N178</f>
        <v>0</v>
      </c>
      <c r="N178" s="370">
        <f t="shared" si="5"/>
        <v>0</v>
      </c>
      <c r="O178" s="84"/>
    </row>
    <row r="179" spans="1:15">
      <c r="A179" s="4" t="s">
        <v>805</v>
      </c>
      <c r="G179">
        <v>295073</v>
      </c>
      <c r="H179" s="370">
        <f>+data!L179</f>
        <v>362232</v>
      </c>
      <c r="I179" s="370">
        <f t="shared" si="4"/>
        <v>67159</v>
      </c>
      <c r="J179" s="84"/>
      <c r="L179">
        <v>267230</v>
      </c>
      <c r="M179" s="370">
        <f>+data!N179</f>
        <v>327845</v>
      </c>
      <c r="N179" s="370">
        <f t="shared" si="5"/>
        <v>60615</v>
      </c>
      <c r="O179" s="84"/>
    </row>
    <row r="180" spans="1:15">
      <c r="A180" s="77" t="s">
        <v>67</v>
      </c>
      <c r="G180">
        <v>-687347</v>
      </c>
      <c r="H180" s="370">
        <f>+data!L180</f>
        <v>-1282338</v>
      </c>
      <c r="I180" s="370">
        <f t="shared" si="4"/>
        <v>-594991</v>
      </c>
      <c r="J180" s="84"/>
      <c r="L180">
        <v>-645338</v>
      </c>
      <c r="M180" s="370">
        <f>+data!N180</f>
        <v>-1165677</v>
      </c>
      <c r="N180" s="370">
        <f t="shared" si="5"/>
        <v>-520339</v>
      </c>
      <c r="O180" s="84"/>
    </row>
    <row r="181" spans="1:15">
      <c r="A181" s="77" t="s">
        <v>68</v>
      </c>
      <c r="G181">
        <v>1184</v>
      </c>
      <c r="H181" s="370">
        <f>+data!L181</f>
        <v>17751</v>
      </c>
      <c r="I181" s="370">
        <f t="shared" si="4"/>
        <v>16567</v>
      </c>
      <c r="J181" s="84"/>
      <c r="L181">
        <v>12032</v>
      </c>
      <c r="M181" s="370">
        <f>+data!N181</f>
        <v>24674</v>
      </c>
      <c r="N181" s="370">
        <f t="shared" si="5"/>
        <v>12642</v>
      </c>
      <c r="O181" s="84"/>
    </row>
    <row r="182" spans="1:15">
      <c r="A182" s="77" t="s">
        <v>69</v>
      </c>
      <c r="G182">
        <v>0</v>
      </c>
      <c r="H182" s="370">
        <f>+data!L182</f>
        <v>0</v>
      </c>
      <c r="I182" s="370">
        <f t="shared" si="4"/>
        <v>0</v>
      </c>
      <c r="J182" s="84"/>
      <c r="L182">
        <v>0</v>
      </c>
      <c r="M182" s="370">
        <f>+data!N182</f>
        <v>0</v>
      </c>
      <c r="N182" s="370">
        <f t="shared" si="5"/>
        <v>0</v>
      </c>
      <c r="O182" s="84"/>
    </row>
    <row r="183" spans="1:15">
      <c r="A183" s="77" t="s">
        <v>70</v>
      </c>
      <c r="G183">
        <v>0</v>
      </c>
      <c r="H183" s="370">
        <f>+data!L183</f>
        <v>0</v>
      </c>
      <c r="I183" s="370">
        <f t="shared" si="4"/>
        <v>0</v>
      </c>
      <c r="J183" s="84"/>
      <c r="L183">
        <v>0</v>
      </c>
      <c r="M183" s="370">
        <f>+data!N183</f>
        <v>0</v>
      </c>
      <c r="N183" s="370">
        <f t="shared" si="5"/>
        <v>0</v>
      </c>
      <c r="O183" s="84"/>
    </row>
    <row r="184" spans="1:15">
      <c r="A184" s="77" t="s">
        <v>71</v>
      </c>
      <c r="G184">
        <v>0</v>
      </c>
      <c r="H184" s="370">
        <f>+data!L184</f>
        <v>-166</v>
      </c>
      <c r="I184" s="370">
        <f t="shared" si="4"/>
        <v>-166</v>
      </c>
      <c r="J184" s="84"/>
      <c r="L184">
        <v>0</v>
      </c>
      <c r="M184" s="370">
        <f>+data!N184</f>
        <v>0</v>
      </c>
      <c r="N184" s="370">
        <f t="shared" si="5"/>
        <v>0</v>
      </c>
      <c r="O184" s="84"/>
    </row>
    <row r="185" spans="1:15" s="413" customFormat="1">
      <c r="A185" s="418"/>
      <c r="H185" s="421"/>
      <c r="I185" s="421"/>
      <c r="J185" s="427"/>
      <c r="M185" s="421"/>
      <c r="N185" s="421"/>
      <c r="O185" s="427"/>
    </row>
    <row r="186" spans="1:15">
      <c r="A186" s="77" t="s">
        <v>72</v>
      </c>
      <c r="G186">
        <v>0</v>
      </c>
      <c r="H186" s="370">
        <f>+data!L186</f>
        <v>0</v>
      </c>
      <c r="I186" s="370">
        <f>+H186-G186</f>
        <v>0</v>
      </c>
      <c r="J186" s="84"/>
      <c r="L186">
        <v>0</v>
      </c>
      <c r="M186" s="370">
        <f>+data!N186</f>
        <v>0</v>
      </c>
      <c r="N186" s="370">
        <f>+M186-L186</f>
        <v>0</v>
      </c>
      <c r="O186" s="84"/>
    </row>
    <row r="187" spans="1:15">
      <c r="A187" s="77" t="s">
        <v>73</v>
      </c>
      <c r="G187">
        <v>0</v>
      </c>
      <c r="H187" s="370">
        <f>+data!L187</f>
        <v>0</v>
      </c>
      <c r="I187" s="370">
        <f>+H187-G187</f>
        <v>0</v>
      </c>
      <c r="J187" s="84"/>
      <c r="L187">
        <v>0</v>
      </c>
      <c r="M187" s="370">
        <f>+data!N187</f>
        <v>0</v>
      </c>
      <c r="N187" s="370">
        <f>+M187-L187</f>
        <v>0</v>
      </c>
      <c r="O187" s="84"/>
    </row>
    <row r="188" spans="1:15">
      <c r="A188" s="77" t="s">
        <v>74</v>
      </c>
      <c r="G188">
        <v>0</v>
      </c>
      <c r="H188" s="370">
        <f>+data!L188</f>
        <v>0</v>
      </c>
      <c r="I188" s="370">
        <f>+H188-G188</f>
        <v>0</v>
      </c>
      <c r="J188" s="84"/>
      <c r="L188">
        <v>0</v>
      </c>
      <c r="M188" s="370">
        <f>+data!N188</f>
        <v>0</v>
      </c>
      <c r="N188" s="370">
        <f>+M188-L188</f>
        <v>0</v>
      </c>
      <c r="O188" s="84"/>
    </row>
    <row r="189" spans="1:15">
      <c r="A189" s="77" t="s">
        <v>75</v>
      </c>
      <c r="G189">
        <v>0</v>
      </c>
      <c r="H189" s="370">
        <f>+data!L189</f>
        <v>0</v>
      </c>
      <c r="I189" s="370">
        <f>+H189-G189</f>
        <v>0</v>
      </c>
      <c r="J189" s="84"/>
      <c r="L189">
        <v>0</v>
      </c>
      <c r="M189" s="370">
        <f>+data!N189</f>
        <v>24</v>
      </c>
      <c r="N189" s="370">
        <f>+M189-L189</f>
        <v>24</v>
      </c>
      <c r="O189" s="84"/>
    </row>
    <row r="190" spans="1:15">
      <c r="A190" s="4" t="s">
        <v>607</v>
      </c>
      <c r="G190">
        <v>0</v>
      </c>
      <c r="H190" s="370">
        <f>+data!L190</f>
        <v>6</v>
      </c>
      <c r="I190" s="370">
        <f>+H190-G190</f>
        <v>6</v>
      </c>
      <c r="J190" s="84"/>
      <c r="L190">
        <v>0</v>
      </c>
      <c r="M190" s="370">
        <f>+data!N190</f>
        <v>-1788</v>
      </c>
      <c r="N190" s="370">
        <f>+M190-L190</f>
        <v>-1788</v>
      </c>
      <c r="O190" s="84"/>
    </row>
    <row r="191" spans="1:15">
      <c r="A191" s="413"/>
      <c r="H191" s="370"/>
      <c r="I191" s="370"/>
      <c r="J191" s="84"/>
      <c r="M191" s="370"/>
      <c r="N191" s="370"/>
      <c r="O191" s="84"/>
    </row>
    <row r="192" spans="1:15">
      <c r="A192" s="413"/>
      <c r="H192" s="370"/>
      <c r="I192" s="370"/>
      <c r="J192" s="84"/>
      <c r="M192" s="370"/>
      <c r="N192" s="370"/>
      <c r="O192" s="84"/>
    </row>
    <row r="193" spans="1:15">
      <c r="A193" s="413"/>
      <c r="H193" s="370"/>
      <c r="I193" s="370"/>
      <c r="J193" s="84"/>
      <c r="M193" s="370"/>
      <c r="N193" s="370"/>
      <c r="O193" s="84"/>
    </row>
    <row r="194" spans="1:15">
      <c r="A194" s="4" t="s">
        <v>803</v>
      </c>
      <c r="G194">
        <v>-686163</v>
      </c>
      <c r="H194" s="370">
        <f>+data!L194</f>
        <v>-1264747</v>
      </c>
      <c r="I194" s="370">
        <f>+H194-G194</f>
        <v>-578584</v>
      </c>
      <c r="J194" s="84"/>
      <c r="L194">
        <v>-633306</v>
      </c>
      <c r="M194" s="370">
        <f>+data!N194</f>
        <v>-1142686</v>
      </c>
      <c r="N194" s="370">
        <f>+M194-L194</f>
        <v>-509380</v>
      </c>
      <c r="O194" s="84"/>
    </row>
    <row r="195" spans="1:15" s="413" customFormat="1">
      <c r="A195" s="416"/>
      <c r="H195" s="421"/>
      <c r="I195" s="421"/>
      <c r="J195" s="427"/>
      <c r="M195" s="421"/>
      <c r="N195" s="421"/>
      <c r="O195" s="427"/>
    </row>
    <row r="196" spans="1:15" s="413" customFormat="1">
      <c r="A196" s="416"/>
      <c r="H196" s="421"/>
      <c r="I196" s="421"/>
      <c r="J196" s="427"/>
      <c r="M196" s="421"/>
      <c r="N196" s="421"/>
      <c r="O196" s="427"/>
    </row>
    <row r="197" spans="1:15" s="413" customFormat="1">
      <c r="A197" s="416"/>
      <c r="H197" s="421"/>
      <c r="I197" s="421"/>
      <c r="J197" s="427"/>
      <c r="M197" s="421"/>
      <c r="N197" s="421"/>
      <c r="O197" s="427"/>
    </row>
    <row r="198" spans="1:15" s="413" customFormat="1">
      <c r="A198" s="416"/>
      <c r="H198" s="421"/>
      <c r="I198" s="421"/>
      <c r="J198" s="427"/>
      <c r="M198" s="421"/>
      <c r="N198" s="421"/>
      <c r="O198" s="427"/>
    </row>
    <row r="199" spans="1:15">
      <c r="A199" s="77" t="s">
        <v>608</v>
      </c>
      <c r="G199">
        <v>682322</v>
      </c>
      <c r="H199" s="370">
        <f>+data!L199</f>
        <v>1278416</v>
      </c>
      <c r="I199" s="370">
        <f>+H199-G199</f>
        <v>596094</v>
      </c>
      <c r="J199" s="84"/>
      <c r="L199">
        <v>661912</v>
      </c>
      <c r="M199" s="370">
        <f>+data!N199</f>
        <v>1180716</v>
      </c>
      <c r="N199" s="370">
        <f>+M199-L199</f>
        <v>518804</v>
      </c>
      <c r="O199" s="84"/>
    </row>
    <row r="200" spans="1:15">
      <c r="A200" s="4" t="s">
        <v>804</v>
      </c>
      <c r="G200">
        <v>291232</v>
      </c>
      <c r="H200" s="370">
        <f>+data!L200</f>
        <v>407829</v>
      </c>
      <c r="I200" s="370">
        <f>+H200-G200</f>
        <v>116597</v>
      </c>
      <c r="J200" s="84"/>
      <c r="L200">
        <v>295836</v>
      </c>
      <c r="M200" s="370">
        <f>+data!N200</f>
        <v>394358</v>
      </c>
      <c r="N200" s="370">
        <f>+M200-L200</f>
        <v>98522</v>
      </c>
      <c r="O200" s="84"/>
    </row>
    <row r="201" spans="1:15" s="413" customFormat="1">
      <c r="A201" s="416"/>
      <c r="H201" s="421"/>
      <c r="I201" s="421"/>
      <c r="J201" s="427"/>
      <c r="M201" s="421"/>
      <c r="N201" s="421"/>
      <c r="O201" s="427"/>
    </row>
    <row r="202" spans="1:15" s="413" customFormat="1">
      <c r="A202" s="416"/>
      <c r="H202" s="421"/>
      <c r="I202" s="421"/>
      <c r="J202" s="427"/>
      <c r="M202" s="421"/>
      <c r="N202" s="421"/>
      <c r="O202" s="427"/>
    </row>
    <row r="203" spans="1:15" s="413" customFormat="1">
      <c r="A203" s="416"/>
      <c r="H203" s="421"/>
      <c r="I203" s="421"/>
      <c r="J203" s="427"/>
      <c r="M203" s="421"/>
      <c r="N203" s="421"/>
      <c r="O203" s="427"/>
    </row>
    <row r="204" spans="1:15" s="413" customFormat="1">
      <c r="A204" s="416"/>
      <c r="H204" s="421"/>
      <c r="I204" s="421"/>
      <c r="J204" s="427"/>
      <c r="M204" s="421"/>
      <c r="N204" s="421"/>
      <c r="O204" s="427"/>
    </row>
    <row r="205" spans="1:15" s="413" customFormat="1">
      <c r="A205" s="416"/>
      <c r="H205" s="421"/>
      <c r="I205" s="421"/>
      <c r="J205" s="427"/>
      <c r="M205" s="421"/>
      <c r="N205" s="421"/>
      <c r="O205" s="427"/>
    </row>
    <row r="206" spans="1:15" s="413" customFormat="1">
      <c r="A206" s="416"/>
      <c r="H206" s="421"/>
      <c r="I206" s="421"/>
      <c r="J206" s="427"/>
      <c r="M206" s="421"/>
      <c r="N206" s="421"/>
      <c r="O206" s="427"/>
    </row>
    <row r="207" spans="1:15" s="413" customFormat="1">
      <c r="A207" s="416"/>
      <c r="H207" s="421"/>
      <c r="I207" s="421"/>
      <c r="J207" s="427"/>
      <c r="M207" s="421"/>
      <c r="N207" s="421"/>
      <c r="O207" s="427"/>
    </row>
    <row r="208" spans="1:15" s="413" customFormat="1">
      <c r="A208" s="416"/>
      <c r="H208" s="421"/>
      <c r="I208" s="421"/>
      <c r="J208" s="427"/>
      <c r="M208" s="421"/>
      <c r="N208" s="421"/>
      <c r="O208" s="427"/>
    </row>
    <row r="209" spans="1:15" s="413" customFormat="1">
      <c r="A209" s="416"/>
      <c r="H209" s="421"/>
      <c r="I209" s="421"/>
      <c r="J209" s="427"/>
      <c r="M209" s="421"/>
      <c r="N209" s="421"/>
      <c r="O209" s="427"/>
    </row>
    <row r="210" spans="1:15" s="413" customFormat="1">
      <c r="A210" s="416"/>
      <c r="H210" s="421"/>
      <c r="I210" s="421"/>
      <c r="J210" s="427"/>
      <c r="M210" s="421"/>
      <c r="N210" s="421"/>
      <c r="O210" s="427"/>
    </row>
    <row r="211" spans="1:15" s="413" customFormat="1">
      <c r="A211" s="416"/>
      <c r="H211" s="421"/>
      <c r="I211" s="421"/>
      <c r="J211" s="427"/>
      <c r="M211" s="421"/>
      <c r="N211" s="421"/>
      <c r="O211" s="427"/>
    </row>
    <row r="212" spans="1:15" s="413" customFormat="1">
      <c r="A212" s="416"/>
      <c r="H212" s="421"/>
      <c r="I212" s="421"/>
      <c r="J212" s="427"/>
      <c r="M212" s="421"/>
      <c r="N212" s="421"/>
      <c r="O212" s="427"/>
    </row>
    <row r="213" spans="1:15" s="413" customFormat="1">
      <c r="A213" s="416"/>
      <c r="H213" s="421"/>
      <c r="I213" s="421"/>
      <c r="J213" s="427"/>
      <c r="M213" s="421"/>
      <c r="N213" s="421"/>
      <c r="O213" s="427"/>
    </row>
    <row r="214" spans="1:15" s="413" customFormat="1">
      <c r="A214" s="416"/>
      <c r="H214" s="421"/>
      <c r="I214" s="421"/>
      <c r="J214" s="427"/>
      <c r="M214" s="421"/>
      <c r="N214" s="421"/>
      <c r="O214" s="427"/>
    </row>
    <row r="215" spans="1:15" s="413" customFormat="1">
      <c r="A215" s="416"/>
      <c r="H215" s="421"/>
      <c r="I215" s="421"/>
      <c r="J215" s="427"/>
      <c r="M215" s="421"/>
      <c r="N215" s="421"/>
      <c r="O215" s="427"/>
    </row>
    <row r="216" spans="1:15" s="413" customFormat="1">
      <c r="A216" s="416"/>
      <c r="H216" s="421"/>
      <c r="I216" s="421"/>
      <c r="J216" s="427"/>
      <c r="M216" s="421"/>
      <c r="N216" s="421"/>
      <c r="O216" s="427"/>
    </row>
    <row r="217" spans="1:15" s="413" customFormat="1">
      <c r="A217" s="416"/>
      <c r="H217" s="421"/>
      <c r="I217" s="421"/>
      <c r="J217" s="427"/>
      <c r="M217" s="421"/>
      <c r="N217" s="421"/>
      <c r="O217" s="427"/>
    </row>
    <row r="218" spans="1:15" s="413" customFormat="1">
      <c r="A218" s="416"/>
      <c r="H218" s="421"/>
      <c r="I218" s="421"/>
      <c r="J218" s="427"/>
      <c r="M218" s="421"/>
      <c r="N218" s="421"/>
      <c r="O218" s="427"/>
    </row>
    <row r="219" spans="1:15" s="413" customFormat="1">
      <c r="A219" s="416"/>
      <c r="H219" s="421"/>
      <c r="I219" s="421"/>
      <c r="J219" s="427"/>
      <c r="M219" s="421"/>
      <c r="N219" s="421"/>
      <c r="O219" s="427"/>
    </row>
    <row r="220" spans="1:15" s="413" customFormat="1">
      <c r="A220" s="416"/>
      <c r="H220" s="421"/>
      <c r="I220" s="421"/>
      <c r="J220" s="427"/>
      <c r="M220" s="421"/>
      <c r="N220" s="421"/>
      <c r="O220" s="427"/>
    </row>
    <row r="221" spans="1:15" s="413" customFormat="1">
      <c r="A221" s="416"/>
      <c r="H221" s="421"/>
      <c r="I221" s="421"/>
      <c r="J221" s="427"/>
      <c r="M221" s="421"/>
      <c r="N221" s="421"/>
      <c r="O221" s="427"/>
    </row>
    <row r="222" spans="1:15" s="413" customFormat="1">
      <c r="A222" s="416"/>
      <c r="H222" s="421"/>
      <c r="I222" s="421"/>
      <c r="J222" s="427"/>
      <c r="M222" s="421"/>
      <c r="N222" s="421"/>
      <c r="O222" s="427"/>
    </row>
    <row r="223" spans="1:15" s="413" customFormat="1">
      <c r="A223" s="416"/>
      <c r="H223" s="421"/>
      <c r="I223" s="421"/>
      <c r="J223" s="427"/>
      <c r="M223" s="421"/>
      <c r="N223" s="421"/>
      <c r="O223" s="427"/>
    </row>
    <row r="224" spans="1:15" s="413" customFormat="1">
      <c r="A224" s="416"/>
      <c r="H224" s="421"/>
      <c r="I224" s="421"/>
      <c r="J224" s="427"/>
      <c r="M224" s="421"/>
      <c r="N224" s="421"/>
      <c r="O224" s="427"/>
    </row>
    <row r="225" spans="1:15" s="413" customFormat="1">
      <c r="A225" s="416"/>
      <c r="H225" s="421"/>
      <c r="I225" s="421"/>
      <c r="J225" s="427"/>
      <c r="M225" s="421"/>
      <c r="N225" s="421"/>
      <c r="O225" s="427"/>
    </row>
    <row r="226" spans="1:15" s="413" customFormat="1">
      <c r="A226" s="416"/>
      <c r="H226" s="421"/>
      <c r="I226" s="421"/>
      <c r="J226" s="427"/>
      <c r="M226" s="421"/>
      <c r="N226" s="421"/>
      <c r="O226" s="427"/>
    </row>
    <row r="227" spans="1:15" s="413" customFormat="1">
      <c r="A227" s="416"/>
      <c r="H227" s="421"/>
      <c r="I227" s="421"/>
      <c r="J227" s="427"/>
      <c r="M227" s="421"/>
      <c r="N227" s="421"/>
      <c r="O227" s="427"/>
    </row>
    <row r="228" spans="1:15" s="413" customFormat="1">
      <c r="A228" s="416"/>
      <c r="H228" s="421"/>
      <c r="I228" s="421"/>
      <c r="J228" s="427"/>
      <c r="M228" s="421"/>
      <c r="N228" s="421"/>
      <c r="O228" s="427"/>
    </row>
    <row r="229" spans="1:15" s="413" customFormat="1">
      <c r="A229" s="416"/>
      <c r="H229" s="421"/>
      <c r="I229" s="421"/>
      <c r="J229" s="427"/>
      <c r="M229" s="421"/>
      <c r="N229" s="421"/>
      <c r="O229" s="427"/>
    </row>
    <row r="230" spans="1:15" s="413" customFormat="1">
      <c r="A230" s="416"/>
      <c r="H230" s="421"/>
      <c r="I230" s="421"/>
      <c r="J230" s="427"/>
      <c r="M230" s="421"/>
      <c r="N230" s="421"/>
      <c r="O230" s="427"/>
    </row>
    <row r="231" spans="1:15" s="413" customFormat="1">
      <c r="A231" s="416"/>
      <c r="H231" s="421"/>
      <c r="I231" s="421"/>
      <c r="J231" s="427"/>
      <c r="M231" s="421"/>
      <c r="N231" s="421"/>
      <c r="O231" s="427"/>
    </row>
    <row r="232" spans="1:15" s="413" customFormat="1">
      <c r="A232" s="416"/>
      <c r="H232" s="421"/>
      <c r="I232" s="421"/>
      <c r="J232" s="427"/>
      <c r="M232" s="421"/>
      <c r="N232" s="421"/>
      <c r="O232" s="427"/>
    </row>
    <row r="233" spans="1:15" s="413" customFormat="1">
      <c r="A233" s="416"/>
      <c r="H233" s="421"/>
      <c r="I233" s="421"/>
      <c r="J233" s="427"/>
      <c r="M233" s="421"/>
      <c r="N233" s="421"/>
      <c r="O233" s="427"/>
    </row>
    <row r="234" spans="1:15" s="413" customFormat="1">
      <c r="A234" s="416"/>
      <c r="H234" s="421"/>
      <c r="I234" s="421"/>
      <c r="J234" s="427"/>
      <c r="M234" s="421"/>
      <c r="N234" s="421"/>
      <c r="O234" s="427"/>
    </row>
    <row r="235" spans="1:15" s="413" customFormat="1">
      <c r="A235" s="416"/>
      <c r="H235" s="421"/>
      <c r="I235" s="421"/>
      <c r="J235" s="427"/>
      <c r="M235" s="421"/>
      <c r="N235" s="421"/>
      <c r="O235" s="427"/>
    </row>
    <row r="236" spans="1:15" s="413" customFormat="1">
      <c r="A236" s="416"/>
      <c r="H236" s="421"/>
      <c r="I236" s="421"/>
      <c r="J236" s="427"/>
      <c r="M236" s="421"/>
      <c r="N236" s="421"/>
      <c r="O236" s="427"/>
    </row>
    <row r="237" spans="1:15" s="413" customFormat="1">
      <c r="A237" s="416"/>
      <c r="H237" s="421"/>
      <c r="I237" s="421"/>
      <c r="J237" s="427"/>
      <c r="M237" s="421"/>
      <c r="N237" s="421"/>
      <c r="O237" s="427"/>
    </row>
    <row r="238" spans="1:15" s="413" customFormat="1">
      <c r="A238" s="416"/>
      <c r="H238" s="421"/>
      <c r="I238" s="421"/>
      <c r="J238" s="427"/>
      <c r="M238" s="421"/>
      <c r="N238" s="421"/>
      <c r="O238" s="427"/>
    </row>
    <row r="239" spans="1:15" s="413" customFormat="1">
      <c r="A239" s="416"/>
      <c r="H239" s="421"/>
      <c r="I239" s="421"/>
      <c r="J239" s="427"/>
      <c r="M239" s="421"/>
      <c r="N239" s="421"/>
      <c r="O239" s="427"/>
    </row>
    <row r="240" spans="1:15" s="413" customFormat="1">
      <c r="A240" s="416"/>
      <c r="H240" s="421"/>
      <c r="I240" s="421"/>
      <c r="J240" s="427"/>
      <c r="M240" s="421"/>
      <c r="N240" s="421"/>
      <c r="O240" s="427"/>
    </row>
    <row r="241" spans="1:15" s="413" customFormat="1">
      <c r="A241" s="416"/>
      <c r="H241" s="421"/>
      <c r="I241" s="421"/>
      <c r="J241" s="427"/>
      <c r="M241" s="421"/>
      <c r="N241" s="421"/>
      <c r="O241" s="427"/>
    </row>
    <row r="242" spans="1:15">
      <c r="A242" s="3" t="s">
        <v>818</v>
      </c>
      <c r="H242" s="370">
        <f>+data!L242</f>
        <v>0</v>
      </c>
      <c r="I242" s="370">
        <f t="shared" ref="I242:I248" si="6">+H242-G242</f>
        <v>0</v>
      </c>
      <c r="J242" s="84"/>
      <c r="M242" s="370">
        <f>+data!N242</f>
        <v>0</v>
      </c>
      <c r="N242" s="370">
        <f t="shared" ref="N242:N248" si="7">+M242-L242</f>
        <v>0</v>
      </c>
      <c r="O242" s="84"/>
    </row>
    <row r="243" spans="1:15">
      <c r="A243" s="3" t="s">
        <v>78</v>
      </c>
      <c r="H243" s="370">
        <f>+data!L243</f>
        <v>0</v>
      </c>
      <c r="I243" s="370">
        <f t="shared" si="6"/>
        <v>0</v>
      </c>
      <c r="J243" s="84"/>
      <c r="M243" s="370">
        <f>+data!N243</f>
        <v>0</v>
      </c>
      <c r="N243" s="370">
        <f t="shared" si="7"/>
        <v>0</v>
      </c>
      <c r="O243" s="84"/>
    </row>
    <row r="244" spans="1:15">
      <c r="A244" s="2" t="s">
        <v>609</v>
      </c>
      <c r="G244">
        <v>-687347</v>
      </c>
      <c r="H244" s="370">
        <f>+data!L244</f>
        <v>-1282338</v>
      </c>
      <c r="I244" s="370">
        <f t="shared" si="6"/>
        <v>-594991</v>
      </c>
      <c r="J244" s="84"/>
      <c r="L244">
        <v>-645338</v>
      </c>
      <c r="M244" s="370">
        <f>+data!N244</f>
        <v>-1165677</v>
      </c>
      <c r="N244" s="370">
        <f t="shared" si="7"/>
        <v>-520339</v>
      </c>
      <c r="O244" s="84"/>
    </row>
    <row r="245" spans="1:15">
      <c r="A245" s="2" t="s">
        <v>80</v>
      </c>
      <c r="G245">
        <v>-1678</v>
      </c>
      <c r="H245" s="370">
        <f>+data!L245</f>
        <v>-75561.313779000004</v>
      </c>
      <c r="I245" s="370">
        <f t="shared" si="6"/>
        <v>-73883.313779000004</v>
      </c>
      <c r="J245" s="84"/>
      <c r="L245">
        <v>-2495</v>
      </c>
      <c r="M245" s="370">
        <f>+data!N245</f>
        <v>-16718</v>
      </c>
      <c r="N245" s="370">
        <f t="shared" si="7"/>
        <v>-14223</v>
      </c>
      <c r="O245" s="84"/>
    </row>
    <row r="246" spans="1:15">
      <c r="A246" s="2" t="s">
        <v>79</v>
      </c>
      <c r="G246">
        <v>41789</v>
      </c>
      <c r="H246" s="370">
        <f>+data!L246</f>
        <v>147829</v>
      </c>
      <c r="I246" s="370">
        <f t="shared" si="6"/>
        <v>106040</v>
      </c>
      <c r="J246" s="84" t="s">
        <v>882</v>
      </c>
      <c r="L246">
        <v>37264</v>
      </c>
      <c r="M246" s="370">
        <f>+data!N246</f>
        <v>82650</v>
      </c>
      <c r="N246" s="370">
        <f t="shared" si="7"/>
        <v>45386</v>
      </c>
      <c r="O246" s="84"/>
    </row>
    <row r="247" spans="1:15">
      <c r="A247" s="2" t="s">
        <v>81</v>
      </c>
      <c r="G247">
        <v>-11521</v>
      </c>
      <c r="H247" s="370">
        <f>+data!L247</f>
        <v>-12024</v>
      </c>
      <c r="I247" s="370">
        <f t="shared" si="6"/>
        <v>-503</v>
      </c>
      <c r="J247" s="84"/>
      <c r="L247">
        <v>-11759</v>
      </c>
      <c r="M247" s="370">
        <f>+data!N247</f>
        <v>-19500</v>
      </c>
      <c r="N247" s="370">
        <f t="shared" si="7"/>
        <v>-7741</v>
      </c>
      <c r="O247" s="84"/>
    </row>
    <row r="248" spans="1:15">
      <c r="A248" s="3" t="s">
        <v>82</v>
      </c>
      <c r="G248">
        <v>-658757</v>
      </c>
      <c r="H248" s="370">
        <f>+data!L248</f>
        <v>-1222094.313779</v>
      </c>
      <c r="I248" s="370">
        <f t="shared" si="6"/>
        <v>-563337.31377899996</v>
      </c>
      <c r="J248" s="84" t="s">
        <v>882</v>
      </c>
      <c r="L248">
        <v>-622328</v>
      </c>
      <c r="M248" s="370">
        <f>+data!N248</f>
        <v>-1119245</v>
      </c>
      <c r="N248" s="370">
        <f t="shared" si="7"/>
        <v>-496917</v>
      </c>
      <c r="O248" s="84"/>
    </row>
    <row r="249" spans="1:15" s="413" customFormat="1">
      <c r="A249" s="415"/>
      <c r="H249" s="421"/>
      <c r="I249" s="421"/>
      <c r="J249" s="427"/>
      <c r="M249" s="421"/>
      <c r="N249" s="421"/>
      <c r="O249" s="427"/>
    </row>
    <row r="250" spans="1:15">
      <c r="A250" s="3" t="s">
        <v>83</v>
      </c>
      <c r="H250" s="370">
        <f>+data!L250</f>
        <v>0</v>
      </c>
      <c r="I250" s="370">
        <f t="shared" ref="I250:I264" si="8">+H250-G250</f>
        <v>0</v>
      </c>
      <c r="J250" s="84"/>
      <c r="M250" s="370">
        <f>+data!N250</f>
        <v>0</v>
      </c>
      <c r="N250" s="370">
        <f t="shared" ref="N250:N264" si="9">+M250-L250</f>
        <v>0</v>
      </c>
      <c r="O250" s="84"/>
    </row>
    <row r="251" spans="1:15">
      <c r="A251" s="2" t="s">
        <v>5</v>
      </c>
      <c r="G251">
        <v>-25471</v>
      </c>
      <c r="H251" s="370">
        <f>+data!L251</f>
        <v>-48375</v>
      </c>
      <c r="I251" s="370">
        <f t="shared" si="8"/>
        <v>-22904</v>
      </c>
      <c r="J251" s="84" t="s">
        <v>882</v>
      </c>
      <c r="L251">
        <v>-32672</v>
      </c>
      <c r="M251" s="370">
        <f>+data!N251</f>
        <v>-56849</v>
      </c>
      <c r="N251" s="370">
        <f t="shared" si="9"/>
        <v>-24177</v>
      </c>
      <c r="O251" s="84"/>
    </row>
    <row r="252" spans="1:15">
      <c r="A252" s="2" t="s">
        <v>84</v>
      </c>
      <c r="G252">
        <v>44</v>
      </c>
      <c r="H252" s="370">
        <f>+data!L252</f>
        <v>66</v>
      </c>
      <c r="I252" s="370">
        <f t="shared" si="8"/>
        <v>22</v>
      </c>
      <c r="J252" s="84"/>
      <c r="L252">
        <v>44</v>
      </c>
      <c r="M252" s="370">
        <f>+data!N252</f>
        <v>131</v>
      </c>
      <c r="N252" s="370">
        <f t="shared" si="9"/>
        <v>87</v>
      </c>
      <c r="O252" s="84"/>
    </row>
    <row r="253" spans="1:15">
      <c r="A253" s="2" t="s">
        <v>85</v>
      </c>
      <c r="G253">
        <v>-298</v>
      </c>
      <c r="H253" s="370">
        <f>+data!L253</f>
        <v>-242</v>
      </c>
      <c r="I253" s="370">
        <f t="shared" si="8"/>
        <v>56</v>
      </c>
      <c r="J253" s="84"/>
      <c r="L253">
        <v>-162</v>
      </c>
      <c r="M253" s="370">
        <f>+data!N253</f>
        <v>-771</v>
      </c>
      <c r="N253" s="370">
        <f t="shared" si="9"/>
        <v>-609</v>
      </c>
      <c r="O253" s="84"/>
    </row>
    <row r="254" spans="1:15">
      <c r="A254" s="2" t="s">
        <v>86</v>
      </c>
      <c r="G254">
        <v>0</v>
      </c>
      <c r="H254" s="370">
        <f>+data!L254</f>
        <v>0</v>
      </c>
      <c r="I254" s="370">
        <f t="shared" si="8"/>
        <v>0</v>
      </c>
      <c r="J254" s="84"/>
      <c r="L254">
        <v>0</v>
      </c>
      <c r="M254" s="370">
        <f>+data!N254</f>
        <v>0</v>
      </c>
      <c r="N254" s="370">
        <f t="shared" si="9"/>
        <v>0</v>
      </c>
      <c r="O254" s="84"/>
    </row>
    <row r="255" spans="1:15">
      <c r="A255" s="2" t="s">
        <v>87</v>
      </c>
      <c r="G255">
        <v>0</v>
      </c>
      <c r="H255" s="370">
        <f>+data!L255</f>
        <v>0</v>
      </c>
      <c r="I255" s="370">
        <f t="shared" si="8"/>
        <v>0</v>
      </c>
      <c r="J255" s="84"/>
      <c r="L255">
        <v>0</v>
      </c>
      <c r="M255" s="370">
        <f>+data!N255</f>
        <v>0</v>
      </c>
      <c r="N255" s="370">
        <f t="shared" si="9"/>
        <v>0</v>
      </c>
      <c r="O255" s="84"/>
    </row>
    <row r="256" spans="1:15">
      <c r="A256" s="2" t="s">
        <v>88</v>
      </c>
      <c r="G256">
        <v>22</v>
      </c>
      <c r="H256" s="370">
        <f>+data!L256</f>
        <v>0</v>
      </c>
      <c r="I256" s="370">
        <f t="shared" si="8"/>
        <v>-22</v>
      </c>
      <c r="J256" s="84"/>
      <c r="L256">
        <v>79</v>
      </c>
      <c r="M256" s="370">
        <f>+data!N256</f>
        <v>0</v>
      </c>
      <c r="N256" s="370">
        <f t="shared" si="9"/>
        <v>-79</v>
      </c>
      <c r="O256" s="84"/>
    </row>
    <row r="257" spans="1:15">
      <c r="A257" s="2" t="s">
        <v>89</v>
      </c>
      <c r="G257">
        <v>0</v>
      </c>
      <c r="H257" s="370">
        <f>+data!L257</f>
        <v>0</v>
      </c>
      <c r="I257" s="370">
        <f t="shared" si="8"/>
        <v>0</v>
      </c>
      <c r="J257" s="84"/>
      <c r="L257">
        <v>0</v>
      </c>
      <c r="M257" s="370">
        <f>+data!N257</f>
        <v>0</v>
      </c>
      <c r="N257" s="370">
        <f t="shared" si="9"/>
        <v>0</v>
      </c>
      <c r="O257" s="84"/>
    </row>
    <row r="258" spans="1:15">
      <c r="A258" s="2" t="s">
        <v>90</v>
      </c>
      <c r="G258">
        <v>0</v>
      </c>
      <c r="H258" s="370">
        <f>+data!L258</f>
        <v>0</v>
      </c>
      <c r="I258" s="370">
        <f t="shared" si="8"/>
        <v>0</v>
      </c>
      <c r="J258" s="84"/>
      <c r="L258">
        <v>0</v>
      </c>
      <c r="M258" s="370">
        <f>+data!N258</f>
        <v>0</v>
      </c>
      <c r="N258" s="370">
        <f t="shared" si="9"/>
        <v>0</v>
      </c>
      <c r="O258" s="84"/>
    </row>
    <row r="259" spans="1:15">
      <c r="A259" s="3" t="s">
        <v>91</v>
      </c>
      <c r="G259">
        <v>-25703</v>
      </c>
      <c r="H259" s="370">
        <f>+data!L259</f>
        <v>-48551</v>
      </c>
      <c r="I259" s="370">
        <f t="shared" si="8"/>
        <v>-22848</v>
      </c>
      <c r="J259" s="84" t="s">
        <v>882</v>
      </c>
      <c r="L259">
        <v>-32711</v>
      </c>
      <c r="M259" s="370">
        <f>+data!N259</f>
        <v>-57489</v>
      </c>
      <c r="N259" s="370">
        <f t="shared" si="9"/>
        <v>-24778</v>
      </c>
      <c r="O259" s="84"/>
    </row>
    <row r="260" spans="1:15">
      <c r="A260" s="3" t="s">
        <v>92</v>
      </c>
      <c r="G260">
        <v>-684460</v>
      </c>
      <c r="H260" s="370">
        <f>+data!L260</f>
        <v>-1270645.313779</v>
      </c>
      <c r="I260" s="370">
        <f t="shared" si="8"/>
        <v>-586185.31377899996</v>
      </c>
      <c r="J260" s="84"/>
      <c r="L260">
        <v>-655039</v>
      </c>
      <c r="M260" s="370">
        <f>+data!N260</f>
        <v>-1176734</v>
      </c>
      <c r="N260" s="370">
        <f t="shared" si="9"/>
        <v>-521695</v>
      </c>
      <c r="O260" s="84"/>
    </row>
    <row r="261" spans="1:15">
      <c r="A261" s="3" t="s">
        <v>610</v>
      </c>
      <c r="H261" s="370">
        <f>+data!L261</f>
        <v>0</v>
      </c>
      <c r="I261" s="370">
        <f t="shared" si="8"/>
        <v>0</v>
      </c>
      <c r="J261" s="84"/>
      <c r="M261" s="370">
        <f>+data!N261</f>
        <v>0</v>
      </c>
      <c r="N261" s="370">
        <f t="shared" si="9"/>
        <v>0</v>
      </c>
      <c r="O261" s="84"/>
    </row>
    <row r="262" spans="1:15">
      <c r="A262" s="2" t="s">
        <v>93</v>
      </c>
      <c r="G262">
        <v>682322</v>
      </c>
      <c r="H262" s="370">
        <f>+data!L262</f>
        <v>1278416</v>
      </c>
      <c r="I262" s="370">
        <f t="shared" si="8"/>
        <v>596094</v>
      </c>
      <c r="J262" s="84"/>
      <c r="L262">
        <v>661912</v>
      </c>
      <c r="M262" s="370">
        <f>+data!N262</f>
        <v>1180716</v>
      </c>
      <c r="N262" s="370">
        <f t="shared" si="9"/>
        <v>518804</v>
      </c>
      <c r="O262" s="84"/>
    </row>
    <row r="263" spans="1:15">
      <c r="A263" s="2" t="s">
        <v>94</v>
      </c>
      <c r="G263">
        <v>0</v>
      </c>
      <c r="H263" s="370">
        <f>+data!L263</f>
        <v>0</v>
      </c>
      <c r="I263" s="370">
        <f t="shared" si="8"/>
        <v>0</v>
      </c>
      <c r="J263" s="84"/>
      <c r="L263">
        <v>0</v>
      </c>
      <c r="M263" s="370">
        <f>+data!N263</f>
        <v>0</v>
      </c>
      <c r="N263" s="370">
        <f t="shared" si="9"/>
        <v>0</v>
      </c>
      <c r="O263" s="84"/>
    </row>
    <row r="264" spans="1:15">
      <c r="A264" s="2" t="s">
        <v>95</v>
      </c>
      <c r="G264">
        <v>0</v>
      </c>
      <c r="H264" s="370">
        <f>+data!L264</f>
        <v>0</v>
      </c>
      <c r="I264" s="370">
        <f t="shared" si="8"/>
        <v>0</v>
      </c>
      <c r="J264" s="84"/>
      <c r="L264">
        <v>0</v>
      </c>
      <c r="M264" s="370">
        <f>+data!N264</f>
        <v>0</v>
      </c>
      <c r="N264" s="370">
        <f t="shared" si="9"/>
        <v>0</v>
      </c>
      <c r="O264" s="84"/>
    </row>
    <row r="265" spans="1:15">
      <c r="A265" s="428"/>
      <c r="H265" s="370"/>
      <c r="I265" s="370"/>
      <c r="J265" s="84"/>
      <c r="M265" s="370"/>
      <c r="N265" s="370"/>
      <c r="O265" s="84"/>
    </row>
    <row r="266" spans="1:15">
      <c r="A266" s="428"/>
      <c r="H266" s="370"/>
      <c r="I266" s="370"/>
      <c r="J266" s="84"/>
      <c r="M266" s="370"/>
      <c r="N266" s="370"/>
      <c r="O266" s="84"/>
    </row>
    <row r="267" spans="1:15">
      <c r="A267" s="428"/>
      <c r="H267" s="370"/>
      <c r="I267" s="370"/>
      <c r="J267" s="84"/>
      <c r="M267" s="370"/>
      <c r="N267" s="370"/>
      <c r="O267" s="84"/>
    </row>
    <row r="268" spans="1:15">
      <c r="A268" s="428"/>
      <c r="H268" s="370"/>
      <c r="I268" s="370"/>
      <c r="J268" s="84"/>
      <c r="M268" s="370"/>
      <c r="N268" s="370"/>
      <c r="O268" s="84"/>
    </row>
    <row r="269" spans="1:15">
      <c r="A269" s="428"/>
      <c r="H269" s="370"/>
      <c r="I269" s="370"/>
      <c r="J269" s="84"/>
      <c r="M269" s="370"/>
      <c r="N269" s="370"/>
      <c r="O269" s="84"/>
    </row>
    <row r="270" spans="1:15">
      <c r="A270" s="428"/>
      <c r="H270" s="370"/>
      <c r="I270" s="370"/>
      <c r="J270" s="84"/>
      <c r="M270" s="370"/>
      <c r="N270" s="370"/>
      <c r="O270" s="84"/>
    </row>
    <row r="271" spans="1:15">
      <c r="A271" s="428"/>
      <c r="H271" s="370"/>
      <c r="I271" s="370"/>
      <c r="J271" s="84"/>
      <c r="M271" s="370"/>
      <c r="N271" s="370"/>
      <c r="O271" s="84"/>
    </row>
    <row r="272" spans="1:15">
      <c r="A272" s="2" t="s">
        <v>96</v>
      </c>
      <c r="G272">
        <v>-190</v>
      </c>
      <c r="H272" s="370">
        <f>+data!L272</f>
        <v>-3538</v>
      </c>
      <c r="I272" s="370">
        <f t="shared" ref="I272:I277" si="10">+H272-G272</f>
        <v>-3348</v>
      </c>
      <c r="J272" s="84"/>
      <c r="L272">
        <v>-156</v>
      </c>
      <c r="M272" s="370">
        <f>+data!N272</f>
        <v>-2899</v>
      </c>
      <c r="N272" s="370">
        <f t="shared" ref="N272:N277" si="11">+M272-L272</f>
        <v>-2743</v>
      </c>
      <c r="O272" s="84"/>
    </row>
    <row r="273" spans="1:15">
      <c r="A273" s="2" t="s">
        <v>97</v>
      </c>
      <c r="G273">
        <v>0</v>
      </c>
      <c r="H273" s="370">
        <f>+data!L273</f>
        <v>0</v>
      </c>
      <c r="I273" s="370">
        <f t="shared" si="10"/>
        <v>0</v>
      </c>
      <c r="J273" s="84"/>
      <c r="L273">
        <v>0</v>
      </c>
      <c r="M273" s="370">
        <f>+data!N273</f>
        <v>0</v>
      </c>
      <c r="N273" s="370">
        <f t="shared" si="11"/>
        <v>0</v>
      </c>
      <c r="O273" s="84"/>
    </row>
    <row r="274" spans="1:15">
      <c r="A274" s="3" t="s">
        <v>98</v>
      </c>
      <c r="G274">
        <v>682132</v>
      </c>
      <c r="H274" s="370">
        <f>+data!L274</f>
        <v>1270611</v>
      </c>
      <c r="I274" s="370">
        <f t="shared" si="10"/>
        <v>588479</v>
      </c>
      <c r="J274" s="84"/>
      <c r="L274">
        <v>661756</v>
      </c>
      <c r="M274" s="370">
        <f>+data!N274</f>
        <v>1175195</v>
      </c>
      <c r="N274" s="370">
        <f t="shared" si="11"/>
        <v>513439</v>
      </c>
      <c r="O274" s="84"/>
    </row>
    <row r="275" spans="1:15">
      <c r="A275" s="3" t="s">
        <v>99</v>
      </c>
      <c r="G275">
        <v>-2328</v>
      </c>
      <c r="H275" s="370">
        <f>+data!L275</f>
        <v>-34.31377899996005</v>
      </c>
      <c r="I275" s="370">
        <f t="shared" si="10"/>
        <v>2293.68622100004</v>
      </c>
      <c r="J275" s="84"/>
      <c r="L275">
        <v>6717</v>
      </c>
      <c r="M275" s="370">
        <f>+data!N275</f>
        <v>-1539</v>
      </c>
      <c r="N275" s="370">
        <f t="shared" si="11"/>
        <v>-8256</v>
      </c>
      <c r="O275" s="84"/>
    </row>
    <row r="276" spans="1:15">
      <c r="A276" s="3" t="s">
        <v>819</v>
      </c>
      <c r="G276">
        <v>11285</v>
      </c>
      <c r="H276" s="370">
        <f>+data!L276</f>
        <v>2859</v>
      </c>
      <c r="I276" s="370">
        <f t="shared" si="10"/>
        <v>-8426</v>
      </c>
      <c r="J276" s="84"/>
      <c r="L276">
        <v>4568</v>
      </c>
      <c r="M276" s="370">
        <f>+data!N276</f>
        <v>4398</v>
      </c>
      <c r="N276" s="370">
        <f t="shared" si="11"/>
        <v>-170</v>
      </c>
      <c r="O276" s="84"/>
    </row>
    <row r="277" spans="1:15">
      <c r="A277" s="3" t="s">
        <v>820</v>
      </c>
      <c r="G277">
        <v>8957</v>
      </c>
      <c r="H277" s="370">
        <f>+data!L277</f>
        <v>2824.68622100004</v>
      </c>
      <c r="I277" s="370">
        <f t="shared" si="10"/>
        <v>-6132.31377899996</v>
      </c>
      <c r="J277" s="84"/>
      <c r="L277">
        <v>11285</v>
      </c>
      <c r="M277" s="370">
        <f>+data!N277</f>
        <v>2859</v>
      </c>
      <c r="N277" s="370">
        <f t="shared" si="11"/>
        <v>-8426</v>
      </c>
      <c r="O277" s="84"/>
    </row>
    <row r="278" spans="1:15">
      <c r="A278" s="65" t="s">
        <v>611</v>
      </c>
      <c r="H278" s="370">
        <f>+data!L278</f>
        <v>0</v>
      </c>
      <c r="I278" s="370">
        <f t="shared" ref="I278:I341" si="12">+H278-G278</f>
        <v>0</v>
      </c>
      <c r="J278" s="84"/>
      <c r="M278" s="370">
        <f>+data!N278</f>
        <v>0</v>
      </c>
      <c r="N278" s="370">
        <f t="shared" ref="N278:N341" si="13">+M278-L278</f>
        <v>0</v>
      </c>
      <c r="O278" s="84"/>
    </row>
    <row r="279" spans="1:15">
      <c r="A279" s="268" t="s">
        <v>821</v>
      </c>
      <c r="H279" s="370">
        <f>+data!L279</f>
        <v>0</v>
      </c>
      <c r="I279" s="370">
        <f t="shared" si="12"/>
        <v>0</v>
      </c>
      <c r="J279" s="84"/>
      <c r="M279" s="370">
        <f>+data!N279</f>
        <v>0</v>
      </c>
      <c r="N279" s="370">
        <f t="shared" si="13"/>
        <v>0</v>
      </c>
      <c r="O279" s="84"/>
    </row>
    <row r="280" spans="1:15">
      <c r="A280" s="235" t="s">
        <v>496</v>
      </c>
      <c r="G280">
        <v>631729</v>
      </c>
      <c r="H280" s="370">
        <f>+data!L280</f>
        <v>1113261</v>
      </c>
      <c r="I280" s="370">
        <f t="shared" si="12"/>
        <v>481532</v>
      </c>
      <c r="J280" s="84"/>
      <c r="M280" s="370">
        <f>+data!N280</f>
        <v>0</v>
      </c>
      <c r="N280" s="370">
        <f t="shared" si="13"/>
        <v>0</v>
      </c>
      <c r="O280" s="84"/>
    </row>
    <row r="281" spans="1:15">
      <c r="A281" s="235" t="s">
        <v>612</v>
      </c>
      <c r="G281">
        <v>-1181</v>
      </c>
      <c r="H281" s="370">
        <f>+data!L281</f>
        <v>1156</v>
      </c>
      <c r="I281" s="370">
        <f t="shared" si="12"/>
        <v>2337</v>
      </c>
      <c r="J281" s="84"/>
      <c r="M281" s="370">
        <f>+data!N281</f>
        <v>0</v>
      </c>
      <c r="N281" s="370">
        <f t="shared" si="13"/>
        <v>0</v>
      </c>
      <c r="O281" s="84"/>
    </row>
    <row r="282" spans="1:15">
      <c r="A282" s="235" t="s">
        <v>497</v>
      </c>
      <c r="G282">
        <v>-111</v>
      </c>
      <c r="H282" s="370">
        <f>+data!L282</f>
        <v>-2406</v>
      </c>
      <c r="I282" s="370">
        <f t="shared" si="12"/>
        <v>-2295</v>
      </c>
      <c r="J282" s="84"/>
      <c r="M282" s="370">
        <f>+data!N282</f>
        <v>0</v>
      </c>
      <c r="N282" s="370">
        <f t="shared" si="13"/>
        <v>0</v>
      </c>
      <c r="O282" s="84"/>
    </row>
    <row r="283" spans="1:15">
      <c r="A283" s="235" t="s">
        <v>613</v>
      </c>
      <c r="G283">
        <v>630437</v>
      </c>
      <c r="H283" s="370">
        <f>+data!L283</f>
        <v>1112011</v>
      </c>
      <c r="I283" s="370">
        <f t="shared" si="12"/>
        <v>481574</v>
      </c>
      <c r="J283" s="84"/>
      <c r="M283" s="370">
        <f>+data!N283</f>
        <v>0</v>
      </c>
      <c r="N283" s="370">
        <f t="shared" si="13"/>
        <v>0</v>
      </c>
      <c r="O283" s="84"/>
    </row>
    <row r="284" spans="1:15">
      <c r="A284" s="235" t="s">
        <v>498</v>
      </c>
      <c r="G284">
        <v>630455</v>
      </c>
      <c r="H284" s="370">
        <f>+data!L284</f>
        <v>1087612</v>
      </c>
      <c r="I284" s="370">
        <f t="shared" si="12"/>
        <v>457157</v>
      </c>
      <c r="J284" s="84"/>
      <c r="M284" s="370">
        <f>+data!N284</f>
        <v>0</v>
      </c>
      <c r="N284" s="370">
        <f t="shared" si="13"/>
        <v>0</v>
      </c>
      <c r="O284" s="84"/>
    </row>
    <row r="285" spans="1:15">
      <c r="A285" s="235" t="s">
        <v>499</v>
      </c>
      <c r="G285">
        <v>18</v>
      </c>
      <c r="H285" s="370">
        <f>+data!L285</f>
        <v>-24399</v>
      </c>
      <c r="I285" s="370">
        <f t="shared" si="12"/>
        <v>-24417</v>
      </c>
      <c r="J285" s="84"/>
      <c r="M285" s="370">
        <f>+data!N285</f>
        <v>0</v>
      </c>
      <c r="N285" s="370">
        <f t="shared" si="13"/>
        <v>0</v>
      </c>
      <c r="O285" s="84"/>
    </row>
    <row r="286" spans="1:15">
      <c r="A286" s="268" t="s">
        <v>724</v>
      </c>
      <c r="H286" s="370">
        <f>+data!L286</f>
        <v>0</v>
      </c>
      <c r="I286" s="370">
        <f t="shared" si="12"/>
        <v>0</v>
      </c>
      <c r="J286" s="84"/>
      <c r="M286" s="370">
        <f>+data!N286</f>
        <v>0</v>
      </c>
      <c r="N286" s="370">
        <f t="shared" si="13"/>
        <v>0</v>
      </c>
      <c r="O286" s="84"/>
    </row>
    <row r="287" spans="1:15">
      <c r="A287" s="235" t="s">
        <v>496</v>
      </c>
      <c r="G287">
        <v>645338</v>
      </c>
      <c r="H287" s="370">
        <f>+data!L287</f>
        <v>1165677</v>
      </c>
      <c r="I287" s="370">
        <f t="shared" si="12"/>
        <v>520339</v>
      </c>
      <c r="J287" s="84"/>
      <c r="M287" s="370">
        <f>+data!N287</f>
        <v>0</v>
      </c>
      <c r="N287" s="370">
        <f t="shared" si="13"/>
        <v>0</v>
      </c>
      <c r="O287" s="84"/>
    </row>
    <row r="288" spans="1:15">
      <c r="A288" s="235" t="s">
        <v>612</v>
      </c>
      <c r="G288">
        <v>-784</v>
      </c>
      <c r="H288" s="370">
        <f>+data!L288</f>
        <v>1206</v>
      </c>
      <c r="I288" s="370">
        <f t="shared" si="12"/>
        <v>1990</v>
      </c>
      <c r="J288" s="84"/>
      <c r="M288" s="370">
        <f>+data!N288</f>
        <v>0</v>
      </c>
      <c r="N288" s="370">
        <f t="shared" si="13"/>
        <v>0</v>
      </c>
      <c r="O288" s="84"/>
    </row>
    <row r="289" spans="1:15">
      <c r="A289" s="235" t="s">
        <v>497</v>
      </c>
      <c r="G289">
        <v>-119</v>
      </c>
      <c r="H289" s="370">
        <f>+data!L289</f>
        <v>-2024</v>
      </c>
      <c r="I289" s="370">
        <f t="shared" si="12"/>
        <v>-1905</v>
      </c>
      <c r="J289" s="84"/>
      <c r="M289" s="370">
        <f>+data!N289</f>
        <v>0</v>
      </c>
      <c r="N289" s="370">
        <f t="shared" si="13"/>
        <v>0</v>
      </c>
      <c r="O289" s="84"/>
    </row>
    <row r="290" spans="1:15">
      <c r="A290" s="235" t="s">
        <v>613</v>
      </c>
      <c r="G290">
        <v>644435</v>
      </c>
      <c r="H290" s="370">
        <f>+data!L290</f>
        <v>1164859</v>
      </c>
      <c r="I290" s="370">
        <f t="shared" si="12"/>
        <v>520424</v>
      </c>
      <c r="J290" s="84"/>
      <c r="M290" s="370">
        <f>+data!N290</f>
        <v>0</v>
      </c>
      <c r="N290" s="370">
        <f t="shared" si="13"/>
        <v>0</v>
      </c>
      <c r="O290" s="84"/>
    </row>
    <row r="291" spans="1:15">
      <c r="A291" s="235" t="s">
        <v>498</v>
      </c>
      <c r="G291">
        <v>644458</v>
      </c>
      <c r="H291" s="370">
        <f>+data!L291</f>
        <v>1166697</v>
      </c>
      <c r="I291" s="370">
        <f t="shared" si="12"/>
        <v>522239</v>
      </c>
      <c r="J291" s="84"/>
      <c r="M291" s="370">
        <f>+data!N291</f>
        <v>0</v>
      </c>
      <c r="N291" s="370">
        <f t="shared" si="13"/>
        <v>0</v>
      </c>
      <c r="O291" s="84"/>
    </row>
    <row r="292" spans="1:15">
      <c r="A292" s="235" t="s">
        <v>499</v>
      </c>
      <c r="G292">
        <v>23</v>
      </c>
      <c r="H292" s="370">
        <f>+data!L292</f>
        <v>1838</v>
      </c>
      <c r="I292" s="370">
        <f t="shared" si="12"/>
        <v>1815</v>
      </c>
      <c r="J292" s="84"/>
      <c r="M292" s="370">
        <f>+data!N292</f>
        <v>0</v>
      </c>
      <c r="N292" s="370">
        <f t="shared" si="13"/>
        <v>0</v>
      </c>
      <c r="O292" s="84"/>
    </row>
    <row r="293" spans="1:15">
      <c r="A293" s="268" t="s">
        <v>822</v>
      </c>
      <c r="H293" s="370">
        <f>+data!L293</f>
        <v>0</v>
      </c>
      <c r="I293" s="370">
        <f t="shared" si="12"/>
        <v>0</v>
      </c>
      <c r="J293" s="84"/>
      <c r="M293" s="370">
        <f>+data!N293</f>
        <v>0</v>
      </c>
      <c r="N293" s="370">
        <f t="shared" si="13"/>
        <v>0</v>
      </c>
      <c r="O293" s="84"/>
    </row>
    <row r="294" spans="1:15">
      <c r="A294" s="235" t="s">
        <v>496</v>
      </c>
      <c r="G294">
        <v>687347</v>
      </c>
      <c r="H294" s="370">
        <f>+data!L294</f>
        <v>1282338</v>
      </c>
      <c r="I294" s="370">
        <f t="shared" si="12"/>
        <v>594991</v>
      </c>
      <c r="J294" s="84"/>
      <c r="M294" s="370">
        <f>+data!N294</f>
        <v>0</v>
      </c>
      <c r="N294" s="370">
        <f t="shared" si="13"/>
        <v>0</v>
      </c>
      <c r="O294" s="84"/>
    </row>
    <row r="295" spans="1:15">
      <c r="A295" s="235" t="s">
        <v>612</v>
      </c>
      <c r="G295">
        <v>-725</v>
      </c>
      <c r="H295" s="370">
        <f>+data!L295</f>
        <v>1562</v>
      </c>
      <c r="I295" s="370">
        <f t="shared" si="12"/>
        <v>2287</v>
      </c>
      <c r="J295" s="84"/>
      <c r="M295" s="370">
        <f>+data!N295</f>
        <v>0</v>
      </c>
      <c r="N295" s="370">
        <f t="shared" si="13"/>
        <v>0</v>
      </c>
      <c r="O295" s="84"/>
    </row>
    <row r="296" spans="1:15">
      <c r="A296" s="235" t="s">
        <v>497</v>
      </c>
      <c r="G296">
        <v>-120</v>
      </c>
      <c r="H296" s="370">
        <f>+data!L296</f>
        <v>-2711</v>
      </c>
      <c r="I296" s="370">
        <f t="shared" si="12"/>
        <v>-2591</v>
      </c>
      <c r="J296" s="84"/>
      <c r="M296" s="370">
        <f>+data!N296</f>
        <v>0</v>
      </c>
      <c r="N296" s="370">
        <f t="shared" si="13"/>
        <v>0</v>
      </c>
      <c r="O296" s="84"/>
    </row>
    <row r="297" spans="1:15">
      <c r="A297" s="235" t="s">
        <v>613</v>
      </c>
      <c r="G297">
        <v>686502</v>
      </c>
      <c r="H297" s="370">
        <f>+data!L297</f>
        <v>1281189</v>
      </c>
      <c r="I297" s="370">
        <f t="shared" si="12"/>
        <v>594687</v>
      </c>
      <c r="J297" s="84"/>
      <c r="M297" s="370">
        <f>+data!N297</f>
        <v>0</v>
      </c>
      <c r="N297" s="370">
        <f t="shared" si="13"/>
        <v>0</v>
      </c>
      <c r="O297" s="84"/>
    </row>
    <row r="298" spans="1:15">
      <c r="A298" s="235" t="s">
        <v>498</v>
      </c>
      <c r="G298">
        <v>686518</v>
      </c>
      <c r="H298" s="370">
        <f>+data!L298</f>
        <v>1264375</v>
      </c>
      <c r="I298" s="370">
        <f t="shared" si="12"/>
        <v>577857</v>
      </c>
      <c r="J298" s="84"/>
      <c r="M298" s="370">
        <f>+data!N298</f>
        <v>0</v>
      </c>
      <c r="N298" s="370">
        <f t="shared" si="13"/>
        <v>0</v>
      </c>
      <c r="O298" s="84"/>
    </row>
    <row r="299" spans="1:15">
      <c r="A299" s="235" t="s">
        <v>499</v>
      </c>
      <c r="G299">
        <v>16</v>
      </c>
      <c r="H299" s="370">
        <f>+data!L299</f>
        <v>-16814</v>
      </c>
      <c r="I299" s="370">
        <f t="shared" si="12"/>
        <v>-16830</v>
      </c>
      <c r="J299" s="84"/>
      <c r="M299" s="370">
        <f>+data!N299</f>
        <v>0</v>
      </c>
      <c r="N299" s="370">
        <f t="shared" si="13"/>
        <v>0</v>
      </c>
      <c r="O299" s="84"/>
    </row>
    <row r="300" spans="1:15">
      <c r="A300" s="268" t="s">
        <v>614</v>
      </c>
      <c r="H300" s="370">
        <f>+data!L300</f>
        <v>0</v>
      </c>
      <c r="I300" s="370">
        <f t="shared" si="12"/>
        <v>0</v>
      </c>
      <c r="J300" s="84"/>
      <c r="M300" s="370">
        <f>+data!N300</f>
        <v>0</v>
      </c>
      <c r="N300" s="370">
        <f t="shared" si="13"/>
        <v>0</v>
      </c>
      <c r="O300" s="84"/>
    </row>
    <row r="301" spans="1:15">
      <c r="A301" s="235" t="s">
        <v>496</v>
      </c>
      <c r="G301">
        <v>1964414</v>
      </c>
      <c r="H301" s="370">
        <f>+data!L301</f>
        <v>3561276</v>
      </c>
      <c r="I301" s="370">
        <f t="shared" si="12"/>
        <v>1596862</v>
      </c>
      <c r="J301" s="84"/>
      <c r="M301" s="370">
        <f>+data!N301</f>
        <v>0</v>
      </c>
      <c r="N301" s="370">
        <f t="shared" si="13"/>
        <v>0</v>
      </c>
      <c r="O301" s="84"/>
    </row>
    <row r="302" spans="1:15">
      <c r="A302" s="235" t="s">
        <v>612</v>
      </c>
      <c r="G302">
        <v>-2690</v>
      </c>
      <c r="H302" s="370">
        <f>+data!L302</f>
        <v>3924</v>
      </c>
      <c r="I302" s="370">
        <f t="shared" si="12"/>
        <v>6614</v>
      </c>
      <c r="J302" s="84"/>
      <c r="M302" s="370">
        <f>+data!N302</f>
        <v>0</v>
      </c>
      <c r="N302" s="370">
        <f t="shared" si="13"/>
        <v>0</v>
      </c>
      <c r="O302" s="84"/>
    </row>
    <row r="303" spans="1:15">
      <c r="A303" s="235" t="s">
        <v>497</v>
      </c>
      <c r="G303">
        <v>-350</v>
      </c>
      <c r="H303" s="370">
        <f>+data!L303</f>
        <v>-7141</v>
      </c>
      <c r="I303" s="370">
        <f t="shared" si="12"/>
        <v>-6791</v>
      </c>
      <c r="J303" s="84"/>
      <c r="M303" s="370">
        <f>+data!N303</f>
        <v>0</v>
      </c>
      <c r="N303" s="370">
        <f t="shared" si="13"/>
        <v>0</v>
      </c>
      <c r="O303" s="84"/>
    </row>
    <row r="304" spans="1:15">
      <c r="A304" s="235" t="s">
        <v>613</v>
      </c>
      <c r="G304">
        <v>1961374</v>
      </c>
      <c r="H304" s="370">
        <f>+data!L304</f>
        <v>3558059</v>
      </c>
      <c r="I304" s="370">
        <f t="shared" si="12"/>
        <v>1596685</v>
      </c>
      <c r="J304" s="84"/>
      <c r="M304" s="370">
        <f>+data!N304</f>
        <v>0</v>
      </c>
      <c r="N304" s="370">
        <f t="shared" si="13"/>
        <v>0</v>
      </c>
      <c r="O304" s="84"/>
    </row>
    <row r="305" spans="1:15">
      <c r="A305" s="235" t="s">
        <v>498</v>
      </c>
      <c r="G305">
        <v>1961431</v>
      </c>
      <c r="H305" s="370">
        <f>+data!L305</f>
        <v>3518684</v>
      </c>
      <c r="I305" s="370">
        <f t="shared" si="12"/>
        <v>1557253</v>
      </c>
      <c r="J305" s="84"/>
      <c r="M305" s="370">
        <f>+data!N305</f>
        <v>0</v>
      </c>
      <c r="N305" s="370">
        <f t="shared" si="13"/>
        <v>0</v>
      </c>
      <c r="O305" s="84"/>
    </row>
    <row r="306" spans="1:15">
      <c r="A306" s="235" t="s">
        <v>499</v>
      </c>
      <c r="G306">
        <v>57</v>
      </c>
      <c r="H306" s="370">
        <f>+data!L306</f>
        <v>-39375</v>
      </c>
      <c r="I306" s="370">
        <f t="shared" si="12"/>
        <v>-39432</v>
      </c>
      <c r="J306" s="84"/>
      <c r="M306" s="370">
        <f>+data!N306</f>
        <v>0</v>
      </c>
      <c r="N306" s="370">
        <f t="shared" si="13"/>
        <v>0</v>
      </c>
      <c r="O306" s="84"/>
    </row>
    <row r="307" spans="1:15">
      <c r="A307" s="23" t="s">
        <v>622</v>
      </c>
      <c r="H307" s="370">
        <f>+data!L307</f>
        <v>0</v>
      </c>
      <c r="I307" s="370">
        <f t="shared" si="12"/>
        <v>0</v>
      </c>
      <c r="J307" s="84"/>
      <c r="M307" s="370">
        <f>+data!N307</f>
        <v>0</v>
      </c>
      <c r="N307" s="370">
        <f t="shared" si="13"/>
        <v>0</v>
      </c>
      <c r="O307" s="84"/>
    </row>
    <row r="308" spans="1:15">
      <c r="A308" s="3" t="s">
        <v>100</v>
      </c>
      <c r="G308">
        <v>17748</v>
      </c>
      <c r="H308" s="370">
        <f>+data!L308</f>
        <v>69545</v>
      </c>
      <c r="I308" s="370">
        <f t="shared" si="12"/>
        <v>51797</v>
      </c>
      <c r="J308" s="84"/>
      <c r="M308" s="370">
        <f>+data!N308</f>
        <v>0</v>
      </c>
      <c r="N308" s="370">
        <f t="shared" si="13"/>
        <v>0</v>
      </c>
      <c r="O308" s="84"/>
    </row>
    <row r="309" spans="1:15">
      <c r="A309" s="2" t="s">
        <v>615</v>
      </c>
      <c r="G309">
        <v>0</v>
      </c>
      <c r="H309" s="370">
        <f>+data!L309</f>
        <v>0</v>
      </c>
      <c r="I309" s="370">
        <f t="shared" si="12"/>
        <v>0</v>
      </c>
      <c r="J309" s="84"/>
      <c r="M309" s="370">
        <f>+data!N309</f>
        <v>0</v>
      </c>
      <c r="N309" s="370">
        <f t="shared" si="13"/>
        <v>0</v>
      </c>
      <c r="O309" s="84"/>
    </row>
    <row r="310" spans="1:15">
      <c r="A310" s="2" t="s">
        <v>616</v>
      </c>
      <c r="G310">
        <v>-66</v>
      </c>
      <c r="H310" s="370">
        <f>+data!L310</f>
        <v>-1354</v>
      </c>
      <c r="I310" s="370">
        <f t="shared" si="12"/>
        <v>-1288</v>
      </c>
      <c r="J310" s="84"/>
      <c r="M310" s="370">
        <f>+data!N310</f>
        <v>0</v>
      </c>
      <c r="N310" s="370">
        <f t="shared" si="13"/>
        <v>0</v>
      </c>
      <c r="O310" s="84"/>
    </row>
    <row r="311" spans="1:15">
      <c r="A311" s="77" t="s">
        <v>617</v>
      </c>
      <c r="G311">
        <v>0</v>
      </c>
      <c r="H311" s="370">
        <f>+data!L311</f>
        <v>-621</v>
      </c>
      <c r="I311" s="370">
        <f t="shared" si="12"/>
        <v>-621</v>
      </c>
      <c r="J311" s="84"/>
      <c r="M311" s="370">
        <f>+data!N311</f>
        <v>0</v>
      </c>
      <c r="N311" s="370">
        <f t="shared" si="13"/>
        <v>0</v>
      </c>
      <c r="O311" s="84"/>
    </row>
    <row r="312" spans="1:15">
      <c r="A312" s="77" t="s">
        <v>618</v>
      </c>
      <c r="G312">
        <v>-95</v>
      </c>
      <c r="H312" s="370">
        <f>+data!L312</f>
        <v>-185</v>
      </c>
      <c r="I312" s="370">
        <f t="shared" si="12"/>
        <v>-90</v>
      </c>
      <c r="J312" s="84"/>
      <c r="M312" s="370">
        <f>+data!N312</f>
        <v>0</v>
      </c>
      <c r="N312" s="370">
        <f t="shared" si="13"/>
        <v>0</v>
      </c>
      <c r="O312" s="84"/>
    </row>
    <row r="313" spans="1:15">
      <c r="A313" s="3" t="s">
        <v>619</v>
      </c>
      <c r="G313">
        <v>17587</v>
      </c>
      <c r="H313" s="370">
        <f>+data!L313</f>
        <v>67385</v>
      </c>
      <c r="I313" s="370">
        <f t="shared" si="12"/>
        <v>49798</v>
      </c>
      <c r="J313" s="84"/>
      <c r="M313" s="370">
        <f>+data!N313</f>
        <v>0</v>
      </c>
      <c r="N313" s="370">
        <f t="shared" si="13"/>
        <v>0</v>
      </c>
      <c r="O313" s="84"/>
    </row>
    <row r="314" spans="1:15">
      <c r="A314" s="2" t="s">
        <v>620</v>
      </c>
      <c r="G314">
        <v>17592</v>
      </c>
      <c r="H314" s="370">
        <f>+data!L314</f>
        <v>67417</v>
      </c>
      <c r="I314" s="370">
        <f t="shared" si="12"/>
        <v>49825</v>
      </c>
      <c r="J314" s="84"/>
      <c r="M314" s="370">
        <f>+data!N314</f>
        <v>0</v>
      </c>
      <c r="N314" s="370">
        <f t="shared" si="13"/>
        <v>0</v>
      </c>
      <c r="O314" s="84"/>
    </row>
    <row r="315" spans="1:15">
      <c r="A315" s="3" t="s">
        <v>621</v>
      </c>
      <c r="G315">
        <v>5</v>
      </c>
      <c r="H315" s="370">
        <f>+data!L315</f>
        <v>32</v>
      </c>
      <c r="I315" s="370">
        <f t="shared" si="12"/>
        <v>27</v>
      </c>
      <c r="J315" s="84"/>
      <c r="M315" s="370">
        <f>+data!N315</f>
        <v>0</v>
      </c>
      <c r="N315" s="370">
        <f t="shared" si="13"/>
        <v>0</v>
      </c>
      <c r="O315" s="84"/>
    </row>
    <row r="316" spans="1:15">
      <c r="A316" s="23" t="s">
        <v>725</v>
      </c>
      <c r="H316" s="370">
        <f>+data!L316</f>
        <v>0</v>
      </c>
      <c r="I316" s="370">
        <f t="shared" si="12"/>
        <v>0</v>
      </c>
      <c r="J316" s="84"/>
      <c r="M316" s="370">
        <f>+data!N316</f>
        <v>0</v>
      </c>
      <c r="N316" s="370">
        <f t="shared" si="13"/>
        <v>0</v>
      </c>
      <c r="O316" s="84"/>
    </row>
    <row r="317" spans="1:15">
      <c r="A317" s="3" t="s">
        <v>100</v>
      </c>
      <c r="G317">
        <v>34962</v>
      </c>
      <c r="H317" s="370">
        <f>+data!L317</f>
        <v>38937</v>
      </c>
      <c r="I317" s="370">
        <f t="shared" si="12"/>
        <v>3975</v>
      </c>
      <c r="J317" s="84"/>
      <c r="M317" s="370">
        <f>+data!N317</f>
        <v>0</v>
      </c>
      <c r="N317" s="370">
        <f t="shared" si="13"/>
        <v>0</v>
      </c>
      <c r="O317" s="84"/>
    </row>
    <row r="318" spans="1:15">
      <c r="A318" s="2" t="s">
        <v>615</v>
      </c>
      <c r="G318">
        <v>0</v>
      </c>
      <c r="H318" s="370">
        <f>+data!L318</f>
        <v>0</v>
      </c>
      <c r="I318" s="370">
        <f t="shared" si="12"/>
        <v>0</v>
      </c>
      <c r="J318" s="84"/>
      <c r="M318" s="370">
        <f>+data!N318</f>
        <v>0</v>
      </c>
      <c r="N318" s="370">
        <f t="shared" si="13"/>
        <v>0</v>
      </c>
      <c r="O318" s="84"/>
    </row>
    <row r="319" spans="1:15">
      <c r="A319" s="2" t="s">
        <v>616</v>
      </c>
      <c r="G319">
        <v>-4</v>
      </c>
      <c r="H319" s="370">
        <f>+data!L319</f>
        <v>-16</v>
      </c>
      <c r="I319" s="370">
        <f t="shared" si="12"/>
        <v>-12</v>
      </c>
      <c r="J319" s="84"/>
      <c r="M319" s="370">
        <f>+data!N319</f>
        <v>0</v>
      </c>
      <c r="N319" s="370">
        <f t="shared" si="13"/>
        <v>0</v>
      </c>
      <c r="O319" s="84"/>
    </row>
    <row r="320" spans="1:15">
      <c r="A320" s="77" t="s">
        <v>617</v>
      </c>
      <c r="G320">
        <v>0</v>
      </c>
      <c r="H320" s="370">
        <f>+data!L320</f>
        <v>-43</v>
      </c>
      <c r="I320" s="370">
        <f t="shared" si="12"/>
        <v>-43</v>
      </c>
      <c r="J320" s="84"/>
      <c r="M320" s="370">
        <f>+data!N320</f>
        <v>0</v>
      </c>
      <c r="N320" s="370">
        <f t="shared" si="13"/>
        <v>0</v>
      </c>
      <c r="O320" s="84"/>
    </row>
    <row r="321" spans="1:15">
      <c r="A321" s="77" t="s">
        <v>618</v>
      </c>
      <c r="G321">
        <v>-64</v>
      </c>
      <c r="H321" s="370">
        <f>+data!L321</f>
        <v>-232</v>
      </c>
      <c r="I321" s="370">
        <f t="shared" si="12"/>
        <v>-168</v>
      </c>
      <c r="J321" s="84"/>
      <c r="M321" s="370">
        <f>+data!N321</f>
        <v>0</v>
      </c>
      <c r="N321" s="370">
        <f t="shared" si="13"/>
        <v>0</v>
      </c>
      <c r="O321" s="84"/>
    </row>
    <row r="322" spans="1:15">
      <c r="A322" s="3" t="s">
        <v>619</v>
      </c>
      <c r="G322">
        <v>34894</v>
      </c>
      <c r="H322" s="370">
        <f>+data!L322</f>
        <v>38646</v>
      </c>
      <c r="I322" s="370">
        <f t="shared" si="12"/>
        <v>3752</v>
      </c>
      <c r="J322" s="84"/>
      <c r="M322" s="370">
        <f>+data!N322</f>
        <v>0</v>
      </c>
      <c r="N322" s="370">
        <f t="shared" si="13"/>
        <v>0</v>
      </c>
      <c r="O322" s="84"/>
    </row>
    <row r="323" spans="1:15">
      <c r="A323" s="2" t="s">
        <v>620</v>
      </c>
      <c r="G323">
        <v>34902</v>
      </c>
      <c r="H323" s="370">
        <f>+data!L323</f>
        <v>38684</v>
      </c>
      <c r="I323" s="370">
        <f t="shared" si="12"/>
        <v>3782</v>
      </c>
      <c r="J323" s="84"/>
      <c r="M323" s="370">
        <f>+data!N323</f>
        <v>0</v>
      </c>
      <c r="N323" s="370">
        <f t="shared" si="13"/>
        <v>0</v>
      </c>
      <c r="O323" s="84"/>
    </row>
    <row r="324" spans="1:15">
      <c r="A324" s="3" t="s">
        <v>621</v>
      </c>
      <c r="G324">
        <v>8</v>
      </c>
      <c r="H324" s="370">
        <f>+data!L324</f>
        <v>38</v>
      </c>
      <c r="I324" s="370">
        <f t="shared" si="12"/>
        <v>30</v>
      </c>
      <c r="J324" s="84"/>
      <c r="M324" s="370">
        <f>+data!N324</f>
        <v>0</v>
      </c>
      <c r="N324" s="370">
        <f t="shared" si="13"/>
        <v>0</v>
      </c>
      <c r="O324" s="84"/>
    </row>
    <row r="325" spans="1:15">
      <c r="A325" s="23" t="s">
        <v>823</v>
      </c>
      <c r="H325" s="370">
        <f>+data!L325</f>
        <v>0</v>
      </c>
      <c r="I325" s="370">
        <f t="shared" si="12"/>
        <v>0</v>
      </c>
      <c r="J325" s="84"/>
      <c r="M325" s="370">
        <f>+data!N325</f>
        <v>0</v>
      </c>
      <c r="N325" s="370">
        <f t="shared" si="13"/>
        <v>0</v>
      </c>
      <c r="O325" s="84"/>
    </row>
    <row r="326" spans="1:15">
      <c r="A326" s="3" t="s">
        <v>100</v>
      </c>
      <c r="G326">
        <v>27283</v>
      </c>
      <c r="H326" s="370">
        <f>+data!L326</f>
        <v>64390</v>
      </c>
      <c r="I326" s="370">
        <f t="shared" si="12"/>
        <v>37107</v>
      </c>
      <c r="J326" s="84"/>
      <c r="M326" s="370">
        <f>+data!N326</f>
        <v>0</v>
      </c>
      <c r="N326" s="370">
        <f t="shared" si="13"/>
        <v>0</v>
      </c>
      <c r="O326" s="84"/>
    </row>
    <row r="327" spans="1:15">
      <c r="A327" s="2" t="s">
        <v>615</v>
      </c>
      <c r="G327">
        <v>0</v>
      </c>
      <c r="H327" s="370">
        <f>+data!L327</f>
        <v>0</v>
      </c>
      <c r="I327" s="370">
        <f t="shared" si="12"/>
        <v>0</v>
      </c>
      <c r="J327" s="84"/>
      <c r="M327" s="370">
        <f>+data!N327</f>
        <v>0</v>
      </c>
      <c r="N327" s="370">
        <f t="shared" si="13"/>
        <v>0</v>
      </c>
      <c r="O327" s="84"/>
    </row>
    <row r="328" spans="1:15">
      <c r="A328" s="2" t="s">
        <v>616</v>
      </c>
      <c r="G328">
        <v>0</v>
      </c>
      <c r="H328" s="370">
        <f>+data!L328</f>
        <v>-399</v>
      </c>
      <c r="I328" s="370">
        <f t="shared" si="12"/>
        <v>-399</v>
      </c>
      <c r="J328" s="84"/>
      <c r="M328" s="370">
        <f>+data!N328</f>
        <v>0</v>
      </c>
      <c r="N328" s="370">
        <f t="shared" si="13"/>
        <v>0</v>
      </c>
      <c r="O328" s="84"/>
    </row>
    <row r="329" spans="1:15">
      <c r="A329" s="77" t="s">
        <v>617</v>
      </c>
      <c r="G329">
        <v>0</v>
      </c>
      <c r="H329" s="370">
        <f>+data!L329</f>
        <v>0</v>
      </c>
      <c r="I329" s="370">
        <f t="shared" si="12"/>
        <v>0</v>
      </c>
      <c r="J329" s="84"/>
      <c r="M329" s="370">
        <f>+data!N329</f>
        <v>0</v>
      </c>
      <c r="N329" s="370">
        <f t="shared" si="13"/>
        <v>0</v>
      </c>
      <c r="O329" s="84"/>
    </row>
    <row r="330" spans="1:15">
      <c r="A330" s="77" t="s">
        <v>618</v>
      </c>
      <c r="G330">
        <v>-3115</v>
      </c>
      <c r="H330" s="370">
        <f>+data!L330</f>
        <v>-259</v>
      </c>
      <c r="I330" s="370">
        <f t="shared" si="12"/>
        <v>2856</v>
      </c>
      <c r="J330" s="84"/>
      <c r="M330" s="370">
        <f>+data!N330</f>
        <v>0</v>
      </c>
      <c r="N330" s="370">
        <f t="shared" si="13"/>
        <v>0</v>
      </c>
      <c r="O330" s="84"/>
    </row>
    <row r="331" spans="1:15">
      <c r="A331" s="3" t="s">
        <v>619</v>
      </c>
      <c r="G331">
        <v>24168</v>
      </c>
      <c r="H331" s="370">
        <f>+data!L331</f>
        <v>63732</v>
      </c>
      <c r="I331" s="370">
        <f t="shared" si="12"/>
        <v>39564</v>
      </c>
      <c r="J331" s="84"/>
      <c r="M331" s="370">
        <f>+data!N331</f>
        <v>0</v>
      </c>
      <c r="N331" s="370">
        <f t="shared" si="13"/>
        <v>0</v>
      </c>
      <c r="O331" s="84"/>
    </row>
    <row r="332" spans="1:15">
      <c r="A332" s="2" t="s">
        <v>620</v>
      </c>
      <c r="G332">
        <v>24178</v>
      </c>
      <c r="H332" s="370">
        <f>+data!L332</f>
        <v>63787</v>
      </c>
      <c r="I332" s="370">
        <f t="shared" si="12"/>
        <v>39609</v>
      </c>
      <c r="J332" s="84"/>
      <c r="M332" s="370">
        <f>+data!N332</f>
        <v>0</v>
      </c>
      <c r="N332" s="370">
        <f t="shared" si="13"/>
        <v>0</v>
      </c>
      <c r="O332" s="84"/>
    </row>
    <row r="333" spans="1:15">
      <c r="A333" s="3" t="s">
        <v>621</v>
      </c>
      <c r="G333">
        <v>10</v>
      </c>
      <c r="H333" s="370">
        <f>+data!L333</f>
        <v>55</v>
      </c>
      <c r="I333" s="370">
        <f t="shared" si="12"/>
        <v>45</v>
      </c>
      <c r="J333" s="84"/>
      <c r="M333" s="370">
        <f>+data!N333</f>
        <v>0</v>
      </c>
      <c r="N333" s="370">
        <f t="shared" si="13"/>
        <v>0</v>
      </c>
      <c r="O333" s="84"/>
    </row>
    <row r="334" spans="1:15">
      <c r="A334" s="23" t="s">
        <v>623</v>
      </c>
      <c r="H334" s="370">
        <f>+data!L334</f>
        <v>0</v>
      </c>
      <c r="I334" s="370">
        <f t="shared" si="12"/>
        <v>0</v>
      </c>
      <c r="J334" s="84"/>
      <c r="M334" s="370">
        <f>+data!N334</f>
        <v>0</v>
      </c>
      <c r="N334" s="370">
        <f t="shared" si="13"/>
        <v>0</v>
      </c>
      <c r="O334" s="84"/>
    </row>
    <row r="335" spans="1:15">
      <c r="A335" s="3" t="s">
        <v>100</v>
      </c>
      <c r="G335">
        <v>79993</v>
      </c>
      <c r="H335" s="370">
        <f>+data!L335</f>
        <v>172872</v>
      </c>
      <c r="I335" s="370">
        <f t="shared" si="12"/>
        <v>92879</v>
      </c>
      <c r="J335" s="84"/>
      <c r="M335" s="370">
        <f>+data!N335</f>
        <v>0</v>
      </c>
      <c r="N335" s="370">
        <f t="shared" si="13"/>
        <v>0</v>
      </c>
      <c r="O335" s="84"/>
    </row>
    <row r="336" spans="1:15">
      <c r="A336" s="2" t="s">
        <v>615</v>
      </c>
      <c r="G336">
        <v>0</v>
      </c>
      <c r="H336" s="370">
        <f>+data!L336</f>
        <v>0</v>
      </c>
      <c r="I336" s="370">
        <f t="shared" si="12"/>
        <v>0</v>
      </c>
      <c r="J336" s="84"/>
      <c r="M336" s="370">
        <f>+data!N336</f>
        <v>0</v>
      </c>
      <c r="N336" s="370">
        <f t="shared" si="13"/>
        <v>0</v>
      </c>
      <c r="O336" s="84"/>
    </row>
    <row r="337" spans="1:15">
      <c r="A337" s="2" t="s">
        <v>616</v>
      </c>
      <c r="G337">
        <v>-70</v>
      </c>
      <c r="H337" s="370">
        <f>+data!L337</f>
        <v>-1769</v>
      </c>
      <c r="I337" s="370">
        <f t="shared" si="12"/>
        <v>-1699</v>
      </c>
      <c r="J337" s="84"/>
      <c r="M337" s="370">
        <f>+data!N337</f>
        <v>0</v>
      </c>
      <c r="N337" s="370">
        <f t="shared" si="13"/>
        <v>0</v>
      </c>
      <c r="O337" s="84"/>
    </row>
    <row r="338" spans="1:15">
      <c r="A338" s="77" t="s">
        <v>617</v>
      </c>
      <c r="G338">
        <v>0</v>
      </c>
      <c r="H338" s="370">
        <f>+data!L338</f>
        <v>-664</v>
      </c>
      <c r="I338" s="370">
        <f t="shared" si="12"/>
        <v>-664</v>
      </c>
      <c r="J338" s="84"/>
      <c r="M338" s="370">
        <f>+data!N338</f>
        <v>0</v>
      </c>
      <c r="N338" s="370">
        <f t="shared" si="13"/>
        <v>0</v>
      </c>
      <c r="O338" s="84"/>
    </row>
    <row r="339" spans="1:15">
      <c r="A339" s="77" t="s">
        <v>618</v>
      </c>
      <c r="G339">
        <v>-3274</v>
      </c>
      <c r="H339" s="370">
        <f>+data!L339</f>
        <v>-676</v>
      </c>
      <c r="I339" s="370">
        <f t="shared" si="12"/>
        <v>2598</v>
      </c>
      <c r="J339" s="84"/>
      <c r="M339" s="370">
        <f>+data!N339</f>
        <v>0</v>
      </c>
      <c r="N339" s="370">
        <f t="shared" si="13"/>
        <v>0</v>
      </c>
      <c r="O339" s="84"/>
    </row>
    <row r="340" spans="1:15">
      <c r="A340" s="3" t="s">
        <v>619</v>
      </c>
      <c r="G340">
        <v>76649</v>
      </c>
      <c r="H340" s="370">
        <f>+data!L340</f>
        <v>169763</v>
      </c>
      <c r="I340" s="370">
        <f t="shared" si="12"/>
        <v>93114</v>
      </c>
      <c r="J340" s="84"/>
      <c r="M340" s="370">
        <f>+data!N340</f>
        <v>0</v>
      </c>
      <c r="N340" s="370">
        <f t="shared" si="13"/>
        <v>0</v>
      </c>
      <c r="O340" s="84"/>
    </row>
    <row r="341" spans="1:15">
      <c r="A341" s="2" t="s">
        <v>620</v>
      </c>
      <c r="G341">
        <v>76672</v>
      </c>
      <c r="H341" s="370">
        <f>+data!L341</f>
        <v>169888</v>
      </c>
      <c r="I341" s="370">
        <f t="shared" si="12"/>
        <v>93216</v>
      </c>
      <c r="J341" s="84"/>
      <c r="M341" s="370">
        <f>+data!N341</f>
        <v>0</v>
      </c>
      <c r="N341" s="370">
        <f t="shared" si="13"/>
        <v>0</v>
      </c>
      <c r="O341" s="84"/>
    </row>
    <row r="342" spans="1:15">
      <c r="A342" s="3" t="s">
        <v>621</v>
      </c>
      <c r="G342">
        <v>23</v>
      </c>
      <c r="H342" s="370">
        <f>+data!L342</f>
        <v>125</v>
      </c>
      <c r="I342" s="370">
        <f t="shared" ref="I342:I443" si="14">+H342-G342</f>
        <v>102</v>
      </c>
      <c r="J342" s="84"/>
      <c r="M342" s="370">
        <f>+data!N342</f>
        <v>0</v>
      </c>
      <c r="N342" s="370">
        <f t="shared" ref="N342:N443" si="15">+M342-L342</f>
        <v>0</v>
      </c>
      <c r="O342" s="84"/>
    </row>
    <row r="343" spans="1:15" s="413" customFormat="1">
      <c r="A343" s="415"/>
      <c r="H343" s="421"/>
      <c r="I343" s="421"/>
      <c r="J343" s="427"/>
      <c r="M343" s="421"/>
      <c r="N343" s="421"/>
      <c r="O343" s="427"/>
    </row>
    <row r="344" spans="1:15" s="413" customFormat="1">
      <c r="A344" s="415"/>
      <c r="H344" s="421"/>
      <c r="I344" s="421"/>
      <c r="J344" s="427"/>
      <c r="M344" s="421"/>
      <c r="N344" s="421"/>
      <c r="O344" s="427"/>
    </row>
    <row r="345" spans="1:15" s="413" customFormat="1">
      <c r="A345" s="415"/>
      <c r="H345" s="421"/>
      <c r="I345" s="421"/>
      <c r="J345" s="427"/>
      <c r="M345" s="421"/>
      <c r="N345" s="421"/>
      <c r="O345" s="427"/>
    </row>
    <row r="346" spans="1:15" s="413" customFormat="1">
      <c r="A346" s="415"/>
      <c r="H346" s="421"/>
      <c r="I346" s="421"/>
      <c r="J346" s="427"/>
      <c r="M346" s="421"/>
      <c r="N346" s="421"/>
      <c r="O346" s="427"/>
    </row>
    <row r="347" spans="1:15" s="413" customFormat="1">
      <c r="A347" s="415"/>
      <c r="H347" s="421"/>
      <c r="I347" s="421"/>
      <c r="J347" s="427"/>
      <c r="M347" s="421"/>
      <c r="N347" s="421"/>
      <c r="O347" s="427"/>
    </row>
    <row r="348" spans="1:15" s="413" customFormat="1">
      <c r="A348" s="415"/>
      <c r="H348" s="421"/>
      <c r="I348" s="421"/>
      <c r="J348" s="427"/>
      <c r="M348" s="421"/>
      <c r="N348" s="421"/>
      <c r="O348" s="427"/>
    </row>
    <row r="349" spans="1:15" s="413" customFormat="1">
      <c r="A349" s="415"/>
      <c r="H349" s="421"/>
      <c r="I349" s="421"/>
      <c r="J349" s="427"/>
      <c r="M349" s="421"/>
      <c r="N349" s="421"/>
      <c r="O349" s="427"/>
    </row>
    <row r="350" spans="1:15" s="413" customFormat="1">
      <c r="A350" s="415"/>
      <c r="H350" s="421"/>
      <c r="I350" s="421"/>
      <c r="J350" s="427"/>
      <c r="M350" s="421"/>
      <c r="N350" s="421"/>
      <c r="O350" s="427"/>
    </row>
    <row r="351" spans="1:15" s="413" customFormat="1">
      <c r="A351" s="415"/>
      <c r="H351" s="421"/>
      <c r="I351" s="421"/>
      <c r="J351" s="427"/>
      <c r="M351" s="421"/>
      <c r="N351" s="421"/>
      <c r="O351" s="427"/>
    </row>
    <row r="352" spans="1:15" s="413" customFormat="1">
      <c r="A352" s="415"/>
      <c r="H352" s="421"/>
      <c r="I352" s="421"/>
      <c r="J352" s="427"/>
      <c r="M352" s="421"/>
      <c r="N352" s="421"/>
      <c r="O352" s="427"/>
    </row>
    <row r="353" spans="1:15" s="413" customFormat="1">
      <c r="A353" s="415"/>
      <c r="H353" s="421"/>
      <c r="I353" s="421"/>
      <c r="J353" s="427"/>
      <c r="M353" s="421"/>
      <c r="N353" s="421"/>
      <c r="O353" s="427"/>
    </row>
    <row r="354" spans="1:15" s="413" customFormat="1">
      <c r="A354" s="415"/>
      <c r="H354" s="421"/>
      <c r="I354" s="421"/>
      <c r="J354" s="427"/>
      <c r="M354" s="421"/>
      <c r="N354" s="421"/>
      <c r="O354" s="427"/>
    </row>
    <row r="355" spans="1:15" s="413" customFormat="1">
      <c r="A355" s="415"/>
      <c r="H355" s="421"/>
      <c r="I355" s="421"/>
      <c r="J355" s="427"/>
      <c r="M355" s="421"/>
      <c r="N355" s="421"/>
      <c r="O355" s="427"/>
    </row>
    <row r="356" spans="1:15" s="413" customFormat="1">
      <c r="A356" s="415"/>
      <c r="H356" s="421"/>
      <c r="I356" s="421"/>
      <c r="J356" s="427"/>
      <c r="M356" s="421"/>
      <c r="N356" s="421"/>
      <c r="O356" s="427"/>
    </row>
    <row r="357" spans="1:15" s="413" customFormat="1">
      <c r="A357" s="415"/>
      <c r="H357" s="421"/>
      <c r="I357" s="421"/>
      <c r="J357" s="427"/>
      <c r="M357" s="421"/>
      <c r="N357" s="421"/>
      <c r="O357" s="427"/>
    </row>
    <row r="358" spans="1:15" s="413" customFormat="1">
      <c r="A358" s="415"/>
      <c r="H358" s="421"/>
      <c r="I358" s="421"/>
      <c r="J358" s="427"/>
      <c r="M358" s="421"/>
      <c r="N358" s="421"/>
      <c r="O358" s="427"/>
    </row>
    <row r="359" spans="1:15" s="413" customFormat="1">
      <c r="A359" s="415"/>
      <c r="H359" s="421"/>
      <c r="I359" s="421"/>
      <c r="J359" s="427"/>
      <c r="M359" s="421"/>
      <c r="N359" s="421"/>
      <c r="O359" s="427"/>
    </row>
    <row r="360" spans="1:15" s="413" customFormat="1">
      <c r="A360" s="415"/>
      <c r="H360" s="421"/>
      <c r="I360" s="421"/>
      <c r="J360" s="427"/>
      <c r="M360" s="421"/>
      <c r="N360" s="421"/>
      <c r="O360" s="427"/>
    </row>
    <row r="361" spans="1:15" s="413" customFormat="1">
      <c r="A361" s="415"/>
      <c r="H361" s="421"/>
      <c r="I361" s="421"/>
      <c r="J361" s="427"/>
      <c r="M361" s="421"/>
      <c r="N361" s="421"/>
      <c r="O361" s="427"/>
    </row>
    <row r="362" spans="1:15" s="413" customFormat="1">
      <c r="A362" s="415"/>
      <c r="H362" s="421"/>
      <c r="I362" s="421"/>
      <c r="J362" s="427"/>
      <c r="M362" s="421"/>
      <c r="N362" s="421"/>
      <c r="O362" s="427"/>
    </row>
    <row r="363" spans="1:15" s="413" customFormat="1">
      <c r="A363" s="415"/>
      <c r="H363" s="421"/>
      <c r="I363" s="421"/>
      <c r="J363" s="427"/>
      <c r="M363" s="421"/>
      <c r="N363" s="421"/>
      <c r="O363" s="427"/>
    </row>
    <row r="364" spans="1:15" s="413" customFormat="1">
      <c r="A364" s="415"/>
      <c r="H364" s="421"/>
      <c r="I364" s="421"/>
      <c r="J364" s="427"/>
      <c r="M364" s="421"/>
      <c r="N364" s="421"/>
      <c r="O364" s="427"/>
    </row>
    <row r="365" spans="1:15" s="413" customFormat="1">
      <c r="A365" s="415"/>
      <c r="H365" s="421"/>
      <c r="I365" s="421"/>
      <c r="J365" s="427"/>
      <c r="M365" s="421"/>
      <c r="N365" s="421"/>
      <c r="O365" s="427"/>
    </row>
    <row r="366" spans="1:15" s="413" customFormat="1">
      <c r="A366" s="415"/>
      <c r="H366" s="421"/>
      <c r="I366" s="421"/>
      <c r="J366" s="427"/>
      <c r="M366" s="421"/>
      <c r="N366" s="421"/>
      <c r="O366" s="427"/>
    </row>
    <row r="367" spans="1:15" s="413" customFormat="1">
      <c r="A367" s="415"/>
      <c r="H367" s="421"/>
      <c r="I367" s="421"/>
      <c r="J367" s="427"/>
      <c r="M367" s="421"/>
      <c r="N367" s="421"/>
      <c r="O367" s="427"/>
    </row>
    <row r="368" spans="1:15" s="413" customFormat="1">
      <c r="A368" s="415"/>
      <c r="H368" s="421"/>
      <c r="I368" s="421"/>
      <c r="J368" s="427"/>
      <c r="M368" s="421"/>
      <c r="N368" s="421"/>
      <c r="O368" s="427"/>
    </row>
    <row r="369" spans="1:15" s="413" customFormat="1">
      <c r="A369" s="415"/>
      <c r="H369" s="421"/>
      <c r="I369" s="421"/>
      <c r="J369" s="427"/>
      <c r="M369" s="421"/>
      <c r="N369" s="421"/>
      <c r="O369" s="427"/>
    </row>
    <row r="370" spans="1:15" s="413" customFormat="1">
      <c r="A370" s="415"/>
      <c r="H370" s="421"/>
      <c r="I370" s="421"/>
      <c r="J370" s="427"/>
      <c r="M370" s="421"/>
      <c r="N370" s="421"/>
      <c r="O370" s="427"/>
    </row>
    <row r="371" spans="1:15" s="413" customFormat="1">
      <c r="A371" s="415"/>
      <c r="H371" s="421"/>
      <c r="I371" s="421"/>
      <c r="J371" s="427"/>
      <c r="M371" s="421"/>
      <c r="N371" s="421"/>
      <c r="O371" s="427"/>
    </row>
    <row r="372" spans="1:15" s="413" customFormat="1">
      <c r="A372" s="415"/>
      <c r="H372" s="421"/>
      <c r="I372" s="421"/>
      <c r="J372" s="427"/>
      <c r="M372" s="421"/>
      <c r="N372" s="421"/>
      <c r="O372" s="427"/>
    </row>
    <row r="373" spans="1:15" s="413" customFormat="1">
      <c r="A373" s="415"/>
      <c r="H373" s="421"/>
      <c r="I373" s="421"/>
      <c r="J373" s="427"/>
      <c r="M373" s="421"/>
      <c r="N373" s="421"/>
      <c r="O373" s="427"/>
    </row>
    <row r="374" spans="1:15" s="413" customFormat="1">
      <c r="A374" s="415"/>
      <c r="H374" s="421"/>
      <c r="I374" s="421"/>
      <c r="J374" s="427"/>
      <c r="M374" s="421"/>
      <c r="N374" s="421"/>
      <c r="O374" s="427"/>
    </row>
    <row r="375" spans="1:15" s="413" customFormat="1">
      <c r="A375" s="415"/>
      <c r="H375" s="421"/>
      <c r="I375" s="421"/>
      <c r="J375" s="427"/>
      <c r="M375" s="421"/>
      <c r="N375" s="421"/>
      <c r="O375" s="427"/>
    </row>
    <row r="376" spans="1:15" s="413" customFormat="1">
      <c r="A376" s="415"/>
      <c r="H376" s="421"/>
      <c r="I376" s="421"/>
      <c r="J376" s="427"/>
      <c r="M376" s="421"/>
      <c r="N376" s="421"/>
      <c r="O376" s="427"/>
    </row>
    <row r="377" spans="1:15">
      <c r="A377" s="3" t="s">
        <v>0</v>
      </c>
      <c r="H377" s="370">
        <f>+data!L377</f>
        <v>0</v>
      </c>
      <c r="I377" s="370">
        <f t="shared" si="14"/>
        <v>0</v>
      </c>
      <c r="J377" s="84"/>
      <c r="M377" s="370">
        <f>+data!N377</f>
        <v>0</v>
      </c>
      <c r="N377" s="370">
        <f t="shared" si="15"/>
        <v>0</v>
      </c>
      <c r="O377" s="84"/>
    </row>
    <row r="378" spans="1:15">
      <c r="A378" s="4" t="s">
        <v>624</v>
      </c>
      <c r="H378" s="370">
        <f>+data!L378</f>
        <v>0</v>
      </c>
      <c r="I378" s="370">
        <f t="shared" si="14"/>
        <v>0</v>
      </c>
      <c r="J378" s="84"/>
      <c r="M378" s="370">
        <f>+data!N378</f>
        <v>0</v>
      </c>
      <c r="N378" s="370">
        <f t="shared" si="15"/>
        <v>0</v>
      </c>
      <c r="O378" s="84"/>
    </row>
    <row r="379" spans="1:15">
      <c r="A379" s="2" t="s">
        <v>101</v>
      </c>
      <c r="G379">
        <v>51875</v>
      </c>
      <c r="H379" s="370">
        <f>+data!L379</f>
        <v>73518</v>
      </c>
      <c r="I379" s="370">
        <f t="shared" si="14"/>
        <v>21643</v>
      </c>
      <c r="J379" s="84"/>
      <c r="M379" s="370">
        <f>+data!N379</f>
        <v>0</v>
      </c>
      <c r="N379" s="370">
        <f t="shared" si="15"/>
        <v>0</v>
      </c>
      <c r="O379" s="84"/>
    </row>
    <row r="380" spans="1:15">
      <c r="A380" s="2" t="s">
        <v>102</v>
      </c>
      <c r="G380">
        <v>17570</v>
      </c>
      <c r="H380" s="370">
        <f>+data!L380</f>
        <v>23757</v>
      </c>
      <c r="I380" s="370">
        <f t="shared" si="14"/>
        <v>6187</v>
      </c>
      <c r="J380" s="84"/>
      <c r="M380" s="370">
        <f>+data!N380</f>
        <v>0</v>
      </c>
      <c r="N380" s="370">
        <f t="shared" si="15"/>
        <v>0</v>
      </c>
      <c r="O380" s="84"/>
    </row>
    <row r="381" spans="1:15">
      <c r="A381" s="2" t="s">
        <v>103</v>
      </c>
      <c r="G381">
        <v>17285</v>
      </c>
      <c r="H381" s="370">
        <f>+data!L381</f>
        <v>30538</v>
      </c>
      <c r="I381" s="370">
        <f t="shared" si="14"/>
        <v>13253</v>
      </c>
      <c r="J381" s="84"/>
      <c r="M381" s="370">
        <f>+data!N381</f>
        <v>0</v>
      </c>
      <c r="N381" s="370">
        <f t="shared" si="15"/>
        <v>0</v>
      </c>
      <c r="O381" s="84"/>
    </row>
    <row r="382" spans="1:15">
      <c r="A382" s="2" t="s">
        <v>104</v>
      </c>
      <c r="G382">
        <v>1133</v>
      </c>
      <c r="H382" s="370">
        <f>+data!L382</f>
        <v>1408</v>
      </c>
      <c r="I382" s="370">
        <f t="shared" si="14"/>
        <v>275</v>
      </c>
      <c r="J382" s="84"/>
      <c r="M382" s="370">
        <f>+data!N382</f>
        <v>0</v>
      </c>
      <c r="N382" s="370">
        <f t="shared" si="15"/>
        <v>0</v>
      </c>
      <c r="O382" s="84"/>
    </row>
    <row r="383" spans="1:15">
      <c r="A383" s="2" t="s">
        <v>105</v>
      </c>
      <c r="G383">
        <v>4588</v>
      </c>
      <c r="H383" s="370">
        <f>+data!L383</f>
        <v>1428</v>
      </c>
      <c r="I383" s="370">
        <f t="shared" si="14"/>
        <v>-3160</v>
      </c>
      <c r="J383" s="84"/>
      <c r="M383" s="370">
        <f>+data!N383</f>
        <v>0</v>
      </c>
      <c r="N383" s="370">
        <f t="shared" si="15"/>
        <v>0</v>
      </c>
      <c r="O383" s="84"/>
    </row>
    <row r="384" spans="1:15">
      <c r="A384" s="2" t="s">
        <v>625</v>
      </c>
      <c r="G384">
        <v>54429</v>
      </c>
      <c r="H384" s="370">
        <f>+data!L384</f>
        <v>84350</v>
      </c>
      <c r="I384" s="370">
        <f t="shared" si="14"/>
        <v>29921</v>
      </c>
      <c r="J384" s="84"/>
      <c r="M384" s="370">
        <f>+data!N384</f>
        <v>0</v>
      </c>
      <c r="N384" s="370">
        <f t="shared" si="15"/>
        <v>0</v>
      </c>
      <c r="O384" s="84"/>
    </row>
    <row r="385" spans="1:15">
      <c r="A385" s="4" t="s">
        <v>106</v>
      </c>
      <c r="G385">
        <v>146880</v>
      </c>
      <c r="H385" s="370">
        <f>+data!L385</f>
        <v>214999</v>
      </c>
      <c r="I385" s="370">
        <f t="shared" si="14"/>
        <v>68119</v>
      </c>
      <c r="J385" s="84"/>
      <c r="M385" s="370">
        <f>+data!N385</f>
        <v>0</v>
      </c>
      <c r="N385" s="370">
        <f t="shared" si="15"/>
        <v>0</v>
      </c>
      <c r="O385" s="84"/>
    </row>
    <row r="386" spans="1:15">
      <c r="A386" s="4" t="s">
        <v>847</v>
      </c>
      <c r="H386" s="370">
        <f>+data!L386</f>
        <v>0</v>
      </c>
      <c r="I386" s="370">
        <f t="shared" si="14"/>
        <v>0</v>
      </c>
      <c r="J386" s="84"/>
      <c r="M386" s="370">
        <f>+data!N386</f>
        <v>0</v>
      </c>
      <c r="N386" s="370">
        <f t="shared" si="15"/>
        <v>0</v>
      </c>
      <c r="O386" s="84"/>
    </row>
    <row r="387" spans="1:15">
      <c r="A387" s="2" t="s">
        <v>101</v>
      </c>
      <c r="G387">
        <v>0</v>
      </c>
      <c r="H387" s="370">
        <f>+data!L387</f>
        <v>0</v>
      </c>
      <c r="I387" s="370">
        <f t="shared" si="14"/>
        <v>0</v>
      </c>
      <c r="J387" s="84"/>
      <c r="M387" s="370">
        <f>+data!N387</f>
        <v>0</v>
      </c>
      <c r="N387" s="370">
        <f t="shared" si="15"/>
        <v>0</v>
      </c>
      <c r="O387" s="84"/>
    </row>
    <row r="388" spans="1:15">
      <c r="A388" s="2" t="s">
        <v>102</v>
      </c>
      <c r="G388">
        <v>-3091</v>
      </c>
      <c r="H388" s="370">
        <f>+data!L388</f>
        <v>-6073</v>
      </c>
      <c r="I388" s="370">
        <f t="shared" si="14"/>
        <v>-2982</v>
      </c>
      <c r="J388" s="84"/>
      <c r="M388" s="370">
        <f>+data!N388</f>
        <v>0</v>
      </c>
      <c r="N388" s="370">
        <f t="shared" si="15"/>
        <v>0</v>
      </c>
      <c r="O388" s="84"/>
    </row>
    <row r="389" spans="1:15">
      <c r="A389" s="2" t="s">
        <v>103</v>
      </c>
      <c r="G389">
        <v>0</v>
      </c>
      <c r="H389" s="370">
        <f>+data!L389</f>
        <v>0</v>
      </c>
      <c r="I389" s="370">
        <f t="shared" si="14"/>
        <v>0</v>
      </c>
      <c r="J389" s="84"/>
      <c r="M389" s="370">
        <f>+data!N389</f>
        <v>0</v>
      </c>
      <c r="N389" s="370">
        <f t="shared" si="15"/>
        <v>0</v>
      </c>
      <c r="O389" s="84"/>
    </row>
    <row r="390" spans="1:15">
      <c r="A390" s="2" t="s">
        <v>104</v>
      </c>
      <c r="G390">
        <v>3816</v>
      </c>
      <c r="H390" s="370">
        <f>+data!L390</f>
        <v>4511</v>
      </c>
      <c r="I390" s="370">
        <f t="shared" si="14"/>
        <v>695</v>
      </c>
      <c r="J390" s="84"/>
      <c r="M390" s="370">
        <f>+data!N390</f>
        <v>0</v>
      </c>
      <c r="N390" s="370">
        <f t="shared" si="15"/>
        <v>0</v>
      </c>
      <c r="O390" s="84"/>
    </row>
    <row r="391" spans="1:15">
      <c r="A391" s="2" t="s">
        <v>105</v>
      </c>
      <c r="G391">
        <v>0</v>
      </c>
      <c r="H391" s="370">
        <f>+data!L391</f>
        <v>0</v>
      </c>
      <c r="I391" s="370">
        <f t="shared" si="14"/>
        <v>0</v>
      </c>
      <c r="J391" s="84"/>
      <c r="M391" s="370">
        <f>+data!N391</f>
        <v>0</v>
      </c>
      <c r="N391" s="370">
        <f t="shared" si="15"/>
        <v>0</v>
      </c>
      <c r="O391" s="84"/>
    </row>
    <row r="392" spans="1:15">
      <c r="A392" s="2" t="s">
        <v>625</v>
      </c>
      <c r="G392">
        <v>0</v>
      </c>
      <c r="H392" s="370">
        <f>+data!L392</f>
        <v>0</v>
      </c>
      <c r="I392" s="370">
        <f t="shared" si="14"/>
        <v>0</v>
      </c>
      <c r="J392" s="84"/>
      <c r="M392" s="370">
        <f>+data!N392</f>
        <v>0</v>
      </c>
      <c r="N392" s="370">
        <f t="shared" si="15"/>
        <v>0</v>
      </c>
      <c r="O392" s="84"/>
    </row>
    <row r="393" spans="1:15">
      <c r="A393" s="4" t="s">
        <v>106</v>
      </c>
      <c r="G393">
        <v>725</v>
      </c>
      <c r="H393" s="370">
        <f>+data!L393</f>
        <v>-1562</v>
      </c>
      <c r="I393" s="370">
        <f t="shared" si="14"/>
        <v>-2287</v>
      </c>
      <c r="J393" s="84"/>
      <c r="M393" s="370">
        <f>+data!N393</f>
        <v>0</v>
      </c>
      <c r="N393" s="370">
        <f t="shared" si="15"/>
        <v>0</v>
      </c>
      <c r="O393" s="84"/>
    </row>
    <row r="394" spans="1:15">
      <c r="A394" s="4" t="s">
        <v>106</v>
      </c>
      <c r="H394" s="370">
        <f>+data!L394</f>
        <v>0</v>
      </c>
      <c r="I394" s="370">
        <f t="shared" si="14"/>
        <v>0</v>
      </c>
      <c r="J394" s="84"/>
      <c r="M394" s="370">
        <f>+data!N394</f>
        <v>0</v>
      </c>
      <c r="N394" s="370">
        <f t="shared" si="15"/>
        <v>0</v>
      </c>
      <c r="O394" s="84"/>
    </row>
    <row r="395" spans="1:15">
      <c r="A395" s="2" t="s">
        <v>101</v>
      </c>
      <c r="G395">
        <v>51875</v>
      </c>
      <c r="H395" s="370">
        <f>+data!L395</f>
        <v>73518</v>
      </c>
      <c r="I395" s="370">
        <f t="shared" si="14"/>
        <v>21643</v>
      </c>
      <c r="J395" s="84"/>
      <c r="L395">
        <v>48327</v>
      </c>
      <c r="M395" s="370">
        <f>+data!N395</f>
        <v>70533</v>
      </c>
      <c r="N395" s="370">
        <f t="shared" si="15"/>
        <v>22206</v>
      </c>
      <c r="O395" s="84"/>
    </row>
    <row r="396" spans="1:15">
      <c r="A396" s="2" t="s">
        <v>102</v>
      </c>
      <c r="G396">
        <v>14479</v>
      </c>
      <c r="H396" s="370">
        <f>+data!L396</f>
        <v>17684</v>
      </c>
      <c r="I396" s="370">
        <f t="shared" si="14"/>
        <v>3205</v>
      </c>
      <c r="J396" s="84"/>
      <c r="L396">
        <v>14512</v>
      </c>
      <c r="M396" s="370">
        <f>+data!N396</f>
        <v>17316</v>
      </c>
      <c r="N396" s="370">
        <f t="shared" si="15"/>
        <v>2804</v>
      </c>
      <c r="O396" s="84"/>
    </row>
    <row r="397" spans="1:15">
      <c r="A397" s="2" t="s">
        <v>103</v>
      </c>
      <c r="G397">
        <v>17285</v>
      </c>
      <c r="H397" s="370">
        <f>+data!L397</f>
        <v>30538</v>
      </c>
      <c r="I397" s="370">
        <f t="shared" si="14"/>
        <v>13253</v>
      </c>
      <c r="J397" s="84"/>
      <c r="L397">
        <v>16214</v>
      </c>
      <c r="M397" s="370">
        <f>+data!N397</f>
        <v>30036</v>
      </c>
      <c r="N397" s="370">
        <f t="shared" si="15"/>
        <v>13822</v>
      </c>
      <c r="O397" s="84"/>
    </row>
    <row r="398" spans="1:15">
      <c r="A398" s="2" t="s">
        <v>104</v>
      </c>
      <c r="G398">
        <v>4949</v>
      </c>
      <c r="H398" s="370">
        <f>+data!L398</f>
        <v>5919</v>
      </c>
      <c r="I398" s="370">
        <f t="shared" si="14"/>
        <v>970</v>
      </c>
      <c r="J398" s="84"/>
      <c r="L398">
        <v>4941</v>
      </c>
      <c r="M398" s="370">
        <f>+data!N398</f>
        <v>4781</v>
      </c>
      <c r="N398" s="370">
        <f t="shared" si="15"/>
        <v>-160</v>
      </c>
      <c r="O398" s="84"/>
    </row>
    <row r="399" spans="1:15">
      <c r="A399" s="2" t="s">
        <v>105</v>
      </c>
      <c r="G399">
        <v>4588</v>
      </c>
      <c r="H399" s="370">
        <f>+data!L399</f>
        <v>1428</v>
      </c>
      <c r="I399" s="370">
        <f t="shared" si="14"/>
        <v>-3160</v>
      </c>
      <c r="J399" s="84"/>
      <c r="L399">
        <v>5050</v>
      </c>
      <c r="M399" s="370">
        <f>+data!N399</f>
        <v>794</v>
      </c>
      <c r="N399" s="370">
        <f t="shared" si="15"/>
        <v>-4256</v>
      </c>
      <c r="O399" s="84"/>
    </row>
    <row r="400" spans="1:15">
      <c r="A400" s="2" t="s">
        <v>625</v>
      </c>
      <c r="G400">
        <v>54429</v>
      </c>
      <c r="H400" s="370">
        <f>+data!L400</f>
        <v>84350</v>
      </c>
      <c r="I400" s="370">
        <f t="shared" si="14"/>
        <v>29921</v>
      </c>
      <c r="J400" s="84"/>
      <c r="L400">
        <v>55809</v>
      </c>
      <c r="M400" s="370">
        <f>+data!N400</f>
        <v>79198</v>
      </c>
      <c r="N400" s="370">
        <f t="shared" si="15"/>
        <v>23389</v>
      </c>
      <c r="O400" s="84"/>
    </row>
    <row r="401" spans="1:15">
      <c r="A401" s="4" t="s">
        <v>106</v>
      </c>
      <c r="G401">
        <v>147605</v>
      </c>
      <c r="H401" s="370">
        <f>+data!L401</f>
        <v>213437</v>
      </c>
      <c r="I401" s="370">
        <f t="shared" si="14"/>
        <v>65832</v>
      </c>
      <c r="J401" s="84"/>
      <c r="L401">
        <v>144853</v>
      </c>
      <c r="M401" s="370">
        <f>+data!N401</f>
        <v>202658</v>
      </c>
      <c r="N401" s="370">
        <f t="shared" si="15"/>
        <v>57805</v>
      </c>
      <c r="O401" s="84"/>
    </row>
    <row r="402" spans="1:15">
      <c r="A402" s="416"/>
      <c r="H402" s="370"/>
      <c r="I402" s="370"/>
      <c r="J402" s="84"/>
      <c r="M402" s="370"/>
      <c r="N402" s="370"/>
      <c r="O402" s="84"/>
    </row>
    <row r="403" spans="1:15">
      <c r="A403" s="416"/>
      <c r="H403" s="370"/>
      <c r="I403" s="370"/>
      <c r="J403" s="84"/>
      <c r="M403" s="370"/>
      <c r="N403" s="370"/>
      <c r="O403" s="84"/>
    </row>
    <row r="404" spans="1:15">
      <c r="A404" s="3" t="s">
        <v>1</v>
      </c>
      <c r="H404" s="370">
        <f>+data!L404</f>
        <v>0</v>
      </c>
      <c r="I404" s="370">
        <f t="shared" si="14"/>
        <v>0</v>
      </c>
      <c r="J404" s="84"/>
      <c r="M404" s="370">
        <f>+data!N404</f>
        <v>0</v>
      </c>
      <c r="N404" s="370">
        <f t="shared" si="15"/>
        <v>0</v>
      </c>
      <c r="O404" s="84"/>
    </row>
    <row r="405" spans="1:15">
      <c r="A405" s="2" t="s">
        <v>107</v>
      </c>
      <c r="G405">
        <v>409553</v>
      </c>
      <c r="H405" s="370">
        <f>+data!L405</f>
        <v>39934</v>
      </c>
      <c r="I405" s="370">
        <f t="shared" si="14"/>
        <v>-369619</v>
      </c>
      <c r="J405" s="84" t="s">
        <v>886</v>
      </c>
      <c r="L405">
        <v>387186</v>
      </c>
      <c r="M405" s="370">
        <f>+data!N405</f>
        <v>43308</v>
      </c>
      <c r="N405" s="370">
        <f t="shared" si="15"/>
        <v>-343878</v>
      </c>
      <c r="O405" s="84"/>
    </row>
    <row r="406" spans="1:15">
      <c r="A406" s="2" t="s">
        <v>108</v>
      </c>
      <c r="G406">
        <v>201081</v>
      </c>
      <c r="H406" s="370">
        <f>+data!L406</f>
        <v>8787</v>
      </c>
      <c r="I406" s="370">
        <f t="shared" si="14"/>
        <v>-192294</v>
      </c>
      <c r="J406" s="84" t="s">
        <v>886</v>
      </c>
      <c r="L406">
        <v>190023</v>
      </c>
      <c r="M406" s="370">
        <f>+data!N406</f>
        <v>8644</v>
      </c>
      <c r="N406" s="370">
        <f t="shared" si="15"/>
        <v>-181379</v>
      </c>
      <c r="O406" s="84"/>
    </row>
    <row r="407" spans="1:15">
      <c r="A407" s="2" t="s">
        <v>868</v>
      </c>
      <c r="G407">
        <v>0</v>
      </c>
      <c r="H407" s="370">
        <f>+data!L407</f>
        <v>1701</v>
      </c>
      <c r="I407" s="370">
        <f>+H407-G407</f>
        <v>1701</v>
      </c>
      <c r="J407" s="84"/>
      <c r="L407">
        <v>0</v>
      </c>
      <c r="M407" s="370">
        <f>+data!N407</f>
        <v>970</v>
      </c>
      <c r="N407" s="370">
        <f>+M407-L407</f>
        <v>970</v>
      </c>
      <c r="O407" s="84"/>
    </row>
    <row r="408" spans="1:15">
      <c r="A408" s="2" t="s">
        <v>109</v>
      </c>
      <c r="G408">
        <v>133550</v>
      </c>
      <c r="H408" s="370">
        <f>+data!L408</f>
        <v>830</v>
      </c>
      <c r="I408" s="370">
        <f t="shared" si="14"/>
        <v>-132720</v>
      </c>
      <c r="J408" s="84"/>
      <c r="L408">
        <v>133017</v>
      </c>
      <c r="M408" s="370">
        <f>+data!N408</f>
        <v>861</v>
      </c>
      <c r="N408" s="370">
        <f t="shared" si="15"/>
        <v>-132156</v>
      </c>
      <c r="O408" s="84"/>
    </row>
    <row r="409" spans="1:15">
      <c r="A409" s="2" t="s">
        <v>851</v>
      </c>
      <c r="G409">
        <v>0</v>
      </c>
      <c r="H409" s="370">
        <f>+data!L409</f>
        <v>134297</v>
      </c>
      <c r="I409" s="370">
        <f t="shared" si="14"/>
        <v>134297</v>
      </c>
      <c r="J409" s="84"/>
      <c r="L409">
        <v>0</v>
      </c>
      <c r="M409" s="370">
        <f>+data!N409</f>
        <v>126423</v>
      </c>
      <c r="N409" s="370">
        <f t="shared" si="15"/>
        <v>126423</v>
      </c>
      <c r="O409" s="84"/>
    </row>
    <row r="410" spans="1:15">
      <c r="A410" s="2" t="s">
        <v>110</v>
      </c>
      <c r="G410">
        <v>6093</v>
      </c>
      <c r="H410" s="370">
        <f>+data!L410</f>
        <v>14257</v>
      </c>
      <c r="I410" s="370">
        <f t="shared" si="14"/>
        <v>8164</v>
      </c>
      <c r="J410" s="84"/>
      <c r="L410">
        <v>2749</v>
      </c>
      <c r="M410" s="370">
        <f>+data!N410</f>
        <v>15924</v>
      </c>
      <c r="N410" s="370">
        <f t="shared" si="15"/>
        <v>13175</v>
      </c>
      <c r="O410" s="84"/>
    </row>
    <row r="411" spans="1:15">
      <c r="A411" s="2" t="s">
        <v>111</v>
      </c>
      <c r="G411">
        <v>7002</v>
      </c>
      <c r="H411" s="370">
        <f>+data!L411</f>
        <v>4860</v>
      </c>
      <c r="I411" s="370">
        <f t="shared" si="14"/>
        <v>-2142</v>
      </c>
      <c r="J411" s="84"/>
      <c r="L411">
        <v>6733</v>
      </c>
      <c r="M411" s="370">
        <f>+data!N411</f>
        <v>2956</v>
      </c>
      <c r="N411" s="370">
        <f t="shared" si="15"/>
        <v>-3777</v>
      </c>
      <c r="O411" s="84"/>
    </row>
    <row r="412" spans="1:15">
      <c r="A412" s="2" t="s">
        <v>112</v>
      </c>
      <c r="G412">
        <v>4867</v>
      </c>
      <c r="H412" s="370">
        <f>+data!L412</f>
        <v>9325</v>
      </c>
      <c r="I412" s="370">
        <f t="shared" si="14"/>
        <v>4458</v>
      </c>
      <c r="J412" s="84"/>
      <c r="L412">
        <v>5400</v>
      </c>
      <c r="M412" s="370">
        <f>+data!N412</f>
        <v>7758</v>
      </c>
      <c r="N412" s="370">
        <f t="shared" si="15"/>
        <v>2358</v>
      </c>
      <c r="O412" s="84"/>
    </row>
    <row r="413" spans="1:15">
      <c r="A413" s="2" t="s">
        <v>113</v>
      </c>
      <c r="G413">
        <v>44242</v>
      </c>
      <c r="H413" s="370">
        <f>+data!L413</f>
        <v>79468</v>
      </c>
      <c r="I413" s="370">
        <f t="shared" si="14"/>
        <v>35226</v>
      </c>
      <c r="J413" s="84" t="s">
        <v>887</v>
      </c>
      <c r="L413">
        <v>34526</v>
      </c>
      <c r="M413" s="370">
        <f>+data!N413</f>
        <v>60703</v>
      </c>
      <c r="N413" s="370">
        <f t="shared" si="15"/>
        <v>26177</v>
      </c>
      <c r="O413" s="84"/>
    </row>
    <row r="414" spans="1:15">
      <c r="A414" s="2" t="s">
        <v>114</v>
      </c>
      <c r="G414">
        <v>23633</v>
      </c>
      <c r="H414" s="370">
        <f>+data!L414</f>
        <v>15755</v>
      </c>
      <c r="I414" s="370">
        <f t="shared" si="14"/>
        <v>-7878</v>
      </c>
      <c r="J414" s="84"/>
      <c r="L414">
        <v>24159</v>
      </c>
      <c r="M414" s="370">
        <f>+data!N414</f>
        <v>14356</v>
      </c>
      <c r="N414" s="370">
        <f t="shared" si="15"/>
        <v>-9803</v>
      </c>
      <c r="O414" s="84"/>
    </row>
    <row r="415" spans="1:15">
      <c r="A415" s="2" t="s">
        <v>626</v>
      </c>
      <c r="G415">
        <v>0</v>
      </c>
      <c r="H415" s="370">
        <f>+data!L415</f>
        <v>0</v>
      </c>
      <c r="I415" s="370">
        <f t="shared" si="14"/>
        <v>0</v>
      </c>
      <c r="J415" s="84"/>
      <c r="L415">
        <v>0</v>
      </c>
      <c r="M415" s="370">
        <f>+data!N415</f>
        <v>0</v>
      </c>
      <c r="N415" s="370">
        <f t="shared" si="15"/>
        <v>0</v>
      </c>
      <c r="O415" s="84"/>
    </row>
    <row r="416" spans="1:15">
      <c r="A416" s="2" t="s">
        <v>115</v>
      </c>
      <c r="G416">
        <v>70</v>
      </c>
      <c r="H416" s="370">
        <f>+data!L416</f>
        <v>426</v>
      </c>
      <c r="I416" s="370">
        <f t="shared" si="14"/>
        <v>356</v>
      </c>
      <c r="J416" s="84"/>
      <c r="L416">
        <v>70</v>
      </c>
      <c r="M416" s="370">
        <f>+data!N416</f>
        <v>167</v>
      </c>
      <c r="N416" s="370">
        <f t="shared" si="15"/>
        <v>97</v>
      </c>
      <c r="O416" s="84"/>
    </row>
    <row r="417" spans="1:15">
      <c r="A417" s="4" t="s">
        <v>106</v>
      </c>
      <c r="G417">
        <v>830091</v>
      </c>
      <c r="H417" s="370">
        <f>+data!L417</f>
        <v>309640</v>
      </c>
      <c r="I417" s="370">
        <f t="shared" si="14"/>
        <v>-520451</v>
      </c>
      <c r="J417" s="84" t="s">
        <v>884</v>
      </c>
      <c r="L417">
        <v>783863</v>
      </c>
      <c r="M417" s="370">
        <f>+data!N417</f>
        <v>282070</v>
      </c>
      <c r="N417" s="370">
        <f t="shared" si="15"/>
        <v>-501793</v>
      </c>
      <c r="O417" s="84"/>
    </row>
    <row r="418" spans="1:15">
      <c r="A418" s="3" t="s">
        <v>2</v>
      </c>
      <c r="H418" s="370">
        <f>+data!L418</f>
        <v>0</v>
      </c>
      <c r="I418" s="370">
        <f t="shared" si="14"/>
        <v>0</v>
      </c>
      <c r="J418" s="84"/>
      <c r="M418" s="370">
        <f>+data!N418</f>
        <v>0</v>
      </c>
      <c r="N418" s="370">
        <f t="shared" si="15"/>
        <v>0</v>
      </c>
      <c r="O418" s="84"/>
    </row>
    <row r="419" spans="1:15">
      <c r="A419" s="42" t="s">
        <v>116</v>
      </c>
      <c r="G419">
        <v>1948</v>
      </c>
      <c r="H419" s="370">
        <f>+data!L419</f>
        <v>2246</v>
      </c>
      <c r="I419" s="370">
        <f t="shared" si="14"/>
        <v>298</v>
      </c>
      <c r="J419" s="84"/>
      <c r="L419">
        <v>1726</v>
      </c>
      <c r="M419" s="370">
        <f>+data!N419</f>
        <v>1798</v>
      </c>
      <c r="N419" s="370">
        <f t="shared" si="15"/>
        <v>72</v>
      </c>
      <c r="O419" s="84"/>
    </row>
    <row r="420" spans="1:15">
      <c r="A420" s="42" t="s">
        <v>117</v>
      </c>
      <c r="G420">
        <v>349035</v>
      </c>
      <c r="H420" s="370">
        <f>+data!L420</f>
        <v>742296</v>
      </c>
      <c r="I420" s="370">
        <f t="shared" si="14"/>
        <v>393261</v>
      </c>
      <c r="J420" s="84"/>
      <c r="L420">
        <v>331876</v>
      </c>
      <c r="M420" s="370">
        <f>+data!N420</f>
        <v>692569</v>
      </c>
      <c r="N420" s="370">
        <f t="shared" si="15"/>
        <v>360693</v>
      </c>
      <c r="O420" s="84"/>
    </row>
    <row r="421" spans="1:15">
      <c r="A421" s="42" t="s">
        <v>118</v>
      </c>
      <c r="G421">
        <v>55694</v>
      </c>
      <c r="H421" s="370">
        <f>+data!L421</f>
        <v>157374</v>
      </c>
      <c r="I421" s="370">
        <f t="shared" si="14"/>
        <v>101680</v>
      </c>
      <c r="J421" s="84"/>
      <c r="L421">
        <v>53359</v>
      </c>
      <c r="M421" s="370">
        <f>+data!N421</f>
        <v>145993</v>
      </c>
      <c r="N421" s="370">
        <f t="shared" si="15"/>
        <v>92634</v>
      </c>
      <c r="O421" s="84"/>
    </row>
    <row r="422" spans="1:15">
      <c r="A422" s="42" t="s">
        <v>119</v>
      </c>
      <c r="G422">
        <v>5719</v>
      </c>
      <c r="H422" s="370">
        <f>+data!L422</f>
        <v>10610</v>
      </c>
      <c r="I422" s="370">
        <f t="shared" si="14"/>
        <v>4891</v>
      </c>
      <c r="J422" s="84"/>
      <c r="L422">
        <v>5787</v>
      </c>
      <c r="M422" s="370">
        <f>+data!N422</f>
        <v>9500</v>
      </c>
      <c r="N422" s="370">
        <f t="shared" si="15"/>
        <v>3713</v>
      </c>
      <c r="O422" s="84"/>
    </row>
    <row r="423" spans="1:15">
      <c r="A423" s="42" t="s">
        <v>120</v>
      </c>
      <c r="G423">
        <v>407</v>
      </c>
      <c r="H423" s="370">
        <f>+data!L423</f>
        <v>660</v>
      </c>
      <c r="I423" s="370">
        <f t="shared" si="14"/>
        <v>253</v>
      </c>
      <c r="J423" s="84" t="s">
        <v>886</v>
      </c>
      <c r="L423">
        <v>351</v>
      </c>
      <c r="M423" s="370">
        <f>+data!N423</f>
        <v>1065</v>
      </c>
      <c r="N423" s="370">
        <f t="shared" si="15"/>
        <v>714</v>
      </c>
      <c r="O423" s="84"/>
    </row>
    <row r="424" spans="1:15">
      <c r="A424" s="42" t="s">
        <v>121</v>
      </c>
      <c r="G424">
        <v>7339</v>
      </c>
      <c r="H424" s="370">
        <f>+data!L424</f>
        <v>19646</v>
      </c>
      <c r="I424" s="370">
        <f t="shared" si="14"/>
        <v>12307</v>
      </c>
      <c r="J424" s="84"/>
      <c r="L424">
        <v>6590</v>
      </c>
      <c r="M424" s="370">
        <f>+data!N424</f>
        <v>18080</v>
      </c>
      <c r="N424" s="370">
        <f t="shared" si="15"/>
        <v>11490</v>
      </c>
      <c r="O424" s="84"/>
    </row>
    <row r="425" spans="1:15">
      <c r="A425" s="42" t="s">
        <v>122</v>
      </c>
      <c r="G425">
        <v>711</v>
      </c>
      <c r="H425" s="370">
        <f>+data!L425</f>
        <v>1282</v>
      </c>
      <c r="I425" s="370">
        <f t="shared" si="14"/>
        <v>571</v>
      </c>
      <c r="J425" s="84"/>
      <c r="L425">
        <v>808</v>
      </c>
      <c r="M425" s="370">
        <f>+data!N425</f>
        <v>1367</v>
      </c>
      <c r="N425" s="370">
        <f t="shared" si="15"/>
        <v>559</v>
      </c>
      <c r="O425" s="84"/>
    </row>
    <row r="426" spans="1:15">
      <c r="A426" s="42" t="s">
        <v>123</v>
      </c>
      <c r="G426">
        <v>15798</v>
      </c>
      <c r="H426" s="370">
        <f>+data!L426</f>
        <v>33110</v>
      </c>
      <c r="I426" s="370">
        <f t="shared" si="14"/>
        <v>17312</v>
      </c>
      <c r="J426" s="84"/>
      <c r="L426">
        <v>15583</v>
      </c>
      <c r="M426" s="370">
        <f>+data!N426</f>
        <v>34980</v>
      </c>
      <c r="N426" s="370">
        <f t="shared" si="15"/>
        <v>19397</v>
      </c>
      <c r="O426" s="84"/>
    </row>
    <row r="427" spans="1:15">
      <c r="A427" s="42" t="s">
        <v>124</v>
      </c>
      <c r="G427">
        <v>17</v>
      </c>
      <c r="H427" s="370">
        <f>+data!L427</f>
        <v>4419</v>
      </c>
      <c r="I427" s="370">
        <f t="shared" si="14"/>
        <v>4402</v>
      </c>
      <c r="J427" s="84" t="s">
        <v>886</v>
      </c>
      <c r="L427">
        <v>3</v>
      </c>
      <c r="M427" s="370">
        <f>+data!N427</f>
        <v>4033</v>
      </c>
      <c r="N427" s="370">
        <f t="shared" si="15"/>
        <v>4030</v>
      </c>
      <c r="O427" s="84"/>
    </row>
    <row r="428" spans="1:15">
      <c r="A428" s="42"/>
      <c r="H428" s="370"/>
      <c r="I428" s="370"/>
      <c r="J428" s="84"/>
      <c r="M428" s="370"/>
      <c r="N428" s="370"/>
      <c r="O428" s="84"/>
    </row>
    <row r="429" spans="1:15">
      <c r="A429" s="42" t="s">
        <v>6</v>
      </c>
      <c r="G429">
        <v>15765</v>
      </c>
      <c r="H429" s="370" t="e">
        <f>+data!L429</f>
        <v>#REF!</v>
      </c>
      <c r="I429" s="370" t="e">
        <f t="shared" si="14"/>
        <v>#REF!</v>
      </c>
      <c r="J429" s="84"/>
      <c r="L429">
        <v>14934</v>
      </c>
      <c r="M429" s="370">
        <f>+data!N429</f>
        <v>30497</v>
      </c>
      <c r="N429" s="370">
        <f t="shared" si="15"/>
        <v>15563</v>
      </c>
      <c r="O429" s="84"/>
    </row>
    <row r="430" spans="1:15">
      <c r="A430" s="42" t="s">
        <v>7</v>
      </c>
      <c r="G430">
        <v>477</v>
      </c>
      <c r="H430" s="370">
        <f>+data!L430</f>
        <v>32451</v>
      </c>
      <c r="I430" s="370">
        <f t="shared" si="14"/>
        <v>31974</v>
      </c>
      <c r="J430" s="84"/>
      <c r="L430">
        <v>486</v>
      </c>
      <c r="M430" s="370">
        <f>+data!N430</f>
        <v>1847</v>
      </c>
      <c r="N430" s="370">
        <f t="shared" si="15"/>
        <v>1361</v>
      </c>
      <c r="O430" s="84"/>
    </row>
    <row r="431" spans="1:15">
      <c r="A431" s="42" t="s">
        <v>125</v>
      </c>
      <c r="G431">
        <v>11569</v>
      </c>
      <c r="H431" s="370">
        <f>+data!L431</f>
        <v>12902</v>
      </c>
      <c r="I431" s="370">
        <f t="shared" si="14"/>
        <v>1333</v>
      </c>
      <c r="J431" s="84"/>
      <c r="L431">
        <v>-2811</v>
      </c>
      <c r="M431" s="370">
        <f>+data!N431</f>
        <v>-5690</v>
      </c>
      <c r="N431" s="370">
        <f t="shared" si="15"/>
        <v>-2879</v>
      </c>
      <c r="O431" s="84"/>
    </row>
    <row r="432" spans="1:15">
      <c r="A432" s="42" t="s">
        <v>126</v>
      </c>
      <c r="G432">
        <v>0</v>
      </c>
      <c r="H432" s="370">
        <f>+data!L432</f>
        <v>0</v>
      </c>
      <c r="I432" s="370">
        <f t="shared" si="14"/>
        <v>0</v>
      </c>
      <c r="J432" s="84"/>
      <c r="L432">
        <v>0</v>
      </c>
      <c r="M432" s="370">
        <f>+data!N432</f>
        <v>0</v>
      </c>
      <c r="N432" s="370">
        <f t="shared" si="15"/>
        <v>0</v>
      </c>
      <c r="O432" s="84"/>
    </row>
    <row r="433" spans="1:15">
      <c r="A433" s="42" t="s">
        <v>627</v>
      </c>
      <c r="G433">
        <v>0</v>
      </c>
      <c r="H433" s="370">
        <f>+data!L433</f>
        <v>0</v>
      </c>
      <c r="I433" s="370">
        <f t="shared" si="14"/>
        <v>0</v>
      </c>
      <c r="J433" s="84"/>
      <c r="L433">
        <v>0</v>
      </c>
      <c r="M433" s="370">
        <f>+data!N433</f>
        <v>0</v>
      </c>
      <c r="N433" s="370">
        <f t="shared" si="15"/>
        <v>0</v>
      </c>
      <c r="O433" s="84"/>
    </row>
    <row r="434" spans="1:15">
      <c r="A434" s="42" t="s">
        <v>127</v>
      </c>
      <c r="G434">
        <v>0</v>
      </c>
      <c r="H434" s="370">
        <f>+data!L434</f>
        <v>0</v>
      </c>
      <c r="I434" s="370">
        <f t="shared" si="14"/>
        <v>0</v>
      </c>
      <c r="J434" s="84"/>
      <c r="L434">
        <v>0</v>
      </c>
      <c r="M434" s="370">
        <f>+data!N434</f>
        <v>0</v>
      </c>
      <c r="N434" s="370">
        <f t="shared" si="15"/>
        <v>0</v>
      </c>
      <c r="O434" s="84"/>
    </row>
    <row r="435" spans="1:15">
      <c r="A435" s="42" t="s">
        <v>128</v>
      </c>
      <c r="G435">
        <v>401</v>
      </c>
      <c r="H435" s="370">
        <f>+data!L435</f>
        <v>376</v>
      </c>
      <c r="I435" s="370">
        <f t="shared" si="14"/>
        <v>-25</v>
      </c>
      <c r="J435" s="84"/>
      <c r="L435">
        <v>404</v>
      </c>
      <c r="M435" s="370">
        <f>+data!N435</f>
        <v>418</v>
      </c>
      <c r="N435" s="370">
        <f t="shared" si="15"/>
        <v>14</v>
      </c>
      <c r="O435" s="84"/>
    </row>
    <row r="436" spans="1:15">
      <c r="A436" s="9" t="s">
        <v>129</v>
      </c>
      <c r="G436">
        <v>0</v>
      </c>
      <c r="H436" s="370">
        <f>+data!L436</f>
        <v>0</v>
      </c>
      <c r="I436" s="370">
        <f t="shared" si="14"/>
        <v>0</v>
      </c>
      <c r="J436" s="84"/>
      <c r="L436">
        <v>0</v>
      </c>
      <c r="M436" s="370">
        <f>+data!N436</f>
        <v>0</v>
      </c>
      <c r="N436" s="370">
        <f t="shared" si="15"/>
        <v>0</v>
      </c>
      <c r="O436" s="84"/>
    </row>
    <row r="437" spans="1:15">
      <c r="A437" s="9" t="s">
        <v>9</v>
      </c>
      <c r="G437">
        <v>3062</v>
      </c>
      <c r="H437" s="370">
        <f>+data!L437</f>
        <v>2419</v>
      </c>
      <c r="I437" s="370">
        <f t="shared" si="14"/>
        <v>-643</v>
      </c>
      <c r="J437" s="84"/>
      <c r="L437">
        <v>2102</v>
      </c>
      <c r="M437" s="370">
        <f>+data!N437</f>
        <v>3790</v>
      </c>
      <c r="N437" s="370">
        <f t="shared" si="15"/>
        <v>1688</v>
      </c>
      <c r="O437" s="84"/>
    </row>
    <row r="438" spans="1:15">
      <c r="A438" s="76" t="s">
        <v>130</v>
      </c>
      <c r="G438">
        <v>0</v>
      </c>
      <c r="H438" s="370">
        <f>+data!L438</f>
        <v>8860</v>
      </c>
      <c r="I438" s="370">
        <f t="shared" si="14"/>
        <v>8860</v>
      </c>
      <c r="J438" s="84"/>
      <c r="L438">
        <v>0</v>
      </c>
      <c r="M438" s="370">
        <f>+data!N438</f>
        <v>5380</v>
      </c>
      <c r="N438" s="370">
        <f t="shared" si="15"/>
        <v>5380</v>
      </c>
      <c r="O438" s="84"/>
    </row>
    <row r="439" spans="1:15">
      <c r="A439" s="42" t="s">
        <v>131</v>
      </c>
      <c r="G439">
        <v>4353</v>
      </c>
      <c r="H439" s="370">
        <f>+data!L439</f>
        <v>5147</v>
      </c>
      <c r="I439" s="370">
        <f t="shared" si="14"/>
        <v>794</v>
      </c>
      <c r="J439" s="84"/>
      <c r="L439">
        <v>509</v>
      </c>
      <c r="M439" s="370">
        <f>+data!N439</f>
        <v>329</v>
      </c>
      <c r="N439" s="370">
        <f t="shared" si="15"/>
        <v>-180</v>
      </c>
      <c r="O439" s="84"/>
    </row>
    <row r="440" spans="1:15">
      <c r="A440" s="4" t="s">
        <v>63</v>
      </c>
      <c r="G440">
        <v>472295</v>
      </c>
      <c r="H440" s="370">
        <f>+data!L440</f>
        <v>1073827</v>
      </c>
      <c r="I440" s="370">
        <f t="shared" si="14"/>
        <v>601532</v>
      </c>
      <c r="J440" s="84" t="s">
        <v>884</v>
      </c>
      <c r="L440">
        <v>431707</v>
      </c>
      <c r="M440" s="370">
        <f>+data!N440</f>
        <v>981563</v>
      </c>
      <c r="N440" s="370">
        <f t="shared" si="15"/>
        <v>549856</v>
      </c>
      <c r="O440" s="84"/>
    </row>
    <row r="441" spans="1:15">
      <c r="A441" s="4" t="s">
        <v>132</v>
      </c>
      <c r="H441" s="370">
        <f>+data!L441</f>
        <v>0</v>
      </c>
      <c r="I441" s="370">
        <f t="shared" si="14"/>
        <v>0</v>
      </c>
      <c r="J441" s="84"/>
      <c r="M441" s="370">
        <f>+data!N441</f>
        <v>0</v>
      </c>
      <c r="N441" s="370">
        <f t="shared" si="15"/>
        <v>0</v>
      </c>
      <c r="O441" s="84"/>
    </row>
    <row r="442" spans="1:15">
      <c r="A442" s="3" t="s">
        <v>133</v>
      </c>
      <c r="H442" s="370">
        <f>+data!L442</f>
        <v>0</v>
      </c>
      <c r="I442" s="370">
        <f t="shared" si="14"/>
        <v>0</v>
      </c>
      <c r="J442" s="84"/>
      <c r="M442" s="370">
        <f>+data!N442</f>
        <v>0</v>
      </c>
      <c r="N442" s="370">
        <f t="shared" si="15"/>
        <v>0</v>
      </c>
      <c r="O442" s="84"/>
    </row>
    <row r="443" spans="1:15">
      <c r="A443" s="3" t="s">
        <v>134</v>
      </c>
      <c r="H443" s="370">
        <f>+data!L443</f>
        <v>0</v>
      </c>
      <c r="I443" s="370">
        <f t="shared" si="14"/>
        <v>0</v>
      </c>
      <c r="J443" s="84"/>
      <c r="M443" s="370">
        <f>+data!N443</f>
        <v>0</v>
      </c>
      <c r="N443" s="370">
        <f t="shared" si="15"/>
        <v>0</v>
      </c>
      <c r="O443" s="84"/>
    </row>
    <row r="444" spans="1:15">
      <c r="A444" s="77" t="s">
        <v>135</v>
      </c>
      <c r="G444">
        <v>17967</v>
      </c>
      <c r="H444" s="370" t="e">
        <f>+data!L444</f>
        <v>#REF!</v>
      </c>
      <c r="I444" s="370" t="e">
        <f t="shared" ref="I444:I514" si="16">+H444-G444</f>
        <v>#REF!</v>
      </c>
      <c r="J444" s="84"/>
      <c r="L444">
        <v>20110</v>
      </c>
      <c r="M444" s="370">
        <f>+data!N444</f>
        <v>29579</v>
      </c>
      <c r="N444" s="370">
        <f t="shared" ref="N444:N514" si="17">+M444-L444</f>
        <v>9469</v>
      </c>
      <c r="O444" s="84"/>
    </row>
    <row r="445" spans="1:15">
      <c r="A445" s="2" t="s">
        <v>136</v>
      </c>
      <c r="G445">
        <v>1115</v>
      </c>
      <c r="H445" s="370" t="e">
        <f>+data!L445</f>
        <v>#REF!</v>
      </c>
      <c r="I445" s="370" t="e">
        <f t="shared" si="16"/>
        <v>#REF!</v>
      </c>
      <c r="J445" s="84"/>
      <c r="L445">
        <v>1543</v>
      </c>
      <c r="M445" s="370">
        <f>+data!N445</f>
        <v>-738</v>
      </c>
      <c r="N445" s="370">
        <f t="shared" si="17"/>
        <v>-2281</v>
      </c>
      <c r="O445" s="84"/>
    </row>
    <row r="446" spans="1:15">
      <c r="A446" s="78" t="s">
        <v>137</v>
      </c>
      <c r="G446">
        <v>307</v>
      </c>
      <c r="H446" s="370" t="e">
        <f>+data!L446</f>
        <v>#REF!</v>
      </c>
      <c r="I446" s="370" t="e">
        <f t="shared" si="16"/>
        <v>#REF!</v>
      </c>
      <c r="J446" s="84"/>
      <c r="L446">
        <v>202</v>
      </c>
      <c r="M446" s="370">
        <f>+data!N446</f>
        <v>100</v>
      </c>
      <c r="N446" s="370">
        <f t="shared" si="17"/>
        <v>-102</v>
      </c>
      <c r="O446" s="84"/>
    </row>
    <row r="447" spans="1:15">
      <c r="A447" s="77" t="s">
        <v>138</v>
      </c>
      <c r="G447">
        <v>465</v>
      </c>
      <c r="H447" s="370" t="e">
        <f>+data!L447</f>
        <v>#REF!</v>
      </c>
      <c r="I447" s="370" t="e">
        <f t="shared" si="16"/>
        <v>#REF!</v>
      </c>
      <c r="J447" s="84"/>
      <c r="L447">
        <v>954</v>
      </c>
      <c r="M447" s="370">
        <f>+data!N447</f>
        <v>1807</v>
      </c>
      <c r="N447" s="370">
        <f t="shared" si="17"/>
        <v>853</v>
      </c>
      <c r="O447" s="84"/>
    </row>
    <row r="448" spans="1:15" s="413" customFormat="1">
      <c r="A448" s="418"/>
      <c r="H448" s="421"/>
      <c r="I448" s="421"/>
      <c r="J448" s="427"/>
      <c r="M448" s="421"/>
      <c r="N448" s="421"/>
      <c r="O448" s="427"/>
    </row>
    <row r="449" spans="1:15">
      <c r="A449" s="77" t="s">
        <v>139</v>
      </c>
      <c r="G449">
        <v>19854</v>
      </c>
      <c r="H449" s="370">
        <f>+data!L449</f>
        <v>64441</v>
      </c>
      <c r="I449" s="370">
        <f t="shared" si="16"/>
        <v>44587</v>
      </c>
      <c r="J449" s="84"/>
      <c r="L449">
        <v>22809</v>
      </c>
      <c r="M449" s="370">
        <f>+data!N449</f>
        <v>31338</v>
      </c>
      <c r="N449" s="370">
        <f t="shared" si="17"/>
        <v>8529</v>
      </c>
      <c r="O449" s="84"/>
    </row>
    <row r="450" spans="1:15">
      <c r="A450" s="77" t="s">
        <v>537</v>
      </c>
      <c r="G450">
        <v>0</v>
      </c>
      <c r="H450" s="370" t="e">
        <f>+data!L450</f>
        <v>#REF!</v>
      </c>
      <c r="I450" s="370" t="e">
        <f t="shared" si="16"/>
        <v>#REF!</v>
      </c>
      <c r="J450" s="84"/>
      <c r="L450">
        <v>0</v>
      </c>
      <c r="M450" s="370">
        <f>+data!N450</f>
        <v>0</v>
      </c>
      <c r="N450" s="370">
        <f t="shared" si="17"/>
        <v>0</v>
      </c>
      <c r="O450" s="84"/>
    </row>
    <row r="451" spans="1:15" s="413" customFormat="1">
      <c r="A451" s="418"/>
      <c r="H451" s="421"/>
      <c r="I451" s="421"/>
      <c r="J451" s="427"/>
      <c r="M451" s="421"/>
      <c r="N451" s="421"/>
      <c r="O451" s="427"/>
    </row>
    <row r="452" spans="1:15">
      <c r="A452" s="2" t="s">
        <v>140</v>
      </c>
      <c r="G452">
        <v>0</v>
      </c>
      <c r="H452" s="370">
        <f>+data!L452</f>
        <v>0</v>
      </c>
      <c r="I452" s="370">
        <f t="shared" si="16"/>
        <v>0</v>
      </c>
      <c r="J452" s="84"/>
      <c r="L452">
        <v>0</v>
      </c>
      <c r="M452" s="370">
        <f>+data!N452</f>
        <v>0</v>
      </c>
      <c r="N452" s="370">
        <f t="shared" si="17"/>
        <v>0</v>
      </c>
      <c r="O452" s="84"/>
    </row>
    <row r="453" spans="1:15">
      <c r="A453" s="2" t="s">
        <v>141</v>
      </c>
      <c r="G453">
        <v>-594</v>
      </c>
      <c r="H453" s="370">
        <f>+data!L453</f>
        <v>0</v>
      </c>
      <c r="I453" s="370">
        <f t="shared" si="16"/>
        <v>594</v>
      </c>
      <c r="J453" s="84"/>
      <c r="L453">
        <v>254</v>
      </c>
      <c r="M453" s="370">
        <f>+data!N453</f>
        <v>0</v>
      </c>
      <c r="N453" s="370">
        <f t="shared" si="17"/>
        <v>-254</v>
      </c>
      <c r="O453" s="84"/>
    </row>
    <row r="454" spans="1:15">
      <c r="A454" s="4" t="s">
        <v>628</v>
      </c>
      <c r="G454">
        <v>-16198</v>
      </c>
      <c r="H454" s="370">
        <f>+data!L454</f>
        <v>-62022</v>
      </c>
      <c r="I454" s="370">
        <f t="shared" si="16"/>
        <v>-45824</v>
      </c>
      <c r="J454" s="84"/>
      <c r="L454">
        <v>-20961</v>
      </c>
      <c r="M454" s="370">
        <f>+data!N454</f>
        <v>-27548</v>
      </c>
      <c r="N454" s="370">
        <f t="shared" si="17"/>
        <v>-6587</v>
      </c>
      <c r="O454" s="84"/>
    </row>
    <row r="455" spans="1:15">
      <c r="A455" s="4" t="s">
        <v>63</v>
      </c>
      <c r="G455">
        <v>3062</v>
      </c>
      <c r="H455" s="370">
        <f>+data!L455</f>
        <v>2419</v>
      </c>
      <c r="I455" s="370">
        <f t="shared" si="16"/>
        <v>-643</v>
      </c>
      <c r="J455" s="84"/>
      <c r="L455">
        <v>2102</v>
      </c>
      <c r="M455" s="370">
        <f>+data!N455</f>
        <v>3790</v>
      </c>
      <c r="N455" s="370">
        <f t="shared" si="17"/>
        <v>1688</v>
      </c>
      <c r="O455" s="84"/>
    </row>
    <row r="456" spans="1:15">
      <c r="A456" s="413"/>
      <c r="H456" s="370"/>
      <c r="I456" s="370"/>
      <c r="J456" s="84"/>
      <c r="M456" s="370"/>
      <c r="N456" s="370"/>
      <c r="O456" s="84"/>
    </row>
    <row r="457" spans="1:15">
      <c r="A457" s="413"/>
      <c r="H457" s="370"/>
      <c r="I457" s="370"/>
      <c r="J457" s="84"/>
      <c r="M457" s="370"/>
      <c r="N457" s="370"/>
      <c r="O457" s="84"/>
    </row>
    <row r="458" spans="1:15">
      <c r="A458" s="3" t="s">
        <v>142</v>
      </c>
      <c r="H458" s="370">
        <f>+data!L458</f>
        <v>0</v>
      </c>
      <c r="I458" s="370">
        <f t="shared" si="16"/>
        <v>0</v>
      </c>
      <c r="J458" s="84"/>
      <c r="M458" s="370">
        <f>+data!N458</f>
        <v>0</v>
      </c>
      <c r="N458" s="370">
        <f t="shared" si="17"/>
        <v>0</v>
      </c>
      <c r="O458" s="84"/>
    </row>
    <row r="459" spans="1:15">
      <c r="A459" s="42" t="s">
        <v>143</v>
      </c>
      <c r="G459">
        <v>707913</v>
      </c>
      <c r="H459" s="370">
        <f>+data!L459</f>
        <v>106274</v>
      </c>
      <c r="I459" s="370">
        <f t="shared" si="16"/>
        <v>-601639</v>
      </c>
      <c r="J459" s="84"/>
      <c r="L459">
        <v>678650</v>
      </c>
      <c r="M459" s="370">
        <f>+data!N459</f>
        <v>104208</v>
      </c>
      <c r="N459" s="370">
        <f t="shared" si="17"/>
        <v>-574442</v>
      </c>
      <c r="O459" s="84"/>
    </row>
    <row r="460" spans="1:15">
      <c r="A460" s="42" t="s">
        <v>852</v>
      </c>
      <c r="G460">
        <v>0</v>
      </c>
      <c r="H460" s="370">
        <f>+data!L460</f>
        <v>143546</v>
      </c>
      <c r="I460" s="370">
        <f t="shared" si="16"/>
        <v>143546</v>
      </c>
      <c r="J460" s="84"/>
      <c r="L460">
        <v>0</v>
      </c>
      <c r="M460" s="370">
        <f>+data!N460</f>
        <v>136194</v>
      </c>
      <c r="N460" s="370">
        <f t="shared" si="17"/>
        <v>136194</v>
      </c>
      <c r="O460" s="84"/>
    </row>
    <row r="461" spans="1:15">
      <c r="A461" s="42" t="s">
        <v>853</v>
      </c>
      <c r="G461">
        <v>5975</v>
      </c>
      <c r="H461" s="370">
        <f>+data!L461</f>
        <v>6726</v>
      </c>
      <c r="I461" s="370">
        <f t="shared" si="16"/>
        <v>751</v>
      </c>
      <c r="J461" s="84"/>
      <c r="L461">
        <v>5381</v>
      </c>
      <c r="M461" s="370">
        <f>+data!N461</f>
        <v>6163</v>
      </c>
      <c r="N461" s="370">
        <f t="shared" si="17"/>
        <v>782</v>
      </c>
      <c r="O461" s="84"/>
    </row>
    <row r="462" spans="1:15">
      <c r="A462" s="42" t="s">
        <v>866</v>
      </c>
      <c r="G462">
        <v>15</v>
      </c>
      <c r="H462" s="370">
        <f>+data!L462</f>
        <v>18740</v>
      </c>
      <c r="I462" s="370">
        <f>+H462-G462</f>
        <v>18725</v>
      </c>
      <c r="J462" s="84"/>
      <c r="L462">
        <v>0</v>
      </c>
      <c r="M462" s="370">
        <f>+data!N462</f>
        <v>16588</v>
      </c>
      <c r="N462" s="370">
        <f>+M462-L462</f>
        <v>16588</v>
      </c>
      <c r="O462" s="84"/>
    </row>
    <row r="463" spans="1:15">
      <c r="A463" s="42" t="s">
        <v>549</v>
      </c>
      <c r="G463">
        <v>623</v>
      </c>
      <c r="H463" s="370">
        <f>+data!L463</f>
        <v>3071</v>
      </c>
      <c r="I463" s="370">
        <f t="shared" si="16"/>
        <v>2448</v>
      </c>
      <c r="J463" s="84"/>
      <c r="L463">
        <v>604</v>
      </c>
      <c r="M463" s="370">
        <f>+data!N463</f>
        <v>1956</v>
      </c>
      <c r="N463" s="370">
        <f t="shared" si="17"/>
        <v>1352</v>
      </c>
      <c r="O463" s="84"/>
    </row>
    <row r="464" spans="1:15">
      <c r="A464" s="42" t="s">
        <v>144</v>
      </c>
      <c r="G464">
        <v>0</v>
      </c>
      <c r="H464" s="370">
        <f>+data!L464</f>
        <v>0</v>
      </c>
      <c r="I464" s="370">
        <f t="shared" si="16"/>
        <v>0</v>
      </c>
      <c r="J464" s="84"/>
      <c r="L464">
        <v>0</v>
      </c>
      <c r="M464" s="370">
        <f>+data!N464</f>
        <v>0</v>
      </c>
      <c r="N464" s="370">
        <f t="shared" si="17"/>
        <v>0</v>
      </c>
      <c r="O464" s="84"/>
    </row>
    <row r="465" spans="1:15">
      <c r="A465" s="42" t="s">
        <v>145</v>
      </c>
      <c r="G465">
        <v>17248</v>
      </c>
      <c r="H465" s="370">
        <f>+data!L465</f>
        <v>7964</v>
      </c>
      <c r="I465" s="370">
        <f t="shared" si="16"/>
        <v>-9284</v>
      </c>
      <c r="J465" s="84" t="s">
        <v>887</v>
      </c>
      <c r="L465">
        <v>6305</v>
      </c>
      <c r="M465" s="370">
        <f>+data!N465</f>
        <v>6221</v>
      </c>
      <c r="N465" s="370">
        <f t="shared" si="17"/>
        <v>-84</v>
      </c>
      <c r="O465" s="84"/>
    </row>
    <row r="466" spans="1:15">
      <c r="A466" s="42" t="s">
        <v>629</v>
      </c>
      <c r="G466">
        <v>4141</v>
      </c>
      <c r="H466" s="370">
        <f>+data!L466</f>
        <v>1048</v>
      </c>
      <c r="I466" s="370">
        <f t="shared" si="16"/>
        <v>-3093</v>
      </c>
      <c r="J466" s="84"/>
      <c r="L466">
        <v>543</v>
      </c>
      <c r="M466" s="370">
        <f>+data!N466</f>
        <v>7350</v>
      </c>
      <c r="N466" s="370">
        <f t="shared" si="17"/>
        <v>6807</v>
      </c>
      <c r="O466" s="84"/>
    </row>
    <row r="467" spans="1:15">
      <c r="A467" s="42" t="s">
        <v>146</v>
      </c>
      <c r="G467">
        <v>0</v>
      </c>
      <c r="H467" s="370" t="str">
        <f>+data!L467</f>
        <v xml:space="preserve"> </v>
      </c>
      <c r="I467" s="370" t="e">
        <f t="shared" si="16"/>
        <v>#VALUE!</v>
      </c>
      <c r="J467" s="84"/>
      <c r="L467">
        <v>0</v>
      </c>
      <c r="M467" s="370">
        <f>+data!N467</f>
        <v>0</v>
      </c>
      <c r="N467" s="370">
        <f t="shared" si="17"/>
        <v>0</v>
      </c>
      <c r="O467" s="84"/>
    </row>
    <row r="468" spans="1:15">
      <c r="A468" s="43" t="s">
        <v>147</v>
      </c>
      <c r="G468">
        <v>0</v>
      </c>
      <c r="H468" s="370">
        <f>+data!L468</f>
        <v>0</v>
      </c>
      <c r="I468" s="370">
        <f t="shared" si="16"/>
        <v>0</v>
      </c>
      <c r="J468" s="84"/>
      <c r="L468">
        <v>0</v>
      </c>
      <c r="M468" s="370">
        <f>+data!N468</f>
        <v>0</v>
      </c>
      <c r="N468" s="370">
        <f t="shared" si="17"/>
        <v>0</v>
      </c>
      <c r="O468" s="84"/>
    </row>
    <row r="469" spans="1:15">
      <c r="A469" s="43" t="s">
        <v>148</v>
      </c>
      <c r="G469">
        <v>4124</v>
      </c>
      <c r="H469" s="370">
        <f>+data!L469</f>
        <v>2598</v>
      </c>
      <c r="I469" s="370">
        <f t="shared" si="16"/>
        <v>-1526</v>
      </c>
      <c r="J469" s="84"/>
      <c r="L469">
        <v>4026</v>
      </c>
      <c r="M469" s="370">
        <f>+data!N469</f>
        <v>2876</v>
      </c>
      <c r="N469" s="370">
        <f t="shared" si="17"/>
        <v>-1150</v>
      </c>
      <c r="O469" s="84"/>
    </row>
    <row r="470" spans="1:15">
      <c r="A470" s="9" t="s">
        <v>149</v>
      </c>
      <c r="G470">
        <v>79</v>
      </c>
      <c r="H470" s="370">
        <f>+data!L470</f>
        <v>610</v>
      </c>
      <c r="I470" s="370">
        <f t="shared" si="16"/>
        <v>531</v>
      </c>
      <c r="J470" s="84"/>
      <c r="L470">
        <v>81</v>
      </c>
      <c r="M470" s="370">
        <f>+data!N470</f>
        <v>356</v>
      </c>
      <c r="N470" s="370">
        <f t="shared" si="17"/>
        <v>275</v>
      </c>
      <c r="O470" s="84"/>
    </row>
    <row r="471" spans="1:15">
      <c r="A471" s="9" t="s">
        <v>150</v>
      </c>
      <c r="G471">
        <v>0</v>
      </c>
      <c r="H471" s="370">
        <f>+data!L471</f>
        <v>162</v>
      </c>
      <c r="I471" s="370">
        <f t="shared" si="16"/>
        <v>162</v>
      </c>
      <c r="J471" s="84"/>
      <c r="L471">
        <v>0</v>
      </c>
      <c r="M471" s="370">
        <f>+data!N471</f>
        <v>85</v>
      </c>
      <c r="N471" s="370">
        <f t="shared" si="17"/>
        <v>85</v>
      </c>
      <c r="O471" s="84"/>
    </row>
    <row r="472" spans="1:15">
      <c r="A472" s="42" t="s">
        <v>151</v>
      </c>
      <c r="G472">
        <v>1474</v>
      </c>
      <c r="H472" s="370">
        <f>+data!L472</f>
        <v>1277</v>
      </c>
      <c r="I472" s="370">
        <f t="shared" si="16"/>
        <v>-197</v>
      </c>
      <c r="J472" s="84"/>
      <c r="L472">
        <v>1520</v>
      </c>
      <c r="M472" s="370">
        <f>+data!N472</f>
        <v>1268</v>
      </c>
      <c r="N472" s="370">
        <f t="shared" si="17"/>
        <v>-252</v>
      </c>
      <c r="O472" s="84"/>
    </row>
    <row r="473" spans="1:15">
      <c r="A473" s="419"/>
      <c r="H473" s="370"/>
      <c r="I473" s="370"/>
      <c r="J473" s="84"/>
      <c r="M473" s="370"/>
      <c r="N473" s="370"/>
      <c r="O473" s="84"/>
    </row>
    <row r="474" spans="1:15">
      <c r="A474" s="42" t="s">
        <v>152</v>
      </c>
      <c r="G474">
        <v>460</v>
      </c>
      <c r="H474" s="370">
        <f>+data!L474</f>
        <v>2999</v>
      </c>
      <c r="I474" s="370">
        <f t="shared" si="16"/>
        <v>2539</v>
      </c>
      <c r="J474" s="84"/>
      <c r="L474">
        <v>551</v>
      </c>
      <c r="M474" s="370">
        <f>+data!N474</f>
        <v>3177</v>
      </c>
      <c r="N474" s="370">
        <f t="shared" si="17"/>
        <v>2626</v>
      </c>
      <c r="O474" s="84"/>
    </row>
    <row r="475" spans="1:15">
      <c r="A475" s="42" t="s">
        <v>153</v>
      </c>
      <c r="G475">
        <v>0</v>
      </c>
      <c r="H475" s="370">
        <f>+data!L475</f>
        <v>0</v>
      </c>
      <c r="I475" s="370">
        <f t="shared" si="16"/>
        <v>0</v>
      </c>
      <c r="J475" s="84"/>
      <c r="L475">
        <v>0</v>
      </c>
      <c r="M475" s="370">
        <f>+data!N475</f>
        <v>0</v>
      </c>
      <c r="N475" s="370">
        <f t="shared" si="17"/>
        <v>0</v>
      </c>
      <c r="O475" s="84"/>
    </row>
    <row r="476" spans="1:15">
      <c r="A476" s="42" t="s">
        <v>154</v>
      </c>
      <c r="G476">
        <v>10381</v>
      </c>
      <c r="H476" s="370">
        <f>+data!L476</f>
        <v>12949</v>
      </c>
      <c r="I476" s="370">
        <f t="shared" si="16"/>
        <v>2568</v>
      </c>
      <c r="J476" s="84"/>
      <c r="L476">
        <v>9834</v>
      </c>
      <c r="M476" s="370">
        <f>+data!N476</f>
        <v>8991</v>
      </c>
      <c r="N476" s="370">
        <f t="shared" si="17"/>
        <v>-843</v>
      </c>
      <c r="O476" s="84"/>
    </row>
    <row r="477" spans="1:15">
      <c r="A477" s="42" t="s">
        <v>155</v>
      </c>
      <c r="G477">
        <v>142</v>
      </c>
      <c r="H477" s="370">
        <f>+data!L477</f>
        <v>393</v>
      </c>
      <c r="I477" s="370">
        <f t="shared" si="16"/>
        <v>251</v>
      </c>
      <c r="J477" s="84"/>
      <c r="L477">
        <v>284</v>
      </c>
      <c r="M477" s="370">
        <f>+data!N477</f>
        <v>293</v>
      </c>
      <c r="N477" s="370">
        <f t="shared" si="17"/>
        <v>9</v>
      </c>
      <c r="O477" s="84"/>
    </row>
    <row r="478" spans="1:15">
      <c r="A478" s="42" t="s">
        <v>3</v>
      </c>
      <c r="G478">
        <v>3115</v>
      </c>
      <c r="H478" s="370">
        <f>+data!L478</f>
        <v>259</v>
      </c>
      <c r="I478" s="370">
        <f t="shared" si="16"/>
        <v>-2856</v>
      </c>
      <c r="J478" s="84"/>
      <c r="L478">
        <v>64</v>
      </c>
      <c r="M478" s="370">
        <f>+data!N478</f>
        <v>232</v>
      </c>
      <c r="N478" s="370">
        <f t="shared" si="17"/>
        <v>168</v>
      </c>
      <c r="O478" s="84"/>
    </row>
    <row r="479" spans="1:15">
      <c r="A479" s="42" t="s">
        <v>156</v>
      </c>
      <c r="G479">
        <v>0</v>
      </c>
      <c r="H479" s="370">
        <f>+data!L479</f>
        <v>0</v>
      </c>
      <c r="I479" s="370">
        <f t="shared" si="16"/>
        <v>0</v>
      </c>
      <c r="J479" s="84"/>
      <c r="L479">
        <v>0</v>
      </c>
      <c r="M479" s="370">
        <f>+data!N479</f>
        <v>43</v>
      </c>
      <c r="N479" s="370">
        <f t="shared" si="17"/>
        <v>43</v>
      </c>
      <c r="O479" s="84"/>
    </row>
    <row r="480" spans="1:15">
      <c r="A480" s="2" t="s">
        <v>157</v>
      </c>
      <c r="G480">
        <v>537</v>
      </c>
      <c r="H480" s="370">
        <f>+data!L480</f>
        <v>464</v>
      </c>
      <c r="I480" s="370">
        <f t="shared" si="16"/>
        <v>-73</v>
      </c>
      <c r="J480" s="84"/>
      <c r="L480">
        <v>499</v>
      </c>
      <c r="M480" s="370">
        <f>+data!N480</f>
        <v>590</v>
      </c>
      <c r="N480" s="370">
        <f t="shared" si="17"/>
        <v>91</v>
      </c>
      <c r="O480" s="84"/>
    </row>
    <row r="481" spans="1:15">
      <c r="A481" s="42" t="s">
        <v>474</v>
      </c>
      <c r="G481">
        <v>0</v>
      </c>
      <c r="H481" s="370">
        <f>+data!L481</f>
        <v>0</v>
      </c>
      <c r="I481" s="370">
        <f t="shared" si="16"/>
        <v>0</v>
      </c>
      <c r="J481" s="84"/>
      <c r="L481">
        <v>0</v>
      </c>
      <c r="M481" s="370">
        <f>+data!N481</f>
        <v>0</v>
      </c>
      <c r="N481" s="370">
        <f t="shared" si="17"/>
        <v>0</v>
      </c>
      <c r="O481" s="84"/>
    </row>
    <row r="482" spans="1:15">
      <c r="A482" s="42" t="s">
        <v>158</v>
      </c>
      <c r="G482">
        <v>211</v>
      </c>
      <c r="H482" s="370">
        <f>+data!L482</f>
        <v>807</v>
      </c>
      <c r="I482" s="370">
        <f t="shared" si="16"/>
        <v>596</v>
      </c>
      <c r="J482" s="84"/>
      <c r="L482">
        <v>169</v>
      </c>
      <c r="M482" s="370">
        <f>+data!N482</f>
        <v>594</v>
      </c>
      <c r="N482" s="370">
        <f t="shared" si="17"/>
        <v>425</v>
      </c>
      <c r="O482" s="84"/>
    </row>
    <row r="483" spans="1:15">
      <c r="A483" s="42" t="s">
        <v>159</v>
      </c>
      <c r="G483">
        <v>0</v>
      </c>
      <c r="H483" s="370">
        <f>+data!L483</f>
        <v>0</v>
      </c>
      <c r="I483" s="370">
        <f t="shared" si="16"/>
        <v>0</v>
      </c>
      <c r="J483" s="84"/>
      <c r="L483">
        <v>0</v>
      </c>
      <c r="M483" s="370">
        <f>+data!N483</f>
        <v>0</v>
      </c>
      <c r="N483" s="370">
        <f t="shared" si="17"/>
        <v>0</v>
      </c>
      <c r="O483" s="84"/>
    </row>
    <row r="484" spans="1:15">
      <c r="A484" s="42" t="s">
        <v>160</v>
      </c>
      <c r="G484">
        <v>0</v>
      </c>
      <c r="H484" s="370">
        <f>+data!L484</f>
        <v>44</v>
      </c>
      <c r="I484" s="370">
        <f t="shared" si="16"/>
        <v>44</v>
      </c>
      <c r="J484" s="84"/>
      <c r="L484">
        <v>0</v>
      </c>
      <c r="M484" s="370">
        <f>+data!N484</f>
        <v>47</v>
      </c>
      <c r="N484" s="370">
        <f t="shared" si="17"/>
        <v>47</v>
      </c>
      <c r="O484" s="84"/>
    </row>
    <row r="485" spans="1:15">
      <c r="A485" s="42" t="s">
        <v>161</v>
      </c>
      <c r="G485">
        <v>0</v>
      </c>
      <c r="H485" s="370" t="str">
        <f>+data!L485</f>
        <v xml:space="preserve"> </v>
      </c>
      <c r="I485" s="370" t="e">
        <f t="shared" si="16"/>
        <v>#VALUE!</v>
      </c>
      <c r="J485" s="84"/>
      <c r="L485">
        <v>0</v>
      </c>
      <c r="M485" s="370">
        <f>+data!N485</f>
        <v>0</v>
      </c>
      <c r="N485" s="370">
        <f t="shared" si="17"/>
        <v>0</v>
      </c>
      <c r="O485" s="84"/>
    </row>
    <row r="486" spans="1:15">
      <c r="A486" s="2" t="s">
        <v>162</v>
      </c>
      <c r="G486">
        <v>1303</v>
      </c>
      <c r="H486" s="370">
        <f>+data!L486</f>
        <v>337</v>
      </c>
      <c r="I486" s="370">
        <f t="shared" si="16"/>
        <v>-966</v>
      </c>
      <c r="J486" s="84"/>
      <c r="L486">
        <v>1137</v>
      </c>
      <c r="M486" s="370">
        <f>+data!N486</f>
        <v>237</v>
      </c>
      <c r="N486" s="370">
        <f t="shared" si="17"/>
        <v>-900</v>
      </c>
      <c r="O486" s="84"/>
    </row>
    <row r="487" spans="1:15">
      <c r="A487" s="2" t="s">
        <v>163</v>
      </c>
      <c r="G487">
        <v>2602</v>
      </c>
      <c r="H487" s="370">
        <f>+data!L487</f>
        <v>2981</v>
      </c>
      <c r="I487" s="370">
        <f t="shared" si="16"/>
        <v>379</v>
      </c>
      <c r="J487" s="84"/>
      <c r="L487">
        <v>2764</v>
      </c>
      <c r="M487" s="370">
        <f>+data!N487</f>
        <v>2760</v>
      </c>
      <c r="N487" s="370">
        <f t="shared" si="17"/>
        <v>-4</v>
      </c>
      <c r="O487" s="84"/>
    </row>
    <row r="488" spans="1:15">
      <c r="A488" s="2" t="s">
        <v>164</v>
      </c>
      <c r="G488">
        <v>281</v>
      </c>
      <c r="H488" s="370">
        <f>+data!L488</f>
        <v>374</v>
      </c>
      <c r="I488" s="370">
        <f t="shared" si="16"/>
        <v>93</v>
      </c>
      <c r="J488" s="84"/>
      <c r="L488">
        <v>310</v>
      </c>
      <c r="M488" s="370">
        <f>+data!N488</f>
        <v>415</v>
      </c>
      <c r="N488" s="370">
        <f t="shared" si="17"/>
        <v>105</v>
      </c>
      <c r="O488" s="84"/>
    </row>
    <row r="489" spans="1:15">
      <c r="A489" s="2" t="s">
        <v>165</v>
      </c>
      <c r="G489">
        <v>186</v>
      </c>
      <c r="H489" s="370">
        <f>+data!L489</f>
        <v>4900</v>
      </c>
      <c r="I489" s="370">
        <f t="shared" si="16"/>
        <v>4714</v>
      </c>
      <c r="J489" s="84"/>
      <c r="L489">
        <v>203</v>
      </c>
      <c r="M489" s="370">
        <f>+data!N489</f>
        <v>3805</v>
      </c>
      <c r="N489" s="370">
        <f t="shared" si="17"/>
        <v>3602</v>
      </c>
      <c r="O489" s="84"/>
    </row>
    <row r="490" spans="1:15">
      <c r="A490" s="2" t="s">
        <v>630</v>
      </c>
      <c r="G490">
        <v>0</v>
      </c>
      <c r="H490" s="370">
        <f>+data!L490</f>
        <v>0</v>
      </c>
      <c r="I490" s="370">
        <f t="shared" si="16"/>
        <v>0</v>
      </c>
      <c r="J490" s="84"/>
      <c r="L490">
        <v>0</v>
      </c>
      <c r="M490" s="370">
        <f>+data!N490</f>
        <v>0</v>
      </c>
      <c r="N490" s="370">
        <f t="shared" si="17"/>
        <v>0</v>
      </c>
      <c r="O490" s="84"/>
    </row>
    <row r="491" spans="1:15">
      <c r="A491" s="42" t="s">
        <v>115</v>
      </c>
      <c r="G491">
        <v>1863</v>
      </c>
      <c r="H491" s="370">
        <f>+data!L491</f>
        <v>1163</v>
      </c>
      <c r="I491" s="370">
        <f t="shared" si="16"/>
        <v>-700</v>
      </c>
      <c r="J491" s="84"/>
      <c r="L491">
        <v>2198</v>
      </c>
      <c r="M491" s="370">
        <f>+data!N491</f>
        <v>827</v>
      </c>
      <c r="N491" s="370">
        <f t="shared" si="17"/>
        <v>-1371</v>
      </c>
      <c r="O491" s="84"/>
    </row>
    <row r="492" spans="1:15">
      <c r="A492" s="68" t="s">
        <v>106</v>
      </c>
      <c r="G492">
        <v>762673</v>
      </c>
      <c r="H492" s="370">
        <f>+data!L492</f>
        <v>319587</v>
      </c>
      <c r="I492" s="370">
        <f t="shared" si="16"/>
        <v>-443086</v>
      </c>
      <c r="J492" s="84" t="s">
        <v>885</v>
      </c>
      <c r="L492">
        <v>715123</v>
      </c>
      <c r="M492" s="370">
        <f>+data!N492</f>
        <v>305442</v>
      </c>
      <c r="N492" s="370">
        <f t="shared" si="17"/>
        <v>-409681</v>
      </c>
      <c r="O492" s="84"/>
    </row>
    <row r="493" spans="1:15">
      <c r="A493" s="68" t="s">
        <v>726</v>
      </c>
      <c r="H493" s="370">
        <f>+data!L493</f>
        <v>0</v>
      </c>
      <c r="I493" s="370">
        <f t="shared" si="16"/>
        <v>0</v>
      </c>
      <c r="J493" s="84"/>
      <c r="M493" s="370">
        <f>+data!N493</f>
        <v>0</v>
      </c>
      <c r="N493" s="370">
        <f t="shared" si="17"/>
        <v>0</v>
      </c>
      <c r="O493" s="84"/>
    </row>
    <row r="494" spans="1:15">
      <c r="A494" s="68" t="s">
        <v>199</v>
      </c>
      <c r="H494" s="370">
        <f>+data!L494</f>
        <v>0</v>
      </c>
      <c r="I494" s="370">
        <f t="shared" si="16"/>
        <v>0</v>
      </c>
      <c r="J494" s="84"/>
      <c r="M494" s="370">
        <f>+data!N494</f>
        <v>0</v>
      </c>
      <c r="N494" s="370">
        <f t="shared" si="17"/>
        <v>0</v>
      </c>
      <c r="O494" s="84"/>
    </row>
    <row r="495" spans="1:15">
      <c r="A495" s="42" t="s">
        <v>854</v>
      </c>
      <c r="J495" s="84"/>
      <c r="O495" s="84"/>
    </row>
    <row r="496" spans="1:15">
      <c r="A496" s="42" t="s">
        <v>855</v>
      </c>
      <c r="G496">
        <v>0</v>
      </c>
      <c r="H496" s="370">
        <f>+data!L496</f>
        <v>0</v>
      </c>
      <c r="I496" s="370">
        <f>+H496-G496</f>
        <v>0</v>
      </c>
      <c r="J496" s="84"/>
      <c r="L496">
        <v>0</v>
      </c>
      <c r="M496" s="370">
        <f>+data!N496</f>
        <v>0</v>
      </c>
      <c r="N496" s="370">
        <f>+M496-L496</f>
        <v>0</v>
      </c>
      <c r="O496" s="84"/>
    </row>
    <row r="497" spans="1:15" ht="15.75">
      <c r="A497" s="443" t="s">
        <v>856</v>
      </c>
      <c r="G497">
        <v>0</v>
      </c>
      <c r="H497" s="370">
        <f>+data!L497</f>
        <v>0</v>
      </c>
      <c r="I497" s="370">
        <f>+H497-G497</f>
        <v>0</v>
      </c>
      <c r="J497" s="84"/>
      <c r="L497">
        <v>0</v>
      </c>
      <c r="M497" s="370">
        <f>+data!N497</f>
        <v>0</v>
      </c>
      <c r="N497" s="370">
        <f>+M497-L497</f>
        <v>0</v>
      </c>
      <c r="O497" s="84"/>
    </row>
    <row r="498" spans="1:15">
      <c r="A498" s="42" t="s">
        <v>200</v>
      </c>
      <c r="G498">
        <v>0</v>
      </c>
      <c r="H498" s="370">
        <f>+data!L498</f>
        <v>0</v>
      </c>
      <c r="I498" s="370">
        <f t="shared" si="16"/>
        <v>0</v>
      </c>
      <c r="J498" s="84"/>
      <c r="L498">
        <v>0</v>
      </c>
      <c r="M498" s="370">
        <f>+data!N498</f>
        <v>0</v>
      </c>
      <c r="N498" s="370">
        <f t="shared" si="17"/>
        <v>0</v>
      </c>
      <c r="O498" s="84"/>
    </row>
    <row r="499" spans="1:15">
      <c r="A499" s="42" t="s">
        <v>201</v>
      </c>
      <c r="G499">
        <v>0</v>
      </c>
      <c r="H499" s="370">
        <f>+data!L499</f>
        <v>0</v>
      </c>
      <c r="I499" s="370">
        <f t="shared" si="16"/>
        <v>0</v>
      </c>
      <c r="J499" s="84"/>
      <c r="L499">
        <v>0</v>
      </c>
      <c r="M499" s="370">
        <f>+data!N499</f>
        <v>0</v>
      </c>
      <c r="N499" s="370">
        <f t="shared" si="17"/>
        <v>0</v>
      </c>
      <c r="O499" s="84"/>
    </row>
    <row r="500" spans="1:15">
      <c r="A500" s="42" t="s">
        <v>202</v>
      </c>
      <c r="G500">
        <v>0</v>
      </c>
      <c r="H500" s="370">
        <f>+data!L500</f>
        <v>0</v>
      </c>
      <c r="I500" s="370">
        <f t="shared" si="16"/>
        <v>0</v>
      </c>
      <c r="J500" s="84"/>
      <c r="L500">
        <v>0</v>
      </c>
      <c r="M500" s="370">
        <f>+data!N500</f>
        <v>0</v>
      </c>
      <c r="N500" s="370">
        <f t="shared" si="17"/>
        <v>0</v>
      </c>
      <c r="O500" s="84"/>
    </row>
    <row r="501" spans="1:15">
      <c r="A501" s="42" t="s">
        <v>203</v>
      </c>
      <c r="G501">
        <v>1</v>
      </c>
      <c r="H501" s="370">
        <f>+data!L501</f>
        <v>0</v>
      </c>
      <c r="I501" s="370">
        <f t="shared" si="16"/>
        <v>-1</v>
      </c>
      <c r="J501" s="84"/>
      <c r="L501">
        <v>4</v>
      </c>
      <c r="M501" s="370">
        <f>+data!N501</f>
        <v>0</v>
      </c>
      <c r="N501" s="370">
        <f t="shared" si="17"/>
        <v>-4</v>
      </c>
      <c r="O501" s="84"/>
    </row>
    <row r="502" spans="1:15">
      <c r="A502" s="42" t="s">
        <v>204</v>
      </c>
      <c r="G502">
        <v>0</v>
      </c>
      <c r="H502" s="370">
        <f>+data!L502</f>
        <v>0</v>
      </c>
      <c r="I502" s="370">
        <f t="shared" si="16"/>
        <v>0</v>
      </c>
      <c r="J502" s="84"/>
      <c r="L502">
        <v>0</v>
      </c>
      <c r="M502" s="370">
        <f>+data!N502</f>
        <v>0</v>
      </c>
      <c r="N502" s="370">
        <f t="shared" si="17"/>
        <v>0</v>
      </c>
      <c r="O502" s="84"/>
    </row>
    <row r="503" spans="1:15">
      <c r="A503" s="42" t="s">
        <v>35</v>
      </c>
      <c r="G503">
        <v>0</v>
      </c>
      <c r="H503" s="370">
        <f>+data!L503</f>
        <v>0</v>
      </c>
      <c r="I503" s="370">
        <f t="shared" si="16"/>
        <v>0</v>
      </c>
      <c r="J503" s="84"/>
      <c r="L503">
        <v>0</v>
      </c>
      <c r="M503" s="370">
        <f>+data!N503</f>
        <v>0</v>
      </c>
      <c r="N503" s="370">
        <f t="shared" si="17"/>
        <v>0</v>
      </c>
      <c r="O503" s="84"/>
    </row>
    <row r="504" spans="1:15">
      <c r="A504" s="42" t="s">
        <v>106</v>
      </c>
      <c r="G504">
        <v>1</v>
      </c>
      <c r="H504" s="370">
        <f>+data!L504</f>
        <v>0</v>
      </c>
      <c r="I504" s="370">
        <f t="shared" si="16"/>
        <v>-1</v>
      </c>
      <c r="J504" s="84"/>
      <c r="L504">
        <v>4</v>
      </c>
      <c r="M504" s="370">
        <f>+data!N504</f>
        <v>0</v>
      </c>
      <c r="N504" s="370">
        <f t="shared" si="17"/>
        <v>-4</v>
      </c>
      <c r="O504" s="84"/>
    </row>
    <row r="505" spans="1:15">
      <c r="A505" s="68" t="s">
        <v>564</v>
      </c>
      <c r="H505" s="370">
        <f>+data!L505</f>
        <v>0</v>
      </c>
      <c r="I505" s="370">
        <f t="shared" si="16"/>
        <v>0</v>
      </c>
      <c r="J505" s="84"/>
      <c r="M505" s="370">
        <f>+data!N505</f>
        <v>0</v>
      </c>
      <c r="N505" s="370">
        <f t="shared" si="17"/>
        <v>0</v>
      </c>
      <c r="O505" s="84"/>
    </row>
    <row r="506" spans="1:15">
      <c r="A506" s="42" t="s">
        <v>205</v>
      </c>
      <c r="G506">
        <v>44</v>
      </c>
      <c r="H506" s="370">
        <f>+data!L506</f>
        <v>10</v>
      </c>
      <c r="I506" s="370">
        <f t="shared" si="16"/>
        <v>-34</v>
      </c>
      <c r="J506" s="84"/>
      <c r="L506">
        <v>40</v>
      </c>
      <c r="M506" s="370">
        <f>+data!N506</f>
        <v>116</v>
      </c>
      <c r="N506" s="370">
        <f t="shared" si="17"/>
        <v>76</v>
      </c>
      <c r="O506" s="84"/>
    </row>
    <row r="507" spans="1:15">
      <c r="A507" s="42" t="s">
        <v>206</v>
      </c>
      <c r="G507">
        <v>0</v>
      </c>
      <c r="H507" s="370">
        <f>+data!L507</f>
        <v>0</v>
      </c>
      <c r="I507" s="370">
        <f t="shared" si="16"/>
        <v>0</v>
      </c>
      <c r="J507" s="84"/>
      <c r="L507">
        <v>0</v>
      </c>
      <c r="M507" s="370">
        <f>+data!N507</f>
        <v>0</v>
      </c>
      <c r="N507" s="370">
        <f t="shared" si="17"/>
        <v>0</v>
      </c>
      <c r="O507" s="84"/>
    </row>
    <row r="508" spans="1:15">
      <c r="A508" s="42" t="s">
        <v>469</v>
      </c>
      <c r="G508">
        <v>0</v>
      </c>
      <c r="H508" s="370">
        <f>+data!L508</f>
        <v>0</v>
      </c>
      <c r="I508" s="370">
        <f t="shared" si="16"/>
        <v>0</v>
      </c>
      <c r="J508" s="84"/>
      <c r="L508">
        <v>0</v>
      </c>
      <c r="M508" s="370">
        <f>+data!N508</f>
        <v>0</v>
      </c>
      <c r="N508" s="370">
        <f t="shared" si="17"/>
        <v>0</v>
      </c>
      <c r="O508" s="84"/>
    </row>
    <row r="509" spans="1:15">
      <c r="A509" s="42" t="s">
        <v>207</v>
      </c>
      <c r="G509">
        <v>0</v>
      </c>
      <c r="H509" s="370">
        <f>+data!L509</f>
        <v>0</v>
      </c>
      <c r="I509" s="370">
        <f t="shared" si="16"/>
        <v>0</v>
      </c>
      <c r="J509" s="84"/>
      <c r="L509">
        <v>0</v>
      </c>
      <c r="M509" s="370">
        <f>+data!N509</f>
        <v>0</v>
      </c>
      <c r="N509" s="370">
        <f t="shared" si="17"/>
        <v>0</v>
      </c>
      <c r="O509" s="84"/>
    </row>
    <row r="510" spans="1:15">
      <c r="A510" s="42" t="s">
        <v>208</v>
      </c>
      <c r="G510">
        <v>0</v>
      </c>
      <c r="H510" s="370">
        <f>+data!L510</f>
        <v>0</v>
      </c>
      <c r="I510" s="370">
        <f t="shared" si="16"/>
        <v>0</v>
      </c>
      <c r="J510" s="84"/>
      <c r="L510">
        <v>0</v>
      </c>
      <c r="M510" s="370">
        <f>+data!N510</f>
        <v>0</v>
      </c>
      <c r="N510" s="370">
        <f t="shared" si="17"/>
        <v>0</v>
      </c>
      <c r="O510" s="84"/>
    </row>
    <row r="511" spans="1:15">
      <c r="A511" s="42" t="s">
        <v>848</v>
      </c>
      <c r="G511">
        <v>0</v>
      </c>
      <c r="H511" s="370">
        <f>+data!L511</f>
        <v>0</v>
      </c>
      <c r="I511" s="370">
        <f t="shared" si="16"/>
        <v>0</v>
      </c>
      <c r="J511" s="84"/>
      <c r="L511">
        <v>0</v>
      </c>
      <c r="M511" s="370">
        <f>+data!N511</f>
        <v>0</v>
      </c>
      <c r="N511" s="370">
        <f t="shared" si="17"/>
        <v>0</v>
      </c>
      <c r="O511" s="84"/>
    </row>
    <row r="512" spans="1:15">
      <c r="A512" s="42" t="s">
        <v>849</v>
      </c>
      <c r="G512">
        <v>0</v>
      </c>
      <c r="H512" s="370">
        <f>+data!L512</f>
        <v>0</v>
      </c>
      <c r="I512" s="370">
        <f t="shared" si="16"/>
        <v>0</v>
      </c>
      <c r="J512" s="84"/>
      <c r="L512">
        <v>0</v>
      </c>
      <c r="M512" s="370">
        <f>+data!N512</f>
        <v>0</v>
      </c>
      <c r="N512" s="370">
        <f t="shared" si="17"/>
        <v>0</v>
      </c>
      <c r="O512" s="84"/>
    </row>
    <row r="513" spans="1:15">
      <c r="A513" s="42" t="s">
        <v>209</v>
      </c>
      <c r="G513">
        <v>0</v>
      </c>
      <c r="H513" s="370">
        <f>+data!L513</f>
        <v>0</v>
      </c>
      <c r="I513" s="370">
        <f t="shared" si="16"/>
        <v>0</v>
      </c>
      <c r="J513" s="84"/>
      <c r="L513">
        <v>0</v>
      </c>
      <c r="M513" s="370">
        <f>+data!N513</f>
        <v>0</v>
      </c>
      <c r="N513" s="370">
        <f t="shared" si="17"/>
        <v>0</v>
      </c>
      <c r="O513" s="84"/>
    </row>
    <row r="514" spans="1:15">
      <c r="A514" s="42" t="s">
        <v>106</v>
      </c>
      <c r="G514">
        <v>44</v>
      </c>
      <c r="H514" s="370">
        <f>+data!L514</f>
        <v>8</v>
      </c>
      <c r="I514" s="370">
        <f t="shared" si="16"/>
        <v>-36</v>
      </c>
      <c r="J514" s="84"/>
      <c r="L514">
        <v>40</v>
      </c>
      <c r="M514" s="370">
        <f>+data!N514</f>
        <v>116</v>
      </c>
      <c r="N514" s="370">
        <f t="shared" si="17"/>
        <v>76</v>
      </c>
      <c r="O514" s="84"/>
    </row>
    <row r="515" spans="1:15">
      <c r="A515" s="68" t="s">
        <v>565</v>
      </c>
      <c r="H515" s="370">
        <f>+data!L515</f>
        <v>0</v>
      </c>
      <c r="I515" s="370">
        <f t="shared" ref="I515:I583" si="18">+H515-G515</f>
        <v>0</v>
      </c>
      <c r="J515" s="84"/>
      <c r="M515" s="370">
        <f>+data!N515</f>
        <v>0</v>
      </c>
      <c r="N515" s="370">
        <f t="shared" ref="N515:N583" si="19">+M515-L515</f>
        <v>0</v>
      </c>
      <c r="O515" s="84"/>
    </row>
    <row r="516" spans="1:15">
      <c r="A516" s="42" t="s">
        <v>857</v>
      </c>
      <c r="G516">
        <v>0</v>
      </c>
      <c r="H516" s="370">
        <f>+data!L516</f>
        <v>0</v>
      </c>
      <c r="I516" s="370">
        <f t="shared" si="18"/>
        <v>0</v>
      </c>
      <c r="J516" s="84"/>
      <c r="L516">
        <v>0</v>
      </c>
      <c r="M516" s="370">
        <f>+data!N516</f>
        <v>0</v>
      </c>
      <c r="N516" s="370">
        <f t="shared" si="19"/>
        <v>0</v>
      </c>
      <c r="O516" s="84"/>
    </row>
    <row r="517" spans="1:15">
      <c r="A517" s="42" t="s">
        <v>210</v>
      </c>
      <c r="G517">
        <v>1</v>
      </c>
      <c r="H517" s="370">
        <f>+data!L517</f>
        <v>0</v>
      </c>
      <c r="I517" s="370">
        <f t="shared" si="18"/>
        <v>-1</v>
      </c>
      <c r="J517" s="84"/>
      <c r="L517">
        <v>3</v>
      </c>
      <c r="M517" s="370">
        <f>+data!N517</f>
        <v>0</v>
      </c>
      <c r="N517" s="370">
        <f t="shared" si="19"/>
        <v>-3</v>
      </c>
      <c r="O517" s="84"/>
    </row>
    <row r="518" spans="1:15">
      <c r="A518" s="42" t="s">
        <v>211</v>
      </c>
      <c r="G518">
        <v>0</v>
      </c>
      <c r="H518" s="370">
        <f>+data!L518</f>
        <v>0</v>
      </c>
      <c r="I518" s="370">
        <f t="shared" si="18"/>
        <v>0</v>
      </c>
      <c r="J518" s="84"/>
      <c r="L518">
        <v>0</v>
      </c>
      <c r="M518" s="370">
        <f>+data!N518</f>
        <v>0</v>
      </c>
      <c r="N518" s="370">
        <f t="shared" si="19"/>
        <v>0</v>
      </c>
      <c r="O518" s="84"/>
    </row>
    <row r="519" spans="1:15">
      <c r="A519" s="42" t="s">
        <v>212</v>
      </c>
      <c r="G519">
        <v>69</v>
      </c>
      <c r="H519" s="370">
        <f>+data!L519</f>
        <v>3606</v>
      </c>
      <c r="I519" s="370">
        <f t="shared" si="18"/>
        <v>3537</v>
      </c>
      <c r="J519" s="84"/>
      <c r="L519">
        <v>69</v>
      </c>
      <c r="M519" s="370">
        <f>+data!N519</f>
        <v>1868</v>
      </c>
      <c r="N519" s="370">
        <f t="shared" si="19"/>
        <v>1799</v>
      </c>
      <c r="O519" s="84"/>
    </row>
    <row r="520" spans="1:15">
      <c r="A520" s="42" t="s">
        <v>213</v>
      </c>
      <c r="G520">
        <v>0</v>
      </c>
      <c r="H520" s="370">
        <f>+data!L520</f>
        <v>0</v>
      </c>
      <c r="I520" s="370">
        <f t="shared" si="18"/>
        <v>0</v>
      </c>
      <c r="J520" s="84"/>
      <c r="L520">
        <v>0</v>
      </c>
      <c r="M520" s="370">
        <f>+data!N520</f>
        <v>2995</v>
      </c>
      <c r="N520" s="370">
        <f t="shared" si="19"/>
        <v>2995</v>
      </c>
      <c r="O520" s="84"/>
    </row>
    <row r="521" spans="1:15">
      <c r="A521" s="42" t="s">
        <v>214</v>
      </c>
      <c r="G521">
        <v>0</v>
      </c>
      <c r="H521" s="370">
        <f>+data!L521</f>
        <v>0</v>
      </c>
      <c r="I521" s="370">
        <f t="shared" si="18"/>
        <v>0</v>
      </c>
      <c r="J521" s="84"/>
      <c r="L521">
        <v>0</v>
      </c>
      <c r="M521" s="370">
        <f>+data!N521</f>
        <v>0</v>
      </c>
      <c r="N521" s="370">
        <f t="shared" si="19"/>
        <v>0</v>
      </c>
      <c r="O521" s="84"/>
    </row>
    <row r="522" spans="1:15">
      <c r="A522" s="42" t="s">
        <v>215</v>
      </c>
      <c r="G522">
        <v>0</v>
      </c>
      <c r="H522" s="370">
        <f>+data!L522</f>
        <v>0</v>
      </c>
      <c r="I522" s="370">
        <f t="shared" si="18"/>
        <v>0</v>
      </c>
      <c r="J522" s="84"/>
      <c r="L522">
        <v>0</v>
      </c>
      <c r="M522" s="370">
        <f>+data!N522</f>
        <v>0</v>
      </c>
      <c r="N522" s="370">
        <f t="shared" si="19"/>
        <v>0</v>
      </c>
      <c r="O522" s="84"/>
    </row>
    <row r="523" spans="1:15">
      <c r="A523" s="42" t="s">
        <v>216</v>
      </c>
      <c r="G523">
        <v>70</v>
      </c>
      <c r="H523" s="370">
        <f>+data!L523</f>
        <v>5102</v>
      </c>
      <c r="I523" s="370">
        <f t="shared" si="18"/>
        <v>5032</v>
      </c>
      <c r="J523" s="84"/>
      <c r="L523">
        <v>72</v>
      </c>
      <c r="M523" s="370">
        <f>+data!N523</f>
        <v>5021</v>
      </c>
      <c r="N523" s="370">
        <f t="shared" si="19"/>
        <v>4949</v>
      </c>
      <c r="O523" s="84"/>
    </row>
    <row r="524" spans="1:15">
      <c r="A524" s="42" t="s">
        <v>217</v>
      </c>
      <c r="G524">
        <v>4</v>
      </c>
      <c r="H524" s="370">
        <f>+data!L524</f>
        <v>-73</v>
      </c>
      <c r="I524" s="370">
        <f t="shared" si="18"/>
        <v>-77</v>
      </c>
      <c r="J524" s="84"/>
      <c r="L524">
        <v>10</v>
      </c>
      <c r="M524" s="370">
        <f>+data!N524</f>
        <v>-77</v>
      </c>
      <c r="N524" s="370">
        <f t="shared" si="19"/>
        <v>-87</v>
      </c>
      <c r="O524" s="84"/>
    </row>
    <row r="525" spans="1:15">
      <c r="A525" s="413" t="s">
        <v>834</v>
      </c>
      <c r="H525" s="370"/>
      <c r="I525" s="370"/>
      <c r="J525" s="84"/>
      <c r="M525" s="370"/>
      <c r="N525" s="370"/>
      <c r="O525" s="84"/>
    </row>
    <row r="526" spans="1:15">
      <c r="A526" s="42" t="s">
        <v>218</v>
      </c>
      <c r="G526">
        <v>0</v>
      </c>
      <c r="H526" s="370">
        <f>+data!L526</f>
        <v>0</v>
      </c>
      <c r="I526" s="370">
        <f t="shared" si="18"/>
        <v>0</v>
      </c>
      <c r="J526" s="84"/>
      <c r="L526">
        <v>0</v>
      </c>
      <c r="M526" s="370">
        <f>+data!N526</f>
        <v>0</v>
      </c>
      <c r="N526" s="370">
        <f t="shared" si="19"/>
        <v>0</v>
      </c>
      <c r="O526" s="84"/>
    </row>
    <row r="527" spans="1:15">
      <c r="A527" s="42" t="s">
        <v>106</v>
      </c>
      <c r="G527">
        <v>74</v>
      </c>
      <c r="H527" s="370">
        <f>+data!L527</f>
        <v>5029</v>
      </c>
      <c r="I527" s="370">
        <f t="shared" si="18"/>
        <v>4955</v>
      </c>
      <c r="J527" s="84"/>
      <c r="L527">
        <v>82</v>
      </c>
      <c r="M527" s="370">
        <f>+data!N527</f>
        <v>4944</v>
      </c>
      <c r="N527" s="370">
        <f t="shared" si="19"/>
        <v>4862</v>
      </c>
      <c r="O527" s="84"/>
    </row>
    <row r="528" spans="1:15">
      <c r="A528" s="3" t="s">
        <v>571</v>
      </c>
      <c r="H528" s="370">
        <f>+data!L528</f>
        <v>0</v>
      </c>
      <c r="I528" s="370">
        <f t="shared" si="18"/>
        <v>0</v>
      </c>
      <c r="J528" s="84"/>
      <c r="M528" s="370">
        <f>+data!N528</f>
        <v>0</v>
      </c>
      <c r="N528" s="370">
        <f t="shared" si="19"/>
        <v>0</v>
      </c>
      <c r="O528" s="84"/>
    </row>
    <row r="529" spans="1:15">
      <c r="A529" s="338" t="s">
        <v>182</v>
      </c>
      <c r="H529" s="370">
        <f>+data!L529</f>
        <v>0</v>
      </c>
      <c r="I529" s="370">
        <f t="shared" si="18"/>
        <v>0</v>
      </c>
      <c r="J529" s="84"/>
      <c r="M529" s="370">
        <f>+data!N529</f>
        <v>0</v>
      </c>
      <c r="N529" s="370">
        <f t="shared" si="19"/>
        <v>0</v>
      </c>
      <c r="O529" s="84"/>
    </row>
    <row r="530" spans="1:15">
      <c r="A530" s="3" t="s">
        <v>183</v>
      </c>
      <c r="H530" s="370">
        <f>+data!L530</f>
        <v>0</v>
      </c>
      <c r="I530" s="370">
        <f t="shared" si="18"/>
        <v>0</v>
      </c>
      <c r="J530" s="84"/>
      <c r="M530" s="370">
        <f>+data!N530</f>
        <v>0</v>
      </c>
      <c r="N530" s="370">
        <f t="shared" si="19"/>
        <v>0</v>
      </c>
      <c r="O530" s="84"/>
    </row>
    <row r="531" spans="1:15" ht="45">
      <c r="A531" s="342" t="s">
        <v>184</v>
      </c>
      <c r="G531">
        <v>2320</v>
      </c>
      <c r="H531" s="370">
        <f>+data!L531</f>
        <v>826</v>
      </c>
      <c r="I531" s="370">
        <f t="shared" si="18"/>
        <v>-1494</v>
      </c>
      <c r="J531" s="464" t="s">
        <v>883</v>
      </c>
      <c r="L531">
        <v>2163</v>
      </c>
      <c r="M531" s="370">
        <f>+data!N531</f>
        <v>2378</v>
      </c>
      <c r="N531" s="370">
        <f t="shared" si="19"/>
        <v>215</v>
      </c>
      <c r="O531" s="84"/>
    </row>
    <row r="532" spans="1:15">
      <c r="A532" s="342" t="s">
        <v>185</v>
      </c>
      <c r="G532">
        <v>0</v>
      </c>
      <c r="H532" s="370">
        <f>+data!L532</f>
        <v>0</v>
      </c>
      <c r="I532" s="370">
        <f t="shared" si="18"/>
        <v>0</v>
      </c>
      <c r="J532" s="84"/>
      <c r="L532">
        <v>0</v>
      </c>
      <c r="M532" s="370">
        <f>+data!N532</f>
        <v>0</v>
      </c>
      <c r="N532" s="370">
        <f t="shared" si="19"/>
        <v>0</v>
      </c>
      <c r="O532" s="84"/>
    </row>
    <row r="533" spans="1:15">
      <c r="A533" s="342" t="s">
        <v>186</v>
      </c>
      <c r="G533">
        <v>0</v>
      </c>
      <c r="H533" s="370">
        <f>+data!L533</f>
        <v>0</v>
      </c>
      <c r="I533" s="370">
        <f t="shared" si="18"/>
        <v>0</v>
      </c>
      <c r="J533" s="84"/>
      <c r="L533">
        <v>0</v>
      </c>
      <c r="M533" s="370">
        <f>+data!N533</f>
        <v>0</v>
      </c>
      <c r="N533" s="370">
        <f t="shared" si="19"/>
        <v>0</v>
      </c>
      <c r="O533" s="84"/>
    </row>
    <row r="534" spans="1:15">
      <c r="A534" s="3" t="s">
        <v>106</v>
      </c>
      <c r="G534">
        <v>2320</v>
      </c>
      <c r="H534" s="370">
        <f>+data!L534</f>
        <v>826</v>
      </c>
      <c r="I534" s="370">
        <f t="shared" si="18"/>
        <v>-1494</v>
      </c>
      <c r="J534" s="84" t="s">
        <v>884</v>
      </c>
      <c r="L534">
        <v>2163</v>
      </c>
      <c r="M534" s="370">
        <f>+data!N534</f>
        <v>2378</v>
      </c>
      <c r="N534" s="370">
        <f t="shared" si="19"/>
        <v>215</v>
      </c>
      <c r="O534" s="84"/>
    </row>
    <row r="535" spans="1:15">
      <c r="A535" s="413" t="s">
        <v>366</v>
      </c>
      <c r="H535" s="370"/>
      <c r="I535" s="370"/>
      <c r="J535" s="84"/>
      <c r="M535" s="370"/>
      <c r="N535" s="370"/>
      <c r="O535" s="84"/>
    </row>
    <row r="536" spans="1:15">
      <c r="A536" s="3" t="s">
        <v>641</v>
      </c>
      <c r="H536" s="370">
        <f>+data!L536</f>
        <v>0</v>
      </c>
      <c r="I536" s="370">
        <f t="shared" si="18"/>
        <v>0</v>
      </c>
      <c r="J536" s="84"/>
      <c r="M536" s="370">
        <f>+data!N536</f>
        <v>0</v>
      </c>
      <c r="N536" s="370">
        <f t="shared" si="19"/>
        <v>0</v>
      </c>
      <c r="O536" s="84"/>
    </row>
    <row r="537" spans="1:15">
      <c r="A537" s="2" t="s">
        <v>187</v>
      </c>
      <c r="G537">
        <v>2225</v>
      </c>
      <c r="H537" s="370">
        <f>+data!L537</f>
        <v>637</v>
      </c>
      <c r="I537" s="370">
        <f t="shared" si="18"/>
        <v>-1588</v>
      </c>
      <c r="J537" s="84" t="s">
        <v>884</v>
      </c>
      <c r="L537">
        <v>2184</v>
      </c>
      <c r="M537" s="370">
        <f>+data!N537</f>
        <v>311</v>
      </c>
      <c r="N537" s="370">
        <f t="shared" si="19"/>
        <v>-1873</v>
      </c>
      <c r="O537" s="84"/>
    </row>
    <row r="538" spans="1:15">
      <c r="A538" s="2" t="s">
        <v>188</v>
      </c>
      <c r="G538">
        <v>5468</v>
      </c>
      <c r="H538" s="370">
        <f>+data!L538</f>
        <v>1934</v>
      </c>
      <c r="I538" s="370">
        <f t="shared" si="18"/>
        <v>-3534</v>
      </c>
      <c r="J538" s="84" t="s">
        <v>884</v>
      </c>
      <c r="L538">
        <v>5686</v>
      </c>
      <c r="M538" s="370">
        <f>+data!N538</f>
        <v>173</v>
      </c>
      <c r="N538" s="370">
        <f t="shared" si="19"/>
        <v>-5513</v>
      </c>
      <c r="O538" s="84"/>
    </row>
    <row r="539" spans="1:15">
      <c r="A539" s="2" t="s">
        <v>189</v>
      </c>
      <c r="G539">
        <v>5722</v>
      </c>
      <c r="H539" s="370">
        <f>+data!L539</f>
        <v>1570</v>
      </c>
      <c r="I539" s="370">
        <f t="shared" si="18"/>
        <v>-4152</v>
      </c>
      <c r="J539" s="84" t="s">
        <v>884</v>
      </c>
      <c r="L539">
        <v>6668</v>
      </c>
      <c r="M539" s="370">
        <f>+data!N539</f>
        <v>0</v>
      </c>
      <c r="N539" s="370">
        <f t="shared" si="19"/>
        <v>-6668</v>
      </c>
      <c r="O539" s="84"/>
    </row>
    <row r="540" spans="1:15">
      <c r="A540" s="3" t="s">
        <v>106</v>
      </c>
      <c r="G540">
        <v>13415</v>
      </c>
      <c r="H540" s="370">
        <f>+data!L540</f>
        <v>4141</v>
      </c>
      <c r="I540" s="370">
        <f t="shared" si="18"/>
        <v>-9274</v>
      </c>
      <c r="J540" s="84" t="s">
        <v>884</v>
      </c>
      <c r="L540">
        <v>14538</v>
      </c>
      <c r="M540" s="370">
        <f>+data!N540</f>
        <v>484</v>
      </c>
      <c r="N540" s="370">
        <f t="shared" si="19"/>
        <v>-14054</v>
      </c>
      <c r="O540" s="84"/>
    </row>
    <row r="541" spans="1:15">
      <c r="A541" s="2" t="s">
        <v>642</v>
      </c>
      <c r="H541" s="370">
        <f>+data!L541</f>
        <v>0</v>
      </c>
      <c r="I541" s="370">
        <f t="shared" si="18"/>
        <v>0</v>
      </c>
      <c r="J541" s="84"/>
      <c r="M541" s="370">
        <f>+data!N541</f>
        <v>0</v>
      </c>
      <c r="N541" s="370">
        <f t="shared" si="19"/>
        <v>0</v>
      </c>
      <c r="O541" s="84"/>
    </row>
    <row r="542" spans="1:15">
      <c r="A542" s="344" t="s">
        <v>190</v>
      </c>
      <c r="H542" s="370">
        <f>+data!L542</f>
        <v>0</v>
      </c>
      <c r="I542" s="370">
        <f t="shared" si="18"/>
        <v>0</v>
      </c>
      <c r="J542" s="84"/>
      <c r="M542" s="370">
        <f>+data!N542</f>
        <v>0</v>
      </c>
      <c r="N542" s="370">
        <f t="shared" si="19"/>
        <v>0</v>
      </c>
      <c r="O542" s="84"/>
    </row>
    <row r="543" spans="1:15">
      <c r="A543" s="3" t="s">
        <v>191</v>
      </c>
      <c r="H543" s="370">
        <f>+data!L543</f>
        <v>0</v>
      </c>
      <c r="I543" s="370">
        <f t="shared" si="18"/>
        <v>0</v>
      </c>
      <c r="J543" s="84"/>
      <c r="M543" s="370">
        <f>+data!N543</f>
        <v>0</v>
      </c>
      <c r="N543" s="370">
        <f t="shared" si="19"/>
        <v>0</v>
      </c>
      <c r="O543" s="84"/>
    </row>
    <row r="544" spans="1:15">
      <c r="A544" s="413"/>
      <c r="H544" s="370"/>
      <c r="I544" s="370"/>
      <c r="J544" s="84"/>
      <c r="M544" s="370"/>
      <c r="N544" s="370"/>
      <c r="O544" s="84"/>
    </row>
    <row r="545" spans="1:15">
      <c r="A545" s="2" t="s">
        <v>192</v>
      </c>
      <c r="G545">
        <v>0</v>
      </c>
      <c r="H545" s="370">
        <f>+data!L545</f>
        <v>44</v>
      </c>
      <c r="I545" s="370">
        <f t="shared" si="18"/>
        <v>44</v>
      </c>
      <c r="J545" s="84" t="s">
        <v>903</v>
      </c>
      <c r="L545">
        <v>0</v>
      </c>
      <c r="M545" s="370">
        <f>+data!N545</f>
        <v>47</v>
      </c>
      <c r="N545" s="370">
        <f t="shared" si="19"/>
        <v>47</v>
      </c>
      <c r="O545" s="84"/>
    </row>
    <row r="546" spans="1:15">
      <c r="A546" s="2" t="s">
        <v>185</v>
      </c>
      <c r="G546">
        <v>0</v>
      </c>
      <c r="H546" s="370">
        <f>+data!L546</f>
        <v>0</v>
      </c>
      <c r="I546" s="370">
        <f t="shared" si="18"/>
        <v>0</v>
      </c>
      <c r="J546" s="84"/>
      <c r="L546">
        <v>0</v>
      </c>
      <c r="M546" s="370">
        <f>+data!N546</f>
        <v>0</v>
      </c>
      <c r="N546" s="370">
        <f t="shared" si="19"/>
        <v>0</v>
      </c>
      <c r="O546" s="84"/>
    </row>
    <row r="547" spans="1:15">
      <c r="A547" s="413" t="s">
        <v>115</v>
      </c>
      <c r="H547" s="370"/>
      <c r="I547" s="370"/>
      <c r="J547" s="84"/>
      <c r="M547" s="370"/>
      <c r="N547" s="370"/>
      <c r="O547" s="84"/>
    </row>
    <row r="548" spans="1:15">
      <c r="A548" s="3" t="s">
        <v>193</v>
      </c>
      <c r="G548">
        <v>0</v>
      </c>
      <c r="H548" s="370">
        <f>+data!L548</f>
        <v>44</v>
      </c>
      <c r="I548" s="370">
        <f t="shared" si="18"/>
        <v>44</v>
      </c>
      <c r="J548" s="84" t="s">
        <v>885</v>
      </c>
      <c r="L548">
        <v>0</v>
      </c>
      <c r="M548" s="370">
        <f>+data!N548</f>
        <v>47</v>
      </c>
      <c r="N548" s="370">
        <f t="shared" si="19"/>
        <v>47</v>
      </c>
      <c r="O548" s="84"/>
    </row>
    <row r="549" spans="1:15">
      <c r="A549" s="413" t="s">
        <v>366</v>
      </c>
      <c r="H549" s="370"/>
      <c r="I549" s="370"/>
      <c r="J549" s="84"/>
      <c r="M549" s="370"/>
      <c r="N549" s="370"/>
      <c r="O549" s="84"/>
    </row>
    <row r="550" spans="1:15">
      <c r="A550" s="3" t="s">
        <v>643</v>
      </c>
      <c r="H550" s="370">
        <f>+data!L550</f>
        <v>0</v>
      </c>
      <c r="I550" s="370">
        <f t="shared" si="18"/>
        <v>0</v>
      </c>
      <c r="J550" s="84"/>
      <c r="M550" s="370">
        <f>+data!N550</f>
        <v>0</v>
      </c>
      <c r="N550" s="370">
        <f t="shared" si="19"/>
        <v>0</v>
      </c>
      <c r="O550" s="84"/>
    </row>
    <row r="551" spans="1:15">
      <c r="A551" s="2" t="s">
        <v>187</v>
      </c>
      <c r="G551">
        <v>0</v>
      </c>
      <c r="H551" s="370">
        <f>+data!L551</f>
        <v>220</v>
      </c>
      <c r="I551" s="370">
        <f t="shared" si="18"/>
        <v>220</v>
      </c>
      <c r="J551" s="84" t="s">
        <v>885</v>
      </c>
      <c r="L551">
        <v>0</v>
      </c>
      <c r="M551" s="370">
        <f>+data!N551</f>
        <v>286</v>
      </c>
      <c r="N551" s="370">
        <f t="shared" si="19"/>
        <v>286</v>
      </c>
      <c r="O551" s="84"/>
    </row>
    <row r="552" spans="1:15">
      <c r="A552" s="2" t="s">
        <v>188</v>
      </c>
      <c r="G552">
        <v>0</v>
      </c>
      <c r="H552" s="370">
        <f>+data!L552</f>
        <v>944</v>
      </c>
      <c r="I552" s="370">
        <f t="shared" si="18"/>
        <v>944</v>
      </c>
      <c r="J552" s="84" t="s">
        <v>885</v>
      </c>
      <c r="L552">
        <v>0</v>
      </c>
      <c r="M552" s="370">
        <f>+data!N552</f>
        <v>1185</v>
      </c>
      <c r="N552" s="370">
        <f t="shared" si="19"/>
        <v>1185</v>
      </c>
      <c r="O552" s="84"/>
    </row>
    <row r="553" spans="1:15">
      <c r="A553" s="2" t="s">
        <v>189</v>
      </c>
      <c r="G553">
        <v>0</v>
      </c>
      <c r="H553" s="370">
        <f>+data!L553</f>
        <v>239</v>
      </c>
      <c r="I553" s="370">
        <f t="shared" si="18"/>
        <v>239</v>
      </c>
      <c r="J553" s="84"/>
      <c r="L553">
        <v>0</v>
      </c>
      <c r="M553" s="370">
        <f>+data!N553</f>
        <v>415</v>
      </c>
      <c r="N553" s="370">
        <f t="shared" si="19"/>
        <v>415</v>
      </c>
      <c r="O553" s="84"/>
    </row>
    <row r="554" spans="1:15">
      <c r="A554" s="3" t="s">
        <v>106</v>
      </c>
      <c r="G554">
        <v>0</v>
      </c>
      <c r="H554" s="370">
        <f>+data!L554</f>
        <v>1403</v>
      </c>
      <c r="I554" s="370">
        <f t="shared" si="18"/>
        <v>1403</v>
      </c>
      <c r="J554" s="84" t="s">
        <v>885</v>
      </c>
      <c r="L554">
        <v>0</v>
      </c>
      <c r="M554" s="370">
        <f>+data!N554</f>
        <v>1886</v>
      </c>
      <c r="N554" s="370">
        <f t="shared" si="19"/>
        <v>1886</v>
      </c>
      <c r="O554" s="84"/>
    </row>
    <row r="555" spans="1:15">
      <c r="A555" s="114" t="s">
        <v>572</v>
      </c>
      <c r="H555" s="370">
        <f>+data!L555</f>
        <v>0</v>
      </c>
      <c r="I555" s="370">
        <f t="shared" si="18"/>
        <v>0</v>
      </c>
      <c r="J555" s="84"/>
      <c r="M555" s="370">
        <f>+data!N555</f>
        <v>0</v>
      </c>
      <c r="N555" s="370">
        <f t="shared" si="19"/>
        <v>0</v>
      </c>
      <c r="O555" s="84"/>
    </row>
    <row r="556" spans="1:15">
      <c r="A556" s="3" t="s">
        <v>573</v>
      </c>
      <c r="H556" s="370">
        <f>+data!L556</f>
        <v>0</v>
      </c>
      <c r="I556" s="370">
        <f t="shared" si="18"/>
        <v>0</v>
      </c>
      <c r="J556" s="84"/>
      <c r="M556" s="370">
        <f>+data!N556</f>
        <v>0</v>
      </c>
      <c r="N556" s="370">
        <f t="shared" si="19"/>
        <v>0</v>
      </c>
      <c r="O556" s="84"/>
    </row>
    <row r="557" spans="1:15">
      <c r="A557" s="3" t="s">
        <v>631</v>
      </c>
      <c r="H557" s="370">
        <f>+data!L557</f>
        <v>0</v>
      </c>
      <c r="I557" s="370">
        <f t="shared" si="18"/>
        <v>0</v>
      </c>
      <c r="J557" s="84"/>
      <c r="M557" s="370">
        <f>+data!N557</f>
        <v>0</v>
      </c>
      <c r="N557" s="370">
        <f t="shared" si="19"/>
        <v>0</v>
      </c>
      <c r="O557" s="84"/>
    </row>
    <row r="558" spans="1:15">
      <c r="A558" s="342" t="s">
        <v>166</v>
      </c>
      <c r="G558">
        <v>274715</v>
      </c>
      <c r="H558" s="370">
        <f>+data!L558</f>
        <v>574834</v>
      </c>
      <c r="I558" s="370">
        <f t="shared" si="18"/>
        <v>300119</v>
      </c>
      <c r="J558" s="84" t="s">
        <v>889</v>
      </c>
      <c r="M558" s="370">
        <f>+data!N558</f>
        <v>0</v>
      </c>
      <c r="N558" s="370">
        <f t="shared" si="19"/>
        <v>0</v>
      </c>
      <c r="O558" s="84"/>
    </row>
    <row r="559" spans="1:15">
      <c r="A559" s="342" t="s">
        <v>167</v>
      </c>
      <c r="G559">
        <v>29459</v>
      </c>
      <c r="H559" s="370">
        <f>+data!L559</f>
        <v>48966</v>
      </c>
      <c r="I559" s="370">
        <f t="shared" si="18"/>
        <v>19507</v>
      </c>
      <c r="J559" s="386"/>
      <c r="M559" s="370">
        <f>+data!N559</f>
        <v>0</v>
      </c>
      <c r="N559" s="370">
        <f t="shared" si="19"/>
        <v>0</v>
      </c>
      <c r="O559" s="84"/>
    </row>
    <row r="560" spans="1:15">
      <c r="A560" s="342" t="s">
        <v>168</v>
      </c>
      <c r="G560">
        <v>36135</v>
      </c>
      <c r="H560" s="370">
        <f>+data!L560</f>
        <v>93309</v>
      </c>
      <c r="I560" s="370">
        <f t="shared" si="18"/>
        <v>57174</v>
      </c>
      <c r="J560" s="84" t="s">
        <v>888</v>
      </c>
      <c r="M560" s="370">
        <f>+data!N560</f>
        <v>0</v>
      </c>
      <c r="N560" s="370">
        <f t="shared" si="19"/>
        <v>0</v>
      </c>
      <c r="O560" s="84"/>
    </row>
    <row r="561" spans="1:15">
      <c r="A561" s="342" t="s">
        <v>169</v>
      </c>
      <c r="G561">
        <v>49</v>
      </c>
      <c r="H561" s="370">
        <f>+data!L561</f>
        <v>117</v>
      </c>
      <c r="I561" s="370">
        <f t="shared" si="18"/>
        <v>68</v>
      </c>
      <c r="J561" s="84"/>
      <c r="M561" s="370">
        <f>+data!N561</f>
        <v>0</v>
      </c>
      <c r="N561" s="370">
        <f t="shared" si="19"/>
        <v>0</v>
      </c>
      <c r="O561" s="84"/>
    </row>
    <row r="562" spans="1:15">
      <c r="A562" s="342" t="s">
        <v>170</v>
      </c>
      <c r="G562">
        <v>0</v>
      </c>
      <c r="H562" s="370">
        <f>+data!L562</f>
        <v>0</v>
      </c>
      <c r="I562" s="370">
        <f t="shared" si="18"/>
        <v>0</v>
      </c>
      <c r="J562" s="84"/>
      <c r="M562" s="370">
        <f>+data!N562</f>
        <v>0</v>
      </c>
      <c r="N562" s="370">
        <f t="shared" si="19"/>
        <v>0</v>
      </c>
      <c r="O562" s="84"/>
    </row>
    <row r="563" spans="1:15">
      <c r="A563" s="342" t="s">
        <v>171</v>
      </c>
      <c r="G563">
        <v>0</v>
      </c>
      <c r="H563" s="370">
        <f>+data!L563</f>
        <v>10</v>
      </c>
      <c r="I563" s="370">
        <f t="shared" si="18"/>
        <v>10</v>
      </c>
      <c r="J563" s="84"/>
      <c r="M563" s="370">
        <f>+data!N563</f>
        <v>0</v>
      </c>
      <c r="N563" s="370">
        <f t="shared" si="19"/>
        <v>0</v>
      </c>
      <c r="O563" s="84"/>
    </row>
    <row r="564" spans="1:15">
      <c r="A564" s="3" t="s">
        <v>106</v>
      </c>
      <c r="G564">
        <v>340358</v>
      </c>
      <c r="H564" s="370">
        <f>+data!L564</f>
        <v>717236</v>
      </c>
      <c r="I564" s="370">
        <f t="shared" si="18"/>
        <v>376878</v>
      </c>
      <c r="J564" s="84" t="s">
        <v>884</v>
      </c>
      <c r="M564" s="370">
        <f>+data!N564</f>
        <v>0</v>
      </c>
      <c r="N564" s="370">
        <f t="shared" si="19"/>
        <v>0</v>
      </c>
      <c r="O564" s="84"/>
    </row>
    <row r="565" spans="1:15">
      <c r="A565" s="3" t="s">
        <v>632</v>
      </c>
      <c r="H565" s="370">
        <f>+data!L565</f>
        <v>0</v>
      </c>
      <c r="I565" s="370">
        <f t="shared" si="18"/>
        <v>0</v>
      </c>
      <c r="J565" s="84"/>
      <c r="M565" s="370">
        <f>+data!N565</f>
        <v>0</v>
      </c>
      <c r="N565" s="370">
        <f t="shared" si="19"/>
        <v>0</v>
      </c>
      <c r="O565" s="84"/>
    </row>
    <row r="566" spans="1:15">
      <c r="A566" s="342" t="s">
        <v>166</v>
      </c>
      <c r="G566">
        <v>622</v>
      </c>
      <c r="H566" s="370">
        <f>+data!L566</f>
        <v>1189</v>
      </c>
      <c r="I566" s="370">
        <f t="shared" si="18"/>
        <v>567</v>
      </c>
      <c r="J566" s="84"/>
      <c r="M566" s="370">
        <f>+data!N566</f>
        <v>0</v>
      </c>
      <c r="N566" s="370">
        <f t="shared" si="19"/>
        <v>0</v>
      </c>
      <c r="O566" s="84"/>
    </row>
    <row r="567" spans="1:15">
      <c r="A567" s="342" t="s">
        <v>167</v>
      </c>
      <c r="G567">
        <v>34</v>
      </c>
      <c r="H567" s="370">
        <f>+data!L567</f>
        <v>0</v>
      </c>
      <c r="I567" s="370">
        <f t="shared" si="18"/>
        <v>-34</v>
      </c>
      <c r="J567" s="84"/>
      <c r="M567" s="370">
        <f>+data!N567</f>
        <v>0</v>
      </c>
      <c r="N567" s="370">
        <f t="shared" si="19"/>
        <v>0</v>
      </c>
      <c r="O567" s="84"/>
    </row>
    <row r="568" spans="1:15">
      <c r="A568" s="342" t="s">
        <v>168</v>
      </c>
      <c r="G568">
        <v>43</v>
      </c>
      <c r="H568" s="370">
        <f>+data!L568</f>
        <v>0</v>
      </c>
      <c r="I568" s="370">
        <f t="shared" si="18"/>
        <v>-43</v>
      </c>
      <c r="J568" s="84"/>
      <c r="M568" s="370">
        <f>+data!N568</f>
        <v>0</v>
      </c>
      <c r="N568" s="370">
        <f t="shared" si="19"/>
        <v>0</v>
      </c>
      <c r="O568" s="84"/>
    </row>
    <row r="569" spans="1:15">
      <c r="A569" s="342" t="s">
        <v>169</v>
      </c>
      <c r="G569">
        <v>0</v>
      </c>
      <c r="H569" s="370">
        <f>+data!L569</f>
        <v>0</v>
      </c>
      <c r="I569" s="370">
        <f t="shared" si="18"/>
        <v>0</v>
      </c>
      <c r="J569" s="84"/>
      <c r="M569" s="370">
        <f>+data!N569</f>
        <v>0</v>
      </c>
      <c r="N569" s="370">
        <f t="shared" si="19"/>
        <v>0</v>
      </c>
      <c r="O569" s="84"/>
    </row>
    <row r="570" spans="1:15">
      <c r="A570" s="342" t="s">
        <v>170</v>
      </c>
      <c r="G570">
        <v>0</v>
      </c>
      <c r="H570" s="370">
        <f>+data!L570</f>
        <v>0</v>
      </c>
      <c r="I570" s="370">
        <f t="shared" si="18"/>
        <v>0</v>
      </c>
      <c r="J570" s="84"/>
      <c r="M570" s="370">
        <f>+data!N570</f>
        <v>0</v>
      </c>
      <c r="N570" s="370">
        <f t="shared" si="19"/>
        <v>0</v>
      </c>
      <c r="O570" s="84"/>
    </row>
    <row r="571" spans="1:15">
      <c r="A571" s="342" t="s">
        <v>171</v>
      </c>
      <c r="G571">
        <v>0</v>
      </c>
      <c r="H571" s="370">
        <f>+data!L571</f>
        <v>0</v>
      </c>
      <c r="I571" s="370">
        <f t="shared" si="18"/>
        <v>0</v>
      </c>
      <c r="J571" s="84"/>
      <c r="M571" s="370">
        <f>+data!N571</f>
        <v>0</v>
      </c>
      <c r="N571" s="370">
        <f t="shared" si="19"/>
        <v>0</v>
      </c>
      <c r="O571" s="84"/>
    </row>
    <row r="572" spans="1:15">
      <c r="A572" s="3" t="s">
        <v>106</v>
      </c>
      <c r="G572">
        <v>699</v>
      </c>
      <c r="H572" s="370">
        <f>+data!L572</f>
        <v>1189</v>
      </c>
      <c r="I572" s="370">
        <f t="shared" si="18"/>
        <v>490</v>
      </c>
      <c r="J572" s="84"/>
      <c r="M572" s="370">
        <f>+data!N572</f>
        <v>0</v>
      </c>
      <c r="N572" s="370">
        <f t="shared" si="19"/>
        <v>0</v>
      </c>
      <c r="O572" s="84"/>
    </row>
    <row r="573" spans="1:15">
      <c r="A573" s="3" t="s">
        <v>633</v>
      </c>
      <c r="H573" s="370">
        <f>+data!L573</f>
        <v>0</v>
      </c>
      <c r="I573" s="370">
        <f t="shared" si="18"/>
        <v>0</v>
      </c>
      <c r="J573" s="84"/>
      <c r="M573" s="370">
        <f>+data!N573</f>
        <v>0</v>
      </c>
      <c r="N573" s="370">
        <f t="shared" si="19"/>
        <v>0</v>
      </c>
      <c r="O573" s="84"/>
    </row>
    <row r="574" spans="1:15">
      <c r="A574" s="342" t="s">
        <v>166</v>
      </c>
      <c r="G574">
        <v>12837</v>
      </c>
      <c r="H574" s="370">
        <f>+data!L574</f>
        <v>28429</v>
      </c>
      <c r="I574" s="370">
        <f t="shared" si="18"/>
        <v>15592</v>
      </c>
      <c r="J574" s="84" t="s">
        <v>889</v>
      </c>
      <c r="M574" s="370">
        <f>+data!N574</f>
        <v>0</v>
      </c>
      <c r="N574" s="370">
        <f t="shared" si="19"/>
        <v>0</v>
      </c>
      <c r="O574" s="84"/>
    </row>
    <row r="575" spans="1:15">
      <c r="A575" s="342" t="s">
        <v>167</v>
      </c>
      <c r="G575">
        <v>0</v>
      </c>
      <c r="H575" s="370">
        <f>+data!L575</f>
        <v>0</v>
      </c>
      <c r="I575" s="370">
        <f t="shared" si="18"/>
        <v>0</v>
      </c>
      <c r="J575" s="84"/>
      <c r="M575" s="370">
        <f>+data!N575</f>
        <v>0</v>
      </c>
      <c r="N575" s="370">
        <f t="shared" si="19"/>
        <v>0</v>
      </c>
      <c r="O575" s="84"/>
    </row>
    <row r="576" spans="1:15">
      <c r="A576" s="342" t="s">
        <v>168</v>
      </c>
      <c r="G576">
        <v>0</v>
      </c>
      <c r="H576" s="370">
        <f>+data!L576</f>
        <v>0</v>
      </c>
      <c r="I576" s="370">
        <f t="shared" si="18"/>
        <v>0</v>
      </c>
      <c r="J576" s="84"/>
      <c r="M576" s="370">
        <f>+data!N576</f>
        <v>0</v>
      </c>
      <c r="N576" s="370">
        <f t="shared" si="19"/>
        <v>0</v>
      </c>
      <c r="O576" s="84"/>
    </row>
    <row r="577" spans="1:15">
      <c r="A577" s="342" t="s">
        <v>169</v>
      </c>
      <c r="G577">
        <v>0</v>
      </c>
      <c r="H577" s="370">
        <f>+data!L577</f>
        <v>0</v>
      </c>
      <c r="I577" s="370">
        <f t="shared" si="18"/>
        <v>0</v>
      </c>
      <c r="J577" s="84"/>
      <c r="M577" s="370">
        <f>+data!N577</f>
        <v>0</v>
      </c>
      <c r="N577" s="370">
        <f t="shared" si="19"/>
        <v>0</v>
      </c>
      <c r="O577" s="84"/>
    </row>
    <row r="578" spans="1:15">
      <c r="A578" s="342" t="s">
        <v>170</v>
      </c>
      <c r="G578">
        <v>0</v>
      </c>
      <c r="H578" s="370">
        <f>+data!L578</f>
        <v>0</v>
      </c>
      <c r="I578" s="370">
        <f t="shared" si="18"/>
        <v>0</v>
      </c>
      <c r="J578" s="84"/>
      <c r="M578" s="370">
        <f>+data!N578</f>
        <v>0</v>
      </c>
      <c r="N578" s="370">
        <f t="shared" si="19"/>
        <v>0</v>
      </c>
      <c r="O578" s="84"/>
    </row>
    <row r="579" spans="1:15">
      <c r="A579" s="342" t="s">
        <v>171</v>
      </c>
      <c r="G579">
        <v>0</v>
      </c>
      <c r="H579" s="370">
        <f>+data!L579</f>
        <v>0</v>
      </c>
      <c r="I579" s="370">
        <f t="shared" si="18"/>
        <v>0</v>
      </c>
      <c r="J579" s="84"/>
      <c r="M579" s="370">
        <f>+data!N579</f>
        <v>0</v>
      </c>
      <c r="N579" s="370">
        <f t="shared" si="19"/>
        <v>0</v>
      </c>
      <c r="O579" s="84"/>
    </row>
    <row r="580" spans="1:15">
      <c r="A580" s="3" t="s">
        <v>106</v>
      </c>
      <c r="G580">
        <v>12837</v>
      </c>
      <c r="H580" s="370">
        <f>+data!L580</f>
        <v>28429</v>
      </c>
      <c r="I580" s="370">
        <f t="shared" si="18"/>
        <v>15592</v>
      </c>
      <c r="J580" s="84" t="s">
        <v>884</v>
      </c>
      <c r="M580" s="370">
        <f>+data!N580</f>
        <v>0</v>
      </c>
      <c r="N580" s="370">
        <f t="shared" si="19"/>
        <v>0</v>
      </c>
      <c r="O580" s="84"/>
    </row>
    <row r="581" spans="1:15">
      <c r="A581" s="3" t="s">
        <v>727</v>
      </c>
      <c r="H581" s="370">
        <f>+data!L581</f>
        <v>0</v>
      </c>
      <c r="I581" s="370">
        <f t="shared" si="18"/>
        <v>0</v>
      </c>
      <c r="J581" s="84"/>
      <c r="M581" s="370">
        <f>+data!N581</f>
        <v>0</v>
      </c>
      <c r="N581" s="370">
        <f t="shared" si="19"/>
        <v>0</v>
      </c>
      <c r="O581" s="84"/>
    </row>
    <row r="582" spans="1:15">
      <c r="A582" s="342" t="s">
        <v>166</v>
      </c>
      <c r="G582">
        <v>12342</v>
      </c>
      <c r="H582" s="370">
        <f>+data!L582</f>
        <v>6568</v>
      </c>
      <c r="I582" s="370">
        <f t="shared" si="18"/>
        <v>-5774</v>
      </c>
      <c r="J582" s="84" t="s">
        <v>889</v>
      </c>
      <c r="M582" s="370">
        <f>+data!N582</f>
        <v>0</v>
      </c>
      <c r="N582" s="370">
        <f t="shared" si="19"/>
        <v>0</v>
      </c>
      <c r="O582" s="84"/>
    </row>
    <row r="583" spans="1:15">
      <c r="A583" s="342" t="s">
        <v>167</v>
      </c>
      <c r="G583">
        <v>0</v>
      </c>
      <c r="H583" s="370">
        <f>+data!L583</f>
        <v>606</v>
      </c>
      <c r="I583" s="370">
        <f t="shared" si="18"/>
        <v>606</v>
      </c>
      <c r="J583" s="84"/>
      <c r="M583" s="370">
        <f>+data!N583</f>
        <v>0</v>
      </c>
      <c r="N583" s="370">
        <f t="shared" si="19"/>
        <v>0</v>
      </c>
      <c r="O583" s="84"/>
    </row>
    <row r="584" spans="1:15">
      <c r="A584" s="342" t="s">
        <v>168</v>
      </c>
      <c r="G584">
        <v>0</v>
      </c>
      <c r="H584" s="370">
        <f>+data!L584</f>
        <v>0</v>
      </c>
      <c r="I584" s="370">
        <f t="shared" ref="I584:I652" si="20">+H584-G584</f>
        <v>0</v>
      </c>
      <c r="J584" s="84"/>
      <c r="M584" s="370">
        <f>+data!N584</f>
        <v>0</v>
      </c>
      <c r="N584" s="370">
        <f t="shared" ref="N584:N652" si="21">+M584-L584</f>
        <v>0</v>
      </c>
      <c r="O584" s="84"/>
    </row>
    <row r="585" spans="1:15">
      <c r="A585" s="342" t="s">
        <v>169</v>
      </c>
      <c r="G585">
        <v>0</v>
      </c>
      <c r="H585" s="370">
        <f>+data!L585</f>
        <v>0</v>
      </c>
      <c r="I585" s="370">
        <f t="shared" si="20"/>
        <v>0</v>
      </c>
      <c r="J585" s="84"/>
      <c r="M585" s="370">
        <f>+data!N585</f>
        <v>0</v>
      </c>
      <c r="N585" s="370">
        <f t="shared" si="21"/>
        <v>0</v>
      </c>
      <c r="O585" s="84"/>
    </row>
    <row r="586" spans="1:15">
      <c r="A586" s="342" t="s">
        <v>170</v>
      </c>
      <c r="G586">
        <v>0</v>
      </c>
      <c r="H586" s="370">
        <f>+data!L586</f>
        <v>0</v>
      </c>
      <c r="I586" s="370">
        <f t="shared" si="20"/>
        <v>0</v>
      </c>
      <c r="J586" s="84"/>
      <c r="M586" s="370">
        <f>+data!N586</f>
        <v>0</v>
      </c>
      <c r="N586" s="370">
        <f t="shared" si="21"/>
        <v>0</v>
      </c>
      <c r="O586" s="84"/>
    </row>
    <row r="587" spans="1:15">
      <c r="A587" s="342" t="s">
        <v>171</v>
      </c>
      <c r="G587">
        <v>0</v>
      </c>
      <c r="H587" s="370">
        <f>+data!L587</f>
        <v>0</v>
      </c>
      <c r="I587" s="370">
        <f t="shared" si="20"/>
        <v>0</v>
      </c>
      <c r="J587" s="84"/>
      <c r="M587" s="370">
        <f>+data!N587</f>
        <v>0</v>
      </c>
      <c r="N587" s="370">
        <f t="shared" si="21"/>
        <v>0</v>
      </c>
      <c r="O587" s="84"/>
    </row>
    <row r="588" spans="1:15">
      <c r="A588" s="3" t="s">
        <v>106</v>
      </c>
      <c r="G588">
        <v>12342</v>
      </c>
      <c r="H588" s="370">
        <f>+data!L588</f>
        <v>7174</v>
      </c>
      <c r="I588" s="370">
        <f t="shared" si="20"/>
        <v>-5168</v>
      </c>
      <c r="J588" s="84" t="s">
        <v>884</v>
      </c>
      <c r="M588" s="370">
        <f>+data!N588</f>
        <v>0</v>
      </c>
      <c r="N588" s="370">
        <f t="shared" si="21"/>
        <v>0</v>
      </c>
      <c r="O588" s="84"/>
    </row>
    <row r="589" spans="1:15">
      <c r="A589" s="3" t="s">
        <v>172</v>
      </c>
      <c r="H589" s="370">
        <f>+data!L589</f>
        <v>0</v>
      </c>
      <c r="I589" s="370">
        <f t="shared" si="20"/>
        <v>0</v>
      </c>
      <c r="J589" s="84"/>
      <c r="M589" s="370">
        <f>+data!N589</f>
        <v>0</v>
      </c>
      <c r="N589" s="370">
        <f t="shared" si="21"/>
        <v>0</v>
      </c>
      <c r="O589" s="84"/>
    </row>
    <row r="590" spans="1:15">
      <c r="A590" s="342" t="s">
        <v>166</v>
      </c>
      <c r="G590">
        <v>300516</v>
      </c>
      <c r="H590" s="370">
        <f>+data!L590</f>
        <v>638302</v>
      </c>
      <c r="I590" s="370">
        <f t="shared" si="20"/>
        <v>337786</v>
      </c>
      <c r="J590" s="84"/>
      <c r="L590">
        <v>287325</v>
      </c>
      <c r="M590" s="370">
        <f>+data!N590</f>
        <v>600402</v>
      </c>
      <c r="N590" s="370">
        <f t="shared" si="21"/>
        <v>313077</v>
      </c>
      <c r="O590" s="84"/>
    </row>
    <row r="591" spans="1:15">
      <c r="A591" s="342" t="s">
        <v>167</v>
      </c>
      <c r="G591">
        <v>29493</v>
      </c>
      <c r="H591" s="370">
        <f>+data!L591</f>
        <v>52807</v>
      </c>
      <c r="I591" s="370">
        <f t="shared" si="20"/>
        <v>23314</v>
      </c>
      <c r="J591" s="386"/>
      <c r="L591">
        <v>27048</v>
      </c>
      <c r="M591" s="370">
        <f>+data!N591</f>
        <v>48681</v>
      </c>
      <c r="N591" s="370">
        <f t="shared" si="21"/>
        <v>21633</v>
      </c>
      <c r="O591" s="84"/>
    </row>
    <row r="592" spans="1:15">
      <c r="A592" s="342" t="s">
        <v>168</v>
      </c>
      <c r="G592">
        <v>36178</v>
      </c>
      <c r="H592" s="370">
        <f>+data!L592</f>
        <v>97138</v>
      </c>
      <c r="I592" s="370">
        <f t="shared" si="20"/>
        <v>60960</v>
      </c>
      <c r="J592" s="84" t="s">
        <v>888</v>
      </c>
      <c r="L592">
        <v>34909</v>
      </c>
      <c r="M592" s="370">
        <f>+data!N592</f>
        <v>86750</v>
      </c>
      <c r="N592" s="370">
        <f t="shared" si="21"/>
        <v>51841</v>
      </c>
      <c r="O592" s="84"/>
    </row>
    <row r="593" spans="1:15">
      <c r="A593" s="342" t="s">
        <v>169</v>
      </c>
      <c r="G593">
        <v>49</v>
      </c>
      <c r="H593" s="370">
        <f>+data!L593</f>
        <v>117</v>
      </c>
      <c r="I593" s="370">
        <f t="shared" si="20"/>
        <v>68</v>
      </c>
      <c r="J593" s="84"/>
      <c r="L593">
        <v>19</v>
      </c>
      <c r="M593" s="370">
        <f>+data!N593</f>
        <v>261</v>
      </c>
      <c r="N593" s="370">
        <f t="shared" si="21"/>
        <v>242</v>
      </c>
      <c r="O593" s="84"/>
    </row>
    <row r="594" spans="1:15">
      <c r="A594" s="342" t="s">
        <v>170</v>
      </c>
      <c r="G594">
        <v>0</v>
      </c>
      <c r="H594" s="370">
        <f>+data!L594</f>
        <v>0</v>
      </c>
      <c r="I594" s="370">
        <f t="shared" si="20"/>
        <v>0</v>
      </c>
      <c r="J594" s="84"/>
      <c r="L594">
        <v>0</v>
      </c>
      <c r="M594" s="370">
        <f>+data!N594</f>
        <v>0</v>
      </c>
      <c r="N594" s="370">
        <f t="shared" si="21"/>
        <v>0</v>
      </c>
      <c r="O594" s="84"/>
    </row>
    <row r="595" spans="1:15">
      <c r="A595" s="342" t="s">
        <v>171</v>
      </c>
      <c r="G595">
        <v>0</v>
      </c>
      <c r="H595" s="370">
        <f>+data!L595</f>
        <v>10</v>
      </c>
      <c r="I595" s="370">
        <f t="shared" si="20"/>
        <v>10</v>
      </c>
      <c r="J595" s="84"/>
      <c r="L595">
        <v>0</v>
      </c>
      <c r="M595" s="370">
        <f>+data!N595</f>
        <v>3</v>
      </c>
      <c r="N595" s="370">
        <f t="shared" si="21"/>
        <v>3</v>
      </c>
      <c r="O595" s="84"/>
    </row>
    <row r="596" spans="1:15">
      <c r="A596" s="3" t="s">
        <v>106</v>
      </c>
      <c r="G596">
        <v>366236</v>
      </c>
      <c r="H596" s="370">
        <f>+data!L596</f>
        <v>788374</v>
      </c>
      <c r="I596" s="370">
        <f t="shared" si="20"/>
        <v>422138</v>
      </c>
      <c r="J596" s="84" t="s">
        <v>884</v>
      </c>
      <c r="L596">
        <v>349301</v>
      </c>
      <c r="M596" s="370">
        <f>+data!N596</f>
        <v>736097</v>
      </c>
      <c r="N596" s="370">
        <f t="shared" si="21"/>
        <v>386796</v>
      </c>
      <c r="O596" s="84"/>
    </row>
    <row r="597" spans="1:15">
      <c r="A597" s="413" t="s">
        <v>858</v>
      </c>
      <c r="H597" s="370"/>
      <c r="I597" s="370"/>
      <c r="J597" s="84"/>
      <c r="M597" s="370"/>
      <c r="N597" s="370"/>
      <c r="O597" s="84"/>
    </row>
    <row r="598" spans="1:15">
      <c r="A598" s="43" t="s">
        <v>173</v>
      </c>
      <c r="G598">
        <v>894</v>
      </c>
      <c r="H598" s="370">
        <f>+data!L598</f>
        <v>645</v>
      </c>
      <c r="I598" s="370">
        <f t="shared" si="20"/>
        <v>-249</v>
      </c>
      <c r="J598" s="84"/>
      <c r="L598">
        <v>1008</v>
      </c>
      <c r="M598" s="370">
        <f>+data!N598</f>
        <v>732</v>
      </c>
      <c r="N598" s="370">
        <f t="shared" si="21"/>
        <v>-276</v>
      </c>
      <c r="O598" s="84"/>
    </row>
    <row r="599" spans="1:15">
      <c r="A599" s="43" t="s">
        <v>174</v>
      </c>
      <c r="G599">
        <v>365342</v>
      </c>
      <c r="H599" s="370">
        <f>+data!L599</f>
        <v>787729</v>
      </c>
      <c r="I599" s="370">
        <f t="shared" si="20"/>
        <v>422387</v>
      </c>
      <c r="J599" s="84" t="s">
        <v>888</v>
      </c>
      <c r="L599">
        <v>348293</v>
      </c>
      <c r="M599" s="370">
        <f>+data!N599</f>
        <v>735365</v>
      </c>
      <c r="N599" s="370">
        <f t="shared" si="21"/>
        <v>387072</v>
      </c>
      <c r="O599" s="84"/>
    </row>
    <row r="600" spans="1:15">
      <c r="A600" s="43" t="s">
        <v>106</v>
      </c>
      <c r="G600">
        <v>366236</v>
      </c>
      <c r="H600" s="370">
        <f>+data!L600</f>
        <v>788374</v>
      </c>
      <c r="I600" s="370">
        <f t="shared" si="20"/>
        <v>422138</v>
      </c>
      <c r="J600" s="84" t="s">
        <v>884</v>
      </c>
      <c r="L600">
        <v>349301</v>
      </c>
      <c r="M600" s="370">
        <f>+data!N600</f>
        <v>736097</v>
      </c>
      <c r="N600" s="370">
        <f t="shared" si="21"/>
        <v>386796</v>
      </c>
      <c r="O600" s="84"/>
    </row>
    <row r="601" spans="1:15">
      <c r="A601" s="261" t="s">
        <v>488</v>
      </c>
      <c r="G601">
        <v>108</v>
      </c>
      <c r="H601" s="370">
        <f>+data!L601</f>
        <v>-2112</v>
      </c>
      <c r="I601" s="370">
        <f t="shared" si="20"/>
        <v>-2220</v>
      </c>
      <c r="J601" s="84"/>
      <c r="L601">
        <v>-76</v>
      </c>
      <c r="M601" s="370">
        <f>+data!N601</f>
        <v>-9386</v>
      </c>
      <c r="N601" s="370">
        <f t="shared" si="21"/>
        <v>-9310</v>
      </c>
      <c r="O601" s="84"/>
    </row>
    <row r="602" spans="1:15">
      <c r="A602" s="3" t="s">
        <v>574</v>
      </c>
      <c r="H602" s="370">
        <f>+data!L602</f>
        <v>0</v>
      </c>
      <c r="I602" s="370">
        <f t="shared" si="20"/>
        <v>0</v>
      </c>
      <c r="J602" s="84"/>
      <c r="M602" s="370">
        <f>+data!N602</f>
        <v>0</v>
      </c>
      <c r="N602" s="370">
        <f t="shared" si="21"/>
        <v>0</v>
      </c>
      <c r="O602" s="84"/>
    </row>
    <row r="603" spans="1:15">
      <c r="A603" s="3" t="s">
        <v>631</v>
      </c>
      <c r="H603" s="370">
        <f>+data!L603</f>
        <v>0</v>
      </c>
      <c r="I603" s="370">
        <f t="shared" si="20"/>
        <v>0</v>
      </c>
      <c r="J603" s="84"/>
      <c r="M603" s="370">
        <f>+data!N603</f>
        <v>0</v>
      </c>
      <c r="N603" s="370">
        <f t="shared" si="21"/>
        <v>0</v>
      </c>
      <c r="O603" s="84"/>
    </row>
    <row r="604" spans="1:15">
      <c r="A604" s="42" t="s">
        <v>548</v>
      </c>
      <c r="G604">
        <v>1462</v>
      </c>
      <c r="H604" s="370">
        <f>+data!L604</f>
        <v>2373</v>
      </c>
      <c r="I604" s="370">
        <f t="shared" si="20"/>
        <v>911</v>
      </c>
      <c r="J604" s="84"/>
      <c r="M604" s="370">
        <f>+data!N604</f>
        <v>0</v>
      </c>
      <c r="N604" s="370">
        <f t="shared" si="21"/>
        <v>0</v>
      </c>
      <c r="O604" s="84"/>
    </row>
    <row r="605" spans="1:15">
      <c r="A605" s="413" t="s">
        <v>859</v>
      </c>
      <c r="H605" s="370"/>
      <c r="I605" s="370"/>
      <c r="J605" s="84"/>
      <c r="M605" s="370"/>
      <c r="N605" s="370"/>
      <c r="O605" s="84"/>
    </row>
    <row r="606" spans="1:15">
      <c r="A606" s="42" t="s">
        <v>175</v>
      </c>
      <c r="G606">
        <v>645</v>
      </c>
      <c r="H606" s="370">
        <f>+data!L606</f>
        <v>835</v>
      </c>
      <c r="I606" s="370">
        <f t="shared" si="20"/>
        <v>190</v>
      </c>
      <c r="J606" s="84"/>
      <c r="M606" s="370">
        <f>+data!N606</f>
        <v>0</v>
      </c>
      <c r="N606" s="370">
        <f t="shared" si="21"/>
        <v>0</v>
      </c>
      <c r="O606" s="84"/>
    </row>
    <row r="607" spans="1:15">
      <c r="A607" s="42" t="s">
        <v>538</v>
      </c>
      <c r="G607">
        <v>2276</v>
      </c>
      <c r="H607" s="370">
        <f>+data!L607</f>
        <v>3928</v>
      </c>
      <c r="I607" s="370">
        <f t="shared" si="20"/>
        <v>1652</v>
      </c>
      <c r="J607" s="84"/>
      <c r="M607" s="370">
        <f>+data!N607</f>
        <v>0</v>
      </c>
      <c r="N607" s="370">
        <f t="shared" si="21"/>
        <v>0</v>
      </c>
      <c r="O607" s="84"/>
    </row>
    <row r="608" spans="1:15">
      <c r="A608" s="42" t="s">
        <v>539</v>
      </c>
      <c r="G608">
        <v>258</v>
      </c>
      <c r="H608" s="370">
        <f>+data!L608</f>
        <v>392</v>
      </c>
      <c r="I608" s="370">
        <f t="shared" si="20"/>
        <v>134</v>
      </c>
      <c r="J608" s="84"/>
      <c r="M608" s="370">
        <f>+data!N608</f>
        <v>0</v>
      </c>
      <c r="N608" s="370">
        <f t="shared" si="21"/>
        <v>0</v>
      </c>
      <c r="O608" s="84"/>
    </row>
    <row r="609" spans="1:15">
      <c r="A609" s="42" t="s">
        <v>540</v>
      </c>
      <c r="G609">
        <v>1313</v>
      </c>
      <c r="H609" s="370">
        <f>+data!L609</f>
        <v>2598</v>
      </c>
      <c r="I609" s="370">
        <f t="shared" si="20"/>
        <v>1285</v>
      </c>
      <c r="J609" s="84"/>
      <c r="M609" s="370">
        <f>+data!N609</f>
        <v>0</v>
      </c>
      <c r="N609" s="370">
        <f t="shared" si="21"/>
        <v>0</v>
      </c>
      <c r="O609" s="84"/>
    </row>
    <row r="610" spans="1:15">
      <c r="A610" s="42" t="s">
        <v>541</v>
      </c>
      <c r="G610">
        <v>436</v>
      </c>
      <c r="H610" s="370">
        <f>+data!L610</f>
        <v>930</v>
      </c>
      <c r="I610" s="370">
        <f t="shared" si="20"/>
        <v>494</v>
      </c>
      <c r="J610" s="84"/>
      <c r="M610" s="370">
        <f>+data!N610</f>
        <v>0</v>
      </c>
      <c r="N610" s="370">
        <f t="shared" si="21"/>
        <v>0</v>
      </c>
      <c r="O610" s="84"/>
    </row>
    <row r="611" spans="1:15">
      <c r="A611" s="42" t="s">
        <v>542</v>
      </c>
      <c r="G611">
        <v>158</v>
      </c>
      <c r="H611" s="370">
        <f>+data!L611</f>
        <v>341</v>
      </c>
      <c r="I611" s="370">
        <f t="shared" si="20"/>
        <v>183</v>
      </c>
      <c r="J611" s="84"/>
      <c r="M611" s="370">
        <f>+data!N611</f>
        <v>0</v>
      </c>
      <c r="N611" s="370">
        <f t="shared" si="21"/>
        <v>0</v>
      </c>
      <c r="O611" s="84"/>
    </row>
    <row r="612" spans="1:15">
      <c r="A612" s="42" t="s">
        <v>543</v>
      </c>
      <c r="G612">
        <v>737</v>
      </c>
      <c r="H612" s="370">
        <f>+data!L612</f>
        <v>964</v>
      </c>
      <c r="I612" s="370">
        <f t="shared" si="20"/>
        <v>227</v>
      </c>
      <c r="J612" s="84"/>
      <c r="M612" s="370">
        <f>+data!N612</f>
        <v>0</v>
      </c>
      <c r="N612" s="370">
        <f t="shared" si="21"/>
        <v>0</v>
      </c>
      <c r="O612" s="84"/>
    </row>
    <row r="613" spans="1:15">
      <c r="A613" s="42" t="s">
        <v>544</v>
      </c>
      <c r="G613">
        <v>6</v>
      </c>
      <c r="H613" s="370">
        <f>+data!L613</f>
        <v>0</v>
      </c>
      <c r="I613" s="370">
        <f t="shared" si="20"/>
        <v>-6</v>
      </c>
      <c r="J613" s="84"/>
      <c r="M613" s="370">
        <f>+data!N613</f>
        <v>0</v>
      </c>
      <c r="N613" s="370">
        <f t="shared" si="21"/>
        <v>0</v>
      </c>
      <c r="O613" s="84"/>
    </row>
    <row r="614" spans="1:15">
      <c r="A614" s="68" t="s">
        <v>106</v>
      </c>
      <c r="G614">
        <v>7291</v>
      </c>
      <c r="H614" s="370">
        <f>+data!L614</f>
        <v>12361</v>
      </c>
      <c r="I614" s="370">
        <f t="shared" si="20"/>
        <v>5070</v>
      </c>
      <c r="J614" s="84"/>
      <c r="M614" s="370">
        <f>+data!N614</f>
        <v>0</v>
      </c>
      <c r="N614" s="370">
        <f t="shared" si="21"/>
        <v>0</v>
      </c>
      <c r="O614" s="84"/>
    </row>
    <row r="615" spans="1:15">
      <c r="A615" s="3" t="s">
        <v>632</v>
      </c>
      <c r="H615" s="370">
        <f>+data!L615</f>
        <v>0</v>
      </c>
      <c r="I615" s="370">
        <f t="shared" si="20"/>
        <v>0</v>
      </c>
      <c r="J615" s="84"/>
      <c r="M615" s="370">
        <f>+data!N615</f>
        <v>0</v>
      </c>
      <c r="N615" s="370">
        <f t="shared" si="21"/>
        <v>0</v>
      </c>
      <c r="O615" s="84"/>
    </row>
    <row r="616" spans="1:15">
      <c r="A616" s="42" t="s">
        <v>548</v>
      </c>
      <c r="G616">
        <v>7</v>
      </c>
      <c r="H616" s="370">
        <f>+data!L616</f>
        <v>8.36</v>
      </c>
      <c r="I616" s="370">
        <f t="shared" si="20"/>
        <v>1.3599999999999994</v>
      </c>
      <c r="J616" s="84" t="s">
        <v>890</v>
      </c>
      <c r="M616" s="370">
        <f>+data!N616</f>
        <v>0</v>
      </c>
      <c r="N616" s="370">
        <f t="shared" si="21"/>
        <v>0</v>
      </c>
      <c r="O616" s="84"/>
    </row>
    <row r="617" spans="1:15">
      <c r="A617" s="413" t="s">
        <v>859</v>
      </c>
      <c r="H617" s="370"/>
      <c r="I617" s="370"/>
      <c r="J617" s="84"/>
      <c r="M617" s="370"/>
      <c r="N617" s="370"/>
      <c r="O617" s="84"/>
    </row>
    <row r="618" spans="1:15">
      <c r="A618" s="42" t="s">
        <v>175</v>
      </c>
      <c r="G618">
        <v>1</v>
      </c>
      <c r="H618" s="370">
        <f>+data!L618</f>
        <v>4.92</v>
      </c>
      <c r="I618" s="370">
        <f t="shared" si="20"/>
        <v>3.92</v>
      </c>
      <c r="J618" s="84"/>
      <c r="M618" s="370">
        <f>+data!N618</f>
        <v>0</v>
      </c>
      <c r="N618" s="370">
        <f t="shared" si="21"/>
        <v>0</v>
      </c>
      <c r="O618" s="84"/>
    </row>
    <row r="619" spans="1:15">
      <c r="A619" s="42" t="s">
        <v>538</v>
      </c>
      <c r="G619">
        <v>0</v>
      </c>
      <c r="H619" s="370">
        <f>+data!L619</f>
        <v>6.75</v>
      </c>
      <c r="I619" s="370">
        <f t="shared" si="20"/>
        <v>6.75</v>
      </c>
      <c r="J619" s="84" t="s">
        <v>890</v>
      </c>
      <c r="M619" s="370">
        <f>+data!N619</f>
        <v>0</v>
      </c>
      <c r="N619" s="370">
        <f t="shared" si="21"/>
        <v>0</v>
      </c>
      <c r="O619" s="84"/>
    </row>
    <row r="620" spans="1:15">
      <c r="A620" s="42" t="s">
        <v>539</v>
      </c>
      <c r="G620">
        <v>0</v>
      </c>
      <c r="H620" s="370">
        <f>+data!L620</f>
        <v>0</v>
      </c>
      <c r="I620" s="370">
        <f t="shared" si="20"/>
        <v>0</v>
      </c>
      <c r="J620" s="84"/>
      <c r="M620" s="370">
        <f>+data!N620</f>
        <v>0</v>
      </c>
      <c r="N620" s="370">
        <f t="shared" si="21"/>
        <v>0</v>
      </c>
      <c r="O620" s="84"/>
    </row>
    <row r="621" spans="1:15">
      <c r="A621" s="42" t="s">
        <v>540</v>
      </c>
      <c r="G621">
        <v>0</v>
      </c>
      <c r="H621" s="370">
        <f>+data!L621</f>
        <v>0</v>
      </c>
      <c r="I621" s="370">
        <f t="shared" si="20"/>
        <v>0</v>
      </c>
      <c r="J621" s="84"/>
      <c r="M621" s="370">
        <f>+data!N621</f>
        <v>0</v>
      </c>
      <c r="N621" s="370">
        <f t="shared" si="21"/>
        <v>0</v>
      </c>
      <c r="O621" s="84"/>
    </row>
    <row r="622" spans="1:15">
      <c r="A622" s="42" t="s">
        <v>541</v>
      </c>
      <c r="G622">
        <v>0</v>
      </c>
      <c r="H622" s="370">
        <f>+data!L622</f>
        <v>0.7</v>
      </c>
      <c r="I622" s="370">
        <f t="shared" si="20"/>
        <v>0.7</v>
      </c>
      <c r="J622" s="84"/>
      <c r="M622" s="370">
        <f>+data!N622</f>
        <v>0</v>
      </c>
      <c r="N622" s="370">
        <f t="shared" si="21"/>
        <v>0</v>
      </c>
      <c r="O622" s="84"/>
    </row>
    <row r="623" spans="1:15">
      <c r="A623" s="42" t="s">
        <v>542</v>
      </c>
      <c r="G623">
        <v>0</v>
      </c>
      <c r="H623" s="370">
        <f>+data!L623</f>
        <v>0</v>
      </c>
      <c r="I623" s="370">
        <f t="shared" si="20"/>
        <v>0</v>
      </c>
      <c r="J623" s="84"/>
      <c r="M623" s="370">
        <f>+data!N623</f>
        <v>0</v>
      </c>
      <c r="N623" s="370">
        <f t="shared" si="21"/>
        <v>0</v>
      </c>
      <c r="O623" s="84"/>
    </row>
    <row r="624" spans="1:15">
      <c r="A624" s="42" t="s">
        <v>543</v>
      </c>
      <c r="G624">
        <v>0</v>
      </c>
      <c r="H624" s="370">
        <f>+data!L624</f>
        <v>0</v>
      </c>
      <c r="I624" s="370">
        <f t="shared" si="20"/>
        <v>0</v>
      </c>
      <c r="J624" s="84"/>
      <c r="M624" s="370">
        <f>+data!N624</f>
        <v>0</v>
      </c>
      <c r="N624" s="370">
        <f t="shared" si="21"/>
        <v>0</v>
      </c>
      <c r="O624" s="84"/>
    </row>
    <row r="625" spans="1:15">
      <c r="A625" s="42" t="s">
        <v>544</v>
      </c>
      <c r="G625">
        <v>0</v>
      </c>
      <c r="H625" s="370">
        <f>+data!L625</f>
        <v>0</v>
      </c>
      <c r="I625" s="370">
        <f t="shared" si="20"/>
        <v>0</v>
      </c>
      <c r="J625" s="84"/>
      <c r="M625" s="370">
        <f>+data!N625</f>
        <v>0</v>
      </c>
      <c r="N625" s="370">
        <f t="shared" si="21"/>
        <v>0</v>
      </c>
      <c r="O625" s="84"/>
    </row>
    <row r="626" spans="1:15">
      <c r="A626" s="68" t="s">
        <v>106</v>
      </c>
      <c r="G626">
        <v>8</v>
      </c>
      <c r="H626" s="370">
        <f>+data!L626</f>
        <v>20.73</v>
      </c>
      <c r="I626" s="370">
        <f t="shared" si="20"/>
        <v>12.73</v>
      </c>
      <c r="J626" s="84" t="s">
        <v>884</v>
      </c>
      <c r="M626" s="370">
        <f>+data!N626</f>
        <v>0</v>
      </c>
      <c r="N626" s="370">
        <f t="shared" si="21"/>
        <v>0</v>
      </c>
      <c r="O626" s="84"/>
    </row>
    <row r="627" spans="1:15">
      <c r="A627" s="3" t="s">
        <v>633</v>
      </c>
      <c r="H627" s="370">
        <f>+data!L627</f>
        <v>0</v>
      </c>
      <c r="I627" s="370">
        <f t="shared" si="20"/>
        <v>0</v>
      </c>
      <c r="J627" s="84"/>
      <c r="M627" s="370">
        <f>+data!N627</f>
        <v>0</v>
      </c>
      <c r="N627" s="370">
        <f t="shared" si="21"/>
        <v>0</v>
      </c>
      <c r="O627" s="84"/>
    </row>
    <row r="628" spans="1:15">
      <c r="A628" s="42" t="s">
        <v>548</v>
      </c>
      <c r="G628">
        <v>23</v>
      </c>
      <c r="H628" s="370">
        <f>+data!L628</f>
        <v>45</v>
      </c>
      <c r="I628" s="370">
        <f t="shared" si="20"/>
        <v>22</v>
      </c>
      <c r="J628" s="84" t="s">
        <v>890</v>
      </c>
      <c r="M628" s="370">
        <f>+data!N628</f>
        <v>0</v>
      </c>
      <c r="N628" s="370">
        <f t="shared" si="21"/>
        <v>0</v>
      </c>
      <c r="O628" s="84"/>
    </row>
    <row r="629" spans="1:15">
      <c r="A629" s="413" t="s">
        <v>859</v>
      </c>
      <c r="H629" s="370"/>
      <c r="I629" s="370"/>
      <c r="J629" s="84"/>
      <c r="M629" s="370"/>
      <c r="N629" s="370"/>
      <c r="O629" s="84"/>
    </row>
    <row r="630" spans="1:15">
      <c r="A630" s="42" t="s">
        <v>175</v>
      </c>
      <c r="G630">
        <v>34</v>
      </c>
      <c r="H630" s="370">
        <f>+data!L630</f>
        <v>19</v>
      </c>
      <c r="I630" s="370">
        <f t="shared" si="20"/>
        <v>-15</v>
      </c>
      <c r="J630" s="84" t="s">
        <v>890</v>
      </c>
      <c r="M630" s="370">
        <f>+data!N630</f>
        <v>0</v>
      </c>
      <c r="N630" s="370">
        <f t="shared" si="21"/>
        <v>0</v>
      </c>
      <c r="O630" s="84"/>
    </row>
    <row r="631" spans="1:15">
      <c r="A631" s="42" t="s">
        <v>538</v>
      </c>
      <c r="G631">
        <v>130</v>
      </c>
      <c r="H631" s="370">
        <f>+data!L631</f>
        <v>245</v>
      </c>
      <c r="I631" s="370">
        <f t="shared" si="20"/>
        <v>115</v>
      </c>
      <c r="J631" s="84"/>
      <c r="M631" s="370">
        <f>+data!N631</f>
        <v>0</v>
      </c>
      <c r="N631" s="370">
        <f t="shared" si="21"/>
        <v>0</v>
      </c>
      <c r="O631" s="84"/>
    </row>
    <row r="632" spans="1:15">
      <c r="A632" s="42" t="s">
        <v>539</v>
      </c>
      <c r="G632">
        <v>0</v>
      </c>
      <c r="H632" s="370">
        <f>+data!L632</f>
        <v>0</v>
      </c>
      <c r="I632" s="370">
        <f t="shared" si="20"/>
        <v>0</v>
      </c>
      <c r="J632" s="84"/>
      <c r="M632" s="370">
        <f>+data!N632</f>
        <v>0</v>
      </c>
      <c r="N632" s="370">
        <f t="shared" si="21"/>
        <v>0</v>
      </c>
      <c r="O632" s="84"/>
    </row>
    <row r="633" spans="1:15">
      <c r="A633" s="42" t="s">
        <v>540</v>
      </c>
      <c r="G633">
        <v>11</v>
      </c>
      <c r="H633" s="370">
        <f>+data!L633</f>
        <v>84</v>
      </c>
      <c r="I633" s="370">
        <f t="shared" si="20"/>
        <v>73</v>
      </c>
      <c r="J633" s="84"/>
      <c r="M633" s="370">
        <f>+data!N633</f>
        <v>0</v>
      </c>
      <c r="N633" s="370">
        <f t="shared" si="21"/>
        <v>0</v>
      </c>
      <c r="O633" s="84"/>
    </row>
    <row r="634" spans="1:15">
      <c r="A634" s="42" t="s">
        <v>541</v>
      </c>
      <c r="G634">
        <v>11</v>
      </c>
      <c r="H634" s="370">
        <f>+data!L634</f>
        <v>3</v>
      </c>
      <c r="I634" s="370">
        <f t="shared" si="20"/>
        <v>-8</v>
      </c>
      <c r="J634" s="84" t="s">
        <v>890</v>
      </c>
      <c r="M634" s="370">
        <f>+data!N634</f>
        <v>0</v>
      </c>
      <c r="N634" s="370">
        <f t="shared" si="21"/>
        <v>0</v>
      </c>
      <c r="O634" s="84"/>
    </row>
    <row r="635" spans="1:15">
      <c r="A635" s="42" t="s">
        <v>542</v>
      </c>
      <c r="G635">
        <v>4</v>
      </c>
      <c r="H635" s="370">
        <f>+data!L635</f>
        <v>13</v>
      </c>
      <c r="I635" s="370">
        <f t="shared" si="20"/>
        <v>9</v>
      </c>
      <c r="J635" s="84"/>
      <c r="M635" s="370">
        <f>+data!N635</f>
        <v>0</v>
      </c>
      <c r="N635" s="370">
        <f t="shared" si="21"/>
        <v>0</v>
      </c>
      <c r="O635" s="84"/>
    </row>
    <row r="636" spans="1:15">
      <c r="A636" s="42" t="s">
        <v>543</v>
      </c>
      <c r="G636">
        <v>0</v>
      </c>
      <c r="H636" s="370">
        <f>+data!L636</f>
        <v>11</v>
      </c>
      <c r="I636" s="370">
        <f t="shared" si="20"/>
        <v>11</v>
      </c>
      <c r="J636" s="84"/>
      <c r="M636" s="370">
        <f>+data!N636</f>
        <v>0</v>
      </c>
      <c r="N636" s="370">
        <f t="shared" si="21"/>
        <v>0</v>
      </c>
      <c r="O636" s="84"/>
    </row>
    <row r="637" spans="1:15">
      <c r="A637" s="42" t="s">
        <v>544</v>
      </c>
      <c r="G637">
        <v>0</v>
      </c>
      <c r="H637" s="370">
        <f>+data!L637</f>
        <v>0</v>
      </c>
      <c r="I637" s="370">
        <f t="shared" si="20"/>
        <v>0</v>
      </c>
      <c r="J637" s="84"/>
      <c r="M637" s="370">
        <f>+data!N637</f>
        <v>0</v>
      </c>
      <c r="N637" s="370">
        <f t="shared" si="21"/>
        <v>0</v>
      </c>
      <c r="O637" s="84"/>
    </row>
    <row r="638" spans="1:15">
      <c r="A638" s="68" t="s">
        <v>106</v>
      </c>
      <c r="G638">
        <v>213</v>
      </c>
      <c r="H638" s="370">
        <f>+data!L638</f>
        <v>420</v>
      </c>
      <c r="I638" s="370">
        <f t="shared" si="20"/>
        <v>207</v>
      </c>
      <c r="J638" s="84" t="s">
        <v>884</v>
      </c>
      <c r="M638" s="370">
        <f>+data!N638</f>
        <v>0</v>
      </c>
      <c r="N638" s="370">
        <f t="shared" si="21"/>
        <v>0</v>
      </c>
      <c r="O638" s="84"/>
    </row>
    <row r="639" spans="1:15">
      <c r="A639" s="3" t="s">
        <v>727</v>
      </c>
      <c r="H639" s="370">
        <f>+data!L639</f>
        <v>0</v>
      </c>
      <c r="I639" s="370">
        <f t="shared" si="20"/>
        <v>0</v>
      </c>
      <c r="J639" s="84"/>
      <c r="M639" s="370">
        <f>+data!N639</f>
        <v>0</v>
      </c>
      <c r="N639" s="370">
        <f t="shared" si="21"/>
        <v>0</v>
      </c>
      <c r="O639" s="84"/>
    </row>
    <row r="640" spans="1:15">
      <c r="A640" s="42" t="s">
        <v>548</v>
      </c>
      <c r="G640">
        <v>6</v>
      </c>
      <c r="H640" s="370">
        <f>+data!L640</f>
        <v>0</v>
      </c>
      <c r="I640" s="370">
        <f t="shared" si="20"/>
        <v>-6</v>
      </c>
      <c r="J640" s="84"/>
      <c r="M640" s="370">
        <f>+data!N640</f>
        <v>0</v>
      </c>
      <c r="N640" s="370">
        <f t="shared" si="21"/>
        <v>0</v>
      </c>
      <c r="O640" s="84"/>
    </row>
    <row r="641" spans="1:15">
      <c r="A641" s="413" t="s">
        <v>859</v>
      </c>
      <c r="H641" s="370"/>
      <c r="I641" s="370"/>
      <c r="J641" s="84"/>
      <c r="M641" s="370"/>
      <c r="N641" s="370"/>
      <c r="O641" s="84"/>
    </row>
    <row r="642" spans="1:15">
      <c r="A642" s="42" t="s">
        <v>175</v>
      </c>
      <c r="G642">
        <v>113</v>
      </c>
      <c r="H642" s="370">
        <f>+data!L642</f>
        <v>62</v>
      </c>
      <c r="I642" s="370">
        <f t="shared" si="20"/>
        <v>-51</v>
      </c>
      <c r="J642" s="84" t="s">
        <v>890</v>
      </c>
      <c r="M642" s="370">
        <f>+data!N642</f>
        <v>0</v>
      </c>
      <c r="N642" s="370">
        <f t="shared" si="21"/>
        <v>0</v>
      </c>
      <c r="O642" s="84"/>
    </row>
    <row r="643" spans="1:15">
      <c r="A643" s="42" t="s">
        <v>538</v>
      </c>
      <c r="G643">
        <v>0</v>
      </c>
      <c r="H643" s="370">
        <f>+data!L643</f>
        <v>0</v>
      </c>
      <c r="I643" s="370">
        <f t="shared" si="20"/>
        <v>0</v>
      </c>
      <c r="J643" s="84"/>
      <c r="M643" s="370">
        <f>+data!N643</f>
        <v>0</v>
      </c>
      <c r="N643" s="370">
        <f t="shared" si="21"/>
        <v>0</v>
      </c>
      <c r="O643" s="84"/>
    </row>
    <row r="644" spans="1:15">
      <c r="A644" s="42" t="s">
        <v>539</v>
      </c>
      <c r="G644">
        <v>0</v>
      </c>
      <c r="H644" s="370">
        <f>+data!L644</f>
        <v>0</v>
      </c>
      <c r="I644" s="370">
        <f t="shared" si="20"/>
        <v>0</v>
      </c>
      <c r="J644" s="84"/>
      <c r="M644" s="370">
        <f>+data!N644</f>
        <v>0</v>
      </c>
      <c r="N644" s="370">
        <f t="shared" si="21"/>
        <v>0</v>
      </c>
      <c r="O644" s="84"/>
    </row>
    <row r="645" spans="1:15">
      <c r="A645" s="42" t="s">
        <v>540</v>
      </c>
      <c r="G645">
        <v>0</v>
      </c>
      <c r="H645" s="370">
        <f>+data!L645</f>
        <v>0</v>
      </c>
      <c r="I645" s="370">
        <f t="shared" si="20"/>
        <v>0</v>
      </c>
      <c r="J645" s="84"/>
      <c r="M645" s="370">
        <f>+data!N645</f>
        <v>0</v>
      </c>
      <c r="N645" s="370">
        <f t="shared" si="21"/>
        <v>0</v>
      </c>
      <c r="O645" s="84"/>
    </row>
    <row r="646" spans="1:15">
      <c r="A646" s="42" t="s">
        <v>541</v>
      </c>
      <c r="G646">
        <v>0</v>
      </c>
      <c r="H646" s="370">
        <f>+data!L646</f>
        <v>0</v>
      </c>
      <c r="I646" s="370">
        <f t="shared" si="20"/>
        <v>0</v>
      </c>
      <c r="J646" s="84"/>
      <c r="M646" s="370">
        <f>+data!N646</f>
        <v>0</v>
      </c>
      <c r="N646" s="370">
        <f t="shared" si="21"/>
        <v>0</v>
      </c>
      <c r="O646" s="84"/>
    </row>
    <row r="647" spans="1:15">
      <c r="A647" s="42" t="s">
        <v>542</v>
      </c>
      <c r="G647">
        <v>0</v>
      </c>
      <c r="H647" s="370">
        <f>+data!L647</f>
        <v>0</v>
      </c>
      <c r="I647" s="370">
        <f t="shared" si="20"/>
        <v>0</v>
      </c>
      <c r="J647" s="84"/>
      <c r="M647" s="370">
        <f>+data!N647</f>
        <v>0</v>
      </c>
      <c r="N647" s="370">
        <f t="shared" si="21"/>
        <v>0</v>
      </c>
      <c r="O647" s="84"/>
    </row>
    <row r="648" spans="1:15">
      <c r="A648" s="42" t="s">
        <v>543</v>
      </c>
      <c r="G648">
        <v>0</v>
      </c>
      <c r="H648" s="370">
        <f>+data!L648</f>
        <v>0</v>
      </c>
      <c r="I648" s="370">
        <f t="shared" si="20"/>
        <v>0</v>
      </c>
      <c r="J648" s="84"/>
      <c r="M648" s="370">
        <f>+data!N648</f>
        <v>0</v>
      </c>
      <c r="N648" s="370">
        <f t="shared" si="21"/>
        <v>0</v>
      </c>
      <c r="O648" s="84"/>
    </row>
    <row r="649" spans="1:15">
      <c r="A649" s="42" t="s">
        <v>544</v>
      </c>
      <c r="G649">
        <v>0</v>
      </c>
      <c r="H649" s="370">
        <f>+data!L649</f>
        <v>0</v>
      </c>
      <c r="I649" s="370">
        <f t="shared" si="20"/>
        <v>0</v>
      </c>
      <c r="J649" s="84"/>
      <c r="M649" s="370">
        <f>+data!N649</f>
        <v>0</v>
      </c>
      <c r="N649" s="370">
        <f t="shared" si="21"/>
        <v>0</v>
      </c>
      <c r="O649" s="84"/>
    </row>
    <row r="650" spans="1:15">
      <c r="A650" s="68" t="s">
        <v>106</v>
      </c>
      <c r="G650">
        <v>119</v>
      </c>
      <c r="H650" s="370">
        <f>+data!L650</f>
        <v>62</v>
      </c>
      <c r="I650" s="370">
        <f t="shared" si="20"/>
        <v>-57</v>
      </c>
      <c r="J650" s="84" t="s">
        <v>884</v>
      </c>
      <c r="M650" s="370">
        <f>+data!N650</f>
        <v>0</v>
      </c>
      <c r="N650" s="370">
        <f t="shared" si="21"/>
        <v>0</v>
      </c>
      <c r="O650" s="84"/>
    </row>
    <row r="651" spans="1:15">
      <c r="A651" s="3" t="s">
        <v>172</v>
      </c>
      <c r="H651" s="370">
        <f>+data!L651</f>
        <v>0</v>
      </c>
      <c r="I651" s="370">
        <f t="shared" si="20"/>
        <v>0</v>
      </c>
      <c r="J651" s="84"/>
      <c r="M651" s="370">
        <f>+data!N651</f>
        <v>0</v>
      </c>
      <c r="N651" s="370">
        <f t="shared" si="21"/>
        <v>0</v>
      </c>
      <c r="O651" s="84"/>
    </row>
    <row r="652" spans="1:15">
      <c r="A652" s="42" t="s">
        <v>548</v>
      </c>
      <c r="G652">
        <v>1498</v>
      </c>
      <c r="H652" s="370">
        <f>+data!L652</f>
        <v>2426.36</v>
      </c>
      <c r="I652" s="370">
        <f t="shared" si="20"/>
        <v>928.36000000000013</v>
      </c>
      <c r="J652" s="84" t="s">
        <v>884</v>
      </c>
      <c r="L652">
        <v>1487</v>
      </c>
      <c r="M652" s="370">
        <f>+data!N652</f>
        <v>2449</v>
      </c>
      <c r="N652" s="370">
        <f t="shared" si="21"/>
        <v>962</v>
      </c>
      <c r="O652" s="84"/>
    </row>
    <row r="653" spans="1:15">
      <c r="A653" s="413" t="s">
        <v>859</v>
      </c>
      <c r="H653" s="370"/>
      <c r="I653" s="370"/>
      <c r="J653" s="84"/>
      <c r="M653" s="370"/>
      <c r="N653" s="370"/>
      <c r="O653" s="84"/>
    </row>
    <row r="654" spans="1:15">
      <c r="A654" s="42" t="s">
        <v>175</v>
      </c>
      <c r="G654">
        <v>793</v>
      </c>
      <c r="H654" s="370">
        <f>+data!L654</f>
        <v>1430.92</v>
      </c>
      <c r="I654" s="370">
        <f t="shared" ref="I654:I717" si="22">+H654-G654</f>
        <v>637.92000000000007</v>
      </c>
      <c r="J654" s="84" t="s">
        <v>884</v>
      </c>
      <c r="L654">
        <v>788</v>
      </c>
      <c r="M654" s="370">
        <f>+data!N654</f>
        <v>1334</v>
      </c>
      <c r="N654" s="370">
        <f t="shared" ref="N654:N717" si="23">+M654-L654</f>
        <v>546</v>
      </c>
      <c r="O654" s="84"/>
    </row>
    <row r="655" spans="1:15">
      <c r="A655" s="42" t="s">
        <v>538</v>
      </c>
      <c r="G655">
        <v>2406</v>
      </c>
      <c r="H655" s="370">
        <f>+data!L655</f>
        <v>4179.75</v>
      </c>
      <c r="I655" s="370">
        <f t="shared" si="22"/>
        <v>1773.75</v>
      </c>
      <c r="J655" s="84" t="s">
        <v>884</v>
      </c>
      <c r="L655">
        <v>2378</v>
      </c>
      <c r="M655" s="370">
        <f>+data!N655</f>
        <v>3932</v>
      </c>
      <c r="N655" s="370">
        <f t="shared" si="23"/>
        <v>1554</v>
      </c>
      <c r="O655" s="84"/>
    </row>
    <row r="656" spans="1:15">
      <c r="A656" s="42" t="s">
        <v>539</v>
      </c>
      <c r="G656">
        <v>258</v>
      </c>
      <c r="H656" s="370">
        <f>+data!L656</f>
        <v>392</v>
      </c>
      <c r="I656" s="370">
        <f t="shared" si="22"/>
        <v>134</v>
      </c>
      <c r="J656" s="84"/>
      <c r="L656">
        <v>254</v>
      </c>
      <c r="M656" s="370">
        <f>+data!N656</f>
        <v>363</v>
      </c>
      <c r="N656" s="370">
        <f t="shared" si="23"/>
        <v>109</v>
      </c>
      <c r="O656" s="84"/>
    </row>
    <row r="657" spans="1:15">
      <c r="A657" s="42" t="s">
        <v>540</v>
      </c>
      <c r="G657">
        <v>1324</v>
      </c>
      <c r="H657" s="370">
        <f>+data!L657</f>
        <v>2682</v>
      </c>
      <c r="I657" s="370">
        <f t="shared" si="22"/>
        <v>1358</v>
      </c>
      <c r="J657" s="84"/>
      <c r="L657">
        <v>1310</v>
      </c>
      <c r="M657" s="370">
        <f>+data!N657</f>
        <v>2516</v>
      </c>
      <c r="N657" s="370">
        <f t="shared" si="23"/>
        <v>1206</v>
      </c>
      <c r="O657" s="84"/>
    </row>
    <row r="658" spans="1:15">
      <c r="A658" s="42" t="s">
        <v>541</v>
      </c>
      <c r="G658">
        <v>447</v>
      </c>
      <c r="H658" s="370">
        <f>+data!L658</f>
        <v>933.7</v>
      </c>
      <c r="I658" s="370">
        <f t="shared" si="22"/>
        <v>486.70000000000005</v>
      </c>
      <c r="J658" s="84" t="s">
        <v>884</v>
      </c>
      <c r="L658">
        <v>446</v>
      </c>
      <c r="M658" s="370">
        <f>+data!N658</f>
        <v>894</v>
      </c>
      <c r="N658" s="370">
        <f t="shared" si="23"/>
        <v>448</v>
      </c>
      <c r="O658" s="84"/>
    </row>
    <row r="659" spans="1:15">
      <c r="A659" s="42" t="s">
        <v>542</v>
      </c>
      <c r="G659">
        <v>162</v>
      </c>
      <c r="H659" s="370">
        <f>+data!L659</f>
        <v>354</v>
      </c>
      <c r="I659" s="370">
        <f t="shared" si="22"/>
        <v>192</v>
      </c>
      <c r="J659" s="84"/>
      <c r="L659">
        <v>165</v>
      </c>
      <c r="M659" s="370">
        <f>+data!N659</f>
        <v>341</v>
      </c>
      <c r="N659" s="370">
        <f t="shared" si="23"/>
        <v>176</v>
      </c>
      <c r="O659" s="84"/>
    </row>
    <row r="660" spans="1:15">
      <c r="A660" s="42" t="s">
        <v>543</v>
      </c>
      <c r="G660">
        <v>737</v>
      </c>
      <c r="H660" s="370">
        <f>+data!L660</f>
        <v>975</v>
      </c>
      <c r="I660" s="370">
        <f t="shared" si="22"/>
        <v>238</v>
      </c>
      <c r="J660" s="84"/>
      <c r="L660">
        <v>733</v>
      </c>
      <c r="M660" s="370">
        <f>+data!N660</f>
        <v>998</v>
      </c>
      <c r="N660" s="370">
        <f t="shared" si="23"/>
        <v>265</v>
      </c>
      <c r="O660" s="84"/>
    </row>
    <row r="661" spans="1:15">
      <c r="A661" s="42" t="s">
        <v>544</v>
      </c>
      <c r="G661">
        <v>6</v>
      </c>
      <c r="H661" s="370">
        <f>+data!L661</f>
        <v>0</v>
      </c>
      <c r="I661" s="370">
        <f t="shared" si="22"/>
        <v>-6</v>
      </c>
      <c r="J661" s="84"/>
      <c r="L661">
        <v>2</v>
      </c>
      <c r="M661" s="370">
        <f>+data!N661</f>
        <v>0</v>
      </c>
      <c r="N661" s="370">
        <f t="shared" si="23"/>
        <v>-2</v>
      </c>
      <c r="O661" s="84"/>
    </row>
    <row r="662" spans="1:15">
      <c r="A662" s="68" t="s">
        <v>106</v>
      </c>
      <c r="G662">
        <v>7631</v>
      </c>
      <c r="H662" s="370">
        <f>+data!L662</f>
        <v>13373.730000000001</v>
      </c>
      <c r="I662" s="370">
        <f t="shared" si="22"/>
        <v>5742.7300000000014</v>
      </c>
      <c r="J662" s="84" t="s">
        <v>884</v>
      </c>
      <c r="L662">
        <v>7563</v>
      </c>
      <c r="M662" s="370">
        <f>+data!N662</f>
        <v>12827</v>
      </c>
      <c r="N662" s="370">
        <f t="shared" si="23"/>
        <v>5264</v>
      </c>
      <c r="O662" s="84"/>
    </row>
    <row r="663" spans="1:15">
      <c r="A663" s="3" t="s">
        <v>575</v>
      </c>
      <c r="H663" s="370">
        <f>+data!L663</f>
        <v>0</v>
      </c>
      <c r="I663" s="370">
        <f t="shared" si="22"/>
        <v>0</v>
      </c>
      <c r="J663" s="84"/>
      <c r="M663" s="370">
        <f>+data!N663</f>
        <v>0</v>
      </c>
      <c r="N663" s="370">
        <f t="shared" si="23"/>
        <v>0</v>
      </c>
      <c r="O663" s="84"/>
    </row>
    <row r="664" spans="1:15">
      <c r="A664" s="342" t="s">
        <v>176</v>
      </c>
      <c r="H664" s="370">
        <f>+data!L664</f>
        <v>0</v>
      </c>
      <c r="I664" s="370">
        <f t="shared" si="22"/>
        <v>0</v>
      </c>
      <c r="J664" s="84"/>
      <c r="M664" s="370">
        <f>+data!N664</f>
        <v>0</v>
      </c>
      <c r="N664" s="370">
        <f t="shared" si="23"/>
        <v>0</v>
      </c>
      <c r="O664" s="84"/>
    </row>
    <row r="665" spans="1:15">
      <c r="A665" s="342" t="s">
        <v>634</v>
      </c>
      <c r="H665" s="370">
        <f>+data!L665</f>
        <v>0</v>
      </c>
      <c r="I665" s="370">
        <f t="shared" si="22"/>
        <v>0</v>
      </c>
      <c r="J665" s="84"/>
      <c r="M665" s="370">
        <f>+data!N665</f>
        <v>0</v>
      </c>
      <c r="N665" s="370">
        <f t="shared" si="23"/>
        <v>0</v>
      </c>
      <c r="O665" s="84"/>
    </row>
    <row r="666" spans="1:15">
      <c r="A666" s="3" t="s">
        <v>576</v>
      </c>
      <c r="H666" s="370">
        <f>+data!L666</f>
        <v>0</v>
      </c>
      <c r="I666" s="370">
        <f t="shared" si="22"/>
        <v>0</v>
      </c>
      <c r="J666" s="84"/>
      <c r="M666" s="370">
        <f>+data!N666</f>
        <v>0</v>
      </c>
      <c r="N666" s="370">
        <f t="shared" si="23"/>
        <v>0</v>
      </c>
      <c r="O666" s="84"/>
    </row>
    <row r="667" spans="1:15">
      <c r="A667" s="3" t="s">
        <v>635</v>
      </c>
      <c r="H667" s="370">
        <f>+data!L667</f>
        <v>0</v>
      </c>
      <c r="I667" s="370">
        <f t="shared" si="22"/>
        <v>0</v>
      </c>
      <c r="J667" s="84"/>
      <c r="M667" s="370">
        <f>+data!N667</f>
        <v>0</v>
      </c>
      <c r="N667" s="370">
        <f t="shared" si="23"/>
        <v>0</v>
      </c>
      <c r="O667" s="84"/>
    </row>
    <row r="668" spans="1:15">
      <c r="A668" s="103" t="s">
        <v>577</v>
      </c>
      <c r="H668" s="370">
        <f>+data!L668</f>
        <v>0</v>
      </c>
      <c r="I668" s="370">
        <f t="shared" si="22"/>
        <v>0</v>
      </c>
      <c r="J668" s="84"/>
      <c r="M668" s="370">
        <f>+data!N668</f>
        <v>0</v>
      </c>
      <c r="N668" s="370">
        <f t="shared" si="23"/>
        <v>0</v>
      </c>
      <c r="O668" s="84"/>
    </row>
    <row r="669" spans="1:15">
      <c r="A669" s="343" t="s">
        <v>636</v>
      </c>
      <c r="H669" s="370">
        <f>+data!L669</f>
        <v>0</v>
      </c>
      <c r="I669" s="370">
        <f t="shared" si="22"/>
        <v>0</v>
      </c>
      <c r="J669" s="84"/>
      <c r="M669" s="370">
        <f>+data!N669</f>
        <v>0</v>
      </c>
      <c r="N669" s="370">
        <f t="shared" si="23"/>
        <v>0</v>
      </c>
      <c r="O669" s="84"/>
    </row>
    <row r="670" spans="1:15">
      <c r="A670" s="103" t="s">
        <v>637</v>
      </c>
      <c r="H670" s="370">
        <f>+data!L670</f>
        <v>0</v>
      </c>
      <c r="I670" s="370">
        <f t="shared" si="22"/>
        <v>0</v>
      </c>
      <c r="J670" s="84"/>
      <c r="M670" s="370">
        <f>+data!N670</f>
        <v>0</v>
      </c>
      <c r="N670" s="370">
        <f t="shared" si="23"/>
        <v>0</v>
      </c>
      <c r="O670" s="84"/>
    </row>
    <row r="671" spans="1:15">
      <c r="A671" s="279" t="s">
        <v>638</v>
      </c>
      <c r="H671" s="370">
        <f>+data!L671</f>
        <v>0</v>
      </c>
      <c r="I671" s="370">
        <f t="shared" si="22"/>
        <v>0</v>
      </c>
      <c r="J671" s="84"/>
      <c r="M671" s="370">
        <f>+data!N671</f>
        <v>0</v>
      </c>
      <c r="N671" s="370">
        <f t="shared" si="23"/>
        <v>0</v>
      </c>
      <c r="O671" s="84"/>
    </row>
    <row r="672" spans="1:15">
      <c r="A672" s="279" t="s">
        <v>504</v>
      </c>
      <c r="H672" s="370">
        <f>+data!L672</f>
        <v>0</v>
      </c>
      <c r="I672" s="370">
        <f t="shared" si="22"/>
        <v>0</v>
      </c>
      <c r="J672" s="84"/>
      <c r="M672" s="370">
        <f>+data!N672</f>
        <v>0</v>
      </c>
      <c r="N672" s="370">
        <f t="shared" si="23"/>
        <v>0</v>
      </c>
      <c r="O672" s="84"/>
    </row>
    <row r="673" spans="1:15">
      <c r="A673" s="231" t="s">
        <v>509</v>
      </c>
      <c r="G673">
        <v>0</v>
      </c>
      <c r="H673" s="370">
        <f>+data!L673</f>
        <v>0</v>
      </c>
      <c r="I673" s="370">
        <f t="shared" si="22"/>
        <v>0</v>
      </c>
      <c r="J673" s="84"/>
      <c r="M673" s="370">
        <f>+data!N673</f>
        <v>0</v>
      </c>
      <c r="N673" s="370">
        <f t="shared" si="23"/>
        <v>0</v>
      </c>
      <c r="O673" s="84"/>
    </row>
    <row r="674" spans="1:15">
      <c r="A674" s="231" t="s">
        <v>177</v>
      </c>
      <c r="G674">
        <v>0</v>
      </c>
      <c r="H674" s="370">
        <f>+data!L674</f>
        <v>0</v>
      </c>
      <c r="I674" s="370">
        <f t="shared" si="22"/>
        <v>0</v>
      </c>
      <c r="J674" s="84"/>
      <c r="M674" s="370">
        <f>+data!N674</f>
        <v>0</v>
      </c>
      <c r="N674" s="370">
        <f t="shared" si="23"/>
        <v>0</v>
      </c>
      <c r="O674" s="84"/>
    </row>
    <row r="675" spans="1:15">
      <c r="A675" s="231" t="s">
        <v>178</v>
      </c>
      <c r="G675">
        <v>0</v>
      </c>
      <c r="H675" s="370">
        <f>+data!L675</f>
        <v>0</v>
      </c>
      <c r="I675" s="370">
        <f t="shared" si="22"/>
        <v>0</v>
      </c>
      <c r="J675" s="84"/>
      <c r="M675" s="370">
        <f>+data!N675</f>
        <v>0</v>
      </c>
      <c r="N675" s="370">
        <f t="shared" si="23"/>
        <v>0</v>
      </c>
      <c r="O675" s="84"/>
    </row>
    <row r="676" spans="1:15">
      <c r="A676" s="231" t="s">
        <v>179</v>
      </c>
      <c r="G676">
        <v>0</v>
      </c>
      <c r="H676" s="370">
        <f>+data!L676</f>
        <v>0</v>
      </c>
      <c r="I676" s="370">
        <f t="shared" si="22"/>
        <v>0</v>
      </c>
      <c r="J676" s="84"/>
      <c r="M676" s="370">
        <f>+data!N676</f>
        <v>0</v>
      </c>
      <c r="N676" s="370">
        <f t="shared" si="23"/>
        <v>0</v>
      </c>
      <c r="O676" s="84"/>
    </row>
    <row r="677" spans="1:15">
      <c r="A677" s="231" t="s">
        <v>180</v>
      </c>
      <c r="G677">
        <v>0</v>
      </c>
      <c r="H677" s="370">
        <f>+data!L677</f>
        <v>0</v>
      </c>
      <c r="I677" s="370">
        <f t="shared" si="22"/>
        <v>0</v>
      </c>
      <c r="J677" s="84"/>
      <c r="M677" s="370">
        <f>+data!N677</f>
        <v>0</v>
      </c>
      <c r="N677" s="370">
        <f t="shared" si="23"/>
        <v>0</v>
      </c>
      <c r="O677" s="84"/>
    </row>
    <row r="678" spans="1:15">
      <c r="A678" s="231" t="s">
        <v>181</v>
      </c>
      <c r="G678">
        <v>0</v>
      </c>
      <c r="H678" s="370">
        <f>+data!L678</f>
        <v>0</v>
      </c>
      <c r="I678" s="370">
        <f t="shared" si="22"/>
        <v>0</v>
      </c>
      <c r="J678" s="84"/>
      <c r="M678" s="370">
        <f>+data!N678</f>
        <v>0</v>
      </c>
      <c r="N678" s="370">
        <f t="shared" si="23"/>
        <v>0</v>
      </c>
      <c r="O678" s="84"/>
    </row>
    <row r="679" spans="1:15">
      <c r="A679" s="231" t="s">
        <v>510</v>
      </c>
      <c r="G679">
        <v>0</v>
      </c>
      <c r="H679" s="370">
        <f>+data!L679</f>
        <v>0</v>
      </c>
      <c r="I679" s="370">
        <f t="shared" si="22"/>
        <v>0</v>
      </c>
      <c r="J679" s="84"/>
      <c r="M679" s="370">
        <f>+data!N679</f>
        <v>0</v>
      </c>
      <c r="N679" s="370">
        <f t="shared" si="23"/>
        <v>0</v>
      </c>
      <c r="O679" s="84"/>
    </row>
    <row r="680" spans="1:15">
      <c r="A680" s="231" t="s">
        <v>63</v>
      </c>
      <c r="G680">
        <v>0</v>
      </c>
      <c r="H680" s="370">
        <f>+data!L680</f>
        <v>0</v>
      </c>
      <c r="I680" s="370">
        <f t="shared" si="22"/>
        <v>0</v>
      </c>
      <c r="J680" s="84"/>
      <c r="M680" s="370">
        <f>+data!N680</f>
        <v>0</v>
      </c>
      <c r="N680" s="370">
        <f t="shared" si="23"/>
        <v>0</v>
      </c>
      <c r="O680" s="84"/>
    </row>
    <row r="681" spans="1:15">
      <c r="A681" s="274" t="s">
        <v>505</v>
      </c>
      <c r="H681" s="370">
        <f>+data!L681</f>
        <v>0</v>
      </c>
      <c r="I681" s="370">
        <f t="shared" si="22"/>
        <v>0</v>
      </c>
      <c r="J681" s="84"/>
      <c r="M681" s="370">
        <f>+data!N681</f>
        <v>0</v>
      </c>
      <c r="N681" s="370">
        <f t="shared" si="23"/>
        <v>0</v>
      </c>
      <c r="O681" s="84"/>
    </row>
    <row r="682" spans="1:15">
      <c r="A682" s="231" t="s">
        <v>509</v>
      </c>
      <c r="G682">
        <v>0</v>
      </c>
      <c r="H682" s="370">
        <f>+data!L682</f>
        <v>0</v>
      </c>
      <c r="I682" s="370">
        <f t="shared" si="22"/>
        <v>0</v>
      </c>
      <c r="J682" s="84"/>
      <c r="M682" s="370">
        <f>+data!N682</f>
        <v>0</v>
      </c>
      <c r="N682" s="370">
        <f t="shared" si="23"/>
        <v>0</v>
      </c>
      <c r="O682" s="84"/>
    </row>
    <row r="683" spans="1:15">
      <c r="A683" s="231" t="s">
        <v>177</v>
      </c>
      <c r="G683">
        <v>0</v>
      </c>
      <c r="H683" s="370">
        <f>+data!L683</f>
        <v>1</v>
      </c>
      <c r="I683" s="370">
        <f t="shared" si="22"/>
        <v>1</v>
      </c>
      <c r="J683" s="84"/>
      <c r="M683" s="370">
        <f>+data!N683</f>
        <v>0</v>
      </c>
      <c r="N683" s="370">
        <f t="shared" si="23"/>
        <v>0</v>
      </c>
      <c r="O683" s="84"/>
    </row>
    <row r="684" spans="1:15">
      <c r="A684" s="231" t="s">
        <v>178</v>
      </c>
      <c r="G684">
        <v>0</v>
      </c>
      <c r="H684" s="370">
        <f>+data!L684</f>
        <v>3</v>
      </c>
      <c r="I684" s="370">
        <f t="shared" si="22"/>
        <v>3</v>
      </c>
      <c r="J684" s="84"/>
      <c r="M684" s="370">
        <f>+data!N684</f>
        <v>0</v>
      </c>
      <c r="N684" s="370">
        <f t="shared" si="23"/>
        <v>0</v>
      </c>
      <c r="O684" s="84"/>
    </row>
    <row r="685" spans="1:15">
      <c r="A685" s="231" t="s">
        <v>179</v>
      </c>
      <c r="G685">
        <v>0</v>
      </c>
      <c r="H685" s="370">
        <f>+data!L685</f>
        <v>2</v>
      </c>
      <c r="I685" s="370">
        <f t="shared" si="22"/>
        <v>2</v>
      </c>
      <c r="J685" s="84"/>
      <c r="M685" s="370">
        <f>+data!N685</f>
        <v>0</v>
      </c>
      <c r="N685" s="370">
        <f t="shared" si="23"/>
        <v>0</v>
      </c>
      <c r="O685" s="84"/>
    </row>
    <row r="686" spans="1:15">
      <c r="A686" s="231" t="s">
        <v>180</v>
      </c>
      <c r="G686">
        <v>0</v>
      </c>
      <c r="H686" s="370">
        <f>+data!L686</f>
        <v>0</v>
      </c>
      <c r="I686" s="370">
        <f t="shared" si="22"/>
        <v>0</v>
      </c>
      <c r="J686" s="84"/>
      <c r="M686" s="370">
        <f>+data!N686</f>
        <v>0</v>
      </c>
      <c r="N686" s="370">
        <f t="shared" si="23"/>
        <v>0</v>
      </c>
      <c r="O686" s="84"/>
    </row>
    <row r="687" spans="1:15">
      <c r="A687" s="231" t="s">
        <v>181</v>
      </c>
      <c r="G687">
        <v>0</v>
      </c>
      <c r="H687" s="370">
        <f>+data!L687</f>
        <v>0</v>
      </c>
      <c r="I687" s="370">
        <f t="shared" si="22"/>
        <v>0</v>
      </c>
      <c r="J687" s="84"/>
      <c r="M687" s="370">
        <f>+data!N687</f>
        <v>0</v>
      </c>
      <c r="N687" s="370">
        <f t="shared" si="23"/>
        <v>0</v>
      </c>
      <c r="O687" s="84"/>
    </row>
    <row r="688" spans="1:15">
      <c r="A688" s="231" t="s">
        <v>510</v>
      </c>
      <c r="G688">
        <v>0</v>
      </c>
      <c r="H688" s="370">
        <f>+data!L688</f>
        <v>0</v>
      </c>
      <c r="I688" s="370">
        <f t="shared" si="22"/>
        <v>0</v>
      </c>
      <c r="J688" s="84"/>
      <c r="M688" s="370">
        <f>+data!N688</f>
        <v>0</v>
      </c>
      <c r="N688" s="370">
        <f t="shared" si="23"/>
        <v>0</v>
      </c>
      <c r="O688" s="84"/>
    </row>
    <row r="689" spans="1:15">
      <c r="A689" s="231" t="s">
        <v>63</v>
      </c>
      <c r="G689">
        <v>0</v>
      </c>
      <c r="H689" s="370">
        <f>+data!L689</f>
        <v>6</v>
      </c>
      <c r="I689" s="370">
        <f t="shared" si="22"/>
        <v>6</v>
      </c>
      <c r="J689" s="84"/>
      <c r="M689" s="370">
        <f>+data!N689</f>
        <v>0</v>
      </c>
      <c r="N689" s="370">
        <f t="shared" si="23"/>
        <v>0</v>
      </c>
      <c r="O689" s="84"/>
    </row>
    <row r="690" spans="1:15">
      <c r="A690" s="274" t="s">
        <v>506</v>
      </c>
      <c r="H690" s="370">
        <f>+data!L690</f>
        <v>0</v>
      </c>
      <c r="I690" s="370">
        <f t="shared" si="22"/>
        <v>0</v>
      </c>
      <c r="J690" s="84"/>
      <c r="M690" s="370">
        <f>+data!N690</f>
        <v>0</v>
      </c>
      <c r="N690" s="370">
        <f t="shared" si="23"/>
        <v>0</v>
      </c>
      <c r="O690" s="84"/>
    </row>
    <row r="691" spans="1:15">
      <c r="A691" s="231" t="s">
        <v>509</v>
      </c>
      <c r="G691">
        <v>0</v>
      </c>
      <c r="H691" s="370">
        <f>+data!L691</f>
        <v>0</v>
      </c>
      <c r="I691" s="370">
        <f t="shared" si="22"/>
        <v>0</v>
      </c>
      <c r="J691" s="84"/>
      <c r="L691">
        <v>0</v>
      </c>
      <c r="M691" s="370">
        <f>+data!N691</f>
        <v>0</v>
      </c>
      <c r="N691" s="370">
        <f t="shared" si="23"/>
        <v>0</v>
      </c>
      <c r="O691" s="84"/>
    </row>
    <row r="692" spans="1:15">
      <c r="A692" s="231" t="s">
        <v>177</v>
      </c>
      <c r="G692">
        <v>0</v>
      </c>
      <c r="H692" s="370">
        <f>+data!L692</f>
        <v>1</v>
      </c>
      <c r="I692" s="370">
        <f t="shared" si="22"/>
        <v>1</v>
      </c>
      <c r="J692" s="84"/>
      <c r="L692">
        <v>2</v>
      </c>
      <c r="M692" s="370">
        <f>+data!N692</f>
        <v>0</v>
      </c>
      <c r="N692" s="370">
        <f t="shared" si="23"/>
        <v>-2</v>
      </c>
      <c r="O692" s="84"/>
    </row>
    <row r="693" spans="1:15">
      <c r="A693" s="231" t="s">
        <v>178</v>
      </c>
      <c r="G693">
        <v>0</v>
      </c>
      <c r="H693" s="370">
        <f>+data!L693</f>
        <v>3</v>
      </c>
      <c r="I693" s="370">
        <f t="shared" si="22"/>
        <v>3</v>
      </c>
      <c r="J693" s="84"/>
      <c r="L693">
        <v>1</v>
      </c>
      <c r="M693" s="370">
        <f>+data!N693</f>
        <v>0</v>
      </c>
      <c r="N693" s="370">
        <f t="shared" si="23"/>
        <v>-1</v>
      </c>
      <c r="O693" s="84"/>
    </row>
    <row r="694" spans="1:15">
      <c r="A694" s="231" t="s">
        <v>179</v>
      </c>
      <c r="G694">
        <v>0</v>
      </c>
      <c r="H694" s="370">
        <f>+data!L694</f>
        <v>2</v>
      </c>
      <c r="I694" s="370">
        <f t="shared" si="22"/>
        <v>2</v>
      </c>
      <c r="J694" s="84"/>
      <c r="L694">
        <v>0</v>
      </c>
      <c r="M694" s="370">
        <f>+data!N694</f>
        <v>1</v>
      </c>
      <c r="N694" s="370">
        <f t="shared" si="23"/>
        <v>1</v>
      </c>
      <c r="O694" s="84"/>
    </row>
    <row r="695" spans="1:15">
      <c r="A695" s="231" t="s">
        <v>180</v>
      </c>
      <c r="G695">
        <v>0</v>
      </c>
      <c r="H695" s="370">
        <f>+data!L695</f>
        <v>0</v>
      </c>
      <c r="I695" s="370">
        <f t="shared" si="22"/>
        <v>0</v>
      </c>
      <c r="J695" s="84"/>
      <c r="L695">
        <v>0</v>
      </c>
      <c r="M695" s="370">
        <f>+data!N695</f>
        <v>0</v>
      </c>
      <c r="N695" s="370">
        <f t="shared" si="23"/>
        <v>0</v>
      </c>
      <c r="O695" s="84"/>
    </row>
    <row r="696" spans="1:15">
      <c r="A696" s="231" t="s">
        <v>181</v>
      </c>
      <c r="G696">
        <v>0</v>
      </c>
      <c r="H696" s="370">
        <f>+data!L696</f>
        <v>0</v>
      </c>
      <c r="I696" s="370">
        <f t="shared" si="22"/>
        <v>0</v>
      </c>
      <c r="J696" s="84"/>
      <c r="L696">
        <v>0</v>
      </c>
      <c r="M696" s="370">
        <f>+data!N696</f>
        <v>0</v>
      </c>
      <c r="N696" s="370">
        <f t="shared" si="23"/>
        <v>0</v>
      </c>
      <c r="O696" s="84"/>
    </row>
    <row r="697" spans="1:15">
      <c r="A697" s="231" t="s">
        <v>510</v>
      </c>
      <c r="G697">
        <v>0</v>
      </c>
      <c r="H697" s="370">
        <f>+data!L697</f>
        <v>0</v>
      </c>
      <c r="I697" s="370">
        <f t="shared" si="22"/>
        <v>0</v>
      </c>
      <c r="J697" s="84"/>
      <c r="L697">
        <v>0</v>
      </c>
      <c r="M697" s="370">
        <f>+data!N697</f>
        <v>0</v>
      </c>
      <c r="N697" s="370">
        <f t="shared" si="23"/>
        <v>0</v>
      </c>
      <c r="O697" s="84"/>
    </row>
    <row r="698" spans="1:15">
      <c r="A698" s="231" t="s">
        <v>63</v>
      </c>
      <c r="G698">
        <v>0</v>
      </c>
      <c r="H698" s="370">
        <f>+data!L698</f>
        <v>6</v>
      </c>
      <c r="I698" s="370">
        <f t="shared" si="22"/>
        <v>6</v>
      </c>
      <c r="J698" s="84"/>
      <c r="L698">
        <v>3</v>
      </c>
      <c r="M698" s="370">
        <f>+data!N698</f>
        <v>1</v>
      </c>
      <c r="N698" s="370">
        <f t="shared" si="23"/>
        <v>-2</v>
      </c>
      <c r="O698" s="84"/>
    </row>
    <row r="699" spans="1:15">
      <c r="A699" s="274" t="s">
        <v>507</v>
      </c>
      <c r="H699" s="370">
        <f>+data!L699</f>
        <v>0</v>
      </c>
      <c r="I699" s="370">
        <f t="shared" si="22"/>
        <v>0</v>
      </c>
      <c r="J699" s="84"/>
      <c r="M699" s="370">
        <f>+data!N699</f>
        <v>0</v>
      </c>
      <c r="N699" s="370">
        <f t="shared" si="23"/>
        <v>0</v>
      </c>
      <c r="O699" s="84"/>
    </row>
    <row r="700" spans="1:15">
      <c r="A700" s="231" t="s">
        <v>509</v>
      </c>
      <c r="G700">
        <v>0</v>
      </c>
      <c r="H700" s="370">
        <f>+data!L700</f>
        <v>0</v>
      </c>
      <c r="I700" s="370">
        <f t="shared" si="22"/>
        <v>0</v>
      </c>
      <c r="J700" s="84"/>
      <c r="M700" s="370">
        <f>+data!N700</f>
        <v>0</v>
      </c>
      <c r="N700" s="370">
        <f t="shared" si="23"/>
        <v>0</v>
      </c>
      <c r="O700" s="84"/>
    </row>
    <row r="701" spans="1:15">
      <c r="A701" s="231" t="s">
        <v>177</v>
      </c>
      <c r="G701">
        <v>0</v>
      </c>
      <c r="H701" s="370">
        <f>+data!L701</f>
        <v>0</v>
      </c>
      <c r="I701" s="370">
        <f t="shared" si="22"/>
        <v>0</v>
      </c>
      <c r="J701" s="84"/>
      <c r="M701" s="370">
        <f>+data!N701</f>
        <v>0</v>
      </c>
      <c r="N701" s="370">
        <f t="shared" si="23"/>
        <v>0</v>
      </c>
      <c r="O701" s="84"/>
    </row>
    <row r="702" spans="1:15">
      <c r="A702" s="231" t="s">
        <v>178</v>
      </c>
      <c r="G702">
        <v>0</v>
      </c>
      <c r="H702" s="370">
        <f>+data!L702</f>
        <v>0</v>
      </c>
      <c r="I702" s="370">
        <f t="shared" si="22"/>
        <v>0</v>
      </c>
      <c r="J702" s="84"/>
      <c r="M702" s="370">
        <f>+data!N702</f>
        <v>0</v>
      </c>
      <c r="N702" s="370">
        <f t="shared" si="23"/>
        <v>0</v>
      </c>
      <c r="O702" s="84"/>
    </row>
    <row r="703" spans="1:15">
      <c r="A703" s="231" t="s">
        <v>179</v>
      </c>
      <c r="G703">
        <v>0</v>
      </c>
      <c r="H703" s="370">
        <f>+data!L703</f>
        <v>0</v>
      </c>
      <c r="I703" s="370">
        <f t="shared" si="22"/>
        <v>0</v>
      </c>
      <c r="J703" s="84"/>
      <c r="M703" s="370">
        <f>+data!N703</f>
        <v>0</v>
      </c>
      <c r="N703" s="370">
        <f t="shared" si="23"/>
        <v>0</v>
      </c>
      <c r="O703" s="84"/>
    </row>
    <row r="704" spans="1:15">
      <c r="A704" s="231" t="s">
        <v>180</v>
      </c>
      <c r="G704">
        <v>0</v>
      </c>
      <c r="H704" s="370">
        <f>+data!L704</f>
        <v>0</v>
      </c>
      <c r="I704" s="370">
        <f t="shared" si="22"/>
        <v>0</v>
      </c>
      <c r="J704" s="84"/>
      <c r="M704" s="370">
        <f>+data!N704</f>
        <v>0</v>
      </c>
      <c r="N704" s="370">
        <f t="shared" si="23"/>
        <v>0</v>
      </c>
      <c r="O704" s="84"/>
    </row>
    <row r="705" spans="1:15">
      <c r="A705" s="231" t="s">
        <v>181</v>
      </c>
      <c r="G705">
        <v>0</v>
      </c>
      <c r="H705" s="370">
        <f>+data!L705</f>
        <v>0</v>
      </c>
      <c r="I705" s="370">
        <f t="shared" si="22"/>
        <v>0</v>
      </c>
      <c r="J705" s="84"/>
      <c r="M705" s="370">
        <f>+data!N705</f>
        <v>0</v>
      </c>
      <c r="N705" s="370">
        <f t="shared" si="23"/>
        <v>0</v>
      </c>
      <c r="O705" s="84"/>
    </row>
    <row r="706" spans="1:15">
      <c r="A706" s="231" t="s">
        <v>510</v>
      </c>
      <c r="G706">
        <v>0</v>
      </c>
      <c r="H706" s="370">
        <f>+data!L706</f>
        <v>0</v>
      </c>
      <c r="I706" s="370">
        <f t="shared" si="22"/>
        <v>0</v>
      </c>
      <c r="J706" s="84"/>
      <c r="M706" s="370">
        <f>+data!N706</f>
        <v>0</v>
      </c>
      <c r="N706" s="370">
        <f t="shared" si="23"/>
        <v>0</v>
      </c>
      <c r="O706" s="84"/>
    </row>
    <row r="707" spans="1:15">
      <c r="A707" s="231" t="s">
        <v>63</v>
      </c>
      <c r="G707">
        <v>0</v>
      </c>
      <c r="H707" s="370">
        <f>+data!L707</f>
        <v>0</v>
      </c>
      <c r="I707" s="370">
        <f t="shared" si="22"/>
        <v>0</v>
      </c>
      <c r="J707" s="84"/>
      <c r="M707" s="370">
        <f>+data!N707</f>
        <v>0</v>
      </c>
      <c r="N707" s="370">
        <f t="shared" si="23"/>
        <v>0</v>
      </c>
      <c r="O707" s="84"/>
    </row>
    <row r="708" spans="1:15">
      <c r="A708" s="279" t="s">
        <v>639</v>
      </c>
      <c r="H708" s="370">
        <f>+data!L708</f>
        <v>0</v>
      </c>
      <c r="I708" s="370">
        <f t="shared" si="22"/>
        <v>0</v>
      </c>
      <c r="J708" s="84"/>
      <c r="M708" s="370">
        <f>+data!N708</f>
        <v>0</v>
      </c>
      <c r="N708" s="370">
        <f t="shared" si="23"/>
        <v>0</v>
      </c>
      <c r="O708" s="84"/>
    </row>
    <row r="709" spans="1:15">
      <c r="A709" s="279" t="s">
        <v>511</v>
      </c>
      <c r="H709" s="370">
        <f>+data!L709</f>
        <v>0</v>
      </c>
      <c r="I709" s="370">
        <f t="shared" si="22"/>
        <v>0</v>
      </c>
      <c r="J709" s="84"/>
      <c r="M709" s="370">
        <f>+data!N709</f>
        <v>0</v>
      </c>
      <c r="N709" s="370">
        <f t="shared" si="23"/>
        <v>0</v>
      </c>
      <c r="O709" s="84"/>
    </row>
    <row r="710" spans="1:15">
      <c r="A710" s="231" t="s">
        <v>509</v>
      </c>
      <c r="G710">
        <v>0</v>
      </c>
      <c r="H710" s="370">
        <f>+data!L710</f>
        <v>0</v>
      </c>
      <c r="I710" s="370">
        <f t="shared" si="22"/>
        <v>0</v>
      </c>
      <c r="J710" s="84"/>
      <c r="M710" s="370">
        <f>+data!N710</f>
        <v>0</v>
      </c>
      <c r="N710" s="370">
        <f t="shared" si="23"/>
        <v>0</v>
      </c>
      <c r="O710" s="84"/>
    </row>
    <row r="711" spans="1:15">
      <c r="A711" s="231" t="s">
        <v>177</v>
      </c>
      <c r="G711">
        <v>0</v>
      </c>
      <c r="H711" s="370">
        <f>+data!L711</f>
        <v>0</v>
      </c>
      <c r="I711" s="370">
        <f t="shared" si="22"/>
        <v>0</v>
      </c>
      <c r="J711" s="84"/>
      <c r="M711" s="370">
        <f>+data!N711</f>
        <v>0</v>
      </c>
      <c r="N711" s="370">
        <f t="shared" si="23"/>
        <v>0</v>
      </c>
      <c r="O711" s="84"/>
    </row>
    <row r="712" spans="1:15">
      <c r="A712" s="231" t="s">
        <v>178</v>
      </c>
      <c r="G712">
        <v>0</v>
      </c>
      <c r="H712" s="370">
        <f>+data!L712</f>
        <v>0</v>
      </c>
      <c r="I712" s="370">
        <f t="shared" si="22"/>
        <v>0</v>
      </c>
      <c r="J712" s="84"/>
      <c r="M712" s="370">
        <f>+data!N712</f>
        <v>0</v>
      </c>
      <c r="N712" s="370">
        <f t="shared" si="23"/>
        <v>0</v>
      </c>
      <c r="O712" s="84"/>
    </row>
    <row r="713" spans="1:15">
      <c r="A713" s="231" t="s">
        <v>179</v>
      </c>
      <c r="G713">
        <v>0</v>
      </c>
      <c r="H713" s="370">
        <f>+data!L713</f>
        <v>0</v>
      </c>
      <c r="I713" s="370">
        <f t="shared" si="22"/>
        <v>0</v>
      </c>
      <c r="J713" s="84"/>
      <c r="M713" s="370">
        <f>+data!N713</f>
        <v>0</v>
      </c>
      <c r="N713" s="370">
        <f t="shared" si="23"/>
        <v>0</v>
      </c>
      <c r="O713" s="84"/>
    </row>
    <row r="714" spans="1:15">
      <c r="A714" s="231" t="s">
        <v>180</v>
      </c>
      <c r="G714">
        <v>0</v>
      </c>
      <c r="H714" s="370">
        <f>+data!L714</f>
        <v>0</v>
      </c>
      <c r="I714" s="370">
        <f t="shared" si="22"/>
        <v>0</v>
      </c>
      <c r="J714" s="84"/>
      <c r="M714" s="370">
        <f>+data!N714</f>
        <v>0</v>
      </c>
      <c r="N714" s="370">
        <f t="shared" si="23"/>
        <v>0</v>
      </c>
      <c r="O714" s="84"/>
    </row>
    <row r="715" spans="1:15">
      <c r="A715" s="231" t="s">
        <v>181</v>
      </c>
      <c r="G715">
        <v>0</v>
      </c>
      <c r="H715" s="370">
        <f>+data!L715</f>
        <v>0</v>
      </c>
      <c r="I715" s="370">
        <f t="shared" si="22"/>
        <v>0</v>
      </c>
      <c r="J715" s="84"/>
      <c r="M715" s="370">
        <f>+data!N715</f>
        <v>0</v>
      </c>
      <c r="N715" s="370">
        <f t="shared" si="23"/>
        <v>0</v>
      </c>
      <c r="O715" s="84"/>
    </row>
    <row r="716" spans="1:15">
      <c r="A716" s="231" t="s">
        <v>510</v>
      </c>
      <c r="G716">
        <v>0</v>
      </c>
      <c r="H716" s="370">
        <f>+data!L716</f>
        <v>0</v>
      </c>
      <c r="I716" s="370">
        <f t="shared" si="22"/>
        <v>0</v>
      </c>
      <c r="J716" s="84"/>
      <c r="M716" s="370">
        <f>+data!N716</f>
        <v>0</v>
      </c>
      <c r="N716" s="370">
        <f t="shared" si="23"/>
        <v>0</v>
      </c>
      <c r="O716" s="84"/>
    </row>
    <row r="717" spans="1:15">
      <c r="A717" s="231" t="s">
        <v>63</v>
      </c>
      <c r="G717">
        <v>0</v>
      </c>
      <c r="H717" s="370">
        <f>+data!L717</f>
        <v>0</v>
      </c>
      <c r="I717" s="370">
        <f t="shared" si="22"/>
        <v>0</v>
      </c>
      <c r="J717" s="84"/>
      <c r="M717" s="370">
        <f>+data!N717</f>
        <v>0</v>
      </c>
      <c r="N717" s="370">
        <f t="shared" si="23"/>
        <v>0</v>
      </c>
      <c r="O717" s="84"/>
    </row>
    <row r="718" spans="1:15">
      <c r="A718" s="274" t="s">
        <v>512</v>
      </c>
      <c r="H718" s="370">
        <f>+data!L718</f>
        <v>0</v>
      </c>
      <c r="I718" s="370">
        <f t="shared" ref="I718:I784" si="24">+H718-G718</f>
        <v>0</v>
      </c>
      <c r="J718" s="84"/>
      <c r="M718" s="370">
        <f>+data!N718</f>
        <v>0</v>
      </c>
      <c r="N718" s="370">
        <f t="shared" ref="N718:N784" si="25">+M718-L718</f>
        <v>0</v>
      </c>
      <c r="O718" s="84"/>
    </row>
    <row r="719" spans="1:15">
      <c r="A719" s="231" t="s">
        <v>509</v>
      </c>
      <c r="G719">
        <v>0</v>
      </c>
      <c r="H719" s="370">
        <f>+data!L719</f>
        <v>0</v>
      </c>
      <c r="I719" s="370">
        <f t="shared" si="24"/>
        <v>0</v>
      </c>
      <c r="J719" s="84"/>
      <c r="M719" s="370">
        <f>+data!N719</f>
        <v>0</v>
      </c>
      <c r="N719" s="370">
        <f t="shared" si="25"/>
        <v>0</v>
      </c>
      <c r="O719" s="84"/>
    </row>
    <row r="720" spans="1:15">
      <c r="A720" s="231" t="s">
        <v>177</v>
      </c>
      <c r="G720">
        <v>0</v>
      </c>
      <c r="H720" s="370">
        <f>+data!L720</f>
        <v>0</v>
      </c>
      <c r="I720" s="370">
        <f t="shared" si="24"/>
        <v>0</v>
      </c>
      <c r="J720" s="84"/>
      <c r="M720" s="370">
        <f>+data!N720</f>
        <v>0</v>
      </c>
      <c r="N720" s="370">
        <f t="shared" si="25"/>
        <v>0</v>
      </c>
      <c r="O720" s="84"/>
    </row>
    <row r="721" spans="1:15">
      <c r="A721" s="231" t="s">
        <v>178</v>
      </c>
      <c r="G721">
        <v>0</v>
      </c>
      <c r="H721" s="370">
        <f>+data!L721</f>
        <v>13895.4</v>
      </c>
      <c r="I721" s="370">
        <f t="shared" si="24"/>
        <v>13895.4</v>
      </c>
      <c r="J721" s="84"/>
      <c r="M721" s="370">
        <f>+data!N721</f>
        <v>0</v>
      </c>
      <c r="N721" s="370">
        <f t="shared" si="25"/>
        <v>0</v>
      </c>
      <c r="O721" s="84"/>
    </row>
    <row r="722" spans="1:15">
      <c r="A722" s="231" t="s">
        <v>179</v>
      </c>
      <c r="G722">
        <v>0</v>
      </c>
      <c r="H722" s="370">
        <f>+data!L722</f>
        <v>89426.110000000015</v>
      </c>
      <c r="I722" s="370">
        <f t="shared" si="24"/>
        <v>89426.110000000015</v>
      </c>
      <c r="J722" s="84"/>
      <c r="M722" s="370">
        <f>+data!N722</f>
        <v>0</v>
      </c>
      <c r="N722" s="370">
        <f t="shared" si="25"/>
        <v>0</v>
      </c>
      <c r="O722" s="84"/>
    </row>
    <row r="723" spans="1:15">
      <c r="A723" s="231" t="s">
        <v>180</v>
      </c>
      <c r="G723">
        <v>0</v>
      </c>
      <c r="H723" s="370">
        <f>+data!L723</f>
        <v>101614</v>
      </c>
      <c r="I723" s="370">
        <f t="shared" si="24"/>
        <v>101614</v>
      </c>
      <c r="J723" s="84"/>
      <c r="M723" s="370">
        <f>+data!N723</f>
        <v>0</v>
      </c>
      <c r="N723" s="370">
        <f t="shared" si="25"/>
        <v>0</v>
      </c>
      <c r="O723" s="84"/>
    </row>
    <row r="724" spans="1:15">
      <c r="A724" s="231" t="s">
        <v>181</v>
      </c>
      <c r="G724">
        <v>0</v>
      </c>
      <c r="H724" s="370">
        <f>+data!L724</f>
        <v>0</v>
      </c>
      <c r="I724" s="370">
        <f t="shared" si="24"/>
        <v>0</v>
      </c>
      <c r="J724" s="84"/>
      <c r="M724" s="370">
        <f>+data!N724</f>
        <v>0</v>
      </c>
      <c r="N724" s="370">
        <f t="shared" si="25"/>
        <v>0</v>
      </c>
      <c r="O724" s="84"/>
    </row>
    <row r="725" spans="1:15">
      <c r="A725" s="231" t="s">
        <v>510</v>
      </c>
      <c r="G725">
        <v>0</v>
      </c>
      <c r="H725" s="370">
        <f>+data!L725</f>
        <v>0</v>
      </c>
      <c r="I725" s="370">
        <f t="shared" si="24"/>
        <v>0</v>
      </c>
      <c r="J725" s="84"/>
      <c r="M725" s="370">
        <f>+data!N725</f>
        <v>0</v>
      </c>
      <c r="N725" s="370">
        <f t="shared" si="25"/>
        <v>0</v>
      </c>
      <c r="O725" s="84"/>
    </row>
    <row r="726" spans="1:15">
      <c r="A726" s="231" t="s">
        <v>63</v>
      </c>
      <c r="G726">
        <v>0</v>
      </c>
      <c r="H726" s="370">
        <f>+data!L726</f>
        <v>204935.51</v>
      </c>
      <c r="I726" s="370">
        <f t="shared" si="24"/>
        <v>204935.51</v>
      </c>
      <c r="J726" s="84"/>
      <c r="M726" s="370">
        <f>+data!N726</f>
        <v>0</v>
      </c>
      <c r="N726" s="370">
        <f t="shared" si="25"/>
        <v>0</v>
      </c>
      <c r="O726" s="84"/>
    </row>
    <row r="727" spans="1:15">
      <c r="A727" s="274" t="s">
        <v>513</v>
      </c>
      <c r="H727" s="370">
        <f>+data!L727</f>
        <v>0</v>
      </c>
      <c r="I727" s="370">
        <f t="shared" si="24"/>
        <v>0</v>
      </c>
      <c r="J727" s="84"/>
      <c r="M727" s="370">
        <f>+data!N727</f>
        <v>0</v>
      </c>
      <c r="N727" s="370">
        <f t="shared" si="25"/>
        <v>0</v>
      </c>
      <c r="O727" s="84"/>
    </row>
    <row r="728" spans="1:15">
      <c r="A728" s="231" t="s">
        <v>509</v>
      </c>
      <c r="G728">
        <v>0</v>
      </c>
      <c r="H728" s="370">
        <f>+data!L728</f>
        <v>0</v>
      </c>
      <c r="I728" s="370">
        <f t="shared" si="24"/>
        <v>0</v>
      </c>
      <c r="J728" s="84"/>
      <c r="L728">
        <v>0</v>
      </c>
      <c r="M728" s="370">
        <f>+data!N728</f>
        <v>0</v>
      </c>
      <c r="N728" s="370">
        <f t="shared" si="25"/>
        <v>0</v>
      </c>
      <c r="O728" s="84"/>
    </row>
    <row r="729" spans="1:15">
      <c r="A729" s="231" t="s">
        <v>177</v>
      </c>
      <c r="G729">
        <v>0</v>
      </c>
      <c r="H729" s="370">
        <f>+data!L729</f>
        <v>0</v>
      </c>
      <c r="I729" s="370">
        <f t="shared" si="24"/>
        <v>0</v>
      </c>
      <c r="J729" s="84"/>
      <c r="L729">
        <v>37289</v>
      </c>
      <c r="M729" s="370">
        <f>+data!N729</f>
        <v>0</v>
      </c>
      <c r="N729" s="370">
        <f t="shared" si="25"/>
        <v>-37289</v>
      </c>
      <c r="O729" s="84"/>
    </row>
    <row r="730" spans="1:15">
      <c r="A730" s="231" t="s">
        <v>178</v>
      </c>
      <c r="G730">
        <v>0</v>
      </c>
      <c r="H730" s="370">
        <f>+data!L730</f>
        <v>13895.4</v>
      </c>
      <c r="I730" s="370">
        <f t="shared" si="24"/>
        <v>13895.4</v>
      </c>
      <c r="J730" s="84"/>
      <c r="L730">
        <v>48515</v>
      </c>
      <c r="M730" s="370">
        <f>+data!N730</f>
        <v>0</v>
      </c>
      <c r="N730" s="370">
        <f t="shared" si="25"/>
        <v>-48515</v>
      </c>
      <c r="O730" s="84"/>
    </row>
    <row r="731" spans="1:15">
      <c r="A731" s="231" t="s">
        <v>179</v>
      </c>
      <c r="G731">
        <v>0</v>
      </c>
      <c r="H731" s="370">
        <f>+data!L731</f>
        <v>89426.110000000015</v>
      </c>
      <c r="I731" s="370">
        <f t="shared" si="24"/>
        <v>89426.110000000015</v>
      </c>
      <c r="J731" s="84"/>
      <c r="L731">
        <v>0</v>
      </c>
      <c r="M731" s="370">
        <f>+data!N731</f>
        <v>58</v>
      </c>
      <c r="N731" s="370">
        <f t="shared" si="25"/>
        <v>58</v>
      </c>
      <c r="O731" s="84"/>
    </row>
    <row r="732" spans="1:15">
      <c r="A732" s="231" t="s">
        <v>180</v>
      </c>
      <c r="G732">
        <v>0</v>
      </c>
      <c r="H732" s="370">
        <f>+data!L732</f>
        <v>101614</v>
      </c>
      <c r="I732" s="370">
        <f t="shared" si="24"/>
        <v>101614</v>
      </c>
      <c r="J732" s="84"/>
      <c r="L732">
        <v>0</v>
      </c>
      <c r="M732" s="370">
        <f>+data!N732</f>
        <v>0</v>
      </c>
      <c r="N732" s="370">
        <f t="shared" si="25"/>
        <v>0</v>
      </c>
      <c r="O732" s="84"/>
    </row>
    <row r="733" spans="1:15">
      <c r="A733" s="231" t="s">
        <v>181</v>
      </c>
      <c r="G733">
        <v>0</v>
      </c>
      <c r="H733" s="370">
        <f>+data!L733</f>
        <v>0</v>
      </c>
      <c r="I733" s="370">
        <f t="shared" si="24"/>
        <v>0</v>
      </c>
      <c r="J733" s="84"/>
      <c r="L733">
        <v>0</v>
      </c>
      <c r="M733" s="370">
        <f>+data!N733</f>
        <v>0</v>
      </c>
      <c r="N733" s="370">
        <f t="shared" si="25"/>
        <v>0</v>
      </c>
      <c r="O733" s="84"/>
    </row>
    <row r="734" spans="1:15">
      <c r="A734" s="231" t="s">
        <v>510</v>
      </c>
      <c r="G734">
        <v>0</v>
      </c>
      <c r="H734" s="370">
        <f>+data!L734</f>
        <v>0</v>
      </c>
      <c r="I734" s="370">
        <f t="shared" si="24"/>
        <v>0</v>
      </c>
      <c r="J734" s="84"/>
      <c r="L734">
        <v>0</v>
      </c>
      <c r="M734" s="370">
        <f>+data!N734</f>
        <v>0</v>
      </c>
      <c r="N734" s="370">
        <f t="shared" si="25"/>
        <v>0</v>
      </c>
      <c r="O734" s="84"/>
    </row>
    <row r="735" spans="1:15">
      <c r="A735" s="231" t="s">
        <v>63</v>
      </c>
      <c r="G735">
        <v>0</v>
      </c>
      <c r="H735" s="370">
        <f>+data!L735</f>
        <v>204935.51</v>
      </c>
      <c r="I735" s="370">
        <f t="shared" si="24"/>
        <v>204935.51</v>
      </c>
      <c r="J735" s="84"/>
      <c r="L735">
        <v>85804</v>
      </c>
      <c r="M735" s="370">
        <f>+data!N735</f>
        <v>58</v>
      </c>
      <c r="N735" s="370">
        <f t="shared" si="25"/>
        <v>-85746</v>
      </c>
      <c r="O735" s="84"/>
    </row>
    <row r="736" spans="1:15">
      <c r="A736" s="274" t="s">
        <v>640</v>
      </c>
      <c r="H736" s="370">
        <f>+data!L736</f>
        <v>0</v>
      </c>
      <c r="I736" s="370">
        <f t="shared" si="24"/>
        <v>0</v>
      </c>
      <c r="J736" s="84"/>
      <c r="M736" s="370">
        <f>+data!N736</f>
        <v>0</v>
      </c>
      <c r="N736" s="370">
        <f t="shared" si="25"/>
        <v>0</v>
      </c>
      <c r="O736" s="84"/>
    </row>
    <row r="737" spans="1:15">
      <c r="A737" s="231" t="s">
        <v>509</v>
      </c>
      <c r="G737">
        <v>0</v>
      </c>
      <c r="H737" s="370">
        <f>+data!L737</f>
        <v>0</v>
      </c>
      <c r="I737" s="370">
        <f t="shared" si="24"/>
        <v>0</v>
      </c>
      <c r="J737" s="84"/>
      <c r="M737" s="370">
        <f>+data!N737</f>
        <v>0</v>
      </c>
      <c r="N737" s="370">
        <f t="shared" si="25"/>
        <v>0</v>
      </c>
      <c r="O737" s="84"/>
    </row>
    <row r="738" spans="1:15">
      <c r="A738" s="231" t="s">
        <v>177</v>
      </c>
      <c r="G738">
        <v>0</v>
      </c>
      <c r="H738" s="370">
        <f>+data!L738</f>
        <v>0</v>
      </c>
      <c r="I738" s="370">
        <f t="shared" si="24"/>
        <v>0</v>
      </c>
      <c r="J738" s="84"/>
      <c r="M738" s="370">
        <f>+data!N738</f>
        <v>0</v>
      </c>
      <c r="N738" s="370">
        <f t="shared" si="25"/>
        <v>0</v>
      </c>
      <c r="O738" s="84"/>
    </row>
    <row r="739" spans="1:15">
      <c r="A739" s="231" t="s">
        <v>178</v>
      </c>
      <c r="G739">
        <v>0</v>
      </c>
      <c r="H739" s="370">
        <f>+data!L739</f>
        <v>0</v>
      </c>
      <c r="I739" s="370">
        <f t="shared" si="24"/>
        <v>0</v>
      </c>
      <c r="J739" s="84"/>
      <c r="M739" s="370">
        <f>+data!N739</f>
        <v>0</v>
      </c>
      <c r="N739" s="370">
        <f t="shared" si="25"/>
        <v>0</v>
      </c>
      <c r="O739" s="84"/>
    </row>
    <row r="740" spans="1:15">
      <c r="A740" s="231" t="s">
        <v>179</v>
      </c>
      <c r="G740">
        <v>0</v>
      </c>
      <c r="H740" s="370">
        <f>+data!L740</f>
        <v>0</v>
      </c>
      <c r="I740" s="370">
        <f t="shared" si="24"/>
        <v>0</v>
      </c>
      <c r="J740" s="84"/>
      <c r="M740" s="370">
        <f>+data!N740</f>
        <v>0</v>
      </c>
      <c r="N740" s="370">
        <f t="shared" si="25"/>
        <v>0</v>
      </c>
      <c r="O740" s="84"/>
    </row>
    <row r="741" spans="1:15">
      <c r="A741" s="231" t="s">
        <v>180</v>
      </c>
      <c r="G741">
        <v>0</v>
      </c>
      <c r="H741" s="370">
        <f>+data!L741</f>
        <v>0</v>
      </c>
      <c r="I741" s="370">
        <f t="shared" si="24"/>
        <v>0</v>
      </c>
      <c r="J741" s="84"/>
      <c r="M741" s="370">
        <f>+data!N741</f>
        <v>0</v>
      </c>
      <c r="N741" s="370">
        <f t="shared" si="25"/>
        <v>0</v>
      </c>
      <c r="O741" s="84"/>
    </row>
    <row r="742" spans="1:15">
      <c r="A742" s="231" t="s">
        <v>181</v>
      </c>
      <c r="G742">
        <v>0</v>
      </c>
      <c r="H742" s="370">
        <f>+data!L742</f>
        <v>0</v>
      </c>
      <c r="I742" s="370">
        <f t="shared" si="24"/>
        <v>0</v>
      </c>
      <c r="J742" s="84"/>
      <c r="M742" s="370">
        <f>+data!N742</f>
        <v>0</v>
      </c>
      <c r="N742" s="370">
        <f t="shared" si="25"/>
        <v>0</v>
      </c>
      <c r="O742" s="84"/>
    </row>
    <row r="743" spans="1:15">
      <c r="A743" s="231" t="s">
        <v>510</v>
      </c>
      <c r="G743">
        <v>0</v>
      </c>
      <c r="H743" s="370">
        <f>+data!L743</f>
        <v>0</v>
      </c>
      <c r="I743" s="370">
        <f t="shared" si="24"/>
        <v>0</v>
      </c>
      <c r="J743" s="84"/>
      <c r="M743" s="370">
        <f>+data!N743</f>
        <v>0</v>
      </c>
      <c r="N743" s="370">
        <f t="shared" si="25"/>
        <v>0</v>
      </c>
      <c r="O743" s="84"/>
    </row>
    <row r="744" spans="1:15">
      <c r="A744" s="231" t="s">
        <v>63</v>
      </c>
      <c r="G744">
        <v>0</v>
      </c>
      <c r="H744" s="370">
        <f>+data!L744</f>
        <v>0</v>
      </c>
      <c r="I744" s="370">
        <f t="shared" si="24"/>
        <v>0</v>
      </c>
      <c r="J744" s="84"/>
      <c r="M744" s="370">
        <f>+data!N744</f>
        <v>0</v>
      </c>
      <c r="N744" s="370">
        <f t="shared" si="25"/>
        <v>0</v>
      </c>
      <c r="O744" s="84"/>
    </row>
    <row r="745" spans="1:15" s="413" customFormat="1">
      <c r="A745" s="429"/>
      <c r="H745" s="421"/>
      <c r="I745" s="421"/>
      <c r="J745" s="427"/>
      <c r="M745" s="421"/>
      <c r="N745" s="421"/>
      <c r="O745" s="427"/>
    </row>
    <row r="746" spans="1:15" s="413" customFormat="1">
      <c r="A746" s="429"/>
      <c r="H746" s="421"/>
      <c r="I746" s="421"/>
      <c r="J746" s="427"/>
      <c r="M746" s="421"/>
      <c r="N746" s="421"/>
      <c r="O746" s="427"/>
    </row>
    <row r="747" spans="1:15" s="413" customFormat="1">
      <c r="A747" s="429"/>
      <c r="H747" s="421"/>
      <c r="I747" s="421"/>
      <c r="J747" s="427"/>
      <c r="M747" s="421"/>
      <c r="N747" s="421"/>
      <c r="O747" s="427"/>
    </row>
    <row r="748" spans="1:15">
      <c r="A748" s="114" t="s">
        <v>566</v>
      </c>
      <c r="H748" s="370">
        <f>+data!L748</f>
        <v>0</v>
      </c>
      <c r="I748" s="370">
        <f t="shared" si="24"/>
        <v>0</v>
      </c>
      <c r="J748" s="84"/>
      <c r="M748" s="370">
        <f>+data!N748</f>
        <v>0</v>
      </c>
      <c r="N748" s="370">
        <f t="shared" si="25"/>
        <v>0</v>
      </c>
      <c r="O748" s="84"/>
    </row>
    <row r="749" spans="1:15">
      <c r="A749" s="114" t="s">
        <v>567</v>
      </c>
      <c r="H749" s="370">
        <f>+data!L749</f>
        <v>0</v>
      </c>
      <c r="I749" s="370">
        <f t="shared" si="24"/>
        <v>0</v>
      </c>
      <c r="J749" s="84"/>
      <c r="M749" s="370">
        <f>+data!N749</f>
        <v>0</v>
      </c>
      <c r="N749" s="370">
        <f t="shared" si="25"/>
        <v>0</v>
      </c>
      <c r="O749" s="84"/>
    </row>
    <row r="750" spans="1:15">
      <c r="A750" s="4" t="s">
        <v>176</v>
      </c>
      <c r="H750" s="370">
        <f>+data!L750</f>
        <v>0</v>
      </c>
      <c r="I750" s="370">
        <f t="shared" si="24"/>
        <v>0</v>
      </c>
      <c r="J750" s="84"/>
      <c r="M750" s="370">
        <f>+data!N750</f>
        <v>0</v>
      </c>
      <c r="N750" s="370">
        <f t="shared" si="25"/>
        <v>0</v>
      </c>
      <c r="O750" s="84"/>
    </row>
    <row r="751" spans="1:15">
      <c r="A751" s="3" t="s">
        <v>194</v>
      </c>
      <c r="H751" s="370">
        <f>+data!L751</f>
        <v>0</v>
      </c>
      <c r="I751" s="370">
        <f t="shared" si="24"/>
        <v>0</v>
      </c>
      <c r="J751" s="84"/>
      <c r="M751" s="370">
        <f>+data!N751</f>
        <v>0</v>
      </c>
      <c r="N751" s="370">
        <f t="shared" si="25"/>
        <v>0</v>
      </c>
      <c r="O751" s="84"/>
    </row>
    <row r="752" spans="1:15">
      <c r="A752" s="78" t="s">
        <v>860</v>
      </c>
      <c r="G752">
        <v>6094</v>
      </c>
      <c r="H752" s="370">
        <f>+data!L752</f>
        <v>5139</v>
      </c>
      <c r="I752" s="370">
        <f t="shared" si="24"/>
        <v>-955</v>
      </c>
      <c r="J752" s="84" t="s">
        <v>891</v>
      </c>
      <c r="L752">
        <v>6312</v>
      </c>
      <c r="M752" s="370">
        <f>+data!N752</f>
        <v>5009</v>
      </c>
      <c r="N752" s="370">
        <f t="shared" si="25"/>
        <v>-1303</v>
      </c>
      <c r="O752" s="84"/>
    </row>
    <row r="753" spans="1:15">
      <c r="A753" s="2" t="s">
        <v>195</v>
      </c>
      <c r="G753">
        <v>4898</v>
      </c>
      <c r="H753" s="370">
        <f>+data!L753</f>
        <v>4445</v>
      </c>
      <c r="I753" s="370">
        <f t="shared" si="24"/>
        <v>-453</v>
      </c>
      <c r="J753" s="84" t="s">
        <v>891</v>
      </c>
      <c r="L753">
        <v>5096</v>
      </c>
      <c r="M753" s="370">
        <f>+data!N753</f>
        <v>4352</v>
      </c>
      <c r="N753" s="370">
        <f t="shared" si="25"/>
        <v>-744</v>
      </c>
      <c r="O753" s="84"/>
    </row>
    <row r="754" spans="1:15">
      <c r="A754" s="2" t="s">
        <v>196</v>
      </c>
      <c r="G754">
        <v>0.80374138496882175</v>
      </c>
      <c r="H754" s="370">
        <f>+data!L754</f>
        <v>0.86495427125899982</v>
      </c>
      <c r="I754" s="370">
        <f t="shared" si="24"/>
        <v>6.121288629017807E-2</v>
      </c>
      <c r="J754" s="84"/>
      <c r="L754">
        <v>0.80735107731305455</v>
      </c>
      <c r="M754" s="370">
        <f>+data!N754</f>
        <v>0.86883609502894787</v>
      </c>
      <c r="N754" s="370">
        <f t="shared" si="25"/>
        <v>6.148501771589332E-2</v>
      </c>
      <c r="O754" s="84"/>
    </row>
    <row r="755" spans="1:15">
      <c r="A755" s="3" t="s">
        <v>197</v>
      </c>
      <c r="H755" s="370">
        <f>+data!L755</f>
        <v>0</v>
      </c>
      <c r="I755" s="370">
        <f t="shared" si="24"/>
        <v>0</v>
      </c>
      <c r="J755" s="84"/>
      <c r="M755" s="370">
        <f>+data!N755</f>
        <v>0</v>
      </c>
      <c r="N755" s="370">
        <f t="shared" si="25"/>
        <v>0</v>
      </c>
      <c r="O755" s="84"/>
    </row>
    <row r="756" spans="1:15">
      <c r="A756" s="78" t="s">
        <v>860</v>
      </c>
      <c r="G756">
        <v>152781</v>
      </c>
      <c r="H756" s="370">
        <f>+data!L756</f>
        <v>314675</v>
      </c>
      <c r="I756" s="370">
        <f t="shared" si="24"/>
        <v>161894</v>
      </c>
      <c r="J756" s="84"/>
      <c r="L756">
        <v>136835</v>
      </c>
      <c r="M756" s="370">
        <f>+data!N756</f>
        <v>315307</v>
      </c>
      <c r="N756" s="370">
        <f t="shared" si="25"/>
        <v>178472</v>
      </c>
      <c r="O756" s="84"/>
    </row>
    <row r="757" spans="1:15">
      <c r="A757" s="2" t="s">
        <v>195</v>
      </c>
      <c r="G757">
        <v>146830</v>
      </c>
      <c r="H757" s="370">
        <f>+data!L757</f>
        <v>302538</v>
      </c>
      <c r="I757" s="370">
        <f t="shared" si="24"/>
        <v>155708</v>
      </c>
      <c r="J757" s="84"/>
      <c r="L757">
        <v>130585</v>
      </c>
      <c r="M757" s="370">
        <f>+data!N757</f>
        <v>298578</v>
      </c>
      <c r="N757" s="370">
        <f t="shared" si="25"/>
        <v>167993</v>
      </c>
      <c r="O757" s="84"/>
    </row>
    <row r="758" spans="1:15">
      <c r="A758" s="2" t="s">
        <v>196</v>
      </c>
      <c r="G758">
        <v>0.96104882151576443</v>
      </c>
      <c r="H758" s="370">
        <f>+data!L758</f>
        <v>0.96143004687375866</v>
      </c>
      <c r="I758" s="370">
        <f t="shared" si="24"/>
        <v>3.8122535799423041E-4</v>
      </c>
      <c r="J758" s="84"/>
      <c r="L758">
        <v>0.95432455146709538</v>
      </c>
      <c r="M758" s="370">
        <f>+data!N758</f>
        <v>0.94694377226005133</v>
      </c>
      <c r="N758" s="370">
        <f t="shared" si="25"/>
        <v>-7.3807792070440525E-3</v>
      </c>
      <c r="O758" s="84"/>
    </row>
    <row r="759" spans="1:15">
      <c r="A759" s="3" t="s">
        <v>106</v>
      </c>
      <c r="H759" s="370">
        <f>+data!L759</f>
        <v>0</v>
      </c>
      <c r="I759" s="370">
        <f t="shared" si="24"/>
        <v>0</v>
      </c>
      <c r="J759" s="84"/>
      <c r="M759" s="370">
        <f>+data!N759</f>
        <v>0</v>
      </c>
      <c r="N759" s="370">
        <f t="shared" si="25"/>
        <v>0</v>
      </c>
      <c r="O759" s="84"/>
    </row>
    <row r="760" spans="1:15">
      <c r="A760" s="78" t="s">
        <v>860</v>
      </c>
      <c r="G760">
        <v>158875</v>
      </c>
      <c r="H760" s="370">
        <f>+data!L760</f>
        <v>319814</v>
      </c>
      <c r="I760" s="370">
        <f t="shared" si="24"/>
        <v>160939</v>
      </c>
      <c r="J760" s="84" t="s">
        <v>885</v>
      </c>
      <c r="L760">
        <v>143147</v>
      </c>
      <c r="M760" s="370">
        <f>+data!N760</f>
        <v>320316</v>
      </c>
      <c r="N760" s="370">
        <f t="shared" si="25"/>
        <v>177169</v>
      </c>
      <c r="O760" s="84"/>
    </row>
    <row r="761" spans="1:15">
      <c r="A761" s="2" t="s">
        <v>195</v>
      </c>
      <c r="G761">
        <v>151728</v>
      </c>
      <c r="H761" s="370">
        <f>+data!L761</f>
        <v>306983</v>
      </c>
      <c r="I761" s="370">
        <f t="shared" si="24"/>
        <v>155255</v>
      </c>
      <c r="J761" s="84" t="s">
        <v>885</v>
      </c>
      <c r="L761">
        <v>135681</v>
      </c>
      <c r="M761" s="370">
        <f>+data!N761</f>
        <v>302930</v>
      </c>
      <c r="N761" s="370">
        <f t="shared" si="25"/>
        <v>167249</v>
      </c>
      <c r="O761" s="84"/>
    </row>
    <row r="762" spans="1:15">
      <c r="A762" s="2" t="s">
        <v>196</v>
      </c>
      <c r="G762">
        <v>0.95501494885916605</v>
      </c>
      <c r="H762" s="370">
        <f>+data!L762</f>
        <v>0.95987980513673576</v>
      </c>
      <c r="I762" s="370">
        <f t="shared" si="24"/>
        <v>4.8648562775697179E-3</v>
      </c>
      <c r="J762" s="84"/>
      <c r="L762">
        <v>0.94784382487931984</v>
      </c>
      <c r="M762" s="370">
        <f>+data!N762</f>
        <v>0.94572234918018461</v>
      </c>
      <c r="N762" s="370">
        <f t="shared" si="25"/>
        <v>-2.1214756991352335E-3</v>
      </c>
      <c r="O762" s="84"/>
    </row>
    <row r="763" spans="1:15">
      <c r="A763" s="345" t="s">
        <v>22</v>
      </c>
      <c r="H763" s="370">
        <f>+data!L763</f>
        <v>0</v>
      </c>
      <c r="I763" s="370">
        <f t="shared" si="24"/>
        <v>0</v>
      </c>
      <c r="J763" s="84"/>
      <c r="M763" s="370">
        <f>+data!N763</f>
        <v>0</v>
      </c>
      <c r="N763" s="370">
        <f t="shared" si="25"/>
        <v>0</v>
      </c>
      <c r="O763" s="84"/>
    </row>
    <row r="764" spans="1:15">
      <c r="A764" s="3" t="s">
        <v>194</v>
      </c>
      <c r="H764" s="370">
        <f>+data!L764</f>
        <v>0</v>
      </c>
      <c r="I764" s="370">
        <f t="shared" si="24"/>
        <v>0</v>
      </c>
      <c r="J764" s="84"/>
      <c r="M764" s="370">
        <f>+data!N764</f>
        <v>0</v>
      </c>
      <c r="N764" s="370">
        <f t="shared" si="25"/>
        <v>0</v>
      </c>
      <c r="O764" s="84"/>
    </row>
    <row r="765" spans="1:15">
      <c r="A765" s="78" t="s">
        <v>860</v>
      </c>
      <c r="G765">
        <v>339651</v>
      </c>
      <c r="H765" s="370">
        <f>+data!L765</f>
        <v>236199</v>
      </c>
      <c r="I765" s="370">
        <f t="shared" si="24"/>
        <v>-103452</v>
      </c>
      <c r="J765" s="84" t="s">
        <v>891</v>
      </c>
      <c r="L765">
        <v>715706</v>
      </c>
      <c r="M765" s="370">
        <f>+data!N765</f>
        <v>246350</v>
      </c>
      <c r="N765" s="370">
        <f t="shared" si="25"/>
        <v>-469356</v>
      </c>
      <c r="O765" s="84"/>
    </row>
    <row r="766" spans="1:15">
      <c r="A766" s="2" t="s">
        <v>195</v>
      </c>
      <c r="G766">
        <v>329766</v>
      </c>
      <c r="H766" s="370">
        <f>+data!L766</f>
        <v>225050</v>
      </c>
      <c r="I766" s="370">
        <f t="shared" si="24"/>
        <v>-104716</v>
      </c>
      <c r="J766" s="84" t="s">
        <v>891</v>
      </c>
      <c r="L766">
        <v>706430</v>
      </c>
      <c r="M766" s="370">
        <f>+data!N766</f>
        <v>239972</v>
      </c>
      <c r="N766" s="370">
        <f t="shared" si="25"/>
        <v>-466458</v>
      </c>
      <c r="O766" s="84"/>
    </row>
    <row r="767" spans="1:15">
      <c r="A767" s="2" t="s">
        <v>196</v>
      </c>
      <c r="G767">
        <v>0.97089659680083384</v>
      </c>
      <c r="H767" s="370">
        <f>+data!L767</f>
        <v>0.95279827602995781</v>
      </c>
      <c r="I767" s="370">
        <f t="shared" si="24"/>
        <v>-1.8098320770876031E-2</v>
      </c>
      <c r="J767" s="84"/>
      <c r="L767">
        <v>0.98703937091487282</v>
      </c>
      <c r="M767" s="370">
        <f>+data!N767</f>
        <v>0.97411000608889786</v>
      </c>
      <c r="N767" s="370">
        <f t="shared" si="25"/>
        <v>-1.2929364825974954E-2</v>
      </c>
      <c r="O767" s="84"/>
    </row>
    <row r="768" spans="1:15">
      <c r="A768" s="3" t="s">
        <v>197</v>
      </c>
      <c r="H768" s="370">
        <f>+data!L768</f>
        <v>0</v>
      </c>
      <c r="I768" s="370">
        <f t="shared" si="24"/>
        <v>0</v>
      </c>
      <c r="J768" s="84"/>
      <c r="M768" s="370">
        <f>+data!N768</f>
        <v>0</v>
      </c>
      <c r="N768" s="370">
        <f t="shared" si="25"/>
        <v>0</v>
      </c>
      <c r="O768" s="84"/>
    </row>
    <row r="769" spans="1:15">
      <c r="A769" s="78" t="s">
        <v>860</v>
      </c>
      <c r="G769">
        <v>291031</v>
      </c>
      <c r="H769" s="370">
        <f>+data!L769</f>
        <v>469951</v>
      </c>
      <c r="I769" s="370">
        <f t="shared" si="24"/>
        <v>178920</v>
      </c>
      <c r="J769" s="84"/>
      <c r="L769">
        <v>290997</v>
      </c>
      <c r="M769" s="370">
        <f>+data!N769</f>
        <v>482714</v>
      </c>
      <c r="N769" s="370">
        <f t="shared" si="25"/>
        <v>191717</v>
      </c>
      <c r="O769" s="84"/>
    </row>
    <row r="770" spans="1:15">
      <c r="A770" s="2" t="s">
        <v>195</v>
      </c>
      <c r="G770">
        <v>278973</v>
      </c>
      <c r="H770" s="370">
        <f>+data!L770</f>
        <v>436052</v>
      </c>
      <c r="I770" s="370">
        <f t="shared" si="24"/>
        <v>157079</v>
      </c>
      <c r="J770" s="84"/>
      <c r="L770">
        <v>280586</v>
      </c>
      <c r="M770" s="370">
        <f>+data!N770</f>
        <v>440446</v>
      </c>
      <c r="N770" s="370">
        <f t="shared" si="25"/>
        <v>159860</v>
      </c>
      <c r="O770" s="84"/>
    </row>
    <row r="771" spans="1:15">
      <c r="A771" s="2" t="s">
        <v>196</v>
      </c>
      <c r="G771">
        <v>0.95856798760269524</v>
      </c>
      <c r="H771" s="370">
        <f>+data!L771</f>
        <v>0.92786694783073131</v>
      </c>
      <c r="I771" s="370">
        <f t="shared" si="24"/>
        <v>-3.0701039771963923E-2</v>
      </c>
      <c r="J771" s="84"/>
      <c r="L771">
        <v>0.96422299886253127</v>
      </c>
      <c r="M771" s="370">
        <f>+data!N771</f>
        <v>0.9124367637980253</v>
      </c>
      <c r="N771" s="370">
        <f t="shared" si="25"/>
        <v>-5.178623506450597E-2</v>
      </c>
      <c r="O771" s="84"/>
    </row>
    <row r="772" spans="1:15">
      <c r="A772" s="3" t="s">
        <v>106</v>
      </c>
      <c r="H772" s="370">
        <f>+data!L772</f>
        <v>0</v>
      </c>
      <c r="I772" s="370">
        <f t="shared" si="24"/>
        <v>0</v>
      </c>
      <c r="J772" s="84"/>
      <c r="M772" s="370">
        <f>+data!N772</f>
        <v>0</v>
      </c>
      <c r="N772" s="370">
        <f t="shared" si="25"/>
        <v>0</v>
      </c>
      <c r="O772" s="84"/>
    </row>
    <row r="773" spans="1:15">
      <c r="A773" s="78" t="s">
        <v>860</v>
      </c>
      <c r="G773">
        <v>630682</v>
      </c>
      <c r="H773" s="370">
        <f>+data!L773</f>
        <v>706150</v>
      </c>
      <c r="I773" s="370">
        <f t="shared" si="24"/>
        <v>75468</v>
      </c>
      <c r="J773" s="84" t="s">
        <v>885</v>
      </c>
      <c r="L773">
        <v>1006703</v>
      </c>
      <c r="M773" s="370">
        <f>+data!N773</f>
        <v>729064</v>
      </c>
      <c r="N773" s="370">
        <f t="shared" si="25"/>
        <v>-277639</v>
      </c>
      <c r="O773" s="84"/>
    </row>
    <row r="774" spans="1:15">
      <c r="A774" s="2" t="s">
        <v>195</v>
      </c>
      <c r="G774">
        <v>608739</v>
      </c>
      <c r="H774" s="370">
        <f>+data!L774</f>
        <v>661102</v>
      </c>
      <c r="I774" s="370">
        <f t="shared" si="24"/>
        <v>52363</v>
      </c>
      <c r="J774" s="84" t="s">
        <v>885</v>
      </c>
      <c r="L774">
        <v>987016</v>
      </c>
      <c r="M774" s="370">
        <f>+data!N774</f>
        <v>680418</v>
      </c>
      <c r="N774" s="370">
        <f t="shared" si="25"/>
        <v>-306598</v>
      </c>
      <c r="O774" s="84"/>
    </row>
    <row r="775" spans="1:15">
      <c r="A775" s="2" t="s">
        <v>196</v>
      </c>
      <c r="G775">
        <v>0.96520750552576418</v>
      </c>
      <c r="H775" s="370">
        <f>+data!L775</f>
        <v>0.93620618848686543</v>
      </c>
      <c r="I775" s="370">
        <f t="shared" si="24"/>
        <v>-2.9001317038898744E-2</v>
      </c>
      <c r="J775" s="84"/>
      <c r="L775">
        <v>0.98044408330957589</v>
      </c>
      <c r="M775" s="370">
        <f>+data!N775</f>
        <v>0.93327609098789677</v>
      </c>
      <c r="N775" s="370">
        <f t="shared" si="25"/>
        <v>-4.716799232167912E-2</v>
      </c>
      <c r="O775" s="84"/>
    </row>
    <row r="776" spans="1:15">
      <c r="A776" s="3" t="s">
        <v>568</v>
      </c>
      <c r="H776" s="370">
        <f>+data!L776</f>
        <v>0</v>
      </c>
      <c r="I776" s="370">
        <f t="shared" si="24"/>
        <v>0</v>
      </c>
      <c r="J776" s="84"/>
      <c r="M776" s="370">
        <f>+data!N776</f>
        <v>0</v>
      </c>
      <c r="N776" s="370">
        <f t="shared" si="25"/>
        <v>0</v>
      </c>
      <c r="O776" s="84"/>
    </row>
    <row r="777" spans="1:15">
      <c r="A777" s="78" t="s">
        <v>644</v>
      </c>
      <c r="G777">
        <v>0</v>
      </c>
      <c r="H777" s="370">
        <f>+data!L777</f>
        <v>0</v>
      </c>
      <c r="I777" s="370">
        <f t="shared" si="24"/>
        <v>0</v>
      </c>
      <c r="J777" s="84"/>
      <c r="L777">
        <v>0</v>
      </c>
      <c r="M777" s="370">
        <f>+data!N777</f>
        <v>0</v>
      </c>
      <c r="N777" s="370">
        <f t="shared" si="25"/>
        <v>0</v>
      </c>
      <c r="O777" s="84"/>
    </row>
    <row r="778" spans="1:15">
      <c r="A778" s="77" t="s">
        <v>198</v>
      </c>
      <c r="G778">
        <v>0</v>
      </c>
      <c r="H778" s="370">
        <f>+data!L778</f>
        <v>0</v>
      </c>
      <c r="I778" s="370">
        <f t="shared" si="24"/>
        <v>0</v>
      </c>
      <c r="J778" s="84"/>
      <c r="L778">
        <v>0</v>
      </c>
      <c r="M778" s="370">
        <f>+data!N778</f>
        <v>0</v>
      </c>
      <c r="N778" s="370">
        <f t="shared" si="25"/>
        <v>0</v>
      </c>
      <c r="O778" s="84"/>
    </row>
    <row r="779" spans="1:15">
      <c r="A779" s="4" t="s">
        <v>106</v>
      </c>
      <c r="G779">
        <v>0</v>
      </c>
      <c r="H779" s="370">
        <f>+data!L779</f>
        <v>0</v>
      </c>
      <c r="I779" s="370">
        <f t="shared" si="24"/>
        <v>0</v>
      </c>
      <c r="J779" s="84"/>
      <c r="L779">
        <v>0</v>
      </c>
      <c r="M779" s="370">
        <f>+data!N779</f>
        <v>0</v>
      </c>
      <c r="N779" s="370">
        <f t="shared" si="25"/>
        <v>0</v>
      </c>
      <c r="O779" s="84"/>
    </row>
    <row r="780" spans="1:15">
      <c r="A780" s="3" t="s">
        <v>645</v>
      </c>
      <c r="H780" s="370">
        <f>+data!L780</f>
        <v>0</v>
      </c>
      <c r="I780" s="370">
        <f t="shared" si="24"/>
        <v>0</v>
      </c>
      <c r="J780" s="84"/>
      <c r="M780" s="370">
        <f>+data!N780</f>
        <v>0</v>
      </c>
      <c r="N780" s="370">
        <f t="shared" si="25"/>
        <v>0</v>
      </c>
      <c r="O780" s="84"/>
    </row>
    <row r="781" spans="1:15">
      <c r="A781" s="3" t="s">
        <v>646</v>
      </c>
      <c r="H781" s="370">
        <f>+data!L781</f>
        <v>0</v>
      </c>
      <c r="I781" s="370">
        <f t="shared" si="24"/>
        <v>0</v>
      </c>
      <c r="J781" s="84"/>
      <c r="M781" s="370">
        <f>+data!N781</f>
        <v>0</v>
      </c>
      <c r="N781" s="370">
        <f t="shared" si="25"/>
        <v>0</v>
      </c>
      <c r="O781" s="84"/>
    </row>
    <row r="782" spans="1:15">
      <c r="A782" s="3" t="s">
        <v>219</v>
      </c>
      <c r="H782" s="370">
        <f>+data!L782</f>
        <v>0</v>
      </c>
      <c r="I782" s="370">
        <f t="shared" si="24"/>
        <v>0</v>
      </c>
      <c r="J782" s="84"/>
      <c r="M782" s="370">
        <f>+data!N782</f>
        <v>0</v>
      </c>
      <c r="N782" s="370">
        <f t="shared" si="25"/>
        <v>0</v>
      </c>
      <c r="O782" s="84"/>
    </row>
    <row r="783" spans="1:15">
      <c r="A783" s="346" t="s">
        <v>806</v>
      </c>
      <c r="G783">
        <v>21046</v>
      </c>
      <c r="H783" s="370">
        <f>+data!L783</f>
        <v>40795</v>
      </c>
      <c r="I783" s="370">
        <f t="shared" si="24"/>
        <v>19749</v>
      </c>
      <c r="J783" s="84"/>
      <c r="L783">
        <v>21705</v>
      </c>
      <c r="M783" s="370">
        <f>+data!N783</f>
        <v>39567</v>
      </c>
      <c r="N783" s="370">
        <f t="shared" si="25"/>
        <v>17862</v>
      </c>
      <c r="O783" s="84"/>
    </row>
    <row r="784" spans="1:15">
      <c r="A784" s="2" t="s">
        <v>220</v>
      </c>
      <c r="G784">
        <v>50</v>
      </c>
      <c r="H784" s="370">
        <f>+data!L784</f>
        <v>-1041</v>
      </c>
      <c r="I784" s="370">
        <f t="shared" si="24"/>
        <v>-1091</v>
      </c>
      <c r="J784" s="84"/>
      <c r="L784">
        <v>0</v>
      </c>
      <c r="M784" s="370">
        <f>+data!N784</f>
        <v>-1262</v>
      </c>
      <c r="N784" s="370">
        <f t="shared" si="25"/>
        <v>-1262</v>
      </c>
      <c r="O784" s="84"/>
    </row>
    <row r="785" spans="1:15">
      <c r="A785" s="2" t="s">
        <v>647</v>
      </c>
      <c r="G785">
        <v>0</v>
      </c>
      <c r="H785" s="370">
        <f>+data!L785</f>
        <v>209</v>
      </c>
      <c r="I785" s="370">
        <f t="shared" ref="I785:I848" si="26">+H785-G785</f>
        <v>209</v>
      </c>
      <c r="J785" s="84"/>
      <c r="L785">
        <v>0</v>
      </c>
      <c r="M785" s="370">
        <f>+data!N785</f>
        <v>29</v>
      </c>
      <c r="N785" s="370">
        <f t="shared" ref="N785:N848" si="27">+M785-L785</f>
        <v>29</v>
      </c>
      <c r="O785" s="84"/>
    </row>
    <row r="786" spans="1:15">
      <c r="A786" s="2" t="s">
        <v>648</v>
      </c>
      <c r="G786">
        <v>0</v>
      </c>
      <c r="H786" s="370">
        <f>+data!L786</f>
        <v>0</v>
      </c>
      <c r="I786" s="370">
        <f t="shared" si="26"/>
        <v>0</v>
      </c>
      <c r="J786" s="84"/>
      <c r="L786">
        <v>0</v>
      </c>
      <c r="M786" s="370">
        <f>+data!N786</f>
        <v>0</v>
      </c>
      <c r="N786" s="370">
        <f t="shared" si="27"/>
        <v>0</v>
      </c>
      <c r="O786" s="84"/>
    </row>
    <row r="787" spans="1:15">
      <c r="A787" s="2" t="s">
        <v>649</v>
      </c>
      <c r="G787">
        <v>0</v>
      </c>
      <c r="H787" s="370">
        <f>+data!L787</f>
        <v>0</v>
      </c>
      <c r="I787" s="370">
        <f t="shared" si="26"/>
        <v>0</v>
      </c>
      <c r="J787" s="84"/>
      <c r="L787">
        <v>0</v>
      </c>
      <c r="M787" s="370">
        <f>+data!N787</f>
        <v>0</v>
      </c>
      <c r="N787" s="370">
        <f t="shared" si="27"/>
        <v>0</v>
      </c>
      <c r="O787" s="84"/>
    </row>
    <row r="788" spans="1:15">
      <c r="A788" s="2" t="s">
        <v>221</v>
      </c>
      <c r="G788">
        <v>0</v>
      </c>
      <c r="H788" s="370">
        <f>+data!L788</f>
        <v>0</v>
      </c>
      <c r="I788" s="370">
        <f t="shared" si="26"/>
        <v>0</v>
      </c>
      <c r="J788" s="84"/>
      <c r="L788">
        <v>0</v>
      </c>
      <c r="M788" s="370">
        <f>+data!N788</f>
        <v>0</v>
      </c>
      <c r="N788" s="370">
        <f t="shared" si="27"/>
        <v>0</v>
      </c>
      <c r="O788" s="84"/>
    </row>
    <row r="789" spans="1:15">
      <c r="A789" s="2" t="s">
        <v>222</v>
      </c>
      <c r="G789">
        <v>550</v>
      </c>
      <c r="H789" s="370">
        <f>+data!L789</f>
        <v>0</v>
      </c>
      <c r="I789" s="370">
        <f t="shared" si="26"/>
        <v>-550</v>
      </c>
      <c r="J789" s="84"/>
      <c r="L789">
        <v>0</v>
      </c>
      <c r="M789" s="370">
        <f>+data!N789</f>
        <v>0</v>
      </c>
      <c r="N789" s="370">
        <f t="shared" si="27"/>
        <v>0</v>
      </c>
      <c r="O789" s="84"/>
    </row>
    <row r="790" spans="1:15">
      <c r="A790" s="2" t="s">
        <v>223</v>
      </c>
      <c r="G790">
        <v>0</v>
      </c>
      <c r="H790" s="370">
        <f>+data!L790</f>
        <v>128</v>
      </c>
      <c r="I790" s="370">
        <f t="shared" si="26"/>
        <v>128</v>
      </c>
      <c r="J790" s="84"/>
      <c r="L790">
        <v>-39</v>
      </c>
      <c r="M790" s="370">
        <f>+data!N790</f>
        <v>2682</v>
      </c>
      <c r="N790" s="370">
        <f t="shared" si="27"/>
        <v>2721</v>
      </c>
      <c r="O790" s="84"/>
    </row>
    <row r="791" spans="1:15">
      <c r="A791" s="2" t="s">
        <v>457</v>
      </c>
      <c r="G791">
        <v>371</v>
      </c>
      <c r="H791" s="370">
        <f>+data!L791</f>
        <v>0</v>
      </c>
      <c r="I791" s="370">
        <f t="shared" si="26"/>
        <v>-371</v>
      </c>
      <c r="J791" s="84"/>
      <c r="L791">
        <v>61</v>
      </c>
      <c r="M791" s="370">
        <f>+data!N791</f>
        <v>74</v>
      </c>
      <c r="N791" s="370">
        <f t="shared" si="27"/>
        <v>13</v>
      </c>
      <c r="O791" s="84"/>
    </row>
    <row r="792" spans="1:15">
      <c r="A792" s="2" t="s">
        <v>8</v>
      </c>
      <c r="G792">
        <v>0</v>
      </c>
      <c r="H792" s="370">
        <f>+data!L792</f>
        <v>-221</v>
      </c>
      <c r="I792" s="370">
        <f t="shared" si="26"/>
        <v>-221</v>
      </c>
      <c r="J792" s="84"/>
      <c r="L792">
        <v>-681</v>
      </c>
      <c r="M792" s="370">
        <f>+data!N792</f>
        <v>-295</v>
      </c>
      <c r="N792" s="370">
        <f t="shared" si="27"/>
        <v>386</v>
      </c>
      <c r="O792" s="84"/>
    </row>
    <row r="793" spans="1:15">
      <c r="A793" s="2" t="s">
        <v>224</v>
      </c>
      <c r="G793">
        <v>0</v>
      </c>
      <c r="H793" s="370">
        <f>+data!L793</f>
        <v>-170</v>
      </c>
      <c r="I793" s="370">
        <f t="shared" si="26"/>
        <v>-170</v>
      </c>
      <c r="J793" s="84"/>
      <c r="L793">
        <v>0</v>
      </c>
      <c r="M793" s="370">
        <f>+data!N793</f>
        <v>0</v>
      </c>
      <c r="N793" s="370">
        <f t="shared" si="27"/>
        <v>0</v>
      </c>
      <c r="O793" s="84"/>
    </row>
    <row r="794" spans="1:15">
      <c r="A794" s="2" t="s">
        <v>225</v>
      </c>
      <c r="G794">
        <v>0</v>
      </c>
      <c r="H794" s="370">
        <f>+data!L794</f>
        <v>0</v>
      </c>
      <c r="I794" s="370">
        <f t="shared" si="26"/>
        <v>0</v>
      </c>
      <c r="J794" s="84"/>
      <c r="L794">
        <v>0</v>
      </c>
      <c r="M794" s="370">
        <f>+data!N794</f>
        <v>0</v>
      </c>
      <c r="N794" s="370">
        <f t="shared" si="27"/>
        <v>0</v>
      </c>
      <c r="O794" s="84"/>
    </row>
    <row r="795" spans="1:15">
      <c r="A795" s="346" t="s">
        <v>807</v>
      </c>
      <c r="G795">
        <v>22017</v>
      </c>
      <c r="H795" s="370">
        <f>+data!L795</f>
        <v>39700</v>
      </c>
      <c r="I795" s="370">
        <f t="shared" si="26"/>
        <v>17683</v>
      </c>
      <c r="J795" s="84"/>
      <c r="L795">
        <v>21046</v>
      </c>
      <c r="M795" s="370">
        <f>+data!N795</f>
        <v>40795</v>
      </c>
      <c r="N795" s="370">
        <f t="shared" si="27"/>
        <v>19749</v>
      </c>
      <c r="O795" s="84"/>
    </row>
    <row r="796" spans="1:15">
      <c r="A796" s="111" t="s">
        <v>728</v>
      </c>
      <c r="G796">
        <v>0</v>
      </c>
      <c r="H796" s="370">
        <f>+data!L796</f>
        <v>0</v>
      </c>
      <c r="I796" s="370">
        <f t="shared" si="26"/>
        <v>0</v>
      </c>
      <c r="J796" s="84"/>
      <c r="L796">
        <v>0</v>
      </c>
      <c r="M796" s="370">
        <f>+data!N796</f>
        <v>0</v>
      </c>
      <c r="N796" s="370">
        <f t="shared" si="27"/>
        <v>0</v>
      </c>
      <c r="O796" s="84"/>
    </row>
    <row r="797" spans="1:15">
      <c r="A797" s="2" t="s">
        <v>220</v>
      </c>
      <c r="G797">
        <v>0</v>
      </c>
      <c r="H797" s="370">
        <f>+data!L797</f>
        <v>0</v>
      </c>
      <c r="I797" s="370">
        <f t="shared" si="26"/>
        <v>0</v>
      </c>
      <c r="J797" s="84"/>
      <c r="L797">
        <v>0</v>
      </c>
      <c r="M797" s="370">
        <f>+data!N797</f>
        <v>0</v>
      </c>
      <c r="N797" s="370">
        <f t="shared" si="27"/>
        <v>0</v>
      </c>
      <c r="O797" s="84"/>
    </row>
    <row r="798" spans="1:15">
      <c r="A798" s="2" t="s">
        <v>221</v>
      </c>
      <c r="G798">
        <v>0</v>
      </c>
      <c r="H798" s="370">
        <f>+data!L798</f>
        <v>0</v>
      </c>
      <c r="I798" s="370">
        <f t="shared" si="26"/>
        <v>0</v>
      </c>
      <c r="J798" s="84"/>
      <c r="L798">
        <v>0</v>
      </c>
      <c r="M798" s="370">
        <f>+data!N798</f>
        <v>0</v>
      </c>
      <c r="N798" s="370">
        <f t="shared" si="27"/>
        <v>0</v>
      </c>
      <c r="O798" s="84"/>
    </row>
    <row r="799" spans="1:15">
      <c r="A799" s="2" t="s">
        <v>222</v>
      </c>
      <c r="G799">
        <v>0</v>
      </c>
      <c r="H799" s="370">
        <f>+data!L799</f>
        <v>0</v>
      </c>
      <c r="I799" s="370">
        <f t="shared" si="26"/>
        <v>0</v>
      </c>
      <c r="J799" s="84"/>
      <c r="L799">
        <v>0</v>
      </c>
      <c r="M799" s="370">
        <f>+data!N799</f>
        <v>0</v>
      </c>
      <c r="N799" s="370">
        <f t="shared" si="27"/>
        <v>0</v>
      </c>
      <c r="O799" s="84"/>
    </row>
    <row r="800" spans="1:15">
      <c r="A800" s="2" t="s">
        <v>223</v>
      </c>
      <c r="G800">
        <v>0</v>
      </c>
      <c r="H800" s="370">
        <f>+data!L800</f>
        <v>0</v>
      </c>
      <c r="I800" s="370">
        <f t="shared" si="26"/>
        <v>0</v>
      </c>
      <c r="J800" s="84"/>
      <c r="L800">
        <v>0</v>
      </c>
      <c r="M800" s="370">
        <f>+data!N800</f>
        <v>0</v>
      </c>
      <c r="N800" s="370">
        <f t="shared" si="27"/>
        <v>0</v>
      </c>
      <c r="O800" s="84"/>
    </row>
    <row r="801" spans="1:15">
      <c r="A801" s="2" t="s">
        <v>457</v>
      </c>
      <c r="G801">
        <v>0</v>
      </c>
      <c r="H801" s="370">
        <f>+data!L801</f>
        <v>0</v>
      </c>
      <c r="I801" s="370">
        <f t="shared" si="26"/>
        <v>0</v>
      </c>
      <c r="J801" s="84"/>
      <c r="L801">
        <v>0</v>
      </c>
      <c r="M801" s="370">
        <f>+data!N801</f>
        <v>0</v>
      </c>
      <c r="N801" s="370">
        <f t="shared" si="27"/>
        <v>0</v>
      </c>
      <c r="O801" s="84"/>
    </row>
    <row r="802" spans="1:15">
      <c r="A802" s="2" t="s">
        <v>8</v>
      </c>
      <c r="G802">
        <v>0</v>
      </c>
      <c r="H802" s="370">
        <f>+data!L802</f>
        <v>0</v>
      </c>
      <c r="I802" s="370">
        <f t="shared" si="26"/>
        <v>0</v>
      </c>
      <c r="J802" s="84"/>
      <c r="L802">
        <v>0</v>
      </c>
      <c r="M802" s="370">
        <f>+data!N802</f>
        <v>0</v>
      </c>
      <c r="N802" s="370">
        <f t="shared" si="27"/>
        <v>0</v>
      </c>
      <c r="O802" s="84"/>
    </row>
    <row r="803" spans="1:15">
      <c r="A803" s="2" t="s">
        <v>224</v>
      </c>
      <c r="G803">
        <v>0</v>
      </c>
      <c r="H803" s="370">
        <f>+data!L803</f>
        <v>0</v>
      </c>
      <c r="I803" s="370">
        <f t="shared" si="26"/>
        <v>0</v>
      </c>
      <c r="J803" s="84"/>
      <c r="L803">
        <v>0</v>
      </c>
      <c r="M803" s="370">
        <f>+data!N803</f>
        <v>0</v>
      </c>
      <c r="N803" s="370">
        <f t="shared" si="27"/>
        <v>0</v>
      </c>
      <c r="O803" s="84"/>
    </row>
    <row r="804" spans="1:15">
      <c r="A804" s="2" t="s">
        <v>226</v>
      </c>
      <c r="G804">
        <v>0</v>
      </c>
      <c r="H804" s="370">
        <f>+data!L804</f>
        <v>0</v>
      </c>
      <c r="I804" s="370">
        <f t="shared" si="26"/>
        <v>0</v>
      </c>
      <c r="J804" s="84"/>
      <c r="L804">
        <v>0</v>
      </c>
      <c r="M804" s="370">
        <f>+data!N804</f>
        <v>0</v>
      </c>
      <c r="N804" s="370">
        <f t="shared" si="27"/>
        <v>0</v>
      </c>
      <c r="O804" s="84"/>
    </row>
    <row r="805" spans="1:15">
      <c r="A805" s="2" t="s">
        <v>227</v>
      </c>
      <c r="G805">
        <v>0</v>
      </c>
      <c r="H805" s="370">
        <f>+data!L805</f>
        <v>0</v>
      </c>
      <c r="I805" s="370">
        <f t="shared" si="26"/>
        <v>0</v>
      </c>
      <c r="J805" s="84"/>
      <c r="L805">
        <v>0</v>
      </c>
      <c r="M805" s="370">
        <f>+data!N805</f>
        <v>0</v>
      </c>
      <c r="N805" s="370">
        <f t="shared" si="27"/>
        <v>0</v>
      </c>
      <c r="O805" s="84"/>
    </row>
    <row r="806" spans="1:15">
      <c r="A806" s="346" t="s">
        <v>807</v>
      </c>
      <c r="G806">
        <v>0</v>
      </c>
      <c r="H806" s="370">
        <f>+data!L806</f>
        <v>0</v>
      </c>
      <c r="I806" s="370">
        <f t="shared" si="26"/>
        <v>0</v>
      </c>
      <c r="J806" s="84"/>
      <c r="L806">
        <v>0</v>
      </c>
      <c r="M806" s="370">
        <f>+data!N806</f>
        <v>0</v>
      </c>
      <c r="N806" s="370">
        <f t="shared" si="27"/>
        <v>0</v>
      </c>
      <c r="O806" s="84"/>
    </row>
    <row r="807" spans="1:15">
      <c r="A807" s="4" t="s">
        <v>729</v>
      </c>
      <c r="G807">
        <v>21046</v>
      </c>
      <c r="H807" s="370">
        <f>+data!L807</f>
        <v>40795</v>
      </c>
      <c r="I807" s="370">
        <f t="shared" si="26"/>
        <v>19749</v>
      </c>
      <c r="J807" s="84"/>
      <c r="L807">
        <v>21705</v>
      </c>
      <c r="M807" s="370">
        <f>+data!N807</f>
        <v>39567</v>
      </c>
      <c r="N807" s="370">
        <f t="shared" si="27"/>
        <v>17862</v>
      </c>
      <c r="O807" s="84"/>
    </row>
    <row r="808" spans="1:15">
      <c r="A808" s="347" t="s">
        <v>808</v>
      </c>
      <c r="G808">
        <v>22017</v>
      </c>
      <c r="H808" s="370">
        <f>+data!L808</f>
        <v>39700</v>
      </c>
      <c r="I808" s="370">
        <f t="shared" si="26"/>
        <v>17683</v>
      </c>
      <c r="J808" s="84"/>
      <c r="L808">
        <v>21046</v>
      </c>
      <c r="M808" s="370">
        <f>+data!N808</f>
        <v>40795</v>
      </c>
      <c r="N808" s="370">
        <f t="shared" si="27"/>
        <v>19749</v>
      </c>
      <c r="O808" s="84"/>
    </row>
    <row r="809" spans="1:15">
      <c r="A809" s="3" t="s">
        <v>824</v>
      </c>
      <c r="H809" s="370">
        <f>+data!L809</f>
        <v>0</v>
      </c>
      <c r="I809" s="370">
        <f t="shared" si="26"/>
        <v>0</v>
      </c>
      <c r="J809" s="84"/>
      <c r="M809" s="370">
        <f>+data!N809</f>
        <v>0</v>
      </c>
      <c r="N809" s="370">
        <f t="shared" si="27"/>
        <v>0</v>
      </c>
      <c r="O809" s="84"/>
    </row>
    <row r="810" spans="1:15">
      <c r="A810" s="2" t="s">
        <v>228</v>
      </c>
      <c r="G810">
        <v>21135</v>
      </c>
      <c r="H810" s="370">
        <f>+data!L810</f>
        <v>39698</v>
      </c>
      <c r="I810" s="370">
        <f t="shared" si="26"/>
        <v>18563</v>
      </c>
      <c r="J810" s="84"/>
      <c r="L810">
        <v>20181</v>
      </c>
      <c r="M810" s="370">
        <f>+data!N810</f>
        <v>40795</v>
      </c>
      <c r="N810" s="370">
        <f t="shared" si="27"/>
        <v>20614</v>
      </c>
      <c r="O810" s="84"/>
    </row>
    <row r="811" spans="1:15">
      <c r="A811" s="2" t="s">
        <v>229</v>
      </c>
      <c r="G811">
        <v>882</v>
      </c>
      <c r="H811" s="370">
        <f>+data!L811</f>
        <v>0</v>
      </c>
      <c r="I811" s="370">
        <f t="shared" si="26"/>
        <v>-882</v>
      </c>
      <c r="J811" s="84"/>
      <c r="L811">
        <v>865</v>
      </c>
      <c r="M811" s="370">
        <f>+data!N811</f>
        <v>0</v>
      </c>
      <c r="N811" s="370">
        <f t="shared" si="27"/>
        <v>-865</v>
      </c>
      <c r="O811" s="84"/>
    </row>
    <row r="812" spans="1:15">
      <c r="A812" s="2" t="s">
        <v>230</v>
      </c>
      <c r="G812">
        <v>0</v>
      </c>
      <c r="H812" s="370">
        <f>+data!L812</f>
        <v>0</v>
      </c>
      <c r="I812" s="370">
        <f t="shared" si="26"/>
        <v>0</v>
      </c>
      <c r="J812" s="84"/>
      <c r="L812">
        <v>0</v>
      </c>
      <c r="M812" s="370">
        <f>+data!N812</f>
        <v>0</v>
      </c>
      <c r="N812" s="370">
        <f t="shared" si="27"/>
        <v>0</v>
      </c>
      <c r="O812" s="84"/>
    </row>
    <row r="813" spans="1:15">
      <c r="A813" s="2" t="s">
        <v>106</v>
      </c>
      <c r="G813">
        <v>22017</v>
      </c>
      <c r="H813" s="370">
        <f>+data!L813</f>
        <v>39698</v>
      </c>
      <c r="I813" s="370">
        <f t="shared" si="26"/>
        <v>17681</v>
      </c>
      <c r="J813" s="84"/>
      <c r="L813">
        <v>21046</v>
      </c>
      <c r="M813" s="370">
        <f>+data!N813</f>
        <v>40795</v>
      </c>
      <c r="N813" s="370">
        <f t="shared" si="27"/>
        <v>19749</v>
      </c>
      <c r="O813" s="84"/>
    </row>
    <row r="814" spans="1:15">
      <c r="A814" s="3" t="s">
        <v>231</v>
      </c>
      <c r="H814" s="370">
        <f>+data!L814</f>
        <v>0</v>
      </c>
      <c r="I814" s="370">
        <f t="shared" si="26"/>
        <v>0</v>
      </c>
      <c r="J814" s="84"/>
      <c r="M814" s="370">
        <f>+data!N814</f>
        <v>0</v>
      </c>
      <c r="N814" s="370">
        <f t="shared" si="27"/>
        <v>0</v>
      </c>
      <c r="O814" s="84"/>
    </row>
    <row r="815" spans="1:15">
      <c r="A815" s="2" t="s">
        <v>232</v>
      </c>
      <c r="G815">
        <v>21777</v>
      </c>
      <c r="H815" s="370">
        <f>+data!L815</f>
        <v>37818</v>
      </c>
      <c r="I815" s="370">
        <f t="shared" si="26"/>
        <v>16041</v>
      </c>
      <c r="J815" s="84"/>
      <c r="L815">
        <v>20811</v>
      </c>
      <c r="M815" s="370">
        <f>+data!N815</f>
        <v>38855</v>
      </c>
      <c r="N815" s="370">
        <f t="shared" si="27"/>
        <v>18044</v>
      </c>
      <c r="O815" s="84"/>
    </row>
    <row r="816" spans="1:15">
      <c r="A816" s="2" t="s">
        <v>233</v>
      </c>
      <c r="G816">
        <v>0</v>
      </c>
      <c r="H816" s="370">
        <f>+data!L816</f>
        <v>0</v>
      </c>
      <c r="I816" s="370">
        <f t="shared" si="26"/>
        <v>0</v>
      </c>
      <c r="J816" s="84"/>
      <c r="L816">
        <v>0</v>
      </c>
      <c r="M816" s="370">
        <f>+data!N816</f>
        <v>0</v>
      </c>
      <c r="N816" s="370">
        <f t="shared" si="27"/>
        <v>0</v>
      </c>
      <c r="O816" s="84"/>
    </row>
    <row r="817" spans="1:15">
      <c r="A817" s="2" t="s">
        <v>650</v>
      </c>
      <c r="G817">
        <v>240</v>
      </c>
      <c r="H817" s="370">
        <f>+data!L817</f>
        <v>1880</v>
      </c>
      <c r="I817" s="370">
        <f t="shared" si="26"/>
        <v>1640</v>
      </c>
      <c r="J817" s="84"/>
      <c r="L817">
        <v>235</v>
      </c>
      <c r="M817" s="370">
        <f>+data!N817</f>
        <v>1940</v>
      </c>
      <c r="N817" s="370">
        <f t="shared" si="27"/>
        <v>1705</v>
      </c>
      <c r="O817" s="84"/>
    </row>
    <row r="818" spans="1:15">
      <c r="A818" s="2" t="s">
        <v>234</v>
      </c>
      <c r="G818">
        <v>0</v>
      </c>
      <c r="H818" s="370">
        <f>+data!L818</f>
        <v>0</v>
      </c>
      <c r="I818" s="370">
        <f t="shared" si="26"/>
        <v>0</v>
      </c>
      <c r="J818" s="84"/>
      <c r="L818">
        <v>0</v>
      </c>
      <c r="M818" s="370">
        <f>+data!N818</f>
        <v>0</v>
      </c>
      <c r="N818" s="370">
        <f t="shared" si="27"/>
        <v>0</v>
      </c>
      <c r="O818" s="84"/>
    </row>
    <row r="819" spans="1:15">
      <c r="A819" s="2" t="s">
        <v>106</v>
      </c>
      <c r="G819">
        <v>22017</v>
      </c>
      <c r="H819" s="370">
        <f>+data!L819</f>
        <v>39698</v>
      </c>
      <c r="I819" s="370">
        <f t="shared" si="26"/>
        <v>17681</v>
      </c>
      <c r="J819" s="84"/>
      <c r="L819">
        <v>21046</v>
      </c>
      <c r="M819" s="370">
        <f>+data!N819</f>
        <v>40795</v>
      </c>
      <c r="N819" s="370">
        <f t="shared" si="27"/>
        <v>19749</v>
      </c>
      <c r="O819" s="84"/>
    </row>
    <row r="820" spans="1:15">
      <c r="A820" s="3" t="s">
        <v>651</v>
      </c>
      <c r="H820" s="370">
        <f>+data!L820</f>
        <v>0</v>
      </c>
      <c r="I820" s="370">
        <f t="shared" si="26"/>
        <v>0</v>
      </c>
      <c r="J820" s="84"/>
      <c r="M820" s="370">
        <f>+data!N820</f>
        <v>0</v>
      </c>
      <c r="N820" s="370">
        <f t="shared" si="27"/>
        <v>0</v>
      </c>
      <c r="O820" s="84"/>
    </row>
    <row r="821" spans="1:15">
      <c r="A821" s="346" t="s">
        <v>806</v>
      </c>
      <c r="G821">
        <v>331811</v>
      </c>
      <c r="H821" s="370">
        <f>+data!L821</f>
        <v>437749</v>
      </c>
      <c r="I821" s="370">
        <f t="shared" si="26"/>
        <v>105938</v>
      </c>
      <c r="J821" s="84"/>
      <c r="L821">
        <v>307658</v>
      </c>
      <c r="M821" s="370">
        <f>+data!N821</f>
        <v>437543</v>
      </c>
      <c r="N821" s="370">
        <f t="shared" si="27"/>
        <v>129885</v>
      </c>
      <c r="O821" s="84"/>
    </row>
    <row r="822" spans="1:15">
      <c r="A822" s="2" t="s">
        <v>220</v>
      </c>
      <c r="G822">
        <v>1198</v>
      </c>
      <c r="H822" s="370">
        <f>+data!L822</f>
        <v>18581</v>
      </c>
      <c r="I822" s="370">
        <f t="shared" si="26"/>
        <v>17383</v>
      </c>
      <c r="J822" s="84"/>
      <c r="L822">
        <v>0</v>
      </c>
      <c r="M822" s="370">
        <f>+data!N822</f>
        <v>19488</v>
      </c>
      <c r="N822" s="370">
        <f t="shared" si="27"/>
        <v>19488</v>
      </c>
      <c r="O822" s="84"/>
    </row>
    <row r="823" spans="1:15">
      <c r="A823" s="2" t="s">
        <v>647</v>
      </c>
      <c r="G823">
        <v>5868</v>
      </c>
      <c r="H823" s="370">
        <f>+data!L823</f>
        <v>1032</v>
      </c>
      <c r="I823" s="370">
        <f t="shared" si="26"/>
        <v>-4836</v>
      </c>
      <c r="J823" s="84"/>
      <c r="L823">
        <v>3276</v>
      </c>
      <c r="M823" s="370">
        <f>+data!N823</f>
        <v>460</v>
      </c>
      <c r="N823" s="370">
        <f t="shared" si="27"/>
        <v>-2816</v>
      </c>
      <c r="O823" s="84"/>
    </row>
    <row r="824" spans="1:15">
      <c r="A824" s="2" t="s">
        <v>648</v>
      </c>
      <c r="G824">
        <v>0</v>
      </c>
      <c r="H824" s="370">
        <f>+data!L824</f>
        <v>0</v>
      </c>
      <c r="I824" s="370">
        <f t="shared" si="26"/>
        <v>0</v>
      </c>
      <c r="J824" s="84"/>
      <c r="L824">
        <v>0</v>
      </c>
      <c r="M824" s="370">
        <f>+data!N824</f>
        <v>110</v>
      </c>
      <c r="N824" s="370">
        <f t="shared" si="27"/>
        <v>110</v>
      </c>
      <c r="O824" s="84"/>
    </row>
    <row r="825" spans="1:15">
      <c r="A825" s="2" t="s">
        <v>649</v>
      </c>
      <c r="G825">
        <v>0</v>
      </c>
      <c r="H825" s="370">
        <f>+data!L825</f>
        <v>0</v>
      </c>
      <c r="I825" s="370">
        <f t="shared" si="26"/>
        <v>0</v>
      </c>
      <c r="J825" s="84"/>
      <c r="L825">
        <v>0</v>
      </c>
      <c r="M825" s="370">
        <f>+data!N825</f>
        <v>0</v>
      </c>
      <c r="N825" s="370">
        <f t="shared" si="27"/>
        <v>0</v>
      </c>
      <c r="O825" s="84"/>
    </row>
    <row r="826" spans="1:15">
      <c r="A826" s="2" t="s">
        <v>221</v>
      </c>
      <c r="G826">
        <v>0</v>
      </c>
      <c r="H826" s="370">
        <f>+data!L826</f>
        <v>0</v>
      </c>
      <c r="I826" s="370">
        <f t="shared" si="26"/>
        <v>0</v>
      </c>
      <c r="J826" s="84"/>
      <c r="L826">
        <v>0</v>
      </c>
      <c r="M826" s="370">
        <f>+data!N826</f>
        <v>0</v>
      </c>
      <c r="N826" s="370">
        <f t="shared" si="27"/>
        <v>0</v>
      </c>
      <c r="O826" s="84"/>
    </row>
    <row r="827" spans="1:15">
      <c r="A827" s="2" t="s">
        <v>222</v>
      </c>
      <c r="G827">
        <v>18138</v>
      </c>
      <c r="H827" s="370">
        <f>+data!L827</f>
        <v>33450</v>
      </c>
      <c r="I827" s="370">
        <f t="shared" si="26"/>
        <v>15312</v>
      </c>
      <c r="J827" s="84"/>
      <c r="L827">
        <v>5562</v>
      </c>
      <c r="M827" s="370">
        <f>+data!N827</f>
        <v>22959</v>
      </c>
      <c r="N827" s="370">
        <f t="shared" si="27"/>
        <v>17397</v>
      </c>
      <c r="O827" s="84"/>
    </row>
    <row r="828" spans="1:15">
      <c r="A828" s="2" t="s">
        <v>223</v>
      </c>
      <c r="G828">
        <v>0</v>
      </c>
      <c r="H828" s="370">
        <f>+data!L828</f>
        <v>-523</v>
      </c>
      <c r="I828" s="370">
        <f t="shared" si="26"/>
        <v>-523</v>
      </c>
      <c r="J828" s="84"/>
      <c r="L828">
        <v>11908</v>
      </c>
      <c r="M828" s="370">
        <f>+data!N828</f>
        <v>-46757</v>
      </c>
      <c r="N828" s="370">
        <f t="shared" si="27"/>
        <v>-58665</v>
      </c>
      <c r="O828" s="84"/>
    </row>
    <row r="829" spans="1:15">
      <c r="A829" s="2" t="s">
        <v>457</v>
      </c>
      <c r="G829">
        <v>1707</v>
      </c>
      <c r="H829" s="370">
        <f>+data!L829</f>
        <v>7538</v>
      </c>
      <c r="I829" s="370">
        <f t="shared" si="26"/>
        <v>5831</v>
      </c>
      <c r="J829" s="84"/>
      <c r="L829">
        <v>6859</v>
      </c>
      <c r="M829" s="370">
        <f>+data!N829</f>
        <v>15922</v>
      </c>
      <c r="N829" s="370">
        <f t="shared" si="27"/>
        <v>9063</v>
      </c>
      <c r="O829" s="84"/>
    </row>
    <row r="830" spans="1:15">
      <c r="A830" s="2" t="s">
        <v>8</v>
      </c>
      <c r="G830">
        <v>-13850</v>
      </c>
      <c r="H830" s="370">
        <f>+data!L830</f>
        <v>-23469</v>
      </c>
      <c r="I830" s="370">
        <f t="shared" si="26"/>
        <v>-9619</v>
      </c>
      <c r="J830" s="84"/>
      <c r="L830">
        <v>-3452</v>
      </c>
      <c r="M830" s="370">
        <f>+data!N830</f>
        <v>-11976</v>
      </c>
      <c r="N830" s="370">
        <f t="shared" si="27"/>
        <v>-8524</v>
      </c>
      <c r="O830" s="84"/>
    </row>
    <row r="831" spans="1:15">
      <c r="A831" s="2" t="s">
        <v>224</v>
      </c>
      <c r="G831">
        <v>0</v>
      </c>
      <c r="H831" s="370">
        <f>+data!L831</f>
        <v>0</v>
      </c>
      <c r="I831" s="370">
        <f t="shared" si="26"/>
        <v>0</v>
      </c>
      <c r="J831" s="84"/>
      <c r="L831">
        <v>0</v>
      </c>
      <c r="M831" s="370">
        <f>+data!N831</f>
        <v>0</v>
      </c>
      <c r="N831" s="370">
        <f t="shared" si="27"/>
        <v>0</v>
      </c>
      <c r="O831" s="84"/>
    </row>
    <row r="832" spans="1:15">
      <c r="A832" s="2" t="s">
        <v>225</v>
      </c>
      <c r="G832">
        <v>0</v>
      </c>
      <c r="H832" s="370">
        <f>+data!L832</f>
        <v>0</v>
      </c>
      <c r="I832" s="370">
        <f t="shared" si="26"/>
        <v>0</v>
      </c>
      <c r="J832" s="84"/>
      <c r="L832">
        <v>0</v>
      </c>
      <c r="M832" s="370">
        <f>+data!N832</f>
        <v>0</v>
      </c>
      <c r="N832" s="370">
        <f t="shared" si="27"/>
        <v>0</v>
      </c>
      <c r="O832" s="84"/>
    </row>
    <row r="833" spans="1:15">
      <c r="A833" s="346" t="s">
        <v>807</v>
      </c>
      <c r="G833">
        <v>344872</v>
      </c>
      <c r="H833" s="370">
        <f>+data!L833</f>
        <v>474358</v>
      </c>
      <c r="I833" s="370">
        <f t="shared" si="26"/>
        <v>129486</v>
      </c>
      <c r="J833" s="84"/>
      <c r="L833">
        <v>331811</v>
      </c>
      <c r="M833" s="370">
        <f>+data!N833</f>
        <v>437749</v>
      </c>
      <c r="N833" s="370">
        <f t="shared" si="27"/>
        <v>105938</v>
      </c>
      <c r="O833" s="84"/>
    </row>
    <row r="834" spans="1:15">
      <c r="A834" s="111" t="s">
        <v>728</v>
      </c>
      <c r="G834">
        <v>49797</v>
      </c>
      <c r="H834" s="370">
        <f>+data!L834</f>
        <v>12591</v>
      </c>
      <c r="I834" s="370">
        <f t="shared" si="26"/>
        <v>-37206</v>
      </c>
      <c r="J834" s="84"/>
      <c r="L834">
        <v>41411</v>
      </c>
      <c r="M834" s="370">
        <f>+data!N834</f>
        <v>49203</v>
      </c>
      <c r="N834" s="370">
        <f t="shared" si="27"/>
        <v>7792</v>
      </c>
      <c r="O834" s="84"/>
    </row>
    <row r="835" spans="1:15">
      <c r="A835" s="2" t="s">
        <v>220</v>
      </c>
      <c r="G835">
        <v>84</v>
      </c>
      <c r="H835" s="370">
        <f>+data!L835</f>
        <v>751</v>
      </c>
      <c r="I835" s="370">
        <f t="shared" si="26"/>
        <v>667</v>
      </c>
      <c r="J835" s="84"/>
      <c r="L835">
        <v>0</v>
      </c>
      <c r="M835" s="370">
        <f>+data!N835</f>
        <v>54</v>
      </c>
      <c r="N835" s="370">
        <f t="shared" si="27"/>
        <v>54</v>
      </c>
      <c r="O835" s="84"/>
    </row>
    <row r="836" spans="1:15">
      <c r="A836" s="2" t="s">
        <v>221</v>
      </c>
      <c r="G836">
        <v>0</v>
      </c>
      <c r="H836" s="370">
        <f>+data!L836</f>
        <v>0</v>
      </c>
      <c r="I836" s="370">
        <f t="shared" si="26"/>
        <v>0</v>
      </c>
      <c r="J836" s="84"/>
      <c r="L836">
        <v>0</v>
      </c>
      <c r="M836" s="370">
        <f>+data!N836</f>
        <v>0</v>
      </c>
      <c r="N836" s="370">
        <f t="shared" si="27"/>
        <v>0</v>
      </c>
      <c r="O836" s="84"/>
    </row>
    <row r="837" spans="1:15">
      <c r="A837" s="2" t="s">
        <v>222</v>
      </c>
      <c r="G837">
        <v>0</v>
      </c>
      <c r="H837" s="370">
        <f>+data!L837</f>
        <v>0</v>
      </c>
      <c r="I837" s="370">
        <f t="shared" si="26"/>
        <v>0</v>
      </c>
      <c r="J837" s="84"/>
      <c r="L837">
        <v>0</v>
      </c>
      <c r="M837" s="370">
        <f>+data!N837</f>
        <v>0</v>
      </c>
      <c r="N837" s="370">
        <f t="shared" si="27"/>
        <v>0</v>
      </c>
      <c r="O837" s="84"/>
    </row>
    <row r="838" spans="1:15">
      <c r="A838" s="2" t="s">
        <v>223</v>
      </c>
      <c r="G838">
        <v>0</v>
      </c>
      <c r="H838" s="370">
        <f>+data!L838</f>
        <v>-602</v>
      </c>
      <c r="I838" s="370">
        <f t="shared" si="26"/>
        <v>-602</v>
      </c>
      <c r="J838" s="84"/>
      <c r="L838">
        <v>0</v>
      </c>
      <c r="M838" s="370">
        <f>+data!N838</f>
        <v>-49198</v>
      </c>
      <c r="N838" s="370">
        <f t="shared" si="27"/>
        <v>-49198</v>
      </c>
      <c r="O838" s="84"/>
    </row>
    <row r="839" spans="1:15">
      <c r="A839" s="2" t="s">
        <v>457</v>
      </c>
      <c r="G839">
        <v>0</v>
      </c>
      <c r="H839" s="370">
        <f>+data!L839</f>
        <v>0</v>
      </c>
      <c r="I839" s="370">
        <f t="shared" si="26"/>
        <v>0</v>
      </c>
      <c r="J839" s="84"/>
      <c r="L839">
        <v>0</v>
      </c>
      <c r="M839" s="370">
        <f>+data!N839</f>
        <v>0</v>
      </c>
      <c r="N839" s="370">
        <f t="shared" si="27"/>
        <v>0</v>
      </c>
      <c r="O839" s="84"/>
    </row>
    <row r="840" spans="1:15">
      <c r="A840" s="2" t="s">
        <v>8</v>
      </c>
      <c r="G840">
        <v>-203</v>
      </c>
      <c r="H840" s="370">
        <f>+data!L840</f>
        <v>-4525</v>
      </c>
      <c r="I840" s="370">
        <f t="shared" si="26"/>
        <v>-4322</v>
      </c>
      <c r="J840" s="84"/>
      <c r="L840">
        <v>0</v>
      </c>
      <c r="M840" s="370">
        <f>+data!N840</f>
        <v>-1965</v>
      </c>
      <c r="N840" s="370">
        <f t="shared" si="27"/>
        <v>-1965</v>
      </c>
      <c r="O840" s="84"/>
    </row>
    <row r="841" spans="1:15">
      <c r="A841" s="2" t="s">
        <v>224</v>
      </c>
      <c r="G841">
        <v>0</v>
      </c>
      <c r="H841" s="370">
        <f>+data!L841</f>
        <v>0</v>
      </c>
      <c r="I841" s="370">
        <f t="shared" si="26"/>
        <v>0</v>
      </c>
      <c r="J841" s="84"/>
      <c r="L841">
        <v>0</v>
      </c>
      <c r="M841" s="370">
        <f>+data!N841</f>
        <v>0</v>
      </c>
      <c r="N841" s="370">
        <f t="shared" si="27"/>
        <v>0</v>
      </c>
      <c r="O841" s="84"/>
    </row>
    <row r="842" spans="1:15">
      <c r="A842" s="2" t="s">
        <v>226</v>
      </c>
      <c r="G842">
        <v>0</v>
      </c>
      <c r="H842" s="370">
        <f>+data!L842</f>
        <v>0</v>
      </c>
      <c r="I842" s="370">
        <f t="shared" si="26"/>
        <v>0</v>
      </c>
      <c r="J842" s="84"/>
      <c r="L842">
        <v>0</v>
      </c>
      <c r="M842" s="370">
        <f>+data!N842</f>
        <v>0</v>
      </c>
      <c r="N842" s="370">
        <f t="shared" si="27"/>
        <v>0</v>
      </c>
      <c r="O842" s="84"/>
    </row>
    <row r="843" spans="1:15">
      <c r="A843" s="2" t="s">
        <v>227</v>
      </c>
      <c r="G843">
        <v>8625</v>
      </c>
      <c r="H843" s="370">
        <f>+data!L843</f>
        <v>15770</v>
      </c>
      <c r="I843" s="370">
        <f t="shared" si="26"/>
        <v>7145</v>
      </c>
      <c r="J843" s="84"/>
      <c r="L843">
        <v>8386</v>
      </c>
      <c r="M843" s="370">
        <f>+data!N843</f>
        <v>14497</v>
      </c>
      <c r="N843" s="370">
        <f t="shared" si="27"/>
        <v>6111</v>
      </c>
      <c r="O843" s="84"/>
    </row>
    <row r="844" spans="1:15">
      <c r="A844" s="346" t="s">
        <v>807</v>
      </c>
      <c r="G844">
        <v>58303</v>
      </c>
      <c r="H844" s="370">
        <f>+data!L844</f>
        <v>23985</v>
      </c>
      <c r="I844" s="370">
        <f t="shared" si="26"/>
        <v>-34318</v>
      </c>
      <c r="J844" s="84"/>
      <c r="L844">
        <v>49797</v>
      </c>
      <c r="M844" s="370">
        <f>+data!N844</f>
        <v>12591</v>
      </c>
      <c r="N844" s="370">
        <f t="shared" si="27"/>
        <v>-37206</v>
      </c>
      <c r="O844" s="84"/>
    </row>
    <row r="845" spans="1:15">
      <c r="A845" s="4" t="s">
        <v>729</v>
      </c>
      <c r="G845">
        <v>282014</v>
      </c>
      <c r="H845" s="370">
        <f>+data!L845</f>
        <v>425158</v>
      </c>
      <c r="I845" s="370">
        <f t="shared" si="26"/>
        <v>143144</v>
      </c>
      <c r="J845" s="84"/>
      <c r="L845">
        <v>266247</v>
      </c>
      <c r="M845" s="370">
        <f>+data!N845</f>
        <v>388340</v>
      </c>
      <c r="N845" s="370">
        <f t="shared" si="27"/>
        <v>122093</v>
      </c>
      <c r="O845" s="84"/>
    </row>
    <row r="846" spans="1:15">
      <c r="A846" s="347" t="s">
        <v>808</v>
      </c>
      <c r="G846">
        <v>286569</v>
      </c>
      <c r="H846" s="370">
        <f>+data!L846</f>
        <v>450373</v>
      </c>
      <c r="I846" s="370">
        <f t="shared" si="26"/>
        <v>163804</v>
      </c>
      <c r="J846" s="84"/>
      <c r="L846">
        <v>282014</v>
      </c>
      <c r="M846" s="370">
        <f>+data!N846</f>
        <v>425158</v>
      </c>
      <c r="N846" s="370">
        <f t="shared" si="27"/>
        <v>143144</v>
      </c>
      <c r="O846" s="84"/>
    </row>
    <row r="847" spans="1:15">
      <c r="A847" s="3" t="s">
        <v>824</v>
      </c>
      <c r="H847" s="370">
        <f>+data!L847</f>
        <v>0</v>
      </c>
      <c r="I847" s="370">
        <f t="shared" si="26"/>
        <v>0</v>
      </c>
      <c r="J847" s="84"/>
      <c r="M847" s="370">
        <f>+data!N847</f>
        <v>0</v>
      </c>
      <c r="N847" s="370">
        <f t="shared" si="27"/>
        <v>0</v>
      </c>
      <c r="O847" s="84"/>
    </row>
    <row r="848" spans="1:15">
      <c r="A848" s="2" t="s">
        <v>228</v>
      </c>
      <c r="G848">
        <v>284894</v>
      </c>
      <c r="H848" s="370">
        <f>+data!L848</f>
        <v>446995</v>
      </c>
      <c r="I848" s="370">
        <f t="shared" si="26"/>
        <v>162101</v>
      </c>
      <c r="J848" s="84"/>
      <c r="L848">
        <v>280297</v>
      </c>
      <c r="M848" s="370">
        <f>+data!N848</f>
        <v>421825</v>
      </c>
      <c r="N848" s="370">
        <f t="shared" si="27"/>
        <v>141528</v>
      </c>
      <c r="O848" s="84"/>
    </row>
    <row r="849" spans="1:15">
      <c r="A849" s="2" t="s">
        <v>229</v>
      </c>
      <c r="G849">
        <v>1675</v>
      </c>
      <c r="H849" s="370">
        <f>+data!L849</f>
        <v>2682</v>
      </c>
      <c r="I849" s="370">
        <f t="shared" ref="I849:I912" si="28">+H849-G849</f>
        <v>1007</v>
      </c>
      <c r="J849" s="84"/>
      <c r="L849">
        <v>1717</v>
      </c>
      <c r="M849" s="370">
        <f>+data!N849</f>
        <v>2654</v>
      </c>
      <c r="N849" s="370">
        <f t="shared" ref="N849:N912" si="29">+M849-L849</f>
        <v>937</v>
      </c>
      <c r="O849" s="84"/>
    </row>
    <row r="850" spans="1:15">
      <c r="A850" s="2" t="s">
        <v>230</v>
      </c>
      <c r="G850">
        <v>0</v>
      </c>
      <c r="H850" s="370">
        <f>+data!L850</f>
        <v>697</v>
      </c>
      <c r="I850" s="370">
        <f t="shared" si="28"/>
        <v>697</v>
      </c>
      <c r="J850" s="84"/>
      <c r="L850">
        <v>0</v>
      </c>
      <c r="M850" s="370">
        <f>+data!N850</f>
        <v>679</v>
      </c>
      <c r="N850" s="370">
        <f t="shared" si="29"/>
        <v>679</v>
      </c>
      <c r="O850" s="84"/>
    </row>
    <row r="851" spans="1:15">
      <c r="A851" s="2" t="s">
        <v>106</v>
      </c>
      <c r="G851">
        <v>286569</v>
      </c>
      <c r="H851" s="370">
        <f>+data!L851</f>
        <v>450374</v>
      </c>
      <c r="I851" s="370">
        <f t="shared" si="28"/>
        <v>163805</v>
      </c>
      <c r="J851" s="84"/>
      <c r="L851">
        <v>282014</v>
      </c>
      <c r="M851" s="370">
        <f>+data!N851</f>
        <v>425158</v>
      </c>
      <c r="N851" s="370">
        <f t="shared" si="29"/>
        <v>143144</v>
      </c>
      <c r="O851" s="84"/>
    </row>
    <row r="852" spans="1:15">
      <c r="A852" s="3" t="s">
        <v>231</v>
      </c>
      <c r="H852" s="370">
        <f>+data!L852</f>
        <v>0</v>
      </c>
      <c r="I852" s="370">
        <f t="shared" si="28"/>
        <v>0</v>
      </c>
      <c r="J852" s="84"/>
      <c r="M852" s="370">
        <f>+data!N852</f>
        <v>0</v>
      </c>
      <c r="N852" s="370">
        <f t="shared" si="29"/>
        <v>0</v>
      </c>
      <c r="O852" s="84"/>
    </row>
    <row r="853" spans="1:15">
      <c r="A853" s="2" t="s">
        <v>232</v>
      </c>
      <c r="G853">
        <v>284715</v>
      </c>
      <c r="H853" s="370">
        <f>+data!L853</f>
        <v>385607</v>
      </c>
      <c r="I853" s="370">
        <f t="shared" si="28"/>
        <v>100892</v>
      </c>
      <c r="J853" s="84"/>
      <c r="L853">
        <v>280082</v>
      </c>
      <c r="M853" s="370">
        <f>+data!N853</f>
        <v>365160</v>
      </c>
      <c r="N853" s="370">
        <f t="shared" si="29"/>
        <v>85078</v>
      </c>
      <c r="O853" s="84"/>
    </row>
    <row r="854" spans="1:15">
      <c r="A854" s="2" t="s">
        <v>233</v>
      </c>
      <c r="G854">
        <v>479</v>
      </c>
      <c r="H854" s="370">
        <f>+data!L854</f>
        <v>0</v>
      </c>
      <c r="I854" s="370">
        <f t="shared" si="28"/>
        <v>-479</v>
      </c>
      <c r="J854" s="84"/>
      <c r="L854">
        <v>488</v>
      </c>
      <c r="M854" s="370">
        <f>+data!N854</f>
        <v>0</v>
      </c>
      <c r="N854" s="370">
        <f t="shared" si="29"/>
        <v>-488</v>
      </c>
      <c r="O854" s="84"/>
    </row>
    <row r="855" spans="1:15">
      <c r="A855" s="2" t="s">
        <v>650</v>
      </c>
      <c r="G855">
        <v>1375</v>
      </c>
      <c r="H855" s="370">
        <f>+data!L855</f>
        <v>64767</v>
      </c>
      <c r="I855" s="370">
        <f t="shared" si="28"/>
        <v>63392</v>
      </c>
      <c r="J855" s="84"/>
      <c r="L855">
        <v>1444</v>
      </c>
      <c r="M855" s="370">
        <f>+data!N855</f>
        <v>59998</v>
      </c>
      <c r="N855" s="370">
        <f t="shared" si="29"/>
        <v>58554</v>
      </c>
      <c r="O855" s="84"/>
    </row>
    <row r="856" spans="1:15">
      <c r="A856" s="2" t="s">
        <v>234</v>
      </c>
      <c r="G856">
        <v>0</v>
      </c>
      <c r="H856" s="370">
        <f>+data!L856</f>
        <v>0</v>
      </c>
      <c r="I856" s="370">
        <f t="shared" si="28"/>
        <v>0</v>
      </c>
      <c r="J856" s="84"/>
      <c r="L856">
        <v>0</v>
      </c>
      <c r="M856" s="370">
        <f>+data!N856</f>
        <v>0</v>
      </c>
      <c r="N856" s="370">
        <f t="shared" si="29"/>
        <v>0</v>
      </c>
      <c r="O856" s="84"/>
    </row>
    <row r="857" spans="1:15">
      <c r="A857" s="2" t="s">
        <v>106</v>
      </c>
      <c r="G857">
        <v>286569</v>
      </c>
      <c r="H857" s="370">
        <f>+data!L857</f>
        <v>450374</v>
      </c>
      <c r="I857" s="370">
        <f t="shared" si="28"/>
        <v>163805</v>
      </c>
      <c r="J857" s="84"/>
      <c r="L857">
        <v>282014</v>
      </c>
      <c r="M857" s="370">
        <f>+data!N857</f>
        <v>425158</v>
      </c>
      <c r="N857" s="370">
        <f t="shared" si="29"/>
        <v>143144</v>
      </c>
      <c r="O857" s="84"/>
    </row>
    <row r="858" spans="1:15">
      <c r="A858" s="348" t="s">
        <v>235</v>
      </c>
      <c r="H858" s="370">
        <f>+data!L858</f>
        <v>0</v>
      </c>
      <c r="I858" s="370">
        <f t="shared" si="28"/>
        <v>0</v>
      </c>
      <c r="J858" s="84"/>
      <c r="M858" s="370">
        <f>+data!N858</f>
        <v>0</v>
      </c>
      <c r="N858" s="370">
        <f t="shared" si="29"/>
        <v>0</v>
      </c>
      <c r="O858" s="84"/>
    </row>
    <row r="859" spans="1:15">
      <c r="A859" s="346" t="s">
        <v>806</v>
      </c>
      <c r="G859">
        <v>2631</v>
      </c>
      <c r="H859" s="370">
        <f>+data!L859</f>
        <v>10214</v>
      </c>
      <c r="I859" s="370">
        <f t="shared" si="28"/>
        <v>7583</v>
      </c>
      <c r="J859" s="84"/>
      <c r="L859">
        <v>2444</v>
      </c>
      <c r="M859" s="370">
        <f>+data!N859</f>
        <v>10043</v>
      </c>
      <c r="N859" s="370">
        <f t="shared" si="29"/>
        <v>7599</v>
      </c>
      <c r="O859" s="84"/>
    </row>
    <row r="860" spans="1:15">
      <c r="A860" s="2" t="s">
        <v>220</v>
      </c>
      <c r="G860">
        <v>21</v>
      </c>
      <c r="H860" s="370">
        <f>+data!L860</f>
        <v>609</v>
      </c>
      <c r="I860" s="370">
        <f t="shared" si="28"/>
        <v>588</v>
      </c>
      <c r="J860" s="84"/>
      <c r="L860">
        <v>0</v>
      </c>
      <c r="M860" s="370">
        <f>+data!N860</f>
        <v>463</v>
      </c>
      <c r="N860" s="370">
        <f t="shared" si="29"/>
        <v>463</v>
      </c>
      <c r="O860" s="84"/>
    </row>
    <row r="861" spans="1:15">
      <c r="A861" s="2" t="s">
        <v>647</v>
      </c>
      <c r="G861">
        <v>0</v>
      </c>
      <c r="H861" s="370">
        <f>+data!L861</f>
        <v>0</v>
      </c>
      <c r="I861" s="370">
        <f t="shared" si="28"/>
        <v>0</v>
      </c>
      <c r="J861" s="84"/>
      <c r="L861">
        <v>0</v>
      </c>
      <c r="M861" s="370">
        <f>+data!N861</f>
        <v>0</v>
      </c>
      <c r="N861" s="370">
        <f t="shared" si="29"/>
        <v>0</v>
      </c>
      <c r="O861" s="84"/>
    </row>
    <row r="862" spans="1:15">
      <c r="A862" s="2" t="s">
        <v>648</v>
      </c>
      <c r="G862">
        <v>0</v>
      </c>
      <c r="H862" s="370">
        <f>+data!L862</f>
        <v>0</v>
      </c>
      <c r="I862" s="370">
        <f t="shared" si="28"/>
        <v>0</v>
      </c>
      <c r="J862" s="84"/>
      <c r="L862">
        <v>0</v>
      </c>
      <c r="M862" s="370">
        <f>+data!N862</f>
        <v>0</v>
      </c>
      <c r="N862" s="370">
        <f t="shared" si="29"/>
        <v>0</v>
      </c>
      <c r="O862" s="84"/>
    </row>
    <row r="863" spans="1:15">
      <c r="A863" s="2" t="s">
        <v>649</v>
      </c>
      <c r="G863">
        <v>0</v>
      </c>
      <c r="H863" s="370">
        <f>+data!L863</f>
        <v>0</v>
      </c>
      <c r="I863" s="370">
        <f t="shared" si="28"/>
        <v>0</v>
      </c>
      <c r="J863" s="84"/>
      <c r="L863">
        <v>0</v>
      </c>
      <c r="M863" s="370">
        <f>+data!N863</f>
        <v>0</v>
      </c>
      <c r="N863" s="370">
        <f t="shared" si="29"/>
        <v>0</v>
      </c>
      <c r="O863" s="84"/>
    </row>
    <row r="864" spans="1:15">
      <c r="A864" s="2" t="s">
        <v>221</v>
      </c>
      <c r="G864">
        <v>0</v>
      </c>
      <c r="H864" s="370">
        <f>+data!L864</f>
        <v>0</v>
      </c>
      <c r="I864" s="370">
        <f t="shared" si="28"/>
        <v>0</v>
      </c>
      <c r="J864" s="84"/>
      <c r="L864">
        <v>0</v>
      </c>
      <c r="M864" s="370">
        <f>+data!N864</f>
        <v>0</v>
      </c>
      <c r="N864" s="370">
        <f t="shared" si="29"/>
        <v>0</v>
      </c>
      <c r="O864" s="84"/>
    </row>
    <row r="865" spans="1:15">
      <c r="A865" s="2" t="s">
        <v>222</v>
      </c>
      <c r="G865">
        <v>0</v>
      </c>
      <c r="H865" s="370">
        <f>+data!L865</f>
        <v>0</v>
      </c>
      <c r="I865" s="370">
        <f t="shared" si="28"/>
        <v>0</v>
      </c>
      <c r="J865" s="84"/>
      <c r="L865">
        <v>0</v>
      </c>
      <c r="M865" s="370">
        <f>+data!N865</f>
        <v>0</v>
      </c>
      <c r="N865" s="370">
        <f t="shared" si="29"/>
        <v>0</v>
      </c>
      <c r="O865" s="84"/>
    </row>
    <row r="866" spans="1:15">
      <c r="A866" s="2" t="s">
        <v>223</v>
      </c>
      <c r="G866">
        <v>0</v>
      </c>
      <c r="H866" s="370">
        <f>+data!L866</f>
        <v>0</v>
      </c>
      <c r="I866" s="370">
        <f t="shared" si="28"/>
        <v>0</v>
      </c>
      <c r="J866" s="84"/>
      <c r="L866">
        <v>163</v>
      </c>
      <c r="M866" s="370">
        <f>+data!N866</f>
        <v>-292</v>
      </c>
      <c r="N866" s="370">
        <f t="shared" si="29"/>
        <v>-455</v>
      </c>
      <c r="O866" s="84"/>
    </row>
    <row r="867" spans="1:15">
      <c r="A867" s="2" t="s">
        <v>457</v>
      </c>
      <c r="G867">
        <v>0</v>
      </c>
      <c r="H867" s="370">
        <f>+data!L867</f>
        <v>0</v>
      </c>
      <c r="I867" s="370">
        <f t="shared" si="28"/>
        <v>0</v>
      </c>
      <c r="J867" s="84"/>
      <c r="L867">
        <v>24</v>
      </c>
      <c r="M867" s="370">
        <f>+data!N867</f>
        <v>0</v>
      </c>
      <c r="N867" s="370">
        <f t="shared" si="29"/>
        <v>-24</v>
      </c>
      <c r="O867" s="84"/>
    </row>
    <row r="868" spans="1:15">
      <c r="A868" s="2" t="s">
        <v>8</v>
      </c>
      <c r="G868">
        <v>0</v>
      </c>
      <c r="H868" s="370">
        <f>+data!L868</f>
        <v>0</v>
      </c>
      <c r="I868" s="370">
        <f t="shared" si="28"/>
        <v>0</v>
      </c>
      <c r="J868" s="84"/>
      <c r="L868">
        <v>0</v>
      </c>
      <c r="M868" s="370">
        <f>+data!N868</f>
        <v>0</v>
      </c>
      <c r="N868" s="370">
        <f t="shared" si="29"/>
        <v>0</v>
      </c>
      <c r="O868" s="84"/>
    </row>
    <row r="869" spans="1:15">
      <c r="A869" s="2" t="s">
        <v>224</v>
      </c>
      <c r="G869">
        <v>0</v>
      </c>
      <c r="H869" s="370">
        <f>+data!L869</f>
        <v>0</v>
      </c>
      <c r="I869" s="370">
        <f t="shared" si="28"/>
        <v>0</v>
      </c>
      <c r="J869" s="84"/>
      <c r="L869">
        <v>0</v>
      </c>
      <c r="M869" s="370">
        <f>+data!N869</f>
        <v>0</v>
      </c>
      <c r="N869" s="370">
        <f t="shared" si="29"/>
        <v>0</v>
      </c>
      <c r="O869" s="84"/>
    </row>
    <row r="870" spans="1:15">
      <c r="A870" s="2" t="s">
        <v>225</v>
      </c>
      <c r="G870">
        <v>0</v>
      </c>
      <c r="H870" s="370">
        <f>+data!L870</f>
        <v>0</v>
      </c>
      <c r="I870" s="370">
        <f t="shared" si="28"/>
        <v>0</v>
      </c>
      <c r="J870" s="84"/>
      <c r="L870">
        <v>0</v>
      </c>
      <c r="M870" s="370">
        <f>+data!N870</f>
        <v>0</v>
      </c>
      <c r="N870" s="370">
        <f t="shared" si="29"/>
        <v>0</v>
      </c>
      <c r="O870" s="84"/>
    </row>
    <row r="871" spans="1:15">
      <c r="A871" s="346" t="s">
        <v>807</v>
      </c>
      <c r="G871">
        <v>2652</v>
      </c>
      <c r="H871" s="370">
        <f>+data!L871</f>
        <v>10823</v>
      </c>
      <c r="I871" s="370">
        <f t="shared" si="28"/>
        <v>8171</v>
      </c>
      <c r="J871" s="84"/>
      <c r="L871">
        <v>2631</v>
      </c>
      <c r="M871" s="370">
        <f>+data!N871</f>
        <v>10214</v>
      </c>
      <c r="N871" s="370">
        <f t="shared" si="29"/>
        <v>7583</v>
      </c>
      <c r="O871" s="84"/>
    </row>
    <row r="872" spans="1:15">
      <c r="A872" s="111" t="s">
        <v>728</v>
      </c>
      <c r="G872">
        <v>447</v>
      </c>
      <c r="H872" s="370">
        <f>+data!L872</f>
        <v>316</v>
      </c>
      <c r="I872" s="370">
        <f t="shared" si="28"/>
        <v>-131</v>
      </c>
      <c r="J872" s="84"/>
      <c r="L872">
        <v>368</v>
      </c>
      <c r="M872" s="370">
        <f>+data!N872</f>
        <v>1207</v>
      </c>
      <c r="N872" s="370">
        <f t="shared" si="29"/>
        <v>839</v>
      </c>
      <c r="O872" s="84"/>
    </row>
    <row r="873" spans="1:15">
      <c r="A873" s="2" t="s">
        <v>220</v>
      </c>
      <c r="G873">
        <v>1</v>
      </c>
      <c r="H873" s="370">
        <f>+data!L873</f>
        <v>19</v>
      </c>
      <c r="I873" s="370">
        <f t="shared" si="28"/>
        <v>18</v>
      </c>
      <c r="J873" s="84"/>
      <c r="L873">
        <v>0</v>
      </c>
      <c r="M873" s="370">
        <f>+data!N873</f>
        <v>1</v>
      </c>
      <c r="N873" s="370">
        <f t="shared" si="29"/>
        <v>1</v>
      </c>
      <c r="O873" s="84"/>
    </row>
    <row r="874" spans="1:15">
      <c r="A874" s="2" t="s">
        <v>221</v>
      </c>
      <c r="G874">
        <v>0</v>
      </c>
      <c r="H874" s="370">
        <f>+data!L874</f>
        <v>0</v>
      </c>
      <c r="I874" s="370">
        <f t="shared" si="28"/>
        <v>0</v>
      </c>
      <c r="J874" s="84"/>
      <c r="L874">
        <v>0</v>
      </c>
      <c r="M874" s="370">
        <f>+data!N874</f>
        <v>0</v>
      </c>
      <c r="N874" s="370">
        <f t="shared" si="29"/>
        <v>0</v>
      </c>
      <c r="O874" s="84"/>
    </row>
    <row r="875" spans="1:15">
      <c r="A875" s="2" t="s">
        <v>222</v>
      </c>
      <c r="G875">
        <v>0</v>
      </c>
      <c r="H875" s="370">
        <f>+data!L875</f>
        <v>0</v>
      </c>
      <c r="I875" s="370">
        <f t="shared" si="28"/>
        <v>0</v>
      </c>
      <c r="J875" s="84"/>
      <c r="L875">
        <v>0</v>
      </c>
      <c r="M875" s="370">
        <f>+data!N875</f>
        <v>0</v>
      </c>
      <c r="N875" s="370">
        <f t="shared" si="29"/>
        <v>0</v>
      </c>
      <c r="O875" s="84"/>
    </row>
    <row r="876" spans="1:15">
      <c r="A876" s="2" t="s">
        <v>223</v>
      </c>
      <c r="G876">
        <v>0</v>
      </c>
      <c r="H876" s="370">
        <f>+data!L876</f>
        <v>0</v>
      </c>
      <c r="I876" s="370">
        <f t="shared" si="28"/>
        <v>0</v>
      </c>
      <c r="J876" s="84"/>
      <c r="L876">
        <v>0</v>
      </c>
      <c r="M876" s="370">
        <f>+data!N876</f>
        <v>-1207</v>
      </c>
      <c r="N876" s="370">
        <f t="shared" si="29"/>
        <v>-1207</v>
      </c>
      <c r="O876" s="84"/>
    </row>
    <row r="877" spans="1:15">
      <c r="A877" s="2" t="s">
        <v>457</v>
      </c>
      <c r="G877">
        <v>0</v>
      </c>
      <c r="H877" s="370">
        <f>+data!L877</f>
        <v>0</v>
      </c>
      <c r="I877" s="370">
        <f t="shared" si="28"/>
        <v>0</v>
      </c>
      <c r="J877" s="84"/>
      <c r="L877">
        <v>0</v>
      </c>
      <c r="M877" s="370">
        <f>+data!N877</f>
        <v>0</v>
      </c>
      <c r="N877" s="370">
        <f t="shared" si="29"/>
        <v>0</v>
      </c>
      <c r="O877" s="84"/>
    </row>
    <row r="878" spans="1:15">
      <c r="A878" s="2" t="s">
        <v>8</v>
      </c>
      <c r="G878">
        <v>0</v>
      </c>
      <c r="H878" s="370">
        <f>+data!L878</f>
        <v>0</v>
      </c>
      <c r="I878" s="370">
        <f t="shared" si="28"/>
        <v>0</v>
      </c>
      <c r="J878" s="84"/>
      <c r="L878">
        <v>0</v>
      </c>
      <c r="M878" s="370">
        <f>+data!N878</f>
        <v>0</v>
      </c>
      <c r="N878" s="370">
        <f t="shared" si="29"/>
        <v>0</v>
      </c>
      <c r="O878" s="84"/>
    </row>
    <row r="879" spans="1:15">
      <c r="A879" s="2" t="s">
        <v>224</v>
      </c>
      <c r="G879">
        <v>0</v>
      </c>
      <c r="H879" s="370">
        <f>+data!L879</f>
        <v>0</v>
      </c>
      <c r="I879" s="370">
        <f t="shared" si="28"/>
        <v>0</v>
      </c>
      <c r="J879" s="84"/>
      <c r="L879">
        <v>0</v>
      </c>
      <c r="M879" s="370">
        <f>+data!N879</f>
        <v>0</v>
      </c>
      <c r="N879" s="370">
        <f t="shared" si="29"/>
        <v>0</v>
      </c>
      <c r="O879" s="84"/>
    </row>
    <row r="880" spans="1:15">
      <c r="A880" s="2" t="s">
        <v>226</v>
      </c>
      <c r="G880">
        <v>0</v>
      </c>
      <c r="H880" s="370">
        <f>+data!L880</f>
        <v>0</v>
      </c>
      <c r="I880" s="370">
        <f t="shared" si="28"/>
        <v>0</v>
      </c>
      <c r="J880" s="84"/>
      <c r="L880">
        <v>0</v>
      </c>
      <c r="M880" s="370">
        <f>+data!N880</f>
        <v>0</v>
      </c>
      <c r="N880" s="370">
        <f t="shared" si="29"/>
        <v>0</v>
      </c>
      <c r="O880" s="84"/>
    </row>
    <row r="881" spans="1:15">
      <c r="A881" s="2" t="s">
        <v>227</v>
      </c>
      <c r="G881">
        <v>80</v>
      </c>
      <c r="H881" s="370">
        <f>+data!L881</f>
        <v>335</v>
      </c>
      <c r="I881" s="370">
        <f t="shared" si="28"/>
        <v>255</v>
      </c>
      <c r="J881" s="84"/>
      <c r="L881">
        <v>79</v>
      </c>
      <c r="M881" s="370">
        <f>+data!N881</f>
        <v>315</v>
      </c>
      <c r="N881" s="370">
        <f t="shared" si="29"/>
        <v>236</v>
      </c>
      <c r="O881" s="84"/>
    </row>
    <row r="882" spans="1:15">
      <c r="A882" s="346" t="s">
        <v>807</v>
      </c>
      <c r="G882">
        <v>528</v>
      </c>
      <c r="H882" s="370">
        <f>+data!L882</f>
        <v>670</v>
      </c>
      <c r="I882" s="370">
        <f t="shared" si="28"/>
        <v>142</v>
      </c>
      <c r="J882" s="84"/>
      <c r="L882">
        <v>447</v>
      </c>
      <c r="M882" s="370">
        <f>+data!N882</f>
        <v>316</v>
      </c>
      <c r="N882" s="370">
        <f t="shared" si="29"/>
        <v>-131</v>
      </c>
      <c r="O882" s="84"/>
    </row>
    <row r="883" spans="1:15">
      <c r="A883" s="4" t="s">
        <v>729</v>
      </c>
      <c r="G883">
        <v>2184</v>
      </c>
      <c r="H883" s="370">
        <f>+data!L883</f>
        <v>9898</v>
      </c>
      <c r="I883" s="370">
        <f t="shared" si="28"/>
        <v>7714</v>
      </c>
      <c r="J883" s="84"/>
      <c r="L883">
        <v>2076</v>
      </c>
      <c r="M883" s="370">
        <f>+data!N883</f>
        <v>8836</v>
      </c>
      <c r="N883" s="370">
        <f t="shared" si="29"/>
        <v>6760</v>
      </c>
      <c r="O883" s="84"/>
    </row>
    <row r="884" spans="1:15">
      <c r="A884" s="347" t="s">
        <v>808</v>
      </c>
      <c r="G884">
        <v>2124</v>
      </c>
      <c r="H884" s="370">
        <f>+data!L884</f>
        <v>10153</v>
      </c>
      <c r="I884" s="370">
        <f t="shared" si="28"/>
        <v>8029</v>
      </c>
      <c r="J884" s="84"/>
      <c r="L884">
        <v>2184</v>
      </c>
      <c r="M884" s="370">
        <f>+data!N884</f>
        <v>9898</v>
      </c>
      <c r="N884" s="370">
        <f t="shared" si="29"/>
        <v>7714</v>
      </c>
      <c r="O884" s="84"/>
    </row>
    <row r="885" spans="1:15">
      <c r="A885" s="3" t="s">
        <v>824</v>
      </c>
      <c r="H885" s="370">
        <f>+data!L885</f>
        <v>0</v>
      </c>
      <c r="I885" s="370">
        <f t="shared" si="28"/>
        <v>0</v>
      </c>
      <c r="J885" s="84"/>
      <c r="M885" s="370">
        <f>+data!N885</f>
        <v>0</v>
      </c>
      <c r="N885" s="370">
        <f t="shared" si="29"/>
        <v>0</v>
      </c>
      <c r="O885" s="84"/>
    </row>
    <row r="886" spans="1:15">
      <c r="A886" s="2" t="s">
        <v>228</v>
      </c>
      <c r="G886">
        <v>2124</v>
      </c>
      <c r="H886" s="370">
        <f>+data!L886</f>
        <v>10153</v>
      </c>
      <c r="I886" s="370">
        <f t="shared" si="28"/>
        <v>8029</v>
      </c>
      <c r="J886" s="84"/>
      <c r="L886">
        <v>2184</v>
      </c>
      <c r="M886" s="370">
        <f>+data!N886</f>
        <v>9898</v>
      </c>
      <c r="N886" s="370">
        <f t="shared" si="29"/>
        <v>7714</v>
      </c>
      <c r="O886" s="84"/>
    </row>
    <row r="887" spans="1:15">
      <c r="A887" s="2" t="s">
        <v>229</v>
      </c>
      <c r="G887">
        <v>0</v>
      </c>
      <c r="H887" s="370">
        <f>+data!L887</f>
        <v>0</v>
      </c>
      <c r="I887" s="370">
        <f t="shared" si="28"/>
        <v>0</v>
      </c>
      <c r="J887" s="84"/>
      <c r="L887">
        <v>0</v>
      </c>
      <c r="M887" s="370">
        <f>+data!N887</f>
        <v>0</v>
      </c>
      <c r="N887" s="370">
        <f t="shared" si="29"/>
        <v>0</v>
      </c>
      <c r="O887" s="84"/>
    </row>
    <row r="888" spans="1:15">
      <c r="A888" s="2" t="s">
        <v>230</v>
      </c>
      <c r="G888">
        <v>0</v>
      </c>
      <c r="H888" s="370">
        <f>+data!L888</f>
        <v>0</v>
      </c>
      <c r="I888" s="370">
        <f t="shared" si="28"/>
        <v>0</v>
      </c>
      <c r="J888" s="84"/>
      <c r="L888">
        <v>0</v>
      </c>
      <c r="M888" s="370">
        <f>+data!N888</f>
        <v>0</v>
      </c>
      <c r="N888" s="370">
        <f t="shared" si="29"/>
        <v>0</v>
      </c>
      <c r="O888" s="84"/>
    </row>
    <row r="889" spans="1:15">
      <c r="A889" s="2" t="s">
        <v>106</v>
      </c>
      <c r="G889">
        <v>2124</v>
      </c>
      <c r="H889" s="370">
        <f>+data!L889</f>
        <v>10153</v>
      </c>
      <c r="I889" s="370">
        <f t="shared" si="28"/>
        <v>8029</v>
      </c>
      <c r="J889" s="84"/>
      <c r="L889">
        <v>2184</v>
      </c>
      <c r="M889" s="370">
        <f>+data!N889</f>
        <v>9898</v>
      </c>
      <c r="N889" s="370">
        <f t="shared" si="29"/>
        <v>7714</v>
      </c>
      <c r="O889" s="84"/>
    </row>
    <row r="890" spans="1:15">
      <c r="A890" s="3" t="s">
        <v>231</v>
      </c>
      <c r="H890" s="370">
        <f>+data!L890</f>
        <v>0</v>
      </c>
      <c r="I890" s="370">
        <f t="shared" si="28"/>
        <v>0</v>
      </c>
      <c r="J890" s="84"/>
      <c r="M890" s="370">
        <f>+data!N890</f>
        <v>0</v>
      </c>
      <c r="N890" s="370">
        <f t="shared" si="29"/>
        <v>0</v>
      </c>
      <c r="O890" s="84"/>
    </row>
    <row r="891" spans="1:15">
      <c r="A891" s="2" t="s">
        <v>232</v>
      </c>
      <c r="G891">
        <v>918</v>
      </c>
      <c r="H891" s="370">
        <f>+data!L891</f>
        <v>10153</v>
      </c>
      <c r="I891" s="370">
        <f t="shared" si="28"/>
        <v>9235</v>
      </c>
      <c r="J891" s="84"/>
      <c r="L891">
        <v>954</v>
      </c>
      <c r="M891" s="370">
        <f>+data!N891</f>
        <v>9898</v>
      </c>
      <c r="N891" s="370">
        <f t="shared" si="29"/>
        <v>8944</v>
      </c>
      <c r="O891" s="84"/>
    </row>
    <row r="892" spans="1:15">
      <c r="A892" s="2" t="s">
        <v>233</v>
      </c>
      <c r="G892">
        <v>0</v>
      </c>
      <c r="H892" s="370">
        <f>+data!L892</f>
        <v>0</v>
      </c>
      <c r="I892" s="370">
        <f t="shared" si="28"/>
        <v>0</v>
      </c>
      <c r="J892" s="84"/>
      <c r="L892">
        <v>0</v>
      </c>
      <c r="M892" s="370">
        <f>+data!N892</f>
        <v>0</v>
      </c>
      <c r="N892" s="370">
        <f t="shared" si="29"/>
        <v>0</v>
      </c>
      <c r="O892" s="84"/>
    </row>
    <row r="893" spans="1:15">
      <c r="A893" s="2" t="s">
        <v>650</v>
      </c>
      <c r="G893">
        <v>1206</v>
      </c>
      <c r="H893" s="370">
        <f>+data!L893</f>
        <v>0</v>
      </c>
      <c r="I893" s="370">
        <f t="shared" si="28"/>
        <v>-1206</v>
      </c>
      <c r="J893" s="84"/>
      <c r="L893">
        <v>1230</v>
      </c>
      <c r="M893" s="370">
        <f>+data!N893</f>
        <v>0</v>
      </c>
      <c r="N893" s="370">
        <f t="shared" si="29"/>
        <v>-1230</v>
      </c>
      <c r="O893" s="84"/>
    </row>
    <row r="894" spans="1:15">
      <c r="A894" s="2" t="s">
        <v>234</v>
      </c>
      <c r="G894">
        <v>0</v>
      </c>
      <c r="H894" s="370">
        <f>+data!L894</f>
        <v>0</v>
      </c>
      <c r="I894" s="370">
        <f t="shared" si="28"/>
        <v>0</v>
      </c>
      <c r="J894" s="84"/>
      <c r="L894">
        <v>0</v>
      </c>
      <c r="M894" s="370">
        <f>+data!N894</f>
        <v>0</v>
      </c>
      <c r="N894" s="370">
        <f t="shared" si="29"/>
        <v>0</v>
      </c>
      <c r="O894" s="84"/>
    </row>
    <row r="895" spans="1:15">
      <c r="A895" s="2" t="s">
        <v>106</v>
      </c>
      <c r="G895">
        <v>2124</v>
      </c>
      <c r="H895" s="370">
        <f>+data!L895</f>
        <v>10153</v>
      </c>
      <c r="I895" s="370">
        <f t="shared" si="28"/>
        <v>8029</v>
      </c>
      <c r="J895" s="84"/>
      <c r="L895">
        <v>2184</v>
      </c>
      <c r="M895" s="370">
        <f>+data!N895</f>
        <v>9898</v>
      </c>
      <c r="N895" s="370">
        <f t="shared" si="29"/>
        <v>7714</v>
      </c>
      <c r="O895" s="84"/>
    </row>
    <row r="896" spans="1:15">
      <c r="A896" s="3" t="s">
        <v>652</v>
      </c>
      <c r="H896" s="370">
        <f>+data!L896</f>
        <v>0</v>
      </c>
      <c r="I896" s="370">
        <f t="shared" si="28"/>
        <v>0</v>
      </c>
      <c r="J896" s="84"/>
      <c r="M896" s="370">
        <f>+data!N896</f>
        <v>0</v>
      </c>
      <c r="N896" s="370">
        <f t="shared" si="29"/>
        <v>0</v>
      </c>
      <c r="O896" s="84"/>
    </row>
    <row r="897" spans="1:15">
      <c r="A897" s="346" t="s">
        <v>806</v>
      </c>
      <c r="G897">
        <v>27289</v>
      </c>
      <c r="H897" s="370">
        <f>+data!L897</f>
        <v>38505</v>
      </c>
      <c r="I897" s="370">
        <f t="shared" si="28"/>
        <v>11216</v>
      </c>
      <c r="J897" s="84"/>
      <c r="L897">
        <v>14557</v>
      </c>
      <c r="M897" s="370">
        <f>+data!N897</f>
        <v>40475</v>
      </c>
      <c r="N897" s="370">
        <f t="shared" si="29"/>
        <v>25918</v>
      </c>
      <c r="O897" s="84"/>
    </row>
    <row r="898" spans="1:15">
      <c r="A898" s="2" t="s">
        <v>220</v>
      </c>
      <c r="G898">
        <v>0</v>
      </c>
      <c r="H898" s="370">
        <f>+data!L898</f>
        <v>0</v>
      </c>
      <c r="I898" s="370">
        <f t="shared" si="28"/>
        <v>0</v>
      </c>
      <c r="J898" s="84"/>
      <c r="L898">
        <v>0</v>
      </c>
      <c r="M898" s="370">
        <f>+data!N898</f>
        <v>0</v>
      </c>
      <c r="N898" s="370">
        <f t="shared" si="29"/>
        <v>0</v>
      </c>
      <c r="O898" s="84"/>
    </row>
    <row r="899" spans="1:15">
      <c r="A899" s="2" t="s">
        <v>647</v>
      </c>
      <c r="G899">
        <v>9087</v>
      </c>
      <c r="H899" s="370">
        <f>+data!L899</f>
        <v>34507</v>
      </c>
      <c r="I899" s="370">
        <f t="shared" si="28"/>
        <v>25420</v>
      </c>
      <c r="J899" s="84"/>
      <c r="L899">
        <v>19013</v>
      </c>
      <c r="M899" s="370">
        <f>+data!N899</f>
        <v>28899</v>
      </c>
      <c r="N899" s="370">
        <f t="shared" si="29"/>
        <v>9886</v>
      </c>
      <c r="O899" s="84"/>
    </row>
    <row r="900" spans="1:15">
      <c r="A900" s="2" t="s">
        <v>648</v>
      </c>
      <c r="G900">
        <v>3003</v>
      </c>
      <c r="H900" s="370">
        <f>+data!L900</f>
        <v>0</v>
      </c>
      <c r="I900" s="370">
        <f t="shared" si="28"/>
        <v>-3003</v>
      </c>
      <c r="J900" s="84"/>
      <c r="L900">
        <v>51</v>
      </c>
      <c r="M900" s="370">
        <f>+data!N900</f>
        <v>0</v>
      </c>
      <c r="N900" s="370">
        <f t="shared" si="29"/>
        <v>-51</v>
      </c>
      <c r="O900" s="84"/>
    </row>
    <row r="901" spans="1:15">
      <c r="A901" s="2" t="s">
        <v>649</v>
      </c>
      <c r="G901">
        <v>0</v>
      </c>
      <c r="H901" s="370">
        <f>+data!L901</f>
        <v>0</v>
      </c>
      <c r="I901" s="370">
        <f t="shared" si="28"/>
        <v>0</v>
      </c>
      <c r="J901" s="84"/>
      <c r="L901">
        <v>0</v>
      </c>
      <c r="M901" s="370">
        <f>+data!N901</f>
        <v>0</v>
      </c>
      <c r="N901" s="370">
        <f t="shared" si="29"/>
        <v>0</v>
      </c>
      <c r="O901" s="84"/>
    </row>
    <row r="902" spans="1:15">
      <c r="A902" s="2" t="s">
        <v>221</v>
      </c>
      <c r="G902">
        <v>0</v>
      </c>
      <c r="H902" s="370">
        <f>+data!L902</f>
        <v>0</v>
      </c>
      <c r="I902" s="370">
        <f t="shared" si="28"/>
        <v>0</v>
      </c>
      <c r="J902" s="84"/>
      <c r="L902">
        <v>0</v>
      </c>
      <c r="M902" s="370">
        <f>+data!N902</f>
        <v>-1788</v>
      </c>
      <c r="N902" s="370">
        <f t="shared" si="29"/>
        <v>-1788</v>
      </c>
      <c r="O902" s="84"/>
    </row>
    <row r="903" spans="1:15">
      <c r="A903" s="2" t="s">
        <v>222</v>
      </c>
      <c r="G903">
        <v>-18688</v>
      </c>
      <c r="H903" s="370">
        <f>+data!L903</f>
        <v>-44881</v>
      </c>
      <c r="I903" s="370">
        <f t="shared" si="28"/>
        <v>-26193</v>
      </c>
      <c r="J903" s="84"/>
      <c r="L903">
        <v>-6332</v>
      </c>
      <c r="M903" s="370">
        <f>+data!N903</f>
        <v>-29081</v>
      </c>
      <c r="N903" s="370">
        <f t="shared" si="29"/>
        <v>-22749</v>
      </c>
      <c r="O903" s="84"/>
    </row>
    <row r="904" spans="1:15">
      <c r="A904" s="2" t="s">
        <v>223</v>
      </c>
      <c r="G904">
        <v>0</v>
      </c>
      <c r="H904" s="370">
        <f>+data!L904</f>
        <v>0</v>
      </c>
      <c r="I904" s="370">
        <f t="shared" si="28"/>
        <v>0</v>
      </c>
      <c r="J904" s="84"/>
      <c r="L904">
        <v>0</v>
      </c>
      <c r="M904" s="370">
        <f>+data!N904</f>
        <v>0</v>
      </c>
      <c r="N904" s="370">
        <f t="shared" si="29"/>
        <v>0</v>
      </c>
      <c r="O904" s="84"/>
    </row>
    <row r="905" spans="1:15">
      <c r="A905" s="2" t="s">
        <v>457</v>
      </c>
      <c r="G905">
        <v>0</v>
      </c>
      <c r="H905" s="370">
        <f>+data!L905</f>
        <v>0</v>
      </c>
      <c r="I905" s="370">
        <f t="shared" si="28"/>
        <v>0</v>
      </c>
      <c r="J905" s="84"/>
      <c r="L905">
        <v>0</v>
      </c>
      <c r="M905" s="370">
        <f>+data!N905</f>
        <v>0</v>
      </c>
      <c r="N905" s="370">
        <f t="shared" si="29"/>
        <v>0</v>
      </c>
      <c r="O905" s="84"/>
    </row>
    <row r="906" spans="1:15">
      <c r="A906" s="2" t="s">
        <v>8</v>
      </c>
      <c r="G906">
        <v>0</v>
      </c>
      <c r="H906" s="370">
        <f>+data!L906</f>
        <v>0</v>
      </c>
      <c r="I906" s="370">
        <f t="shared" si="28"/>
        <v>0</v>
      </c>
      <c r="J906" s="84"/>
      <c r="L906">
        <v>0</v>
      </c>
      <c r="M906" s="370">
        <f>+data!N906</f>
        <v>0</v>
      </c>
      <c r="N906" s="370">
        <f t="shared" si="29"/>
        <v>0</v>
      </c>
      <c r="O906" s="84"/>
    </row>
    <row r="907" spans="1:15">
      <c r="A907" s="2" t="s">
        <v>224</v>
      </c>
      <c r="G907">
        <v>0</v>
      </c>
      <c r="H907" s="370">
        <f>+data!L907</f>
        <v>0</v>
      </c>
      <c r="I907" s="370">
        <f t="shared" si="28"/>
        <v>0</v>
      </c>
      <c r="J907" s="84"/>
      <c r="L907">
        <v>0</v>
      </c>
      <c r="M907" s="370">
        <f>+data!N907</f>
        <v>0</v>
      </c>
      <c r="N907" s="370">
        <f t="shared" si="29"/>
        <v>0</v>
      </c>
      <c r="O907" s="84"/>
    </row>
    <row r="908" spans="1:15">
      <c r="A908" s="2" t="s">
        <v>225</v>
      </c>
      <c r="G908">
        <v>0</v>
      </c>
      <c r="H908" s="370">
        <f>+data!L908</f>
        <v>0</v>
      </c>
      <c r="I908" s="370">
        <f t="shared" si="28"/>
        <v>0</v>
      </c>
      <c r="J908" s="84"/>
      <c r="L908">
        <v>0</v>
      </c>
      <c r="M908" s="370">
        <f>+data!N908</f>
        <v>0</v>
      </c>
      <c r="N908" s="370">
        <f t="shared" si="29"/>
        <v>0</v>
      </c>
      <c r="O908" s="84"/>
    </row>
    <row r="909" spans="1:15">
      <c r="A909" s="346" t="s">
        <v>807</v>
      </c>
      <c r="G909">
        <v>20691</v>
      </c>
      <c r="H909" s="370">
        <f>+data!L909</f>
        <v>28131</v>
      </c>
      <c r="I909" s="370">
        <f t="shared" si="28"/>
        <v>7440</v>
      </c>
      <c r="J909" s="84"/>
      <c r="L909">
        <v>27289</v>
      </c>
      <c r="M909" s="370">
        <f>+data!N909</f>
        <v>38505</v>
      </c>
      <c r="N909" s="370">
        <f t="shared" si="29"/>
        <v>11216</v>
      </c>
      <c r="O909" s="84"/>
    </row>
    <row r="910" spans="1:15">
      <c r="A910" s="111" t="s">
        <v>728</v>
      </c>
      <c r="G910">
        <v>0</v>
      </c>
      <c r="H910" s="370">
        <f>+data!L910</f>
        <v>0</v>
      </c>
      <c r="I910" s="370">
        <f t="shared" si="28"/>
        <v>0</v>
      </c>
      <c r="J910" s="84"/>
      <c r="L910">
        <v>0</v>
      </c>
      <c r="M910" s="370">
        <f>+data!N910</f>
        <v>0</v>
      </c>
      <c r="N910" s="370">
        <f t="shared" si="29"/>
        <v>0</v>
      </c>
      <c r="O910" s="84"/>
    </row>
    <row r="911" spans="1:15">
      <c r="A911" s="2" t="s">
        <v>220</v>
      </c>
      <c r="G911">
        <v>0</v>
      </c>
      <c r="H911" s="370">
        <f>+data!L911</f>
        <v>0</v>
      </c>
      <c r="I911" s="370">
        <f t="shared" si="28"/>
        <v>0</v>
      </c>
      <c r="J911" s="84"/>
      <c r="L911">
        <v>0</v>
      </c>
      <c r="M911" s="370">
        <f>+data!N911</f>
        <v>0</v>
      </c>
      <c r="N911" s="370">
        <f t="shared" si="29"/>
        <v>0</v>
      </c>
      <c r="O911" s="84"/>
    </row>
    <row r="912" spans="1:15">
      <c r="A912" s="2" t="s">
        <v>221</v>
      </c>
      <c r="G912">
        <v>0</v>
      </c>
      <c r="H912" s="370">
        <f>+data!L912</f>
        <v>0</v>
      </c>
      <c r="I912" s="370">
        <f t="shared" si="28"/>
        <v>0</v>
      </c>
      <c r="J912" s="84"/>
      <c r="L912">
        <v>0</v>
      </c>
      <c r="M912" s="370">
        <f>+data!N912</f>
        <v>0</v>
      </c>
      <c r="N912" s="370">
        <f t="shared" si="29"/>
        <v>0</v>
      </c>
      <c r="O912" s="84"/>
    </row>
    <row r="913" spans="1:15">
      <c r="A913" s="2" t="s">
        <v>222</v>
      </c>
      <c r="G913">
        <v>0</v>
      </c>
      <c r="H913" s="370">
        <f>+data!L913</f>
        <v>0</v>
      </c>
      <c r="I913" s="370">
        <f t="shared" ref="I913:I976" si="30">+H913-G913</f>
        <v>0</v>
      </c>
      <c r="J913" s="84"/>
      <c r="L913">
        <v>0</v>
      </c>
      <c r="M913" s="370">
        <f>+data!N913</f>
        <v>0</v>
      </c>
      <c r="N913" s="370">
        <f t="shared" ref="N913:N976" si="31">+M913-L913</f>
        <v>0</v>
      </c>
      <c r="O913" s="84"/>
    </row>
    <row r="914" spans="1:15">
      <c r="A914" s="2" t="s">
        <v>223</v>
      </c>
      <c r="G914">
        <v>0</v>
      </c>
      <c r="H914" s="370">
        <f>+data!L914</f>
        <v>0</v>
      </c>
      <c r="I914" s="370">
        <f t="shared" si="30"/>
        <v>0</v>
      </c>
      <c r="J914" s="84"/>
      <c r="L914">
        <v>0</v>
      </c>
      <c r="M914" s="370">
        <f>+data!N914</f>
        <v>0</v>
      </c>
      <c r="N914" s="370">
        <f t="shared" si="31"/>
        <v>0</v>
      </c>
      <c r="O914" s="84"/>
    </row>
    <row r="915" spans="1:15">
      <c r="A915" s="2" t="s">
        <v>457</v>
      </c>
      <c r="G915">
        <v>0</v>
      </c>
      <c r="H915" s="370">
        <f>+data!L915</f>
        <v>0</v>
      </c>
      <c r="I915" s="370">
        <f t="shared" si="30"/>
        <v>0</v>
      </c>
      <c r="J915" s="84"/>
      <c r="L915">
        <v>0</v>
      </c>
      <c r="M915" s="370">
        <f>+data!N915</f>
        <v>0</v>
      </c>
      <c r="N915" s="370">
        <f t="shared" si="31"/>
        <v>0</v>
      </c>
      <c r="O915" s="84"/>
    </row>
    <row r="916" spans="1:15">
      <c r="A916" s="2" t="s">
        <v>8</v>
      </c>
      <c r="G916">
        <v>0</v>
      </c>
      <c r="H916" s="370">
        <f>+data!L916</f>
        <v>0</v>
      </c>
      <c r="I916" s="370">
        <f t="shared" si="30"/>
        <v>0</v>
      </c>
      <c r="J916" s="84"/>
      <c r="L916">
        <v>0</v>
      </c>
      <c r="M916" s="370">
        <f>+data!N916</f>
        <v>0</v>
      </c>
      <c r="N916" s="370">
        <f t="shared" si="31"/>
        <v>0</v>
      </c>
      <c r="O916" s="84"/>
    </row>
    <row r="917" spans="1:15">
      <c r="A917" s="2" t="s">
        <v>224</v>
      </c>
      <c r="G917">
        <v>0</v>
      </c>
      <c r="H917" s="370">
        <f>+data!L917</f>
        <v>0</v>
      </c>
      <c r="I917" s="370">
        <f t="shared" si="30"/>
        <v>0</v>
      </c>
      <c r="J917" s="84"/>
      <c r="L917">
        <v>0</v>
      </c>
      <c r="M917" s="370">
        <f>+data!N917</f>
        <v>0</v>
      </c>
      <c r="N917" s="370">
        <f t="shared" si="31"/>
        <v>0</v>
      </c>
      <c r="O917" s="84"/>
    </row>
    <row r="918" spans="1:15">
      <c r="A918" s="2" t="s">
        <v>226</v>
      </c>
      <c r="G918">
        <v>0</v>
      </c>
      <c r="H918" s="370">
        <f>+data!L918</f>
        <v>0</v>
      </c>
      <c r="I918" s="370">
        <f t="shared" si="30"/>
        <v>0</v>
      </c>
      <c r="J918" s="84"/>
      <c r="L918">
        <v>0</v>
      </c>
      <c r="M918" s="370">
        <f>+data!N918</f>
        <v>0</v>
      </c>
      <c r="N918" s="370">
        <f t="shared" si="31"/>
        <v>0</v>
      </c>
      <c r="O918" s="84"/>
    </row>
    <row r="919" spans="1:15">
      <c r="A919" s="2" t="s">
        <v>227</v>
      </c>
      <c r="G919">
        <v>0</v>
      </c>
      <c r="H919" s="370">
        <f>+data!L919</f>
        <v>0</v>
      </c>
      <c r="I919" s="370">
        <f t="shared" si="30"/>
        <v>0</v>
      </c>
      <c r="J919" s="84"/>
      <c r="L919">
        <v>0</v>
      </c>
      <c r="M919" s="370">
        <f>+data!N919</f>
        <v>0</v>
      </c>
      <c r="N919" s="370">
        <f t="shared" si="31"/>
        <v>0</v>
      </c>
      <c r="O919" s="84"/>
    </row>
    <row r="920" spans="1:15">
      <c r="A920" s="346" t="s">
        <v>807</v>
      </c>
      <c r="G920">
        <v>0</v>
      </c>
      <c r="H920" s="370">
        <f>+data!L920</f>
        <v>0</v>
      </c>
      <c r="I920" s="370">
        <f t="shared" si="30"/>
        <v>0</v>
      </c>
      <c r="J920" s="84"/>
      <c r="L920">
        <v>0</v>
      </c>
      <c r="M920" s="370">
        <f>+data!N920</f>
        <v>0</v>
      </c>
      <c r="N920" s="370">
        <f t="shared" si="31"/>
        <v>0</v>
      </c>
      <c r="O920" s="84"/>
    </row>
    <row r="921" spans="1:15">
      <c r="A921" s="4" t="s">
        <v>729</v>
      </c>
      <c r="G921">
        <v>27289</v>
      </c>
      <c r="H921" s="370">
        <f>+data!L921</f>
        <v>38505</v>
      </c>
      <c r="I921" s="370">
        <f t="shared" si="30"/>
        <v>11216</v>
      </c>
      <c r="J921" s="84"/>
      <c r="L921">
        <v>14557</v>
      </c>
      <c r="M921" s="370">
        <f>+data!N921</f>
        <v>40475</v>
      </c>
      <c r="N921" s="370">
        <f t="shared" si="31"/>
        <v>25918</v>
      </c>
      <c r="O921" s="84"/>
    </row>
    <row r="922" spans="1:15">
      <c r="A922" s="347" t="s">
        <v>808</v>
      </c>
      <c r="G922">
        <v>20691</v>
      </c>
      <c r="H922" s="370">
        <f>+data!L922</f>
        <v>28131</v>
      </c>
      <c r="I922" s="370">
        <f t="shared" si="30"/>
        <v>7440</v>
      </c>
      <c r="J922" s="84"/>
      <c r="L922">
        <v>27289</v>
      </c>
      <c r="M922" s="370">
        <f>+data!N922</f>
        <v>38505</v>
      </c>
      <c r="N922" s="370">
        <f t="shared" si="31"/>
        <v>11216</v>
      </c>
      <c r="O922" s="84"/>
    </row>
    <row r="923" spans="1:15">
      <c r="A923" s="3" t="s">
        <v>824</v>
      </c>
      <c r="H923" s="370">
        <f>+data!L923</f>
        <v>0</v>
      </c>
      <c r="I923" s="370">
        <f t="shared" si="30"/>
        <v>0</v>
      </c>
      <c r="J923" s="84"/>
      <c r="M923" s="370">
        <f>+data!N923</f>
        <v>0</v>
      </c>
      <c r="N923" s="370">
        <f t="shared" si="31"/>
        <v>0</v>
      </c>
      <c r="O923" s="84"/>
    </row>
    <row r="924" spans="1:15">
      <c r="A924" s="2" t="s">
        <v>228</v>
      </c>
      <c r="G924">
        <v>17542</v>
      </c>
      <c r="H924" s="370">
        <f>+data!L924</f>
        <v>28130</v>
      </c>
      <c r="I924" s="370">
        <f t="shared" si="30"/>
        <v>10588</v>
      </c>
      <c r="J924" s="84"/>
      <c r="L924">
        <v>27143</v>
      </c>
      <c r="M924" s="370">
        <f>+data!N924</f>
        <v>38505</v>
      </c>
      <c r="N924" s="370">
        <f t="shared" si="31"/>
        <v>11362</v>
      </c>
      <c r="O924" s="84"/>
    </row>
    <row r="925" spans="1:15">
      <c r="A925" s="2" t="s">
        <v>229</v>
      </c>
      <c r="G925">
        <v>3149</v>
      </c>
      <c r="H925" s="370">
        <f>+data!L925</f>
        <v>0</v>
      </c>
      <c r="I925" s="370">
        <f t="shared" si="30"/>
        <v>-3149</v>
      </c>
      <c r="J925" s="84"/>
      <c r="L925">
        <v>146</v>
      </c>
      <c r="M925" s="370">
        <f>+data!N925</f>
        <v>0</v>
      </c>
      <c r="N925" s="370">
        <f t="shared" si="31"/>
        <v>-146</v>
      </c>
      <c r="O925" s="84"/>
    </row>
    <row r="926" spans="1:15">
      <c r="A926" s="2" t="s">
        <v>230</v>
      </c>
      <c r="G926">
        <v>0</v>
      </c>
      <c r="H926" s="370">
        <f>+data!L926</f>
        <v>0</v>
      </c>
      <c r="I926" s="370">
        <f t="shared" si="30"/>
        <v>0</v>
      </c>
      <c r="J926" s="84"/>
      <c r="L926">
        <v>0</v>
      </c>
      <c r="M926" s="370">
        <f>+data!N926</f>
        <v>0</v>
      </c>
      <c r="N926" s="370">
        <f t="shared" si="31"/>
        <v>0</v>
      </c>
      <c r="O926" s="84"/>
    </row>
    <row r="927" spans="1:15">
      <c r="A927" s="2" t="s">
        <v>106</v>
      </c>
      <c r="G927">
        <v>20691</v>
      </c>
      <c r="H927" s="370">
        <f>+data!L927</f>
        <v>28130</v>
      </c>
      <c r="I927" s="370">
        <f t="shared" si="30"/>
        <v>7439</v>
      </c>
      <c r="J927" s="84"/>
      <c r="L927">
        <v>27289</v>
      </c>
      <c r="M927" s="370">
        <f>+data!N927</f>
        <v>38505</v>
      </c>
      <c r="N927" s="370">
        <f t="shared" si="31"/>
        <v>11216</v>
      </c>
      <c r="O927" s="84"/>
    </row>
    <row r="928" spans="1:15">
      <c r="A928" s="3" t="s">
        <v>231</v>
      </c>
      <c r="H928" s="370">
        <f>+data!L928</f>
        <v>0</v>
      </c>
      <c r="I928" s="370">
        <f t="shared" si="30"/>
        <v>0</v>
      </c>
      <c r="J928" s="84"/>
      <c r="M928" s="370">
        <f>+data!N928</f>
        <v>0</v>
      </c>
      <c r="N928" s="370">
        <f t="shared" si="31"/>
        <v>0</v>
      </c>
      <c r="O928" s="84"/>
    </row>
    <row r="929" spans="1:15">
      <c r="A929" s="2" t="s">
        <v>232</v>
      </c>
      <c r="G929">
        <v>20691</v>
      </c>
      <c r="H929" s="370">
        <f>+data!L929</f>
        <v>28005</v>
      </c>
      <c r="I929" s="370">
        <f t="shared" si="30"/>
        <v>7314</v>
      </c>
      <c r="J929" s="84"/>
      <c r="L929">
        <v>27289</v>
      </c>
      <c r="M929" s="370">
        <f>+data!N929</f>
        <v>38505</v>
      </c>
      <c r="N929" s="370">
        <f t="shared" si="31"/>
        <v>11216</v>
      </c>
      <c r="O929" s="84"/>
    </row>
    <row r="930" spans="1:15">
      <c r="A930" s="2" t="s">
        <v>233</v>
      </c>
      <c r="G930">
        <v>0</v>
      </c>
      <c r="H930" s="370">
        <f>+data!L930</f>
        <v>0</v>
      </c>
      <c r="I930" s="370">
        <f t="shared" si="30"/>
        <v>0</v>
      </c>
      <c r="J930" s="84"/>
      <c r="L930">
        <v>0</v>
      </c>
      <c r="M930" s="370">
        <f>+data!N930</f>
        <v>0</v>
      </c>
      <c r="N930" s="370">
        <f t="shared" si="31"/>
        <v>0</v>
      </c>
      <c r="O930" s="84"/>
    </row>
    <row r="931" spans="1:15">
      <c r="A931" s="2" t="s">
        <v>650</v>
      </c>
      <c r="G931">
        <v>0</v>
      </c>
      <c r="H931" s="370">
        <f>+data!L931</f>
        <v>125</v>
      </c>
      <c r="I931" s="370">
        <f t="shared" si="30"/>
        <v>125</v>
      </c>
      <c r="J931" s="84"/>
      <c r="L931">
        <v>0</v>
      </c>
      <c r="M931" s="370">
        <f>+data!N931</f>
        <v>0</v>
      </c>
      <c r="N931" s="370">
        <f t="shared" si="31"/>
        <v>0</v>
      </c>
      <c r="O931" s="84"/>
    </row>
    <row r="932" spans="1:15">
      <c r="A932" s="2" t="s">
        <v>234</v>
      </c>
      <c r="G932">
        <v>0</v>
      </c>
      <c r="H932" s="370">
        <f>+data!L932</f>
        <v>0</v>
      </c>
      <c r="I932" s="370">
        <f t="shared" si="30"/>
        <v>0</v>
      </c>
      <c r="J932" s="84"/>
      <c r="L932">
        <v>0</v>
      </c>
      <c r="M932" s="370">
        <f>+data!N932</f>
        <v>0</v>
      </c>
      <c r="N932" s="370">
        <f t="shared" si="31"/>
        <v>0</v>
      </c>
      <c r="O932" s="84"/>
    </row>
    <row r="933" spans="1:15">
      <c r="A933" s="2" t="s">
        <v>106</v>
      </c>
      <c r="G933">
        <v>20691</v>
      </c>
      <c r="H933" s="370">
        <f>+data!L933</f>
        <v>28130</v>
      </c>
      <c r="I933" s="370">
        <f t="shared" si="30"/>
        <v>7439</v>
      </c>
      <c r="J933" s="84"/>
      <c r="L933">
        <v>27289</v>
      </c>
      <c r="M933" s="370">
        <f>+data!N933</f>
        <v>38505</v>
      </c>
      <c r="N933" s="370">
        <f t="shared" si="31"/>
        <v>11216</v>
      </c>
      <c r="O933" s="84"/>
    </row>
    <row r="934" spans="1:15">
      <c r="A934" s="3" t="s">
        <v>653</v>
      </c>
      <c r="H934" s="370">
        <f>+data!L934</f>
        <v>0</v>
      </c>
      <c r="I934" s="370">
        <f t="shared" si="30"/>
        <v>0</v>
      </c>
      <c r="J934" s="84"/>
      <c r="M934" s="370">
        <f>+data!N934</f>
        <v>0</v>
      </c>
      <c r="N934" s="370">
        <f t="shared" si="31"/>
        <v>0</v>
      </c>
      <c r="O934" s="84"/>
    </row>
    <row r="935" spans="1:15">
      <c r="A935" s="346" t="s">
        <v>806</v>
      </c>
      <c r="G935">
        <v>65555</v>
      </c>
      <c r="H935" s="370">
        <f>+data!L935</f>
        <v>145297</v>
      </c>
      <c r="I935" s="370">
        <f t="shared" si="30"/>
        <v>79742</v>
      </c>
      <c r="J935" s="84"/>
      <c r="L935">
        <v>59479</v>
      </c>
      <c r="M935" s="370">
        <f>+data!N935</f>
        <v>140081</v>
      </c>
      <c r="N935" s="370">
        <f t="shared" si="31"/>
        <v>80602</v>
      </c>
      <c r="O935" s="84"/>
    </row>
    <row r="936" spans="1:15">
      <c r="A936" s="2" t="s">
        <v>220</v>
      </c>
      <c r="G936">
        <v>0</v>
      </c>
      <c r="H936" s="370">
        <f>+data!L936</f>
        <v>0</v>
      </c>
      <c r="I936" s="370">
        <f t="shared" si="30"/>
        <v>0</v>
      </c>
      <c r="J936" s="84"/>
      <c r="L936">
        <v>0</v>
      </c>
      <c r="M936" s="370">
        <f>+data!N936</f>
        <v>0</v>
      </c>
      <c r="N936" s="370">
        <f t="shared" si="31"/>
        <v>0</v>
      </c>
      <c r="O936" s="84"/>
    </row>
    <row r="937" spans="1:15">
      <c r="A937" s="2" t="s">
        <v>647</v>
      </c>
      <c r="G937">
        <v>4609</v>
      </c>
      <c r="H937" s="370">
        <f>+data!L937</f>
        <v>3312</v>
      </c>
      <c r="I937" s="370">
        <f t="shared" si="30"/>
        <v>-1297</v>
      </c>
      <c r="J937" s="84"/>
      <c r="L937">
        <v>8967</v>
      </c>
      <c r="M937" s="370">
        <f>+data!N937</f>
        <v>4065</v>
      </c>
      <c r="N937" s="370">
        <f t="shared" si="31"/>
        <v>-4902</v>
      </c>
      <c r="O937" s="84"/>
    </row>
    <row r="938" spans="1:15">
      <c r="A938" s="2" t="s">
        <v>648</v>
      </c>
      <c r="G938">
        <v>94</v>
      </c>
      <c r="H938" s="370">
        <f>+data!L938</f>
        <v>258</v>
      </c>
      <c r="I938" s="370">
        <f t="shared" si="30"/>
        <v>164</v>
      </c>
      <c r="J938" s="84"/>
      <c r="L938">
        <v>13</v>
      </c>
      <c r="M938" s="370">
        <f>+data!N938</f>
        <v>121</v>
      </c>
      <c r="N938" s="370">
        <f t="shared" si="31"/>
        <v>108</v>
      </c>
      <c r="O938" s="84"/>
    </row>
    <row r="939" spans="1:15">
      <c r="A939" s="2" t="s">
        <v>649</v>
      </c>
      <c r="G939">
        <v>0</v>
      </c>
      <c r="H939" s="370">
        <f>+data!L939</f>
        <v>0</v>
      </c>
      <c r="I939" s="370">
        <f t="shared" si="30"/>
        <v>0</v>
      </c>
      <c r="J939" s="84"/>
      <c r="L939">
        <v>0</v>
      </c>
      <c r="M939" s="370">
        <f>+data!N939</f>
        <v>43</v>
      </c>
      <c r="N939" s="370">
        <f t="shared" si="31"/>
        <v>43</v>
      </c>
      <c r="O939" s="84"/>
    </row>
    <row r="940" spans="1:15">
      <c r="A940" s="2" t="s">
        <v>221</v>
      </c>
      <c r="G940">
        <v>0</v>
      </c>
      <c r="H940" s="370">
        <f>+data!L940</f>
        <v>6</v>
      </c>
      <c r="I940" s="370">
        <f t="shared" si="30"/>
        <v>6</v>
      </c>
      <c r="J940" s="84"/>
      <c r="L940">
        <v>0</v>
      </c>
      <c r="M940" s="370">
        <f>+data!N940</f>
        <v>0</v>
      </c>
      <c r="N940" s="370">
        <f t="shared" si="31"/>
        <v>0</v>
      </c>
      <c r="O940" s="84"/>
    </row>
    <row r="941" spans="1:15">
      <c r="A941" s="2" t="s">
        <v>222</v>
      </c>
      <c r="G941">
        <v>0</v>
      </c>
      <c r="H941" s="370">
        <f>+data!L941</f>
        <v>8711</v>
      </c>
      <c r="I941" s="370">
        <f t="shared" si="30"/>
        <v>8711</v>
      </c>
      <c r="J941" s="84"/>
      <c r="L941">
        <v>830</v>
      </c>
      <c r="M941" s="370">
        <f>+data!N941</f>
        <v>5181</v>
      </c>
      <c r="N941" s="370">
        <f t="shared" si="31"/>
        <v>4351</v>
      </c>
      <c r="O941" s="84"/>
    </row>
    <row r="942" spans="1:15">
      <c r="A942" s="2" t="s">
        <v>223</v>
      </c>
      <c r="G942">
        <v>0</v>
      </c>
      <c r="H942" s="370">
        <f>+data!L942</f>
        <v>0</v>
      </c>
      <c r="I942" s="370">
        <f t="shared" si="30"/>
        <v>0</v>
      </c>
      <c r="J942" s="84"/>
      <c r="L942">
        <v>0</v>
      </c>
      <c r="M942" s="370">
        <f>+data!N942</f>
        <v>0</v>
      </c>
      <c r="N942" s="370">
        <f t="shared" si="31"/>
        <v>0</v>
      </c>
      <c r="O942" s="84"/>
    </row>
    <row r="943" spans="1:15">
      <c r="A943" s="2" t="s">
        <v>457</v>
      </c>
      <c r="G943">
        <v>0</v>
      </c>
      <c r="H943" s="370">
        <f>+data!L943</f>
        <v>0</v>
      </c>
      <c r="I943" s="370">
        <f t="shared" si="30"/>
        <v>0</v>
      </c>
      <c r="J943" s="84"/>
      <c r="L943">
        <v>0</v>
      </c>
      <c r="M943" s="370">
        <f>+data!N943</f>
        <v>0</v>
      </c>
      <c r="N943" s="370">
        <f t="shared" si="31"/>
        <v>0</v>
      </c>
      <c r="O943" s="84"/>
    </row>
    <row r="944" spans="1:15">
      <c r="A944" s="2" t="s">
        <v>8</v>
      </c>
      <c r="G944">
        <v>0</v>
      </c>
      <c r="H944" s="370">
        <f>+data!L944</f>
        <v>0</v>
      </c>
      <c r="I944" s="370">
        <f t="shared" si="30"/>
        <v>0</v>
      </c>
      <c r="J944" s="84"/>
      <c r="L944">
        <v>0</v>
      </c>
      <c r="M944" s="370">
        <f>+data!N944</f>
        <v>0</v>
      </c>
      <c r="N944" s="370">
        <f t="shared" si="31"/>
        <v>0</v>
      </c>
      <c r="O944" s="84"/>
    </row>
    <row r="945" spans="1:15">
      <c r="A945" s="2" t="s">
        <v>224</v>
      </c>
      <c r="G945">
        <v>0</v>
      </c>
      <c r="H945" s="370">
        <f>+data!L945</f>
        <v>0</v>
      </c>
      <c r="I945" s="370">
        <f t="shared" si="30"/>
        <v>0</v>
      </c>
      <c r="J945" s="84"/>
      <c r="L945">
        <v>0</v>
      </c>
      <c r="M945" s="370">
        <f>+data!N945</f>
        <v>0</v>
      </c>
      <c r="N945" s="370">
        <f t="shared" si="31"/>
        <v>0</v>
      </c>
      <c r="O945" s="84"/>
    </row>
    <row r="946" spans="1:15">
      <c r="A946" s="2" t="s">
        <v>225</v>
      </c>
      <c r="G946">
        <v>-3160</v>
      </c>
      <c r="H946" s="370">
        <f>+data!L946</f>
        <v>-8218</v>
      </c>
      <c r="I946" s="370">
        <f t="shared" si="30"/>
        <v>-5058</v>
      </c>
      <c r="J946" s="84"/>
      <c r="L946">
        <v>-3734</v>
      </c>
      <c r="M946" s="370">
        <f>+data!N946</f>
        <v>-4194</v>
      </c>
      <c r="N946" s="370">
        <f t="shared" si="31"/>
        <v>-460</v>
      </c>
      <c r="O946" s="84"/>
    </row>
    <row r="947" spans="1:15">
      <c r="A947" s="346" t="s">
        <v>807</v>
      </c>
      <c r="G947">
        <v>67098</v>
      </c>
      <c r="H947" s="370">
        <f>+data!L947</f>
        <v>149366</v>
      </c>
      <c r="I947" s="370">
        <f t="shared" si="30"/>
        <v>82268</v>
      </c>
      <c r="J947" s="84"/>
      <c r="L947">
        <v>65555</v>
      </c>
      <c r="M947" s="370">
        <f>+data!N947</f>
        <v>145297</v>
      </c>
      <c r="N947" s="370">
        <f t="shared" si="31"/>
        <v>79742</v>
      </c>
      <c r="O947" s="84"/>
    </row>
    <row r="948" spans="1:15">
      <c r="A948" s="111" t="s">
        <v>728</v>
      </c>
      <c r="G948">
        <v>44357</v>
      </c>
      <c r="H948" s="370">
        <f>+data!L948</f>
        <v>98176</v>
      </c>
      <c r="I948" s="370">
        <f t="shared" si="30"/>
        <v>53819</v>
      </c>
      <c r="J948" s="84"/>
      <c r="L948">
        <v>43822</v>
      </c>
      <c r="M948" s="370">
        <f>+data!N948</f>
        <v>92272</v>
      </c>
      <c r="N948" s="370">
        <f t="shared" si="31"/>
        <v>48450</v>
      </c>
      <c r="O948" s="84"/>
    </row>
    <row r="949" spans="1:15">
      <c r="A949" s="2" t="s">
        <v>220</v>
      </c>
      <c r="G949">
        <v>0</v>
      </c>
      <c r="H949" s="370">
        <f>+data!L949</f>
        <v>0</v>
      </c>
      <c r="I949" s="370">
        <f t="shared" si="30"/>
        <v>0</v>
      </c>
      <c r="J949" s="84"/>
      <c r="L949">
        <v>0</v>
      </c>
      <c r="M949" s="370">
        <f>+data!N949</f>
        <v>0</v>
      </c>
      <c r="N949" s="370">
        <f t="shared" si="31"/>
        <v>0</v>
      </c>
      <c r="O949" s="84"/>
    </row>
    <row r="950" spans="1:15">
      <c r="A950" s="2" t="s">
        <v>221</v>
      </c>
      <c r="G950">
        <v>0</v>
      </c>
      <c r="H950" s="370">
        <f>+data!L950</f>
        <v>0</v>
      </c>
      <c r="I950" s="370">
        <f t="shared" si="30"/>
        <v>0</v>
      </c>
      <c r="J950" s="84"/>
      <c r="L950">
        <v>0</v>
      </c>
      <c r="M950" s="370">
        <f>+data!N950</f>
        <v>0</v>
      </c>
      <c r="N950" s="370">
        <f t="shared" si="31"/>
        <v>0</v>
      </c>
      <c r="O950" s="84"/>
    </row>
    <row r="951" spans="1:15">
      <c r="A951" s="2" t="s">
        <v>222</v>
      </c>
      <c r="G951">
        <v>0</v>
      </c>
      <c r="H951" s="370">
        <f>+data!L951</f>
        <v>0</v>
      </c>
      <c r="I951" s="370">
        <f t="shared" si="30"/>
        <v>0</v>
      </c>
      <c r="J951" s="84"/>
      <c r="L951">
        <v>41</v>
      </c>
      <c r="M951" s="370">
        <f>+data!N951</f>
        <v>0</v>
      </c>
      <c r="N951" s="370">
        <f t="shared" si="31"/>
        <v>-41</v>
      </c>
      <c r="O951" s="84"/>
    </row>
    <row r="952" spans="1:15">
      <c r="A952" s="2" t="s">
        <v>223</v>
      </c>
      <c r="G952">
        <v>0</v>
      </c>
      <c r="H952" s="370">
        <f>+data!L952</f>
        <v>0</v>
      </c>
      <c r="I952" s="370">
        <f t="shared" si="30"/>
        <v>0</v>
      </c>
      <c r="J952" s="84"/>
      <c r="L952">
        <v>0</v>
      </c>
      <c r="M952" s="370">
        <f>+data!N952</f>
        <v>0</v>
      </c>
      <c r="N952" s="370">
        <f t="shared" si="31"/>
        <v>0</v>
      </c>
      <c r="O952" s="84"/>
    </row>
    <row r="953" spans="1:15">
      <c r="A953" s="2" t="s">
        <v>457</v>
      </c>
      <c r="G953">
        <v>0</v>
      </c>
      <c r="H953" s="370">
        <f>+data!L953</f>
        <v>0</v>
      </c>
      <c r="I953" s="370">
        <f t="shared" si="30"/>
        <v>0</v>
      </c>
      <c r="J953" s="84"/>
      <c r="L953">
        <v>0</v>
      </c>
      <c r="M953" s="370">
        <f>+data!N953</f>
        <v>0</v>
      </c>
      <c r="N953" s="370">
        <f t="shared" si="31"/>
        <v>0</v>
      </c>
      <c r="O953" s="84"/>
    </row>
    <row r="954" spans="1:15">
      <c r="A954" s="2" t="s">
        <v>8</v>
      </c>
      <c r="G954">
        <v>0</v>
      </c>
      <c r="H954" s="370">
        <f>+data!L954</f>
        <v>0</v>
      </c>
      <c r="I954" s="370">
        <f t="shared" si="30"/>
        <v>0</v>
      </c>
      <c r="J954" s="84"/>
      <c r="L954">
        <v>0</v>
      </c>
      <c r="M954" s="370">
        <f>+data!N954</f>
        <v>0</v>
      </c>
      <c r="N954" s="370">
        <f t="shared" si="31"/>
        <v>0</v>
      </c>
      <c r="O954" s="84"/>
    </row>
    <row r="955" spans="1:15">
      <c r="A955" s="2" t="s">
        <v>224</v>
      </c>
      <c r="G955">
        <v>0</v>
      </c>
      <c r="H955" s="370">
        <f>+data!L955</f>
        <v>0</v>
      </c>
      <c r="I955" s="370">
        <f t="shared" si="30"/>
        <v>0</v>
      </c>
      <c r="J955" s="84"/>
      <c r="L955">
        <v>0</v>
      </c>
      <c r="M955" s="370">
        <f>+data!N955</f>
        <v>0</v>
      </c>
      <c r="N955" s="370">
        <f t="shared" si="31"/>
        <v>0</v>
      </c>
      <c r="O955" s="84"/>
    </row>
    <row r="956" spans="1:15">
      <c r="A956" s="2" t="s">
        <v>226</v>
      </c>
      <c r="G956">
        <v>-3160</v>
      </c>
      <c r="H956" s="370">
        <f>+data!L956</f>
        <v>-8204</v>
      </c>
      <c r="I956" s="370">
        <f t="shared" si="30"/>
        <v>-5044</v>
      </c>
      <c r="J956" s="84"/>
      <c r="L956">
        <v>-3730</v>
      </c>
      <c r="M956" s="370">
        <f>+data!N956</f>
        <v>-4179</v>
      </c>
      <c r="N956" s="370">
        <f t="shared" si="31"/>
        <v>-449</v>
      </c>
      <c r="O956" s="84"/>
    </row>
    <row r="957" spans="1:15">
      <c r="A957" s="2" t="s">
        <v>227</v>
      </c>
      <c r="G957">
        <v>4342</v>
      </c>
      <c r="H957" s="370">
        <f>+data!L957</f>
        <v>11017</v>
      </c>
      <c r="I957" s="370">
        <f t="shared" si="30"/>
        <v>6675</v>
      </c>
      <c r="J957" s="84"/>
      <c r="L957">
        <v>4224</v>
      </c>
      <c r="M957" s="370">
        <f>+data!N957</f>
        <v>10083</v>
      </c>
      <c r="N957" s="370">
        <f t="shared" si="31"/>
        <v>5859</v>
      </c>
      <c r="O957" s="84"/>
    </row>
    <row r="958" spans="1:15">
      <c r="A958" s="346" t="s">
        <v>807</v>
      </c>
      <c r="G958">
        <v>45539</v>
      </c>
      <c r="H958" s="370">
        <f>+data!L958</f>
        <v>100989</v>
      </c>
      <c r="I958" s="370">
        <f t="shared" si="30"/>
        <v>55450</v>
      </c>
      <c r="J958" s="84"/>
      <c r="L958">
        <v>44357</v>
      </c>
      <c r="M958" s="370">
        <f>+data!N958</f>
        <v>98176</v>
      </c>
      <c r="N958" s="370">
        <f t="shared" si="31"/>
        <v>53819</v>
      </c>
      <c r="O958" s="84"/>
    </row>
    <row r="959" spans="1:15">
      <c r="A959" s="4" t="s">
        <v>729</v>
      </c>
      <c r="G959">
        <v>21198</v>
      </c>
      <c r="H959" s="370">
        <f>+data!L959</f>
        <v>47121</v>
      </c>
      <c r="I959" s="370">
        <f t="shared" si="30"/>
        <v>25923</v>
      </c>
      <c r="J959" s="84"/>
      <c r="L959">
        <v>15657</v>
      </c>
      <c r="M959" s="370">
        <f>+data!N959</f>
        <v>47809</v>
      </c>
      <c r="N959" s="370">
        <f t="shared" si="31"/>
        <v>32152</v>
      </c>
      <c r="O959" s="84"/>
    </row>
    <row r="960" spans="1:15">
      <c r="A960" s="347" t="s">
        <v>808</v>
      </c>
      <c r="G960">
        <v>21559</v>
      </c>
      <c r="H960" s="370">
        <f>+data!L960</f>
        <v>48377</v>
      </c>
      <c r="I960" s="370">
        <f t="shared" si="30"/>
        <v>26818</v>
      </c>
      <c r="J960" s="84"/>
      <c r="L960">
        <v>21198</v>
      </c>
      <c r="M960" s="370">
        <f>+data!N960</f>
        <v>47121</v>
      </c>
      <c r="N960" s="370">
        <f t="shared" si="31"/>
        <v>25923</v>
      </c>
      <c r="O960" s="84"/>
    </row>
    <row r="961" spans="1:15">
      <c r="A961" s="3" t="s">
        <v>824</v>
      </c>
      <c r="H961" s="370">
        <f>+data!L961</f>
        <v>0</v>
      </c>
      <c r="I961" s="370">
        <f t="shared" si="30"/>
        <v>0</v>
      </c>
      <c r="J961" s="84"/>
      <c r="M961" s="370">
        <f>+data!N961</f>
        <v>0</v>
      </c>
      <c r="N961" s="370">
        <f t="shared" si="31"/>
        <v>0</v>
      </c>
      <c r="O961" s="84"/>
    </row>
    <row r="962" spans="1:15">
      <c r="A962" s="2" t="s">
        <v>228</v>
      </c>
      <c r="G962">
        <v>21452</v>
      </c>
      <c r="H962" s="370">
        <f>+data!L962</f>
        <v>46638</v>
      </c>
      <c r="I962" s="370">
        <f t="shared" si="30"/>
        <v>25186</v>
      </c>
      <c r="J962" s="84"/>
      <c r="L962">
        <v>21138</v>
      </c>
      <c r="M962" s="370">
        <f>+data!N962</f>
        <v>45161</v>
      </c>
      <c r="N962" s="370">
        <f t="shared" si="31"/>
        <v>24023</v>
      </c>
      <c r="O962" s="84"/>
    </row>
    <row r="963" spans="1:15">
      <c r="A963" s="2" t="s">
        <v>229</v>
      </c>
      <c r="G963">
        <v>106</v>
      </c>
      <c r="H963" s="370">
        <f>+data!L963</f>
        <v>609</v>
      </c>
      <c r="I963" s="370">
        <f t="shared" si="30"/>
        <v>503</v>
      </c>
      <c r="J963" s="84"/>
      <c r="L963">
        <v>54</v>
      </c>
      <c r="M963" s="370">
        <f>+data!N963</f>
        <v>513</v>
      </c>
      <c r="N963" s="370">
        <f t="shared" si="31"/>
        <v>459</v>
      </c>
      <c r="O963" s="84"/>
    </row>
    <row r="964" spans="1:15">
      <c r="A964" s="2" t="s">
        <v>230</v>
      </c>
      <c r="G964">
        <v>1</v>
      </c>
      <c r="H964" s="370">
        <f>+data!L964</f>
        <v>1129</v>
      </c>
      <c r="I964" s="370">
        <f t="shared" si="30"/>
        <v>1128</v>
      </c>
      <c r="J964" s="84"/>
      <c r="L964">
        <v>6</v>
      </c>
      <c r="M964" s="370">
        <f>+data!N964</f>
        <v>1447</v>
      </c>
      <c r="N964" s="370">
        <f t="shared" si="31"/>
        <v>1441</v>
      </c>
      <c r="O964" s="84"/>
    </row>
    <row r="965" spans="1:15">
      <c r="A965" s="2" t="s">
        <v>106</v>
      </c>
      <c r="G965">
        <v>21559</v>
      </c>
      <c r="H965" s="370">
        <f>+data!L965</f>
        <v>48376</v>
      </c>
      <c r="I965" s="370">
        <f t="shared" si="30"/>
        <v>26817</v>
      </c>
      <c r="J965" s="84"/>
      <c r="L965">
        <v>21198</v>
      </c>
      <c r="M965" s="370">
        <f>+data!N965</f>
        <v>47121</v>
      </c>
      <c r="N965" s="370">
        <f t="shared" si="31"/>
        <v>25923</v>
      </c>
      <c r="O965" s="84"/>
    </row>
    <row r="966" spans="1:15">
      <c r="A966" s="3" t="s">
        <v>231</v>
      </c>
      <c r="H966" s="370">
        <f>+data!L966</f>
        <v>0</v>
      </c>
      <c r="I966" s="370">
        <f t="shared" si="30"/>
        <v>0</v>
      </c>
      <c r="J966" s="84"/>
      <c r="M966" s="370">
        <f>+data!N966</f>
        <v>0</v>
      </c>
      <c r="N966" s="370">
        <f t="shared" si="31"/>
        <v>0</v>
      </c>
      <c r="O966" s="84"/>
    </row>
    <row r="967" spans="1:15">
      <c r="A967" s="2" t="s">
        <v>232</v>
      </c>
      <c r="G967">
        <v>21556</v>
      </c>
      <c r="H967" s="370">
        <f>+data!L967</f>
        <v>48376</v>
      </c>
      <c r="I967" s="370">
        <f t="shared" si="30"/>
        <v>26820</v>
      </c>
      <c r="J967" s="84"/>
      <c r="L967">
        <v>21195</v>
      </c>
      <c r="M967" s="370">
        <f>+data!N967</f>
        <v>47121</v>
      </c>
      <c r="N967" s="370">
        <f t="shared" si="31"/>
        <v>25926</v>
      </c>
      <c r="O967" s="84"/>
    </row>
    <row r="968" spans="1:15">
      <c r="A968" s="2" t="s">
        <v>233</v>
      </c>
      <c r="G968">
        <v>3</v>
      </c>
      <c r="H968" s="370">
        <f>+data!L968</f>
        <v>0</v>
      </c>
      <c r="I968" s="370">
        <f t="shared" si="30"/>
        <v>-3</v>
      </c>
      <c r="J968" s="84"/>
      <c r="L968">
        <v>3</v>
      </c>
      <c r="M968" s="370">
        <f>+data!N968</f>
        <v>0</v>
      </c>
      <c r="N968" s="370">
        <f t="shared" si="31"/>
        <v>-3</v>
      </c>
      <c r="O968" s="84"/>
    </row>
    <row r="969" spans="1:15">
      <c r="A969" s="2" t="s">
        <v>650</v>
      </c>
      <c r="G969">
        <v>0</v>
      </c>
      <c r="H969" s="370">
        <f>+data!L969</f>
        <v>0</v>
      </c>
      <c r="I969" s="370">
        <f t="shared" si="30"/>
        <v>0</v>
      </c>
      <c r="J969" s="84"/>
      <c r="L969">
        <v>0</v>
      </c>
      <c r="M969" s="370">
        <f>+data!N969</f>
        <v>0</v>
      </c>
      <c r="N969" s="370">
        <f t="shared" si="31"/>
        <v>0</v>
      </c>
      <c r="O969" s="84"/>
    </row>
    <row r="970" spans="1:15">
      <c r="A970" s="2" t="s">
        <v>234</v>
      </c>
      <c r="G970">
        <v>0</v>
      </c>
      <c r="H970" s="370">
        <f>+data!L970</f>
        <v>0</v>
      </c>
      <c r="I970" s="370">
        <f t="shared" si="30"/>
        <v>0</v>
      </c>
      <c r="J970" s="84"/>
      <c r="L970">
        <v>0</v>
      </c>
      <c r="M970" s="370">
        <f>+data!N970</f>
        <v>0</v>
      </c>
      <c r="N970" s="370">
        <f t="shared" si="31"/>
        <v>0</v>
      </c>
      <c r="O970" s="84"/>
    </row>
    <row r="971" spans="1:15">
      <c r="A971" s="2" t="s">
        <v>106</v>
      </c>
      <c r="G971">
        <v>21559</v>
      </c>
      <c r="H971" s="370">
        <f>+data!L971</f>
        <v>48376</v>
      </c>
      <c r="I971" s="370">
        <f t="shared" si="30"/>
        <v>26817</v>
      </c>
      <c r="J971" s="84"/>
      <c r="L971">
        <v>21198</v>
      </c>
      <c r="M971" s="370">
        <f>+data!N971</f>
        <v>47121</v>
      </c>
      <c r="N971" s="370">
        <f t="shared" si="31"/>
        <v>25923</v>
      </c>
      <c r="O971" s="84"/>
    </row>
    <row r="972" spans="1:15">
      <c r="A972" s="3" t="s">
        <v>654</v>
      </c>
      <c r="H972" s="370">
        <f>+data!L972</f>
        <v>0</v>
      </c>
      <c r="I972" s="370">
        <f t="shared" si="30"/>
        <v>0</v>
      </c>
      <c r="J972" s="84"/>
      <c r="M972" s="370">
        <f>+data!N972</f>
        <v>0</v>
      </c>
      <c r="N972" s="370">
        <f t="shared" si="31"/>
        <v>0</v>
      </c>
      <c r="O972" s="84"/>
    </row>
    <row r="973" spans="1:15">
      <c r="A973" s="346" t="s">
        <v>806</v>
      </c>
      <c r="G973">
        <v>119</v>
      </c>
      <c r="H973" s="370">
        <f>+data!L973</f>
        <v>1303</v>
      </c>
      <c r="I973" s="370">
        <f t="shared" si="30"/>
        <v>1184</v>
      </c>
      <c r="J973" s="84"/>
      <c r="L973">
        <v>119</v>
      </c>
      <c r="M973" s="370">
        <f>+data!N973</f>
        <v>1350</v>
      </c>
      <c r="N973" s="370">
        <f t="shared" si="31"/>
        <v>1231</v>
      </c>
      <c r="O973" s="84"/>
    </row>
    <row r="974" spans="1:15">
      <c r="A974" s="2" t="s">
        <v>220</v>
      </c>
      <c r="G974">
        <v>0</v>
      </c>
      <c r="H974" s="370">
        <f>+data!L974</f>
        <v>0</v>
      </c>
      <c r="I974" s="370">
        <f t="shared" si="30"/>
        <v>0</v>
      </c>
      <c r="J974" s="84"/>
      <c r="L974">
        <v>0</v>
      </c>
      <c r="M974" s="370">
        <f>+data!N974</f>
        <v>0</v>
      </c>
      <c r="N974" s="370">
        <f t="shared" si="31"/>
        <v>0</v>
      </c>
      <c r="O974" s="84"/>
    </row>
    <row r="975" spans="1:15">
      <c r="A975" s="2" t="s">
        <v>647</v>
      </c>
      <c r="G975">
        <v>53</v>
      </c>
      <c r="H975" s="370">
        <f>+data!L975</f>
        <v>357</v>
      </c>
      <c r="I975" s="370">
        <f t="shared" si="30"/>
        <v>304</v>
      </c>
      <c r="J975" s="84"/>
      <c r="L975">
        <v>0</v>
      </c>
      <c r="M975" s="370">
        <f>+data!N975</f>
        <v>12</v>
      </c>
      <c r="N975" s="370">
        <f t="shared" si="31"/>
        <v>12</v>
      </c>
      <c r="O975" s="84"/>
    </row>
    <row r="976" spans="1:15">
      <c r="A976" s="2" t="s">
        <v>648</v>
      </c>
      <c r="G976">
        <v>0</v>
      </c>
      <c r="H976" s="370">
        <f>+data!L976</f>
        <v>0</v>
      </c>
      <c r="I976" s="370">
        <f t="shared" si="30"/>
        <v>0</v>
      </c>
      <c r="J976" s="84"/>
      <c r="L976">
        <v>0</v>
      </c>
      <c r="M976" s="370">
        <f>+data!N976</f>
        <v>0</v>
      </c>
      <c r="N976" s="370">
        <f t="shared" si="31"/>
        <v>0</v>
      </c>
      <c r="O976" s="84"/>
    </row>
    <row r="977" spans="1:15">
      <c r="A977" s="2" t="s">
        <v>649</v>
      </c>
      <c r="G977">
        <v>0</v>
      </c>
      <c r="H977" s="370">
        <f>+data!L977</f>
        <v>0</v>
      </c>
      <c r="I977" s="370">
        <f t="shared" ref="I977:I1040" si="32">+H977-G977</f>
        <v>0</v>
      </c>
      <c r="J977" s="84"/>
      <c r="L977">
        <v>0</v>
      </c>
      <c r="M977" s="370">
        <f>+data!N977</f>
        <v>0</v>
      </c>
      <c r="N977" s="370">
        <f t="shared" ref="N977:N1040" si="33">+M977-L977</f>
        <v>0</v>
      </c>
      <c r="O977" s="84"/>
    </row>
    <row r="978" spans="1:15">
      <c r="A978" s="2" t="s">
        <v>221</v>
      </c>
      <c r="G978">
        <v>0</v>
      </c>
      <c r="H978" s="370">
        <f>+data!L978</f>
        <v>0</v>
      </c>
      <c r="I978" s="370">
        <f t="shared" si="32"/>
        <v>0</v>
      </c>
      <c r="J978" s="84"/>
      <c r="L978">
        <v>0</v>
      </c>
      <c r="M978" s="370">
        <f>+data!N978</f>
        <v>0</v>
      </c>
      <c r="N978" s="370">
        <f t="shared" si="33"/>
        <v>0</v>
      </c>
      <c r="O978" s="84"/>
    </row>
    <row r="979" spans="1:15">
      <c r="A979" s="2" t="s">
        <v>222</v>
      </c>
      <c r="G979">
        <v>0</v>
      </c>
      <c r="H979" s="370">
        <f>+data!L979</f>
        <v>0</v>
      </c>
      <c r="I979" s="370">
        <f t="shared" si="32"/>
        <v>0</v>
      </c>
      <c r="J979" s="84"/>
      <c r="L979">
        <v>0</v>
      </c>
      <c r="M979" s="370">
        <f>+data!N979</f>
        <v>0</v>
      </c>
      <c r="N979" s="370">
        <f t="shared" si="33"/>
        <v>0</v>
      </c>
      <c r="O979" s="84"/>
    </row>
    <row r="980" spans="1:15">
      <c r="A980" s="2" t="s">
        <v>223</v>
      </c>
      <c r="G980">
        <v>0</v>
      </c>
      <c r="H980" s="370">
        <f>+data!L980</f>
        <v>0</v>
      </c>
      <c r="I980" s="370">
        <f t="shared" si="32"/>
        <v>0</v>
      </c>
      <c r="J980" s="84"/>
      <c r="L980">
        <v>0</v>
      </c>
      <c r="M980" s="370">
        <f>+data!N980</f>
        <v>0</v>
      </c>
      <c r="N980" s="370">
        <f t="shared" si="33"/>
        <v>0</v>
      </c>
      <c r="O980" s="84"/>
    </row>
    <row r="981" spans="1:15">
      <c r="A981" s="2" t="s">
        <v>457</v>
      </c>
      <c r="G981">
        <v>0</v>
      </c>
      <c r="H981" s="370">
        <f>+data!L981</f>
        <v>0</v>
      </c>
      <c r="I981" s="370">
        <f t="shared" si="32"/>
        <v>0</v>
      </c>
      <c r="J981" s="84"/>
      <c r="L981">
        <v>0</v>
      </c>
      <c r="M981" s="370">
        <f>+data!N981</f>
        <v>0</v>
      </c>
      <c r="N981" s="370">
        <f t="shared" si="33"/>
        <v>0</v>
      </c>
      <c r="O981" s="84"/>
    </row>
    <row r="982" spans="1:15">
      <c r="A982" s="2" t="s">
        <v>8</v>
      </c>
      <c r="G982">
        <v>0</v>
      </c>
      <c r="H982" s="370">
        <f>+data!L982</f>
        <v>0</v>
      </c>
      <c r="I982" s="370">
        <f t="shared" si="32"/>
        <v>0</v>
      </c>
      <c r="J982" s="84"/>
      <c r="L982">
        <v>0</v>
      </c>
      <c r="M982" s="370">
        <f>+data!N982</f>
        <v>0</v>
      </c>
      <c r="N982" s="370">
        <f t="shared" si="33"/>
        <v>0</v>
      </c>
      <c r="O982" s="84"/>
    </row>
    <row r="983" spans="1:15">
      <c r="A983" s="2" t="s">
        <v>224</v>
      </c>
      <c r="G983">
        <v>0</v>
      </c>
      <c r="H983" s="370">
        <f>+data!L983</f>
        <v>0</v>
      </c>
      <c r="I983" s="370">
        <f t="shared" si="32"/>
        <v>0</v>
      </c>
      <c r="J983" s="84"/>
      <c r="L983">
        <v>0</v>
      </c>
      <c r="M983" s="370">
        <f>+data!N983</f>
        <v>0</v>
      </c>
      <c r="N983" s="370">
        <f t="shared" si="33"/>
        <v>0</v>
      </c>
      <c r="O983" s="84"/>
    </row>
    <row r="984" spans="1:15">
      <c r="A984" s="2" t="s">
        <v>225</v>
      </c>
      <c r="G984">
        <v>-7</v>
      </c>
      <c r="H984" s="370">
        <f>+data!L984</f>
        <v>0</v>
      </c>
      <c r="I984" s="370">
        <f t="shared" si="32"/>
        <v>7</v>
      </c>
      <c r="J984" s="84"/>
      <c r="L984">
        <v>0</v>
      </c>
      <c r="M984" s="370">
        <f>+data!N984</f>
        <v>-59</v>
      </c>
      <c r="N984" s="370">
        <f t="shared" si="33"/>
        <v>-59</v>
      </c>
      <c r="O984" s="84"/>
    </row>
    <row r="985" spans="1:15">
      <c r="A985" s="346" t="s">
        <v>807</v>
      </c>
      <c r="G985">
        <v>165</v>
      </c>
      <c r="H985" s="370">
        <f>+data!L985</f>
        <v>1660</v>
      </c>
      <c r="I985" s="370">
        <f t="shared" si="32"/>
        <v>1495</v>
      </c>
      <c r="J985" s="84"/>
      <c r="L985">
        <v>119</v>
      </c>
      <c r="M985" s="370">
        <f>+data!N985</f>
        <v>1303</v>
      </c>
      <c r="N985" s="370">
        <f t="shared" si="33"/>
        <v>1184</v>
      </c>
      <c r="O985" s="84"/>
    </row>
    <row r="986" spans="1:15">
      <c r="A986" s="111" t="s">
        <v>728</v>
      </c>
      <c r="G986">
        <v>118</v>
      </c>
      <c r="H986" s="370">
        <f>+data!L986</f>
        <v>1154</v>
      </c>
      <c r="I986" s="370">
        <f t="shared" si="32"/>
        <v>1036</v>
      </c>
      <c r="J986" s="84"/>
      <c r="L986">
        <v>118</v>
      </c>
      <c r="M986" s="370">
        <f>+data!N986</f>
        <v>1166</v>
      </c>
      <c r="N986" s="370">
        <f t="shared" si="33"/>
        <v>1048</v>
      </c>
      <c r="O986" s="84"/>
    </row>
    <row r="987" spans="1:15">
      <c r="A987" s="2" t="s">
        <v>220</v>
      </c>
      <c r="G987">
        <v>0</v>
      </c>
      <c r="H987" s="370">
        <f>+data!L987</f>
        <v>0</v>
      </c>
      <c r="I987" s="370">
        <f t="shared" si="32"/>
        <v>0</v>
      </c>
      <c r="J987" s="84"/>
      <c r="L987">
        <v>0</v>
      </c>
      <c r="M987" s="370">
        <f>+data!N987</f>
        <v>0</v>
      </c>
      <c r="N987" s="370">
        <f t="shared" si="33"/>
        <v>0</v>
      </c>
      <c r="O987" s="84"/>
    </row>
    <row r="988" spans="1:15">
      <c r="A988" s="2" t="s">
        <v>221</v>
      </c>
      <c r="G988">
        <v>0</v>
      </c>
      <c r="H988" s="370">
        <f>+data!L988</f>
        <v>0</v>
      </c>
      <c r="I988" s="370">
        <f t="shared" si="32"/>
        <v>0</v>
      </c>
      <c r="J988" s="84"/>
      <c r="L988">
        <v>0</v>
      </c>
      <c r="M988" s="370">
        <f>+data!N988</f>
        <v>0</v>
      </c>
      <c r="N988" s="370">
        <f t="shared" si="33"/>
        <v>0</v>
      </c>
      <c r="O988" s="84"/>
    </row>
    <row r="989" spans="1:15">
      <c r="A989" s="2" t="s">
        <v>222</v>
      </c>
      <c r="G989">
        <v>0</v>
      </c>
      <c r="H989" s="370">
        <f>+data!L989</f>
        <v>0</v>
      </c>
      <c r="I989" s="370">
        <f t="shared" si="32"/>
        <v>0</v>
      </c>
      <c r="J989" s="84"/>
      <c r="L989">
        <v>0</v>
      </c>
      <c r="M989" s="370">
        <f>+data!N989</f>
        <v>0</v>
      </c>
      <c r="N989" s="370">
        <f t="shared" si="33"/>
        <v>0</v>
      </c>
      <c r="O989" s="84"/>
    </row>
    <row r="990" spans="1:15">
      <c r="A990" s="2" t="s">
        <v>223</v>
      </c>
      <c r="G990">
        <v>0</v>
      </c>
      <c r="H990" s="370">
        <f>+data!L990</f>
        <v>0</v>
      </c>
      <c r="I990" s="370">
        <f t="shared" si="32"/>
        <v>0</v>
      </c>
      <c r="J990" s="84"/>
      <c r="L990">
        <v>0</v>
      </c>
      <c r="M990" s="370">
        <f>+data!N990</f>
        <v>0</v>
      </c>
      <c r="N990" s="370">
        <f t="shared" si="33"/>
        <v>0</v>
      </c>
      <c r="O990" s="84"/>
    </row>
    <row r="991" spans="1:15">
      <c r="A991" s="2" t="s">
        <v>457</v>
      </c>
      <c r="G991">
        <v>0</v>
      </c>
      <c r="H991" s="370">
        <f>+data!L991</f>
        <v>0</v>
      </c>
      <c r="I991" s="370">
        <f t="shared" si="32"/>
        <v>0</v>
      </c>
      <c r="J991" s="84"/>
      <c r="L991">
        <v>0</v>
      </c>
      <c r="M991" s="370">
        <f>+data!N991</f>
        <v>0</v>
      </c>
      <c r="N991" s="370">
        <f t="shared" si="33"/>
        <v>0</v>
      </c>
      <c r="O991" s="84"/>
    </row>
    <row r="992" spans="1:15">
      <c r="A992" s="2" t="s">
        <v>8</v>
      </c>
      <c r="G992">
        <v>0</v>
      </c>
      <c r="H992" s="370">
        <f>+data!L992</f>
        <v>0</v>
      </c>
      <c r="I992" s="370">
        <f t="shared" si="32"/>
        <v>0</v>
      </c>
      <c r="J992" s="84"/>
      <c r="L992">
        <v>0</v>
      </c>
      <c r="M992" s="370">
        <f>+data!N992</f>
        <v>0</v>
      </c>
      <c r="N992" s="370">
        <f t="shared" si="33"/>
        <v>0</v>
      </c>
      <c r="O992" s="84"/>
    </row>
    <row r="993" spans="1:15">
      <c r="A993" s="2" t="s">
        <v>224</v>
      </c>
      <c r="G993">
        <v>0</v>
      </c>
      <c r="H993" s="370">
        <f>+data!L993</f>
        <v>0</v>
      </c>
      <c r="I993" s="370">
        <f t="shared" si="32"/>
        <v>0</v>
      </c>
      <c r="J993" s="84"/>
      <c r="L993">
        <v>0</v>
      </c>
      <c r="M993" s="370">
        <f>+data!N993</f>
        <v>0</v>
      </c>
      <c r="N993" s="370">
        <f t="shared" si="33"/>
        <v>0</v>
      </c>
      <c r="O993" s="84"/>
    </row>
    <row r="994" spans="1:15">
      <c r="A994" s="2" t="s">
        <v>226</v>
      </c>
      <c r="G994">
        <v>-7</v>
      </c>
      <c r="H994" s="370">
        <f>+data!L994</f>
        <v>0</v>
      </c>
      <c r="I994" s="370">
        <f t="shared" si="32"/>
        <v>7</v>
      </c>
      <c r="J994" s="84"/>
      <c r="L994">
        <v>0</v>
      </c>
      <c r="M994" s="370">
        <f>+data!N994</f>
        <v>-59</v>
      </c>
      <c r="N994" s="370">
        <f t="shared" si="33"/>
        <v>-59</v>
      </c>
      <c r="O994" s="84"/>
    </row>
    <row r="995" spans="1:15">
      <c r="A995" s="2" t="s">
        <v>227</v>
      </c>
      <c r="G995">
        <v>0</v>
      </c>
      <c r="H995" s="370">
        <f>+data!L995</f>
        <v>76</v>
      </c>
      <c r="I995" s="370">
        <f t="shared" si="32"/>
        <v>76</v>
      </c>
      <c r="J995" s="84"/>
      <c r="L995">
        <v>0</v>
      </c>
      <c r="M995" s="370">
        <f>+data!N995</f>
        <v>47</v>
      </c>
      <c r="N995" s="370">
        <f t="shared" si="33"/>
        <v>47</v>
      </c>
      <c r="O995" s="84"/>
    </row>
    <row r="996" spans="1:15">
      <c r="A996" s="346" t="s">
        <v>807</v>
      </c>
      <c r="G996">
        <v>111</v>
      </c>
      <c r="H996" s="370">
        <f>+data!L996</f>
        <v>1230</v>
      </c>
      <c r="I996" s="370">
        <f t="shared" si="32"/>
        <v>1119</v>
      </c>
      <c r="J996" s="84"/>
      <c r="L996">
        <v>118</v>
      </c>
      <c r="M996" s="370">
        <f>+data!N996</f>
        <v>1154</v>
      </c>
      <c r="N996" s="370">
        <f t="shared" si="33"/>
        <v>1036</v>
      </c>
      <c r="O996" s="84"/>
    </row>
    <row r="997" spans="1:15">
      <c r="A997" s="4" t="s">
        <v>729</v>
      </c>
      <c r="G997">
        <v>1</v>
      </c>
      <c r="H997" s="370">
        <f>+data!L997</f>
        <v>149</v>
      </c>
      <c r="I997" s="370">
        <f t="shared" si="32"/>
        <v>148</v>
      </c>
      <c r="J997" s="84"/>
      <c r="L997">
        <v>1</v>
      </c>
      <c r="M997" s="370">
        <f>+data!N997</f>
        <v>184</v>
      </c>
      <c r="N997" s="370">
        <f t="shared" si="33"/>
        <v>183</v>
      </c>
      <c r="O997" s="84"/>
    </row>
    <row r="998" spans="1:15">
      <c r="A998" s="347" t="s">
        <v>808</v>
      </c>
      <c r="G998">
        <v>54</v>
      </c>
      <c r="H998" s="370">
        <f>+data!L998</f>
        <v>430</v>
      </c>
      <c r="I998" s="370">
        <f t="shared" si="32"/>
        <v>376</v>
      </c>
      <c r="J998" s="84"/>
      <c r="L998">
        <v>1</v>
      </c>
      <c r="M998" s="370">
        <f>+data!N998</f>
        <v>149</v>
      </c>
      <c r="N998" s="370">
        <f t="shared" si="33"/>
        <v>148</v>
      </c>
      <c r="O998" s="84"/>
    </row>
    <row r="999" spans="1:15">
      <c r="A999" s="3" t="s">
        <v>824</v>
      </c>
      <c r="H999" s="370">
        <f>+data!L999</f>
        <v>0</v>
      </c>
      <c r="I999" s="370">
        <f t="shared" si="32"/>
        <v>0</v>
      </c>
      <c r="J999" s="84"/>
      <c r="M999" s="370">
        <f>+data!N999</f>
        <v>0</v>
      </c>
      <c r="N999" s="370">
        <f t="shared" si="33"/>
        <v>0</v>
      </c>
      <c r="O999" s="84"/>
    </row>
    <row r="1000" spans="1:15">
      <c r="A1000" s="2" t="s">
        <v>228</v>
      </c>
      <c r="G1000">
        <v>54</v>
      </c>
      <c r="H1000" s="370">
        <f>+data!L1000</f>
        <v>430</v>
      </c>
      <c r="I1000" s="370">
        <f t="shared" si="32"/>
        <v>376</v>
      </c>
      <c r="J1000" s="84"/>
      <c r="L1000">
        <v>1</v>
      </c>
      <c r="M1000" s="370">
        <f>+data!N1000</f>
        <v>149</v>
      </c>
      <c r="N1000" s="370">
        <f t="shared" si="33"/>
        <v>148</v>
      </c>
      <c r="O1000" s="84"/>
    </row>
    <row r="1001" spans="1:15">
      <c r="A1001" s="2" t="s">
        <v>229</v>
      </c>
      <c r="G1001">
        <v>0</v>
      </c>
      <c r="H1001" s="370">
        <f>+data!L1001</f>
        <v>0</v>
      </c>
      <c r="I1001" s="370">
        <f t="shared" si="32"/>
        <v>0</v>
      </c>
      <c r="J1001" s="84"/>
      <c r="L1001">
        <v>0</v>
      </c>
      <c r="M1001" s="370">
        <f>+data!N1001</f>
        <v>0</v>
      </c>
      <c r="N1001" s="370">
        <f t="shared" si="33"/>
        <v>0</v>
      </c>
      <c r="O1001" s="84"/>
    </row>
    <row r="1002" spans="1:15">
      <c r="A1002" s="2" t="s">
        <v>230</v>
      </c>
      <c r="G1002">
        <v>0</v>
      </c>
      <c r="H1002" s="370">
        <f>+data!L1002</f>
        <v>0</v>
      </c>
      <c r="I1002" s="370">
        <f t="shared" si="32"/>
        <v>0</v>
      </c>
      <c r="J1002" s="84"/>
      <c r="L1002">
        <v>0</v>
      </c>
      <c r="M1002" s="370">
        <f>+data!N1002</f>
        <v>0</v>
      </c>
      <c r="N1002" s="370">
        <f t="shared" si="33"/>
        <v>0</v>
      </c>
      <c r="O1002" s="84"/>
    </row>
    <row r="1003" spans="1:15">
      <c r="A1003" s="2" t="s">
        <v>106</v>
      </c>
      <c r="G1003">
        <v>54</v>
      </c>
      <c r="H1003" s="370">
        <f>+data!L1003</f>
        <v>430</v>
      </c>
      <c r="I1003" s="370">
        <f t="shared" si="32"/>
        <v>376</v>
      </c>
      <c r="J1003" s="84"/>
      <c r="L1003">
        <v>1</v>
      </c>
      <c r="M1003" s="370">
        <f>+data!N1003</f>
        <v>149</v>
      </c>
      <c r="N1003" s="370">
        <f t="shared" si="33"/>
        <v>148</v>
      </c>
      <c r="O1003" s="84"/>
    </row>
    <row r="1004" spans="1:15">
      <c r="A1004" s="3" t="s">
        <v>231</v>
      </c>
      <c r="H1004" s="370">
        <f>+data!L1004</f>
        <v>0</v>
      </c>
      <c r="I1004" s="370">
        <f t="shared" si="32"/>
        <v>0</v>
      </c>
      <c r="J1004" s="84"/>
      <c r="M1004" s="370">
        <f>+data!N1004</f>
        <v>0</v>
      </c>
      <c r="N1004" s="370">
        <f t="shared" si="33"/>
        <v>0</v>
      </c>
      <c r="O1004" s="84"/>
    </row>
    <row r="1005" spans="1:15">
      <c r="A1005" s="2" t="s">
        <v>232</v>
      </c>
      <c r="G1005">
        <v>54</v>
      </c>
      <c r="H1005" s="370">
        <f>+data!L1005</f>
        <v>430</v>
      </c>
      <c r="I1005" s="370">
        <f t="shared" si="32"/>
        <v>376</v>
      </c>
      <c r="J1005" s="84"/>
      <c r="L1005">
        <v>1</v>
      </c>
      <c r="M1005" s="370">
        <f>+data!N1005</f>
        <v>149</v>
      </c>
      <c r="N1005" s="370">
        <f t="shared" si="33"/>
        <v>148</v>
      </c>
      <c r="O1005" s="84"/>
    </row>
    <row r="1006" spans="1:15">
      <c r="A1006" s="2" t="s">
        <v>233</v>
      </c>
      <c r="G1006">
        <v>0</v>
      </c>
      <c r="H1006" s="370">
        <f>+data!L1006</f>
        <v>0</v>
      </c>
      <c r="I1006" s="370">
        <f t="shared" si="32"/>
        <v>0</v>
      </c>
      <c r="J1006" s="84"/>
      <c r="L1006">
        <v>0</v>
      </c>
      <c r="M1006" s="370">
        <f>+data!N1006</f>
        <v>0</v>
      </c>
      <c r="N1006" s="370">
        <f t="shared" si="33"/>
        <v>0</v>
      </c>
      <c r="O1006" s="84"/>
    </row>
    <row r="1007" spans="1:15">
      <c r="A1007" s="2" t="s">
        <v>650</v>
      </c>
      <c r="G1007">
        <v>0</v>
      </c>
      <c r="H1007" s="370">
        <f>+data!L1007</f>
        <v>0</v>
      </c>
      <c r="I1007" s="370">
        <f t="shared" si="32"/>
        <v>0</v>
      </c>
      <c r="J1007" s="84"/>
      <c r="L1007">
        <v>0</v>
      </c>
      <c r="M1007" s="370">
        <f>+data!N1007</f>
        <v>0</v>
      </c>
      <c r="N1007" s="370">
        <f t="shared" si="33"/>
        <v>0</v>
      </c>
      <c r="O1007" s="84"/>
    </row>
    <row r="1008" spans="1:15">
      <c r="A1008" s="2" t="s">
        <v>234</v>
      </c>
      <c r="G1008">
        <v>0</v>
      </c>
      <c r="H1008" s="370">
        <f>+data!L1008</f>
        <v>0</v>
      </c>
      <c r="I1008" s="370">
        <f t="shared" si="32"/>
        <v>0</v>
      </c>
      <c r="J1008" s="84"/>
      <c r="L1008">
        <v>0</v>
      </c>
      <c r="M1008" s="370">
        <f>+data!N1008</f>
        <v>0</v>
      </c>
      <c r="N1008" s="370">
        <f t="shared" si="33"/>
        <v>0</v>
      </c>
      <c r="O1008" s="84"/>
    </row>
    <row r="1009" spans="1:15">
      <c r="A1009" s="2" t="s">
        <v>106</v>
      </c>
      <c r="G1009">
        <v>54</v>
      </c>
      <c r="H1009" s="370">
        <f>+data!L1009</f>
        <v>430</v>
      </c>
      <c r="I1009" s="370">
        <f t="shared" si="32"/>
        <v>376</v>
      </c>
      <c r="J1009" s="84"/>
      <c r="L1009">
        <v>1</v>
      </c>
      <c r="M1009" s="370">
        <f>+data!N1009</f>
        <v>149</v>
      </c>
      <c r="N1009" s="370">
        <f t="shared" si="33"/>
        <v>148</v>
      </c>
      <c r="O1009" s="84"/>
    </row>
    <row r="1010" spans="1:15">
      <c r="A1010" s="3" t="s">
        <v>655</v>
      </c>
      <c r="H1010" s="370">
        <f>+data!L1010</f>
        <v>0</v>
      </c>
      <c r="I1010" s="370">
        <f t="shared" si="32"/>
        <v>0</v>
      </c>
      <c r="J1010" s="84"/>
      <c r="M1010" s="370">
        <f>+data!N1010</f>
        <v>0</v>
      </c>
      <c r="N1010" s="370">
        <f t="shared" si="33"/>
        <v>0</v>
      </c>
      <c r="O1010" s="84"/>
    </row>
    <row r="1011" spans="1:15">
      <c r="A1011" s="346" t="s">
        <v>806</v>
      </c>
      <c r="G1011">
        <v>21721</v>
      </c>
      <c r="H1011" s="370">
        <f>+data!L1011</f>
        <v>47917</v>
      </c>
      <c r="I1011" s="370">
        <f t="shared" si="32"/>
        <v>26196</v>
      </c>
      <c r="J1011" s="84"/>
      <c r="L1011">
        <v>18641</v>
      </c>
      <c r="M1011" s="370">
        <f>+data!N1011</f>
        <v>44471</v>
      </c>
      <c r="N1011" s="370">
        <f t="shared" si="33"/>
        <v>25830</v>
      </c>
      <c r="O1011" s="84"/>
    </row>
    <row r="1012" spans="1:15">
      <c r="A1012" s="2" t="s">
        <v>220</v>
      </c>
      <c r="G1012">
        <v>0</v>
      </c>
      <c r="H1012" s="370">
        <f>+data!L1012</f>
        <v>0</v>
      </c>
      <c r="I1012" s="370">
        <f t="shared" si="32"/>
        <v>0</v>
      </c>
      <c r="J1012" s="84"/>
      <c r="L1012">
        <v>0</v>
      </c>
      <c r="M1012" s="370">
        <f>+data!N1012</f>
        <v>0</v>
      </c>
      <c r="N1012" s="370">
        <f t="shared" si="33"/>
        <v>0</v>
      </c>
      <c r="O1012" s="84"/>
    </row>
    <row r="1013" spans="1:15">
      <c r="A1013" s="2" t="s">
        <v>647</v>
      </c>
      <c r="G1013">
        <v>4220</v>
      </c>
      <c r="H1013" s="370">
        <f>+data!L1013</f>
        <v>5133</v>
      </c>
      <c r="I1013" s="370">
        <f t="shared" si="32"/>
        <v>913</v>
      </c>
      <c r="J1013" s="84"/>
      <c r="L1013">
        <v>3332</v>
      </c>
      <c r="M1013" s="370">
        <f>+data!N1013</f>
        <v>3877</v>
      </c>
      <c r="N1013" s="370">
        <f t="shared" si="33"/>
        <v>545</v>
      </c>
      <c r="O1013" s="84"/>
    </row>
    <row r="1014" spans="1:15">
      <c r="A1014" s="2" t="s">
        <v>648</v>
      </c>
      <c r="G1014">
        <v>18</v>
      </c>
      <c r="H1014" s="370">
        <f>+data!L1014</f>
        <v>1</v>
      </c>
      <c r="I1014" s="370">
        <f t="shared" si="32"/>
        <v>-17</v>
      </c>
      <c r="J1014" s="84"/>
      <c r="L1014">
        <v>0</v>
      </c>
      <c r="M1014" s="370">
        <f>+data!N1014</f>
        <v>1</v>
      </c>
      <c r="N1014" s="370">
        <f t="shared" si="33"/>
        <v>1</v>
      </c>
      <c r="O1014" s="84"/>
    </row>
    <row r="1015" spans="1:15">
      <c r="A1015" s="2" t="s">
        <v>649</v>
      </c>
      <c r="G1015">
        <v>0</v>
      </c>
      <c r="H1015" s="370">
        <f>+data!L1015</f>
        <v>0</v>
      </c>
      <c r="I1015" s="370">
        <f t="shared" si="32"/>
        <v>0</v>
      </c>
      <c r="J1015" s="84"/>
      <c r="L1015">
        <v>0</v>
      </c>
      <c r="M1015" s="370">
        <f>+data!N1015</f>
        <v>0</v>
      </c>
      <c r="N1015" s="370">
        <f t="shared" si="33"/>
        <v>0</v>
      </c>
      <c r="O1015" s="84"/>
    </row>
    <row r="1016" spans="1:15">
      <c r="A1016" s="2" t="s">
        <v>221</v>
      </c>
      <c r="G1016">
        <v>0</v>
      </c>
      <c r="H1016" s="370">
        <f>+data!L1016</f>
        <v>0</v>
      </c>
      <c r="I1016" s="370">
        <f t="shared" si="32"/>
        <v>0</v>
      </c>
      <c r="J1016" s="84"/>
      <c r="L1016">
        <v>0</v>
      </c>
      <c r="M1016" s="370">
        <f>+data!N1016</f>
        <v>0</v>
      </c>
      <c r="N1016" s="370">
        <f t="shared" si="33"/>
        <v>0</v>
      </c>
      <c r="O1016" s="84"/>
    </row>
    <row r="1017" spans="1:15">
      <c r="A1017" s="2" t="s">
        <v>222</v>
      </c>
      <c r="G1017">
        <v>0</v>
      </c>
      <c r="H1017" s="370">
        <f>+data!L1017</f>
        <v>1399</v>
      </c>
      <c r="I1017" s="370">
        <f t="shared" si="32"/>
        <v>1399</v>
      </c>
      <c r="J1017" s="84"/>
      <c r="L1017">
        <v>0</v>
      </c>
      <c r="M1017" s="370">
        <f>+data!N1017</f>
        <v>940</v>
      </c>
      <c r="N1017" s="370">
        <f t="shared" si="33"/>
        <v>940</v>
      </c>
      <c r="O1017" s="84"/>
    </row>
    <row r="1018" spans="1:15">
      <c r="A1018" s="2" t="s">
        <v>223</v>
      </c>
      <c r="G1018">
        <v>0</v>
      </c>
      <c r="H1018" s="370">
        <f>+data!L1018</f>
        <v>0</v>
      </c>
      <c r="I1018" s="370">
        <f t="shared" si="32"/>
        <v>0</v>
      </c>
      <c r="J1018" s="84"/>
      <c r="L1018">
        <v>0</v>
      </c>
      <c r="M1018" s="370">
        <f>+data!N1018</f>
        <v>0</v>
      </c>
      <c r="N1018" s="370">
        <f t="shared" si="33"/>
        <v>0</v>
      </c>
      <c r="O1018" s="84"/>
    </row>
    <row r="1019" spans="1:15">
      <c r="A1019" s="2" t="s">
        <v>457</v>
      </c>
      <c r="G1019">
        <v>0</v>
      </c>
      <c r="H1019" s="370">
        <f>+data!L1019</f>
        <v>0</v>
      </c>
      <c r="I1019" s="370">
        <f t="shared" si="32"/>
        <v>0</v>
      </c>
      <c r="J1019" s="84"/>
      <c r="L1019">
        <v>0</v>
      </c>
      <c r="M1019" s="370">
        <f>+data!N1019</f>
        <v>0</v>
      </c>
      <c r="N1019" s="370">
        <f t="shared" si="33"/>
        <v>0</v>
      </c>
      <c r="O1019" s="84"/>
    </row>
    <row r="1020" spans="1:15">
      <c r="A1020" s="2" t="s">
        <v>8</v>
      </c>
      <c r="G1020">
        <v>0</v>
      </c>
      <c r="H1020" s="370">
        <f>+data!L1020</f>
        <v>-32</v>
      </c>
      <c r="I1020" s="370">
        <f t="shared" si="32"/>
        <v>-32</v>
      </c>
      <c r="J1020" s="84"/>
      <c r="L1020">
        <v>0</v>
      </c>
      <c r="M1020" s="370">
        <f>+data!N1020</f>
        <v>0</v>
      </c>
      <c r="N1020" s="370">
        <f t="shared" si="33"/>
        <v>0</v>
      </c>
      <c r="O1020" s="84"/>
    </row>
    <row r="1021" spans="1:15">
      <c r="A1021" s="2" t="s">
        <v>224</v>
      </c>
      <c r="G1021">
        <v>0</v>
      </c>
      <c r="H1021" s="370">
        <f>+data!L1021</f>
        <v>0</v>
      </c>
      <c r="I1021" s="370">
        <f t="shared" si="32"/>
        <v>0</v>
      </c>
      <c r="J1021" s="84"/>
      <c r="L1021">
        <v>0</v>
      </c>
      <c r="M1021" s="370">
        <f>+data!N1021</f>
        <v>0</v>
      </c>
      <c r="N1021" s="370">
        <f t="shared" si="33"/>
        <v>0</v>
      </c>
      <c r="O1021" s="84"/>
    </row>
    <row r="1022" spans="1:15">
      <c r="A1022" s="2" t="s">
        <v>225</v>
      </c>
      <c r="G1022">
        <v>-10</v>
      </c>
      <c r="H1022" s="370">
        <f>+data!L1022</f>
        <v>-12964</v>
      </c>
      <c r="I1022" s="370">
        <f t="shared" si="32"/>
        <v>-12954</v>
      </c>
      <c r="J1022" s="84"/>
      <c r="L1022">
        <v>-252</v>
      </c>
      <c r="M1022" s="370">
        <f>+data!N1022</f>
        <v>-1372</v>
      </c>
      <c r="N1022" s="370">
        <f t="shared" si="33"/>
        <v>-1120</v>
      </c>
      <c r="O1022" s="84"/>
    </row>
    <row r="1023" spans="1:15">
      <c r="A1023" s="346" t="s">
        <v>807</v>
      </c>
      <c r="G1023">
        <v>25949</v>
      </c>
      <c r="H1023" s="370">
        <f>+data!L1023</f>
        <v>41454</v>
      </c>
      <c r="I1023" s="370">
        <f t="shared" si="32"/>
        <v>15505</v>
      </c>
      <c r="J1023" s="84"/>
      <c r="L1023">
        <v>21721</v>
      </c>
      <c r="M1023" s="370">
        <f>+data!N1023</f>
        <v>47917</v>
      </c>
      <c r="N1023" s="370">
        <f t="shared" si="33"/>
        <v>26196</v>
      </c>
      <c r="O1023" s="84"/>
    </row>
    <row r="1024" spans="1:15">
      <c r="A1024" s="111" t="s">
        <v>728</v>
      </c>
      <c r="G1024">
        <v>14370</v>
      </c>
      <c r="H1024" s="370">
        <f>+data!L1024</f>
        <v>33464</v>
      </c>
      <c r="I1024" s="370">
        <f t="shared" si="32"/>
        <v>19094</v>
      </c>
      <c r="J1024" s="84"/>
      <c r="L1024">
        <v>12848</v>
      </c>
      <c r="M1024" s="370">
        <f>+data!N1024</f>
        <v>29671</v>
      </c>
      <c r="N1024" s="370">
        <f t="shared" si="33"/>
        <v>16823</v>
      </c>
      <c r="O1024" s="84"/>
    </row>
    <row r="1025" spans="1:15">
      <c r="A1025" s="2" t="s">
        <v>220</v>
      </c>
      <c r="G1025">
        <v>0</v>
      </c>
      <c r="H1025" s="370">
        <f>+data!L1025</f>
        <v>0</v>
      </c>
      <c r="I1025" s="370">
        <f t="shared" si="32"/>
        <v>0</v>
      </c>
      <c r="J1025" s="84"/>
      <c r="L1025">
        <v>0</v>
      </c>
      <c r="M1025" s="370">
        <f>+data!N1025</f>
        <v>0</v>
      </c>
      <c r="N1025" s="370">
        <f t="shared" si="33"/>
        <v>0</v>
      </c>
      <c r="O1025" s="84"/>
    </row>
    <row r="1026" spans="1:15">
      <c r="A1026" s="2" t="s">
        <v>221</v>
      </c>
      <c r="G1026">
        <v>0</v>
      </c>
      <c r="H1026" s="370">
        <f>+data!L1026</f>
        <v>0</v>
      </c>
      <c r="I1026" s="370">
        <f t="shared" si="32"/>
        <v>0</v>
      </c>
      <c r="J1026" s="84"/>
      <c r="L1026">
        <v>0</v>
      </c>
      <c r="M1026" s="370">
        <f>+data!N1026</f>
        <v>0</v>
      </c>
      <c r="N1026" s="370">
        <f t="shared" si="33"/>
        <v>0</v>
      </c>
      <c r="O1026" s="84"/>
    </row>
    <row r="1027" spans="1:15">
      <c r="A1027" s="2" t="s">
        <v>222</v>
      </c>
      <c r="G1027">
        <v>0</v>
      </c>
      <c r="H1027" s="370">
        <f>+data!L1027</f>
        <v>0</v>
      </c>
      <c r="I1027" s="370">
        <f t="shared" si="32"/>
        <v>0</v>
      </c>
      <c r="J1027" s="84"/>
      <c r="L1027">
        <v>0</v>
      </c>
      <c r="M1027" s="370">
        <f>+data!N1027</f>
        <v>0</v>
      </c>
      <c r="N1027" s="370">
        <f t="shared" si="33"/>
        <v>0</v>
      </c>
      <c r="O1027" s="84"/>
    </row>
    <row r="1028" spans="1:15">
      <c r="A1028" s="2" t="s">
        <v>223</v>
      </c>
      <c r="G1028">
        <v>0</v>
      </c>
      <c r="H1028" s="370">
        <f>+data!L1028</f>
        <v>0</v>
      </c>
      <c r="I1028" s="370">
        <f t="shared" si="32"/>
        <v>0</v>
      </c>
      <c r="J1028" s="84"/>
      <c r="L1028">
        <v>0</v>
      </c>
      <c r="M1028" s="370">
        <f>+data!N1028</f>
        <v>0</v>
      </c>
      <c r="N1028" s="370">
        <f t="shared" si="33"/>
        <v>0</v>
      </c>
      <c r="O1028" s="84"/>
    </row>
    <row r="1029" spans="1:15">
      <c r="A1029" s="2" t="s">
        <v>457</v>
      </c>
      <c r="G1029">
        <v>0</v>
      </c>
      <c r="H1029" s="370">
        <f>+data!L1029</f>
        <v>0</v>
      </c>
      <c r="I1029" s="370">
        <f t="shared" si="32"/>
        <v>0</v>
      </c>
      <c r="J1029" s="84"/>
      <c r="L1029">
        <v>0</v>
      </c>
      <c r="M1029" s="370">
        <f>+data!N1029</f>
        <v>0</v>
      </c>
      <c r="N1029" s="370">
        <f t="shared" si="33"/>
        <v>0</v>
      </c>
      <c r="O1029" s="84"/>
    </row>
    <row r="1030" spans="1:15">
      <c r="A1030" s="2" t="s">
        <v>8</v>
      </c>
      <c r="G1030">
        <v>0</v>
      </c>
      <c r="H1030" s="370">
        <f>+data!L1030</f>
        <v>0</v>
      </c>
      <c r="I1030" s="370">
        <f t="shared" si="32"/>
        <v>0</v>
      </c>
      <c r="J1030" s="84"/>
      <c r="L1030">
        <v>0</v>
      </c>
      <c r="M1030" s="370">
        <f>+data!N1030</f>
        <v>0</v>
      </c>
      <c r="N1030" s="370">
        <f t="shared" si="33"/>
        <v>0</v>
      </c>
      <c r="O1030" s="84"/>
    </row>
    <row r="1031" spans="1:15">
      <c r="A1031" s="2" t="s">
        <v>224</v>
      </c>
      <c r="G1031">
        <v>0</v>
      </c>
      <c r="H1031" s="370">
        <f>+data!L1031</f>
        <v>0</v>
      </c>
      <c r="I1031" s="370">
        <f t="shared" si="32"/>
        <v>0</v>
      </c>
      <c r="J1031" s="84"/>
      <c r="L1031">
        <v>0</v>
      </c>
      <c r="M1031" s="370">
        <f>+data!N1031</f>
        <v>0</v>
      </c>
      <c r="N1031" s="370">
        <f t="shared" si="33"/>
        <v>0</v>
      </c>
      <c r="O1031" s="84"/>
    </row>
    <row r="1032" spans="1:15">
      <c r="A1032" s="2" t="s">
        <v>226</v>
      </c>
      <c r="G1032">
        <v>-10</v>
      </c>
      <c r="H1032" s="370">
        <f>+data!L1032</f>
        <v>-12923</v>
      </c>
      <c r="I1032" s="370">
        <f t="shared" si="32"/>
        <v>-12913</v>
      </c>
      <c r="J1032" s="84"/>
      <c r="L1032">
        <v>-252</v>
      </c>
      <c r="M1032" s="370">
        <f>+data!N1032</f>
        <v>-1372</v>
      </c>
      <c r="N1032" s="370">
        <f t="shared" si="33"/>
        <v>-1120</v>
      </c>
      <c r="O1032" s="84"/>
    </row>
    <row r="1033" spans="1:15">
      <c r="A1033" s="2" t="s">
        <v>227</v>
      </c>
      <c r="G1033">
        <v>2262</v>
      </c>
      <c r="H1033" s="370">
        <f>+data!L1033</f>
        <v>4820</v>
      </c>
      <c r="I1033" s="370">
        <f t="shared" si="32"/>
        <v>2558</v>
      </c>
      <c r="J1033" s="84"/>
      <c r="L1033">
        <v>1774</v>
      </c>
      <c r="M1033" s="370">
        <f>+data!N1033</f>
        <v>5165</v>
      </c>
      <c r="N1033" s="370">
        <f t="shared" si="33"/>
        <v>3391</v>
      </c>
      <c r="O1033" s="84"/>
    </row>
    <row r="1034" spans="1:15">
      <c r="A1034" s="346" t="s">
        <v>807</v>
      </c>
      <c r="G1034">
        <v>16622</v>
      </c>
      <c r="H1034" s="370">
        <f>+data!L1034</f>
        <v>25361</v>
      </c>
      <c r="I1034" s="370">
        <f t="shared" si="32"/>
        <v>8739</v>
      </c>
      <c r="J1034" s="84"/>
      <c r="L1034">
        <v>14370</v>
      </c>
      <c r="M1034" s="370">
        <f>+data!N1034</f>
        <v>33464</v>
      </c>
      <c r="N1034" s="370">
        <f t="shared" si="33"/>
        <v>19094</v>
      </c>
      <c r="O1034" s="84"/>
    </row>
    <row r="1035" spans="1:15">
      <c r="A1035" s="4" t="s">
        <v>729</v>
      </c>
      <c r="G1035">
        <v>7351</v>
      </c>
      <c r="H1035" s="370">
        <f>+data!L1035</f>
        <v>14453</v>
      </c>
      <c r="I1035" s="370">
        <f t="shared" si="32"/>
        <v>7102</v>
      </c>
      <c r="J1035" s="84"/>
      <c r="L1035">
        <v>5793</v>
      </c>
      <c r="M1035" s="370">
        <f>+data!N1035</f>
        <v>14800</v>
      </c>
      <c r="N1035" s="370">
        <f t="shared" si="33"/>
        <v>9007</v>
      </c>
      <c r="O1035" s="84"/>
    </row>
    <row r="1036" spans="1:15">
      <c r="A1036" s="347" t="s">
        <v>808</v>
      </c>
      <c r="G1036">
        <v>9327</v>
      </c>
      <c r="H1036" s="370">
        <f>+data!L1036</f>
        <v>16093</v>
      </c>
      <c r="I1036" s="370">
        <f t="shared" si="32"/>
        <v>6766</v>
      </c>
      <c r="J1036" s="84"/>
      <c r="L1036">
        <v>7351</v>
      </c>
      <c r="M1036" s="370">
        <f>+data!N1036</f>
        <v>14453</v>
      </c>
      <c r="N1036" s="370">
        <f t="shared" si="33"/>
        <v>7102</v>
      </c>
      <c r="O1036" s="84"/>
    </row>
    <row r="1037" spans="1:15">
      <c r="A1037" s="3" t="s">
        <v>824</v>
      </c>
      <c r="H1037" s="370">
        <f>+data!L1037</f>
        <v>0</v>
      </c>
      <c r="I1037" s="370">
        <f t="shared" si="32"/>
        <v>0</v>
      </c>
      <c r="J1037" s="84"/>
      <c r="M1037" s="370">
        <f>+data!N1037</f>
        <v>0</v>
      </c>
      <c r="N1037" s="370">
        <f t="shared" si="33"/>
        <v>0</v>
      </c>
      <c r="O1037" s="84"/>
    </row>
    <row r="1038" spans="1:15">
      <c r="A1038" s="2" t="s">
        <v>228</v>
      </c>
      <c r="G1038">
        <v>9283</v>
      </c>
      <c r="H1038" s="370">
        <f>+data!L1038</f>
        <v>16075</v>
      </c>
      <c r="I1038" s="370">
        <f t="shared" si="32"/>
        <v>6792</v>
      </c>
      <c r="J1038" s="84"/>
      <c r="L1038">
        <v>7309</v>
      </c>
      <c r="M1038" s="370">
        <f>+data!N1038</f>
        <v>14402</v>
      </c>
      <c r="N1038" s="370">
        <f t="shared" si="33"/>
        <v>7093</v>
      </c>
      <c r="O1038" s="84"/>
    </row>
    <row r="1039" spans="1:15">
      <c r="A1039" s="2" t="s">
        <v>229</v>
      </c>
      <c r="G1039">
        <v>21</v>
      </c>
      <c r="H1039" s="370">
        <f>+data!L1039</f>
        <v>18</v>
      </c>
      <c r="I1039" s="370">
        <f t="shared" si="32"/>
        <v>-3</v>
      </c>
      <c r="J1039" s="84"/>
      <c r="L1039">
        <v>7</v>
      </c>
      <c r="M1039" s="370">
        <f>+data!N1039</f>
        <v>51</v>
      </c>
      <c r="N1039" s="370">
        <f t="shared" si="33"/>
        <v>44</v>
      </c>
      <c r="O1039" s="84"/>
    </row>
    <row r="1040" spans="1:15">
      <c r="A1040" s="2" t="s">
        <v>230</v>
      </c>
      <c r="G1040">
        <v>23</v>
      </c>
      <c r="H1040" s="370">
        <f>+data!L1040</f>
        <v>0</v>
      </c>
      <c r="I1040" s="370">
        <f t="shared" si="32"/>
        <v>-23</v>
      </c>
      <c r="J1040" s="84"/>
      <c r="L1040">
        <v>35</v>
      </c>
      <c r="M1040" s="370">
        <f>+data!N1040</f>
        <v>0</v>
      </c>
      <c r="N1040" s="370">
        <f t="shared" si="33"/>
        <v>-35</v>
      </c>
      <c r="O1040" s="84"/>
    </row>
    <row r="1041" spans="1:15">
      <c r="A1041" s="2" t="s">
        <v>106</v>
      </c>
      <c r="G1041">
        <v>9327</v>
      </c>
      <c r="H1041" s="370">
        <f>+data!L1041</f>
        <v>16093</v>
      </c>
      <c r="I1041" s="370">
        <f t="shared" ref="I1041:I1104" si="34">+H1041-G1041</f>
        <v>6766</v>
      </c>
      <c r="J1041" s="84"/>
      <c r="L1041">
        <v>7351</v>
      </c>
      <c r="M1041" s="370">
        <f>+data!N1041</f>
        <v>14453</v>
      </c>
      <c r="N1041" s="370">
        <f t="shared" ref="N1041:N1104" si="35">+M1041-L1041</f>
        <v>7102</v>
      </c>
      <c r="O1041" s="84"/>
    </row>
    <row r="1042" spans="1:15">
      <c r="A1042" s="3" t="s">
        <v>231</v>
      </c>
      <c r="H1042" s="370">
        <f>+data!L1042</f>
        <v>0</v>
      </c>
      <c r="I1042" s="370">
        <f t="shared" si="34"/>
        <v>0</v>
      </c>
      <c r="J1042" s="84"/>
      <c r="M1042" s="370">
        <f>+data!N1042</f>
        <v>0</v>
      </c>
      <c r="N1042" s="370">
        <f t="shared" si="35"/>
        <v>0</v>
      </c>
      <c r="O1042" s="84"/>
    </row>
    <row r="1043" spans="1:15">
      <c r="A1043" s="2" t="s">
        <v>232</v>
      </c>
      <c r="G1043">
        <v>9327</v>
      </c>
      <c r="H1043" s="370">
        <f>+data!L1043</f>
        <v>16093</v>
      </c>
      <c r="I1043" s="370">
        <f t="shared" si="34"/>
        <v>6766</v>
      </c>
      <c r="J1043" s="84"/>
      <c r="L1043">
        <v>7351</v>
      </c>
      <c r="M1043" s="370">
        <f>+data!N1043</f>
        <v>14453</v>
      </c>
      <c r="N1043" s="370">
        <f t="shared" si="35"/>
        <v>7102</v>
      </c>
      <c r="O1043" s="84"/>
    </row>
    <row r="1044" spans="1:15">
      <c r="A1044" s="2" t="s">
        <v>233</v>
      </c>
      <c r="G1044">
        <v>0</v>
      </c>
      <c r="H1044" s="370">
        <f>+data!L1044</f>
        <v>0</v>
      </c>
      <c r="I1044" s="370">
        <f t="shared" si="34"/>
        <v>0</v>
      </c>
      <c r="J1044" s="84"/>
      <c r="L1044">
        <v>0</v>
      </c>
      <c r="M1044" s="370">
        <f>+data!N1044</f>
        <v>0</v>
      </c>
      <c r="N1044" s="370">
        <f t="shared" si="35"/>
        <v>0</v>
      </c>
      <c r="O1044" s="84"/>
    </row>
    <row r="1045" spans="1:15">
      <c r="A1045" s="2" t="s">
        <v>650</v>
      </c>
      <c r="G1045">
        <v>0</v>
      </c>
      <c r="H1045" s="370">
        <f>+data!L1045</f>
        <v>0</v>
      </c>
      <c r="I1045" s="370">
        <f t="shared" si="34"/>
        <v>0</v>
      </c>
      <c r="J1045" s="84"/>
      <c r="L1045">
        <v>0</v>
      </c>
      <c r="M1045" s="370">
        <f>+data!N1045</f>
        <v>0</v>
      </c>
      <c r="N1045" s="370">
        <f t="shared" si="35"/>
        <v>0</v>
      </c>
      <c r="O1045" s="84"/>
    </row>
    <row r="1046" spans="1:15">
      <c r="A1046" s="2" t="s">
        <v>234</v>
      </c>
      <c r="G1046">
        <v>0</v>
      </c>
      <c r="H1046" s="370">
        <f>+data!L1046</f>
        <v>0</v>
      </c>
      <c r="I1046" s="370">
        <f t="shared" si="34"/>
        <v>0</v>
      </c>
      <c r="J1046" s="84"/>
      <c r="L1046">
        <v>0</v>
      </c>
      <c r="M1046" s="370">
        <f>+data!N1046</f>
        <v>0</v>
      </c>
      <c r="N1046" s="370">
        <f t="shared" si="35"/>
        <v>0</v>
      </c>
      <c r="O1046" s="84"/>
    </row>
    <row r="1047" spans="1:15">
      <c r="A1047" s="2" t="s">
        <v>106</v>
      </c>
      <c r="G1047">
        <v>9327</v>
      </c>
      <c r="H1047" s="370">
        <f>+data!L1047</f>
        <v>16093</v>
      </c>
      <c r="I1047" s="370">
        <f t="shared" si="34"/>
        <v>6766</v>
      </c>
      <c r="J1047" s="84"/>
      <c r="L1047">
        <v>7351</v>
      </c>
      <c r="M1047" s="370">
        <f>+data!N1047</f>
        <v>14453</v>
      </c>
      <c r="N1047" s="370">
        <f t="shared" si="35"/>
        <v>7102</v>
      </c>
      <c r="O1047" s="84"/>
    </row>
    <row r="1048" spans="1:15">
      <c r="A1048" s="3" t="s">
        <v>656</v>
      </c>
      <c r="H1048" s="370">
        <f>+data!L1048</f>
        <v>0</v>
      </c>
      <c r="I1048" s="370">
        <f t="shared" si="34"/>
        <v>0</v>
      </c>
      <c r="J1048" s="84"/>
      <c r="M1048" s="370">
        <f>+data!N1048</f>
        <v>0</v>
      </c>
      <c r="N1048" s="370">
        <f t="shared" si="35"/>
        <v>0</v>
      </c>
      <c r="O1048" s="84"/>
    </row>
    <row r="1049" spans="1:15">
      <c r="A1049" s="346" t="s">
        <v>806</v>
      </c>
      <c r="G1049">
        <v>6839</v>
      </c>
      <c r="H1049" s="370">
        <f>+data!L1049</f>
        <v>4566</v>
      </c>
      <c r="I1049" s="370">
        <f t="shared" si="34"/>
        <v>-2273</v>
      </c>
      <c r="J1049" s="84"/>
      <c r="L1049">
        <v>6613</v>
      </c>
      <c r="M1049" s="370">
        <f>+data!N1049</f>
        <v>3997</v>
      </c>
      <c r="N1049" s="370">
        <f t="shared" si="35"/>
        <v>-2616</v>
      </c>
      <c r="O1049" s="84"/>
    </row>
    <row r="1050" spans="1:15">
      <c r="A1050" s="2" t="s">
        <v>220</v>
      </c>
      <c r="G1050">
        <v>0</v>
      </c>
      <c r="H1050" s="370">
        <f>+data!L1050</f>
        <v>0</v>
      </c>
      <c r="I1050" s="370">
        <f t="shared" si="34"/>
        <v>0</v>
      </c>
      <c r="J1050" s="84"/>
      <c r="L1050">
        <v>0</v>
      </c>
      <c r="M1050" s="370">
        <f>+data!N1050</f>
        <v>0</v>
      </c>
      <c r="N1050" s="370">
        <f t="shared" si="35"/>
        <v>0</v>
      </c>
      <c r="O1050" s="84"/>
    </row>
    <row r="1051" spans="1:15">
      <c r="A1051" s="2" t="s">
        <v>647</v>
      </c>
      <c r="G1051">
        <v>2</v>
      </c>
      <c r="H1051" s="370">
        <f>+data!L1051</f>
        <v>201</v>
      </c>
      <c r="I1051" s="370">
        <f t="shared" si="34"/>
        <v>199</v>
      </c>
      <c r="J1051" s="84"/>
      <c r="L1051">
        <v>286</v>
      </c>
      <c r="M1051" s="370">
        <f>+data!N1051</f>
        <v>716</v>
      </c>
      <c r="N1051" s="370">
        <f t="shared" si="35"/>
        <v>430</v>
      </c>
      <c r="O1051" s="84"/>
    </row>
    <row r="1052" spans="1:15">
      <c r="A1052" s="2" t="s">
        <v>648</v>
      </c>
      <c r="G1052">
        <v>0</v>
      </c>
      <c r="H1052" s="370">
        <f>+data!L1052</f>
        <v>0</v>
      </c>
      <c r="I1052" s="370">
        <f t="shared" si="34"/>
        <v>0</v>
      </c>
      <c r="J1052" s="84"/>
      <c r="L1052">
        <v>0</v>
      </c>
      <c r="M1052" s="370">
        <f>+data!N1052</f>
        <v>0</v>
      </c>
      <c r="N1052" s="370">
        <f t="shared" si="35"/>
        <v>0</v>
      </c>
      <c r="O1052" s="84"/>
    </row>
    <row r="1053" spans="1:15">
      <c r="A1053" s="2" t="s">
        <v>649</v>
      </c>
      <c r="G1053">
        <v>0</v>
      </c>
      <c r="H1053" s="370">
        <f>+data!L1053</f>
        <v>0</v>
      </c>
      <c r="I1053" s="370">
        <f t="shared" si="34"/>
        <v>0</v>
      </c>
      <c r="J1053" s="84"/>
      <c r="L1053">
        <v>0</v>
      </c>
      <c r="M1053" s="370">
        <f>+data!N1053</f>
        <v>0</v>
      </c>
      <c r="N1053" s="370">
        <f t="shared" si="35"/>
        <v>0</v>
      </c>
      <c r="O1053" s="84"/>
    </row>
    <row r="1054" spans="1:15">
      <c r="A1054" s="2" t="s">
        <v>221</v>
      </c>
      <c r="G1054">
        <v>0</v>
      </c>
      <c r="H1054" s="370">
        <f>+data!L1054</f>
        <v>0</v>
      </c>
      <c r="I1054" s="370">
        <f t="shared" si="34"/>
        <v>0</v>
      </c>
      <c r="J1054" s="84"/>
      <c r="L1054">
        <v>0</v>
      </c>
      <c r="M1054" s="370">
        <f>+data!N1054</f>
        <v>0</v>
      </c>
      <c r="N1054" s="370">
        <f t="shared" si="35"/>
        <v>0</v>
      </c>
      <c r="O1054" s="84"/>
    </row>
    <row r="1055" spans="1:15">
      <c r="A1055" s="2" t="s">
        <v>222</v>
      </c>
      <c r="G1055">
        <v>0</v>
      </c>
      <c r="H1055" s="370">
        <f>+data!L1055</f>
        <v>0</v>
      </c>
      <c r="I1055" s="370">
        <f t="shared" si="34"/>
        <v>0</v>
      </c>
      <c r="J1055" s="84"/>
      <c r="L1055">
        <v>-60</v>
      </c>
      <c r="M1055" s="370">
        <f>+data!N1055</f>
        <v>0</v>
      </c>
      <c r="N1055" s="370">
        <f t="shared" si="35"/>
        <v>60</v>
      </c>
      <c r="O1055" s="84"/>
    </row>
    <row r="1056" spans="1:15">
      <c r="A1056" s="2" t="s">
        <v>223</v>
      </c>
      <c r="G1056">
        <v>0</v>
      </c>
      <c r="H1056" s="370">
        <f>+data!L1056</f>
        <v>0</v>
      </c>
      <c r="I1056" s="370">
        <f t="shared" si="34"/>
        <v>0</v>
      </c>
      <c r="J1056" s="84"/>
      <c r="L1056">
        <v>0</v>
      </c>
      <c r="M1056" s="370">
        <f>+data!N1056</f>
        <v>0</v>
      </c>
      <c r="N1056" s="370">
        <f t="shared" si="35"/>
        <v>0</v>
      </c>
      <c r="O1056" s="84"/>
    </row>
    <row r="1057" spans="1:15">
      <c r="A1057" s="2" t="s">
        <v>457</v>
      </c>
      <c r="G1057">
        <v>0</v>
      </c>
      <c r="H1057" s="370">
        <f>+data!L1057</f>
        <v>0</v>
      </c>
      <c r="I1057" s="370">
        <f t="shared" si="34"/>
        <v>0</v>
      </c>
      <c r="J1057" s="84"/>
      <c r="L1057">
        <v>0</v>
      </c>
      <c r="M1057" s="370">
        <f>+data!N1057</f>
        <v>0</v>
      </c>
      <c r="N1057" s="370">
        <f t="shared" si="35"/>
        <v>0</v>
      </c>
      <c r="O1057" s="84"/>
    </row>
    <row r="1058" spans="1:15">
      <c r="A1058" s="2" t="s">
        <v>8</v>
      </c>
      <c r="G1058">
        <v>0</v>
      </c>
      <c r="H1058" s="370">
        <f>+data!L1058</f>
        <v>0</v>
      </c>
      <c r="I1058" s="370">
        <f t="shared" si="34"/>
        <v>0</v>
      </c>
      <c r="J1058" s="84"/>
      <c r="L1058">
        <v>0</v>
      </c>
      <c r="M1058" s="370">
        <f>+data!N1058</f>
        <v>0</v>
      </c>
      <c r="N1058" s="370">
        <f t="shared" si="35"/>
        <v>0</v>
      </c>
      <c r="O1058" s="84"/>
    </row>
    <row r="1059" spans="1:15">
      <c r="A1059" s="2" t="s">
        <v>224</v>
      </c>
      <c r="G1059">
        <v>0</v>
      </c>
      <c r="H1059" s="370">
        <f>+data!L1059</f>
        <v>0</v>
      </c>
      <c r="I1059" s="370">
        <f t="shared" si="34"/>
        <v>0</v>
      </c>
      <c r="J1059" s="84"/>
      <c r="L1059">
        <v>0</v>
      </c>
      <c r="M1059" s="370">
        <f>+data!N1059</f>
        <v>0</v>
      </c>
      <c r="N1059" s="370">
        <f t="shared" si="35"/>
        <v>0</v>
      </c>
      <c r="O1059" s="84"/>
    </row>
    <row r="1060" spans="1:15">
      <c r="A1060" s="2" t="s">
        <v>225</v>
      </c>
      <c r="G1060">
        <v>-37</v>
      </c>
      <c r="H1060" s="370">
        <f>+data!L1060</f>
        <v>-308</v>
      </c>
      <c r="I1060" s="370">
        <f t="shared" si="34"/>
        <v>-271</v>
      </c>
      <c r="J1060" s="84"/>
      <c r="L1060">
        <v>0</v>
      </c>
      <c r="M1060" s="370">
        <f>+data!N1060</f>
        <v>-147</v>
      </c>
      <c r="N1060" s="370">
        <f t="shared" si="35"/>
        <v>-147</v>
      </c>
      <c r="O1060" s="84"/>
    </row>
    <row r="1061" spans="1:15">
      <c r="A1061" s="346" t="s">
        <v>807</v>
      </c>
      <c r="G1061">
        <v>6804</v>
      </c>
      <c r="H1061" s="370">
        <f>+data!L1061</f>
        <v>4459</v>
      </c>
      <c r="I1061" s="370">
        <f t="shared" si="34"/>
        <v>-2345</v>
      </c>
      <c r="J1061" s="84"/>
      <c r="L1061">
        <v>6839</v>
      </c>
      <c r="M1061" s="370">
        <f>+data!N1061</f>
        <v>4566</v>
      </c>
      <c r="N1061" s="370">
        <f t="shared" si="35"/>
        <v>-2273</v>
      </c>
      <c r="O1061" s="84"/>
    </row>
    <row r="1062" spans="1:15">
      <c r="A1062" s="111" t="s">
        <v>728</v>
      </c>
      <c r="G1062">
        <v>4954</v>
      </c>
      <c r="H1062" s="370">
        <f>+data!L1062</f>
        <v>2234</v>
      </c>
      <c r="I1062" s="370">
        <f t="shared" si="34"/>
        <v>-2720</v>
      </c>
      <c r="J1062" s="84"/>
      <c r="L1062">
        <v>4524</v>
      </c>
      <c r="M1062" s="370">
        <f>+data!N1062</f>
        <v>1991</v>
      </c>
      <c r="N1062" s="370">
        <f t="shared" si="35"/>
        <v>-2533</v>
      </c>
      <c r="O1062" s="84"/>
    </row>
    <row r="1063" spans="1:15">
      <c r="A1063" s="2" t="s">
        <v>220</v>
      </c>
      <c r="G1063">
        <v>0</v>
      </c>
      <c r="H1063" s="370">
        <f>+data!L1063</f>
        <v>0</v>
      </c>
      <c r="I1063" s="370">
        <f t="shared" si="34"/>
        <v>0</v>
      </c>
      <c r="J1063" s="84"/>
      <c r="L1063">
        <v>0</v>
      </c>
      <c r="M1063" s="370">
        <f>+data!N1063</f>
        <v>0</v>
      </c>
      <c r="N1063" s="370">
        <f t="shared" si="35"/>
        <v>0</v>
      </c>
      <c r="O1063" s="84"/>
    </row>
    <row r="1064" spans="1:15">
      <c r="A1064" s="2" t="s">
        <v>221</v>
      </c>
      <c r="G1064">
        <v>0</v>
      </c>
      <c r="H1064" s="370">
        <f>+data!L1064</f>
        <v>0</v>
      </c>
      <c r="I1064" s="370">
        <f t="shared" si="34"/>
        <v>0</v>
      </c>
      <c r="J1064" s="84"/>
      <c r="L1064">
        <v>0</v>
      </c>
      <c r="M1064" s="370">
        <f>+data!N1064</f>
        <v>0</v>
      </c>
      <c r="N1064" s="370">
        <f t="shared" si="35"/>
        <v>0</v>
      </c>
      <c r="O1064" s="84"/>
    </row>
    <row r="1065" spans="1:15">
      <c r="A1065" s="2" t="s">
        <v>222</v>
      </c>
      <c r="G1065">
        <v>0</v>
      </c>
      <c r="H1065" s="370">
        <f>+data!L1065</f>
        <v>0</v>
      </c>
      <c r="I1065" s="370">
        <f t="shared" si="34"/>
        <v>0</v>
      </c>
      <c r="J1065" s="84"/>
      <c r="L1065">
        <v>-41</v>
      </c>
      <c r="M1065" s="370">
        <f>+data!N1065</f>
        <v>0</v>
      </c>
      <c r="N1065" s="370">
        <f t="shared" si="35"/>
        <v>41</v>
      </c>
      <c r="O1065" s="84"/>
    </row>
    <row r="1066" spans="1:15">
      <c r="A1066" s="2" t="s">
        <v>223</v>
      </c>
      <c r="G1066">
        <v>0</v>
      </c>
      <c r="H1066" s="370">
        <f>+data!L1066</f>
        <v>0</v>
      </c>
      <c r="I1066" s="370">
        <f t="shared" si="34"/>
        <v>0</v>
      </c>
      <c r="J1066" s="84"/>
      <c r="L1066">
        <v>0</v>
      </c>
      <c r="M1066" s="370">
        <f>+data!N1066</f>
        <v>0</v>
      </c>
      <c r="N1066" s="370">
        <f t="shared" si="35"/>
        <v>0</v>
      </c>
      <c r="O1066" s="84"/>
    </row>
    <row r="1067" spans="1:15">
      <c r="A1067" s="2" t="s">
        <v>457</v>
      </c>
      <c r="G1067">
        <v>0</v>
      </c>
      <c r="H1067" s="370">
        <f>+data!L1067</f>
        <v>0</v>
      </c>
      <c r="I1067" s="370">
        <f t="shared" si="34"/>
        <v>0</v>
      </c>
      <c r="J1067" s="84"/>
      <c r="L1067">
        <v>0</v>
      </c>
      <c r="M1067" s="370">
        <f>+data!N1067</f>
        <v>0</v>
      </c>
      <c r="N1067" s="370">
        <f t="shared" si="35"/>
        <v>0</v>
      </c>
      <c r="O1067" s="84"/>
    </row>
    <row r="1068" spans="1:15">
      <c r="A1068" s="2" t="s">
        <v>8</v>
      </c>
      <c r="G1068">
        <v>0</v>
      </c>
      <c r="H1068" s="370">
        <f>+data!L1068</f>
        <v>0</v>
      </c>
      <c r="I1068" s="370">
        <f t="shared" si="34"/>
        <v>0</v>
      </c>
      <c r="J1068" s="84"/>
      <c r="L1068">
        <v>0</v>
      </c>
      <c r="M1068" s="370">
        <f>+data!N1068</f>
        <v>0</v>
      </c>
      <c r="N1068" s="370">
        <f t="shared" si="35"/>
        <v>0</v>
      </c>
      <c r="O1068" s="84"/>
    </row>
    <row r="1069" spans="1:15">
      <c r="A1069" s="2" t="s">
        <v>224</v>
      </c>
      <c r="G1069">
        <v>0</v>
      </c>
      <c r="H1069" s="370">
        <f>+data!L1069</f>
        <v>0</v>
      </c>
      <c r="I1069" s="370">
        <f t="shared" si="34"/>
        <v>0</v>
      </c>
      <c r="J1069" s="84"/>
      <c r="L1069">
        <v>0</v>
      </c>
      <c r="M1069" s="370">
        <f>+data!N1069</f>
        <v>0</v>
      </c>
      <c r="N1069" s="370">
        <f t="shared" si="35"/>
        <v>0</v>
      </c>
      <c r="O1069" s="84"/>
    </row>
    <row r="1070" spans="1:15">
      <c r="A1070" s="2" t="s">
        <v>226</v>
      </c>
      <c r="G1070">
        <v>-37</v>
      </c>
      <c r="H1070" s="370">
        <f>+data!L1070</f>
        <v>-308</v>
      </c>
      <c r="I1070" s="370">
        <f t="shared" si="34"/>
        <v>-271</v>
      </c>
      <c r="J1070" s="84"/>
      <c r="L1070">
        <v>0</v>
      </c>
      <c r="M1070" s="370">
        <f>+data!N1070</f>
        <v>-147</v>
      </c>
      <c r="N1070" s="370">
        <f t="shared" si="35"/>
        <v>-147</v>
      </c>
      <c r="O1070" s="84"/>
    </row>
    <row r="1071" spans="1:15">
      <c r="A1071" s="2" t="s">
        <v>227</v>
      </c>
      <c r="G1071">
        <v>456</v>
      </c>
      <c r="H1071" s="370">
        <f>+data!L1071</f>
        <v>433</v>
      </c>
      <c r="I1071" s="370">
        <f t="shared" si="34"/>
        <v>-23</v>
      </c>
      <c r="J1071" s="84"/>
      <c r="L1071">
        <v>471</v>
      </c>
      <c r="M1071" s="370">
        <f>+data!N1071</f>
        <v>390</v>
      </c>
      <c r="N1071" s="370">
        <f t="shared" si="35"/>
        <v>-81</v>
      </c>
      <c r="O1071" s="84"/>
    </row>
    <row r="1072" spans="1:15">
      <c r="A1072" s="346" t="s">
        <v>807</v>
      </c>
      <c r="G1072">
        <v>5373</v>
      </c>
      <c r="H1072" s="370">
        <f>+data!L1072</f>
        <v>2359</v>
      </c>
      <c r="I1072" s="370">
        <f t="shared" si="34"/>
        <v>-3014</v>
      </c>
      <c r="J1072" s="84"/>
      <c r="L1072">
        <v>4954</v>
      </c>
      <c r="M1072" s="370">
        <f>+data!N1072</f>
        <v>2234</v>
      </c>
      <c r="N1072" s="370">
        <f t="shared" si="35"/>
        <v>-2720</v>
      </c>
      <c r="O1072" s="84"/>
    </row>
    <row r="1073" spans="1:15">
      <c r="A1073" s="4" t="s">
        <v>729</v>
      </c>
      <c r="G1073">
        <v>1885</v>
      </c>
      <c r="H1073" s="370">
        <f>+data!L1073</f>
        <v>2332</v>
      </c>
      <c r="I1073" s="370">
        <f t="shared" si="34"/>
        <v>447</v>
      </c>
      <c r="J1073" s="84"/>
      <c r="L1073">
        <v>2089</v>
      </c>
      <c r="M1073" s="370">
        <f>+data!N1073</f>
        <v>2006</v>
      </c>
      <c r="N1073" s="370">
        <f t="shared" si="35"/>
        <v>-83</v>
      </c>
      <c r="O1073" s="84"/>
    </row>
    <row r="1074" spans="1:15">
      <c r="A1074" s="347" t="s">
        <v>808</v>
      </c>
      <c r="G1074">
        <v>1431</v>
      </c>
      <c r="H1074" s="370">
        <f>+data!L1074</f>
        <v>2100</v>
      </c>
      <c r="I1074" s="370">
        <f t="shared" si="34"/>
        <v>669</v>
      </c>
      <c r="J1074" s="84"/>
      <c r="L1074">
        <v>1885</v>
      </c>
      <c r="M1074" s="370">
        <f>+data!N1074</f>
        <v>2332</v>
      </c>
      <c r="N1074" s="370">
        <f t="shared" si="35"/>
        <v>447</v>
      </c>
      <c r="O1074" s="84"/>
    </row>
    <row r="1075" spans="1:15">
      <c r="A1075" s="3" t="s">
        <v>824</v>
      </c>
      <c r="H1075" s="370">
        <f>+data!L1075</f>
        <v>0</v>
      </c>
      <c r="I1075" s="370">
        <f t="shared" si="34"/>
        <v>0</v>
      </c>
      <c r="J1075" s="84"/>
      <c r="M1075" s="370">
        <f>+data!N1075</f>
        <v>0</v>
      </c>
      <c r="N1075" s="370">
        <f t="shared" si="35"/>
        <v>0</v>
      </c>
      <c r="O1075" s="84"/>
    </row>
    <row r="1076" spans="1:15">
      <c r="A1076" s="2" t="s">
        <v>228</v>
      </c>
      <c r="G1076">
        <v>1424</v>
      </c>
      <c r="H1076" s="370">
        <f>+data!L1076</f>
        <v>2099</v>
      </c>
      <c r="I1076" s="370">
        <f t="shared" si="34"/>
        <v>675</v>
      </c>
      <c r="J1076" s="84"/>
      <c r="L1076">
        <v>1866</v>
      </c>
      <c r="M1076" s="370">
        <f>+data!N1076</f>
        <v>2327</v>
      </c>
      <c r="N1076" s="370">
        <f t="shared" si="35"/>
        <v>461</v>
      </c>
      <c r="O1076" s="84"/>
    </row>
    <row r="1077" spans="1:15">
      <c r="A1077" s="2" t="s">
        <v>229</v>
      </c>
      <c r="G1077">
        <v>7</v>
      </c>
      <c r="H1077" s="370">
        <f>+data!L1077</f>
        <v>0</v>
      </c>
      <c r="I1077" s="370">
        <f t="shared" si="34"/>
        <v>-7</v>
      </c>
      <c r="J1077" s="84"/>
      <c r="L1077">
        <v>17</v>
      </c>
      <c r="M1077" s="370">
        <f>+data!N1077</f>
        <v>0</v>
      </c>
      <c r="N1077" s="370">
        <f t="shared" si="35"/>
        <v>-17</v>
      </c>
      <c r="O1077" s="84"/>
    </row>
    <row r="1078" spans="1:15">
      <c r="A1078" s="2" t="s">
        <v>230</v>
      </c>
      <c r="G1078">
        <v>0</v>
      </c>
      <c r="H1078" s="370">
        <f>+data!L1078</f>
        <v>3</v>
      </c>
      <c r="I1078" s="370">
        <f t="shared" si="34"/>
        <v>3</v>
      </c>
      <c r="J1078" s="84"/>
      <c r="L1078">
        <v>2</v>
      </c>
      <c r="M1078" s="370">
        <f>+data!N1078</f>
        <v>5</v>
      </c>
      <c r="N1078" s="370">
        <f t="shared" si="35"/>
        <v>3</v>
      </c>
      <c r="O1078" s="84"/>
    </row>
    <row r="1079" spans="1:15">
      <c r="A1079" s="2" t="s">
        <v>106</v>
      </c>
      <c r="G1079">
        <v>1431</v>
      </c>
      <c r="H1079" s="370">
        <f>+data!L1079</f>
        <v>2102</v>
      </c>
      <c r="I1079" s="370">
        <f t="shared" si="34"/>
        <v>671</v>
      </c>
      <c r="J1079" s="84"/>
      <c r="L1079">
        <v>1885</v>
      </c>
      <c r="M1079" s="370">
        <f>+data!N1079</f>
        <v>2332</v>
      </c>
      <c r="N1079" s="370">
        <f t="shared" si="35"/>
        <v>447</v>
      </c>
      <c r="O1079" s="84"/>
    </row>
    <row r="1080" spans="1:15">
      <c r="A1080" s="3" t="s">
        <v>231</v>
      </c>
      <c r="H1080" s="370">
        <f>+data!L1080</f>
        <v>0</v>
      </c>
      <c r="I1080" s="370">
        <f t="shared" si="34"/>
        <v>0</v>
      </c>
      <c r="J1080" s="84"/>
      <c r="M1080" s="370">
        <f>+data!N1080</f>
        <v>0</v>
      </c>
      <c r="N1080" s="370">
        <f t="shared" si="35"/>
        <v>0</v>
      </c>
      <c r="O1080" s="84"/>
    </row>
    <row r="1081" spans="1:15">
      <c r="A1081" s="2" t="s">
        <v>232</v>
      </c>
      <c r="G1081">
        <v>1431</v>
      </c>
      <c r="H1081" s="370">
        <f>+data!L1081</f>
        <v>2102</v>
      </c>
      <c r="I1081" s="370">
        <f t="shared" si="34"/>
        <v>671</v>
      </c>
      <c r="J1081" s="84"/>
      <c r="L1081">
        <v>1885</v>
      </c>
      <c r="M1081" s="370">
        <f>+data!N1081</f>
        <v>2332</v>
      </c>
      <c r="N1081" s="370">
        <f t="shared" si="35"/>
        <v>447</v>
      </c>
      <c r="O1081" s="84"/>
    </row>
    <row r="1082" spans="1:15">
      <c r="A1082" s="2" t="s">
        <v>233</v>
      </c>
      <c r="G1082">
        <v>0</v>
      </c>
      <c r="H1082" s="370">
        <f>+data!L1082</f>
        <v>0</v>
      </c>
      <c r="I1082" s="370">
        <f t="shared" si="34"/>
        <v>0</v>
      </c>
      <c r="J1082" s="84"/>
      <c r="L1082">
        <v>0</v>
      </c>
      <c r="M1082" s="370">
        <f>+data!N1082</f>
        <v>0</v>
      </c>
      <c r="N1082" s="370">
        <f t="shared" si="35"/>
        <v>0</v>
      </c>
      <c r="O1082" s="84"/>
    </row>
    <row r="1083" spans="1:15">
      <c r="A1083" s="2" t="s">
        <v>650</v>
      </c>
      <c r="G1083">
        <v>0</v>
      </c>
      <c r="H1083" s="370">
        <f>+data!L1083</f>
        <v>0</v>
      </c>
      <c r="I1083" s="370">
        <f t="shared" si="34"/>
        <v>0</v>
      </c>
      <c r="J1083" s="84"/>
      <c r="L1083">
        <v>0</v>
      </c>
      <c r="M1083" s="370">
        <f>+data!N1083</f>
        <v>0</v>
      </c>
      <c r="N1083" s="370">
        <f t="shared" si="35"/>
        <v>0</v>
      </c>
      <c r="O1083" s="84"/>
    </row>
    <row r="1084" spans="1:15">
      <c r="A1084" s="2" t="s">
        <v>234</v>
      </c>
      <c r="G1084">
        <v>0</v>
      </c>
      <c r="H1084" s="370">
        <f>+data!L1084</f>
        <v>0</v>
      </c>
      <c r="I1084" s="370">
        <f t="shared" si="34"/>
        <v>0</v>
      </c>
      <c r="J1084" s="84"/>
      <c r="L1084">
        <v>0</v>
      </c>
      <c r="M1084" s="370">
        <f>+data!N1084</f>
        <v>0</v>
      </c>
      <c r="N1084" s="370">
        <f t="shared" si="35"/>
        <v>0</v>
      </c>
      <c r="O1084" s="84"/>
    </row>
    <row r="1085" spans="1:15">
      <c r="A1085" s="2" t="s">
        <v>106</v>
      </c>
      <c r="G1085">
        <v>1431</v>
      </c>
      <c r="H1085" s="370">
        <f>+data!L1085</f>
        <v>2102</v>
      </c>
      <c r="I1085" s="370">
        <f t="shared" si="34"/>
        <v>671</v>
      </c>
      <c r="J1085" s="84"/>
      <c r="L1085">
        <v>1885</v>
      </c>
      <c r="M1085" s="370">
        <f>+data!N1085</f>
        <v>2332</v>
      </c>
      <c r="N1085" s="370">
        <f t="shared" si="35"/>
        <v>447</v>
      </c>
      <c r="O1085" s="84"/>
    </row>
    <row r="1086" spans="1:15">
      <c r="A1086" s="3" t="s">
        <v>172</v>
      </c>
      <c r="H1086" s="370">
        <f>+data!L1086</f>
        <v>0</v>
      </c>
      <c r="I1086" s="370">
        <f t="shared" si="34"/>
        <v>0</v>
      </c>
      <c r="J1086" s="84"/>
      <c r="M1086" s="370">
        <f>+data!N1086</f>
        <v>0</v>
      </c>
      <c r="N1086" s="370">
        <f t="shared" si="35"/>
        <v>0</v>
      </c>
      <c r="O1086" s="84"/>
    </row>
    <row r="1087" spans="1:15">
      <c r="A1087" s="346" t="s">
        <v>806</v>
      </c>
      <c r="G1087">
        <v>477011</v>
      </c>
      <c r="H1087" s="370">
        <f>+data!L1087</f>
        <v>726346</v>
      </c>
      <c r="I1087" s="370">
        <f t="shared" si="34"/>
        <v>249335</v>
      </c>
      <c r="J1087" s="84"/>
      <c r="L1087">
        <v>431216</v>
      </c>
      <c r="M1087" s="370">
        <f>+data!N1087</f>
        <v>717527</v>
      </c>
      <c r="N1087" s="370">
        <f t="shared" si="35"/>
        <v>286311</v>
      </c>
      <c r="O1087" s="84"/>
    </row>
    <row r="1088" spans="1:15">
      <c r="A1088" s="2" t="s">
        <v>220</v>
      </c>
      <c r="G1088">
        <v>1269</v>
      </c>
      <c r="H1088" s="370">
        <f>+data!L1088</f>
        <v>18149</v>
      </c>
      <c r="I1088" s="370">
        <f t="shared" si="34"/>
        <v>16880</v>
      </c>
      <c r="J1088" s="84"/>
      <c r="L1088">
        <v>0</v>
      </c>
      <c r="M1088" s="370">
        <f>+data!N1088</f>
        <v>18689</v>
      </c>
      <c r="N1088" s="370">
        <f t="shared" si="35"/>
        <v>18689</v>
      </c>
      <c r="O1088" s="84"/>
    </row>
    <row r="1089" spans="1:15">
      <c r="A1089" s="2" t="s">
        <v>647</v>
      </c>
      <c r="G1089">
        <v>23839</v>
      </c>
      <c r="H1089" s="370">
        <f>+data!L1089</f>
        <v>44751</v>
      </c>
      <c r="I1089" s="370">
        <f t="shared" si="34"/>
        <v>20912</v>
      </c>
      <c r="J1089" s="84"/>
      <c r="L1089">
        <v>34874</v>
      </c>
      <c r="M1089" s="370">
        <f>+data!N1089</f>
        <v>38058</v>
      </c>
      <c r="N1089" s="370">
        <f t="shared" si="35"/>
        <v>3184</v>
      </c>
      <c r="O1089" s="84"/>
    </row>
    <row r="1090" spans="1:15">
      <c r="A1090" s="2" t="s">
        <v>648</v>
      </c>
      <c r="G1090">
        <v>3115</v>
      </c>
      <c r="H1090" s="370">
        <f>+data!L1090</f>
        <v>259</v>
      </c>
      <c r="I1090" s="370">
        <f t="shared" si="34"/>
        <v>-2856</v>
      </c>
      <c r="J1090" s="84"/>
      <c r="L1090">
        <v>64</v>
      </c>
      <c r="M1090" s="370">
        <f>+data!N1090</f>
        <v>232</v>
      </c>
      <c r="N1090" s="370">
        <f t="shared" si="35"/>
        <v>168</v>
      </c>
      <c r="O1090" s="84"/>
    </row>
    <row r="1091" spans="1:15">
      <c r="A1091" s="2" t="s">
        <v>649</v>
      </c>
      <c r="G1091">
        <v>0</v>
      </c>
      <c r="H1091" s="370">
        <f>+data!L1091</f>
        <v>0</v>
      </c>
      <c r="I1091" s="370">
        <f t="shared" si="34"/>
        <v>0</v>
      </c>
      <c r="J1091" s="84"/>
      <c r="L1091">
        <v>0</v>
      </c>
      <c r="M1091" s="370">
        <f>+data!N1091</f>
        <v>43</v>
      </c>
      <c r="N1091" s="370">
        <f t="shared" si="35"/>
        <v>43</v>
      </c>
      <c r="O1091" s="84"/>
    </row>
    <row r="1092" spans="1:15">
      <c r="A1092" s="2" t="s">
        <v>221</v>
      </c>
      <c r="G1092">
        <v>0</v>
      </c>
      <c r="H1092" s="370">
        <f>+data!L1092</f>
        <v>6</v>
      </c>
      <c r="I1092" s="370">
        <f t="shared" si="34"/>
        <v>6</v>
      </c>
      <c r="J1092" s="84"/>
      <c r="L1092">
        <v>0</v>
      </c>
      <c r="M1092" s="370">
        <f>+data!N1092</f>
        <v>-1788</v>
      </c>
      <c r="N1092" s="370">
        <f t="shared" si="35"/>
        <v>-1788</v>
      </c>
      <c r="O1092" s="84"/>
    </row>
    <row r="1093" spans="1:15">
      <c r="A1093" s="2" t="s">
        <v>222</v>
      </c>
      <c r="G1093">
        <v>0</v>
      </c>
      <c r="H1093" s="370">
        <f>+data!L1093</f>
        <v>-1321</v>
      </c>
      <c r="I1093" s="370">
        <f t="shared" si="34"/>
        <v>-1321</v>
      </c>
      <c r="J1093" s="84"/>
      <c r="L1093">
        <v>0</v>
      </c>
      <c r="M1093" s="370">
        <f>+data!N1093</f>
        <v>-1</v>
      </c>
      <c r="N1093" s="370">
        <f t="shared" si="35"/>
        <v>-1</v>
      </c>
      <c r="O1093" s="84"/>
    </row>
    <row r="1094" spans="1:15">
      <c r="A1094" s="2" t="s">
        <v>223</v>
      </c>
      <c r="G1094">
        <v>0</v>
      </c>
      <c r="H1094" s="370">
        <f>+data!L1094</f>
        <v>-395</v>
      </c>
      <c r="I1094" s="370">
        <f t="shared" si="34"/>
        <v>-395</v>
      </c>
      <c r="J1094" s="84"/>
      <c r="L1094">
        <v>12032</v>
      </c>
      <c r="M1094" s="370">
        <f>+data!N1094</f>
        <v>-44367</v>
      </c>
      <c r="N1094" s="370">
        <f t="shared" si="35"/>
        <v>-56399</v>
      </c>
      <c r="O1094" s="84"/>
    </row>
    <row r="1095" spans="1:15">
      <c r="A1095" s="2" t="s">
        <v>457</v>
      </c>
      <c r="G1095">
        <v>2078</v>
      </c>
      <c r="H1095" s="370">
        <f>+data!L1095</f>
        <v>7538</v>
      </c>
      <c r="I1095" s="370">
        <f t="shared" si="34"/>
        <v>5460</v>
      </c>
      <c r="J1095" s="84"/>
      <c r="L1095">
        <v>6944</v>
      </c>
      <c r="M1095" s="370">
        <f>+data!N1095</f>
        <v>15996</v>
      </c>
      <c r="N1095" s="370">
        <f t="shared" si="35"/>
        <v>9052</v>
      </c>
      <c r="O1095" s="84"/>
    </row>
    <row r="1096" spans="1:15">
      <c r="A1096" s="2" t="s">
        <v>8</v>
      </c>
      <c r="G1096">
        <v>-13850</v>
      </c>
      <c r="H1096" s="370">
        <f>+data!L1096</f>
        <v>-23722</v>
      </c>
      <c r="I1096" s="370">
        <f t="shared" si="34"/>
        <v>-9872</v>
      </c>
      <c r="J1096" s="84"/>
      <c r="L1096">
        <v>-4133</v>
      </c>
      <c r="M1096" s="370">
        <f>+data!N1096</f>
        <v>-12271</v>
      </c>
      <c r="N1096" s="370">
        <f t="shared" si="35"/>
        <v>-8138</v>
      </c>
      <c r="O1096" s="84"/>
    </row>
    <row r="1097" spans="1:15">
      <c r="A1097" s="2" t="s">
        <v>224</v>
      </c>
      <c r="G1097">
        <v>0</v>
      </c>
      <c r="H1097" s="370">
        <f>+data!L1097</f>
        <v>-170</v>
      </c>
      <c r="I1097" s="370">
        <f t="shared" si="34"/>
        <v>-170</v>
      </c>
      <c r="J1097" s="84"/>
      <c r="L1097">
        <v>0</v>
      </c>
      <c r="M1097" s="370">
        <f>+data!N1097</f>
        <v>0</v>
      </c>
      <c r="N1097" s="370">
        <f t="shared" si="35"/>
        <v>0</v>
      </c>
      <c r="O1097" s="84"/>
    </row>
    <row r="1098" spans="1:15">
      <c r="A1098" s="2" t="s">
        <v>225</v>
      </c>
      <c r="G1098">
        <v>-3214</v>
      </c>
      <c r="H1098" s="370">
        <f>+data!L1098</f>
        <v>-21490</v>
      </c>
      <c r="I1098" s="370">
        <f t="shared" si="34"/>
        <v>-18276</v>
      </c>
      <c r="J1098" s="84"/>
      <c r="L1098">
        <v>-3986</v>
      </c>
      <c r="M1098" s="370">
        <f>+data!N1098</f>
        <v>-5772</v>
      </c>
      <c r="N1098" s="370">
        <f t="shared" si="35"/>
        <v>-1786</v>
      </c>
      <c r="O1098" s="84"/>
    </row>
    <row r="1099" spans="1:15">
      <c r="A1099" s="346" t="s">
        <v>807</v>
      </c>
      <c r="G1099">
        <v>490248</v>
      </c>
      <c r="H1099" s="370">
        <f>+data!L1099</f>
        <v>749951</v>
      </c>
      <c r="I1099" s="370">
        <f t="shared" si="34"/>
        <v>259703</v>
      </c>
      <c r="J1099" s="84"/>
      <c r="L1099">
        <v>477011</v>
      </c>
      <c r="M1099" s="370">
        <f>+data!N1099</f>
        <v>726346</v>
      </c>
      <c r="N1099" s="370">
        <f t="shared" si="35"/>
        <v>249335</v>
      </c>
      <c r="O1099" s="84"/>
    </row>
    <row r="1100" spans="1:15">
      <c r="A1100" s="111" t="s">
        <v>728</v>
      </c>
      <c r="G1100">
        <v>114043</v>
      </c>
      <c r="H1100" s="370">
        <f>+data!L1100</f>
        <v>147935</v>
      </c>
      <c r="I1100" s="370">
        <f t="shared" si="34"/>
        <v>33892</v>
      </c>
      <c r="J1100" s="84"/>
      <c r="L1100">
        <v>103091</v>
      </c>
      <c r="M1100" s="370">
        <f>+data!N1100</f>
        <v>175510</v>
      </c>
      <c r="N1100" s="370">
        <f t="shared" si="35"/>
        <v>72419</v>
      </c>
      <c r="O1100" s="84"/>
    </row>
    <row r="1101" spans="1:15">
      <c r="A1101" s="2" t="s">
        <v>220</v>
      </c>
      <c r="G1101">
        <v>85</v>
      </c>
      <c r="H1101" s="370">
        <f>+data!L1101</f>
        <v>770</v>
      </c>
      <c r="I1101" s="370">
        <f t="shared" si="34"/>
        <v>685</v>
      </c>
      <c r="J1101" s="84"/>
      <c r="L1101">
        <v>0</v>
      </c>
      <c r="M1101" s="370">
        <f>+data!N1101</f>
        <v>55</v>
      </c>
      <c r="N1101" s="370">
        <f t="shared" si="35"/>
        <v>55</v>
      </c>
      <c r="O1101" s="84"/>
    </row>
    <row r="1102" spans="1:15">
      <c r="A1102" s="2" t="s">
        <v>221</v>
      </c>
      <c r="G1102">
        <v>0</v>
      </c>
      <c r="H1102" s="370">
        <f>+data!L1102</f>
        <v>0</v>
      </c>
      <c r="I1102" s="370">
        <f t="shared" si="34"/>
        <v>0</v>
      </c>
      <c r="J1102" s="84"/>
      <c r="L1102">
        <v>0</v>
      </c>
      <c r="M1102" s="370">
        <f>+data!N1102</f>
        <v>0</v>
      </c>
      <c r="N1102" s="370">
        <f t="shared" si="35"/>
        <v>0</v>
      </c>
      <c r="O1102" s="84"/>
    </row>
    <row r="1103" spans="1:15">
      <c r="A1103" s="2" t="s">
        <v>222</v>
      </c>
      <c r="G1103">
        <v>0</v>
      </c>
      <c r="H1103" s="370">
        <f>+data!L1103</f>
        <v>0</v>
      </c>
      <c r="I1103" s="370">
        <f t="shared" si="34"/>
        <v>0</v>
      </c>
      <c r="J1103" s="84"/>
      <c r="L1103">
        <v>0</v>
      </c>
      <c r="M1103" s="370">
        <f>+data!N1103</f>
        <v>0</v>
      </c>
      <c r="N1103" s="370">
        <f t="shared" si="35"/>
        <v>0</v>
      </c>
      <c r="O1103" s="84"/>
    </row>
    <row r="1104" spans="1:15">
      <c r="A1104" s="2" t="s">
        <v>223</v>
      </c>
      <c r="G1104">
        <v>0</v>
      </c>
      <c r="H1104" s="370">
        <f>+data!L1104</f>
        <v>-602</v>
      </c>
      <c r="I1104" s="370">
        <f t="shared" si="34"/>
        <v>-602</v>
      </c>
      <c r="J1104" s="84"/>
      <c r="L1104">
        <v>0</v>
      </c>
      <c r="M1104" s="370">
        <f>+data!N1104</f>
        <v>-50405</v>
      </c>
      <c r="N1104" s="370">
        <f t="shared" si="35"/>
        <v>-50405</v>
      </c>
      <c r="O1104" s="84"/>
    </row>
    <row r="1105" spans="1:15">
      <c r="A1105" s="2" t="s">
        <v>457</v>
      </c>
      <c r="G1105">
        <v>0</v>
      </c>
      <c r="H1105" s="370">
        <f>+data!L1105</f>
        <v>0</v>
      </c>
      <c r="I1105" s="370">
        <f t="shared" ref="I1105:I1169" si="36">+H1105-G1105</f>
        <v>0</v>
      </c>
      <c r="J1105" s="84"/>
      <c r="L1105">
        <v>0</v>
      </c>
      <c r="M1105" s="370">
        <f>+data!N1105</f>
        <v>0</v>
      </c>
      <c r="N1105" s="370">
        <f t="shared" ref="N1105:N1169" si="37">+M1105-L1105</f>
        <v>0</v>
      </c>
      <c r="O1105" s="84"/>
    </row>
    <row r="1106" spans="1:15">
      <c r="A1106" s="2" t="s">
        <v>8</v>
      </c>
      <c r="G1106">
        <v>-203</v>
      </c>
      <c r="H1106" s="370">
        <f>+data!L1106</f>
        <v>-4525</v>
      </c>
      <c r="I1106" s="370">
        <f t="shared" si="36"/>
        <v>-4322</v>
      </c>
      <c r="J1106" s="84"/>
      <c r="L1106">
        <v>0</v>
      </c>
      <c r="M1106" s="370">
        <f>+data!N1106</f>
        <v>-1965</v>
      </c>
      <c r="N1106" s="370">
        <f t="shared" si="37"/>
        <v>-1965</v>
      </c>
      <c r="O1106" s="84"/>
    </row>
    <row r="1107" spans="1:15">
      <c r="A1107" s="2" t="s">
        <v>224</v>
      </c>
      <c r="G1107">
        <v>0</v>
      </c>
      <c r="H1107" s="370">
        <f>+data!L1107</f>
        <v>0</v>
      </c>
      <c r="I1107" s="370">
        <f t="shared" si="36"/>
        <v>0</v>
      </c>
      <c r="J1107" s="84"/>
      <c r="L1107">
        <v>0</v>
      </c>
      <c r="M1107" s="370">
        <f>+data!N1107</f>
        <v>0</v>
      </c>
      <c r="N1107" s="370">
        <f t="shared" si="37"/>
        <v>0</v>
      </c>
      <c r="O1107" s="84"/>
    </row>
    <row r="1108" spans="1:15">
      <c r="A1108" s="2" t="s">
        <v>226</v>
      </c>
      <c r="G1108">
        <v>-3214</v>
      </c>
      <c r="H1108" s="370">
        <f>+data!L1108</f>
        <v>-21435</v>
      </c>
      <c r="I1108" s="370">
        <f t="shared" si="36"/>
        <v>-18221</v>
      </c>
      <c r="J1108" s="84"/>
      <c r="L1108">
        <v>-3982</v>
      </c>
      <c r="M1108" s="370">
        <f>+data!N1108</f>
        <v>-5757</v>
      </c>
      <c r="N1108" s="370">
        <f t="shared" si="37"/>
        <v>-1775</v>
      </c>
      <c r="O1108" s="84"/>
    </row>
    <row r="1109" spans="1:15">
      <c r="A1109" s="2" t="s">
        <v>227</v>
      </c>
      <c r="G1109">
        <v>15765</v>
      </c>
      <c r="H1109" s="370">
        <f>+data!L1109</f>
        <v>32451</v>
      </c>
      <c r="I1109" s="370">
        <f t="shared" si="36"/>
        <v>16686</v>
      </c>
      <c r="J1109" s="84"/>
      <c r="L1109">
        <v>14934</v>
      </c>
      <c r="M1109" s="370">
        <f>+data!N1109</f>
        <v>30497</v>
      </c>
      <c r="N1109" s="370">
        <f t="shared" si="37"/>
        <v>15563</v>
      </c>
      <c r="O1109" s="84"/>
    </row>
    <row r="1110" spans="1:15">
      <c r="A1110" s="346" t="s">
        <v>807</v>
      </c>
      <c r="G1110">
        <v>126476</v>
      </c>
      <c r="H1110" s="370">
        <f>+data!L1110</f>
        <v>154594</v>
      </c>
      <c r="I1110" s="370">
        <f t="shared" si="36"/>
        <v>28118</v>
      </c>
      <c r="J1110" s="84"/>
      <c r="L1110">
        <v>114043</v>
      </c>
      <c r="M1110" s="370">
        <f>+data!N1110</f>
        <v>147935</v>
      </c>
      <c r="N1110" s="370">
        <f t="shared" si="37"/>
        <v>33892</v>
      </c>
      <c r="O1110" s="84"/>
    </row>
    <row r="1111" spans="1:15">
      <c r="A1111" s="4" t="s">
        <v>729</v>
      </c>
      <c r="G1111">
        <v>362968</v>
      </c>
      <c r="H1111" s="370">
        <f>+data!L1111</f>
        <v>578411</v>
      </c>
      <c r="I1111" s="370">
        <f t="shared" si="36"/>
        <v>215443</v>
      </c>
      <c r="J1111" s="84"/>
      <c r="L1111">
        <v>328125</v>
      </c>
      <c r="M1111" s="370">
        <f>+data!N1111</f>
        <v>542017</v>
      </c>
      <c r="N1111" s="370">
        <f t="shared" si="37"/>
        <v>213892</v>
      </c>
      <c r="O1111" s="84"/>
    </row>
    <row r="1112" spans="1:15">
      <c r="A1112" s="347" t="s">
        <v>808</v>
      </c>
      <c r="G1112">
        <v>363772</v>
      </c>
      <c r="H1112" s="370">
        <f>+data!L1112</f>
        <v>595357</v>
      </c>
      <c r="I1112" s="370">
        <f t="shared" si="36"/>
        <v>231585</v>
      </c>
      <c r="J1112" s="84"/>
      <c r="L1112">
        <v>362968</v>
      </c>
      <c r="M1112" s="370">
        <f>+data!N1112</f>
        <v>578411</v>
      </c>
      <c r="N1112" s="370">
        <f t="shared" si="37"/>
        <v>215443</v>
      </c>
      <c r="O1112" s="84"/>
    </row>
    <row r="1113" spans="1:15">
      <c r="A1113" s="3" t="s">
        <v>824</v>
      </c>
      <c r="H1113" s="370">
        <f>+data!L1113</f>
        <v>0</v>
      </c>
      <c r="I1113" s="370">
        <f t="shared" si="36"/>
        <v>0</v>
      </c>
      <c r="J1113" s="84"/>
      <c r="M1113" s="370">
        <f>+data!N1113</f>
        <v>0</v>
      </c>
      <c r="N1113" s="370">
        <f t="shared" si="37"/>
        <v>0</v>
      </c>
      <c r="O1113" s="84"/>
    </row>
    <row r="1114" spans="1:15">
      <c r="A1114" s="2" t="s">
        <v>228</v>
      </c>
      <c r="G1114">
        <v>357908</v>
      </c>
      <c r="H1114" s="370">
        <f>+data!L1114</f>
        <v>590218</v>
      </c>
      <c r="I1114" s="370">
        <f t="shared" si="36"/>
        <v>232310</v>
      </c>
      <c r="J1114" s="84"/>
      <c r="L1114">
        <v>360119</v>
      </c>
      <c r="M1114" s="370">
        <f>+data!N1114</f>
        <v>573062</v>
      </c>
      <c r="N1114" s="370">
        <f t="shared" si="37"/>
        <v>212943</v>
      </c>
      <c r="O1114" s="84"/>
    </row>
    <row r="1115" spans="1:15">
      <c r="A1115" s="2" t="s">
        <v>229</v>
      </c>
      <c r="G1115">
        <v>5840</v>
      </c>
      <c r="H1115" s="370">
        <f>+data!L1115</f>
        <v>3309</v>
      </c>
      <c r="I1115" s="370">
        <f t="shared" si="36"/>
        <v>-2531</v>
      </c>
      <c r="J1115" s="84"/>
      <c r="L1115">
        <v>2806</v>
      </c>
      <c r="M1115" s="370">
        <f>+data!N1115</f>
        <v>3218</v>
      </c>
      <c r="N1115" s="370">
        <f t="shared" si="37"/>
        <v>412</v>
      </c>
      <c r="O1115" s="84"/>
    </row>
    <row r="1116" spans="1:15">
      <c r="A1116" s="2" t="s">
        <v>230</v>
      </c>
      <c r="G1116">
        <v>24</v>
      </c>
      <c r="H1116" s="370">
        <f>+data!L1116</f>
        <v>1829</v>
      </c>
      <c r="I1116" s="370">
        <f t="shared" si="36"/>
        <v>1805</v>
      </c>
      <c r="J1116" s="84"/>
      <c r="L1116">
        <v>43</v>
      </c>
      <c r="M1116" s="370">
        <f>+data!N1116</f>
        <v>2131</v>
      </c>
      <c r="N1116" s="370">
        <f t="shared" si="37"/>
        <v>2088</v>
      </c>
      <c r="O1116" s="84"/>
    </row>
    <row r="1117" spans="1:15">
      <c r="A1117" s="2" t="s">
        <v>106</v>
      </c>
      <c r="G1117">
        <v>363772</v>
      </c>
      <c r="H1117" s="370">
        <f>+data!L1117</f>
        <v>595356</v>
      </c>
      <c r="I1117" s="370">
        <f t="shared" si="36"/>
        <v>231584</v>
      </c>
      <c r="J1117" s="84"/>
      <c r="L1117">
        <v>362968</v>
      </c>
      <c r="M1117" s="370">
        <f>+data!N1117</f>
        <v>578411</v>
      </c>
      <c r="N1117" s="370">
        <f t="shared" si="37"/>
        <v>215443</v>
      </c>
      <c r="O1117" s="84"/>
    </row>
    <row r="1118" spans="1:15">
      <c r="A1118" s="3" t="s">
        <v>231</v>
      </c>
      <c r="H1118" s="370">
        <f>+data!L1118</f>
        <v>0</v>
      </c>
      <c r="I1118" s="370">
        <f t="shared" si="36"/>
        <v>0</v>
      </c>
      <c r="J1118" s="84"/>
      <c r="M1118" s="370">
        <f>+data!N1118</f>
        <v>0</v>
      </c>
      <c r="N1118" s="370">
        <f t="shared" si="37"/>
        <v>0</v>
      </c>
      <c r="O1118" s="84"/>
    </row>
    <row r="1119" spans="1:15">
      <c r="A1119" s="2" t="s">
        <v>232</v>
      </c>
      <c r="G1119">
        <v>360469</v>
      </c>
      <c r="H1119" s="370">
        <f>+data!L1119</f>
        <v>528584</v>
      </c>
      <c r="I1119" s="370">
        <f t="shared" si="36"/>
        <v>168115</v>
      </c>
      <c r="J1119" s="84"/>
      <c r="L1119">
        <v>359568</v>
      </c>
      <c r="M1119" s="370">
        <f>+data!N1119</f>
        <v>516473</v>
      </c>
      <c r="N1119" s="370">
        <f t="shared" si="37"/>
        <v>156905</v>
      </c>
      <c r="O1119" s="84"/>
    </row>
    <row r="1120" spans="1:15">
      <c r="A1120" s="2" t="s">
        <v>233</v>
      </c>
      <c r="G1120">
        <v>482</v>
      </c>
      <c r="H1120" s="370">
        <f>+data!L1120</f>
        <v>0</v>
      </c>
      <c r="I1120" s="370">
        <f t="shared" si="36"/>
        <v>-482</v>
      </c>
      <c r="J1120" s="84"/>
      <c r="L1120">
        <v>491</v>
      </c>
      <c r="M1120" s="370">
        <f>+data!N1120</f>
        <v>0</v>
      </c>
      <c r="N1120" s="370">
        <f t="shared" si="37"/>
        <v>-491</v>
      </c>
      <c r="O1120" s="84"/>
    </row>
    <row r="1121" spans="1:15">
      <c r="A1121" s="2" t="s">
        <v>650</v>
      </c>
      <c r="G1121">
        <v>2821</v>
      </c>
      <c r="H1121" s="370">
        <f>+data!L1121</f>
        <v>66772</v>
      </c>
      <c r="I1121" s="370">
        <f t="shared" si="36"/>
        <v>63951</v>
      </c>
      <c r="J1121" s="84"/>
      <c r="L1121">
        <v>2909</v>
      </c>
      <c r="M1121" s="370">
        <f>+data!N1121</f>
        <v>61938</v>
      </c>
      <c r="N1121" s="370">
        <f t="shared" si="37"/>
        <v>59029</v>
      </c>
      <c r="O1121" s="84"/>
    </row>
    <row r="1122" spans="1:15">
      <c r="A1122" s="2" t="s">
        <v>234</v>
      </c>
      <c r="G1122">
        <v>0</v>
      </c>
      <c r="H1122" s="370">
        <f>+data!L1122</f>
        <v>0</v>
      </c>
      <c r="I1122" s="370">
        <f t="shared" si="36"/>
        <v>0</v>
      </c>
      <c r="J1122" s="84"/>
      <c r="L1122">
        <v>0</v>
      </c>
      <c r="M1122" s="370">
        <f>+data!N1122</f>
        <v>0</v>
      </c>
      <c r="N1122" s="370">
        <f t="shared" si="37"/>
        <v>0</v>
      </c>
      <c r="O1122" s="84"/>
    </row>
    <row r="1123" spans="1:15">
      <c r="A1123" s="2" t="s">
        <v>106</v>
      </c>
      <c r="G1123">
        <v>363772</v>
      </c>
      <c r="H1123" s="370">
        <f>+data!L1123</f>
        <v>595356</v>
      </c>
      <c r="I1123" s="370">
        <f t="shared" si="36"/>
        <v>231584</v>
      </c>
      <c r="J1123" s="84"/>
      <c r="L1123">
        <v>362968</v>
      </c>
      <c r="M1123" s="370">
        <f>+data!N1123</f>
        <v>578411</v>
      </c>
      <c r="N1123" s="370">
        <f t="shared" si="37"/>
        <v>215443</v>
      </c>
      <c r="O1123" s="84"/>
    </row>
    <row r="1124" spans="1:15">
      <c r="A1124" s="14" t="s">
        <v>569</v>
      </c>
      <c r="H1124" s="370">
        <f>+data!L1124</f>
        <v>0</v>
      </c>
      <c r="I1124" s="370">
        <f t="shared" si="36"/>
        <v>0</v>
      </c>
      <c r="J1124" s="84"/>
      <c r="M1124" s="370">
        <f>+data!N1124</f>
        <v>0</v>
      </c>
      <c r="N1124" s="370">
        <f t="shared" si="37"/>
        <v>0</v>
      </c>
      <c r="O1124" s="84"/>
    </row>
    <row r="1125" spans="1:15">
      <c r="A1125" s="2" t="s">
        <v>236</v>
      </c>
      <c r="G1125">
        <v>310231</v>
      </c>
      <c r="H1125" s="370">
        <f>+data!L1125</f>
        <v>500225</v>
      </c>
      <c r="I1125" s="370">
        <f t="shared" si="36"/>
        <v>189994</v>
      </c>
      <c r="J1125" s="84"/>
      <c r="L1125">
        <v>304758</v>
      </c>
      <c r="M1125" s="370">
        <f>+data!N1125</f>
        <v>475850</v>
      </c>
      <c r="N1125" s="370">
        <f t="shared" si="37"/>
        <v>171092</v>
      </c>
      <c r="O1125" s="84"/>
    </row>
    <row r="1126" spans="1:15">
      <c r="A1126" s="2" t="s">
        <v>237</v>
      </c>
      <c r="G1126">
        <v>0</v>
      </c>
      <c r="H1126" s="370">
        <f>+data!L1126</f>
        <v>0</v>
      </c>
      <c r="I1126" s="370">
        <f t="shared" si="36"/>
        <v>0</v>
      </c>
      <c r="J1126" s="84"/>
      <c r="L1126">
        <v>0</v>
      </c>
      <c r="M1126" s="370">
        <f>+data!N1126</f>
        <v>0</v>
      </c>
      <c r="N1126" s="370">
        <f t="shared" si="37"/>
        <v>0</v>
      </c>
      <c r="O1126" s="84"/>
    </row>
    <row r="1127" spans="1:15">
      <c r="A1127" s="2" t="s">
        <v>238</v>
      </c>
      <c r="G1127">
        <v>479</v>
      </c>
      <c r="H1127" s="370">
        <f>+data!L1127</f>
        <v>0</v>
      </c>
      <c r="I1127" s="370">
        <f t="shared" si="36"/>
        <v>-479</v>
      </c>
      <c r="J1127" s="84"/>
      <c r="L1127">
        <v>487</v>
      </c>
      <c r="M1127" s="370">
        <f>+data!N1127</f>
        <v>0</v>
      </c>
      <c r="N1127" s="370">
        <f t="shared" si="37"/>
        <v>-487</v>
      </c>
      <c r="O1127" s="84"/>
    </row>
    <row r="1128" spans="1:15">
      <c r="A1128" s="14" t="s">
        <v>106</v>
      </c>
      <c r="G1128">
        <v>310710</v>
      </c>
      <c r="H1128" s="370">
        <f>+data!L1128</f>
        <v>500225</v>
      </c>
      <c r="I1128" s="370">
        <f t="shared" si="36"/>
        <v>189515</v>
      </c>
      <c r="J1128" s="84"/>
      <c r="L1128">
        <v>305245</v>
      </c>
      <c r="M1128" s="370">
        <f>+data!N1128</f>
        <v>475850</v>
      </c>
      <c r="N1128" s="370">
        <f t="shared" si="37"/>
        <v>170605</v>
      </c>
      <c r="O1128" s="84"/>
    </row>
    <row r="1129" spans="1:15" s="413" customFormat="1">
      <c r="A1129" s="430"/>
      <c r="H1129" s="421"/>
      <c r="I1129" s="421"/>
      <c r="J1129" s="427"/>
      <c r="M1129" s="421"/>
      <c r="N1129" s="421"/>
      <c r="O1129" s="427"/>
    </row>
    <row r="1130" spans="1:15">
      <c r="A1130" s="128" t="s">
        <v>239</v>
      </c>
      <c r="H1130" s="370">
        <f>+data!L1130</f>
        <v>0</v>
      </c>
      <c r="I1130" s="370">
        <f t="shared" si="36"/>
        <v>0</v>
      </c>
      <c r="J1130" s="84"/>
      <c r="M1130" s="370">
        <f>+data!N1130</f>
        <v>0</v>
      </c>
      <c r="N1130" s="370">
        <f t="shared" si="37"/>
        <v>0</v>
      </c>
      <c r="O1130" s="84"/>
    </row>
    <row r="1131" spans="1:15">
      <c r="A1131" s="349" t="s">
        <v>219</v>
      </c>
      <c r="H1131" s="370">
        <f>+data!L1131</f>
        <v>0</v>
      </c>
      <c r="I1131" s="370">
        <f t="shared" si="36"/>
        <v>0</v>
      </c>
      <c r="J1131" s="84"/>
      <c r="M1131" s="370">
        <f>+data!N1131</f>
        <v>0</v>
      </c>
      <c r="N1131" s="370">
        <f t="shared" si="37"/>
        <v>0</v>
      </c>
      <c r="O1131" s="84"/>
    </row>
    <row r="1132" spans="1:15">
      <c r="A1132" s="350" t="s">
        <v>657</v>
      </c>
      <c r="G1132">
        <v>0</v>
      </c>
      <c r="H1132" s="370">
        <f>+data!L1132</f>
        <v>0</v>
      </c>
      <c r="I1132" s="370">
        <f t="shared" si="36"/>
        <v>0</v>
      </c>
      <c r="J1132" s="84"/>
      <c r="L1132">
        <v>0</v>
      </c>
      <c r="M1132" s="370">
        <f>+data!N1132</f>
        <v>0</v>
      </c>
      <c r="N1132" s="370">
        <f t="shared" si="37"/>
        <v>0</v>
      </c>
      <c r="O1132" s="84"/>
    </row>
    <row r="1133" spans="1:15">
      <c r="A1133" s="133" t="s">
        <v>240</v>
      </c>
      <c r="G1133">
        <v>0</v>
      </c>
      <c r="H1133" s="370">
        <f>+data!L1133</f>
        <v>170</v>
      </c>
      <c r="I1133" s="370">
        <f t="shared" si="36"/>
        <v>170</v>
      </c>
      <c r="J1133" s="84"/>
      <c r="L1133">
        <v>0</v>
      </c>
      <c r="M1133" s="370">
        <f>+data!N1133</f>
        <v>0</v>
      </c>
      <c r="N1133" s="370">
        <f t="shared" si="37"/>
        <v>0</v>
      </c>
      <c r="O1133" s="84"/>
    </row>
    <row r="1134" spans="1:15">
      <c r="A1134" s="133" t="s">
        <v>245</v>
      </c>
      <c r="G1134">
        <v>0</v>
      </c>
      <c r="H1134" s="370">
        <f>+data!L1134</f>
        <v>0</v>
      </c>
      <c r="I1134" s="370">
        <f t="shared" si="36"/>
        <v>0</v>
      </c>
      <c r="J1134" s="84"/>
      <c r="L1134">
        <v>0</v>
      </c>
      <c r="M1134" s="370">
        <f>+data!N1134</f>
        <v>0</v>
      </c>
      <c r="N1134" s="370">
        <f t="shared" si="37"/>
        <v>0</v>
      </c>
      <c r="O1134" s="84"/>
    </row>
    <row r="1135" spans="1:15">
      <c r="A1135" s="133" t="s">
        <v>241</v>
      </c>
      <c r="G1135">
        <v>0</v>
      </c>
      <c r="H1135" s="370">
        <f>+data!L1135</f>
        <v>0</v>
      </c>
      <c r="I1135" s="370">
        <f t="shared" si="36"/>
        <v>0</v>
      </c>
      <c r="J1135" s="84"/>
      <c r="L1135">
        <v>0</v>
      </c>
      <c r="M1135" s="370">
        <f>+data!N1135</f>
        <v>0</v>
      </c>
      <c r="N1135" s="370">
        <f t="shared" si="37"/>
        <v>0</v>
      </c>
      <c r="O1135" s="84"/>
    </row>
    <row r="1136" spans="1:15">
      <c r="A1136" s="133" t="s">
        <v>458</v>
      </c>
      <c r="G1136">
        <v>0</v>
      </c>
      <c r="H1136" s="370">
        <f>+data!L1136</f>
        <v>0</v>
      </c>
      <c r="I1136" s="370">
        <f t="shared" si="36"/>
        <v>0</v>
      </c>
      <c r="J1136" s="84"/>
      <c r="L1136">
        <v>0</v>
      </c>
      <c r="M1136" s="370">
        <f>+data!N1136</f>
        <v>0</v>
      </c>
      <c r="N1136" s="370">
        <f t="shared" si="37"/>
        <v>0</v>
      </c>
      <c r="O1136" s="84"/>
    </row>
    <row r="1137" spans="1:15">
      <c r="A1137" s="133" t="s">
        <v>242</v>
      </c>
      <c r="G1137">
        <v>0</v>
      </c>
      <c r="H1137" s="370">
        <f>+data!L1137</f>
        <v>0</v>
      </c>
      <c r="I1137" s="370">
        <f t="shared" si="36"/>
        <v>0</v>
      </c>
      <c r="J1137" s="84"/>
      <c r="L1137">
        <v>0</v>
      </c>
      <c r="M1137" s="370">
        <f>+data!N1137</f>
        <v>0</v>
      </c>
      <c r="N1137" s="370">
        <f t="shared" si="37"/>
        <v>0</v>
      </c>
      <c r="O1137" s="84"/>
    </row>
    <row r="1138" spans="1:15">
      <c r="A1138" s="135" t="s">
        <v>243</v>
      </c>
      <c r="G1138">
        <v>0</v>
      </c>
      <c r="H1138" s="370">
        <f>+data!L1138</f>
        <v>0</v>
      </c>
      <c r="I1138" s="370">
        <f t="shared" si="36"/>
        <v>0</v>
      </c>
      <c r="J1138" s="84"/>
      <c r="L1138">
        <v>0</v>
      </c>
      <c r="M1138" s="370">
        <f>+data!N1138</f>
        <v>0</v>
      </c>
      <c r="N1138" s="370">
        <f t="shared" si="37"/>
        <v>0</v>
      </c>
      <c r="O1138" s="84"/>
    </row>
    <row r="1139" spans="1:15">
      <c r="A1139" s="350" t="s">
        <v>658</v>
      </c>
      <c r="G1139">
        <v>0</v>
      </c>
      <c r="H1139" s="370">
        <f>+data!L1139</f>
        <v>170</v>
      </c>
      <c r="I1139" s="370">
        <f t="shared" si="36"/>
        <v>170</v>
      </c>
      <c r="J1139" s="84"/>
      <c r="L1139">
        <v>0</v>
      </c>
      <c r="M1139" s="370">
        <f>+data!N1139</f>
        <v>0</v>
      </c>
      <c r="N1139" s="370">
        <f t="shared" si="37"/>
        <v>0</v>
      </c>
      <c r="O1139" s="84"/>
    </row>
    <row r="1140" spans="1:15">
      <c r="A1140" s="349" t="s">
        <v>659</v>
      </c>
      <c r="H1140" s="370">
        <f>+data!L1140</f>
        <v>0</v>
      </c>
      <c r="I1140" s="370">
        <f t="shared" si="36"/>
        <v>0</v>
      </c>
      <c r="J1140" s="84"/>
      <c r="M1140" s="370">
        <f>+data!N1140</f>
        <v>0</v>
      </c>
      <c r="N1140" s="370">
        <f t="shared" si="37"/>
        <v>0</v>
      </c>
      <c r="O1140" s="84"/>
    </row>
    <row r="1141" spans="1:15">
      <c r="A1141" s="350" t="s">
        <v>657</v>
      </c>
      <c r="G1141">
        <v>0</v>
      </c>
      <c r="H1141" s="370">
        <f>+data!L1141</f>
        <v>0</v>
      </c>
      <c r="I1141" s="370">
        <f t="shared" si="36"/>
        <v>0</v>
      </c>
      <c r="J1141" s="84"/>
      <c r="L1141">
        <v>0</v>
      </c>
      <c r="M1141" s="370">
        <f>+data!N1141</f>
        <v>0</v>
      </c>
      <c r="N1141" s="370">
        <f t="shared" si="37"/>
        <v>0</v>
      </c>
      <c r="O1141" s="84"/>
    </row>
    <row r="1142" spans="1:15">
      <c r="A1142" s="133" t="s">
        <v>240</v>
      </c>
      <c r="G1142">
        <v>0</v>
      </c>
      <c r="H1142" s="370">
        <f>+data!L1142</f>
        <v>0</v>
      </c>
      <c r="I1142" s="370">
        <f t="shared" si="36"/>
        <v>0</v>
      </c>
      <c r="J1142" s="84"/>
      <c r="L1142">
        <v>0</v>
      </c>
      <c r="M1142" s="370">
        <f>+data!N1142</f>
        <v>0</v>
      </c>
      <c r="N1142" s="370">
        <f t="shared" si="37"/>
        <v>0</v>
      </c>
      <c r="O1142" s="84"/>
    </row>
    <row r="1143" spans="1:15">
      <c r="A1143" s="133" t="s">
        <v>245</v>
      </c>
      <c r="G1143">
        <v>0</v>
      </c>
      <c r="H1143" s="370">
        <f>+data!L1143</f>
        <v>0</v>
      </c>
      <c r="I1143" s="370">
        <f t="shared" si="36"/>
        <v>0</v>
      </c>
      <c r="J1143" s="84"/>
      <c r="L1143">
        <v>0</v>
      </c>
      <c r="M1143" s="370">
        <f>+data!N1143</f>
        <v>0</v>
      </c>
      <c r="N1143" s="370">
        <f t="shared" si="37"/>
        <v>0</v>
      </c>
      <c r="O1143" s="84"/>
    </row>
    <row r="1144" spans="1:15">
      <c r="A1144" s="133" t="s">
        <v>241</v>
      </c>
      <c r="G1144">
        <v>0</v>
      </c>
      <c r="H1144" s="370">
        <f>+data!L1144</f>
        <v>0</v>
      </c>
      <c r="I1144" s="370">
        <f t="shared" si="36"/>
        <v>0</v>
      </c>
      <c r="J1144" s="84"/>
      <c r="L1144">
        <v>0</v>
      </c>
      <c r="M1144" s="370">
        <f>+data!N1144</f>
        <v>0</v>
      </c>
      <c r="N1144" s="370">
        <f t="shared" si="37"/>
        <v>0</v>
      </c>
      <c r="O1144" s="84"/>
    </row>
    <row r="1145" spans="1:15">
      <c r="A1145" s="133" t="s">
        <v>458</v>
      </c>
      <c r="G1145">
        <v>0</v>
      </c>
      <c r="H1145" s="370">
        <f>+data!L1145</f>
        <v>0</v>
      </c>
      <c r="I1145" s="370">
        <f t="shared" si="36"/>
        <v>0</v>
      </c>
      <c r="J1145" s="84"/>
      <c r="L1145">
        <v>0</v>
      </c>
      <c r="M1145" s="370">
        <f>+data!N1145</f>
        <v>0</v>
      </c>
      <c r="N1145" s="370">
        <f t="shared" si="37"/>
        <v>0</v>
      </c>
      <c r="O1145" s="84"/>
    </row>
    <row r="1146" spans="1:15">
      <c r="A1146" s="133" t="s">
        <v>242</v>
      </c>
      <c r="G1146">
        <v>0</v>
      </c>
      <c r="H1146" s="370">
        <f>+data!L1146</f>
        <v>0</v>
      </c>
      <c r="I1146" s="370">
        <f t="shared" si="36"/>
        <v>0</v>
      </c>
      <c r="J1146" s="84"/>
      <c r="L1146">
        <v>0</v>
      </c>
      <c r="M1146" s="370">
        <f>+data!N1146</f>
        <v>0</v>
      </c>
      <c r="N1146" s="370">
        <f t="shared" si="37"/>
        <v>0</v>
      </c>
      <c r="O1146" s="84"/>
    </row>
    <row r="1147" spans="1:15">
      <c r="A1147" s="135" t="s">
        <v>243</v>
      </c>
      <c r="G1147">
        <v>0</v>
      </c>
      <c r="H1147" s="370">
        <f>+data!L1147</f>
        <v>0</v>
      </c>
      <c r="I1147" s="370">
        <f t="shared" si="36"/>
        <v>0</v>
      </c>
      <c r="J1147" s="84"/>
      <c r="L1147">
        <v>0</v>
      </c>
      <c r="M1147" s="370">
        <f>+data!N1147</f>
        <v>0</v>
      </c>
      <c r="N1147" s="370">
        <f t="shared" si="37"/>
        <v>0</v>
      </c>
      <c r="O1147" s="84"/>
    </row>
    <row r="1148" spans="1:15">
      <c r="A1148" s="350" t="s">
        <v>658</v>
      </c>
      <c r="G1148">
        <v>0</v>
      </c>
      <c r="H1148" s="370">
        <f>+data!L1148</f>
        <v>0</v>
      </c>
      <c r="I1148" s="370">
        <f t="shared" si="36"/>
        <v>0</v>
      </c>
      <c r="J1148" s="84"/>
      <c r="L1148">
        <v>0</v>
      </c>
      <c r="M1148" s="370">
        <f>+data!N1148</f>
        <v>0</v>
      </c>
      <c r="N1148" s="370">
        <f t="shared" si="37"/>
        <v>0</v>
      </c>
      <c r="O1148" s="84"/>
    </row>
    <row r="1149" spans="1:15">
      <c r="A1149" s="349" t="s">
        <v>660</v>
      </c>
      <c r="H1149" s="370">
        <f>+data!L1149</f>
        <v>0</v>
      </c>
      <c r="I1149" s="370">
        <f t="shared" si="36"/>
        <v>0</v>
      </c>
      <c r="J1149" s="84"/>
      <c r="M1149" s="370">
        <f>+data!N1149</f>
        <v>0</v>
      </c>
      <c r="N1149" s="370">
        <f t="shared" si="37"/>
        <v>0</v>
      </c>
      <c r="O1149" s="84"/>
    </row>
    <row r="1150" spans="1:15">
      <c r="A1150" s="350" t="s">
        <v>657</v>
      </c>
      <c r="G1150">
        <v>0</v>
      </c>
      <c r="H1150" s="370">
        <f>+data!L1150</f>
        <v>0</v>
      </c>
      <c r="I1150" s="370">
        <f t="shared" si="36"/>
        <v>0</v>
      </c>
      <c r="J1150" s="84"/>
      <c r="L1150">
        <v>0</v>
      </c>
      <c r="M1150" s="370">
        <f>+data!N1150</f>
        <v>0</v>
      </c>
      <c r="N1150" s="370">
        <f t="shared" si="37"/>
        <v>0</v>
      </c>
      <c r="O1150" s="84"/>
    </row>
    <row r="1151" spans="1:15">
      <c r="A1151" s="133" t="s">
        <v>240</v>
      </c>
      <c r="G1151">
        <v>0</v>
      </c>
      <c r="H1151" s="370">
        <f>+data!L1151</f>
        <v>0</v>
      </c>
      <c r="I1151" s="370">
        <f t="shared" si="36"/>
        <v>0</v>
      </c>
      <c r="J1151" s="84"/>
      <c r="L1151">
        <v>0</v>
      </c>
      <c r="M1151" s="370">
        <f>+data!N1151</f>
        <v>0</v>
      </c>
      <c r="N1151" s="370">
        <f t="shared" si="37"/>
        <v>0</v>
      </c>
      <c r="O1151" s="84"/>
    </row>
    <row r="1152" spans="1:15">
      <c r="A1152" s="133" t="s">
        <v>245</v>
      </c>
      <c r="G1152">
        <v>0</v>
      </c>
      <c r="H1152" s="370">
        <f>+data!L1152</f>
        <v>0</v>
      </c>
      <c r="I1152" s="370">
        <f t="shared" si="36"/>
        <v>0</v>
      </c>
      <c r="J1152" s="84"/>
      <c r="L1152">
        <v>0</v>
      </c>
      <c r="M1152" s="370">
        <f>+data!N1152</f>
        <v>0</v>
      </c>
      <c r="N1152" s="370">
        <f t="shared" si="37"/>
        <v>0</v>
      </c>
      <c r="O1152" s="84"/>
    </row>
    <row r="1153" spans="1:15">
      <c r="A1153" s="133" t="s">
        <v>241</v>
      </c>
      <c r="G1153">
        <v>0</v>
      </c>
      <c r="H1153" s="370">
        <f>+data!L1153</f>
        <v>0</v>
      </c>
      <c r="I1153" s="370">
        <f t="shared" si="36"/>
        <v>0</v>
      </c>
      <c r="J1153" s="84"/>
      <c r="L1153">
        <v>0</v>
      </c>
      <c r="M1153" s="370">
        <f>+data!N1153</f>
        <v>0</v>
      </c>
      <c r="N1153" s="370">
        <f t="shared" si="37"/>
        <v>0</v>
      </c>
      <c r="O1153" s="84"/>
    </row>
    <row r="1154" spans="1:15">
      <c r="A1154" s="133" t="s">
        <v>458</v>
      </c>
      <c r="G1154">
        <v>0</v>
      </c>
      <c r="H1154" s="370">
        <f>+data!L1154</f>
        <v>0</v>
      </c>
      <c r="I1154" s="370">
        <f t="shared" si="36"/>
        <v>0</v>
      </c>
      <c r="J1154" s="84"/>
      <c r="L1154">
        <v>0</v>
      </c>
      <c r="M1154" s="370">
        <f>+data!N1154</f>
        <v>0</v>
      </c>
      <c r="N1154" s="370">
        <f t="shared" si="37"/>
        <v>0</v>
      </c>
      <c r="O1154" s="84"/>
    </row>
    <row r="1155" spans="1:15">
      <c r="A1155" s="133" t="s">
        <v>242</v>
      </c>
      <c r="G1155">
        <v>0</v>
      </c>
      <c r="H1155" s="370">
        <f>+data!L1155</f>
        <v>0</v>
      </c>
      <c r="I1155" s="370">
        <f t="shared" si="36"/>
        <v>0</v>
      </c>
      <c r="J1155" s="84"/>
      <c r="L1155">
        <v>0</v>
      </c>
      <c r="M1155" s="370">
        <f>+data!N1155</f>
        <v>0</v>
      </c>
      <c r="N1155" s="370">
        <f t="shared" si="37"/>
        <v>0</v>
      </c>
      <c r="O1155" s="84"/>
    </row>
    <row r="1156" spans="1:15">
      <c r="A1156" s="351" t="s">
        <v>661</v>
      </c>
      <c r="G1156">
        <v>0</v>
      </c>
      <c r="H1156" s="370">
        <f>+data!L1156</f>
        <v>0</v>
      </c>
      <c r="I1156" s="370">
        <f t="shared" si="36"/>
        <v>0</v>
      </c>
      <c r="J1156" s="84"/>
      <c r="L1156">
        <v>0</v>
      </c>
      <c r="M1156" s="370">
        <f>+data!N1156</f>
        <v>0</v>
      </c>
      <c r="N1156" s="370">
        <f t="shared" si="37"/>
        <v>0</v>
      </c>
      <c r="O1156" s="84"/>
    </row>
    <row r="1157" spans="1:15">
      <c r="A1157" s="350" t="s">
        <v>658</v>
      </c>
      <c r="G1157">
        <v>0</v>
      </c>
      <c r="H1157" s="370">
        <f>+data!L1157</f>
        <v>0</v>
      </c>
      <c r="I1157" s="370">
        <f t="shared" si="36"/>
        <v>0</v>
      </c>
      <c r="J1157" s="84"/>
      <c r="L1157">
        <v>0</v>
      </c>
      <c r="M1157" s="370">
        <f>+data!N1157</f>
        <v>0</v>
      </c>
      <c r="N1157" s="370">
        <f t="shared" si="37"/>
        <v>0</v>
      </c>
      <c r="O1157" s="84"/>
    </row>
    <row r="1158" spans="1:15">
      <c r="A1158" s="349" t="s">
        <v>33</v>
      </c>
      <c r="H1158" s="370">
        <f>+data!L1158</f>
        <v>0</v>
      </c>
      <c r="I1158" s="370">
        <f t="shared" si="36"/>
        <v>0</v>
      </c>
      <c r="J1158" s="84"/>
      <c r="M1158" s="370">
        <f>+data!N1158</f>
        <v>0</v>
      </c>
      <c r="N1158" s="370">
        <f t="shared" si="37"/>
        <v>0</v>
      </c>
      <c r="O1158" s="84"/>
    </row>
    <row r="1159" spans="1:15">
      <c r="A1159" s="350" t="s">
        <v>657</v>
      </c>
      <c r="G1159">
        <v>0</v>
      </c>
      <c r="H1159" s="370">
        <f>+data!L1159</f>
        <v>0</v>
      </c>
      <c r="I1159" s="370">
        <f t="shared" si="36"/>
        <v>0</v>
      </c>
      <c r="J1159" s="84"/>
      <c r="L1159">
        <v>0</v>
      </c>
      <c r="M1159" s="370">
        <f>+data!N1159</f>
        <v>0</v>
      </c>
      <c r="N1159" s="370">
        <f t="shared" si="37"/>
        <v>0</v>
      </c>
      <c r="O1159" s="84"/>
    </row>
    <row r="1160" spans="1:15">
      <c r="A1160" s="133" t="s">
        <v>240</v>
      </c>
      <c r="G1160">
        <v>0</v>
      </c>
      <c r="H1160" s="370">
        <f>+data!L1160</f>
        <v>0</v>
      </c>
      <c r="I1160" s="370">
        <f t="shared" si="36"/>
        <v>0</v>
      </c>
      <c r="J1160" s="84"/>
      <c r="L1160">
        <v>0</v>
      </c>
      <c r="M1160" s="370">
        <f>+data!N1160</f>
        <v>0</v>
      </c>
      <c r="N1160" s="370">
        <f t="shared" si="37"/>
        <v>0</v>
      </c>
      <c r="O1160" s="84"/>
    </row>
    <row r="1161" spans="1:15">
      <c r="A1161" s="133" t="s">
        <v>245</v>
      </c>
      <c r="G1161">
        <v>0</v>
      </c>
      <c r="H1161" s="370">
        <f>+data!L1161</f>
        <v>0</v>
      </c>
      <c r="I1161" s="370">
        <f t="shared" si="36"/>
        <v>0</v>
      </c>
      <c r="J1161" s="84"/>
      <c r="L1161">
        <v>0</v>
      </c>
      <c r="M1161" s="370">
        <f>+data!N1161</f>
        <v>0</v>
      </c>
      <c r="N1161" s="370">
        <f t="shared" si="37"/>
        <v>0</v>
      </c>
      <c r="O1161" s="84"/>
    </row>
    <row r="1162" spans="1:15">
      <c r="A1162" s="133" t="s">
        <v>241</v>
      </c>
      <c r="G1162">
        <v>0</v>
      </c>
      <c r="H1162" s="370">
        <f>+data!L1162</f>
        <v>0</v>
      </c>
      <c r="I1162" s="370">
        <f t="shared" si="36"/>
        <v>0</v>
      </c>
      <c r="J1162" s="84"/>
      <c r="L1162">
        <v>0</v>
      </c>
      <c r="M1162" s="370">
        <f>+data!N1162</f>
        <v>0</v>
      </c>
      <c r="N1162" s="370">
        <f t="shared" si="37"/>
        <v>0</v>
      </c>
      <c r="O1162" s="84"/>
    </row>
    <row r="1163" spans="1:15">
      <c r="A1163" s="133" t="s">
        <v>458</v>
      </c>
      <c r="G1163">
        <v>0</v>
      </c>
      <c r="H1163" s="370">
        <f>+data!L1163</f>
        <v>0</v>
      </c>
      <c r="I1163" s="370">
        <f t="shared" si="36"/>
        <v>0</v>
      </c>
      <c r="J1163" s="84"/>
      <c r="L1163">
        <v>0</v>
      </c>
      <c r="M1163" s="370">
        <f>+data!N1163</f>
        <v>0</v>
      </c>
      <c r="N1163" s="370">
        <f t="shared" si="37"/>
        <v>0</v>
      </c>
      <c r="O1163" s="84"/>
    </row>
    <row r="1164" spans="1:15">
      <c r="A1164" s="133" t="s">
        <v>242</v>
      </c>
      <c r="G1164">
        <v>0</v>
      </c>
      <c r="H1164" s="370">
        <f>+data!L1164</f>
        <v>0</v>
      </c>
      <c r="I1164" s="370">
        <f t="shared" si="36"/>
        <v>0</v>
      </c>
      <c r="J1164" s="84"/>
      <c r="L1164">
        <v>0</v>
      </c>
      <c r="M1164" s="370">
        <f>+data!N1164</f>
        <v>0</v>
      </c>
      <c r="N1164" s="370">
        <f t="shared" si="37"/>
        <v>0</v>
      </c>
      <c r="O1164" s="84"/>
    </row>
    <row r="1165" spans="1:15">
      <c r="A1165" s="351" t="s">
        <v>243</v>
      </c>
      <c r="G1165">
        <v>0</v>
      </c>
      <c r="H1165" s="370">
        <f>+data!L1165</f>
        <v>0</v>
      </c>
      <c r="I1165" s="370">
        <f t="shared" si="36"/>
        <v>0</v>
      </c>
      <c r="J1165" s="84"/>
      <c r="L1165">
        <v>0</v>
      </c>
      <c r="M1165" s="370">
        <f>+data!N1165</f>
        <v>0</v>
      </c>
      <c r="N1165" s="370">
        <f t="shared" si="37"/>
        <v>0</v>
      </c>
      <c r="O1165" s="84"/>
    </row>
    <row r="1166" spans="1:15">
      <c r="A1166" s="350" t="s">
        <v>658</v>
      </c>
      <c r="G1166">
        <v>0</v>
      </c>
      <c r="H1166" s="370">
        <f>+data!L1166</f>
        <v>0</v>
      </c>
      <c r="I1166" s="370">
        <f t="shared" si="36"/>
        <v>0</v>
      </c>
      <c r="J1166" s="84"/>
      <c r="L1166">
        <v>0</v>
      </c>
      <c r="M1166" s="370">
        <f>+data!N1166</f>
        <v>0</v>
      </c>
      <c r="N1166" s="370">
        <f t="shared" si="37"/>
        <v>0</v>
      </c>
      <c r="O1166" s="84"/>
    </row>
    <row r="1167" spans="1:15">
      <c r="A1167" s="349" t="s">
        <v>36</v>
      </c>
      <c r="H1167" s="370">
        <f>+data!L1167</f>
        <v>0</v>
      </c>
      <c r="I1167" s="370">
        <f t="shared" si="36"/>
        <v>0</v>
      </c>
      <c r="J1167" s="84"/>
      <c r="M1167" s="370">
        <f>+data!N1167</f>
        <v>0</v>
      </c>
      <c r="N1167" s="370">
        <f t="shared" si="37"/>
        <v>0</v>
      </c>
      <c r="O1167" s="84"/>
    </row>
    <row r="1168" spans="1:15">
      <c r="A1168" s="350" t="s">
        <v>657</v>
      </c>
      <c r="G1168">
        <v>0</v>
      </c>
      <c r="H1168" s="370">
        <f>+data!L1168</f>
        <v>0</v>
      </c>
      <c r="I1168" s="370">
        <f t="shared" si="36"/>
        <v>0</v>
      </c>
      <c r="J1168" s="84"/>
      <c r="L1168">
        <v>0</v>
      </c>
      <c r="M1168" s="370">
        <f>+data!N1168</f>
        <v>0</v>
      </c>
      <c r="N1168" s="370">
        <f t="shared" si="37"/>
        <v>0</v>
      </c>
      <c r="O1168" s="84"/>
    </row>
    <row r="1169" spans="1:15">
      <c r="A1169" s="133" t="s">
        <v>240</v>
      </c>
      <c r="G1169">
        <v>0</v>
      </c>
      <c r="H1169" s="370">
        <f>+data!L1169</f>
        <v>0</v>
      </c>
      <c r="I1169" s="370">
        <f t="shared" si="36"/>
        <v>0</v>
      </c>
      <c r="J1169" s="84"/>
      <c r="L1169">
        <v>0</v>
      </c>
      <c r="M1169" s="370">
        <f>+data!N1169</f>
        <v>0</v>
      </c>
      <c r="N1169" s="370">
        <f t="shared" si="37"/>
        <v>0</v>
      </c>
      <c r="O1169" s="84"/>
    </row>
    <row r="1170" spans="1:15">
      <c r="A1170" s="133" t="s">
        <v>245</v>
      </c>
      <c r="G1170">
        <v>0</v>
      </c>
      <c r="H1170" s="370">
        <f>+data!L1170</f>
        <v>0</v>
      </c>
      <c r="I1170" s="370">
        <f t="shared" ref="I1170:I1233" si="38">+H1170-G1170</f>
        <v>0</v>
      </c>
      <c r="J1170" s="84"/>
      <c r="L1170">
        <v>0</v>
      </c>
      <c r="M1170" s="370">
        <f>+data!N1170</f>
        <v>0</v>
      </c>
      <c r="N1170" s="370">
        <f t="shared" ref="N1170:N1233" si="39">+M1170-L1170</f>
        <v>0</v>
      </c>
      <c r="O1170" s="84"/>
    </row>
    <row r="1171" spans="1:15">
      <c r="A1171" s="133" t="s">
        <v>241</v>
      </c>
      <c r="G1171">
        <v>0</v>
      </c>
      <c r="H1171" s="370">
        <f>+data!L1171</f>
        <v>0</v>
      </c>
      <c r="I1171" s="370">
        <f t="shared" si="38"/>
        <v>0</v>
      </c>
      <c r="J1171" s="84"/>
      <c r="L1171">
        <v>0</v>
      </c>
      <c r="M1171" s="370">
        <f>+data!N1171</f>
        <v>0</v>
      </c>
      <c r="N1171" s="370">
        <f t="shared" si="39"/>
        <v>0</v>
      </c>
      <c r="O1171" s="84"/>
    </row>
    <row r="1172" spans="1:15">
      <c r="A1172" s="133" t="s">
        <v>458</v>
      </c>
      <c r="G1172">
        <v>0</v>
      </c>
      <c r="H1172" s="370">
        <f>+data!L1172</f>
        <v>0</v>
      </c>
      <c r="I1172" s="370">
        <f t="shared" si="38"/>
        <v>0</v>
      </c>
      <c r="J1172" s="84"/>
      <c r="L1172">
        <v>0</v>
      </c>
      <c r="M1172" s="370">
        <f>+data!N1172</f>
        <v>0</v>
      </c>
      <c r="N1172" s="370">
        <f t="shared" si="39"/>
        <v>0</v>
      </c>
      <c r="O1172" s="84"/>
    </row>
    <row r="1173" spans="1:15">
      <c r="A1173" s="133" t="s">
        <v>242</v>
      </c>
      <c r="G1173">
        <v>0</v>
      </c>
      <c r="H1173" s="370">
        <f>+data!L1173</f>
        <v>0</v>
      </c>
      <c r="I1173" s="370">
        <f t="shared" si="38"/>
        <v>0</v>
      </c>
      <c r="J1173" s="84"/>
      <c r="L1173">
        <v>0</v>
      </c>
      <c r="M1173" s="370">
        <f>+data!N1173</f>
        <v>0</v>
      </c>
      <c r="N1173" s="370">
        <f t="shared" si="39"/>
        <v>0</v>
      </c>
      <c r="O1173" s="84"/>
    </row>
    <row r="1174" spans="1:15">
      <c r="A1174" s="351" t="s">
        <v>243</v>
      </c>
      <c r="G1174">
        <v>0</v>
      </c>
      <c r="H1174" s="370">
        <f>+data!L1174</f>
        <v>0</v>
      </c>
      <c r="I1174" s="370">
        <f t="shared" si="38"/>
        <v>0</v>
      </c>
      <c r="J1174" s="84"/>
      <c r="L1174">
        <v>0</v>
      </c>
      <c r="M1174" s="370">
        <f>+data!N1174</f>
        <v>0</v>
      </c>
      <c r="N1174" s="370">
        <f t="shared" si="39"/>
        <v>0</v>
      </c>
      <c r="O1174" s="84"/>
    </row>
    <row r="1175" spans="1:15">
      <c r="A1175" s="350" t="s">
        <v>658</v>
      </c>
      <c r="G1175">
        <v>0</v>
      </c>
      <c r="H1175" s="370">
        <f>+data!L1175</f>
        <v>0</v>
      </c>
      <c r="I1175" s="370">
        <f t="shared" si="38"/>
        <v>0</v>
      </c>
      <c r="J1175" s="84"/>
      <c r="L1175">
        <v>0</v>
      </c>
      <c r="M1175" s="370">
        <f>+data!N1175</f>
        <v>0</v>
      </c>
      <c r="N1175" s="370">
        <f t="shared" si="39"/>
        <v>0</v>
      </c>
      <c r="O1175" s="84"/>
    </row>
    <row r="1176" spans="1:15">
      <c r="A1176" s="349" t="s">
        <v>172</v>
      </c>
      <c r="H1176" s="370">
        <f>+data!L1176</f>
        <v>0</v>
      </c>
      <c r="I1176" s="370">
        <f t="shared" si="38"/>
        <v>0</v>
      </c>
      <c r="J1176" s="84"/>
      <c r="M1176" s="370">
        <f>+data!N1176</f>
        <v>0</v>
      </c>
      <c r="N1176" s="370">
        <f t="shared" si="39"/>
        <v>0</v>
      </c>
      <c r="O1176" s="84"/>
    </row>
    <row r="1177" spans="1:15">
      <c r="A1177" s="350" t="s">
        <v>657</v>
      </c>
      <c r="G1177">
        <v>0</v>
      </c>
      <c r="H1177" s="370">
        <f>+data!L1177</f>
        <v>0</v>
      </c>
      <c r="I1177" s="370">
        <f t="shared" si="38"/>
        <v>0</v>
      </c>
      <c r="J1177" s="84"/>
      <c r="L1177">
        <v>0</v>
      </c>
      <c r="M1177" s="370">
        <f>+data!N1177</f>
        <v>0</v>
      </c>
      <c r="N1177" s="370">
        <f t="shared" si="39"/>
        <v>0</v>
      </c>
      <c r="O1177" s="84"/>
    </row>
    <row r="1178" spans="1:15">
      <c r="A1178" s="133" t="s">
        <v>240</v>
      </c>
      <c r="G1178">
        <v>0</v>
      </c>
      <c r="H1178" s="370">
        <f>+data!L1178</f>
        <v>170</v>
      </c>
      <c r="I1178" s="370">
        <f t="shared" si="38"/>
        <v>170</v>
      </c>
      <c r="J1178" s="84"/>
      <c r="L1178">
        <v>0</v>
      </c>
      <c r="M1178" s="370">
        <f>+data!N1178</f>
        <v>0</v>
      </c>
      <c r="N1178" s="370">
        <f t="shared" si="39"/>
        <v>0</v>
      </c>
      <c r="O1178" s="84"/>
    </row>
    <row r="1179" spans="1:15">
      <c r="A1179" s="133" t="s">
        <v>245</v>
      </c>
      <c r="G1179">
        <v>0</v>
      </c>
      <c r="H1179" s="370">
        <f>+data!L1179</f>
        <v>0</v>
      </c>
      <c r="I1179" s="370">
        <f t="shared" si="38"/>
        <v>0</v>
      </c>
      <c r="J1179" s="84"/>
      <c r="L1179">
        <v>0</v>
      </c>
      <c r="M1179" s="370">
        <f>+data!N1179</f>
        <v>0</v>
      </c>
      <c r="N1179" s="370">
        <f t="shared" si="39"/>
        <v>0</v>
      </c>
      <c r="O1179" s="84"/>
    </row>
    <row r="1180" spans="1:15">
      <c r="A1180" s="133" t="s">
        <v>241</v>
      </c>
      <c r="G1180">
        <v>0</v>
      </c>
      <c r="H1180" s="370">
        <f>+data!L1180</f>
        <v>0</v>
      </c>
      <c r="I1180" s="370">
        <f t="shared" si="38"/>
        <v>0</v>
      </c>
      <c r="J1180" s="84"/>
      <c r="L1180">
        <v>0</v>
      </c>
      <c r="M1180" s="370">
        <f>+data!N1180</f>
        <v>0</v>
      </c>
      <c r="N1180" s="370">
        <f t="shared" si="39"/>
        <v>0</v>
      </c>
      <c r="O1180" s="84"/>
    </row>
    <row r="1181" spans="1:15">
      <c r="A1181" s="133" t="s">
        <v>458</v>
      </c>
      <c r="G1181">
        <v>0</v>
      </c>
      <c r="H1181" s="370">
        <f>+data!L1181</f>
        <v>0</v>
      </c>
      <c r="I1181" s="370">
        <f t="shared" si="38"/>
        <v>0</v>
      </c>
      <c r="J1181" s="84"/>
      <c r="L1181">
        <v>0</v>
      </c>
      <c r="M1181" s="370">
        <f>+data!N1181</f>
        <v>0</v>
      </c>
      <c r="N1181" s="370">
        <f t="shared" si="39"/>
        <v>0</v>
      </c>
      <c r="O1181" s="84"/>
    </row>
    <row r="1182" spans="1:15">
      <c r="A1182" s="133" t="s">
        <v>242</v>
      </c>
      <c r="G1182">
        <v>0</v>
      </c>
      <c r="H1182" s="370">
        <f>+data!L1182</f>
        <v>0</v>
      </c>
      <c r="I1182" s="370">
        <f t="shared" si="38"/>
        <v>0</v>
      </c>
      <c r="J1182" s="84"/>
      <c r="L1182">
        <v>0</v>
      </c>
      <c r="M1182" s="370">
        <f>+data!N1182</f>
        <v>0</v>
      </c>
      <c r="N1182" s="370">
        <f t="shared" si="39"/>
        <v>0</v>
      </c>
      <c r="O1182" s="84"/>
    </row>
    <row r="1183" spans="1:15">
      <c r="A1183" s="351" t="s">
        <v>243</v>
      </c>
      <c r="G1183">
        <v>0</v>
      </c>
      <c r="H1183" s="370">
        <f>+data!L1183</f>
        <v>0</v>
      </c>
      <c r="I1183" s="370">
        <f t="shared" si="38"/>
        <v>0</v>
      </c>
      <c r="J1183" s="84"/>
      <c r="L1183">
        <v>0</v>
      </c>
      <c r="M1183" s="370">
        <f>+data!N1183</f>
        <v>0</v>
      </c>
      <c r="N1183" s="370">
        <f t="shared" si="39"/>
        <v>0</v>
      </c>
      <c r="O1183" s="84"/>
    </row>
    <row r="1184" spans="1:15">
      <c r="A1184" s="350" t="s">
        <v>658</v>
      </c>
      <c r="G1184">
        <v>0</v>
      </c>
      <c r="H1184" s="370">
        <f>+data!L1184</f>
        <v>170</v>
      </c>
      <c r="I1184" s="370">
        <f t="shared" si="38"/>
        <v>170</v>
      </c>
      <c r="J1184" s="84"/>
      <c r="L1184">
        <v>0</v>
      </c>
      <c r="M1184" s="370">
        <f>+data!N1184</f>
        <v>0</v>
      </c>
      <c r="N1184" s="370">
        <f t="shared" si="39"/>
        <v>0</v>
      </c>
      <c r="O1184" s="84"/>
    </row>
    <row r="1185" spans="1:15">
      <c r="A1185" s="3" t="s">
        <v>662</v>
      </c>
      <c r="H1185" s="370">
        <f>+data!L1185</f>
        <v>0</v>
      </c>
      <c r="I1185" s="370">
        <f t="shared" si="38"/>
        <v>0</v>
      </c>
      <c r="J1185" s="84"/>
      <c r="M1185" s="370">
        <f>+data!N1185</f>
        <v>0</v>
      </c>
      <c r="N1185" s="370">
        <f t="shared" si="39"/>
        <v>0</v>
      </c>
      <c r="O1185" s="84"/>
    </row>
    <row r="1186" spans="1:15">
      <c r="A1186" s="3" t="s">
        <v>244</v>
      </c>
      <c r="H1186" s="370">
        <f>+data!L1186</f>
        <v>0</v>
      </c>
      <c r="I1186" s="370">
        <f t="shared" si="38"/>
        <v>0</v>
      </c>
      <c r="J1186" s="84"/>
      <c r="M1186" s="370">
        <f>+data!N1186</f>
        <v>0</v>
      </c>
      <c r="N1186" s="370">
        <f t="shared" si="39"/>
        <v>0</v>
      </c>
      <c r="O1186" s="84"/>
    </row>
    <row r="1187" spans="1:15">
      <c r="A1187" s="3" t="s">
        <v>806</v>
      </c>
      <c r="G1187">
        <v>458</v>
      </c>
      <c r="H1187" s="370">
        <f>+data!L1187</f>
        <v>13200</v>
      </c>
      <c r="I1187" s="370">
        <f t="shared" si="38"/>
        <v>12742</v>
      </c>
      <c r="J1187" s="84"/>
      <c r="L1187">
        <v>443</v>
      </c>
      <c r="M1187" s="370">
        <f>+data!N1187</f>
        <v>12862</v>
      </c>
      <c r="N1187" s="370">
        <f t="shared" si="39"/>
        <v>12419</v>
      </c>
      <c r="O1187" s="84"/>
    </row>
    <row r="1188" spans="1:15">
      <c r="A1188" s="2" t="s">
        <v>245</v>
      </c>
      <c r="G1188">
        <v>0</v>
      </c>
      <c r="H1188" s="370">
        <f>+data!L1188</f>
        <v>0</v>
      </c>
      <c r="I1188" s="370">
        <f t="shared" si="38"/>
        <v>0</v>
      </c>
      <c r="J1188" s="84"/>
      <c r="L1188">
        <v>0</v>
      </c>
      <c r="M1188" s="370">
        <f>+data!N1188</f>
        <v>0</v>
      </c>
      <c r="N1188" s="370">
        <f t="shared" si="39"/>
        <v>0</v>
      </c>
      <c r="O1188" s="84"/>
    </row>
    <row r="1189" spans="1:15">
      <c r="A1189" s="2" t="s">
        <v>222</v>
      </c>
      <c r="G1189">
        <v>0</v>
      </c>
      <c r="H1189" s="370">
        <f>+data!L1189</f>
        <v>1321</v>
      </c>
      <c r="I1189" s="370">
        <f t="shared" si="38"/>
        <v>1321</v>
      </c>
      <c r="J1189" s="84"/>
      <c r="L1189">
        <v>0</v>
      </c>
      <c r="M1189" s="370">
        <f>+data!N1189</f>
        <v>0</v>
      </c>
      <c r="N1189" s="370">
        <f t="shared" si="39"/>
        <v>0</v>
      </c>
      <c r="O1189" s="84"/>
    </row>
    <row r="1190" spans="1:15">
      <c r="A1190" s="2" t="s">
        <v>663</v>
      </c>
      <c r="G1190">
        <v>0</v>
      </c>
      <c r="H1190" s="370">
        <f>+data!L1190</f>
        <v>0</v>
      </c>
      <c r="I1190" s="370">
        <f t="shared" si="38"/>
        <v>0</v>
      </c>
      <c r="J1190" s="84"/>
      <c r="L1190">
        <v>0</v>
      </c>
      <c r="M1190" s="370">
        <f>+data!N1190</f>
        <v>0</v>
      </c>
      <c r="N1190" s="370">
        <f t="shared" si="39"/>
        <v>0</v>
      </c>
      <c r="O1190" s="84"/>
    </row>
    <row r="1191" spans="1:15">
      <c r="A1191" s="139" t="s">
        <v>8</v>
      </c>
      <c r="G1191">
        <v>0</v>
      </c>
      <c r="H1191" s="370">
        <f>+data!L1191</f>
        <v>-1244</v>
      </c>
      <c r="I1191" s="370">
        <f t="shared" si="38"/>
        <v>-1244</v>
      </c>
      <c r="J1191" s="84"/>
      <c r="L1191">
        <v>0</v>
      </c>
      <c r="M1191" s="370">
        <f>+data!N1191</f>
        <v>0</v>
      </c>
      <c r="N1191" s="370">
        <f t="shared" si="39"/>
        <v>0</v>
      </c>
      <c r="O1191" s="84"/>
    </row>
    <row r="1192" spans="1:15">
      <c r="A1192" s="2" t="s">
        <v>246</v>
      </c>
      <c r="G1192">
        <v>0</v>
      </c>
      <c r="H1192" s="370">
        <f>+data!L1192</f>
        <v>252</v>
      </c>
      <c r="I1192" s="370">
        <f t="shared" si="38"/>
        <v>252</v>
      </c>
      <c r="J1192" s="84"/>
      <c r="L1192">
        <v>24</v>
      </c>
      <c r="M1192" s="370">
        <f>+data!N1192</f>
        <v>338</v>
      </c>
      <c r="N1192" s="370">
        <f t="shared" si="39"/>
        <v>314</v>
      </c>
      <c r="O1192" s="84"/>
    </row>
    <row r="1193" spans="1:15">
      <c r="A1193" s="2" t="s">
        <v>247</v>
      </c>
      <c r="G1193">
        <v>0</v>
      </c>
      <c r="H1193" s="370">
        <f>+data!L1193</f>
        <v>0</v>
      </c>
      <c r="I1193" s="370">
        <f t="shared" si="38"/>
        <v>0</v>
      </c>
      <c r="J1193" s="84"/>
      <c r="L1193">
        <v>0</v>
      </c>
      <c r="M1193" s="370">
        <f>+data!N1193</f>
        <v>0</v>
      </c>
      <c r="N1193" s="370">
        <f t="shared" si="39"/>
        <v>0</v>
      </c>
      <c r="O1193" s="84"/>
    </row>
    <row r="1194" spans="1:15">
      <c r="A1194" s="2" t="s">
        <v>248</v>
      </c>
      <c r="G1194">
        <v>0</v>
      </c>
      <c r="H1194" s="370">
        <f>+data!L1194</f>
        <v>0</v>
      </c>
      <c r="I1194" s="370">
        <f t="shared" si="38"/>
        <v>0</v>
      </c>
      <c r="J1194" s="84"/>
      <c r="L1194">
        <v>0</v>
      </c>
      <c r="M1194" s="370">
        <f>+data!N1194</f>
        <v>0</v>
      </c>
      <c r="N1194" s="370">
        <f t="shared" si="39"/>
        <v>0</v>
      </c>
      <c r="O1194" s="84"/>
    </row>
    <row r="1195" spans="1:15">
      <c r="A1195" s="2" t="s">
        <v>249</v>
      </c>
      <c r="G1195">
        <v>0</v>
      </c>
      <c r="H1195" s="370">
        <f>+data!L1195</f>
        <v>0</v>
      </c>
      <c r="I1195" s="370">
        <f t="shared" si="38"/>
        <v>0</v>
      </c>
      <c r="J1195" s="84"/>
      <c r="L1195">
        <v>0</v>
      </c>
      <c r="M1195" s="370">
        <f>+data!N1195</f>
        <v>0</v>
      </c>
      <c r="N1195" s="370">
        <f t="shared" si="39"/>
        <v>0</v>
      </c>
      <c r="O1195" s="84"/>
    </row>
    <row r="1196" spans="1:15">
      <c r="A1196" s="2" t="s">
        <v>224</v>
      </c>
      <c r="G1196">
        <v>0</v>
      </c>
      <c r="H1196" s="370">
        <f>+data!L1196</f>
        <v>0</v>
      </c>
      <c r="I1196" s="370">
        <f t="shared" si="38"/>
        <v>0</v>
      </c>
      <c r="J1196" s="84"/>
      <c r="L1196">
        <v>0</v>
      </c>
      <c r="M1196" s="370">
        <f>+data!N1196</f>
        <v>0</v>
      </c>
      <c r="N1196" s="370">
        <f t="shared" si="39"/>
        <v>0</v>
      </c>
      <c r="O1196" s="84"/>
    </row>
    <row r="1197" spans="1:15">
      <c r="A1197" s="2" t="s">
        <v>468</v>
      </c>
      <c r="G1197">
        <v>0</v>
      </c>
      <c r="H1197" s="370">
        <f>+data!L1197</f>
        <v>0</v>
      </c>
      <c r="I1197" s="370">
        <f t="shared" si="38"/>
        <v>0</v>
      </c>
      <c r="J1197" s="84"/>
      <c r="L1197">
        <v>0</v>
      </c>
      <c r="M1197" s="370">
        <f>+data!N1197</f>
        <v>0</v>
      </c>
      <c r="N1197" s="370">
        <f t="shared" si="39"/>
        <v>0</v>
      </c>
      <c r="O1197" s="84"/>
    </row>
    <row r="1198" spans="1:15">
      <c r="A1198" s="2" t="s">
        <v>226</v>
      </c>
      <c r="G1198">
        <v>-42</v>
      </c>
      <c r="H1198" s="370">
        <f>+data!L1198</f>
        <v>-51</v>
      </c>
      <c r="I1198" s="370">
        <f t="shared" si="38"/>
        <v>-9</v>
      </c>
      <c r="J1198" s="84"/>
      <c r="L1198">
        <v>-9</v>
      </c>
      <c r="M1198" s="370">
        <f>+data!N1198</f>
        <v>0</v>
      </c>
      <c r="N1198" s="370">
        <f t="shared" si="39"/>
        <v>9</v>
      </c>
      <c r="O1198" s="84"/>
    </row>
    <row r="1199" spans="1:15">
      <c r="A1199" s="3" t="s">
        <v>810</v>
      </c>
      <c r="G1199">
        <v>416</v>
      </c>
      <c r="H1199" s="370">
        <f>+data!L1199</f>
        <v>13478</v>
      </c>
      <c r="I1199" s="370">
        <f t="shared" si="38"/>
        <v>13062</v>
      </c>
      <c r="J1199" s="84"/>
      <c r="L1199">
        <v>458</v>
      </c>
      <c r="M1199" s="370">
        <f>+data!N1199</f>
        <v>13200</v>
      </c>
      <c r="N1199" s="370">
        <f t="shared" si="39"/>
        <v>12742</v>
      </c>
      <c r="O1199" s="84"/>
    </row>
    <row r="1200" spans="1:15">
      <c r="A1200" s="3" t="s">
        <v>811</v>
      </c>
      <c r="G1200">
        <v>385</v>
      </c>
      <c r="H1200" s="370">
        <f>+data!L1200</f>
        <v>10079</v>
      </c>
      <c r="I1200" s="370">
        <f t="shared" si="38"/>
        <v>9694</v>
      </c>
      <c r="J1200" s="84"/>
      <c r="L1200">
        <v>329</v>
      </c>
      <c r="M1200" s="370">
        <f>+data!N1200</f>
        <v>8232</v>
      </c>
      <c r="N1200" s="370">
        <f t="shared" si="39"/>
        <v>7903</v>
      </c>
      <c r="O1200" s="84"/>
    </row>
    <row r="1201" spans="1:15">
      <c r="A1201" s="2" t="s">
        <v>245</v>
      </c>
      <c r="G1201">
        <v>0</v>
      </c>
      <c r="H1201" s="370">
        <f>+data!L1201</f>
        <v>0</v>
      </c>
      <c r="I1201" s="370">
        <f t="shared" si="38"/>
        <v>0</v>
      </c>
      <c r="J1201" s="84"/>
      <c r="L1201">
        <v>0</v>
      </c>
      <c r="M1201" s="370">
        <f>+data!N1201</f>
        <v>0</v>
      </c>
      <c r="N1201" s="370">
        <f t="shared" si="39"/>
        <v>0</v>
      </c>
      <c r="O1201" s="84"/>
    </row>
    <row r="1202" spans="1:15">
      <c r="A1202" s="2" t="s">
        <v>222</v>
      </c>
      <c r="G1202">
        <v>0</v>
      </c>
      <c r="H1202" s="370">
        <f>+data!L1202</f>
        <v>0</v>
      </c>
      <c r="I1202" s="370">
        <f t="shared" si="38"/>
        <v>0</v>
      </c>
      <c r="J1202" s="84"/>
      <c r="L1202">
        <v>0</v>
      </c>
      <c r="M1202" s="370">
        <f>+data!N1202</f>
        <v>0</v>
      </c>
      <c r="N1202" s="370">
        <f t="shared" si="39"/>
        <v>0</v>
      </c>
      <c r="O1202" s="84"/>
    </row>
    <row r="1203" spans="1:15">
      <c r="A1203" s="2" t="s">
        <v>861</v>
      </c>
      <c r="G1203">
        <v>0</v>
      </c>
      <c r="H1203" s="370">
        <f>+data!L1203</f>
        <v>0</v>
      </c>
      <c r="I1203" s="370">
        <f t="shared" si="38"/>
        <v>0</v>
      </c>
      <c r="J1203" s="84"/>
      <c r="L1203">
        <v>0</v>
      </c>
      <c r="M1203" s="370">
        <f>+data!N1203</f>
        <v>0</v>
      </c>
      <c r="N1203" s="370">
        <f t="shared" si="39"/>
        <v>0</v>
      </c>
      <c r="O1203" s="84"/>
    </row>
    <row r="1204" spans="1:15">
      <c r="A1204" s="2" t="s">
        <v>8</v>
      </c>
      <c r="G1204">
        <v>0</v>
      </c>
      <c r="H1204" s="370">
        <f>+data!L1204</f>
        <v>0</v>
      </c>
      <c r="I1204" s="370">
        <f t="shared" si="38"/>
        <v>0</v>
      </c>
      <c r="J1204" s="84"/>
      <c r="L1204">
        <v>0</v>
      </c>
      <c r="M1204" s="370">
        <f>+data!N1204</f>
        <v>0</v>
      </c>
      <c r="N1204" s="370">
        <f t="shared" si="39"/>
        <v>0</v>
      </c>
      <c r="O1204" s="84"/>
    </row>
    <row r="1205" spans="1:15">
      <c r="A1205" s="2" t="s">
        <v>227</v>
      </c>
      <c r="G1205">
        <v>6</v>
      </c>
      <c r="H1205" s="370">
        <f>+data!L1205</f>
        <v>1608</v>
      </c>
      <c r="I1205" s="370">
        <f t="shared" si="38"/>
        <v>1602</v>
      </c>
      <c r="J1205" s="84"/>
      <c r="L1205">
        <v>65</v>
      </c>
      <c r="M1205" s="370">
        <f>+data!N1205</f>
        <v>1847</v>
      </c>
      <c r="N1205" s="370">
        <f t="shared" si="39"/>
        <v>1782</v>
      </c>
      <c r="O1205" s="84"/>
    </row>
    <row r="1206" spans="1:15">
      <c r="A1206" s="2" t="s">
        <v>224</v>
      </c>
      <c r="G1206">
        <v>0</v>
      </c>
      <c r="H1206" s="370">
        <f>+data!L1206</f>
        <v>0</v>
      </c>
      <c r="I1206" s="370">
        <f t="shared" si="38"/>
        <v>0</v>
      </c>
      <c r="J1206" s="84"/>
      <c r="L1206">
        <v>0</v>
      </c>
      <c r="M1206" s="370">
        <f>+data!N1206</f>
        <v>0</v>
      </c>
      <c r="N1206" s="370">
        <f t="shared" si="39"/>
        <v>0</v>
      </c>
      <c r="O1206" s="84"/>
    </row>
    <row r="1207" spans="1:15">
      <c r="A1207" s="2" t="s">
        <v>468</v>
      </c>
      <c r="G1207">
        <v>0</v>
      </c>
      <c r="H1207" s="370">
        <f>+data!L1207</f>
        <v>0</v>
      </c>
      <c r="I1207" s="370">
        <f t="shared" si="38"/>
        <v>0</v>
      </c>
      <c r="J1207" s="84"/>
      <c r="L1207">
        <v>0</v>
      </c>
      <c r="M1207" s="370">
        <f>+data!N1207</f>
        <v>0</v>
      </c>
      <c r="N1207" s="370">
        <f t="shared" si="39"/>
        <v>0</v>
      </c>
      <c r="O1207" s="84"/>
    </row>
    <row r="1208" spans="1:15">
      <c r="A1208" s="2" t="s">
        <v>226</v>
      </c>
      <c r="G1208">
        <v>-42</v>
      </c>
      <c r="H1208" s="370">
        <f>+data!L1208</f>
        <v>-205</v>
      </c>
      <c r="I1208" s="370">
        <f t="shared" si="38"/>
        <v>-163</v>
      </c>
      <c r="J1208" s="84"/>
      <c r="L1208">
        <v>-9</v>
      </c>
      <c r="M1208" s="370">
        <f>+data!N1208</f>
        <v>0</v>
      </c>
      <c r="N1208" s="370">
        <f t="shared" si="39"/>
        <v>9</v>
      </c>
      <c r="O1208" s="84"/>
    </row>
    <row r="1209" spans="1:15">
      <c r="A1209" s="3" t="s">
        <v>812</v>
      </c>
      <c r="G1209">
        <v>349</v>
      </c>
      <c r="H1209" s="370">
        <f>+data!L1209</f>
        <v>11482</v>
      </c>
      <c r="I1209" s="370">
        <f t="shared" si="38"/>
        <v>11133</v>
      </c>
      <c r="J1209" s="84"/>
      <c r="L1209">
        <v>385</v>
      </c>
      <c r="M1209" s="370">
        <f>+data!N1209</f>
        <v>10079</v>
      </c>
      <c r="N1209" s="370">
        <f t="shared" si="39"/>
        <v>9694</v>
      </c>
      <c r="O1209" s="84"/>
    </row>
    <row r="1210" spans="1:15">
      <c r="A1210" s="3" t="s">
        <v>729</v>
      </c>
      <c r="G1210">
        <v>73</v>
      </c>
      <c r="H1210" s="370">
        <f>+data!L1210</f>
        <v>3121</v>
      </c>
      <c r="I1210" s="370">
        <f t="shared" si="38"/>
        <v>3048</v>
      </c>
      <c r="J1210" s="84"/>
      <c r="L1210">
        <v>114</v>
      </c>
      <c r="M1210" s="370">
        <f>+data!N1210</f>
        <v>4630</v>
      </c>
      <c r="N1210" s="370">
        <f t="shared" si="39"/>
        <v>4516</v>
      </c>
      <c r="O1210" s="84"/>
    </row>
    <row r="1211" spans="1:15">
      <c r="A1211" s="3" t="s">
        <v>862</v>
      </c>
      <c r="G1211">
        <v>67</v>
      </c>
      <c r="H1211" s="370">
        <f>+data!L1211</f>
        <v>1996</v>
      </c>
      <c r="I1211" s="370">
        <f t="shared" si="38"/>
        <v>1929</v>
      </c>
      <c r="J1211" s="84"/>
      <c r="L1211">
        <v>73</v>
      </c>
      <c r="M1211" s="370">
        <f>+data!N1211</f>
        <v>3121</v>
      </c>
      <c r="N1211" s="370">
        <f t="shared" si="39"/>
        <v>3048</v>
      </c>
      <c r="O1211" s="84"/>
    </row>
    <row r="1212" spans="1:15">
      <c r="A1212" s="3" t="s">
        <v>824</v>
      </c>
      <c r="H1212" s="370">
        <f>+data!L1212</f>
        <v>0</v>
      </c>
      <c r="I1212" s="370">
        <f t="shared" si="38"/>
        <v>0</v>
      </c>
      <c r="J1212" s="84"/>
      <c r="M1212" s="370">
        <f>+data!N1212</f>
        <v>0</v>
      </c>
      <c r="N1212" s="370">
        <f t="shared" si="39"/>
        <v>0</v>
      </c>
      <c r="O1212" s="84"/>
    </row>
    <row r="1213" spans="1:15">
      <c r="A1213" s="3" t="s">
        <v>807</v>
      </c>
      <c r="H1213" s="370">
        <f>+data!L1213</f>
        <v>0</v>
      </c>
      <c r="I1213" s="370">
        <f t="shared" si="38"/>
        <v>0</v>
      </c>
      <c r="J1213" s="84"/>
      <c r="M1213" s="370">
        <f>+data!N1213</f>
        <v>0</v>
      </c>
      <c r="N1213" s="370">
        <f t="shared" si="39"/>
        <v>0</v>
      </c>
      <c r="O1213" s="84"/>
    </row>
    <row r="1214" spans="1:15">
      <c r="A1214" s="2" t="s">
        <v>228</v>
      </c>
      <c r="G1214">
        <v>52</v>
      </c>
      <c r="H1214" s="370">
        <f>+data!L1214</f>
        <v>1996</v>
      </c>
      <c r="I1214" s="370">
        <f t="shared" si="38"/>
        <v>1944</v>
      </c>
      <c r="J1214" s="84"/>
      <c r="L1214">
        <v>50</v>
      </c>
      <c r="M1214" s="370">
        <f>+data!N1214</f>
        <v>3121</v>
      </c>
      <c r="N1214" s="370">
        <f t="shared" si="39"/>
        <v>3071</v>
      </c>
      <c r="O1214" s="84"/>
    </row>
    <row r="1215" spans="1:15">
      <c r="A1215" s="2" t="s">
        <v>229</v>
      </c>
      <c r="G1215">
        <v>15</v>
      </c>
      <c r="H1215" s="370">
        <f>+data!L1215</f>
        <v>0</v>
      </c>
      <c r="I1215" s="370">
        <f t="shared" si="38"/>
        <v>-15</v>
      </c>
      <c r="J1215" s="84"/>
      <c r="L1215">
        <v>23</v>
      </c>
      <c r="M1215" s="370">
        <f>+data!N1215</f>
        <v>0</v>
      </c>
      <c r="N1215" s="370">
        <f t="shared" si="39"/>
        <v>-23</v>
      </c>
      <c r="O1215" s="84"/>
    </row>
    <row r="1216" spans="1:15">
      <c r="A1216" s="2" t="s">
        <v>230</v>
      </c>
      <c r="G1216">
        <v>0</v>
      </c>
      <c r="H1216" s="370">
        <f>+data!L1216</f>
        <v>0</v>
      </c>
      <c r="I1216" s="370">
        <f t="shared" si="38"/>
        <v>0</v>
      </c>
      <c r="J1216" s="84"/>
      <c r="L1216">
        <v>0</v>
      </c>
      <c r="M1216" s="370">
        <f>+data!N1216</f>
        <v>0</v>
      </c>
      <c r="N1216" s="370">
        <f t="shared" si="39"/>
        <v>0</v>
      </c>
      <c r="O1216" s="84"/>
    </row>
    <row r="1217" spans="1:15">
      <c r="A1217" s="2" t="s">
        <v>250</v>
      </c>
      <c r="G1217">
        <v>0</v>
      </c>
      <c r="H1217" s="370">
        <f>+data!L1217</f>
        <v>0</v>
      </c>
      <c r="I1217" s="370">
        <f t="shared" si="38"/>
        <v>0</v>
      </c>
      <c r="J1217" s="84"/>
      <c r="L1217">
        <v>0</v>
      </c>
      <c r="M1217" s="370">
        <f>+data!N1217</f>
        <v>0</v>
      </c>
      <c r="N1217" s="370">
        <f t="shared" si="39"/>
        <v>0</v>
      </c>
      <c r="O1217" s="84"/>
    </row>
    <row r="1218" spans="1:15">
      <c r="A1218" s="3" t="s">
        <v>813</v>
      </c>
      <c r="G1218">
        <v>67</v>
      </c>
      <c r="H1218" s="370">
        <f>+data!L1218</f>
        <v>1996</v>
      </c>
      <c r="I1218" s="370">
        <f t="shared" si="38"/>
        <v>1929</v>
      </c>
      <c r="J1218" s="84"/>
      <c r="L1218">
        <v>73</v>
      </c>
      <c r="M1218" s="370">
        <f>+data!N1218</f>
        <v>3121</v>
      </c>
      <c r="N1218" s="370">
        <f t="shared" si="39"/>
        <v>3048</v>
      </c>
      <c r="O1218" s="84"/>
    </row>
    <row r="1219" spans="1:15">
      <c r="A1219" s="3" t="s">
        <v>665</v>
      </c>
      <c r="H1219" s="370">
        <f>+data!L1219</f>
        <v>0</v>
      </c>
      <c r="I1219" s="370">
        <f t="shared" si="38"/>
        <v>0</v>
      </c>
      <c r="J1219" s="84"/>
      <c r="M1219" s="370">
        <f>+data!N1219</f>
        <v>0</v>
      </c>
      <c r="N1219" s="370">
        <f t="shared" si="39"/>
        <v>0</v>
      </c>
      <c r="O1219" s="84"/>
    </row>
    <row r="1220" spans="1:15">
      <c r="A1220" s="3" t="s">
        <v>806</v>
      </c>
      <c r="G1220">
        <v>0</v>
      </c>
      <c r="H1220" s="370">
        <f>+data!L1220</f>
        <v>0</v>
      </c>
      <c r="I1220" s="370">
        <f t="shared" si="38"/>
        <v>0</v>
      </c>
      <c r="J1220" s="84"/>
      <c r="L1220">
        <v>0</v>
      </c>
      <c r="M1220" s="370">
        <f>+data!N1220</f>
        <v>0</v>
      </c>
      <c r="N1220" s="370">
        <f t="shared" si="39"/>
        <v>0</v>
      </c>
      <c r="O1220" s="84"/>
    </row>
    <row r="1221" spans="1:15">
      <c r="A1221" s="2" t="s">
        <v>245</v>
      </c>
      <c r="G1221">
        <v>0</v>
      </c>
      <c r="H1221" s="370">
        <f>+data!L1221</f>
        <v>0</v>
      </c>
      <c r="I1221" s="370">
        <f t="shared" si="38"/>
        <v>0</v>
      </c>
      <c r="J1221" s="84"/>
      <c r="L1221">
        <v>0</v>
      </c>
      <c r="M1221" s="370">
        <f>+data!N1221</f>
        <v>0</v>
      </c>
      <c r="N1221" s="370">
        <f t="shared" si="39"/>
        <v>0</v>
      </c>
      <c r="O1221" s="84"/>
    </row>
    <row r="1222" spans="1:15">
      <c r="A1222" s="2" t="s">
        <v>222</v>
      </c>
      <c r="G1222">
        <v>0</v>
      </c>
      <c r="H1222" s="370">
        <f>+data!L1222</f>
        <v>0</v>
      </c>
      <c r="I1222" s="370">
        <f t="shared" si="38"/>
        <v>0</v>
      </c>
      <c r="J1222" s="84"/>
      <c r="L1222">
        <v>0</v>
      </c>
      <c r="M1222" s="370">
        <f>+data!N1222</f>
        <v>0</v>
      </c>
      <c r="N1222" s="370">
        <f t="shared" si="39"/>
        <v>0</v>
      </c>
      <c r="O1222" s="84"/>
    </row>
    <row r="1223" spans="1:15">
      <c r="A1223" s="2" t="s">
        <v>861</v>
      </c>
      <c r="G1223">
        <v>0</v>
      </c>
      <c r="H1223" s="370">
        <f>+data!L1223</f>
        <v>0</v>
      </c>
      <c r="I1223" s="370">
        <f t="shared" si="38"/>
        <v>0</v>
      </c>
      <c r="J1223" s="84"/>
      <c r="L1223">
        <v>0</v>
      </c>
      <c r="M1223" s="370">
        <f>+data!N1223</f>
        <v>0</v>
      </c>
      <c r="N1223" s="370">
        <f t="shared" si="39"/>
        <v>0</v>
      </c>
      <c r="O1223" s="84"/>
    </row>
    <row r="1224" spans="1:15">
      <c r="A1224" s="139" t="s">
        <v>8</v>
      </c>
      <c r="G1224">
        <v>0</v>
      </c>
      <c r="H1224" s="370">
        <f>+data!L1224</f>
        <v>0</v>
      </c>
      <c r="I1224" s="370">
        <f t="shared" si="38"/>
        <v>0</v>
      </c>
      <c r="J1224" s="84"/>
      <c r="L1224">
        <v>0</v>
      </c>
      <c r="M1224" s="370">
        <f>+data!N1224</f>
        <v>0</v>
      </c>
      <c r="N1224" s="370">
        <f t="shared" si="39"/>
        <v>0</v>
      </c>
      <c r="O1224" s="84"/>
    </row>
    <row r="1225" spans="1:15">
      <c r="A1225" s="2" t="s">
        <v>246</v>
      </c>
      <c r="G1225">
        <v>0</v>
      </c>
      <c r="H1225" s="370">
        <f>+data!L1225</f>
        <v>0</v>
      </c>
      <c r="I1225" s="370">
        <f t="shared" si="38"/>
        <v>0</v>
      </c>
      <c r="J1225" s="84"/>
      <c r="L1225">
        <v>0</v>
      </c>
      <c r="M1225" s="370">
        <f>+data!N1225</f>
        <v>0</v>
      </c>
      <c r="N1225" s="370">
        <f t="shared" si="39"/>
        <v>0</v>
      </c>
      <c r="O1225" s="84"/>
    </row>
    <row r="1226" spans="1:15">
      <c r="A1226" s="2" t="s">
        <v>247</v>
      </c>
      <c r="G1226">
        <v>0</v>
      </c>
      <c r="H1226" s="370">
        <f>+data!L1226</f>
        <v>0</v>
      </c>
      <c r="I1226" s="370">
        <f t="shared" si="38"/>
        <v>0</v>
      </c>
      <c r="J1226" s="84"/>
      <c r="L1226">
        <v>0</v>
      </c>
      <c r="M1226" s="370">
        <f>+data!N1226</f>
        <v>0</v>
      </c>
      <c r="N1226" s="370">
        <f t="shared" si="39"/>
        <v>0</v>
      </c>
      <c r="O1226" s="84"/>
    </row>
    <row r="1227" spans="1:15">
      <c r="A1227" s="2" t="s">
        <v>248</v>
      </c>
      <c r="G1227">
        <v>0</v>
      </c>
      <c r="H1227" s="370">
        <f>+data!L1227</f>
        <v>0</v>
      </c>
      <c r="I1227" s="370">
        <f t="shared" si="38"/>
        <v>0</v>
      </c>
      <c r="J1227" s="84"/>
      <c r="L1227">
        <v>0</v>
      </c>
      <c r="M1227" s="370">
        <f>+data!N1227</f>
        <v>0</v>
      </c>
      <c r="N1227" s="370">
        <f t="shared" si="39"/>
        <v>0</v>
      </c>
      <c r="O1227" s="84"/>
    </row>
    <row r="1228" spans="1:15">
      <c r="A1228" s="2" t="s">
        <v>249</v>
      </c>
      <c r="G1228">
        <v>0</v>
      </c>
      <c r="H1228" s="370">
        <f>+data!L1228</f>
        <v>0</v>
      </c>
      <c r="I1228" s="370">
        <f t="shared" si="38"/>
        <v>0</v>
      </c>
      <c r="J1228" s="84"/>
      <c r="L1228">
        <v>0</v>
      </c>
      <c r="M1228" s="370">
        <f>+data!N1228</f>
        <v>0</v>
      </c>
      <c r="N1228" s="370">
        <f t="shared" si="39"/>
        <v>0</v>
      </c>
      <c r="O1228" s="84"/>
    </row>
    <row r="1229" spans="1:15">
      <c r="A1229" s="2" t="s">
        <v>224</v>
      </c>
      <c r="G1229">
        <v>0</v>
      </c>
      <c r="H1229" s="370">
        <f>+data!L1229</f>
        <v>0</v>
      </c>
      <c r="I1229" s="370">
        <f t="shared" si="38"/>
        <v>0</v>
      </c>
      <c r="J1229" s="84"/>
      <c r="L1229">
        <v>0</v>
      </c>
      <c r="M1229" s="370">
        <f>+data!N1229</f>
        <v>0</v>
      </c>
      <c r="N1229" s="370">
        <f t="shared" si="39"/>
        <v>0</v>
      </c>
      <c r="O1229" s="84"/>
    </row>
    <row r="1230" spans="1:15">
      <c r="A1230" s="2" t="s">
        <v>468</v>
      </c>
      <c r="G1230">
        <v>0</v>
      </c>
      <c r="H1230" s="370">
        <f>+data!L1230</f>
        <v>0</v>
      </c>
      <c r="I1230" s="370">
        <f t="shared" si="38"/>
        <v>0</v>
      </c>
      <c r="J1230" s="84"/>
      <c r="L1230">
        <v>0</v>
      </c>
      <c r="M1230" s="370">
        <f>+data!N1230</f>
        <v>0</v>
      </c>
      <c r="N1230" s="370">
        <f t="shared" si="39"/>
        <v>0</v>
      </c>
      <c r="O1230" s="84"/>
    </row>
    <row r="1231" spans="1:15">
      <c r="A1231" s="2" t="s">
        <v>226</v>
      </c>
      <c r="G1231">
        <v>0</v>
      </c>
      <c r="H1231" s="370">
        <f>+data!L1231</f>
        <v>0</v>
      </c>
      <c r="I1231" s="370">
        <f t="shared" si="38"/>
        <v>0</v>
      </c>
      <c r="J1231" s="84"/>
      <c r="L1231">
        <v>0</v>
      </c>
      <c r="M1231" s="370">
        <f>+data!N1231</f>
        <v>0</v>
      </c>
      <c r="N1231" s="370">
        <f t="shared" si="39"/>
        <v>0</v>
      </c>
      <c r="O1231" s="84"/>
    </row>
    <row r="1232" spans="1:15">
      <c r="A1232" s="3" t="s">
        <v>810</v>
      </c>
      <c r="G1232">
        <v>0</v>
      </c>
      <c r="H1232" s="370">
        <f>+data!L1232</f>
        <v>0</v>
      </c>
      <c r="I1232" s="370">
        <f t="shared" si="38"/>
        <v>0</v>
      </c>
      <c r="J1232" s="84"/>
      <c r="L1232">
        <v>0</v>
      </c>
      <c r="M1232" s="370">
        <f>+data!N1232</f>
        <v>0</v>
      </c>
      <c r="N1232" s="370">
        <f t="shared" si="39"/>
        <v>0</v>
      </c>
      <c r="O1232" s="84"/>
    </row>
    <row r="1233" spans="1:15">
      <c r="A1233" s="3" t="s">
        <v>811</v>
      </c>
      <c r="G1233">
        <v>0</v>
      </c>
      <c r="H1233" s="370">
        <f>+data!L1233</f>
        <v>0</v>
      </c>
      <c r="I1233" s="370">
        <f t="shared" si="38"/>
        <v>0</v>
      </c>
      <c r="J1233" s="84"/>
      <c r="L1233">
        <v>0</v>
      </c>
      <c r="M1233" s="370">
        <f>+data!N1233</f>
        <v>0</v>
      </c>
      <c r="N1233" s="370">
        <f t="shared" si="39"/>
        <v>0</v>
      </c>
      <c r="O1233" s="84"/>
    </row>
    <row r="1234" spans="1:15">
      <c r="A1234" s="2" t="s">
        <v>245</v>
      </c>
      <c r="G1234">
        <v>0</v>
      </c>
      <c r="H1234" s="370">
        <f>+data!L1234</f>
        <v>0</v>
      </c>
      <c r="I1234" s="370">
        <f t="shared" ref="I1234:I1297" si="40">+H1234-G1234</f>
        <v>0</v>
      </c>
      <c r="J1234" s="84"/>
      <c r="L1234">
        <v>0</v>
      </c>
      <c r="M1234" s="370">
        <f>+data!N1234</f>
        <v>0</v>
      </c>
      <c r="N1234" s="370">
        <f t="shared" ref="N1234:N1297" si="41">+M1234-L1234</f>
        <v>0</v>
      </c>
      <c r="O1234" s="84"/>
    </row>
    <row r="1235" spans="1:15">
      <c r="A1235" s="2" t="s">
        <v>222</v>
      </c>
      <c r="G1235">
        <v>0</v>
      </c>
      <c r="H1235" s="370">
        <f>+data!L1235</f>
        <v>0</v>
      </c>
      <c r="I1235" s="370">
        <f t="shared" si="40"/>
        <v>0</v>
      </c>
      <c r="J1235" s="84"/>
      <c r="L1235">
        <v>0</v>
      </c>
      <c r="M1235" s="370">
        <f>+data!N1235</f>
        <v>0</v>
      </c>
      <c r="N1235" s="370">
        <f t="shared" si="41"/>
        <v>0</v>
      </c>
      <c r="O1235" s="84"/>
    </row>
    <row r="1236" spans="1:15">
      <c r="A1236" s="2" t="s">
        <v>663</v>
      </c>
      <c r="G1236">
        <v>0</v>
      </c>
      <c r="H1236" s="370">
        <f>+data!L1236</f>
        <v>0</v>
      </c>
      <c r="I1236" s="370">
        <f t="shared" si="40"/>
        <v>0</v>
      </c>
      <c r="J1236" s="84"/>
      <c r="L1236">
        <v>0</v>
      </c>
      <c r="M1236" s="370">
        <f>+data!N1236</f>
        <v>0</v>
      </c>
      <c r="N1236" s="370">
        <f t="shared" si="41"/>
        <v>0</v>
      </c>
      <c r="O1236" s="84"/>
    </row>
    <row r="1237" spans="1:15">
      <c r="A1237" s="2" t="s">
        <v>664</v>
      </c>
      <c r="G1237">
        <v>0</v>
      </c>
      <c r="H1237" s="370">
        <f>+data!L1237</f>
        <v>0</v>
      </c>
      <c r="I1237" s="370">
        <f t="shared" si="40"/>
        <v>0</v>
      </c>
      <c r="J1237" s="84"/>
      <c r="L1237">
        <v>0</v>
      </c>
      <c r="M1237" s="370">
        <f>+data!N1237</f>
        <v>0</v>
      </c>
      <c r="N1237" s="370">
        <f t="shared" si="41"/>
        <v>0</v>
      </c>
      <c r="O1237" s="84"/>
    </row>
    <row r="1238" spans="1:15">
      <c r="A1238" s="2" t="s">
        <v>227</v>
      </c>
      <c r="G1238">
        <v>0</v>
      </c>
      <c r="H1238" s="370">
        <f>+data!L1238</f>
        <v>0</v>
      </c>
      <c r="I1238" s="370">
        <f t="shared" si="40"/>
        <v>0</v>
      </c>
      <c r="J1238" s="84"/>
      <c r="L1238">
        <v>0</v>
      </c>
      <c r="M1238" s="370">
        <f>+data!N1238</f>
        <v>0</v>
      </c>
      <c r="N1238" s="370">
        <f t="shared" si="41"/>
        <v>0</v>
      </c>
      <c r="O1238" s="84"/>
    </row>
    <row r="1239" spans="1:15">
      <c r="A1239" s="2" t="s">
        <v>224</v>
      </c>
      <c r="G1239">
        <v>0</v>
      </c>
      <c r="H1239" s="370">
        <f>+data!L1239</f>
        <v>0</v>
      </c>
      <c r="I1239" s="370">
        <f t="shared" si="40"/>
        <v>0</v>
      </c>
      <c r="J1239" s="84"/>
      <c r="L1239">
        <v>0</v>
      </c>
      <c r="M1239" s="370">
        <f>+data!N1239</f>
        <v>0</v>
      </c>
      <c r="N1239" s="370">
        <f t="shared" si="41"/>
        <v>0</v>
      </c>
      <c r="O1239" s="84"/>
    </row>
    <row r="1240" spans="1:15">
      <c r="A1240" s="2" t="s">
        <v>468</v>
      </c>
      <c r="G1240">
        <v>0</v>
      </c>
      <c r="H1240" s="370">
        <f>+data!L1240</f>
        <v>0</v>
      </c>
      <c r="I1240" s="370">
        <f t="shared" si="40"/>
        <v>0</v>
      </c>
      <c r="J1240" s="84"/>
      <c r="L1240">
        <v>0</v>
      </c>
      <c r="M1240" s="370">
        <f>+data!N1240</f>
        <v>0</v>
      </c>
      <c r="N1240" s="370">
        <f t="shared" si="41"/>
        <v>0</v>
      </c>
      <c r="O1240" s="84"/>
    </row>
    <row r="1241" spans="1:15">
      <c r="A1241" s="2" t="s">
        <v>226</v>
      </c>
      <c r="G1241">
        <v>0</v>
      </c>
      <c r="H1241" s="370">
        <f>+data!L1241</f>
        <v>0</v>
      </c>
      <c r="I1241" s="370">
        <f t="shared" si="40"/>
        <v>0</v>
      </c>
      <c r="J1241" s="84"/>
      <c r="L1241">
        <v>0</v>
      </c>
      <c r="M1241" s="370">
        <f>+data!N1241</f>
        <v>0</v>
      </c>
      <c r="N1241" s="370">
        <f t="shared" si="41"/>
        <v>0</v>
      </c>
      <c r="O1241" s="84"/>
    </row>
    <row r="1242" spans="1:15">
      <c r="A1242" s="3" t="s">
        <v>812</v>
      </c>
      <c r="G1242">
        <v>0</v>
      </c>
      <c r="H1242" s="370">
        <f>+data!L1242</f>
        <v>0</v>
      </c>
      <c r="I1242" s="370">
        <f t="shared" si="40"/>
        <v>0</v>
      </c>
      <c r="J1242" s="84"/>
      <c r="L1242">
        <v>0</v>
      </c>
      <c r="M1242" s="370">
        <f>+data!N1242</f>
        <v>0</v>
      </c>
      <c r="N1242" s="370">
        <f t="shared" si="41"/>
        <v>0</v>
      </c>
      <c r="O1242" s="84"/>
    </row>
    <row r="1243" spans="1:15">
      <c r="A1243" s="3" t="s">
        <v>729</v>
      </c>
      <c r="G1243">
        <v>0</v>
      </c>
      <c r="H1243" s="370">
        <f>+data!L1243</f>
        <v>0</v>
      </c>
      <c r="I1243" s="370">
        <f t="shared" si="40"/>
        <v>0</v>
      </c>
      <c r="J1243" s="84"/>
      <c r="L1243">
        <v>0</v>
      </c>
      <c r="M1243" s="370">
        <f>+data!N1243</f>
        <v>0</v>
      </c>
      <c r="N1243" s="370">
        <f t="shared" si="41"/>
        <v>0</v>
      </c>
      <c r="O1243" s="84"/>
    </row>
    <row r="1244" spans="1:15">
      <c r="A1244" s="3" t="s">
        <v>809</v>
      </c>
      <c r="G1244">
        <v>0</v>
      </c>
      <c r="H1244" s="370">
        <f>+data!L1244</f>
        <v>0</v>
      </c>
      <c r="I1244" s="370">
        <f t="shared" si="40"/>
        <v>0</v>
      </c>
      <c r="J1244" s="84"/>
      <c r="L1244">
        <v>0</v>
      </c>
      <c r="M1244" s="370">
        <f>+data!N1244</f>
        <v>0</v>
      </c>
      <c r="N1244" s="370">
        <f t="shared" si="41"/>
        <v>0</v>
      </c>
      <c r="O1244" s="84"/>
    </row>
    <row r="1245" spans="1:15">
      <c r="A1245" s="3" t="s">
        <v>824</v>
      </c>
      <c r="H1245" s="370">
        <f>+data!L1245</f>
        <v>0</v>
      </c>
      <c r="I1245" s="370">
        <f t="shared" si="40"/>
        <v>0</v>
      </c>
      <c r="J1245" s="84"/>
      <c r="M1245" s="370">
        <f>+data!N1245</f>
        <v>0</v>
      </c>
      <c r="N1245" s="370">
        <f t="shared" si="41"/>
        <v>0</v>
      </c>
      <c r="O1245" s="84"/>
    </row>
    <row r="1246" spans="1:15">
      <c r="A1246" s="3" t="s">
        <v>807</v>
      </c>
      <c r="H1246" s="370">
        <f>+data!L1246</f>
        <v>0</v>
      </c>
      <c r="I1246" s="370">
        <f t="shared" si="40"/>
        <v>0</v>
      </c>
      <c r="J1246" s="84"/>
      <c r="M1246" s="370">
        <f>+data!N1246</f>
        <v>0</v>
      </c>
      <c r="N1246" s="370">
        <f t="shared" si="41"/>
        <v>0</v>
      </c>
      <c r="O1246" s="84"/>
    </row>
    <row r="1247" spans="1:15">
      <c r="A1247" s="2" t="s">
        <v>228</v>
      </c>
      <c r="G1247">
        <v>0</v>
      </c>
      <c r="H1247" s="370">
        <f>+data!L1247</f>
        <v>0</v>
      </c>
      <c r="I1247" s="370">
        <f t="shared" si="40"/>
        <v>0</v>
      </c>
      <c r="J1247" s="84"/>
      <c r="L1247">
        <v>0</v>
      </c>
      <c r="M1247" s="370">
        <f>+data!N1247</f>
        <v>0</v>
      </c>
      <c r="N1247" s="370">
        <f t="shared" si="41"/>
        <v>0</v>
      </c>
      <c r="O1247" s="84"/>
    </row>
    <row r="1248" spans="1:15">
      <c r="A1248" s="2" t="s">
        <v>229</v>
      </c>
      <c r="G1248">
        <v>0</v>
      </c>
      <c r="H1248" s="370">
        <f>+data!L1248</f>
        <v>0</v>
      </c>
      <c r="I1248" s="370">
        <f t="shared" si="40"/>
        <v>0</v>
      </c>
      <c r="J1248" s="84"/>
      <c r="L1248">
        <v>0</v>
      </c>
      <c r="M1248" s="370">
        <f>+data!N1248</f>
        <v>0</v>
      </c>
      <c r="N1248" s="370">
        <f t="shared" si="41"/>
        <v>0</v>
      </c>
      <c r="O1248" s="84"/>
    </row>
    <row r="1249" spans="1:15">
      <c r="A1249" s="2" t="s">
        <v>230</v>
      </c>
      <c r="G1249">
        <v>0</v>
      </c>
      <c r="H1249" s="370">
        <f>+data!L1249</f>
        <v>0</v>
      </c>
      <c r="I1249" s="370">
        <f t="shared" si="40"/>
        <v>0</v>
      </c>
      <c r="J1249" s="84"/>
      <c r="L1249">
        <v>0</v>
      </c>
      <c r="M1249" s="370">
        <f>+data!N1249</f>
        <v>0</v>
      </c>
      <c r="N1249" s="370">
        <f t="shared" si="41"/>
        <v>0</v>
      </c>
      <c r="O1249" s="84"/>
    </row>
    <row r="1250" spans="1:15">
      <c r="A1250" s="2" t="s">
        <v>250</v>
      </c>
      <c r="G1250">
        <v>0</v>
      </c>
      <c r="H1250" s="370">
        <f>+data!L1250</f>
        <v>0</v>
      </c>
      <c r="I1250" s="370">
        <f t="shared" si="40"/>
        <v>0</v>
      </c>
      <c r="J1250" s="84"/>
      <c r="L1250">
        <v>0</v>
      </c>
      <c r="M1250" s="370">
        <f>+data!N1250</f>
        <v>0</v>
      </c>
      <c r="N1250" s="370">
        <f t="shared" si="41"/>
        <v>0</v>
      </c>
      <c r="O1250" s="84"/>
    </row>
    <row r="1251" spans="1:15">
      <c r="A1251" s="3" t="s">
        <v>813</v>
      </c>
      <c r="G1251">
        <v>0</v>
      </c>
      <c r="H1251" s="370">
        <f>+data!L1251</f>
        <v>0</v>
      </c>
      <c r="I1251" s="370">
        <f t="shared" si="40"/>
        <v>0</v>
      </c>
      <c r="J1251" s="84"/>
      <c r="L1251">
        <v>0</v>
      </c>
      <c r="M1251" s="370">
        <f>+data!N1251</f>
        <v>0</v>
      </c>
      <c r="N1251" s="370">
        <f t="shared" si="41"/>
        <v>0</v>
      </c>
      <c r="O1251" s="84"/>
    </row>
    <row r="1252" spans="1:15">
      <c r="A1252" s="3" t="s">
        <v>666</v>
      </c>
      <c r="H1252" s="370">
        <f>+data!L1252</f>
        <v>0</v>
      </c>
      <c r="I1252" s="370">
        <f t="shared" si="40"/>
        <v>0</v>
      </c>
      <c r="J1252" s="84"/>
      <c r="M1252" s="370">
        <f>+data!N1252</f>
        <v>0</v>
      </c>
      <c r="N1252" s="370">
        <f t="shared" si="41"/>
        <v>0</v>
      </c>
      <c r="O1252" s="84"/>
    </row>
    <row r="1253" spans="1:15">
      <c r="A1253" s="3" t="s">
        <v>806</v>
      </c>
      <c r="G1253">
        <v>2161</v>
      </c>
      <c r="H1253" s="370">
        <f>+data!L1253</f>
        <v>1029</v>
      </c>
      <c r="I1253" s="370">
        <f t="shared" si="40"/>
        <v>-1132</v>
      </c>
      <c r="J1253" s="84"/>
      <c r="L1253">
        <v>2161</v>
      </c>
      <c r="M1253" s="370">
        <f>+data!N1253</f>
        <v>1029</v>
      </c>
      <c r="N1253" s="370">
        <f t="shared" si="41"/>
        <v>-1132</v>
      </c>
      <c r="O1253" s="84"/>
    </row>
    <row r="1254" spans="1:15">
      <c r="A1254" s="2" t="s">
        <v>245</v>
      </c>
      <c r="G1254">
        <v>0</v>
      </c>
      <c r="H1254" s="370">
        <f>+data!L1254</f>
        <v>0</v>
      </c>
      <c r="I1254" s="370">
        <f t="shared" si="40"/>
        <v>0</v>
      </c>
      <c r="J1254" s="84"/>
      <c r="L1254">
        <v>0</v>
      </c>
      <c r="M1254" s="370">
        <f>+data!N1254</f>
        <v>0</v>
      </c>
      <c r="N1254" s="370">
        <f t="shared" si="41"/>
        <v>0</v>
      </c>
      <c r="O1254" s="84"/>
    </row>
    <row r="1255" spans="1:15">
      <c r="A1255" s="2" t="s">
        <v>222</v>
      </c>
      <c r="G1255">
        <v>0</v>
      </c>
      <c r="H1255" s="370">
        <f>+data!L1255</f>
        <v>0</v>
      </c>
      <c r="I1255" s="370">
        <f t="shared" si="40"/>
        <v>0</v>
      </c>
      <c r="J1255" s="84"/>
      <c r="L1255">
        <v>0</v>
      </c>
      <c r="M1255" s="370">
        <f>+data!N1255</f>
        <v>0</v>
      </c>
      <c r="N1255" s="370">
        <f t="shared" si="41"/>
        <v>0</v>
      </c>
      <c r="O1255" s="84"/>
    </row>
    <row r="1256" spans="1:15">
      <c r="A1256" s="2" t="s">
        <v>663</v>
      </c>
      <c r="G1256">
        <v>0</v>
      </c>
      <c r="H1256" s="370">
        <f>+data!L1256</f>
        <v>0</v>
      </c>
      <c r="I1256" s="370">
        <f t="shared" si="40"/>
        <v>0</v>
      </c>
      <c r="J1256" s="84"/>
      <c r="L1256">
        <v>0</v>
      </c>
      <c r="M1256" s="370">
        <f>+data!N1256</f>
        <v>0</v>
      </c>
      <c r="N1256" s="370">
        <f t="shared" si="41"/>
        <v>0</v>
      </c>
      <c r="O1256" s="84"/>
    </row>
    <row r="1257" spans="1:15">
      <c r="A1257" s="139" t="s">
        <v>8</v>
      </c>
      <c r="G1257">
        <v>0</v>
      </c>
      <c r="H1257" s="370">
        <f>+data!L1257</f>
        <v>0</v>
      </c>
      <c r="I1257" s="370">
        <f t="shared" si="40"/>
        <v>0</v>
      </c>
      <c r="J1257" s="84"/>
      <c r="L1257">
        <v>0</v>
      </c>
      <c r="M1257" s="370">
        <f>+data!N1257</f>
        <v>0</v>
      </c>
      <c r="N1257" s="370">
        <f t="shared" si="41"/>
        <v>0</v>
      </c>
      <c r="O1257" s="84"/>
    </row>
    <row r="1258" spans="1:15">
      <c r="A1258" s="2" t="s">
        <v>246</v>
      </c>
      <c r="G1258">
        <v>329</v>
      </c>
      <c r="H1258" s="370">
        <f>+data!L1258</f>
        <v>233</v>
      </c>
      <c r="I1258" s="370">
        <f t="shared" si="40"/>
        <v>-96</v>
      </c>
      <c r="J1258" s="84"/>
      <c r="L1258">
        <v>0</v>
      </c>
      <c r="M1258" s="370">
        <f>+data!N1258</f>
        <v>0</v>
      </c>
      <c r="N1258" s="370">
        <f t="shared" si="41"/>
        <v>0</v>
      </c>
      <c r="O1258" s="84"/>
    </row>
    <row r="1259" spans="1:15">
      <c r="A1259" s="2" t="s">
        <v>247</v>
      </c>
      <c r="G1259">
        <v>0</v>
      </c>
      <c r="H1259" s="370">
        <f>+data!L1259</f>
        <v>0</v>
      </c>
      <c r="I1259" s="370">
        <f t="shared" si="40"/>
        <v>0</v>
      </c>
      <c r="J1259" s="84"/>
      <c r="L1259">
        <v>0</v>
      </c>
      <c r="M1259" s="370">
        <f>+data!N1259</f>
        <v>0</v>
      </c>
      <c r="N1259" s="370">
        <f t="shared" si="41"/>
        <v>0</v>
      </c>
      <c r="O1259" s="84"/>
    </row>
    <row r="1260" spans="1:15">
      <c r="A1260" s="2" t="s">
        <v>248</v>
      </c>
      <c r="G1260">
        <v>0</v>
      </c>
      <c r="H1260" s="370">
        <f>+data!L1260</f>
        <v>0</v>
      </c>
      <c r="I1260" s="370">
        <f t="shared" si="40"/>
        <v>0</v>
      </c>
      <c r="J1260" s="84"/>
      <c r="L1260">
        <v>0</v>
      </c>
      <c r="M1260" s="370">
        <f>+data!N1260</f>
        <v>0</v>
      </c>
      <c r="N1260" s="370">
        <f t="shared" si="41"/>
        <v>0</v>
      </c>
      <c r="O1260" s="84"/>
    </row>
    <row r="1261" spans="1:15">
      <c r="A1261" s="2" t="s">
        <v>249</v>
      </c>
      <c r="G1261">
        <v>0</v>
      </c>
      <c r="H1261" s="370">
        <f>+data!L1261</f>
        <v>0</v>
      </c>
      <c r="I1261" s="370">
        <f t="shared" si="40"/>
        <v>0</v>
      </c>
      <c r="J1261" s="84"/>
      <c r="L1261">
        <v>0</v>
      </c>
      <c r="M1261" s="370">
        <f>+data!N1261</f>
        <v>0</v>
      </c>
      <c r="N1261" s="370">
        <f t="shared" si="41"/>
        <v>0</v>
      </c>
      <c r="O1261" s="84"/>
    </row>
    <row r="1262" spans="1:15">
      <c r="A1262" s="2" t="s">
        <v>224</v>
      </c>
      <c r="G1262">
        <v>0</v>
      </c>
      <c r="H1262" s="370">
        <f>+data!L1262</f>
        <v>0</v>
      </c>
      <c r="I1262" s="370">
        <f t="shared" si="40"/>
        <v>0</v>
      </c>
      <c r="J1262" s="84"/>
      <c r="L1262">
        <v>0</v>
      </c>
      <c r="M1262" s="370">
        <f>+data!N1262</f>
        <v>0</v>
      </c>
      <c r="N1262" s="370">
        <f t="shared" si="41"/>
        <v>0</v>
      </c>
      <c r="O1262" s="84"/>
    </row>
    <row r="1263" spans="1:15">
      <c r="A1263" s="2" t="s">
        <v>468</v>
      </c>
      <c r="G1263">
        <v>0</v>
      </c>
      <c r="H1263" s="370">
        <f>+data!L1263</f>
        <v>0</v>
      </c>
      <c r="I1263" s="370">
        <f t="shared" si="40"/>
        <v>0</v>
      </c>
      <c r="J1263" s="84"/>
      <c r="L1263">
        <v>0</v>
      </c>
      <c r="M1263" s="370">
        <f>+data!N1263</f>
        <v>0</v>
      </c>
      <c r="N1263" s="370">
        <f t="shared" si="41"/>
        <v>0</v>
      </c>
      <c r="O1263" s="84"/>
    </row>
    <row r="1264" spans="1:15">
      <c r="A1264" s="2" t="s">
        <v>226</v>
      </c>
      <c r="G1264">
        <v>0</v>
      </c>
      <c r="H1264" s="370">
        <f>+data!L1264</f>
        <v>-154</v>
      </c>
      <c r="I1264" s="370">
        <f t="shared" si="40"/>
        <v>-154</v>
      </c>
      <c r="J1264" s="84"/>
      <c r="L1264">
        <v>0</v>
      </c>
      <c r="M1264" s="370">
        <f>+data!N1264</f>
        <v>0</v>
      </c>
      <c r="N1264" s="370">
        <f t="shared" si="41"/>
        <v>0</v>
      </c>
      <c r="O1264" s="84"/>
    </row>
    <row r="1265" spans="1:15">
      <c r="A1265" s="3" t="s">
        <v>810</v>
      </c>
      <c r="G1265">
        <v>2490</v>
      </c>
      <c r="H1265" s="370">
        <f>+data!L1265</f>
        <v>1108</v>
      </c>
      <c r="I1265" s="370">
        <f t="shared" si="40"/>
        <v>-1382</v>
      </c>
      <c r="J1265" s="84"/>
      <c r="L1265">
        <v>2161</v>
      </c>
      <c r="M1265" s="370">
        <f>+data!N1265</f>
        <v>1029</v>
      </c>
      <c r="N1265" s="370">
        <f t="shared" si="41"/>
        <v>-1132</v>
      </c>
      <c r="O1265" s="84"/>
    </row>
    <row r="1266" spans="1:15">
      <c r="A1266" s="3" t="s">
        <v>811</v>
      </c>
      <c r="G1266">
        <v>1173</v>
      </c>
      <c r="H1266" s="370">
        <f>+data!L1266</f>
        <v>117</v>
      </c>
      <c r="I1266" s="370">
        <f t="shared" si="40"/>
        <v>-1056</v>
      </c>
      <c r="J1266" s="84"/>
      <c r="L1266">
        <v>752</v>
      </c>
      <c r="M1266" s="370">
        <f>+data!N1266</f>
        <v>117</v>
      </c>
      <c r="N1266" s="370">
        <f t="shared" si="41"/>
        <v>-635</v>
      </c>
      <c r="O1266" s="84"/>
    </row>
    <row r="1267" spans="1:15">
      <c r="A1267" s="2" t="s">
        <v>245</v>
      </c>
      <c r="G1267">
        <v>0</v>
      </c>
      <c r="H1267" s="370">
        <f>+data!L1267</f>
        <v>0</v>
      </c>
      <c r="I1267" s="370">
        <f t="shared" si="40"/>
        <v>0</v>
      </c>
      <c r="J1267" s="84"/>
      <c r="L1267">
        <v>0</v>
      </c>
      <c r="M1267" s="370">
        <f>+data!N1267</f>
        <v>0</v>
      </c>
      <c r="N1267" s="370">
        <f t="shared" si="41"/>
        <v>0</v>
      </c>
      <c r="O1267" s="84"/>
    </row>
    <row r="1268" spans="1:15">
      <c r="A1268" s="2" t="s">
        <v>222</v>
      </c>
      <c r="G1268">
        <v>0</v>
      </c>
      <c r="H1268" s="370">
        <f>+data!L1268</f>
        <v>0</v>
      </c>
      <c r="I1268" s="370">
        <f t="shared" si="40"/>
        <v>0</v>
      </c>
      <c r="J1268" s="84"/>
      <c r="L1268">
        <v>0</v>
      </c>
      <c r="M1268" s="370">
        <f>+data!N1268</f>
        <v>0</v>
      </c>
      <c r="N1268" s="370">
        <f t="shared" si="41"/>
        <v>0</v>
      </c>
      <c r="O1268" s="84"/>
    </row>
    <row r="1269" spans="1:15">
      <c r="A1269" s="2" t="s">
        <v>663</v>
      </c>
      <c r="G1269">
        <v>0</v>
      </c>
      <c r="H1269" s="370">
        <f>+data!L1269</f>
        <v>0</v>
      </c>
      <c r="I1269" s="370">
        <f t="shared" si="40"/>
        <v>0</v>
      </c>
      <c r="J1269" s="84"/>
      <c r="L1269">
        <v>0</v>
      </c>
      <c r="M1269" s="370">
        <f>+data!N1269</f>
        <v>0</v>
      </c>
      <c r="N1269" s="370">
        <f t="shared" si="41"/>
        <v>0</v>
      </c>
      <c r="O1269" s="84"/>
    </row>
    <row r="1270" spans="1:15">
      <c r="A1270" s="2" t="s">
        <v>664</v>
      </c>
      <c r="G1270">
        <v>0</v>
      </c>
      <c r="H1270" s="370">
        <f>+data!L1270</f>
        <v>0</v>
      </c>
      <c r="I1270" s="370">
        <f t="shared" si="40"/>
        <v>0</v>
      </c>
      <c r="J1270" s="84"/>
      <c r="L1270">
        <v>0</v>
      </c>
      <c r="M1270" s="370">
        <f>+data!N1270</f>
        <v>0</v>
      </c>
      <c r="N1270" s="370">
        <f t="shared" si="41"/>
        <v>0</v>
      </c>
      <c r="O1270" s="84"/>
    </row>
    <row r="1271" spans="1:15">
      <c r="A1271" s="2" t="s">
        <v>227</v>
      </c>
      <c r="G1271">
        <v>471</v>
      </c>
      <c r="H1271" s="370">
        <f>+data!L1271</f>
        <v>0</v>
      </c>
      <c r="I1271" s="370">
        <f t="shared" si="40"/>
        <v>-471</v>
      </c>
      <c r="J1271" s="84"/>
      <c r="L1271">
        <v>421</v>
      </c>
      <c r="M1271" s="370">
        <f>+data!N1271</f>
        <v>0</v>
      </c>
      <c r="N1271" s="370">
        <f t="shared" si="41"/>
        <v>-421</v>
      </c>
      <c r="O1271" s="84"/>
    </row>
    <row r="1272" spans="1:15">
      <c r="A1272" s="2" t="s">
        <v>224</v>
      </c>
      <c r="G1272">
        <v>0</v>
      </c>
      <c r="H1272" s="370">
        <f>+data!L1272</f>
        <v>0</v>
      </c>
      <c r="I1272" s="370">
        <f t="shared" si="40"/>
        <v>0</v>
      </c>
      <c r="J1272" s="84"/>
      <c r="L1272">
        <v>0</v>
      </c>
      <c r="M1272" s="370">
        <f>+data!N1272</f>
        <v>0</v>
      </c>
      <c r="N1272" s="370">
        <f t="shared" si="41"/>
        <v>0</v>
      </c>
      <c r="O1272" s="84"/>
    </row>
    <row r="1273" spans="1:15">
      <c r="A1273" s="2" t="s">
        <v>468</v>
      </c>
      <c r="G1273">
        <v>0</v>
      </c>
      <c r="H1273" s="370">
        <f>+data!L1273</f>
        <v>0</v>
      </c>
      <c r="I1273" s="370">
        <f t="shared" si="40"/>
        <v>0</v>
      </c>
      <c r="J1273" s="84"/>
      <c r="L1273">
        <v>0</v>
      </c>
      <c r="M1273" s="370">
        <f>+data!N1273</f>
        <v>0</v>
      </c>
      <c r="N1273" s="370">
        <f t="shared" si="41"/>
        <v>0</v>
      </c>
      <c r="O1273" s="84"/>
    </row>
    <row r="1274" spans="1:15">
      <c r="A1274" s="2" t="s">
        <v>226</v>
      </c>
      <c r="G1274">
        <v>0</v>
      </c>
      <c r="H1274" s="370">
        <f>+data!L1274</f>
        <v>0</v>
      </c>
      <c r="I1274" s="370">
        <f t="shared" si="40"/>
        <v>0</v>
      </c>
      <c r="J1274" s="84"/>
      <c r="L1274">
        <v>0</v>
      </c>
      <c r="M1274" s="370">
        <f>+data!N1274</f>
        <v>0</v>
      </c>
      <c r="N1274" s="370">
        <f t="shared" si="41"/>
        <v>0</v>
      </c>
      <c r="O1274" s="84"/>
    </row>
    <row r="1275" spans="1:15">
      <c r="A1275" s="3" t="s">
        <v>812</v>
      </c>
      <c r="G1275">
        <v>1644</v>
      </c>
      <c r="H1275" s="370">
        <f>+data!L1275</f>
        <v>117</v>
      </c>
      <c r="I1275" s="370">
        <f t="shared" si="40"/>
        <v>-1527</v>
      </c>
      <c r="J1275" s="84"/>
      <c r="L1275">
        <v>1173</v>
      </c>
      <c r="M1275" s="370">
        <f>+data!N1275</f>
        <v>117</v>
      </c>
      <c r="N1275" s="370">
        <f t="shared" si="41"/>
        <v>-1056</v>
      </c>
      <c r="O1275" s="84"/>
    </row>
    <row r="1276" spans="1:15">
      <c r="A1276" s="3" t="s">
        <v>729</v>
      </c>
      <c r="G1276">
        <v>988</v>
      </c>
      <c r="H1276" s="370">
        <f>+data!L1276</f>
        <v>912</v>
      </c>
      <c r="I1276" s="370">
        <f t="shared" si="40"/>
        <v>-76</v>
      </c>
      <c r="J1276" s="84"/>
      <c r="L1276">
        <v>1409</v>
      </c>
      <c r="M1276" s="370">
        <f>+data!N1276</f>
        <v>912</v>
      </c>
      <c r="N1276" s="370">
        <f t="shared" si="41"/>
        <v>-497</v>
      </c>
      <c r="O1276" s="84"/>
    </row>
    <row r="1277" spans="1:15">
      <c r="A1277" s="3" t="s">
        <v>809</v>
      </c>
      <c r="G1277">
        <v>846</v>
      </c>
      <c r="H1277" s="370">
        <f>+data!L1277</f>
        <v>991</v>
      </c>
      <c r="I1277" s="370">
        <f t="shared" si="40"/>
        <v>145</v>
      </c>
      <c r="J1277" s="84"/>
      <c r="L1277">
        <v>988</v>
      </c>
      <c r="M1277" s="370">
        <f>+data!N1277</f>
        <v>912</v>
      </c>
      <c r="N1277" s="370">
        <f t="shared" si="41"/>
        <v>-76</v>
      </c>
      <c r="O1277" s="84"/>
    </row>
    <row r="1278" spans="1:15">
      <c r="A1278" s="3" t="s">
        <v>824</v>
      </c>
      <c r="H1278" s="370">
        <f>+data!L1278</f>
        <v>0</v>
      </c>
      <c r="I1278" s="370">
        <f t="shared" si="40"/>
        <v>0</v>
      </c>
      <c r="J1278" s="84"/>
      <c r="M1278" s="370">
        <f>+data!N1278</f>
        <v>0</v>
      </c>
      <c r="N1278" s="370">
        <f t="shared" si="41"/>
        <v>0</v>
      </c>
      <c r="O1278" s="84"/>
    </row>
    <row r="1279" spans="1:15">
      <c r="A1279" s="3" t="s">
        <v>807</v>
      </c>
      <c r="H1279" s="370">
        <f>+data!L1279</f>
        <v>0</v>
      </c>
      <c r="I1279" s="370">
        <f t="shared" si="40"/>
        <v>0</v>
      </c>
      <c r="J1279" s="84"/>
      <c r="M1279" s="370">
        <f>+data!N1279</f>
        <v>0</v>
      </c>
      <c r="N1279" s="370">
        <f t="shared" si="41"/>
        <v>0</v>
      </c>
      <c r="O1279" s="84"/>
    </row>
    <row r="1280" spans="1:15">
      <c r="A1280" s="2" t="s">
        <v>228</v>
      </c>
      <c r="G1280">
        <v>846</v>
      </c>
      <c r="H1280" s="370">
        <f>+data!L1280</f>
        <v>991</v>
      </c>
      <c r="I1280" s="370">
        <f t="shared" si="40"/>
        <v>145</v>
      </c>
      <c r="J1280" s="84"/>
      <c r="L1280">
        <v>988</v>
      </c>
      <c r="M1280" s="370">
        <f>+data!N1280</f>
        <v>912</v>
      </c>
      <c r="N1280" s="370">
        <f t="shared" si="41"/>
        <v>-76</v>
      </c>
      <c r="O1280" s="84"/>
    </row>
    <row r="1281" spans="1:15">
      <c r="A1281" s="2" t="s">
        <v>229</v>
      </c>
      <c r="G1281">
        <v>0</v>
      </c>
      <c r="H1281" s="370">
        <f>+data!L1281</f>
        <v>0</v>
      </c>
      <c r="I1281" s="370">
        <f t="shared" si="40"/>
        <v>0</v>
      </c>
      <c r="J1281" s="84"/>
      <c r="L1281">
        <v>0</v>
      </c>
      <c r="M1281" s="370">
        <f>+data!N1281</f>
        <v>0</v>
      </c>
      <c r="N1281" s="370">
        <f t="shared" si="41"/>
        <v>0</v>
      </c>
      <c r="O1281" s="84"/>
    </row>
    <row r="1282" spans="1:15">
      <c r="A1282" s="2" t="s">
        <v>230</v>
      </c>
      <c r="G1282">
        <v>0</v>
      </c>
      <c r="H1282" s="370">
        <f>+data!L1282</f>
        <v>0</v>
      </c>
      <c r="I1282" s="370">
        <f t="shared" si="40"/>
        <v>0</v>
      </c>
      <c r="J1282" s="84"/>
      <c r="L1282">
        <v>0</v>
      </c>
      <c r="M1282" s="370">
        <f>+data!N1282</f>
        <v>0</v>
      </c>
      <c r="N1282" s="370">
        <f t="shared" si="41"/>
        <v>0</v>
      </c>
      <c r="O1282" s="84"/>
    </row>
    <row r="1283" spans="1:15">
      <c r="A1283" s="2" t="s">
        <v>250</v>
      </c>
      <c r="G1283">
        <v>0</v>
      </c>
      <c r="H1283" s="370">
        <f>+data!L1283</f>
        <v>0</v>
      </c>
      <c r="I1283" s="370">
        <f t="shared" si="40"/>
        <v>0</v>
      </c>
      <c r="J1283" s="84"/>
      <c r="L1283">
        <v>0</v>
      </c>
      <c r="M1283" s="370">
        <f>+data!N1283</f>
        <v>0</v>
      </c>
      <c r="N1283" s="370">
        <f t="shared" si="41"/>
        <v>0</v>
      </c>
      <c r="O1283" s="84"/>
    </row>
    <row r="1284" spans="1:15">
      <c r="A1284" s="3" t="s">
        <v>813</v>
      </c>
      <c r="G1284">
        <v>846</v>
      </c>
      <c r="H1284" s="370">
        <f>+data!L1284</f>
        <v>991</v>
      </c>
      <c r="I1284" s="370">
        <f t="shared" si="40"/>
        <v>145</v>
      </c>
      <c r="J1284" s="84"/>
      <c r="L1284">
        <v>988</v>
      </c>
      <c r="M1284" s="370">
        <f>+data!N1284</f>
        <v>912</v>
      </c>
      <c r="N1284" s="370">
        <f t="shared" si="41"/>
        <v>-76</v>
      </c>
      <c r="O1284" s="84"/>
    </row>
    <row r="1285" spans="1:15">
      <c r="A1285" s="3" t="s">
        <v>251</v>
      </c>
      <c r="H1285" s="370">
        <f>+data!L1285</f>
        <v>0</v>
      </c>
      <c r="I1285" s="370">
        <f t="shared" si="40"/>
        <v>0</v>
      </c>
      <c r="J1285" s="84"/>
      <c r="M1285" s="370">
        <f>+data!N1285</f>
        <v>0</v>
      </c>
      <c r="N1285" s="370">
        <f t="shared" si="41"/>
        <v>0</v>
      </c>
      <c r="O1285" s="84"/>
    </row>
    <row r="1286" spans="1:15">
      <c r="A1286" s="3" t="s">
        <v>806</v>
      </c>
      <c r="G1286">
        <v>0</v>
      </c>
      <c r="H1286" s="370">
        <f>+data!L1286</f>
        <v>0</v>
      </c>
      <c r="I1286" s="370">
        <f t="shared" si="40"/>
        <v>0</v>
      </c>
      <c r="J1286" s="84"/>
      <c r="L1286">
        <v>0</v>
      </c>
      <c r="M1286" s="370">
        <f>+data!N1286</f>
        <v>0</v>
      </c>
      <c r="N1286" s="370">
        <f t="shared" si="41"/>
        <v>0</v>
      </c>
      <c r="O1286" s="84"/>
    </row>
    <row r="1287" spans="1:15">
      <c r="A1287" s="2" t="s">
        <v>245</v>
      </c>
      <c r="G1287">
        <v>0</v>
      </c>
      <c r="H1287" s="370">
        <f>+data!L1287</f>
        <v>0</v>
      </c>
      <c r="I1287" s="370">
        <f t="shared" si="40"/>
        <v>0</v>
      </c>
      <c r="J1287" s="84"/>
      <c r="L1287">
        <v>0</v>
      </c>
      <c r="M1287" s="370">
        <f>+data!N1287</f>
        <v>0</v>
      </c>
      <c r="N1287" s="370">
        <f t="shared" si="41"/>
        <v>0</v>
      </c>
      <c r="O1287" s="84"/>
    </row>
    <row r="1288" spans="1:15">
      <c r="A1288" s="2" t="s">
        <v>222</v>
      </c>
      <c r="G1288">
        <v>0</v>
      </c>
      <c r="H1288" s="370">
        <f>+data!L1288</f>
        <v>0</v>
      </c>
      <c r="I1288" s="370">
        <f t="shared" si="40"/>
        <v>0</v>
      </c>
      <c r="J1288" s="84"/>
      <c r="L1288">
        <v>0</v>
      </c>
      <c r="M1288" s="370">
        <f>+data!N1288</f>
        <v>0</v>
      </c>
      <c r="N1288" s="370">
        <f t="shared" si="41"/>
        <v>0</v>
      </c>
      <c r="O1288" s="84"/>
    </row>
    <row r="1289" spans="1:15">
      <c r="A1289" s="2" t="s">
        <v>663</v>
      </c>
      <c r="G1289">
        <v>0</v>
      </c>
      <c r="H1289" s="370">
        <f>+data!L1289</f>
        <v>0</v>
      </c>
      <c r="I1289" s="370">
        <f t="shared" si="40"/>
        <v>0</v>
      </c>
      <c r="J1289" s="84"/>
      <c r="L1289">
        <v>0</v>
      </c>
      <c r="M1289" s="370">
        <f>+data!N1289</f>
        <v>0</v>
      </c>
      <c r="N1289" s="370">
        <f t="shared" si="41"/>
        <v>0</v>
      </c>
      <c r="O1289" s="84"/>
    </row>
    <row r="1290" spans="1:15">
      <c r="A1290" s="139" t="s">
        <v>8</v>
      </c>
      <c r="G1290">
        <v>0</v>
      </c>
      <c r="H1290" s="370">
        <f>+data!L1290</f>
        <v>0</v>
      </c>
      <c r="I1290" s="370">
        <f t="shared" si="40"/>
        <v>0</v>
      </c>
      <c r="J1290" s="84"/>
      <c r="L1290">
        <v>0</v>
      </c>
      <c r="M1290" s="370">
        <f>+data!N1290</f>
        <v>0</v>
      </c>
      <c r="N1290" s="370">
        <f t="shared" si="41"/>
        <v>0</v>
      </c>
      <c r="O1290" s="84"/>
    </row>
    <row r="1291" spans="1:15">
      <c r="A1291" s="2" t="s">
        <v>246</v>
      </c>
      <c r="G1291">
        <v>0</v>
      </c>
      <c r="H1291" s="370">
        <f>+data!L1291</f>
        <v>0</v>
      </c>
      <c r="I1291" s="370">
        <f t="shared" si="40"/>
        <v>0</v>
      </c>
      <c r="J1291" s="84"/>
      <c r="L1291">
        <v>0</v>
      </c>
      <c r="M1291" s="370">
        <f>+data!N1291</f>
        <v>0</v>
      </c>
      <c r="N1291" s="370">
        <f t="shared" si="41"/>
        <v>0</v>
      </c>
      <c r="O1291" s="84"/>
    </row>
    <row r="1292" spans="1:15">
      <c r="A1292" s="2" t="s">
        <v>247</v>
      </c>
      <c r="G1292">
        <v>0</v>
      </c>
      <c r="H1292" s="370">
        <f>+data!L1292</f>
        <v>0</v>
      </c>
      <c r="I1292" s="370">
        <f t="shared" si="40"/>
        <v>0</v>
      </c>
      <c r="J1292" s="84"/>
      <c r="L1292">
        <v>0</v>
      </c>
      <c r="M1292" s="370">
        <f>+data!N1292</f>
        <v>0</v>
      </c>
      <c r="N1292" s="370">
        <f t="shared" si="41"/>
        <v>0</v>
      </c>
      <c r="O1292" s="84"/>
    </row>
    <row r="1293" spans="1:15">
      <c r="A1293" s="2" t="s">
        <v>248</v>
      </c>
      <c r="G1293">
        <v>0</v>
      </c>
      <c r="H1293" s="370">
        <f>+data!L1293</f>
        <v>0</v>
      </c>
      <c r="I1293" s="370">
        <f t="shared" si="40"/>
        <v>0</v>
      </c>
      <c r="J1293" s="84"/>
      <c r="L1293">
        <v>0</v>
      </c>
      <c r="M1293" s="370">
        <f>+data!N1293</f>
        <v>0</v>
      </c>
      <c r="N1293" s="370">
        <f t="shared" si="41"/>
        <v>0</v>
      </c>
      <c r="O1293" s="84"/>
    </row>
    <row r="1294" spans="1:15">
      <c r="A1294" s="2" t="s">
        <v>249</v>
      </c>
      <c r="G1294">
        <v>0</v>
      </c>
      <c r="H1294" s="370">
        <f>+data!L1294</f>
        <v>0</v>
      </c>
      <c r="I1294" s="370">
        <f t="shared" si="40"/>
        <v>0</v>
      </c>
      <c r="J1294" s="84"/>
      <c r="L1294">
        <v>0</v>
      </c>
      <c r="M1294" s="370">
        <f>+data!N1294</f>
        <v>0</v>
      </c>
      <c r="N1294" s="370">
        <f t="shared" si="41"/>
        <v>0</v>
      </c>
      <c r="O1294" s="84"/>
    </row>
    <row r="1295" spans="1:15">
      <c r="A1295" s="2" t="s">
        <v>224</v>
      </c>
      <c r="G1295">
        <v>0</v>
      </c>
      <c r="H1295" s="370">
        <f>+data!L1295</f>
        <v>0</v>
      </c>
      <c r="I1295" s="370">
        <f t="shared" si="40"/>
        <v>0</v>
      </c>
      <c r="J1295" s="84"/>
      <c r="L1295">
        <v>0</v>
      </c>
      <c r="M1295" s="370">
        <f>+data!N1295</f>
        <v>0</v>
      </c>
      <c r="N1295" s="370">
        <f t="shared" si="41"/>
        <v>0</v>
      </c>
      <c r="O1295" s="84"/>
    </row>
    <row r="1296" spans="1:15">
      <c r="A1296" s="2" t="s">
        <v>468</v>
      </c>
      <c r="G1296">
        <v>0</v>
      </c>
      <c r="H1296" s="370">
        <f>+data!L1296</f>
        <v>0</v>
      </c>
      <c r="I1296" s="370">
        <f t="shared" si="40"/>
        <v>0</v>
      </c>
      <c r="J1296" s="84"/>
      <c r="L1296">
        <v>0</v>
      </c>
      <c r="M1296" s="370">
        <f>+data!N1296</f>
        <v>0</v>
      </c>
      <c r="N1296" s="370">
        <f t="shared" si="41"/>
        <v>0</v>
      </c>
      <c r="O1296" s="84"/>
    </row>
    <row r="1297" spans="1:15">
      <c r="A1297" s="2" t="s">
        <v>226</v>
      </c>
      <c r="G1297">
        <v>0</v>
      </c>
      <c r="H1297" s="370">
        <f>+data!L1297</f>
        <v>0</v>
      </c>
      <c r="I1297" s="370">
        <f t="shared" si="40"/>
        <v>0</v>
      </c>
      <c r="J1297" s="84"/>
      <c r="L1297">
        <v>0</v>
      </c>
      <c r="M1297" s="370">
        <f>+data!N1297</f>
        <v>0</v>
      </c>
      <c r="N1297" s="370">
        <f t="shared" si="41"/>
        <v>0</v>
      </c>
      <c r="O1297" s="84"/>
    </row>
    <row r="1298" spans="1:15">
      <c r="A1298" s="3" t="s">
        <v>810</v>
      </c>
      <c r="G1298">
        <v>0</v>
      </c>
      <c r="H1298" s="370">
        <f>+data!L1298</f>
        <v>0</v>
      </c>
      <c r="I1298" s="370">
        <f t="shared" ref="I1298:I1361" si="42">+H1298-G1298</f>
        <v>0</v>
      </c>
      <c r="J1298" s="84"/>
      <c r="L1298">
        <v>0</v>
      </c>
      <c r="M1298" s="370">
        <f>+data!N1298</f>
        <v>0</v>
      </c>
      <c r="N1298" s="370">
        <f t="shared" ref="N1298:N1361" si="43">+M1298-L1298</f>
        <v>0</v>
      </c>
      <c r="O1298" s="84"/>
    </row>
    <row r="1299" spans="1:15">
      <c r="A1299" s="3" t="s">
        <v>811</v>
      </c>
      <c r="G1299">
        <v>0</v>
      </c>
      <c r="H1299" s="370">
        <f>+data!L1299</f>
        <v>0</v>
      </c>
      <c r="I1299" s="370">
        <f t="shared" si="42"/>
        <v>0</v>
      </c>
      <c r="J1299" s="84"/>
      <c r="L1299">
        <v>0</v>
      </c>
      <c r="M1299" s="370">
        <f>+data!N1299</f>
        <v>0</v>
      </c>
      <c r="N1299" s="370">
        <f t="shared" si="43"/>
        <v>0</v>
      </c>
      <c r="O1299" s="84"/>
    </row>
    <row r="1300" spans="1:15">
      <c r="A1300" s="2" t="s">
        <v>245</v>
      </c>
      <c r="G1300">
        <v>0</v>
      </c>
      <c r="H1300" s="370">
        <f>+data!L1300</f>
        <v>0</v>
      </c>
      <c r="I1300" s="370">
        <f t="shared" si="42"/>
        <v>0</v>
      </c>
      <c r="J1300" s="84"/>
      <c r="L1300">
        <v>0</v>
      </c>
      <c r="M1300" s="370">
        <f>+data!N1300</f>
        <v>0</v>
      </c>
      <c r="N1300" s="370">
        <f t="shared" si="43"/>
        <v>0</v>
      </c>
      <c r="O1300" s="84"/>
    </row>
    <row r="1301" spans="1:15">
      <c r="A1301" s="2" t="s">
        <v>222</v>
      </c>
      <c r="G1301">
        <v>0</v>
      </c>
      <c r="H1301" s="370">
        <f>+data!L1301</f>
        <v>0</v>
      </c>
      <c r="I1301" s="370">
        <f t="shared" si="42"/>
        <v>0</v>
      </c>
      <c r="J1301" s="84"/>
      <c r="L1301">
        <v>0</v>
      </c>
      <c r="M1301" s="370">
        <f>+data!N1301</f>
        <v>0</v>
      </c>
      <c r="N1301" s="370">
        <f t="shared" si="43"/>
        <v>0</v>
      </c>
      <c r="O1301" s="84"/>
    </row>
    <row r="1302" spans="1:15">
      <c r="A1302" s="2" t="s">
        <v>663</v>
      </c>
      <c r="G1302">
        <v>0</v>
      </c>
      <c r="H1302" s="370">
        <f>+data!L1302</f>
        <v>0</v>
      </c>
      <c r="I1302" s="370">
        <f t="shared" si="42"/>
        <v>0</v>
      </c>
      <c r="J1302" s="84"/>
      <c r="L1302">
        <v>0</v>
      </c>
      <c r="M1302" s="370">
        <f>+data!N1302</f>
        <v>0</v>
      </c>
      <c r="N1302" s="370">
        <f t="shared" si="43"/>
        <v>0</v>
      </c>
      <c r="O1302" s="84"/>
    </row>
    <row r="1303" spans="1:15">
      <c r="A1303" s="2" t="s">
        <v>664</v>
      </c>
      <c r="G1303">
        <v>0</v>
      </c>
      <c r="H1303" s="370">
        <f>+data!L1303</f>
        <v>0</v>
      </c>
      <c r="I1303" s="370">
        <f t="shared" si="42"/>
        <v>0</v>
      </c>
      <c r="J1303" s="84"/>
      <c r="L1303">
        <v>0</v>
      </c>
      <c r="M1303" s="370">
        <f>+data!N1303</f>
        <v>0</v>
      </c>
      <c r="N1303" s="370">
        <f t="shared" si="43"/>
        <v>0</v>
      </c>
      <c r="O1303" s="84"/>
    </row>
    <row r="1304" spans="1:15">
      <c r="A1304" s="2" t="s">
        <v>227</v>
      </c>
      <c r="G1304">
        <v>0</v>
      </c>
      <c r="H1304" s="370">
        <f>+data!L1304</f>
        <v>0</v>
      </c>
      <c r="I1304" s="370">
        <f t="shared" si="42"/>
        <v>0</v>
      </c>
      <c r="J1304" s="84"/>
      <c r="L1304">
        <v>0</v>
      </c>
      <c r="M1304" s="370">
        <f>+data!N1304</f>
        <v>0</v>
      </c>
      <c r="N1304" s="370">
        <f t="shared" si="43"/>
        <v>0</v>
      </c>
      <c r="O1304" s="84"/>
    </row>
    <row r="1305" spans="1:15">
      <c r="A1305" s="2" t="s">
        <v>224</v>
      </c>
      <c r="G1305">
        <v>0</v>
      </c>
      <c r="H1305" s="370">
        <f>+data!L1305</f>
        <v>0</v>
      </c>
      <c r="I1305" s="370">
        <f t="shared" si="42"/>
        <v>0</v>
      </c>
      <c r="J1305" s="84"/>
      <c r="L1305">
        <v>0</v>
      </c>
      <c r="M1305" s="370">
        <f>+data!N1305</f>
        <v>0</v>
      </c>
      <c r="N1305" s="370">
        <f t="shared" si="43"/>
        <v>0</v>
      </c>
      <c r="O1305" s="84"/>
    </row>
    <row r="1306" spans="1:15">
      <c r="A1306" s="2" t="s">
        <v>468</v>
      </c>
      <c r="G1306">
        <v>0</v>
      </c>
      <c r="H1306" s="370">
        <f>+data!L1306</f>
        <v>0</v>
      </c>
      <c r="I1306" s="370">
        <f t="shared" si="42"/>
        <v>0</v>
      </c>
      <c r="J1306" s="84"/>
      <c r="L1306">
        <v>0</v>
      </c>
      <c r="M1306" s="370">
        <f>+data!N1306</f>
        <v>0</v>
      </c>
      <c r="N1306" s="370">
        <f t="shared" si="43"/>
        <v>0</v>
      </c>
      <c r="O1306" s="84"/>
    </row>
    <row r="1307" spans="1:15">
      <c r="A1307" s="2" t="s">
        <v>226</v>
      </c>
      <c r="G1307">
        <v>0</v>
      </c>
      <c r="H1307" s="370">
        <f>+data!L1307</f>
        <v>0</v>
      </c>
      <c r="I1307" s="370">
        <f t="shared" si="42"/>
        <v>0</v>
      </c>
      <c r="J1307" s="84"/>
      <c r="L1307">
        <v>0</v>
      </c>
      <c r="M1307" s="370">
        <f>+data!N1307</f>
        <v>0</v>
      </c>
      <c r="N1307" s="370">
        <f t="shared" si="43"/>
        <v>0</v>
      </c>
      <c r="O1307" s="84"/>
    </row>
    <row r="1308" spans="1:15">
      <c r="A1308" s="3" t="s">
        <v>812</v>
      </c>
      <c r="G1308">
        <v>0</v>
      </c>
      <c r="H1308" s="370">
        <f>+data!L1308</f>
        <v>0</v>
      </c>
      <c r="I1308" s="370">
        <f t="shared" si="42"/>
        <v>0</v>
      </c>
      <c r="J1308" s="84"/>
      <c r="L1308">
        <v>0</v>
      </c>
      <c r="M1308" s="370">
        <f>+data!N1308</f>
        <v>0</v>
      </c>
      <c r="N1308" s="370">
        <f t="shared" si="43"/>
        <v>0</v>
      </c>
      <c r="O1308" s="84"/>
    </row>
    <row r="1309" spans="1:15">
      <c r="A1309" s="3" t="s">
        <v>729</v>
      </c>
      <c r="G1309">
        <v>0</v>
      </c>
      <c r="H1309" s="370">
        <f>+data!L1309</f>
        <v>0</v>
      </c>
      <c r="I1309" s="370">
        <f t="shared" si="42"/>
        <v>0</v>
      </c>
      <c r="J1309" s="84"/>
      <c r="L1309">
        <v>0</v>
      </c>
      <c r="M1309" s="370">
        <f>+data!N1309</f>
        <v>0</v>
      </c>
      <c r="N1309" s="370">
        <f t="shared" si="43"/>
        <v>0</v>
      </c>
      <c r="O1309" s="84"/>
    </row>
    <row r="1310" spans="1:15">
      <c r="A1310" s="3" t="s">
        <v>809</v>
      </c>
      <c r="G1310">
        <v>0</v>
      </c>
      <c r="H1310" s="370">
        <f>+data!L1310</f>
        <v>0</v>
      </c>
      <c r="I1310" s="370">
        <f t="shared" si="42"/>
        <v>0</v>
      </c>
      <c r="J1310" s="84"/>
      <c r="L1310">
        <v>0</v>
      </c>
      <c r="M1310" s="370">
        <f>+data!N1310</f>
        <v>0</v>
      </c>
      <c r="N1310" s="370">
        <f t="shared" si="43"/>
        <v>0</v>
      </c>
      <c r="O1310" s="84"/>
    </row>
    <row r="1311" spans="1:15">
      <c r="A1311" s="3" t="s">
        <v>824</v>
      </c>
      <c r="H1311" s="370">
        <f>+data!L1311</f>
        <v>0</v>
      </c>
      <c r="I1311" s="370">
        <f t="shared" si="42"/>
        <v>0</v>
      </c>
      <c r="J1311" s="84"/>
      <c r="M1311" s="370">
        <f>+data!N1311</f>
        <v>0</v>
      </c>
      <c r="N1311" s="370">
        <f t="shared" si="43"/>
        <v>0</v>
      </c>
      <c r="O1311" s="84"/>
    </row>
    <row r="1312" spans="1:15">
      <c r="A1312" s="3" t="s">
        <v>807</v>
      </c>
      <c r="H1312" s="370">
        <f>+data!L1312</f>
        <v>0</v>
      </c>
      <c r="I1312" s="370">
        <f t="shared" si="42"/>
        <v>0</v>
      </c>
      <c r="J1312" s="84"/>
      <c r="M1312" s="370">
        <f>+data!N1312</f>
        <v>0</v>
      </c>
      <c r="N1312" s="370">
        <f t="shared" si="43"/>
        <v>0</v>
      </c>
      <c r="O1312" s="84"/>
    </row>
    <row r="1313" spans="1:15">
      <c r="A1313" s="2" t="s">
        <v>228</v>
      </c>
      <c r="G1313">
        <v>0</v>
      </c>
      <c r="H1313" s="370">
        <f>+data!L1313</f>
        <v>0</v>
      </c>
      <c r="I1313" s="370">
        <f t="shared" si="42"/>
        <v>0</v>
      </c>
      <c r="J1313" s="84"/>
      <c r="L1313">
        <v>0</v>
      </c>
      <c r="M1313" s="370">
        <f>+data!N1313</f>
        <v>0</v>
      </c>
      <c r="N1313" s="370">
        <f t="shared" si="43"/>
        <v>0</v>
      </c>
      <c r="O1313" s="84"/>
    </row>
    <row r="1314" spans="1:15">
      <c r="A1314" s="2" t="s">
        <v>229</v>
      </c>
      <c r="G1314">
        <v>0</v>
      </c>
      <c r="H1314" s="370">
        <f>+data!L1314</f>
        <v>0</v>
      </c>
      <c r="I1314" s="370">
        <f t="shared" si="42"/>
        <v>0</v>
      </c>
      <c r="J1314" s="84"/>
      <c r="L1314">
        <v>0</v>
      </c>
      <c r="M1314" s="370">
        <f>+data!N1314</f>
        <v>0</v>
      </c>
      <c r="N1314" s="370">
        <f t="shared" si="43"/>
        <v>0</v>
      </c>
      <c r="O1314" s="84"/>
    </row>
    <row r="1315" spans="1:15">
      <c r="A1315" s="2" t="s">
        <v>230</v>
      </c>
      <c r="G1315">
        <v>0</v>
      </c>
      <c r="H1315" s="370">
        <f>+data!L1315</f>
        <v>0</v>
      </c>
      <c r="I1315" s="370">
        <f t="shared" si="42"/>
        <v>0</v>
      </c>
      <c r="J1315" s="84"/>
      <c r="L1315">
        <v>0</v>
      </c>
      <c r="M1315" s="370">
        <f>+data!N1315</f>
        <v>0</v>
      </c>
      <c r="N1315" s="370">
        <f t="shared" si="43"/>
        <v>0</v>
      </c>
      <c r="O1315" s="84"/>
    </row>
    <row r="1316" spans="1:15">
      <c r="A1316" s="2" t="s">
        <v>250</v>
      </c>
      <c r="G1316">
        <v>0</v>
      </c>
      <c r="H1316" s="370">
        <f>+data!L1316</f>
        <v>0</v>
      </c>
      <c r="I1316" s="370">
        <f t="shared" si="42"/>
        <v>0</v>
      </c>
      <c r="J1316" s="84"/>
      <c r="L1316">
        <v>0</v>
      </c>
      <c r="M1316" s="370">
        <f>+data!N1316</f>
        <v>0</v>
      </c>
      <c r="N1316" s="370">
        <f t="shared" si="43"/>
        <v>0</v>
      </c>
      <c r="O1316" s="84"/>
    </row>
    <row r="1317" spans="1:15">
      <c r="A1317" s="3" t="s">
        <v>813</v>
      </c>
      <c r="G1317">
        <v>0</v>
      </c>
      <c r="H1317" s="370">
        <f>+data!L1317</f>
        <v>0</v>
      </c>
      <c r="I1317" s="370">
        <f t="shared" si="42"/>
        <v>0</v>
      </c>
      <c r="J1317" s="84"/>
      <c r="L1317">
        <v>0</v>
      </c>
      <c r="M1317" s="370">
        <f>+data!N1317</f>
        <v>0</v>
      </c>
      <c r="N1317" s="370">
        <f t="shared" si="43"/>
        <v>0</v>
      </c>
      <c r="O1317" s="84"/>
    </row>
    <row r="1318" spans="1:15">
      <c r="A1318" s="3" t="s">
        <v>667</v>
      </c>
      <c r="H1318" s="370">
        <f>+data!L1318</f>
        <v>0</v>
      </c>
      <c r="I1318" s="370">
        <f t="shared" si="42"/>
        <v>0</v>
      </c>
      <c r="J1318" s="84"/>
      <c r="M1318" s="370">
        <f>+data!N1318</f>
        <v>0</v>
      </c>
      <c r="N1318" s="370">
        <f t="shared" si="43"/>
        <v>0</v>
      </c>
      <c r="O1318" s="84"/>
    </row>
    <row r="1319" spans="1:15">
      <c r="A1319" s="3" t="s">
        <v>806</v>
      </c>
      <c r="G1319">
        <v>0</v>
      </c>
      <c r="H1319" s="370">
        <f>+data!L1319</f>
        <v>0</v>
      </c>
      <c r="I1319" s="370">
        <f t="shared" si="42"/>
        <v>0</v>
      </c>
      <c r="J1319" s="84"/>
      <c r="L1319">
        <v>0</v>
      </c>
      <c r="M1319" s="370">
        <f>+data!N1319</f>
        <v>0</v>
      </c>
      <c r="N1319" s="370">
        <f t="shared" si="43"/>
        <v>0</v>
      </c>
      <c r="O1319" s="84"/>
    </row>
    <row r="1320" spans="1:15">
      <c r="A1320" s="2" t="s">
        <v>245</v>
      </c>
      <c r="G1320">
        <v>0</v>
      </c>
      <c r="H1320" s="370">
        <f>+data!L1320</f>
        <v>0</v>
      </c>
      <c r="I1320" s="370">
        <f t="shared" si="42"/>
        <v>0</v>
      </c>
      <c r="J1320" s="84"/>
      <c r="L1320">
        <v>0</v>
      </c>
      <c r="M1320" s="370">
        <f>+data!N1320</f>
        <v>0</v>
      </c>
      <c r="N1320" s="370">
        <f t="shared" si="43"/>
        <v>0</v>
      </c>
      <c r="O1320" s="84"/>
    </row>
    <row r="1321" spans="1:15">
      <c r="A1321" s="2" t="s">
        <v>222</v>
      </c>
      <c r="G1321">
        <v>0</v>
      </c>
      <c r="H1321" s="370">
        <f>+data!L1321</f>
        <v>0</v>
      </c>
      <c r="I1321" s="370">
        <f t="shared" si="42"/>
        <v>0</v>
      </c>
      <c r="J1321" s="84"/>
      <c r="L1321">
        <v>0</v>
      </c>
      <c r="M1321" s="370">
        <f>+data!N1321</f>
        <v>0</v>
      </c>
      <c r="N1321" s="370">
        <f t="shared" si="43"/>
        <v>0</v>
      </c>
      <c r="O1321" s="84"/>
    </row>
    <row r="1322" spans="1:15">
      <c r="A1322" s="2" t="s">
        <v>663</v>
      </c>
      <c r="G1322">
        <v>0</v>
      </c>
      <c r="H1322" s="370">
        <f>+data!L1322</f>
        <v>0</v>
      </c>
      <c r="I1322" s="370">
        <f t="shared" si="42"/>
        <v>0</v>
      </c>
      <c r="J1322" s="84"/>
      <c r="L1322">
        <v>0</v>
      </c>
      <c r="M1322" s="370">
        <f>+data!N1322</f>
        <v>0</v>
      </c>
      <c r="N1322" s="370">
        <f t="shared" si="43"/>
        <v>0</v>
      </c>
      <c r="O1322" s="84"/>
    </row>
    <row r="1323" spans="1:15">
      <c r="A1323" s="139" t="s">
        <v>8</v>
      </c>
      <c r="G1323">
        <v>0</v>
      </c>
      <c r="H1323" s="370">
        <f>+data!L1323</f>
        <v>0</v>
      </c>
      <c r="I1323" s="370">
        <f t="shared" si="42"/>
        <v>0</v>
      </c>
      <c r="J1323" s="84"/>
      <c r="L1323">
        <v>0</v>
      </c>
      <c r="M1323" s="370">
        <f>+data!N1323</f>
        <v>0</v>
      </c>
      <c r="N1323" s="370">
        <f t="shared" si="43"/>
        <v>0</v>
      </c>
      <c r="O1323" s="84"/>
    </row>
    <row r="1324" spans="1:15">
      <c r="A1324" s="2" t="s">
        <v>246</v>
      </c>
      <c r="G1324">
        <v>0</v>
      </c>
      <c r="H1324" s="370">
        <f>+data!L1324</f>
        <v>0</v>
      </c>
      <c r="I1324" s="370">
        <f t="shared" si="42"/>
        <v>0</v>
      </c>
      <c r="J1324" s="84"/>
      <c r="L1324">
        <v>0</v>
      </c>
      <c r="M1324" s="370">
        <f>+data!N1324</f>
        <v>0</v>
      </c>
      <c r="N1324" s="370">
        <f t="shared" si="43"/>
        <v>0</v>
      </c>
      <c r="O1324" s="84"/>
    </row>
    <row r="1325" spans="1:15">
      <c r="A1325" s="2" t="s">
        <v>247</v>
      </c>
      <c r="G1325">
        <v>0</v>
      </c>
      <c r="H1325" s="370">
        <f>+data!L1325</f>
        <v>0</v>
      </c>
      <c r="I1325" s="370">
        <f t="shared" si="42"/>
        <v>0</v>
      </c>
      <c r="J1325" s="84"/>
      <c r="L1325">
        <v>0</v>
      </c>
      <c r="M1325" s="370">
        <f>+data!N1325</f>
        <v>0</v>
      </c>
      <c r="N1325" s="370">
        <f t="shared" si="43"/>
        <v>0</v>
      </c>
      <c r="O1325" s="84"/>
    </row>
    <row r="1326" spans="1:15">
      <c r="A1326" s="2" t="s">
        <v>248</v>
      </c>
      <c r="G1326">
        <v>0</v>
      </c>
      <c r="H1326" s="370">
        <f>+data!L1326</f>
        <v>0</v>
      </c>
      <c r="I1326" s="370">
        <f t="shared" si="42"/>
        <v>0</v>
      </c>
      <c r="J1326" s="84"/>
      <c r="L1326">
        <v>0</v>
      </c>
      <c r="M1326" s="370">
        <f>+data!N1326</f>
        <v>0</v>
      </c>
      <c r="N1326" s="370">
        <f t="shared" si="43"/>
        <v>0</v>
      </c>
      <c r="O1326" s="84"/>
    </row>
    <row r="1327" spans="1:15">
      <c r="A1327" s="2" t="s">
        <v>249</v>
      </c>
      <c r="G1327">
        <v>0</v>
      </c>
      <c r="H1327" s="370">
        <f>+data!L1327</f>
        <v>0</v>
      </c>
      <c r="I1327" s="370">
        <f t="shared" si="42"/>
        <v>0</v>
      </c>
      <c r="J1327" s="84"/>
      <c r="L1327">
        <v>0</v>
      </c>
      <c r="M1327" s="370">
        <f>+data!N1327</f>
        <v>0</v>
      </c>
      <c r="N1327" s="370">
        <f t="shared" si="43"/>
        <v>0</v>
      </c>
      <c r="O1327" s="84"/>
    </row>
    <row r="1328" spans="1:15">
      <c r="A1328" s="2" t="s">
        <v>224</v>
      </c>
      <c r="G1328">
        <v>0</v>
      </c>
      <c r="H1328" s="370">
        <f>+data!L1328</f>
        <v>0</v>
      </c>
      <c r="I1328" s="370">
        <f t="shared" si="42"/>
        <v>0</v>
      </c>
      <c r="J1328" s="84"/>
      <c r="L1328">
        <v>0</v>
      </c>
      <c r="M1328" s="370">
        <f>+data!N1328</f>
        <v>0</v>
      </c>
      <c r="N1328" s="370">
        <f t="shared" si="43"/>
        <v>0</v>
      </c>
      <c r="O1328" s="84"/>
    </row>
    <row r="1329" spans="1:15">
      <c r="A1329" s="2" t="s">
        <v>468</v>
      </c>
      <c r="G1329">
        <v>0</v>
      </c>
      <c r="H1329" s="370">
        <f>+data!L1329</f>
        <v>0</v>
      </c>
      <c r="I1329" s="370">
        <f t="shared" si="42"/>
        <v>0</v>
      </c>
      <c r="J1329" s="84"/>
      <c r="L1329">
        <v>0</v>
      </c>
      <c r="M1329" s="370">
        <f>+data!N1329</f>
        <v>0</v>
      </c>
      <c r="N1329" s="370">
        <f t="shared" si="43"/>
        <v>0</v>
      </c>
      <c r="O1329" s="84"/>
    </row>
    <row r="1330" spans="1:15">
      <c r="A1330" s="2" t="s">
        <v>226</v>
      </c>
      <c r="G1330">
        <v>0</v>
      </c>
      <c r="H1330" s="370">
        <f>+data!L1330</f>
        <v>0</v>
      </c>
      <c r="I1330" s="370">
        <f t="shared" si="42"/>
        <v>0</v>
      </c>
      <c r="J1330" s="84"/>
      <c r="L1330">
        <v>0</v>
      </c>
      <c r="M1330" s="370">
        <f>+data!N1330</f>
        <v>0</v>
      </c>
      <c r="N1330" s="370">
        <f t="shared" si="43"/>
        <v>0</v>
      </c>
      <c r="O1330" s="84"/>
    </row>
    <row r="1331" spans="1:15">
      <c r="A1331" s="3" t="s">
        <v>810</v>
      </c>
      <c r="G1331">
        <v>0</v>
      </c>
      <c r="H1331" s="370">
        <f>+data!L1331</f>
        <v>0</v>
      </c>
      <c r="I1331" s="370">
        <f t="shared" si="42"/>
        <v>0</v>
      </c>
      <c r="J1331" s="84"/>
      <c r="L1331">
        <v>0</v>
      </c>
      <c r="M1331" s="370">
        <f>+data!N1331</f>
        <v>0</v>
      </c>
      <c r="N1331" s="370">
        <f t="shared" si="43"/>
        <v>0</v>
      </c>
      <c r="O1331" s="84"/>
    </row>
    <row r="1332" spans="1:15">
      <c r="A1332" s="3" t="s">
        <v>811</v>
      </c>
      <c r="G1332">
        <v>0</v>
      </c>
      <c r="H1332" s="370">
        <f>+data!L1332</f>
        <v>0</v>
      </c>
      <c r="I1332" s="370">
        <f t="shared" si="42"/>
        <v>0</v>
      </c>
      <c r="J1332" s="84"/>
      <c r="L1332">
        <v>0</v>
      </c>
      <c r="M1332" s="370">
        <f>+data!N1332</f>
        <v>0</v>
      </c>
      <c r="N1332" s="370">
        <f t="shared" si="43"/>
        <v>0</v>
      </c>
      <c r="O1332" s="84"/>
    </row>
    <row r="1333" spans="1:15">
      <c r="A1333" s="2" t="s">
        <v>245</v>
      </c>
      <c r="G1333">
        <v>0</v>
      </c>
      <c r="H1333" s="370">
        <f>+data!L1333</f>
        <v>0</v>
      </c>
      <c r="I1333" s="370">
        <f t="shared" si="42"/>
        <v>0</v>
      </c>
      <c r="J1333" s="84"/>
      <c r="L1333">
        <v>0</v>
      </c>
      <c r="M1333" s="370">
        <f>+data!N1333</f>
        <v>0</v>
      </c>
      <c r="N1333" s="370">
        <f t="shared" si="43"/>
        <v>0</v>
      </c>
      <c r="O1333" s="84"/>
    </row>
    <row r="1334" spans="1:15">
      <c r="A1334" s="2" t="s">
        <v>222</v>
      </c>
      <c r="G1334">
        <v>0</v>
      </c>
      <c r="H1334" s="370">
        <f>+data!L1334</f>
        <v>0</v>
      </c>
      <c r="I1334" s="370">
        <f t="shared" si="42"/>
        <v>0</v>
      </c>
      <c r="J1334" s="84"/>
      <c r="L1334">
        <v>0</v>
      </c>
      <c r="M1334" s="370">
        <f>+data!N1334</f>
        <v>0</v>
      </c>
      <c r="N1334" s="370">
        <f t="shared" si="43"/>
        <v>0</v>
      </c>
      <c r="O1334" s="84"/>
    </row>
    <row r="1335" spans="1:15">
      <c r="A1335" s="2" t="s">
        <v>663</v>
      </c>
      <c r="G1335">
        <v>0</v>
      </c>
      <c r="H1335" s="370">
        <f>+data!L1335</f>
        <v>0</v>
      </c>
      <c r="I1335" s="370">
        <f t="shared" si="42"/>
        <v>0</v>
      </c>
      <c r="J1335" s="84"/>
      <c r="L1335">
        <v>0</v>
      </c>
      <c r="M1335" s="370">
        <f>+data!N1335</f>
        <v>0</v>
      </c>
      <c r="N1335" s="370">
        <f t="shared" si="43"/>
        <v>0</v>
      </c>
      <c r="O1335" s="84"/>
    </row>
    <row r="1336" spans="1:15">
      <c r="A1336" s="2" t="s">
        <v>664</v>
      </c>
      <c r="G1336">
        <v>0</v>
      </c>
      <c r="H1336" s="370">
        <f>+data!L1336</f>
        <v>0</v>
      </c>
      <c r="I1336" s="370">
        <f t="shared" si="42"/>
        <v>0</v>
      </c>
      <c r="J1336" s="84"/>
      <c r="L1336">
        <v>0</v>
      </c>
      <c r="M1336" s="370">
        <f>+data!N1336</f>
        <v>0</v>
      </c>
      <c r="N1336" s="370">
        <f t="shared" si="43"/>
        <v>0</v>
      </c>
      <c r="O1336" s="84"/>
    </row>
    <row r="1337" spans="1:15">
      <c r="A1337" s="2" t="s">
        <v>227</v>
      </c>
      <c r="G1337">
        <v>0</v>
      </c>
      <c r="H1337" s="370">
        <f>+data!L1337</f>
        <v>0</v>
      </c>
      <c r="I1337" s="370">
        <f t="shared" si="42"/>
        <v>0</v>
      </c>
      <c r="J1337" s="84"/>
      <c r="L1337">
        <v>0</v>
      </c>
      <c r="M1337" s="370">
        <f>+data!N1337</f>
        <v>0</v>
      </c>
      <c r="N1337" s="370">
        <f t="shared" si="43"/>
        <v>0</v>
      </c>
      <c r="O1337" s="84"/>
    </row>
    <row r="1338" spans="1:15">
      <c r="A1338" s="2" t="s">
        <v>224</v>
      </c>
      <c r="G1338">
        <v>0</v>
      </c>
      <c r="H1338" s="370">
        <f>+data!L1338</f>
        <v>0</v>
      </c>
      <c r="I1338" s="370">
        <f t="shared" si="42"/>
        <v>0</v>
      </c>
      <c r="J1338" s="84"/>
      <c r="L1338">
        <v>0</v>
      </c>
      <c r="M1338" s="370">
        <f>+data!N1338</f>
        <v>0</v>
      </c>
      <c r="N1338" s="370">
        <f t="shared" si="43"/>
        <v>0</v>
      </c>
      <c r="O1338" s="84"/>
    </row>
    <row r="1339" spans="1:15">
      <c r="A1339" s="2" t="s">
        <v>468</v>
      </c>
      <c r="G1339">
        <v>0</v>
      </c>
      <c r="H1339" s="370">
        <f>+data!L1339</f>
        <v>0</v>
      </c>
      <c r="I1339" s="370">
        <f t="shared" si="42"/>
        <v>0</v>
      </c>
      <c r="J1339" s="84"/>
      <c r="L1339">
        <v>0</v>
      </c>
      <c r="M1339" s="370">
        <f>+data!N1339</f>
        <v>0</v>
      </c>
      <c r="N1339" s="370">
        <f t="shared" si="43"/>
        <v>0</v>
      </c>
      <c r="O1339" s="84"/>
    </row>
    <row r="1340" spans="1:15">
      <c r="A1340" s="2" t="s">
        <v>226</v>
      </c>
      <c r="G1340">
        <v>0</v>
      </c>
      <c r="H1340" s="370">
        <f>+data!L1340</f>
        <v>0</v>
      </c>
      <c r="I1340" s="370">
        <f t="shared" si="42"/>
        <v>0</v>
      </c>
      <c r="J1340" s="84"/>
      <c r="L1340">
        <v>0</v>
      </c>
      <c r="M1340" s="370">
        <f>+data!N1340</f>
        <v>0</v>
      </c>
      <c r="N1340" s="370">
        <f t="shared" si="43"/>
        <v>0</v>
      </c>
      <c r="O1340" s="84"/>
    </row>
    <row r="1341" spans="1:15">
      <c r="A1341" s="3" t="s">
        <v>812</v>
      </c>
      <c r="G1341">
        <v>0</v>
      </c>
      <c r="H1341" s="370">
        <f>+data!L1341</f>
        <v>0</v>
      </c>
      <c r="I1341" s="370">
        <f t="shared" si="42"/>
        <v>0</v>
      </c>
      <c r="J1341" s="84"/>
      <c r="L1341">
        <v>0</v>
      </c>
      <c r="M1341" s="370">
        <f>+data!N1341</f>
        <v>0</v>
      </c>
      <c r="N1341" s="370">
        <f t="shared" si="43"/>
        <v>0</v>
      </c>
      <c r="O1341" s="84"/>
    </row>
    <row r="1342" spans="1:15">
      <c r="A1342" s="3" t="s">
        <v>729</v>
      </c>
      <c r="G1342">
        <v>0</v>
      </c>
      <c r="H1342" s="370">
        <f>+data!L1342</f>
        <v>0</v>
      </c>
      <c r="I1342" s="370">
        <f t="shared" si="42"/>
        <v>0</v>
      </c>
      <c r="J1342" s="84"/>
      <c r="L1342">
        <v>0</v>
      </c>
      <c r="M1342" s="370">
        <f>+data!N1342</f>
        <v>0</v>
      </c>
      <c r="N1342" s="370">
        <f t="shared" si="43"/>
        <v>0</v>
      </c>
      <c r="O1342" s="84"/>
    </row>
    <row r="1343" spans="1:15">
      <c r="A1343" s="3" t="s">
        <v>809</v>
      </c>
      <c r="G1343">
        <v>0</v>
      </c>
      <c r="H1343" s="370">
        <f>+data!L1343</f>
        <v>0</v>
      </c>
      <c r="I1343" s="370">
        <f t="shared" si="42"/>
        <v>0</v>
      </c>
      <c r="J1343" s="84"/>
      <c r="L1343">
        <v>0</v>
      </c>
      <c r="M1343" s="370">
        <f>+data!N1343</f>
        <v>0</v>
      </c>
      <c r="N1343" s="370">
        <f t="shared" si="43"/>
        <v>0</v>
      </c>
      <c r="O1343" s="84"/>
    </row>
    <row r="1344" spans="1:15">
      <c r="A1344" s="3" t="s">
        <v>824</v>
      </c>
      <c r="H1344" s="370">
        <f>+data!L1344</f>
        <v>0</v>
      </c>
      <c r="I1344" s="370">
        <f t="shared" si="42"/>
        <v>0</v>
      </c>
      <c r="J1344" s="84"/>
      <c r="M1344" s="370">
        <f>+data!N1344</f>
        <v>0</v>
      </c>
      <c r="N1344" s="370">
        <f t="shared" si="43"/>
        <v>0</v>
      </c>
      <c r="O1344" s="84"/>
    </row>
    <row r="1345" spans="1:15">
      <c r="A1345" s="3" t="s">
        <v>807</v>
      </c>
      <c r="H1345" s="370">
        <f>+data!L1345</f>
        <v>0</v>
      </c>
      <c r="I1345" s="370">
        <f t="shared" si="42"/>
        <v>0</v>
      </c>
      <c r="J1345" s="84"/>
      <c r="M1345" s="370">
        <f>+data!N1345</f>
        <v>0</v>
      </c>
      <c r="N1345" s="370">
        <f t="shared" si="43"/>
        <v>0</v>
      </c>
      <c r="O1345" s="84"/>
    </row>
    <row r="1346" spans="1:15">
      <c r="A1346" s="2" t="s">
        <v>228</v>
      </c>
      <c r="G1346">
        <v>0</v>
      </c>
      <c r="H1346" s="370">
        <f>+data!L1346</f>
        <v>0</v>
      </c>
      <c r="I1346" s="370">
        <f t="shared" si="42"/>
        <v>0</v>
      </c>
      <c r="J1346" s="84"/>
      <c r="L1346">
        <v>0</v>
      </c>
      <c r="M1346" s="370">
        <f>+data!N1346</f>
        <v>0</v>
      </c>
      <c r="N1346" s="370">
        <f t="shared" si="43"/>
        <v>0</v>
      </c>
      <c r="O1346" s="84"/>
    </row>
    <row r="1347" spans="1:15">
      <c r="A1347" s="2" t="s">
        <v>229</v>
      </c>
      <c r="G1347">
        <v>0</v>
      </c>
      <c r="H1347" s="370">
        <f>+data!L1347</f>
        <v>0</v>
      </c>
      <c r="I1347" s="370">
        <f t="shared" si="42"/>
        <v>0</v>
      </c>
      <c r="J1347" s="84"/>
      <c r="L1347">
        <v>0</v>
      </c>
      <c r="M1347" s="370">
        <f>+data!N1347</f>
        <v>0</v>
      </c>
      <c r="N1347" s="370">
        <f t="shared" si="43"/>
        <v>0</v>
      </c>
      <c r="O1347" s="84"/>
    </row>
    <row r="1348" spans="1:15">
      <c r="A1348" s="2" t="s">
        <v>230</v>
      </c>
      <c r="G1348">
        <v>0</v>
      </c>
      <c r="H1348" s="370">
        <f>+data!L1348</f>
        <v>0</v>
      </c>
      <c r="I1348" s="370">
        <f t="shared" si="42"/>
        <v>0</v>
      </c>
      <c r="J1348" s="84"/>
      <c r="L1348">
        <v>0</v>
      </c>
      <c r="M1348" s="370">
        <f>+data!N1348</f>
        <v>0</v>
      </c>
      <c r="N1348" s="370">
        <f t="shared" si="43"/>
        <v>0</v>
      </c>
      <c r="O1348" s="84"/>
    </row>
    <row r="1349" spans="1:15">
      <c r="A1349" s="2" t="s">
        <v>250</v>
      </c>
      <c r="G1349">
        <v>0</v>
      </c>
      <c r="H1349" s="370">
        <f>+data!L1349</f>
        <v>0</v>
      </c>
      <c r="I1349" s="370">
        <f t="shared" si="42"/>
        <v>0</v>
      </c>
      <c r="J1349" s="84"/>
      <c r="L1349">
        <v>0</v>
      </c>
      <c r="M1349" s="370">
        <f>+data!N1349</f>
        <v>0</v>
      </c>
      <c r="N1349" s="370">
        <f t="shared" si="43"/>
        <v>0</v>
      </c>
      <c r="O1349" s="84"/>
    </row>
    <row r="1350" spans="1:15">
      <c r="A1350" s="3" t="s">
        <v>813</v>
      </c>
      <c r="G1350">
        <v>0</v>
      </c>
      <c r="H1350" s="370">
        <f>+data!L1350</f>
        <v>0</v>
      </c>
      <c r="I1350" s="370">
        <f t="shared" si="42"/>
        <v>0</v>
      </c>
      <c r="J1350" s="84"/>
      <c r="L1350">
        <v>0</v>
      </c>
      <c r="M1350" s="370">
        <f>+data!N1350</f>
        <v>0</v>
      </c>
      <c r="N1350" s="370">
        <f t="shared" si="43"/>
        <v>0</v>
      </c>
      <c r="O1350" s="84"/>
    </row>
    <row r="1351" spans="1:15">
      <c r="A1351" s="3" t="s">
        <v>668</v>
      </c>
      <c r="H1351" s="370">
        <f>+data!L1351</f>
        <v>0</v>
      </c>
      <c r="I1351" s="370">
        <f t="shared" si="42"/>
        <v>0</v>
      </c>
      <c r="J1351" s="84"/>
      <c r="M1351" s="370">
        <f>+data!N1351</f>
        <v>0</v>
      </c>
      <c r="N1351" s="370">
        <f t="shared" si="43"/>
        <v>0</v>
      </c>
      <c r="O1351" s="84"/>
    </row>
    <row r="1352" spans="1:15">
      <c r="A1352" s="3" t="s">
        <v>806</v>
      </c>
      <c r="G1352">
        <v>0</v>
      </c>
      <c r="H1352" s="370">
        <f>+data!L1352</f>
        <v>0</v>
      </c>
      <c r="I1352" s="370">
        <f t="shared" si="42"/>
        <v>0</v>
      </c>
      <c r="J1352" s="84"/>
      <c r="L1352">
        <v>0</v>
      </c>
      <c r="M1352" s="370">
        <f>+data!N1352</f>
        <v>0</v>
      </c>
      <c r="N1352" s="370">
        <f t="shared" si="43"/>
        <v>0</v>
      </c>
      <c r="O1352" s="84"/>
    </row>
    <row r="1353" spans="1:15">
      <c r="A1353" s="2" t="s">
        <v>245</v>
      </c>
      <c r="G1353">
        <v>0</v>
      </c>
      <c r="H1353" s="370">
        <f>+data!L1353</f>
        <v>0</v>
      </c>
      <c r="I1353" s="370">
        <f t="shared" si="42"/>
        <v>0</v>
      </c>
      <c r="J1353" s="84"/>
      <c r="L1353">
        <v>0</v>
      </c>
      <c r="M1353" s="370">
        <f>+data!N1353</f>
        <v>0</v>
      </c>
      <c r="N1353" s="370">
        <f t="shared" si="43"/>
        <v>0</v>
      </c>
      <c r="O1353" s="84"/>
    </row>
    <row r="1354" spans="1:15">
      <c r="A1354" s="2" t="s">
        <v>222</v>
      </c>
      <c r="G1354">
        <v>0</v>
      </c>
      <c r="H1354" s="370">
        <f>+data!L1354</f>
        <v>0</v>
      </c>
      <c r="I1354" s="370">
        <f t="shared" si="42"/>
        <v>0</v>
      </c>
      <c r="J1354" s="84"/>
      <c r="L1354">
        <v>0</v>
      </c>
      <c r="M1354" s="370">
        <f>+data!N1354</f>
        <v>0</v>
      </c>
      <c r="N1354" s="370">
        <f t="shared" si="43"/>
        <v>0</v>
      </c>
      <c r="O1354" s="84"/>
    </row>
    <row r="1355" spans="1:15">
      <c r="A1355" s="2" t="s">
        <v>663</v>
      </c>
      <c r="G1355">
        <v>0</v>
      </c>
      <c r="H1355" s="370">
        <f>+data!L1355</f>
        <v>0</v>
      </c>
      <c r="I1355" s="370">
        <f t="shared" si="42"/>
        <v>0</v>
      </c>
      <c r="J1355" s="84"/>
      <c r="L1355">
        <v>0</v>
      </c>
      <c r="M1355" s="370">
        <f>+data!N1355</f>
        <v>0</v>
      </c>
      <c r="N1355" s="370">
        <f t="shared" si="43"/>
        <v>0</v>
      </c>
      <c r="O1355" s="84"/>
    </row>
    <row r="1356" spans="1:15">
      <c r="A1356" s="139" t="s">
        <v>8</v>
      </c>
      <c r="G1356">
        <v>0</v>
      </c>
      <c r="H1356" s="370">
        <f>+data!L1356</f>
        <v>0</v>
      </c>
      <c r="I1356" s="370">
        <f t="shared" si="42"/>
        <v>0</v>
      </c>
      <c r="J1356" s="84"/>
      <c r="L1356">
        <v>0</v>
      </c>
      <c r="M1356" s="370">
        <f>+data!N1356</f>
        <v>0</v>
      </c>
      <c r="N1356" s="370">
        <f t="shared" si="43"/>
        <v>0</v>
      </c>
      <c r="O1356" s="84"/>
    </row>
    <row r="1357" spans="1:15">
      <c r="A1357" s="2" t="s">
        <v>246</v>
      </c>
      <c r="G1357">
        <v>0</v>
      </c>
      <c r="H1357" s="370">
        <f>+data!L1357</f>
        <v>0</v>
      </c>
      <c r="I1357" s="370">
        <f t="shared" si="42"/>
        <v>0</v>
      </c>
      <c r="J1357" s="84"/>
      <c r="L1357">
        <v>0</v>
      </c>
      <c r="M1357" s="370">
        <f>+data!N1357</f>
        <v>0</v>
      </c>
      <c r="N1357" s="370">
        <f t="shared" si="43"/>
        <v>0</v>
      </c>
      <c r="O1357" s="84"/>
    </row>
    <row r="1358" spans="1:15">
      <c r="A1358" s="2" t="s">
        <v>247</v>
      </c>
      <c r="G1358">
        <v>0</v>
      </c>
      <c r="H1358" s="370">
        <f>+data!L1358</f>
        <v>0</v>
      </c>
      <c r="I1358" s="370">
        <f t="shared" si="42"/>
        <v>0</v>
      </c>
      <c r="J1358" s="84"/>
      <c r="L1358">
        <v>0</v>
      </c>
      <c r="M1358" s="370">
        <f>+data!N1358</f>
        <v>0</v>
      </c>
      <c r="N1358" s="370">
        <f t="shared" si="43"/>
        <v>0</v>
      </c>
      <c r="O1358" s="84"/>
    </row>
    <row r="1359" spans="1:15">
      <c r="A1359" s="2" t="s">
        <v>248</v>
      </c>
      <c r="G1359">
        <v>0</v>
      </c>
      <c r="H1359" s="370">
        <f>+data!L1359</f>
        <v>0</v>
      </c>
      <c r="I1359" s="370">
        <f t="shared" si="42"/>
        <v>0</v>
      </c>
      <c r="J1359" s="84"/>
      <c r="L1359">
        <v>0</v>
      </c>
      <c r="M1359" s="370">
        <f>+data!N1359</f>
        <v>0</v>
      </c>
      <c r="N1359" s="370">
        <f t="shared" si="43"/>
        <v>0</v>
      </c>
      <c r="O1359" s="84"/>
    </row>
    <row r="1360" spans="1:15">
      <c r="A1360" s="2" t="s">
        <v>249</v>
      </c>
      <c r="G1360">
        <v>0</v>
      </c>
      <c r="H1360" s="370">
        <f>+data!L1360</f>
        <v>0</v>
      </c>
      <c r="I1360" s="370">
        <f t="shared" si="42"/>
        <v>0</v>
      </c>
      <c r="J1360" s="84"/>
      <c r="L1360">
        <v>0</v>
      </c>
      <c r="M1360" s="370">
        <f>+data!N1360</f>
        <v>0</v>
      </c>
      <c r="N1360" s="370">
        <f t="shared" si="43"/>
        <v>0</v>
      </c>
      <c r="O1360" s="84"/>
    </row>
    <row r="1361" spans="1:15">
      <c r="A1361" s="2" t="s">
        <v>224</v>
      </c>
      <c r="G1361">
        <v>0</v>
      </c>
      <c r="H1361" s="370">
        <f>+data!L1361</f>
        <v>0</v>
      </c>
      <c r="I1361" s="370">
        <f t="shared" si="42"/>
        <v>0</v>
      </c>
      <c r="J1361" s="84"/>
      <c r="L1361">
        <v>0</v>
      </c>
      <c r="M1361" s="370">
        <f>+data!N1361</f>
        <v>0</v>
      </c>
      <c r="N1361" s="370">
        <f t="shared" si="43"/>
        <v>0</v>
      </c>
      <c r="O1361" s="84"/>
    </row>
    <row r="1362" spans="1:15">
      <c r="A1362" s="2" t="s">
        <v>468</v>
      </c>
      <c r="G1362">
        <v>0</v>
      </c>
      <c r="H1362" s="370">
        <f>+data!L1362</f>
        <v>0</v>
      </c>
      <c r="I1362" s="370">
        <f t="shared" ref="I1362:I1427" si="44">+H1362-G1362</f>
        <v>0</v>
      </c>
      <c r="J1362" s="84"/>
      <c r="L1362">
        <v>0</v>
      </c>
      <c r="M1362" s="370">
        <f>+data!N1362</f>
        <v>0</v>
      </c>
      <c r="N1362" s="370">
        <f t="shared" ref="N1362:N1427" si="45">+M1362-L1362</f>
        <v>0</v>
      </c>
      <c r="O1362" s="84"/>
    </row>
    <row r="1363" spans="1:15">
      <c r="A1363" s="2" t="s">
        <v>226</v>
      </c>
      <c r="G1363">
        <v>0</v>
      </c>
      <c r="H1363" s="370">
        <f>+data!L1363</f>
        <v>0</v>
      </c>
      <c r="I1363" s="370">
        <f t="shared" si="44"/>
        <v>0</v>
      </c>
      <c r="J1363" s="84"/>
      <c r="L1363">
        <v>0</v>
      </c>
      <c r="M1363" s="370">
        <f>+data!N1363</f>
        <v>0</v>
      </c>
      <c r="N1363" s="370">
        <f t="shared" si="45"/>
        <v>0</v>
      </c>
      <c r="O1363" s="84"/>
    </row>
    <row r="1364" spans="1:15">
      <c r="A1364" s="3" t="s">
        <v>810</v>
      </c>
      <c r="G1364">
        <v>0</v>
      </c>
      <c r="H1364" s="370">
        <f>+data!L1364</f>
        <v>0</v>
      </c>
      <c r="I1364" s="370">
        <f t="shared" si="44"/>
        <v>0</v>
      </c>
      <c r="J1364" s="84"/>
      <c r="L1364">
        <v>0</v>
      </c>
      <c r="M1364" s="370">
        <f>+data!N1364</f>
        <v>0</v>
      </c>
      <c r="N1364" s="370">
        <f t="shared" si="45"/>
        <v>0</v>
      </c>
      <c r="O1364" s="84"/>
    </row>
    <row r="1365" spans="1:15">
      <c r="A1365" s="3" t="s">
        <v>811</v>
      </c>
      <c r="G1365">
        <v>0</v>
      </c>
      <c r="H1365" s="370">
        <f>+data!L1365</f>
        <v>0</v>
      </c>
      <c r="I1365" s="370">
        <f t="shared" si="44"/>
        <v>0</v>
      </c>
      <c r="J1365" s="84"/>
      <c r="L1365">
        <v>0</v>
      </c>
      <c r="M1365" s="370">
        <f>+data!N1365</f>
        <v>0</v>
      </c>
      <c r="N1365" s="370">
        <f t="shared" si="45"/>
        <v>0</v>
      </c>
      <c r="O1365" s="84"/>
    </row>
    <row r="1366" spans="1:15">
      <c r="A1366" s="2" t="s">
        <v>245</v>
      </c>
      <c r="G1366">
        <v>0</v>
      </c>
      <c r="H1366" s="370">
        <f>+data!L1366</f>
        <v>0</v>
      </c>
      <c r="I1366" s="370">
        <f t="shared" si="44"/>
        <v>0</v>
      </c>
      <c r="J1366" s="84"/>
      <c r="L1366">
        <v>0</v>
      </c>
      <c r="M1366" s="370">
        <f>+data!N1366</f>
        <v>0</v>
      </c>
      <c r="N1366" s="370">
        <f t="shared" si="45"/>
        <v>0</v>
      </c>
      <c r="O1366" s="84"/>
    </row>
    <row r="1367" spans="1:15">
      <c r="A1367" s="2" t="s">
        <v>222</v>
      </c>
      <c r="G1367">
        <v>0</v>
      </c>
      <c r="H1367" s="370">
        <f>+data!L1367</f>
        <v>0</v>
      </c>
      <c r="I1367" s="370">
        <f t="shared" si="44"/>
        <v>0</v>
      </c>
      <c r="J1367" s="84"/>
      <c r="L1367">
        <v>0</v>
      </c>
      <c r="M1367" s="370">
        <f>+data!N1367</f>
        <v>0</v>
      </c>
      <c r="N1367" s="370">
        <f t="shared" si="45"/>
        <v>0</v>
      </c>
      <c r="O1367" s="84"/>
    </row>
    <row r="1368" spans="1:15">
      <c r="A1368" s="2" t="s">
        <v>663</v>
      </c>
      <c r="G1368">
        <v>0</v>
      </c>
      <c r="H1368" s="370">
        <f>+data!L1368</f>
        <v>0</v>
      </c>
      <c r="I1368" s="370">
        <f t="shared" si="44"/>
        <v>0</v>
      </c>
      <c r="J1368" s="84"/>
      <c r="L1368">
        <v>0</v>
      </c>
      <c r="M1368" s="370">
        <f>+data!N1368</f>
        <v>0</v>
      </c>
      <c r="N1368" s="370">
        <f t="shared" si="45"/>
        <v>0</v>
      </c>
      <c r="O1368" s="84"/>
    </row>
    <row r="1369" spans="1:15">
      <c r="A1369" s="2" t="s">
        <v>664</v>
      </c>
      <c r="G1369">
        <v>0</v>
      </c>
      <c r="H1369" s="370">
        <f>+data!L1369</f>
        <v>0</v>
      </c>
      <c r="I1369" s="370">
        <f t="shared" si="44"/>
        <v>0</v>
      </c>
      <c r="J1369" s="84"/>
      <c r="L1369">
        <v>0</v>
      </c>
      <c r="M1369" s="370">
        <f>+data!N1369</f>
        <v>0</v>
      </c>
      <c r="N1369" s="370">
        <f t="shared" si="45"/>
        <v>0</v>
      </c>
      <c r="O1369" s="84"/>
    </row>
    <row r="1370" spans="1:15">
      <c r="A1370" s="2" t="s">
        <v>227</v>
      </c>
      <c r="G1370">
        <v>0</v>
      </c>
      <c r="H1370" s="370">
        <f>+data!L1370</f>
        <v>0</v>
      </c>
      <c r="I1370" s="370">
        <f t="shared" si="44"/>
        <v>0</v>
      </c>
      <c r="J1370" s="84"/>
      <c r="L1370">
        <v>0</v>
      </c>
      <c r="M1370" s="370">
        <f>+data!N1370</f>
        <v>0</v>
      </c>
      <c r="N1370" s="370">
        <f t="shared" si="45"/>
        <v>0</v>
      </c>
      <c r="O1370" s="84"/>
    </row>
    <row r="1371" spans="1:15">
      <c r="A1371" s="2" t="s">
        <v>224</v>
      </c>
      <c r="G1371">
        <v>0</v>
      </c>
      <c r="H1371" s="370">
        <f>+data!L1371</f>
        <v>0</v>
      </c>
      <c r="I1371" s="370">
        <f t="shared" si="44"/>
        <v>0</v>
      </c>
      <c r="J1371" s="84"/>
      <c r="L1371">
        <v>0</v>
      </c>
      <c r="M1371" s="370">
        <f>+data!N1371</f>
        <v>0</v>
      </c>
      <c r="N1371" s="370">
        <f t="shared" si="45"/>
        <v>0</v>
      </c>
      <c r="O1371" s="84"/>
    </row>
    <row r="1372" spans="1:15">
      <c r="A1372" s="2" t="s">
        <v>468</v>
      </c>
      <c r="G1372">
        <v>0</v>
      </c>
      <c r="H1372" s="370">
        <f>+data!L1372</f>
        <v>0</v>
      </c>
      <c r="I1372" s="370">
        <f t="shared" si="44"/>
        <v>0</v>
      </c>
      <c r="J1372" s="84"/>
      <c r="L1372">
        <v>0</v>
      </c>
      <c r="M1372" s="370">
        <f>+data!N1372</f>
        <v>0</v>
      </c>
      <c r="N1372" s="370">
        <f t="shared" si="45"/>
        <v>0</v>
      </c>
      <c r="O1372" s="84"/>
    </row>
    <row r="1373" spans="1:15">
      <c r="A1373" s="2" t="s">
        <v>226</v>
      </c>
      <c r="G1373">
        <v>0</v>
      </c>
      <c r="H1373" s="370">
        <f>+data!L1373</f>
        <v>0</v>
      </c>
      <c r="I1373" s="370">
        <f t="shared" si="44"/>
        <v>0</v>
      </c>
      <c r="J1373" s="84"/>
      <c r="L1373">
        <v>0</v>
      </c>
      <c r="M1373" s="370">
        <f>+data!N1373</f>
        <v>0</v>
      </c>
      <c r="N1373" s="370">
        <f t="shared" si="45"/>
        <v>0</v>
      </c>
      <c r="O1373" s="84"/>
    </row>
    <row r="1374" spans="1:15">
      <c r="A1374" s="3" t="s">
        <v>812</v>
      </c>
      <c r="G1374">
        <v>0</v>
      </c>
      <c r="H1374" s="370">
        <f>+data!L1374</f>
        <v>0</v>
      </c>
      <c r="I1374" s="370">
        <f t="shared" si="44"/>
        <v>0</v>
      </c>
      <c r="J1374" s="84"/>
      <c r="L1374">
        <v>0</v>
      </c>
      <c r="M1374" s="370">
        <f>+data!N1374</f>
        <v>0</v>
      </c>
      <c r="N1374" s="370">
        <f t="shared" si="45"/>
        <v>0</v>
      </c>
      <c r="O1374" s="84"/>
    </row>
    <row r="1375" spans="1:15">
      <c r="A1375" s="3" t="s">
        <v>729</v>
      </c>
      <c r="G1375">
        <v>0</v>
      </c>
      <c r="H1375" s="370">
        <f>+data!L1375</f>
        <v>0</v>
      </c>
      <c r="I1375" s="370">
        <f t="shared" si="44"/>
        <v>0</v>
      </c>
      <c r="J1375" s="84"/>
      <c r="L1375">
        <v>0</v>
      </c>
      <c r="M1375" s="370">
        <f>+data!N1375</f>
        <v>0</v>
      </c>
      <c r="N1375" s="370">
        <f t="shared" si="45"/>
        <v>0</v>
      </c>
      <c r="O1375" s="84"/>
    </row>
    <row r="1376" spans="1:15">
      <c r="A1376" s="3" t="s">
        <v>809</v>
      </c>
      <c r="G1376">
        <v>0</v>
      </c>
      <c r="H1376" s="370">
        <f>+data!L1376</f>
        <v>0</v>
      </c>
      <c r="I1376" s="370">
        <f t="shared" si="44"/>
        <v>0</v>
      </c>
      <c r="J1376" s="84"/>
      <c r="L1376">
        <v>0</v>
      </c>
      <c r="M1376" s="370">
        <f>+data!N1376</f>
        <v>0</v>
      </c>
      <c r="N1376" s="370">
        <f t="shared" si="45"/>
        <v>0</v>
      </c>
      <c r="O1376" s="84"/>
    </row>
    <row r="1377" spans="1:15">
      <c r="A1377" s="3" t="s">
        <v>824</v>
      </c>
      <c r="H1377" s="370">
        <f>+data!L1377</f>
        <v>0</v>
      </c>
      <c r="I1377" s="370">
        <f t="shared" si="44"/>
        <v>0</v>
      </c>
      <c r="J1377" s="84"/>
      <c r="M1377" s="370">
        <f>+data!N1377</f>
        <v>0</v>
      </c>
      <c r="N1377" s="370">
        <f t="shared" si="45"/>
        <v>0</v>
      </c>
      <c r="O1377" s="84"/>
    </row>
    <row r="1378" spans="1:15">
      <c r="A1378" s="3" t="s">
        <v>807</v>
      </c>
      <c r="H1378" s="370">
        <f>+data!L1378</f>
        <v>0</v>
      </c>
      <c r="I1378" s="370">
        <f t="shared" si="44"/>
        <v>0</v>
      </c>
      <c r="J1378" s="84"/>
      <c r="M1378" s="370">
        <f>+data!N1378</f>
        <v>0</v>
      </c>
      <c r="N1378" s="370">
        <f t="shared" si="45"/>
        <v>0</v>
      </c>
      <c r="O1378" s="84"/>
    </row>
    <row r="1379" spans="1:15">
      <c r="A1379" s="2" t="s">
        <v>228</v>
      </c>
      <c r="G1379">
        <v>0</v>
      </c>
      <c r="H1379" s="370">
        <f>+data!L1379</f>
        <v>0</v>
      </c>
      <c r="I1379" s="370">
        <f t="shared" si="44"/>
        <v>0</v>
      </c>
      <c r="J1379" s="84"/>
      <c r="L1379">
        <v>0</v>
      </c>
      <c r="M1379" s="370">
        <f>+data!N1379</f>
        <v>0</v>
      </c>
      <c r="N1379" s="370">
        <f t="shared" si="45"/>
        <v>0</v>
      </c>
      <c r="O1379" s="84"/>
    </row>
    <row r="1380" spans="1:15">
      <c r="A1380" s="2" t="s">
        <v>229</v>
      </c>
      <c r="G1380">
        <v>0</v>
      </c>
      <c r="H1380" s="370">
        <f>+data!L1380</f>
        <v>0</v>
      </c>
      <c r="I1380" s="370">
        <f t="shared" si="44"/>
        <v>0</v>
      </c>
      <c r="J1380" s="84"/>
      <c r="L1380">
        <v>0</v>
      </c>
      <c r="M1380" s="370">
        <f>+data!N1380</f>
        <v>0</v>
      </c>
      <c r="N1380" s="370">
        <f t="shared" si="45"/>
        <v>0</v>
      </c>
      <c r="O1380" s="84"/>
    </row>
    <row r="1381" spans="1:15">
      <c r="A1381" s="2" t="s">
        <v>230</v>
      </c>
      <c r="G1381">
        <v>0</v>
      </c>
      <c r="H1381" s="370">
        <f>+data!L1381</f>
        <v>0</v>
      </c>
      <c r="I1381" s="370">
        <f t="shared" si="44"/>
        <v>0</v>
      </c>
      <c r="J1381" s="84"/>
      <c r="L1381">
        <v>0</v>
      </c>
      <c r="M1381" s="370">
        <f>+data!N1381</f>
        <v>0</v>
      </c>
      <c r="N1381" s="370">
        <f t="shared" si="45"/>
        <v>0</v>
      </c>
      <c r="O1381" s="84"/>
    </row>
    <row r="1382" spans="1:15">
      <c r="A1382" s="2" t="s">
        <v>250</v>
      </c>
      <c r="G1382">
        <v>0</v>
      </c>
      <c r="H1382" s="370">
        <f>+data!L1382</f>
        <v>0</v>
      </c>
      <c r="I1382" s="370">
        <f t="shared" si="44"/>
        <v>0</v>
      </c>
      <c r="J1382" s="84"/>
      <c r="L1382">
        <v>0</v>
      </c>
      <c r="M1382" s="370">
        <f>+data!N1382</f>
        <v>0</v>
      </c>
      <c r="N1382" s="370">
        <f t="shared" si="45"/>
        <v>0</v>
      </c>
      <c r="O1382" s="84"/>
    </row>
    <row r="1383" spans="1:15">
      <c r="A1383" s="3" t="s">
        <v>813</v>
      </c>
      <c r="G1383">
        <v>0</v>
      </c>
      <c r="H1383" s="370">
        <f>+data!L1383</f>
        <v>0</v>
      </c>
      <c r="I1383" s="370">
        <f t="shared" si="44"/>
        <v>0</v>
      </c>
      <c r="J1383" s="84"/>
      <c r="L1383">
        <v>0</v>
      </c>
      <c r="M1383" s="370">
        <f>+data!N1383</f>
        <v>0</v>
      </c>
      <c r="N1383" s="370">
        <f t="shared" si="45"/>
        <v>0</v>
      </c>
      <c r="O1383" s="84"/>
    </row>
    <row r="1384" spans="1:15">
      <c r="A1384" s="3" t="s">
        <v>106</v>
      </c>
      <c r="H1384" s="370">
        <f>+data!L1384</f>
        <v>0</v>
      </c>
      <c r="I1384" s="370">
        <f t="shared" si="44"/>
        <v>0</v>
      </c>
      <c r="J1384" s="84"/>
      <c r="M1384" s="370">
        <f>+data!N1384</f>
        <v>0</v>
      </c>
      <c r="N1384" s="370">
        <f t="shared" si="45"/>
        <v>0</v>
      </c>
      <c r="O1384" s="84"/>
    </row>
    <row r="1385" spans="1:15">
      <c r="A1385" s="3" t="s">
        <v>806</v>
      </c>
      <c r="G1385">
        <v>2619</v>
      </c>
      <c r="H1385" s="370">
        <f>+data!L1385</f>
        <v>14229</v>
      </c>
      <c r="I1385" s="370">
        <f t="shared" si="44"/>
        <v>11610</v>
      </c>
      <c r="J1385" s="84"/>
      <c r="L1385">
        <v>2604</v>
      </c>
      <c r="M1385" s="370">
        <f>+data!N1385</f>
        <v>13891</v>
      </c>
      <c r="N1385" s="370">
        <f t="shared" si="45"/>
        <v>11287</v>
      </c>
      <c r="O1385" s="84"/>
    </row>
    <row r="1386" spans="1:15">
      <c r="A1386" s="2" t="s">
        <v>245</v>
      </c>
      <c r="G1386">
        <v>0</v>
      </c>
      <c r="H1386" s="370">
        <f>+data!L1386</f>
        <v>0</v>
      </c>
      <c r="I1386" s="370">
        <f t="shared" si="44"/>
        <v>0</v>
      </c>
      <c r="J1386" s="84"/>
      <c r="L1386">
        <v>0</v>
      </c>
      <c r="M1386" s="370">
        <f>+data!N1386</f>
        <v>0</v>
      </c>
      <c r="N1386" s="370">
        <f t="shared" si="45"/>
        <v>0</v>
      </c>
      <c r="O1386" s="84"/>
    </row>
    <row r="1387" spans="1:15">
      <c r="A1387" s="2" t="s">
        <v>222</v>
      </c>
      <c r="G1387">
        <v>0</v>
      </c>
      <c r="H1387" s="370">
        <f>+data!L1387</f>
        <v>1321</v>
      </c>
      <c r="I1387" s="370">
        <f t="shared" si="44"/>
        <v>1321</v>
      </c>
      <c r="J1387" s="84"/>
      <c r="L1387">
        <v>0</v>
      </c>
      <c r="M1387" s="370">
        <f>+data!N1387</f>
        <v>0</v>
      </c>
      <c r="N1387" s="370">
        <f t="shared" si="45"/>
        <v>0</v>
      </c>
      <c r="O1387" s="84"/>
    </row>
    <row r="1388" spans="1:15">
      <c r="A1388" s="2" t="s">
        <v>663</v>
      </c>
      <c r="G1388">
        <v>0</v>
      </c>
      <c r="H1388" s="370">
        <f>+data!L1388</f>
        <v>0</v>
      </c>
      <c r="I1388" s="370">
        <f t="shared" si="44"/>
        <v>0</v>
      </c>
      <c r="J1388" s="84"/>
      <c r="L1388">
        <v>0</v>
      </c>
      <c r="M1388" s="370">
        <f>+data!N1388</f>
        <v>0</v>
      </c>
      <c r="N1388" s="370">
        <f t="shared" si="45"/>
        <v>0</v>
      </c>
      <c r="O1388" s="84"/>
    </row>
    <row r="1389" spans="1:15">
      <c r="A1389" s="139" t="s">
        <v>8</v>
      </c>
      <c r="G1389">
        <v>0</v>
      </c>
      <c r="H1389" s="370">
        <f>+data!L1389</f>
        <v>-1244</v>
      </c>
      <c r="I1389" s="370">
        <f t="shared" si="44"/>
        <v>-1244</v>
      </c>
      <c r="J1389" s="84"/>
      <c r="L1389">
        <v>0</v>
      </c>
      <c r="M1389" s="370">
        <f>+data!N1389</f>
        <v>0</v>
      </c>
      <c r="N1389" s="370">
        <f t="shared" si="45"/>
        <v>0</v>
      </c>
      <c r="O1389" s="84"/>
    </row>
    <row r="1390" spans="1:15">
      <c r="A1390" s="2" t="s">
        <v>246</v>
      </c>
      <c r="G1390">
        <v>329</v>
      </c>
      <c r="H1390" s="370">
        <f>+data!L1390</f>
        <v>485</v>
      </c>
      <c r="I1390" s="370">
        <f t="shared" si="44"/>
        <v>156</v>
      </c>
      <c r="J1390" s="84"/>
      <c r="L1390">
        <v>24</v>
      </c>
      <c r="M1390" s="370">
        <f>+data!N1390</f>
        <v>338</v>
      </c>
      <c r="N1390" s="370">
        <f t="shared" si="45"/>
        <v>314</v>
      </c>
      <c r="O1390" s="84"/>
    </row>
    <row r="1391" spans="1:15">
      <c r="A1391" s="2" t="s">
        <v>247</v>
      </c>
      <c r="G1391">
        <v>0</v>
      </c>
      <c r="H1391" s="370">
        <f>+data!L1391</f>
        <v>0</v>
      </c>
      <c r="I1391" s="370">
        <f t="shared" si="44"/>
        <v>0</v>
      </c>
      <c r="J1391" s="84"/>
      <c r="L1391">
        <v>0</v>
      </c>
      <c r="M1391" s="370">
        <f>+data!N1391</f>
        <v>0</v>
      </c>
      <c r="N1391" s="370">
        <f t="shared" si="45"/>
        <v>0</v>
      </c>
      <c r="O1391" s="84"/>
    </row>
    <row r="1392" spans="1:15">
      <c r="A1392" s="2" t="s">
        <v>248</v>
      </c>
      <c r="G1392">
        <v>0</v>
      </c>
      <c r="H1392" s="370">
        <f>+data!L1392</f>
        <v>0</v>
      </c>
      <c r="I1392" s="370">
        <f t="shared" si="44"/>
        <v>0</v>
      </c>
      <c r="J1392" s="84"/>
      <c r="L1392">
        <v>0</v>
      </c>
      <c r="M1392" s="370">
        <f>+data!N1392</f>
        <v>0</v>
      </c>
      <c r="N1392" s="370">
        <f t="shared" si="45"/>
        <v>0</v>
      </c>
      <c r="O1392" s="84"/>
    </row>
    <row r="1393" spans="1:15">
      <c r="A1393" s="2" t="s">
        <v>249</v>
      </c>
      <c r="G1393">
        <v>0</v>
      </c>
      <c r="H1393" s="370">
        <f>+data!L1393</f>
        <v>0</v>
      </c>
      <c r="I1393" s="370">
        <f t="shared" si="44"/>
        <v>0</v>
      </c>
      <c r="J1393" s="84"/>
      <c r="L1393">
        <v>0</v>
      </c>
      <c r="M1393" s="370">
        <f>+data!N1393</f>
        <v>0</v>
      </c>
      <c r="N1393" s="370">
        <f t="shared" si="45"/>
        <v>0</v>
      </c>
      <c r="O1393" s="84"/>
    </row>
    <row r="1394" spans="1:15">
      <c r="A1394" s="2" t="s">
        <v>224</v>
      </c>
      <c r="G1394">
        <v>0</v>
      </c>
      <c r="H1394" s="370">
        <f>+data!L1394</f>
        <v>0</v>
      </c>
      <c r="I1394" s="370">
        <f t="shared" si="44"/>
        <v>0</v>
      </c>
      <c r="J1394" s="84"/>
      <c r="L1394">
        <v>0</v>
      </c>
      <c r="M1394" s="370">
        <f>+data!N1394</f>
        <v>0</v>
      </c>
      <c r="N1394" s="370">
        <f t="shared" si="45"/>
        <v>0</v>
      </c>
      <c r="O1394" s="84"/>
    </row>
    <row r="1395" spans="1:15">
      <c r="A1395" s="2" t="s">
        <v>468</v>
      </c>
      <c r="G1395">
        <v>0</v>
      </c>
      <c r="H1395" s="370">
        <f>+data!L1395</f>
        <v>0</v>
      </c>
      <c r="I1395" s="370">
        <f t="shared" si="44"/>
        <v>0</v>
      </c>
      <c r="J1395" s="84"/>
      <c r="L1395">
        <v>0</v>
      </c>
      <c r="M1395" s="370">
        <f>+data!N1395</f>
        <v>0</v>
      </c>
      <c r="N1395" s="370">
        <f t="shared" si="45"/>
        <v>0</v>
      </c>
      <c r="O1395" s="84"/>
    </row>
    <row r="1396" spans="1:15">
      <c r="A1396" s="2" t="s">
        <v>226</v>
      </c>
      <c r="G1396">
        <v>-42</v>
      </c>
      <c r="H1396" s="370">
        <f>+data!L1396</f>
        <v>-205</v>
      </c>
      <c r="I1396" s="370">
        <f t="shared" si="44"/>
        <v>-163</v>
      </c>
      <c r="J1396" s="84"/>
      <c r="L1396">
        <v>-9</v>
      </c>
      <c r="M1396" s="370">
        <f>+data!N1396</f>
        <v>0</v>
      </c>
      <c r="N1396" s="370">
        <f t="shared" si="45"/>
        <v>9</v>
      </c>
      <c r="O1396" s="84"/>
    </row>
    <row r="1397" spans="1:15">
      <c r="A1397" s="3" t="s">
        <v>810</v>
      </c>
      <c r="G1397">
        <v>2906</v>
      </c>
      <c r="H1397" s="370">
        <f>+data!L1397</f>
        <v>14586</v>
      </c>
      <c r="I1397" s="370">
        <f t="shared" si="44"/>
        <v>11680</v>
      </c>
      <c r="J1397" s="84"/>
      <c r="L1397">
        <v>2619</v>
      </c>
      <c r="M1397" s="370">
        <f>+data!N1397</f>
        <v>14229</v>
      </c>
      <c r="N1397" s="370">
        <f t="shared" si="45"/>
        <v>11610</v>
      </c>
      <c r="O1397" s="84"/>
    </row>
    <row r="1398" spans="1:15">
      <c r="A1398" s="3" t="s">
        <v>811</v>
      </c>
      <c r="G1398">
        <v>1558</v>
      </c>
      <c r="H1398" s="370">
        <f>+data!L1398</f>
        <v>10196</v>
      </c>
      <c r="I1398" s="370">
        <f t="shared" si="44"/>
        <v>8638</v>
      </c>
      <c r="J1398" s="84"/>
      <c r="L1398">
        <v>1081</v>
      </c>
      <c r="M1398" s="370">
        <f>+data!N1398</f>
        <v>8349</v>
      </c>
      <c r="N1398" s="370">
        <f t="shared" si="45"/>
        <v>7268</v>
      </c>
      <c r="O1398" s="84"/>
    </row>
    <row r="1399" spans="1:15">
      <c r="A1399" s="2" t="s">
        <v>245</v>
      </c>
      <c r="G1399">
        <v>0</v>
      </c>
      <c r="H1399" s="370">
        <f>+data!L1399</f>
        <v>0</v>
      </c>
      <c r="I1399" s="370">
        <f t="shared" si="44"/>
        <v>0</v>
      </c>
      <c r="J1399" s="84"/>
      <c r="L1399">
        <v>0</v>
      </c>
      <c r="M1399" s="370">
        <f>+data!N1399</f>
        <v>0</v>
      </c>
      <c r="N1399" s="370">
        <f t="shared" si="45"/>
        <v>0</v>
      </c>
      <c r="O1399" s="84"/>
    </row>
    <row r="1400" spans="1:15">
      <c r="A1400" s="2" t="s">
        <v>222</v>
      </c>
      <c r="G1400">
        <v>0</v>
      </c>
      <c r="H1400" s="370">
        <f>+data!L1400</f>
        <v>0</v>
      </c>
      <c r="I1400" s="370">
        <f t="shared" si="44"/>
        <v>0</v>
      </c>
      <c r="J1400" s="84"/>
      <c r="L1400">
        <v>0</v>
      </c>
      <c r="M1400" s="370">
        <f>+data!N1400</f>
        <v>0</v>
      </c>
      <c r="N1400" s="370">
        <f t="shared" si="45"/>
        <v>0</v>
      </c>
      <c r="O1400" s="84"/>
    </row>
    <row r="1401" spans="1:15">
      <c r="A1401" s="2" t="s">
        <v>663</v>
      </c>
      <c r="G1401">
        <v>0</v>
      </c>
      <c r="H1401" s="370">
        <f>+data!L1401</f>
        <v>0</v>
      </c>
      <c r="I1401" s="370">
        <f t="shared" si="44"/>
        <v>0</v>
      </c>
      <c r="J1401" s="84"/>
      <c r="L1401">
        <v>0</v>
      </c>
      <c r="M1401" s="370">
        <f>+data!N1401</f>
        <v>0</v>
      </c>
      <c r="N1401" s="370">
        <f t="shared" si="45"/>
        <v>0</v>
      </c>
      <c r="O1401" s="84"/>
    </row>
    <row r="1402" spans="1:15">
      <c r="A1402" s="2" t="s">
        <v>664</v>
      </c>
      <c r="G1402">
        <v>0</v>
      </c>
      <c r="H1402" s="370">
        <f>+data!L1402</f>
        <v>0</v>
      </c>
      <c r="I1402" s="370">
        <f t="shared" si="44"/>
        <v>0</v>
      </c>
      <c r="J1402" s="84"/>
      <c r="L1402">
        <v>0</v>
      </c>
      <c r="M1402" s="370">
        <f>+data!N1402</f>
        <v>0</v>
      </c>
      <c r="N1402" s="370">
        <f t="shared" si="45"/>
        <v>0</v>
      </c>
      <c r="O1402" s="84"/>
    </row>
    <row r="1403" spans="1:15">
      <c r="A1403" s="2" t="s">
        <v>227</v>
      </c>
      <c r="G1403">
        <v>477</v>
      </c>
      <c r="H1403" s="370">
        <f>+data!L1403</f>
        <v>1608</v>
      </c>
      <c r="I1403" s="370">
        <f t="shared" si="44"/>
        <v>1131</v>
      </c>
      <c r="J1403" s="84"/>
      <c r="L1403">
        <v>486</v>
      </c>
      <c r="M1403" s="370">
        <f>+data!N1403</f>
        <v>1847</v>
      </c>
      <c r="N1403" s="370">
        <f t="shared" si="45"/>
        <v>1361</v>
      </c>
      <c r="O1403" s="84"/>
    </row>
    <row r="1404" spans="1:15">
      <c r="A1404" s="2" t="s">
        <v>224</v>
      </c>
      <c r="G1404">
        <v>0</v>
      </c>
      <c r="H1404" s="370">
        <f>+data!L1404</f>
        <v>0</v>
      </c>
      <c r="I1404" s="370">
        <f t="shared" si="44"/>
        <v>0</v>
      </c>
      <c r="J1404" s="84"/>
      <c r="L1404">
        <v>0</v>
      </c>
      <c r="M1404" s="370">
        <f>+data!N1404</f>
        <v>0</v>
      </c>
      <c r="N1404" s="370">
        <f t="shared" si="45"/>
        <v>0</v>
      </c>
      <c r="O1404" s="84"/>
    </row>
    <row r="1405" spans="1:15">
      <c r="A1405" s="2" t="s">
        <v>468</v>
      </c>
      <c r="G1405">
        <v>0</v>
      </c>
      <c r="H1405" s="370">
        <f>+data!L1405</f>
        <v>0</v>
      </c>
      <c r="I1405" s="370">
        <f t="shared" si="44"/>
        <v>0</v>
      </c>
      <c r="J1405" s="84"/>
      <c r="L1405">
        <v>0</v>
      </c>
      <c r="M1405" s="370">
        <f>+data!N1405</f>
        <v>0</v>
      </c>
      <c r="N1405" s="370">
        <f t="shared" si="45"/>
        <v>0</v>
      </c>
      <c r="O1405" s="84"/>
    </row>
    <row r="1406" spans="1:15">
      <c r="A1406" s="2" t="s">
        <v>226</v>
      </c>
      <c r="G1406">
        <v>-42</v>
      </c>
      <c r="H1406" s="370">
        <f>+data!L1406</f>
        <v>-205</v>
      </c>
      <c r="I1406" s="370">
        <f t="shared" si="44"/>
        <v>-163</v>
      </c>
      <c r="J1406" s="84"/>
      <c r="L1406">
        <v>-9</v>
      </c>
      <c r="M1406" s="370">
        <f>+data!N1406</f>
        <v>0</v>
      </c>
      <c r="N1406" s="370">
        <f t="shared" si="45"/>
        <v>9</v>
      </c>
      <c r="O1406" s="84"/>
    </row>
    <row r="1407" spans="1:15">
      <c r="A1407" s="3" t="s">
        <v>812</v>
      </c>
      <c r="G1407">
        <v>1993</v>
      </c>
      <c r="H1407" s="370">
        <f>+data!L1407</f>
        <v>11599</v>
      </c>
      <c r="I1407" s="370">
        <f t="shared" si="44"/>
        <v>9606</v>
      </c>
      <c r="J1407" s="84"/>
      <c r="L1407">
        <v>1558</v>
      </c>
      <c r="M1407" s="370">
        <f>+data!N1407</f>
        <v>10196</v>
      </c>
      <c r="N1407" s="370">
        <f t="shared" si="45"/>
        <v>8638</v>
      </c>
      <c r="O1407" s="84"/>
    </row>
    <row r="1408" spans="1:15">
      <c r="A1408" s="3" t="s">
        <v>729</v>
      </c>
      <c r="G1408">
        <v>1061</v>
      </c>
      <c r="H1408" s="370">
        <f>+data!L1408</f>
        <v>4033</v>
      </c>
      <c r="I1408" s="370">
        <f t="shared" si="44"/>
        <v>2972</v>
      </c>
      <c r="J1408" s="84"/>
      <c r="L1408">
        <v>1523</v>
      </c>
      <c r="M1408" s="370">
        <f>+data!N1408</f>
        <v>5542</v>
      </c>
      <c r="N1408" s="370">
        <f t="shared" si="45"/>
        <v>4019</v>
      </c>
      <c r="O1408" s="84"/>
    </row>
    <row r="1409" spans="1:15">
      <c r="A1409" s="3" t="s">
        <v>863</v>
      </c>
      <c r="G1409">
        <v>913</v>
      </c>
      <c r="H1409" s="370">
        <f>+data!L1409</f>
        <v>2987</v>
      </c>
      <c r="I1409" s="370">
        <f t="shared" si="44"/>
        <v>2074</v>
      </c>
      <c r="J1409" s="84"/>
      <c r="L1409">
        <v>1061</v>
      </c>
      <c r="M1409" s="370">
        <f>+data!N1409</f>
        <v>4033</v>
      </c>
      <c r="N1409" s="370">
        <f t="shared" si="45"/>
        <v>2972</v>
      </c>
      <c r="O1409" s="84"/>
    </row>
    <row r="1410" spans="1:15">
      <c r="A1410" s="3" t="s">
        <v>824</v>
      </c>
      <c r="H1410" s="370">
        <f>+data!L1410</f>
        <v>0</v>
      </c>
      <c r="I1410" s="370">
        <f t="shared" si="44"/>
        <v>0</v>
      </c>
      <c r="J1410" s="84"/>
      <c r="M1410" s="370">
        <f>+data!N1410</f>
        <v>0</v>
      </c>
      <c r="N1410" s="370">
        <f t="shared" si="45"/>
        <v>0</v>
      </c>
      <c r="O1410" s="84"/>
    </row>
    <row r="1411" spans="1:15">
      <c r="A1411" s="3" t="s">
        <v>807</v>
      </c>
      <c r="H1411" s="370">
        <f>+data!L1411</f>
        <v>0</v>
      </c>
      <c r="I1411" s="370">
        <f t="shared" si="44"/>
        <v>0</v>
      </c>
      <c r="J1411" s="84"/>
      <c r="M1411" s="370">
        <f>+data!N1411</f>
        <v>0</v>
      </c>
      <c r="N1411" s="370">
        <f t="shared" si="45"/>
        <v>0</v>
      </c>
      <c r="O1411" s="84"/>
    </row>
    <row r="1412" spans="1:15">
      <c r="A1412" s="2" t="s">
        <v>228</v>
      </c>
      <c r="G1412">
        <v>898</v>
      </c>
      <c r="H1412" s="370">
        <f>+data!L1412</f>
        <v>2987</v>
      </c>
      <c r="I1412" s="370">
        <f t="shared" si="44"/>
        <v>2089</v>
      </c>
      <c r="J1412" s="84"/>
      <c r="L1412">
        <v>1038</v>
      </c>
      <c r="M1412" s="370">
        <f>+data!N1412</f>
        <v>4033</v>
      </c>
      <c r="N1412" s="370">
        <f t="shared" si="45"/>
        <v>2995</v>
      </c>
      <c r="O1412" s="84"/>
    </row>
    <row r="1413" spans="1:15">
      <c r="A1413" s="2" t="s">
        <v>229</v>
      </c>
      <c r="G1413">
        <v>15</v>
      </c>
      <c r="H1413" s="370">
        <f>+data!L1413</f>
        <v>0</v>
      </c>
      <c r="I1413" s="370">
        <f t="shared" si="44"/>
        <v>-15</v>
      </c>
      <c r="J1413" s="84"/>
      <c r="L1413">
        <v>23</v>
      </c>
      <c r="M1413" s="370">
        <f>+data!N1413</f>
        <v>0</v>
      </c>
      <c r="N1413" s="370">
        <f t="shared" si="45"/>
        <v>-23</v>
      </c>
      <c r="O1413" s="84"/>
    </row>
    <row r="1414" spans="1:15">
      <c r="A1414" s="2" t="s">
        <v>230</v>
      </c>
      <c r="G1414">
        <v>0</v>
      </c>
      <c r="H1414" s="370">
        <f>+data!L1414</f>
        <v>0</v>
      </c>
      <c r="I1414" s="370">
        <f t="shared" si="44"/>
        <v>0</v>
      </c>
      <c r="J1414" s="84"/>
      <c r="L1414">
        <v>0</v>
      </c>
      <c r="M1414" s="370">
        <f>+data!N1414</f>
        <v>0</v>
      </c>
      <c r="N1414" s="370">
        <f t="shared" si="45"/>
        <v>0</v>
      </c>
      <c r="O1414" s="84"/>
    </row>
    <row r="1415" spans="1:15">
      <c r="A1415" s="2" t="s">
        <v>250</v>
      </c>
      <c r="G1415">
        <v>0</v>
      </c>
      <c r="H1415" s="370">
        <f>+data!L1415</f>
        <v>0</v>
      </c>
      <c r="I1415" s="370">
        <f t="shared" si="44"/>
        <v>0</v>
      </c>
      <c r="J1415" s="84"/>
      <c r="L1415">
        <v>0</v>
      </c>
      <c r="M1415" s="370">
        <f>+data!N1415</f>
        <v>0</v>
      </c>
      <c r="N1415" s="370">
        <f t="shared" si="45"/>
        <v>0</v>
      </c>
      <c r="O1415" s="84"/>
    </row>
    <row r="1416" spans="1:15">
      <c r="A1416" s="3" t="s">
        <v>813</v>
      </c>
      <c r="G1416">
        <v>913</v>
      </c>
      <c r="H1416" s="370">
        <f>+data!L1416</f>
        <v>2987</v>
      </c>
      <c r="I1416" s="370">
        <f t="shared" si="44"/>
        <v>2074</v>
      </c>
      <c r="J1416" s="84"/>
      <c r="L1416">
        <v>1061</v>
      </c>
      <c r="M1416" s="370">
        <f>+data!N1416</f>
        <v>4033</v>
      </c>
      <c r="N1416" s="370">
        <f t="shared" si="45"/>
        <v>2972</v>
      </c>
      <c r="O1416" s="84"/>
    </row>
    <row r="1417" spans="1:15" s="413" customFormat="1">
      <c r="A1417" s="415"/>
      <c r="H1417" s="421"/>
      <c r="I1417" s="421"/>
      <c r="J1417" s="427"/>
      <c r="M1417" s="421"/>
      <c r="N1417" s="421"/>
      <c r="O1417" s="427"/>
    </row>
    <row r="1418" spans="1:15" s="413" customFormat="1">
      <c r="A1418" s="415"/>
      <c r="H1418" s="421"/>
      <c r="I1418" s="421"/>
      <c r="J1418" s="427"/>
      <c r="M1418" s="421"/>
      <c r="N1418" s="421"/>
      <c r="O1418" s="427"/>
    </row>
    <row r="1419" spans="1:15">
      <c r="A1419" s="3" t="s">
        <v>252</v>
      </c>
      <c r="H1419" s="370">
        <f>+data!L1419</f>
        <v>0</v>
      </c>
      <c r="I1419" s="370">
        <f t="shared" si="44"/>
        <v>0</v>
      </c>
      <c r="J1419" s="84"/>
      <c r="M1419" s="370">
        <f>+data!N1419</f>
        <v>0</v>
      </c>
      <c r="N1419" s="370">
        <f t="shared" si="45"/>
        <v>0</v>
      </c>
      <c r="O1419" s="84"/>
    </row>
    <row r="1420" spans="1:15">
      <c r="A1420" s="3" t="s">
        <v>669</v>
      </c>
      <c r="H1420" s="370">
        <f>+data!L1420</f>
        <v>0</v>
      </c>
      <c r="I1420" s="370">
        <f t="shared" si="44"/>
        <v>0</v>
      </c>
      <c r="J1420" s="84"/>
      <c r="M1420" s="370">
        <f>+data!N1420</f>
        <v>0</v>
      </c>
      <c r="N1420" s="370">
        <f t="shared" si="45"/>
        <v>0</v>
      </c>
      <c r="O1420" s="84"/>
    </row>
    <row r="1421" spans="1:15">
      <c r="A1421" s="2" t="s">
        <v>253</v>
      </c>
      <c r="H1421" s="370">
        <f>+data!L1421</f>
        <v>0</v>
      </c>
      <c r="I1421" s="370">
        <f t="shared" si="44"/>
        <v>0</v>
      </c>
      <c r="J1421" s="84"/>
      <c r="M1421" s="370">
        <f>+data!N1421</f>
        <v>0</v>
      </c>
      <c r="N1421" s="370">
        <f t="shared" si="45"/>
        <v>0</v>
      </c>
      <c r="O1421" s="84"/>
    </row>
    <row r="1422" spans="1:15">
      <c r="A1422" s="2" t="s">
        <v>254</v>
      </c>
      <c r="G1422">
        <v>0</v>
      </c>
      <c r="H1422" s="370">
        <f>+data!L1422</f>
        <v>0</v>
      </c>
      <c r="I1422" s="370">
        <f t="shared" si="44"/>
        <v>0</v>
      </c>
      <c r="J1422" s="84"/>
      <c r="L1422">
        <v>0</v>
      </c>
      <c r="M1422" s="370">
        <f>+data!N1422</f>
        <v>0</v>
      </c>
      <c r="N1422" s="370">
        <f t="shared" si="45"/>
        <v>0</v>
      </c>
      <c r="O1422" s="84"/>
    </row>
    <row r="1423" spans="1:15">
      <c r="A1423" s="2" t="s">
        <v>255</v>
      </c>
      <c r="G1423">
        <v>0</v>
      </c>
      <c r="H1423" s="370">
        <f>+data!L1423</f>
        <v>4</v>
      </c>
      <c r="I1423" s="370">
        <f t="shared" si="44"/>
        <v>4</v>
      </c>
      <c r="J1423" s="84"/>
      <c r="L1423">
        <v>0</v>
      </c>
      <c r="M1423" s="370">
        <f>+data!N1423</f>
        <v>153</v>
      </c>
      <c r="N1423" s="370">
        <f t="shared" si="45"/>
        <v>153</v>
      </c>
      <c r="O1423" s="84"/>
    </row>
    <row r="1424" spans="1:15">
      <c r="A1424" s="2" t="s">
        <v>256</v>
      </c>
      <c r="G1424">
        <v>0</v>
      </c>
      <c r="H1424" s="370">
        <f>+data!L1424</f>
        <v>0</v>
      </c>
      <c r="I1424" s="370">
        <f t="shared" si="44"/>
        <v>0</v>
      </c>
      <c r="J1424" s="84"/>
      <c r="L1424">
        <v>0</v>
      </c>
      <c r="M1424" s="370">
        <f>+data!N1424</f>
        <v>0</v>
      </c>
      <c r="N1424" s="370">
        <f t="shared" si="45"/>
        <v>0</v>
      </c>
      <c r="O1424" s="84"/>
    </row>
    <row r="1425" spans="1:15">
      <c r="A1425" s="2" t="s">
        <v>257</v>
      </c>
      <c r="G1425">
        <v>0</v>
      </c>
      <c r="H1425" s="370">
        <f>+data!L1425</f>
        <v>0</v>
      </c>
      <c r="I1425" s="370">
        <f t="shared" si="44"/>
        <v>0</v>
      </c>
      <c r="J1425" s="84"/>
      <c r="L1425">
        <v>0</v>
      </c>
      <c r="M1425" s="370">
        <f>+data!N1425</f>
        <v>0</v>
      </c>
      <c r="N1425" s="370">
        <f t="shared" si="45"/>
        <v>0</v>
      </c>
      <c r="O1425" s="84"/>
    </row>
    <row r="1426" spans="1:15">
      <c r="A1426" s="2" t="s">
        <v>258</v>
      </c>
      <c r="G1426">
        <v>0</v>
      </c>
      <c r="H1426" s="370">
        <f>+data!L1426</f>
        <v>0</v>
      </c>
      <c r="I1426" s="370">
        <f t="shared" si="44"/>
        <v>0</v>
      </c>
      <c r="J1426" s="84"/>
      <c r="L1426">
        <v>0</v>
      </c>
      <c r="M1426" s="370">
        <f>+data!N1426</f>
        <v>0</v>
      </c>
      <c r="N1426" s="370">
        <f t="shared" si="45"/>
        <v>0</v>
      </c>
      <c r="O1426" s="84"/>
    </row>
    <row r="1427" spans="1:15">
      <c r="A1427" s="2" t="s">
        <v>259</v>
      </c>
      <c r="G1427">
        <v>0</v>
      </c>
      <c r="H1427" s="370">
        <f>+data!L1427</f>
        <v>191</v>
      </c>
      <c r="I1427" s="370">
        <f t="shared" si="44"/>
        <v>191</v>
      </c>
      <c r="J1427" s="84"/>
      <c r="L1427">
        <v>1116</v>
      </c>
      <c r="M1427" s="370">
        <f>+data!N1427</f>
        <v>0</v>
      </c>
      <c r="N1427" s="370">
        <f t="shared" si="45"/>
        <v>-1116</v>
      </c>
      <c r="O1427" s="84"/>
    </row>
    <row r="1428" spans="1:15">
      <c r="A1428" s="2" t="s">
        <v>260</v>
      </c>
      <c r="G1428">
        <v>13647</v>
      </c>
      <c r="H1428" s="370">
        <f>+data!L1428</f>
        <v>18948</v>
      </c>
      <c r="I1428" s="370">
        <f t="shared" ref="I1428:I1499" si="46">+H1428-G1428</f>
        <v>5301</v>
      </c>
      <c r="J1428" s="84"/>
      <c r="L1428">
        <v>3294</v>
      </c>
      <c r="M1428" s="370">
        <f>+data!N1428</f>
        <v>7799</v>
      </c>
      <c r="N1428" s="370">
        <f t="shared" ref="N1428:N1499" si="47">+M1428-L1428</f>
        <v>4505</v>
      </c>
      <c r="O1428" s="84"/>
    </row>
    <row r="1429" spans="1:15">
      <c r="A1429" s="2" t="s">
        <v>457</v>
      </c>
      <c r="G1429">
        <v>-2077</v>
      </c>
      <c r="H1429" s="370">
        <f>+data!L1429</f>
        <v>-7317</v>
      </c>
      <c r="I1429" s="370">
        <f>+H1429-G1429</f>
        <v>-5240</v>
      </c>
      <c r="J1429" s="84"/>
      <c r="L1429">
        <v>-6944</v>
      </c>
      <c r="M1429" s="370">
        <f>+data!N1429</f>
        <v>-13642</v>
      </c>
      <c r="N1429" s="370">
        <f>+M1429-L1429</f>
        <v>-6698</v>
      </c>
      <c r="O1429" s="84"/>
    </row>
    <row r="1430" spans="1:15">
      <c r="A1430" s="3" t="s">
        <v>106</v>
      </c>
      <c r="G1430">
        <v>11570</v>
      </c>
      <c r="H1430" s="370">
        <f>+data!L1430</f>
        <v>11826</v>
      </c>
      <c r="I1430" s="370">
        <f t="shared" si="46"/>
        <v>256</v>
      </c>
      <c r="J1430" s="84"/>
      <c r="L1430">
        <v>-2534</v>
      </c>
      <c r="M1430" s="370">
        <f>+data!N1430</f>
        <v>-5690</v>
      </c>
      <c r="N1430" s="370">
        <f t="shared" si="47"/>
        <v>-3156</v>
      </c>
      <c r="O1430" s="84"/>
    </row>
    <row r="1431" spans="1:15">
      <c r="A1431" s="3" t="s">
        <v>670</v>
      </c>
      <c r="H1431" s="370">
        <f>+data!L1431</f>
        <v>0</v>
      </c>
      <c r="I1431" s="370">
        <f t="shared" si="46"/>
        <v>0</v>
      </c>
      <c r="J1431" s="84"/>
      <c r="M1431" s="370">
        <f>+data!N1431</f>
        <v>0</v>
      </c>
      <c r="N1431" s="370">
        <f t="shared" si="47"/>
        <v>0</v>
      </c>
      <c r="O1431" s="84"/>
    </row>
    <row r="1432" spans="1:15">
      <c r="A1432" s="2" t="s">
        <v>671</v>
      </c>
      <c r="G1432">
        <v>11570</v>
      </c>
      <c r="H1432" s="370">
        <f>+data!L1432</f>
        <v>11659</v>
      </c>
      <c r="I1432" s="370">
        <f t="shared" si="46"/>
        <v>89</v>
      </c>
      <c r="J1432" s="84"/>
      <c r="L1432">
        <v>-2811</v>
      </c>
      <c r="M1432" s="370">
        <f>+data!N1432</f>
        <v>-5689</v>
      </c>
      <c r="N1432" s="370">
        <f t="shared" si="47"/>
        <v>-2878</v>
      </c>
      <c r="O1432" s="84"/>
    </row>
    <row r="1433" spans="1:15">
      <c r="A1433" s="2" t="s">
        <v>672</v>
      </c>
      <c r="G1433">
        <v>0</v>
      </c>
      <c r="H1433" s="370">
        <f>+data!L1433</f>
        <v>166</v>
      </c>
      <c r="I1433" s="370">
        <f t="shared" si="46"/>
        <v>166</v>
      </c>
      <c r="J1433" s="84"/>
      <c r="L1433">
        <v>277</v>
      </c>
      <c r="M1433" s="370">
        <f>+data!N1433</f>
        <v>0</v>
      </c>
      <c r="N1433" s="370">
        <f t="shared" si="47"/>
        <v>-277</v>
      </c>
      <c r="O1433" s="84"/>
    </row>
    <row r="1434" spans="1:15">
      <c r="A1434" s="2" t="s">
        <v>106</v>
      </c>
      <c r="G1434">
        <v>11570</v>
      </c>
      <c r="H1434" s="370">
        <f>+data!L1434</f>
        <v>11825</v>
      </c>
      <c r="I1434" s="370">
        <f t="shared" si="46"/>
        <v>255</v>
      </c>
      <c r="J1434" s="84"/>
      <c r="L1434">
        <v>-2534</v>
      </c>
      <c r="M1434" s="370">
        <f>+data!N1434</f>
        <v>-5689</v>
      </c>
      <c r="N1434" s="370">
        <f t="shared" si="47"/>
        <v>-3155</v>
      </c>
      <c r="O1434" s="84"/>
    </row>
    <row r="1435" spans="1:15">
      <c r="A1435" s="3" t="s">
        <v>33</v>
      </c>
      <c r="H1435" s="370">
        <f>+data!L1435</f>
        <v>0</v>
      </c>
      <c r="I1435" s="370">
        <f t="shared" si="46"/>
        <v>0</v>
      </c>
      <c r="J1435" s="84"/>
      <c r="M1435" s="370">
        <f>+data!N1435</f>
        <v>0</v>
      </c>
      <c r="N1435" s="370">
        <f t="shared" si="47"/>
        <v>0</v>
      </c>
      <c r="O1435" s="84"/>
    </row>
    <row r="1436" spans="1:15">
      <c r="A1436" s="2" t="s">
        <v>253</v>
      </c>
      <c r="H1436" s="370">
        <f>+data!L1436</f>
        <v>0</v>
      </c>
      <c r="I1436" s="370">
        <f t="shared" si="46"/>
        <v>0</v>
      </c>
      <c r="J1436" s="84"/>
      <c r="M1436" s="370">
        <f>+data!N1436</f>
        <v>0</v>
      </c>
      <c r="N1436" s="370">
        <f t="shared" si="47"/>
        <v>0</v>
      </c>
      <c r="O1436" s="84"/>
    </row>
    <row r="1437" spans="1:15">
      <c r="A1437" s="2" t="s">
        <v>254</v>
      </c>
      <c r="G1437">
        <v>0</v>
      </c>
      <c r="H1437" s="370">
        <f>+data!L1437</f>
        <v>0</v>
      </c>
      <c r="I1437" s="370">
        <f t="shared" si="46"/>
        <v>0</v>
      </c>
      <c r="J1437" s="84"/>
      <c r="L1437">
        <v>0</v>
      </c>
      <c r="M1437" s="370">
        <f>+data!N1437</f>
        <v>0</v>
      </c>
      <c r="N1437" s="370">
        <f t="shared" si="47"/>
        <v>0</v>
      </c>
      <c r="O1437" s="84"/>
    </row>
    <row r="1438" spans="1:15">
      <c r="A1438" s="2" t="s">
        <v>673</v>
      </c>
      <c r="G1438">
        <v>0</v>
      </c>
      <c r="H1438" s="370">
        <f>+data!L1438</f>
        <v>1244</v>
      </c>
      <c r="I1438" s="370">
        <f t="shared" si="46"/>
        <v>1244</v>
      </c>
      <c r="J1438" s="84"/>
      <c r="L1438">
        <v>0</v>
      </c>
      <c r="M1438" s="370">
        <f>+data!N1438</f>
        <v>0</v>
      </c>
      <c r="N1438" s="370">
        <f t="shared" si="47"/>
        <v>0</v>
      </c>
      <c r="O1438" s="84"/>
    </row>
    <row r="1439" spans="1:15">
      <c r="A1439" s="2" t="s">
        <v>255</v>
      </c>
      <c r="G1439">
        <v>0</v>
      </c>
      <c r="H1439" s="370">
        <f>+data!L1439</f>
        <v>0</v>
      </c>
      <c r="I1439" s="370">
        <f t="shared" si="46"/>
        <v>0</v>
      </c>
      <c r="J1439" s="84"/>
      <c r="L1439">
        <v>0</v>
      </c>
      <c r="M1439" s="370">
        <f>+data!N1439</f>
        <v>0</v>
      </c>
      <c r="N1439" s="370">
        <f t="shared" si="47"/>
        <v>0</v>
      </c>
      <c r="O1439" s="84"/>
    </row>
    <row r="1440" spans="1:15">
      <c r="A1440" s="2" t="s">
        <v>258</v>
      </c>
      <c r="G1440">
        <v>0</v>
      </c>
      <c r="H1440" s="370">
        <f>+data!L1440</f>
        <v>0</v>
      </c>
      <c r="I1440" s="370">
        <f t="shared" si="46"/>
        <v>0</v>
      </c>
      <c r="J1440" s="84"/>
      <c r="L1440">
        <v>0</v>
      </c>
      <c r="M1440" s="370">
        <f>+data!N1440</f>
        <v>0</v>
      </c>
      <c r="N1440" s="370">
        <f t="shared" si="47"/>
        <v>0</v>
      </c>
      <c r="O1440" s="84"/>
    </row>
    <row r="1441" spans="1:15">
      <c r="A1441" s="2" t="s">
        <v>256</v>
      </c>
      <c r="G1441">
        <v>0</v>
      </c>
      <c r="H1441" s="370">
        <f>+data!L1441</f>
        <v>0</v>
      </c>
      <c r="I1441" s="370">
        <f t="shared" si="46"/>
        <v>0</v>
      </c>
      <c r="J1441" s="84"/>
      <c r="L1441">
        <v>0</v>
      </c>
      <c r="M1441" s="370">
        <f>+data!N1441</f>
        <v>0</v>
      </c>
      <c r="N1441" s="370">
        <f t="shared" si="47"/>
        <v>0</v>
      </c>
      <c r="O1441" s="84"/>
    </row>
    <row r="1442" spans="1:15">
      <c r="A1442" s="2" t="s">
        <v>259</v>
      </c>
      <c r="G1442">
        <v>0</v>
      </c>
      <c r="H1442" s="370">
        <f>+data!L1442</f>
        <v>0</v>
      </c>
      <c r="I1442" s="370">
        <f t="shared" si="46"/>
        <v>0</v>
      </c>
      <c r="J1442" s="84"/>
      <c r="L1442">
        <v>0</v>
      </c>
      <c r="M1442" s="370">
        <f>+data!N1442</f>
        <v>0</v>
      </c>
      <c r="N1442" s="370">
        <f t="shared" si="47"/>
        <v>0</v>
      </c>
      <c r="O1442" s="84"/>
    </row>
    <row r="1443" spans="1:15">
      <c r="A1443" s="2" t="s">
        <v>260</v>
      </c>
      <c r="G1443">
        <v>0</v>
      </c>
      <c r="H1443" s="370">
        <f>+data!L1443</f>
        <v>0</v>
      </c>
      <c r="I1443" s="370">
        <f t="shared" si="46"/>
        <v>0</v>
      </c>
      <c r="J1443" s="84"/>
      <c r="L1443">
        <v>0</v>
      </c>
      <c r="M1443" s="370">
        <f>+data!N1443</f>
        <v>0</v>
      </c>
      <c r="N1443" s="370">
        <f t="shared" si="47"/>
        <v>0</v>
      </c>
      <c r="O1443" s="84"/>
    </row>
    <row r="1444" spans="1:15">
      <c r="A1444" s="2" t="s">
        <v>457</v>
      </c>
      <c r="G1444">
        <v>0</v>
      </c>
      <c r="H1444" s="370">
        <f>+data!L1444</f>
        <v>0</v>
      </c>
      <c r="I1444" s="370">
        <f>+H1444-G1444</f>
        <v>0</v>
      </c>
      <c r="J1444" s="84"/>
      <c r="L1444">
        <v>0</v>
      </c>
      <c r="M1444" s="370">
        <f>+data!N1444</f>
        <v>0</v>
      </c>
      <c r="N1444" s="370">
        <f>+M1444-L1444</f>
        <v>0</v>
      </c>
      <c r="O1444" s="84"/>
    </row>
    <row r="1445" spans="1:15">
      <c r="A1445" s="3" t="s">
        <v>106</v>
      </c>
      <c r="G1445">
        <v>0</v>
      </c>
      <c r="H1445" s="370">
        <f>+data!L1445</f>
        <v>1244</v>
      </c>
      <c r="I1445" s="370">
        <f t="shared" si="46"/>
        <v>1244</v>
      </c>
      <c r="J1445" s="84"/>
      <c r="L1445">
        <v>0</v>
      </c>
      <c r="M1445" s="370">
        <f>+data!N1445</f>
        <v>0</v>
      </c>
      <c r="N1445" s="370">
        <f t="shared" si="47"/>
        <v>0</v>
      </c>
      <c r="O1445" s="84"/>
    </row>
    <row r="1446" spans="1:15">
      <c r="A1446" s="3" t="s">
        <v>670</v>
      </c>
      <c r="H1446" s="370">
        <f>+data!L1446</f>
        <v>0</v>
      </c>
      <c r="I1446" s="370">
        <f t="shared" si="46"/>
        <v>0</v>
      </c>
      <c r="J1446" s="84"/>
      <c r="M1446" s="370">
        <f>+data!N1446</f>
        <v>0</v>
      </c>
      <c r="N1446" s="370">
        <f t="shared" si="47"/>
        <v>0</v>
      </c>
      <c r="O1446" s="84"/>
    </row>
    <row r="1447" spans="1:15">
      <c r="A1447" s="2" t="s">
        <v>671</v>
      </c>
      <c r="G1447">
        <v>0</v>
      </c>
      <c r="H1447" s="370">
        <f>+data!L1447</f>
        <v>1244</v>
      </c>
      <c r="I1447" s="370">
        <f t="shared" si="46"/>
        <v>1244</v>
      </c>
      <c r="J1447" s="84"/>
      <c r="L1447">
        <v>0</v>
      </c>
      <c r="M1447" s="370">
        <f>+data!N1447</f>
        <v>0</v>
      </c>
      <c r="N1447" s="370">
        <f t="shared" si="47"/>
        <v>0</v>
      </c>
      <c r="O1447" s="84"/>
    </row>
    <row r="1448" spans="1:15">
      <c r="A1448" s="2" t="s">
        <v>672</v>
      </c>
      <c r="G1448">
        <v>0</v>
      </c>
      <c r="H1448" s="370">
        <f>+data!L1448</f>
        <v>0</v>
      </c>
      <c r="I1448" s="370">
        <f t="shared" si="46"/>
        <v>0</v>
      </c>
      <c r="J1448" s="84"/>
      <c r="L1448">
        <v>0</v>
      </c>
      <c r="M1448" s="370">
        <f>+data!N1448</f>
        <v>0</v>
      </c>
      <c r="N1448" s="370">
        <f t="shared" si="47"/>
        <v>0</v>
      </c>
      <c r="O1448" s="84"/>
    </row>
    <row r="1449" spans="1:15">
      <c r="A1449" s="2" t="s">
        <v>106</v>
      </c>
      <c r="G1449">
        <v>0</v>
      </c>
      <c r="H1449" s="370">
        <f>+data!L1449</f>
        <v>1244</v>
      </c>
      <c r="I1449" s="370">
        <f t="shared" si="46"/>
        <v>1244</v>
      </c>
      <c r="J1449" s="84"/>
      <c r="L1449">
        <v>0</v>
      </c>
      <c r="M1449" s="370">
        <f>+data!N1449</f>
        <v>0</v>
      </c>
      <c r="N1449" s="370">
        <f t="shared" si="47"/>
        <v>0</v>
      </c>
      <c r="O1449" s="84"/>
    </row>
    <row r="1450" spans="1:15" s="413" customFormat="1">
      <c r="A1450" s="414"/>
      <c r="H1450" s="421"/>
      <c r="I1450" s="421"/>
      <c r="J1450" s="427"/>
      <c r="M1450" s="421"/>
      <c r="N1450" s="421"/>
      <c r="O1450" s="427"/>
    </row>
    <row r="1451" spans="1:15">
      <c r="A1451" s="3" t="s">
        <v>674</v>
      </c>
      <c r="H1451" s="370">
        <f>+data!L1451</f>
        <v>0</v>
      </c>
      <c r="I1451" s="370">
        <f t="shared" si="46"/>
        <v>0</v>
      </c>
      <c r="J1451" s="84"/>
      <c r="M1451" s="370">
        <f>+data!N1451</f>
        <v>0</v>
      </c>
      <c r="N1451" s="370">
        <f t="shared" si="47"/>
        <v>0</v>
      </c>
      <c r="O1451" s="84"/>
    </row>
    <row r="1452" spans="1:15">
      <c r="A1452" s="2" t="s">
        <v>261</v>
      </c>
      <c r="G1452">
        <v>1706</v>
      </c>
      <c r="H1452" s="370">
        <f>+data!L1452</f>
        <v>5854.7941600000004</v>
      </c>
      <c r="I1452" s="370">
        <f t="shared" si="46"/>
        <v>4148.7941600000004</v>
      </c>
      <c r="J1452" s="84"/>
      <c r="L1452">
        <v>1705</v>
      </c>
      <c r="M1452" s="370">
        <f>+data!N1452</f>
        <v>4982</v>
      </c>
      <c r="N1452" s="370">
        <f t="shared" si="47"/>
        <v>3277</v>
      </c>
      <c r="O1452" s="84"/>
    </row>
    <row r="1453" spans="1:15">
      <c r="A1453" s="2" t="s">
        <v>262</v>
      </c>
      <c r="G1453">
        <v>2487</v>
      </c>
      <c r="H1453" s="370">
        <f>+data!L1453</f>
        <v>6014.8851940000004</v>
      </c>
      <c r="I1453" s="370">
        <f t="shared" si="46"/>
        <v>3527.8851940000004</v>
      </c>
      <c r="J1453" s="84"/>
      <c r="L1453">
        <v>2594</v>
      </c>
      <c r="M1453" s="370">
        <f>+data!N1453</f>
        <v>5275</v>
      </c>
      <c r="N1453" s="370">
        <f t="shared" si="47"/>
        <v>2681</v>
      </c>
      <c r="O1453" s="84"/>
    </row>
    <row r="1454" spans="1:15">
      <c r="A1454" s="2" t="s">
        <v>263</v>
      </c>
      <c r="G1454">
        <v>98</v>
      </c>
      <c r="H1454" s="370">
        <f>+data!L1454</f>
        <v>393.63442500000002</v>
      </c>
      <c r="I1454" s="370">
        <f t="shared" si="46"/>
        <v>295.63442500000002</v>
      </c>
      <c r="J1454" s="84"/>
      <c r="L1454">
        <v>73</v>
      </c>
      <c r="M1454" s="370">
        <f>+data!N1454</f>
        <v>457</v>
      </c>
      <c r="N1454" s="370">
        <f t="shared" si="47"/>
        <v>384</v>
      </c>
      <c r="O1454" s="84"/>
    </row>
    <row r="1455" spans="1:15">
      <c r="A1455" s="2" t="s">
        <v>264</v>
      </c>
      <c r="G1455">
        <v>0</v>
      </c>
      <c r="H1455" s="370">
        <f>+data!L1455</f>
        <v>0</v>
      </c>
      <c r="I1455" s="370">
        <f t="shared" si="46"/>
        <v>0</v>
      </c>
      <c r="J1455" s="84"/>
      <c r="L1455">
        <v>0</v>
      </c>
      <c r="M1455" s="370">
        <f>+data!N1455</f>
        <v>0</v>
      </c>
      <c r="N1455" s="370">
        <f t="shared" si="47"/>
        <v>0</v>
      </c>
      <c r="O1455" s="84"/>
    </row>
    <row r="1456" spans="1:15">
      <c r="A1456" s="2" t="s">
        <v>115</v>
      </c>
      <c r="G1456">
        <v>0</v>
      </c>
      <c r="H1456" s="370">
        <f>+data!L1456</f>
        <v>0</v>
      </c>
      <c r="I1456" s="370">
        <f t="shared" si="46"/>
        <v>0</v>
      </c>
      <c r="J1456" s="84"/>
      <c r="L1456">
        <v>0</v>
      </c>
      <c r="M1456" s="370">
        <f>+data!N1456</f>
        <v>0</v>
      </c>
      <c r="N1456" s="370">
        <f t="shared" si="47"/>
        <v>0</v>
      </c>
      <c r="O1456" s="84"/>
    </row>
    <row r="1457" spans="1:15">
      <c r="A1457" s="3" t="s">
        <v>106</v>
      </c>
      <c r="G1457">
        <v>4291</v>
      </c>
      <c r="H1457" s="370">
        <f>+data!L1457</f>
        <v>12263.313779</v>
      </c>
      <c r="I1457" s="370">
        <f t="shared" si="46"/>
        <v>7972.3137790000001</v>
      </c>
      <c r="J1457" s="84"/>
      <c r="L1457">
        <v>4372</v>
      </c>
      <c r="M1457" s="370">
        <f>+data!N1457</f>
        <v>10714</v>
      </c>
      <c r="N1457" s="370">
        <f t="shared" si="47"/>
        <v>6342</v>
      </c>
      <c r="O1457" s="84"/>
    </row>
    <row r="1458" spans="1:15">
      <c r="A1458" s="2" t="s">
        <v>265</v>
      </c>
      <c r="G1458">
        <v>0</v>
      </c>
      <c r="H1458" s="370">
        <f>+data!L1458</f>
        <v>0</v>
      </c>
      <c r="I1458" s="370">
        <f t="shared" si="46"/>
        <v>0</v>
      </c>
      <c r="J1458" s="84"/>
      <c r="L1458">
        <v>0</v>
      </c>
      <c r="M1458" s="370">
        <f>+data!N1458</f>
        <v>0</v>
      </c>
      <c r="N1458" s="370">
        <f t="shared" si="47"/>
        <v>0</v>
      </c>
      <c r="O1458" s="84"/>
    </row>
    <row r="1459" spans="1:15">
      <c r="A1459" s="3" t="s">
        <v>266</v>
      </c>
      <c r="H1459" s="370">
        <f>+data!L1459</f>
        <v>0</v>
      </c>
      <c r="I1459" s="370">
        <f t="shared" si="46"/>
        <v>0</v>
      </c>
      <c r="J1459" s="84"/>
      <c r="M1459" s="370">
        <f>+data!N1459</f>
        <v>0</v>
      </c>
      <c r="N1459" s="370">
        <f t="shared" si="47"/>
        <v>0</v>
      </c>
      <c r="O1459" s="84"/>
    </row>
    <row r="1460" spans="1:15">
      <c r="A1460" s="2" t="s">
        <v>267</v>
      </c>
      <c r="G1460">
        <v>47</v>
      </c>
      <c r="H1460" s="370">
        <f>+data!L1460</f>
        <v>0</v>
      </c>
      <c r="I1460" s="370">
        <f t="shared" si="46"/>
        <v>-47</v>
      </c>
      <c r="J1460" s="84"/>
      <c r="L1460">
        <v>58</v>
      </c>
      <c r="M1460" s="370">
        <f>+data!N1460</f>
        <v>0</v>
      </c>
      <c r="N1460" s="370">
        <f t="shared" si="47"/>
        <v>-58</v>
      </c>
      <c r="O1460" s="84"/>
    </row>
    <row r="1461" spans="1:15">
      <c r="A1461" s="2" t="s">
        <v>268</v>
      </c>
      <c r="G1461">
        <v>0</v>
      </c>
      <c r="H1461" s="370">
        <f>+data!L1461</f>
        <v>0</v>
      </c>
      <c r="I1461" s="370">
        <f t="shared" si="46"/>
        <v>0</v>
      </c>
      <c r="J1461" s="84"/>
      <c r="L1461">
        <v>0</v>
      </c>
      <c r="M1461" s="370">
        <f>+data!N1461</f>
        <v>0</v>
      </c>
      <c r="N1461" s="370">
        <f t="shared" si="47"/>
        <v>0</v>
      </c>
      <c r="O1461" s="84"/>
    </row>
    <row r="1462" spans="1:15">
      <c r="A1462" s="44" t="s">
        <v>269</v>
      </c>
      <c r="G1462">
        <v>0</v>
      </c>
      <c r="H1462" s="370">
        <f>+data!L1462</f>
        <v>0</v>
      </c>
      <c r="I1462" s="370">
        <f t="shared" si="46"/>
        <v>0</v>
      </c>
      <c r="J1462" s="84"/>
      <c r="L1462">
        <v>0</v>
      </c>
      <c r="M1462" s="370">
        <f>+data!N1462</f>
        <v>0</v>
      </c>
      <c r="N1462" s="370">
        <f t="shared" si="47"/>
        <v>0</v>
      </c>
      <c r="O1462" s="84"/>
    </row>
    <row r="1463" spans="1:15">
      <c r="A1463" s="2" t="s">
        <v>106</v>
      </c>
      <c r="G1463">
        <v>47</v>
      </c>
      <c r="H1463" s="370">
        <f>+data!L1463</f>
        <v>0</v>
      </c>
      <c r="I1463" s="370">
        <f t="shared" si="46"/>
        <v>-47</v>
      </c>
      <c r="J1463" s="84"/>
      <c r="L1463">
        <v>58</v>
      </c>
      <c r="M1463" s="370">
        <f>+data!N1463</f>
        <v>0</v>
      </c>
      <c r="N1463" s="370">
        <f t="shared" si="47"/>
        <v>-58</v>
      </c>
      <c r="O1463" s="84"/>
    </row>
    <row r="1464" spans="1:15" s="413" customFormat="1">
      <c r="A1464" s="414"/>
      <c r="H1464" s="421"/>
      <c r="I1464" s="421"/>
      <c r="J1464" s="427"/>
      <c r="M1464" s="421"/>
      <c r="N1464" s="421"/>
      <c r="O1464" s="427"/>
    </row>
    <row r="1465" spans="1:15">
      <c r="A1465" s="352" t="s">
        <v>270</v>
      </c>
      <c r="H1465" s="370">
        <f>+data!L1465</f>
        <v>0</v>
      </c>
      <c r="I1465" s="370">
        <f t="shared" si="46"/>
        <v>0</v>
      </c>
      <c r="J1465" s="84"/>
      <c r="M1465" s="370">
        <f>+data!N1465</f>
        <v>0</v>
      </c>
      <c r="N1465" s="370">
        <f t="shared" si="47"/>
        <v>0</v>
      </c>
      <c r="O1465" s="84"/>
    </row>
    <row r="1466" spans="1:15">
      <c r="A1466" s="111" t="s">
        <v>271</v>
      </c>
      <c r="H1466" s="370">
        <f>+data!L1466</f>
        <v>0</v>
      </c>
      <c r="I1466" s="370">
        <f t="shared" si="46"/>
        <v>0</v>
      </c>
      <c r="J1466" s="84"/>
      <c r="M1466" s="370">
        <f>+data!N1466</f>
        <v>0</v>
      </c>
      <c r="N1466" s="370">
        <f t="shared" si="47"/>
        <v>0</v>
      </c>
      <c r="O1466" s="84"/>
    </row>
    <row r="1467" spans="1:15">
      <c r="A1467" s="44" t="s">
        <v>318</v>
      </c>
      <c r="G1467">
        <v>2884</v>
      </c>
      <c r="H1467" s="370">
        <f>+data!L1467</f>
        <v>1376</v>
      </c>
      <c r="I1467" s="370">
        <f t="shared" si="46"/>
        <v>-1508</v>
      </c>
      <c r="J1467" s="84"/>
      <c r="L1467">
        <v>627</v>
      </c>
      <c r="M1467" s="370">
        <f>+data!N1467</f>
        <v>1534</v>
      </c>
      <c r="N1467" s="370">
        <f t="shared" si="47"/>
        <v>907</v>
      </c>
      <c r="O1467" s="84"/>
    </row>
    <row r="1468" spans="1:15">
      <c r="A1468" s="44" t="s">
        <v>864</v>
      </c>
      <c r="G1468">
        <v>0</v>
      </c>
      <c r="H1468" s="370">
        <f>+data!L1468</f>
        <v>5087</v>
      </c>
      <c r="I1468" s="370">
        <f t="shared" si="46"/>
        <v>5087</v>
      </c>
      <c r="J1468" s="84"/>
      <c r="L1468">
        <v>0</v>
      </c>
      <c r="M1468" s="370">
        <f>+data!N1468</f>
        <v>5009</v>
      </c>
      <c r="N1468" s="370">
        <f t="shared" si="47"/>
        <v>5009</v>
      </c>
      <c r="O1468" s="84"/>
    </row>
    <row r="1469" spans="1:15">
      <c r="A1469" s="44" t="s">
        <v>272</v>
      </c>
      <c r="G1469">
        <v>13603</v>
      </c>
      <c r="H1469" s="370">
        <f>+data!L1469</f>
        <v>5824</v>
      </c>
      <c r="I1469" s="370">
        <f t="shared" si="46"/>
        <v>-7779</v>
      </c>
      <c r="J1469" s="84"/>
      <c r="L1469">
        <v>13938</v>
      </c>
      <c r="M1469" s="370">
        <f>+data!N1469</f>
        <v>5770</v>
      </c>
      <c r="N1469" s="370">
        <f t="shared" si="47"/>
        <v>-8168</v>
      </c>
      <c r="O1469" s="84"/>
    </row>
    <row r="1470" spans="1:15">
      <c r="A1470" s="44" t="s">
        <v>273</v>
      </c>
      <c r="G1470">
        <v>1784</v>
      </c>
      <c r="H1470" s="370">
        <f>+data!L1470</f>
        <v>2436</v>
      </c>
      <c r="I1470" s="370">
        <f t="shared" si="46"/>
        <v>652</v>
      </c>
      <c r="J1470" s="84"/>
      <c r="L1470">
        <v>1892</v>
      </c>
      <c r="M1470" s="370">
        <f>+data!N1470</f>
        <v>1632</v>
      </c>
      <c r="N1470" s="370">
        <f t="shared" si="47"/>
        <v>-260</v>
      </c>
      <c r="O1470" s="84"/>
    </row>
    <row r="1471" spans="1:15">
      <c r="A1471" s="44" t="s">
        <v>869</v>
      </c>
      <c r="G1471">
        <v>250</v>
      </c>
      <c r="H1471" s="370">
        <f>+data!L1471</f>
        <v>1407</v>
      </c>
      <c r="I1471" s="370">
        <f>+H1471-G1471</f>
        <v>1157</v>
      </c>
      <c r="J1471" s="84"/>
      <c r="L1471">
        <v>0</v>
      </c>
      <c r="M1471" s="370">
        <f>+data!N1471</f>
        <v>995</v>
      </c>
      <c r="N1471" s="370">
        <f>+M1471-L1471</f>
        <v>995</v>
      </c>
      <c r="O1471" s="84"/>
    </row>
    <row r="1472" spans="1:15">
      <c r="A1472" s="44" t="s">
        <v>274</v>
      </c>
      <c r="G1472">
        <v>426</v>
      </c>
      <c r="H1472" s="370">
        <f>+data!L1472</f>
        <v>454</v>
      </c>
      <c r="I1472" s="370">
        <f t="shared" si="46"/>
        <v>28</v>
      </c>
      <c r="J1472" s="84"/>
      <c r="L1472">
        <v>707</v>
      </c>
      <c r="M1472" s="370">
        <f>+data!N1472</f>
        <v>295</v>
      </c>
      <c r="N1472" s="370">
        <f t="shared" si="47"/>
        <v>-412</v>
      </c>
      <c r="O1472" s="84"/>
    </row>
    <row r="1473" spans="1:15">
      <c r="A1473" s="44" t="s">
        <v>275</v>
      </c>
      <c r="G1473">
        <v>115</v>
      </c>
      <c r="H1473" s="370">
        <f>+data!L1473</f>
        <v>214</v>
      </c>
      <c r="I1473" s="370">
        <f t="shared" si="46"/>
        <v>99</v>
      </c>
      <c r="J1473" s="84"/>
      <c r="L1473">
        <v>153</v>
      </c>
      <c r="M1473" s="370">
        <f>+data!N1473</f>
        <v>155</v>
      </c>
      <c r="N1473" s="370">
        <f t="shared" si="47"/>
        <v>2</v>
      </c>
      <c r="O1473" s="84"/>
    </row>
    <row r="1474" spans="1:15">
      <c r="A1474" s="44" t="s">
        <v>276</v>
      </c>
      <c r="G1474">
        <v>60516</v>
      </c>
      <c r="H1474" s="370">
        <f>+data!L1474</f>
        <v>0</v>
      </c>
      <c r="I1474" s="370">
        <f t="shared" si="46"/>
        <v>-60516</v>
      </c>
      <c r="J1474" s="84"/>
      <c r="L1474">
        <v>39448</v>
      </c>
      <c r="M1474" s="370">
        <f>+data!N1474</f>
        <v>0</v>
      </c>
      <c r="N1474" s="370">
        <f t="shared" si="47"/>
        <v>-39448</v>
      </c>
      <c r="O1474" s="84"/>
    </row>
    <row r="1475" spans="1:15">
      <c r="A1475" s="44" t="s">
        <v>110</v>
      </c>
      <c r="G1475">
        <v>8271</v>
      </c>
      <c r="H1475" s="370">
        <f>+data!L1475</f>
        <v>1900</v>
      </c>
      <c r="I1475" s="370">
        <f t="shared" si="46"/>
        <v>-6371</v>
      </c>
      <c r="J1475" s="84" t="s">
        <v>887</v>
      </c>
      <c r="L1475">
        <v>3523</v>
      </c>
      <c r="M1475" s="370">
        <f>+data!N1475</f>
        <v>914</v>
      </c>
      <c r="N1475" s="370">
        <f t="shared" si="47"/>
        <v>-2609</v>
      </c>
      <c r="O1475" s="84"/>
    </row>
    <row r="1476" spans="1:15">
      <c r="A1476" s="44" t="s">
        <v>277</v>
      </c>
      <c r="G1476">
        <v>0</v>
      </c>
      <c r="H1476" s="370">
        <f>+data!L1476</f>
        <v>0</v>
      </c>
      <c r="I1476" s="370">
        <f t="shared" si="46"/>
        <v>0</v>
      </c>
      <c r="J1476" s="84"/>
      <c r="L1476">
        <v>0</v>
      </c>
      <c r="M1476" s="370">
        <f>+data!N1476</f>
        <v>0</v>
      </c>
      <c r="N1476" s="370">
        <f t="shared" si="47"/>
        <v>0</v>
      </c>
      <c r="O1476" s="84"/>
    </row>
    <row r="1477" spans="1:15">
      <c r="A1477" s="44" t="s">
        <v>278</v>
      </c>
      <c r="G1477">
        <v>7351</v>
      </c>
      <c r="H1477" s="370">
        <f>+data!L1477</f>
        <v>9115</v>
      </c>
      <c r="I1477" s="370">
        <f t="shared" si="46"/>
        <v>1764</v>
      </c>
      <c r="J1477" s="84"/>
      <c r="L1477">
        <v>6633</v>
      </c>
      <c r="M1477" s="370">
        <f>+data!N1477</f>
        <v>8074</v>
      </c>
      <c r="N1477" s="370">
        <f t="shared" si="47"/>
        <v>1441</v>
      </c>
      <c r="O1477" s="84"/>
    </row>
    <row r="1478" spans="1:15">
      <c r="A1478" s="44" t="s">
        <v>279</v>
      </c>
      <c r="G1478">
        <v>-3045</v>
      </c>
      <c r="H1478" s="370">
        <f>+data!L1478</f>
        <v>-2282</v>
      </c>
      <c r="I1478" s="370">
        <f t="shared" si="46"/>
        <v>763</v>
      </c>
      <c r="J1478" s="84"/>
      <c r="L1478">
        <v>-2494</v>
      </c>
      <c r="M1478" s="370">
        <f>+data!N1478</f>
        <v>-2326</v>
      </c>
      <c r="N1478" s="370">
        <f t="shared" si="47"/>
        <v>168</v>
      </c>
      <c r="O1478" s="84"/>
    </row>
    <row r="1479" spans="1:15">
      <c r="A1479" s="44" t="s">
        <v>280</v>
      </c>
      <c r="G1479">
        <v>0</v>
      </c>
      <c r="H1479" s="370">
        <f>+data!L1479</f>
        <v>0</v>
      </c>
      <c r="I1479" s="370">
        <f t="shared" si="46"/>
        <v>0</v>
      </c>
      <c r="J1479" s="84"/>
      <c r="L1479">
        <v>0</v>
      </c>
      <c r="M1479" s="370">
        <f>+data!N1479</f>
        <v>0</v>
      </c>
      <c r="N1479" s="370">
        <f t="shared" si="47"/>
        <v>0</v>
      </c>
      <c r="O1479" s="84"/>
    </row>
    <row r="1480" spans="1:15">
      <c r="A1480" s="413"/>
      <c r="H1480" s="370"/>
      <c r="I1480" s="370"/>
      <c r="J1480" s="84"/>
      <c r="M1480" s="370"/>
      <c r="N1480" s="370"/>
      <c r="O1480" s="84"/>
    </row>
    <row r="1481" spans="1:15">
      <c r="A1481" s="44" t="s">
        <v>675</v>
      </c>
      <c r="G1481">
        <v>3147</v>
      </c>
      <c r="H1481" s="370">
        <f>+data!L1481</f>
        <v>9486</v>
      </c>
      <c r="I1481" s="370">
        <f t="shared" si="46"/>
        <v>6339</v>
      </c>
      <c r="J1481" s="84"/>
      <c r="L1481">
        <v>2887</v>
      </c>
      <c r="M1481" s="370">
        <f>+data!N1481</f>
        <v>7910</v>
      </c>
      <c r="N1481" s="370">
        <f t="shared" si="47"/>
        <v>5023</v>
      </c>
      <c r="O1481" s="84"/>
    </row>
    <row r="1482" spans="1:15">
      <c r="A1482" s="44" t="s">
        <v>676</v>
      </c>
      <c r="G1482">
        <v>893</v>
      </c>
      <c r="H1482" s="370">
        <f>+data!L1482</f>
        <v>185</v>
      </c>
      <c r="I1482" s="370">
        <f t="shared" si="46"/>
        <v>-708</v>
      </c>
      <c r="J1482" s="84"/>
      <c r="L1482">
        <v>658</v>
      </c>
      <c r="M1482" s="370">
        <f>+data!N1482</f>
        <v>191</v>
      </c>
      <c r="N1482" s="370">
        <f t="shared" si="47"/>
        <v>-467</v>
      </c>
      <c r="O1482" s="84"/>
    </row>
    <row r="1483" spans="1:15">
      <c r="A1483" s="23" t="s">
        <v>281</v>
      </c>
      <c r="G1483">
        <v>96195</v>
      </c>
      <c r="H1483" s="370">
        <f>+data!L1483</f>
        <v>99292</v>
      </c>
      <c r="I1483" s="370">
        <f t="shared" si="46"/>
        <v>3097</v>
      </c>
      <c r="J1483" s="84" t="s">
        <v>885</v>
      </c>
      <c r="L1483">
        <v>67972</v>
      </c>
      <c r="M1483" s="370">
        <f>+data!N1483</f>
        <v>75640</v>
      </c>
      <c r="N1483" s="370">
        <f t="shared" si="47"/>
        <v>7668</v>
      </c>
      <c r="O1483" s="84"/>
    </row>
    <row r="1484" spans="1:15">
      <c r="A1484" s="111" t="s">
        <v>282</v>
      </c>
      <c r="H1484" s="370">
        <f>+data!L1484</f>
        <v>0</v>
      </c>
      <c r="I1484" s="370">
        <f t="shared" si="46"/>
        <v>0</v>
      </c>
      <c r="J1484" s="84"/>
      <c r="M1484" s="370">
        <f>+data!N1484</f>
        <v>0</v>
      </c>
      <c r="N1484" s="370">
        <f t="shared" si="47"/>
        <v>0</v>
      </c>
      <c r="O1484" s="84"/>
    </row>
    <row r="1485" spans="1:15">
      <c r="A1485" s="44" t="s">
        <v>318</v>
      </c>
      <c r="G1485">
        <v>0</v>
      </c>
      <c r="H1485" s="370">
        <f>+data!L1485</f>
        <v>0</v>
      </c>
      <c r="I1485" s="370">
        <f t="shared" si="46"/>
        <v>0</v>
      </c>
      <c r="J1485" s="84"/>
      <c r="L1485">
        <v>0</v>
      </c>
      <c r="M1485" s="370">
        <f>+data!N1485</f>
        <v>0</v>
      </c>
      <c r="N1485" s="370">
        <f t="shared" si="47"/>
        <v>0</v>
      </c>
      <c r="O1485" s="84"/>
    </row>
    <row r="1486" spans="1:15">
      <c r="A1486" s="44" t="s">
        <v>864</v>
      </c>
      <c r="G1486">
        <v>0</v>
      </c>
      <c r="H1486" s="370">
        <f>+data!L1486</f>
        <v>0</v>
      </c>
      <c r="I1486" s="370">
        <f t="shared" si="46"/>
        <v>0</v>
      </c>
      <c r="J1486" s="84"/>
      <c r="L1486">
        <v>0</v>
      </c>
      <c r="M1486" s="370">
        <f>+data!N1486</f>
        <v>0</v>
      </c>
      <c r="N1486" s="370">
        <f t="shared" si="47"/>
        <v>0</v>
      </c>
      <c r="O1486" s="84"/>
    </row>
    <row r="1487" spans="1:15">
      <c r="A1487" s="44" t="s">
        <v>272</v>
      </c>
      <c r="G1487">
        <v>0</v>
      </c>
      <c r="H1487" s="370">
        <f>+data!L1487</f>
        <v>0</v>
      </c>
      <c r="I1487" s="370">
        <f t="shared" si="46"/>
        <v>0</v>
      </c>
      <c r="J1487" s="84"/>
      <c r="L1487">
        <v>0</v>
      </c>
      <c r="M1487" s="370">
        <f>+data!N1487</f>
        <v>0</v>
      </c>
      <c r="N1487" s="370">
        <f t="shared" si="47"/>
        <v>0</v>
      </c>
      <c r="O1487" s="84"/>
    </row>
    <row r="1488" spans="1:15">
      <c r="A1488" s="44" t="s">
        <v>273</v>
      </c>
      <c r="G1488">
        <v>0</v>
      </c>
      <c r="H1488" s="370">
        <f>+data!L1488</f>
        <v>0</v>
      </c>
      <c r="I1488" s="370">
        <f t="shared" si="46"/>
        <v>0</v>
      </c>
      <c r="J1488" s="84"/>
      <c r="L1488">
        <v>0</v>
      </c>
      <c r="M1488" s="370">
        <f>+data!N1488</f>
        <v>0</v>
      </c>
      <c r="N1488" s="370">
        <f t="shared" si="47"/>
        <v>0</v>
      </c>
      <c r="O1488" s="84"/>
    </row>
    <row r="1489" spans="1:15">
      <c r="A1489" s="431" t="s">
        <v>869</v>
      </c>
      <c r="G1489">
        <v>0</v>
      </c>
      <c r="H1489" s="370">
        <f>+data!L1489</f>
        <v>0</v>
      </c>
      <c r="I1489" s="370">
        <f>+H1489-G1489</f>
        <v>0</v>
      </c>
      <c r="J1489" s="84"/>
      <c r="L1489">
        <v>0</v>
      </c>
      <c r="M1489" s="370">
        <f>+data!N1489</f>
        <v>0</v>
      </c>
      <c r="N1489" s="370">
        <f>+M1489-L1489</f>
        <v>0</v>
      </c>
      <c r="O1489" s="84"/>
    </row>
    <row r="1490" spans="1:15">
      <c r="A1490" s="44" t="s">
        <v>274</v>
      </c>
      <c r="G1490">
        <v>0</v>
      </c>
      <c r="H1490" s="370">
        <f>+data!L1490</f>
        <v>0</v>
      </c>
      <c r="I1490" s="370">
        <f t="shared" si="46"/>
        <v>0</v>
      </c>
      <c r="J1490" s="84"/>
      <c r="L1490">
        <v>0</v>
      </c>
      <c r="M1490" s="370">
        <f>+data!N1490</f>
        <v>0</v>
      </c>
      <c r="N1490" s="370">
        <f t="shared" si="47"/>
        <v>0</v>
      </c>
      <c r="O1490" s="84"/>
    </row>
    <row r="1491" spans="1:15">
      <c r="A1491" s="44" t="s">
        <v>275</v>
      </c>
      <c r="G1491">
        <v>0</v>
      </c>
      <c r="H1491" s="370">
        <f>+data!L1491</f>
        <v>0</v>
      </c>
      <c r="I1491" s="370">
        <f t="shared" si="46"/>
        <v>0</v>
      </c>
      <c r="J1491" s="84"/>
      <c r="L1491">
        <v>0</v>
      </c>
      <c r="M1491" s="370">
        <f>+data!N1491</f>
        <v>0</v>
      </c>
      <c r="N1491" s="370">
        <f t="shared" si="47"/>
        <v>0</v>
      </c>
      <c r="O1491" s="84"/>
    </row>
    <row r="1492" spans="1:15">
      <c r="A1492" s="44" t="s">
        <v>276</v>
      </c>
      <c r="G1492">
        <v>38617</v>
      </c>
      <c r="H1492" s="370">
        <f>+data!L1492</f>
        <v>0</v>
      </c>
      <c r="I1492" s="370">
        <f t="shared" si="46"/>
        <v>-38617</v>
      </c>
      <c r="J1492" s="84"/>
      <c r="L1492">
        <v>47956</v>
      </c>
      <c r="M1492" s="370">
        <f>+data!N1492</f>
        <v>0</v>
      </c>
      <c r="N1492" s="370">
        <f t="shared" si="47"/>
        <v>-47956</v>
      </c>
      <c r="O1492" s="84"/>
    </row>
    <row r="1493" spans="1:15">
      <c r="A1493" s="44" t="s">
        <v>110</v>
      </c>
      <c r="G1493">
        <v>0</v>
      </c>
      <c r="H1493" s="370">
        <f>+data!L1493</f>
        <v>0</v>
      </c>
      <c r="I1493" s="370">
        <f t="shared" si="46"/>
        <v>0</v>
      </c>
      <c r="J1493" s="84"/>
      <c r="L1493">
        <v>0</v>
      </c>
      <c r="M1493" s="370">
        <f>+data!N1493</f>
        <v>0</v>
      </c>
      <c r="N1493" s="370">
        <f t="shared" si="47"/>
        <v>0</v>
      </c>
      <c r="O1493" s="84"/>
    </row>
    <row r="1494" spans="1:15">
      <c r="A1494" s="44" t="s">
        <v>277</v>
      </c>
      <c r="G1494">
        <v>0</v>
      </c>
      <c r="H1494" s="370">
        <f>+data!L1494</f>
        <v>0</v>
      </c>
      <c r="I1494" s="370">
        <f t="shared" si="46"/>
        <v>0</v>
      </c>
      <c r="J1494" s="84"/>
      <c r="L1494">
        <v>0</v>
      </c>
      <c r="M1494" s="370">
        <f>+data!N1494</f>
        <v>0</v>
      </c>
      <c r="N1494" s="370">
        <f t="shared" si="47"/>
        <v>0</v>
      </c>
      <c r="O1494" s="84"/>
    </row>
    <row r="1495" spans="1:15">
      <c r="A1495" s="44" t="s">
        <v>278</v>
      </c>
      <c r="G1495">
        <v>0</v>
      </c>
      <c r="H1495" s="370">
        <f>+data!L1495</f>
        <v>0</v>
      </c>
      <c r="I1495" s="370">
        <f t="shared" si="46"/>
        <v>0</v>
      </c>
      <c r="J1495" s="84"/>
      <c r="L1495">
        <v>0</v>
      </c>
      <c r="M1495" s="370">
        <f>+data!N1495</f>
        <v>0</v>
      </c>
      <c r="N1495" s="370">
        <f t="shared" si="47"/>
        <v>0</v>
      </c>
      <c r="O1495" s="84"/>
    </row>
    <row r="1496" spans="1:15">
      <c r="A1496" s="44" t="s">
        <v>279</v>
      </c>
      <c r="G1496">
        <v>0</v>
      </c>
      <c r="H1496" s="370">
        <f>+data!L1496</f>
        <v>0</v>
      </c>
      <c r="I1496" s="370">
        <f t="shared" si="46"/>
        <v>0</v>
      </c>
      <c r="J1496" s="84"/>
      <c r="L1496">
        <v>0</v>
      </c>
      <c r="M1496" s="370">
        <f>+data!N1496</f>
        <v>0</v>
      </c>
      <c r="N1496" s="370">
        <f t="shared" si="47"/>
        <v>0</v>
      </c>
      <c r="O1496" s="84"/>
    </row>
    <row r="1497" spans="1:15">
      <c r="A1497" s="44" t="s">
        <v>280</v>
      </c>
      <c r="G1497">
        <v>0</v>
      </c>
      <c r="H1497" s="370">
        <f>+data!L1497</f>
        <v>0</v>
      </c>
      <c r="I1497" s="370">
        <f t="shared" si="46"/>
        <v>0</v>
      </c>
      <c r="J1497" s="84"/>
      <c r="L1497">
        <v>0</v>
      </c>
      <c r="M1497" s="370">
        <f>+data!N1497</f>
        <v>0</v>
      </c>
      <c r="N1497" s="370">
        <f t="shared" si="47"/>
        <v>0</v>
      </c>
      <c r="O1497" s="84"/>
    </row>
    <row r="1498" spans="1:15">
      <c r="A1498" s="413"/>
      <c r="H1498" s="370"/>
      <c r="I1498" s="370"/>
      <c r="J1498" s="84"/>
      <c r="M1498" s="370"/>
      <c r="N1498" s="370"/>
      <c r="O1498" s="84"/>
    </row>
    <row r="1499" spans="1:15">
      <c r="A1499" s="44" t="s">
        <v>675</v>
      </c>
      <c r="G1499">
        <v>117</v>
      </c>
      <c r="H1499" s="370">
        <f>+data!L1499</f>
        <v>0</v>
      </c>
      <c r="I1499" s="370">
        <f t="shared" si="46"/>
        <v>-117</v>
      </c>
      <c r="J1499" s="84"/>
      <c r="L1499">
        <v>131</v>
      </c>
      <c r="M1499" s="370">
        <f>+data!N1499</f>
        <v>0</v>
      </c>
      <c r="N1499" s="370">
        <f t="shared" si="47"/>
        <v>-131</v>
      </c>
      <c r="O1499" s="84"/>
    </row>
    <row r="1500" spans="1:15">
      <c r="A1500" s="44" t="s">
        <v>676</v>
      </c>
      <c r="G1500">
        <v>0</v>
      </c>
      <c r="H1500" s="370">
        <f>+data!L1500</f>
        <v>0</v>
      </c>
      <c r="I1500" s="370">
        <f t="shared" ref="I1500:I1568" si="48">+H1500-G1500</f>
        <v>0</v>
      </c>
      <c r="J1500" s="84"/>
      <c r="L1500">
        <v>0</v>
      </c>
      <c r="M1500" s="370">
        <f>+data!N1500</f>
        <v>0</v>
      </c>
      <c r="N1500" s="370">
        <f t="shared" ref="N1500:N1568" si="49">+M1500-L1500</f>
        <v>0</v>
      </c>
      <c r="O1500" s="84"/>
    </row>
    <row r="1501" spans="1:15">
      <c r="A1501" s="23" t="s">
        <v>281</v>
      </c>
      <c r="G1501">
        <v>38734</v>
      </c>
      <c r="H1501" s="370">
        <f>+data!L1501</f>
        <v>153538</v>
      </c>
      <c r="I1501" s="370">
        <f t="shared" si="48"/>
        <v>114804</v>
      </c>
      <c r="J1501" s="84"/>
      <c r="L1501">
        <v>48087</v>
      </c>
      <c r="M1501" s="370">
        <f>+data!N1501</f>
        <v>124590</v>
      </c>
      <c r="N1501" s="370">
        <f t="shared" si="49"/>
        <v>76503</v>
      </c>
      <c r="O1501" s="84"/>
    </row>
    <row r="1502" spans="1:15">
      <c r="A1502" s="23" t="s">
        <v>106</v>
      </c>
      <c r="G1502">
        <v>134929</v>
      </c>
      <c r="H1502" s="370">
        <f>+data!L1502</f>
        <v>252830</v>
      </c>
      <c r="I1502" s="370">
        <f t="shared" si="48"/>
        <v>117901</v>
      </c>
      <c r="J1502" s="84" t="s">
        <v>885</v>
      </c>
      <c r="L1502">
        <v>116059</v>
      </c>
      <c r="M1502" s="370">
        <f>+data!N1502</f>
        <v>200230</v>
      </c>
      <c r="N1502" s="370">
        <f t="shared" si="49"/>
        <v>84171</v>
      </c>
      <c r="O1502" s="84"/>
    </row>
    <row r="1503" spans="1:15" s="413" customFormat="1">
      <c r="A1503" s="422"/>
      <c r="H1503" s="421"/>
      <c r="I1503" s="421"/>
      <c r="J1503" s="427"/>
      <c r="M1503" s="421"/>
      <c r="N1503" s="421"/>
      <c r="O1503" s="427"/>
    </row>
    <row r="1504" spans="1:15">
      <c r="A1504" s="3" t="s">
        <v>283</v>
      </c>
      <c r="H1504" s="370">
        <f>+data!L1504</f>
        <v>0</v>
      </c>
      <c r="I1504" s="370">
        <f t="shared" si="48"/>
        <v>0</v>
      </c>
      <c r="J1504" s="84"/>
      <c r="M1504" s="370">
        <f>+data!N1504</f>
        <v>0</v>
      </c>
      <c r="N1504" s="370">
        <f t="shared" si="49"/>
        <v>0</v>
      </c>
      <c r="O1504" s="84"/>
    </row>
    <row r="1505" spans="1:15">
      <c r="A1505" s="2" t="s">
        <v>284</v>
      </c>
      <c r="G1505">
        <v>1255</v>
      </c>
      <c r="H1505" s="370">
        <f>+data!L1505</f>
        <v>15519</v>
      </c>
      <c r="I1505" s="370">
        <f t="shared" si="48"/>
        <v>14264</v>
      </c>
      <c r="J1505" s="84" t="s">
        <v>892</v>
      </c>
      <c r="L1505">
        <v>1201</v>
      </c>
      <c r="M1505" s="370">
        <f>+data!N1505</f>
        <v>13147</v>
      </c>
      <c r="N1505" s="370">
        <f t="shared" si="49"/>
        <v>11946</v>
      </c>
      <c r="O1505" s="84"/>
    </row>
    <row r="1506" spans="1:15">
      <c r="A1506" s="2" t="s">
        <v>285</v>
      </c>
      <c r="G1506">
        <v>107</v>
      </c>
      <c r="H1506" s="370">
        <f>+data!L1506</f>
        <v>397</v>
      </c>
      <c r="I1506" s="370">
        <f t="shared" si="48"/>
        <v>290</v>
      </c>
      <c r="J1506" s="84"/>
      <c r="L1506">
        <v>288</v>
      </c>
      <c r="M1506" s="370">
        <f>+data!N1506</f>
        <v>387</v>
      </c>
      <c r="N1506" s="370">
        <f t="shared" si="49"/>
        <v>99</v>
      </c>
      <c r="O1506" s="84"/>
    </row>
    <row r="1507" spans="1:15">
      <c r="A1507" s="2" t="s">
        <v>286</v>
      </c>
      <c r="G1507">
        <v>52</v>
      </c>
      <c r="H1507" s="370">
        <f>+data!L1507</f>
        <v>460</v>
      </c>
      <c r="I1507" s="370">
        <f t="shared" si="48"/>
        <v>408</v>
      </c>
      <c r="J1507" s="84"/>
      <c r="L1507">
        <v>73</v>
      </c>
      <c r="M1507" s="370">
        <f>+data!N1507</f>
        <v>617</v>
      </c>
      <c r="N1507" s="370">
        <f t="shared" si="49"/>
        <v>544</v>
      </c>
      <c r="O1507" s="84"/>
    </row>
    <row r="1508" spans="1:15">
      <c r="A1508" s="3" t="s">
        <v>106</v>
      </c>
      <c r="G1508">
        <v>1414</v>
      </c>
      <c r="H1508" s="370">
        <f>+data!L1508</f>
        <v>16376</v>
      </c>
      <c r="I1508" s="370">
        <f t="shared" si="48"/>
        <v>14962</v>
      </c>
      <c r="J1508" s="84" t="s">
        <v>885</v>
      </c>
      <c r="L1508">
        <v>1562</v>
      </c>
      <c r="M1508" s="370">
        <f>+data!N1508</f>
        <v>14151</v>
      </c>
      <c r="N1508" s="370">
        <f t="shared" si="49"/>
        <v>12589</v>
      </c>
      <c r="O1508" s="84"/>
    </row>
    <row r="1509" spans="1:15">
      <c r="A1509" s="3" t="s">
        <v>287</v>
      </c>
      <c r="H1509" s="370">
        <f>+data!L1509</f>
        <v>0</v>
      </c>
      <c r="I1509" s="370">
        <f t="shared" si="48"/>
        <v>0</v>
      </c>
      <c r="J1509" s="84"/>
      <c r="M1509" s="370">
        <f>+data!N1509</f>
        <v>0</v>
      </c>
      <c r="N1509" s="370">
        <f t="shared" si="49"/>
        <v>0</v>
      </c>
      <c r="O1509" s="84"/>
    </row>
    <row r="1510" spans="1:15">
      <c r="A1510" s="2" t="s">
        <v>288</v>
      </c>
      <c r="G1510">
        <v>-2494</v>
      </c>
      <c r="H1510" s="370">
        <f>+data!L1510</f>
        <v>0</v>
      </c>
      <c r="I1510" s="370">
        <f t="shared" si="48"/>
        <v>2494</v>
      </c>
      <c r="J1510" s="84"/>
      <c r="L1510">
        <v>0</v>
      </c>
      <c r="M1510" s="370">
        <f>+data!N1510</f>
        <v>0</v>
      </c>
      <c r="N1510" s="370">
        <f t="shared" si="49"/>
        <v>0</v>
      </c>
      <c r="O1510" s="84"/>
    </row>
    <row r="1511" spans="1:15">
      <c r="A1511" s="442" t="s">
        <v>874</v>
      </c>
      <c r="G1511">
        <v>-763</v>
      </c>
      <c r="H1511" s="370">
        <f>+data!L1511</f>
        <v>0</v>
      </c>
      <c r="I1511" s="370">
        <f t="shared" si="48"/>
        <v>763</v>
      </c>
      <c r="J1511" s="84"/>
      <c r="L1511">
        <v>0</v>
      </c>
      <c r="M1511" s="370">
        <f>+data!N1511</f>
        <v>0</v>
      </c>
      <c r="N1511" s="370">
        <f t="shared" si="49"/>
        <v>0</v>
      </c>
      <c r="O1511" s="84"/>
    </row>
    <row r="1512" spans="1:15">
      <c r="A1512" s="2" t="s">
        <v>291</v>
      </c>
      <c r="G1512">
        <v>-3257</v>
      </c>
      <c r="H1512" s="370">
        <f>+data!L1512</f>
        <v>-2326</v>
      </c>
      <c r="I1512" s="370">
        <f t="shared" si="48"/>
        <v>931</v>
      </c>
      <c r="J1512" s="84"/>
      <c r="L1512">
        <v>-2211</v>
      </c>
      <c r="M1512" s="370">
        <f>+data!N1512</f>
        <v>-2916</v>
      </c>
      <c r="N1512" s="370">
        <f t="shared" si="49"/>
        <v>-705</v>
      </c>
      <c r="O1512" s="84"/>
    </row>
    <row r="1513" spans="1:15">
      <c r="A1513" s="14" t="s">
        <v>442</v>
      </c>
      <c r="G1513">
        <v>0</v>
      </c>
      <c r="H1513" s="370">
        <f>+data!L1513</f>
        <v>0</v>
      </c>
      <c r="I1513" s="370">
        <f t="shared" si="48"/>
        <v>0</v>
      </c>
      <c r="J1513" s="84"/>
      <c r="L1513">
        <v>0</v>
      </c>
      <c r="M1513" s="370">
        <f>+data!N1513</f>
        <v>0</v>
      </c>
      <c r="N1513" s="370">
        <f t="shared" si="49"/>
        <v>0</v>
      </c>
      <c r="O1513" s="84"/>
    </row>
    <row r="1514" spans="1:15">
      <c r="A1514" s="2" t="s">
        <v>289</v>
      </c>
      <c r="G1514">
        <v>0</v>
      </c>
      <c r="H1514" s="370">
        <f>+data!L1514</f>
        <v>119</v>
      </c>
      <c r="I1514" s="370">
        <f t="shared" si="48"/>
        <v>119</v>
      </c>
      <c r="J1514" s="84"/>
      <c r="L1514">
        <v>1</v>
      </c>
      <c r="M1514" s="370">
        <f>+data!N1514</f>
        <v>58</v>
      </c>
      <c r="N1514" s="370">
        <f t="shared" si="49"/>
        <v>57</v>
      </c>
      <c r="O1514" s="84"/>
    </row>
    <row r="1515" spans="1:15">
      <c r="A1515" s="2" t="s">
        <v>677</v>
      </c>
      <c r="G1515">
        <v>293</v>
      </c>
      <c r="H1515" s="370">
        <f>+data!L1515</f>
        <v>3</v>
      </c>
      <c r="I1515" s="370">
        <f t="shared" si="48"/>
        <v>-290</v>
      </c>
      <c r="J1515" s="84"/>
      <c r="L1515">
        <v>146</v>
      </c>
      <c r="M1515" s="370">
        <f>+data!N1515</f>
        <v>4</v>
      </c>
      <c r="N1515" s="370">
        <f t="shared" si="49"/>
        <v>-142</v>
      </c>
      <c r="O1515" s="84"/>
    </row>
    <row r="1516" spans="1:15">
      <c r="A1516" s="2" t="s">
        <v>290</v>
      </c>
      <c r="G1516">
        <v>-81</v>
      </c>
      <c r="H1516" s="370">
        <f>+data!L1516</f>
        <v>-78</v>
      </c>
      <c r="I1516" s="370">
        <f t="shared" si="48"/>
        <v>3</v>
      </c>
      <c r="J1516" s="84"/>
      <c r="L1516">
        <v>-430</v>
      </c>
      <c r="M1516" s="370">
        <f>+data!N1516</f>
        <v>528</v>
      </c>
      <c r="N1516" s="370">
        <f t="shared" si="49"/>
        <v>958</v>
      </c>
      <c r="O1516" s="84"/>
    </row>
    <row r="1517" spans="1:15">
      <c r="A1517" s="2" t="s">
        <v>443</v>
      </c>
      <c r="G1517">
        <v>0</v>
      </c>
      <c r="H1517" s="370">
        <f>+data!L1517</f>
        <v>0</v>
      </c>
      <c r="I1517" s="370">
        <f t="shared" si="48"/>
        <v>0</v>
      </c>
      <c r="J1517" s="84"/>
      <c r="L1517">
        <v>0</v>
      </c>
      <c r="M1517" s="370">
        <f>+data!N1517</f>
        <v>0</v>
      </c>
      <c r="N1517" s="370">
        <f t="shared" si="49"/>
        <v>0</v>
      </c>
      <c r="O1517" s="84"/>
    </row>
    <row r="1518" spans="1:15">
      <c r="A1518" s="2" t="s">
        <v>291</v>
      </c>
      <c r="G1518">
        <v>-3045</v>
      </c>
      <c r="H1518" s="370">
        <f>+data!L1518</f>
        <v>-2282</v>
      </c>
      <c r="I1518" s="370">
        <f t="shared" si="48"/>
        <v>763</v>
      </c>
      <c r="J1518" s="84"/>
      <c r="L1518">
        <v>-2494</v>
      </c>
      <c r="M1518" s="370">
        <f>+data!N1518</f>
        <v>-2326</v>
      </c>
      <c r="N1518" s="370">
        <f t="shared" si="49"/>
        <v>168</v>
      </c>
      <c r="O1518" s="84"/>
    </row>
    <row r="1519" spans="1:15">
      <c r="A1519" s="352" t="s">
        <v>444</v>
      </c>
      <c r="H1519" s="370">
        <f>+data!L1519</f>
        <v>0</v>
      </c>
      <c r="I1519" s="370">
        <f t="shared" si="48"/>
        <v>0</v>
      </c>
      <c r="J1519" s="84"/>
      <c r="M1519" s="370">
        <f>+data!N1519</f>
        <v>0</v>
      </c>
      <c r="N1519" s="370">
        <f t="shared" si="49"/>
        <v>0</v>
      </c>
      <c r="O1519" s="84"/>
    </row>
    <row r="1520" spans="1:15">
      <c r="A1520" s="14" t="s">
        <v>317</v>
      </c>
      <c r="G1520">
        <v>0</v>
      </c>
      <c r="H1520" s="370">
        <f>+data!L1520</f>
        <v>4052</v>
      </c>
      <c r="I1520" s="370">
        <f t="shared" si="48"/>
        <v>4052</v>
      </c>
      <c r="J1520" s="84"/>
      <c r="L1520">
        <v>0</v>
      </c>
      <c r="M1520" s="370">
        <f>+data!N1520</f>
        <v>2360</v>
      </c>
      <c r="N1520" s="370">
        <f t="shared" si="49"/>
        <v>2360</v>
      </c>
      <c r="O1520" s="84"/>
    </row>
    <row r="1521" spans="1:15">
      <c r="A1521" s="219" t="s">
        <v>115</v>
      </c>
      <c r="G1521">
        <v>991</v>
      </c>
      <c r="H1521" s="370">
        <f>+data!L1521</f>
        <v>0</v>
      </c>
      <c r="I1521" s="370">
        <f t="shared" si="48"/>
        <v>-991</v>
      </c>
      <c r="J1521" s="84"/>
      <c r="L1521">
        <v>1093</v>
      </c>
      <c r="M1521" s="370">
        <f>+data!N1521</f>
        <v>0</v>
      </c>
      <c r="N1521" s="370">
        <f t="shared" si="49"/>
        <v>-1093</v>
      </c>
      <c r="O1521" s="84"/>
    </row>
    <row r="1522" spans="1:15">
      <c r="A1522" s="219" t="s">
        <v>106</v>
      </c>
      <c r="G1522">
        <v>991</v>
      </c>
      <c r="H1522" s="370">
        <f>+data!L1522</f>
        <v>4052</v>
      </c>
      <c r="I1522" s="370">
        <f t="shared" si="48"/>
        <v>3061</v>
      </c>
      <c r="J1522" s="84"/>
      <c r="L1522">
        <v>1093</v>
      </c>
      <c r="M1522" s="370">
        <f>+data!N1522</f>
        <v>2360</v>
      </c>
      <c r="N1522" s="370">
        <f t="shared" si="49"/>
        <v>1267</v>
      </c>
      <c r="O1522" s="84"/>
    </row>
    <row r="1523" spans="1:15">
      <c r="A1523" s="3" t="s">
        <v>596</v>
      </c>
      <c r="H1523" s="370">
        <f>+data!L1523</f>
        <v>0</v>
      </c>
      <c r="I1523" s="370">
        <f t="shared" si="48"/>
        <v>0</v>
      </c>
      <c r="J1523" s="84"/>
      <c r="M1523" s="370">
        <f>+data!N1523</f>
        <v>0</v>
      </c>
      <c r="N1523" s="370">
        <f t="shared" si="49"/>
        <v>0</v>
      </c>
      <c r="O1523" s="84"/>
    </row>
    <row r="1524" spans="1:15">
      <c r="A1524" s="3" t="s">
        <v>691</v>
      </c>
      <c r="H1524" s="370">
        <f>+data!L1524</f>
        <v>0</v>
      </c>
      <c r="I1524" s="370">
        <f t="shared" si="48"/>
        <v>0</v>
      </c>
      <c r="J1524" s="84"/>
      <c r="M1524" s="370">
        <f>+data!N1524</f>
        <v>0</v>
      </c>
      <c r="N1524" s="370">
        <f t="shared" si="49"/>
        <v>0</v>
      </c>
      <c r="O1524" s="84"/>
    </row>
    <row r="1525" spans="1:15">
      <c r="A1525" s="361" t="s">
        <v>692</v>
      </c>
      <c r="H1525" s="370">
        <f>+data!L1525</f>
        <v>0</v>
      </c>
      <c r="I1525" s="370">
        <f t="shared" si="48"/>
        <v>0</v>
      </c>
      <c r="J1525" s="84"/>
      <c r="M1525" s="370">
        <f>+data!N1525</f>
        <v>0</v>
      </c>
      <c r="N1525" s="370">
        <f t="shared" si="49"/>
        <v>0</v>
      </c>
      <c r="O1525" s="84"/>
    </row>
    <row r="1526" spans="1:15">
      <c r="A1526" s="3" t="s">
        <v>316</v>
      </c>
      <c r="H1526" s="370">
        <f>+data!L1526</f>
        <v>0</v>
      </c>
      <c r="I1526" s="370">
        <f t="shared" si="48"/>
        <v>0</v>
      </c>
      <c r="J1526" s="84"/>
      <c r="M1526" s="370">
        <f>+data!N1526</f>
        <v>0</v>
      </c>
      <c r="N1526" s="370">
        <f t="shared" si="49"/>
        <v>0</v>
      </c>
      <c r="O1526" s="84"/>
    </row>
    <row r="1527" spans="1:15">
      <c r="A1527" s="257" t="s">
        <v>693</v>
      </c>
      <c r="H1527" s="370">
        <f>+data!L1527</f>
        <v>0</v>
      </c>
      <c r="I1527" s="370">
        <f t="shared" si="48"/>
        <v>0</v>
      </c>
      <c r="J1527" s="84"/>
      <c r="M1527" s="370">
        <f>+data!N1527</f>
        <v>0</v>
      </c>
      <c r="N1527" s="370">
        <f t="shared" si="49"/>
        <v>0</v>
      </c>
      <c r="O1527" s="84"/>
    </row>
    <row r="1528" spans="1:15">
      <c r="A1528" s="257" t="s">
        <v>481</v>
      </c>
      <c r="G1528">
        <v>0</v>
      </c>
      <c r="H1528" s="370">
        <f>+data!L1528</f>
        <v>0</v>
      </c>
      <c r="I1528" s="370">
        <f t="shared" si="48"/>
        <v>0</v>
      </c>
      <c r="J1528" s="84"/>
      <c r="L1528">
        <v>0</v>
      </c>
      <c r="M1528" s="370">
        <f>+data!N1528</f>
        <v>0</v>
      </c>
      <c r="N1528" s="370">
        <f t="shared" si="49"/>
        <v>0</v>
      </c>
      <c r="O1528" s="84"/>
    </row>
    <row r="1529" spans="1:15">
      <c r="A1529" s="257" t="s">
        <v>694</v>
      </c>
      <c r="G1529">
        <v>0</v>
      </c>
      <c r="H1529" s="370">
        <f>+data!L1529</f>
        <v>0</v>
      </c>
      <c r="I1529" s="370">
        <f t="shared" si="48"/>
        <v>0</v>
      </c>
      <c r="J1529" s="84"/>
      <c r="L1529">
        <v>0</v>
      </c>
      <c r="M1529" s="370">
        <f>+data!N1529</f>
        <v>0</v>
      </c>
      <c r="N1529" s="370">
        <f t="shared" si="49"/>
        <v>0</v>
      </c>
      <c r="O1529" s="84"/>
    </row>
    <row r="1530" spans="1:15">
      <c r="A1530" s="257" t="s">
        <v>480</v>
      </c>
      <c r="G1530">
        <v>0</v>
      </c>
      <c r="H1530" s="370">
        <f>+data!L1530</f>
        <v>0</v>
      </c>
      <c r="I1530" s="370">
        <f t="shared" si="48"/>
        <v>0</v>
      </c>
      <c r="J1530" s="84"/>
      <c r="L1530">
        <v>0</v>
      </c>
      <c r="M1530" s="370">
        <f>+data!N1530</f>
        <v>0</v>
      </c>
      <c r="N1530" s="370">
        <f t="shared" si="49"/>
        <v>0</v>
      </c>
      <c r="O1530" s="84"/>
    </row>
    <row r="1531" spans="1:15">
      <c r="A1531" s="257" t="s">
        <v>477</v>
      </c>
      <c r="G1531">
        <v>0</v>
      </c>
      <c r="H1531" s="370">
        <f>+data!L1531</f>
        <v>0</v>
      </c>
      <c r="I1531" s="370">
        <f t="shared" si="48"/>
        <v>0</v>
      </c>
      <c r="J1531" s="84"/>
      <c r="L1531">
        <v>0</v>
      </c>
      <c r="M1531" s="370">
        <f>+data!N1531</f>
        <v>0</v>
      </c>
      <c r="N1531" s="370">
        <f t="shared" si="49"/>
        <v>0</v>
      </c>
      <c r="O1531" s="84"/>
    </row>
    <row r="1532" spans="1:15">
      <c r="A1532" s="257" t="s">
        <v>478</v>
      </c>
      <c r="G1532">
        <v>0</v>
      </c>
      <c r="H1532" s="370">
        <f>+data!L1532</f>
        <v>0</v>
      </c>
      <c r="I1532" s="370">
        <f t="shared" si="48"/>
        <v>0</v>
      </c>
      <c r="J1532" s="84"/>
      <c r="L1532">
        <v>0</v>
      </c>
      <c r="M1532" s="370">
        <f>+data!N1532</f>
        <v>0</v>
      </c>
      <c r="N1532" s="370">
        <f t="shared" si="49"/>
        <v>0</v>
      </c>
      <c r="O1532" s="84"/>
    </row>
    <row r="1533" spans="1:15">
      <c r="A1533" s="257" t="s">
        <v>479</v>
      </c>
      <c r="G1533">
        <v>0</v>
      </c>
      <c r="H1533" s="370">
        <f>+data!L1533</f>
        <v>0</v>
      </c>
      <c r="I1533" s="370">
        <f t="shared" si="48"/>
        <v>0</v>
      </c>
      <c r="J1533" s="84"/>
      <c r="L1533">
        <v>0</v>
      </c>
      <c r="M1533" s="370">
        <f>+data!N1533</f>
        <v>0</v>
      </c>
      <c r="N1533" s="370">
        <f t="shared" si="49"/>
        <v>0</v>
      </c>
      <c r="O1533" s="84"/>
    </row>
    <row r="1534" spans="1:15">
      <c r="A1534" s="257" t="s">
        <v>483</v>
      </c>
      <c r="G1534">
        <v>0</v>
      </c>
      <c r="H1534" s="370">
        <f>+data!L1534</f>
        <v>0</v>
      </c>
      <c r="I1534" s="370">
        <f t="shared" si="48"/>
        <v>0</v>
      </c>
      <c r="J1534" s="84"/>
      <c r="L1534">
        <v>0</v>
      </c>
      <c r="M1534" s="370">
        <f>+data!N1534</f>
        <v>0</v>
      </c>
      <c r="N1534" s="370">
        <f t="shared" si="49"/>
        <v>0</v>
      </c>
      <c r="O1534" s="84"/>
    </row>
    <row r="1535" spans="1:15">
      <c r="A1535" s="257" t="s">
        <v>481</v>
      </c>
      <c r="G1535">
        <v>0</v>
      </c>
      <c r="H1535" s="370">
        <f>+data!L1535</f>
        <v>0</v>
      </c>
      <c r="I1535" s="370">
        <f t="shared" si="48"/>
        <v>0</v>
      </c>
      <c r="J1535" s="84"/>
      <c r="L1535">
        <v>0</v>
      </c>
      <c r="M1535" s="370">
        <f>+data!N1535</f>
        <v>0</v>
      </c>
      <c r="N1535" s="370">
        <f t="shared" si="49"/>
        <v>0</v>
      </c>
      <c r="O1535" s="84"/>
    </row>
    <row r="1536" spans="1:15">
      <c r="A1536" s="257" t="s">
        <v>694</v>
      </c>
      <c r="G1536">
        <v>0</v>
      </c>
      <c r="H1536" s="370">
        <f>+data!L1536</f>
        <v>0</v>
      </c>
      <c r="I1536" s="370">
        <f t="shared" si="48"/>
        <v>0</v>
      </c>
      <c r="J1536" s="84"/>
      <c r="L1536">
        <v>22</v>
      </c>
      <c r="M1536" s="370">
        <f>+data!N1536</f>
        <v>0</v>
      </c>
      <c r="N1536" s="370">
        <f t="shared" si="49"/>
        <v>-22</v>
      </c>
      <c r="O1536" s="84"/>
    </row>
    <row r="1537" spans="1:15">
      <c r="A1537" s="257" t="s">
        <v>480</v>
      </c>
      <c r="G1537">
        <v>0</v>
      </c>
      <c r="H1537" s="370">
        <f>+data!L1537</f>
        <v>0</v>
      </c>
      <c r="I1537" s="370">
        <f t="shared" si="48"/>
        <v>0</v>
      </c>
      <c r="J1537" s="84"/>
      <c r="L1537">
        <v>0</v>
      </c>
      <c r="M1537" s="370">
        <f>+data!N1537</f>
        <v>0</v>
      </c>
      <c r="N1537" s="370">
        <f t="shared" si="49"/>
        <v>0</v>
      </c>
      <c r="O1537" s="84"/>
    </row>
    <row r="1538" spans="1:15">
      <c r="A1538" s="258" t="s">
        <v>106</v>
      </c>
      <c r="G1538">
        <v>0</v>
      </c>
      <c r="H1538" s="370">
        <f>+data!L1538</f>
        <v>0</v>
      </c>
      <c r="I1538" s="370">
        <f t="shared" si="48"/>
        <v>0</v>
      </c>
      <c r="J1538" s="84"/>
      <c r="L1538">
        <v>22</v>
      </c>
      <c r="M1538" s="370">
        <f>+data!N1538</f>
        <v>0</v>
      </c>
      <c r="N1538" s="370">
        <f t="shared" si="49"/>
        <v>-22</v>
      </c>
      <c r="O1538" s="84"/>
    </row>
    <row r="1539" spans="1:15">
      <c r="A1539" s="3" t="s">
        <v>695</v>
      </c>
      <c r="H1539" s="370">
        <f>+data!L1539</f>
        <v>0</v>
      </c>
      <c r="I1539" s="370">
        <f t="shared" si="48"/>
        <v>0</v>
      </c>
      <c r="J1539" s="84"/>
      <c r="M1539" s="370">
        <f>+data!N1539</f>
        <v>0</v>
      </c>
      <c r="N1539" s="370">
        <f t="shared" si="49"/>
        <v>0</v>
      </c>
      <c r="O1539" s="84"/>
    </row>
    <row r="1540" spans="1:15">
      <c r="A1540" s="361" t="s">
        <v>692</v>
      </c>
      <c r="H1540" s="370">
        <f>+data!L1540</f>
        <v>0</v>
      </c>
      <c r="I1540" s="370">
        <f t="shared" si="48"/>
        <v>0</v>
      </c>
      <c r="J1540" s="84"/>
      <c r="M1540" s="370">
        <f>+data!N1540</f>
        <v>0</v>
      </c>
      <c r="N1540" s="370">
        <f t="shared" si="49"/>
        <v>0</v>
      </c>
      <c r="O1540" s="84"/>
    </row>
    <row r="1541" spans="1:15">
      <c r="A1541" s="3" t="s">
        <v>316</v>
      </c>
      <c r="H1541" s="370">
        <f>+data!L1541</f>
        <v>0</v>
      </c>
      <c r="I1541" s="370">
        <f t="shared" si="48"/>
        <v>0</v>
      </c>
      <c r="J1541" s="84"/>
      <c r="M1541" s="370">
        <f>+data!N1541</f>
        <v>0</v>
      </c>
      <c r="N1541" s="370">
        <f t="shared" si="49"/>
        <v>0</v>
      </c>
      <c r="O1541" s="84"/>
    </row>
    <row r="1542" spans="1:15">
      <c r="A1542" s="257" t="s">
        <v>693</v>
      </c>
      <c r="H1542" s="370">
        <f>+data!L1542</f>
        <v>0</v>
      </c>
      <c r="I1542" s="370">
        <f t="shared" si="48"/>
        <v>0</v>
      </c>
      <c r="J1542" s="84"/>
      <c r="M1542" s="370">
        <f>+data!N1542</f>
        <v>0</v>
      </c>
      <c r="N1542" s="370">
        <f t="shared" si="49"/>
        <v>0</v>
      </c>
      <c r="O1542" s="84"/>
    </row>
    <row r="1543" spans="1:15">
      <c r="A1543" s="257" t="s">
        <v>481</v>
      </c>
      <c r="G1543">
        <v>0</v>
      </c>
      <c r="H1543" s="370">
        <f>+data!L1543</f>
        <v>0</v>
      </c>
      <c r="I1543" s="370">
        <f t="shared" si="48"/>
        <v>0</v>
      </c>
      <c r="J1543" s="84"/>
      <c r="L1543">
        <v>0</v>
      </c>
      <c r="M1543" s="370">
        <f>+data!N1543</f>
        <v>0</v>
      </c>
      <c r="N1543" s="370">
        <f t="shared" si="49"/>
        <v>0</v>
      </c>
      <c r="O1543" s="84"/>
    </row>
    <row r="1544" spans="1:15">
      <c r="A1544" s="257" t="s">
        <v>694</v>
      </c>
      <c r="G1544">
        <v>0</v>
      </c>
      <c r="H1544" s="370">
        <f>+data!L1544</f>
        <v>0</v>
      </c>
      <c r="I1544" s="370">
        <f t="shared" si="48"/>
        <v>0</v>
      </c>
      <c r="J1544" s="84"/>
      <c r="L1544">
        <v>0</v>
      </c>
      <c r="M1544" s="370">
        <f>+data!N1544</f>
        <v>0</v>
      </c>
      <c r="N1544" s="370">
        <f t="shared" si="49"/>
        <v>0</v>
      </c>
      <c r="O1544" s="84"/>
    </row>
    <row r="1545" spans="1:15">
      <c r="A1545" s="257" t="s">
        <v>480</v>
      </c>
      <c r="G1545">
        <v>0</v>
      </c>
      <c r="H1545" s="370">
        <f>+data!L1545</f>
        <v>0</v>
      </c>
      <c r="I1545" s="370">
        <f t="shared" si="48"/>
        <v>0</v>
      </c>
      <c r="J1545" s="84"/>
      <c r="L1545">
        <v>0</v>
      </c>
      <c r="M1545" s="370">
        <f>+data!N1545</f>
        <v>0</v>
      </c>
      <c r="N1545" s="370">
        <f t="shared" si="49"/>
        <v>0</v>
      </c>
      <c r="O1545" s="84"/>
    </row>
    <row r="1546" spans="1:15">
      <c r="A1546" s="257" t="s">
        <v>477</v>
      </c>
      <c r="G1546">
        <v>0</v>
      </c>
      <c r="H1546" s="370">
        <f>+data!L1546</f>
        <v>0</v>
      </c>
      <c r="I1546" s="370">
        <f t="shared" si="48"/>
        <v>0</v>
      </c>
      <c r="J1546" s="84"/>
      <c r="L1546">
        <v>0</v>
      </c>
      <c r="M1546" s="370">
        <f>+data!N1546</f>
        <v>0</v>
      </c>
      <c r="N1546" s="370">
        <f t="shared" si="49"/>
        <v>0</v>
      </c>
      <c r="O1546" s="84"/>
    </row>
    <row r="1547" spans="1:15">
      <c r="A1547" s="257" t="s">
        <v>478</v>
      </c>
      <c r="G1547">
        <v>0</v>
      </c>
      <c r="H1547" s="370">
        <f>+data!L1547</f>
        <v>0</v>
      </c>
      <c r="I1547" s="370">
        <f t="shared" si="48"/>
        <v>0</v>
      </c>
      <c r="J1547" s="84"/>
      <c r="L1547">
        <v>0</v>
      </c>
      <c r="M1547" s="370">
        <f>+data!N1547</f>
        <v>0</v>
      </c>
      <c r="N1547" s="370">
        <f t="shared" si="49"/>
        <v>0</v>
      </c>
      <c r="O1547" s="84"/>
    </row>
    <row r="1548" spans="1:15">
      <c r="A1548" s="257" t="s">
        <v>479</v>
      </c>
      <c r="G1548">
        <v>0</v>
      </c>
      <c r="H1548" s="370">
        <f>+data!L1548</f>
        <v>0</v>
      </c>
      <c r="I1548" s="370">
        <f t="shared" si="48"/>
        <v>0</v>
      </c>
      <c r="J1548" s="84"/>
      <c r="L1548">
        <v>0</v>
      </c>
      <c r="M1548" s="370">
        <f>+data!N1548</f>
        <v>0</v>
      </c>
      <c r="N1548" s="370">
        <f t="shared" si="49"/>
        <v>0</v>
      </c>
      <c r="O1548" s="84"/>
    </row>
    <row r="1549" spans="1:15">
      <c r="A1549" s="257" t="s">
        <v>483</v>
      </c>
      <c r="G1549">
        <v>0</v>
      </c>
      <c r="H1549" s="370">
        <f>+data!L1549</f>
        <v>0</v>
      </c>
      <c r="I1549" s="370">
        <f t="shared" si="48"/>
        <v>0</v>
      </c>
      <c r="J1549" s="84"/>
      <c r="L1549">
        <v>0</v>
      </c>
      <c r="M1549" s="370">
        <f>+data!N1549</f>
        <v>0</v>
      </c>
      <c r="N1549" s="370">
        <f t="shared" si="49"/>
        <v>0</v>
      </c>
      <c r="O1549" s="84"/>
    </row>
    <row r="1550" spans="1:15">
      <c r="A1550" s="257" t="s">
        <v>481</v>
      </c>
      <c r="G1550">
        <v>0</v>
      </c>
      <c r="H1550" s="370">
        <f>+data!L1550</f>
        <v>0</v>
      </c>
      <c r="I1550" s="370">
        <f t="shared" si="48"/>
        <v>0</v>
      </c>
      <c r="J1550" s="84"/>
      <c r="L1550">
        <v>0</v>
      </c>
      <c r="M1550" s="370">
        <f>+data!N1550</f>
        <v>0</v>
      </c>
      <c r="N1550" s="370">
        <f t="shared" si="49"/>
        <v>0</v>
      </c>
      <c r="O1550" s="84"/>
    </row>
    <row r="1551" spans="1:15">
      <c r="A1551" s="257" t="s">
        <v>694</v>
      </c>
      <c r="G1551">
        <v>0</v>
      </c>
      <c r="H1551" s="370">
        <f>+data!L1551</f>
        <v>0</v>
      </c>
      <c r="I1551" s="370">
        <f t="shared" si="48"/>
        <v>0</v>
      </c>
      <c r="J1551" s="84"/>
      <c r="L1551">
        <v>0</v>
      </c>
      <c r="M1551" s="370">
        <f>+data!N1551</f>
        <v>0</v>
      </c>
      <c r="N1551" s="370">
        <f t="shared" si="49"/>
        <v>0</v>
      </c>
      <c r="O1551" s="84"/>
    </row>
    <row r="1552" spans="1:15">
      <c r="A1552" s="257" t="s">
        <v>480</v>
      </c>
      <c r="G1552">
        <v>0</v>
      </c>
      <c r="H1552" s="370">
        <f>+data!L1552</f>
        <v>0</v>
      </c>
      <c r="I1552" s="370">
        <f t="shared" si="48"/>
        <v>0</v>
      </c>
      <c r="J1552" s="84"/>
      <c r="L1552">
        <v>0</v>
      </c>
      <c r="M1552" s="370">
        <f>+data!N1552</f>
        <v>0</v>
      </c>
      <c r="N1552" s="370">
        <f t="shared" si="49"/>
        <v>0</v>
      </c>
      <c r="O1552" s="84"/>
    </row>
    <row r="1553" spans="1:15">
      <c r="A1553" s="258" t="s">
        <v>106</v>
      </c>
      <c r="G1553">
        <v>0</v>
      </c>
      <c r="H1553" s="370">
        <f>+data!L1553</f>
        <v>0</v>
      </c>
      <c r="I1553" s="370">
        <f t="shared" si="48"/>
        <v>0</v>
      </c>
      <c r="J1553" s="84"/>
      <c r="L1553">
        <v>0</v>
      </c>
      <c r="M1553" s="370">
        <f>+data!N1553</f>
        <v>0</v>
      </c>
      <c r="N1553" s="370">
        <f t="shared" si="49"/>
        <v>0</v>
      </c>
      <c r="O1553" s="84"/>
    </row>
    <row r="1554" spans="1:15">
      <c r="A1554" s="3" t="s">
        <v>597</v>
      </c>
      <c r="H1554" s="370">
        <f>+data!L1554</f>
        <v>0</v>
      </c>
      <c r="I1554" s="370">
        <f t="shared" si="48"/>
        <v>0</v>
      </c>
      <c r="J1554" s="84"/>
      <c r="M1554" s="370">
        <f>+data!N1554</f>
        <v>0</v>
      </c>
      <c r="N1554" s="370">
        <f t="shared" si="49"/>
        <v>0</v>
      </c>
      <c r="O1554" s="84"/>
    </row>
    <row r="1555" spans="1:15">
      <c r="A1555" s="2" t="s">
        <v>288</v>
      </c>
      <c r="G1555">
        <v>11285</v>
      </c>
      <c r="H1555" s="370">
        <f>+data!L1555</f>
        <v>2859</v>
      </c>
      <c r="I1555" s="370">
        <f t="shared" si="48"/>
        <v>-8426</v>
      </c>
      <c r="J1555" s="84"/>
      <c r="L1555">
        <v>4568</v>
      </c>
      <c r="M1555" s="370">
        <f>+data!N1555</f>
        <v>4398</v>
      </c>
      <c r="N1555" s="370">
        <f t="shared" si="49"/>
        <v>-170</v>
      </c>
      <c r="O1555" s="84"/>
    </row>
    <row r="1556" spans="1:15">
      <c r="A1556" s="2" t="s">
        <v>310</v>
      </c>
      <c r="G1556">
        <v>-2328</v>
      </c>
      <c r="H1556" s="370">
        <f>+data!L1556</f>
        <v>-35</v>
      </c>
      <c r="I1556" s="370">
        <f t="shared" si="48"/>
        <v>2293</v>
      </c>
      <c r="J1556" s="84"/>
      <c r="L1556">
        <v>6717</v>
      </c>
      <c r="M1556" s="370">
        <f>+data!N1556</f>
        <v>-1539</v>
      </c>
      <c r="N1556" s="370">
        <f t="shared" si="49"/>
        <v>-8256</v>
      </c>
      <c r="O1556" s="84"/>
    </row>
    <row r="1557" spans="1:15">
      <c r="A1557" s="2" t="s">
        <v>291</v>
      </c>
      <c r="G1557">
        <v>8957</v>
      </c>
      <c r="H1557" s="370">
        <f>+data!L1557</f>
        <v>2824</v>
      </c>
      <c r="I1557" s="370">
        <f t="shared" si="48"/>
        <v>-6133</v>
      </c>
      <c r="J1557" s="84"/>
      <c r="L1557">
        <v>11285</v>
      </c>
      <c r="M1557" s="370">
        <f>+data!N1557</f>
        <v>2859</v>
      </c>
      <c r="N1557" s="370">
        <f t="shared" si="49"/>
        <v>-8426</v>
      </c>
      <c r="O1557" s="84"/>
    </row>
    <row r="1558" spans="1:15">
      <c r="A1558" s="2" t="s">
        <v>311</v>
      </c>
      <c r="H1558" s="370">
        <f>+data!L1558</f>
        <v>0</v>
      </c>
      <c r="I1558" s="370">
        <f t="shared" si="48"/>
        <v>0</v>
      </c>
      <c r="J1558" s="84"/>
      <c r="M1558" s="370">
        <f>+data!N1558</f>
        <v>0</v>
      </c>
      <c r="N1558" s="370">
        <f t="shared" si="49"/>
        <v>0</v>
      </c>
      <c r="O1558" s="84"/>
    </row>
    <row r="1559" spans="1:15">
      <c r="A1559" s="2" t="s">
        <v>689</v>
      </c>
      <c r="G1559">
        <v>8914</v>
      </c>
      <c r="H1559" s="370">
        <f>+data!L1559</f>
        <v>2725</v>
      </c>
      <c r="I1559" s="370">
        <f t="shared" si="48"/>
        <v>-6189</v>
      </c>
      <c r="J1559" s="84"/>
      <c r="L1559">
        <v>11574</v>
      </c>
      <c r="M1559" s="370">
        <f>+data!N1559</f>
        <v>2774</v>
      </c>
      <c r="N1559" s="370">
        <f t="shared" si="49"/>
        <v>-8800</v>
      </c>
      <c r="O1559" s="84"/>
    </row>
    <row r="1560" spans="1:15">
      <c r="A1560" s="2" t="s">
        <v>865</v>
      </c>
      <c r="G1560">
        <v>24</v>
      </c>
      <c r="H1560" s="370">
        <f>+data!L1560</f>
        <v>0</v>
      </c>
      <c r="I1560" s="370">
        <f t="shared" si="48"/>
        <v>-24</v>
      </c>
      <c r="J1560" s="84"/>
      <c r="L1560">
        <v>29</v>
      </c>
      <c r="M1560" s="370">
        <f>+data!N1560</f>
        <v>0</v>
      </c>
      <c r="N1560" s="370">
        <f t="shared" si="49"/>
        <v>-29</v>
      </c>
      <c r="O1560" s="84"/>
    </row>
    <row r="1561" spans="1:15">
      <c r="A1561" s="2" t="s">
        <v>495</v>
      </c>
      <c r="G1561">
        <v>19</v>
      </c>
      <c r="H1561" s="370">
        <f>+data!L1561</f>
        <v>99</v>
      </c>
      <c r="I1561" s="370">
        <f t="shared" si="48"/>
        <v>80</v>
      </c>
      <c r="J1561" s="84"/>
      <c r="L1561">
        <v>17</v>
      </c>
      <c r="M1561" s="370">
        <f>+data!N1561</f>
        <v>85</v>
      </c>
      <c r="N1561" s="370">
        <f t="shared" si="49"/>
        <v>68</v>
      </c>
      <c r="O1561" s="84"/>
    </row>
    <row r="1562" spans="1:15" s="413" customFormat="1">
      <c r="A1562" s="414"/>
      <c r="H1562" s="421"/>
      <c r="I1562" s="421"/>
      <c r="J1562" s="427"/>
      <c r="M1562" s="421"/>
      <c r="N1562" s="421"/>
      <c r="O1562" s="427"/>
    </row>
    <row r="1563" spans="1:15">
      <c r="A1563" s="413" t="s">
        <v>835</v>
      </c>
      <c r="H1563" s="370"/>
      <c r="I1563" s="370"/>
      <c r="J1563" s="84"/>
      <c r="M1563" s="370"/>
      <c r="N1563" s="370"/>
      <c r="O1563" s="84"/>
    </row>
    <row r="1564" spans="1:15">
      <c r="A1564" s="2" t="s">
        <v>312</v>
      </c>
      <c r="G1564">
        <v>0</v>
      </c>
      <c r="H1564" s="370">
        <f>+data!L1564</f>
        <v>0</v>
      </c>
      <c r="I1564" s="370">
        <f t="shared" si="48"/>
        <v>0</v>
      </c>
      <c r="J1564" s="84"/>
      <c r="L1564">
        <v>0</v>
      </c>
      <c r="M1564" s="370">
        <f>+data!N1564</f>
        <v>0</v>
      </c>
      <c r="N1564" s="370">
        <f t="shared" si="49"/>
        <v>0</v>
      </c>
      <c r="O1564" s="84"/>
    </row>
    <row r="1565" spans="1:15">
      <c r="A1565" s="3" t="s">
        <v>313</v>
      </c>
      <c r="G1565">
        <v>8957</v>
      </c>
      <c r="H1565" s="370">
        <f>+data!L1565</f>
        <v>2824</v>
      </c>
      <c r="I1565" s="370">
        <f t="shared" si="48"/>
        <v>-6133</v>
      </c>
      <c r="J1565" s="84"/>
      <c r="L1565">
        <v>11620</v>
      </c>
      <c r="M1565" s="370">
        <f>+data!N1565</f>
        <v>2859</v>
      </c>
      <c r="N1565" s="370">
        <f t="shared" si="49"/>
        <v>-8761</v>
      </c>
      <c r="O1565" s="84"/>
    </row>
    <row r="1566" spans="1:15">
      <c r="A1566" s="2" t="s">
        <v>690</v>
      </c>
      <c r="G1566">
        <v>0</v>
      </c>
      <c r="H1566" s="370">
        <f>+data!L1566</f>
        <v>0</v>
      </c>
      <c r="I1566" s="370">
        <f t="shared" si="48"/>
        <v>0</v>
      </c>
      <c r="J1566" s="84"/>
      <c r="L1566">
        <v>-335</v>
      </c>
      <c r="M1566" s="370">
        <f>+data!N1566</f>
        <v>0</v>
      </c>
      <c r="N1566" s="370">
        <f t="shared" si="49"/>
        <v>335</v>
      </c>
      <c r="O1566" s="84"/>
    </row>
    <row r="1567" spans="1:15">
      <c r="A1567" s="2" t="s">
        <v>314</v>
      </c>
      <c r="G1567">
        <v>0</v>
      </c>
      <c r="H1567" s="370">
        <f>+data!L1567</f>
        <v>0</v>
      </c>
      <c r="I1567" s="370">
        <f t="shared" si="48"/>
        <v>0</v>
      </c>
      <c r="J1567" s="84"/>
      <c r="L1567">
        <v>0</v>
      </c>
      <c r="M1567" s="370">
        <f>+data!N1567</f>
        <v>0</v>
      </c>
      <c r="N1567" s="370">
        <f t="shared" si="49"/>
        <v>0</v>
      </c>
      <c r="O1567" s="84"/>
    </row>
    <row r="1568" spans="1:15">
      <c r="A1568" s="3" t="s">
        <v>315</v>
      </c>
      <c r="G1568">
        <v>8957</v>
      </c>
      <c r="H1568" s="370">
        <f>+data!L1568</f>
        <v>2824</v>
      </c>
      <c r="I1568" s="370">
        <f t="shared" si="48"/>
        <v>-6133</v>
      </c>
      <c r="J1568" s="84"/>
      <c r="L1568">
        <v>11285</v>
      </c>
      <c r="M1568" s="370">
        <f>+data!N1568</f>
        <v>2859</v>
      </c>
      <c r="N1568" s="370">
        <f t="shared" si="49"/>
        <v>-8426</v>
      </c>
      <c r="O1568" s="84"/>
    </row>
    <row r="1569" spans="1:15">
      <c r="A1569" s="352" t="s">
        <v>578</v>
      </c>
      <c r="H1569" s="370">
        <f>+data!L1569</f>
        <v>0</v>
      </c>
      <c r="I1569" s="370">
        <f t="shared" ref="I1569:I1677" si="50">+H1569-G1569</f>
        <v>0</v>
      </c>
      <c r="J1569" s="84"/>
      <c r="M1569" s="370">
        <f>+data!N1569</f>
        <v>0</v>
      </c>
      <c r="N1569" s="370">
        <f t="shared" ref="N1569:N1677" si="51">+M1569-L1569</f>
        <v>0</v>
      </c>
      <c r="O1569" s="84"/>
    </row>
    <row r="1570" spans="1:15">
      <c r="A1570" s="23" t="s">
        <v>271</v>
      </c>
      <c r="H1570" s="370">
        <f>+data!L1570</f>
        <v>0</v>
      </c>
      <c r="I1570" s="370">
        <f t="shared" si="50"/>
        <v>0</v>
      </c>
      <c r="J1570" s="84"/>
      <c r="M1570" s="370">
        <f>+data!N1570</f>
        <v>0</v>
      </c>
      <c r="N1570" s="370">
        <f t="shared" si="51"/>
        <v>0</v>
      </c>
      <c r="O1570" s="84"/>
    </row>
    <row r="1571" spans="1:15">
      <c r="A1571" s="44" t="s">
        <v>318</v>
      </c>
      <c r="G1571">
        <v>0</v>
      </c>
      <c r="H1571" s="370">
        <f>+data!L1571</f>
        <v>59</v>
      </c>
      <c r="I1571" s="370">
        <f t="shared" si="50"/>
        <v>59</v>
      </c>
      <c r="J1571" s="84"/>
      <c r="L1571">
        <v>0</v>
      </c>
      <c r="M1571" s="370">
        <f>+data!N1571</f>
        <v>46</v>
      </c>
      <c r="N1571" s="370">
        <f t="shared" si="51"/>
        <v>46</v>
      </c>
      <c r="O1571" s="84"/>
    </row>
    <row r="1572" spans="1:15">
      <c r="A1572" s="44" t="s">
        <v>864</v>
      </c>
      <c r="G1572">
        <v>0</v>
      </c>
      <c r="H1572" s="370">
        <f>+data!L1572</f>
        <v>2473</v>
      </c>
      <c r="I1572" s="370">
        <f t="shared" si="50"/>
        <v>2473</v>
      </c>
      <c r="J1572" s="84"/>
      <c r="L1572">
        <v>0</v>
      </c>
      <c r="M1572" s="370">
        <f>+data!N1572</f>
        <v>907</v>
      </c>
      <c r="N1572" s="370">
        <f t="shared" si="51"/>
        <v>907</v>
      </c>
      <c r="O1572" s="84"/>
    </row>
    <row r="1573" spans="1:15">
      <c r="A1573" s="44" t="s">
        <v>272</v>
      </c>
      <c r="G1573">
        <v>10669</v>
      </c>
      <c r="H1573" s="370">
        <f>+data!L1573</f>
        <v>3042</v>
      </c>
      <c r="I1573" s="370">
        <f t="shared" si="50"/>
        <v>-7627</v>
      </c>
      <c r="J1573" s="84"/>
      <c r="L1573">
        <v>10737</v>
      </c>
      <c r="M1573" s="370">
        <f>+data!N1573</f>
        <v>5052</v>
      </c>
      <c r="N1573" s="370">
        <f t="shared" si="51"/>
        <v>-5685</v>
      </c>
      <c r="O1573" s="84"/>
    </row>
    <row r="1574" spans="1:15">
      <c r="A1574" s="44" t="s">
        <v>273</v>
      </c>
      <c r="G1574">
        <v>3062</v>
      </c>
      <c r="H1574" s="370">
        <f>+data!L1574</f>
        <v>4386</v>
      </c>
      <c r="I1574" s="370">
        <f t="shared" si="50"/>
        <v>1324</v>
      </c>
      <c r="J1574" s="84"/>
      <c r="L1574">
        <v>1727</v>
      </c>
      <c r="M1574" s="370">
        <f>+data!N1574</f>
        <v>2966</v>
      </c>
      <c r="N1574" s="370">
        <f t="shared" si="51"/>
        <v>1239</v>
      </c>
      <c r="O1574" s="84"/>
    </row>
    <row r="1575" spans="1:15">
      <c r="A1575" s="44" t="s">
        <v>869</v>
      </c>
      <c r="G1575">
        <v>0</v>
      </c>
      <c r="H1575" s="370">
        <f>+data!L1575</f>
        <v>38</v>
      </c>
      <c r="I1575" s="370">
        <f>+H1575-G1575</f>
        <v>38</v>
      </c>
      <c r="J1575" s="84"/>
      <c r="L1575">
        <v>0</v>
      </c>
      <c r="M1575" s="370">
        <f>+data!N1575</f>
        <v>56</v>
      </c>
      <c r="N1575" s="370">
        <f>+M1575-L1575</f>
        <v>56</v>
      </c>
      <c r="O1575" s="84"/>
    </row>
    <row r="1576" spans="1:15">
      <c r="A1576" s="44" t="s">
        <v>275</v>
      </c>
      <c r="G1576">
        <v>20425</v>
      </c>
      <c r="H1576" s="370">
        <f>+data!L1576</f>
        <v>2048</v>
      </c>
      <c r="I1576" s="370">
        <f t="shared" si="50"/>
        <v>-18377</v>
      </c>
      <c r="J1576" s="84"/>
      <c r="L1576">
        <v>23584</v>
      </c>
      <c r="M1576" s="370">
        <f>+data!N1576</f>
        <v>2643</v>
      </c>
      <c r="N1576" s="370">
        <f t="shared" si="51"/>
        <v>-20941</v>
      </c>
      <c r="O1576" s="84"/>
    </row>
    <row r="1577" spans="1:15" s="413" customFormat="1">
      <c r="A1577" s="432"/>
      <c r="H1577" s="421"/>
      <c r="I1577" s="421"/>
      <c r="J1577" s="427"/>
      <c r="M1577" s="421"/>
      <c r="N1577" s="421"/>
      <c r="O1577" s="427"/>
    </row>
    <row r="1578" spans="1:15">
      <c r="A1578" s="44" t="s">
        <v>437</v>
      </c>
      <c r="G1578">
        <v>51</v>
      </c>
      <c r="H1578" s="370">
        <f>+data!L1578</f>
        <v>7511</v>
      </c>
      <c r="I1578" s="370">
        <f t="shared" si="50"/>
        <v>7460</v>
      </c>
      <c r="J1578" s="84"/>
      <c r="L1578">
        <v>42</v>
      </c>
      <c r="M1578" s="370">
        <f>+data!N1578</f>
        <v>7606</v>
      </c>
      <c r="N1578" s="370">
        <f t="shared" si="51"/>
        <v>7564</v>
      </c>
      <c r="O1578" s="84"/>
    </row>
    <row r="1579" spans="1:15">
      <c r="A1579" s="44" t="s">
        <v>438</v>
      </c>
      <c r="G1579">
        <v>0</v>
      </c>
      <c r="H1579" s="370">
        <f>+data!L1579</f>
        <v>0</v>
      </c>
      <c r="I1579" s="370">
        <f t="shared" si="50"/>
        <v>0</v>
      </c>
      <c r="J1579" s="84"/>
      <c r="L1579">
        <v>0</v>
      </c>
      <c r="M1579" s="370">
        <f>+data!N1579</f>
        <v>0</v>
      </c>
      <c r="N1579" s="370">
        <f t="shared" si="51"/>
        <v>0</v>
      </c>
      <c r="O1579" s="84"/>
    </row>
    <row r="1580" spans="1:15">
      <c r="A1580" s="44" t="s">
        <v>439</v>
      </c>
      <c r="G1580">
        <v>0</v>
      </c>
      <c r="H1580" s="370">
        <f>+data!L1580</f>
        <v>94</v>
      </c>
      <c r="I1580" s="370">
        <f t="shared" si="50"/>
        <v>94</v>
      </c>
      <c r="J1580" s="84"/>
      <c r="L1580">
        <v>48</v>
      </c>
      <c r="M1580" s="370">
        <f>+data!N1580</f>
        <v>145</v>
      </c>
      <c r="N1580" s="370">
        <f t="shared" si="51"/>
        <v>97</v>
      </c>
      <c r="O1580" s="84"/>
    </row>
    <row r="1581" spans="1:15">
      <c r="A1581" s="44" t="s">
        <v>440</v>
      </c>
      <c r="G1581">
        <v>3225</v>
      </c>
      <c r="H1581" s="370">
        <f>+data!L1581</f>
        <v>0</v>
      </c>
      <c r="I1581" s="370">
        <f t="shared" si="50"/>
        <v>-3225</v>
      </c>
      <c r="J1581" s="84"/>
      <c r="L1581">
        <v>2447</v>
      </c>
      <c r="M1581" s="370">
        <f>+data!N1581</f>
        <v>2</v>
      </c>
      <c r="N1581" s="370">
        <f t="shared" si="51"/>
        <v>-2445</v>
      </c>
      <c r="O1581" s="84"/>
    </row>
    <row r="1582" spans="1:15">
      <c r="A1582" s="44" t="s">
        <v>441</v>
      </c>
      <c r="G1582">
        <v>724</v>
      </c>
      <c r="H1582" s="370">
        <f>+data!L1582</f>
        <v>7857</v>
      </c>
      <c r="I1582" s="370">
        <f t="shared" si="50"/>
        <v>7133</v>
      </c>
      <c r="J1582" s="84"/>
      <c r="L1582">
        <v>54</v>
      </c>
      <c r="M1582" s="370">
        <f>+data!N1582</f>
        <v>8356</v>
      </c>
      <c r="N1582" s="370">
        <f t="shared" si="51"/>
        <v>8302</v>
      </c>
      <c r="O1582" s="84"/>
    </row>
    <row r="1583" spans="1:15">
      <c r="A1583" s="44" t="s">
        <v>292</v>
      </c>
      <c r="G1583">
        <v>5002</v>
      </c>
      <c r="H1583" s="370">
        <f>+data!L1583</f>
        <v>37081</v>
      </c>
      <c r="I1583" s="370">
        <f t="shared" si="50"/>
        <v>32079</v>
      </c>
      <c r="J1583" s="84"/>
      <c r="L1583">
        <v>5044</v>
      </c>
      <c r="M1583" s="370">
        <f>+data!N1583</f>
        <v>34909</v>
      </c>
      <c r="N1583" s="370">
        <f t="shared" si="51"/>
        <v>29865</v>
      </c>
      <c r="O1583" s="84"/>
    </row>
    <row r="1584" spans="1:15">
      <c r="A1584" s="44" t="s">
        <v>110</v>
      </c>
      <c r="G1584">
        <v>5202</v>
      </c>
      <c r="H1584" s="370">
        <f>+data!L1584</f>
        <v>1186</v>
      </c>
      <c r="I1584" s="370">
        <f t="shared" si="50"/>
        <v>-4016</v>
      </c>
      <c r="J1584" s="84" t="s">
        <v>893</v>
      </c>
      <c r="L1584">
        <v>6364</v>
      </c>
      <c r="M1584" s="370">
        <f>+data!N1584</f>
        <v>353</v>
      </c>
      <c r="N1584" s="370">
        <f t="shared" si="51"/>
        <v>-6011</v>
      </c>
      <c r="O1584" s="84"/>
    </row>
    <row r="1585" spans="1:15">
      <c r="A1585" s="44" t="s">
        <v>293</v>
      </c>
      <c r="G1585">
        <v>5070</v>
      </c>
      <c r="H1585" s="370">
        <f>+data!L1585</f>
        <v>1778</v>
      </c>
      <c r="I1585" s="370">
        <f t="shared" si="50"/>
        <v>-3292</v>
      </c>
      <c r="J1585" s="84"/>
      <c r="L1585">
        <v>3658</v>
      </c>
      <c r="M1585" s="370">
        <f>+data!N1585</f>
        <v>5402</v>
      </c>
      <c r="N1585" s="370">
        <f t="shared" si="51"/>
        <v>1744</v>
      </c>
      <c r="O1585" s="84"/>
    </row>
    <row r="1586" spans="1:15" s="413" customFormat="1">
      <c r="A1586" s="432"/>
      <c r="H1586" s="421"/>
      <c r="I1586" s="421"/>
      <c r="J1586" s="427"/>
      <c r="M1586" s="421"/>
      <c r="N1586" s="421"/>
      <c r="O1586" s="427"/>
    </row>
    <row r="1587" spans="1:15">
      <c r="A1587" s="44" t="s">
        <v>294</v>
      </c>
      <c r="G1587">
        <v>0</v>
      </c>
      <c r="H1587" s="370">
        <f>+data!L1587</f>
        <v>0</v>
      </c>
      <c r="I1587" s="370">
        <f t="shared" si="50"/>
        <v>0</v>
      </c>
      <c r="J1587" s="84"/>
      <c r="L1587">
        <v>0</v>
      </c>
      <c r="M1587" s="370">
        <f>+data!N1587</f>
        <v>0</v>
      </c>
      <c r="N1587" s="370">
        <f t="shared" si="51"/>
        <v>0</v>
      </c>
      <c r="O1587" s="84"/>
    </row>
    <row r="1588" spans="1:15">
      <c r="A1588" s="44" t="s">
        <v>295</v>
      </c>
      <c r="G1588">
        <v>0</v>
      </c>
      <c r="H1588" s="370">
        <f>+data!L1588</f>
        <v>0</v>
      </c>
      <c r="I1588" s="370">
        <f t="shared" si="50"/>
        <v>0</v>
      </c>
      <c r="J1588" s="84"/>
      <c r="L1588">
        <v>0</v>
      </c>
      <c r="M1588" s="370">
        <f>+data!N1588</f>
        <v>0</v>
      </c>
      <c r="N1588" s="370">
        <f t="shared" si="51"/>
        <v>0</v>
      </c>
      <c r="O1588" s="84"/>
    </row>
    <row r="1589" spans="1:15">
      <c r="A1589" s="44" t="s">
        <v>445</v>
      </c>
      <c r="G1589">
        <v>5</v>
      </c>
      <c r="H1589" s="370">
        <f>+data!L1589</f>
        <v>0</v>
      </c>
      <c r="I1589" s="370">
        <f t="shared" si="50"/>
        <v>-5</v>
      </c>
      <c r="J1589" s="84"/>
      <c r="L1589">
        <v>27</v>
      </c>
      <c r="M1589" s="370">
        <f>+data!N1589</f>
        <v>0</v>
      </c>
      <c r="N1589" s="370">
        <f t="shared" si="51"/>
        <v>-27</v>
      </c>
      <c r="O1589" s="84"/>
    </row>
    <row r="1590" spans="1:15">
      <c r="A1590" s="44" t="s">
        <v>433</v>
      </c>
      <c r="G1590">
        <v>152</v>
      </c>
      <c r="H1590" s="370">
        <f>+data!L1590</f>
        <v>3755</v>
      </c>
      <c r="I1590" s="370">
        <f t="shared" si="50"/>
        <v>3603</v>
      </c>
      <c r="J1590" s="84"/>
      <c r="L1590">
        <v>165</v>
      </c>
      <c r="M1590" s="370">
        <f>+data!N1590</f>
        <v>3194</v>
      </c>
      <c r="N1590" s="370">
        <f t="shared" si="51"/>
        <v>3029</v>
      </c>
      <c r="O1590" s="84"/>
    </row>
    <row r="1591" spans="1:15">
      <c r="A1591" s="44" t="s">
        <v>296</v>
      </c>
      <c r="G1591">
        <v>5171</v>
      </c>
      <c r="H1591" s="370">
        <f>+data!L1591</f>
        <v>10019</v>
      </c>
      <c r="I1591" s="370">
        <f t="shared" si="50"/>
        <v>4848</v>
      </c>
      <c r="J1591" s="84"/>
      <c r="L1591">
        <v>4983</v>
      </c>
      <c r="M1591" s="370">
        <f>+data!N1591</f>
        <v>9325</v>
      </c>
      <c r="N1591" s="370">
        <f t="shared" si="51"/>
        <v>4342</v>
      </c>
      <c r="O1591" s="84"/>
    </row>
    <row r="1592" spans="1:15">
      <c r="A1592" s="44" t="s">
        <v>297</v>
      </c>
      <c r="G1592">
        <v>54525</v>
      </c>
      <c r="H1592" s="370">
        <f>+data!L1592</f>
        <v>111593</v>
      </c>
      <c r="I1592" s="370">
        <f t="shared" si="50"/>
        <v>57068</v>
      </c>
      <c r="J1592" s="84" t="s">
        <v>894</v>
      </c>
      <c r="L1592">
        <v>41906</v>
      </c>
      <c r="M1592" s="370">
        <f>+data!N1592</f>
        <v>134752</v>
      </c>
      <c r="N1592" s="370">
        <f t="shared" si="51"/>
        <v>92846</v>
      </c>
      <c r="O1592" s="84"/>
    </row>
    <row r="1593" spans="1:15">
      <c r="A1593" s="44" t="s">
        <v>678</v>
      </c>
      <c r="G1593">
        <v>0</v>
      </c>
      <c r="H1593" s="370">
        <f>+data!L1593</f>
        <v>0</v>
      </c>
      <c r="I1593" s="370">
        <f t="shared" si="50"/>
        <v>0</v>
      </c>
      <c r="J1593" s="84"/>
      <c r="L1593">
        <v>0</v>
      </c>
      <c r="M1593" s="370">
        <f>+data!N1593</f>
        <v>0</v>
      </c>
      <c r="N1593" s="370">
        <f t="shared" si="51"/>
        <v>0</v>
      </c>
      <c r="O1593" s="84"/>
    </row>
    <row r="1594" spans="1:15">
      <c r="A1594" s="44" t="s">
        <v>434</v>
      </c>
      <c r="G1594">
        <v>422</v>
      </c>
      <c r="H1594" s="370">
        <f>+data!L1594</f>
        <v>876</v>
      </c>
      <c r="I1594" s="370">
        <f t="shared" si="50"/>
        <v>454</v>
      </c>
      <c r="J1594" s="84"/>
      <c r="L1594">
        <v>338</v>
      </c>
      <c r="M1594" s="370">
        <f>+data!N1594</f>
        <v>660</v>
      </c>
      <c r="N1594" s="370">
        <f t="shared" si="51"/>
        <v>322</v>
      </c>
      <c r="O1594" s="84"/>
    </row>
    <row r="1595" spans="1:15">
      <c r="A1595" s="44" t="s">
        <v>435</v>
      </c>
      <c r="G1595">
        <v>310</v>
      </c>
      <c r="H1595" s="370">
        <f>+data!L1595</f>
        <v>171</v>
      </c>
      <c r="I1595" s="370">
        <f t="shared" si="50"/>
        <v>-139</v>
      </c>
      <c r="J1595" s="84"/>
      <c r="L1595">
        <v>253</v>
      </c>
      <c r="M1595" s="370">
        <f>+data!N1595</f>
        <v>810</v>
      </c>
      <c r="N1595" s="370">
        <f t="shared" si="51"/>
        <v>557</v>
      </c>
      <c r="O1595" s="84"/>
    </row>
    <row r="1596" spans="1:15">
      <c r="A1596" s="44" t="s">
        <v>436</v>
      </c>
      <c r="G1596">
        <v>0</v>
      </c>
      <c r="H1596" s="370">
        <f>+data!L1596</f>
        <v>0</v>
      </c>
      <c r="I1596" s="370">
        <f t="shared" si="50"/>
        <v>0</v>
      </c>
      <c r="J1596" s="84"/>
      <c r="L1596">
        <v>0</v>
      </c>
      <c r="M1596" s="370">
        <f>+data!N1596</f>
        <v>0</v>
      </c>
      <c r="N1596" s="370">
        <f t="shared" si="51"/>
        <v>0</v>
      </c>
      <c r="O1596" s="84"/>
    </row>
    <row r="1597" spans="1:15">
      <c r="A1597" s="44" t="s">
        <v>446</v>
      </c>
      <c r="G1597">
        <v>-211</v>
      </c>
      <c r="H1597" s="370">
        <f>+data!L1597</f>
        <v>-807</v>
      </c>
      <c r="I1597" s="370">
        <f t="shared" si="50"/>
        <v>-596</v>
      </c>
      <c r="J1597" s="84"/>
      <c r="L1597">
        <v>-169</v>
      </c>
      <c r="M1597" s="370">
        <f>+data!N1597</f>
        <v>-594</v>
      </c>
      <c r="N1597" s="370">
        <f t="shared" si="51"/>
        <v>-425</v>
      </c>
      <c r="O1597" s="84"/>
    </row>
    <row r="1598" spans="1:15">
      <c r="A1598" s="44" t="s">
        <v>298</v>
      </c>
      <c r="G1598">
        <v>15023</v>
      </c>
      <c r="H1598" s="370">
        <f>+data!L1598</f>
        <v>-831</v>
      </c>
      <c r="I1598" s="370">
        <f t="shared" si="50"/>
        <v>-15854</v>
      </c>
      <c r="J1598" s="84" t="s">
        <v>895</v>
      </c>
      <c r="L1598">
        <v>8368</v>
      </c>
      <c r="M1598" s="370">
        <f>+data!N1598</f>
        <v>214</v>
      </c>
      <c r="N1598" s="370">
        <f t="shared" si="51"/>
        <v>-8154</v>
      </c>
      <c r="O1598" s="84"/>
    </row>
    <row r="1599" spans="1:15">
      <c r="A1599" s="289" t="s">
        <v>679</v>
      </c>
      <c r="G1599">
        <v>0</v>
      </c>
      <c r="H1599" s="370">
        <f>+data!L1599</f>
        <v>0</v>
      </c>
      <c r="I1599" s="370">
        <f t="shared" si="50"/>
        <v>0</v>
      </c>
      <c r="J1599" s="84"/>
      <c r="L1599">
        <v>0</v>
      </c>
      <c r="M1599" s="370">
        <f>+data!N1599</f>
        <v>0</v>
      </c>
      <c r="N1599" s="370">
        <f t="shared" si="51"/>
        <v>0</v>
      </c>
      <c r="O1599" s="84"/>
    </row>
    <row r="1600" spans="1:15">
      <c r="A1600" s="289" t="s">
        <v>502</v>
      </c>
      <c r="G1600">
        <v>6</v>
      </c>
      <c r="H1600" s="370">
        <f>+data!L1600</f>
        <v>0</v>
      </c>
      <c r="I1600" s="370">
        <f t="shared" si="50"/>
        <v>-6</v>
      </c>
      <c r="J1600" s="84"/>
      <c r="L1600">
        <v>6</v>
      </c>
      <c r="M1600" s="370">
        <f>+data!N1600</f>
        <v>0</v>
      </c>
      <c r="N1600" s="370">
        <f t="shared" si="51"/>
        <v>-6</v>
      </c>
      <c r="O1600" s="84"/>
    </row>
    <row r="1601" spans="1:15">
      <c r="A1601" s="23" t="s">
        <v>106</v>
      </c>
      <c r="G1601">
        <v>128833</v>
      </c>
      <c r="H1601" s="370">
        <f>+data!L1601</f>
        <v>197915</v>
      </c>
      <c r="I1601" s="370">
        <f t="shared" si="50"/>
        <v>69082</v>
      </c>
      <c r="J1601" s="84" t="s">
        <v>885</v>
      </c>
      <c r="L1601">
        <v>109582</v>
      </c>
      <c r="M1601" s="370">
        <f>+data!N1601</f>
        <v>219166</v>
      </c>
      <c r="N1601" s="370">
        <f t="shared" si="51"/>
        <v>109584</v>
      </c>
      <c r="O1601" s="84"/>
    </row>
    <row r="1602" spans="1:15">
      <c r="A1602" s="111" t="s">
        <v>282</v>
      </c>
      <c r="H1602" s="370">
        <f>+data!L1602</f>
        <v>0</v>
      </c>
      <c r="I1602" s="370">
        <f t="shared" si="50"/>
        <v>0</v>
      </c>
      <c r="J1602" s="84"/>
      <c r="M1602" s="370">
        <f>+data!N1602</f>
        <v>0</v>
      </c>
      <c r="N1602" s="370">
        <f t="shared" si="51"/>
        <v>0</v>
      </c>
      <c r="O1602" s="84"/>
    </row>
    <row r="1603" spans="1:15">
      <c r="A1603" s="44" t="s">
        <v>629</v>
      </c>
      <c r="G1603">
        <v>0</v>
      </c>
      <c r="H1603" s="370">
        <f>+data!L1603</f>
        <v>0</v>
      </c>
      <c r="I1603" s="370">
        <f t="shared" si="50"/>
        <v>0</v>
      </c>
      <c r="J1603" s="84"/>
      <c r="L1603">
        <v>0</v>
      </c>
      <c r="M1603" s="370">
        <f>+data!N1603</f>
        <v>0</v>
      </c>
      <c r="N1603" s="370">
        <f t="shared" si="51"/>
        <v>0</v>
      </c>
      <c r="O1603" s="84"/>
    </row>
    <row r="1604" spans="1:15">
      <c r="A1604" s="44" t="s">
        <v>864</v>
      </c>
      <c r="G1604">
        <v>0</v>
      </c>
      <c r="H1604" s="370">
        <f>+data!L1604</f>
        <v>0</v>
      </c>
      <c r="I1604" s="370">
        <f t="shared" si="50"/>
        <v>0</v>
      </c>
      <c r="J1604" s="84"/>
      <c r="L1604">
        <v>0</v>
      </c>
      <c r="M1604" s="370">
        <f>+data!N1604</f>
        <v>0</v>
      </c>
      <c r="N1604" s="370">
        <f t="shared" si="51"/>
        <v>0</v>
      </c>
      <c r="O1604" s="84"/>
    </row>
    <row r="1605" spans="1:15">
      <c r="A1605" s="44" t="s">
        <v>272</v>
      </c>
      <c r="G1605">
        <v>0</v>
      </c>
      <c r="H1605" s="370">
        <f>+data!L1605</f>
        <v>0</v>
      </c>
      <c r="I1605" s="370">
        <f t="shared" si="50"/>
        <v>0</v>
      </c>
      <c r="J1605" s="84"/>
      <c r="L1605">
        <v>0</v>
      </c>
      <c r="M1605" s="370">
        <f>+data!N1605</f>
        <v>0</v>
      </c>
      <c r="N1605" s="370">
        <f t="shared" si="51"/>
        <v>0</v>
      </c>
      <c r="O1605" s="84"/>
    </row>
    <row r="1606" spans="1:15">
      <c r="A1606" s="44" t="s">
        <v>273</v>
      </c>
      <c r="G1606">
        <v>0</v>
      </c>
      <c r="H1606" s="370">
        <f>+data!L1606</f>
        <v>0</v>
      </c>
      <c r="I1606" s="370">
        <f t="shared" si="50"/>
        <v>0</v>
      </c>
      <c r="J1606" s="84"/>
      <c r="L1606">
        <v>0</v>
      </c>
      <c r="M1606" s="370">
        <f>+data!N1606</f>
        <v>0</v>
      </c>
      <c r="N1606" s="370">
        <f t="shared" si="51"/>
        <v>0</v>
      </c>
      <c r="O1606" s="84"/>
    </row>
    <row r="1607" spans="1:15">
      <c r="A1607" s="433" t="s">
        <v>866</v>
      </c>
      <c r="G1607">
        <v>0</v>
      </c>
      <c r="H1607" s="370">
        <f>+data!L1607</f>
        <v>0</v>
      </c>
      <c r="I1607" s="370">
        <f>+H1607-G1607</f>
        <v>0</v>
      </c>
      <c r="J1607" s="84"/>
      <c r="L1607">
        <v>0</v>
      </c>
      <c r="M1607" s="370">
        <f>+data!N1607</f>
        <v>0</v>
      </c>
      <c r="N1607" s="370">
        <f>+M1607-L1607</f>
        <v>0</v>
      </c>
      <c r="O1607" s="84"/>
    </row>
    <row r="1608" spans="1:15">
      <c r="A1608" s="44" t="s">
        <v>275</v>
      </c>
      <c r="G1608">
        <v>0</v>
      </c>
      <c r="H1608" s="370">
        <f>+data!L1608</f>
        <v>0</v>
      </c>
      <c r="I1608" s="370">
        <f t="shared" si="50"/>
        <v>0</v>
      </c>
      <c r="J1608" s="84"/>
      <c r="L1608">
        <v>0</v>
      </c>
      <c r="M1608" s="370">
        <f>+data!N1608</f>
        <v>0</v>
      </c>
      <c r="N1608" s="370">
        <f t="shared" si="51"/>
        <v>0</v>
      </c>
      <c r="O1608" s="84"/>
    </row>
    <row r="1609" spans="1:15" s="413" customFormat="1">
      <c r="A1609" s="432"/>
      <c r="H1609" s="421"/>
      <c r="I1609" s="421"/>
      <c r="J1609" s="427"/>
      <c r="M1609" s="421"/>
      <c r="N1609" s="421"/>
      <c r="O1609" s="427"/>
    </row>
    <row r="1610" spans="1:15" s="413" customFormat="1">
      <c r="A1610" s="432"/>
      <c r="H1610" s="421"/>
      <c r="I1610" s="421"/>
      <c r="J1610" s="427"/>
      <c r="M1610" s="421"/>
      <c r="N1610" s="421"/>
      <c r="O1610" s="427"/>
    </row>
    <row r="1611" spans="1:15">
      <c r="A1611" s="44" t="s">
        <v>437</v>
      </c>
      <c r="G1611">
        <v>0</v>
      </c>
      <c r="H1611" s="370">
        <f>+data!L1611</f>
        <v>0</v>
      </c>
      <c r="I1611" s="370">
        <f t="shared" si="50"/>
        <v>0</v>
      </c>
      <c r="J1611" s="84"/>
      <c r="L1611">
        <v>0</v>
      </c>
      <c r="M1611" s="370">
        <f>+data!N1611</f>
        <v>0</v>
      </c>
      <c r="N1611" s="370">
        <f t="shared" si="51"/>
        <v>0</v>
      </c>
      <c r="O1611" s="84"/>
    </row>
    <row r="1612" spans="1:15">
      <c r="A1612" s="44" t="s">
        <v>438</v>
      </c>
      <c r="G1612">
        <v>0</v>
      </c>
      <c r="H1612" s="370">
        <f>+data!L1612</f>
        <v>0</v>
      </c>
      <c r="I1612" s="370">
        <f t="shared" si="50"/>
        <v>0</v>
      </c>
      <c r="J1612" s="84"/>
      <c r="L1612">
        <v>0</v>
      </c>
      <c r="M1612" s="370">
        <f>+data!N1612</f>
        <v>0</v>
      </c>
      <c r="N1612" s="370">
        <f t="shared" si="51"/>
        <v>0</v>
      </c>
      <c r="O1612" s="84"/>
    </row>
    <row r="1613" spans="1:15">
      <c r="A1613" s="44" t="s">
        <v>439</v>
      </c>
      <c r="G1613">
        <v>0</v>
      </c>
      <c r="H1613" s="370">
        <f>+data!L1613</f>
        <v>0</v>
      </c>
      <c r="I1613" s="370">
        <f t="shared" si="50"/>
        <v>0</v>
      </c>
      <c r="J1613" s="84"/>
      <c r="L1613">
        <v>0</v>
      </c>
      <c r="M1613" s="370">
        <f>+data!N1613</f>
        <v>0</v>
      </c>
      <c r="N1613" s="370">
        <f t="shared" si="51"/>
        <v>0</v>
      </c>
      <c r="O1613" s="84"/>
    </row>
    <row r="1614" spans="1:15">
      <c r="A1614" s="44" t="s">
        <v>440</v>
      </c>
      <c r="G1614">
        <v>0</v>
      </c>
      <c r="H1614" s="370">
        <f>+data!L1614</f>
        <v>0</v>
      </c>
      <c r="I1614" s="370">
        <f t="shared" si="50"/>
        <v>0</v>
      </c>
      <c r="J1614" s="84"/>
      <c r="L1614">
        <v>0</v>
      </c>
      <c r="M1614" s="370">
        <f>+data!N1614</f>
        <v>0</v>
      </c>
      <c r="N1614" s="370">
        <f t="shared" si="51"/>
        <v>0</v>
      </c>
      <c r="O1614" s="84"/>
    </row>
    <row r="1615" spans="1:15">
      <c r="A1615" s="44" t="s">
        <v>441</v>
      </c>
      <c r="G1615">
        <v>0</v>
      </c>
      <c r="H1615" s="370">
        <f>+data!L1615</f>
        <v>0</v>
      </c>
      <c r="I1615" s="370">
        <f t="shared" si="50"/>
        <v>0</v>
      </c>
      <c r="J1615" s="84"/>
      <c r="L1615">
        <v>0</v>
      </c>
      <c r="M1615" s="370">
        <f>+data!N1615</f>
        <v>0</v>
      </c>
      <c r="N1615" s="370">
        <f t="shared" si="51"/>
        <v>0</v>
      </c>
      <c r="O1615" s="84"/>
    </row>
    <row r="1616" spans="1:15">
      <c r="A1616" s="44" t="s">
        <v>292</v>
      </c>
      <c r="G1616">
        <v>0</v>
      </c>
      <c r="H1616" s="370">
        <f>+data!L1616</f>
        <v>0</v>
      </c>
      <c r="I1616" s="370">
        <f t="shared" si="50"/>
        <v>0</v>
      </c>
      <c r="J1616" s="84"/>
      <c r="L1616">
        <v>0</v>
      </c>
      <c r="M1616" s="370">
        <f>+data!N1616</f>
        <v>0</v>
      </c>
      <c r="N1616" s="370">
        <f t="shared" si="51"/>
        <v>0</v>
      </c>
      <c r="O1616" s="84"/>
    </row>
    <row r="1617" spans="1:15">
      <c r="A1617" s="44" t="s">
        <v>110</v>
      </c>
      <c r="G1617">
        <v>0</v>
      </c>
      <c r="H1617" s="370">
        <f>+data!L1617</f>
        <v>0</v>
      </c>
      <c r="I1617" s="370">
        <f t="shared" si="50"/>
        <v>0</v>
      </c>
      <c r="J1617" s="84"/>
      <c r="L1617">
        <v>0</v>
      </c>
      <c r="M1617" s="370">
        <f>+data!N1617</f>
        <v>0</v>
      </c>
      <c r="N1617" s="370">
        <f t="shared" si="51"/>
        <v>0</v>
      </c>
      <c r="O1617" s="84"/>
    </row>
    <row r="1618" spans="1:15" s="413" customFormat="1">
      <c r="A1618" s="432"/>
      <c r="H1618" s="421"/>
      <c r="I1618" s="421"/>
      <c r="J1618" s="427"/>
      <c r="M1618" s="421"/>
      <c r="N1618" s="421"/>
      <c r="O1618" s="427"/>
    </row>
    <row r="1619" spans="1:15">
      <c r="A1619" s="44" t="s">
        <v>293</v>
      </c>
      <c r="G1619">
        <v>0</v>
      </c>
      <c r="H1619" s="370">
        <f>+data!L1619</f>
        <v>0</v>
      </c>
      <c r="I1619" s="370">
        <f t="shared" si="50"/>
        <v>0</v>
      </c>
      <c r="J1619" s="84"/>
      <c r="L1619">
        <v>0</v>
      </c>
      <c r="M1619" s="370">
        <f>+data!N1619</f>
        <v>0</v>
      </c>
      <c r="N1619" s="370">
        <f t="shared" si="51"/>
        <v>0</v>
      </c>
      <c r="O1619" s="84"/>
    </row>
    <row r="1620" spans="1:15">
      <c r="A1620" s="44" t="s">
        <v>294</v>
      </c>
      <c r="G1620">
        <v>0</v>
      </c>
      <c r="H1620" s="370">
        <f>+data!L1620</f>
        <v>0</v>
      </c>
      <c r="I1620" s="370">
        <f t="shared" si="50"/>
        <v>0</v>
      </c>
      <c r="J1620" s="84"/>
      <c r="L1620">
        <v>0</v>
      </c>
      <c r="M1620" s="370">
        <f>+data!N1620</f>
        <v>0</v>
      </c>
      <c r="N1620" s="370">
        <f t="shared" si="51"/>
        <v>0</v>
      </c>
      <c r="O1620" s="84"/>
    </row>
    <row r="1621" spans="1:15">
      <c r="A1621" s="44" t="s">
        <v>295</v>
      </c>
      <c r="G1621">
        <v>0</v>
      </c>
      <c r="H1621" s="370">
        <f>+data!L1621</f>
        <v>0</v>
      </c>
      <c r="I1621" s="370">
        <f t="shared" si="50"/>
        <v>0</v>
      </c>
      <c r="J1621" s="84"/>
      <c r="L1621">
        <v>0</v>
      </c>
      <c r="M1621" s="370">
        <f>+data!N1621</f>
        <v>0</v>
      </c>
      <c r="N1621" s="370">
        <f t="shared" si="51"/>
        <v>0</v>
      </c>
      <c r="O1621" s="84"/>
    </row>
    <row r="1622" spans="1:15">
      <c r="A1622" s="44" t="s">
        <v>445</v>
      </c>
      <c r="G1622">
        <v>2</v>
      </c>
      <c r="H1622" s="370">
        <f>+data!L1622</f>
        <v>0</v>
      </c>
      <c r="I1622" s="370">
        <f t="shared" si="50"/>
        <v>-2</v>
      </c>
      <c r="J1622" s="84"/>
      <c r="L1622">
        <v>7</v>
      </c>
      <c r="M1622" s="370">
        <f>+data!N1622</f>
        <v>0</v>
      </c>
      <c r="N1622" s="370">
        <f t="shared" si="51"/>
        <v>-7</v>
      </c>
      <c r="O1622" s="84"/>
    </row>
    <row r="1623" spans="1:15">
      <c r="A1623" s="44" t="s">
        <v>433</v>
      </c>
      <c r="G1623">
        <v>1464</v>
      </c>
      <c r="H1623" s="370">
        <f>+data!L1623</f>
        <v>49588</v>
      </c>
      <c r="I1623" s="370">
        <f t="shared" si="50"/>
        <v>48124</v>
      </c>
      <c r="J1623" s="84"/>
      <c r="L1623">
        <v>1614</v>
      </c>
      <c r="M1623" s="370">
        <f>+data!N1623</f>
        <v>27722</v>
      </c>
      <c r="N1623" s="370">
        <f t="shared" si="51"/>
        <v>26108</v>
      </c>
      <c r="O1623" s="84"/>
    </row>
    <row r="1624" spans="1:15">
      <c r="A1624" s="44" t="s">
        <v>296</v>
      </c>
      <c r="G1624">
        <v>0</v>
      </c>
      <c r="H1624" s="370">
        <f>+data!L1624</f>
        <v>0</v>
      </c>
      <c r="I1624" s="370">
        <f t="shared" si="50"/>
        <v>0</v>
      </c>
      <c r="J1624" s="84"/>
      <c r="L1624">
        <v>0</v>
      </c>
      <c r="M1624" s="370">
        <f>+data!N1624</f>
        <v>0</v>
      </c>
      <c r="N1624" s="370">
        <f t="shared" si="51"/>
        <v>0</v>
      </c>
      <c r="O1624" s="84"/>
    </row>
    <row r="1625" spans="1:15">
      <c r="A1625" s="44" t="s">
        <v>297</v>
      </c>
      <c r="G1625">
        <v>0</v>
      </c>
      <c r="H1625" s="370">
        <f>+data!L1625</f>
        <v>0</v>
      </c>
      <c r="I1625" s="370">
        <f t="shared" si="50"/>
        <v>0</v>
      </c>
      <c r="J1625" s="84"/>
      <c r="L1625">
        <v>0</v>
      </c>
      <c r="M1625" s="370">
        <f>+data!N1625</f>
        <v>0</v>
      </c>
      <c r="N1625" s="370">
        <f t="shared" si="51"/>
        <v>0</v>
      </c>
      <c r="O1625" s="84"/>
    </row>
    <row r="1626" spans="1:15">
      <c r="A1626" s="44" t="s">
        <v>678</v>
      </c>
      <c r="G1626">
        <v>0</v>
      </c>
      <c r="H1626" s="370">
        <f>+data!L1626</f>
        <v>0</v>
      </c>
      <c r="I1626" s="370">
        <f t="shared" si="50"/>
        <v>0</v>
      </c>
      <c r="J1626" s="84"/>
      <c r="L1626">
        <v>0</v>
      </c>
      <c r="M1626" s="370">
        <f>+data!N1626</f>
        <v>0</v>
      </c>
      <c r="N1626" s="370">
        <f t="shared" si="51"/>
        <v>0</v>
      </c>
      <c r="O1626" s="84"/>
    </row>
    <row r="1627" spans="1:15">
      <c r="A1627" s="44" t="s">
        <v>434</v>
      </c>
      <c r="G1627">
        <v>0</v>
      </c>
      <c r="H1627" s="370">
        <f>+data!L1627</f>
        <v>0</v>
      </c>
      <c r="I1627" s="370">
        <f t="shared" si="50"/>
        <v>0</v>
      </c>
      <c r="J1627" s="84"/>
      <c r="L1627">
        <v>0</v>
      </c>
      <c r="M1627" s="370">
        <f>+data!N1627</f>
        <v>0</v>
      </c>
      <c r="N1627" s="370">
        <f t="shared" si="51"/>
        <v>0</v>
      </c>
      <c r="O1627" s="84"/>
    </row>
    <row r="1628" spans="1:15">
      <c r="A1628" s="44" t="s">
        <v>435</v>
      </c>
      <c r="G1628">
        <v>0</v>
      </c>
      <c r="H1628" s="370">
        <f>+data!L1628</f>
        <v>0</v>
      </c>
      <c r="I1628" s="370">
        <f t="shared" si="50"/>
        <v>0</v>
      </c>
      <c r="J1628" s="84"/>
      <c r="L1628">
        <v>0</v>
      </c>
      <c r="M1628" s="370">
        <f>+data!N1628</f>
        <v>0</v>
      </c>
      <c r="N1628" s="370">
        <f t="shared" si="51"/>
        <v>0</v>
      </c>
      <c r="O1628" s="84"/>
    </row>
    <row r="1629" spans="1:15">
      <c r="A1629" s="44" t="s">
        <v>436</v>
      </c>
      <c r="G1629">
        <v>0</v>
      </c>
      <c r="H1629" s="370">
        <f>+data!L1629</f>
        <v>0</v>
      </c>
      <c r="I1629" s="370">
        <f t="shared" si="50"/>
        <v>0</v>
      </c>
      <c r="J1629" s="84"/>
      <c r="L1629">
        <v>0</v>
      </c>
      <c r="M1629" s="370">
        <f>+data!N1629</f>
        <v>0</v>
      </c>
      <c r="N1629" s="370">
        <f t="shared" si="51"/>
        <v>0</v>
      </c>
      <c r="O1629" s="84"/>
    </row>
    <row r="1630" spans="1:15">
      <c r="A1630" s="44" t="s">
        <v>446</v>
      </c>
      <c r="G1630">
        <v>0</v>
      </c>
      <c r="H1630" s="370">
        <f>+data!L1630</f>
        <v>0</v>
      </c>
      <c r="I1630" s="370">
        <f t="shared" si="50"/>
        <v>0</v>
      </c>
      <c r="J1630" s="84"/>
      <c r="L1630">
        <v>0</v>
      </c>
      <c r="M1630" s="370">
        <f>+data!N1630</f>
        <v>0</v>
      </c>
      <c r="N1630" s="370">
        <f t="shared" si="51"/>
        <v>0</v>
      </c>
      <c r="O1630" s="84"/>
    </row>
    <row r="1631" spans="1:15">
      <c r="A1631" s="44" t="s">
        <v>298</v>
      </c>
      <c r="G1631">
        <v>0</v>
      </c>
      <c r="H1631" s="370">
        <f>+data!L1631</f>
        <v>0</v>
      </c>
      <c r="I1631" s="370">
        <f t="shared" si="50"/>
        <v>0</v>
      </c>
      <c r="J1631" s="84"/>
      <c r="L1631">
        <v>0</v>
      </c>
      <c r="M1631" s="370">
        <f>+data!N1631</f>
        <v>0</v>
      </c>
      <c r="N1631" s="370">
        <f t="shared" si="51"/>
        <v>0</v>
      </c>
      <c r="O1631" s="84"/>
    </row>
    <row r="1632" spans="1:15">
      <c r="A1632" s="289" t="s">
        <v>679</v>
      </c>
      <c r="G1632">
        <v>0</v>
      </c>
      <c r="H1632" s="370">
        <f>+data!L1632</f>
        <v>0</v>
      </c>
      <c r="I1632" s="370">
        <f t="shared" si="50"/>
        <v>0</v>
      </c>
      <c r="J1632" s="84"/>
      <c r="L1632">
        <v>0</v>
      </c>
      <c r="M1632" s="370">
        <f>+data!N1632</f>
        <v>0</v>
      </c>
      <c r="N1632" s="370">
        <f t="shared" si="51"/>
        <v>0</v>
      </c>
      <c r="O1632" s="84"/>
    </row>
    <row r="1633" spans="1:15">
      <c r="A1633" s="289" t="s">
        <v>502</v>
      </c>
      <c r="G1633">
        <v>0</v>
      </c>
      <c r="H1633" s="370">
        <f>+data!L1633</f>
        <v>0</v>
      </c>
      <c r="I1633" s="370">
        <f t="shared" si="50"/>
        <v>0</v>
      </c>
      <c r="J1633" s="84"/>
      <c r="L1633">
        <v>0</v>
      </c>
      <c r="M1633" s="370">
        <f>+data!N1633</f>
        <v>0</v>
      </c>
      <c r="N1633" s="370">
        <f t="shared" si="51"/>
        <v>0</v>
      </c>
      <c r="O1633" s="84"/>
    </row>
    <row r="1634" spans="1:15">
      <c r="A1634" s="23" t="s">
        <v>106</v>
      </c>
      <c r="G1634">
        <v>1466</v>
      </c>
      <c r="H1634" s="370">
        <f>+data!L1634</f>
        <v>80726</v>
      </c>
      <c r="I1634" s="370">
        <f t="shared" si="50"/>
        <v>79260</v>
      </c>
      <c r="J1634" s="84"/>
      <c r="L1634">
        <v>1621</v>
      </c>
      <c r="M1634" s="370">
        <f>+data!N1634</f>
        <v>41052</v>
      </c>
      <c r="N1634" s="370">
        <f t="shared" si="51"/>
        <v>39431</v>
      </c>
      <c r="O1634" s="84"/>
    </row>
    <row r="1635" spans="1:15">
      <c r="A1635" s="23" t="s">
        <v>172</v>
      </c>
      <c r="H1635" s="370"/>
      <c r="I1635" s="370"/>
      <c r="J1635" s="84"/>
      <c r="M1635" s="370"/>
      <c r="N1635" s="370"/>
      <c r="O1635" s="84"/>
    </row>
    <row r="1636" spans="1:15">
      <c r="A1636" s="413" t="s">
        <v>836</v>
      </c>
      <c r="H1636" s="370"/>
      <c r="I1636" s="370"/>
      <c r="J1636" s="84"/>
      <c r="M1636" s="370"/>
      <c r="N1636" s="370"/>
      <c r="O1636" s="84"/>
    </row>
    <row r="1637" spans="1:15">
      <c r="A1637" s="422"/>
      <c r="H1637" s="370"/>
      <c r="I1637" s="370"/>
      <c r="J1637" s="84"/>
      <c r="M1637" s="370"/>
      <c r="N1637" s="370"/>
      <c r="O1637" s="84"/>
    </row>
    <row r="1638" spans="1:15">
      <c r="A1638" s="422"/>
      <c r="H1638" s="370"/>
      <c r="I1638" s="370"/>
      <c r="J1638" s="84"/>
      <c r="M1638" s="370"/>
      <c r="N1638" s="370"/>
      <c r="O1638" s="84"/>
    </row>
    <row r="1639" spans="1:15">
      <c r="A1639" s="422"/>
      <c r="H1639" s="370"/>
      <c r="I1639" s="370"/>
      <c r="J1639" s="84"/>
      <c r="M1639" s="370"/>
      <c r="N1639" s="370"/>
      <c r="O1639" s="84"/>
    </row>
    <row r="1640" spans="1:15">
      <c r="A1640" s="422"/>
      <c r="H1640" s="370"/>
      <c r="I1640" s="370"/>
      <c r="J1640" s="84"/>
      <c r="M1640" s="370"/>
      <c r="N1640" s="370"/>
      <c r="O1640" s="84"/>
    </row>
    <row r="1641" spans="1:15">
      <c r="A1641" s="422"/>
      <c r="H1641" s="370"/>
      <c r="I1641" s="370"/>
      <c r="J1641" s="84"/>
      <c r="M1641" s="370"/>
      <c r="N1641" s="370"/>
      <c r="O1641" s="84"/>
    </row>
    <row r="1642" spans="1:15">
      <c r="A1642" s="422"/>
      <c r="H1642" s="370"/>
      <c r="I1642" s="370"/>
      <c r="J1642" s="84"/>
      <c r="M1642" s="370"/>
      <c r="N1642" s="370"/>
      <c r="O1642" s="84"/>
    </row>
    <row r="1643" spans="1:15">
      <c r="A1643" s="422"/>
      <c r="H1643" s="370"/>
      <c r="I1643" s="370"/>
      <c r="J1643" s="84"/>
      <c r="M1643" s="370"/>
      <c r="N1643" s="370"/>
      <c r="O1643" s="84"/>
    </row>
    <row r="1644" spans="1:15">
      <c r="A1644" s="422"/>
      <c r="H1644" s="370"/>
      <c r="I1644" s="370"/>
      <c r="J1644" s="84"/>
      <c r="M1644" s="370"/>
      <c r="N1644" s="370"/>
      <c r="O1644" s="84"/>
    </row>
    <row r="1645" spans="1:15">
      <c r="A1645" s="422"/>
      <c r="H1645" s="370"/>
      <c r="I1645" s="370"/>
      <c r="J1645" s="84"/>
      <c r="M1645" s="370"/>
      <c r="N1645" s="370"/>
      <c r="O1645" s="84"/>
    </row>
    <row r="1646" spans="1:15">
      <c r="A1646" s="422"/>
      <c r="H1646" s="370"/>
      <c r="I1646" s="370"/>
      <c r="J1646" s="84"/>
      <c r="M1646" s="370"/>
      <c r="N1646" s="370"/>
      <c r="O1646" s="84"/>
    </row>
    <row r="1647" spans="1:15">
      <c r="A1647" s="422"/>
      <c r="H1647" s="370"/>
      <c r="I1647" s="370"/>
      <c r="J1647" s="84"/>
      <c r="M1647" s="370"/>
      <c r="N1647" s="370"/>
      <c r="O1647" s="84"/>
    </row>
    <row r="1648" spans="1:15">
      <c r="A1648" s="422"/>
      <c r="H1648" s="370"/>
      <c r="I1648" s="370"/>
      <c r="J1648" s="84"/>
      <c r="M1648" s="370"/>
      <c r="N1648" s="370"/>
      <c r="O1648" s="84"/>
    </row>
    <row r="1649" spans="1:15">
      <c r="A1649" s="422"/>
      <c r="H1649" s="370"/>
      <c r="I1649" s="370"/>
      <c r="J1649" s="84"/>
      <c r="M1649" s="370"/>
      <c r="N1649" s="370"/>
      <c r="O1649" s="84"/>
    </row>
    <row r="1650" spans="1:15">
      <c r="A1650" s="422"/>
      <c r="H1650" s="370"/>
      <c r="I1650" s="370"/>
      <c r="J1650" s="84"/>
      <c r="M1650" s="370"/>
      <c r="N1650" s="370"/>
      <c r="O1650" s="84"/>
    </row>
    <row r="1651" spans="1:15">
      <c r="A1651" s="422"/>
      <c r="H1651" s="370"/>
      <c r="I1651" s="370"/>
      <c r="J1651" s="84"/>
      <c r="M1651" s="370"/>
      <c r="N1651" s="370"/>
      <c r="O1651" s="84"/>
    </row>
    <row r="1652" spans="1:15">
      <c r="A1652" s="422"/>
      <c r="H1652" s="370"/>
      <c r="I1652" s="370"/>
      <c r="J1652" s="84"/>
      <c r="M1652" s="370"/>
      <c r="N1652" s="370"/>
      <c r="O1652" s="84"/>
    </row>
    <row r="1653" spans="1:15">
      <c r="A1653" s="422"/>
      <c r="H1653" s="370"/>
      <c r="I1653" s="370"/>
      <c r="J1653" s="84"/>
      <c r="M1653" s="370"/>
      <c r="N1653" s="370"/>
      <c r="O1653" s="84"/>
    </row>
    <row r="1654" spans="1:15">
      <c r="A1654" s="422"/>
      <c r="H1654" s="370"/>
      <c r="I1654" s="370"/>
      <c r="J1654" s="84"/>
      <c r="M1654" s="370"/>
      <c r="N1654" s="370"/>
      <c r="O1654" s="84"/>
    </row>
    <row r="1655" spans="1:15">
      <c r="A1655" s="422"/>
      <c r="H1655" s="370"/>
      <c r="I1655" s="370"/>
      <c r="J1655" s="84"/>
      <c r="M1655" s="370"/>
      <c r="N1655" s="370"/>
      <c r="O1655" s="84"/>
    </row>
    <row r="1656" spans="1:15">
      <c r="A1656" s="422"/>
      <c r="H1656" s="370"/>
      <c r="I1656" s="370"/>
      <c r="J1656" s="84"/>
      <c r="M1656" s="370"/>
      <c r="N1656" s="370"/>
      <c r="O1656" s="84"/>
    </row>
    <row r="1657" spans="1:15">
      <c r="A1657" s="422"/>
      <c r="H1657" s="370"/>
      <c r="I1657" s="370"/>
      <c r="J1657" s="84"/>
      <c r="M1657" s="370"/>
      <c r="N1657" s="370"/>
      <c r="O1657" s="84"/>
    </row>
    <row r="1658" spans="1:15">
      <c r="A1658" s="422"/>
      <c r="H1658" s="370"/>
      <c r="I1658" s="370"/>
      <c r="J1658" s="84"/>
      <c r="M1658" s="370"/>
      <c r="N1658" s="370"/>
      <c r="O1658" s="84"/>
    </row>
    <row r="1659" spans="1:15">
      <c r="A1659" s="422"/>
      <c r="H1659" s="370"/>
      <c r="I1659" s="370"/>
      <c r="J1659" s="84"/>
      <c r="M1659" s="370"/>
      <c r="N1659" s="370"/>
      <c r="O1659" s="84"/>
    </row>
    <row r="1660" spans="1:15">
      <c r="A1660" s="422"/>
      <c r="H1660" s="370"/>
      <c r="I1660" s="370"/>
      <c r="J1660" s="84"/>
      <c r="M1660" s="370"/>
      <c r="N1660" s="370"/>
      <c r="O1660" s="84"/>
    </row>
    <row r="1661" spans="1:15">
      <c r="A1661" s="422"/>
      <c r="H1661" s="370"/>
      <c r="I1661" s="370"/>
      <c r="J1661" s="84"/>
      <c r="M1661" s="370"/>
      <c r="N1661" s="370"/>
      <c r="O1661" s="84"/>
    </row>
    <row r="1662" spans="1:15">
      <c r="A1662" s="422"/>
      <c r="H1662" s="370"/>
      <c r="I1662" s="370"/>
      <c r="J1662" s="84"/>
      <c r="M1662" s="370"/>
      <c r="N1662" s="370"/>
      <c r="O1662" s="84"/>
    </row>
    <row r="1663" spans="1:15">
      <c r="A1663" s="422"/>
      <c r="H1663" s="370"/>
      <c r="I1663" s="370"/>
      <c r="J1663" s="84"/>
      <c r="M1663" s="370"/>
      <c r="N1663" s="370"/>
      <c r="O1663" s="84"/>
    </row>
    <row r="1664" spans="1:15">
      <c r="A1664" s="422"/>
      <c r="H1664" s="370"/>
      <c r="I1664" s="370"/>
      <c r="J1664" s="84"/>
      <c r="M1664" s="370"/>
      <c r="N1664" s="370"/>
      <c r="O1664" s="84"/>
    </row>
    <row r="1665" spans="1:15">
      <c r="A1665" s="422"/>
      <c r="H1665" s="370"/>
      <c r="I1665" s="370"/>
      <c r="J1665" s="84"/>
      <c r="M1665" s="370"/>
      <c r="N1665" s="370"/>
      <c r="O1665" s="84"/>
    </row>
    <row r="1666" spans="1:15">
      <c r="A1666" s="422"/>
      <c r="H1666" s="370"/>
      <c r="I1666" s="370"/>
      <c r="J1666" s="84"/>
      <c r="M1666" s="370"/>
      <c r="N1666" s="370"/>
      <c r="O1666" s="84"/>
    </row>
    <row r="1667" spans="1:15">
      <c r="A1667" s="422"/>
      <c r="H1667" s="370"/>
      <c r="I1667" s="370"/>
      <c r="J1667" s="84"/>
      <c r="M1667" s="370"/>
      <c r="N1667" s="370"/>
      <c r="O1667" s="84"/>
    </row>
    <row r="1668" spans="1:15">
      <c r="A1668" s="422"/>
      <c r="H1668" s="370"/>
      <c r="I1668" s="370"/>
      <c r="J1668" s="84"/>
      <c r="M1668" s="370"/>
      <c r="N1668" s="370"/>
      <c r="O1668" s="84"/>
    </row>
    <row r="1669" spans="1:15">
      <c r="A1669" s="422"/>
      <c r="H1669" s="370"/>
      <c r="I1669" s="370"/>
      <c r="J1669" s="84"/>
      <c r="M1669" s="370"/>
      <c r="N1669" s="370"/>
      <c r="O1669" s="84"/>
    </row>
    <row r="1670" spans="1:15">
      <c r="A1670" s="422"/>
      <c r="H1670" s="370"/>
      <c r="I1670" s="370"/>
      <c r="J1670" s="84"/>
      <c r="M1670" s="370"/>
      <c r="N1670" s="370"/>
      <c r="O1670" s="84"/>
    </row>
    <row r="1671" spans="1:15">
      <c r="A1671" s="422"/>
      <c r="H1671" s="370"/>
      <c r="I1671" s="370"/>
      <c r="J1671" s="84"/>
      <c r="M1671" s="370"/>
      <c r="N1671" s="370"/>
      <c r="O1671" s="84"/>
    </row>
    <row r="1672" spans="1:15">
      <c r="A1672" s="422"/>
      <c r="H1672" s="370"/>
      <c r="I1672" s="370"/>
      <c r="J1672" s="84"/>
      <c r="M1672" s="370"/>
      <c r="N1672" s="370"/>
      <c r="O1672" s="84"/>
    </row>
    <row r="1673" spans="1:15">
      <c r="A1673" s="3" t="s">
        <v>579</v>
      </c>
      <c r="H1673" s="370">
        <f>+data!L1673</f>
        <v>0</v>
      </c>
      <c r="I1673" s="370">
        <f t="shared" si="50"/>
        <v>0</v>
      </c>
      <c r="J1673" s="84"/>
      <c r="M1673" s="370">
        <f>+data!N1673</f>
        <v>0</v>
      </c>
      <c r="N1673" s="370">
        <f t="shared" si="51"/>
        <v>0</v>
      </c>
      <c r="O1673" s="84"/>
    </row>
    <row r="1674" spans="1:15">
      <c r="A1674" s="3" t="s">
        <v>691</v>
      </c>
      <c r="H1674" s="370">
        <f>+data!L1674</f>
        <v>0</v>
      </c>
      <c r="I1674" s="370">
        <f t="shared" si="50"/>
        <v>0</v>
      </c>
      <c r="J1674" s="84"/>
      <c r="M1674" s="370">
        <f>+data!N1674</f>
        <v>0</v>
      </c>
      <c r="N1674" s="370">
        <f t="shared" si="51"/>
        <v>0</v>
      </c>
      <c r="O1674" s="84"/>
    </row>
    <row r="1675" spans="1:15">
      <c r="A1675" s="260" t="s">
        <v>515</v>
      </c>
      <c r="H1675" s="370">
        <f>+data!L1675</f>
        <v>0</v>
      </c>
      <c r="I1675" s="370">
        <f t="shared" si="50"/>
        <v>0</v>
      </c>
      <c r="J1675" s="84"/>
      <c r="M1675" s="370">
        <f>+data!N1675</f>
        <v>0</v>
      </c>
      <c r="N1675" s="370">
        <f t="shared" si="51"/>
        <v>0</v>
      </c>
      <c r="O1675" s="84"/>
    </row>
    <row r="1676" spans="1:15">
      <c r="A1676" s="260" t="s">
        <v>487</v>
      </c>
      <c r="G1676">
        <v>0</v>
      </c>
      <c r="H1676" s="370">
        <f>+data!L1676</f>
        <v>0</v>
      </c>
      <c r="I1676" s="370">
        <f t="shared" si="50"/>
        <v>0</v>
      </c>
      <c r="J1676" s="84"/>
      <c r="L1676">
        <v>0</v>
      </c>
      <c r="M1676" s="370">
        <f>+data!N1676</f>
        <v>0</v>
      </c>
      <c r="N1676" s="370">
        <f t="shared" si="51"/>
        <v>0</v>
      </c>
      <c r="O1676" s="84"/>
    </row>
    <row r="1677" spans="1:15">
      <c r="A1677" s="260" t="s">
        <v>696</v>
      </c>
      <c r="G1677">
        <v>0</v>
      </c>
      <c r="H1677" s="370">
        <f>+data!L1677</f>
        <v>0</v>
      </c>
      <c r="I1677" s="370">
        <f t="shared" si="50"/>
        <v>0</v>
      </c>
      <c r="J1677" s="84"/>
      <c r="L1677">
        <v>0</v>
      </c>
      <c r="M1677" s="370">
        <f>+data!N1677</f>
        <v>0</v>
      </c>
      <c r="N1677" s="370">
        <f t="shared" si="51"/>
        <v>0</v>
      </c>
      <c r="O1677" s="84"/>
    </row>
    <row r="1678" spans="1:15">
      <c r="A1678" s="260" t="s">
        <v>697</v>
      </c>
      <c r="G1678">
        <v>0</v>
      </c>
      <c r="H1678" s="370">
        <f>+data!L1678</f>
        <v>0</v>
      </c>
      <c r="I1678" s="370">
        <f t="shared" ref="I1678:I1746" si="52">+H1678-G1678</f>
        <v>0</v>
      </c>
      <c r="J1678" s="84"/>
      <c r="L1678">
        <v>0</v>
      </c>
      <c r="M1678" s="370">
        <f>+data!N1678</f>
        <v>0</v>
      </c>
      <c r="N1678" s="370">
        <f t="shared" ref="N1678:N1746" si="53">+M1678-L1678</f>
        <v>0</v>
      </c>
      <c r="O1678" s="84"/>
    </row>
    <row r="1679" spans="1:15">
      <c r="A1679" s="260" t="s">
        <v>516</v>
      </c>
      <c r="G1679">
        <v>0</v>
      </c>
      <c r="H1679" s="370">
        <f>+data!L1679</f>
        <v>0</v>
      </c>
      <c r="I1679" s="370">
        <f t="shared" si="52"/>
        <v>0</v>
      </c>
      <c r="J1679" s="84"/>
      <c r="L1679">
        <v>0</v>
      </c>
      <c r="M1679" s="370">
        <f>+data!N1679</f>
        <v>0</v>
      </c>
      <c r="N1679" s="370">
        <f t="shared" si="53"/>
        <v>0</v>
      </c>
      <c r="O1679" s="84"/>
    </row>
    <row r="1680" spans="1:15">
      <c r="A1680" s="260" t="s">
        <v>487</v>
      </c>
      <c r="G1680">
        <v>0</v>
      </c>
      <c r="H1680" s="370">
        <f>+data!L1680</f>
        <v>0</v>
      </c>
      <c r="I1680" s="370">
        <f t="shared" si="52"/>
        <v>0</v>
      </c>
      <c r="J1680" s="84"/>
      <c r="L1680">
        <v>0</v>
      </c>
      <c r="M1680" s="370">
        <f>+data!N1680</f>
        <v>0</v>
      </c>
      <c r="N1680" s="370">
        <f t="shared" si="53"/>
        <v>0</v>
      </c>
      <c r="O1680" s="84"/>
    </row>
    <row r="1681" spans="1:15">
      <c r="A1681" s="260" t="s">
        <v>696</v>
      </c>
      <c r="G1681">
        <v>0</v>
      </c>
      <c r="H1681" s="370">
        <f>+data!L1681</f>
        <v>0</v>
      </c>
      <c r="I1681" s="370">
        <f t="shared" si="52"/>
        <v>0</v>
      </c>
      <c r="J1681" s="84"/>
      <c r="L1681">
        <v>0</v>
      </c>
      <c r="M1681" s="370">
        <f>+data!N1681</f>
        <v>0</v>
      </c>
      <c r="N1681" s="370">
        <f t="shared" si="53"/>
        <v>0</v>
      </c>
      <c r="O1681" s="84"/>
    </row>
    <row r="1682" spans="1:15">
      <c r="A1682" s="258" t="s">
        <v>106</v>
      </c>
      <c r="G1682">
        <v>0</v>
      </c>
      <c r="H1682" s="370">
        <f>+data!L1682</f>
        <v>0</v>
      </c>
      <c r="I1682" s="370">
        <f t="shared" si="52"/>
        <v>0</v>
      </c>
      <c r="J1682" s="84"/>
      <c r="L1682">
        <v>0</v>
      </c>
      <c r="M1682" s="370">
        <f>+data!N1682</f>
        <v>0</v>
      </c>
      <c r="N1682" s="370">
        <f t="shared" si="53"/>
        <v>0</v>
      </c>
      <c r="O1682" s="84"/>
    </row>
    <row r="1683" spans="1:15">
      <c r="A1683" s="3" t="s">
        <v>695</v>
      </c>
      <c r="H1683" s="370">
        <f>+data!L1683</f>
        <v>0</v>
      </c>
      <c r="I1683" s="370">
        <f t="shared" si="52"/>
        <v>0</v>
      </c>
      <c r="J1683" s="84"/>
      <c r="M1683" s="370">
        <f>+data!N1683</f>
        <v>0</v>
      </c>
      <c r="N1683" s="370">
        <f t="shared" si="53"/>
        <v>0</v>
      </c>
      <c r="O1683" s="84"/>
    </row>
    <row r="1684" spans="1:15">
      <c r="A1684" s="260" t="s">
        <v>515</v>
      </c>
      <c r="H1684" s="370">
        <f>+data!L1684</f>
        <v>0</v>
      </c>
      <c r="I1684" s="370">
        <f t="shared" si="52"/>
        <v>0</v>
      </c>
      <c r="J1684" s="84"/>
      <c r="M1684" s="370">
        <f>+data!N1684</f>
        <v>0</v>
      </c>
      <c r="N1684" s="370">
        <f t="shared" si="53"/>
        <v>0</v>
      </c>
      <c r="O1684" s="84"/>
    </row>
    <row r="1685" spans="1:15">
      <c r="A1685" s="260" t="s">
        <v>487</v>
      </c>
      <c r="G1685">
        <v>0</v>
      </c>
      <c r="H1685" s="370">
        <f>+data!L1685</f>
        <v>0</v>
      </c>
      <c r="I1685" s="370">
        <f t="shared" si="52"/>
        <v>0</v>
      </c>
      <c r="J1685" s="84"/>
      <c r="L1685">
        <v>0</v>
      </c>
      <c r="M1685" s="370">
        <f>+data!N1685</f>
        <v>0</v>
      </c>
      <c r="N1685" s="370">
        <f t="shared" si="53"/>
        <v>0</v>
      </c>
      <c r="O1685" s="84"/>
    </row>
    <row r="1686" spans="1:15">
      <c r="A1686" s="260" t="s">
        <v>696</v>
      </c>
      <c r="G1686">
        <v>0</v>
      </c>
      <c r="H1686" s="370">
        <f>+data!L1686</f>
        <v>0</v>
      </c>
      <c r="I1686" s="370">
        <f t="shared" si="52"/>
        <v>0</v>
      </c>
      <c r="J1686" s="84"/>
      <c r="L1686">
        <v>0</v>
      </c>
      <c r="M1686" s="370">
        <f>+data!N1686</f>
        <v>0</v>
      </c>
      <c r="N1686" s="370">
        <f t="shared" si="53"/>
        <v>0</v>
      </c>
      <c r="O1686" s="84"/>
    </row>
    <row r="1687" spans="1:15">
      <c r="A1687" s="260" t="s">
        <v>697</v>
      </c>
      <c r="G1687">
        <v>0</v>
      </c>
      <c r="H1687" s="370">
        <f>+data!L1687</f>
        <v>0</v>
      </c>
      <c r="I1687" s="370">
        <f t="shared" si="52"/>
        <v>0</v>
      </c>
      <c r="J1687" s="84"/>
      <c r="L1687">
        <v>0</v>
      </c>
      <c r="M1687" s="370">
        <f>+data!N1687</f>
        <v>0</v>
      </c>
      <c r="N1687" s="370">
        <f t="shared" si="53"/>
        <v>0</v>
      </c>
      <c r="O1687" s="84"/>
    </row>
    <row r="1688" spans="1:15">
      <c r="A1688" s="260" t="s">
        <v>516</v>
      </c>
      <c r="G1688">
        <v>0</v>
      </c>
      <c r="H1688" s="370">
        <f>+data!L1688</f>
        <v>0</v>
      </c>
      <c r="I1688" s="370">
        <f t="shared" si="52"/>
        <v>0</v>
      </c>
      <c r="J1688" s="84"/>
      <c r="L1688">
        <v>0</v>
      </c>
      <c r="M1688" s="370">
        <f>+data!N1688</f>
        <v>0</v>
      </c>
      <c r="N1688" s="370">
        <f t="shared" si="53"/>
        <v>0</v>
      </c>
      <c r="O1688" s="84"/>
    </row>
    <row r="1689" spans="1:15">
      <c r="A1689" s="260" t="s">
        <v>487</v>
      </c>
      <c r="G1689">
        <v>0</v>
      </c>
      <c r="H1689" s="370">
        <f>+data!L1689</f>
        <v>0</v>
      </c>
      <c r="I1689" s="370">
        <f t="shared" si="52"/>
        <v>0</v>
      </c>
      <c r="J1689" s="84"/>
      <c r="L1689">
        <v>0</v>
      </c>
      <c r="M1689" s="370">
        <f>+data!N1689</f>
        <v>0</v>
      </c>
      <c r="N1689" s="370">
        <f t="shared" si="53"/>
        <v>0</v>
      </c>
      <c r="O1689" s="84"/>
    </row>
    <row r="1690" spans="1:15">
      <c r="A1690" s="260" t="s">
        <v>696</v>
      </c>
      <c r="G1690">
        <v>0</v>
      </c>
      <c r="H1690" s="370">
        <f>+data!L1690</f>
        <v>0</v>
      </c>
      <c r="I1690" s="370">
        <f t="shared" si="52"/>
        <v>0</v>
      </c>
      <c r="J1690" s="84"/>
      <c r="L1690">
        <v>0</v>
      </c>
      <c r="M1690" s="370">
        <f>+data!N1690</f>
        <v>0</v>
      </c>
      <c r="N1690" s="370">
        <f t="shared" si="53"/>
        <v>0</v>
      </c>
      <c r="O1690" s="84"/>
    </row>
    <row r="1691" spans="1:15">
      <c r="A1691" s="258" t="s">
        <v>106</v>
      </c>
      <c r="G1691">
        <v>0</v>
      </c>
      <c r="H1691" s="370">
        <f>+data!L1691</f>
        <v>0</v>
      </c>
      <c r="I1691" s="370">
        <f t="shared" si="52"/>
        <v>0</v>
      </c>
      <c r="J1691" s="84"/>
      <c r="L1691">
        <v>0</v>
      </c>
      <c r="M1691" s="370">
        <f>+data!N1691</f>
        <v>0</v>
      </c>
      <c r="N1691" s="370">
        <f t="shared" si="53"/>
        <v>0</v>
      </c>
      <c r="O1691" s="84"/>
    </row>
    <row r="1692" spans="1:15">
      <c r="A1692" s="353" t="s">
        <v>730</v>
      </c>
      <c r="H1692" s="370">
        <f>+data!L1692</f>
        <v>0</v>
      </c>
      <c r="I1692" s="370">
        <f t="shared" si="52"/>
        <v>0</v>
      </c>
      <c r="J1692" s="84"/>
      <c r="M1692" s="370">
        <f>+data!N1692</f>
        <v>0</v>
      </c>
      <c r="N1692" s="370">
        <f t="shared" si="53"/>
        <v>0</v>
      </c>
      <c r="O1692" s="84"/>
    </row>
    <row r="1693" spans="1:15">
      <c r="A1693" s="354" t="s">
        <v>680</v>
      </c>
      <c r="H1693" s="370">
        <f>+data!L1693</f>
        <v>0</v>
      </c>
      <c r="I1693" s="370">
        <f t="shared" si="52"/>
        <v>0</v>
      </c>
      <c r="J1693" s="84"/>
      <c r="M1693" s="370">
        <f>+data!N1693</f>
        <v>0</v>
      </c>
      <c r="N1693" s="370">
        <f t="shared" si="53"/>
        <v>0</v>
      </c>
      <c r="O1693" s="84"/>
    </row>
    <row r="1694" spans="1:15">
      <c r="A1694" s="353" t="s">
        <v>271</v>
      </c>
      <c r="H1694" s="370">
        <f>+data!L1694</f>
        <v>0</v>
      </c>
      <c r="I1694" s="370">
        <f t="shared" si="52"/>
        <v>0</v>
      </c>
      <c r="J1694" s="84"/>
      <c r="M1694" s="370">
        <f>+data!N1694</f>
        <v>0</v>
      </c>
      <c r="N1694" s="370">
        <f t="shared" si="53"/>
        <v>0</v>
      </c>
      <c r="O1694" s="84"/>
    </row>
    <row r="1695" spans="1:15">
      <c r="A1695" s="355" t="s">
        <v>135</v>
      </c>
      <c r="G1695">
        <v>28937</v>
      </c>
      <c r="H1695" s="370">
        <f>+data!L1695</f>
        <v>23994</v>
      </c>
      <c r="I1695" s="370">
        <f t="shared" si="52"/>
        <v>-4943</v>
      </c>
      <c r="J1695" s="84"/>
      <c r="L1695">
        <v>32516</v>
      </c>
      <c r="M1695" s="370">
        <f>+data!N1695</f>
        <v>19969</v>
      </c>
      <c r="N1695" s="370">
        <f t="shared" si="53"/>
        <v>-12547</v>
      </c>
      <c r="O1695" s="84"/>
    </row>
    <row r="1696" spans="1:15">
      <c r="A1696" s="356" t="s">
        <v>136</v>
      </c>
      <c r="G1696">
        <v>1677</v>
      </c>
      <c r="H1696" s="370">
        <f>+data!L1696</f>
        <v>769</v>
      </c>
      <c r="I1696" s="370">
        <f t="shared" si="52"/>
        <v>-908</v>
      </c>
      <c r="J1696" s="84"/>
      <c r="L1696">
        <v>764</v>
      </c>
      <c r="M1696" s="370">
        <f>+data!N1696</f>
        <v>652</v>
      </c>
      <c r="N1696" s="370">
        <f t="shared" si="53"/>
        <v>-112</v>
      </c>
      <c r="O1696" s="84"/>
    </row>
    <row r="1697" spans="1:15">
      <c r="A1697" s="357" t="s">
        <v>137</v>
      </c>
      <c r="G1697">
        <v>0</v>
      </c>
      <c r="H1697" s="370">
        <f>+data!L1697</f>
        <v>0</v>
      </c>
      <c r="I1697" s="370">
        <f t="shared" si="52"/>
        <v>0</v>
      </c>
      <c r="J1697" s="84"/>
      <c r="L1697">
        <v>0</v>
      </c>
      <c r="M1697" s="370">
        <f>+data!N1697</f>
        <v>0</v>
      </c>
      <c r="N1697" s="370">
        <f t="shared" si="53"/>
        <v>0</v>
      </c>
      <c r="O1697" s="84"/>
    </row>
    <row r="1698" spans="1:15">
      <c r="A1698" s="355" t="s">
        <v>299</v>
      </c>
      <c r="G1698">
        <v>1829</v>
      </c>
      <c r="H1698" s="370">
        <f>+data!L1698</f>
        <v>1693</v>
      </c>
      <c r="I1698" s="370">
        <f t="shared" si="52"/>
        <v>-136</v>
      </c>
      <c r="J1698" s="84"/>
      <c r="L1698">
        <v>2365</v>
      </c>
      <c r="M1698" s="370">
        <f>+data!N1698</f>
        <v>1624</v>
      </c>
      <c r="N1698" s="370">
        <f t="shared" si="53"/>
        <v>-741</v>
      </c>
      <c r="O1698" s="84"/>
    </row>
    <row r="1699" spans="1:15">
      <c r="A1699" s="423" t="s">
        <v>829</v>
      </c>
      <c r="H1699" s="370"/>
      <c r="I1699" s="370"/>
      <c r="J1699" s="84"/>
      <c r="M1699" s="370"/>
      <c r="N1699" s="370"/>
      <c r="O1699" s="84"/>
    </row>
    <row r="1700" spans="1:15">
      <c r="A1700" s="357" t="s">
        <v>300</v>
      </c>
      <c r="G1700">
        <v>0</v>
      </c>
      <c r="H1700" s="370">
        <f>+data!L1700</f>
        <v>0</v>
      </c>
      <c r="I1700" s="370">
        <f t="shared" si="52"/>
        <v>0</v>
      </c>
      <c r="J1700" s="84"/>
      <c r="L1700">
        <v>0</v>
      </c>
      <c r="M1700" s="370">
        <f>+data!N1700</f>
        <v>0</v>
      </c>
      <c r="N1700" s="370">
        <f t="shared" si="53"/>
        <v>0</v>
      </c>
      <c r="O1700" s="84"/>
    </row>
    <row r="1701" spans="1:15">
      <c r="A1701" s="357" t="s">
        <v>301</v>
      </c>
      <c r="G1701">
        <v>149</v>
      </c>
      <c r="H1701" s="370">
        <f>+data!L1701</f>
        <v>36</v>
      </c>
      <c r="I1701" s="370">
        <f t="shared" si="52"/>
        <v>-113</v>
      </c>
      <c r="J1701" s="84"/>
      <c r="L1701">
        <v>172</v>
      </c>
      <c r="M1701" s="370">
        <f>+data!N1701</f>
        <v>41</v>
      </c>
      <c r="N1701" s="370">
        <f t="shared" si="53"/>
        <v>-131</v>
      </c>
      <c r="O1701" s="84"/>
    </row>
    <row r="1702" spans="1:15">
      <c r="A1702" s="355" t="s">
        <v>302</v>
      </c>
      <c r="G1702">
        <v>0</v>
      </c>
      <c r="H1702" s="370">
        <f>+data!L1702</f>
        <v>0</v>
      </c>
      <c r="I1702" s="370">
        <f t="shared" si="52"/>
        <v>0</v>
      </c>
      <c r="J1702" s="84"/>
      <c r="L1702">
        <v>0</v>
      </c>
      <c r="M1702" s="370">
        <f>+data!N1702</f>
        <v>0</v>
      </c>
      <c r="N1702" s="370">
        <f t="shared" si="53"/>
        <v>0</v>
      </c>
      <c r="O1702" s="84"/>
    </row>
    <row r="1703" spans="1:15">
      <c r="A1703" s="356" t="s">
        <v>115</v>
      </c>
      <c r="G1703">
        <v>2303</v>
      </c>
      <c r="H1703" s="370">
        <f>+data!L1703</f>
        <v>2488</v>
      </c>
      <c r="I1703" s="370">
        <f t="shared" si="52"/>
        <v>185</v>
      </c>
      <c r="J1703" s="84"/>
      <c r="L1703">
        <v>1625</v>
      </c>
      <c r="M1703" s="370">
        <f>+data!N1703</f>
        <v>1527</v>
      </c>
      <c r="N1703" s="370">
        <f t="shared" si="53"/>
        <v>-98</v>
      </c>
      <c r="O1703" s="84"/>
    </row>
    <row r="1704" spans="1:15">
      <c r="A1704" s="358" t="s">
        <v>106</v>
      </c>
      <c r="G1704">
        <v>34895</v>
      </c>
      <c r="H1704" s="370">
        <f>+data!L1704</f>
        <v>29851</v>
      </c>
      <c r="I1704" s="370">
        <f t="shared" si="52"/>
        <v>-5044</v>
      </c>
      <c r="J1704" s="84"/>
      <c r="L1704">
        <v>37442</v>
      </c>
      <c r="M1704" s="370">
        <f>+data!N1704</f>
        <v>24449</v>
      </c>
      <c r="N1704" s="370">
        <f t="shared" si="53"/>
        <v>-12993</v>
      </c>
      <c r="O1704" s="84"/>
    </row>
    <row r="1705" spans="1:15">
      <c r="A1705" s="354" t="s">
        <v>303</v>
      </c>
      <c r="H1705" s="370">
        <f>+data!L1705</f>
        <v>0</v>
      </c>
      <c r="I1705" s="370">
        <f t="shared" si="52"/>
        <v>0</v>
      </c>
      <c r="J1705" s="84"/>
      <c r="M1705" s="370">
        <f>+data!N1705</f>
        <v>0</v>
      </c>
      <c r="N1705" s="370">
        <f t="shared" si="53"/>
        <v>0</v>
      </c>
      <c r="O1705" s="84"/>
    </row>
    <row r="1706" spans="1:15">
      <c r="A1706" s="355" t="s">
        <v>135</v>
      </c>
      <c r="G1706">
        <v>47447</v>
      </c>
      <c r="H1706" s="370">
        <f>+data!L1706</f>
        <v>121369</v>
      </c>
      <c r="I1706" s="370">
        <f t="shared" si="52"/>
        <v>73922</v>
      </c>
      <c r="J1706" s="84"/>
      <c r="L1706">
        <v>33248</v>
      </c>
      <c r="M1706" s="370">
        <f>+data!N1706</f>
        <v>117107</v>
      </c>
      <c r="N1706" s="370">
        <f t="shared" si="53"/>
        <v>83859</v>
      </c>
      <c r="O1706" s="84"/>
    </row>
    <row r="1707" spans="1:15">
      <c r="A1707" s="356" t="s">
        <v>136</v>
      </c>
      <c r="G1707">
        <v>3042</v>
      </c>
      <c r="H1707" s="370">
        <f>+data!L1707</f>
        <v>3813</v>
      </c>
      <c r="I1707" s="370">
        <f t="shared" si="52"/>
        <v>771</v>
      </c>
      <c r="J1707" s="84"/>
      <c r="L1707">
        <v>3200</v>
      </c>
      <c r="M1707" s="370">
        <f>+data!N1707</f>
        <v>5472</v>
      </c>
      <c r="N1707" s="370">
        <f t="shared" si="53"/>
        <v>2272</v>
      </c>
      <c r="O1707" s="84"/>
    </row>
    <row r="1708" spans="1:15">
      <c r="A1708" s="357" t="s">
        <v>137</v>
      </c>
      <c r="G1708">
        <v>0</v>
      </c>
      <c r="H1708" s="370">
        <f>+data!L1708</f>
        <v>0</v>
      </c>
      <c r="I1708" s="370">
        <f t="shared" si="52"/>
        <v>0</v>
      </c>
      <c r="J1708" s="84"/>
      <c r="L1708">
        <v>0</v>
      </c>
      <c r="M1708" s="370">
        <f>+data!N1708</f>
        <v>0</v>
      </c>
      <c r="N1708" s="370">
        <f t="shared" si="53"/>
        <v>0</v>
      </c>
      <c r="O1708" s="84"/>
    </row>
    <row r="1709" spans="1:15">
      <c r="A1709" s="355" t="s">
        <v>299</v>
      </c>
      <c r="G1709">
        <v>948</v>
      </c>
      <c r="H1709" s="370">
        <f>+data!L1709</f>
        <v>2332</v>
      </c>
      <c r="I1709" s="370">
        <f t="shared" si="52"/>
        <v>1384</v>
      </c>
      <c r="J1709" s="84"/>
      <c r="L1709">
        <v>320</v>
      </c>
      <c r="M1709" s="370">
        <f>+data!N1709</f>
        <v>1685</v>
      </c>
      <c r="N1709" s="370">
        <f t="shared" si="53"/>
        <v>1365</v>
      </c>
      <c r="O1709" s="84"/>
    </row>
    <row r="1710" spans="1:15">
      <c r="A1710" s="423" t="s">
        <v>829</v>
      </c>
      <c r="H1710" s="370"/>
      <c r="I1710" s="370"/>
      <c r="J1710" s="84"/>
      <c r="M1710" s="370"/>
      <c r="N1710" s="370"/>
      <c r="O1710" s="84"/>
    </row>
    <row r="1711" spans="1:15">
      <c r="A1711" s="357" t="s">
        <v>300</v>
      </c>
      <c r="G1711">
        <v>0</v>
      </c>
      <c r="H1711" s="370">
        <f>+data!L1711</f>
        <v>0</v>
      </c>
      <c r="I1711" s="370">
        <f t="shared" si="52"/>
        <v>0</v>
      </c>
      <c r="J1711" s="84"/>
      <c r="L1711">
        <v>0</v>
      </c>
      <c r="M1711" s="370">
        <f>+data!N1711</f>
        <v>0</v>
      </c>
      <c r="N1711" s="370">
        <f t="shared" si="53"/>
        <v>0</v>
      </c>
      <c r="O1711" s="84"/>
    </row>
    <row r="1712" spans="1:15">
      <c r="A1712" s="357" t="s">
        <v>301</v>
      </c>
      <c r="G1712">
        <v>360</v>
      </c>
      <c r="H1712" s="370">
        <f>+data!L1712</f>
        <v>12</v>
      </c>
      <c r="I1712" s="370">
        <f t="shared" si="52"/>
        <v>-348</v>
      </c>
      <c r="J1712" s="84"/>
      <c r="L1712">
        <v>482</v>
      </c>
      <c r="M1712" s="370">
        <f>+data!N1712</f>
        <v>17</v>
      </c>
      <c r="N1712" s="370">
        <f t="shared" si="53"/>
        <v>-465</v>
      </c>
      <c r="O1712" s="84"/>
    </row>
    <row r="1713" spans="1:15">
      <c r="A1713" s="355" t="s">
        <v>302</v>
      </c>
      <c r="G1713">
        <v>0</v>
      </c>
      <c r="H1713" s="370">
        <f>+data!L1713</f>
        <v>0</v>
      </c>
      <c r="I1713" s="370">
        <f t="shared" si="52"/>
        <v>0</v>
      </c>
      <c r="J1713" s="84"/>
      <c r="L1713">
        <v>0</v>
      </c>
      <c r="M1713" s="370">
        <f>+data!N1713</f>
        <v>0</v>
      </c>
      <c r="N1713" s="370">
        <f t="shared" si="53"/>
        <v>0</v>
      </c>
      <c r="O1713" s="84"/>
    </row>
    <row r="1714" spans="1:15">
      <c r="A1714" s="356" t="s">
        <v>115</v>
      </c>
      <c r="G1714">
        <v>2036</v>
      </c>
      <c r="H1714" s="370">
        <f>+data!L1714</f>
        <v>0</v>
      </c>
      <c r="I1714" s="370">
        <f t="shared" si="52"/>
        <v>-2036</v>
      </c>
      <c r="J1714" s="84"/>
      <c r="L1714">
        <v>1087</v>
      </c>
      <c r="M1714" s="370">
        <f>+data!N1714</f>
        <v>0</v>
      </c>
      <c r="N1714" s="370">
        <f t="shared" si="53"/>
        <v>-1087</v>
      </c>
      <c r="O1714" s="84"/>
    </row>
    <row r="1715" spans="1:15">
      <c r="A1715" s="358" t="s">
        <v>106</v>
      </c>
      <c r="G1715">
        <v>53833</v>
      </c>
      <c r="H1715" s="370">
        <f>+data!L1715</f>
        <v>128622</v>
      </c>
      <c r="I1715" s="370">
        <f t="shared" si="52"/>
        <v>74789</v>
      </c>
      <c r="J1715" s="84"/>
      <c r="L1715">
        <v>38337</v>
      </c>
      <c r="M1715" s="370">
        <f>+data!N1715</f>
        <v>126206</v>
      </c>
      <c r="N1715" s="370">
        <f t="shared" si="53"/>
        <v>87869</v>
      </c>
      <c r="O1715" s="84"/>
    </row>
    <row r="1716" spans="1:15">
      <c r="A1716" s="354" t="s">
        <v>172</v>
      </c>
      <c r="H1716" s="370">
        <f>+data!L1716</f>
        <v>0</v>
      </c>
      <c r="I1716" s="370">
        <f t="shared" si="52"/>
        <v>0</v>
      </c>
      <c r="J1716" s="84"/>
      <c r="M1716" s="370">
        <f>+data!N1716</f>
        <v>0</v>
      </c>
      <c r="N1716" s="370">
        <f t="shared" si="53"/>
        <v>0</v>
      </c>
      <c r="O1716" s="84"/>
    </row>
    <row r="1717" spans="1:15">
      <c r="A1717" s="355" t="s">
        <v>135</v>
      </c>
      <c r="G1717">
        <v>76384</v>
      </c>
      <c r="H1717" s="370">
        <f>+data!L1717</f>
        <v>145363</v>
      </c>
      <c r="I1717" s="370">
        <f t="shared" si="52"/>
        <v>68979</v>
      </c>
      <c r="J1717" s="84"/>
      <c r="L1717">
        <v>65764</v>
      </c>
      <c r="M1717" s="370">
        <f>+data!N1717</f>
        <v>137076</v>
      </c>
      <c r="N1717" s="370">
        <f t="shared" si="53"/>
        <v>71312</v>
      </c>
      <c r="O1717" s="84"/>
    </row>
    <row r="1718" spans="1:15">
      <c r="A1718" s="356" t="s">
        <v>136</v>
      </c>
      <c r="G1718">
        <v>4719</v>
      </c>
      <c r="H1718" s="370">
        <f>+data!L1718</f>
        <v>4582</v>
      </c>
      <c r="I1718" s="370">
        <f t="shared" si="52"/>
        <v>-137</v>
      </c>
      <c r="J1718" s="84"/>
      <c r="L1718">
        <v>3964</v>
      </c>
      <c r="M1718" s="370">
        <f>+data!N1718</f>
        <v>6124</v>
      </c>
      <c r="N1718" s="370">
        <f t="shared" si="53"/>
        <v>2160</v>
      </c>
      <c r="O1718" s="84"/>
    </row>
    <row r="1719" spans="1:15">
      <c r="A1719" s="357" t="s">
        <v>137</v>
      </c>
      <c r="G1719">
        <v>0</v>
      </c>
      <c r="H1719" s="370">
        <f>+data!L1719</f>
        <v>0</v>
      </c>
      <c r="I1719" s="370">
        <f t="shared" si="52"/>
        <v>0</v>
      </c>
      <c r="J1719" s="84"/>
      <c r="L1719">
        <v>0</v>
      </c>
      <c r="M1719" s="370">
        <f>+data!N1719</f>
        <v>0</v>
      </c>
      <c r="N1719" s="370">
        <f t="shared" si="53"/>
        <v>0</v>
      </c>
      <c r="O1719" s="84"/>
    </row>
    <row r="1720" spans="1:15">
      <c r="A1720" s="355" t="s">
        <v>299</v>
      </c>
      <c r="G1720">
        <v>2777</v>
      </c>
      <c r="H1720" s="370">
        <f>+data!L1720</f>
        <v>4025</v>
      </c>
      <c r="I1720" s="370">
        <f t="shared" si="52"/>
        <v>1248</v>
      </c>
      <c r="J1720" s="84"/>
      <c r="L1720">
        <v>2685</v>
      </c>
      <c r="M1720" s="370">
        <f>+data!N1720</f>
        <v>3309</v>
      </c>
      <c r="N1720" s="370">
        <f t="shared" si="53"/>
        <v>624</v>
      </c>
      <c r="O1720" s="84"/>
    </row>
    <row r="1721" spans="1:15">
      <c r="A1721" s="423" t="s">
        <v>829</v>
      </c>
      <c r="H1721" s="370"/>
      <c r="I1721" s="370"/>
      <c r="J1721" s="84"/>
      <c r="M1721" s="370"/>
      <c r="N1721" s="370"/>
      <c r="O1721" s="84"/>
    </row>
    <row r="1722" spans="1:15">
      <c r="A1722" s="357" t="s">
        <v>300</v>
      </c>
      <c r="G1722">
        <v>0</v>
      </c>
      <c r="H1722" s="370">
        <f>+data!L1722</f>
        <v>0</v>
      </c>
      <c r="I1722" s="370">
        <f t="shared" si="52"/>
        <v>0</v>
      </c>
      <c r="J1722" s="84"/>
      <c r="L1722">
        <v>0</v>
      </c>
      <c r="M1722" s="370">
        <f>+data!N1722</f>
        <v>0</v>
      </c>
      <c r="N1722" s="370">
        <f t="shared" si="53"/>
        <v>0</v>
      </c>
      <c r="O1722" s="84"/>
    </row>
    <row r="1723" spans="1:15">
      <c r="A1723" s="357" t="s">
        <v>301</v>
      </c>
      <c r="G1723">
        <v>509</v>
      </c>
      <c r="H1723" s="370">
        <f>+data!L1723</f>
        <v>48</v>
      </c>
      <c r="I1723" s="370">
        <f t="shared" si="52"/>
        <v>-461</v>
      </c>
      <c r="J1723" s="84"/>
      <c r="L1723">
        <v>654</v>
      </c>
      <c r="M1723" s="370">
        <f>+data!N1723</f>
        <v>58</v>
      </c>
      <c r="N1723" s="370">
        <f t="shared" si="53"/>
        <v>-596</v>
      </c>
      <c r="O1723" s="84"/>
    </row>
    <row r="1724" spans="1:15">
      <c r="A1724" s="355" t="s">
        <v>302</v>
      </c>
      <c r="G1724">
        <v>0</v>
      </c>
      <c r="H1724" s="370">
        <f>+data!L1724</f>
        <v>0</v>
      </c>
      <c r="I1724" s="370">
        <f t="shared" si="52"/>
        <v>0</v>
      </c>
      <c r="J1724" s="84"/>
      <c r="L1724">
        <v>0</v>
      </c>
      <c r="M1724" s="370">
        <f>+data!N1724</f>
        <v>0</v>
      </c>
      <c r="N1724" s="370">
        <f t="shared" si="53"/>
        <v>0</v>
      </c>
      <c r="O1724" s="84"/>
    </row>
    <row r="1725" spans="1:15">
      <c r="A1725" s="356" t="s">
        <v>115</v>
      </c>
      <c r="G1725">
        <v>4339</v>
      </c>
      <c r="H1725" s="370">
        <f>+data!L1725</f>
        <v>2488</v>
      </c>
      <c r="I1725" s="370">
        <f t="shared" si="52"/>
        <v>-1851</v>
      </c>
      <c r="J1725" s="84"/>
      <c r="L1725">
        <v>2712</v>
      </c>
      <c r="M1725" s="370">
        <f>+data!N1725</f>
        <v>1527</v>
      </c>
      <c r="N1725" s="370">
        <f t="shared" si="53"/>
        <v>-1185</v>
      </c>
      <c r="O1725" s="84"/>
    </row>
    <row r="1726" spans="1:15">
      <c r="A1726" s="358" t="s">
        <v>106</v>
      </c>
      <c r="G1726">
        <v>88728</v>
      </c>
      <c r="H1726" s="370">
        <f>+data!L1726</f>
        <v>158473</v>
      </c>
      <c r="I1726" s="370">
        <f t="shared" si="52"/>
        <v>69745</v>
      </c>
      <c r="J1726" s="84"/>
      <c r="L1726">
        <v>75779</v>
      </c>
      <c r="M1726" s="370">
        <f>+data!N1726</f>
        <v>150655</v>
      </c>
      <c r="N1726" s="370">
        <f t="shared" si="53"/>
        <v>74876</v>
      </c>
      <c r="O1726" s="84"/>
    </row>
    <row r="1727" spans="1:15">
      <c r="A1727" s="354" t="s">
        <v>681</v>
      </c>
      <c r="H1727" s="370">
        <f>+data!L1727</f>
        <v>0</v>
      </c>
      <c r="I1727" s="370">
        <f t="shared" si="52"/>
        <v>0</v>
      </c>
      <c r="J1727" s="84"/>
      <c r="M1727" s="370">
        <f>+data!N1727</f>
        <v>0</v>
      </c>
      <c r="N1727" s="370">
        <f t="shared" si="53"/>
        <v>0</v>
      </c>
      <c r="O1727" s="84"/>
    </row>
    <row r="1728" spans="1:15">
      <c r="A1728" s="353" t="s">
        <v>271</v>
      </c>
      <c r="H1728" s="370">
        <f>+data!L1728</f>
        <v>0</v>
      </c>
      <c r="I1728" s="370">
        <f t="shared" si="52"/>
        <v>0</v>
      </c>
      <c r="J1728" s="84"/>
      <c r="M1728" s="370">
        <f>+data!N1728</f>
        <v>0</v>
      </c>
      <c r="N1728" s="370">
        <f t="shared" si="53"/>
        <v>0</v>
      </c>
      <c r="O1728" s="84"/>
    </row>
    <row r="1729" spans="1:15">
      <c r="A1729" s="355" t="s">
        <v>135</v>
      </c>
      <c r="G1729">
        <v>0</v>
      </c>
      <c r="H1729" s="370">
        <f>+data!L1729</f>
        <v>0</v>
      </c>
      <c r="I1729" s="370">
        <f t="shared" si="52"/>
        <v>0</v>
      </c>
      <c r="J1729" s="84"/>
      <c r="L1729">
        <v>-4858</v>
      </c>
      <c r="M1729" s="370">
        <f>+data!N1729</f>
        <v>-7834</v>
      </c>
      <c r="N1729" s="370">
        <f t="shared" si="53"/>
        <v>-2976</v>
      </c>
      <c r="O1729" s="84"/>
    </row>
    <row r="1730" spans="1:15">
      <c r="A1730" s="356" t="s">
        <v>136</v>
      </c>
      <c r="G1730">
        <v>0</v>
      </c>
      <c r="H1730" s="370">
        <f>+data!L1730</f>
        <v>0</v>
      </c>
      <c r="I1730" s="370">
        <f t="shared" si="52"/>
        <v>0</v>
      </c>
      <c r="J1730" s="84"/>
      <c r="L1730">
        <v>0</v>
      </c>
      <c r="M1730" s="370">
        <f>+data!N1730</f>
        <v>0</v>
      </c>
      <c r="N1730" s="370">
        <f t="shared" si="53"/>
        <v>0</v>
      </c>
      <c r="O1730" s="84"/>
    </row>
    <row r="1731" spans="1:15">
      <c r="A1731" s="357" t="s">
        <v>137</v>
      </c>
      <c r="G1731">
        <v>0</v>
      </c>
      <c r="H1731" s="370">
        <f>+data!L1731</f>
        <v>0</v>
      </c>
      <c r="I1731" s="370">
        <f t="shared" si="52"/>
        <v>0</v>
      </c>
      <c r="J1731" s="84"/>
      <c r="L1731">
        <v>0</v>
      </c>
      <c r="M1731" s="370">
        <f>+data!N1731</f>
        <v>0</v>
      </c>
      <c r="N1731" s="370">
        <f t="shared" si="53"/>
        <v>0</v>
      </c>
      <c r="O1731" s="84"/>
    </row>
    <row r="1732" spans="1:15">
      <c r="A1732" s="355" t="s">
        <v>299</v>
      </c>
      <c r="G1732">
        <v>0</v>
      </c>
      <c r="H1732" s="370">
        <f>+data!L1732</f>
        <v>0</v>
      </c>
      <c r="I1732" s="370">
        <f t="shared" si="52"/>
        <v>0</v>
      </c>
      <c r="J1732" s="84"/>
      <c r="L1732">
        <v>0</v>
      </c>
      <c r="M1732" s="370">
        <f>+data!N1732</f>
        <v>0</v>
      </c>
      <c r="N1732" s="370">
        <f t="shared" si="53"/>
        <v>0</v>
      </c>
      <c r="O1732" s="84"/>
    </row>
    <row r="1733" spans="1:15">
      <c r="A1733" s="423" t="s">
        <v>829</v>
      </c>
      <c r="H1733" s="370"/>
      <c r="I1733" s="370"/>
      <c r="J1733" s="84"/>
      <c r="M1733" s="370"/>
      <c r="N1733" s="370"/>
      <c r="O1733" s="84"/>
    </row>
    <row r="1734" spans="1:15">
      <c r="A1734" s="357" t="s">
        <v>300</v>
      </c>
      <c r="G1734">
        <v>0</v>
      </c>
      <c r="H1734" s="370">
        <f>+data!L1734</f>
        <v>0</v>
      </c>
      <c r="I1734" s="370">
        <f t="shared" si="52"/>
        <v>0</v>
      </c>
      <c r="J1734" s="84"/>
      <c r="L1734">
        <v>0</v>
      </c>
      <c r="M1734" s="370">
        <f>+data!N1734</f>
        <v>0</v>
      </c>
      <c r="N1734" s="370">
        <f t="shared" si="53"/>
        <v>0</v>
      </c>
      <c r="O1734" s="84"/>
    </row>
    <row r="1735" spans="1:15">
      <c r="A1735" s="357" t="s">
        <v>301</v>
      </c>
      <c r="G1735">
        <v>0</v>
      </c>
      <c r="H1735" s="370">
        <f>+data!L1735</f>
        <v>0</v>
      </c>
      <c r="I1735" s="370">
        <f t="shared" si="52"/>
        <v>0</v>
      </c>
      <c r="J1735" s="84"/>
      <c r="L1735">
        <v>0</v>
      </c>
      <c r="M1735" s="370">
        <f>+data!N1735</f>
        <v>0</v>
      </c>
      <c r="N1735" s="370">
        <f t="shared" si="53"/>
        <v>0</v>
      </c>
      <c r="O1735" s="84"/>
    </row>
    <row r="1736" spans="1:15">
      <c r="A1736" s="355" t="s">
        <v>302</v>
      </c>
      <c r="G1736">
        <v>0</v>
      </c>
      <c r="H1736" s="370">
        <f>+data!L1736</f>
        <v>0</v>
      </c>
      <c r="I1736" s="370">
        <f t="shared" si="52"/>
        <v>0</v>
      </c>
      <c r="J1736" s="84"/>
      <c r="L1736">
        <v>0</v>
      </c>
      <c r="M1736" s="370">
        <f>+data!N1736</f>
        <v>0</v>
      </c>
      <c r="N1736" s="370">
        <f t="shared" si="53"/>
        <v>0</v>
      </c>
      <c r="O1736" s="84"/>
    </row>
    <row r="1737" spans="1:15">
      <c r="A1737" s="356" t="s">
        <v>115</v>
      </c>
      <c r="G1737">
        <v>0</v>
      </c>
      <c r="H1737" s="370">
        <f>+data!L1737</f>
        <v>0</v>
      </c>
      <c r="I1737" s="370">
        <f t="shared" si="52"/>
        <v>0</v>
      </c>
      <c r="J1737" s="84"/>
      <c r="L1737">
        <v>0</v>
      </c>
      <c r="M1737" s="370">
        <f>+data!N1737</f>
        <v>0</v>
      </c>
      <c r="N1737" s="370">
        <f t="shared" si="53"/>
        <v>0</v>
      </c>
      <c r="O1737" s="84"/>
    </row>
    <row r="1738" spans="1:15">
      <c r="A1738" s="358" t="s">
        <v>106</v>
      </c>
      <c r="G1738">
        <v>0</v>
      </c>
      <c r="H1738" s="370">
        <f>+data!L1738</f>
        <v>0</v>
      </c>
      <c r="I1738" s="370">
        <f t="shared" si="52"/>
        <v>0</v>
      </c>
      <c r="J1738" s="84"/>
      <c r="L1738">
        <v>-4858</v>
      </c>
      <c r="M1738" s="370">
        <f>+data!N1738</f>
        <v>-7834</v>
      </c>
      <c r="N1738" s="370">
        <f t="shared" si="53"/>
        <v>-2976</v>
      </c>
      <c r="O1738" s="84"/>
    </row>
    <row r="1739" spans="1:15">
      <c r="A1739" s="354" t="s">
        <v>303</v>
      </c>
      <c r="H1739" s="370">
        <f>+data!L1739</f>
        <v>0</v>
      </c>
      <c r="I1739" s="370">
        <f t="shared" si="52"/>
        <v>0</v>
      </c>
      <c r="J1739" s="84"/>
      <c r="M1739" s="370">
        <f>+data!N1739</f>
        <v>0</v>
      </c>
      <c r="N1739" s="370">
        <f t="shared" si="53"/>
        <v>0</v>
      </c>
      <c r="O1739" s="84"/>
    </row>
    <row r="1740" spans="1:15">
      <c r="A1740" s="355" t="s">
        <v>135</v>
      </c>
      <c r="G1740">
        <v>0</v>
      </c>
      <c r="H1740" s="370">
        <f>+data!L1740</f>
        <v>0</v>
      </c>
      <c r="I1740" s="370">
        <f t="shared" si="52"/>
        <v>0</v>
      </c>
      <c r="J1740" s="84"/>
      <c r="L1740">
        <v>0</v>
      </c>
      <c r="M1740" s="370">
        <f>+data!N1740</f>
        <v>0</v>
      </c>
      <c r="N1740" s="370">
        <f t="shared" si="53"/>
        <v>0</v>
      </c>
      <c r="O1740" s="84"/>
    </row>
    <row r="1741" spans="1:15">
      <c r="A1741" s="356" t="s">
        <v>136</v>
      </c>
      <c r="G1741">
        <v>0</v>
      </c>
      <c r="H1741" s="370">
        <f>+data!L1741</f>
        <v>0</v>
      </c>
      <c r="I1741" s="370">
        <f t="shared" si="52"/>
        <v>0</v>
      </c>
      <c r="J1741" s="84"/>
      <c r="L1741">
        <v>0</v>
      </c>
      <c r="M1741" s="370">
        <f>+data!N1741</f>
        <v>0</v>
      </c>
      <c r="N1741" s="370">
        <f t="shared" si="53"/>
        <v>0</v>
      </c>
      <c r="O1741" s="84"/>
    </row>
    <row r="1742" spans="1:15">
      <c r="A1742" s="357" t="s">
        <v>137</v>
      </c>
      <c r="G1742">
        <v>0</v>
      </c>
      <c r="H1742" s="370">
        <f>+data!L1742</f>
        <v>0</v>
      </c>
      <c r="I1742" s="370">
        <f t="shared" si="52"/>
        <v>0</v>
      </c>
      <c r="J1742" s="84"/>
      <c r="L1742">
        <v>0</v>
      </c>
      <c r="M1742" s="370">
        <f>+data!N1742</f>
        <v>0</v>
      </c>
      <c r="N1742" s="370">
        <f t="shared" si="53"/>
        <v>0</v>
      </c>
      <c r="O1742" s="84"/>
    </row>
    <row r="1743" spans="1:15">
      <c r="A1743" s="355" t="s">
        <v>299</v>
      </c>
      <c r="G1743">
        <v>0</v>
      </c>
      <c r="H1743" s="370">
        <f>+data!L1743</f>
        <v>0</v>
      </c>
      <c r="I1743" s="370">
        <f t="shared" si="52"/>
        <v>0</v>
      </c>
      <c r="J1743" s="84"/>
      <c r="L1743">
        <v>0</v>
      </c>
      <c r="M1743" s="370">
        <f>+data!N1743</f>
        <v>0</v>
      </c>
      <c r="N1743" s="370">
        <f t="shared" si="53"/>
        <v>0</v>
      </c>
      <c r="O1743" s="84"/>
    </row>
    <row r="1744" spans="1:15">
      <c r="A1744" s="423" t="s">
        <v>829</v>
      </c>
      <c r="H1744" s="370"/>
      <c r="I1744" s="370"/>
      <c r="J1744" s="84"/>
      <c r="M1744" s="370"/>
      <c r="N1744" s="370"/>
      <c r="O1744" s="84"/>
    </row>
    <row r="1745" spans="1:15">
      <c r="A1745" s="357" t="s">
        <v>300</v>
      </c>
      <c r="G1745">
        <v>0</v>
      </c>
      <c r="H1745" s="370">
        <f>+data!L1745</f>
        <v>0</v>
      </c>
      <c r="I1745" s="370">
        <f t="shared" si="52"/>
        <v>0</v>
      </c>
      <c r="J1745" s="84"/>
      <c r="L1745">
        <v>0</v>
      </c>
      <c r="M1745" s="370">
        <f>+data!N1745</f>
        <v>0</v>
      </c>
      <c r="N1745" s="370">
        <f t="shared" si="53"/>
        <v>0</v>
      </c>
      <c r="O1745" s="84"/>
    </row>
    <row r="1746" spans="1:15">
      <c r="A1746" s="357" t="s">
        <v>301</v>
      </c>
      <c r="G1746">
        <v>0</v>
      </c>
      <c r="H1746" s="370">
        <f>+data!L1746</f>
        <v>0</v>
      </c>
      <c r="I1746" s="370">
        <f t="shared" si="52"/>
        <v>0</v>
      </c>
      <c r="J1746" s="84"/>
      <c r="L1746">
        <v>0</v>
      </c>
      <c r="M1746" s="370">
        <f>+data!N1746</f>
        <v>0</v>
      </c>
      <c r="N1746" s="370">
        <f t="shared" si="53"/>
        <v>0</v>
      </c>
      <c r="O1746" s="84"/>
    </row>
    <row r="1747" spans="1:15">
      <c r="A1747" s="355" t="s">
        <v>302</v>
      </c>
      <c r="G1747">
        <v>0</v>
      </c>
      <c r="H1747" s="370">
        <f>+data!L1747</f>
        <v>0</v>
      </c>
      <c r="I1747" s="370">
        <f t="shared" ref="I1747:I1816" si="54">+H1747-G1747</f>
        <v>0</v>
      </c>
      <c r="J1747" s="84"/>
      <c r="L1747">
        <v>0</v>
      </c>
      <c r="M1747" s="370">
        <f>+data!N1747</f>
        <v>0</v>
      </c>
      <c r="N1747" s="370">
        <f t="shared" ref="N1747:N1816" si="55">+M1747-L1747</f>
        <v>0</v>
      </c>
      <c r="O1747" s="84"/>
    </row>
    <row r="1748" spans="1:15">
      <c r="A1748" s="356" t="s">
        <v>115</v>
      </c>
      <c r="G1748">
        <v>0</v>
      </c>
      <c r="H1748" s="370">
        <f>+data!L1748</f>
        <v>0</v>
      </c>
      <c r="I1748" s="370">
        <f t="shared" si="54"/>
        <v>0</v>
      </c>
      <c r="J1748" s="84"/>
      <c r="L1748">
        <v>0</v>
      </c>
      <c r="M1748" s="370">
        <f>+data!N1748</f>
        <v>0</v>
      </c>
      <c r="N1748" s="370">
        <f t="shared" si="55"/>
        <v>0</v>
      </c>
      <c r="O1748" s="84"/>
    </row>
    <row r="1749" spans="1:15">
      <c r="A1749" s="358" t="s">
        <v>106</v>
      </c>
      <c r="G1749">
        <v>0</v>
      </c>
      <c r="H1749" s="370">
        <f>+data!L1749</f>
        <v>0</v>
      </c>
      <c r="I1749" s="370">
        <f t="shared" si="54"/>
        <v>0</v>
      </c>
      <c r="J1749" s="84"/>
      <c r="L1749">
        <v>0</v>
      </c>
      <c r="M1749" s="370">
        <f>+data!N1749</f>
        <v>0</v>
      </c>
      <c r="N1749" s="370">
        <f t="shared" si="55"/>
        <v>0</v>
      </c>
      <c r="O1749" s="84"/>
    </row>
    <row r="1750" spans="1:15">
      <c r="A1750" s="354" t="s">
        <v>172</v>
      </c>
      <c r="H1750" s="370">
        <f>+data!L1750</f>
        <v>0</v>
      </c>
      <c r="I1750" s="370">
        <f t="shared" si="54"/>
        <v>0</v>
      </c>
      <c r="J1750" s="84"/>
      <c r="M1750" s="370">
        <f>+data!N1750</f>
        <v>0</v>
      </c>
      <c r="N1750" s="370">
        <f t="shared" si="55"/>
        <v>0</v>
      </c>
      <c r="O1750" s="84"/>
    </row>
    <row r="1751" spans="1:15">
      <c r="A1751" s="355" t="s">
        <v>135</v>
      </c>
      <c r="G1751">
        <v>0</v>
      </c>
      <c r="H1751" s="370">
        <f>+data!L1751</f>
        <v>0</v>
      </c>
      <c r="I1751" s="370">
        <f t="shared" si="54"/>
        <v>0</v>
      </c>
      <c r="J1751" s="84"/>
      <c r="L1751">
        <v>-4858</v>
      </c>
      <c r="M1751" s="370">
        <f>+data!N1751</f>
        <v>-7834</v>
      </c>
      <c r="N1751" s="370">
        <f t="shared" si="55"/>
        <v>-2976</v>
      </c>
      <c r="O1751" s="84"/>
    </row>
    <row r="1752" spans="1:15">
      <c r="A1752" s="356" t="s">
        <v>136</v>
      </c>
      <c r="G1752">
        <v>0</v>
      </c>
      <c r="H1752" s="370">
        <f>+data!L1752</f>
        <v>0</v>
      </c>
      <c r="I1752" s="370">
        <f t="shared" si="54"/>
        <v>0</v>
      </c>
      <c r="J1752" s="84"/>
      <c r="L1752">
        <v>0</v>
      </c>
      <c r="M1752" s="370">
        <f>+data!N1752</f>
        <v>0</v>
      </c>
      <c r="N1752" s="370">
        <f t="shared" si="55"/>
        <v>0</v>
      </c>
      <c r="O1752" s="84"/>
    </row>
    <row r="1753" spans="1:15">
      <c r="A1753" s="357" t="s">
        <v>137</v>
      </c>
      <c r="G1753">
        <v>0</v>
      </c>
      <c r="H1753" s="370">
        <f>+data!L1753</f>
        <v>0</v>
      </c>
      <c r="I1753" s="370">
        <f t="shared" si="54"/>
        <v>0</v>
      </c>
      <c r="J1753" s="84"/>
      <c r="L1753">
        <v>0</v>
      </c>
      <c r="M1753" s="370">
        <f>+data!N1753</f>
        <v>0</v>
      </c>
      <c r="N1753" s="370">
        <f t="shared" si="55"/>
        <v>0</v>
      </c>
      <c r="O1753" s="84"/>
    </row>
    <row r="1754" spans="1:15">
      <c r="A1754" s="355" t="s">
        <v>299</v>
      </c>
      <c r="G1754">
        <v>0</v>
      </c>
      <c r="H1754" s="370">
        <f>+data!L1754</f>
        <v>0</v>
      </c>
      <c r="I1754" s="370">
        <f t="shared" si="54"/>
        <v>0</v>
      </c>
      <c r="J1754" s="84"/>
      <c r="L1754">
        <v>0</v>
      </c>
      <c r="M1754" s="370">
        <f>+data!N1754</f>
        <v>0</v>
      </c>
      <c r="N1754" s="370">
        <f t="shared" si="55"/>
        <v>0</v>
      </c>
      <c r="O1754" s="84"/>
    </row>
    <row r="1755" spans="1:15">
      <c r="A1755" s="423" t="s">
        <v>829</v>
      </c>
      <c r="H1755" s="370"/>
      <c r="I1755" s="370"/>
      <c r="J1755" s="84"/>
      <c r="M1755" s="370"/>
      <c r="N1755" s="370"/>
      <c r="O1755" s="84"/>
    </row>
    <row r="1756" spans="1:15">
      <c r="A1756" s="357" t="s">
        <v>300</v>
      </c>
      <c r="G1756">
        <v>0</v>
      </c>
      <c r="H1756" s="370">
        <f>+data!L1756</f>
        <v>0</v>
      </c>
      <c r="I1756" s="370">
        <f t="shared" si="54"/>
        <v>0</v>
      </c>
      <c r="J1756" s="84"/>
      <c r="L1756">
        <v>0</v>
      </c>
      <c r="M1756" s="370">
        <f>+data!N1756</f>
        <v>0</v>
      </c>
      <c r="N1756" s="370">
        <f t="shared" si="55"/>
        <v>0</v>
      </c>
      <c r="O1756" s="84"/>
    </row>
    <row r="1757" spans="1:15">
      <c r="A1757" s="357" t="s">
        <v>301</v>
      </c>
      <c r="G1757">
        <v>0</v>
      </c>
      <c r="H1757" s="370">
        <f>+data!L1757</f>
        <v>0</v>
      </c>
      <c r="I1757" s="370">
        <f t="shared" si="54"/>
        <v>0</v>
      </c>
      <c r="J1757" s="84"/>
      <c r="L1757">
        <v>0</v>
      </c>
      <c r="M1757" s="370">
        <f>+data!N1757</f>
        <v>0</v>
      </c>
      <c r="N1757" s="370">
        <f t="shared" si="55"/>
        <v>0</v>
      </c>
      <c r="O1757" s="84"/>
    </row>
    <row r="1758" spans="1:15">
      <c r="A1758" s="355" t="s">
        <v>302</v>
      </c>
      <c r="G1758">
        <v>0</v>
      </c>
      <c r="H1758" s="370">
        <f>+data!L1758</f>
        <v>0</v>
      </c>
      <c r="I1758" s="370">
        <f t="shared" si="54"/>
        <v>0</v>
      </c>
      <c r="J1758" s="84"/>
      <c r="L1758">
        <v>0</v>
      </c>
      <c r="M1758" s="370">
        <f>+data!N1758</f>
        <v>0</v>
      </c>
      <c r="N1758" s="370">
        <f t="shared" si="55"/>
        <v>0</v>
      </c>
      <c r="O1758" s="84"/>
    </row>
    <row r="1759" spans="1:15">
      <c r="A1759" s="356" t="s">
        <v>115</v>
      </c>
      <c r="G1759">
        <v>0</v>
      </c>
      <c r="H1759" s="370">
        <f>+data!L1759</f>
        <v>0</v>
      </c>
      <c r="I1759" s="370">
        <f t="shared" si="54"/>
        <v>0</v>
      </c>
      <c r="J1759" s="84"/>
      <c r="L1759">
        <v>0</v>
      </c>
      <c r="M1759" s="370">
        <f>+data!N1759</f>
        <v>0</v>
      </c>
      <c r="N1759" s="370">
        <f t="shared" si="55"/>
        <v>0</v>
      </c>
      <c r="O1759" s="84"/>
    </row>
    <row r="1760" spans="1:15">
      <c r="A1760" s="358" t="s">
        <v>106</v>
      </c>
      <c r="G1760">
        <v>0</v>
      </c>
      <c r="H1760" s="370">
        <f>+data!L1760</f>
        <v>0</v>
      </c>
      <c r="I1760" s="370">
        <f t="shared" si="54"/>
        <v>0</v>
      </c>
      <c r="J1760" s="84"/>
      <c r="L1760">
        <v>-4858</v>
      </c>
      <c r="M1760" s="370">
        <f>+data!N1760</f>
        <v>-7834</v>
      </c>
      <c r="N1760" s="370">
        <f t="shared" si="55"/>
        <v>-2976</v>
      </c>
      <c r="O1760" s="84"/>
    </row>
    <row r="1761" spans="1:15">
      <c r="A1761" s="354" t="s">
        <v>682</v>
      </c>
      <c r="H1761" s="370">
        <f>+data!L1761</f>
        <v>0</v>
      </c>
      <c r="I1761" s="370">
        <f t="shared" si="54"/>
        <v>0</v>
      </c>
      <c r="J1761" s="84"/>
      <c r="M1761" s="370">
        <f>+data!N1761</f>
        <v>0</v>
      </c>
      <c r="N1761" s="370">
        <f t="shared" si="55"/>
        <v>0</v>
      </c>
      <c r="O1761" s="84"/>
    </row>
    <row r="1762" spans="1:15">
      <c r="A1762" s="353" t="s">
        <v>271</v>
      </c>
      <c r="H1762" s="370">
        <f>+data!L1762</f>
        <v>0</v>
      </c>
      <c r="I1762" s="370">
        <f t="shared" si="54"/>
        <v>0</v>
      </c>
      <c r="J1762" s="84"/>
      <c r="M1762" s="370">
        <f>+data!N1762</f>
        <v>0</v>
      </c>
      <c r="N1762" s="370">
        <f t="shared" si="55"/>
        <v>0</v>
      </c>
      <c r="O1762" s="84"/>
    </row>
    <row r="1763" spans="1:15">
      <c r="A1763" s="355" t="s">
        <v>135</v>
      </c>
      <c r="G1763">
        <v>-5757</v>
      </c>
      <c r="H1763" s="370">
        <f>+data!L1763</f>
        <v>-1272</v>
      </c>
      <c r="I1763" s="370">
        <f t="shared" si="54"/>
        <v>4485</v>
      </c>
      <c r="J1763" s="84"/>
      <c r="L1763">
        <v>0</v>
      </c>
      <c r="M1763" s="370">
        <f>+data!N1763</f>
        <v>-4151</v>
      </c>
      <c r="N1763" s="370">
        <f t="shared" si="55"/>
        <v>-4151</v>
      </c>
      <c r="O1763" s="84"/>
    </row>
    <row r="1764" spans="1:15">
      <c r="A1764" s="356" t="s">
        <v>136</v>
      </c>
      <c r="G1764">
        <v>-243</v>
      </c>
      <c r="H1764" s="370">
        <f>+data!L1764</f>
        <v>-70</v>
      </c>
      <c r="I1764" s="370">
        <f t="shared" si="54"/>
        <v>173</v>
      </c>
      <c r="J1764" s="84"/>
      <c r="L1764">
        <v>-54</v>
      </c>
      <c r="M1764" s="370">
        <f>+data!N1764</f>
        <v>0</v>
      </c>
      <c r="N1764" s="370">
        <f t="shared" si="55"/>
        <v>54</v>
      </c>
      <c r="O1764" s="84"/>
    </row>
    <row r="1765" spans="1:15">
      <c r="A1765" s="357" t="s">
        <v>137</v>
      </c>
      <c r="G1765">
        <v>0</v>
      </c>
      <c r="H1765" s="370">
        <f>+data!L1765</f>
        <v>0</v>
      </c>
      <c r="I1765" s="370">
        <f t="shared" si="54"/>
        <v>0</v>
      </c>
      <c r="J1765" s="84"/>
      <c r="L1765">
        <v>0</v>
      </c>
      <c r="M1765" s="370">
        <f>+data!N1765</f>
        <v>0</v>
      </c>
      <c r="N1765" s="370">
        <f t="shared" si="55"/>
        <v>0</v>
      </c>
      <c r="O1765" s="84"/>
    </row>
    <row r="1766" spans="1:15">
      <c r="A1766" s="355" t="s">
        <v>299</v>
      </c>
      <c r="G1766">
        <v>0</v>
      </c>
      <c r="H1766" s="370">
        <f>+data!L1766</f>
        <v>0</v>
      </c>
      <c r="I1766" s="370">
        <f t="shared" si="54"/>
        <v>0</v>
      </c>
      <c r="J1766" s="84"/>
      <c r="L1766">
        <v>0</v>
      </c>
      <c r="M1766" s="370">
        <f>+data!N1766</f>
        <v>0</v>
      </c>
      <c r="N1766" s="370">
        <f t="shared" si="55"/>
        <v>0</v>
      </c>
      <c r="O1766" s="84"/>
    </row>
    <row r="1767" spans="1:15">
      <c r="A1767" s="423" t="s">
        <v>829</v>
      </c>
      <c r="H1767" s="370"/>
      <c r="I1767" s="370"/>
      <c r="J1767" s="84"/>
      <c r="M1767" s="370"/>
      <c r="N1767" s="370"/>
      <c r="O1767" s="84"/>
    </row>
    <row r="1768" spans="1:15">
      <c r="A1768" s="357" t="s">
        <v>300</v>
      </c>
      <c r="G1768">
        <v>0</v>
      </c>
      <c r="H1768" s="370">
        <f>+data!L1768</f>
        <v>0</v>
      </c>
      <c r="I1768" s="370">
        <f t="shared" si="54"/>
        <v>0</v>
      </c>
      <c r="J1768" s="84"/>
      <c r="L1768">
        <v>0</v>
      </c>
      <c r="M1768" s="370">
        <f>+data!N1768</f>
        <v>0</v>
      </c>
      <c r="N1768" s="370">
        <f t="shared" si="55"/>
        <v>0</v>
      </c>
      <c r="O1768" s="84"/>
    </row>
    <row r="1769" spans="1:15">
      <c r="A1769" s="357" t="s">
        <v>301</v>
      </c>
      <c r="G1769">
        <v>0</v>
      </c>
      <c r="H1769" s="370">
        <f>+data!L1769</f>
        <v>0</v>
      </c>
      <c r="I1769" s="370">
        <f t="shared" si="54"/>
        <v>0</v>
      </c>
      <c r="J1769" s="84"/>
      <c r="L1769">
        <v>0</v>
      </c>
      <c r="M1769" s="370">
        <f>+data!N1769</f>
        <v>0</v>
      </c>
      <c r="N1769" s="370">
        <f t="shared" si="55"/>
        <v>0</v>
      </c>
      <c r="O1769" s="84"/>
    </row>
    <row r="1770" spans="1:15">
      <c r="A1770" s="355" t="s">
        <v>302</v>
      </c>
      <c r="G1770">
        <v>0</v>
      </c>
      <c r="H1770" s="370">
        <f>+data!L1770</f>
        <v>0</v>
      </c>
      <c r="I1770" s="370">
        <f t="shared" si="54"/>
        <v>0</v>
      </c>
      <c r="J1770" s="84"/>
      <c r="L1770">
        <v>0</v>
      </c>
      <c r="M1770" s="370">
        <f>+data!N1770</f>
        <v>0</v>
      </c>
      <c r="N1770" s="370">
        <f t="shared" si="55"/>
        <v>0</v>
      </c>
      <c r="O1770" s="84"/>
    </row>
    <row r="1771" spans="1:15">
      <c r="A1771" s="356" t="s">
        <v>115</v>
      </c>
      <c r="G1771">
        <v>-69</v>
      </c>
      <c r="H1771" s="370">
        <f>+data!L1771</f>
        <v>-407</v>
      </c>
      <c r="I1771" s="370">
        <f t="shared" si="54"/>
        <v>-338</v>
      </c>
      <c r="J1771" s="84"/>
      <c r="L1771">
        <v>0</v>
      </c>
      <c r="M1771" s="370">
        <f>+data!N1771</f>
        <v>0</v>
      </c>
      <c r="N1771" s="370">
        <f t="shared" si="55"/>
        <v>0</v>
      </c>
      <c r="O1771" s="84"/>
    </row>
    <row r="1772" spans="1:15">
      <c r="A1772" s="358" t="s">
        <v>106</v>
      </c>
      <c r="G1772">
        <v>-6069</v>
      </c>
      <c r="H1772" s="370">
        <f>+data!L1772</f>
        <v>-1821</v>
      </c>
      <c r="I1772" s="370">
        <f t="shared" si="54"/>
        <v>4248</v>
      </c>
      <c r="J1772" s="84"/>
      <c r="L1772">
        <v>-54</v>
      </c>
      <c r="M1772" s="370">
        <f>+data!N1772</f>
        <v>-4249</v>
      </c>
      <c r="N1772" s="370">
        <f t="shared" si="55"/>
        <v>-4195</v>
      </c>
      <c r="O1772" s="84"/>
    </row>
    <row r="1773" spans="1:15">
      <c r="A1773" s="354" t="s">
        <v>303</v>
      </c>
      <c r="H1773" s="370">
        <f>+data!L1773</f>
        <v>0</v>
      </c>
      <c r="I1773" s="370">
        <f t="shared" si="54"/>
        <v>0</v>
      </c>
      <c r="J1773" s="84"/>
      <c r="M1773" s="370">
        <f>+data!N1773</f>
        <v>0</v>
      </c>
      <c r="N1773" s="370">
        <f t="shared" si="55"/>
        <v>0</v>
      </c>
      <c r="O1773" s="84"/>
    </row>
    <row r="1774" spans="1:15">
      <c r="A1774" s="355" t="s">
        <v>135</v>
      </c>
      <c r="G1774">
        <v>0</v>
      </c>
      <c r="H1774" s="370">
        <f>+data!L1774</f>
        <v>-1529</v>
      </c>
      <c r="I1774" s="370">
        <f t="shared" si="54"/>
        <v>-1529</v>
      </c>
      <c r="J1774" s="84"/>
      <c r="L1774">
        <v>0</v>
      </c>
      <c r="M1774" s="370">
        <f>+data!N1774</f>
        <v>0</v>
      </c>
      <c r="N1774" s="370">
        <f t="shared" si="55"/>
        <v>0</v>
      </c>
      <c r="O1774" s="84"/>
    </row>
    <row r="1775" spans="1:15">
      <c r="A1775" s="356" t="s">
        <v>136</v>
      </c>
      <c r="G1775">
        <v>0</v>
      </c>
      <c r="H1775" s="370">
        <f>+data!L1775</f>
        <v>0</v>
      </c>
      <c r="I1775" s="370">
        <f t="shared" si="54"/>
        <v>0</v>
      </c>
      <c r="J1775" s="84"/>
      <c r="L1775">
        <v>0</v>
      </c>
      <c r="M1775" s="370">
        <f>+data!N1775</f>
        <v>0</v>
      </c>
      <c r="N1775" s="370">
        <f t="shared" si="55"/>
        <v>0</v>
      </c>
      <c r="O1775" s="84"/>
    </row>
    <row r="1776" spans="1:15">
      <c r="A1776" s="357" t="s">
        <v>137</v>
      </c>
      <c r="G1776">
        <v>0</v>
      </c>
      <c r="H1776" s="370">
        <f>+data!L1776</f>
        <v>0</v>
      </c>
      <c r="I1776" s="370">
        <f t="shared" si="54"/>
        <v>0</v>
      </c>
      <c r="J1776" s="84"/>
      <c r="L1776">
        <v>0</v>
      </c>
      <c r="M1776" s="370">
        <f>+data!N1776</f>
        <v>0</v>
      </c>
      <c r="N1776" s="370">
        <f t="shared" si="55"/>
        <v>0</v>
      </c>
      <c r="O1776" s="84"/>
    </row>
    <row r="1777" spans="1:15">
      <c r="A1777" s="355" t="s">
        <v>299</v>
      </c>
      <c r="G1777">
        <v>0</v>
      </c>
      <c r="H1777" s="370">
        <f>+data!L1777</f>
        <v>0</v>
      </c>
      <c r="I1777" s="370">
        <f t="shared" si="54"/>
        <v>0</v>
      </c>
      <c r="J1777" s="84"/>
      <c r="L1777">
        <v>0</v>
      </c>
      <c r="M1777" s="370">
        <f>+data!N1777</f>
        <v>0</v>
      </c>
      <c r="N1777" s="370">
        <f t="shared" si="55"/>
        <v>0</v>
      </c>
      <c r="O1777" s="84"/>
    </row>
    <row r="1778" spans="1:15">
      <c r="A1778" s="423" t="s">
        <v>829</v>
      </c>
      <c r="H1778" s="370"/>
      <c r="I1778" s="370"/>
      <c r="J1778" s="84"/>
      <c r="M1778" s="370"/>
      <c r="N1778" s="370"/>
      <c r="O1778" s="84"/>
    </row>
    <row r="1779" spans="1:15">
      <c r="A1779" s="357" t="s">
        <v>300</v>
      </c>
      <c r="G1779">
        <v>0</v>
      </c>
      <c r="H1779" s="370">
        <f>+data!L1779</f>
        <v>0</v>
      </c>
      <c r="I1779" s="370">
        <f t="shared" si="54"/>
        <v>0</v>
      </c>
      <c r="J1779" s="84"/>
      <c r="L1779">
        <v>0</v>
      </c>
      <c r="M1779" s="370">
        <f>+data!N1779</f>
        <v>0</v>
      </c>
      <c r="N1779" s="370">
        <f t="shared" si="55"/>
        <v>0</v>
      </c>
      <c r="O1779" s="84"/>
    </row>
    <row r="1780" spans="1:15">
      <c r="A1780" s="357" t="s">
        <v>301</v>
      </c>
      <c r="G1780">
        <v>0</v>
      </c>
      <c r="H1780" s="370">
        <f>+data!L1780</f>
        <v>0</v>
      </c>
      <c r="I1780" s="370">
        <f t="shared" si="54"/>
        <v>0</v>
      </c>
      <c r="J1780" s="84"/>
      <c r="L1780">
        <v>0</v>
      </c>
      <c r="M1780" s="370">
        <f>+data!N1780</f>
        <v>0</v>
      </c>
      <c r="N1780" s="370">
        <f t="shared" si="55"/>
        <v>0</v>
      </c>
      <c r="O1780" s="84"/>
    </row>
    <row r="1781" spans="1:15">
      <c r="A1781" s="355" t="s">
        <v>302</v>
      </c>
      <c r="G1781">
        <v>0</v>
      </c>
      <c r="H1781" s="370">
        <f>+data!L1781</f>
        <v>0</v>
      </c>
      <c r="I1781" s="370">
        <f t="shared" si="54"/>
        <v>0</v>
      </c>
      <c r="J1781" s="84"/>
      <c r="L1781">
        <v>0</v>
      </c>
      <c r="M1781" s="370">
        <f>+data!N1781</f>
        <v>0</v>
      </c>
      <c r="N1781" s="370">
        <f t="shared" si="55"/>
        <v>0</v>
      </c>
      <c r="O1781" s="84"/>
    </row>
    <row r="1782" spans="1:15">
      <c r="A1782" s="356" t="s">
        <v>115</v>
      </c>
      <c r="G1782">
        <v>0</v>
      </c>
      <c r="H1782" s="370">
        <f>+data!L1782</f>
        <v>0</v>
      </c>
      <c r="I1782" s="370">
        <f t="shared" si="54"/>
        <v>0</v>
      </c>
      <c r="J1782" s="84"/>
      <c r="L1782">
        <v>0</v>
      </c>
      <c r="M1782" s="370">
        <f>+data!N1782</f>
        <v>0</v>
      </c>
      <c r="N1782" s="370">
        <f t="shared" si="55"/>
        <v>0</v>
      </c>
      <c r="O1782" s="84"/>
    </row>
    <row r="1783" spans="1:15">
      <c r="A1783" s="358" t="s">
        <v>106</v>
      </c>
      <c r="G1783">
        <v>0</v>
      </c>
      <c r="H1783" s="370">
        <f>+data!L1783</f>
        <v>-1529</v>
      </c>
      <c r="I1783" s="370">
        <f t="shared" si="54"/>
        <v>-1529</v>
      </c>
      <c r="J1783" s="84"/>
      <c r="L1783">
        <v>0</v>
      </c>
      <c r="M1783" s="370">
        <f>+data!N1783</f>
        <v>0</v>
      </c>
      <c r="N1783" s="370">
        <f t="shared" si="55"/>
        <v>0</v>
      </c>
      <c r="O1783" s="84"/>
    </row>
    <row r="1784" spans="1:15">
      <c r="A1784" s="354" t="s">
        <v>172</v>
      </c>
      <c r="H1784" s="370">
        <f>+data!L1784</f>
        <v>0</v>
      </c>
      <c r="I1784" s="370">
        <f t="shared" si="54"/>
        <v>0</v>
      </c>
      <c r="J1784" s="84"/>
      <c r="M1784" s="370">
        <f>+data!N1784</f>
        <v>0</v>
      </c>
      <c r="N1784" s="370">
        <f t="shared" si="55"/>
        <v>0</v>
      </c>
      <c r="O1784" s="84"/>
    </row>
    <row r="1785" spans="1:15">
      <c r="A1785" s="355" t="s">
        <v>135</v>
      </c>
      <c r="G1785">
        <v>-5757</v>
      </c>
      <c r="H1785" s="370">
        <f>+data!L1785</f>
        <v>-2801</v>
      </c>
      <c r="I1785" s="370">
        <f t="shared" si="54"/>
        <v>2956</v>
      </c>
      <c r="J1785" s="84"/>
      <c r="L1785">
        <v>0</v>
      </c>
      <c r="M1785" s="370">
        <f>+data!N1785</f>
        <v>-4151</v>
      </c>
      <c r="N1785" s="370">
        <f t="shared" si="55"/>
        <v>-4151</v>
      </c>
      <c r="O1785" s="84"/>
    </row>
    <row r="1786" spans="1:15">
      <c r="A1786" s="356" t="s">
        <v>136</v>
      </c>
      <c r="G1786">
        <v>-243</v>
      </c>
      <c r="H1786" s="370">
        <f>+data!L1786</f>
        <v>-70</v>
      </c>
      <c r="I1786" s="370">
        <f t="shared" si="54"/>
        <v>173</v>
      </c>
      <c r="J1786" s="84"/>
      <c r="L1786">
        <v>-54</v>
      </c>
      <c r="M1786" s="370">
        <f>+data!N1786</f>
        <v>0</v>
      </c>
      <c r="N1786" s="370">
        <f t="shared" si="55"/>
        <v>54</v>
      </c>
      <c r="O1786" s="84"/>
    </row>
    <row r="1787" spans="1:15">
      <c r="A1787" s="357" t="s">
        <v>137</v>
      </c>
      <c r="G1787">
        <v>0</v>
      </c>
      <c r="H1787" s="370">
        <f>+data!L1787</f>
        <v>0</v>
      </c>
      <c r="I1787" s="370">
        <f t="shared" si="54"/>
        <v>0</v>
      </c>
      <c r="J1787" s="84"/>
      <c r="L1787">
        <v>0</v>
      </c>
      <c r="M1787" s="370">
        <f>+data!N1787</f>
        <v>0</v>
      </c>
      <c r="N1787" s="370">
        <f t="shared" si="55"/>
        <v>0</v>
      </c>
      <c r="O1787" s="84"/>
    </row>
    <row r="1788" spans="1:15">
      <c r="A1788" s="355" t="s">
        <v>299</v>
      </c>
      <c r="G1788">
        <v>0</v>
      </c>
      <c r="H1788" s="370">
        <f>+data!L1788</f>
        <v>0</v>
      </c>
      <c r="I1788" s="370">
        <f t="shared" si="54"/>
        <v>0</v>
      </c>
      <c r="J1788" s="84"/>
      <c r="L1788">
        <v>0</v>
      </c>
      <c r="M1788" s="370">
        <f>+data!N1788</f>
        <v>0</v>
      </c>
      <c r="N1788" s="370">
        <f t="shared" si="55"/>
        <v>0</v>
      </c>
      <c r="O1788" s="84"/>
    </row>
    <row r="1789" spans="1:15">
      <c r="A1789" s="423" t="s">
        <v>829</v>
      </c>
      <c r="H1789" s="370"/>
      <c r="I1789" s="370"/>
      <c r="J1789" s="84"/>
      <c r="M1789" s="370"/>
      <c r="N1789" s="370"/>
      <c r="O1789" s="84"/>
    </row>
    <row r="1790" spans="1:15">
      <c r="A1790" s="357" t="s">
        <v>300</v>
      </c>
      <c r="G1790">
        <v>0</v>
      </c>
      <c r="H1790" s="370">
        <f>+data!L1790</f>
        <v>0</v>
      </c>
      <c r="I1790" s="370">
        <f t="shared" si="54"/>
        <v>0</v>
      </c>
      <c r="J1790" s="84"/>
      <c r="L1790">
        <v>0</v>
      </c>
      <c r="M1790" s="370">
        <f>+data!N1790</f>
        <v>0</v>
      </c>
      <c r="N1790" s="370">
        <f t="shared" si="55"/>
        <v>0</v>
      </c>
      <c r="O1790" s="84"/>
    </row>
    <row r="1791" spans="1:15">
      <c r="A1791" s="357" t="s">
        <v>301</v>
      </c>
      <c r="G1791">
        <v>0</v>
      </c>
      <c r="H1791" s="370">
        <f>+data!L1791</f>
        <v>0</v>
      </c>
      <c r="I1791" s="370">
        <f t="shared" si="54"/>
        <v>0</v>
      </c>
      <c r="J1791" s="84"/>
      <c r="L1791">
        <v>0</v>
      </c>
      <c r="M1791" s="370">
        <f>+data!N1791</f>
        <v>0</v>
      </c>
      <c r="N1791" s="370">
        <f t="shared" si="55"/>
        <v>0</v>
      </c>
      <c r="O1791" s="84"/>
    </row>
    <row r="1792" spans="1:15">
      <c r="A1792" s="355" t="s">
        <v>302</v>
      </c>
      <c r="G1792">
        <v>0</v>
      </c>
      <c r="H1792" s="370">
        <f>+data!L1792</f>
        <v>0</v>
      </c>
      <c r="I1792" s="370">
        <f t="shared" si="54"/>
        <v>0</v>
      </c>
      <c r="J1792" s="84"/>
      <c r="L1792">
        <v>0</v>
      </c>
      <c r="M1792" s="370">
        <f>+data!N1792</f>
        <v>0</v>
      </c>
      <c r="N1792" s="370">
        <f t="shared" si="55"/>
        <v>0</v>
      </c>
      <c r="O1792" s="84"/>
    </row>
    <row r="1793" spans="1:15">
      <c r="A1793" s="356" t="s">
        <v>115</v>
      </c>
      <c r="G1793">
        <v>-69</v>
      </c>
      <c r="H1793" s="370">
        <f>+data!L1793</f>
        <v>-407</v>
      </c>
      <c r="I1793" s="370">
        <f t="shared" si="54"/>
        <v>-338</v>
      </c>
      <c r="J1793" s="84"/>
      <c r="L1793">
        <v>0</v>
      </c>
      <c r="M1793" s="370">
        <f>+data!N1793</f>
        <v>0</v>
      </c>
      <c r="N1793" s="370">
        <f t="shared" si="55"/>
        <v>0</v>
      </c>
      <c r="O1793" s="84"/>
    </row>
    <row r="1794" spans="1:15">
      <c r="A1794" s="358" t="s">
        <v>106</v>
      </c>
      <c r="G1794">
        <v>-6069</v>
      </c>
      <c r="H1794" s="370">
        <f>+data!L1794</f>
        <v>-3350</v>
      </c>
      <c r="I1794" s="370">
        <f t="shared" si="54"/>
        <v>2719</v>
      </c>
      <c r="J1794" s="84"/>
      <c r="L1794">
        <v>-54</v>
      </c>
      <c r="M1794" s="370">
        <f>+data!N1794</f>
        <v>-4249</v>
      </c>
      <c r="N1794" s="370">
        <f t="shared" si="55"/>
        <v>-4195</v>
      </c>
      <c r="O1794" s="84"/>
    </row>
    <row r="1795" spans="1:15">
      <c r="A1795" s="354" t="s">
        <v>304</v>
      </c>
      <c r="H1795" s="370">
        <f>+data!L1795</f>
        <v>0</v>
      </c>
      <c r="I1795" s="370">
        <f t="shared" si="54"/>
        <v>0</v>
      </c>
      <c r="J1795" s="84"/>
      <c r="M1795" s="370">
        <f>+data!N1795</f>
        <v>0</v>
      </c>
      <c r="N1795" s="370">
        <f t="shared" si="55"/>
        <v>0</v>
      </c>
      <c r="O1795" s="84"/>
    </row>
    <row r="1796" spans="1:15">
      <c r="A1796" s="353" t="s">
        <v>271</v>
      </c>
      <c r="H1796" s="370">
        <f>+data!L1796</f>
        <v>0</v>
      </c>
      <c r="I1796" s="370">
        <f t="shared" si="54"/>
        <v>0</v>
      </c>
      <c r="J1796" s="84"/>
      <c r="M1796" s="370">
        <f>+data!N1796</f>
        <v>0</v>
      </c>
      <c r="N1796" s="370">
        <f t="shared" si="55"/>
        <v>0</v>
      </c>
      <c r="O1796" s="84"/>
    </row>
    <row r="1797" spans="1:15">
      <c r="A1797" s="355" t="s">
        <v>135</v>
      </c>
      <c r="G1797">
        <v>21737</v>
      </c>
      <c r="H1797" s="370">
        <f>+data!L1797</f>
        <v>24756</v>
      </c>
      <c r="I1797" s="370">
        <f t="shared" si="54"/>
        <v>3019</v>
      </c>
      <c r="J1797" s="84"/>
      <c r="L1797">
        <v>256</v>
      </c>
      <c r="M1797" s="370">
        <f>+data!N1797</f>
        <v>11834</v>
      </c>
      <c r="N1797" s="370">
        <f t="shared" si="55"/>
        <v>11578</v>
      </c>
      <c r="O1797" s="84"/>
    </row>
    <row r="1798" spans="1:15">
      <c r="A1798" s="356" t="s">
        <v>136</v>
      </c>
      <c r="G1798">
        <v>-1219</v>
      </c>
      <c r="H1798" s="370">
        <f>+data!L1798</f>
        <v>148</v>
      </c>
      <c r="I1798" s="370">
        <f t="shared" si="54"/>
        <v>1367</v>
      </c>
      <c r="J1798" s="84"/>
      <c r="L1798">
        <v>166</v>
      </c>
      <c r="M1798" s="370">
        <f>+data!N1798</f>
        <v>424</v>
      </c>
      <c r="N1798" s="370">
        <f t="shared" si="55"/>
        <v>258</v>
      </c>
      <c r="O1798" s="84"/>
    </row>
    <row r="1799" spans="1:15">
      <c r="A1799" s="357" t="s">
        <v>137</v>
      </c>
      <c r="G1799">
        <v>0</v>
      </c>
      <c r="H1799" s="370">
        <f>+data!L1799</f>
        <v>0</v>
      </c>
      <c r="I1799" s="370">
        <f t="shared" si="54"/>
        <v>0</v>
      </c>
      <c r="J1799" s="84"/>
      <c r="L1799">
        <v>0</v>
      </c>
      <c r="M1799" s="370">
        <f>+data!N1799</f>
        <v>0</v>
      </c>
      <c r="N1799" s="370">
        <f t="shared" si="55"/>
        <v>0</v>
      </c>
      <c r="O1799" s="84"/>
    </row>
    <row r="1800" spans="1:15">
      <c r="A1800" s="355" t="s">
        <v>299</v>
      </c>
      <c r="G1800">
        <v>226</v>
      </c>
      <c r="H1800" s="370">
        <f>+data!L1800</f>
        <v>400</v>
      </c>
      <c r="I1800" s="370">
        <f t="shared" si="54"/>
        <v>174</v>
      </c>
      <c r="J1800" s="84"/>
      <c r="L1800">
        <v>-377</v>
      </c>
      <c r="M1800" s="370">
        <f>+data!N1800</f>
        <v>150</v>
      </c>
      <c r="N1800" s="370">
        <f t="shared" si="55"/>
        <v>527</v>
      </c>
      <c r="O1800" s="84"/>
    </row>
    <row r="1801" spans="1:15">
      <c r="A1801" s="423" t="s">
        <v>829</v>
      </c>
      <c r="H1801" s="370"/>
      <c r="I1801" s="370"/>
      <c r="J1801" s="84"/>
      <c r="M1801" s="370"/>
      <c r="N1801" s="370"/>
      <c r="O1801" s="84"/>
    </row>
    <row r="1802" spans="1:15">
      <c r="A1802" s="357" t="s">
        <v>300</v>
      </c>
      <c r="G1802">
        <v>0</v>
      </c>
      <c r="H1802" s="370">
        <f>+data!L1802</f>
        <v>0</v>
      </c>
      <c r="I1802" s="370">
        <f t="shared" si="54"/>
        <v>0</v>
      </c>
      <c r="J1802" s="84"/>
      <c r="L1802">
        <v>0</v>
      </c>
      <c r="M1802" s="370">
        <f>+data!N1802</f>
        <v>0</v>
      </c>
      <c r="N1802" s="370">
        <f t="shared" si="55"/>
        <v>0</v>
      </c>
      <c r="O1802" s="84"/>
    </row>
    <row r="1803" spans="1:15">
      <c r="A1803" s="357" t="s">
        <v>301</v>
      </c>
      <c r="G1803">
        <v>141</v>
      </c>
      <c r="H1803" s="370">
        <f>+data!L1803</f>
        <v>3</v>
      </c>
      <c r="I1803" s="370">
        <f t="shared" si="54"/>
        <v>-138</v>
      </c>
      <c r="J1803" s="84"/>
      <c r="L1803">
        <v>124</v>
      </c>
      <c r="M1803" s="370">
        <f>+data!N1803</f>
        <v>3</v>
      </c>
      <c r="N1803" s="370">
        <f t="shared" si="55"/>
        <v>-121</v>
      </c>
      <c r="O1803" s="84"/>
    </row>
    <row r="1804" spans="1:15">
      <c r="A1804" s="355" t="s">
        <v>302</v>
      </c>
      <c r="G1804">
        <v>0</v>
      </c>
      <c r="H1804" s="370">
        <f>+data!L1804</f>
        <v>0</v>
      </c>
      <c r="I1804" s="370">
        <f t="shared" si="54"/>
        <v>0</v>
      </c>
      <c r="J1804" s="84"/>
      <c r="L1804">
        <v>0</v>
      </c>
      <c r="M1804" s="370">
        <f>+data!N1804</f>
        <v>0</v>
      </c>
      <c r="N1804" s="370">
        <f t="shared" si="55"/>
        <v>0</v>
      </c>
      <c r="O1804" s="84"/>
    </row>
    <row r="1805" spans="1:15">
      <c r="A1805" s="356" t="s">
        <v>115</v>
      </c>
      <c r="G1805">
        <v>2036</v>
      </c>
      <c r="H1805" s="370">
        <f>+data!L1805</f>
        <v>0</v>
      </c>
      <c r="I1805" s="370">
        <f t="shared" si="54"/>
        <v>-2036</v>
      </c>
      <c r="J1805" s="84"/>
      <c r="L1805">
        <v>0</v>
      </c>
      <c r="M1805" s="370">
        <f>+data!N1805</f>
        <v>0</v>
      </c>
      <c r="N1805" s="370">
        <f t="shared" si="55"/>
        <v>0</v>
      </c>
      <c r="O1805" s="84"/>
    </row>
    <row r="1806" spans="1:15">
      <c r="A1806" s="358" t="s">
        <v>106</v>
      </c>
      <c r="G1806">
        <v>22921</v>
      </c>
      <c r="H1806" s="370">
        <f>+data!L1806</f>
        <v>25309</v>
      </c>
      <c r="I1806" s="370">
        <f t="shared" si="54"/>
        <v>2388</v>
      </c>
      <c r="J1806" s="84"/>
      <c r="L1806">
        <v>169</v>
      </c>
      <c r="M1806" s="370">
        <f>+data!N1806</f>
        <v>12411</v>
      </c>
      <c r="N1806" s="370">
        <f t="shared" si="55"/>
        <v>12242</v>
      </c>
      <c r="O1806" s="84"/>
    </row>
    <row r="1807" spans="1:15">
      <c r="A1807" s="354" t="s">
        <v>303</v>
      </c>
      <c r="H1807" s="370">
        <f>+data!L1807</f>
        <v>0</v>
      </c>
      <c r="I1807" s="370">
        <f t="shared" si="54"/>
        <v>0</v>
      </c>
      <c r="J1807" s="84"/>
      <c r="M1807" s="370">
        <f>+data!N1807</f>
        <v>0</v>
      </c>
      <c r="N1807" s="370">
        <f t="shared" si="55"/>
        <v>0</v>
      </c>
      <c r="O1807" s="84"/>
    </row>
    <row r="1808" spans="1:15">
      <c r="A1808" s="355" t="s">
        <v>135</v>
      </c>
      <c r="G1808">
        <v>-21737</v>
      </c>
      <c r="H1808" s="370">
        <f>+data!L1808</f>
        <v>-24756</v>
      </c>
      <c r="I1808" s="370">
        <f t="shared" si="54"/>
        <v>-3019</v>
      </c>
      <c r="J1808" s="84"/>
      <c r="L1808">
        <v>-256</v>
      </c>
      <c r="M1808" s="370">
        <f>+data!N1808</f>
        <v>-11834</v>
      </c>
      <c r="N1808" s="370">
        <f t="shared" si="55"/>
        <v>-11578</v>
      </c>
      <c r="O1808" s="84"/>
    </row>
    <row r="1809" spans="1:15">
      <c r="A1809" s="356" t="s">
        <v>136</v>
      </c>
      <c r="G1809">
        <v>1219</v>
      </c>
      <c r="H1809" s="370">
        <f>+data!L1809</f>
        <v>-148</v>
      </c>
      <c r="I1809" s="370">
        <f t="shared" si="54"/>
        <v>-1367</v>
      </c>
      <c r="J1809" s="84"/>
      <c r="L1809">
        <v>-166</v>
      </c>
      <c r="M1809" s="370">
        <f>+data!N1809</f>
        <v>-424</v>
      </c>
      <c r="N1809" s="370">
        <f t="shared" si="55"/>
        <v>-258</v>
      </c>
      <c r="O1809" s="84"/>
    </row>
    <row r="1810" spans="1:15">
      <c r="A1810" s="357" t="s">
        <v>137</v>
      </c>
      <c r="G1810">
        <v>0</v>
      </c>
      <c r="H1810" s="370">
        <f>+data!L1810</f>
        <v>0</v>
      </c>
      <c r="I1810" s="370">
        <f t="shared" si="54"/>
        <v>0</v>
      </c>
      <c r="J1810" s="84"/>
      <c r="L1810">
        <v>0</v>
      </c>
      <c r="M1810" s="370">
        <f>+data!N1810</f>
        <v>0</v>
      </c>
      <c r="N1810" s="370">
        <f t="shared" si="55"/>
        <v>0</v>
      </c>
      <c r="O1810" s="84"/>
    </row>
    <row r="1811" spans="1:15">
      <c r="A1811" s="355" t="s">
        <v>299</v>
      </c>
      <c r="G1811">
        <v>-226</v>
      </c>
      <c r="H1811" s="370">
        <f>+data!L1811</f>
        <v>-400</v>
      </c>
      <c r="I1811" s="370">
        <f t="shared" si="54"/>
        <v>-174</v>
      </c>
      <c r="J1811" s="84"/>
      <c r="L1811">
        <v>377</v>
      </c>
      <c r="M1811" s="370">
        <f>+data!N1811</f>
        <v>-150</v>
      </c>
      <c r="N1811" s="370">
        <f t="shared" si="55"/>
        <v>-527</v>
      </c>
      <c r="O1811" s="84"/>
    </row>
    <row r="1812" spans="1:15">
      <c r="A1812" s="423" t="s">
        <v>829</v>
      </c>
      <c r="H1812" s="370"/>
      <c r="I1812" s="370"/>
      <c r="J1812" s="84"/>
      <c r="M1812" s="370"/>
      <c r="N1812" s="370"/>
      <c r="O1812" s="84"/>
    </row>
    <row r="1813" spans="1:15">
      <c r="A1813" s="357" t="s">
        <v>300</v>
      </c>
      <c r="G1813">
        <v>0</v>
      </c>
      <c r="H1813" s="370">
        <f>+data!L1813</f>
        <v>0</v>
      </c>
      <c r="I1813" s="370">
        <f t="shared" si="54"/>
        <v>0</v>
      </c>
      <c r="J1813" s="84"/>
      <c r="L1813">
        <v>0</v>
      </c>
      <c r="M1813" s="370">
        <f>+data!N1813</f>
        <v>0</v>
      </c>
      <c r="N1813" s="370">
        <f t="shared" si="55"/>
        <v>0</v>
      </c>
      <c r="O1813" s="84"/>
    </row>
    <row r="1814" spans="1:15">
      <c r="A1814" s="357" t="s">
        <v>301</v>
      </c>
      <c r="G1814">
        <v>-141</v>
      </c>
      <c r="H1814" s="370">
        <f>+data!L1814</f>
        <v>-3</v>
      </c>
      <c r="I1814" s="370">
        <f t="shared" si="54"/>
        <v>138</v>
      </c>
      <c r="J1814" s="84"/>
      <c r="L1814">
        <v>-124</v>
      </c>
      <c r="M1814" s="370">
        <f>+data!N1814</f>
        <v>-3</v>
      </c>
      <c r="N1814" s="370">
        <f t="shared" si="55"/>
        <v>121</v>
      </c>
      <c r="O1814" s="84"/>
    </row>
    <row r="1815" spans="1:15">
      <c r="A1815" s="355" t="s">
        <v>302</v>
      </c>
      <c r="G1815">
        <v>0</v>
      </c>
      <c r="H1815" s="370">
        <f>+data!L1815</f>
        <v>0</v>
      </c>
      <c r="I1815" s="370">
        <f t="shared" si="54"/>
        <v>0</v>
      </c>
      <c r="J1815" s="84"/>
      <c r="L1815">
        <v>0</v>
      </c>
      <c r="M1815" s="370">
        <f>+data!N1815</f>
        <v>0</v>
      </c>
      <c r="N1815" s="370">
        <f t="shared" si="55"/>
        <v>0</v>
      </c>
      <c r="O1815" s="84"/>
    </row>
    <row r="1816" spans="1:15">
      <c r="A1816" s="356" t="s">
        <v>115</v>
      </c>
      <c r="G1816">
        <v>-2036</v>
      </c>
      <c r="H1816" s="370">
        <f>+data!L1816</f>
        <v>0</v>
      </c>
      <c r="I1816" s="370">
        <f t="shared" si="54"/>
        <v>2036</v>
      </c>
      <c r="J1816" s="84"/>
      <c r="L1816">
        <v>0</v>
      </c>
      <c r="M1816" s="370">
        <f>+data!N1816</f>
        <v>0</v>
      </c>
      <c r="N1816" s="370">
        <f t="shared" si="55"/>
        <v>0</v>
      </c>
      <c r="O1816" s="84"/>
    </row>
    <row r="1817" spans="1:15">
      <c r="A1817" s="358" t="s">
        <v>106</v>
      </c>
      <c r="G1817">
        <v>-22921</v>
      </c>
      <c r="H1817" s="370">
        <f>+data!L1817</f>
        <v>-25309</v>
      </c>
      <c r="I1817" s="370">
        <f t="shared" ref="I1817:I1920" si="56">+H1817-G1817</f>
        <v>-2388</v>
      </c>
      <c r="J1817" s="84"/>
      <c r="L1817">
        <v>-169</v>
      </c>
      <c r="M1817" s="370">
        <f>+data!N1817</f>
        <v>-12411</v>
      </c>
      <c r="N1817" s="370">
        <f t="shared" ref="N1817:N1920" si="57">+M1817-L1817</f>
        <v>-12242</v>
      </c>
      <c r="O1817" s="84"/>
    </row>
    <row r="1818" spans="1:15">
      <c r="A1818" s="354" t="s">
        <v>172</v>
      </c>
      <c r="H1818" s="370">
        <f>+data!L1818</f>
        <v>0</v>
      </c>
      <c r="I1818" s="370">
        <f t="shared" si="56"/>
        <v>0</v>
      </c>
      <c r="J1818" s="84"/>
      <c r="M1818" s="370">
        <f>+data!N1818</f>
        <v>0</v>
      </c>
      <c r="N1818" s="370">
        <f t="shared" si="57"/>
        <v>0</v>
      </c>
      <c r="O1818" s="84"/>
    </row>
    <row r="1819" spans="1:15">
      <c r="A1819" s="355" t="s">
        <v>135</v>
      </c>
      <c r="G1819">
        <v>0</v>
      </c>
      <c r="H1819" s="370">
        <f>+data!L1819</f>
        <v>0</v>
      </c>
      <c r="I1819" s="370">
        <f t="shared" si="56"/>
        <v>0</v>
      </c>
      <c r="J1819" s="84"/>
      <c r="L1819">
        <v>0</v>
      </c>
      <c r="M1819" s="370">
        <f>+data!N1819</f>
        <v>0</v>
      </c>
      <c r="N1819" s="370">
        <f t="shared" si="57"/>
        <v>0</v>
      </c>
      <c r="O1819" s="84"/>
    </row>
    <row r="1820" spans="1:15">
      <c r="A1820" s="356" t="s">
        <v>136</v>
      </c>
      <c r="G1820">
        <v>0</v>
      </c>
      <c r="H1820" s="370">
        <f>+data!L1820</f>
        <v>0</v>
      </c>
      <c r="I1820" s="370">
        <f t="shared" si="56"/>
        <v>0</v>
      </c>
      <c r="J1820" s="84"/>
      <c r="L1820">
        <v>0</v>
      </c>
      <c r="M1820" s="370">
        <f>+data!N1820</f>
        <v>0</v>
      </c>
      <c r="N1820" s="370">
        <f t="shared" si="57"/>
        <v>0</v>
      </c>
      <c r="O1820" s="84"/>
    </row>
    <row r="1821" spans="1:15">
      <c r="A1821" s="357" t="s">
        <v>137</v>
      </c>
      <c r="G1821">
        <v>0</v>
      </c>
      <c r="H1821" s="370">
        <f>+data!L1821</f>
        <v>0</v>
      </c>
      <c r="I1821" s="370">
        <f t="shared" si="56"/>
        <v>0</v>
      </c>
      <c r="J1821" s="84"/>
      <c r="L1821">
        <v>0</v>
      </c>
      <c r="M1821" s="370">
        <f>+data!N1821</f>
        <v>0</v>
      </c>
      <c r="N1821" s="370">
        <f t="shared" si="57"/>
        <v>0</v>
      </c>
      <c r="O1821" s="84"/>
    </row>
    <row r="1822" spans="1:15">
      <c r="A1822" s="355" t="s">
        <v>299</v>
      </c>
      <c r="G1822">
        <v>0</v>
      </c>
      <c r="H1822" s="370">
        <f>+data!L1822</f>
        <v>0</v>
      </c>
      <c r="I1822" s="370">
        <f t="shared" si="56"/>
        <v>0</v>
      </c>
      <c r="J1822" s="84"/>
      <c r="L1822">
        <v>0</v>
      </c>
      <c r="M1822" s="370">
        <f>+data!N1822</f>
        <v>0</v>
      </c>
      <c r="N1822" s="370">
        <f t="shared" si="57"/>
        <v>0</v>
      </c>
      <c r="O1822" s="84"/>
    </row>
    <row r="1823" spans="1:15">
      <c r="A1823" s="423" t="s">
        <v>829</v>
      </c>
      <c r="H1823" s="370"/>
      <c r="I1823" s="370"/>
      <c r="J1823" s="84"/>
      <c r="M1823" s="370"/>
      <c r="N1823" s="370"/>
      <c r="O1823" s="84"/>
    </row>
    <row r="1824" spans="1:15">
      <c r="A1824" s="357" t="s">
        <v>300</v>
      </c>
      <c r="G1824">
        <v>0</v>
      </c>
      <c r="H1824" s="370">
        <f>+data!L1824</f>
        <v>0</v>
      </c>
      <c r="I1824" s="370">
        <f t="shared" si="56"/>
        <v>0</v>
      </c>
      <c r="J1824" s="84"/>
      <c r="L1824">
        <v>0</v>
      </c>
      <c r="M1824" s="370">
        <f>+data!N1824</f>
        <v>0</v>
      </c>
      <c r="N1824" s="370">
        <f t="shared" si="57"/>
        <v>0</v>
      </c>
      <c r="O1824" s="84"/>
    </row>
    <row r="1825" spans="1:15">
      <c r="A1825" s="357" t="s">
        <v>301</v>
      </c>
      <c r="G1825">
        <v>0</v>
      </c>
      <c r="H1825" s="370">
        <f>+data!L1825</f>
        <v>0</v>
      </c>
      <c r="I1825" s="370">
        <f t="shared" si="56"/>
        <v>0</v>
      </c>
      <c r="J1825" s="84"/>
      <c r="L1825">
        <v>0</v>
      </c>
      <c r="M1825" s="370">
        <f>+data!N1825</f>
        <v>0</v>
      </c>
      <c r="N1825" s="370">
        <f t="shared" si="57"/>
        <v>0</v>
      </c>
      <c r="O1825" s="84"/>
    </row>
    <row r="1826" spans="1:15">
      <c r="A1826" s="355" t="s">
        <v>302</v>
      </c>
      <c r="G1826">
        <v>0</v>
      </c>
      <c r="H1826" s="370">
        <f>+data!L1826</f>
        <v>0</v>
      </c>
      <c r="I1826" s="370">
        <f t="shared" si="56"/>
        <v>0</v>
      </c>
      <c r="J1826" s="84"/>
      <c r="L1826">
        <v>0</v>
      </c>
      <c r="M1826" s="370">
        <f>+data!N1826</f>
        <v>0</v>
      </c>
      <c r="N1826" s="370">
        <f t="shared" si="57"/>
        <v>0</v>
      </c>
      <c r="O1826" s="84"/>
    </row>
    <row r="1827" spans="1:15">
      <c r="A1827" s="356" t="s">
        <v>115</v>
      </c>
      <c r="G1827">
        <v>0</v>
      </c>
      <c r="H1827" s="370">
        <f>+data!L1827</f>
        <v>0</v>
      </c>
      <c r="I1827" s="370">
        <f t="shared" si="56"/>
        <v>0</v>
      </c>
      <c r="J1827" s="84"/>
      <c r="L1827">
        <v>0</v>
      </c>
      <c r="M1827" s="370">
        <f>+data!N1827</f>
        <v>0</v>
      </c>
      <c r="N1827" s="370">
        <f t="shared" si="57"/>
        <v>0</v>
      </c>
      <c r="O1827" s="84"/>
    </row>
    <row r="1828" spans="1:15">
      <c r="A1828" s="358" t="s">
        <v>106</v>
      </c>
      <c r="G1828">
        <v>0</v>
      </c>
      <c r="H1828" s="370">
        <f>+data!L1828</f>
        <v>0</v>
      </c>
      <c r="I1828" s="370">
        <f t="shared" si="56"/>
        <v>0</v>
      </c>
      <c r="J1828" s="84"/>
      <c r="L1828">
        <v>0</v>
      </c>
      <c r="M1828" s="370">
        <f>+data!N1828</f>
        <v>0</v>
      </c>
      <c r="N1828" s="370">
        <f t="shared" si="57"/>
        <v>0</v>
      </c>
      <c r="O1828" s="84"/>
    </row>
    <row r="1829" spans="1:15">
      <c r="A1829" s="413" t="s">
        <v>837</v>
      </c>
      <c r="H1829" s="370"/>
      <c r="I1829" s="370"/>
      <c r="J1829" s="84"/>
      <c r="M1829" s="370"/>
      <c r="N1829" s="370"/>
      <c r="O1829" s="84"/>
    </row>
    <row r="1830" spans="1:15">
      <c r="A1830" s="424"/>
      <c r="H1830" s="370"/>
      <c r="I1830" s="370"/>
      <c r="J1830" s="84"/>
      <c r="M1830" s="370"/>
      <c r="N1830" s="370"/>
      <c r="O1830" s="84"/>
    </row>
    <row r="1831" spans="1:15">
      <c r="A1831" s="424"/>
      <c r="H1831" s="370"/>
      <c r="I1831" s="370"/>
      <c r="J1831" s="84"/>
      <c r="M1831" s="370"/>
      <c r="N1831" s="370"/>
      <c r="O1831" s="84"/>
    </row>
    <row r="1832" spans="1:15">
      <c r="A1832" s="424"/>
      <c r="H1832" s="370"/>
      <c r="I1832" s="370"/>
      <c r="J1832" s="84"/>
      <c r="M1832" s="370"/>
      <c r="N1832" s="370"/>
      <c r="O1832" s="84"/>
    </row>
    <row r="1833" spans="1:15">
      <c r="A1833" s="424"/>
      <c r="H1833" s="370"/>
      <c r="I1833" s="370"/>
      <c r="J1833" s="84"/>
      <c r="M1833" s="370"/>
      <c r="N1833" s="370"/>
      <c r="O1833" s="84"/>
    </row>
    <row r="1834" spans="1:15">
      <c r="A1834" s="424"/>
      <c r="H1834" s="370"/>
      <c r="I1834" s="370"/>
      <c r="J1834" s="84"/>
      <c r="M1834" s="370"/>
      <c r="N1834" s="370"/>
      <c r="O1834" s="84"/>
    </row>
    <row r="1835" spans="1:15">
      <c r="A1835" s="424"/>
      <c r="H1835" s="370"/>
      <c r="I1835" s="370"/>
      <c r="J1835" s="84"/>
      <c r="M1835" s="370"/>
      <c r="N1835" s="370"/>
      <c r="O1835" s="84"/>
    </row>
    <row r="1836" spans="1:15">
      <c r="A1836" s="424"/>
      <c r="H1836" s="370"/>
      <c r="I1836" s="370"/>
      <c r="J1836" s="84"/>
      <c r="M1836" s="370"/>
      <c r="N1836" s="370"/>
      <c r="O1836" s="84"/>
    </row>
    <row r="1837" spans="1:15">
      <c r="A1837" s="424"/>
      <c r="H1837" s="370"/>
      <c r="I1837" s="370"/>
      <c r="J1837" s="84"/>
      <c r="M1837" s="370"/>
      <c r="N1837" s="370"/>
      <c r="O1837" s="84"/>
    </row>
    <row r="1838" spans="1:15">
      <c r="A1838" s="424"/>
      <c r="H1838" s="370"/>
      <c r="I1838" s="370"/>
      <c r="J1838" s="84"/>
      <c r="M1838" s="370"/>
      <c r="N1838" s="370"/>
      <c r="O1838" s="84"/>
    </row>
    <row r="1839" spans="1:15">
      <c r="A1839" s="424"/>
      <c r="H1839" s="370"/>
      <c r="I1839" s="370"/>
      <c r="J1839" s="84"/>
      <c r="M1839" s="370"/>
      <c r="N1839" s="370"/>
      <c r="O1839" s="84"/>
    </row>
    <row r="1840" spans="1:15">
      <c r="A1840" s="424"/>
      <c r="H1840" s="370"/>
      <c r="I1840" s="370"/>
      <c r="J1840" s="84"/>
      <c r="M1840" s="370"/>
      <c r="N1840" s="370"/>
      <c r="O1840" s="84"/>
    </row>
    <row r="1841" spans="1:15">
      <c r="A1841" s="424"/>
      <c r="H1841" s="370"/>
      <c r="I1841" s="370"/>
      <c r="J1841" s="84"/>
      <c r="M1841" s="370"/>
      <c r="N1841" s="370"/>
      <c r="O1841" s="84"/>
    </row>
    <row r="1842" spans="1:15">
      <c r="A1842" s="424"/>
      <c r="H1842" s="370"/>
      <c r="I1842" s="370"/>
      <c r="J1842" s="84"/>
      <c r="M1842" s="370"/>
      <c r="N1842" s="370"/>
      <c r="O1842" s="84"/>
    </row>
    <row r="1843" spans="1:15">
      <c r="A1843" s="424"/>
      <c r="H1843" s="370"/>
      <c r="I1843" s="370"/>
      <c r="J1843" s="84"/>
      <c r="M1843" s="370"/>
      <c r="N1843" s="370"/>
      <c r="O1843" s="84"/>
    </row>
    <row r="1844" spans="1:15">
      <c r="A1844" s="424"/>
      <c r="H1844" s="370"/>
      <c r="I1844" s="370"/>
      <c r="J1844" s="84"/>
      <c r="M1844" s="370"/>
      <c r="N1844" s="370"/>
      <c r="O1844" s="84"/>
    </row>
    <row r="1845" spans="1:15">
      <c r="A1845" s="424"/>
      <c r="H1845" s="370"/>
      <c r="I1845" s="370"/>
      <c r="J1845" s="84"/>
      <c r="M1845" s="370"/>
      <c r="N1845" s="370"/>
      <c r="O1845" s="84"/>
    </row>
    <row r="1846" spans="1:15">
      <c r="A1846" s="424"/>
      <c r="H1846" s="370"/>
      <c r="I1846" s="370"/>
      <c r="J1846" s="84"/>
      <c r="M1846" s="370"/>
      <c r="N1846" s="370"/>
      <c r="O1846" s="84"/>
    </row>
    <row r="1847" spans="1:15">
      <c r="A1847" s="424"/>
      <c r="H1847" s="370"/>
      <c r="I1847" s="370"/>
      <c r="J1847" s="84"/>
      <c r="M1847" s="370"/>
      <c r="N1847" s="370"/>
      <c r="O1847" s="84"/>
    </row>
    <row r="1848" spans="1:15">
      <c r="A1848" s="424"/>
      <c r="H1848" s="370"/>
      <c r="I1848" s="370"/>
      <c r="J1848" s="84"/>
      <c r="M1848" s="370"/>
      <c r="N1848" s="370"/>
      <c r="O1848" s="84"/>
    </row>
    <row r="1849" spans="1:15">
      <c r="A1849" s="424"/>
      <c r="H1849" s="370"/>
      <c r="I1849" s="370"/>
      <c r="J1849" s="84"/>
      <c r="M1849" s="370"/>
      <c r="N1849" s="370"/>
      <c r="O1849" s="84"/>
    </row>
    <row r="1850" spans="1:15">
      <c r="A1850" s="424"/>
      <c r="H1850" s="370"/>
      <c r="I1850" s="370"/>
      <c r="J1850" s="84"/>
      <c r="M1850" s="370"/>
      <c r="N1850" s="370"/>
      <c r="O1850" s="84"/>
    </row>
    <row r="1851" spans="1:15">
      <c r="A1851" s="424"/>
      <c r="H1851" s="370"/>
      <c r="I1851" s="370"/>
      <c r="J1851" s="84"/>
      <c r="M1851" s="370"/>
      <c r="N1851" s="370"/>
      <c r="O1851" s="84"/>
    </row>
    <row r="1852" spans="1:15">
      <c r="A1852" s="424"/>
      <c r="H1852" s="370"/>
      <c r="I1852" s="370"/>
      <c r="J1852" s="84"/>
      <c r="M1852" s="370"/>
      <c r="N1852" s="370"/>
      <c r="O1852" s="84"/>
    </row>
    <row r="1853" spans="1:15">
      <c r="A1853" s="424"/>
      <c r="H1853" s="370"/>
      <c r="I1853" s="370"/>
      <c r="J1853" s="84"/>
      <c r="M1853" s="370"/>
      <c r="N1853" s="370"/>
      <c r="O1853" s="84"/>
    </row>
    <row r="1854" spans="1:15">
      <c r="A1854" s="424"/>
      <c r="H1854" s="370"/>
      <c r="I1854" s="370"/>
      <c r="J1854" s="84"/>
      <c r="M1854" s="370"/>
      <c r="N1854" s="370"/>
      <c r="O1854" s="84"/>
    </row>
    <row r="1855" spans="1:15">
      <c r="A1855" s="424"/>
      <c r="H1855" s="370"/>
      <c r="I1855" s="370"/>
      <c r="J1855" s="84"/>
      <c r="M1855" s="370"/>
      <c r="N1855" s="370"/>
      <c r="O1855" s="84"/>
    </row>
    <row r="1856" spans="1:15">
      <c r="A1856" s="424"/>
      <c r="H1856" s="370"/>
      <c r="I1856" s="370"/>
      <c r="J1856" s="84"/>
      <c r="M1856" s="370"/>
      <c r="N1856" s="370"/>
      <c r="O1856" s="84"/>
    </row>
    <row r="1857" spans="1:15">
      <c r="A1857" s="424"/>
      <c r="H1857" s="370"/>
      <c r="I1857" s="370"/>
      <c r="J1857" s="84"/>
      <c r="M1857" s="370"/>
      <c r="N1857" s="370"/>
      <c r="O1857" s="84"/>
    </row>
    <row r="1858" spans="1:15">
      <c r="A1858" s="424"/>
      <c r="H1858" s="370"/>
      <c r="I1858" s="370"/>
      <c r="J1858" s="84"/>
      <c r="M1858" s="370"/>
      <c r="N1858" s="370"/>
      <c r="O1858" s="84"/>
    </row>
    <row r="1859" spans="1:15">
      <c r="A1859" s="424"/>
      <c r="H1859" s="370"/>
      <c r="I1859" s="370"/>
      <c r="J1859" s="84"/>
      <c r="M1859" s="370"/>
      <c r="N1859" s="370"/>
      <c r="O1859" s="84"/>
    </row>
    <row r="1860" spans="1:15">
      <c r="A1860" s="424"/>
      <c r="H1860" s="370"/>
      <c r="I1860" s="370"/>
      <c r="J1860" s="84"/>
      <c r="M1860" s="370"/>
      <c r="N1860" s="370"/>
      <c r="O1860" s="84"/>
    </row>
    <row r="1861" spans="1:15">
      <c r="A1861" s="424"/>
      <c r="H1861" s="370"/>
      <c r="I1861" s="370"/>
      <c r="J1861" s="84"/>
      <c r="M1861" s="370"/>
      <c r="N1861" s="370"/>
      <c r="O1861" s="84"/>
    </row>
    <row r="1862" spans="1:15">
      <c r="A1862" s="424"/>
      <c r="H1862" s="370"/>
      <c r="I1862" s="370"/>
      <c r="J1862" s="84"/>
      <c r="M1862" s="370"/>
      <c r="N1862" s="370"/>
      <c r="O1862" s="84"/>
    </row>
    <row r="1863" spans="1:15">
      <c r="A1863" s="354" t="s">
        <v>683</v>
      </c>
      <c r="H1863" s="370">
        <f>+data!L1863</f>
        <v>0</v>
      </c>
      <c r="I1863" s="370">
        <f t="shared" si="56"/>
        <v>0</v>
      </c>
      <c r="J1863" s="84"/>
      <c r="M1863" s="370">
        <f>+data!N1863</f>
        <v>0</v>
      </c>
      <c r="N1863" s="370">
        <f t="shared" si="57"/>
        <v>0</v>
      </c>
      <c r="O1863" s="84"/>
    </row>
    <row r="1864" spans="1:15">
      <c r="A1864" s="353" t="s">
        <v>271</v>
      </c>
      <c r="H1864" s="370">
        <f>+data!L1864</f>
        <v>0</v>
      </c>
      <c r="I1864" s="370">
        <f t="shared" si="56"/>
        <v>0</v>
      </c>
      <c r="J1864" s="84"/>
      <c r="M1864" s="370">
        <f>+data!N1864</f>
        <v>0</v>
      </c>
      <c r="N1864" s="370">
        <f t="shared" si="57"/>
        <v>0</v>
      </c>
      <c r="O1864" s="84"/>
    </row>
    <row r="1865" spans="1:15">
      <c r="A1865" s="355" t="s">
        <v>135</v>
      </c>
      <c r="G1865">
        <v>11934</v>
      </c>
      <c r="H1865" s="370">
        <f>+data!L1865</f>
        <v>13949</v>
      </c>
      <c r="I1865" s="370">
        <f t="shared" si="56"/>
        <v>2015</v>
      </c>
      <c r="J1865" s="84"/>
      <c r="L1865">
        <v>17711</v>
      </c>
      <c r="M1865" s="370">
        <f>+data!N1865</f>
        <v>27190</v>
      </c>
      <c r="N1865" s="370">
        <f t="shared" si="57"/>
        <v>9479</v>
      </c>
      <c r="O1865" s="84"/>
    </row>
    <row r="1866" spans="1:15">
      <c r="A1866" s="356" t="s">
        <v>136</v>
      </c>
      <c r="G1866">
        <v>2422</v>
      </c>
      <c r="H1866" s="370">
        <f>+data!L1866</f>
        <v>393</v>
      </c>
      <c r="I1866" s="370">
        <f t="shared" si="56"/>
        <v>-2029</v>
      </c>
      <c r="J1866" s="84"/>
      <c r="L1866">
        <v>1909</v>
      </c>
      <c r="M1866" s="370">
        <f>+data!N1866</f>
        <v>817</v>
      </c>
      <c r="N1866" s="370">
        <f t="shared" si="57"/>
        <v>-1092</v>
      </c>
      <c r="O1866" s="84"/>
    </row>
    <row r="1867" spans="1:15">
      <c r="A1867" s="357" t="s">
        <v>137</v>
      </c>
      <c r="G1867">
        <v>307</v>
      </c>
      <c r="H1867" s="370">
        <f>+data!L1867</f>
        <v>152</v>
      </c>
      <c r="I1867" s="370">
        <f t="shared" si="56"/>
        <v>-155</v>
      </c>
      <c r="J1867" s="84"/>
      <c r="L1867">
        <v>203</v>
      </c>
      <c r="M1867" s="370">
        <f>+data!N1867</f>
        <v>100</v>
      </c>
      <c r="N1867" s="370">
        <f t="shared" si="57"/>
        <v>-103</v>
      </c>
      <c r="O1867" s="84"/>
    </row>
    <row r="1868" spans="1:15">
      <c r="A1868" s="355" t="s">
        <v>299</v>
      </c>
      <c r="G1868">
        <v>1071</v>
      </c>
      <c r="H1868" s="370">
        <f>+data!L1868</f>
        <v>1458</v>
      </c>
      <c r="I1868" s="370">
        <f t="shared" si="56"/>
        <v>387</v>
      </c>
      <c r="J1868" s="84"/>
      <c r="L1868">
        <v>1608</v>
      </c>
      <c r="M1868" s="370">
        <f>+data!N1868</f>
        <v>1994</v>
      </c>
      <c r="N1868" s="370">
        <f t="shared" si="57"/>
        <v>386</v>
      </c>
      <c r="O1868" s="84"/>
    </row>
    <row r="1869" spans="1:15">
      <c r="A1869" s="423" t="s">
        <v>829</v>
      </c>
      <c r="H1869" s="370"/>
      <c r="I1869" s="370"/>
      <c r="J1869" s="84"/>
      <c r="M1869" s="370"/>
      <c r="N1869" s="370"/>
      <c r="O1869" s="84"/>
    </row>
    <row r="1870" spans="1:15">
      <c r="A1870" s="357" t="s">
        <v>300</v>
      </c>
      <c r="G1870">
        <v>0</v>
      </c>
      <c r="H1870" s="370">
        <f>+data!L1870</f>
        <v>0</v>
      </c>
      <c r="I1870" s="370">
        <f t="shared" si="56"/>
        <v>0</v>
      </c>
      <c r="J1870" s="84"/>
      <c r="L1870">
        <v>0</v>
      </c>
      <c r="M1870" s="370">
        <f>+data!N1870</f>
        <v>0</v>
      </c>
      <c r="N1870" s="370">
        <f t="shared" si="57"/>
        <v>0</v>
      </c>
      <c r="O1870" s="84"/>
    </row>
    <row r="1871" spans="1:15">
      <c r="A1871" s="357" t="s">
        <v>301</v>
      </c>
      <c r="G1871">
        <v>67</v>
      </c>
      <c r="H1871" s="370">
        <f>+data!L1871</f>
        <v>39</v>
      </c>
      <c r="I1871" s="370">
        <f t="shared" si="56"/>
        <v>-28</v>
      </c>
      <c r="J1871" s="84"/>
      <c r="L1871">
        <v>41</v>
      </c>
      <c r="M1871" s="370">
        <f>+data!N1871</f>
        <v>36</v>
      </c>
      <c r="N1871" s="370">
        <f t="shared" si="57"/>
        <v>-5</v>
      </c>
      <c r="O1871" s="84"/>
    </row>
    <row r="1872" spans="1:15">
      <c r="A1872" s="355" t="s">
        <v>302</v>
      </c>
      <c r="G1872">
        <v>0</v>
      </c>
      <c r="H1872" s="370">
        <f>+data!L1872</f>
        <v>0</v>
      </c>
      <c r="I1872" s="370">
        <f t="shared" si="56"/>
        <v>0</v>
      </c>
      <c r="J1872" s="84"/>
      <c r="L1872">
        <v>0</v>
      </c>
      <c r="M1872" s="370">
        <f>+data!N1872</f>
        <v>0</v>
      </c>
      <c r="N1872" s="370">
        <f t="shared" si="57"/>
        <v>0</v>
      </c>
      <c r="O1872" s="84"/>
    </row>
    <row r="1873" spans="1:15">
      <c r="A1873" s="356" t="s">
        <v>115</v>
      </c>
      <c r="G1873">
        <v>1727</v>
      </c>
      <c r="H1873" s="370">
        <f>+data!L1873</f>
        <v>4886</v>
      </c>
      <c r="I1873" s="370">
        <f t="shared" si="56"/>
        <v>3159</v>
      </c>
      <c r="J1873" s="84"/>
      <c r="L1873">
        <v>928</v>
      </c>
      <c r="M1873" s="370">
        <f>+data!N1873</f>
        <v>2191</v>
      </c>
      <c r="N1873" s="370">
        <f t="shared" si="57"/>
        <v>1263</v>
      </c>
      <c r="O1873" s="84"/>
    </row>
    <row r="1874" spans="1:15">
      <c r="A1874" s="358" t="s">
        <v>106</v>
      </c>
      <c r="G1874">
        <v>17528</v>
      </c>
      <c r="H1874" s="370">
        <f>+data!L1874</f>
        <v>21559</v>
      </c>
      <c r="I1874" s="370">
        <f t="shared" si="56"/>
        <v>4031</v>
      </c>
      <c r="J1874" s="84"/>
      <c r="L1874">
        <v>22400</v>
      </c>
      <c r="M1874" s="370">
        <f>+data!N1874</f>
        <v>33265</v>
      </c>
      <c r="N1874" s="370">
        <f t="shared" si="57"/>
        <v>10865</v>
      </c>
      <c r="O1874" s="84"/>
    </row>
    <row r="1875" spans="1:15">
      <c r="A1875" s="354" t="s">
        <v>303</v>
      </c>
      <c r="H1875" s="370">
        <f>+data!L1875</f>
        <v>0</v>
      </c>
      <c r="I1875" s="370">
        <f t="shared" si="56"/>
        <v>0</v>
      </c>
      <c r="J1875" s="84"/>
      <c r="M1875" s="370">
        <f>+data!N1875</f>
        <v>0</v>
      </c>
      <c r="N1875" s="370">
        <f t="shared" si="57"/>
        <v>0</v>
      </c>
      <c r="O1875" s="84"/>
    </row>
    <row r="1876" spans="1:15">
      <c r="A1876" s="355" t="s">
        <v>135</v>
      </c>
      <c r="G1876">
        <v>12786</v>
      </c>
      <c r="H1876" s="370">
        <f>+data!L1876</f>
        <v>56328</v>
      </c>
      <c r="I1876" s="370">
        <f t="shared" si="56"/>
        <v>43542</v>
      </c>
      <c r="J1876" s="84"/>
      <c r="L1876">
        <v>16080</v>
      </c>
      <c r="M1876" s="370">
        <f>+data!N1876</f>
        <v>20153</v>
      </c>
      <c r="N1876" s="370">
        <f t="shared" si="57"/>
        <v>4073</v>
      </c>
      <c r="O1876" s="84"/>
    </row>
    <row r="1877" spans="1:15">
      <c r="A1877" s="356" t="s">
        <v>136</v>
      </c>
      <c r="G1877">
        <v>0</v>
      </c>
      <c r="H1877" s="370">
        <f>+data!L1877</f>
        <v>1679</v>
      </c>
      <c r="I1877" s="370">
        <f t="shared" si="56"/>
        <v>1679</v>
      </c>
      <c r="J1877" s="84"/>
      <c r="L1877">
        <v>0</v>
      </c>
      <c r="M1877" s="370">
        <f>+data!N1877</f>
        <v>115</v>
      </c>
      <c r="N1877" s="370">
        <f t="shared" si="57"/>
        <v>115</v>
      </c>
      <c r="O1877" s="84"/>
    </row>
    <row r="1878" spans="1:15">
      <c r="A1878" s="357" t="s">
        <v>137</v>
      </c>
      <c r="G1878">
        <v>0</v>
      </c>
      <c r="H1878" s="370">
        <f>+data!L1878</f>
        <v>0</v>
      </c>
      <c r="I1878" s="370">
        <f t="shared" si="56"/>
        <v>0</v>
      </c>
      <c r="J1878" s="84"/>
      <c r="L1878">
        <v>0</v>
      </c>
      <c r="M1878" s="370">
        <f>+data!N1878</f>
        <v>0</v>
      </c>
      <c r="N1878" s="370">
        <f t="shared" si="57"/>
        <v>0</v>
      </c>
      <c r="O1878" s="84"/>
    </row>
    <row r="1879" spans="1:15">
      <c r="A1879" s="355" t="s">
        <v>299</v>
      </c>
      <c r="G1879">
        <v>230</v>
      </c>
      <c r="H1879" s="370">
        <f>+data!L1879</f>
        <v>2092</v>
      </c>
      <c r="I1879" s="370">
        <f t="shared" si="56"/>
        <v>1862</v>
      </c>
      <c r="J1879" s="84"/>
      <c r="L1879">
        <v>310</v>
      </c>
      <c r="M1879" s="370">
        <f>+data!N1879</f>
        <v>843</v>
      </c>
      <c r="N1879" s="370">
        <f t="shared" si="57"/>
        <v>533</v>
      </c>
      <c r="O1879" s="84"/>
    </row>
    <row r="1880" spans="1:15">
      <c r="A1880" s="423" t="s">
        <v>829</v>
      </c>
      <c r="H1880" s="370"/>
      <c r="I1880" s="370"/>
      <c r="J1880" s="84"/>
      <c r="M1880" s="370"/>
      <c r="N1880" s="370"/>
      <c r="O1880" s="84"/>
    </row>
    <row r="1881" spans="1:15">
      <c r="A1881" s="357" t="s">
        <v>300</v>
      </c>
      <c r="G1881">
        <v>0</v>
      </c>
      <c r="H1881" s="370">
        <f>+data!L1881</f>
        <v>0</v>
      </c>
      <c r="I1881" s="370">
        <f t="shared" si="56"/>
        <v>0</v>
      </c>
      <c r="J1881" s="84"/>
      <c r="L1881">
        <v>0</v>
      </c>
      <c r="M1881" s="370">
        <f>+data!N1881</f>
        <v>0</v>
      </c>
      <c r="N1881" s="370">
        <f t="shared" si="57"/>
        <v>0</v>
      </c>
      <c r="O1881" s="84"/>
    </row>
    <row r="1882" spans="1:15">
      <c r="A1882" s="357" t="s">
        <v>301</v>
      </c>
      <c r="G1882">
        <v>0</v>
      </c>
      <c r="H1882" s="370">
        <f>+data!L1882</f>
        <v>1</v>
      </c>
      <c r="I1882" s="370">
        <f t="shared" si="56"/>
        <v>1</v>
      </c>
      <c r="J1882" s="84"/>
      <c r="L1882">
        <v>0</v>
      </c>
      <c r="M1882" s="370">
        <f>+data!N1882</f>
        <v>0</v>
      </c>
      <c r="N1882" s="370">
        <f t="shared" si="57"/>
        <v>0</v>
      </c>
      <c r="O1882" s="84"/>
    </row>
    <row r="1883" spans="1:15">
      <c r="A1883" s="355" t="s">
        <v>302</v>
      </c>
      <c r="G1883">
        <v>0</v>
      </c>
      <c r="H1883" s="370">
        <f>+data!L1883</f>
        <v>0</v>
      </c>
      <c r="I1883" s="370">
        <f t="shared" si="56"/>
        <v>0</v>
      </c>
      <c r="J1883" s="84"/>
      <c r="L1883">
        <v>0</v>
      </c>
      <c r="M1883" s="370">
        <f>+data!N1883</f>
        <v>0</v>
      </c>
      <c r="N1883" s="370">
        <f t="shared" si="57"/>
        <v>0</v>
      </c>
      <c r="O1883" s="84"/>
    </row>
    <row r="1884" spans="1:15">
      <c r="A1884" s="356" t="s">
        <v>115</v>
      </c>
      <c r="G1884">
        <v>0</v>
      </c>
      <c r="H1884" s="370">
        <f>+data!L1884</f>
        <v>0</v>
      </c>
      <c r="I1884" s="370">
        <f t="shared" si="56"/>
        <v>0</v>
      </c>
      <c r="J1884" s="84"/>
      <c r="L1884">
        <v>1632</v>
      </c>
      <c r="M1884" s="370">
        <f>+data!N1884</f>
        <v>0</v>
      </c>
      <c r="N1884" s="370">
        <f t="shared" si="57"/>
        <v>-1632</v>
      </c>
      <c r="O1884" s="84"/>
    </row>
    <row r="1885" spans="1:15">
      <c r="A1885" s="358" t="s">
        <v>106</v>
      </c>
      <c r="G1885">
        <v>13016</v>
      </c>
      <c r="H1885" s="370">
        <f>+data!L1885</f>
        <v>60350</v>
      </c>
      <c r="I1885" s="370">
        <f t="shared" si="56"/>
        <v>47334</v>
      </c>
      <c r="J1885" s="84"/>
      <c r="L1885">
        <v>18022</v>
      </c>
      <c r="M1885" s="370">
        <f>+data!N1885</f>
        <v>21113</v>
      </c>
      <c r="N1885" s="370">
        <f t="shared" si="57"/>
        <v>3091</v>
      </c>
      <c r="O1885" s="84"/>
    </row>
    <row r="1886" spans="1:15">
      <c r="A1886" s="354" t="s">
        <v>172</v>
      </c>
      <c r="H1886" s="370">
        <f>+data!L1886</f>
        <v>0</v>
      </c>
      <c r="I1886" s="370">
        <f t="shared" si="56"/>
        <v>0</v>
      </c>
      <c r="J1886" s="84"/>
      <c r="M1886" s="370">
        <f>+data!N1886</f>
        <v>0</v>
      </c>
      <c r="N1886" s="370">
        <f t="shared" si="57"/>
        <v>0</v>
      </c>
      <c r="O1886" s="84"/>
    </row>
    <row r="1887" spans="1:15">
      <c r="A1887" s="355" t="s">
        <v>135</v>
      </c>
      <c r="G1887">
        <v>24720</v>
      </c>
      <c r="H1887" s="370">
        <f>+data!L1887</f>
        <v>70277</v>
      </c>
      <c r="I1887" s="370">
        <f t="shared" si="56"/>
        <v>45557</v>
      </c>
      <c r="J1887" s="84"/>
      <c r="L1887">
        <v>33791</v>
      </c>
      <c r="M1887" s="370">
        <f>+data!N1887</f>
        <v>47343</v>
      </c>
      <c r="N1887" s="370">
        <f t="shared" si="57"/>
        <v>13552</v>
      </c>
      <c r="O1887" s="84"/>
    </row>
    <row r="1888" spans="1:15">
      <c r="A1888" s="356" t="s">
        <v>136</v>
      </c>
      <c r="G1888">
        <v>2422</v>
      </c>
      <c r="H1888" s="370">
        <f>+data!L1888</f>
        <v>2072</v>
      </c>
      <c r="I1888" s="370">
        <f t="shared" si="56"/>
        <v>-350</v>
      </c>
      <c r="J1888" s="84"/>
      <c r="L1888">
        <v>1909</v>
      </c>
      <c r="M1888" s="370">
        <f>+data!N1888</f>
        <v>932</v>
      </c>
      <c r="N1888" s="370">
        <f t="shared" si="57"/>
        <v>-977</v>
      </c>
      <c r="O1888" s="84"/>
    </row>
    <row r="1889" spans="1:15">
      <c r="A1889" s="357" t="s">
        <v>137</v>
      </c>
      <c r="G1889">
        <v>307</v>
      </c>
      <c r="H1889" s="370">
        <f>+data!L1889</f>
        <v>152</v>
      </c>
      <c r="I1889" s="370">
        <f t="shared" si="56"/>
        <v>-155</v>
      </c>
      <c r="J1889" s="84"/>
      <c r="L1889">
        <v>203</v>
      </c>
      <c r="M1889" s="370">
        <f>+data!N1889</f>
        <v>100</v>
      </c>
      <c r="N1889" s="370">
        <f t="shared" si="57"/>
        <v>-103</v>
      </c>
      <c r="O1889" s="84"/>
    </row>
    <row r="1890" spans="1:15">
      <c r="A1890" s="355" t="s">
        <v>299</v>
      </c>
      <c r="G1890">
        <v>1301</v>
      </c>
      <c r="H1890" s="370">
        <f>+data!L1890</f>
        <v>3550</v>
      </c>
      <c r="I1890" s="370">
        <f t="shared" si="56"/>
        <v>2249</v>
      </c>
      <c r="J1890" s="84"/>
      <c r="L1890">
        <v>1918</v>
      </c>
      <c r="M1890" s="370">
        <f>+data!N1890</f>
        <v>2837</v>
      </c>
      <c r="N1890" s="370">
        <f t="shared" si="57"/>
        <v>919</v>
      </c>
      <c r="O1890" s="84"/>
    </row>
    <row r="1891" spans="1:15">
      <c r="A1891" s="423" t="s">
        <v>829</v>
      </c>
      <c r="H1891" s="370"/>
      <c r="I1891" s="370"/>
      <c r="J1891" s="84"/>
      <c r="M1891" s="370"/>
      <c r="N1891" s="370"/>
      <c r="O1891" s="84"/>
    </row>
    <row r="1892" spans="1:15">
      <c r="A1892" s="357" t="s">
        <v>300</v>
      </c>
      <c r="G1892">
        <v>0</v>
      </c>
      <c r="H1892" s="370">
        <f>+data!L1892</f>
        <v>0</v>
      </c>
      <c r="I1892" s="370">
        <f t="shared" si="56"/>
        <v>0</v>
      </c>
      <c r="J1892" s="84"/>
      <c r="L1892">
        <v>0</v>
      </c>
      <c r="M1892" s="370">
        <f>+data!N1892</f>
        <v>0</v>
      </c>
      <c r="N1892" s="370">
        <f t="shared" si="57"/>
        <v>0</v>
      </c>
      <c r="O1892" s="84"/>
    </row>
    <row r="1893" spans="1:15">
      <c r="A1893" s="357" t="s">
        <v>301</v>
      </c>
      <c r="G1893">
        <v>67</v>
      </c>
      <c r="H1893" s="370">
        <f>+data!L1893</f>
        <v>40</v>
      </c>
      <c r="I1893" s="370">
        <f t="shared" si="56"/>
        <v>-27</v>
      </c>
      <c r="J1893" s="84"/>
      <c r="L1893">
        <v>41</v>
      </c>
      <c r="M1893" s="370">
        <f>+data!N1893</f>
        <v>36</v>
      </c>
      <c r="N1893" s="370">
        <f t="shared" si="57"/>
        <v>-5</v>
      </c>
      <c r="O1893" s="84"/>
    </row>
    <row r="1894" spans="1:15">
      <c r="A1894" s="355" t="s">
        <v>302</v>
      </c>
      <c r="G1894">
        <v>0</v>
      </c>
      <c r="H1894" s="370">
        <f>+data!L1894</f>
        <v>0</v>
      </c>
      <c r="I1894" s="370">
        <f t="shared" si="56"/>
        <v>0</v>
      </c>
      <c r="J1894" s="84"/>
      <c r="L1894">
        <v>0</v>
      </c>
      <c r="M1894" s="370">
        <f>+data!N1894</f>
        <v>0</v>
      </c>
      <c r="N1894" s="370">
        <f t="shared" si="57"/>
        <v>0</v>
      </c>
      <c r="O1894" s="84"/>
    </row>
    <row r="1895" spans="1:15">
      <c r="A1895" s="356" t="s">
        <v>115</v>
      </c>
      <c r="G1895">
        <v>1727</v>
      </c>
      <c r="H1895" s="370">
        <f>+data!L1895</f>
        <v>4886</v>
      </c>
      <c r="I1895" s="370">
        <f t="shared" si="56"/>
        <v>3159</v>
      </c>
      <c r="J1895" s="84"/>
      <c r="L1895">
        <v>2560</v>
      </c>
      <c r="M1895" s="370">
        <f>+data!N1895</f>
        <v>2191</v>
      </c>
      <c r="N1895" s="370">
        <f t="shared" si="57"/>
        <v>-369</v>
      </c>
      <c r="O1895" s="84"/>
    </row>
    <row r="1896" spans="1:15">
      <c r="A1896" s="358" t="s">
        <v>106</v>
      </c>
      <c r="G1896">
        <v>30544</v>
      </c>
      <c r="H1896" s="370">
        <f>+data!L1896</f>
        <v>81909</v>
      </c>
      <c r="I1896" s="370">
        <f t="shared" si="56"/>
        <v>51365</v>
      </c>
      <c r="J1896" s="84"/>
      <c r="L1896">
        <v>40422</v>
      </c>
      <c r="M1896" s="370">
        <f>+data!N1896</f>
        <v>54378</v>
      </c>
      <c r="N1896" s="370">
        <f t="shared" si="57"/>
        <v>13956</v>
      </c>
      <c r="O1896" s="84"/>
    </row>
    <row r="1897" spans="1:15">
      <c r="A1897" s="354" t="s">
        <v>305</v>
      </c>
      <c r="H1897" s="370">
        <f>+data!L1897</f>
        <v>0</v>
      </c>
      <c r="I1897" s="370">
        <f t="shared" si="56"/>
        <v>0</v>
      </c>
      <c r="J1897" s="84"/>
      <c r="M1897" s="370">
        <f>+data!N1897</f>
        <v>0</v>
      </c>
      <c r="N1897" s="370">
        <f t="shared" si="57"/>
        <v>0</v>
      </c>
      <c r="O1897" s="84"/>
    </row>
    <row r="1898" spans="1:15">
      <c r="A1898" s="353" t="s">
        <v>271</v>
      </c>
      <c r="H1898" s="370">
        <f>+data!L1898</f>
        <v>0</v>
      </c>
      <c r="I1898" s="370">
        <f t="shared" si="56"/>
        <v>0</v>
      </c>
      <c r="J1898" s="84"/>
      <c r="M1898" s="370">
        <f>+data!N1898</f>
        <v>0</v>
      </c>
      <c r="N1898" s="370">
        <f t="shared" si="57"/>
        <v>0</v>
      </c>
      <c r="O1898" s="84"/>
    </row>
    <row r="1899" spans="1:15">
      <c r="A1899" s="355" t="s">
        <v>135</v>
      </c>
      <c r="G1899">
        <v>-8556</v>
      </c>
      <c r="H1899" s="370">
        <f>+data!L1899</f>
        <v>-6665</v>
      </c>
      <c r="I1899" s="370">
        <f t="shared" si="56"/>
        <v>1891</v>
      </c>
      <c r="J1899" s="84"/>
      <c r="L1899">
        <v>-7865</v>
      </c>
      <c r="M1899" s="370">
        <f>+data!N1899</f>
        <v>-16284</v>
      </c>
      <c r="N1899" s="370">
        <f t="shared" si="57"/>
        <v>-8419</v>
      </c>
      <c r="O1899" s="84"/>
    </row>
    <row r="1900" spans="1:15">
      <c r="A1900" s="356" t="s">
        <v>136</v>
      </c>
      <c r="G1900">
        <v>-727</v>
      </c>
      <c r="H1900" s="370">
        <f>+data!L1900</f>
        <v>-622</v>
      </c>
      <c r="I1900" s="370">
        <f t="shared" si="56"/>
        <v>105</v>
      </c>
      <c r="J1900" s="84"/>
      <c r="L1900">
        <v>-742</v>
      </c>
      <c r="M1900" s="370">
        <f>+data!N1900</f>
        <v>-728</v>
      </c>
      <c r="N1900" s="370">
        <f t="shared" si="57"/>
        <v>14</v>
      </c>
      <c r="O1900" s="84"/>
    </row>
    <row r="1901" spans="1:15">
      <c r="A1901" s="357" t="s">
        <v>137</v>
      </c>
      <c r="G1901">
        <v>-307</v>
      </c>
      <c r="H1901" s="370">
        <f>+data!L1901</f>
        <v>-152</v>
      </c>
      <c r="I1901" s="370">
        <f t="shared" si="56"/>
        <v>155</v>
      </c>
      <c r="J1901" s="84"/>
      <c r="L1901">
        <v>-202</v>
      </c>
      <c r="M1901" s="370">
        <f>+data!N1901</f>
        <v>-100</v>
      </c>
      <c r="N1901" s="370">
        <f t="shared" si="57"/>
        <v>102</v>
      </c>
      <c r="O1901" s="84"/>
    </row>
    <row r="1902" spans="1:15">
      <c r="A1902" s="355" t="s">
        <v>299</v>
      </c>
      <c r="G1902">
        <v>-621</v>
      </c>
      <c r="H1902" s="370">
        <f>+data!L1902</f>
        <v>-874</v>
      </c>
      <c r="I1902" s="370">
        <f t="shared" si="56"/>
        <v>-253</v>
      </c>
      <c r="J1902" s="84"/>
      <c r="L1902">
        <v>-829</v>
      </c>
      <c r="M1902" s="370">
        <f>+data!N1902</f>
        <v>-1047</v>
      </c>
      <c r="N1902" s="370">
        <f t="shared" si="57"/>
        <v>-218</v>
      </c>
      <c r="O1902" s="84"/>
    </row>
    <row r="1903" spans="1:15">
      <c r="A1903" s="423" t="s">
        <v>829</v>
      </c>
      <c r="H1903" s="370"/>
      <c r="I1903" s="370"/>
      <c r="J1903" s="84"/>
      <c r="M1903" s="370"/>
      <c r="N1903" s="370"/>
      <c r="O1903" s="84"/>
    </row>
    <row r="1904" spans="1:15">
      <c r="A1904" s="357" t="s">
        <v>300</v>
      </c>
      <c r="G1904">
        <v>0</v>
      </c>
      <c r="H1904" s="370">
        <f>+data!L1904</f>
        <v>0</v>
      </c>
      <c r="I1904" s="370">
        <f t="shared" si="56"/>
        <v>0</v>
      </c>
      <c r="J1904" s="84"/>
      <c r="L1904">
        <v>0</v>
      </c>
      <c r="M1904" s="370">
        <f>+data!N1904</f>
        <v>0</v>
      </c>
      <c r="N1904" s="370">
        <f t="shared" si="57"/>
        <v>0</v>
      </c>
      <c r="O1904" s="84"/>
    </row>
    <row r="1905" spans="1:15">
      <c r="A1905" s="357" t="s">
        <v>301</v>
      </c>
      <c r="G1905">
        <v>-208</v>
      </c>
      <c r="H1905" s="370">
        <f>+data!L1905</f>
        <v>-39</v>
      </c>
      <c r="I1905" s="370">
        <f t="shared" si="56"/>
        <v>169</v>
      </c>
      <c r="J1905" s="84"/>
      <c r="L1905">
        <v>-213</v>
      </c>
      <c r="M1905" s="370">
        <f>+data!N1905</f>
        <v>-39</v>
      </c>
      <c r="N1905" s="370">
        <f t="shared" si="57"/>
        <v>174</v>
      </c>
      <c r="O1905" s="84"/>
    </row>
    <row r="1906" spans="1:15">
      <c r="A1906" s="355" t="s">
        <v>302</v>
      </c>
      <c r="G1906">
        <v>0</v>
      </c>
      <c r="H1906" s="370">
        <f>+data!L1906</f>
        <v>0</v>
      </c>
      <c r="I1906" s="370">
        <f t="shared" si="56"/>
        <v>0</v>
      </c>
      <c r="J1906" s="84"/>
      <c r="L1906">
        <v>0</v>
      </c>
      <c r="M1906" s="370">
        <f>+data!N1906</f>
        <v>0</v>
      </c>
      <c r="N1906" s="370">
        <f t="shared" si="57"/>
        <v>0</v>
      </c>
      <c r="O1906" s="84"/>
    </row>
    <row r="1907" spans="1:15">
      <c r="A1907" s="356" t="s">
        <v>115</v>
      </c>
      <c r="G1907">
        <v>-547</v>
      </c>
      <c r="H1907" s="370">
        <f>+data!L1907</f>
        <v>-406</v>
      </c>
      <c r="I1907" s="370">
        <f t="shared" si="56"/>
        <v>141</v>
      </c>
      <c r="J1907" s="84"/>
      <c r="L1907">
        <v>-250</v>
      </c>
      <c r="M1907" s="370">
        <f>+data!N1907</f>
        <v>-140</v>
      </c>
      <c r="N1907" s="370">
        <f t="shared" si="57"/>
        <v>110</v>
      </c>
      <c r="O1907" s="84"/>
    </row>
    <row r="1908" spans="1:15">
      <c r="A1908" s="358" t="s">
        <v>106</v>
      </c>
      <c r="G1908">
        <v>-10966</v>
      </c>
      <c r="H1908" s="370">
        <f>+data!L1908</f>
        <v>-9146</v>
      </c>
      <c r="I1908" s="370">
        <f t="shared" si="56"/>
        <v>1820</v>
      </c>
      <c r="J1908" s="84"/>
      <c r="L1908">
        <v>-10101</v>
      </c>
      <c r="M1908" s="370">
        <f>+data!N1908</f>
        <v>-18599</v>
      </c>
      <c r="N1908" s="370">
        <f t="shared" si="57"/>
        <v>-8498</v>
      </c>
      <c r="O1908" s="84"/>
    </row>
    <row r="1909" spans="1:15">
      <c r="A1909" s="354" t="s">
        <v>303</v>
      </c>
      <c r="H1909" s="370">
        <f>+data!L1909</f>
        <v>0</v>
      </c>
      <c r="I1909" s="370">
        <f t="shared" si="56"/>
        <v>0</v>
      </c>
      <c r="J1909" s="84"/>
      <c r="M1909" s="370">
        <f>+data!N1909</f>
        <v>0</v>
      </c>
      <c r="N1909" s="370">
        <f t="shared" si="57"/>
        <v>0</v>
      </c>
      <c r="O1909" s="84"/>
    </row>
    <row r="1910" spans="1:15">
      <c r="A1910" s="355" t="s">
        <v>135</v>
      </c>
      <c r="G1910">
        <v>-532</v>
      </c>
      <c r="H1910" s="370">
        <f>+data!L1910</f>
        <v>-1648</v>
      </c>
      <c r="I1910" s="370">
        <f t="shared" si="56"/>
        <v>-1116</v>
      </c>
      <c r="J1910" s="84"/>
      <c r="L1910">
        <v>-1625</v>
      </c>
      <c r="M1910" s="370">
        <f>+data!N1910</f>
        <v>-857</v>
      </c>
      <c r="N1910" s="370">
        <f t="shared" si="57"/>
        <v>768</v>
      </c>
      <c r="O1910" s="84"/>
    </row>
    <row r="1911" spans="1:15">
      <c r="A1911" s="356" t="s">
        <v>136</v>
      </c>
      <c r="G1911">
        <v>0</v>
      </c>
      <c r="H1911" s="370">
        <f>+data!L1911</f>
        <v>-932</v>
      </c>
      <c r="I1911" s="370">
        <f t="shared" si="56"/>
        <v>-932</v>
      </c>
      <c r="J1911" s="84"/>
      <c r="L1911">
        <v>0</v>
      </c>
      <c r="M1911" s="370">
        <f>+data!N1911</f>
        <v>0</v>
      </c>
      <c r="N1911" s="370">
        <f t="shared" si="57"/>
        <v>0</v>
      </c>
      <c r="O1911" s="84"/>
    </row>
    <row r="1912" spans="1:15">
      <c r="A1912" s="357" t="s">
        <v>137</v>
      </c>
      <c r="G1912">
        <v>0</v>
      </c>
      <c r="H1912" s="370">
        <f>+data!L1912</f>
        <v>0</v>
      </c>
      <c r="I1912" s="370">
        <f t="shared" si="56"/>
        <v>0</v>
      </c>
      <c r="J1912" s="84"/>
      <c r="L1912">
        <v>0</v>
      </c>
      <c r="M1912" s="370">
        <f>+data!N1912</f>
        <v>0</v>
      </c>
      <c r="N1912" s="370">
        <f t="shared" si="57"/>
        <v>0</v>
      </c>
      <c r="O1912" s="84"/>
    </row>
    <row r="1913" spans="1:15">
      <c r="A1913" s="355" t="s">
        <v>299</v>
      </c>
      <c r="G1913">
        <v>-23</v>
      </c>
      <c r="H1913" s="370">
        <f>+data!L1913</f>
        <v>-298</v>
      </c>
      <c r="I1913" s="370">
        <f t="shared" si="56"/>
        <v>-275</v>
      </c>
      <c r="J1913" s="84"/>
      <c r="L1913">
        <v>-33</v>
      </c>
      <c r="M1913" s="370">
        <f>+data!N1913</f>
        <v>-44</v>
      </c>
      <c r="N1913" s="370">
        <f t="shared" si="57"/>
        <v>-11</v>
      </c>
      <c r="O1913" s="84"/>
    </row>
    <row r="1914" spans="1:15">
      <c r="A1914" s="423" t="s">
        <v>829</v>
      </c>
      <c r="H1914" s="370"/>
      <c r="I1914" s="370"/>
      <c r="J1914" s="84"/>
      <c r="M1914" s="370"/>
      <c r="N1914" s="370"/>
      <c r="O1914" s="84"/>
    </row>
    <row r="1915" spans="1:15">
      <c r="A1915" s="357" t="s">
        <v>300</v>
      </c>
      <c r="G1915">
        <v>0</v>
      </c>
      <c r="H1915" s="370">
        <f>+data!L1915</f>
        <v>0</v>
      </c>
      <c r="I1915" s="370">
        <f t="shared" si="56"/>
        <v>0</v>
      </c>
      <c r="J1915" s="84"/>
      <c r="L1915">
        <v>0</v>
      </c>
      <c r="M1915" s="370">
        <f>+data!N1915</f>
        <v>0</v>
      </c>
      <c r="N1915" s="370">
        <f t="shared" si="57"/>
        <v>0</v>
      </c>
      <c r="O1915" s="84"/>
    </row>
    <row r="1916" spans="1:15">
      <c r="A1916" s="357" t="s">
        <v>301</v>
      </c>
      <c r="G1916">
        <v>0</v>
      </c>
      <c r="H1916" s="370">
        <f>+data!L1916</f>
        <v>0</v>
      </c>
      <c r="I1916" s="370">
        <f t="shared" si="56"/>
        <v>0</v>
      </c>
      <c r="J1916" s="84"/>
      <c r="L1916">
        <v>0</v>
      </c>
      <c r="M1916" s="370">
        <f>+data!N1916</f>
        <v>0</v>
      </c>
      <c r="N1916" s="370">
        <f t="shared" si="57"/>
        <v>0</v>
      </c>
      <c r="O1916" s="84"/>
    </row>
    <row r="1917" spans="1:15">
      <c r="A1917" s="355" t="s">
        <v>302</v>
      </c>
      <c r="G1917">
        <v>0</v>
      </c>
      <c r="H1917" s="370">
        <f>+data!L1917</f>
        <v>0</v>
      </c>
      <c r="I1917" s="370">
        <f t="shared" si="56"/>
        <v>0</v>
      </c>
      <c r="J1917" s="84"/>
      <c r="L1917">
        <v>0</v>
      </c>
      <c r="M1917" s="370">
        <f>+data!N1917</f>
        <v>0</v>
      </c>
      <c r="N1917" s="370">
        <f t="shared" si="57"/>
        <v>0</v>
      </c>
      <c r="O1917" s="84"/>
    </row>
    <row r="1918" spans="1:15">
      <c r="A1918" s="356" t="s">
        <v>115</v>
      </c>
      <c r="G1918">
        <v>0</v>
      </c>
      <c r="H1918" s="370">
        <f>+data!L1918</f>
        <v>0</v>
      </c>
      <c r="I1918" s="370">
        <f t="shared" si="56"/>
        <v>0</v>
      </c>
      <c r="J1918" s="84"/>
      <c r="L1918">
        <v>0</v>
      </c>
      <c r="M1918" s="370">
        <f>+data!N1918</f>
        <v>0</v>
      </c>
      <c r="N1918" s="370">
        <f t="shared" si="57"/>
        <v>0</v>
      </c>
      <c r="O1918" s="84"/>
    </row>
    <row r="1919" spans="1:15">
      <c r="A1919" s="358" t="s">
        <v>106</v>
      </c>
      <c r="G1919">
        <v>-555</v>
      </c>
      <c r="H1919" s="370">
        <f>+data!L1919</f>
        <v>-2878</v>
      </c>
      <c r="I1919" s="370">
        <f t="shared" si="56"/>
        <v>-2323</v>
      </c>
      <c r="J1919" s="84"/>
      <c r="L1919">
        <v>-1658</v>
      </c>
      <c r="M1919" s="370">
        <f>+data!N1919</f>
        <v>-901</v>
      </c>
      <c r="N1919" s="370">
        <f t="shared" si="57"/>
        <v>757</v>
      </c>
      <c r="O1919" s="84"/>
    </row>
    <row r="1920" spans="1:15">
      <c r="A1920" s="354" t="s">
        <v>172</v>
      </c>
      <c r="H1920" s="370">
        <f>+data!L1920</f>
        <v>0</v>
      </c>
      <c r="I1920" s="370">
        <f t="shared" si="56"/>
        <v>0</v>
      </c>
      <c r="J1920" s="84"/>
      <c r="M1920" s="370">
        <f>+data!N1920</f>
        <v>0</v>
      </c>
      <c r="N1920" s="370">
        <f t="shared" si="57"/>
        <v>0</v>
      </c>
      <c r="O1920" s="84"/>
    </row>
    <row r="1921" spans="1:15">
      <c r="A1921" s="355" t="s">
        <v>135</v>
      </c>
      <c r="G1921">
        <v>-9088</v>
      </c>
      <c r="H1921" s="370">
        <f>+data!L1921</f>
        <v>-8313</v>
      </c>
      <c r="I1921" s="370">
        <f t="shared" ref="I1921:I1990" si="58">+H1921-G1921</f>
        <v>775</v>
      </c>
      <c r="J1921" s="84"/>
      <c r="L1921">
        <v>-9490</v>
      </c>
      <c r="M1921" s="370">
        <f>+data!N1921</f>
        <v>-17141</v>
      </c>
      <c r="N1921" s="370">
        <f t="shared" ref="N1921:N1990" si="59">+M1921-L1921</f>
        <v>-7651</v>
      </c>
      <c r="O1921" s="84"/>
    </row>
    <row r="1922" spans="1:15">
      <c r="A1922" s="356" t="s">
        <v>136</v>
      </c>
      <c r="G1922">
        <v>-727</v>
      </c>
      <c r="H1922" s="370">
        <f>+data!L1922</f>
        <v>-1554</v>
      </c>
      <c r="I1922" s="370">
        <f t="shared" si="58"/>
        <v>-827</v>
      </c>
      <c r="J1922" s="84"/>
      <c r="L1922">
        <v>-742</v>
      </c>
      <c r="M1922" s="370">
        <f>+data!N1922</f>
        <v>-728</v>
      </c>
      <c r="N1922" s="370">
        <f t="shared" si="59"/>
        <v>14</v>
      </c>
      <c r="O1922" s="84"/>
    </row>
    <row r="1923" spans="1:15">
      <c r="A1923" s="357" t="s">
        <v>137</v>
      </c>
      <c r="G1923">
        <v>-307</v>
      </c>
      <c r="H1923" s="370">
        <f>+data!L1923</f>
        <v>-152</v>
      </c>
      <c r="I1923" s="370">
        <f t="shared" si="58"/>
        <v>155</v>
      </c>
      <c r="J1923" s="84"/>
      <c r="L1923">
        <v>-202</v>
      </c>
      <c r="M1923" s="370">
        <f>+data!N1923</f>
        <v>-100</v>
      </c>
      <c r="N1923" s="370">
        <f t="shared" si="59"/>
        <v>102</v>
      </c>
      <c r="O1923" s="84"/>
    </row>
    <row r="1924" spans="1:15">
      <c r="A1924" s="355" t="s">
        <v>299</v>
      </c>
      <c r="G1924">
        <v>-644</v>
      </c>
      <c r="H1924" s="370">
        <f>+data!L1924</f>
        <v>-1172</v>
      </c>
      <c r="I1924" s="370">
        <f t="shared" si="58"/>
        <v>-528</v>
      </c>
      <c r="J1924" s="84"/>
      <c r="L1924">
        <v>-862</v>
      </c>
      <c r="M1924" s="370">
        <f>+data!N1924</f>
        <v>-1091</v>
      </c>
      <c r="N1924" s="370">
        <f t="shared" si="59"/>
        <v>-229</v>
      </c>
      <c r="O1924" s="84"/>
    </row>
    <row r="1925" spans="1:15">
      <c r="A1925" s="423" t="s">
        <v>829</v>
      </c>
      <c r="H1925" s="370"/>
      <c r="I1925" s="370"/>
      <c r="J1925" s="84"/>
      <c r="M1925" s="370"/>
      <c r="N1925" s="370"/>
      <c r="O1925" s="84"/>
    </row>
    <row r="1926" spans="1:15">
      <c r="A1926" s="357" t="s">
        <v>300</v>
      </c>
      <c r="G1926">
        <v>0</v>
      </c>
      <c r="H1926" s="370">
        <f>+data!L1926</f>
        <v>0</v>
      </c>
      <c r="I1926" s="370">
        <f t="shared" si="58"/>
        <v>0</v>
      </c>
      <c r="J1926" s="84"/>
      <c r="L1926">
        <v>0</v>
      </c>
      <c r="M1926" s="370">
        <f>+data!N1926</f>
        <v>0</v>
      </c>
      <c r="N1926" s="370">
        <f t="shared" si="59"/>
        <v>0</v>
      </c>
      <c r="O1926" s="84"/>
    </row>
    <row r="1927" spans="1:15">
      <c r="A1927" s="357" t="s">
        <v>301</v>
      </c>
      <c r="G1927">
        <v>-208</v>
      </c>
      <c r="H1927" s="370">
        <f>+data!L1927</f>
        <v>-39</v>
      </c>
      <c r="I1927" s="370">
        <f t="shared" si="58"/>
        <v>169</v>
      </c>
      <c r="J1927" s="84"/>
      <c r="L1927">
        <v>-213</v>
      </c>
      <c r="M1927" s="370">
        <f>+data!N1927</f>
        <v>-39</v>
      </c>
      <c r="N1927" s="370">
        <f t="shared" si="59"/>
        <v>174</v>
      </c>
      <c r="O1927" s="84"/>
    </row>
    <row r="1928" spans="1:15">
      <c r="A1928" s="355" t="s">
        <v>302</v>
      </c>
      <c r="G1928">
        <v>0</v>
      </c>
      <c r="H1928" s="370">
        <f>+data!L1928</f>
        <v>0</v>
      </c>
      <c r="I1928" s="370">
        <f t="shared" si="58"/>
        <v>0</v>
      </c>
      <c r="J1928" s="84"/>
      <c r="L1928">
        <v>0</v>
      </c>
      <c r="M1928" s="370">
        <f>+data!N1928</f>
        <v>0</v>
      </c>
      <c r="N1928" s="370">
        <f t="shared" si="59"/>
        <v>0</v>
      </c>
      <c r="O1928" s="84"/>
    </row>
    <row r="1929" spans="1:15">
      <c r="A1929" s="356" t="s">
        <v>115</v>
      </c>
      <c r="G1929">
        <v>-547</v>
      </c>
      <c r="H1929" s="370">
        <f>+data!L1929</f>
        <v>-406</v>
      </c>
      <c r="I1929" s="370">
        <f t="shared" si="58"/>
        <v>141</v>
      </c>
      <c r="J1929" s="84"/>
      <c r="L1929">
        <v>-250</v>
      </c>
      <c r="M1929" s="370">
        <f>+data!N1929</f>
        <v>-140</v>
      </c>
      <c r="N1929" s="370">
        <f t="shared" si="59"/>
        <v>110</v>
      </c>
      <c r="O1929" s="84"/>
    </row>
    <row r="1930" spans="1:15">
      <c r="A1930" s="358" t="s">
        <v>106</v>
      </c>
      <c r="G1930">
        <v>-11521</v>
      </c>
      <c r="H1930" s="370">
        <f>+data!L1930</f>
        <v>-12024</v>
      </c>
      <c r="I1930" s="370">
        <f t="shared" si="58"/>
        <v>-503</v>
      </c>
      <c r="J1930" s="84"/>
      <c r="L1930">
        <v>-11759</v>
      </c>
      <c r="M1930" s="370">
        <f>+data!N1930</f>
        <v>-19500</v>
      </c>
      <c r="N1930" s="370">
        <f t="shared" si="59"/>
        <v>-7741</v>
      </c>
      <c r="O1930" s="84"/>
    </row>
    <row r="1931" spans="1:15">
      <c r="A1931" s="354" t="s">
        <v>306</v>
      </c>
      <c r="H1931" s="370">
        <f>+data!L1931</f>
        <v>0</v>
      </c>
      <c r="I1931" s="370">
        <f t="shared" si="58"/>
        <v>0</v>
      </c>
      <c r="J1931" s="84"/>
      <c r="M1931" s="370">
        <f>+data!N1931</f>
        <v>0</v>
      </c>
      <c r="N1931" s="370">
        <f t="shared" si="59"/>
        <v>0</v>
      </c>
      <c r="O1931" s="84"/>
    </row>
    <row r="1932" spans="1:15">
      <c r="A1932" s="353" t="s">
        <v>271</v>
      </c>
      <c r="H1932" s="370">
        <f>+data!L1932</f>
        <v>0</v>
      </c>
      <c r="I1932" s="370">
        <f t="shared" si="58"/>
        <v>0</v>
      </c>
      <c r="J1932" s="84"/>
      <c r="M1932" s="370">
        <f>+data!N1932</f>
        <v>0</v>
      </c>
      <c r="N1932" s="370">
        <f t="shared" si="59"/>
        <v>0</v>
      </c>
      <c r="O1932" s="84"/>
    </row>
    <row r="1933" spans="1:15">
      <c r="A1933" s="355" t="s">
        <v>135</v>
      </c>
      <c r="G1933">
        <v>-6753</v>
      </c>
      <c r="H1933" s="370">
        <f>+data!L1933</f>
        <v>-9941</v>
      </c>
      <c r="I1933" s="370">
        <f t="shared" si="58"/>
        <v>-3188</v>
      </c>
      <c r="J1933" s="84"/>
      <c r="L1933">
        <v>-8823</v>
      </c>
      <c r="M1933" s="370">
        <f>+data!N1933</f>
        <v>-6730</v>
      </c>
      <c r="N1933" s="370">
        <f t="shared" si="59"/>
        <v>2093</v>
      </c>
      <c r="O1933" s="84"/>
    </row>
    <row r="1934" spans="1:15">
      <c r="A1934" s="356" t="s">
        <v>136</v>
      </c>
      <c r="G1934">
        <v>-1307</v>
      </c>
      <c r="H1934" s="370">
        <f>+data!L1934</f>
        <v>-34</v>
      </c>
      <c r="I1934" s="370">
        <f t="shared" si="58"/>
        <v>1273</v>
      </c>
      <c r="J1934" s="84"/>
      <c r="L1934">
        <v>-366</v>
      </c>
      <c r="M1934" s="370">
        <f>+data!N1934</f>
        <v>-320</v>
      </c>
      <c r="N1934" s="370">
        <f t="shared" si="59"/>
        <v>46</v>
      </c>
      <c r="O1934" s="84"/>
    </row>
    <row r="1935" spans="1:15">
      <c r="A1935" s="357" t="s">
        <v>137</v>
      </c>
      <c r="G1935">
        <v>0</v>
      </c>
      <c r="H1935" s="370">
        <f>+data!L1935</f>
        <v>0</v>
      </c>
      <c r="I1935" s="370">
        <f t="shared" si="58"/>
        <v>0</v>
      </c>
      <c r="J1935" s="84"/>
      <c r="L1935">
        <v>-1</v>
      </c>
      <c r="M1935" s="370">
        <f>+data!N1935</f>
        <v>0</v>
      </c>
      <c r="N1935" s="370">
        <f t="shared" si="59"/>
        <v>1</v>
      </c>
      <c r="O1935" s="84"/>
    </row>
    <row r="1936" spans="1:15">
      <c r="A1936" s="355" t="s">
        <v>299</v>
      </c>
      <c r="G1936">
        <v>-831</v>
      </c>
      <c r="H1936" s="370">
        <f>+data!L1936</f>
        <v>-1002</v>
      </c>
      <c r="I1936" s="370">
        <f t="shared" si="58"/>
        <v>-171</v>
      </c>
      <c r="J1936" s="84"/>
      <c r="L1936">
        <v>-938</v>
      </c>
      <c r="M1936" s="370">
        <f>+data!N1936</f>
        <v>-1028</v>
      </c>
      <c r="N1936" s="370">
        <f t="shared" si="59"/>
        <v>-90</v>
      </c>
      <c r="O1936" s="84"/>
    </row>
    <row r="1937" spans="1:15">
      <c r="A1937" s="423" t="s">
        <v>829</v>
      </c>
      <c r="H1937" s="370"/>
      <c r="I1937" s="370"/>
      <c r="J1937" s="84"/>
      <c r="M1937" s="370"/>
      <c r="N1937" s="370"/>
      <c r="O1937" s="84"/>
    </row>
    <row r="1938" spans="1:15">
      <c r="A1938" s="357" t="s">
        <v>300</v>
      </c>
      <c r="G1938">
        <v>0</v>
      </c>
      <c r="H1938" s="370">
        <f>+data!L1938</f>
        <v>0</v>
      </c>
      <c r="I1938" s="370">
        <f t="shared" si="58"/>
        <v>0</v>
      </c>
      <c r="J1938" s="84"/>
      <c r="L1938">
        <v>0</v>
      </c>
      <c r="M1938" s="370">
        <f>+data!N1938</f>
        <v>0</v>
      </c>
      <c r="N1938" s="370">
        <f t="shared" si="59"/>
        <v>0</v>
      </c>
      <c r="O1938" s="84"/>
    </row>
    <row r="1939" spans="1:15">
      <c r="A1939" s="357" t="s">
        <v>301</v>
      </c>
      <c r="G1939">
        <v>-12</v>
      </c>
      <c r="H1939" s="370">
        <f>+data!L1939</f>
        <v>-3</v>
      </c>
      <c r="I1939" s="370">
        <f t="shared" si="58"/>
        <v>9</v>
      </c>
      <c r="J1939" s="84"/>
      <c r="L1939">
        <v>25</v>
      </c>
      <c r="M1939" s="370">
        <f>+data!N1939</f>
        <v>-4</v>
      </c>
      <c r="N1939" s="370">
        <f t="shared" si="59"/>
        <v>-29</v>
      </c>
      <c r="O1939" s="84"/>
    </row>
    <row r="1940" spans="1:15">
      <c r="A1940" s="355" t="s">
        <v>302</v>
      </c>
      <c r="G1940">
        <v>0</v>
      </c>
      <c r="H1940" s="370">
        <f>+data!L1940</f>
        <v>0</v>
      </c>
      <c r="I1940" s="370">
        <f t="shared" si="58"/>
        <v>0</v>
      </c>
      <c r="J1940" s="84"/>
      <c r="L1940">
        <v>0</v>
      </c>
      <c r="M1940" s="370">
        <f>+data!N1940</f>
        <v>0</v>
      </c>
      <c r="N1940" s="370">
        <f t="shared" si="59"/>
        <v>0</v>
      </c>
      <c r="O1940" s="84"/>
    </row>
    <row r="1941" spans="1:15">
      <c r="A1941" s="356" t="s">
        <v>115</v>
      </c>
      <c r="G1941">
        <v>-1447</v>
      </c>
      <c r="H1941" s="370">
        <f>+data!L1941</f>
        <v>-1449</v>
      </c>
      <c r="I1941" s="370">
        <f t="shared" si="58"/>
        <v>-2</v>
      </c>
      <c r="J1941" s="84"/>
      <c r="L1941">
        <v>0</v>
      </c>
      <c r="M1941" s="370">
        <f>+data!N1941</f>
        <v>-1090</v>
      </c>
      <c r="N1941" s="370">
        <f t="shared" si="59"/>
        <v>-1090</v>
      </c>
      <c r="O1941" s="84"/>
    </row>
    <row r="1942" spans="1:15">
      <c r="A1942" s="358" t="s">
        <v>106</v>
      </c>
      <c r="G1942">
        <v>-10350</v>
      </c>
      <c r="H1942" s="370">
        <f>+data!L1942</f>
        <v>-12743</v>
      </c>
      <c r="I1942" s="370">
        <f t="shared" si="58"/>
        <v>-2393</v>
      </c>
      <c r="J1942" s="84"/>
      <c r="L1942">
        <v>-10103</v>
      </c>
      <c r="M1942" s="370">
        <f>+data!N1942</f>
        <v>-9515</v>
      </c>
      <c r="N1942" s="370">
        <f t="shared" si="59"/>
        <v>588</v>
      </c>
      <c r="O1942" s="84"/>
    </row>
    <row r="1943" spans="1:15">
      <c r="A1943" s="354" t="s">
        <v>303</v>
      </c>
      <c r="H1943" s="370">
        <f>+data!L1943</f>
        <v>0</v>
      </c>
      <c r="I1943" s="370">
        <f t="shared" si="58"/>
        <v>0</v>
      </c>
      <c r="J1943" s="84"/>
      <c r="M1943" s="370">
        <f>+data!N1943</f>
        <v>0</v>
      </c>
      <c r="N1943" s="370">
        <f t="shared" si="59"/>
        <v>0</v>
      </c>
      <c r="O1943" s="84"/>
    </row>
    <row r="1944" spans="1:15">
      <c r="A1944" s="355" t="s">
        <v>135</v>
      </c>
      <c r="G1944">
        <v>0</v>
      </c>
      <c r="H1944" s="370">
        <f>+data!L1944</f>
        <v>-359</v>
      </c>
      <c r="I1944" s="370">
        <f t="shared" si="58"/>
        <v>-359</v>
      </c>
      <c r="J1944" s="84"/>
      <c r="L1944">
        <v>0</v>
      </c>
      <c r="M1944" s="370">
        <f>+data!N1944</f>
        <v>-3200</v>
      </c>
      <c r="N1944" s="370">
        <f t="shared" si="59"/>
        <v>-3200</v>
      </c>
      <c r="O1944" s="84"/>
    </row>
    <row r="1945" spans="1:15">
      <c r="A1945" s="356" t="s">
        <v>136</v>
      </c>
      <c r="G1945">
        <v>0</v>
      </c>
      <c r="H1945" s="370">
        <f>+data!L1945</f>
        <v>-349</v>
      </c>
      <c r="I1945" s="370">
        <f t="shared" si="58"/>
        <v>-349</v>
      </c>
      <c r="J1945" s="84"/>
      <c r="L1945">
        <v>0</v>
      </c>
      <c r="M1945" s="370">
        <f>+data!N1945</f>
        <v>-1350</v>
      </c>
      <c r="N1945" s="370">
        <f t="shared" si="59"/>
        <v>-1350</v>
      </c>
      <c r="O1945" s="84"/>
    </row>
    <row r="1946" spans="1:15">
      <c r="A1946" s="357" t="s">
        <v>137</v>
      </c>
      <c r="G1946">
        <v>0</v>
      </c>
      <c r="H1946" s="370">
        <f>+data!L1946</f>
        <v>0</v>
      </c>
      <c r="I1946" s="370">
        <f t="shared" si="58"/>
        <v>0</v>
      </c>
      <c r="J1946" s="84"/>
      <c r="L1946">
        <v>0</v>
      </c>
      <c r="M1946" s="370">
        <f>+data!N1946</f>
        <v>0</v>
      </c>
      <c r="N1946" s="370">
        <f t="shared" si="59"/>
        <v>0</v>
      </c>
      <c r="O1946" s="84"/>
    </row>
    <row r="1947" spans="1:15">
      <c r="A1947" s="355" t="s">
        <v>299</v>
      </c>
      <c r="G1947">
        <v>-5</v>
      </c>
      <c r="H1947" s="370">
        <f>+data!L1947</f>
        <v>-243</v>
      </c>
      <c r="I1947" s="370">
        <f t="shared" si="58"/>
        <v>-238</v>
      </c>
      <c r="J1947" s="84"/>
      <c r="L1947">
        <v>-26</v>
      </c>
      <c r="M1947" s="370">
        <f>+data!N1947</f>
        <v>-2</v>
      </c>
      <c r="N1947" s="370">
        <f t="shared" si="59"/>
        <v>24</v>
      </c>
      <c r="O1947" s="84"/>
    </row>
    <row r="1948" spans="1:15">
      <c r="A1948" s="423" t="s">
        <v>829</v>
      </c>
      <c r="H1948" s="370"/>
      <c r="I1948" s="370"/>
      <c r="J1948" s="84"/>
      <c r="M1948" s="370"/>
      <c r="N1948" s="370"/>
      <c r="O1948" s="84"/>
    </row>
    <row r="1949" spans="1:15">
      <c r="A1949" s="357" t="s">
        <v>300</v>
      </c>
      <c r="G1949">
        <v>0</v>
      </c>
      <c r="H1949" s="370">
        <f>+data!L1949</f>
        <v>0</v>
      </c>
      <c r="I1949" s="370">
        <f t="shared" si="58"/>
        <v>0</v>
      </c>
      <c r="J1949" s="84"/>
      <c r="L1949">
        <v>0</v>
      </c>
      <c r="M1949" s="370">
        <f>+data!N1949</f>
        <v>0</v>
      </c>
      <c r="N1949" s="370">
        <f t="shared" si="59"/>
        <v>0</v>
      </c>
      <c r="O1949" s="84"/>
    </row>
    <row r="1950" spans="1:15">
      <c r="A1950" s="357" t="s">
        <v>301</v>
      </c>
      <c r="G1950">
        <v>0</v>
      </c>
      <c r="H1950" s="370">
        <f>+data!L1950</f>
        <v>0</v>
      </c>
      <c r="I1950" s="370">
        <f t="shared" si="58"/>
        <v>0</v>
      </c>
      <c r="J1950" s="84"/>
      <c r="L1950">
        <v>0</v>
      </c>
      <c r="M1950" s="370">
        <f>+data!N1950</f>
        <v>-2</v>
      </c>
      <c r="N1950" s="370">
        <f t="shared" si="59"/>
        <v>-2</v>
      </c>
      <c r="O1950" s="84"/>
    </row>
    <row r="1951" spans="1:15">
      <c r="A1951" s="355" t="s">
        <v>302</v>
      </c>
      <c r="G1951">
        <v>0</v>
      </c>
      <c r="H1951" s="370">
        <f>+data!L1951</f>
        <v>0</v>
      </c>
      <c r="I1951" s="370">
        <f t="shared" si="58"/>
        <v>0</v>
      </c>
      <c r="J1951" s="84"/>
      <c r="L1951">
        <v>0</v>
      </c>
      <c r="M1951" s="370">
        <f>+data!N1951</f>
        <v>0</v>
      </c>
      <c r="N1951" s="370">
        <f t="shared" si="59"/>
        <v>0</v>
      </c>
      <c r="O1951" s="84"/>
    </row>
    <row r="1952" spans="1:15">
      <c r="A1952" s="356" t="s">
        <v>115</v>
      </c>
      <c r="G1952">
        <v>0</v>
      </c>
      <c r="H1952" s="370">
        <f>+data!L1952</f>
        <v>0</v>
      </c>
      <c r="I1952" s="370">
        <f t="shared" si="58"/>
        <v>0</v>
      </c>
      <c r="J1952" s="84"/>
      <c r="L1952">
        <v>-683</v>
      </c>
      <c r="M1952" s="370">
        <f>+data!N1952</f>
        <v>0</v>
      </c>
      <c r="N1952" s="370">
        <f t="shared" si="59"/>
        <v>683</v>
      </c>
      <c r="O1952" s="84"/>
    </row>
    <row r="1953" spans="1:15">
      <c r="A1953" s="358" t="s">
        <v>106</v>
      </c>
      <c r="G1953">
        <v>-5</v>
      </c>
      <c r="H1953" s="370">
        <f>+data!L1953</f>
        <v>-1109</v>
      </c>
      <c r="I1953" s="370">
        <f t="shared" si="58"/>
        <v>-1104</v>
      </c>
      <c r="J1953" s="84"/>
      <c r="L1953">
        <v>-709</v>
      </c>
      <c r="M1953" s="370">
        <f>+data!N1953</f>
        <v>-5385</v>
      </c>
      <c r="N1953" s="370">
        <f t="shared" si="59"/>
        <v>-4676</v>
      </c>
      <c r="O1953" s="84"/>
    </row>
    <row r="1954" spans="1:15">
      <c r="A1954" s="354" t="s">
        <v>172</v>
      </c>
      <c r="H1954" s="370">
        <f>+data!L1954</f>
        <v>0</v>
      </c>
      <c r="I1954" s="370">
        <f t="shared" si="58"/>
        <v>0</v>
      </c>
      <c r="J1954" s="84"/>
      <c r="M1954" s="370">
        <f>+data!N1954</f>
        <v>0</v>
      </c>
      <c r="N1954" s="370">
        <f t="shared" si="59"/>
        <v>0</v>
      </c>
      <c r="O1954" s="84"/>
    </row>
    <row r="1955" spans="1:15">
      <c r="A1955" s="355" t="s">
        <v>135</v>
      </c>
      <c r="G1955">
        <v>-6753</v>
      </c>
      <c r="H1955" s="370">
        <f>+data!L1955</f>
        <v>-10300</v>
      </c>
      <c r="I1955" s="370">
        <f t="shared" si="58"/>
        <v>-3547</v>
      </c>
      <c r="J1955" s="84"/>
      <c r="L1955">
        <v>-8823</v>
      </c>
      <c r="M1955" s="370">
        <f>+data!N1955</f>
        <v>-9930</v>
      </c>
      <c r="N1955" s="370">
        <f t="shared" si="59"/>
        <v>-1107</v>
      </c>
      <c r="O1955" s="84"/>
    </row>
    <row r="1956" spans="1:15">
      <c r="A1956" s="356" t="s">
        <v>136</v>
      </c>
      <c r="G1956">
        <v>-1307</v>
      </c>
      <c r="H1956" s="370">
        <f>+data!L1956</f>
        <v>-383</v>
      </c>
      <c r="I1956" s="370">
        <f t="shared" si="58"/>
        <v>924</v>
      </c>
      <c r="J1956" s="84"/>
      <c r="L1956">
        <v>-366</v>
      </c>
      <c r="M1956" s="370">
        <f>+data!N1956</f>
        <v>-1670</v>
      </c>
      <c r="N1956" s="370">
        <f t="shared" si="59"/>
        <v>-1304</v>
      </c>
      <c r="O1956" s="84"/>
    </row>
    <row r="1957" spans="1:15">
      <c r="A1957" s="357" t="s">
        <v>137</v>
      </c>
      <c r="G1957">
        <v>0</v>
      </c>
      <c r="H1957" s="370">
        <f>+data!L1957</f>
        <v>0</v>
      </c>
      <c r="I1957" s="370">
        <f t="shared" si="58"/>
        <v>0</v>
      </c>
      <c r="J1957" s="84"/>
      <c r="L1957">
        <v>-1</v>
      </c>
      <c r="M1957" s="370">
        <f>+data!N1957</f>
        <v>0</v>
      </c>
      <c r="N1957" s="370">
        <f t="shared" si="59"/>
        <v>1</v>
      </c>
      <c r="O1957" s="84"/>
    </row>
    <row r="1958" spans="1:15">
      <c r="A1958" s="355" t="s">
        <v>299</v>
      </c>
      <c r="G1958">
        <v>-836</v>
      </c>
      <c r="H1958" s="370">
        <f>+data!L1958</f>
        <v>-1245</v>
      </c>
      <c r="I1958" s="370">
        <f t="shared" si="58"/>
        <v>-409</v>
      </c>
      <c r="J1958" s="84"/>
      <c r="L1958">
        <v>-964</v>
      </c>
      <c r="M1958" s="370">
        <f>+data!N1958</f>
        <v>-1030</v>
      </c>
      <c r="N1958" s="370">
        <f t="shared" si="59"/>
        <v>-66</v>
      </c>
      <c r="O1958" s="84"/>
    </row>
    <row r="1959" spans="1:15">
      <c r="A1959" s="423" t="s">
        <v>829</v>
      </c>
      <c r="H1959" s="370"/>
      <c r="I1959" s="370"/>
      <c r="J1959" s="84"/>
      <c r="M1959" s="370"/>
      <c r="N1959" s="370"/>
      <c r="O1959" s="84"/>
    </row>
    <row r="1960" spans="1:15">
      <c r="A1960" s="357" t="s">
        <v>300</v>
      </c>
      <c r="G1960">
        <v>0</v>
      </c>
      <c r="H1960" s="370">
        <f>+data!L1960</f>
        <v>0</v>
      </c>
      <c r="I1960" s="370">
        <f t="shared" si="58"/>
        <v>0</v>
      </c>
      <c r="J1960" s="84"/>
      <c r="L1960">
        <v>0</v>
      </c>
      <c r="M1960" s="370">
        <f>+data!N1960</f>
        <v>0</v>
      </c>
      <c r="N1960" s="370">
        <f t="shared" si="59"/>
        <v>0</v>
      </c>
      <c r="O1960" s="84"/>
    </row>
    <row r="1961" spans="1:15">
      <c r="A1961" s="357" t="s">
        <v>301</v>
      </c>
      <c r="G1961">
        <v>-12</v>
      </c>
      <c r="H1961" s="370">
        <f>+data!L1961</f>
        <v>-3</v>
      </c>
      <c r="I1961" s="370">
        <f t="shared" si="58"/>
        <v>9</v>
      </c>
      <c r="J1961" s="84"/>
      <c r="L1961">
        <v>25</v>
      </c>
      <c r="M1961" s="370">
        <f>+data!N1961</f>
        <v>-6</v>
      </c>
      <c r="N1961" s="370">
        <f t="shared" si="59"/>
        <v>-31</v>
      </c>
      <c r="O1961" s="84"/>
    </row>
    <row r="1962" spans="1:15">
      <c r="A1962" s="355" t="s">
        <v>302</v>
      </c>
      <c r="G1962">
        <v>0</v>
      </c>
      <c r="H1962" s="370">
        <f>+data!L1962</f>
        <v>0</v>
      </c>
      <c r="I1962" s="370">
        <f t="shared" si="58"/>
        <v>0</v>
      </c>
      <c r="J1962" s="84"/>
      <c r="L1962">
        <v>0</v>
      </c>
      <c r="M1962" s="370">
        <f>+data!N1962</f>
        <v>0</v>
      </c>
      <c r="N1962" s="370">
        <f t="shared" si="59"/>
        <v>0</v>
      </c>
      <c r="O1962" s="84"/>
    </row>
    <row r="1963" spans="1:15">
      <c r="A1963" s="356" t="s">
        <v>115</v>
      </c>
      <c r="G1963">
        <v>-1447</v>
      </c>
      <c r="H1963" s="370">
        <f>+data!L1963</f>
        <v>-1449</v>
      </c>
      <c r="I1963" s="370">
        <f t="shared" si="58"/>
        <v>-2</v>
      </c>
      <c r="J1963" s="84"/>
      <c r="L1963">
        <v>-683</v>
      </c>
      <c r="M1963" s="370">
        <f>+data!N1963</f>
        <v>-1090</v>
      </c>
      <c r="N1963" s="370">
        <f t="shared" si="59"/>
        <v>-407</v>
      </c>
      <c r="O1963" s="84"/>
    </row>
    <row r="1964" spans="1:15">
      <c r="A1964" s="358" t="s">
        <v>106</v>
      </c>
      <c r="G1964">
        <v>-10355</v>
      </c>
      <c r="H1964" s="370">
        <f>+data!L1964</f>
        <v>-13852</v>
      </c>
      <c r="I1964" s="370">
        <f t="shared" si="58"/>
        <v>-3497</v>
      </c>
      <c r="J1964" s="84"/>
      <c r="L1964">
        <v>-10812</v>
      </c>
      <c r="M1964" s="370">
        <f>+data!N1964</f>
        <v>-14900</v>
      </c>
      <c r="N1964" s="370">
        <f t="shared" si="59"/>
        <v>-4088</v>
      </c>
      <c r="O1964" s="84"/>
    </row>
    <row r="1965" spans="1:15">
      <c r="A1965" s="354" t="s">
        <v>307</v>
      </c>
      <c r="H1965" s="370">
        <f>+data!L1965</f>
        <v>0</v>
      </c>
      <c r="I1965" s="370">
        <f t="shared" si="58"/>
        <v>0</v>
      </c>
      <c r="J1965" s="84"/>
      <c r="M1965" s="370">
        <f>+data!N1965</f>
        <v>0</v>
      </c>
      <c r="N1965" s="370">
        <f t="shared" si="59"/>
        <v>0</v>
      </c>
      <c r="O1965" s="84"/>
    </row>
    <row r="1966" spans="1:15">
      <c r="A1966" s="353" t="s">
        <v>271</v>
      </c>
      <c r="H1966" s="370">
        <f>+data!L1966</f>
        <v>0</v>
      </c>
      <c r="I1966" s="370">
        <f t="shared" si="58"/>
        <v>0</v>
      </c>
      <c r="J1966" s="84"/>
      <c r="M1966" s="370">
        <f>+data!N1966</f>
        <v>0</v>
      </c>
      <c r="N1966" s="370">
        <f t="shared" si="59"/>
        <v>0</v>
      </c>
      <c r="O1966" s="84"/>
    </row>
    <row r="1967" spans="1:15">
      <c r="A1967" s="355" t="s">
        <v>135</v>
      </c>
      <c r="G1967">
        <v>0</v>
      </c>
      <c r="H1967" s="370">
        <f>+data!L1967</f>
        <v>0</v>
      </c>
      <c r="I1967" s="370">
        <f t="shared" si="58"/>
        <v>0</v>
      </c>
      <c r="J1967" s="84"/>
      <c r="L1967">
        <v>0</v>
      </c>
      <c r="M1967" s="370">
        <f>+data!N1967</f>
        <v>0</v>
      </c>
      <c r="N1967" s="370">
        <f t="shared" si="59"/>
        <v>0</v>
      </c>
      <c r="O1967" s="84"/>
    </row>
    <row r="1968" spans="1:15">
      <c r="A1968" s="356" t="s">
        <v>136</v>
      </c>
      <c r="G1968">
        <v>0</v>
      </c>
      <c r="H1968" s="370">
        <f>+data!L1968</f>
        <v>72</v>
      </c>
      <c r="I1968" s="370">
        <f t="shared" si="58"/>
        <v>72</v>
      </c>
      <c r="J1968" s="84"/>
      <c r="L1968">
        <v>0</v>
      </c>
      <c r="M1968" s="370">
        <f>+data!N1968</f>
        <v>-76</v>
      </c>
      <c r="N1968" s="370">
        <f t="shared" si="59"/>
        <v>-76</v>
      </c>
      <c r="O1968" s="84"/>
    </row>
    <row r="1969" spans="1:15">
      <c r="A1969" s="357" t="s">
        <v>137</v>
      </c>
      <c r="G1969">
        <v>0</v>
      </c>
      <c r="H1969" s="370">
        <f>+data!L1969</f>
        <v>0</v>
      </c>
      <c r="I1969" s="370">
        <f t="shared" si="58"/>
        <v>0</v>
      </c>
      <c r="J1969" s="84"/>
      <c r="L1969">
        <v>0</v>
      </c>
      <c r="M1969" s="370">
        <f>+data!N1969</f>
        <v>0</v>
      </c>
      <c r="N1969" s="370">
        <f t="shared" si="59"/>
        <v>0</v>
      </c>
      <c r="O1969" s="84"/>
    </row>
    <row r="1970" spans="1:15">
      <c r="A1970" s="355" t="s">
        <v>299</v>
      </c>
      <c r="G1970">
        <v>0</v>
      </c>
      <c r="H1970" s="370">
        <f>+data!L1970</f>
        <v>0</v>
      </c>
      <c r="I1970" s="370">
        <f t="shared" si="58"/>
        <v>0</v>
      </c>
      <c r="J1970" s="84"/>
      <c r="L1970">
        <v>0</v>
      </c>
      <c r="M1970" s="370">
        <f>+data!N1970</f>
        <v>0</v>
      </c>
      <c r="N1970" s="370">
        <f t="shared" si="59"/>
        <v>0</v>
      </c>
      <c r="O1970" s="84"/>
    </row>
    <row r="1971" spans="1:15">
      <c r="A1971" s="423" t="s">
        <v>829</v>
      </c>
      <c r="H1971" s="370"/>
      <c r="I1971" s="370"/>
      <c r="J1971" s="84"/>
      <c r="M1971" s="370"/>
      <c r="N1971" s="370"/>
      <c r="O1971" s="84"/>
    </row>
    <row r="1972" spans="1:15">
      <c r="A1972" s="357" t="s">
        <v>300</v>
      </c>
      <c r="G1972">
        <v>0</v>
      </c>
      <c r="H1972" s="370">
        <f>+data!L1972</f>
        <v>0</v>
      </c>
      <c r="I1972" s="370">
        <f t="shared" si="58"/>
        <v>0</v>
      </c>
      <c r="J1972" s="84"/>
      <c r="L1972">
        <v>0</v>
      </c>
      <c r="M1972" s="370">
        <f>+data!N1972</f>
        <v>0</v>
      </c>
      <c r="N1972" s="370">
        <f t="shared" si="59"/>
        <v>0</v>
      </c>
      <c r="O1972" s="84"/>
    </row>
    <row r="1973" spans="1:15">
      <c r="A1973" s="357" t="s">
        <v>301</v>
      </c>
      <c r="G1973">
        <v>0</v>
      </c>
      <c r="H1973" s="370">
        <f>+data!L1973</f>
        <v>1</v>
      </c>
      <c r="I1973" s="370">
        <f t="shared" si="58"/>
        <v>1</v>
      </c>
      <c r="J1973" s="84"/>
      <c r="L1973">
        <v>0</v>
      </c>
      <c r="M1973" s="370">
        <f>+data!N1973</f>
        <v>-1</v>
      </c>
      <c r="N1973" s="370">
        <f t="shared" si="59"/>
        <v>-1</v>
      </c>
      <c r="O1973" s="84"/>
    </row>
    <row r="1974" spans="1:15">
      <c r="A1974" s="355" t="s">
        <v>302</v>
      </c>
      <c r="G1974">
        <v>0</v>
      </c>
      <c r="H1974" s="370">
        <f>+data!L1974</f>
        <v>0</v>
      </c>
      <c r="I1974" s="370">
        <f t="shared" si="58"/>
        <v>0</v>
      </c>
      <c r="J1974" s="84"/>
      <c r="L1974">
        <v>0</v>
      </c>
      <c r="M1974" s="370">
        <f>+data!N1974</f>
        <v>0</v>
      </c>
      <c r="N1974" s="370">
        <f t="shared" si="59"/>
        <v>0</v>
      </c>
      <c r="O1974" s="84"/>
    </row>
    <row r="1975" spans="1:15">
      <c r="A1975" s="356" t="s">
        <v>115</v>
      </c>
      <c r="G1975">
        <v>0</v>
      </c>
      <c r="H1975" s="370">
        <f>+data!L1975</f>
        <v>0</v>
      </c>
      <c r="I1975" s="370">
        <f t="shared" si="58"/>
        <v>0</v>
      </c>
      <c r="J1975" s="84"/>
      <c r="L1975">
        <v>0</v>
      </c>
      <c r="M1975" s="370">
        <f>+data!N1975</f>
        <v>0</v>
      </c>
      <c r="N1975" s="370">
        <f t="shared" si="59"/>
        <v>0</v>
      </c>
      <c r="O1975" s="84"/>
    </row>
    <row r="1976" spans="1:15">
      <c r="A1976" s="358" t="s">
        <v>106</v>
      </c>
      <c r="G1976">
        <v>0</v>
      </c>
      <c r="H1976" s="370">
        <f>+data!L1976</f>
        <v>73</v>
      </c>
      <c r="I1976" s="370">
        <f t="shared" si="58"/>
        <v>73</v>
      </c>
      <c r="J1976" s="84"/>
      <c r="L1976">
        <v>0</v>
      </c>
      <c r="M1976" s="370">
        <f>+data!N1976</f>
        <v>-77</v>
      </c>
      <c r="N1976" s="370">
        <f t="shared" si="59"/>
        <v>-77</v>
      </c>
      <c r="O1976" s="84"/>
    </row>
    <row r="1977" spans="1:15">
      <c r="A1977" s="354" t="s">
        <v>303</v>
      </c>
      <c r="H1977" s="370">
        <f>+data!L1977</f>
        <v>0</v>
      </c>
      <c r="I1977" s="370">
        <f t="shared" si="58"/>
        <v>0</v>
      </c>
      <c r="J1977" s="84"/>
      <c r="M1977" s="370">
        <f>+data!N1977</f>
        <v>0</v>
      </c>
      <c r="N1977" s="370">
        <f t="shared" si="59"/>
        <v>0</v>
      </c>
      <c r="O1977" s="84"/>
    </row>
    <row r="1978" spans="1:15">
      <c r="A1978" s="355" t="s">
        <v>135</v>
      </c>
      <c r="G1978">
        <v>0</v>
      </c>
      <c r="H1978" s="370">
        <f>+data!L1978</f>
        <v>0</v>
      </c>
      <c r="I1978" s="370">
        <f t="shared" si="58"/>
        <v>0</v>
      </c>
      <c r="J1978" s="84"/>
      <c r="L1978">
        <v>0</v>
      </c>
      <c r="M1978" s="370">
        <f>+data!N1978</f>
        <v>0</v>
      </c>
      <c r="N1978" s="370">
        <f t="shared" si="59"/>
        <v>0</v>
      </c>
      <c r="O1978" s="84"/>
    </row>
    <row r="1979" spans="1:15">
      <c r="A1979" s="356" t="s">
        <v>136</v>
      </c>
      <c r="G1979">
        <v>3</v>
      </c>
      <c r="H1979" s="370">
        <f>+data!L1979</f>
        <v>0</v>
      </c>
      <c r="I1979" s="370">
        <f t="shared" si="58"/>
        <v>-3</v>
      </c>
      <c r="J1979" s="84"/>
      <c r="L1979">
        <v>8</v>
      </c>
      <c r="M1979" s="370">
        <f>+data!N1979</f>
        <v>0</v>
      </c>
      <c r="N1979" s="370">
        <f t="shared" si="59"/>
        <v>-8</v>
      </c>
      <c r="O1979" s="84"/>
    </row>
    <row r="1980" spans="1:15">
      <c r="A1980" s="357" t="s">
        <v>137</v>
      </c>
      <c r="G1980">
        <v>0</v>
      </c>
      <c r="H1980" s="370">
        <f>+data!L1980</f>
        <v>0</v>
      </c>
      <c r="I1980" s="370">
        <f t="shared" si="58"/>
        <v>0</v>
      </c>
      <c r="J1980" s="84"/>
      <c r="L1980">
        <v>0</v>
      </c>
      <c r="M1980" s="370">
        <f>+data!N1980</f>
        <v>0</v>
      </c>
      <c r="N1980" s="370">
        <f t="shared" si="59"/>
        <v>0</v>
      </c>
      <c r="O1980" s="84"/>
    </row>
    <row r="1981" spans="1:15">
      <c r="A1981" s="355" t="s">
        <v>299</v>
      </c>
      <c r="G1981">
        <v>0</v>
      </c>
      <c r="H1981" s="370">
        <f>+data!L1981</f>
        <v>0</v>
      </c>
      <c r="I1981" s="370">
        <f t="shared" si="58"/>
        <v>0</v>
      </c>
      <c r="J1981" s="84"/>
      <c r="L1981">
        <v>0</v>
      </c>
      <c r="M1981" s="370">
        <f>+data!N1981</f>
        <v>0</v>
      </c>
      <c r="N1981" s="370">
        <f t="shared" si="59"/>
        <v>0</v>
      </c>
      <c r="O1981" s="84"/>
    </row>
    <row r="1982" spans="1:15">
      <c r="A1982" s="423" t="s">
        <v>829</v>
      </c>
      <c r="H1982" s="370"/>
      <c r="I1982" s="370"/>
      <c r="J1982" s="84"/>
      <c r="M1982" s="370"/>
      <c r="N1982" s="370"/>
      <c r="O1982" s="84"/>
    </row>
    <row r="1983" spans="1:15">
      <c r="A1983" s="357" t="s">
        <v>300</v>
      </c>
      <c r="G1983">
        <v>0</v>
      </c>
      <c r="H1983" s="370">
        <f>+data!L1983</f>
        <v>0</v>
      </c>
      <c r="I1983" s="370">
        <f t="shared" si="58"/>
        <v>0</v>
      </c>
      <c r="J1983" s="84"/>
      <c r="L1983">
        <v>0</v>
      </c>
      <c r="M1983" s="370">
        <f>+data!N1983</f>
        <v>0</v>
      </c>
      <c r="N1983" s="370">
        <f t="shared" si="59"/>
        <v>0</v>
      </c>
      <c r="O1983" s="84"/>
    </row>
    <row r="1984" spans="1:15">
      <c r="A1984" s="357" t="s">
        <v>301</v>
      </c>
      <c r="G1984">
        <v>1</v>
      </c>
      <c r="H1984" s="370">
        <f>+data!L1984</f>
        <v>0</v>
      </c>
      <c r="I1984" s="370">
        <f t="shared" si="58"/>
        <v>-1</v>
      </c>
      <c r="J1984" s="84"/>
      <c r="L1984">
        <v>2</v>
      </c>
      <c r="M1984" s="370">
        <f>+data!N1984</f>
        <v>0</v>
      </c>
      <c r="N1984" s="370">
        <f t="shared" si="59"/>
        <v>-2</v>
      </c>
      <c r="O1984" s="84"/>
    </row>
    <row r="1985" spans="1:15">
      <c r="A1985" s="355" t="s">
        <v>302</v>
      </c>
      <c r="G1985">
        <v>0</v>
      </c>
      <c r="H1985" s="370">
        <f>+data!L1985</f>
        <v>0</v>
      </c>
      <c r="I1985" s="370">
        <f t="shared" si="58"/>
        <v>0</v>
      </c>
      <c r="J1985" s="84"/>
      <c r="L1985">
        <v>0</v>
      </c>
      <c r="M1985" s="370">
        <f>+data!N1985</f>
        <v>0</v>
      </c>
      <c r="N1985" s="370">
        <f t="shared" si="59"/>
        <v>0</v>
      </c>
      <c r="O1985" s="84"/>
    </row>
    <row r="1986" spans="1:15">
      <c r="A1986" s="356" t="s">
        <v>115</v>
      </c>
      <c r="G1986">
        <v>0</v>
      </c>
      <c r="H1986" s="370">
        <f>+data!L1986</f>
        <v>0</v>
      </c>
      <c r="I1986" s="370">
        <f t="shared" si="58"/>
        <v>0</v>
      </c>
      <c r="J1986" s="84"/>
      <c r="L1986">
        <v>0</v>
      </c>
      <c r="M1986" s="370">
        <f>+data!N1986</f>
        <v>0</v>
      </c>
      <c r="N1986" s="370">
        <f t="shared" si="59"/>
        <v>0</v>
      </c>
      <c r="O1986" s="84"/>
    </row>
    <row r="1987" spans="1:15">
      <c r="A1987" s="358" t="s">
        <v>106</v>
      </c>
      <c r="G1987">
        <v>4</v>
      </c>
      <c r="H1987" s="370">
        <f>+data!L1987</f>
        <v>0</v>
      </c>
      <c r="I1987" s="370">
        <f t="shared" si="58"/>
        <v>-4</v>
      </c>
      <c r="J1987" s="84"/>
      <c r="L1987">
        <v>10</v>
      </c>
      <c r="M1987" s="370">
        <f>+data!N1987</f>
        <v>0</v>
      </c>
      <c r="N1987" s="370">
        <f t="shared" si="59"/>
        <v>-10</v>
      </c>
      <c r="O1987" s="84"/>
    </row>
    <row r="1988" spans="1:15">
      <c r="A1988" s="354" t="s">
        <v>172</v>
      </c>
      <c r="H1988" s="370">
        <f>+data!L1988</f>
        <v>0</v>
      </c>
      <c r="I1988" s="370">
        <f t="shared" si="58"/>
        <v>0</v>
      </c>
      <c r="J1988" s="84"/>
      <c r="M1988" s="370">
        <f>+data!N1988</f>
        <v>0</v>
      </c>
      <c r="N1988" s="370">
        <f t="shared" si="59"/>
        <v>0</v>
      </c>
      <c r="O1988" s="84"/>
    </row>
    <row r="1989" spans="1:15">
      <c r="A1989" s="355" t="s">
        <v>135</v>
      </c>
      <c r="G1989">
        <v>0</v>
      </c>
      <c r="H1989" s="370">
        <f>+data!L1989</f>
        <v>0</v>
      </c>
      <c r="I1989" s="370">
        <f t="shared" si="58"/>
        <v>0</v>
      </c>
      <c r="J1989" s="84"/>
      <c r="L1989">
        <v>0</v>
      </c>
      <c r="M1989" s="370">
        <f>+data!N1989</f>
        <v>0</v>
      </c>
      <c r="N1989" s="370">
        <f t="shared" si="59"/>
        <v>0</v>
      </c>
      <c r="O1989" s="84"/>
    </row>
    <row r="1990" spans="1:15">
      <c r="A1990" s="356" t="s">
        <v>136</v>
      </c>
      <c r="G1990">
        <v>3</v>
      </c>
      <c r="H1990" s="370">
        <f>+data!L1990</f>
        <v>72</v>
      </c>
      <c r="I1990" s="370">
        <f t="shared" si="58"/>
        <v>69</v>
      </c>
      <c r="J1990" s="84"/>
      <c r="L1990">
        <v>8</v>
      </c>
      <c r="M1990" s="370">
        <f>+data!N1990</f>
        <v>-76</v>
      </c>
      <c r="N1990" s="370">
        <f t="shared" si="59"/>
        <v>-84</v>
      </c>
      <c r="O1990" s="84"/>
    </row>
    <row r="1991" spans="1:15">
      <c r="A1991" s="357" t="s">
        <v>137</v>
      </c>
      <c r="G1991">
        <v>0</v>
      </c>
      <c r="H1991" s="370">
        <f>+data!L1991</f>
        <v>0</v>
      </c>
      <c r="I1991" s="370">
        <f t="shared" ref="I1991:I2060" si="60">+H1991-G1991</f>
        <v>0</v>
      </c>
      <c r="J1991" s="84"/>
      <c r="L1991">
        <v>0</v>
      </c>
      <c r="M1991" s="370">
        <f>+data!N1991</f>
        <v>0</v>
      </c>
      <c r="N1991" s="370">
        <f t="shared" ref="N1991:N2060" si="61">+M1991-L1991</f>
        <v>0</v>
      </c>
      <c r="O1991" s="84"/>
    </row>
    <row r="1992" spans="1:15">
      <c r="A1992" s="355" t="s">
        <v>299</v>
      </c>
      <c r="G1992">
        <v>0</v>
      </c>
      <c r="H1992" s="370">
        <f>+data!L1992</f>
        <v>0</v>
      </c>
      <c r="I1992" s="370">
        <f t="shared" si="60"/>
        <v>0</v>
      </c>
      <c r="J1992" s="84"/>
      <c r="L1992">
        <v>0</v>
      </c>
      <c r="M1992" s="370">
        <f>+data!N1992</f>
        <v>0</v>
      </c>
      <c r="N1992" s="370">
        <f t="shared" si="61"/>
        <v>0</v>
      </c>
      <c r="O1992" s="84"/>
    </row>
    <row r="1993" spans="1:15">
      <c r="A1993" s="423" t="s">
        <v>829</v>
      </c>
      <c r="H1993" s="370"/>
      <c r="I1993" s="370"/>
      <c r="J1993" s="84"/>
      <c r="M1993" s="370"/>
      <c r="N1993" s="370"/>
      <c r="O1993" s="84"/>
    </row>
    <row r="1994" spans="1:15">
      <c r="A1994" s="357" t="s">
        <v>300</v>
      </c>
      <c r="G1994">
        <v>0</v>
      </c>
      <c r="H1994" s="370">
        <f>+data!L1994</f>
        <v>0</v>
      </c>
      <c r="I1994" s="370">
        <f t="shared" si="60"/>
        <v>0</v>
      </c>
      <c r="J1994" s="84"/>
      <c r="L1994">
        <v>0</v>
      </c>
      <c r="M1994" s="370">
        <f>+data!N1994</f>
        <v>0</v>
      </c>
      <c r="N1994" s="370">
        <f t="shared" si="61"/>
        <v>0</v>
      </c>
      <c r="O1994" s="84"/>
    </row>
    <row r="1995" spans="1:15">
      <c r="A1995" s="357" t="s">
        <v>301</v>
      </c>
      <c r="G1995">
        <v>1</v>
      </c>
      <c r="H1995" s="370">
        <f>+data!L1995</f>
        <v>1</v>
      </c>
      <c r="I1995" s="370">
        <f t="shared" si="60"/>
        <v>0</v>
      </c>
      <c r="J1995" s="84"/>
      <c r="L1995">
        <v>2</v>
      </c>
      <c r="M1995" s="370">
        <f>+data!N1995</f>
        <v>-1</v>
      </c>
      <c r="N1995" s="370">
        <f t="shared" si="61"/>
        <v>-3</v>
      </c>
      <c r="O1995" s="84"/>
    </row>
    <row r="1996" spans="1:15">
      <c r="A1996" s="355" t="s">
        <v>302</v>
      </c>
      <c r="G1996">
        <v>0</v>
      </c>
      <c r="H1996" s="370">
        <f>+data!L1996</f>
        <v>0</v>
      </c>
      <c r="I1996" s="370">
        <f t="shared" si="60"/>
        <v>0</v>
      </c>
      <c r="J1996" s="84"/>
      <c r="L1996">
        <v>0</v>
      </c>
      <c r="M1996" s="370">
        <f>+data!N1996</f>
        <v>0</v>
      </c>
      <c r="N1996" s="370">
        <f t="shared" si="61"/>
        <v>0</v>
      </c>
      <c r="O1996" s="84"/>
    </row>
    <row r="1997" spans="1:15">
      <c r="A1997" s="356" t="s">
        <v>115</v>
      </c>
      <c r="G1997">
        <v>0</v>
      </c>
      <c r="H1997" s="370">
        <f>+data!L1997</f>
        <v>0</v>
      </c>
      <c r="I1997" s="370">
        <f t="shared" si="60"/>
        <v>0</v>
      </c>
      <c r="J1997" s="84"/>
      <c r="L1997">
        <v>0</v>
      </c>
      <c r="M1997" s="370">
        <f>+data!N1997</f>
        <v>0</v>
      </c>
      <c r="N1997" s="370">
        <f t="shared" si="61"/>
        <v>0</v>
      </c>
      <c r="O1997" s="84"/>
    </row>
    <row r="1998" spans="1:15">
      <c r="A1998" s="358" t="s">
        <v>106</v>
      </c>
      <c r="G1998">
        <v>4</v>
      </c>
      <c r="H1998" s="370">
        <f>+data!L1998</f>
        <v>73</v>
      </c>
      <c r="I1998" s="370">
        <f t="shared" si="60"/>
        <v>69</v>
      </c>
      <c r="J1998" s="84"/>
      <c r="L1998">
        <v>10</v>
      </c>
      <c r="M1998" s="370">
        <f>+data!N1998</f>
        <v>-77</v>
      </c>
      <c r="N1998" s="370">
        <f t="shared" si="61"/>
        <v>-87</v>
      </c>
      <c r="O1998" s="84"/>
    </row>
    <row r="1999" spans="1:15">
      <c r="A1999" s="354" t="s">
        <v>807</v>
      </c>
      <c r="H1999" s="370">
        <f>+data!L1999</f>
        <v>0</v>
      </c>
      <c r="I1999" s="370">
        <f t="shared" si="60"/>
        <v>0</v>
      </c>
      <c r="J1999" s="84"/>
      <c r="M1999" s="370">
        <f>+data!N1999</f>
        <v>0</v>
      </c>
      <c r="N1999" s="370">
        <f t="shared" si="61"/>
        <v>0</v>
      </c>
      <c r="O1999" s="84"/>
    </row>
    <row r="2000" spans="1:15">
      <c r="A2000" s="353" t="s">
        <v>271</v>
      </c>
      <c r="H2000" s="370">
        <f>+data!L2000</f>
        <v>0</v>
      </c>
      <c r="I2000" s="370">
        <f t="shared" si="60"/>
        <v>0</v>
      </c>
      <c r="J2000" s="84"/>
      <c r="M2000" s="370">
        <f>+data!N2000</f>
        <v>0</v>
      </c>
      <c r="N2000" s="370">
        <f t="shared" si="61"/>
        <v>0</v>
      </c>
      <c r="O2000" s="84"/>
    </row>
    <row r="2001" spans="1:15">
      <c r="A2001" s="355" t="s">
        <v>135</v>
      </c>
      <c r="G2001">
        <v>41542</v>
      </c>
      <c r="H2001" s="370">
        <f>+data!L2001</f>
        <v>44821</v>
      </c>
      <c r="I2001" s="370">
        <f t="shared" si="60"/>
        <v>3279</v>
      </c>
      <c r="J2001" s="84"/>
      <c r="L2001">
        <v>28937</v>
      </c>
      <c r="M2001" s="370">
        <f>+data!N2001</f>
        <v>23994</v>
      </c>
      <c r="N2001" s="370">
        <f t="shared" si="61"/>
        <v>-4943</v>
      </c>
      <c r="O2001" s="84"/>
    </row>
    <row r="2002" spans="1:15">
      <c r="A2002" s="356" t="s">
        <v>136</v>
      </c>
      <c r="G2002">
        <v>603</v>
      </c>
      <c r="H2002" s="370">
        <f>+data!L2002</f>
        <v>656</v>
      </c>
      <c r="I2002" s="370">
        <f t="shared" si="60"/>
        <v>53</v>
      </c>
      <c r="J2002" s="84"/>
      <c r="L2002">
        <v>1677</v>
      </c>
      <c r="M2002" s="370">
        <f>+data!N2002</f>
        <v>769</v>
      </c>
      <c r="N2002" s="370">
        <f t="shared" si="61"/>
        <v>-908</v>
      </c>
      <c r="O2002" s="84"/>
    </row>
    <row r="2003" spans="1:15">
      <c r="A2003" s="357" t="s">
        <v>137</v>
      </c>
      <c r="G2003">
        <v>0</v>
      </c>
      <c r="H2003" s="370">
        <f>+data!L2003</f>
        <v>0</v>
      </c>
      <c r="I2003" s="370">
        <f t="shared" si="60"/>
        <v>0</v>
      </c>
      <c r="J2003" s="84"/>
      <c r="L2003">
        <v>0</v>
      </c>
      <c r="M2003" s="370">
        <f>+data!N2003</f>
        <v>0</v>
      </c>
      <c r="N2003" s="370">
        <f t="shared" si="61"/>
        <v>0</v>
      </c>
      <c r="O2003" s="84"/>
    </row>
    <row r="2004" spans="1:15">
      <c r="A2004" s="355" t="s">
        <v>299</v>
      </c>
      <c r="G2004">
        <v>1674</v>
      </c>
      <c r="H2004" s="370">
        <f>+data!L2004</f>
        <v>1675</v>
      </c>
      <c r="I2004" s="370">
        <f t="shared" si="60"/>
        <v>1</v>
      </c>
      <c r="J2004" s="84"/>
      <c r="L2004">
        <v>1829</v>
      </c>
      <c r="M2004" s="370">
        <f>+data!N2004</f>
        <v>1693</v>
      </c>
      <c r="N2004" s="370">
        <f t="shared" si="61"/>
        <v>-136</v>
      </c>
      <c r="O2004" s="84"/>
    </row>
    <row r="2005" spans="1:15">
      <c r="A2005" s="423" t="s">
        <v>829</v>
      </c>
      <c r="H2005" s="370"/>
      <c r="I2005" s="370"/>
      <c r="J2005" s="84"/>
      <c r="M2005" s="370"/>
      <c r="N2005" s="370"/>
      <c r="O2005" s="84"/>
    </row>
    <row r="2006" spans="1:15">
      <c r="A2006" s="357" t="s">
        <v>300</v>
      </c>
      <c r="G2006">
        <v>0</v>
      </c>
      <c r="H2006" s="370">
        <f>+data!L2006</f>
        <v>0</v>
      </c>
      <c r="I2006" s="370">
        <f t="shared" si="60"/>
        <v>0</v>
      </c>
      <c r="J2006" s="84"/>
      <c r="L2006">
        <v>0</v>
      </c>
      <c r="M2006" s="370">
        <f>+data!N2006</f>
        <v>0</v>
      </c>
      <c r="N2006" s="370">
        <f t="shared" si="61"/>
        <v>0</v>
      </c>
      <c r="O2006" s="84"/>
    </row>
    <row r="2007" spans="1:15">
      <c r="A2007" s="357" t="s">
        <v>301</v>
      </c>
      <c r="G2007">
        <v>137</v>
      </c>
      <c r="H2007" s="370">
        <f>+data!L2007</f>
        <v>37</v>
      </c>
      <c r="I2007" s="370">
        <f t="shared" si="60"/>
        <v>-100</v>
      </c>
      <c r="J2007" s="84"/>
      <c r="L2007">
        <v>149</v>
      </c>
      <c r="M2007" s="370">
        <f>+data!N2007</f>
        <v>36</v>
      </c>
      <c r="N2007" s="370">
        <f t="shared" si="61"/>
        <v>-113</v>
      </c>
      <c r="O2007" s="84"/>
    </row>
    <row r="2008" spans="1:15">
      <c r="A2008" s="355" t="s">
        <v>302</v>
      </c>
      <c r="G2008">
        <v>0</v>
      </c>
      <c r="H2008" s="370">
        <f>+data!L2008</f>
        <v>0</v>
      </c>
      <c r="I2008" s="370">
        <f t="shared" si="60"/>
        <v>0</v>
      </c>
      <c r="J2008" s="84"/>
      <c r="L2008">
        <v>0</v>
      </c>
      <c r="M2008" s="370">
        <f>+data!N2008</f>
        <v>0</v>
      </c>
      <c r="N2008" s="370">
        <f t="shared" si="61"/>
        <v>0</v>
      </c>
      <c r="O2008" s="84"/>
    </row>
    <row r="2009" spans="1:15">
      <c r="A2009" s="356" t="s">
        <v>115</v>
      </c>
      <c r="G2009">
        <v>4003</v>
      </c>
      <c r="H2009" s="370">
        <f>+data!L2009</f>
        <v>5112</v>
      </c>
      <c r="I2009" s="370">
        <f t="shared" si="60"/>
        <v>1109</v>
      </c>
      <c r="J2009" s="84"/>
      <c r="L2009">
        <v>2303</v>
      </c>
      <c r="M2009" s="370">
        <f>+data!N2009</f>
        <v>2488</v>
      </c>
      <c r="N2009" s="370">
        <f t="shared" si="61"/>
        <v>185</v>
      </c>
      <c r="O2009" s="84"/>
    </row>
    <row r="2010" spans="1:15">
      <c r="A2010" s="358" t="s">
        <v>106</v>
      </c>
      <c r="G2010">
        <v>47959</v>
      </c>
      <c r="H2010" s="370">
        <f>+data!L2010</f>
        <v>53082</v>
      </c>
      <c r="I2010" s="370">
        <f t="shared" si="60"/>
        <v>5123</v>
      </c>
      <c r="J2010" s="84"/>
      <c r="L2010">
        <v>34895</v>
      </c>
      <c r="M2010" s="370">
        <f>+data!N2010</f>
        <v>29851</v>
      </c>
      <c r="N2010" s="370">
        <f t="shared" si="61"/>
        <v>-5044</v>
      </c>
      <c r="O2010" s="84"/>
    </row>
    <row r="2011" spans="1:15">
      <c r="A2011" s="354" t="s">
        <v>303</v>
      </c>
      <c r="H2011" s="370">
        <f>+data!L2011</f>
        <v>0</v>
      </c>
      <c r="I2011" s="370">
        <f t="shared" si="60"/>
        <v>0</v>
      </c>
      <c r="J2011" s="84"/>
      <c r="M2011" s="370">
        <f>+data!N2011</f>
        <v>0</v>
      </c>
      <c r="N2011" s="370">
        <f t="shared" si="61"/>
        <v>0</v>
      </c>
      <c r="O2011" s="84"/>
    </row>
    <row r="2012" spans="1:15">
      <c r="A2012" s="355" t="s">
        <v>135</v>
      </c>
      <c r="G2012">
        <v>37964</v>
      </c>
      <c r="H2012" s="370">
        <f>+data!L2012</f>
        <v>149405</v>
      </c>
      <c r="I2012" s="370">
        <f t="shared" si="60"/>
        <v>111441</v>
      </c>
      <c r="J2012" s="84"/>
      <c r="L2012">
        <v>47447</v>
      </c>
      <c r="M2012" s="370">
        <f>+data!N2012</f>
        <v>121369</v>
      </c>
      <c r="N2012" s="370">
        <f t="shared" si="61"/>
        <v>73922</v>
      </c>
      <c r="O2012" s="84"/>
    </row>
    <row r="2013" spans="1:15">
      <c r="A2013" s="356" t="s">
        <v>136</v>
      </c>
      <c r="G2013">
        <v>4264</v>
      </c>
      <c r="H2013" s="370">
        <f>+data!L2013</f>
        <v>4063</v>
      </c>
      <c r="I2013" s="370">
        <f t="shared" si="60"/>
        <v>-201</v>
      </c>
      <c r="J2013" s="84"/>
      <c r="L2013">
        <v>3042</v>
      </c>
      <c r="M2013" s="370">
        <f>+data!N2013</f>
        <v>3813</v>
      </c>
      <c r="N2013" s="370">
        <f t="shared" si="61"/>
        <v>771</v>
      </c>
      <c r="O2013" s="84"/>
    </row>
    <row r="2014" spans="1:15">
      <c r="A2014" s="357" t="s">
        <v>137</v>
      </c>
      <c r="G2014">
        <v>0</v>
      </c>
      <c r="H2014" s="370">
        <f>+data!L2014</f>
        <v>0</v>
      </c>
      <c r="I2014" s="370">
        <f t="shared" si="60"/>
        <v>0</v>
      </c>
      <c r="J2014" s="84"/>
      <c r="L2014">
        <v>0</v>
      </c>
      <c r="M2014" s="370">
        <f>+data!N2014</f>
        <v>0</v>
      </c>
      <c r="N2014" s="370">
        <f t="shared" si="61"/>
        <v>0</v>
      </c>
      <c r="O2014" s="84"/>
    </row>
    <row r="2015" spans="1:15">
      <c r="A2015" s="355" t="s">
        <v>299</v>
      </c>
      <c r="G2015">
        <v>924</v>
      </c>
      <c r="H2015" s="370">
        <f>+data!L2015</f>
        <v>3483</v>
      </c>
      <c r="I2015" s="370">
        <f t="shared" si="60"/>
        <v>2559</v>
      </c>
      <c r="J2015" s="84"/>
      <c r="L2015">
        <v>948</v>
      </c>
      <c r="M2015" s="370">
        <f>+data!N2015</f>
        <v>2332</v>
      </c>
      <c r="N2015" s="370">
        <f t="shared" si="61"/>
        <v>1384</v>
      </c>
      <c r="O2015" s="84"/>
    </row>
    <row r="2016" spans="1:15">
      <c r="A2016" s="423" t="s">
        <v>829</v>
      </c>
      <c r="H2016" s="370"/>
      <c r="I2016" s="370"/>
      <c r="J2016" s="84"/>
      <c r="M2016" s="370"/>
      <c r="N2016" s="370"/>
      <c r="O2016" s="84"/>
    </row>
    <row r="2017" spans="1:15">
      <c r="A2017" s="357" t="s">
        <v>300</v>
      </c>
      <c r="G2017">
        <v>0</v>
      </c>
      <c r="H2017" s="370">
        <f>+data!L2017</f>
        <v>0</v>
      </c>
      <c r="I2017" s="370">
        <f t="shared" si="60"/>
        <v>0</v>
      </c>
      <c r="J2017" s="84"/>
      <c r="L2017">
        <v>0</v>
      </c>
      <c r="M2017" s="370">
        <f>+data!N2017</f>
        <v>0</v>
      </c>
      <c r="N2017" s="370">
        <f t="shared" si="61"/>
        <v>0</v>
      </c>
      <c r="O2017" s="84"/>
    </row>
    <row r="2018" spans="1:15">
      <c r="A2018" s="357" t="s">
        <v>301</v>
      </c>
      <c r="G2018">
        <v>220</v>
      </c>
      <c r="H2018" s="370">
        <f>+data!L2018</f>
        <v>10</v>
      </c>
      <c r="I2018" s="370">
        <f t="shared" si="60"/>
        <v>-210</v>
      </c>
      <c r="J2018" s="84"/>
      <c r="L2018">
        <v>360</v>
      </c>
      <c r="M2018" s="370">
        <f>+data!N2018</f>
        <v>12</v>
      </c>
      <c r="N2018" s="370">
        <f t="shared" si="61"/>
        <v>-348</v>
      </c>
      <c r="O2018" s="84"/>
    </row>
    <row r="2019" spans="1:15">
      <c r="A2019" s="355" t="s">
        <v>302</v>
      </c>
      <c r="G2019">
        <v>0</v>
      </c>
      <c r="H2019" s="370">
        <f>+data!L2019</f>
        <v>0</v>
      </c>
      <c r="I2019" s="370">
        <f t="shared" si="60"/>
        <v>0</v>
      </c>
      <c r="J2019" s="84"/>
      <c r="L2019">
        <v>0</v>
      </c>
      <c r="M2019" s="370">
        <f>+data!N2019</f>
        <v>0</v>
      </c>
      <c r="N2019" s="370">
        <f t="shared" si="61"/>
        <v>0</v>
      </c>
      <c r="O2019" s="84"/>
    </row>
    <row r="2020" spans="1:15">
      <c r="A2020" s="356" t="s">
        <v>115</v>
      </c>
      <c r="G2020">
        <v>0</v>
      </c>
      <c r="H2020" s="370">
        <f>+data!L2020</f>
        <v>0</v>
      </c>
      <c r="I2020" s="370">
        <f t="shared" si="60"/>
        <v>0</v>
      </c>
      <c r="J2020" s="84"/>
      <c r="L2020">
        <v>2036</v>
      </c>
      <c r="M2020" s="370">
        <f>+data!N2020</f>
        <v>0</v>
      </c>
      <c r="N2020" s="370">
        <f t="shared" si="61"/>
        <v>-2036</v>
      </c>
      <c r="O2020" s="84"/>
    </row>
    <row r="2021" spans="1:15">
      <c r="A2021" s="358" t="s">
        <v>106</v>
      </c>
      <c r="G2021">
        <v>43372</v>
      </c>
      <c r="H2021" s="370">
        <f>+data!L2021</f>
        <v>158147</v>
      </c>
      <c r="I2021" s="370">
        <f t="shared" si="60"/>
        <v>114775</v>
      </c>
      <c r="J2021" s="84"/>
      <c r="L2021">
        <v>53833</v>
      </c>
      <c r="M2021" s="370">
        <f>+data!N2021</f>
        <v>128622</v>
      </c>
      <c r="N2021" s="370">
        <f t="shared" si="61"/>
        <v>74789</v>
      </c>
      <c r="O2021" s="84"/>
    </row>
    <row r="2022" spans="1:15">
      <c r="A2022" s="354" t="s">
        <v>172</v>
      </c>
      <c r="H2022" s="370">
        <f>+data!L2022</f>
        <v>0</v>
      </c>
      <c r="I2022" s="370">
        <f t="shared" si="60"/>
        <v>0</v>
      </c>
      <c r="J2022" s="84"/>
      <c r="M2022" s="370">
        <f>+data!N2022</f>
        <v>0</v>
      </c>
      <c r="N2022" s="370">
        <f t="shared" si="61"/>
        <v>0</v>
      </c>
      <c r="O2022" s="84"/>
    </row>
    <row r="2023" spans="1:15">
      <c r="A2023" s="355" t="s">
        <v>135</v>
      </c>
      <c r="G2023">
        <v>79506</v>
      </c>
      <c r="H2023" s="370">
        <f>+data!L2023</f>
        <v>194226</v>
      </c>
      <c r="I2023" s="370">
        <f t="shared" si="60"/>
        <v>114720</v>
      </c>
      <c r="J2023" s="84"/>
      <c r="L2023">
        <v>76384</v>
      </c>
      <c r="M2023" s="370">
        <f>+data!N2023</f>
        <v>145363</v>
      </c>
      <c r="N2023" s="370">
        <f t="shared" si="61"/>
        <v>68979</v>
      </c>
      <c r="O2023" s="84"/>
    </row>
    <row r="2024" spans="1:15">
      <c r="A2024" s="356" t="s">
        <v>136</v>
      </c>
      <c r="G2024">
        <v>4867</v>
      </c>
      <c r="H2024" s="370">
        <f>+data!L2024</f>
        <v>4719</v>
      </c>
      <c r="I2024" s="370">
        <f t="shared" si="60"/>
        <v>-148</v>
      </c>
      <c r="J2024" s="84"/>
      <c r="L2024">
        <v>4719</v>
      </c>
      <c r="M2024" s="370">
        <f>+data!N2024</f>
        <v>4582</v>
      </c>
      <c r="N2024" s="370">
        <f t="shared" si="61"/>
        <v>-137</v>
      </c>
      <c r="O2024" s="84"/>
    </row>
    <row r="2025" spans="1:15">
      <c r="A2025" s="357" t="s">
        <v>137</v>
      </c>
      <c r="G2025">
        <v>0</v>
      </c>
      <c r="H2025" s="370">
        <f>+data!L2025</f>
        <v>0</v>
      </c>
      <c r="I2025" s="370">
        <f t="shared" si="60"/>
        <v>0</v>
      </c>
      <c r="J2025" s="84"/>
      <c r="L2025">
        <v>0</v>
      </c>
      <c r="M2025" s="370">
        <f>+data!N2025</f>
        <v>0</v>
      </c>
      <c r="N2025" s="370">
        <f t="shared" si="61"/>
        <v>0</v>
      </c>
      <c r="O2025" s="84"/>
    </row>
    <row r="2026" spans="1:15">
      <c r="A2026" s="355" t="s">
        <v>299</v>
      </c>
      <c r="G2026">
        <v>2598</v>
      </c>
      <c r="H2026" s="370">
        <f>+data!L2026</f>
        <v>5158</v>
      </c>
      <c r="I2026" s="370">
        <f t="shared" si="60"/>
        <v>2560</v>
      </c>
      <c r="J2026" s="84"/>
      <c r="L2026">
        <v>2777</v>
      </c>
      <c r="M2026" s="370">
        <f>+data!N2026</f>
        <v>4025</v>
      </c>
      <c r="N2026" s="370">
        <f t="shared" si="61"/>
        <v>1248</v>
      </c>
      <c r="O2026" s="84"/>
    </row>
    <row r="2027" spans="1:15">
      <c r="A2027" s="423" t="s">
        <v>829</v>
      </c>
      <c r="H2027" s="370"/>
      <c r="I2027" s="370"/>
      <c r="J2027" s="84"/>
      <c r="M2027" s="370"/>
      <c r="N2027" s="370"/>
      <c r="O2027" s="84"/>
    </row>
    <row r="2028" spans="1:15">
      <c r="A2028" s="357" t="s">
        <v>300</v>
      </c>
      <c r="G2028">
        <v>0</v>
      </c>
      <c r="H2028" s="370">
        <f>+data!L2028</f>
        <v>0</v>
      </c>
      <c r="I2028" s="370">
        <f t="shared" si="60"/>
        <v>0</v>
      </c>
      <c r="J2028" s="84"/>
      <c r="L2028">
        <v>0</v>
      </c>
      <c r="M2028" s="370">
        <f>+data!N2028</f>
        <v>0</v>
      </c>
      <c r="N2028" s="370">
        <f t="shared" si="61"/>
        <v>0</v>
      </c>
      <c r="O2028" s="84"/>
    </row>
    <row r="2029" spans="1:15">
      <c r="A2029" s="357" t="s">
        <v>301</v>
      </c>
      <c r="G2029">
        <v>357</v>
      </c>
      <c r="H2029" s="370">
        <f>+data!L2029</f>
        <v>47</v>
      </c>
      <c r="I2029" s="370">
        <f t="shared" si="60"/>
        <v>-310</v>
      </c>
      <c r="J2029" s="84"/>
      <c r="L2029">
        <v>509</v>
      </c>
      <c r="M2029" s="370">
        <f>+data!N2029</f>
        <v>48</v>
      </c>
      <c r="N2029" s="370">
        <f t="shared" si="61"/>
        <v>-461</v>
      </c>
      <c r="O2029" s="84"/>
    </row>
    <row r="2030" spans="1:15">
      <c r="A2030" s="355" t="s">
        <v>302</v>
      </c>
      <c r="G2030">
        <v>0</v>
      </c>
      <c r="H2030" s="370">
        <f>+data!L2030</f>
        <v>0</v>
      </c>
      <c r="I2030" s="370">
        <f t="shared" si="60"/>
        <v>0</v>
      </c>
      <c r="J2030" s="84"/>
      <c r="L2030">
        <v>0</v>
      </c>
      <c r="M2030" s="370">
        <f>+data!N2030</f>
        <v>0</v>
      </c>
      <c r="N2030" s="370">
        <f t="shared" si="61"/>
        <v>0</v>
      </c>
      <c r="O2030" s="84"/>
    </row>
    <row r="2031" spans="1:15">
      <c r="A2031" s="356" t="s">
        <v>115</v>
      </c>
      <c r="G2031">
        <v>4003</v>
      </c>
      <c r="H2031" s="370">
        <f>+data!L2031</f>
        <v>5112</v>
      </c>
      <c r="I2031" s="370">
        <f t="shared" si="60"/>
        <v>1109</v>
      </c>
      <c r="J2031" s="84"/>
      <c r="L2031">
        <v>4339</v>
      </c>
      <c r="M2031" s="370">
        <f>+data!N2031</f>
        <v>2488</v>
      </c>
      <c r="N2031" s="370">
        <f t="shared" si="61"/>
        <v>-1851</v>
      </c>
      <c r="O2031" s="84"/>
    </row>
    <row r="2032" spans="1:15">
      <c r="A2032" s="358" t="s">
        <v>106</v>
      </c>
      <c r="G2032">
        <v>91331</v>
      </c>
      <c r="H2032" s="370">
        <f>+data!L2032</f>
        <v>211229</v>
      </c>
      <c r="I2032" s="370">
        <f t="shared" si="60"/>
        <v>119898</v>
      </c>
      <c r="J2032" s="84"/>
      <c r="L2032">
        <v>88728</v>
      </c>
      <c r="M2032" s="370">
        <f>+data!N2032</f>
        <v>158473</v>
      </c>
      <c r="N2032" s="370">
        <f t="shared" si="61"/>
        <v>69745</v>
      </c>
      <c r="O2032" s="84"/>
    </row>
    <row r="2033" spans="1:15">
      <c r="A2033" s="354" t="s">
        <v>308</v>
      </c>
      <c r="H2033" s="370">
        <f>+data!L2033</f>
        <v>0</v>
      </c>
      <c r="I2033" s="370">
        <f t="shared" si="60"/>
        <v>0</v>
      </c>
      <c r="J2033" s="84"/>
      <c r="M2033" s="370">
        <f>+data!N2033</f>
        <v>0</v>
      </c>
      <c r="N2033" s="370">
        <f t="shared" si="61"/>
        <v>0</v>
      </c>
      <c r="O2033" s="84"/>
    </row>
    <row r="2034" spans="1:15">
      <c r="A2034" s="358" t="s">
        <v>814</v>
      </c>
      <c r="H2034" s="370">
        <f>+data!L2034</f>
        <v>0</v>
      </c>
      <c r="I2034" s="370">
        <f t="shared" si="60"/>
        <v>0</v>
      </c>
      <c r="J2034" s="84"/>
      <c r="M2034" s="370">
        <f>+data!N2034</f>
        <v>0</v>
      </c>
      <c r="N2034" s="370">
        <f t="shared" si="61"/>
        <v>0</v>
      </c>
      <c r="O2034" s="84"/>
    </row>
    <row r="2035" spans="1:15">
      <c r="A2035" s="355" t="s">
        <v>135</v>
      </c>
      <c r="G2035">
        <v>41541</v>
      </c>
      <c r="H2035" s="370">
        <f>+data!L2035</f>
        <v>44821</v>
      </c>
      <c r="I2035" s="370">
        <f t="shared" si="60"/>
        <v>3280</v>
      </c>
      <c r="J2035" s="84"/>
      <c r="M2035" s="370">
        <f>+data!N2035</f>
        <v>0</v>
      </c>
      <c r="N2035" s="370">
        <f t="shared" si="61"/>
        <v>0</v>
      </c>
      <c r="O2035" s="84"/>
    </row>
    <row r="2036" spans="1:15">
      <c r="A2036" s="356" t="s">
        <v>136</v>
      </c>
      <c r="G2036">
        <v>603</v>
      </c>
      <c r="H2036" s="370">
        <f>+data!L2036</f>
        <v>656</v>
      </c>
      <c r="I2036" s="370">
        <f t="shared" si="60"/>
        <v>53</v>
      </c>
      <c r="J2036" s="84"/>
      <c r="M2036" s="370">
        <f>+data!N2036</f>
        <v>0</v>
      </c>
      <c r="N2036" s="370">
        <f t="shared" si="61"/>
        <v>0</v>
      </c>
      <c r="O2036" s="84"/>
    </row>
    <row r="2037" spans="1:15">
      <c r="A2037" s="357" t="s">
        <v>137</v>
      </c>
      <c r="G2037">
        <v>0</v>
      </c>
      <c r="H2037" s="370">
        <f>+data!L2037</f>
        <v>0</v>
      </c>
      <c r="I2037" s="370">
        <f t="shared" si="60"/>
        <v>0</v>
      </c>
      <c r="J2037" s="84"/>
      <c r="M2037" s="370">
        <f>+data!N2037</f>
        <v>0</v>
      </c>
      <c r="N2037" s="370">
        <f t="shared" si="61"/>
        <v>0</v>
      </c>
      <c r="O2037" s="84"/>
    </row>
    <row r="2038" spans="1:15">
      <c r="A2038" s="355" t="s">
        <v>299</v>
      </c>
      <c r="G2038">
        <v>1675</v>
      </c>
      <c r="H2038" s="370">
        <f>+data!L2038</f>
        <v>1675</v>
      </c>
      <c r="I2038" s="370">
        <f t="shared" si="60"/>
        <v>0</v>
      </c>
      <c r="J2038" s="84"/>
      <c r="M2038" s="370">
        <f>+data!N2038</f>
        <v>0</v>
      </c>
      <c r="N2038" s="370">
        <f t="shared" si="61"/>
        <v>0</v>
      </c>
      <c r="O2038" s="84"/>
    </row>
    <row r="2039" spans="1:15">
      <c r="A2039" s="423" t="s">
        <v>829</v>
      </c>
      <c r="H2039" s="370"/>
      <c r="I2039" s="370"/>
      <c r="J2039" s="84"/>
      <c r="M2039" s="370"/>
      <c r="N2039" s="370"/>
      <c r="O2039" s="84"/>
    </row>
    <row r="2040" spans="1:15">
      <c r="A2040" s="357" t="s">
        <v>300</v>
      </c>
      <c r="G2040">
        <v>0</v>
      </c>
      <c r="H2040" s="370">
        <f>+data!L2040</f>
        <v>0</v>
      </c>
      <c r="I2040" s="370">
        <f t="shared" si="60"/>
        <v>0</v>
      </c>
      <c r="J2040" s="84"/>
      <c r="M2040" s="370">
        <f>+data!N2040</f>
        <v>0</v>
      </c>
      <c r="N2040" s="370">
        <f t="shared" si="61"/>
        <v>0</v>
      </c>
      <c r="O2040" s="84"/>
    </row>
    <row r="2041" spans="1:15">
      <c r="A2041" s="357" t="s">
        <v>301</v>
      </c>
      <c r="G2041">
        <v>137</v>
      </c>
      <c r="H2041" s="370">
        <f>+data!L2041</f>
        <v>37</v>
      </c>
      <c r="I2041" s="370">
        <f t="shared" si="60"/>
        <v>-100</v>
      </c>
      <c r="J2041" s="84"/>
      <c r="M2041" s="370">
        <f>+data!N2041</f>
        <v>0</v>
      </c>
      <c r="N2041" s="370">
        <f t="shared" si="61"/>
        <v>0</v>
      </c>
      <c r="O2041" s="84"/>
    </row>
    <row r="2042" spans="1:15">
      <c r="A2042" s="355" t="s">
        <v>302</v>
      </c>
      <c r="G2042">
        <v>0</v>
      </c>
      <c r="H2042" s="370">
        <f>+data!L2042</f>
        <v>0</v>
      </c>
      <c r="I2042" s="370">
        <f t="shared" si="60"/>
        <v>0</v>
      </c>
      <c r="J2042" s="84"/>
      <c r="M2042" s="370">
        <f>+data!N2042</f>
        <v>0</v>
      </c>
      <c r="N2042" s="370">
        <f t="shared" si="61"/>
        <v>0</v>
      </c>
      <c r="O2042" s="84"/>
    </row>
    <row r="2043" spans="1:15">
      <c r="A2043" s="356" t="s">
        <v>115</v>
      </c>
      <c r="G2043">
        <v>4003</v>
      </c>
      <c r="H2043" s="370">
        <f>+data!L2043</f>
        <v>5112</v>
      </c>
      <c r="I2043" s="370">
        <f t="shared" si="60"/>
        <v>1109</v>
      </c>
      <c r="J2043" s="84"/>
      <c r="M2043" s="370">
        <f>+data!N2043</f>
        <v>0</v>
      </c>
      <c r="N2043" s="370">
        <f t="shared" si="61"/>
        <v>0</v>
      </c>
      <c r="O2043" s="84"/>
    </row>
    <row r="2044" spans="1:15">
      <c r="A2044" s="354" t="s">
        <v>106</v>
      </c>
      <c r="G2044">
        <v>47959</v>
      </c>
      <c r="H2044" s="370">
        <f>+data!L2044</f>
        <v>53082</v>
      </c>
      <c r="I2044" s="370">
        <f t="shared" si="60"/>
        <v>5123</v>
      </c>
      <c r="J2044" s="84"/>
      <c r="M2044" s="370">
        <f>+data!N2044</f>
        <v>0</v>
      </c>
      <c r="N2044" s="370">
        <f t="shared" si="61"/>
        <v>0</v>
      </c>
      <c r="O2044" s="84"/>
    </row>
    <row r="2045" spans="1:15">
      <c r="A2045" s="359" t="s">
        <v>850</v>
      </c>
      <c r="H2045" s="370">
        <f>+data!L2045</f>
        <v>0</v>
      </c>
      <c r="I2045" s="370">
        <f t="shared" si="60"/>
        <v>0</v>
      </c>
      <c r="J2045" s="84"/>
      <c r="M2045" s="370">
        <f>+data!N2045</f>
        <v>0</v>
      </c>
      <c r="N2045" s="370">
        <f t="shared" si="61"/>
        <v>0</v>
      </c>
      <c r="O2045" s="84"/>
    </row>
    <row r="2046" spans="1:15">
      <c r="A2046" s="355" t="s">
        <v>135</v>
      </c>
      <c r="G2046">
        <v>37964</v>
      </c>
      <c r="H2046" s="370">
        <f>+data!L2046</f>
        <v>149407</v>
      </c>
      <c r="I2046" s="370">
        <f t="shared" si="60"/>
        <v>111443</v>
      </c>
      <c r="J2046" s="84"/>
      <c r="M2046" s="370">
        <f>+data!N2046</f>
        <v>0</v>
      </c>
      <c r="N2046" s="370">
        <f t="shared" si="61"/>
        <v>0</v>
      </c>
      <c r="O2046" s="84"/>
    </row>
    <row r="2047" spans="1:15">
      <c r="A2047" s="356" t="s">
        <v>136</v>
      </c>
      <c r="G2047">
        <v>1151</v>
      </c>
      <c r="H2047" s="370">
        <f>+data!L2047</f>
        <v>1750</v>
      </c>
      <c r="I2047" s="370">
        <f t="shared" si="60"/>
        <v>599</v>
      </c>
      <c r="J2047" s="84"/>
      <c r="M2047" s="370">
        <f>+data!N2047</f>
        <v>0</v>
      </c>
      <c r="N2047" s="370">
        <f t="shared" si="61"/>
        <v>0</v>
      </c>
      <c r="O2047" s="84"/>
    </row>
    <row r="2048" spans="1:15">
      <c r="A2048" s="357" t="s">
        <v>137</v>
      </c>
      <c r="G2048">
        <v>0</v>
      </c>
      <c r="H2048" s="370">
        <f>+data!L2048</f>
        <v>0</v>
      </c>
      <c r="I2048" s="370">
        <f t="shared" si="60"/>
        <v>0</v>
      </c>
      <c r="J2048" s="84"/>
      <c r="M2048" s="370">
        <f>+data!N2048</f>
        <v>0</v>
      </c>
      <c r="N2048" s="370">
        <f t="shared" si="61"/>
        <v>0</v>
      </c>
      <c r="O2048" s="84"/>
    </row>
    <row r="2049" spans="1:15">
      <c r="A2049" s="355" t="s">
        <v>299</v>
      </c>
      <c r="G2049">
        <v>924</v>
      </c>
      <c r="H2049" s="370">
        <f>+data!L2049</f>
        <v>3481</v>
      </c>
      <c r="I2049" s="370">
        <f t="shared" si="60"/>
        <v>2557</v>
      </c>
      <c r="J2049" s="84"/>
      <c r="M2049" s="370">
        <f>+data!N2049</f>
        <v>0</v>
      </c>
      <c r="N2049" s="370">
        <f t="shared" si="61"/>
        <v>0</v>
      </c>
      <c r="O2049" s="84"/>
    </row>
    <row r="2050" spans="1:15">
      <c r="A2050" s="423" t="s">
        <v>829</v>
      </c>
      <c r="H2050" s="370"/>
      <c r="I2050" s="370"/>
      <c r="J2050" s="84"/>
      <c r="M2050" s="370"/>
      <c r="N2050" s="370"/>
      <c r="O2050" s="84"/>
    </row>
    <row r="2051" spans="1:15">
      <c r="A2051" s="357" t="s">
        <v>300</v>
      </c>
      <c r="G2051">
        <v>0</v>
      </c>
      <c r="H2051" s="370">
        <f>+data!L2051</f>
        <v>0</v>
      </c>
      <c r="I2051" s="370">
        <f t="shared" si="60"/>
        <v>0</v>
      </c>
      <c r="J2051" s="84"/>
      <c r="M2051" s="370">
        <f>+data!N2051</f>
        <v>0</v>
      </c>
      <c r="N2051" s="370">
        <f t="shared" si="61"/>
        <v>0</v>
      </c>
      <c r="O2051" s="84"/>
    </row>
    <row r="2052" spans="1:15">
      <c r="A2052" s="357" t="s">
        <v>301</v>
      </c>
      <c r="G2052">
        <v>220</v>
      </c>
      <c r="H2052" s="370">
        <f>+data!L2052</f>
        <v>10</v>
      </c>
      <c r="I2052" s="370">
        <f t="shared" si="60"/>
        <v>-210</v>
      </c>
      <c r="J2052" s="84"/>
      <c r="M2052" s="370">
        <f>+data!N2052</f>
        <v>0</v>
      </c>
      <c r="N2052" s="370">
        <f t="shared" si="61"/>
        <v>0</v>
      </c>
      <c r="O2052" s="84"/>
    </row>
    <row r="2053" spans="1:15">
      <c r="A2053" s="355" t="s">
        <v>302</v>
      </c>
      <c r="G2053">
        <v>0</v>
      </c>
      <c r="H2053" s="370">
        <f>+data!L2053</f>
        <v>0</v>
      </c>
      <c r="I2053" s="370">
        <f t="shared" si="60"/>
        <v>0</v>
      </c>
      <c r="J2053" s="84"/>
      <c r="M2053" s="370">
        <f>+data!N2053</f>
        <v>0</v>
      </c>
      <c r="N2053" s="370">
        <f t="shared" si="61"/>
        <v>0</v>
      </c>
      <c r="O2053" s="84"/>
    </row>
    <row r="2054" spans="1:15">
      <c r="A2054" s="356" t="s">
        <v>115</v>
      </c>
      <c r="G2054">
        <v>0</v>
      </c>
      <c r="H2054" s="370">
        <f>+data!L2054</f>
        <v>0</v>
      </c>
      <c r="I2054" s="370">
        <f t="shared" si="60"/>
        <v>0</v>
      </c>
      <c r="J2054" s="84"/>
      <c r="M2054" s="370">
        <f>+data!N2054</f>
        <v>0</v>
      </c>
      <c r="N2054" s="370">
        <f t="shared" si="61"/>
        <v>0</v>
      </c>
      <c r="O2054" s="84"/>
    </row>
    <row r="2055" spans="1:15">
      <c r="A2055" s="354" t="s">
        <v>106</v>
      </c>
      <c r="G2055">
        <v>40259</v>
      </c>
      <c r="H2055" s="370">
        <f>+data!L2055</f>
        <v>154711</v>
      </c>
      <c r="I2055" s="370">
        <f t="shared" si="60"/>
        <v>114452</v>
      </c>
      <c r="J2055" s="84"/>
      <c r="M2055" s="370">
        <f>+data!N2055</f>
        <v>0</v>
      </c>
      <c r="N2055" s="370">
        <f t="shared" si="61"/>
        <v>0</v>
      </c>
      <c r="O2055" s="84"/>
    </row>
    <row r="2056" spans="1:15">
      <c r="A2056" s="354" t="s">
        <v>309</v>
      </c>
      <c r="H2056" s="370">
        <f>+data!L2056</f>
        <v>0</v>
      </c>
      <c r="I2056" s="370">
        <f t="shared" si="60"/>
        <v>0</v>
      </c>
      <c r="J2056" s="84"/>
      <c r="M2056" s="370">
        <f>+data!N2056</f>
        <v>0</v>
      </c>
      <c r="N2056" s="370">
        <f t="shared" si="61"/>
        <v>0</v>
      </c>
      <c r="O2056" s="84"/>
    </row>
    <row r="2057" spans="1:15">
      <c r="A2057" s="355" t="s">
        <v>135</v>
      </c>
      <c r="G2057">
        <v>0</v>
      </c>
      <c r="H2057" s="370">
        <f>+data!L2057</f>
        <v>0</v>
      </c>
      <c r="I2057" s="370">
        <f t="shared" si="60"/>
        <v>0</v>
      </c>
      <c r="J2057" s="84"/>
      <c r="M2057" s="370">
        <f>+data!N2057</f>
        <v>0</v>
      </c>
      <c r="N2057" s="370">
        <f t="shared" si="61"/>
        <v>0</v>
      </c>
      <c r="O2057" s="84"/>
    </row>
    <row r="2058" spans="1:15">
      <c r="A2058" s="356" t="s">
        <v>136</v>
      </c>
      <c r="G2058">
        <v>3113</v>
      </c>
      <c r="H2058" s="370">
        <f>+data!L2058</f>
        <v>2314</v>
      </c>
      <c r="I2058" s="370">
        <f t="shared" si="60"/>
        <v>-799</v>
      </c>
      <c r="J2058" s="84"/>
      <c r="M2058" s="370">
        <f>+data!N2058</f>
        <v>0</v>
      </c>
      <c r="N2058" s="370">
        <f t="shared" si="61"/>
        <v>0</v>
      </c>
      <c r="O2058" s="84"/>
    </row>
    <row r="2059" spans="1:15">
      <c r="A2059" s="357" t="s">
        <v>137</v>
      </c>
      <c r="G2059">
        <v>0</v>
      </c>
      <c r="H2059" s="370">
        <f>+data!L2059</f>
        <v>0</v>
      </c>
      <c r="I2059" s="370">
        <f t="shared" si="60"/>
        <v>0</v>
      </c>
      <c r="J2059" s="84"/>
      <c r="M2059" s="370">
        <f>+data!N2059</f>
        <v>0</v>
      </c>
      <c r="N2059" s="370">
        <f t="shared" si="61"/>
        <v>0</v>
      </c>
      <c r="O2059" s="84"/>
    </row>
    <row r="2060" spans="1:15">
      <c r="A2060" s="355" t="s">
        <v>299</v>
      </c>
      <c r="G2060">
        <v>0</v>
      </c>
      <c r="H2060" s="370">
        <f>+data!L2060</f>
        <v>0</v>
      </c>
      <c r="I2060" s="370">
        <f t="shared" si="60"/>
        <v>0</v>
      </c>
      <c r="J2060" s="84"/>
      <c r="M2060" s="370">
        <f>+data!N2060</f>
        <v>0</v>
      </c>
      <c r="N2060" s="370">
        <f t="shared" si="61"/>
        <v>0</v>
      </c>
      <c r="O2060" s="84"/>
    </row>
    <row r="2061" spans="1:15">
      <c r="A2061" s="423" t="s">
        <v>829</v>
      </c>
      <c r="H2061" s="370"/>
      <c r="I2061" s="370"/>
      <c r="J2061" s="84"/>
      <c r="M2061" s="370"/>
      <c r="N2061" s="370"/>
      <c r="O2061" s="84"/>
    </row>
    <row r="2062" spans="1:15">
      <c r="A2062" s="357" t="s">
        <v>300</v>
      </c>
      <c r="G2062">
        <v>0</v>
      </c>
      <c r="H2062" s="370">
        <f>+data!L2062</f>
        <v>0</v>
      </c>
      <c r="I2062" s="370">
        <f t="shared" ref="I2062:I2071" si="62">+H2062-G2062</f>
        <v>0</v>
      </c>
      <c r="J2062" s="84"/>
      <c r="M2062" s="370">
        <f>+data!N2062</f>
        <v>0</v>
      </c>
      <c r="N2062" s="370">
        <f t="shared" ref="N2062:N2071" si="63">+M2062-L2062</f>
        <v>0</v>
      </c>
      <c r="O2062" s="84"/>
    </row>
    <row r="2063" spans="1:15">
      <c r="A2063" s="357" t="s">
        <v>301</v>
      </c>
      <c r="G2063">
        <v>0</v>
      </c>
      <c r="H2063" s="370">
        <f>+data!L2063</f>
        <v>0</v>
      </c>
      <c r="I2063" s="370">
        <f t="shared" si="62"/>
        <v>0</v>
      </c>
      <c r="J2063" s="84"/>
      <c r="M2063" s="370">
        <f>+data!N2063</f>
        <v>0</v>
      </c>
      <c r="N2063" s="370">
        <f t="shared" si="63"/>
        <v>0</v>
      </c>
      <c r="O2063" s="84"/>
    </row>
    <row r="2064" spans="1:15">
      <c r="A2064" s="355" t="s">
        <v>302</v>
      </c>
      <c r="G2064">
        <v>0</v>
      </c>
      <c r="H2064" s="370">
        <f>+data!L2064</f>
        <v>0</v>
      </c>
      <c r="I2064" s="370">
        <f t="shared" si="62"/>
        <v>0</v>
      </c>
      <c r="J2064" s="84"/>
      <c r="M2064" s="370">
        <f>+data!N2064</f>
        <v>0</v>
      </c>
      <c r="N2064" s="370">
        <f t="shared" si="63"/>
        <v>0</v>
      </c>
      <c r="O2064" s="84"/>
    </row>
    <row r="2065" spans="1:15">
      <c r="A2065" s="356" t="s">
        <v>115</v>
      </c>
      <c r="G2065">
        <v>0</v>
      </c>
      <c r="H2065" s="370">
        <f>+data!L2065</f>
        <v>0</v>
      </c>
      <c r="I2065" s="370">
        <f t="shared" si="62"/>
        <v>0</v>
      </c>
      <c r="J2065" s="84"/>
      <c r="M2065" s="370">
        <f>+data!N2065</f>
        <v>0</v>
      </c>
      <c r="N2065" s="370">
        <f t="shared" si="63"/>
        <v>0</v>
      </c>
      <c r="O2065" s="84"/>
    </row>
    <row r="2066" spans="1:15">
      <c r="A2066" s="354" t="s">
        <v>106</v>
      </c>
      <c r="G2066">
        <v>3113</v>
      </c>
      <c r="H2066" s="370">
        <f>+data!L2066</f>
        <v>3437</v>
      </c>
      <c r="I2066" s="370">
        <f t="shared" si="62"/>
        <v>324</v>
      </c>
      <c r="J2066" s="84"/>
      <c r="M2066" s="370">
        <f>+data!N2066</f>
        <v>0</v>
      </c>
      <c r="N2066" s="370">
        <f t="shared" si="63"/>
        <v>0</v>
      </c>
      <c r="O2066" s="84"/>
    </row>
    <row r="2067" spans="1:15">
      <c r="A2067" s="354" t="s">
        <v>106</v>
      </c>
      <c r="H2067" s="370">
        <f>+data!L2067</f>
        <v>0</v>
      </c>
      <c r="I2067" s="370">
        <f t="shared" si="62"/>
        <v>0</v>
      </c>
      <c r="J2067" s="84"/>
      <c r="M2067" s="370">
        <f>+data!N2067</f>
        <v>0</v>
      </c>
      <c r="N2067" s="370">
        <f t="shared" si="63"/>
        <v>0</v>
      </c>
      <c r="O2067" s="84"/>
    </row>
    <row r="2068" spans="1:15">
      <c r="A2068" s="355" t="s">
        <v>135</v>
      </c>
      <c r="G2068">
        <v>79505</v>
      </c>
      <c r="H2068" s="370">
        <f>+data!L2068</f>
        <v>194228</v>
      </c>
      <c r="I2068" s="370">
        <f t="shared" si="62"/>
        <v>114723</v>
      </c>
      <c r="J2068" s="84"/>
      <c r="M2068" s="370">
        <f>+data!N2068</f>
        <v>0</v>
      </c>
      <c r="N2068" s="370">
        <f t="shared" si="63"/>
        <v>0</v>
      </c>
      <c r="O2068" s="84"/>
    </row>
    <row r="2069" spans="1:15">
      <c r="A2069" s="356" t="s">
        <v>136</v>
      </c>
      <c r="G2069">
        <v>4867</v>
      </c>
      <c r="H2069" s="370">
        <f>+data!L2069</f>
        <v>4720</v>
      </c>
      <c r="I2069" s="370">
        <f t="shared" si="62"/>
        <v>-147</v>
      </c>
      <c r="J2069" s="84"/>
      <c r="M2069" s="370">
        <f>+data!N2069</f>
        <v>0</v>
      </c>
      <c r="N2069" s="370">
        <f t="shared" si="63"/>
        <v>0</v>
      </c>
      <c r="O2069" s="84"/>
    </row>
    <row r="2070" spans="1:15">
      <c r="A2070" s="357" t="s">
        <v>137</v>
      </c>
      <c r="G2070">
        <v>0</v>
      </c>
      <c r="H2070" s="370">
        <f>+data!L2070</f>
        <v>0</v>
      </c>
      <c r="I2070" s="370">
        <f t="shared" si="62"/>
        <v>0</v>
      </c>
      <c r="J2070" s="84"/>
      <c r="M2070" s="370">
        <f>+data!N2070</f>
        <v>0</v>
      </c>
      <c r="N2070" s="370">
        <f t="shared" si="63"/>
        <v>0</v>
      </c>
      <c r="O2070" s="84"/>
    </row>
    <row r="2071" spans="1:15">
      <c r="A2071" s="355" t="s">
        <v>299</v>
      </c>
      <c r="G2071">
        <v>2599</v>
      </c>
      <c r="H2071" s="370">
        <f>+data!L2071</f>
        <v>5156</v>
      </c>
      <c r="I2071" s="370">
        <f t="shared" si="62"/>
        <v>2557</v>
      </c>
      <c r="J2071" s="84"/>
      <c r="M2071" s="370">
        <f>+data!N2071</f>
        <v>0</v>
      </c>
      <c r="N2071" s="370">
        <f t="shared" si="63"/>
        <v>0</v>
      </c>
      <c r="O2071" s="84"/>
    </row>
    <row r="2072" spans="1:15">
      <c r="A2072" s="423" t="s">
        <v>829</v>
      </c>
      <c r="H2072" s="370"/>
      <c r="I2072" s="370"/>
      <c r="J2072" s="84"/>
      <c r="M2072" s="370"/>
      <c r="N2072" s="370"/>
      <c r="O2072" s="84"/>
    </row>
    <row r="2073" spans="1:15">
      <c r="A2073" s="357" t="s">
        <v>300</v>
      </c>
      <c r="G2073">
        <v>0</v>
      </c>
      <c r="H2073" s="370">
        <f>+data!L2073</f>
        <v>0</v>
      </c>
      <c r="I2073" s="370">
        <f>+H2073-G2073</f>
        <v>0</v>
      </c>
      <c r="J2073" s="84"/>
      <c r="M2073" s="370">
        <f>+data!N2073</f>
        <v>0</v>
      </c>
      <c r="N2073" s="370">
        <f>+M2073-L2073</f>
        <v>0</v>
      </c>
      <c r="O2073" s="84"/>
    </row>
    <row r="2074" spans="1:15">
      <c r="A2074" s="357" t="s">
        <v>301</v>
      </c>
      <c r="G2074">
        <v>357</v>
      </c>
      <c r="H2074" s="370">
        <f>+data!L2074</f>
        <v>47</v>
      </c>
      <c r="I2074" s="370">
        <f>+H2074-G2074</f>
        <v>-310</v>
      </c>
      <c r="J2074" s="84"/>
      <c r="M2074" s="370">
        <f>+data!N2074</f>
        <v>0</v>
      </c>
      <c r="N2074" s="370">
        <f>+M2074-L2074</f>
        <v>0</v>
      </c>
      <c r="O2074" s="84"/>
    </row>
    <row r="2075" spans="1:15">
      <c r="A2075" s="355" t="s">
        <v>302</v>
      </c>
      <c r="G2075">
        <v>0</v>
      </c>
      <c r="H2075" s="370">
        <f>+data!L2075</f>
        <v>0</v>
      </c>
      <c r="I2075" s="370">
        <f>+H2075-G2075</f>
        <v>0</v>
      </c>
      <c r="J2075" s="84"/>
      <c r="M2075" s="370">
        <f>+data!N2075</f>
        <v>0</v>
      </c>
      <c r="N2075" s="370">
        <f>+M2075-L2075</f>
        <v>0</v>
      </c>
      <c r="O2075" s="84"/>
    </row>
    <row r="2076" spans="1:15">
      <c r="A2076" s="356" t="s">
        <v>115</v>
      </c>
      <c r="G2076">
        <v>4003</v>
      </c>
      <c r="H2076" s="370">
        <f>+data!L2076</f>
        <v>5112</v>
      </c>
      <c r="I2076" s="370">
        <f>+H2076-G2076</f>
        <v>1109</v>
      </c>
      <c r="J2076" s="84"/>
      <c r="M2076" s="370">
        <f>+data!N2076</f>
        <v>0</v>
      </c>
      <c r="N2076" s="370">
        <f>+M2076-L2076</f>
        <v>0</v>
      </c>
      <c r="O2076" s="84"/>
    </row>
    <row r="2077" spans="1:15">
      <c r="A2077" s="354" t="s">
        <v>106</v>
      </c>
      <c r="G2077">
        <v>91331</v>
      </c>
      <c r="H2077" s="370">
        <f>+data!L2077</f>
        <v>211230</v>
      </c>
      <c r="I2077" s="370">
        <f>+H2077-G2077</f>
        <v>119899</v>
      </c>
      <c r="J2077" s="84"/>
      <c r="M2077" s="370">
        <f>+data!N2077</f>
        <v>0</v>
      </c>
      <c r="N2077" s="370">
        <f>+M2077-L2077</f>
        <v>0</v>
      </c>
      <c r="O2077" s="84"/>
    </row>
    <row r="2078" spans="1:15">
      <c r="A2078" s="413" t="s">
        <v>838</v>
      </c>
      <c r="H2078" s="370"/>
      <c r="I2078" s="370"/>
      <c r="J2078" s="84"/>
      <c r="M2078" s="370"/>
      <c r="N2078" s="370"/>
      <c r="O2078" s="84"/>
    </row>
    <row r="2079" spans="1:15">
      <c r="A2079" s="425"/>
      <c r="H2079" s="370"/>
      <c r="I2079" s="370"/>
      <c r="J2079" s="84"/>
      <c r="M2079" s="370"/>
      <c r="N2079" s="370"/>
      <c r="O2079" s="84"/>
    </row>
    <row r="2080" spans="1:15">
      <c r="A2080" s="425"/>
      <c r="H2080" s="370"/>
      <c r="I2080" s="370"/>
      <c r="J2080" s="84"/>
      <c r="M2080" s="370"/>
      <c r="N2080" s="370"/>
      <c r="O2080" s="84"/>
    </row>
    <row r="2081" spans="1:15">
      <c r="A2081" s="425"/>
      <c r="H2081" s="370"/>
      <c r="I2081" s="370"/>
      <c r="J2081" s="84"/>
      <c r="M2081" s="370"/>
      <c r="N2081" s="370"/>
      <c r="O2081" s="84"/>
    </row>
    <row r="2082" spans="1:15">
      <c r="A2082" s="425"/>
      <c r="H2082" s="370"/>
      <c r="I2082" s="370"/>
      <c r="J2082" s="84"/>
      <c r="M2082" s="370"/>
      <c r="N2082" s="370"/>
      <c r="O2082" s="84"/>
    </row>
    <row r="2083" spans="1:15">
      <c r="A2083" s="425"/>
      <c r="H2083" s="370"/>
      <c r="I2083" s="370"/>
      <c r="J2083" s="84"/>
      <c r="M2083" s="370"/>
      <c r="N2083" s="370"/>
      <c r="O2083" s="84"/>
    </row>
    <row r="2084" spans="1:15">
      <c r="A2084" s="425"/>
      <c r="H2084" s="370"/>
      <c r="I2084" s="370"/>
      <c r="J2084" s="84"/>
      <c r="M2084" s="370"/>
      <c r="N2084" s="370"/>
      <c r="O2084" s="84"/>
    </row>
    <row r="2085" spans="1:15">
      <c r="A2085" s="425"/>
      <c r="H2085" s="370"/>
      <c r="I2085" s="370"/>
      <c r="J2085" s="84"/>
      <c r="M2085" s="370"/>
      <c r="N2085" s="370"/>
      <c r="O2085" s="84"/>
    </row>
    <row r="2086" spans="1:15">
      <c r="A2086" s="425"/>
      <c r="H2086" s="370"/>
      <c r="I2086" s="370"/>
      <c r="J2086" s="84"/>
      <c r="M2086" s="370"/>
      <c r="N2086" s="370"/>
      <c r="O2086" s="84"/>
    </row>
    <row r="2087" spans="1:15">
      <c r="A2087" s="425"/>
      <c r="H2087" s="370"/>
      <c r="I2087" s="370"/>
      <c r="J2087" s="84"/>
      <c r="M2087" s="370"/>
      <c r="N2087" s="370"/>
      <c r="O2087" s="84"/>
    </row>
    <row r="2088" spans="1:15">
      <c r="A2088" s="425"/>
      <c r="H2088" s="370"/>
      <c r="I2088" s="370"/>
      <c r="J2088" s="84"/>
      <c r="M2088" s="370"/>
      <c r="N2088" s="370"/>
      <c r="O2088" s="84"/>
    </row>
    <row r="2089" spans="1:15">
      <c r="A2089" s="425"/>
      <c r="H2089" s="370"/>
      <c r="I2089" s="370"/>
      <c r="J2089" s="84"/>
      <c r="M2089" s="370"/>
      <c r="N2089" s="370"/>
      <c r="O2089" s="84"/>
    </row>
    <row r="2090" spans="1:15">
      <c r="A2090" s="425"/>
      <c r="H2090" s="370"/>
      <c r="I2090" s="370"/>
      <c r="J2090" s="84"/>
      <c r="M2090" s="370"/>
      <c r="N2090" s="370"/>
      <c r="O2090" s="84"/>
    </row>
    <row r="2091" spans="1:15">
      <c r="A2091" s="425"/>
      <c r="H2091" s="370"/>
      <c r="I2091" s="370"/>
      <c r="J2091" s="84"/>
      <c r="M2091" s="370"/>
      <c r="N2091" s="370"/>
      <c r="O2091" s="84"/>
    </row>
    <row r="2092" spans="1:15">
      <c r="A2092" s="425"/>
      <c r="H2092" s="370"/>
      <c r="I2092" s="370"/>
      <c r="J2092" s="84"/>
      <c r="M2092" s="370"/>
      <c r="N2092" s="370"/>
      <c r="O2092" s="84"/>
    </row>
    <row r="2093" spans="1:15">
      <c r="A2093" s="425"/>
      <c r="H2093" s="370"/>
      <c r="I2093" s="370"/>
      <c r="J2093" s="84"/>
      <c r="M2093" s="370"/>
      <c r="N2093" s="370"/>
      <c r="O2093" s="84"/>
    </row>
    <row r="2094" spans="1:15">
      <c r="A2094" s="425"/>
      <c r="H2094" s="370"/>
      <c r="I2094" s="370"/>
      <c r="J2094" s="84"/>
      <c r="M2094" s="370"/>
      <c r="N2094" s="370"/>
      <c r="O2094" s="84"/>
    </row>
    <row r="2095" spans="1:15">
      <c r="A2095" s="425"/>
      <c r="H2095" s="370"/>
      <c r="I2095" s="370"/>
      <c r="J2095" s="84"/>
      <c r="M2095" s="370"/>
      <c r="N2095" s="370"/>
      <c r="O2095" s="84"/>
    </row>
    <row r="2096" spans="1:15">
      <c r="A2096" s="425"/>
      <c r="H2096" s="370"/>
      <c r="I2096" s="370"/>
      <c r="J2096" s="84"/>
      <c r="M2096" s="370"/>
      <c r="N2096" s="370"/>
      <c r="O2096" s="84"/>
    </row>
    <row r="2097" spans="1:15">
      <c r="A2097" s="425"/>
      <c r="H2097" s="370"/>
      <c r="I2097" s="370"/>
      <c r="J2097" s="84"/>
      <c r="M2097" s="370"/>
      <c r="N2097" s="370"/>
      <c r="O2097" s="84"/>
    </row>
    <row r="2098" spans="1:15">
      <c r="A2098" s="425"/>
      <c r="H2098" s="370"/>
      <c r="I2098" s="370"/>
      <c r="J2098" s="84"/>
      <c r="M2098" s="370"/>
      <c r="N2098" s="370"/>
      <c r="O2098" s="84"/>
    </row>
    <row r="2099" spans="1:15">
      <c r="A2099" s="425"/>
      <c r="H2099" s="370"/>
      <c r="I2099" s="370"/>
      <c r="J2099" s="84"/>
      <c r="M2099" s="370"/>
      <c r="N2099" s="370"/>
      <c r="O2099" s="84"/>
    </row>
    <row r="2100" spans="1:15">
      <c r="A2100" s="425"/>
      <c r="H2100" s="370"/>
      <c r="I2100" s="370"/>
      <c r="J2100" s="84"/>
      <c r="M2100" s="370"/>
      <c r="N2100" s="370"/>
      <c r="O2100" s="84"/>
    </row>
    <row r="2101" spans="1:15">
      <c r="A2101" s="425"/>
      <c r="H2101" s="370"/>
      <c r="I2101" s="370"/>
      <c r="J2101" s="84"/>
      <c r="M2101" s="370"/>
      <c r="N2101" s="370"/>
      <c r="O2101" s="84"/>
    </row>
    <row r="2102" spans="1:15">
      <c r="A2102" s="425"/>
      <c r="H2102" s="370"/>
      <c r="I2102" s="370"/>
      <c r="J2102" s="84"/>
      <c r="M2102" s="370"/>
      <c r="N2102" s="370"/>
      <c r="O2102" s="84"/>
    </row>
    <row r="2103" spans="1:15">
      <c r="A2103" s="425"/>
      <c r="H2103" s="370"/>
      <c r="I2103" s="370"/>
      <c r="J2103" s="84"/>
      <c r="M2103" s="370"/>
      <c r="N2103" s="370"/>
      <c r="O2103" s="84"/>
    </row>
    <row r="2104" spans="1:15">
      <c r="A2104" s="425"/>
      <c r="H2104" s="370"/>
      <c r="I2104" s="370"/>
      <c r="J2104" s="84"/>
      <c r="M2104" s="370"/>
      <c r="N2104" s="370"/>
      <c r="O2104" s="84"/>
    </row>
    <row r="2105" spans="1:15">
      <c r="A2105" s="425"/>
      <c r="H2105" s="370"/>
      <c r="I2105" s="370"/>
      <c r="J2105" s="84"/>
      <c r="M2105" s="370"/>
      <c r="N2105" s="370"/>
      <c r="O2105" s="84"/>
    </row>
    <row r="2106" spans="1:15">
      <c r="A2106" s="425"/>
      <c r="H2106" s="370"/>
      <c r="I2106" s="370"/>
      <c r="J2106" s="84"/>
      <c r="M2106" s="370"/>
      <c r="N2106" s="370"/>
      <c r="O2106" s="84"/>
    </row>
    <row r="2107" spans="1:15">
      <c r="A2107" s="425"/>
      <c r="H2107" s="370"/>
      <c r="I2107" s="370"/>
      <c r="J2107" s="84"/>
      <c r="M2107" s="370"/>
      <c r="N2107" s="370"/>
      <c r="O2107" s="84"/>
    </row>
    <row r="2108" spans="1:15">
      <c r="A2108" s="425"/>
      <c r="H2108" s="370"/>
      <c r="I2108" s="370"/>
      <c r="J2108" s="84"/>
      <c r="M2108" s="370"/>
      <c r="N2108" s="370"/>
      <c r="O2108" s="84"/>
    </row>
    <row r="2109" spans="1:15">
      <c r="A2109" s="425"/>
      <c r="H2109" s="370"/>
      <c r="I2109" s="370"/>
      <c r="J2109" s="84"/>
      <c r="M2109" s="370"/>
      <c r="N2109" s="370"/>
      <c r="O2109" s="84"/>
    </row>
    <row r="2110" spans="1:15">
      <c r="A2110" s="425"/>
      <c r="H2110" s="370"/>
      <c r="I2110" s="370"/>
      <c r="J2110" s="84"/>
      <c r="M2110" s="370"/>
      <c r="N2110" s="370"/>
      <c r="O2110" s="84"/>
    </row>
    <row r="2111" spans="1:15">
      <c r="A2111" s="425"/>
      <c r="H2111" s="370"/>
      <c r="I2111" s="370"/>
      <c r="J2111" s="84"/>
      <c r="M2111" s="370"/>
      <c r="N2111" s="370"/>
      <c r="O2111" s="84"/>
    </row>
    <row r="2112" spans="1:15">
      <c r="A2112" s="425"/>
      <c r="H2112" s="370"/>
      <c r="I2112" s="370"/>
      <c r="J2112" s="84"/>
      <c r="M2112" s="370"/>
      <c r="N2112" s="370"/>
      <c r="O2112" s="84"/>
    </row>
    <row r="2113" spans="1:15">
      <c r="A2113" s="425"/>
      <c r="H2113" s="370"/>
      <c r="I2113" s="370"/>
      <c r="J2113" s="84"/>
      <c r="M2113" s="370"/>
      <c r="N2113" s="370"/>
      <c r="O2113" s="84"/>
    </row>
    <row r="2114" spans="1:15">
      <c r="A2114" s="425"/>
      <c r="H2114" s="370"/>
      <c r="I2114" s="370"/>
      <c r="J2114" s="84"/>
      <c r="M2114" s="370"/>
      <c r="N2114" s="370"/>
      <c r="O2114" s="84"/>
    </row>
    <row r="2115" spans="1:15">
      <c r="A2115" s="425"/>
      <c r="H2115" s="370"/>
      <c r="I2115" s="370"/>
      <c r="J2115" s="84"/>
      <c r="M2115" s="370"/>
      <c r="N2115" s="370"/>
      <c r="O2115" s="84"/>
    </row>
    <row r="2116" spans="1:15">
      <c r="A2116" s="425"/>
      <c r="H2116" s="370"/>
      <c r="I2116" s="370"/>
      <c r="J2116" s="84"/>
      <c r="M2116" s="370"/>
      <c r="N2116" s="370"/>
      <c r="O2116" s="84"/>
    </row>
    <row r="2117" spans="1:15">
      <c r="A2117" s="425"/>
      <c r="H2117" s="370"/>
      <c r="I2117" s="370"/>
      <c r="J2117" s="84"/>
      <c r="M2117" s="370"/>
      <c r="N2117" s="370"/>
      <c r="O2117" s="84"/>
    </row>
    <row r="2118" spans="1:15">
      <c r="A2118" s="425"/>
      <c r="H2118" s="370"/>
      <c r="I2118" s="370"/>
      <c r="J2118" s="84"/>
      <c r="M2118" s="370"/>
      <c r="N2118" s="370"/>
      <c r="O2118" s="84"/>
    </row>
    <row r="2119" spans="1:15">
      <c r="A2119" s="425"/>
      <c r="H2119" s="370"/>
      <c r="I2119" s="370"/>
      <c r="J2119" s="84"/>
      <c r="M2119" s="370"/>
      <c r="N2119" s="370"/>
      <c r="O2119" s="84"/>
    </row>
    <row r="2120" spans="1:15">
      <c r="A2120" s="425"/>
      <c r="H2120" s="370"/>
      <c r="I2120" s="370"/>
      <c r="J2120" s="84"/>
      <c r="M2120" s="370"/>
      <c r="N2120" s="370"/>
      <c r="O2120" s="84"/>
    </row>
    <row r="2121" spans="1:15">
      <c r="A2121" s="425"/>
      <c r="H2121" s="370"/>
      <c r="I2121" s="370"/>
      <c r="J2121" s="84"/>
      <c r="M2121" s="370"/>
      <c r="N2121" s="370"/>
      <c r="O2121" s="84"/>
    </row>
    <row r="2122" spans="1:15">
      <c r="A2122" s="425"/>
      <c r="H2122" s="370"/>
      <c r="I2122" s="370"/>
      <c r="J2122" s="84"/>
      <c r="M2122" s="370"/>
      <c r="N2122" s="370"/>
      <c r="O2122" s="84"/>
    </row>
    <row r="2123" spans="1:15">
      <c r="A2123" s="425"/>
      <c r="H2123" s="370"/>
      <c r="I2123" s="370"/>
      <c r="J2123" s="84"/>
      <c r="M2123" s="370"/>
      <c r="N2123" s="370"/>
      <c r="O2123" s="84"/>
    </row>
    <row r="2124" spans="1:15">
      <c r="A2124" s="425"/>
      <c r="H2124" s="370"/>
      <c r="I2124" s="370"/>
      <c r="J2124" s="84"/>
      <c r="M2124" s="370"/>
      <c r="N2124" s="370"/>
      <c r="O2124" s="84"/>
    </row>
    <row r="2125" spans="1:15">
      <c r="A2125" s="425"/>
      <c r="H2125" s="370"/>
      <c r="I2125" s="370"/>
      <c r="J2125" s="84"/>
      <c r="M2125" s="370"/>
      <c r="N2125" s="370"/>
      <c r="O2125" s="84"/>
    </row>
    <row r="2126" spans="1:15">
      <c r="A2126" s="425"/>
      <c r="H2126" s="370"/>
      <c r="I2126" s="370"/>
      <c r="J2126" s="84"/>
      <c r="M2126" s="370"/>
      <c r="N2126" s="370"/>
      <c r="O2126" s="84"/>
    </row>
    <row r="2127" spans="1:15">
      <c r="A2127" s="425"/>
      <c r="H2127" s="370"/>
      <c r="I2127" s="370"/>
      <c r="J2127" s="84"/>
      <c r="M2127" s="370"/>
      <c r="N2127" s="370"/>
      <c r="O2127" s="84"/>
    </row>
    <row r="2128" spans="1:15">
      <c r="A2128" s="425"/>
      <c r="H2128" s="370"/>
      <c r="I2128" s="370"/>
      <c r="J2128" s="84"/>
      <c r="M2128" s="370"/>
      <c r="N2128" s="370"/>
      <c r="O2128" s="84"/>
    </row>
    <row r="2129" spans="1:15">
      <c r="A2129" s="425"/>
      <c r="H2129" s="370"/>
      <c r="I2129" s="370"/>
      <c r="J2129" s="84"/>
      <c r="M2129" s="370"/>
      <c r="N2129" s="370"/>
      <c r="O2129" s="84"/>
    </row>
    <row r="2130" spans="1:15">
      <c r="A2130" s="425"/>
      <c r="H2130" s="370"/>
      <c r="I2130" s="370"/>
      <c r="J2130" s="84"/>
      <c r="M2130" s="370"/>
      <c r="N2130" s="370"/>
      <c r="O2130" s="84"/>
    </row>
    <row r="2131" spans="1:15">
      <c r="A2131" s="425"/>
      <c r="H2131" s="370"/>
      <c r="I2131" s="370"/>
      <c r="J2131" s="84"/>
      <c r="M2131" s="370"/>
      <c r="N2131" s="370"/>
      <c r="O2131" s="84"/>
    </row>
    <row r="2132" spans="1:15">
      <c r="A2132" s="425"/>
      <c r="H2132" s="370"/>
      <c r="I2132" s="370"/>
      <c r="J2132" s="84"/>
      <c r="M2132" s="370"/>
      <c r="N2132" s="370"/>
      <c r="O2132" s="84"/>
    </row>
    <row r="2133" spans="1:15">
      <c r="A2133" s="425"/>
      <c r="H2133" s="370"/>
      <c r="I2133" s="370"/>
      <c r="J2133" s="84"/>
      <c r="M2133" s="370"/>
      <c r="N2133" s="370"/>
      <c r="O2133" s="84"/>
    </row>
    <row r="2134" spans="1:15">
      <c r="A2134" s="425"/>
      <c r="H2134" s="370"/>
      <c r="I2134" s="370"/>
      <c r="J2134" s="84"/>
      <c r="M2134" s="370"/>
      <c r="N2134" s="370"/>
      <c r="O2134" s="84"/>
    </row>
    <row r="2135" spans="1:15">
      <c r="A2135" s="425"/>
      <c r="H2135" s="370"/>
      <c r="I2135" s="370"/>
      <c r="J2135" s="84"/>
      <c r="M2135" s="370"/>
      <c r="N2135" s="370"/>
      <c r="O2135" s="84"/>
    </row>
    <row r="2136" spans="1:15">
      <c r="A2136" s="425"/>
      <c r="H2136" s="370"/>
      <c r="I2136" s="370"/>
      <c r="J2136" s="84"/>
      <c r="M2136" s="370"/>
      <c r="N2136" s="370"/>
      <c r="O2136" s="84"/>
    </row>
    <row r="2137" spans="1:15">
      <c r="A2137" s="425"/>
      <c r="H2137" s="370"/>
      <c r="I2137" s="370"/>
      <c r="J2137" s="84"/>
      <c r="M2137" s="370"/>
      <c r="N2137" s="370"/>
      <c r="O2137" s="84"/>
    </row>
    <row r="2138" spans="1:15">
      <c r="A2138" s="425"/>
      <c r="H2138" s="370"/>
      <c r="I2138" s="370"/>
      <c r="J2138" s="84"/>
      <c r="M2138" s="370"/>
      <c r="N2138" s="370"/>
      <c r="O2138" s="84"/>
    </row>
    <row r="2139" spans="1:15">
      <c r="A2139" s="425"/>
      <c r="H2139" s="370"/>
      <c r="I2139" s="370"/>
      <c r="J2139" s="84"/>
      <c r="M2139" s="370"/>
      <c r="N2139" s="370"/>
      <c r="O2139" s="84"/>
    </row>
    <row r="2140" spans="1:15">
      <c r="A2140" s="425"/>
      <c r="H2140" s="370"/>
      <c r="I2140" s="370"/>
      <c r="J2140" s="84"/>
      <c r="M2140" s="370"/>
      <c r="N2140" s="370"/>
      <c r="O2140" s="84"/>
    </row>
    <row r="2141" spans="1:15">
      <c r="A2141" s="425"/>
      <c r="H2141" s="370"/>
      <c r="I2141" s="370"/>
      <c r="J2141" s="84"/>
      <c r="M2141" s="370"/>
      <c r="N2141" s="370"/>
      <c r="O2141" s="84"/>
    </row>
    <row r="2142" spans="1:15">
      <c r="A2142" s="425"/>
      <c r="H2142" s="370"/>
      <c r="I2142" s="370"/>
      <c r="J2142" s="84"/>
      <c r="M2142" s="370"/>
      <c r="N2142" s="370"/>
      <c r="O2142" s="84"/>
    </row>
    <row r="2143" spans="1:15">
      <c r="A2143" s="425"/>
      <c r="H2143" s="370"/>
      <c r="I2143" s="370"/>
      <c r="J2143" s="84"/>
      <c r="M2143" s="370"/>
      <c r="N2143" s="370"/>
      <c r="O2143" s="84"/>
    </row>
    <row r="2144" spans="1:15">
      <c r="A2144" s="425"/>
      <c r="H2144" s="370"/>
      <c r="I2144" s="370"/>
      <c r="J2144" s="84"/>
      <c r="M2144" s="370"/>
      <c r="N2144" s="370"/>
      <c r="O2144" s="84"/>
    </row>
    <row r="2145" spans="1:15">
      <c r="A2145" s="425"/>
      <c r="H2145" s="370"/>
      <c r="I2145" s="370"/>
      <c r="J2145" s="84"/>
      <c r="M2145" s="370"/>
      <c r="N2145" s="370"/>
      <c r="O2145" s="84"/>
    </row>
    <row r="2146" spans="1:15">
      <c r="A2146" s="425"/>
      <c r="H2146" s="370"/>
      <c r="I2146" s="370"/>
      <c r="J2146" s="84"/>
      <c r="M2146" s="370"/>
      <c r="N2146" s="370"/>
      <c r="O2146" s="84"/>
    </row>
    <row r="2147" spans="1:15">
      <c r="A2147" s="425"/>
      <c r="H2147" s="370"/>
      <c r="I2147" s="370"/>
      <c r="J2147" s="84"/>
      <c r="M2147" s="370"/>
      <c r="N2147" s="370"/>
      <c r="O2147" s="84"/>
    </row>
    <row r="2148" spans="1:15">
      <c r="A2148" s="425"/>
      <c r="H2148" s="370"/>
      <c r="I2148" s="370"/>
      <c r="J2148" s="84"/>
      <c r="M2148" s="370"/>
      <c r="N2148" s="370"/>
      <c r="O2148" s="84"/>
    </row>
    <row r="2149" spans="1:15">
      <c r="A2149" s="425"/>
      <c r="H2149" s="370"/>
      <c r="I2149" s="370"/>
      <c r="J2149" s="84"/>
      <c r="M2149" s="370"/>
      <c r="N2149" s="370"/>
      <c r="O2149" s="84"/>
    </row>
    <row r="2150" spans="1:15">
      <c r="A2150" s="425"/>
      <c r="H2150" s="370"/>
      <c r="I2150" s="370"/>
      <c r="J2150" s="84"/>
      <c r="M2150" s="370"/>
      <c r="N2150" s="370"/>
      <c r="O2150" s="84"/>
    </row>
    <row r="2151" spans="1:15">
      <c r="A2151" s="425"/>
      <c r="H2151" s="370"/>
      <c r="I2151" s="370"/>
      <c r="J2151" s="84"/>
      <c r="M2151" s="370"/>
      <c r="N2151" s="370"/>
      <c r="O2151" s="84"/>
    </row>
    <row r="2152" spans="1:15">
      <c r="A2152" s="425"/>
      <c r="H2152" s="370"/>
      <c r="I2152" s="370"/>
      <c r="J2152" s="84"/>
      <c r="M2152" s="370"/>
      <c r="N2152" s="370"/>
      <c r="O2152" s="84"/>
    </row>
    <row r="2153" spans="1:15">
      <c r="A2153" s="425"/>
      <c r="H2153" s="370"/>
      <c r="I2153" s="370"/>
      <c r="J2153" s="84"/>
      <c r="M2153" s="370"/>
      <c r="N2153" s="370"/>
      <c r="O2153" s="84"/>
    </row>
    <row r="2154" spans="1:15">
      <c r="A2154" s="425"/>
      <c r="H2154" s="370"/>
      <c r="I2154" s="370"/>
      <c r="J2154" s="84"/>
      <c r="M2154" s="370"/>
      <c r="N2154" s="370"/>
      <c r="O2154" s="84"/>
    </row>
    <row r="2155" spans="1:15">
      <c r="A2155" s="425"/>
      <c r="H2155" s="370"/>
      <c r="I2155" s="370"/>
      <c r="J2155" s="84"/>
      <c r="M2155" s="370"/>
      <c r="N2155" s="370"/>
      <c r="O2155" s="84"/>
    </row>
    <row r="2156" spans="1:15">
      <c r="A2156" s="425"/>
      <c r="H2156" s="370"/>
      <c r="I2156" s="370"/>
      <c r="J2156" s="84"/>
      <c r="M2156" s="370"/>
      <c r="N2156" s="370"/>
      <c r="O2156" s="84"/>
    </row>
    <row r="2157" spans="1:15">
      <c r="A2157" s="425"/>
      <c r="H2157" s="370"/>
      <c r="I2157" s="370"/>
      <c r="J2157" s="84"/>
      <c r="M2157" s="370"/>
      <c r="N2157" s="370"/>
      <c r="O2157" s="84"/>
    </row>
    <row r="2158" spans="1:15">
      <c r="A2158" s="425"/>
      <c r="H2158" s="370"/>
      <c r="I2158" s="370"/>
      <c r="J2158" s="84"/>
      <c r="M2158" s="370"/>
      <c r="N2158" s="370"/>
      <c r="O2158" s="84"/>
    </row>
    <row r="2159" spans="1:15">
      <c r="A2159" s="425"/>
      <c r="H2159" s="370"/>
      <c r="I2159" s="370"/>
      <c r="J2159" s="84"/>
      <c r="M2159" s="370"/>
      <c r="N2159" s="370"/>
      <c r="O2159" s="84"/>
    </row>
    <row r="2160" spans="1:15">
      <c r="A2160" s="425"/>
      <c r="H2160" s="370"/>
      <c r="I2160" s="370"/>
      <c r="J2160" s="84"/>
      <c r="M2160" s="370"/>
      <c r="N2160" s="370"/>
      <c r="O2160" s="84"/>
    </row>
    <row r="2161" spans="1:15">
      <c r="A2161" s="425"/>
      <c r="H2161" s="370"/>
      <c r="I2161" s="370"/>
      <c r="J2161" s="84"/>
      <c r="M2161" s="370"/>
      <c r="N2161" s="370"/>
      <c r="O2161" s="84"/>
    </row>
    <row r="2162" spans="1:15">
      <c r="A2162" s="425"/>
      <c r="H2162" s="370"/>
      <c r="I2162" s="370"/>
      <c r="J2162" s="84"/>
      <c r="M2162" s="370"/>
      <c r="N2162" s="370"/>
      <c r="O2162" s="84"/>
    </row>
    <row r="2163" spans="1:15">
      <c r="A2163" s="425"/>
      <c r="H2163" s="370"/>
      <c r="I2163" s="370"/>
      <c r="J2163" s="84"/>
      <c r="M2163" s="370"/>
      <c r="N2163" s="370"/>
      <c r="O2163" s="84"/>
    </row>
    <row r="2164" spans="1:15">
      <c r="A2164" s="425"/>
      <c r="H2164" s="370"/>
      <c r="I2164" s="370"/>
      <c r="J2164" s="84"/>
      <c r="M2164" s="370"/>
      <c r="N2164" s="370"/>
      <c r="O2164" s="84"/>
    </row>
    <row r="2165" spans="1:15">
      <c r="A2165" s="425"/>
      <c r="H2165" s="370"/>
      <c r="I2165" s="370"/>
      <c r="J2165" s="84"/>
      <c r="M2165" s="370"/>
      <c r="N2165" s="370"/>
      <c r="O2165" s="84"/>
    </row>
    <row r="2166" spans="1:15">
      <c r="A2166" s="425"/>
      <c r="H2166" s="370"/>
      <c r="I2166" s="370"/>
      <c r="J2166" s="84"/>
      <c r="M2166" s="370"/>
      <c r="N2166" s="370"/>
      <c r="O2166" s="84"/>
    </row>
    <row r="2167" spans="1:15">
      <c r="A2167" s="425"/>
      <c r="H2167" s="370"/>
      <c r="I2167" s="370"/>
      <c r="J2167" s="84"/>
      <c r="M2167" s="370"/>
      <c r="N2167" s="370"/>
      <c r="O2167" s="84"/>
    </row>
    <row r="2168" spans="1:15">
      <c r="A2168" s="425"/>
      <c r="H2168" s="370"/>
      <c r="I2168" s="370"/>
      <c r="J2168" s="84"/>
      <c r="M2168" s="370"/>
      <c r="N2168" s="370"/>
      <c r="O2168" s="84"/>
    </row>
    <row r="2169" spans="1:15">
      <c r="A2169" s="425"/>
      <c r="H2169" s="370"/>
      <c r="I2169" s="370"/>
      <c r="J2169" s="84"/>
      <c r="M2169" s="370"/>
      <c r="N2169" s="370"/>
      <c r="O2169" s="84"/>
    </row>
    <row r="2170" spans="1:15">
      <c r="A2170" s="425"/>
      <c r="H2170" s="370"/>
      <c r="I2170" s="370"/>
      <c r="J2170" s="84"/>
      <c r="M2170" s="370"/>
      <c r="N2170" s="370"/>
      <c r="O2170" s="84"/>
    </row>
    <row r="2171" spans="1:15">
      <c r="A2171" s="425"/>
      <c r="H2171" s="370"/>
      <c r="I2171" s="370"/>
      <c r="J2171" s="84"/>
      <c r="M2171" s="370"/>
      <c r="N2171" s="370"/>
      <c r="O2171" s="84"/>
    </row>
    <row r="2172" spans="1:15">
      <c r="A2172" s="425"/>
      <c r="H2172" s="370"/>
      <c r="I2172" s="370"/>
      <c r="J2172" s="84"/>
      <c r="M2172" s="370"/>
      <c r="N2172" s="370"/>
      <c r="O2172" s="84"/>
    </row>
    <row r="2173" spans="1:15">
      <c r="A2173" s="425"/>
      <c r="H2173" s="370"/>
      <c r="I2173" s="370"/>
      <c r="J2173" s="84"/>
      <c r="M2173" s="370"/>
      <c r="N2173" s="370"/>
      <c r="O2173" s="84"/>
    </row>
    <row r="2174" spans="1:15">
      <c r="A2174" s="425"/>
      <c r="H2174" s="370"/>
      <c r="I2174" s="370"/>
      <c r="J2174" s="84"/>
      <c r="M2174" s="370"/>
      <c r="N2174" s="370"/>
      <c r="O2174" s="84"/>
    </row>
    <row r="2175" spans="1:15">
      <c r="A2175" s="425"/>
      <c r="H2175" s="370"/>
      <c r="I2175" s="370"/>
      <c r="J2175" s="84"/>
      <c r="M2175" s="370"/>
      <c r="N2175" s="370"/>
      <c r="O2175" s="84"/>
    </row>
    <row r="2176" spans="1:15">
      <c r="A2176" s="425"/>
      <c r="H2176" s="370"/>
      <c r="I2176" s="370"/>
      <c r="J2176" s="84"/>
      <c r="M2176" s="370"/>
      <c r="N2176" s="370"/>
      <c r="O2176" s="84"/>
    </row>
    <row r="2177" spans="1:15">
      <c r="A2177" s="425"/>
      <c r="H2177" s="370"/>
      <c r="I2177" s="370"/>
      <c r="J2177" s="84"/>
      <c r="M2177" s="370"/>
      <c r="N2177" s="370"/>
      <c r="O2177" s="84"/>
    </row>
    <row r="2178" spans="1:15">
      <c r="A2178" s="425"/>
      <c r="H2178" s="370"/>
      <c r="I2178" s="370"/>
      <c r="J2178" s="84"/>
      <c r="M2178" s="370"/>
      <c r="N2178" s="370"/>
      <c r="O2178" s="84"/>
    </row>
    <row r="2179" spans="1:15">
      <c r="A2179" s="425"/>
      <c r="H2179" s="370"/>
      <c r="I2179" s="370"/>
      <c r="J2179" s="84"/>
      <c r="M2179" s="370"/>
      <c r="N2179" s="370"/>
      <c r="O2179" s="84"/>
    </row>
    <row r="2180" spans="1:15">
      <c r="A2180" s="425"/>
      <c r="H2180" s="370"/>
      <c r="I2180" s="370"/>
      <c r="J2180" s="84"/>
      <c r="M2180" s="370"/>
      <c r="N2180" s="370"/>
      <c r="O2180" s="84"/>
    </row>
    <row r="2181" spans="1:15">
      <c r="A2181" s="425"/>
      <c r="H2181" s="370"/>
      <c r="I2181" s="370"/>
      <c r="J2181" s="84"/>
      <c r="M2181" s="370"/>
      <c r="N2181" s="370"/>
      <c r="O2181" s="84"/>
    </row>
    <row r="2182" spans="1:15">
      <c r="A2182" s="425"/>
      <c r="H2182" s="370"/>
      <c r="I2182" s="370"/>
      <c r="J2182" s="84"/>
      <c r="M2182" s="370"/>
      <c r="N2182" s="370"/>
      <c r="O2182" s="84"/>
    </row>
    <row r="2183" spans="1:15">
      <c r="A2183" s="425"/>
      <c r="H2183" s="370"/>
      <c r="I2183" s="370"/>
      <c r="J2183" s="84"/>
      <c r="M2183" s="370"/>
      <c r="N2183" s="370"/>
      <c r="O2183" s="84"/>
    </row>
    <row r="2184" spans="1:15">
      <c r="A2184" s="425"/>
      <c r="H2184" s="370"/>
      <c r="I2184" s="370"/>
      <c r="J2184" s="84"/>
      <c r="M2184" s="370"/>
      <c r="N2184" s="370"/>
      <c r="O2184" s="84"/>
    </row>
    <row r="2185" spans="1:15">
      <c r="A2185" s="425"/>
      <c r="H2185" s="370"/>
      <c r="I2185" s="370"/>
      <c r="J2185" s="84"/>
      <c r="M2185" s="370"/>
      <c r="N2185" s="370"/>
      <c r="O2185" s="84"/>
    </row>
    <row r="2186" spans="1:15">
      <c r="A2186" s="425"/>
      <c r="H2186" s="370"/>
      <c r="I2186" s="370"/>
      <c r="J2186" s="84"/>
      <c r="M2186" s="370"/>
      <c r="N2186" s="370"/>
      <c r="O2186" s="84"/>
    </row>
    <row r="2187" spans="1:15">
      <c r="A2187" s="425"/>
      <c r="H2187" s="370"/>
      <c r="I2187" s="370"/>
      <c r="J2187" s="84"/>
      <c r="M2187" s="370"/>
      <c r="N2187" s="370"/>
      <c r="O2187" s="84"/>
    </row>
    <row r="2188" spans="1:15">
      <c r="A2188" s="425"/>
      <c r="H2188" s="370"/>
      <c r="I2188" s="370"/>
      <c r="J2188" s="84"/>
      <c r="M2188" s="370"/>
      <c r="N2188" s="370"/>
      <c r="O2188" s="84"/>
    </row>
    <row r="2189" spans="1:15">
      <c r="A2189" s="425"/>
      <c r="H2189" s="370"/>
      <c r="I2189" s="370"/>
      <c r="J2189" s="84"/>
      <c r="M2189" s="370"/>
      <c r="N2189" s="370"/>
      <c r="O2189" s="84"/>
    </row>
    <row r="2190" spans="1:15">
      <c r="A2190" s="425"/>
      <c r="H2190" s="370"/>
      <c r="I2190" s="370"/>
      <c r="J2190" s="84"/>
      <c r="M2190" s="370"/>
      <c r="N2190" s="370"/>
      <c r="O2190" s="84"/>
    </row>
    <row r="2191" spans="1:15">
      <c r="A2191" s="425"/>
      <c r="H2191" s="370"/>
      <c r="I2191" s="370"/>
      <c r="J2191" s="84"/>
      <c r="M2191" s="370"/>
      <c r="N2191" s="370"/>
      <c r="O2191" s="84"/>
    </row>
    <row r="2192" spans="1:15">
      <c r="A2192" s="425"/>
      <c r="H2192" s="370"/>
      <c r="I2192" s="370"/>
      <c r="J2192" s="84"/>
      <c r="M2192" s="370"/>
      <c r="N2192" s="370"/>
      <c r="O2192" s="84"/>
    </row>
    <row r="2193" spans="1:15">
      <c r="A2193" s="425"/>
      <c r="H2193" s="370"/>
      <c r="I2193" s="370"/>
      <c r="J2193" s="84"/>
      <c r="M2193" s="370"/>
      <c r="N2193" s="370"/>
      <c r="O2193" s="84"/>
    </row>
    <row r="2194" spans="1:15">
      <c r="A2194" s="425"/>
      <c r="H2194" s="370"/>
      <c r="I2194" s="370"/>
      <c r="J2194" s="84"/>
      <c r="M2194" s="370"/>
      <c r="N2194" s="370"/>
      <c r="O2194" s="84"/>
    </row>
    <row r="2195" spans="1:15">
      <c r="A2195" s="425"/>
      <c r="H2195" s="370"/>
      <c r="I2195" s="370"/>
      <c r="J2195" s="84"/>
      <c r="M2195" s="370"/>
      <c r="N2195" s="370"/>
      <c r="O2195" s="84"/>
    </row>
    <row r="2196" spans="1:15">
      <c r="A2196" s="425"/>
      <c r="H2196" s="370"/>
      <c r="I2196" s="370"/>
      <c r="J2196" s="84"/>
      <c r="M2196" s="370"/>
      <c r="N2196" s="370"/>
      <c r="O2196" s="84"/>
    </row>
    <row r="2197" spans="1:15">
      <c r="A2197" s="425"/>
      <c r="H2197" s="370"/>
      <c r="I2197" s="370"/>
      <c r="J2197" s="84"/>
      <c r="M2197" s="370"/>
      <c r="N2197" s="370"/>
      <c r="O2197" s="84"/>
    </row>
    <row r="2198" spans="1:15">
      <c r="A2198" s="425"/>
      <c r="H2198" s="370"/>
      <c r="I2198" s="370"/>
      <c r="J2198" s="84"/>
      <c r="M2198" s="370"/>
      <c r="N2198" s="370"/>
      <c r="O2198" s="84"/>
    </row>
    <row r="2199" spans="1:15">
      <c r="A2199" s="425"/>
      <c r="H2199" s="370"/>
      <c r="I2199" s="370"/>
      <c r="J2199" s="84"/>
      <c r="M2199" s="370"/>
      <c r="N2199" s="370"/>
      <c r="O2199" s="84"/>
    </row>
    <row r="2200" spans="1:15">
      <c r="A2200" s="425"/>
      <c r="H2200" s="370"/>
      <c r="I2200" s="370"/>
      <c r="J2200" s="84"/>
      <c r="M2200" s="370"/>
      <c r="N2200" s="370"/>
      <c r="O2200" s="84"/>
    </row>
    <row r="2201" spans="1:15">
      <c r="A2201" s="425"/>
      <c r="H2201" s="370"/>
      <c r="I2201" s="370"/>
      <c r="J2201" s="84"/>
      <c r="M2201" s="370"/>
      <c r="N2201" s="370"/>
      <c r="O2201" s="84"/>
    </row>
    <row r="2202" spans="1:15">
      <c r="A2202" s="425"/>
      <c r="H2202" s="370"/>
      <c r="I2202" s="370"/>
      <c r="J2202" s="84"/>
      <c r="M2202" s="370"/>
      <c r="N2202" s="370"/>
      <c r="O2202" s="84"/>
    </row>
    <row r="2203" spans="1:15">
      <c r="A2203" s="425"/>
      <c r="H2203" s="370"/>
      <c r="I2203" s="370"/>
      <c r="J2203" s="84"/>
      <c r="M2203" s="370"/>
      <c r="N2203" s="370"/>
      <c r="O2203" s="84"/>
    </row>
    <row r="2204" spans="1:15">
      <c r="A2204" s="425"/>
      <c r="H2204" s="370"/>
      <c r="I2204" s="370"/>
      <c r="J2204" s="84"/>
      <c r="M2204" s="370"/>
      <c r="N2204" s="370"/>
      <c r="O2204" s="84"/>
    </row>
    <row r="2205" spans="1:15">
      <c r="A2205" s="425"/>
      <c r="H2205" s="370"/>
      <c r="I2205" s="370"/>
      <c r="J2205" s="84"/>
      <c r="M2205" s="370"/>
      <c r="N2205" s="370"/>
      <c r="O2205" s="84"/>
    </row>
    <row r="2206" spans="1:15">
      <c r="A2206" s="425"/>
      <c r="H2206" s="370"/>
      <c r="I2206" s="370"/>
      <c r="J2206" s="84"/>
      <c r="M2206" s="370"/>
      <c r="N2206" s="370"/>
      <c r="O2206" s="84"/>
    </row>
    <row r="2207" spans="1:15">
      <c r="A2207" s="425"/>
      <c r="H2207" s="370"/>
      <c r="I2207" s="370"/>
      <c r="J2207" s="84"/>
      <c r="M2207" s="370"/>
      <c r="N2207" s="370"/>
      <c r="O2207" s="84"/>
    </row>
    <row r="2208" spans="1:15">
      <c r="A2208" s="425"/>
      <c r="H2208" s="370"/>
      <c r="I2208" s="370"/>
      <c r="J2208" s="84"/>
      <c r="M2208" s="370"/>
      <c r="N2208" s="370"/>
      <c r="O2208" s="84"/>
    </row>
    <row r="2209" spans="1:15">
      <c r="A2209" s="425"/>
      <c r="H2209" s="370"/>
      <c r="I2209" s="370"/>
      <c r="J2209" s="84"/>
      <c r="M2209" s="370"/>
      <c r="N2209" s="370"/>
      <c r="O2209" s="84"/>
    </row>
    <row r="2210" spans="1:15">
      <c r="A2210" s="425"/>
      <c r="H2210" s="370"/>
      <c r="I2210" s="370"/>
      <c r="J2210" s="84"/>
      <c r="M2210" s="370"/>
      <c r="N2210" s="370"/>
      <c r="O2210" s="84"/>
    </row>
    <row r="2211" spans="1:15">
      <c r="A2211" s="425"/>
      <c r="H2211" s="370"/>
      <c r="I2211" s="370"/>
      <c r="J2211" s="84"/>
      <c r="M2211" s="370"/>
      <c r="N2211" s="370"/>
      <c r="O2211" s="84"/>
    </row>
    <row r="2212" spans="1:15">
      <c r="A2212" s="425"/>
      <c r="H2212" s="370"/>
      <c r="I2212" s="370"/>
      <c r="J2212" s="84"/>
      <c r="M2212" s="370"/>
      <c r="N2212" s="370"/>
      <c r="O2212" s="84"/>
    </row>
    <row r="2213" spans="1:15">
      <c r="A2213" s="425"/>
      <c r="H2213" s="370"/>
      <c r="I2213" s="370"/>
      <c r="J2213" s="84"/>
      <c r="M2213" s="370"/>
      <c r="N2213" s="370"/>
      <c r="O2213" s="84"/>
    </row>
    <row r="2214" spans="1:15">
      <c r="A2214" s="425"/>
      <c r="H2214" s="370"/>
      <c r="I2214" s="370"/>
      <c r="J2214" s="84"/>
      <c r="M2214" s="370"/>
      <c r="N2214" s="370"/>
      <c r="O2214" s="84"/>
    </row>
    <row r="2215" spans="1:15">
      <c r="A2215" s="425"/>
      <c r="H2215" s="370"/>
      <c r="I2215" s="370"/>
      <c r="J2215" s="84"/>
      <c r="M2215" s="370"/>
      <c r="N2215" s="370"/>
      <c r="O2215" s="84"/>
    </row>
    <row r="2216" spans="1:15">
      <c r="A2216" s="425"/>
      <c r="H2216" s="370"/>
      <c r="I2216" s="370"/>
      <c r="J2216" s="84"/>
      <c r="M2216" s="370"/>
      <c r="N2216" s="370"/>
      <c r="O2216" s="84"/>
    </row>
    <row r="2217" spans="1:15">
      <c r="A2217" s="425"/>
      <c r="H2217" s="370"/>
      <c r="I2217" s="370"/>
      <c r="J2217" s="84"/>
      <c r="M2217" s="370"/>
      <c r="N2217" s="370"/>
      <c r="O2217" s="84"/>
    </row>
    <row r="2218" spans="1:15">
      <c r="A2218" s="425"/>
      <c r="H2218" s="370"/>
      <c r="I2218" s="370"/>
      <c r="J2218" s="84"/>
      <c r="M2218" s="370"/>
      <c r="N2218" s="370"/>
      <c r="O2218" s="84"/>
    </row>
    <row r="2219" spans="1:15">
      <c r="A2219" s="425"/>
      <c r="H2219" s="370"/>
      <c r="I2219" s="370"/>
      <c r="J2219" s="84"/>
      <c r="M2219" s="370"/>
      <c r="N2219" s="370"/>
      <c r="O2219" s="84"/>
    </row>
    <row r="2220" spans="1:15">
      <c r="A2220" s="425"/>
      <c r="H2220" s="370"/>
      <c r="I2220" s="370"/>
      <c r="J2220" s="84"/>
      <c r="M2220" s="370"/>
      <c r="N2220" s="370"/>
      <c r="O2220" s="84"/>
    </row>
    <row r="2221" spans="1:15">
      <c r="A2221" s="425"/>
      <c r="H2221" s="370"/>
      <c r="I2221" s="370"/>
      <c r="J2221" s="84"/>
      <c r="M2221" s="370"/>
      <c r="N2221" s="370"/>
      <c r="O2221" s="84"/>
    </row>
    <row r="2222" spans="1:15">
      <c r="A2222" s="425"/>
      <c r="H2222" s="370"/>
      <c r="I2222" s="370"/>
      <c r="J2222" s="84"/>
      <c r="M2222" s="370"/>
      <c r="N2222" s="370"/>
      <c r="O2222" s="84"/>
    </row>
    <row r="2223" spans="1:15">
      <c r="A2223" s="425"/>
      <c r="H2223" s="370"/>
      <c r="I2223" s="370"/>
      <c r="J2223" s="84"/>
      <c r="M2223" s="370"/>
      <c r="N2223" s="370"/>
      <c r="O2223" s="84"/>
    </row>
    <row r="2224" spans="1:15">
      <c r="A2224" s="425"/>
      <c r="H2224" s="370"/>
      <c r="I2224" s="370"/>
      <c r="J2224" s="84"/>
      <c r="M2224" s="370"/>
      <c r="N2224" s="370"/>
      <c r="O2224" s="84"/>
    </row>
    <row r="2225" spans="1:15">
      <c r="A2225" s="425"/>
      <c r="H2225" s="370"/>
      <c r="I2225" s="370"/>
      <c r="J2225" s="84"/>
      <c r="M2225" s="370"/>
      <c r="N2225" s="370"/>
      <c r="O2225" s="84"/>
    </row>
    <row r="2226" spans="1:15">
      <c r="A2226" s="425"/>
      <c r="H2226" s="370"/>
      <c r="I2226" s="370"/>
      <c r="J2226" s="84"/>
      <c r="M2226" s="370"/>
      <c r="N2226" s="370"/>
      <c r="O2226" s="84"/>
    </row>
    <row r="2227" spans="1:15">
      <c r="A2227" s="425"/>
      <c r="H2227" s="370"/>
      <c r="I2227" s="370"/>
      <c r="J2227" s="84"/>
      <c r="M2227" s="370"/>
      <c r="N2227" s="370"/>
      <c r="O2227" s="84"/>
    </row>
    <row r="2228" spans="1:15">
      <c r="A2228" s="425"/>
      <c r="H2228" s="370"/>
      <c r="I2228" s="370"/>
      <c r="J2228" s="84"/>
      <c r="M2228" s="370"/>
      <c r="N2228" s="370"/>
      <c r="O2228" s="84"/>
    </row>
    <row r="2229" spans="1:15">
      <c r="A2229" s="425"/>
      <c r="H2229" s="370"/>
      <c r="I2229" s="370"/>
      <c r="J2229" s="84"/>
      <c r="M2229" s="370"/>
      <c r="N2229" s="370"/>
      <c r="O2229" s="84"/>
    </row>
    <row r="2230" spans="1:15">
      <c r="A2230" s="425"/>
      <c r="H2230" s="370"/>
      <c r="I2230" s="370"/>
      <c r="J2230" s="84"/>
      <c r="M2230" s="370"/>
      <c r="N2230" s="370"/>
      <c r="O2230" s="84"/>
    </row>
    <row r="2231" spans="1:15">
      <c r="A2231" s="425"/>
      <c r="H2231" s="370"/>
      <c r="I2231" s="370"/>
      <c r="J2231" s="84"/>
      <c r="M2231" s="370"/>
      <c r="N2231" s="370"/>
      <c r="O2231" s="84"/>
    </row>
    <row r="2232" spans="1:15">
      <c r="A2232" s="425"/>
      <c r="H2232" s="370"/>
      <c r="I2232" s="370"/>
      <c r="J2232" s="84"/>
      <c r="M2232" s="370"/>
      <c r="N2232" s="370"/>
      <c r="O2232" s="84"/>
    </row>
    <row r="2233" spans="1:15">
      <c r="A2233" s="425"/>
      <c r="H2233" s="370"/>
      <c r="I2233" s="370"/>
      <c r="J2233" s="84"/>
      <c r="M2233" s="370"/>
      <c r="N2233" s="370"/>
      <c r="O2233" s="84"/>
    </row>
    <row r="2234" spans="1:15">
      <c r="A2234" s="425"/>
      <c r="H2234" s="370"/>
      <c r="I2234" s="370"/>
      <c r="J2234" s="84"/>
      <c r="M2234" s="370"/>
      <c r="N2234" s="370"/>
      <c r="O2234" s="84"/>
    </row>
    <row r="2235" spans="1:15">
      <c r="A2235" s="425"/>
      <c r="H2235" s="370"/>
      <c r="I2235" s="370"/>
      <c r="J2235" s="84"/>
      <c r="M2235" s="370"/>
      <c r="N2235" s="370"/>
      <c r="O2235" s="84"/>
    </row>
    <row r="2236" spans="1:15">
      <c r="A2236" s="425"/>
      <c r="H2236" s="370"/>
      <c r="I2236" s="370"/>
      <c r="J2236" s="84"/>
      <c r="M2236" s="370"/>
      <c r="N2236" s="370"/>
      <c r="O2236" s="84"/>
    </row>
    <row r="2237" spans="1:15">
      <c r="A2237" s="425"/>
      <c r="H2237" s="370"/>
      <c r="I2237" s="370"/>
      <c r="J2237" s="84"/>
      <c r="M2237" s="370"/>
      <c r="N2237" s="370"/>
      <c r="O2237" s="84"/>
    </row>
    <row r="2238" spans="1:15">
      <c r="A2238" s="425"/>
      <c r="H2238" s="370"/>
      <c r="I2238" s="370"/>
      <c r="J2238" s="84"/>
      <c r="M2238" s="370"/>
      <c r="N2238" s="370"/>
      <c r="O2238" s="84"/>
    </row>
    <row r="2239" spans="1:15">
      <c r="A2239" s="425"/>
      <c r="H2239" s="370"/>
      <c r="I2239" s="370"/>
      <c r="J2239" s="84"/>
      <c r="M2239" s="370"/>
      <c r="N2239" s="370"/>
      <c r="O2239" s="84"/>
    </row>
    <row r="2240" spans="1:15">
      <c r="A2240" s="425"/>
      <c r="H2240" s="370"/>
      <c r="I2240" s="370"/>
      <c r="J2240" s="84"/>
      <c r="M2240" s="370"/>
      <c r="N2240" s="370"/>
      <c r="O2240" s="84"/>
    </row>
    <row r="2241" spans="1:15">
      <c r="A2241" s="425"/>
      <c r="H2241" s="370"/>
      <c r="I2241" s="370"/>
      <c r="J2241" s="84"/>
      <c r="M2241" s="370"/>
      <c r="N2241" s="370"/>
      <c r="O2241" s="84"/>
    </row>
    <row r="2242" spans="1:15">
      <c r="A2242" s="425"/>
      <c r="H2242" s="370"/>
      <c r="I2242" s="370"/>
      <c r="J2242" s="84"/>
      <c r="M2242" s="370"/>
      <c r="N2242" s="370"/>
      <c r="O2242" s="84"/>
    </row>
    <row r="2243" spans="1:15">
      <c r="A2243" s="425"/>
      <c r="H2243" s="370"/>
      <c r="I2243" s="370"/>
      <c r="J2243" s="84"/>
      <c r="M2243" s="370"/>
      <c r="N2243" s="370"/>
      <c r="O2243" s="84"/>
    </row>
    <row r="2244" spans="1:15">
      <c r="A2244" s="425"/>
      <c r="H2244" s="370"/>
      <c r="I2244" s="370"/>
      <c r="J2244" s="84"/>
      <c r="M2244" s="370"/>
      <c r="N2244" s="370"/>
      <c r="O2244" s="84"/>
    </row>
    <row r="2245" spans="1:15">
      <c r="A2245" s="425"/>
      <c r="H2245" s="370"/>
      <c r="I2245" s="370"/>
      <c r="J2245" s="84"/>
      <c r="M2245" s="370"/>
      <c r="N2245" s="370"/>
      <c r="O2245" s="84"/>
    </row>
    <row r="2246" spans="1:15">
      <c r="A2246" s="425"/>
      <c r="H2246" s="370"/>
      <c r="I2246" s="370"/>
      <c r="J2246" s="84"/>
      <c r="M2246" s="370"/>
      <c r="N2246" s="370"/>
      <c r="O2246" s="84"/>
    </row>
    <row r="2247" spans="1:15">
      <c r="A2247" s="425"/>
      <c r="H2247" s="370"/>
      <c r="I2247" s="370"/>
      <c r="J2247" s="84"/>
      <c r="M2247" s="370"/>
      <c r="N2247" s="370"/>
      <c r="O2247" s="84"/>
    </row>
    <row r="2248" spans="1:15">
      <c r="A2248" s="425"/>
      <c r="H2248" s="370"/>
      <c r="I2248" s="370"/>
      <c r="J2248" s="84"/>
      <c r="M2248" s="370"/>
      <c r="N2248" s="370"/>
      <c r="O2248" s="84"/>
    </row>
    <row r="2249" spans="1:15">
      <c r="A2249" s="425"/>
      <c r="H2249" s="370"/>
      <c r="I2249" s="370"/>
      <c r="J2249" s="84"/>
      <c r="M2249" s="370"/>
      <c r="N2249" s="370"/>
      <c r="O2249" s="84"/>
    </row>
    <row r="2250" spans="1:15">
      <c r="A2250" s="425"/>
      <c r="H2250" s="370"/>
      <c r="I2250" s="370"/>
      <c r="J2250" s="84"/>
      <c r="M2250" s="370"/>
      <c r="N2250" s="370"/>
      <c r="O2250" s="84"/>
    </row>
    <row r="2251" spans="1:15">
      <c r="A2251" s="425"/>
      <c r="H2251" s="370"/>
      <c r="I2251" s="370"/>
      <c r="J2251" s="84"/>
      <c r="M2251" s="370"/>
      <c r="N2251" s="370"/>
      <c r="O2251" s="84"/>
    </row>
    <row r="2252" spans="1:15">
      <c r="A2252" s="425"/>
      <c r="H2252" s="370"/>
      <c r="I2252" s="370"/>
      <c r="J2252" s="84"/>
      <c r="M2252" s="370"/>
      <c r="N2252" s="370"/>
      <c r="O2252" s="84"/>
    </row>
    <row r="2253" spans="1:15">
      <c r="A2253" s="425"/>
      <c r="H2253" s="370"/>
      <c r="I2253" s="370"/>
      <c r="J2253" s="84"/>
      <c r="M2253" s="370"/>
      <c r="N2253" s="370"/>
      <c r="O2253" s="84"/>
    </row>
    <row r="2254" spans="1:15">
      <c r="A2254" s="425"/>
      <c r="H2254" s="370"/>
      <c r="I2254" s="370"/>
      <c r="J2254" s="84"/>
      <c r="M2254" s="370"/>
      <c r="N2254" s="370"/>
      <c r="O2254" s="84"/>
    </row>
    <row r="2255" spans="1:15">
      <c r="A2255" s="425"/>
      <c r="H2255" s="370"/>
      <c r="I2255" s="370"/>
      <c r="J2255" s="84"/>
      <c r="M2255" s="370"/>
      <c r="N2255" s="370"/>
      <c r="O2255" s="84"/>
    </row>
    <row r="2256" spans="1:15">
      <c r="A2256" s="425"/>
      <c r="H2256" s="370"/>
      <c r="I2256" s="370"/>
      <c r="J2256" s="84"/>
      <c r="M2256" s="370"/>
      <c r="N2256" s="370"/>
      <c r="O2256" s="84"/>
    </row>
    <row r="2257" spans="1:15">
      <c r="A2257" s="425"/>
      <c r="H2257" s="370"/>
      <c r="I2257" s="370"/>
      <c r="J2257" s="84"/>
      <c r="M2257" s="370"/>
      <c r="N2257" s="370"/>
      <c r="O2257" s="84"/>
    </row>
    <row r="2258" spans="1:15">
      <c r="A2258" s="425"/>
      <c r="H2258" s="370"/>
      <c r="I2258" s="370"/>
      <c r="J2258" s="84"/>
      <c r="M2258" s="370"/>
      <c r="N2258" s="370"/>
      <c r="O2258" s="84"/>
    </row>
    <row r="2259" spans="1:15">
      <c r="A2259" s="425"/>
      <c r="H2259" s="370"/>
      <c r="I2259" s="370"/>
      <c r="J2259" s="84"/>
      <c r="M2259" s="370"/>
      <c r="N2259" s="370"/>
      <c r="O2259" s="84"/>
    </row>
    <row r="2260" spans="1:15">
      <c r="A2260" s="425"/>
      <c r="H2260" s="370"/>
      <c r="I2260" s="370"/>
      <c r="J2260" s="84"/>
      <c r="M2260" s="370"/>
      <c r="N2260" s="370"/>
      <c r="O2260" s="84"/>
    </row>
    <row r="2261" spans="1:15">
      <c r="A2261" s="425"/>
      <c r="H2261" s="370"/>
      <c r="I2261" s="370"/>
      <c r="J2261" s="84"/>
      <c r="M2261" s="370"/>
      <c r="N2261" s="370"/>
      <c r="O2261" s="84"/>
    </row>
    <row r="2262" spans="1:15">
      <c r="A2262" s="425"/>
      <c r="H2262" s="370"/>
      <c r="I2262" s="370"/>
      <c r="J2262" s="84"/>
      <c r="M2262" s="370"/>
      <c r="N2262" s="370"/>
      <c r="O2262" s="84"/>
    </row>
    <row r="2263" spans="1:15">
      <c r="A2263" s="425"/>
      <c r="H2263" s="370"/>
      <c r="I2263" s="370"/>
      <c r="J2263" s="84"/>
      <c r="M2263" s="370"/>
      <c r="N2263" s="370"/>
      <c r="O2263" s="84"/>
    </row>
    <row r="2264" spans="1:15">
      <c r="A2264" s="425"/>
      <c r="H2264" s="370"/>
      <c r="I2264" s="370"/>
      <c r="J2264" s="84"/>
      <c r="M2264" s="370"/>
      <c r="N2264" s="370"/>
      <c r="O2264" s="84"/>
    </row>
    <row r="2265" spans="1:15">
      <c r="A2265" s="425"/>
      <c r="H2265" s="370"/>
      <c r="I2265" s="370"/>
      <c r="J2265" s="84"/>
      <c r="M2265" s="370"/>
      <c r="N2265" s="370"/>
      <c r="O2265" s="84"/>
    </row>
    <row r="2266" spans="1:15">
      <c r="A2266" s="425"/>
      <c r="H2266" s="370"/>
      <c r="I2266" s="370"/>
      <c r="J2266" s="84"/>
      <c r="M2266" s="370"/>
      <c r="N2266" s="370"/>
      <c r="O2266" s="84"/>
    </row>
    <row r="2267" spans="1:15">
      <c r="A2267" s="425"/>
      <c r="H2267" s="370"/>
      <c r="I2267" s="370"/>
      <c r="J2267" s="84"/>
      <c r="M2267" s="370"/>
      <c r="N2267" s="370"/>
      <c r="O2267" s="84"/>
    </row>
    <row r="2268" spans="1:15">
      <c r="A2268" s="425"/>
      <c r="H2268" s="370"/>
      <c r="I2268" s="370"/>
      <c r="J2268" s="84"/>
      <c r="M2268" s="370"/>
      <c r="N2268" s="370"/>
      <c r="O2268" s="84"/>
    </row>
    <row r="2269" spans="1:15">
      <c r="A2269" s="425"/>
      <c r="H2269" s="370"/>
      <c r="I2269" s="370"/>
      <c r="J2269" s="84"/>
      <c r="M2269" s="370"/>
      <c r="N2269" s="370"/>
      <c r="O2269" s="84"/>
    </row>
    <row r="2270" spans="1:15">
      <c r="A2270" s="425"/>
      <c r="H2270" s="370"/>
      <c r="I2270" s="370"/>
      <c r="J2270" s="84"/>
      <c r="M2270" s="370"/>
      <c r="N2270" s="370"/>
      <c r="O2270" s="84"/>
    </row>
    <row r="2271" spans="1:15">
      <c r="A2271" s="425"/>
      <c r="H2271" s="370"/>
      <c r="I2271" s="370"/>
      <c r="J2271" s="84"/>
      <c r="M2271" s="370"/>
      <c r="N2271" s="370"/>
      <c r="O2271" s="84"/>
    </row>
    <row r="2272" spans="1:15">
      <c r="A2272" s="425"/>
      <c r="H2272" s="370"/>
      <c r="I2272" s="370"/>
      <c r="J2272" s="84"/>
      <c r="M2272" s="370"/>
      <c r="N2272" s="370"/>
      <c r="O2272" s="84"/>
    </row>
    <row r="2273" spans="1:15">
      <c r="A2273" s="425"/>
      <c r="H2273" s="370"/>
      <c r="I2273" s="370"/>
      <c r="J2273" s="84"/>
      <c r="M2273" s="370"/>
      <c r="N2273" s="370"/>
      <c r="O2273" s="84"/>
    </row>
    <row r="2274" spans="1:15">
      <c r="A2274" s="425"/>
      <c r="H2274" s="370"/>
      <c r="I2274" s="370"/>
      <c r="J2274" s="84"/>
      <c r="M2274" s="370"/>
      <c r="N2274" s="370"/>
      <c r="O2274" s="84"/>
    </row>
    <row r="2275" spans="1:15">
      <c r="A2275" s="425"/>
      <c r="H2275" s="370"/>
      <c r="I2275" s="370"/>
      <c r="J2275" s="84"/>
      <c r="M2275" s="370"/>
      <c r="N2275" s="370"/>
      <c r="O2275" s="84"/>
    </row>
    <row r="2276" spans="1:15">
      <c r="A2276" s="425"/>
      <c r="H2276" s="370"/>
      <c r="I2276" s="370"/>
      <c r="J2276" s="84"/>
      <c r="M2276" s="370"/>
      <c r="N2276" s="370"/>
      <c r="O2276" s="84"/>
    </row>
    <row r="2277" spans="1:15">
      <c r="A2277" s="425"/>
      <c r="H2277" s="370"/>
      <c r="I2277" s="370"/>
      <c r="J2277" s="84"/>
      <c r="M2277" s="370"/>
      <c r="N2277" s="370"/>
      <c r="O2277" s="84"/>
    </row>
    <row r="2278" spans="1:15">
      <c r="A2278" s="425"/>
      <c r="H2278" s="370"/>
      <c r="I2278" s="370"/>
      <c r="J2278" s="84"/>
      <c r="M2278" s="370"/>
      <c r="N2278" s="370"/>
      <c r="O2278" s="84"/>
    </row>
    <row r="2279" spans="1:15">
      <c r="A2279" s="425"/>
      <c r="H2279" s="370"/>
      <c r="I2279" s="370"/>
      <c r="J2279" s="84"/>
      <c r="M2279" s="370"/>
      <c r="N2279" s="370"/>
      <c r="O2279" s="84"/>
    </row>
    <row r="2280" spans="1:15">
      <c r="A2280" s="425"/>
      <c r="H2280" s="370"/>
      <c r="I2280" s="370"/>
      <c r="J2280" s="84"/>
      <c r="M2280" s="370"/>
      <c r="N2280" s="370"/>
      <c r="O2280" s="84"/>
    </row>
    <row r="2281" spans="1:15">
      <c r="A2281" s="425"/>
      <c r="H2281" s="370"/>
      <c r="I2281" s="370"/>
      <c r="J2281" s="84"/>
      <c r="M2281" s="370"/>
      <c r="N2281" s="370"/>
      <c r="O2281" s="84"/>
    </row>
    <row r="2282" spans="1:15">
      <c r="A2282" s="425"/>
      <c r="H2282" s="370"/>
      <c r="I2282" s="370"/>
      <c r="J2282" s="84"/>
      <c r="M2282" s="370"/>
      <c r="N2282" s="370"/>
      <c r="O2282" s="84"/>
    </row>
    <row r="2283" spans="1:15">
      <c r="A2283" s="425"/>
      <c r="H2283" s="370"/>
      <c r="I2283" s="370"/>
      <c r="J2283" s="84"/>
      <c r="M2283" s="370"/>
      <c r="N2283" s="370"/>
      <c r="O2283" s="84"/>
    </row>
    <row r="2284" spans="1:15">
      <c r="A2284" s="425"/>
      <c r="H2284" s="370"/>
      <c r="I2284" s="370"/>
      <c r="J2284" s="84"/>
      <c r="M2284" s="370"/>
      <c r="N2284" s="370"/>
      <c r="O2284" s="84"/>
    </row>
    <row r="2285" spans="1:15">
      <c r="A2285" s="425"/>
      <c r="H2285" s="370"/>
      <c r="I2285" s="370"/>
      <c r="J2285" s="84"/>
      <c r="M2285" s="370"/>
      <c r="N2285" s="370"/>
      <c r="O2285" s="84"/>
    </row>
    <row r="2286" spans="1:15">
      <c r="A2286" s="425"/>
      <c r="H2286" s="370"/>
      <c r="I2286" s="370"/>
      <c r="J2286" s="84"/>
      <c r="M2286" s="370"/>
      <c r="N2286" s="370"/>
      <c r="O2286" s="84"/>
    </row>
    <row r="2287" spans="1:15">
      <c r="A2287" s="425"/>
      <c r="H2287" s="370"/>
      <c r="I2287" s="370"/>
      <c r="J2287" s="84"/>
      <c r="M2287" s="370"/>
      <c r="N2287" s="370"/>
      <c r="O2287" s="84"/>
    </row>
    <row r="2288" spans="1:15">
      <c r="A2288" s="425"/>
      <c r="H2288" s="370"/>
      <c r="I2288" s="370"/>
      <c r="J2288" s="84"/>
      <c r="M2288" s="370"/>
      <c r="N2288" s="370"/>
      <c r="O2288" s="84"/>
    </row>
    <row r="2289" spans="1:15">
      <c r="A2289" s="425"/>
      <c r="H2289" s="370"/>
      <c r="I2289" s="370"/>
      <c r="J2289" s="84"/>
      <c r="M2289" s="370"/>
      <c r="N2289" s="370"/>
      <c r="O2289" s="84"/>
    </row>
    <row r="2290" spans="1:15">
      <c r="A2290" s="425"/>
      <c r="H2290" s="370"/>
      <c r="I2290" s="370"/>
      <c r="J2290" s="84"/>
      <c r="M2290" s="370"/>
      <c r="N2290" s="370"/>
      <c r="O2290" s="84"/>
    </row>
    <row r="2291" spans="1:15">
      <c r="A2291" s="425"/>
      <c r="H2291" s="370"/>
      <c r="I2291" s="370"/>
      <c r="J2291" s="84"/>
      <c r="M2291" s="370"/>
      <c r="N2291" s="370"/>
      <c r="O2291" s="84"/>
    </row>
    <row r="2292" spans="1:15">
      <c r="A2292" s="425"/>
      <c r="H2292" s="370"/>
      <c r="I2292" s="370"/>
      <c r="J2292" s="84"/>
      <c r="M2292" s="370"/>
      <c r="N2292" s="370"/>
      <c r="O2292" s="84"/>
    </row>
    <row r="2293" spans="1:15">
      <c r="A2293" s="425"/>
      <c r="H2293" s="370"/>
      <c r="I2293" s="370"/>
      <c r="J2293" s="84"/>
      <c r="M2293" s="370"/>
      <c r="N2293" s="370"/>
      <c r="O2293" s="84"/>
    </row>
    <row r="2294" spans="1:15">
      <c r="A2294" s="425"/>
      <c r="H2294" s="370"/>
      <c r="I2294" s="370"/>
      <c r="J2294" s="84"/>
      <c r="M2294" s="370"/>
      <c r="N2294" s="370"/>
      <c r="O2294" s="84"/>
    </row>
    <row r="2295" spans="1:15">
      <c r="A2295" s="425"/>
      <c r="H2295" s="370"/>
      <c r="I2295" s="370"/>
      <c r="J2295" s="84"/>
      <c r="M2295" s="370"/>
      <c r="N2295" s="370"/>
      <c r="O2295" s="84"/>
    </row>
    <row r="2296" spans="1:15">
      <c r="A2296" s="425"/>
      <c r="H2296" s="370"/>
      <c r="I2296" s="370"/>
      <c r="J2296" s="84"/>
      <c r="M2296" s="370"/>
      <c r="N2296" s="370"/>
      <c r="O2296" s="84"/>
    </row>
    <row r="2297" spans="1:15">
      <c r="A2297" s="425"/>
      <c r="H2297" s="370"/>
      <c r="I2297" s="370"/>
      <c r="J2297" s="84"/>
      <c r="M2297" s="370"/>
      <c r="N2297" s="370"/>
      <c r="O2297" s="84"/>
    </row>
    <row r="2298" spans="1:15">
      <c r="A2298" s="425"/>
      <c r="H2298" s="370"/>
      <c r="I2298" s="370"/>
      <c r="J2298" s="84"/>
      <c r="M2298" s="370"/>
      <c r="N2298" s="370"/>
      <c r="O2298" s="84"/>
    </row>
    <row r="2299" spans="1:15">
      <c r="A2299" s="425"/>
      <c r="H2299" s="370"/>
      <c r="I2299" s="370"/>
      <c r="J2299" s="84"/>
      <c r="M2299" s="370"/>
      <c r="N2299" s="370"/>
      <c r="O2299" s="84"/>
    </row>
    <row r="2300" spans="1:15">
      <c r="A2300" s="425"/>
      <c r="H2300" s="370"/>
      <c r="I2300" s="370"/>
      <c r="J2300" s="84"/>
      <c r="M2300" s="370"/>
      <c r="N2300" s="370"/>
      <c r="O2300" s="84"/>
    </row>
    <row r="2301" spans="1:15">
      <c r="A2301" s="425"/>
      <c r="H2301" s="370"/>
      <c r="I2301" s="370"/>
      <c r="J2301" s="84"/>
      <c r="M2301" s="370"/>
      <c r="N2301" s="370"/>
      <c r="O2301" s="84"/>
    </row>
    <row r="2302" spans="1:15">
      <c r="A2302" s="425"/>
      <c r="H2302" s="370"/>
      <c r="I2302" s="370"/>
      <c r="J2302" s="84"/>
      <c r="M2302" s="370"/>
      <c r="N2302" s="370"/>
      <c r="O2302" s="84"/>
    </row>
    <row r="2303" spans="1:15">
      <c r="A2303" s="425"/>
      <c r="H2303" s="370"/>
      <c r="I2303" s="370"/>
      <c r="J2303" s="84"/>
      <c r="M2303" s="370"/>
      <c r="N2303" s="370"/>
      <c r="O2303" s="84"/>
    </row>
    <row r="2304" spans="1:15">
      <c r="A2304" s="425"/>
      <c r="H2304" s="370"/>
      <c r="I2304" s="370"/>
      <c r="J2304" s="84"/>
      <c r="M2304" s="370"/>
      <c r="N2304" s="370"/>
      <c r="O2304" s="84"/>
    </row>
    <row r="2305" spans="1:15">
      <c r="A2305" s="425"/>
      <c r="H2305" s="370"/>
      <c r="I2305" s="370"/>
      <c r="J2305" s="84"/>
      <c r="M2305" s="370"/>
      <c r="N2305" s="370"/>
      <c r="O2305" s="84"/>
    </row>
    <row r="2306" spans="1:15">
      <c r="A2306" s="425"/>
      <c r="H2306" s="370"/>
      <c r="I2306" s="370"/>
      <c r="J2306" s="84"/>
      <c r="M2306" s="370"/>
      <c r="N2306" s="370"/>
      <c r="O2306" s="84"/>
    </row>
    <row r="2307" spans="1:15">
      <c r="A2307" s="425"/>
      <c r="H2307" s="370"/>
      <c r="I2307" s="370"/>
      <c r="J2307" s="84"/>
      <c r="M2307" s="370"/>
      <c r="N2307" s="370"/>
      <c r="O2307" s="84"/>
    </row>
    <row r="2308" spans="1:15">
      <c r="A2308" s="425"/>
      <c r="H2308" s="370"/>
      <c r="I2308" s="370"/>
      <c r="J2308" s="84"/>
      <c r="M2308" s="370"/>
      <c r="N2308" s="370"/>
      <c r="O2308" s="84"/>
    </row>
    <row r="2309" spans="1:15">
      <c r="A2309" s="425"/>
      <c r="H2309" s="370"/>
      <c r="I2309" s="370"/>
      <c r="J2309" s="84"/>
      <c r="M2309" s="370"/>
      <c r="N2309" s="370"/>
      <c r="O2309" s="84"/>
    </row>
    <row r="2310" spans="1:15">
      <c r="A2310" s="425"/>
      <c r="H2310" s="370"/>
      <c r="I2310" s="370"/>
      <c r="J2310" s="84"/>
      <c r="M2310" s="370"/>
      <c r="N2310" s="370"/>
      <c r="O2310" s="84"/>
    </row>
    <row r="2311" spans="1:15">
      <c r="A2311" s="425"/>
      <c r="H2311" s="370"/>
      <c r="I2311" s="370"/>
      <c r="J2311" s="84"/>
      <c r="M2311" s="370"/>
      <c r="N2311" s="370"/>
      <c r="O2311" s="84"/>
    </row>
    <row r="2312" spans="1:15">
      <c r="A2312" s="425"/>
      <c r="H2312" s="370"/>
      <c r="I2312" s="370"/>
      <c r="J2312" s="84"/>
      <c r="M2312" s="370"/>
      <c r="N2312" s="370"/>
      <c r="O2312" s="84"/>
    </row>
    <row r="2313" spans="1:15">
      <c r="A2313" s="425"/>
      <c r="H2313" s="370"/>
      <c r="I2313" s="370"/>
      <c r="J2313" s="84"/>
      <c r="M2313" s="370"/>
      <c r="N2313" s="370"/>
      <c r="O2313" s="84"/>
    </row>
    <row r="2314" spans="1:15">
      <c r="A2314" s="425"/>
      <c r="H2314" s="370"/>
      <c r="I2314" s="370"/>
      <c r="J2314" s="84"/>
      <c r="M2314" s="370"/>
      <c r="N2314" s="370"/>
      <c r="O2314" s="84"/>
    </row>
    <row r="2315" spans="1:15">
      <c r="A2315" s="425"/>
      <c r="H2315" s="370"/>
      <c r="I2315" s="370"/>
      <c r="J2315" s="84"/>
      <c r="M2315" s="370"/>
      <c r="N2315" s="370"/>
      <c r="O2315" s="84"/>
    </row>
    <row r="2316" spans="1:15">
      <c r="A2316" s="425"/>
      <c r="H2316" s="370"/>
      <c r="I2316" s="370"/>
      <c r="J2316" s="84"/>
      <c r="M2316" s="370"/>
      <c r="N2316" s="370"/>
      <c r="O2316" s="84"/>
    </row>
    <row r="2317" spans="1:15">
      <c r="A2317" s="425"/>
      <c r="H2317" s="370"/>
      <c r="I2317" s="370"/>
      <c r="J2317" s="84"/>
      <c r="M2317" s="370"/>
      <c r="N2317" s="370"/>
      <c r="O2317" s="84"/>
    </row>
    <row r="2318" spans="1:15">
      <c r="A2318" s="425"/>
      <c r="H2318" s="370"/>
      <c r="I2318" s="370"/>
      <c r="J2318" s="84"/>
      <c r="M2318" s="370"/>
      <c r="N2318" s="370"/>
      <c r="O2318" s="84"/>
    </row>
    <row r="2319" spans="1:15">
      <c r="A2319" s="425"/>
      <c r="H2319" s="370"/>
      <c r="I2319" s="370"/>
      <c r="J2319" s="84"/>
      <c r="M2319" s="370"/>
      <c r="N2319" s="370"/>
      <c r="O2319" s="84"/>
    </row>
    <row r="2320" spans="1:15">
      <c r="A2320" s="425"/>
      <c r="H2320" s="370"/>
      <c r="I2320" s="370"/>
      <c r="J2320" s="84"/>
      <c r="M2320" s="370"/>
      <c r="N2320" s="370"/>
      <c r="O2320" s="84"/>
    </row>
    <row r="2321" spans="1:15">
      <c r="A2321" s="425"/>
      <c r="H2321" s="370"/>
      <c r="I2321" s="370"/>
      <c r="J2321" s="84"/>
      <c r="M2321" s="370"/>
      <c r="N2321" s="370"/>
      <c r="O2321" s="84"/>
    </row>
    <row r="2322" spans="1:15">
      <c r="A2322" s="425"/>
      <c r="H2322" s="370"/>
      <c r="I2322" s="370"/>
      <c r="J2322" s="84"/>
      <c r="M2322" s="370"/>
      <c r="N2322" s="370"/>
      <c r="O2322" s="84"/>
    </row>
    <row r="2323" spans="1:15">
      <c r="A2323" s="425"/>
      <c r="H2323" s="370"/>
      <c r="I2323" s="370"/>
      <c r="J2323" s="84"/>
      <c r="M2323" s="370"/>
      <c r="N2323" s="370"/>
      <c r="O2323" s="84"/>
    </row>
    <row r="2324" spans="1:15">
      <c r="A2324" s="425"/>
      <c r="H2324" s="370"/>
      <c r="I2324" s="370"/>
      <c r="J2324" s="84"/>
      <c r="M2324" s="370"/>
      <c r="N2324" s="370"/>
      <c r="O2324" s="84"/>
    </row>
    <row r="2325" spans="1:15">
      <c r="A2325" s="425"/>
      <c r="H2325" s="370"/>
      <c r="I2325" s="370"/>
      <c r="J2325" s="84"/>
      <c r="M2325" s="370"/>
      <c r="N2325" s="370"/>
      <c r="O2325" s="84"/>
    </row>
    <row r="2326" spans="1:15">
      <c r="A2326" s="425"/>
      <c r="H2326" s="370"/>
      <c r="I2326" s="370"/>
      <c r="J2326" s="84"/>
      <c r="M2326" s="370"/>
      <c r="N2326" s="370"/>
      <c r="O2326" s="84"/>
    </row>
    <row r="2327" spans="1:15">
      <c r="A2327" s="425"/>
      <c r="H2327" s="370"/>
      <c r="I2327" s="370"/>
      <c r="J2327" s="84"/>
      <c r="M2327" s="370"/>
      <c r="N2327" s="370"/>
      <c r="O2327" s="84"/>
    </row>
    <row r="2328" spans="1:15">
      <c r="A2328" s="425"/>
      <c r="H2328" s="370"/>
      <c r="I2328" s="370"/>
      <c r="J2328" s="84"/>
      <c r="M2328" s="370"/>
      <c r="N2328" s="370"/>
      <c r="O2328" s="84"/>
    </row>
    <row r="2329" spans="1:15">
      <c r="A2329" s="425"/>
      <c r="H2329" s="370"/>
      <c r="I2329" s="370"/>
      <c r="J2329" s="84"/>
      <c r="M2329" s="370"/>
      <c r="N2329" s="370"/>
      <c r="O2329" s="84"/>
    </row>
    <row r="2330" spans="1:15">
      <c r="A2330" s="425"/>
      <c r="H2330" s="370"/>
      <c r="I2330" s="370"/>
      <c r="J2330" s="84"/>
      <c r="M2330" s="370"/>
      <c r="N2330" s="370"/>
      <c r="O2330" s="84"/>
    </row>
    <row r="2331" spans="1:15">
      <c r="A2331" s="425"/>
      <c r="H2331" s="370"/>
      <c r="I2331" s="370"/>
      <c r="J2331" s="84"/>
      <c r="M2331" s="370"/>
      <c r="N2331" s="370"/>
      <c r="O2331" s="84"/>
    </row>
    <row r="2332" spans="1:15">
      <c r="A2332" s="425"/>
      <c r="H2332" s="370"/>
      <c r="I2332" s="370"/>
      <c r="J2332" s="84"/>
      <c r="M2332" s="370"/>
      <c r="N2332" s="370"/>
      <c r="O2332" s="84"/>
    </row>
    <row r="2333" spans="1:15">
      <c r="A2333" s="425"/>
      <c r="H2333" s="370"/>
      <c r="I2333" s="370"/>
      <c r="J2333" s="84"/>
      <c r="M2333" s="370"/>
      <c r="N2333" s="370"/>
      <c r="O2333" s="84"/>
    </row>
    <row r="2334" spans="1:15">
      <c r="A2334" s="425"/>
      <c r="H2334" s="370"/>
      <c r="I2334" s="370"/>
      <c r="J2334" s="84"/>
      <c r="M2334" s="370"/>
      <c r="N2334" s="370"/>
      <c r="O2334" s="84"/>
    </row>
    <row r="2335" spans="1:15">
      <c r="A2335" s="425"/>
      <c r="H2335" s="370"/>
      <c r="I2335" s="370"/>
      <c r="J2335" s="84"/>
      <c r="M2335" s="370"/>
      <c r="N2335" s="370"/>
      <c r="O2335" s="84"/>
    </row>
    <row r="2336" spans="1:15">
      <c r="A2336" s="425"/>
      <c r="H2336" s="370"/>
      <c r="I2336" s="370"/>
      <c r="J2336" s="84"/>
      <c r="M2336" s="370"/>
      <c r="N2336" s="370"/>
      <c r="O2336" s="84"/>
    </row>
    <row r="2337" spans="1:15">
      <c r="A2337" s="425"/>
      <c r="H2337" s="370"/>
      <c r="I2337" s="370"/>
      <c r="J2337" s="84"/>
      <c r="M2337" s="370"/>
      <c r="N2337" s="370"/>
      <c r="O2337" s="84"/>
    </row>
    <row r="2338" spans="1:15">
      <c r="A2338" s="425"/>
      <c r="H2338" s="370"/>
      <c r="I2338" s="370"/>
      <c r="J2338" s="84"/>
      <c r="M2338" s="370"/>
      <c r="N2338" s="370"/>
      <c r="O2338" s="84"/>
    </row>
    <row r="2339" spans="1:15">
      <c r="A2339" s="425"/>
      <c r="H2339" s="370"/>
      <c r="I2339" s="370"/>
      <c r="J2339" s="84"/>
      <c r="M2339" s="370"/>
      <c r="N2339" s="370"/>
      <c r="O2339" s="84"/>
    </row>
    <row r="2340" spans="1:15">
      <c r="A2340" s="425"/>
      <c r="H2340" s="370"/>
      <c r="I2340" s="370"/>
      <c r="J2340" s="84"/>
      <c r="M2340" s="370"/>
      <c r="N2340" s="370"/>
      <c r="O2340" s="84"/>
    </row>
    <row r="2341" spans="1:15">
      <c r="A2341" s="425"/>
      <c r="H2341" s="370"/>
      <c r="I2341" s="370"/>
      <c r="J2341" s="84"/>
      <c r="M2341" s="370"/>
      <c r="N2341" s="370"/>
      <c r="O2341" s="84"/>
    </row>
    <row r="2342" spans="1:15">
      <c r="A2342" s="425"/>
      <c r="H2342" s="370"/>
      <c r="I2342" s="370"/>
      <c r="J2342" s="84"/>
      <c r="M2342" s="370"/>
      <c r="N2342" s="370"/>
      <c r="O2342" s="84"/>
    </row>
    <row r="2343" spans="1:15">
      <c r="A2343" s="425"/>
      <c r="H2343" s="370"/>
      <c r="I2343" s="370"/>
      <c r="J2343" s="84"/>
      <c r="M2343" s="370"/>
      <c r="N2343" s="370"/>
      <c r="O2343" s="84"/>
    </row>
    <row r="2344" spans="1:15">
      <c r="A2344" s="425"/>
      <c r="H2344" s="370"/>
      <c r="I2344" s="370"/>
      <c r="J2344" s="84"/>
      <c r="M2344" s="370"/>
      <c r="N2344" s="370"/>
      <c r="O2344" s="84"/>
    </row>
    <row r="2345" spans="1:15">
      <c r="A2345" s="425"/>
      <c r="H2345" s="370"/>
      <c r="I2345" s="370"/>
      <c r="J2345" s="84"/>
      <c r="M2345" s="370"/>
      <c r="N2345" s="370"/>
      <c r="O2345" s="84"/>
    </row>
    <row r="2346" spans="1:15">
      <c r="A2346" s="425"/>
      <c r="H2346" s="370"/>
      <c r="I2346" s="370"/>
      <c r="J2346" s="84"/>
      <c r="M2346" s="370"/>
      <c r="N2346" s="370"/>
      <c r="O2346" s="84"/>
    </row>
    <row r="2347" spans="1:15">
      <c r="A2347" s="425"/>
      <c r="H2347" s="370"/>
      <c r="I2347" s="370"/>
      <c r="J2347" s="84"/>
      <c r="M2347" s="370"/>
      <c r="N2347" s="370"/>
      <c r="O2347" s="84"/>
    </row>
    <row r="2348" spans="1:15">
      <c r="A2348" s="425"/>
      <c r="H2348" s="370"/>
      <c r="I2348" s="370"/>
      <c r="J2348" s="84"/>
      <c r="M2348" s="370"/>
      <c r="N2348" s="370"/>
      <c r="O2348" s="84"/>
    </row>
    <row r="2349" spans="1:15">
      <c r="A2349" s="425"/>
      <c r="H2349" s="370"/>
      <c r="I2349" s="370"/>
      <c r="J2349" s="84"/>
      <c r="M2349" s="370"/>
      <c r="N2349" s="370"/>
      <c r="O2349" s="84"/>
    </row>
    <row r="2350" spans="1:15">
      <c r="A2350" s="425"/>
      <c r="H2350" s="370"/>
      <c r="I2350" s="370"/>
      <c r="J2350" s="84"/>
      <c r="M2350" s="370"/>
      <c r="N2350" s="370"/>
      <c r="O2350" s="84"/>
    </row>
    <row r="2351" spans="1:15">
      <c r="A2351" s="425"/>
      <c r="H2351" s="370"/>
      <c r="I2351" s="370"/>
      <c r="J2351" s="84"/>
      <c r="M2351" s="370"/>
      <c r="N2351" s="370"/>
      <c r="O2351" s="84"/>
    </row>
    <row r="2352" spans="1:15">
      <c r="A2352" s="425"/>
      <c r="H2352" s="370"/>
      <c r="I2352" s="370"/>
      <c r="J2352" s="84"/>
      <c r="M2352" s="370"/>
      <c r="N2352" s="370"/>
      <c r="O2352" s="84"/>
    </row>
    <row r="2353" spans="1:15">
      <c r="A2353" s="425"/>
      <c r="H2353" s="370"/>
      <c r="I2353" s="370"/>
      <c r="J2353" s="84"/>
      <c r="M2353" s="370"/>
      <c r="N2353" s="370"/>
      <c r="O2353" s="84"/>
    </row>
    <row r="2354" spans="1:15">
      <c r="A2354" s="425"/>
      <c r="H2354" s="370"/>
      <c r="I2354" s="370"/>
      <c r="J2354" s="84"/>
      <c r="M2354" s="370"/>
      <c r="N2354" s="370"/>
      <c r="O2354" s="84"/>
    </row>
    <row r="2355" spans="1:15">
      <c r="A2355" s="425"/>
      <c r="H2355" s="370"/>
      <c r="I2355" s="370"/>
      <c r="J2355" s="84"/>
      <c r="M2355" s="370"/>
      <c r="N2355" s="370"/>
      <c r="O2355" s="84"/>
    </row>
    <row r="2356" spans="1:15">
      <c r="A2356" s="425"/>
      <c r="H2356" s="370"/>
      <c r="I2356" s="370"/>
      <c r="J2356" s="84"/>
      <c r="M2356" s="370"/>
      <c r="N2356" s="370"/>
      <c r="O2356" s="84"/>
    </row>
    <row r="2357" spans="1:15">
      <c r="A2357" s="425"/>
      <c r="H2357" s="370"/>
      <c r="I2357" s="370"/>
      <c r="J2357" s="84"/>
      <c r="M2357" s="370"/>
      <c r="N2357" s="370"/>
      <c r="O2357" s="84"/>
    </row>
    <row r="2358" spans="1:15">
      <c r="A2358" s="425"/>
      <c r="H2358" s="370"/>
      <c r="I2358" s="370"/>
      <c r="J2358" s="84"/>
      <c r="M2358" s="370"/>
      <c r="N2358" s="370"/>
      <c r="O2358" s="84"/>
    </row>
    <row r="2359" spans="1:15">
      <c r="A2359" s="425"/>
      <c r="H2359" s="370"/>
      <c r="I2359" s="370"/>
      <c r="J2359" s="84"/>
      <c r="M2359" s="370"/>
      <c r="N2359" s="370"/>
      <c r="O2359" s="84"/>
    </row>
    <row r="2360" spans="1:15">
      <c r="A2360" s="425"/>
      <c r="H2360" s="370"/>
      <c r="I2360" s="370"/>
      <c r="J2360" s="84"/>
      <c r="M2360" s="370"/>
      <c r="N2360" s="370"/>
      <c r="O2360" s="84"/>
    </row>
    <row r="2361" spans="1:15">
      <c r="A2361" s="425"/>
      <c r="H2361" s="370"/>
      <c r="I2361" s="370"/>
      <c r="J2361" s="84"/>
      <c r="M2361" s="370"/>
      <c r="N2361" s="370"/>
      <c r="O2361" s="84"/>
    </row>
    <row r="2362" spans="1:15">
      <c r="A2362" s="425"/>
      <c r="H2362" s="370"/>
      <c r="I2362" s="370"/>
      <c r="J2362" s="84"/>
      <c r="M2362" s="370"/>
      <c r="N2362" s="370"/>
      <c r="O2362" s="84"/>
    </row>
    <row r="2363" spans="1:15">
      <c r="A2363" s="425"/>
      <c r="H2363" s="370"/>
      <c r="I2363" s="370"/>
      <c r="J2363" s="84"/>
      <c r="M2363" s="370"/>
      <c r="N2363" s="370"/>
      <c r="O2363" s="84"/>
    </row>
    <row r="2364" spans="1:15">
      <c r="A2364" s="425"/>
      <c r="H2364" s="370"/>
      <c r="I2364" s="370"/>
      <c r="J2364" s="84"/>
      <c r="M2364" s="370"/>
      <c r="N2364" s="370"/>
      <c r="O2364" s="84"/>
    </row>
    <row r="2365" spans="1:15">
      <c r="A2365" s="425"/>
      <c r="H2365" s="370"/>
      <c r="I2365" s="370"/>
      <c r="J2365" s="84"/>
      <c r="M2365" s="370"/>
      <c r="N2365" s="370"/>
      <c r="O2365" s="84"/>
    </row>
    <row r="2366" spans="1:15">
      <c r="A2366" s="425"/>
      <c r="H2366" s="370"/>
      <c r="I2366" s="370"/>
      <c r="J2366" s="84"/>
      <c r="M2366" s="370"/>
      <c r="N2366" s="370"/>
      <c r="O2366" s="84"/>
    </row>
    <row r="2367" spans="1:15">
      <c r="A2367" s="425"/>
      <c r="H2367" s="370"/>
      <c r="I2367" s="370"/>
      <c r="J2367" s="84"/>
      <c r="M2367" s="370"/>
      <c r="N2367" s="370"/>
      <c r="O2367" s="84"/>
    </row>
    <row r="2368" spans="1:15">
      <c r="A2368" s="425"/>
      <c r="H2368" s="370"/>
      <c r="I2368" s="370"/>
      <c r="J2368" s="84"/>
      <c r="M2368" s="370"/>
      <c r="N2368" s="370"/>
      <c r="O2368" s="84"/>
    </row>
    <row r="2369" spans="1:15">
      <c r="A2369" s="425"/>
      <c r="H2369" s="370"/>
      <c r="I2369" s="370"/>
      <c r="J2369" s="84"/>
      <c r="M2369" s="370"/>
      <c r="N2369" s="370"/>
      <c r="O2369" s="84"/>
    </row>
    <row r="2370" spans="1:15">
      <c r="A2370" s="425"/>
      <c r="H2370" s="370"/>
      <c r="I2370" s="370"/>
      <c r="J2370" s="84"/>
      <c r="M2370" s="370"/>
      <c r="N2370" s="370"/>
      <c r="O2370" s="84"/>
    </row>
    <row r="2371" spans="1:15">
      <c r="A2371" s="425"/>
      <c r="H2371" s="370"/>
      <c r="I2371" s="370"/>
      <c r="J2371" s="84"/>
      <c r="M2371" s="370"/>
      <c r="N2371" s="370"/>
      <c r="O2371" s="84"/>
    </row>
    <row r="2372" spans="1:15">
      <c r="A2372" s="425"/>
      <c r="H2372" s="370"/>
      <c r="I2372" s="370"/>
      <c r="J2372" s="84"/>
      <c r="M2372" s="370"/>
      <c r="N2372" s="370"/>
      <c r="O2372" s="84"/>
    </row>
    <row r="2373" spans="1:15">
      <c r="A2373" s="425"/>
      <c r="H2373" s="370"/>
      <c r="I2373" s="370"/>
      <c r="J2373" s="84"/>
      <c r="M2373" s="370"/>
      <c r="N2373" s="370"/>
      <c r="O2373" s="84"/>
    </row>
    <row r="2374" spans="1:15">
      <c r="A2374" s="425"/>
      <c r="H2374" s="370"/>
      <c r="I2374" s="370"/>
      <c r="J2374" s="84"/>
      <c r="M2374" s="370"/>
      <c r="N2374" s="370"/>
      <c r="O2374" s="84"/>
    </row>
    <row r="2375" spans="1:15">
      <c r="A2375" s="425"/>
      <c r="H2375" s="370"/>
      <c r="I2375" s="370"/>
      <c r="J2375" s="84"/>
      <c r="M2375" s="370"/>
      <c r="N2375" s="370"/>
      <c r="O2375" s="84"/>
    </row>
    <row r="2376" spans="1:15">
      <c r="A2376" s="425"/>
      <c r="H2376" s="370"/>
      <c r="I2376" s="370"/>
      <c r="J2376" s="84"/>
      <c r="M2376" s="370"/>
      <c r="N2376" s="370"/>
      <c r="O2376" s="84"/>
    </row>
    <row r="2377" spans="1:15">
      <c r="A2377" s="425"/>
      <c r="H2377" s="370"/>
      <c r="I2377" s="370"/>
      <c r="J2377" s="84"/>
      <c r="M2377" s="370"/>
      <c r="N2377" s="370"/>
      <c r="O2377" s="84"/>
    </row>
    <row r="2378" spans="1:15">
      <c r="A2378" s="425"/>
      <c r="H2378" s="370"/>
      <c r="I2378" s="370"/>
      <c r="J2378" s="84"/>
      <c r="M2378" s="370"/>
      <c r="N2378" s="370"/>
      <c r="O2378" s="84"/>
    </row>
    <row r="2379" spans="1:15">
      <c r="A2379" s="425"/>
      <c r="H2379" s="370"/>
      <c r="I2379" s="370"/>
      <c r="J2379" s="84"/>
      <c r="M2379" s="370"/>
      <c r="N2379" s="370"/>
      <c r="O2379" s="84"/>
    </row>
    <row r="2380" spans="1:15">
      <c r="A2380" s="425"/>
      <c r="H2380" s="370"/>
      <c r="I2380" s="370"/>
      <c r="J2380" s="84"/>
      <c r="M2380" s="370"/>
      <c r="N2380" s="370"/>
      <c r="O2380" s="84"/>
    </row>
    <row r="2381" spans="1:15">
      <c r="A2381" s="425"/>
      <c r="H2381" s="370"/>
      <c r="I2381" s="370"/>
      <c r="J2381" s="84"/>
      <c r="M2381" s="370"/>
      <c r="N2381" s="370"/>
      <c r="O2381" s="84"/>
    </row>
    <row r="2382" spans="1:15">
      <c r="A2382" s="425"/>
      <c r="H2382" s="370"/>
      <c r="I2382" s="370"/>
      <c r="J2382" s="84"/>
      <c r="M2382" s="370"/>
      <c r="N2382" s="370"/>
      <c r="O2382" s="84"/>
    </row>
    <row r="2383" spans="1:15">
      <c r="A2383" s="425"/>
      <c r="H2383" s="370"/>
      <c r="I2383" s="370"/>
      <c r="J2383" s="84"/>
      <c r="M2383" s="370"/>
      <c r="N2383" s="370"/>
      <c r="O2383" s="84"/>
    </row>
    <row r="2384" spans="1:15">
      <c r="A2384" s="425"/>
      <c r="H2384" s="370"/>
      <c r="I2384" s="370"/>
      <c r="J2384" s="84"/>
      <c r="M2384" s="370"/>
      <c r="N2384" s="370"/>
      <c r="O2384" s="84"/>
    </row>
    <row r="2385" spans="1:15">
      <c r="A2385" s="425"/>
      <c r="H2385" s="370"/>
      <c r="I2385" s="370"/>
      <c r="J2385" s="84"/>
      <c r="M2385" s="370"/>
      <c r="N2385" s="370"/>
      <c r="O2385" s="84"/>
    </row>
    <row r="2386" spans="1:15">
      <c r="A2386" s="425"/>
      <c r="H2386" s="370"/>
      <c r="I2386" s="370"/>
      <c r="J2386" s="84"/>
      <c r="M2386" s="370"/>
      <c r="N2386" s="370"/>
      <c r="O2386" s="84"/>
    </row>
    <row r="2387" spans="1:15">
      <c r="A2387" s="425"/>
      <c r="H2387" s="370"/>
      <c r="I2387" s="370"/>
      <c r="J2387" s="84"/>
      <c r="M2387" s="370"/>
      <c r="N2387" s="370"/>
      <c r="O2387" s="84"/>
    </row>
    <row r="2388" spans="1:15">
      <c r="A2388" s="425"/>
      <c r="H2388" s="370"/>
      <c r="I2388" s="370"/>
      <c r="J2388" s="84"/>
      <c r="M2388" s="370"/>
      <c r="N2388" s="370"/>
      <c r="O2388" s="84"/>
    </row>
    <row r="2389" spans="1:15">
      <c r="A2389" s="425"/>
      <c r="H2389" s="370"/>
      <c r="I2389" s="370"/>
      <c r="J2389" s="84"/>
      <c r="M2389" s="370"/>
      <c r="N2389" s="370"/>
      <c r="O2389" s="84"/>
    </row>
    <row r="2390" spans="1:15">
      <c r="A2390" s="425"/>
      <c r="H2390" s="370"/>
      <c r="I2390" s="370"/>
      <c r="J2390" s="84"/>
      <c r="M2390" s="370"/>
      <c r="N2390" s="370"/>
      <c r="O2390" s="84"/>
    </row>
    <row r="2391" spans="1:15">
      <c r="A2391" s="425"/>
      <c r="H2391" s="370"/>
      <c r="I2391" s="370"/>
      <c r="J2391" s="84"/>
      <c r="M2391" s="370"/>
      <c r="N2391" s="370"/>
      <c r="O2391" s="84"/>
    </row>
    <row r="2392" spans="1:15">
      <c r="A2392" s="425"/>
      <c r="H2392" s="370"/>
      <c r="I2392" s="370"/>
      <c r="J2392" s="84"/>
      <c r="M2392" s="370"/>
      <c r="N2392" s="370"/>
      <c r="O2392" s="84"/>
    </row>
    <row r="2393" spans="1:15">
      <c r="A2393" s="425"/>
      <c r="H2393" s="370"/>
      <c r="I2393" s="370"/>
      <c r="J2393" s="84"/>
      <c r="M2393" s="370"/>
      <c r="N2393" s="370"/>
      <c r="O2393" s="84"/>
    </row>
    <row r="2394" spans="1:15">
      <c r="A2394" s="425"/>
      <c r="H2394" s="370"/>
      <c r="I2394" s="370"/>
      <c r="J2394" s="84"/>
      <c r="M2394" s="370"/>
      <c r="N2394" s="370"/>
      <c r="O2394" s="84"/>
    </row>
    <row r="2395" spans="1:15">
      <c r="A2395" s="425"/>
      <c r="H2395" s="370"/>
      <c r="I2395" s="370"/>
      <c r="J2395" s="84"/>
      <c r="M2395" s="370"/>
      <c r="N2395" s="370"/>
      <c r="O2395" s="84"/>
    </row>
    <row r="2396" spans="1:15">
      <c r="A2396" s="425"/>
      <c r="H2396" s="370"/>
      <c r="I2396" s="370"/>
      <c r="J2396" s="84"/>
      <c r="M2396" s="370"/>
      <c r="N2396" s="370"/>
      <c r="O2396" s="84"/>
    </row>
    <row r="2397" spans="1:15">
      <c r="A2397" s="425"/>
      <c r="H2397" s="370"/>
      <c r="I2397" s="370"/>
      <c r="J2397" s="84"/>
      <c r="M2397" s="370"/>
      <c r="N2397" s="370"/>
      <c r="O2397" s="84"/>
    </row>
    <row r="2398" spans="1:15">
      <c r="A2398" s="425"/>
      <c r="H2398" s="370"/>
      <c r="I2398" s="370"/>
      <c r="J2398" s="84"/>
      <c r="M2398" s="370"/>
      <c r="N2398" s="370"/>
      <c r="O2398" s="84"/>
    </row>
    <row r="2399" spans="1:15">
      <c r="A2399" s="425"/>
      <c r="H2399" s="370"/>
      <c r="I2399" s="370"/>
      <c r="J2399" s="84"/>
      <c r="M2399" s="370"/>
      <c r="N2399" s="370"/>
      <c r="O2399" s="84"/>
    </row>
    <row r="2400" spans="1:15">
      <c r="A2400" s="425"/>
      <c r="H2400" s="370"/>
      <c r="I2400" s="370"/>
      <c r="J2400" s="84"/>
      <c r="M2400" s="370"/>
      <c r="N2400" s="370"/>
      <c r="O2400" s="84"/>
    </row>
    <row r="2401" spans="1:15">
      <c r="A2401" s="425"/>
      <c r="H2401" s="370"/>
      <c r="I2401" s="370"/>
      <c r="J2401" s="84"/>
      <c r="M2401" s="370"/>
      <c r="N2401" s="370"/>
      <c r="O2401" s="84"/>
    </row>
    <row r="2402" spans="1:15">
      <c r="A2402" s="425"/>
      <c r="H2402" s="370"/>
      <c r="I2402" s="370"/>
      <c r="J2402" s="84"/>
      <c r="M2402" s="370"/>
      <c r="N2402" s="370"/>
      <c r="O2402" s="84"/>
    </row>
    <row r="2403" spans="1:15">
      <c r="A2403" s="425"/>
      <c r="H2403" s="370"/>
      <c r="I2403" s="370"/>
      <c r="J2403" s="84"/>
      <c r="M2403" s="370"/>
      <c r="N2403" s="370"/>
      <c r="O2403" s="84"/>
    </row>
    <row r="2404" spans="1:15">
      <c r="A2404" s="425"/>
      <c r="H2404" s="370"/>
      <c r="I2404" s="370"/>
      <c r="J2404" s="84"/>
      <c r="M2404" s="370"/>
      <c r="N2404" s="370"/>
      <c r="O2404" s="84"/>
    </row>
    <row r="2405" spans="1:15">
      <c r="A2405" s="425"/>
      <c r="H2405" s="370"/>
      <c r="I2405" s="370"/>
      <c r="J2405" s="84"/>
      <c r="M2405" s="370"/>
      <c r="N2405" s="370"/>
      <c r="O2405" s="84"/>
    </row>
    <row r="2406" spans="1:15">
      <c r="A2406" s="425"/>
      <c r="H2406" s="370"/>
      <c r="I2406" s="370"/>
      <c r="J2406" s="84"/>
      <c r="M2406" s="370"/>
      <c r="N2406" s="370"/>
      <c r="O2406" s="84"/>
    </row>
    <row r="2407" spans="1:15">
      <c r="A2407" s="425"/>
      <c r="H2407" s="370"/>
      <c r="I2407" s="370"/>
      <c r="J2407" s="84"/>
      <c r="M2407" s="370"/>
      <c r="N2407" s="370"/>
      <c r="O2407" s="84"/>
    </row>
    <row r="2408" spans="1:15">
      <c r="A2408" s="425"/>
      <c r="H2408" s="370"/>
      <c r="I2408" s="370"/>
      <c r="J2408" s="84"/>
      <c r="M2408" s="370"/>
      <c r="N2408" s="370"/>
      <c r="O2408" s="84"/>
    </row>
    <row r="2409" spans="1:15">
      <c r="A2409" s="425"/>
      <c r="H2409" s="370"/>
      <c r="I2409" s="370"/>
      <c r="J2409" s="84"/>
      <c r="M2409" s="370"/>
      <c r="N2409" s="370"/>
      <c r="O2409" s="84"/>
    </row>
    <row r="2410" spans="1:15">
      <c r="A2410" s="425"/>
      <c r="H2410" s="370"/>
      <c r="I2410" s="370"/>
      <c r="J2410" s="84"/>
      <c r="M2410" s="370"/>
      <c r="N2410" s="370"/>
      <c r="O2410" s="84"/>
    </row>
    <row r="2411" spans="1:15">
      <c r="A2411" s="425"/>
      <c r="H2411" s="370"/>
      <c r="I2411" s="370"/>
      <c r="J2411" s="84"/>
      <c r="M2411" s="370"/>
      <c r="N2411" s="370"/>
      <c r="O2411" s="84"/>
    </row>
    <row r="2412" spans="1:15">
      <c r="A2412" s="425"/>
      <c r="H2412" s="370"/>
      <c r="I2412" s="370"/>
      <c r="J2412" s="84"/>
      <c r="M2412" s="370"/>
      <c r="N2412" s="370"/>
      <c r="O2412" s="84"/>
    </row>
    <row r="2413" spans="1:15">
      <c r="A2413" s="425"/>
      <c r="H2413" s="370"/>
      <c r="I2413" s="370"/>
      <c r="J2413" s="84"/>
      <c r="M2413" s="370"/>
      <c r="N2413" s="370"/>
      <c r="O2413" s="84"/>
    </row>
    <row r="2414" spans="1:15">
      <c r="A2414" s="425"/>
      <c r="H2414" s="370"/>
      <c r="I2414" s="370"/>
      <c r="J2414" s="84"/>
      <c r="M2414" s="370"/>
      <c r="N2414" s="370"/>
      <c r="O2414" s="84"/>
    </row>
    <row r="2415" spans="1:15">
      <c r="A2415" s="425"/>
      <c r="H2415" s="370"/>
      <c r="I2415" s="370"/>
      <c r="J2415" s="84"/>
      <c r="M2415" s="370"/>
      <c r="N2415" s="370"/>
      <c r="O2415" s="84"/>
    </row>
    <row r="2416" spans="1:15">
      <c r="A2416" s="425"/>
      <c r="H2416" s="370"/>
      <c r="I2416" s="370"/>
      <c r="J2416" s="84"/>
      <c r="M2416" s="370"/>
      <c r="N2416" s="370"/>
      <c r="O2416" s="84"/>
    </row>
    <row r="2417" spans="1:15">
      <c r="A2417" s="425"/>
      <c r="H2417" s="370"/>
      <c r="I2417" s="370"/>
      <c r="J2417" s="84"/>
      <c r="M2417" s="370"/>
      <c r="N2417" s="370"/>
      <c r="O2417" s="84"/>
    </row>
    <row r="2418" spans="1:15">
      <c r="A2418" s="425"/>
      <c r="H2418" s="370"/>
      <c r="I2418" s="370"/>
      <c r="J2418" s="84"/>
      <c r="M2418" s="370"/>
      <c r="N2418" s="370"/>
      <c r="O2418" s="84"/>
    </row>
    <row r="2419" spans="1:15">
      <c r="A2419" s="425"/>
      <c r="H2419" s="370"/>
      <c r="I2419" s="370"/>
      <c r="J2419" s="84"/>
      <c r="M2419" s="370"/>
      <c r="N2419" s="370"/>
      <c r="O2419" s="84"/>
    </row>
    <row r="2420" spans="1:15">
      <c r="A2420" s="425"/>
      <c r="H2420" s="370"/>
      <c r="I2420" s="370"/>
      <c r="J2420" s="84"/>
      <c r="M2420" s="370"/>
      <c r="N2420" s="370"/>
      <c r="O2420" s="84"/>
    </row>
    <row r="2421" spans="1:15">
      <c r="A2421" s="425"/>
      <c r="H2421" s="370"/>
      <c r="I2421" s="370"/>
      <c r="J2421" s="84"/>
      <c r="M2421" s="370"/>
      <c r="N2421" s="370"/>
      <c r="O2421" s="84"/>
    </row>
    <row r="2422" spans="1:15">
      <c r="A2422" s="425"/>
      <c r="H2422" s="370"/>
      <c r="I2422" s="370"/>
      <c r="J2422" s="84"/>
      <c r="M2422" s="370"/>
      <c r="N2422" s="370"/>
      <c r="O2422" s="84"/>
    </row>
    <row r="2423" spans="1:15">
      <c r="A2423" s="425"/>
      <c r="H2423" s="370"/>
      <c r="I2423" s="370"/>
      <c r="J2423" s="84"/>
      <c r="M2423" s="370"/>
      <c r="N2423" s="370"/>
      <c r="O2423" s="84"/>
    </row>
    <row r="2424" spans="1:15">
      <c r="A2424" s="425"/>
      <c r="H2424" s="370"/>
      <c r="I2424" s="370"/>
      <c r="J2424" s="84"/>
      <c r="M2424" s="370"/>
      <c r="N2424" s="370"/>
      <c r="O2424" s="84"/>
    </row>
    <row r="2425" spans="1:15">
      <c r="A2425" s="425"/>
      <c r="H2425" s="370"/>
      <c r="I2425" s="370"/>
      <c r="J2425" s="84"/>
      <c r="M2425" s="370"/>
      <c r="N2425" s="370"/>
      <c r="O2425" s="84"/>
    </row>
    <row r="2426" spans="1:15">
      <c r="A2426" s="425"/>
      <c r="H2426" s="370"/>
      <c r="I2426" s="370"/>
      <c r="J2426" s="84"/>
      <c r="M2426" s="370"/>
      <c r="N2426" s="370"/>
      <c r="O2426" s="84"/>
    </row>
    <row r="2427" spans="1:15">
      <c r="A2427" s="425"/>
      <c r="H2427" s="370"/>
      <c r="I2427" s="370"/>
      <c r="J2427" s="84"/>
      <c r="M2427" s="370"/>
      <c r="N2427" s="370"/>
      <c r="O2427" s="84"/>
    </row>
    <row r="2428" spans="1:15">
      <c r="A2428" s="425"/>
      <c r="H2428" s="370"/>
      <c r="I2428" s="370"/>
      <c r="J2428" s="84"/>
      <c r="M2428" s="370"/>
      <c r="N2428" s="370"/>
      <c r="O2428" s="84"/>
    </row>
    <row r="2429" spans="1:15">
      <c r="A2429" s="425"/>
      <c r="H2429" s="370"/>
      <c r="I2429" s="370"/>
      <c r="J2429" s="84"/>
      <c r="M2429" s="370"/>
      <c r="N2429" s="370"/>
      <c r="O2429" s="84"/>
    </row>
    <row r="2430" spans="1:15">
      <c r="A2430" s="425"/>
      <c r="H2430" s="370"/>
      <c r="I2430" s="370"/>
      <c r="J2430" s="84"/>
      <c r="M2430" s="370"/>
      <c r="N2430" s="370"/>
      <c r="O2430" s="84"/>
    </row>
    <row r="2431" spans="1:15">
      <c r="A2431" s="425"/>
      <c r="H2431" s="370"/>
      <c r="I2431" s="370"/>
      <c r="J2431" s="84"/>
      <c r="M2431" s="370"/>
      <c r="N2431" s="370"/>
      <c r="O2431" s="84"/>
    </row>
    <row r="2432" spans="1:15">
      <c r="A2432" s="425"/>
      <c r="H2432" s="370"/>
      <c r="I2432" s="370"/>
      <c r="J2432" s="84"/>
      <c r="M2432" s="370"/>
      <c r="N2432" s="370"/>
      <c r="O2432" s="84"/>
    </row>
    <row r="2433" spans="1:15">
      <c r="A2433" s="425"/>
      <c r="H2433" s="370"/>
      <c r="I2433" s="370"/>
      <c r="J2433" s="84"/>
      <c r="M2433" s="370"/>
      <c r="N2433" s="370"/>
      <c r="O2433" s="84"/>
    </row>
    <row r="2434" spans="1:15">
      <c r="A2434" s="425"/>
      <c r="H2434" s="370"/>
      <c r="I2434" s="370"/>
      <c r="J2434" s="84"/>
      <c r="M2434" s="370"/>
      <c r="N2434" s="370"/>
      <c r="O2434" s="84"/>
    </row>
    <row r="2435" spans="1:15">
      <c r="A2435" s="425"/>
      <c r="H2435" s="370"/>
      <c r="I2435" s="370"/>
      <c r="J2435" s="84"/>
      <c r="M2435" s="370"/>
      <c r="N2435" s="370"/>
      <c r="O2435" s="84"/>
    </row>
    <row r="2436" spans="1:15">
      <c r="A2436" s="425"/>
      <c r="H2436" s="370"/>
      <c r="I2436" s="370"/>
      <c r="J2436" s="84"/>
      <c r="M2436" s="370"/>
      <c r="N2436" s="370"/>
      <c r="O2436" s="84"/>
    </row>
    <row r="2437" spans="1:15">
      <c r="A2437" s="425"/>
      <c r="H2437" s="370"/>
      <c r="I2437" s="370"/>
      <c r="J2437" s="84"/>
      <c r="M2437" s="370"/>
      <c r="N2437" s="370"/>
      <c r="O2437" s="84"/>
    </row>
    <row r="2438" spans="1:15">
      <c r="A2438" s="425"/>
      <c r="H2438" s="370"/>
      <c r="I2438" s="370"/>
      <c r="J2438" s="84"/>
      <c r="M2438" s="370"/>
      <c r="N2438" s="370"/>
      <c r="O2438" s="84"/>
    </row>
    <row r="2439" spans="1:15">
      <c r="A2439" s="425"/>
      <c r="H2439" s="370"/>
      <c r="I2439" s="370"/>
      <c r="J2439" s="84"/>
      <c r="M2439" s="370"/>
      <c r="N2439" s="370"/>
      <c r="O2439" s="84"/>
    </row>
    <row r="2440" spans="1:15">
      <c r="A2440" s="425"/>
      <c r="H2440" s="370"/>
      <c r="I2440" s="370"/>
      <c r="J2440" s="84"/>
      <c r="M2440" s="370"/>
      <c r="N2440" s="370"/>
      <c r="O2440" s="84"/>
    </row>
    <row r="2441" spans="1:15">
      <c r="A2441" s="425"/>
      <c r="H2441" s="370"/>
      <c r="I2441" s="370"/>
      <c r="J2441" s="84"/>
      <c r="M2441" s="370"/>
      <c r="N2441" s="370"/>
      <c r="O2441" s="84"/>
    </row>
    <row r="2442" spans="1:15">
      <c r="A2442" s="425"/>
      <c r="H2442" s="370"/>
      <c r="I2442" s="370"/>
      <c r="J2442" s="84"/>
      <c r="M2442" s="370"/>
      <c r="N2442" s="370"/>
      <c r="O2442" s="84"/>
    </row>
    <row r="2443" spans="1:15">
      <c r="A2443" s="425"/>
      <c r="H2443" s="370"/>
      <c r="I2443" s="370"/>
      <c r="J2443" s="84"/>
      <c r="M2443" s="370"/>
      <c r="N2443" s="370"/>
      <c r="O2443" s="84"/>
    </row>
    <row r="2444" spans="1:15">
      <c r="A2444" s="425"/>
      <c r="H2444" s="370"/>
      <c r="I2444" s="370"/>
      <c r="J2444" s="84"/>
      <c r="M2444" s="370"/>
      <c r="N2444" s="370"/>
      <c r="O2444" s="84"/>
    </row>
    <row r="2445" spans="1:15">
      <c r="A2445" s="425"/>
      <c r="H2445" s="370"/>
      <c r="I2445" s="370"/>
      <c r="J2445" s="84"/>
      <c r="M2445" s="370"/>
      <c r="N2445" s="370"/>
      <c r="O2445" s="84"/>
    </row>
    <row r="2446" spans="1:15">
      <c r="A2446" s="425"/>
      <c r="H2446" s="370"/>
      <c r="I2446" s="370"/>
      <c r="J2446" s="84"/>
      <c r="M2446" s="370"/>
      <c r="N2446" s="370"/>
      <c r="O2446" s="84"/>
    </row>
    <row r="2447" spans="1:15">
      <c r="A2447" s="425"/>
      <c r="H2447" s="370"/>
      <c r="I2447" s="370"/>
      <c r="J2447" s="84"/>
      <c r="M2447" s="370"/>
      <c r="N2447" s="370"/>
      <c r="O2447" s="84"/>
    </row>
    <row r="2448" spans="1:15">
      <c r="A2448" s="425"/>
      <c r="H2448" s="370"/>
      <c r="I2448" s="370"/>
      <c r="J2448" s="84"/>
      <c r="M2448" s="370"/>
      <c r="N2448" s="370"/>
      <c r="O2448" s="84"/>
    </row>
    <row r="2449" spans="1:15">
      <c r="A2449" s="425"/>
      <c r="H2449" s="370"/>
      <c r="I2449" s="370"/>
      <c r="J2449" s="84"/>
      <c r="M2449" s="370"/>
      <c r="N2449" s="370"/>
      <c r="O2449" s="84"/>
    </row>
    <row r="2450" spans="1:15">
      <c r="A2450" s="425"/>
      <c r="H2450" s="370"/>
      <c r="I2450" s="370"/>
      <c r="J2450" s="84"/>
      <c r="M2450" s="370"/>
      <c r="N2450" s="370"/>
      <c r="O2450" s="84"/>
    </row>
    <row r="2451" spans="1:15">
      <c r="A2451" s="425"/>
      <c r="H2451" s="370"/>
      <c r="I2451" s="370"/>
      <c r="J2451" s="84"/>
      <c r="M2451" s="370"/>
      <c r="N2451" s="370"/>
      <c r="O2451" s="84"/>
    </row>
    <row r="2452" spans="1:15">
      <c r="A2452" s="425"/>
      <c r="H2452" s="370"/>
      <c r="I2452" s="370"/>
      <c r="J2452" s="84"/>
      <c r="M2452" s="370"/>
      <c r="N2452" s="370"/>
      <c r="O2452" s="84"/>
    </row>
    <row r="2453" spans="1:15">
      <c r="A2453" s="425"/>
      <c r="H2453" s="370"/>
      <c r="I2453" s="370"/>
      <c r="J2453" s="84"/>
      <c r="M2453" s="370"/>
      <c r="N2453" s="370"/>
      <c r="O2453" s="84"/>
    </row>
    <row r="2454" spans="1:15">
      <c r="A2454" s="425"/>
      <c r="H2454" s="370"/>
      <c r="I2454" s="370"/>
      <c r="J2454" s="84"/>
      <c r="M2454" s="370"/>
      <c r="N2454" s="370"/>
      <c r="O2454" s="84"/>
    </row>
    <row r="2455" spans="1:15">
      <c r="A2455" s="425"/>
      <c r="H2455" s="370"/>
      <c r="I2455" s="370"/>
      <c r="J2455" s="84"/>
      <c r="M2455" s="370"/>
      <c r="N2455" s="370"/>
      <c r="O2455" s="84"/>
    </row>
    <row r="2456" spans="1:15">
      <c r="A2456" s="425"/>
      <c r="H2456" s="370"/>
      <c r="I2456" s="370"/>
      <c r="J2456" s="84"/>
      <c r="M2456" s="370"/>
      <c r="N2456" s="370"/>
      <c r="O2456" s="84"/>
    </row>
    <row r="2457" spans="1:15">
      <c r="A2457" s="425"/>
      <c r="H2457" s="370"/>
      <c r="I2457" s="370"/>
      <c r="J2457" s="84"/>
      <c r="M2457" s="370"/>
      <c r="N2457" s="370"/>
      <c r="O2457" s="84"/>
    </row>
    <row r="2458" spans="1:15">
      <c r="A2458" s="425"/>
      <c r="H2458" s="370"/>
      <c r="I2458" s="370"/>
      <c r="J2458" s="84"/>
      <c r="M2458" s="370"/>
      <c r="N2458" s="370"/>
      <c r="O2458" s="84"/>
    </row>
    <row r="2459" spans="1:15">
      <c r="A2459" s="425"/>
      <c r="H2459" s="370"/>
      <c r="I2459" s="370"/>
      <c r="J2459" s="84"/>
      <c r="M2459" s="370"/>
      <c r="N2459" s="370"/>
      <c r="O2459" s="84"/>
    </row>
    <row r="2460" spans="1:15">
      <c r="A2460" s="425"/>
      <c r="H2460" s="370"/>
      <c r="I2460" s="370"/>
      <c r="J2460" s="84"/>
      <c r="M2460" s="370"/>
      <c r="N2460" s="370"/>
      <c r="O2460" s="84"/>
    </row>
    <row r="2461" spans="1:15">
      <c r="A2461" s="425"/>
      <c r="H2461" s="370"/>
      <c r="I2461" s="370"/>
      <c r="J2461" s="84"/>
      <c r="M2461" s="370"/>
      <c r="N2461" s="370"/>
      <c r="O2461" s="84"/>
    </row>
    <row r="2462" spans="1:15">
      <c r="A2462" s="425"/>
      <c r="H2462" s="370"/>
      <c r="I2462" s="370"/>
      <c r="J2462" s="84"/>
      <c r="M2462" s="370"/>
      <c r="N2462" s="370"/>
      <c r="O2462" s="84"/>
    </row>
    <row r="2463" spans="1:15">
      <c r="A2463" s="425"/>
      <c r="H2463" s="370"/>
      <c r="I2463" s="370"/>
      <c r="J2463" s="84"/>
      <c r="M2463" s="370"/>
      <c r="N2463" s="370"/>
      <c r="O2463" s="84"/>
    </row>
    <row r="2464" spans="1:15">
      <c r="A2464" s="425"/>
      <c r="H2464" s="370"/>
      <c r="I2464" s="370"/>
      <c r="J2464" s="84"/>
      <c r="M2464" s="370"/>
      <c r="N2464" s="370"/>
      <c r="O2464" s="84"/>
    </row>
    <row r="2465" spans="1:15">
      <c r="A2465" s="425"/>
      <c r="H2465" s="370"/>
      <c r="I2465" s="370"/>
      <c r="J2465" s="84"/>
      <c r="M2465" s="370"/>
      <c r="N2465" s="370"/>
      <c r="O2465" s="84"/>
    </row>
    <row r="2466" spans="1:15">
      <c r="A2466" s="425"/>
      <c r="H2466" s="370"/>
      <c r="I2466" s="370"/>
      <c r="J2466" s="84"/>
      <c r="M2466" s="370"/>
      <c r="N2466" s="370"/>
      <c r="O2466" s="84"/>
    </row>
    <row r="2467" spans="1:15">
      <c r="A2467" s="425"/>
      <c r="H2467" s="370"/>
      <c r="I2467" s="370"/>
      <c r="J2467" s="84"/>
      <c r="M2467" s="370"/>
      <c r="N2467" s="370"/>
      <c r="O2467" s="84"/>
    </row>
    <row r="2468" spans="1:15">
      <c r="A2468" s="425"/>
      <c r="H2468" s="370"/>
      <c r="I2468" s="370"/>
      <c r="J2468" s="84"/>
      <c r="M2468" s="370"/>
      <c r="N2468" s="370"/>
      <c r="O2468" s="84"/>
    </row>
    <row r="2469" spans="1:15">
      <c r="A2469" s="425"/>
      <c r="H2469" s="370"/>
      <c r="I2469" s="370"/>
      <c r="J2469" s="84"/>
      <c r="M2469" s="370"/>
      <c r="N2469" s="370"/>
      <c r="O2469" s="84"/>
    </row>
    <row r="2470" spans="1:15">
      <c r="A2470" s="425"/>
      <c r="H2470" s="370"/>
      <c r="I2470" s="370"/>
      <c r="J2470" s="84"/>
      <c r="M2470" s="370"/>
      <c r="N2470" s="370"/>
      <c r="O2470" s="84"/>
    </row>
    <row r="2471" spans="1:15">
      <c r="A2471" s="425"/>
      <c r="H2471" s="370"/>
      <c r="I2471" s="370"/>
      <c r="J2471" s="84"/>
      <c r="M2471" s="370"/>
      <c r="N2471" s="370"/>
      <c r="O2471" s="84"/>
    </row>
    <row r="2472" spans="1:15">
      <c r="A2472" s="425"/>
      <c r="H2472" s="370"/>
      <c r="I2472" s="370"/>
      <c r="J2472" s="84"/>
      <c r="M2472" s="370"/>
      <c r="N2472" s="370"/>
      <c r="O2472" s="84"/>
    </row>
    <row r="2473" spans="1:15">
      <c r="A2473" s="425"/>
      <c r="H2473" s="370"/>
      <c r="I2473" s="370"/>
      <c r="J2473" s="84"/>
      <c r="M2473" s="370"/>
      <c r="N2473" s="370"/>
      <c r="O2473" s="84"/>
    </row>
    <row r="2474" spans="1:15">
      <c r="A2474" s="425"/>
      <c r="H2474" s="370"/>
      <c r="I2474" s="370"/>
      <c r="J2474" s="84"/>
      <c r="M2474" s="370"/>
      <c r="N2474" s="370"/>
      <c r="O2474" s="84"/>
    </row>
    <row r="2475" spans="1:15">
      <c r="A2475" s="425"/>
      <c r="H2475" s="370"/>
      <c r="I2475" s="370"/>
      <c r="J2475" s="84"/>
      <c r="M2475" s="370"/>
      <c r="N2475" s="370"/>
      <c r="O2475" s="84"/>
    </row>
    <row r="2476" spans="1:15">
      <c r="A2476" s="425"/>
      <c r="H2476" s="370"/>
      <c r="I2476" s="370"/>
      <c r="J2476" s="84"/>
      <c r="M2476" s="370"/>
      <c r="N2476" s="370"/>
      <c r="O2476" s="84"/>
    </row>
    <row r="2477" spans="1:15">
      <c r="A2477" s="425"/>
      <c r="H2477" s="370"/>
      <c r="I2477" s="370"/>
      <c r="J2477" s="84"/>
      <c r="M2477" s="370"/>
      <c r="N2477" s="370"/>
      <c r="O2477" s="84"/>
    </row>
    <row r="2478" spans="1:15">
      <c r="A2478" s="425"/>
      <c r="H2478" s="370"/>
      <c r="I2478" s="370"/>
      <c r="J2478" s="84"/>
      <c r="M2478" s="370"/>
      <c r="N2478" s="370"/>
      <c r="O2478" s="84"/>
    </row>
    <row r="2479" spans="1:15">
      <c r="A2479" s="425"/>
      <c r="H2479" s="370"/>
      <c r="I2479" s="370"/>
      <c r="J2479" s="84"/>
      <c r="M2479" s="370"/>
      <c r="N2479" s="370"/>
      <c r="O2479" s="84"/>
    </row>
    <row r="2480" spans="1:15">
      <c r="A2480" s="425"/>
      <c r="H2480" s="370"/>
      <c r="I2480" s="370"/>
      <c r="J2480" s="84"/>
      <c r="M2480" s="370"/>
      <c r="N2480" s="370"/>
      <c r="O2480" s="84"/>
    </row>
    <row r="2481" spans="1:15">
      <c r="A2481" s="425"/>
      <c r="H2481" s="370"/>
      <c r="I2481" s="370"/>
      <c r="J2481" s="84"/>
      <c r="M2481" s="370"/>
      <c r="N2481" s="370"/>
      <c r="O2481" s="84"/>
    </row>
    <row r="2482" spans="1:15">
      <c r="A2482" s="425"/>
      <c r="H2482" s="370"/>
      <c r="I2482" s="370"/>
      <c r="J2482" s="84"/>
      <c r="M2482" s="370"/>
      <c r="N2482" s="370"/>
      <c r="O2482" s="84"/>
    </row>
    <row r="2483" spans="1:15">
      <c r="A2483" s="425"/>
      <c r="H2483" s="370"/>
      <c r="I2483" s="370"/>
      <c r="J2483" s="84"/>
      <c r="M2483" s="370"/>
      <c r="N2483" s="370"/>
      <c r="O2483" s="84"/>
    </row>
    <row r="2484" spans="1:15">
      <c r="A2484" s="425"/>
      <c r="H2484" s="370"/>
      <c r="I2484" s="370"/>
      <c r="J2484" s="84"/>
      <c r="M2484" s="370"/>
      <c r="N2484" s="370"/>
      <c r="O2484" s="84"/>
    </row>
    <row r="2485" spans="1:15">
      <c r="A2485" s="425"/>
      <c r="H2485" s="370"/>
      <c r="I2485" s="370"/>
      <c r="J2485" s="84"/>
      <c r="M2485" s="370"/>
      <c r="N2485" s="370"/>
      <c r="O2485" s="84"/>
    </row>
    <row r="2486" spans="1:15">
      <c r="A2486" s="425"/>
      <c r="H2486" s="370"/>
      <c r="I2486" s="370"/>
      <c r="J2486" s="84"/>
      <c r="M2486" s="370"/>
      <c r="N2486" s="370"/>
      <c r="O2486" s="84"/>
    </row>
    <row r="2487" spans="1:15">
      <c r="A2487" s="425"/>
      <c r="H2487" s="370"/>
      <c r="I2487" s="370"/>
      <c r="J2487" s="84"/>
      <c r="M2487" s="370"/>
      <c r="N2487" s="370"/>
      <c r="O2487" s="84"/>
    </row>
    <row r="2488" spans="1:15">
      <c r="A2488" s="425"/>
      <c r="H2488" s="370"/>
      <c r="I2488" s="370"/>
      <c r="J2488" s="84"/>
      <c r="M2488" s="370"/>
      <c r="N2488" s="370"/>
      <c r="O2488" s="84"/>
    </row>
    <row r="2489" spans="1:15">
      <c r="A2489" s="425"/>
      <c r="H2489" s="370"/>
      <c r="I2489" s="370"/>
      <c r="J2489" s="84"/>
      <c r="M2489" s="370"/>
      <c r="N2489" s="370"/>
      <c r="O2489" s="84"/>
    </row>
    <row r="2490" spans="1:15">
      <c r="A2490" s="425"/>
      <c r="H2490" s="370"/>
      <c r="I2490" s="370"/>
      <c r="J2490" s="84"/>
      <c r="M2490" s="370"/>
      <c r="N2490" s="370"/>
      <c r="O2490" s="84"/>
    </row>
    <row r="2491" spans="1:15">
      <c r="A2491" s="425"/>
      <c r="H2491" s="370"/>
      <c r="I2491" s="370"/>
      <c r="J2491" s="84"/>
      <c r="M2491" s="370"/>
      <c r="N2491" s="370"/>
      <c r="O2491" s="84"/>
    </row>
    <row r="2492" spans="1:15">
      <c r="A2492" s="425"/>
      <c r="H2492" s="370"/>
      <c r="I2492" s="370"/>
      <c r="J2492" s="84"/>
      <c r="M2492" s="370"/>
      <c r="N2492" s="370"/>
      <c r="O2492" s="84"/>
    </row>
    <row r="2493" spans="1:15">
      <c r="A2493" s="425"/>
      <c r="H2493" s="370"/>
      <c r="I2493" s="370"/>
      <c r="J2493" s="84"/>
      <c r="M2493" s="370"/>
      <c r="N2493" s="370"/>
      <c r="O2493" s="84"/>
    </row>
    <row r="2494" spans="1:15">
      <c r="A2494" s="425"/>
      <c r="H2494" s="370"/>
      <c r="I2494" s="370"/>
      <c r="J2494" s="84"/>
      <c r="M2494" s="370"/>
      <c r="N2494" s="370"/>
      <c r="O2494" s="84"/>
    </row>
    <row r="2495" spans="1:15">
      <c r="A2495" s="425"/>
      <c r="H2495" s="370"/>
      <c r="I2495" s="370"/>
      <c r="J2495" s="84"/>
      <c r="M2495" s="370"/>
      <c r="N2495" s="370"/>
      <c r="O2495" s="84"/>
    </row>
    <row r="2496" spans="1:15">
      <c r="A2496" s="425"/>
      <c r="H2496" s="370"/>
      <c r="I2496" s="370"/>
      <c r="J2496" s="84"/>
      <c r="M2496" s="370"/>
      <c r="N2496" s="370"/>
      <c r="O2496" s="84"/>
    </row>
    <row r="2497" spans="1:15">
      <c r="A2497" s="425"/>
      <c r="H2497" s="370"/>
      <c r="I2497" s="370"/>
      <c r="J2497" s="84"/>
      <c r="M2497" s="370"/>
      <c r="N2497" s="370"/>
      <c r="O2497" s="84"/>
    </row>
    <row r="2498" spans="1:15">
      <c r="A2498" s="425"/>
      <c r="H2498" s="370"/>
      <c r="I2498" s="370"/>
      <c r="J2498" s="84"/>
      <c r="M2498" s="370"/>
      <c r="N2498" s="370"/>
      <c r="O2498" s="84"/>
    </row>
    <row r="2499" spans="1:15">
      <c r="A2499" s="425"/>
      <c r="H2499" s="370"/>
      <c r="I2499" s="370"/>
      <c r="J2499" s="84"/>
      <c r="M2499" s="370"/>
      <c r="N2499" s="370"/>
      <c r="O2499" s="84"/>
    </row>
    <row r="2500" spans="1:15">
      <c r="A2500" s="425"/>
      <c r="H2500" s="370"/>
      <c r="I2500" s="370"/>
      <c r="J2500" s="84"/>
      <c r="M2500" s="370"/>
      <c r="N2500" s="370"/>
      <c r="O2500" s="84"/>
    </row>
    <row r="2501" spans="1:15">
      <c r="A2501" s="425"/>
      <c r="H2501" s="370"/>
      <c r="I2501" s="370"/>
      <c r="J2501" s="84"/>
      <c r="M2501" s="370"/>
      <c r="N2501" s="370"/>
      <c r="O2501" s="84"/>
    </row>
    <row r="2502" spans="1:15">
      <c r="A2502" s="425"/>
      <c r="H2502" s="370"/>
      <c r="I2502" s="370"/>
      <c r="J2502" s="84"/>
      <c r="M2502" s="370"/>
      <c r="N2502" s="370"/>
      <c r="O2502" s="84"/>
    </row>
    <row r="2503" spans="1:15">
      <c r="A2503" s="425"/>
      <c r="H2503" s="370"/>
      <c r="I2503" s="370"/>
      <c r="J2503" s="84"/>
      <c r="M2503" s="370"/>
      <c r="N2503" s="370"/>
      <c r="O2503" s="84"/>
    </row>
    <row r="2504" spans="1:15">
      <c r="A2504" s="425"/>
      <c r="H2504" s="370"/>
      <c r="I2504" s="370"/>
      <c r="J2504" s="84"/>
      <c r="M2504" s="370"/>
      <c r="N2504" s="370"/>
      <c r="O2504" s="84"/>
    </row>
    <row r="2505" spans="1:15">
      <c r="A2505" s="425"/>
      <c r="H2505" s="370"/>
      <c r="I2505" s="370"/>
      <c r="J2505" s="84"/>
      <c r="M2505" s="370"/>
      <c r="N2505" s="370"/>
      <c r="O2505" s="84"/>
    </row>
    <row r="2506" spans="1:15">
      <c r="A2506" s="425"/>
      <c r="H2506" s="370"/>
      <c r="I2506" s="370"/>
      <c r="J2506" s="84"/>
      <c r="M2506" s="370"/>
      <c r="N2506" s="370"/>
      <c r="O2506" s="84"/>
    </row>
    <row r="2507" spans="1:15">
      <c r="A2507" s="425"/>
      <c r="H2507" s="370"/>
      <c r="I2507" s="370"/>
      <c r="J2507" s="84"/>
      <c r="M2507" s="370"/>
      <c r="N2507" s="370"/>
      <c r="O2507" s="84"/>
    </row>
    <row r="2508" spans="1:15">
      <c r="A2508" s="425"/>
      <c r="H2508" s="370"/>
      <c r="I2508" s="370"/>
      <c r="J2508" s="84"/>
      <c r="M2508" s="370"/>
      <c r="N2508" s="370"/>
      <c r="O2508" s="84"/>
    </row>
    <row r="2509" spans="1:15">
      <c r="A2509" s="425"/>
      <c r="H2509" s="370"/>
      <c r="I2509" s="370"/>
      <c r="J2509" s="84"/>
      <c r="M2509" s="370"/>
      <c r="N2509" s="370"/>
      <c r="O2509" s="84"/>
    </row>
    <row r="2510" spans="1:15">
      <c r="A2510" s="425"/>
      <c r="H2510" s="370"/>
      <c r="I2510" s="370"/>
      <c r="J2510" s="84"/>
      <c r="M2510" s="370"/>
      <c r="N2510" s="370"/>
      <c r="O2510" s="84"/>
    </row>
    <row r="2511" spans="1:15">
      <c r="A2511" s="425"/>
      <c r="H2511" s="370"/>
      <c r="I2511" s="370"/>
      <c r="J2511" s="84"/>
      <c r="M2511" s="370"/>
      <c r="N2511" s="370"/>
      <c r="O2511" s="84"/>
    </row>
    <row r="2512" spans="1:15">
      <c r="A2512" s="425"/>
      <c r="H2512" s="370"/>
      <c r="I2512" s="370"/>
      <c r="J2512" s="84"/>
      <c r="M2512" s="370"/>
      <c r="N2512" s="370"/>
      <c r="O2512" s="84"/>
    </row>
    <row r="2513" spans="1:15">
      <c r="A2513" s="425"/>
      <c r="H2513" s="370"/>
      <c r="I2513" s="370"/>
      <c r="J2513" s="84"/>
      <c r="M2513" s="370"/>
      <c r="N2513" s="370"/>
      <c r="O2513" s="84"/>
    </row>
    <row r="2514" spans="1:15">
      <c r="A2514" s="425"/>
      <c r="H2514" s="370"/>
      <c r="I2514" s="370"/>
      <c r="J2514" s="84"/>
      <c r="M2514" s="370"/>
      <c r="N2514" s="370"/>
      <c r="O2514" s="84"/>
    </row>
    <row r="2515" spans="1:15">
      <c r="A2515" s="425"/>
      <c r="H2515" s="370"/>
      <c r="I2515" s="370"/>
      <c r="J2515" s="84"/>
      <c r="M2515" s="370"/>
      <c r="N2515" s="370"/>
      <c r="O2515" s="84"/>
    </row>
    <row r="2516" spans="1:15">
      <c r="A2516" s="425"/>
      <c r="H2516" s="370"/>
      <c r="I2516" s="370"/>
      <c r="J2516" s="84"/>
      <c r="M2516" s="370"/>
      <c r="N2516" s="370"/>
      <c r="O2516" s="84"/>
    </row>
    <row r="2517" spans="1:15">
      <c r="A2517" s="425"/>
      <c r="H2517" s="370"/>
      <c r="I2517" s="370"/>
      <c r="J2517" s="84"/>
      <c r="M2517" s="370"/>
      <c r="N2517" s="370"/>
      <c r="O2517" s="84"/>
    </row>
    <row r="2518" spans="1:15">
      <c r="A2518" s="425"/>
      <c r="H2518" s="370"/>
      <c r="I2518" s="370"/>
      <c r="J2518" s="84"/>
      <c r="M2518" s="370"/>
      <c r="N2518" s="370"/>
      <c r="O2518" s="84"/>
    </row>
    <row r="2519" spans="1:15">
      <c r="A2519" s="425"/>
      <c r="H2519" s="370"/>
      <c r="I2519" s="370"/>
      <c r="J2519" s="84"/>
      <c r="M2519" s="370"/>
      <c r="N2519" s="370"/>
      <c r="O2519" s="84"/>
    </row>
    <row r="2520" spans="1:15">
      <c r="A2520" s="425"/>
      <c r="H2520" s="370"/>
      <c r="I2520" s="370"/>
      <c r="J2520" s="84"/>
      <c r="M2520" s="370"/>
      <c r="N2520" s="370"/>
      <c r="O2520" s="84"/>
    </row>
    <row r="2521" spans="1:15">
      <c r="A2521" s="425"/>
      <c r="H2521" s="370"/>
      <c r="I2521" s="370"/>
      <c r="J2521" s="84"/>
      <c r="M2521" s="370"/>
      <c r="N2521" s="370"/>
      <c r="O2521" s="84"/>
    </row>
    <row r="2522" spans="1:15">
      <c r="A2522" s="425"/>
      <c r="H2522" s="370"/>
      <c r="I2522" s="370"/>
      <c r="J2522" s="84"/>
      <c r="M2522" s="370"/>
      <c r="N2522" s="370"/>
      <c r="O2522" s="84"/>
    </row>
    <row r="2523" spans="1:15">
      <c r="A2523" s="425"/>
      <c r="H2523" s="370"/>
      <c r="I2523" s="370"/>
      <c r="J2523" s="84"/>
      <c r="M2523" s="370"/>
      <c r="N2523" s="370"/>
      <c r="O2523" s="84"/>
    </row>
    <row r="2524" spans="1:15">
      <c r="A2524" s="425"/>
      <c r="H2524" s="370"/>
      <c r="I2524" s="370"/>
      <c r="J2524" s="84"/>
      <c r="M2524" s="370"/>
      <c r="N2524" s="370"/>
      <c r="O2524" s="84"/>
    </row>
    <row r="2525" spans="1:15">
      <c r="A2525" s="425"/>
      <c r="H2525" s="370"/>
      <c r="I2525" s="370"/>
      <c r="J2525" s="84"/>
      <c r="M2525" s="370"/>
      <c r="N2525" s="370"/>
      <c r="O2525" s="84"/>
    </row>
    <row r="2526" spans="1:15">
      <c r="A2526" s="425"/>
      <c r="H2526" s="370"/>
      <c r="I2526" s="370"/>
      <c r="J2526" s="84"/>
      <c r="M2526" s="370"/>
      <c r="N2526" s="370"/>
      <c r="O2526" s="84"/>
    </row>
    <row r="2527" spans="1:15">
      <c r="A2527" s="425"/>
      <c r="H2527" s="370"/>
      <c r="I2527" s="370"/>
      <c r="J2527" s="84"/>
      <c r="M2527" s="370"/>
      <c r="N2527" s="370"/>
      <c r="O2527" s="84"/>
    </row>
    <row r="2528" spans="1:15">
      <c r="A2528" s="425"/>
      <c r="H2528" s="370"/>
      <c r="I2528" s="370"/>
      <c r="J2528" s="84"/>
      <c r="M2528" s="370"/>
      <c r="N2528" s="370"/>
      <c r="O2528" s="84"/>
    </row>
    <row r="2529" spans="1:15">
      <c r="A2529" s="425"/>
      <c r="H2529" s="370"/>
      <c r="I2529" s="370"/>
      <c r="J2529" s="84"/>
      <c r="M2529" s="370"/>
      <c r="N2529" s="370"/>
      <c r="O2529" s="84"/>
    </row>
    <row r="2530" spans="1:15">
      <c r="A2530" s="425"/>
      <c r="H2530" s="370"/>
      <c r="I2530" s="370"/>
      <c r="J2530" s="84"/>
      <c r="M2530" s="370"/>
      <c r="N2530" s="370"/>
      <c r="O2530" s="84"/>
    </row>
    <row r="2531" spans="1:15">
      <c r="A2531" s="425"/>
      <c r="H2531" s="370"/>
      <c r="I2531" s="370"/>
      <c r="J2531" s="84"/>
      <c r="M2531" s="370"/>
      <c r="N2531" s="370"/>
      <c r="O2531" s="84"/>
    </row>
    <row r="2532" spans="1:15">
      <c r="A2532" s="425"/>
      <c r="H2532" s="370"/>
      <c r="I2532" s="370"/>
      <c r="J2532" s="84"/>
      <c r="M2532" s="370"/>
      <c r="N2532" s="370"/>
      <c r="O2532" s="84"/>
    </row>
    <row r="2533" spans="1:15">
      <c r="A2533" s="425"/>
      <c r="H2533" s="370"/>
      <c r="I2533" s="370"/>
      <c r="J2533" s="84"/>
      <c r="M2533" s="370"/>
      <c r="N2533" s="370"/>
      <c r="O2533" s="84"/>
    </row>
    <row r="2534" spans="1:15">
      <c r="A2534" s="425"/>
      <c r="H2534" s="370"/>
      <c r="I2534" s="370"/>
      <c r="J2534" s="84"/>
      <c r="M2534" s="370"/>
      <c r="N2534" s="370"/>
      <c r="O2534" s="84"/>
    </row>
    <row r="2535" spans="1:15">
      <c r="A2535" s="425"/>
      <c r="H2535" s="370"/>
      <c r="I2535" s="370"/>
      <c r="J2535" s="84"/>
      <c r="M2535" s="370"/>
      <c r="N2535" s="370"/>
      <c r="O2535" s="84"/>
    </row>
    <row r="2536" spans="1:15">
      <c r="A2536" s="425"/>
      <c r="H2536" s="370"/>
      <c r="I2536" s="370"/>
      <c r="J2536" s="84"/>
      <c r="M2536" s="370"/>
      <c r="N2536" s="370"/>
      <c r="O2536" s="84"/>
    </row>
    <row r="2537" spans="1:15">
      <c r="A2537" s="425"/>
      <c r="H2537" s="370"/>
      <c r="I2537" s="370"/>
      <c r="J2537" s="84"/>
      <c r="M2537" s="370"/>
      <c r="N2537" s="370"/>
      <c r="O2537" s="84"/>
    </row>
    <row r="2538" spans="1:15">
      <c r="A2538" s="425"/>
      <c r="H2538" s="370"/>
      <c r="I2538" s="370"/>
      <c r="J2538" s="84"/>
      <c r="M2538" s="370"/>
      <c r="N2538" s="370"/>
      <c r="O2538" s="84"/>
    </row>
    <row r="2539" spans="1:15">
      <c r="A2539" s="425"/>
      <c r="H2539" s="370"/>
      <c r="I2539" s="370"/>
      <c r="J2539" s="84"/>
      <c r="M2539" s="370"/>
      <c r="N2539" s="370"/>
      <c r="O2539" s="84"/>
    </row>
    <row r="2540" spans="1:15">
      <c r="A2540" s="425"/>
      <c r="H2540" s="370"/>
      <c r="I2540" s="370"/>
      <c r="J2540" s="84"/>
      <c r="M2540" s="370"/>
      <c r="N2540" s="370"/>
      <c r="O2540" s="84"/>
    </row>
    <row r="2541" spans="1:15">
      <c r="A2541" s="425"/>
      <c r="H2541" s="370"/>
      <c r="I2541" s="370"/>
      <c r="J2541" s="84"/>
      <c r="M2541" s="370"/>
      <c r="N2541" s="370"/>
      <c r="O2541" s="84"/>
    </row>
    <row r="2542" spans="1:15">
      <c r="A2542" s="425"/>
      <c r="H2542" s="370"/>
      <c r="I2542" s="370"/>
      <c r="J2542" s="84"/>
      <c r="M2542" s="370"/>
      <c r="N2542" s="370"/>
      <c r="O2542" s="84"/>
    </row>
    <row r="2543" spans="1:15">
      <c r="A2543" s="425"/>
      <c r="H2543" s="370"/>
      <c r="I2543" s="370"/>
      <c r="J2543" s="84"/>
      <c r="M2543" s="370"/>
      <c r="N2543" s="370"/>
      <c r="O2543" s="84"/>
    </row>
    <row r="2544" spans="1:15">
      <c r="A2544" s="425"/>
      <c r="H2544" s="370"/>
      <c r="I2544" s="370"/>
      <c r="J2544" s="84"/>
      <c r="M2544" s="370"/>
      <c r="N2544" s="370"/>
      <c r="O2544" s="84"/>
    </row>
    <row r="2545" spans="1:15">
      <c r="A2545" s="425"/>
      <c r="H2545" s="370"/>
      <c r="I2545" s="370"/>
      <c r="J2545" s="84"/>
      <c r="M2545" s="370"/>
      <c r="N2545" s="370"/>
      <c r="O2545" s="84"/>
    </row>
    <row r="2546" spans="1:15">
      <c r="A2546" s="425"/>
      <c r="H2546" s="370"/>
      <c r="I2546" s="370"/>
      <c r="J2546" s="84"/>
      <c r="M2546" s="370"/>
      <c r="N2546" s="370"/>
      <c r="O2546" s="84"/>
    </row>
    <row r="2547" spans="1:15">
      <c r="A2547" s="425"/>
      <c r="H2547" s="370"/>
      <c r="I2547" s="370"/>
      <c r="J2547" s="84"/>
      <c r="M2547" s="370"/>
      <c r="N2547" s="370"/>
      <c r="O2547" s="84"/>
    </row>
    <row r="2548" spans="1:15">
      <c r="A2548" s="425"/>
      <c r="H2548" s="370"/>
      <c r="I2548" s="370"/>
      <c r="J2548" s="84"/>
      <c r="M2548" s="370"/>
      <c r="N2548" s="370"/>
      <c r="O2548" s="84"/>
    </row>
    <row r="2549" spans="1:15">
      <c r="A2549" s="425"/>
      <c r="H2549" s="370"/>
      <c r="I2549" s="370"/>
      <c r="J2549" s="84"/>
      <c r="M2549" s="370"/>
      <c r="N2549" s="370"/>
      <c r="O2549" s="84"/>
    </row>
    <row r="2550" spans="1:15">
      <c r="A2550" s="425"/>
      <c r="H2550" s="370"/>
      <c r="I2550" s="370"/>
      <c r="J2550" s="84"/>
      <c r="M2550" s="370"/>
      <c r="N2550" s="370"/>
      <c r="O2550" s="84"/>
    </row>
    <row r="2551" spans="1:15">
      <c r="A2551" s="425"/>
      <c r="H2551" s="370"/>
      <c r="I2551" s="370"/>
      <c r="J2551" s="84"/>
      <c r="M2551" s="370"/>
      <c r="N2551" s="370"/>
      <c r="O2551" s="84"/>
    </row>
    <row r="2552" spans="1:15">
      <c r="A2552" s="425"/>
      <c r="H2552" s="370"/>
      <c r="I2552" s="370"/>
      <c r="J2552" s="84"/>
      <c r="M2552" s="370"/>
      <c r="N2552" s="370"/>
      <c r="O2552" s="84"/>
    </row>
    <row r="2553" spans="1:15">
      <c r="A2553" s="425"/>
      <c r="H2553" s="370"/>
      <c r="I2553" s="370"/>
      <c r="J2553" s="84"/>
      <c r="M2553" s="370"/>
      <c r="N2553" s="370"/>
      <c r="O2553" s="84"/>
    </row>
    <row r="2554" spans="1:15">
      <c r="A2554" s="425"/>
      <c r="H2554" s="370"/>
      <c r="I2554" s="370"/>
      <c r="J2554" s="84"/>
      <c r="M2554" s="370"/>
      <c r="N2554" s="370"/>
      <c r="O2554" s="84"/>
    </row>
    <row r="2555" spans="1:15">
      <c r="A2555" s="425"/>
      <c r="H2555" s="370"/>
      <c r="I2555" s="370"/>
      <c r="J2555" s="84"/>
      <c r="M2555" s="370"/>
      <c r="N2555" s="370"/>
      <c r="O2555" s="84"/>
    </row>
    <row r="2556" spans="1:15">
      <c r="A2556" s="425"/>
      <c r="H2556" s="370"/>
      <c r="I2556" s="370"/>
      <c r="J2556" s="84"/>
      <c r="M2556" s="370"/>
      <c r="N2556" s="370"/>
      <c r="O2556" s="84"/>
    </row>
    <row r="2557" spans="1:15">
      <c r="A2557" s="425"/>
      <c r="H2557" s="370"/>
      <c r="I2557" s="370"/>
      <c r="J2557" s="84"/>
      <c r="M2557" s="370"/>
      <c r="N2557" s="370"/>
      <c r="O2557" s="84"/>
    </row>
    <row r="2558" spans="1:15">
      <c r="A2558" s="425"/>
      <c r="H2558" s="370"/>
      <c r="I2558" s="370"/>
      <c r="J2558" s="84"/>
      <c r="M2558" s="370"/>
      <c r="N2558" s="370"/>
      <c r="O2558" s="84"/>
    </row>
    <row r="2559" spans="1:15">
      <c r="A2559" s="425"/>
      <c r="H2559" s="370"/>
      <c r="I2559" s="370"/>
      <c r="J2559" s="84"/>
      <c r="M2559" s="370"/>
      <c r="N2559" s="370"/>
      <c r="O2559" s="84"/>
    </row>
    <row r="2560" spans="1:15">
      <c r="A2560" s="425"/>
      <c r="H2560" s="370"/>
      <c r="I2560" s="370"/>
      <c r="J2560" s="84"/>
      <c r="M2560" s="370"/>
      <c r="N2560" s="370"/>
      <c r="O2560" s="84"/>
    </row>
    <row r="2561" spans="1:15">
      <c r="A2561" s="425"/>
      <c r="H2561" s="370"/>
      <c r="I2561" s="370"/>
      <c r="J2561" s="84"/>
      <c r="M2561" s="370"/>
      <c r="N2561" s="370"/>
      <c r="O2561" s="84"/>
    </row>
    <row r="2562" spans="1:15">
      <c r="A2562" s="425"/>
      <c r="H2562" s="370"/>
      <c r="I2562" s="370"/>
      <c r="J2562" s="84"/>
      <c r="M2562" s="370"/>
      <c r="N2562" s="370"/>
      <c r="O2562" s="84"/>
    </row>
    <row r="2563" spans="1:15">
      <c r="A2563" s="425"/>
      <c r="H2563" s="370"/>
      <c r="I2563" s="370"/>
      <c r="J2563" s="84"/>
      <c r="M2563" s="370"/>
      <c r="N2563" s="370"/>
      <c r="O2563" s="84"/>
    </row>
    <row r="2564" spans="1:15">
      <c r="A2564" s="425"/>
      <c r="H2564" s="370"/>
      <c r="I2564" s="370"/>
      <c r="J2564" s="84"/>
      <c r="M2564" s="370"/>
      <c r="N2564" s="370"/>
      <c r="O2564" s="84"/>
    </row>
    <row r="2565" spans="1:15">
      <c r="A2565" s="425"/>
      <c r="H2565" s="370"/>
      <c r="I2565" s="370"/>
      <c r="J2565" s="84"/>
      <c r="M2565" s="370"/>
      <c r="N2565" s="370"/>
      <c r="O2565" s="84"/>
    </row>
    <row r="2566" spans="1:15">
      <c r="A2566" s="425"/>
      <c r="H2566" s="370"/>
      <c r="I2566" s="370"/>
      <c r="J2566" s="84"/>
      <c r="M2566" s="370"/>
      <c r="N2566" s="370"/>
      <c r="O2566" s="84"/>
    </row>
    <row r="2567" spans="1:15">
      <c r="A2567" s="425"/>
      <c r="H2567" s="370"/>
      <c r="I2567" s="370"/>
      <c r="J2567" s="84"/>
      <c r="M2567" s="370"/>
      <c r="N2567" s="370"/>
      <c r="O2567" s="84"/>
    </row>
    <row r="2568" spans="1:15">
      <c r="A2568" s="425"/>
      <c r="H2568" s="370"/>
      <c r="I2568" s="370"/>
      <c r="J2568" s="84"/>
      <c r="M2568" s="370"/>
      <c r="N2568" s="370"/>
      <c r="O2568" s="84"/>
    </row>
    <row r="2569" spans="1:15">
      <c r="A2569" s="425"/>
      <c r="H2569" s="370"/>
      <c r="I2569" s="370"/>
      <c r="J2569" s="84"/>
      <c r="M2569" s="370"/>
      <c r="N2569" s="370"/>
      <c r="O2569" s="84"/>
    </row>
    <row r="2570" spans="1:15">
      <c r="A2570" s="425"/>
      <c r="H2570" s="370"/>
      <c r="I2570" s="370"/>
      <c r="J2570" s="84"/>
      <c r="M2570" s="370"/>
      <c r="N2570" s="370"/>
      <c r="O2570" s="84"/>
    </row>
    <row r="2571" spans="1:15">
      <c r="A2571" s="425"/>
      <c r="H2571" s="370"/>
      <c r="I2571" s="370"/>
      <c r="J2571" s="84"/>
      <c r="M2571" s="370"/>
      <c r="N2571" s="370"/>
      <c r="O2571" s="84"/>
    </row>
    <row r="2572" spans="1:15">
      <c r="A2572" s="425"/>
      <c r="H2572" s="370"/>
      <c r="I2572" s="370"/>
      <c r="J2572" s="84"/>
      <c r="M2572" s="370"/>
      <c r="N2572" s="370"/>
      <c r="O2572" s="84"/>
    </row>
    <row r="2573" spans="1:15">
      <c r="A2573" s="425"/>
      <c r="H2573" s="370"/>
      <c r="I2573" s="370"/>
      <c r="J2573" s="84"/>
      <c r="M2573" s="370"/>
      <c r="N2573" s="370"/>
      <c r="O2573" s="84"/>
    </row>
    <row r="2574" spans="1:15">
      <c r="A2574" s="425"/>
      <c r="H2574" s="370"/>
      <c r="I2574" s="370"/>
      <c r="J2574" s="84"/>
      <c r="M2574" s="370"/>
      <c r="N2574" s="370"/>
      <c r="O2574" s="84"/>
    </row>
    <row r="2575" spans="1:15">
      <c r="A2575" s="425"/>
      <c r="H2575" s="370"/>
      <c r="I2575" s="370"/>
      <c r="J2575" s="84"/>
      <c r="M2575" s="370"/>
      <c r="N2575" s="370"/>
      <c r="O2575" s="84"/>
    </row>
    <row r="2576" spans="1:15">
      <c r="A2576" s="425"/>
      <c r="H2576" s="370"/>
      <c r="I2576" s="370"/>
      <c r="J2576" s="84"/>
      <c r="M2576" s="370"/>
      <c r="N2576" s="370"/>
      <c r="O2576" s="84"/>
    </row>
    <row r="2577" spans="1:15">
      <c r="A2577" s="425"/>
      <c r="H2577" s="370"/>
      <c r="I2577" s="370"/>
      <c r="J2577" s="84"/>
      <c r="M2577" s="370"/>
      <c r="N2577" s="370"/>
      <c r="O2577" s="84"/>
    </row>
    <row r="2578" spans="1:15">
      <c r="A2578" s="425"/>
      <c r="H2578" s="370"/>
      <c r="I2578" s="370"/>
      <c r="J2578" s="84"/>
      <c r="M2578" s="370"/>
      <c r="N2578" s="370"/>
      <c r="O2578" s="84"/>
    </row>
    <row r="2579" spans="1:15">
      <c r="A2579" s="425"/>
      <c r="H2579" s="370"/>
      <c r="I2579" s="370"/>
      <c r="J2579" s="84"/>
      <c r="M2579" s="370"/>
      <c r="N2579" s="370"/>
      <c r="O2579" s="84"/>
    </row>
    <row r="2580" spans="1:15">
      <c r="A2580" s="425"/>
      <c r="H2580" s="370"/>
      <c r="I2580" s="370"/>
      <c r="J2580" s="84"/>
      <c r="M2580" s="370"/>
      <c r="N2580" s="370"/>
      <c r="O2580" s="84"/>
    </row>
    <row r="2581" spans="1:15">
      <c r="A2581" s="425"/>
      <c r="H2581" s="370"/>
      <c r="I2581" s="370"/>
      <c r="J2581" s="84"/>
      <c r="M2581" s="370"/>
      <c r="N2581" s="370"/>
      <c r="O2581" s="84"/>
    </row>
    <row r="2582" spans="1:15">
      <c r="A2582" s="425"/>
      <c r="H2582" s="370"/>
      <c r="I2582" s="370"/>
      <c r="J2582" s="84"/>
      <c r="M2582" s="370"/>
      <c r="N2582" s="370"/>
      <c r="O2582" s="84"/>
    </row>
    <row r="2583" spans="1:15">
      <c r="A2583" s="425"/>
      <c r="H2583" s="370"/>
      <c r="I2583" s="370"/>
      <c r="J2583" s="84"/>
      <c r="M2583" s="370"/>
      <c r="N2583" s="370"/>
      <c r="O2583" s="84"/>
    </row>
    <row r="2584" spans="1:15">
      <c r="A2584" s="425"/>
      <c r="H2584" s="370"/>
      <c r="I2584" s="370"/>
      <c r="J2584" s="84"/>
      <c r="M2584" s="370"/>
      <c r="N2584" s="370"/>
      <c r="O2584" s="84"/>
    </row>
    <row r="2585" spans="1:15">
      <c r="A2585" s="425"/>
      <c r="H2585" s="370"/>
      <c r="I2585" s="370"/>
      <c r="J2585" s="84"/>
      <c r="M2585" s="370"/>
      <c r="N2585" s="370"/>
      <c r="O2585" s="84"/>
    </row>
    <row r="2586" spans="1:15">
      <c r="A2586" s="425"/>
      <c r="H2586" s="370"/>
      <c r="I2586" s="370"/>
      <c r="J2586" s="84"/>
      <c r="M2586" s="370"/>
      <c r="N2586" s="370"/>
      <c r="O2586" s="84"/>
    </row>
    <row r="2587" spans="1:15">
      <c r="A2587" s="425"/>
      <c r="H2587" s="370"/>
      <c r="I2587" s="370"/>
      <c r="J2587" s="84"/>
      <c r="M2587" s="370"/>
      <c r="N2587" s="370"/>
      <c r="O2587" s="84"/>
    </row>
    <row r="2588" spans="1:15">
      <c r="A2588" s="425"/>
      <c r="H2588" s="370"/>
      <c r="I2588" s="370"/>
      <c r="J2588" s="84"/>
      <c r="M2588" s="370"/>
      <c r="N2588" s="370"/>
      <c r="O2588" s="84"/>
    </row>
    <row r="2589" spans="1:15">
      <c r="A2589" s="425"/>
      <c r="H2589" s="370"/>
      <c r="I2589" s="370"/>
      <c r="J2589" s="84"/>
      <c r="M2589" s="370"/>
      <c r="N2589" s="370"/>
      <c r="O2589" s="84"/>
    </row>
    <row r="2590" spans="1:15">
      <c r="A2590" s="425"/>
      <c r="H2590" s="370"/>
      <c r="I2590" s="370"/>
      <c r="J2590" s="84"/>
      <c r="M2590" s="370"/>
      <c r="N2590" s="370"/>
      <c r="O2590" s="84"/>
    </row>
    <row r="2591" spans="1:15">
      <c r="A2591" s="425"/>
      <c r="H2591" s="370"/>
      <c r="I2591" s="370"/>
      <c r="J2591" s="84"/>
      <c r="M2591" s="370"/>
      <c r="N2591" s="370"/>
      <c r="O2591" s="84"/>
    </row>
    <row r="2592" spans="1:15">
      <c r="A2592" s="425"/>
      <c r="H2592" s="370"/>
      <c r="I2592" s="370"/>
      <c r="J2592" s="84"/>
      <c r="M2592" s="370"/>
      <c r="N2592" s="370"/>
      <c r="O2592" s="84"/>
    </row>
    <row r="2593" spans="1:15">
      <c r="A2593" s="425"/>
      <c r="H2593" s="370"/>
      <c r="I2593" s="370"/>
      <c r="J2593" s="84"/>
      <c r="M2593" s="370"/>
      <c r="N2593" s="370"/>
      <c r="O2593" s="84"/>
    </row>
    <row r="2594" spans="1:15">
      <c r="A2594" s="425"/>
      <c r="H2594" s="370"/>
      <c r="I2594" s="370"/>
      <c r="J2594" s="84"/>
      <c r="M2594" s="370"/>
      <c r="N2594" s="370"/>
      <c r="O2594" s="84"/>
    </row>
    <row r="2595" spans="1:15">
      <c r="A2595" s="425"/>
      <c r="H2595" s="370"/>
      <c r="I2595" s="370"/>
      <c r="J2595" s="84"/>
      <c r="M2595" s="370"/>
      <c r="N2595" s="370"/>
      <c r="O2595" s="84"/>
    </row>
    <row r="2596" spans="1:15">
      <c r="A2596" s="425"/>
      <c r="H2596" s="370"/>
      <c r="I2596" s="370"/>
      <c r="J2596" s="84"/>
      <c r="M2596" s="370"/>
      <c r="N2596" s="370"/>
      <c r="O2596" s="84"/>
    </row>
    <row r="2597" spans="1:15">
      <c r="A2597" s="425"/>
      <c r="H2597" s="370"/>
      <c r="I2597" s="370"/>
      <c r="J2597" s="84"/>
      <c r="M2597" s="370"/>
      <c r="N2597" s="370"/>
      <c r="O2597" s="84"/>
    </row>
    <row r="2598" spans="1:15">
      <c r="A2598" s="425"/>
      <c r="H2598" s="370"/>
      <c r="I2598" s="370"/>
      <c r="J2598" s="84"/>
      <c r="M2598" s="370"/>
      <c r="N2598" s="370"/>
      <c r="O2598" s="84"/>
    </row>
    <row r="2599" spans="1:15">
      <c r="A2599" s="425"/>
      <c r="H2599" s="370"/>
      <c r="I2599" s="370"/>
      <c r="J2599" s="84"/>
      <c r="M2599" s="370"/>
      <c r="N2599" s="370"/>
      <c r="O2599" s="84"/>
    </row>
    <row r="2600" spans="1:15">
      <c r="A2600" s="425"/>
      <c r="H2600" s="370"/>
      <c r="I2600" s="370"/>
      <c r="J2600" s="84"/>
      <c r="M2600" s="370"/>
      <c r="N2600" s="370"/>
      <c r="O2600" s="84"/>
    </row>
    <row r="2601" spans="1:15">
      <c r="A2601" s="425"/>
      <c r="H2601" s="370"/>
      <c r="I2601" s="370"/>
      <c r="J2601" s="84"/>
      <c r="M2601" s="370"/>
      <c r="N2601" s="370"/>
      <c r="O2601" s="84"/>
    </row>
    <row r="2602" spans="1:15">
      <c r="A2602" s="425"/>
      <c r="H2602" s="370"/>
      <c r="I2602" s="370"/>
      <c r="J2602" s="84"/>
      <c r="M2602" s="370"/>
      <c r="N2602" s="370"/>
      <c r="O2602" s="84"/>
    </row>
    <row r="2603" spans="1:15">
      <c r="A2603" s="425"/>
      <c r="H2603" s="370"/>
      <c r="I2603" s="370"/>
      <c r="J2603" s="84"/>
      <c r="M2603" s="370"/>
      <c r="N2603" s="370"/>
      <c r="O2603" s="84"/>
    </row>
    <row r="2604" spans="1:15">
      <c r="A2604" s="425"/>
      <c r="H2604" s="370"/>
      <c r="I2604" s="370"/>
      <c r="J2604" s="84"/>
      <c r="M2604" s="370"/>
      <c r="N2604" s="370"/>
      <c r="O2604" s="84"/>
    </row>
    <row r="2605" spans="1:15">
      <c r="A2605" s="425"/>
      <c r="H2605" s="370"/>
      <c r="I2605" s="370"/>
      <c r="J2605" s="84"/>
      <c r="M2605" s="370"/>
      <c r="N2605" s="370"/>
      <c r="O2605" s="84"/>
    </row>
    <row r="2606" spans="1:15">
      <c r="A2606" s="425"/>
      <c r="H2606" s="370"/>
      <c r="I2606" s="370"/>
      <c r="J2606" s="84"/>
      <c r="M2606" s="370"/>
      <c r="N2606" s="370"/>
      <c r="O2606" s="84"/>
    </row>
    <row r="2607" spans="1:15">
      <c r="A2607" s="425"/>
      <c r="H2607" s="370"/>
      <c r="I2607" s="370"/>
      <c r="J2607" s="84"/>
      <c r="M2607" s="370"/>
      <c r="N2607" s="370"/>
      <c r="O2607" s="84"/>
    </row>
    <row r="2608" spans="1:15">
      <c r="A2608" s="425"/>
      <c r="H2608" s="370"/>
      <c r="I2608" s="370"/>
      <c r="J2608" s="84"/>
      <c r="M2608" s="370"/>
      <c r="N2608" s="370"/>
      <c r="O2608" s="84"/>
    </row>
    <row r="2609" spans="1:15">
      <c r="A2609" s="425"/>
      <c r="H2609" s="370"/>
      <c r="I2609" s="370"/>
      <c r="J2609" s="84"/>
      <c r="M2609" s="370"/>
      <c r="N2609" s="370"/>
      <c r="O2609" s="84"/>
    </row>
    <row r="2610" spans="1:15">
      <c r="A2610" s="425"/>
      <c r="H2610" s="370"/>
      <c r="I2610" s="370"/>
      <c r="J2610" s="84"/>
      <c r="M2610" s="370"/>
      <c r="N2610" s="370"/>
      <c r="O2610" s="84"/>
    </row>
    <row r="2611" spans="1:15">
      <c r="A2611" s="425"/>
      <c r="H2611" s="370"/>
      <c r="I2611" s="370"/>
      <c r="J2611" s="84"/>
      <c r="M2611" s="370"/>
      <c r="N2611" s="370"/>
      <c r="O2611" s="84"/>
    </row>
    <row r="2612" spans="1:15">
      <c r="A2612" s="425"/>
      <c r="H2612" s="370"/>
      <c r="I2612" s="370"/>
      <c r="J2612" s="84"/>
      <c r="M2612" s="370"/>
      <c r="N2612" s="370"/>
      <c r="O2612" s="84"/>
    </row>
    <row r="2613" spans="1:15">
      <c r="A2613" s="425"/>
      <c r="H2613" s="370"/>
      <c r="I2613" s="370"/>
      <c r="J2613" s="84"/>
      <c r="M2613" s="370"/>
      <c r="N2613" s="370"/>
      <c r="O2613" s="84"/>
    </row>
    <row r="2614" spans="1:15">
      <c r="A2614" s="425"/>
      <c r="H2614" s="370"/>
      <c r="I2614" s="370"/>
      <c r="J2614" s="84"/>
      <c r="M2614" s="370"/>
      <c r="N2614" s="370"/>
      <c r="O2614" s="84"/>
    </row>
    <row r="2615" spans="1:15">
      <c r="A2615" s="425"/>
      <c r="H2615" s="370"/>
      <c r="I2615" s="370"/>
      <c r="J2615" s="84"/>
      <c r="M2615" s="370"/>
      <c r="N2615" s="370"/>
      <c r="O2615" s="84"/>
    </row>
    <row r="2616" spans="1:15">
      <c r="A2616" s="425"/>
      <c r="H2616" s="370"/>
      <c r="I2616" s="370"/>
      <c r="J2616" s="84"/>
      <c r="M2616" s="370"/>
      <c r="N2616" s="370"/>
      <c r="O2616" s="84"/>
    </row>
    <row r="2617" spans="1:15">
      <c r="A2617" s="425"/>
      <c r="H2617" s="370"/>
      <c r="I2617" s="370"/>
      <c r="J2617" s="84"/>
      <c r="M2617" s="370"/>
      <c r="N2617" s="370"/>
      <c r="O2617" s="84"/>
    </row>
    <row r="2618" spans="1:15">
      <c r="A2618" s="425"/>
      <c r="H2618" s="370"/>
      <c r="I2618" s="370"/>
      <c r="J2618" s="84"/>
      <c r="M2618" s="370"/>
      <c r="N2618" s="370"/>
      <c r="O2618" s="84"/>
    </row>
    <row r="2619" spans="1:15">
      <c r="A2619" s="425"/>
      <c r="H2619" s="370"/>
      <c r="I2619" s="370"/>
      <c r="J2619" s="84"/>
      <c r="M2619" s="370"/>
      <c r="N2619" s="370"/>
      <c r="O2619" s="84"/>
    </row>
    <row r="2620" spans="1:15">
      <c r="A2620" s="425"/>
      <c r="H2620" s="370"/>
      <c r="I2620" s="370"/>
      <c r="J2620" s="84"/>
      <c r="M2620" s="370"/>
      <c r="N2620" s="370"/>
      <c r="O2620" s="84"/>
    </row>
    <row r="2621" spans="1:15">
      <c r="A2621" s="425"/>
      <c r="H2621" s="370"/>
      <c r="I2621" s="370"/>
      <c r="J2621" s="84"/>
      <c r="M2621" s="370"/>
      <c r="N2621" s="370"/>
      <c r="O2621" s="84"/>
    </row>
    <row r="2622" spans="1:15">
      <c r="A2622" s="425"/>
      <c r="H2622" s="370"/>
      <c r="I2622" s="370"/>
      <c r="J2622" s="84"/>
      <c r="M2622" s="370"/>
      <c r="N2622" s="370"/>
      <c r="O2622" s="84"/>
    </row>
    <row r="2623" spans="1:15">
      <c r="A2623" s="425"/>
      <c r="H2623" s="370"/>
      <c r="I2623" s="370"/>
      <c r="J2623" s="84"/>
      <c r="M2623" s="370"/>
      <c r="N2623" s="370"/>
      <c r="O2623" s="84"/>
    </row>
    <row r="2624" spans="1:15">
      <c r="A2624" s="425"/>
      <c r="H2624" s="370"/>
      <c r="I2624" s="370"/>
      <c r="J2624" s="84"/>
      <c r="M2624" s="370"/>
      <c r="N2624" s="370"/>
      <c r="O2624" s="84"/>
    </row>
    <row r="2625" spans="1:15">
      <c r="A2625" s="425"/>
      <c r="H2625" s="370"/>
      <c r="I2625" s="370"/>
      <c r="J2625" s="84"/>
      <c r="M2625" s="370"/>
      <c r="N2625" s="370"/>
      <c r="O2625" s="84"/>
    </row>
    <row r="2626" spans="1:15">
      <c r="A2626" s="425"/>
      <c r="H2626" s="370"/>
      <c r="I2626" s="370"/>
      <c r="J2626" s="84"/>
      <c r="M2626" s="370"/>
      <c r="N2626" s="370"/>
      <c r="O2626" s="84"/>
    </row>
    <row r="2627" spans="1:15">
      <c r="A2627" s="425"/>
      <c r="H2627" s="370"/>
      <c r="I2627" s="370"/>
      <c r="J2627" s="84"/>
      <c r="M2627" s="370"/>
      <c r="N2627" s="370"/>
      <c r="O2627" s="84"/>
    </row>
    <row r="2628" spans="1:15">
      <c r="A2628" s="425"/>
      <c r="H2628" s="370"/>
      <c r="I2628" s="370"/>
      <c r="J2628" s="84"/>
      <c r="M2628" s="370"/>
      <c r="N2628" s="370"/>
      <c r="O2628" s="84"/>
    </row>
    <row r="2629" spans="1:15">
      <c r="A2629" s="425"/>
      <c r="H2629" s="370"/>
      <c r="I2629" s="370"/>
      <c r="J2629" s="84"/>
      <c r="M2629" s="370"/>
      <c r="N2629" s="370"/>
      <c r="O2629" s="84"/>
    </row>
    <row r="2630" spans="1:15">
      <c r="A2630" s="425"/>
      <c r="H2630" s="370"/>
      <c r="I2630" s="370"/>
      <c r="J2630" s="84"/>
      <c r="M2630" s="370"/>
      <c r="N2630" s="370"/>
      <c r="O2630" s="84"/>
    </row>
    <row r="2631" spans="1:15">
      <c r="A2631" s="425"/>
      <c r="H2631" s="370"/>
      <c r="I2631" s="370"/>
      <c r="J2631" s="84"/>
      <c r="M2631" s="370"/>
      <c r="N2631" s="370"/>
      <c r="O2631" s="84"/>
    </row>
    <row r="2632" spans="1:15">
      <c r="A2632" s="425"/>
      <c r="H2632" s="370"/>
      <c r="I2632" s="370"/>
      <c r="J2632" s="84"/>
      <c r="M2632" s="370"/>
      <c r="N2632" s="370"/>
      <c r="O2632" s="84"/>
    </row>
    <row r="2633" spans="1:15">
      <c r="A2633" s="425"/>
      <c r="H2633" s="370"/>
      <c r="I2633" s="370"/>
      <c r="J2633" s="84"/>
      <c r="M2633" s="370"/>
      <c r="N2633" s="370"/>
      <c r="O2633" s="84"/>
    </row>
    <row r="2634" spans="1:15">
      <c r="A2634" s="425"/>
      <c r="H2634" s="370"/>
      <c r="I2634" s="370"/>
      <c r="J2634" s="84"/>
      <c r="M2634" s="370"/>
      <c r="N2634" s="370"/>
      <c r="O2634" s="84"/>
    </row>
    <row r="2635" spans="1:15">
      <c r="A2635" s="425"/>
      <c r="H2635" s="370"/>
      <c r="I2635" s="370"/>
      <c r="J2635" s="84"/>
      <c r="M2635" s="370"/>
      <c r="N2635" s="370"/>
      <c r="O2635" s="84"/>
    </row>
    <row r="2636" spans="1:15">
      <c r="A2636" s="425"/>
      <c r="H2636" s="370"/>
      <c r="I2636" s="370"/>
      <c r="J2636" s="84"/>
      <c r="M2636" s="370"/>
      <c r="N2636" s="370"/>
      <c r="O2636" s="84"/>
    </row>
    <row r="2637" spans="1:15">
      <c r="A2637" s="425"/>
      <c r="H2637" s="370"/>
      <c r="I2637" s="370"/>
      <c r="J2637" s="84"/>
      <c r="M2637" s="370"/>
      <c r="N2637" s="370"/>
      <c r="O2637" s="84"/>
    </row>
    <row r="2638" spans="1:15">
      <c r="A2638" s="425"/>
      <c r="H2638" s="370"/>
      <c r="I2638" s="370"/>
      <c r="J2638" s="84"/>
      <c r="M2638" s="370"/>
      <c r="N2638" s="370"/>
      <c r="O2638" s="84"/>
    </row>
    <row r="2639" spans="1:15">
      <c r="A2639" s="425"/>
      <c r="H2639" s="370"/>
      <c r="I2639" s="370"/>
      <c r="J2639" s="84"/>
      <c r="M2639" s="370"/>
      <c r="N2639" s="370"/>
      <c r="O2639" s="84"/>
    </row>
    <row r="2640" spans="1:15">
      <c r="A2640" s="425"/>
      <c r="H2640" s="370"/>
      <c r="I2640" s="370"/>
      <c r="J2640" s="84"/>
      <c r="M2640" s="370"/>
      <c r="N2640" s="370"/>
      <c r="O2640" s="84"/>
    </row>
    <row r="2641" spans="1:15">
      <c r="A2641" s="425"/>
      <c r="H2641" s="370"/>
      <c r="I2641" s="370"/>
      <c r="J2641" s="84"/>
      <c r="M2641" s="370"/>
      <c r="N2641" s="370"/>
      <c r="O2641" s="84"/>
    </row>
    <row r="2642" spans="1:15">
      <c r="A2642" s="425"/>
      <c r="H2642" s="370"/>
      <c r="I2642" s="370"/>
      <c r="J2642" s="84"/>
      <c r="M2642" s="370"/>
      <c r="N2642" s="370"/>
      <c r="O2642" s="84"/>
    </row>
    <row r="2643" spans="1:15">
      <c r="A2643" s="425"/>
      <c r="H2643" s="370"/>
      <c r="I2643" s="370"/>
      <c r="J2643" s="84"/>
      <c r="M2643" s="370"/>
      <c r="N2643" s="370"/>
      <c r="O2643" s="84"/>
    </row>
    <row r="2644" spans="1:15">
      <c r="A2644" s="425"/>
      <c r="H2644" s="370"/>
      <c r="I2644" s="370"/>
      <c r="J2644" s="84"/>
      <c r="M2644" s="370"/>
      <c r="N2644" s="370"/>
      <c r="O2644" s="84"/>
    </row>
    <row r="2645" spans="1:15">
      <c r="A2645" s="425"/>
      <c r="H2645" s="370"/>
      <c r="I2645" s="370"/>
      <c r="J2645" s="84"/>
      <c r="M2645" s="370"/>
      <c r="N2645" s="370"/>
      <c r="O2645" s="84"/>
    </row>
    <row r="2646" spans="1:15">
      <c r="A2646" s="425"/>
      <c r="H2646" s="370"/>
      <c r="I2646" s="370"/>
      <c r="J2646" s="84"/>
      <c r="M2646" s="370"/>
      <c r="N2646" s="370"/>
      <c r="O2646" s="84"/>
    </row>
    <row r="2647" spans="1:15">
      <c r="A2647" s="425"/>
      <c r="H2647" s="370"/>
      <c r="I2647" s="370"/>
      <c r="J2647" s="84"/>
      <c r="M2647" s="370"/>
      <c r="N2647" s="370"/>
      <c r="O2647" s="84"/>
    </row>
    <row r="2648" spans="1:15">
      <c r="A2648" s="425"/>
      <c r="H2648" s="370"/>
      <c r="I2648" s="370"/>
      <c r="J2648" s="84"/>
      <c r="M2648" s="370"/>
      <c r="N2648" s="370"/>
      <c r="O2648" s="84"/>
    </row>
    <row r="2649" spans="1:15">
      <c r="A2649" s="425"/>
      <c r="H2649" s="370"/>
      <c r="I2649" s="370"/>
      <c r="J2649" s="84"/>
      <c r="M2649" s="370"/>
      <c r="N2649" s="370"/>
      <c r="O2649" s="84"/>
    </row>
    <row r="2650" spans="1:15">
      <c r="A2650" s="425"/>
      <c r="H2650" s="370"/>
      <c r="I2650" s="370"/>
      <c r="J2650" s="84"/>
      <c r="M2650" s="370"/>
      <c r="N2650" s="370"/>
      <c r="O2650" s="84"/>
    </row>
    <row r="2651" spans="1:15">
      <c r="A2651" s="425"/>
      <c r="H2651" s="370"/>
      <c r="I2651" s="370"/>
      <c r="J2651" s="84"/>
      <c r="M2651" s="370"/>
      <c r="N2651" s="370"/>
      <c r="O2651" s="84"/>
    </row>
    <row r="2652" spans="1:15">
      <c r="A2652" s="425"/>
      <c r="H2652" s="370"/>
      <c r="I2652" s="370"/>
      <c r="J2652" s="84"/>
      <c r="M2652" s="370"/>
      <c r="N2652" s="370"/>
      <c r="O2652" s="84"/>
    </row>
    <row r="2653" spans="1:15">
      <c r="A2653" s="425"/>
      <c r="H2653" s="370"/>
      <c r="I2653" s="370"/>
      <c r="J2653" s="84"/>
      <c r="M2653" s="370"/>
      <c r="N2653" s="370"/>
      <c r="O2653" s="84"/>
    </row>
    <row r="2654" spans="1:15">
      <c r="A2654" s="425"/>
      <c r="H2654" s="370"/>
      <c r="I2654" s="370"/>
      <c r="J2654" s="84"/>
      <c r="M2654" s="370"/>
      <c r="N2654" s="370"/>
      <c r="O2654" s="84"/>
    </row>
    <row r="2655" spans="1:15">
      <c r="A2655" s="425"/>
      <c r="H2655" s="370"/>
      <c r="I2655" s="370"/>
      <c r="J2655" s="84"/>
      <c r="M2655" s="370"/>
      <c r="N2655" s="370"/>
      <c r="O2655" s="84"/>
    </row>
    <row r="2656" spans="1:15">
      <c r="A2656" s="425"/>
      <c r="H2656" s="370"/>
      <c r="I2656" s="370"/>
      <c r="J2656" s="84"/>
      <c r="M2656" s="370"/>
      <c r="N2656" s="370"/>
      <c r="O2656" s="84"/>
    </row>
    <row r="2657" spans="1:15">
      <c r="A2657" s="425"/>
      <c r="H2657" s="370"/>
      <c r="I2657" s="370"/>
      <c r="J2657" s="84"/>
      <c r="M2657" s="370"/>
      <c r="N2657" s="370"/>
      <c r="O2657" s="84"/>
    </row>
    <row r="2658" spans="1:15">
      <c r="A2658" s="425"/>
      <c r="H2658" s="370"/>
      <c r="I2658" s="370"/>
      <c r="J2658" s="84"/>
      <c r="M2658" s="370"/>
      <c r="N2658" s="370"/>
      <c r="O2658" s="84"/>
    </row>
    <row r="2659" spans="1:15">
      <c r="A2659" s="425"/>
      <c r="H2659" s="370"/>
      <c r="I2659" s="370"/>
      <c r="J2659" s="84"/>
      <c r="M2659" s="370"/>
      <c r="N2659" s="370"/>
      <c r="O2659" s="84"/>
    </row>
    <row r="2660" spans="1:15">
      <c r="A2660" s="425"/>
      <c r="H2660" s="370"/>
      <c r="I2660" s="370"/>
      <c r="J2660" s="84"/>
      <c r="M2660" s="370"/>
      <c r="N2660" s="370"/>
      <c r="O2660" s="84"/>
    </row>
    <row r="2661" spans="1:15">
      <c r="A2661" s="425"/>
      <c r="H2661" s="370"/>
      <c r="I2661" s="370"/>
      <c r="J2661" s="84"/>
      <c r="M2661" s="370"/>
      <c r="N2661" s="370"/>
      <c r="O2661" s="84"/>
    </row>
    <row r="2662" spans="1:15">
      <c r="A2662" s="425"/>
      <c r="H2662" s="370"/>
      <c r="I2662" s="370"/>
      <c r="J2662" s="84"/>
      <c r="M2662" s="370"/>
      <c r="N2662" s="370"/>
      <c r="O2662" s="84"/>
    </row>
    <row r="2663" spans="1:15">
      <c r="A2663" s="425"/>
      <c r="H2663" s="370"/>
      <c r="I2663" s="370"/>
      <c r="J2663" s="84"/>
      <c r="M2663" s="370"/>
      <c r="N2663" s="370"/>
      <c r="O2663" s="84"/>
    </row>
    <row r="2664" spans="1:15">
      <c r="A2664" s="425"/>
      <c r="H2664" s="370"/>
      <c r="I2664" s="370"/>
      <c r="J2664" s="84"/>
      <c r="M2664" s="370"/>
      <c r="N2664" s="370"/>
      <c r="O2664" s="84"/>
    </row>
    <row r="2665" spans="1:15">
      <c r="A2665" s="425"/>
      <c r="H2665" s="370"/>
      <c r="I2665" s="370"/>
      <c r="J2665" s="84"/>
      <c r="M2665" s="370"/>
      <c r="N2665" s="370"/>
      <c r="O2665" s="84"/>
    </row>
    <row r="2666" spans="1:15">
      <c r="A2666" s="425"/>
      <c r="H2666" s="370"/>
      <c r="I2666" s="370"/>
      <c r="J2666" s="84"/>
      <c r="M2666" s="370"/>
      <c r="N2666" s="370"/>
      <c r="O2666" s="84"/>
    </row>
    <row r="2667" spans="1:15">
      <c r="A2667" s="425"/>
      <c r="H2667" s="370"/>
      <c r="I2667" s="370"/>
      <c r="J2667" s="84"/>
      <c r="M2667" s="370"/>
      <c r="N2667" s="370"/>
      <c r="O2667" s="84"/>
    </row>
    <row r="2668" spans="1:15">
      <c r="A2668" s="425"/>
      <c r="H2668" s="370"/>
      <c r="I2668" s="370"/>
      <c r="J2668" s="84"/>
      <c r="M2668" s="370"/>
      <c r="N2668" s="370"/>
      <c r="O2668" s="84"/>
    </row>
    <row r="2669" spans="1:15">
      <c r="A2669" s="425"/>
      <c r="H2669" s="370"/>
      <c r="I2669" s="370"/>
      <c r="J2669" s="84"/>
      <c r="M2669" s="370"/>
      <c r="N2669" s="370"/>
      <c r="O2669" s="84"/>
    </row>
    <row r="2670" spans="1:15">
      <c r="A2670" s="425"/>
      <c r="H2670" s="370"/>
      <c r="I2670" s="370"/>
      <c r="J2670" s="84"/>
      <c r="M2670" s="370"/>
      <c r="N2670" s="370"/>
      <c r="O2670" s="84"/>
    </row>
    <row r="2671" spans="1:15">
      <c r="A2671" s="425"/>
      <c r="H2671" s="370"/>
      <c r="I2671" s="370"/>
      <c r="J2671" s="84"/>
      <c r="M2671" s="370"/>
      <c r="N2671" s="370"/>
      <c r="O2671" s="84"/>
    </row>
    <row r="2672" spans="1:15">
      <c r="A2672" s="425"/>
      <c r="H2672" s="370"/>
      <c r="I2672" s="370"/>
      <c r="J2672" s="84"/>
      <c r="M2672" s="370"/>
      <c r="N2672" s="370"/>
      <c r="O2672" s="84"/>
    </row>
    <row r="2673" spans="1:15">
      <c r="A2673" s="425"/>
      <c r="H2673" s="370"/>
      <c r="I2673" s="370"/>
      <c r="J2673" s="84"/>
      <c r="M2673" s="370"/>
      <c r="N2673" s="370"/>
      <c r="O2673" s="84"/>
    </row>
    <row r="2674" spans="1:15">
      <c r="A2674" s="425"/>
      <c r="H2674" s="370"/>
      <c r="I2674" s="370"/>
      <c r="J2674" s="84"/>
      <c r="M2674" s="370"/>
      <c r="N2674" s="370"/>
      <c r="O2674" s="84"/>
    </row>
    <row r="2675" spans="1:15">
      <c r="A2675" s="425"/>
      <c r="H2675" s="370"/>
      <c r="I2675" s="370"/>
      <c r="J2675" s="84"/>
      <c r="M2675" s="370"/>
      <c r="N2675" s="370"/>
      <c r="O2675" s="84"/>
    </row>
    <row r="2676" spans="1:15">
      <c r="A2676" s="425"/>
      <c r="H2676" s="370"/>
      <c r="I2676" s="370"/>
      <c r="J2676" s="84"/>
      <c r="M2676" s="370"/>
      <c r="N2676" s="370"/>
      <c r="O2676" s="84"/>
    </row>
    <row r="2677" spans="1:15">
      <c r="A2677" s="425"/>
      <c r="H2677" s="370"/>
      <c r="I2677" s="370"/>
      <c r="J2677" s="84"/>
      <c r="M2677" s="370"/>
      <c r="N2677" s="370"/>
      <c r="O2677" s="84"/>
    </row>
    <row r="2678" spans="1:15">
      <c r="A2678" s="425"/>
      <c r="H2678" s="370"/>
      <c r="I2678" s="370"/>
      <c r="J2678" s="84"/>
      <c r="M2678" s="370"/>
      <c r="N2678" s="370"/>
      <c r="O2678" s="84"/>
    </row>
    <row r="2679" spans="1:15">
      <c r="A2679" s="425"/>
      <c r="H2679" s="370"/>
      <c r="I2679" s="370"/>
      <c r="J2679" s="84"/>
      <c r="M2679" s="370"/>
      <c r="N2679" s="370"/>
      <c r="O2679" s="84"/>
    </row>
    <row r="2680" spans="1:15">
      <c r="A2680" s="425"/>
      <c r="H2680" s="370"/>
      <c r="I2680" s="370"/>
      <c r="J2680" s="84"/>
      <c r="M2680" s="370"/>
      <c r="N2680" s="370"/>
      <c r="O2680" s="84"/>
    </row>
    <row r="2681" spans="1:15">
      <c r="A2681" s="425"/>
      <c r="H2681" s="370"/>
      <c r="I2681" s="370"/>
      <c r="J2681" s="84"/>
      <c r="M2681" s="370"/>
      <c r="N2681" s="370"/>
      <c r="O2681" s="84"/>
    </row>
    <row r="2682" spans="1:15">
      <c r="A2682" s="425"/>
      <c r="H2682" s="370"/>
      <c r="I2682" s="370"/>
      <c r="J2682" s="84"/>
      <c r="M2682" s="370"/>
      <c r="N2682" s="370"/>
      <c r="O2682" s="84"/>
    </row>
    <row r="2683" spans="1:15">
      <c r="A2683" s="425"/>
      <c r="H2683" s="370"/>
      <c r="I2683" s="370"/>
      <c r="J2683" s="84"/>
      <c r="M2683" s="370"/>
      <c r="N2683" s="370"/>
      <c r="O2683" s="84"/>
    </row>
    <row r="2684" spans="1:15">
      <c r="A2684" s="425"/>
      <c r="H2684" s="370"/>
      <c r="I2684" s="370"/>
      <c r="J2684" s="84"/>
      <c r="M2684" s="370"/>
      <c r="N2684" s="370"/>
      <c r="O2684" s="84"/>
    </row>
    <row r="2685" spans="1:15">
      <c r="A2685" s="425"/>
      <c r="H2685" s="370"/>
      <c r="I2685" s="370"/>
      <c r="J2685" s="84"/>
      <c r="M2685" s="370"/>
      <c r="N2685" s="370"/>
      <c r="O2685" s="84"/>
    </row>
    <row r="2686" spans="1:15">
      <c r="A2686" s="425"/>
      <c r="H2686" s="370"/>
      <c r="I2686" s="370"/>
      <c r="J2686" s="84"/>
      <c r="M2686" s="370"/>
      <c r="N2686" s="370"/>
      <c r="O2686" s="84"/>
    </row>
    <row r="2687" spans="1:15">
      <c r="A2687" s="425"/>
      <c r="H2687" s="370"/>
      <c r="I2687" s="370"/>
      <c r="J2687" s="84"/>
      <c r="M2687" s="370"/>
      <c r="N2687" s="370"/>
      <c r="O2687" s="84"/>
    </row>
    <row r="2688" spans="1:15">
      <c r="A2688" s="425"/>
      <c r="H2688" s="370"/>
      <c r="I2688" s="370"/>
      <c r="J2688" s="84"/>
      <c r="M2688" s="370"/>
      <c r="N2688" s="370"/>
      <c r="O2688" s="84"/>
    </row>
    <row r="2689" spans="1:15">
      <c r="A2689" s="425"/>
      <c r="H2689" s="370"/>
      <c r="I2689" s="370"/>
      <c r="J2689" s="84"/>
      <c r="M2689" s="370"/>
      <c r="N2689" s="370"/>
      <c r="O2689" s="84"/>
    </row>
    <row r="2690" spans="1:15">
      <c r="A2690" s="425"/>
      <c r="H2690" s="370"/>
      <c r="I2690" s="370"/>
      <c r="J2690" s="84"/>
      <c r="M2690" s="370"/>
      <c r="N2690" s="370"/>
      <c r="O2690" s="84"/>
    </row>
    <row r="2691" spans="1:15">
      <c r="A2691" s="425"/>
      <c r="H2691" s="370"/>
      <c r="I2691" s="370"/>
      <c r="J2691" s="84"/>
      <c r="M2691" s="370"/>
      <c r="N2691" s="370"/>
      <c r="O2691" s="84"/>
    </row>
    <row r="2692" spans="1:15">
      <c r="A2692" s="425"/>
      <c r="H2692" s="370"/>
      <c r="I2692" s="370"/>
      <c r="J2692" s="84"/>
      <c r="M2692" s="370"/>
      <c r="N2692" s="370"/>
      <c r="O2692" s="84"/>
    </row>
    <row r="2693" spans="1:15">
      <c r="A2693" s="425"/>
      <c r="H2693" s="370"/>
      <c r="I2693" s="370"/>
      <c r="J2693" s="84"/>
      <c r="M2693" s="370"/>
      <c r="N2693" s="370"/>
      <c r="O2693" s="84"/>
    </row>
    <row r="2694" spans="1:15">
      <c r="A2694" s="425"/>
      <c r="H2694" s="370"/>
      <c r="I2694" s="370"/>
      <c r="J2694" s="84"/>
      <c r="M2694" s="370"/>
      <c r="N2694" s="370"/>
      <c r="O2694" s="84"/>
    </row>
    <row r="2695" spans="1:15">
      <c r="A2695" s="425"/>
      <c r="H2695" s="370"/>
      <c r="I2695" s="370"/>
      <c r="J2695" s="84"/>
      <c r="M2695" s="370"/>
      <c r="N2695" s="370"/>
      <c r="O2695" s="84"/>
    </row>
    <row r="2696" spans="1:15">
      <c r="A2696" s="425"/>
      <c r="H2696" s="370"/>
      <c r="I2696" s="370"/>
      <c r="J2696" s="84"/>
      <c r="M2696" s="370"/>
      <c r="N2696" s="370"/>
      <c r="O2696" s="84"/>
    </row>
    <row r="2697" spans="1:15">
      <c r="A2697" s="425"/>
      <c r="H2697" s="370"/>
      <c r="I2697" s="370"/>
      <c r="J2697" s="84"/>
      <c r="M2697" s="370"/>
      <c r="N2697" s="370"/>
      <c r="O2697" s="84"/>
    </row>
    <row r="2698" spans="1:15">
      <c r="A2698" s="425"/>
      <c r="H2698" s="370"/>
      <c r="I2698" s="370"/>
      <c r="J2698" s="84"/>
      <c r="M2698" s="370"/>
      <c r="N2698" s="370"/>
      <c r="O2698" s="84"/>
    </row>
    <row r="2699" spans="1:15">
      <c r="A2699" s="425"/>
      <c r="H2699" s="370"/>
      <c r="I2699" s="370"/>
      <c r="J2699" s="84"/>
      <c r="M2699" s="370"/>
      <c r="N2699" s="370"/>
      <c r="O2699" s="84"/>
    </row>
    <row r="2700" spans="1:15">
      <c r="A2700" s="425"/>
      <c r="H2700" s="370"/>
      <c r="I2700" s="370"/>
      <c r="J2700" s="84"/>
      <c r="M2700" s="370"/>
      <c r="N2700" s="370"/>
      <c r="O2700" s="84"/>
    </row>
    <row r="2701" spans="1:15">
      <c r="A2701" s="425"/>
      <c r="H2701" s="370"/>
      <c r="I2701" s="370"/>
      <c r="J2701" s="84"/>
      <c r="M2701" s="370"/>
      <c r="N2701" s="370"/>
      <c r="O2701" s="84"/>
    </row>
    <row r="2702" spans="1:15">
      <c r="A2702" s="425"/>
      <c r="H2702" s="370"/>
      <c r="I2702" s="370"/>
      <c r="J2702" s="84"/>
      <c r="M2702" s="370"/>
      <c r="N2702" s="370"/>
      <c r="O2702" s="84"/>
    </row>
    <row r="2703" spans="1:15">
      <c r="A2703" s="425"/>
      <c r="H2703" s="370"/>
      <c r="I2703" s="370"/>
      <c r="J2703" s="84"/>
      <c r="M2703" s="370"/>
      <c r="N2703" s="370"/>
      <c r="O2703" s="84"/>
    </row>
    <row r="2704" spans="1:15">
      <c r="A2704" s="425"/>
      <c r="H2704" s="370"/>
      <c r="I2704" s="370"/>
      <c r="J2704" s="84"/>
      <c r="M2704" s="370"/>
      <c r="N2704" s="370"/>
      <c r="O2704" s="84"/>
    </row>
    <row r="2705" spans="1:15">
      <c r="A2705" s="425"/>
      <c r="H2705" s="370"/>
      <c r="I2705" s="370"/>
      <c r="J2705" s="84"/>
      <c r="M2705" s="370"/>
      <c r="N2705" s="370"/>
      <c r="O2705" s="84"/>
    </row>
    <row r="2706" spans="1:15">
      <c r="A2706" s="425"/>
      <c r="H2706" s="370"/>
      <c r="I2706" s="370"/>
      <c r="J2706" s="84"/>
      <c r="M2706" s="370"/>
      <c r="N2706" s="370"/>
      <c r="O2706" s="84"/>
    </row>
    <row r="2707" spans="1:15">
      <c r="A2707" s="425"/>
      <c r="H2707" s="370"/>
      <c r="I2707" s="370"/>
      <c r="J2707" s="84"/>
      <c r="M2707" s="370"/>
      <c r="N2707" s="370"/>
      <c r="O2707" s="84"/>
    </row>
    <row r="2708" spans="1:15">
      <c r="A2708" s="425"/>
      <c r="H2708" s="370"/>
      <c r="I2708" s="370"/>
      <c r="J2708" s="84"/>
      <c r="M2708" s="370"/>
      <c r="N2708" s="370"/>
      <c r="O2708" s="84"/>
    </row>
    <row r="2709" spans="1:15">
      <c r="A2709" s="425"/>
      <c r="H2709" s="370"/>
      <c r="I2709" s="370"/>
      <c r="J2709" s="84"/>
      <c r="M2709" s="370"/>
      <c r="N2709" s="370"/>
      <c r="O2709" s="84"/>
    </row>
    <row r="2710" spans="1:15">
      <c r="A2710" s="425"/>
      <c r="H2710" s="370"/>
      <c r="I2710" s="370"/>
      <c r="J2710" s="84"/>
      <c r="M2710" s="370"/>
      <c r="N2710" s="370"/>
      <c r="O2710" s="84"/>
    </row>
    <row r="2711" spans="1:15">
      <c r="A2711" s="425"/>
      <c r="H2711" s="370"/>
      <c r="I2711" s="370"/>
      <c r="J2711" s="84"/>
      <c r="M2711" s="370"/>
      <c r="N2711" s="370"/>
      <c r="O2711" s="84"/>
    </row>
    <row r="2712" spans="1:15">
      <c r="A2712" s="425"/>
      <c r="H2712" s="370"/>
      <c r="I2712" s="370"/>
      <c r="J2712" s="84"/>
      <c r="M2712" s="370"/>
      <c r="N2712" s="370"/>
      <c r="O2712" s="84"/>
    </row>
    <row r="2713" spans="1:15">
      <c r="A2713" s="425"/>
      <c r="H2713" s="370"/>
      <c r="I2713" s="370"/>
      <c r="J2713" s="84"/>
      <c r="M2713" s="370"/>
      <c r="N2713" s="370"/>
      <c r="O2713" s="84"/>
    </row>
    <row r="2714" spans="1:15">
      <c r="A2714" s="425"/>
      <c r="H2714" s="370"/>
      <c r="I2714" s="370"/>
      <c r="J2714" s="84"/>
      <c r="M2714" s="370"/>
      <c r="N2714" s="370"/>
      <c r="O2714" s="84"/>
    </row>
    <row r="2715" spans="1:15">
      <c r="A2715" s="425"/>
      <c r="H2715" s="370"/>
      <c r="I2715" s="370"/>
      <c r="J2715" s="84"/>
      <c r="M2715" s="370"/>
      <c r="N2715" s="370"/>
      <c r="O2715" s="84"/>
    </row>
    <row r="2716" spans="1:15">
      <c r="A2716" s="425"/>
      <c r="H2716" s="370"/>
      <c r="I2716" s="370"/>
      <c r="J2716" s="84"/>
      <c r="M2716" s="370"/>
      <c r="N2716" s="370"/>
      <c r="O2716" s="84"/>
    </row>
    <row r="2717" spans="1:15">
      <c r="A2717" s="425"/>
      <c r="H2717" s="370"/>
      <c r="I2717" s="370"/>
      <c r="J2717" s="84"/>
      <c r="M2717" s="370"/>
      <c r="N2717" s="370"/>
      <c r="O2717" s="84"/>
    </row>
    <row r="2718" spans="1:15">
      <c r="A2718" s="425"/>
      <c r="H2718" s="370"/>
      <c r="I2718" s="370"/>
      <c r="J2718" s="84"/>
      <c r="M2718" s="370"/>
      <c r="N2718" s="370"/>
      <c r="O2718" s="84"/>
    </row>
    <row r="2719" spans="1:15">
      <c r="A2719" s="425"/>
      <c r="H2719" s="370"/>
      <c r="I2719" s="370"/>
      <c r="J2719" s="84"/>
      <c r="M2719" s="370"/>
      <c r="N2719" s="370"/>
      <c r="O2719" s="84"/>
    </row>
    <row r="2720" spans="1:15">
      <c r="A2720" s="425"/>
      <c r="H2720" s="370"/>
      <c r="I2720" s="370"/>
      <c r="J2720" s="84"/>
      <c r="M2720" s="370"/>
      <c r="N2720" s="370"/>
      <c r="O2720" s="84"/>
    </row>
    <row r="2721" spans="1:15">
      <c r="A2721" s="425"/>
      <c r="H2721" s="370"/>
      <c r="I2721" s="370"/>
      <c r="J2721" s="84"/>
      <c r="M2721" s="370"/>
      <c r="N2721" s="370"/>
      <c r="O2721" s="84"/>
    </row>
    <row r="2722" spans="1:15">
      <c r="A2722" s="425"/>
      <c r="H2722" s="370"/>
      <c r="I2722" s="370"/>
      <c r="J2722" s="84"/>
      <c r="M2722" s="370"/>
      <c r="N2722" s="370"/>
      <c r="O2722" s="84"/>
    </row>
    <row r="2723" spans="1:15">
      <c r="A2723" s="425"/>
      <c r="H2723" s="370"/>
      <c r="I2723" s="370"/>
      <c r="J2723" s="84"/>
      <c r="M2723" s="370"/>
      <c r="N2723" s="370"/>
      <c r="O2723" s="84"/>
    </row>
    <row r="2724" spans="1:15">
      <c r="A2724" s="425"/>
      <c r="H2724" s="370"/>
      <c r="I2724" s="370"/>
      <c r="J2724" s="84"/>
      <c r="M2724" s="370"/>
      <c r="N2724" s="370"/>
      <c r="O2724" s="84"/>
    </row>
    <row r="2725" spans="1:15">
      <c r="A2725" s="425"/>
      <c r="H2725" s="370"/>
      <c r="I2725" s="370"/>
      <c r="J2725" s="84"/>
      <c r="M2725" s="370"/>
      <c r="N2725" s="370"/>
      <c r="O2725" s="84"/>
    </row>
    <row r="2726" spans="1:15">
      <c r="A2726" s="425"/>
      <c r="H2726" s="370"/>
      <c r="I2726" s="370"/>
      <c r="J2726" s="84"/>
      <c r="M2726" s="370"/>
      <c r="N2726" s="370"/>
      <c r="O2726" s="84"/>
    </row>
    <row r="2727" spans="1:15">
      <c r="A2727" s="425"/>
      <c r="H2727" s="370"/>
      <c r="I2727" s="370"/>
      <c r="J2727" s="84"/>
      <c r="M2727" s="370"/>
      <c r="N2727" s="370"/>
      <c r="O2727" s="84"/>
    </row>
    <row r="2728" spans="1:15">
      <c r="A2728" s="425"/>
      <c r="H2728" s="370"/>
      <c r="I2728" s="370"/>
      <c r="J2728" s="84"/>
      <c r="M2728" s="370"/>
      <c r="N2728" s="370"/>
      <c r="O2728" s="84"/>
    </row>
    <row r="2729" spans="1:15">
      <c r="A2729" s="425"/>
      <c r="H2729" s="370"/>
      <c r="I2729" s="370"/>
      <c r="J2729" s="84"/>
      <c r="M2729" s="370"/>
      <c r="N2729" s="370"/>
      <c r="O2729" s="84"/>
    </row>
    <row r="2730" spans="1:15">
      <c r="A2730" s="425"/>
      <c r="H2730" s="370"/>
      <c r="I2730" s="370"/>
      <c r="J2730" s="84"/>
      <c r="M2730" s="370"/>
      <c r="N2730" s="370"/>
      <c r="O2730" s="84"/>
    </row>
    <row r="2731" spans="1:15">
      <c r="A2731" s="425"/>
      <c r="H2731" s="370"/>
      <c r="I2731" s="370"/>
      <c r="J2731" s="84"/>
      <c r="M2731" s="370"/>
      <c r="N2731" s="370"/>
      <c r="O2731" s="84"/>
    </row>
    <row r="2732" spans="1:15">
      <c r="A2732" s="425"/>
      <c r="H2732" s="370"/>
      <c r="I2732" s="370"/>
      <c r="J2732" s="84"/>
      <c r="M2732" s="370"/>
      <c r="N2732" s="370"/>
      <c r="O2732" s="84"/>
    </row>
    <row r="2733" spans="1:15">
      <c r="A2733" s="425"/>
      <c r="H2733" s="370"/>
      <c r="I2733" s="370"/>
      <c r="J2733" s="84"/>
      <c r="M2733" s="370"/>
      <c r="N2733" s="370"/>
      <c r="O2733" s="84"/>
    </row>
    <row r="2734" spans="1:15">
      <c r="A2734" s="425"/>
      <c r="H2734" s="370"/>
      <c r="I2734" s="370"/>
      <c r="J2734" s="84"/>
      <c r="M2734" s="370"/>
      <c r="N2734" s="370"/>
      <c r="O2734" s="84"/>
    </row>
    <row r="2735" spans="1:15">
      <c r="A2735" s="425"/>
      <c r="H2735" s="370"/>
      <c r="I2735" s="370"/>
      <c r="J2735" s="84"/>
      <c r="M2735" s="370"/>
      <c r="N2735" s="370"/>
      <c r="O2735" s="84"/>
    </row>
    <row r="2736" spans="1:15">
      <c r="A2736" s="425"/>
      <c r="H2736" s="370"/>
      <c r="I2736" s="370"/>
      <c r="J2736" s="84"/>
      <c r="M2736" s="370"/>
      <c r="N2736" s="370"/>
      <c r="O2736" s="84"/>
    </row>
    <row r="2737" spans="1:15">
      <c r="A2737" s="425"/>
      <c r="H2737" s="370"/>
      <c r="I2737" s="370"/>
      <c r="J2737" s="84"/>
      <c r="M2737" s="370"/>
      <c r="N2737" s="370"/>
      <c r="O2737" s="84"/>
    </row>
    <row r="2738" spans="1:15">
      <c r="A2738" s="425"/>
      <c r="H2738" s="370"/>
      <c r="I2738" s="370"/>
      <c r="J2738" s="84"/>
      <c r="M2738" s="370"/>
      <c r="N2738" s="370"/>
      <c r="O2738" s="84"/>
    </row>
    <row r="2739" spans="1:15">
      <c r="A2739" s="425"/>
      <c r="H2739" s="370"/>
      <c r="I2739" s="370"/>
      <c r="J2739" s="84"/>
      <c r="M2739" s="370"/>
      <c r="N2739" s="370"/>
      <c r="O2739" s="84"/>
    </row>
    <row r="2740" spans="1:15">
      <c r="A2740" s="425"/>
      <c r="H2740" s="370"/>
      <c r="I2740" s="370"/>
      <c r="J2740" s="84"/>
      <c r="M2740" s="370"/>
      <c r="N2740" s="370"/>
      <c r="O2740" s="84"/>
    </row>
    <row r="2741" spans="1:15">
      <c r="A2741" s="425"/>
      <c r="H2741" s="370"/>
      <c r="I2741" s="370"/>
      <c r="J2741" s="84"/>
      <c r="M2741" s="370"/>
      <c r="N2741" s="370"/>
      <c r="O2741" s="84"/>
    </row>
    <row r="2742" spans="1:15">
      <c r="A2742" s="425"/>
      <c r="H2742" s="370"/>
      <c r="I2742" s="370"/>
      <c r="J2742" s="84"/>
      <c r="M2742" s="370"/>
      <c r="N2742" s="370"/>
      <c r="O2742" s="84"/>
    </row>
    <row r="2743" spans="1:15">
      <c r="A2743" s="425"/>
      <c r="H2743" s="370"/>
      <c r="I2743" s="370"/>
      <c r="J2743" s="84"/>
      <c r="M2743" s="370"/>
      <c r="N2743" s="370"/>
      <c r="O2743" s="84"/>
    </row>
    <row r="2744" spans="1:15">
      <c r="A2744" s="425"/>
      <c r="H2744" s="370"/>
      <c r="I2744" s="370"/>
      <c r="J2744" s="84"/>
      <c r="M2744" s="370"/>
      <c r="N2744" s="370"/>
      <c r="O2744" s="84"/>
    </row>
    <row r="2745" spans="1:15">
      <c r="A2745" s="425"/>
      <c r="H2745" s="370"/>
      <c r="I2745" s="370"/>
      <c r="J2745" s="84"/>
      <c r="M2745" s="370"/>
      <c r="N2745" s="370"/>
      <c r="O2745" s="84"/>
    </row>
    <row r="2746" spans="1:15">
      <c r="A2746" s="425"/>
      <c r="H2746" s="370"/>
      <c r="I2746" s="370"/>
      <c r="J2746" s="84"/>
      <c r="M2746" s="370"/>
      <c r="N2746" s="370"/>
      <c r="O2746" s="84"/>
    </row>
    <row r="2747" spans="1:15">
      <c r="A2747" s="425"/>
      <c r="H2747" s="370"/>
      <c r="I2747" s="370"/>
      <c r="J2747" s="84"/>
      <c r="M2747" s="370"/>
      <c r="N2747" s="370"/>
      <c r="O2747" s="84"/>
    </row>
    <row r="2748" spans="1:15">
      <c r="A2748" s="425"/>
      <c r="H2748" s="370"/>
      <c r="I2748" s="370"/>
      <c r="J2748" s="84"/>
      <c r="M2748" s="370"/>
      <c r="N2748" s="370"/>
      <c r="O2748" s="84"/>
    </row>
    <row r="2749" spans="1:15">
      <c r="A2749" s="425"/>
      <c r="H2749" s="370"/>
      <c r="I2749" s="370"/>
      <c r="J2749" s="84"/>
      <c r="M2749" s="370"/>
      <c r="N2749" s="370"/>
      <c r="O2749" s="84"/>
    </row>
    <row r="2750" spans="1:15">
      <c r="A2750" s="425"/>
      <c r="H2750" s="370"/>
      <c r="I2750" s="370"/>
      <c r="J2750" s="84"/>
      <c r="M2750" s="370"/>
      <c r="N2750" s="370"/>
      <c r="O2750" s="84"/>
    </row>
    <row r="2751" spans="1:15">
      <c r="A2751" s="425"/>
      <c r="H2751" s="370"/>
      <c r="I2751" s="370"/>
      <c r="J2751" s="84"/>
      <c r="M2751" s="370"/>
      <c r="N2751" s="370"/>
      <c r="O2751" s="84"/>
    </row>
    <row r="2752" spans="1:15">
      <c r="A2752" s="425"/>
      <c r="H2752" s="370"/>
      <c r="I2752" s="370"/>
      <c r="J2752" s="84"/>
      <c r="M2752" s="370"/>
      <c r="N2752" s="370"/>
      <c r="O2752" s="84"/>
    </row>
    <row r="2753" spans="1:15">
      <c r="A2753" s="425"/>
      <c r="H2753" s="370"/>
      <c r="I2753" s="370"/>
      <c r="J2753" s="84"/>
      <c r="M2753" s="370"/>
      <c r="N2753" s="370"/>
      <c r="O2753" s="84"/>
    </row>
    <row r="2754" spans="1:15">
      <c r="A2754" s="425"/>
      <c r="H2754" s="370"/>
      <c r="I2754" s="370"/>
      <c r="J2754" s="84"/>
      <c r="M2754" s="370"/>
      <c r="N2754" s="370"/>
      <c r="O2754" s="84"/>
    </row>
    <row r="2755" spans="1:15">
      <c r="A2755" s="425"/>
      <c r="H2755" s="370"/>
      <c r="I2755" s="370"/>
      <c r="J2755" s="84"/>
      <c r="M2755" s="370"/>
      <c r="N2755" s="370"/>
      <c r="O2755" s="84"/>
    </row>
    <row r="2756" spans="1:15">
      <c r="A2756" s="425"/>
      <c r="H2756" s="370"/>
      <c r="I2756" s="370"/>
      <c r="J2756" s="84"/>
      <c r="M2756" s="370"/>
      <c r="N2756" s="370"/>
      <c r="O2756" s="84"/>
    </row>
    <row r="2757" spans="1:15">
      <c r="A2757" s="425"/>
      <c r="H2757" s="370"/>
      <c r="I2757" s="370"/>
      <c r="J2757" s="84"/>
      <c r="M2757" s="370"/>
      <c r="N2757" s="370"/>
      <c r="O2757" s="84"/>
    </row>
    <row r="2758" spans="1:15">
      <c r="A2758" s="425"/>
      <c r="H2758" s="370"/>
      <c r="I2758" s="370"/>
      <c r="J2758" s="84"/>
      <c r="M2758" s="370"/>
      <c r="N2758" s="370"/>
      <c r="O2758" s="84"/>
    </row>
    <row r="2759" spans="1:15">
      <c r="A2759" s="425"/>
      <c r="H2759" s="370"/>
      <c r="I2759" s="370"/>
      <c r="J2759" s="84"/>
      <c r="M2759" s="370"/>
      <c r="N2759" s="370"/>
      <c r="O2759" s="84"/>
    </row>
    <row r="2760" spans="1:15">
      <c r="A2760" s="425"/>
      <c r="H2760" s="370"/>
      <c r="I2760" s="370"/>
      <c r="J2760" s="84"/>
      <c r="M2760" s="370"/>
      <c r="N2760" s="370"/>
      <c r="O2760" s="84"/>
    </row>
    <row r="2761" spans="1:15">
      <c r="A2761" s="425"/>
      <c r="H2761" s="370"/>
      <c r="I2761" s="370"/>
      <c r="J2761" s="84"/>
      <c r="M2761" s="370"/>
      <c r="N2761" s="370"/>
      <c r="O2761" s="84"/>
    </row>
    <row r="2762" spans="1:15">
      <c r="A2762" s="425"/>
      <c r="H2762" s="370"/>
      <c r="I2762" s="370"/>
      <c r="J2762" s="84"/>
      <c r="M2762" s="370"/>
      <c r="N2762" s="370"/>
      <c r="O2762" s="84"/>
    </row>
    <row r="2763" spans="1:15">
      <c r="A2763" s="425"/>
      <c r="H2763" s="370"/>
      <c r="I2763" s="370"/>
      <c r="J2763" s="84"/>
      <c r="M2763" s="370"/>
      <c r="N2763" s="370"/>
      <c r="O2763" s="84"/>
    </row>
    <row r="2764" spans="1:15">
      <c r="A2764" s="425"/>
      <c r="H2764" s="370"/>
      <c r="I2764" s="370"/>
      <c r="J2764" s="84"/>
      <c r="M2764" s="370"/>
      <c r="N2764" s="370"/>
      <c r="O2764" s="84"/>
    </row>
    <row r="2765" spans="1:15">
      <c r="A2765" s="425"/>
      <c r="H2765" s="370"/>
      <c r="I2765" s="370"/>
      <c r="J2765" s="84"/>
      <c r="M2765" s="370"/>
      <c r="N2765" s="370"/>
      <c r="O2765" s="84"/>
    </row>
    <row r="2766" spans="1:15">
      <c r="A2766" s="425"/>
      <c r="H2766" s="370"/>
      <c r="I2766" s="370"/>
      <c r="J2766" s="84"/>
      <c r="M2766" s="370"/>
      <c r="N2766" s="370"/>
      <c r="O2766" s="84"/>
    </row>
    <row r="2767" spans="1:15">
      <c r="A2767" s="425"/>
      <c r="H2767" s="370"/>
      <c r="I2767" s="370"/>
      <c r="J2767" s="84"/>
      <c r="M2767" s="370"/>
      <c r="N2767" s="370"/>
      <c r="O2767" s="84"/>
    </row>
    <row r="2768" spans="1:15">
      <c r="A2768" s="425"/>
      <c r="H2768" s="370"/>
      <c r="I2768" s="370"/>
      <c r="J2768" s="84"/>
      <c r="M2768" s="370"/>
      <c r="N2768" s="370"/>
      <c r="O2768" s="84"/>
    </row>
    <row r="2769" spans="1:15">
      <c r="A2769" s="425"/>
      <c r="H2769" s="370"/>
      <c r="I2769" s="370"/>
      <c r="J2769" s="84"/>
      <c r="M2769" s="370"/>
      <c r="N2769" s="370"/>
      <c r="O2769" s="84"/>
    </row>
    <row r="2770" spans="1:15">
      <c r="A2770" s="425"/>
      <c r="H2770" s="370"/>
      <c r="I2770" s="370"/>
      <c r="J2770" s="84"/>
      <c r="M2770" s="370"/>
      <c r="N2770" s="370"/>
      <c r="O2770" s="84"/>
    </row>
    <row r="2771" spans="1:15">
      <c r="A2771" s="425"/>
      <c r="H2771" s="370"/>
      <c r="I2771" s="370"/>
      <c r="J2771" s="84"/>
      <c r="M2771" s="370"/>
      <c r="N2771" s="370"/>
      <c r="O2771" s="84"/>
    </row>
    <row r="2772" spans="1:15">
      <c r="A2772" s="425"/>
      <c r="H2772" s="370"/>
      <c r="I2772" s="370"/>
      <c r="J2772" s="84"/>
      <c r="M2772" s="370"/>
      <c r="N2772" s="370"/>
      <c r="O2772" s="84"/>
    </row>
    <row r="2773" spans="1:15">
      <c r="A2773" s="425"/>
      <c r="H2773" s="370"/>
      <c r="I2773" s="370"/>
      <c r="J2773" s="84"/>
      <c r="M2773" s="370"/>
      <c r="N2773" s="370"/>
      <c r="O2773" s="84"/>
    </row>
    <row r="2774" spans="1:15">
      <c r="A2774" s="425"/>
      <c r="H2774" s="370"/>
      <c r="I2774" s="370"/>
      <c r="J2774" s="84"/>
      <c r="M2774" s="370"/>
      <c r="N2774" s="370"/>
      <c r="O2774" s="84"/>
    </row>
    <row r="2775" spans="1:15">
      <c r="A2775" s="425"/>
      <c r="H2775" s="370"/>
      <c r="I2775" s="370"/>
      <c r="J2775" s="84"/>
      <c r="M2775" s="370"/>
      <c r="N2775" s="370"/>
      <c r="O2775" s="84"/>
    </row>
    <row r="2776" spans="1:15">
      <c r="A2776" s="425"/>
      <c r="H2776" s="370"/>
      <c r="I2776" s="370"/>
      <c r="J2776" s="84"/>
      <c r="M2776" s="370"/>
      <c r="N2776" s="370"/>
      <c r="O2776" s="84"/>
    </row>
    <row r="2777" spans="1:15">
      <c r="A2777" s="425"/>
      <c r="H2777" s="370"/>
      <c r="I2777" s="370"/>
      <c r="J2777" s="84"/>
      <c r="M2777" s="370"/>
      <c r="N2777" s="370"/>
      <c r="O2777" s="84"/>
    </row>
    <row r="2778" spans="1:15">
      <c r="A2778" s="425"/>
      <c r="H2778" s="370"/>
      <c r="I2778" s="370"/>
      <c r="J2778" s="84"/>
      <c r="M2778" s="370"/>
      <c r="N2778" s="370"/>
      <c r="O2778" s="84"/>
    </row>
    <row r="2779" spans="1:15">
      <c r="A2779" s="425"/>
      <c r="H2779" s="370"/>
      <c r="I2779" s="370"/>
      <c r="J2779" s="84"/>
      <c r="M2779" s="370"/>
      <c r="N2779" s="370"/>
      <c r="O2779" s="84"/>
    </row>
    <row r="2780" spans="1:15">
      <c r="A2780" s="425"/>
      <c r="H2780" s="370"/>
      <c r="I2780" s="370"/>
      <c r="J2780" s="84"/>
      <c r="M2780" s="370"/>
      <c r="N2780" s="370"/>
      <c r="O2780" s="84"/>
    </row>
    <row r="2781" spans="1:15">
      <c r="A2781" s="425"/>
      <c r="H2781" s="370"/>
      <c r="I2781" s="370"/>
      <c r="J2781" s="84"/>
      <c r="M2781" s="370"/>
      <c r="N2781" s="370"/>
      <c r="O2781" s="84"/>
    </row>
    <row r="2782" spans="1:15">
      <c r="A2782" s="425"/>
      <c r="H2782" s="370"/>
      <c r="I2782" s="370"/>
      <c r="J2782" s="84"/>
      <c r="M2782" s="370"/>
      <c r="N2782" s="370"/>
      <c r="O2782" s="84"/>
    </row>
    <row r="2783" spans="1:15">
      <c r="A2783" s="425"/>
      <c r="H2783" s="370"/>
      <c r="I2783" s="370"/>
      <c r="J2783" s="84"/>
      <c r="M2783" s="370"/>
      <c r="N2783" s="370"/>
      <c r="O2783" s="84"/>
    </row>
    <row r="2784" spans="1:15">
      <c r="A2784" s="425"/>
      <c r="H2784" s="370"/>
      <c r="I2784" s="370"/>
      <c r="J2784" s="84"/>
      <c r="M2784" s="370"/>
      <c r="N2784" s="370"/>
      <c r="O2784" s="84"/>
    </row>
    <row r="2785" spans="1:15">
      <c r="A2785" s="425"/>
      <c r="H2785" s="370"/>
      <c r="I2785" s="370"/>
      <c r="J2785" s="84"/>
      <c r="M2785" s="370"/>
      <c r="N2785" s="370"/>
      <c r="O2785" s="84"/>
    </row>
    <row r="2786" spans="1:15">
      <c r="A2786" s="425"/>
      <c r="H2786" s="370"/>
      <c r="I2786" s="370"/>
      <c r="J2786" s="84"/>
      <c r="M2786" s="370"/>
      <c r="N2786" s="370"/>
      <c r="O2786" s="84"/>
    </row>
    <row r="2787" spans="1:15">
      <c r="A2787" s="425"/>
      <c r="H2787" s="370"/>
      <c r="I2787" s="370"/>
      <c r="J2787" s="84"/>
      <c r="M2787" s="370"/>
      <c r="N2787" s="370"/>
      <c r="O2787" s="84"/>
    </row>
    <row r="2788" spans="1:15">
      <c r="A2788" s="425"/>
      <c r="H2788" s="370"/>
      <c r="I2788" s="370"/>
      <c r="J2788" s="84"/>
      <c r="M2788" s="370"/>
      <c r="N2788" s="370"/>
      <c r="O2788" s="84"/>
    </row>
    <row r="2789" spans="1:15">
      <c r="A2789" s="425"/>
      <c r="H2789" s="370"/>
      <c r="I2789" s="370"/>
      <c r="J2789" s="84"/>
      <c r="M2789" s="370"/>
      <c r="N2789" s="370"/>
      <c r="O2789" s="84"/>
    </row>
    <row r="2790" spans="1:15">
      <c r="A2790" s="425"/>
      <c r="H2790" s="370"/>
      <c r="I2790" s="370"/>
      <c r="J2790" s="84"/>
      <c r="M2790" s="370"/>
      <c r="N2790" s="370"/>
      <c r="O2790" s="84"/>
    </row>
    <row r="2791" spans="1:15">
      <c r="A2791" s="425"/>
      <c r="H2791" s="370"/>
      <c r="I2791" s="370"/>
      <c r="J2791" s="84"/>
      <c r="M2791" s="370"/>
      <c r="N2791" s="370"/>
      <c r="O2791" s="84"/>
    </row>
    <row r="2792" spans="1:15">
      <c r="A2792" s="425"/>
      <c r="H2792" s="370"/>
      <c r="I2792" s="370"/>
      <c r="J2792" s="84"/>
      <c r="M2792" s="370"/>
      <c r="N2792" s="370"/>
      <c r="O2792" s="84"/>
    </row>
    <row r="2793" spans="1:15">
      <c r="A2793" s="425"/>
      <c r="H2793" s="370"/>
      <c r="I2793" s="370"/>
      <c r="J2793" s="84"/>
      <c r="M2793" s="370"/>
      <c r="N2793" s="370"/>
      <c r="O2793" s="84"/>
    </row>
    <row r="2794" spans="1:15">
      <c r="A2794" s="425"/>
      <c r="H2794" s="370"/>
      <c r="I2794" s="370"/>
      <c r="J2794" s="84"/>
      <c r="M2794" s="370"/>
      <c r="N2794" s="370"/>
      <c r="O2794" s="84"/>
    </row>
    <row r="2795" spans="1:15">
      <c r="A2795" s="425"/>
      <c r="H2795" s="370"/>
      <c r="I2795" s="370"/>
      <c r="J2795" s="84"/>
      <c r="M2795" s="370"/>
      <c r="N2795" s="370"/>
      <c r="O2795" s="84"/>
    </row>
    <row r="2796" spans="1:15">
      <c r="A2796" s="425"/>
      <c r="H2796" s="370"/>
      <c r="I2796" s="370"/>
      <c r="J2796" s="84"/>
      <c r="M2796" s="370"/>
      <c r="N2796" s="370"/>
      <c r="O2796" s="84"/>
    </row>
    <row r="2797" spans="1:15">
      <c r="A2797" s="425"/>
      <c r="H2797" s="370"/>
      <c r="I2797" s="370"/>
      <c r="J2797" s="84"/>
      <c r="M2797" s="370"/>
      <c r="N2797" s="370"/>
      <c r="O2797" s="84"/>
    </row>
    <row r="2798" spans="1:15">
      <c r="A2798" s="425"/>
      <c r="H2798" s="370"/>
      <c r="I2798" s="370"/>
      <c r="J2798" s="84"/>
      <c r="M2798" s="370"/>
      <c r="N2798" s="370"/>
      <c r="O2798" s="84"/>
    </row>
    <row r="2799" spans="1:15">
      <c r="A2799" s="425"/>
      <c r="H2799" s="370"/>
      <c r="I2799" s="370"/>
      <c r="J2799" s="84"/>
      <c r="M2799" s="370"/>
      <c r="N2799" s="370"/>
      <c r="O2799" s="84"/>
    </row>
    <row r="2800" spans="1:15">
      <c r="A2800" s="425"/>
      <c r="H2800" s="370"/>
      <c r="I2800" s="370"/>
      <c r="J2800" s="84"/>
      <c r="M2800" s="370"/>
      <c r="N2800" s="370"/>
      <c r="O2800" s="84"/>
    </row>
    <row r="2801" spans="1:15">
      <c r="A2801" s="425"/>
      <c r="H2801" s="370"/>
      <c r="I2801" s="370"/>
      <c r="J2801" s="84"/>
      <c r="M2801" s="370"/>
      <c r="N2801" s="370"/>
      <c r="O2801" s="84"/>
    </row>
    <row r="2802" spans="1:15">
      <c r="A2802" s="425"/>
      <c r="H2802" s="370"/>
      <c r="I2802" s="370"/>
      <c r="J2802" s="84"/>
      <c r="M2802" s="370"/>
      <c r="N2802" s="370"/>
      <c r="O2802" s="84"/>
    </row>
    <row r="2803" spans="1:15">
      <c r="A2803" s="425"/>
      <c r="H2803" s="370"/>
      <c r="I2803" s="370"/>
      <c r="J2803" s="84"/>
      <c r="M2803" s="370"/>
      <c r="N2803" s="370"/>
      <c r="O2803" s="84"/>
    </row>
    <row r="2804" spans="1:15">
      <c r="A2804" s="425"/>
      <c r="H2804" s="370"/>
      <c r="I2804" s="370"/>
      <c r="J2804" s="84"/>
      <c r="M2804" s="370"/>
      <c r="N2804" s="370"/>
      <c r="O2804" s="84"/>
    </row>
    <row r="2805" spans="1:15">
      <c r="A2805" s="425"/>
      <c r="H2805" s="370"/>
      <c r="I2805" s="370"/>
      <c r="J2805" s="84"/>
      <c r="M2805" s="370"/>
      <c r="N2805" s="370"/>
      <c r="O2805" s="84"/>
    </row>
    <row r="2806" spans="1:15">
      <c r="A2806" s="425"/>
      <c r="H2806" s="370"/>
      <c r="I2806" s="370"/>
      <c r="J2806" s="84"/>
      <c r="M2806" s="370"/>
      <c r="N2806" s="370"/>
      <c r="O2806" s="84"/>
    </row>
    <row r="2807" spans="1:15">
      <c r="A2807" s="425"/>
      <c r="H2807" s="370"/>
      <c r="I2807" s="370"/>
      <c r="J2807" s="84"/>
      <c r="M2807" s="370"/>
      <c r="N2807" s="370"/>
      <c r="O2807" s="84"/>
    </row>
    <row r="2808" spans="1:15">
      <c r="A2808" s="425"/>
      <c r="H2808" s="370"/>
      <c r="I2808" s="370"/>
      <c r="J2808" s="84"/>
      <c r="M2808" s="370"/>
      <c r="N2808" s="370"/>
      <c r="O2808" s="84"/>
    </row>
    <row r="2809" spans="1:15">
      <c r="A2809" s="425"/>
      <c r="H2809" s="370"/>
      <c r="I2809" s="370"/>
      <c r="J2809" s="84"/>
      <c r="M2809" s="370"/>
      <c r="N2809" s="370"/>
      <c r="O2809" s="84"/>
    </row>
    <row r="2810" spans="1:15">
      <c r="A2810" s="425"/>
      <c r="H2810" s="370"/>
      <c r="I2810" s="370"/>
      <c r="J2810" s="84"/>
      <c r="M2810" s="370"/>
      <c r="N2810" s="370"/>
      <c r="O2810" s="84"/>
    </row>
    <row r="2811" spans="1:15">
      <c r="A2811" s="425"/>
      <c r="H2811" s="370"/>
      <c r="I2811" s="370"/>
      <c r="J2811" s="84"/>
      <c r="M2811" s="370"/>
      <c r="N2811" s="370"/>
      <c r="O2811" s="84"/>
    </row>
    <row r="2812" spans="1:15">
      <c r="A2812" s="425"/>
      <c r="H2812" s="370"/>
      <c r="I2812" s="370"/>
      <c r="J2812" s="84"/>
      <c r="M2812" s="370"/>
      <c r="N2812" s="370"/>
      <c r="O2812" s="84"/>
    </row>
    <row r="2813" spans="1:15">
      <c r="A2813" s="425"/>
      <c r="H2813" s="370"/>
      <c r="I2813" s="370"/>
      <c r="J2813" s="84"/>
      <c r="M2813" s="370"/>
      <c r="N2813" s="370"/>
      <c r="O2813" s="84"/>
    </row>
    <row r="2814" spans="1:15">
      <c r="A2814" s="425"/>
      <c r="H2814" s="370"/>
      <c r="I2814" s="370"/>
      <c r="J2814" s="84"/>
      <c r="M2814" s="370"/>
      <c r="N2814" s="370"/>
      <c r="O2814" s="84"/>
    </row>
    <row r="2815" spans="1:15">
      <c r="A2815" s="425"/>
      <c r="H2815" s="370"/>
      <c r="I2815" s="370"/>
      <c r="J2815" s="84"/>
      <c r="M2815" s="370"/>
      <c r="N2815" s="370"/>
      <c r="O2815" s="84"/>
    </row>
    <row r="2816" spans="1:15">
      <c r="A2816" s="425"/>
      <c r="H2816" s="370"/>
      <c r="I2816" s="370"/>
      <c r="J2816" s="84"/>
      <c r="M2816" s="370"/>
      <c r="N2816" s="370"/>
      <c r="O2816" s="84"/>
    </row>
    <row r="2817" spans="1:15">
      <c r="A2817" s="425"/>
      <c r="H2817" s="370"/>
      <c r="I2817" s="370"/>
      <c r="J2817" s="84"/>
      <c r="M2817" s="370"/>
      <c r="N2817" s="370"/>
      <c r="O2817" s="84"/>
    </row>
    <row r="2818" spans="1:15">
      <c r="A2818" s="425"/>
      <c r="H2818" s="370"/>
      <c r="I2818" s="370"/>
      <c r="J2818" s="84"/>
      <c r="M2818" s="370"/>
      <c r="N2818" s="370"/>
      <c r="O2818" s="84"/>
    </row>
    <row r="2819" spans="1:15">
      <c r="A2819" s="425"/>
      <c r="H2819" s="370"/>
      <c r="I2819" s="370"/>
      <c r="J2819" s="84"/>
      <c r="M2819" s="370"/>
      <c r="N2819" s="370"/>
      <c r="O2819" s="84"/>
    </row>
    <row r="2820" spans="1:15">
      <c r="A2820" s="425"/>
      <c r="H2820" s="370"/>
      <c r="I2820" s="370"/>
      <c r="J2820" s="84"/>
      <c r="M2820" s="370"/>
      <c r="N2820" s="370"/>
      <c r="O2820" s="84"/>
    </row>
    <row r="2821" spans="1:15">
      <c r="A2821" s="425"/>
      <c r="H2821" s="370"/>
      <c r="I2821" s="370"/>
      <c r="J2821" s="84"/>
      <c r="M2821" s="370"/>
      <c r="N2821" s="370"/>
      <c r="O2821" s="84"/>
    </row>
    <row r="2822" spans="1:15">
      <c r="A2822" s="425"/>
      <c r="H2822" s="370"/>
      <c r="I2822" s="370"/>
      <c r="J2822" s="84"/>
      <c r="M2822" s="370"/>
      <c r="N2822" s="370"/>
      <c r="O2822" s="84"/>
    </row>
    <row r="2823" spans="1:15">
      <c r="A2823" s="425"/>
      <c r="H2823" s="370"/>
      <c r="I2823" s="370"/>
      <c r="J2823" s="84"/>
      <c r="M2823" s="370"/>
      <c r="N2823" s="370"/>
      <c r="O2823" s="84"/>
    </row>
    <row r="2824" spans="1:15">
      <c r="A2824" s="425"/>
      <c r="H2824" s="370"/>
      <c r="I2824" s="370"/>
      <c r="J2824" s="84"/>
      <c r="M2824" s="370"/>
      <c r="N2824" s="370"/>
      <c r="O2824" s="84"/>
    </row>
    <row r="2825" spans="1:15">
      <c r="A2825" s="425"/>
      <c r="H2825" s="370"/>
      <c r="I2825" s="370"/>
      <c r="J2825" s="84"/>
      <c r="M2825" s="370"/>
      <c r="N2825" s="370"/>
      <c r="O2825" s="84"/>
    </row>
    <row r="2826" spans="1:15">
      <c r="A2826" s="425"/>
      <c r="H2826" s="370"/>
      <c r="I2826" s="370"/>
      <c r="J2826" s="84"/>
      <c r="M2826" s="370"/>
      <c r="N2826" s="370"/>
      <c r="O2826" s="84"/>
    </row>
    <row r="2827" spans="1:15">
      <c r="A2827" s="425"/>
      <c r="H2827" s="370"/>
      <c r="I2827" s="370"/>
      <c r="J2827" s="84"/>
      <c r="M2827" s="370"/>
      <c r="N2827" s="370"/>
      <c r="O2827" s="84"/>
    </row>
    <row r="2828" spans="1:15">
      <c r="A2828" s="425"/>
      <c r="H2828" s="370"/>
      <c r="I2828" s="370"/>
      <c r="J2828" s="84"/>
      <c r="M2828" s="370"/>
      <c r="N2828" s="370"/>
      <c r="O2828" s="84"/>
    </row>
    <row r="2829" spans="1:15">
      <c r="A2829" s="425"/>
      <c r="H2829" s="370"/>
      <c r="I2829" s="370"/>
      <c r="J2829" s="84"/>
      <c r="M2829" s="370"/>
      <c r="N2829" s="370"/>
      <c r="O2829" s="84"/>
    </row>
    <row r="2830" spans="1:15">
      <c r="A2830" s="425"/>
      <c r="H2830" s="370"/>
      <c r="I2830" s="370"/>
      <c r="J2830" s="84"/>
      <c r="M2830" s="370"/>
      <c r="N2830" s="370"/>
      <c r="O2830" s="84"/>
    </row>
    <row r="2831" spans="1:15">
      <c r="A2831" s="425"/>
      <c r="H2831" s="370"/>
      <c r="I2831" s="370"/>
      <c r="J2831" s="84"/>
      <c r="M2831" s="370"/>
      <c r="N2831" s="370"/>
      <c r="O2831" s="84"/>
    </row>
    <row r="2832" spans="1:15">
      <c r="A2832" s="425"/>
      <c r="H2832" s="370"/>
      <c r="I2832" s="370"/>
      <c r="J2832" s="84"/>
      <c r="M2832" s="370"/>
      <c r="N2832" s="370"/>
      <c r="O2832" s="84"/>
    </row>
    <row r="2833" spans="1:15">
      <c r="A2833" s="425"/>
      <c r="H2833" s="370"/>
      <c r="I2833" s="370"/>
      <c r="J2833" s="84"/>
      <c r="M2833" s="370"/>
      <c r="N2833" s="370"/>
      <c r="O2833" s="84"/>
    </row>
    <row r="2834" spans="1:15">
      <c r="A2834" s="425"/>
      <c r="H2834" s="370"/>
      <c r="I2834" s="370"/>
      <c r="J2834" s="84"/>
      <c r="M2834" s="370"/>
      <c r="N2834" s="370"/>
      <c r="O2834" s="84"/>
    </row>
    <row r="2835" spans="1:15">
      <c r="A2835" s="425"/>
      <c r="H2835" s="370"/>
      <c r="I2835" s="370"/>
      <c r="J2835" s="84"/>
      <c r="M2835" s="370"/>
      <c r="N2835" s="370"/>
      <c r="O2835" s="84"/>
    </row>
    <row r="2836" spans="1:15">
      <c r="A2836" s="425"/>
      <c r="H2836" s="370"/>
      <c r="I2836" s="370"/>
      <c r="J2836" s="84"/>
      <c r="M2836" s="370"/>
      <c r="N2836" s="370"/>
      <c r="O2836" s="84"/>
    </row>
    <row r="2837" spans="1:15">
      <c r="A2837" s="425"/>
      <c r="H2837" s="370"/>
      <c r="I2837" s="370"/>
      <c r="J2837" s="84"/>
      <c r="M2837" s="370"/>
      <c r="N2837" s="370"/>
      <c r="O2837" s="84"/>
    </row>
    <row r="2838" spans="1:15">
      <c r="A2838" s="425"/>
      <c r="H2838" s="370"/>
      <c r="I2838" s="370"/>
      <c r="J2838" s="84"/>
      <c r="M2838" s="370"/>
      <c r="N2838" s="370"/>
      <c r="O2838" s="84"/>
    </row>
    <row r="2839" spans="1:15">
      <c r="A2839" s="425"/>
      <c r="H2839" s="370"/>
      <c r="I2839" s="370"/>
      <c r="J2839" s="84"/>
      <c r="M2839" s="370"/>
      <c r="N2839" s="370"/>
      <c r="O2839" s="84"/>
    </row>
    <row r="2840" spans="1:15">
      <c r="A2840" s="425"/>
      <c r="H2840" s="370"/>
      <c r="I2840" s="370"/>
      <c r="J2840" s="84"/>
      <c r="M2840" s="370"/>
      <c r="N2840" s="370"/>
      <c r="O2840" s="84"/>
    </row>
    <row r="2841" spans="1:15">
      <c r="A2841" s="425"/>
      <c r="H2841" s="370"/>
      <c r="I2841" s="370"/>
      <c r="J2841" s="84"/>
      <c r="M2841" s="370"/>
      <c r="N2841" s="370"/>
      <c r="O2841" s="84"/>
    </row>
    <row r="2842" spans="1:15">
      <c r="A2842" s="425"/>
      <c r="H2842" s="370"/>
      <c r="I2842" s="370"/>
      <c r="J2842" s="84"/>
      <c r="M2842" s="370"/>
      <c r="N2842" s="370"/>
      <c r="O2842" s="84"/>
    </row>
    <row r="2843" spans="1:15">
      <c r="A2843" s="425"/>
      <c r="H2843" s="370"/>
      <c r="I2843" s="370"/>
      <c r="J2843" s="84"/>
      <c r="M2843" s="370"/>
      <c r="N2843" s="370"/>
      <c r="O2843" s="84"/>
    </row>
    <row r="2844" spans="1:15">
      <c r="A2844" s="425"/>
      <c r="H2844" s="370"/>
      <c r="I2844" s="370"/>
      <c r="J2844" s="84"/>
      <c r="M2844" s="370"/>
      <c r="N2844" s="370"/>
      <c r="O2844" s="84"/>
    </row>
    <row r="2845" spans="1:15">
      <c r="A2845" s="425"/>
      <c r="H2845" s="370"/>
      <c r="I2845" s="370"/>
      <c r="J2845" s="84"/>
      <c r="M2845" s="370"/>
      <c r="N2845" s="370"/>
      <c r="O2845" s="84"/>
    </row>
    <row r="2846" spans="1:15">
      <c r="A2846" s="425"/>
      <c r="H2846" s="370"/>
      <c r="I2846" s="370"/>
      <c r="J2846" s="84"/>
      <c r="M2846" s="370"/>
      <c r="N2846" s="370"/>
      <c r="O2846" s="84"/>
    </row>
    <row r="2847" spans="1:15">
      <c r="A2847" s="425"/>
      <c r="H2847" s="370"/>
      <c r="I2847" s="370"/>
      <c r="J2847" s="84"/>
      <c r="M2847" s="370"/>
      <c r="N2847" s="370"/>
      <c r="O2847" s="84"/>
    </row>
    <row r="2848" spans="1:15">
      <c r="A2848" s="425"/>
      <c r="H2848" s="370"/>
      <c r="I2848" s="370"/>
      <c r="J2848" s="84"/>
      <c r="M2848" s="370"/>
      <c r="N2848" s="370"/>
      <c r="O2848" s="84"/>
    </row>
    <row r="2849" spans="1:15">
      <c r="A2849" s="425"/>
      <c r="H2849" s="370"/>
      <c r="I2849" s="370"/>
      <c r="J2849" s="84"/>
      <c r="M2849" s="370"/>
      <c r="N2849" s="370"/>
      <c r="O2849" s="84"/>
    </row>
    <row r="2850" spans="1:15">
      <c r="A2850" s="425"/>
      <c r="H2850" s="370"/>
      <c r="I2850" s="370"/>
      <c r="J2850" s="84"/>
      <c r="M2850" s="370"/>
      <c r="N2850" s="370"/>
      <c r="O2850" s="84"/>
    </row>
    <row r="2851" spans="1:15">
      <c r="A2851" s="425"/>
      <c r="H2851" s="370"/>
      <c r="I2851" s="370"/>
      <c r="J2851" s="84"/>
      <c r="M2851" s="370"/>
      <c r="N2851" s="370"/>
      <c r="O2851" s="84"/>
    </row>
    <row r="2852" spans="1:15">
      <c r="A2852" s="352" t="s">
        <v>582</v>
      </c>
      <c r="H2852" s="370">
        <f>+data!L2852</f>
        <v>0</v>
      </c>
      <c r="I2852" s="370">
        <f t="shared" ref="I2852:I2883" si="64">+H2852-G2852</f>
        <v>0</v>
      </c>
      <c r="J2852" s="84"/>
      <c r="M2852" s="370">
        <f>+data!N2852</f>
        <v>0</v>
      </c>
      <c r="N2852" s="370">
        <f t="shared" ref="N2852:N2883" si="65">+M2852-L2852</f>
        <v>0</v>
      </c>
      <c r="O2852" s="84"/>
    </row>
    <row r="2853" spans="1:15">
      <c r="A2853" s="352" t="s">
        <v>583</v>
      </c>
      <c r="H2853" s="370">
        <f>+data!L2853</f>
        <v>0</v>
      </c>
      <c r="I2853" s="370">
        <f t="shared" si="64"/>
        <v>0</v>
      </c>
      <c r="J2853" s="84"/>
      <c r="M2853" s="370">
        <f>+data!N2853</f>
        <v>0</v>
      </c>
      <c r="N2853" s="370">
        <f t="shared" si="65"/>
        <v>0</v>
      </c>
      <c r="O2853" s="84"/>
    </row>
    <row r="2854" spans="1:15">
      <c r="A2854" s="44" t="s">
        <v>319</v>
      </c>
      <c r="G2854">
        <v>132774</v>
      </c>
      <c r="H2854" s="370">
        <f>+data!L2854</f>
        <v>0</v>
      </c>
      <c r="I2854" s="370">
        <f t="shared" si="64"/>
        <v>-132774</v>
      </c>
      <c r="J2854" s="84"/>
      <c r="L2854">
        <v>148659</v>
      </c>
      <c r="M2854" s="370">
        <f>+data!N2854</f>
        <v>0</v>
      </c>
      <c r="N2854" s="370">
        <f t="shared" si="65"/>
        <v>-148659</v>
      </c>
      <c r="O2854" s="84"/>
    </row>
    <row r="2855" spans="1:15">
      <c r="A2855" s="43" t="s">
        <v>320</v>
      </c>
      <c r="G2855">
        <v>0</v>
      </c>
      <c r="H2855" s="370">
        <f>+data!L2855</f>
        <v>0</v>
      </c>
      <c r="I2855" s="370">
        <f t="shared" si="64"/>
        <v>0</v>
      </c>
      <c r="J2855" s="84"/>
      <c r="L2855">
        <v>0</v>
      </c>
      <c r="M2855" s="370">
        <f>+data!N2855</f>
        <v>0</v>
      </c>
      <c r="N2855" s="370">
        <f t="shared" si="65"/>
        <v>0</v>
      </c>
      <c r="O2855" s="84"/>
    </row>
    <row r="2856" spans="1:15">
      <c r="A2856" s="43" t="s">
        <v>321</v>
      </c>
      <c r="G2856">
        <v>0</v>
      </c>
      <c r="H2856" s="370">
        <f>+data!L2856</f>
        <v>0</v>
      </c>
      <c r="I2856" s="370">
        <f t="shared" si="64"/>
        <v>0</v>
      </c>
      <c r="J2856" s="84"/>
      <c r="L2856">
        <v>0</v>
      </c>
      <c r="M2856" s="370">
        <f>+data!N2856</f>
        <v>0</v>
      </c>
      <c r="N2856" s="370">
        <f t="shared" si="65"/>
        <v>0</v>
      </c>
      <c r="O2856" s="84"/>
    </row>
    <row r="2857" spans="1:15">
      <c r="A2857" s="43" t="s">
        <v>322</v>
      </c>
      <c r="G2857">
        <v>1875</v>
      </c>
      <c r="H2857" s="370">
        <f>+data!L2857</f>
        <v>2844</v>
      </c>
      <c r="I2857" s="370">
        <f t="shared" si="64"/>
        <v>969</v>
      </c>
      <c r="J2857" s="84"/>
      <c r="L2857">
        <v>2116</v>
      </c>
      <c r="M2857" s="370">
        <f>+data!N2857</f>
        <v>3903</v>
      </c>
      <c r="N2857" s="370">
        <f t="shared" si="65"/>
        <v>1787</v>
      </c>
      <c r="O2857" s="84"/>
    </row>
    <row r="2858" spans="1:15">
      <c r="A2858" s="43" t="s">
        <v>684</v>
      </c>
      <c r="G2858">
        <v>2361</v>
      </c>
      <c r="H2858" s="370">
        <f>+data!L2858</f>
        <v>189</v>
      </c>
      <c r="I2858" s="370">
        <f t="shared" si="64"/>
        <v>-2172</v>
      </c>
      <c r="J2858" s="84"/>
      <c r="L2858">
        <v>4811</v>
      </c>
      <c r="M2858" s="370">
        <f>+data!N2858</f>
        <v>120</v>
      </c>
      <c r="N2858" s="370">
        <f t="shared" si="65"/>
        <v>-4691</v>
      </c>
      <c r="O2858" s="84"/>
    </row>
    <row r="2859" spans="1:15">
      <c r="A2859" s="43" t="s">
        <v>323</v>
      </c>
      <c r="G2859">
        <v>0</v>
      </c>
      <c r="H2859" s="370">
        <f>+data!L2859</f>
        <v>0</v>
      </c>
      <c r="I2859" s="370">
        <f t="shared" si="64"/>
        <v>0</v>
      </c>
      <c r="J2859" s="84"/>
      <c r="L2859">
        <v>0</v>
      </c>
      <c r="M2859" s="370">
        <f>+data!N2859</f>
        <v>0</v>
      </c>
      <c r="N2859" s="370">
        <f t="shared" si="65"/>
        <v>0</v>
      </c>
      <c r="O2859" s="84"/>
    </row>
    <row r="2860" spans="1:15">
      <c r="A2860" s="43" t="s">
        <v>324</v>
      </c>
      <c r="G2860">
        <v>137010</v>
      </c>
      <c r="H2860" s="370">
        <f>+data!L2860</f>
        <v>141675</v>
      </c>
      <c r="I2860" s="370">
        <f t="shared" si="64"/>
        <v>4665</v>
      </c>
      <c r="J2860" s="84"/>
      <c r="L2860">
        <v>155586</v>
      </c>
      <c r="M2860" s="370">
        <f>+data!N2860</f>
        <v>177789</v>
      </c>
      <c r="N2860" s="370">
        <f t="shared" si="65"/>
        <v>22203</v>
      </c>
      <c r="O2860" s="84"/>
    </row>
    <row r="2861" spans="1:15">
      <c r="A2861" s="43" t="s">
        <v>325</v>
      </c>
      <c r="G2861">
        <v>-132424</v>
      </c>
      <c r="H2861" s="370">
        <f>+data!L2861</f>
        <v>-138778</v>
      </c>
      <c r="I2861" s="370">
        <f t="shared" si="64"/>
        <v>-6354</v>
      </c>
      <c r="J2861" s="84"/>
      <c r="L2861">
        <v>-147868</v>
      </c>
      <c r="M2861" s="370">
        <f>+data!N2861</f>
        <v>-174008</v>
      </c>
      <c r="N2861" s="370">
        <f t="shared" si="65"/>
        <v>-26140</v>
      </c>
      <c r="O2861" s="84"/>
    </row>
    <row r="2862" spans="1:15">
      <c r="A2862" s="43" t="s">
        <v>106</v>
      </c>
      <c r="G2862">
        <v>4586</v>
      </c>
      <c r="H2862" s="370">
        <f>+data!L2862</f>
        <v>2897</v>
      </c>
      <c r="I2862" s="370">
        <f t="shared" si="64"/>
        <v>-1689</v>
      </c>
      <c r="J2862" s="84"/>
      <c r="L2862">
        <v>7718</v>
      </c>
      <c r="M2862" s="370">
        <f>+data!N2862</f>
        <v>3781</v>
      </c>
      <c r="N2862" s="370">
        <f t="shared" si="65"/>
        <v>-3937</v>
      </c>
      <c r="O2862" s="84"/>
    </row>
    <row r="2863" spans="1:15">
      <c r="A2863" s="348" t="s">
        <v>732</v>
      </c>
      <c r="H2863" s="370">
        <f>+data!L2863</f>
        <v>0</v>
      </c>
      <c r="I2863" s="370">
        <f t="shared" si="64"/>
        <v>0</v>
      </c>
      <c r="J2863" s="84"/>
      <c r="M2863" s="370">
        <f>+data!N2863</f>
        <v>0</v>
      </c>
      <c r="N2863" s="370">
        <f t="shared" si="65"/>
        <v>0</v>
      </c>
      <c r="O2863" s="84"/>
    </row>
    <row r="2864" spans="1:15">
      <c r="A2864" s="360" t="s">
        <v>485</v>
      </c>
      <c r="G2864">
        <v>0</v>
      </c>
      <c r="H2864" s="370">
        <f>+data!L2864</f>
        <v>0</v>
      </c>
      <c r="I2864" s="370">
        <f t="shared" si="64"/>
        <v>0</v>
      </c>
      <c r="J2864" s="84"/>
      <c r="L2864">
        <v>0</v>
      </c>
      <c r="M2864" s="370">
        <f>+data!N2864</f>
        <v>0</v>
      </c>
      <c r="N2864" s="370">
        <f t="shared" si="65"/>
        <v>0</v>
      </c>
      <c r="O2864" s="84"/>
    </row>
    <row r="2865" spans="1:15">
      <c r="A2865" s="360" t="s">
        <v>486</v>
      </c>
      <c r="G2865">
        <v>1025</v>
      </c>
      <c r="H2865" s="370">
        <f>+data!L2865</f>
        <v>141</v>
      </c>
      <c r="I2865" s="370">
        <f t="shared" si="64"/>
        <v>-884</v>
      </c>
      <c r="J2865" s="84"/>
      <c r="L2865">
        <v>1050</v>
      </c>
      <c r="M2865" s="370">
        <f>+data!N2865</f>
        <v>106</v>
      </c>
      <c r="N2865" s="370">
        <f t="shared" si="65"/>
        <v>-944</v>
      </c>
      <c r="O2865" s="84"/>
    </row>
    <row r="2866" spans="1:15">
      <c r="A2866" s="360" t="s">
        <v>547</v>
      </c>
      <c r="G2866">
        <v>0</v>
      </c>
      <c r="H2866" s="370">
        <f>+data!L2866</f>
        <v>0</v>
      </c>
      <c r="I2866" s="370">
        <f t="shared" si="64"/>
        <v>0</v>
      </c>
      <c r="J2866" s="84"/>
      <c r="L2866">
        <v>0</v>
      </c>
      <c r="M2866" s="370">
        <f>+data!N2866</f>
        <v>0</v>
      </c>
      <c r="N2866" s="370">
        <f t="shared" si="65"/>
        <v>0</v>
      </c>
      <c r="O2866" s="84"/>
    </row>
    <row r="2867" spans="1:15">
      <c r="A2867" s="348" t="s">
        <v>106</v>
      </c>
      <c r="G2867">
        <v>1025</v>
      </c>
      <c r="H2867" s="370">
        <f>+data!L2867</f>
        <v>141</v>
      </c>
      <c r="I2867" s="370">
        <f t="shared" si="64"/>
        <v>-884</v>
      </c>
      <c r="J2867" s="84"/>
      <c r="L2867">
        <v>1050</v>
      </c>
      <c r="M2867" s="370">
        <f>+data!N2867</f>
        <v>106</v>
      </c>
      <c r="N2867" s="370">
        <f t="shared" si="65"/>
        <v>-944</v>
      </c>
      <c r="O2867" s="84"/>
    </row>
    <row r="2868" spans="1:15">
      <c r="A2868" s="352" t="s">
        <v>731</v>
      </c>
      <c r="H2868" s="370">
        <f>+data!L2868</f>
        <v>0</v>
      </c>
      <c r="I2868" s="370">
        <f t="shared" si="64"/>
        <v>0</v>
      </c>
      <c r="J2868" s="84"/>
      <c r="M2868" s="370">
        <f>+data!N2868</f>
        <v>0</v>
      </c>
      <c r="N2868" s="370">
        <f t="shared" si="65"/>
        <v>0</v>
      </c>
      <c r="O2868" s="84"/>
    </row>
    <row r="2869" spans="1:15" s="413" customFormat="1">
      <c r="A2869" s="436" t="s">
        <v>685</v>
      </c>
      <c r="G2869" s="413">
        <v>0</v>
      </c>
      <c r="H2869" s="421">
        <f>+data!L2869</f>
        <v>0</v>
      </c>
      <c r="I2869" s="421">
        <f t="shared" si="64"/>
        <v>0</v>
      </c>
      <c r="J2869" s="427"/>
      <c r="L2869" s="413">
        <v>0</v>
      </c>
      <c r="M2869" s="421">
        <f>+data!N2869</f>
        <v>0</v>
      </c>
      <c r="N2869" s="421">
        <f t="shared" si="65"/>
        <v>0</v>
      </c>
      <c r="O2869" s="427"/>
    </row>
    <row r="2870" spans="1:15" s="413" customFormat="1">
      <c r="A2870" s="434" t="s">
        <v>685</v>
      </c>
      <c r="G2870" s="413">
        <v>0</v>
      </c>
      <c r="H2870" s="421">
        <f>+data!L2870</f>
        <v>0</v>
      </c>
      <c r="I2870" s="421">
        <f t="shared" si="64"/>
        <v>0</v>
      </c>
      <c r="J2870" s="427"/>
      <c r="L2870" s="413">
        <v>0</v>
      </c>
      <c r="M2870" s="421">
        <f>+data!N2870</f>
        <v>0</v>
      </c>
      <c r="N2870" s="421">
        <f t="shared" si="65"/>
        <v>0</v>
      </c>
      <c r="O2870" s="427"/>
    </row>
    <row r="2871" spans="1:15" s="413" customFormat="1">
      <c r="A2871" s="434" t="s">
        <v>685</v>
      </c>
      <c r="G2871" s="413">
        <v>0</v>
      </c>
      <c r="H2871" s="421">
        <f>+data!L2871</f>
        <v>0</v>
      </c>
      <c r="I2871" s="421">
        <f t="shared" si="64"/>
        <v>0</v>
      </c>
      <c r="J2871" s="427"/>
      <c r="L2871" s="413">
        <v>0</v>
      </c>
      <c r="M2871" s="421">
        <f>+data!N2871</f>
        <v>0</v>
      </c>
      <c r="N2871" s="421">
        <f t="shared" si="65"/>
        <v>0</v>
      </c>
      <c r="O2871" s="427"/>
    </row>
    <row r="2872" spans="1:15" s="413" customFormat="1">
      <c r="A2872" s="435" t="s">
        <v>106</v>
      </c>
      <c r="G2872" s="413">
        <v>0</v>
      </c>
      <c r="H2872" s="421">
        <f>+data!L2872</f>
        <v>0</v>
      </c>
      <c r="I2872" s="421">
        <f t="shared" si="64"/>
        <v>0</v>
      </c>
      <c r="J2872" s="427"/>
      <c r="L2872" s="413">
        <v>0</v>
      </c>
      <c r="M2872" s="421">
        <f>+data!N2872</f>
        <v>0</v>
      </c>
      <c r="N2872" s="421">
        <f t="shared" si="65"/>
        <v>0</v>
      </c>
      <c r="O2872" s="427"/>
    </row>
    <row r="2873" spans="1:15">
      <c r="A2873" s="352" t="s">
        <v>586</v>
      </c>
      <c r="H2873" s="370">
        <f>+data!L2873</f>
        <v>0</v>
      </c>
      <c r="I2873" s="370">
        <f t="shared" si="64"/>
        <v>0</v>
      </c>
      <c r="J2873" s="84"/>
      <c r="M2873" s="370">
        <f>+data!N2873</f>
        <v>0</v>
      </c>
      <c r="N2873" s="370">
        <f t="shared" si="65"/>
        <v>0</v>
      </c>
      <c r="O2873" s="84"/>
    </row>
    <row r="2874" spans="1:15">
      <c r="A2874" s="348" t="s">
        <v>326</v>
      </c>
      <c r="H2874" s="370">
        <f>+data!L2874</f>
        <v>0</v>
      </c>
      <c r="I2874" s="370">
        <f t="shared" si="64"/>
        <v>0</v>
      </c>
      <c r="J2874" s="84"/>
      <c r="M2874" s="370">
        <f>+data!N2874</f>
        <v>0</v>
      </c>
      <c r="N2874" s="370">
        <f t="shared" si="65"/>
        <v>0</v>
      </c>
      <c r="O2874" s="84"/>
    </row>
    <row r="2875" spans="1:15">
      <c r="A2875" s="360" t="s">
        <v>32</v>
      </c>
      <c r="G2875">
        <v>30491</v>
      </c>
      <c r="H2875" s="370">
        <f>+data!L2875</f>
        <v>7035</v>
      </c>
      <c r="I2875" s="370">
        <f t="shared" si="64"/>
        <v>-23456</v>
      </c>
      <c r="J2875" s="84"/>
      <c r="L2875">
        <v>8461</v>
      </c>
      <c r="M2875" s="370">
        <f>+data!N2875</f>
        <v>19288</v>
      </c>
      <c r="N2875" s="370">
        <f t="shared" si="65"/>
        <v>10827</v>
      </c>
      <c r="O2875" s="84"/>
    </row>
    <row r="2876" spans="1:15">
      <c r="A2876" s="360" t="s">
        <v>33</v>
      </c>
      <c r="G2876">
        <v>0</v>
      </c>
      <c r="H2876" s="370">
        <f>+data!L2876</f>
        <v>0</v>
      </c>
      <c r="I2876" s="370">
        <f t="shared" si="64"/>
        <v>0</v>
      </c>
      <c r="J2876" s="84"/>
      <c r="L2876">
        <v>0</v>
      </c>
      <c r="M2876" s="370">
        <f>+data!N2876</f>
        <v>0</v>
      </c>
      <c r="N2876" s="370">
        <f t="shared" si="65"/>
        <v>0</v>
      </c>
      <c r="O2876" s="84"/>
    </row>
    <row r="2877" spans="1:15">
      <c r="A2877" s="348" t="s">
        <v>106</v>
      </c>
      <c r="G2877">
        <v>30491</v>
      </c>
      <c r="H2877" s="370">
        <f>+data!L2877</f>
        <v>7035</v>
      </c>
      <c r="I2877" s="370">
        <f t="shared" si="64"/>
        <v>-23456</v>
      </c>
      <c r="J2877" s="84"/>
      <c r="L2877">
        <v>8461</v>
      </c>
      <c r="M2877" s="370">
        <f>+data!N2877</f>
        <v>19288</v>
      </c>
      <c r="N2877" s="370">
        <f t="shared" si="65"/>
        <v>10827</v>
      </c>
      <c r="O2877" s="84"/>
    </row>
    <row r="2878" spans="1:15">
      <c r="A2878" s="3" t="s">
        <v>587</v>
      </c>
      <c r="H2878" s="370">
        <f>+data!L2878</f>
        <v>0</v>
      </c>
      <c r="I2878" s="370">
        <f t="shared" si="64"/>
        <v>0</v>
      </c>
      <c r="J2878" s="84"/>
      <c r="M2878" s="370">
        <f>+data!N2878</f>
        <v>0</v>
      </c>
      <c r="N2878" s="370">
        <f t="shared" si="65"/>
        <v>0</v>
      </c>
      <c r="O2878" s="84"/>
    </row>
    <row r="2879" spans="1:15">
      <c r="A2879" s="3" t="s">
        <v>686</v>
      </c>
      <c r="H2879" s="370">
        <f>+data!L2879</f>
        <v>0</v>
      </c>
      <c r="I2879" s="370">
        <f t="shared" si="64"/>
        <v>0</v>
      </c>
      <c r="J2879" s="84"/>
      <c r="M2879" s="370">
        <f>+data!N2879</f>
        <v>0</v>
      </c>
      <c r="N2879" s="370">
        <f t="shared" si="65"/>
        <v>0</v>
      </c>
      <c r="O2879" s="84"/>
    </row>
    <row r="2880" spans="1:15">
      <c r="A2880" s="3" t="s">
        <v>176</v>
      </c>
      <c r="H2880" s="370">
        <f>+data!L2880</f>
        <v>0</v>
      </c>
      <c r="I2880" s="370">
        <f t="shared" si="64"/>
        <v>0</v>
      </c>
      <c r="J2880" s="84"/>
      <c r="M2880" s="370">
        <f>+data!N2880</f>
        <v>0</v>
      </c>
      <c r="N2880" s="370">
        <f t="shared" si="65"/>
        <v>0</v>
      </c>
      <c r="O2880" s="84"/>
    </row>
    <row r="2881" spans="1:15">
      <c r="A2881" s="2" t="s">
        <v>135</v>
      </c>
      <c r="G2881">
        <v>141</v>
      </c>
      <c r="H2881" s="370">
        <f>+data!L2881</f>
        <v>118</v>
      </c>
      <c r="I2881" s="370">
        <f t="shared" si="64"/>
        <v>-23</v>
      </c>
      <c r="J2881" s="84"/>
      <c r="M2881" s="370">
        <f>+data!N2881</f>
        <v>0</v>
      </c>
      <c r="N2881" s="370">
        <f t="shared" si="65"/>
        <v>0</v>
      </c>
      <c r="O2881" s="84"/>
    </row>
    <row r="2882" spans="1:15">
      <c r="A2882" s="2" t="s">
        <v>136</v>
      </c>
      <c r="G2882">
        <v>55</v>
      </c>
      <c r="H2882" s="370">
        <f>+data!L2882</f>
        <v>20</v>
      </c>
      <c r="I2882" s="370">
        <f t="shared" si="64"/>
        <v>-35</v>
      </c>
      <c r="J2882" s="84"/>
      <c r="M2882" s="370">
        <f>+data!N2882</f>
        <v>0</v>
      </c>
      <c r="N2882" s="370">
        <f t="shared" si="65"/>
        <v>0</v>
      </c>
      <c r="O2882" s="84"/>
    </row>
    <row r="2883" spans="1:15">
      <c r="A2883" s="2" t="s">
        <v>137</v>
      </c>
      <c r="G2883">
        <v>197</v>
      </c>
      <c r="H2883" s="370">
        <f>+data!L2883</f>
        <v>164</v>
      </c>
      <c r="I2883" s="370">
        <f t="shared" si="64"/>
        <v>-33</v>
      </c>
      <c r="J2883" s="84"/>
      <c r="M2883" s="370">
        <f>+data!N2883</f>
        <v>0</v>
      </c>
      <c r="N2883" s="370">
        <f t="shared" si="65"/>
        <v>0</v>
      </c>
      <c r="O2883" s="84"/>
    </row>
    <row r="2884" spans="1:15">
      <c r="A2884" s="3" t="s">
        <v>106</v>
      </c>
      <c r="G2884">
        <v>393</v>
      </c>
      <c r="H2884" s="370">
        <f>+data!L2884</f>
        <v>302</v>
      </c>
      <c r="I2884" s="370">
        <f t="shared" ref="I2884:I2900" si="66">+H2884-G2884</f>
        <v>-91</v>
      </c>
      <c r="J2884" s="84"/>
      <c r="M2884" s="370">
        <f>+data!N2884</f>
        <v>0</v>
      </c>
      <c r="N2884" s="370">
        <f t="shared" ref="N2884:N2900" si="67">+M2884-L2884</f>
        <v>0</v>
      </c>
      <c r="O2884" s="84"/>
    </row>
    <row r="2885" spans="1:15">
      <c r="A2885" s="3" t="s">
        <v>687</v>
      </c>
      <c r="H2885" s="370">
        <f>+data!L2885</f>
        <v>0</v>
      </c>
      <c r="I2885" s="370">
        <f t="shared" si="66"/>
        <v>0</v>
      </c>
      <c r="J2885" s="84"/>
      <c r="M2885" s="370">
        <f>+data!N2885</f>
        <v>0</v>
      </c>
      <c r="N2885" s="370">
        <f t="shared" si="67"/>
        <v>0</v>
      </c>
      <c r="O2885" s="84"/>
    </row>
    <row r="2886" spans="1:15">
      <c r="A2886" s="2" t="s">
        <v>135</v>
      </c>
      <c r="G2886">
        <v>14869081</v>
      </c>
      <c r="H2886" s="370">
        <f>+data!L2886</f>
        <v>10853972</v>
      </c>
      <c r="I2886" s="370">
        <f t="shared" si="66"/>
        <v>-4015109</v>
      </c>
      <c r="J2886" s="84" t="s">
        <v>902</v>
      </c>
      <c r="M2886" s="370">
        <f>+data!N2886</f>
        <v>0</v>
      </c>
      <c r="N2886" s="370">
        <f t="shared" si="67"/>
        <v>0</v>
      </c>
      <c r="O2886" s="84"/>
    </row>
    <row r="2887" spans="1:15">
      <c r="A2887" s="2" t="s">
        <v>136</v>
      </c>
      <c r="G2887">
        <v>970797</v>
      </c>
      <c r="H2887" s="370">
        <f>+data!L2887</f>
        <v>1082162</v>
      </c>
      <c r="I2887" s="370">
        <f t="shared" si="66"/>
        <v>111365</v>
      </c>
      <c r="J2887" s="84"/>
      <c r="M2887" s="370">
        <f>+data!N2887</f>
        <v>0</v>
      </c>
      <c r="N2887" s="370">
        <f t="shared" si="67"/>
        <v>0</v>
      </c>
      <c r="O2887" s="84"/>
    </row>
    <row r="2888" spans="1:15">
      <c r="A2888" s="2" t="s">
        <v>137</v>
      </c>
      <c r="G2888">
        <v>306953</v>
      </c>
      <c r="H2888" s="370">
        <f>+data!L2888</f>
        <v>151672</v>
      </c>
      <c r="I2888" s="370">
        <f t="shared" si="66"/>
        <v>-155281</v>
      </c>
      <c r="J2888" s="84"/>
      <c r="M2888" s="370">
        <f>+data!N2888</f>
        <v>0</v>
      </c>
      <c r="N2888" s="370">
        <f t="shared" si="67"/>
        <v>0</v>
      </c>
      <c r="O2888" s="84"/>
    </row>
    <row r="2889" spans="1:15">
      <c r="A2889" s="3" t="s">
        <v>106</v>
      </c>
      <c r="G2889">
        <v>16146831</v>
      </c>
      <c r="H2889" s="370">
        <f>+data!L2889</f>
        <v>12087806</v>
      </c>
      <c r="I2889" s="370">
        <f t="shared" si="66"/>
        <v>-4059025</v>
      </c>
      <c r="J2889" s="84" t="s">
        <v>885</v>
      </c>
      <c r="M2889" s="370">
        <f>+data!N2889</f>
        <v>0</v>
      </c>
      <c r="N2889" s="370">
        <f t="shared" si="67"/>
        <v>0</v>
      </c>
      <c r="O2889" s="84"/>
    </row>
    <row r="2890" spans="1:15">
      <c r="A2890" s="3" t="s">
        <v>688</v>
      </c>
      <c r="H2890" s="370">
        <f>+data!L2890</f>
        <v>0</v>
      </c>
      <c r="I2890" s="370">
        <f t="shared" si="66"/>
        <v>0</v>
      </c>
      <c r="J2890" s="84"/>
      <c r="M2890" s="370">
        <f>+data!N2890</f>
        <v>0</v>
      </c>
      <c r="N2890" s="370">
        <f t="shared" si="67"/>
        <v>0</v>
      </c>
      <c r="O2890" s="84"/>
    </row>
    <row r="2891" spans="1:15">
      <c r="A2891" s="3" t="s">
        <v>176</v>
      </c>
      <c r="H2891" s="370">
        <f>+data!L2891</f>
        <v>0</v>
      </c>
      <c r="I2891" s="370">
        <f t="shared" si="66"/>
        <v>0</v>
      </c>
      <c r="J2891" s="84"/>
      <c r="M2891" s="370">
        <f>+data!N2891</f>
        <v>0</v>
      </c>
      <c r="N2891" s="370">
        <f t="shared" si="67"/>
        <v>0</v>
      </c>
      <c r="O2891" s="84"/>
    </row>
    <row r="2892" spans="1:15">
      <c r="A2892" s="2" t="s">
        <v>135</v>
      </c>
      <c r="G2892">
        <v>126</v>
      </c>
      <c r="H2892" s="370" t="e">
        <f>+data!L2892</f>
        <v>#REF!</v>
      </c>
      <c r="I2892" s="370" t="e">
        <f t="shared" si="66"/>
        <v>#REF!</v>
      </c>
      <c r="J2892" s="84"/>
      <c r="M2892" s="370">
        <f>+data!N2892</f>
        <v>0</v>
      </c>
      <c r="N2892" s="370">
        <f t="shared" si="67"/>
        <v>0</v>
      </c>
      <c r="O2892" s="84"/>
    </row>
    <row r="2893" spans="1:15">
      <c r="A2893" s="2" t="s">
        <v>136</v>
      </c>
      <c r="G2893">
        <v>36</v>
      </c>
      <c r="H2893" s="370" t="e">
        <f>+data!L2893</f>
        <v>#REF!</v>
      </c>
      <c r="I2893" s="370" t="e">
        <f t="shared" si="66"/>
        <v>#REF!</v>
      </c>
      <c r="J2893" s="84"/>
      <c r="M2893" s="370">
        <f>+data!N2893</f>
        <v>0</v>
      </c>
      <c r="N2893" s="370">
        <f t="shared" si="67"/>
        <v>0</v>
      </c>
      <c r="O2893" s="84"/>
    </row>
    <row r="2894" spans="1:15">
      <c r="A2894" s="2" t="s">
        <v>137</v>
      </c>
      <c r="G2894">
        <v>183</v>
      </c>
      <c r="H2894" s="370" t="e">
        <f>+data!L2894</f>
        <v>#REF!</v>
      </c>
      <c r="I2894" s="370" t="e">
        <f t="shared" si="66"/>
        <v>#REF!</v>
      </c>
      <c r="J2894" s="84"/>
      <c r="M2894" s="370">
        <f>+data!N2894</f>
        <v>0</v>
      </c>
      <c r="N2894" s="370">
        <f t="shared" si="67"/>
        <v>0</v>
      </c>
      <c r="O2894" s="84"/>
    </row>
    <row r="2895" spans="1:15">
      <c r="A2895" s="3" t="s">
        <v>106</v>
      </c>
      <c r="G2895">
        <v>345</v>
      </c>
      <c r="H2895" s="370" t="e">
        <f>+data!L2895</f>
        <v>#REF!</v>
      </c>
      <c r="I2895" s="370" t="e">
        <f t="shared" si="66"/>
        <v>#REF!</v>
      </c>
      <c r="J2895" s="84"/>
      <c r="M2895" s="370">
        <f>+data!N2895</f>
        <v>0</v>
      </c>
      <c r="N2895" s="370">
        <f t="shared" si="67"/>
        <v>0</v>
      </c>
      <c r="O2895" s="84"/>
    </row>
    <row r="2896" spans="1:15">
      <c r="A2896" s="3" t="s">
        <v>687</v>
      </c>
      <c r="H2896" s="370">
        <f>+data!L2896</f>
        <v>0</v>
      </c>
      <c r="I2896" s="370">
        <f t="shared" si="66"/>
        <v>0</v>
      </c>
      <c r="J2896" s="84"/>
      <c r="M2896" s="370">
        <f>+data!N2896</f>
        <v>0</v>
      </c>
      <c r="N2896" s="370">
        <f t="shared" si="67"/>
        <v>0</v>
      </c>
      <c r="O2896" s="84"/>
    </row>
    <row r="2897" spans="1:15">
      <c r="A2897" s="2" t="s">
        <v>135</v>
      </c>
      <c r="G2897">
        <v>13815895</v>
      </c>
      <c r="H2897" s="370" t="e">
        <f>+data!L2897</f>
        <v>#REF!</v>
      </c>
      <c r="I2897" s="370" t="e">
        <f t="shared" si="66"/>
        <v>#REF!</v>
      </c>
      <c r="J2897" s="84"/>
      <c r="M2897" s="370">
        <f>+data!N2897</f>
        <v>0</v>
      </c>
      <c r="N2897" s="370">
        <f t="shared" si="67"/>
        <v>0</v>
      </c>
      <c r="O2897" s="84"/>
    </row>
    <row r="2898" spans="1:15">
      <c r="A2898" s="2" t="s">
        <v>136</v>
      </c>
      <c r="G2898">
        <v>410054</v>
      </c>
      <c r="H2898" s="370" t="e">
        <f>+data!L2898</f>
        <v>#REF!</v>
      </c>
      <c r="I2898" s="370" t="e">
        <f t="shared" si="66"/>
        <v>#REF!</v>
      </c>
      <c r="J2898" s="84"/>
      <c r="M2898" s="370">
        <f>+data!N2898</f>
        <v>0</v>
      </c>
      <c r="N2898" s="370">
        <f t="shared" si="67"/>
        <v>0</v>
      </c>
      <c r="O2898" s="84"/>
    </row>
    <row r="2899" spans="1:15">
      <c r="A2899" s="2" t="s">
        <v>137</v>
      </c>
      <c r="G2899">
        <v>55733</v>
      </c>
      <c r="H2899" s="370" t="e">
        <f>+data!L2899</f>
        <v>#REF!</v>
      </c>
      <c r="I2899" s="370" t="e">
        <f t="shared" si="66"/>
        <v>#REF!</v>
      </c>
      <c r="J2899" s="84"/>
      <c r="M2899" s="370">
        <f>+data!N2899</f>
        <v>0</v>
      </c>
      <c r="N2899" s="370">
        <f t="shared" si="67"/>
        <v>0</v>
      </c>
      <c r="O2899" s="84"/>
    </row>
    <row r="2900" spans="1:15">
      <c r="A2900" s="3" t="s">
        <v>106</v>
      </c>
      <c r="G2900">
        <v>14281682</v>
      </c>
      <c r="H2900" s="370" t="e">
        <f>+data!L2900</f>
        <v>#REF!</v>
      </c>
      <c r="I2900" s="370" t="e">
        <f t="shared" si="66"/>
        <v>#REF!</v>
      </c>
      <c r="J2900" s="84"/>
      <c r="M2900" s="370">
        <f>+data!N2900</f>
        <v>0</v>
      </c>
      <c r="N2900" s="370">
        <f t="shared" si="67"/>
        <v>0</v>
      </c>
      <c r="O2900" s="84"/>
    </row>
    <row r="2901" spans="1:15">
      <c r="A2901" s="413" t="s">
        <v>840</v>
      </c>
      <c r="H2901" s="370"/>
      <c r="I2901" s="370"/>
      <c r="J2901" s="84"/>
      <c r="M2901" s="370"/>
      <c r="N2901" s="370"/>
      <c r="O2901" s="84"/>
    </row>
    <row r="2902" spans="1:15">
      <c r="A2902" s="415"/>
      <c r="H2902" s="370"/>
      <c r="I2902" s="370"/>
      <c r="J2902" s="84"/>
      <c r="M2902" s="370"/>
      <c r="N2902" s="370"/>
      <c r="O2902" s="84"/>
    </row>
    <row r="2903" spans="1:15">
      <c r="A2903" s="415"/>
      <c r="H2903" s="370"/>
      <c r="I2903" s="370"/>
      <c r="J2903" s="84"/>
      <c r="M2903" s="370"/>
      <c r="N2903" s="370"/>
      <c r="O2903" s="84"/>
    </row>
    <row r="2904" spans="1:15">
      <c r="A2904" s="415"/>
      <c r="H2904" s="370"/>
      <c r="I2904" s="370"/>
      <c r="J2904" s="84"/>
      <c r="M2904" s="370"/>
      <c r="N2904" s="370"/>
      <c r="O2904" s="84"/>
    </row>
    <row r="2905" spans="1:15">
      <c r="A2905" s="415"/>
      <c r="H2905" s="370"/>
      <c r="I2905" s="370"/>
      <c r="J2905" s="84"/>
      <c r="M2905" s="370"/>
      <c r="N2905" s="370"/>
      <c r="O2905" s="84"/>
    </row>
    <row r="2906" spans="1:15">
      <c r="A2906" s="415"/>
      <c r="H2906" s="370"/>
      <c r="I2906" s="370"/>
      <c r="J2906" s="84"/>
      <c r="M2906" s="370"/>
      <c r="N2906" s="370"/>
      <c r="O2906" s="84"/>
    </row>
    <row r="2907" spans="1:15">
      <c r="A2907" s="415"/>
      <c r="H2907" s="370"/>
      <c r="I2907" s="370"/>
      <c r="J2907" s="84"/>
      <c r="M2907" s="370"/>
      <c r="N2907" s="370"/>
      <c r="O2907" s="84"/>
    </row>
    <row r="2908" spans="1:15">
      <c r="A2908" s="415"/>
      <c r="H2908" s="370"/>
      <c r="I2908" s="370"/>
      <c r="J2908" s="84"/>
      <c r="M2908" s="370"/>
      <c r="N2908" s="370"/>
      <c r="O2908" s="84"/>
    </row>
    <row r="2909" spans="1:15">
      <c r="A2909" s="415"/>
      <c r="H2909" s="370"/>
      <c r="I2909" s="370"/>
      <c r="J2909" s="84"/>
      <c r="M2909" s="370"/>
      <c r="N2909" s="370"/>
      <c r="O2909" s="84"/>
    </row>
    <row r="2910" spans="1:15">
      <c r="A2910" s="415"/>
      <c r="H2910" s="370"/>
      <c r="I2910" s="370"/>
      <c r="J2910" s="84"/>
      <c r="M2910" s="370"/>
      <c r="N2910" s="370"/>
      <c r="O2910" s="84"/>
    </row>
    <row r="2911" spans="1:15">
      <c r="A2911" s="415"/>
      <c r="H2911" s="370"/>
      <c r="I2911" s="370"/>
      <c r="J2911" s="84"/>
      <c r="M2911" s="370"/>
      <c r="N2911" s="370"/>
      <c r="O2911" s="84"/>
    </row>
    <row r="2912" spans="1:15">
      <c r="A2912" s="415"/>
      <c r="H2912" s="370"/>
      <c r="I2912" s="370"/>
      <c r="J2912" s="84"/>
      <c r="M2912" s="370"/>
      <c r="N2912" s="370"/>
      <c r="O2912" s="84"/>
    </row>
    <row r="2913" spans="1:15">
      <c r="A2913" s="415"/>
      <c r="H2913" s="370"/>
      <c r="I2913" s="370"/>
      <c r="J2913" s="84"/>
      <c r="M2913" s="370"/>
      <c r="N2913" s="370"/>
      <c r="O2913" s="84"/>
    </row>
    <row r="2914" spans="1:15">
      <c r="A2914" s="415"/>
      <c r="H2914" s="370"/>
      <c r="I2914" s="370"/>
      <c r="J2914" s="84"/>
      <c r="M2914" s="370"/>
      <c r="N2914" s="370"/>
      <c r="O2914" s="84"/>
    </row>
    <row r="2915" spans="1:15">
      <c r="A2915" s="415"/>
      <c r="H2915" s="370"/>
      <c r="I2915" s="370"/>
      <c r="J2915" s="84"/>
      <c r="M2915" s="370"/>
      <c r="N2915" s="370"/>
      <c r="O2915" s="84"/>
    </row>
    <row r="2916" spans="1:15">
      <c r="A2916" s="415"/>
      <c r="H2916" s="370"/>
      <c r="I2916" s="370"/>
      <c r="J2916" s="84"/>
      <c r="M2916" s="370"/>
      <c r="N2916" s="370"/>
      <c r="O2916" s="84"/>
    </row>
    <row r="2917" spans="1:15">
      <c r="A2917" s="415"/>
      <c r="H2917" s="370"/>
      <c r="I2917" s="370"/>
      <c r="J2917" s="84"/>
      <c r="M2917" s="370"/>
      <c r="N2917" s="370"/>
      <c r="O2917" s="84"/>
    </row>
    <row r="2918" spans="1:15">
      <c r="A2918" s="415"/>
      <c r="H2918" s="370"/>
      <c r="I2918" s="370"/>
      <c r="J2918" s="84"/>
      <c r="M2918" s="370"/>
      <c r="N2918" s="370"/>
      <c r="O2918" s="84"/>
    </row>
    <row r="2919" spans="1:15">
      <c r="A2919" s="415"/>
      <c r="H2919" s="370"/>
      <c r="I2919" s="370"/>
      <c r="J2919" s="84"/>
      <c r="M2919" s="370"/>
      <c r="N2919" s="370"/>
      <c r="O2919" s="84"/>
    </row>
    <row r="2920" spans="1:15">
      <c r="A2920" s="415"/>
      <c r="H2920" s="370"/>
      <c r="I2920" s="370"/>
      <c r="J2920" s="84"/>
      <c r="M2920" s="370"/>
      <c r="N2920" s="370"/>
      <c r="O2920" s="84"/>
    </row>
    <row r="2921" spans="1:15">
      <c r="A2921" s="415"/>
      <c r="H2921" s="370"/>
      <c r="I2921" s="370"/>
      <c r="J2921" s="84"/>
      <c r="M2921" s="370"/>
      <c r="N2921" s="370"/>
      <c r="O2921" s="84"/>
    </row>
    <row r="2922" spans="1:15">
      <c r="A2922" s="415"/>
      <c r="H2922" s="370"/>
      <c r="I2922" s="370"/>
      <c r="J2922" s="84"/>
      <c r="M2922" s="370"/>
      <c r="N2922" s="370"/>
      <c r="O2922" s="84"/>
    </row>
    <row r="2923" spans="1:15">
      <c r="A2923" s="415"/>
      <c r="H2923" s="370"/>
      <c r="I2923" s="370"/>
      <c r="J2923" s="84"/>
      <c r="M2923" s="370"/>
      <c r="N2923" s="370"/>
      <c r="O2923" s="84"/>
    </row>
    <row r="2924" spans="1:15">
      <c r="A2924" s="415"/>
      <c r="H2924" s="370"/>
      <c r="I2924" s="370"/>
      <c r="J2924" s="84"/>
      <c r="M2924" s="370"/>
      <c r="N2924" s="370"/>
      <c r="O2924" s="84"/>
    </row>
    <row r="2925" spans="1:15">
      <c r="A2925" s="415"/>
      <c r="H2925" s="370"/>
      <c r="I2925" s="370"/>
      <c r="J2925" s="84"/>
      <c r="M2925" s="370"/>
      <c r="N2925" s="370"/>
      <c r="O2925" s="84"/>
    </row>
    <row r="2926" spans="1:15">
      <c r="A2926" s="415"/>
      <c r="H2926" s="370"/>
      <c r="I2926" s="370"/>
      <c r="J2926" s="84"/>
      <c r="M2926" s="370"/>
      <c r="N2926" s="370"/>
      <c r="O2926" s="84"/>
    </row>
    <row r="2927" spans="1:15">
      <c r="A2927" s="415"/>
      <c r="H2927" s="370"/>
      <c r="I2927" s="370"/>
      <c r="J2927" s="84"/>
      <c r="M2927" s="370"/>
      <c r="N2927" s="370"/>
      <c r="O2927" s="84"/>
    </row>
    <row r="2928" spans="1:15">
      <c r="A2928" s="415"/>
      <c r="H2928" s="370"/>
      <c r="I2928" s="370"/>
      <c r="J2928" s="84"/>
      <c r="M2928" s="370"/>
      <c r="N2928" s="370"/>
      <c r="O2928" s="84"/>
    </row>
    <row r="2929" spans="1:15">
      <c r="A2929" s="415"/>
      <c r="H2929" s="370"/>
      <c r="I2929" s="370"/>
      <c r="J2929" s="84"/>
      <c r="M2929" s="370"/>
      <c r="N2929" s="370"/>
      <c r="O2929" s="84"/>
    </row>
    <row r="2930" spans="1:15">
      <c r="A2930" s="415"/>
      <c r="H2930" s="370"/>
      <c r="I2930" s="370"/>
      <c r="J2930" s="84"/>
      <c r="M2930" s="370"/>
      <c r="N2930" s="370"/>
      <c r="O2930" s="84"/>
    </row>
    <row r="2931" spans="1:15">
      <c r="A2931" s="415"/>
      <c r="H2931" s="370"/>
      <c r="I2931" s="370"/>
      <c r="J2931" s="84"/>
      <c r="M2931" s="370"/>
      <c r="N2931" s="370"/>
      <c r="O2931" s="84"/>
    </row>
    <row r="2932" spans="1:15">
      <c r="A2932" s="415"/>
      <c r="H2932" s="370"/>
      <c r="I2932" s="370"/>
      <c r="J2932" s="84"/>
      <c r="M2932" s="370"/>
      <c r="N2932" s="370"/>
      <c r="O2932" s="84"/>
    </row>
    <row r="2933" spans="1:15">
      <c r="A2933" s="415"/>
      <c r="H2933" s="370"/>
      <c r="I2933" s="370"/>
      <c r="J2933" s="84"/>
      <c r="M2933" s="370"/>
      <c r="N2933" s="370"/>
      <c r="O2933" s="84"/>
    </row>
    <row r="2934" spans="1:15">
      <c r="A2934" s="415"/>
      <c r="H2934" s="370"/>
      <c r="I2934" s="370"/>
      <c r="J2934" s="84"/>
      <c r="M2934" s="370"/>
      <c r="N2934" s="370"/>
      <c r="O2934" s="84"/>
    </row>
    <row r="2935" spans="1:15">
      <c r="A2935" s="415"/>
      <c r="H2935" s="370"/>
      <c r="I2935" s="370"/>
      <c r="J2935" s="84"/>
      <c r="M2935" s="370"/>
      <c r="N2935" s="370"/>
      <c r="O2935" s="84"/>
    </row>
    <row r="2936" spans="1:15">
      <c r="A2936" s="415"/>
      <c r="H2936" s="370"/>
      <c r="I2936" s="370"/>
      <c r="J2936" s="84"/>
      <c r="M2936" s="370"/>
      <c r="N2936" s="370"/>
      <c r="O2936" s="84"/>
    </row>
    <row r="2937" spans="1:15">
      <c r="A2937" s="415"/>
      <c r="H2937" s="370"/>
      <c r="I2937" s="370"/>
      <c r="J2937" s="84"/>
      <c r="M2937" s="370"/>
      <c r="N2937" s="370"/>
      <c r="O2937" s="84"/>
    </row>
    <row r="2938" spans="1:15">
      <c r="A2938" s="415"/>
      <c r="H2938" s="370"/>
      <c r="I2938" s="370"/>
      <c r="J2938" s="84"/>
      <c r="M2938" s="370"/>
      <c r="N2938" s="370"/>
      <c r="O2938" s="84"/>
    </row>
    <row r="2939" spans="1:15">
      <c r="A2939" s="415"/>
      <c r="H2939" s="370"/>
      <c r="I2939" s="370"/>
      <c r="J2939" s="84"/>
      <c r="M2939" s="370"/>
      <c r="N2939" s="370"/>
      <c r="O2939" s="84"/>
    </row>
    <row r="2940" spans="1:15">
      <c r="A2940" s="415"/>
      <c r="H2940" s="370"/>
      <c r="I2940" s="370"/>
      <c r="J2940" s="84"/>
      <c r="M2940" s="370"/>
      <c r="N2940" s="370"/>
      <c r="O2940" s="84"/>
    </row>
    <row r="2941" spans="1:15">
      <c r="A2941" s="415"/>
      <c r="H2941" s="370"/>
      <c r="I2941" s="370"/>
      <c r="J2941" s="84"/>
      <c r="M2941" s="370"/>
      <c r="N2941" s="370"/>
      <c r="O2941" s="84"/>
    </row>
    <row r="2942" spans="1:15">
      <c r="A2942" s="415"/>
      <c r="H2942" s="370"/>
      <c r="I2942" s="370"/>
      <c r="J2942" s="84"/>
      <c r="M2942" s="370"/>
      <c r="N2942" s="370"/>
      <c r="O2942" s="84"/>
    </row>
    <row r="2943" spans="1:15">
      <c r="A2943" s="415"/>
      <c r="H2943" s="370"/>
      <c r="I2943" s="370"/>
      <c r="J2943" s="84"/>
      <c r="M2943" s="370"/>
      <c r="N2943" s="370"/>
      <c r="O2943" s="84"/>
    </row>
    <row r="2944" spans="1:15">
      <c r="A2944" s="3" t="s">
        <v>588</v>
      </c>
      <c r="H2944" s="370">
        <f>+data!L2944</f>
        <v>0</v>
      </c>
      <c r="I2944" s="370">
        <f t="shared" ref="I2944:I3001" si="68">+H2944-G2944</f>
        <v>0</v>
      </c>
      <c r="J2944" s="84"/>
      <c r="M2944" s="370">
        <f>+data!N2944</f>
        <v>0</v>
      </c>
      <c r="N2944" s="370">
        <f t="shared" ref="N2944:N3001" si="69">+M2944-L2944</f>
        <v>0</v>
      </c>
      <c r="O2944" s="84"/>
    </row>
    <row r="2945" spans="1:15">
      <c r="A2945" s="362" t="s">
        <v>327</v>
      </c>
      <c r="H2945" s="370">
        <f>+data!L2945</f>
        <v>0</v>
      </c>
      <c r="I2945" s="370">
        <f t="shared" si="68"/>
        <v>0</v>
      </c>
      <c r="J2945" s="84"/>
      <c r="M2945" s="370">
        <f>+data!N2945</f>
        <v>0</v>
      </c>
      <c r="N2945" s="370">
        <f t="shared" si="69"/>
        <v>0</v>
      </c>
      <c r="O2945" s="84"/>
    </row>
    <row r="2946" spans="1:15">
      <c r="A2946" s="3" t="s">
        <v>700</v>
      </c>
      <c r="H2946" s="370">
        <f>+data!L2946</f>
        <v>0</v>
      </c>
      <c r="I2946" s="370">
        <f t="shared" si="68"/>
        <v>0</v>
      </c>
      <c r="J2946" s="84"/>
      <c r="M2946" s="370">
        <f>+data!N2946</f>
        <v>0</v>
      </c>
      <c r="N2946" s="370">
        <f t="shared" si="69"/>
        <v>0</v>
      </c>
      <c r="O2946" s="84"/>
    </row>
    <row r="2947" spans="1:15">
      <c r="A2947" s="178" t="s">
        <v>59</v>
      </c>
      <c r="H2947" s="370">
        <f>+data!L2947</f>
        <v>0</v>
      </c>
      <c r="I2947" s="370">
        <f t="shared" si="68"/>
        <v>0</v>
      </c>
      <c r="J2947" s="84"/>
      <c r="M2947" s="370">
        <f>+data!N2947</f>
        <v>0</v>
      </c>
      <c r="N2947" s="370">
        <f t="shared" si="69"/>
        <v>0</v>
      </c>
      <c r="O2947" s="84"/>
    </row>
    <row r="2948" spans="1:15">
      <c r="A2948" s="3" t="s">
        <v>184</v>
      </c>
      <c r="H2948" s="370">
        <f>+data!L2948</f>
        <v>0</v>
      </c>
      <c r="I2948" s="370">
        <f t="shared" si="68"/>
        <v>0</v>
      </c>
      <c r="J2948" s="84"/>
      <c r="M2948" s="370">
        <f>+data!N2948</f>
        <v>0</v>
      </c>
      <c r="N2948" s="370">
        <f t="shared" si="69"/>
        <v>0</v>
      </c>
      <c r="O2948" s="84"/>
    </row>
    <row r="2949" spans="1:15">
      <c r="A2949" s="2" t="s">
        <v>328</v>
      </c>
      <c r="G2949">
        <v>0</v>
      </c>
      <c r="H2949" s="370">
        <f>+data!L2949</f>
        <v>0</v>
      </c>
      <c r="I2949" s="370">
        <f t="shared" si="68"/>
        <v>0</v>
      </c>
      <c r="J2949" s="84"/>
      <c r="L2949">
        <v>0</v>
      </c>
      <c r="M2949" s="370">
        <f>+data!N2949</f>
        <v>0</v>
      </c>
      <c r="N2949" s="370">
        <f t="shared" si="69"/>
        <v>0</v>
      </c>
      <c r="O2949" s="84"/>
    </row>
    <row r="2950" spans="1:15">
      <c r="A2950" s="2" t="s">
        <v>188</v>
      </c>
      <c r="G2950">
        <v>0</v>
      </c>
      <c r="H2950" s="370">
        <f>+data!L2950</f>
        <v>0</v>
      </c>
      <c r="I2950" s="370">
        <f t="shared" si="68"/>
        <v>0</v>
      </c>
      <c r="J2950" s="84"/>
      <c r="L2950">
        <v>0</v>
      </c>
      <c r="M2950" s="370">
        <f>+data!N2950</f>
        <v>0</v>
      </c>
      <c r="N2950" s="370">
        <f t="shared" si="69"/>
        <v>0</v>
      </c>
      <c r="O2950" s="84"/>
    </row>
    <row r="2951" spans="1:15">
      <c r="A2951" s="2" t="s">
        <v>329</v>
      </c>
      <c r="G2951">
        <v>0</v>
      </c>
      <c r="H2951" s="370">
        <f>+data!L2951</f>
        <v>0</v>
      </c>
      <c r="I2951" s="370">
        <f t="shared" si="68"/>
        <v>0</v>
      </c>
      <c r="J2951" s="84"/>
      <c r="L2951">
        <v>0</v>
      </c>
      <c r="M2951" s="370">
        <f>+data!N2951</f>
        <v>0</v>
      </c>
      <c r="N2951" s="370">
        <f t="shared" si="69"/>
        <v>0</v>
      </c>
      <c r="O2951" s="84"/>
    </row>
    <row r="2952" spans="1:15">
      <c r="A2952" s="2" t="s">
        <v>330</v>
      </c>
      <c r="G2952">
        <v>0</v>
      </c>
      <c r="H2952" s="370">
        <f>+data!L2952</f>
        <v>0</v>
      </c>
      <c r="I2952" s="370">
        <f t="shared" si="68"/>
        <v>0</v>
      </c>
      <c r="J2952" s="84"/>
      <c r="L2952">
        <v>0</v>
      </c>
      <c r="M2952" s="370">
        <f>+data!N2952</f>
        <v>0</v>
      </c>
      <c r="N2952" s="370">
        <f t="shared" si="69"/>
        <v>0</v>
      </c>
      <c r="O2952" s="84"/>
    </row>
    <row r="2953" spans="1:15">
      <c r="A2953" s="2" t="s">
        <v>184</v>
      </c>
      <c r="G2953">
        <v>0</v>
      </c>
      <c r="H2953" s="370">
        <f>+data!L2953</f>
        <v>0</v>
      </c>
      <c r="I2953" s="370">
        <f t="shared" si="68"/>
        <v>0</v>
      </c>
      <c r="J2953" s="84"/>
      <c r="L2953">
        <v>0</v>
      </c>
      <c r="M2953" s="370">
        <f>+data!N2953</f>
        <v>0</v>
      </c>
      <c r="N2953" s="370">
        <f t="shared" si="69"/>
        <v>0</v>
      </c>
      <c r="O2953" s="84"/>
    </row>
    <row r="2954" spans="1:15">
      <c r="A2954" s="2" t="s">
        <v>332</v>
      </c>
      <c r="H2954" s="370">
        <f>+data!L2954</f>
        <v>0</v>
      </c>
      <c r="I2954" s="370">
        <f t="shared" si="68"/>
        <v>0</v>
      </c>
      <c r="J2954" s="84"/>
      <c r="M2954" s="370">
        <f>+data!N2954</f>
        <v>0</v>
      </c>
      <c r="N2954" s="370">
        <f t="shared" si="69"/>
        <v>0</v>
      </c>
      <c r="O2954" s="84"/>
    </row>
    <row r="2955" spans="1:15">
      <c r="A2955" s="2" t="s">
        <v>333</v>
      </c>
      <c r="G2955">
        <v>0</v>
      </c>
      <c r="H2955" s="370">
        <f>+data!L2955</f>
        <v>0</v>
      </c>
      <c r="I2955" s="370">
        <f t="shared" si="68"/>
        <v>0</v>
      </c>
      <c r="J2955" s="84"/>
      <c r="L2955">
        <v>0</v>
      </c>
      <c r="M2955" s="370">
        <f>+data!N2955</f>
        <v>0</v>
      </c>
      <c r="N2955" s="370">
        <f t="shared" si="69"/>
        <v>0</v>
      </c>
      <c r="O2955" s="84"/>
    </row>
    <row r="2956" spans="1:15">
      <c r="A2956" s="2" t="s">
        <v>334</v>
      </c>
      <c r="G2956">
        <v>0</v>
      </c>
      <c r="H2956" s="370">
        <f>+data!L2956</f>
        <v>0</v>
      </c>
      <c r="I2956" s="370">
        <f t="shared" si="68"/>
        <v>0</v>
      </c>
      <c r="J2956" s="84"/>
      <c r="L2956">
        <v>0</v>
      </c>
      <c r="M2956" s="370">
        <f>+data!N2956</f>
        <v>0</v>
      </c>
      <c r="N2956" s="370">
        <f t="shared" si="69"/>
        <v>0</v>
      </c>
      <c r="O2956" s="84"/>
    </row>
    <row r="2957" spans="1:15">
      <c r="A2957" s="2" t="s">
        <v>701</v>
      </c>
      <c r="G2957">
        <v>0</v>
      </c>
      <c r="H2957" s="370">
        <f>+data!L2957</f>
        <v>0</v>
      </c>
      <c r="I2957" s="370">
        <f t="shared" si="68"/>
        <v>0</v>
      </c>
      <c r="J2957" s="84"/>
      <c r="L2957">
        <v>0</v>
      </c>
      <c r="M2957" s="370">
        <f>+data!N2957</f>
        <v>0</v>
      </c>
      <c r="N2957" s="370">
        <f t="shared" si="69"/>
        <v>0</v>
      </c>
      <c r="O2957" s="84"/>
    </row>
    <row r="2958" spans="1:15">
      <c r="A2958" s="3" t="s">
        <v>331</v>
      </c>
      <c r="H2958" s="370">
        <f>+data!L2958</f>
        <v>0</v>
      </c>
      <c r="I2958" s="370">
        <f t="shared" si="68"/>
        <v>0</v>
      </c>
      <c r="J2958" s="84"/>
      <c r="M2958" s="370">
        <f>+data!N2958</f>
        <v>0</v>
      </c>
      <c r="N2958" s="370">
        <f t="shared" si="69"/>
        <v>0</v>
      </c>
      <c r="O2958" s="84"/>
    </row>
    <row r="2959" spans="1:15">
      <c r="A2959" s="2" t="s">
        <v>328</v>
      </c>
      <c r="G2959">
        <v>0</v>
      </c>
      <c r="H2959" s="370">
        <f>+data!L2959</f>
        <v>0</v>
      </c>
      <c r="I2959" s="370">
        <f t="shared" si="68"/>
        <v>0</v>
      </c>
      <c r="J2959" s="84"/>
      <c r="L2959">
        <v>0</v>
      </c>
      <c r="M2959" s="370">
        <f>+data!N2959</f>
        <v>0</v>
      </c>
      <c r="N2959" s="370">
        <f t="shared" si="69"/>
        <v>0</v>
      </c>
      <c r="O2959" s="84"/>
    </row>
    <row r="2960" spans="1:15">
      <c r="A2960" s="2" t="s">
        <v>188</v>
      </c>
      <c r="G2960">
        <v>0</v>
      </c>
      <c r="H2960" s="370">
        <f>+data!L2960</f>
        <v>0</v>
      </c>
      <c r="I2960" s="370">
        <f t="shared" si="68"/>
        <v>0</v>
      </c>
      <c r="J2960" s="84"/>
      <c r="L2960">
        <v>0</v>
      </c>
      <c r="M2960" s="370">
        <f>+data!N2960</f>
        <v>0</v>
      </c>
      <c r="N2960" s="370">
        <f t="shared" si="69"/>
        <v>0</v>
      </c>
      <c r="O2960" s="84"/>
    </row>
    <row r="2961" spans="1:15">
      <c r="A2961" s="2" t="s">
        <v>329</v>
      </c>
      <c r="G2961">
        <v>0</v>
      </c>
      <c r="H2961" s="370">
        <f>+data!L2961</f>
        <v>0</v>
      </c>
      <c r="I2961" s="370">
        <f t="shared" si="68"/>
        <v>0</v>
      </c>
      <c r="J2961" s="84"/>
      <c r="L2961">
        <v>0</v>
      </c>
      <c r="M2961" s="370">
        <f>+data!N2961</f>
        <v>0</v>
      </c>
      <c r="N2961" s="370">
        <f t="shared" si="69"/>
        <v>0</v>
      </c>
      <c r="O2961" s="84"/>
    </row>
    <row r="2962" spans="1:15">
      <c r="A2962" s="2" t="s">
        <v>184</v>
      </c>
      <c r="G2962">
        <v>0</v>
      </c>
      <c r="H2962" s="370">
        <f>+data!L2962</f>
        <v>0</v>
      </c>
      <c r="I2962" s="370">
        <f t="shared" si="68"/>
        <v>0</v>
      </c>
      <c r="J2962" s="84"/>
      <c r="L2962">
        <v>0</v>
      </c>
      <c r="M2962" s="370">
        <f>+data!N2962</f>
        <v>0</v>
      </c>
      <c r="N2962" s="370">
        <f t="shared" si="69"/>
        <v>0</v>
      </c>
      <c r="O2962" s="84"/>
    </row>
    <row r="2963" spans="1:15">
      <c r="A2963" s="2" t="s">
        <v>332</v>
      </c>
      <c r="H2963" s="370">
        <f>+data!L2963</f>
        <v>0</v>
      </c>
      <c r="I2963" s="370">
        <f t="shared" si="68"/>
        <v>0</v>
      </c>
      <c r="J2963" s="84"/>
      <c r="M2963" s="370">
        <f>+data!N2963</f>
        <v>0</v>
      </c>
      <c r="N2963" s="370">
        <f t="shared" si="69"/>
        <v>0</v>
      </c>
      <c r="O2963" s="84"/>
    </row>
    <row r="2964" spans="1:15">
      <c r="A2964" s="2" t="s">
        <v>333</v>
      </c>
      <c r="G2964">
        <v>0</v>
      </c>
      <c r="H2964" s="370">
        <f>+data!L2964</f>
        <v>0</v>
      </c>
      <c r="I2964" s="370">
        <f t="shared" si="68"/>
        <v>0</v>
      </c>
      <c r="J2964" s="84"/>
      <c r="L2964">
        <v>0</v>
      </c>
      <c r="M2964" s="370">
        <f>+data!N2964</f>
        <v>0</v>
      </c>
      <c r="N2964" s="370">
        <f t="shared" si="69"/>
        <v>0</v>
      </c>
      <c r="O2964" s="84"/>
    </row>
    <row r="2965" spans="1:15">
      <c r="A2965" s="2" t="s">
        <v>334</v>
      </c>
      <c r="G2965">
        <v>0</v>
      </c>
      <c r="H2965" s="370">
        <f>+data!L2965</f>
        <v>0</v>
      </c>
      <c r="I2965" s="370">
        <f t="shared" si="68"/>
        <v>0</v>
      </c>
      <c r="J2965" s="84"/>
      <c r="L2965">
        <v>0</v>
      </c>
      <c r="M2965" s="370">
        <f>+data!N2965</f>
        <v>0</v>
      </c>
      <c r="N2965" s="370">
        <f t="shared" si="69"/>
        <v>0</v>
      </c>
      <c r="O2965" s="84"/>
    </row>
    <row r="2966" spans="1:15">
      <c r="A2966" s="2" t="s">
        <v>701</v>
      </c>
      <c r="G2966">
        <v>0</v>
      </c>
      <c r="H2966" s="370">
        <f>+data!L2966</f>
        <v>0</v>
      </c>
      <c r="I2966" s="370">
        <f t="shared" si="68"/>
        <v>0</v>
      </c>
      <c r="J2966" s="84"/>
      <c r="L2966">
        <v>0</v>
      </c>
      <c r="M2966" s="370">
        <f>+data!N2966</f>
        <v>0</v>
      </c>
      <c r="N2966" s="370">
        <f t="shared" si="69"/>
        <v>0</v>
      </c>
      <c r="O2966" s="84"/>
    </row>
    <row r="2967" spans="1:15">
      <c r="A2967" s="3" t="s">
        <v>702</v>
      </c>
      <c r="H2967" s="370">
        <f>+data!L2967</f>
        <v>0</v>
      </c>
      <c r="I2967" s="370">
        <f t="shared" si="68"/>
        <v>0</v>
      </c>
      <c r="J2967" s="84"/>
      <c r="M2967" s="370">
        <f>+data!N2967</f>
        <v>0</v>
      </c>
      <c r="N2967" s="370">
        <f t="shared" si="69"/>
        <v>0</v>
      </c>
      <c r="O2967" s="84"/>
    </row>
    <row r="2968" spans="1:15">
      <c r="A2968" s="178" t="s">
        <v>59</v>
      </c>
      <c r="H2968" s="370">
        <f>+data!L2968</f>
        <v>0</v>
      </c>
      <c r="I2968" s="370">
        <f t="shared" si="68"/>
        <v>0</v>
      </c>
      <c r="J2968" s="84"/>
      <c r="M2968" s="370">
        <f>+data!N2968</f>
        <v>0</v>
      </c>
      <c r="N2968" s="370">
        <f t="shared" si="69"/>
        <v>0</v>
      </c>
      <c r="O2968" s="84"/>
    </row>
    <row r="2969" spans="1:15">
      <c r="A2969" s="3" t="s">
        <v>184</v>
      </c>
      <c r="H2969" s="370">
        <f>+data!L2969</f>
        <v>0</v>
      </c>
      <c r="I2969" s="370">
        <f t="shared" si="68"/>
        <v>0</v>
      </c>
      <c r="J2969" s="84"/>
      <c r="M2969" s="370">
        <f>+data!N2969</f>
        <v>0</v>
      </c>
      <c r="N2969" s="370">
        <f t="shared" si="69"/>
        <v>0</v>
      </c>
      <c r="O2969" s="84"/>
    </row>
    <row r="2970" spans="1:15">
      <c r="A2970" s="2" t="s">
        <v>328</v>
      </c>
      <c r="G2970">
        <v>4</v>
      </c>
      <c r="H2970" s="370">
        <f>+data!L2970</f>
        <v>1550</v>
      </c>
      <c r="I2970" s="370">
        <f t="shared" si="68"/>
        <v>1546</v>
      </c>
      <c r="J2970" s="84"/>
      <c r="L2970">
        <v>27</v>
      </c>
      <c r="M2970" s="370">
        <f>+data!N2970</f>
        <v>1550</v>
      </c>
      <c r="N2970" s="370">
        <f t="shared" si="69"/>
        <v>1523</v>
      </c>
      <c r="O2970" s="84"/>
    </row>
    <row r="2971" spans="1:15">
      <c r="A2971" s="2" t="s">
        <v>188</v>
      </c>
      <c r="G2971">
        <v>0</v>
      </c>
      <c r="H2971" s="370">
        <f>+data!L2971</f>
        <v>5898</v>
      </c>
      <c r="I2971" s="370">
        <f t="shared" si="68"/>
        <v>5898</v>
      </c>
      <c r="J2971" s="84"/>
      <c r="L2971">
        <v>4</v>
      </c>
      <c r="M2971" s="370">
        <f>+data!N2971</f>
        <v>5898</v>
      </c>
      <c r="N2971" s="370">
        <f t="shared" si="69"/>
        <v>5894</v>
      </c>
      <c r="O2971" s="84"/>
    </row>
    <row r="2972" spans="1:15">
      <c r="A2972" s="2" t="s">
        <v>329</v>
      </c>
      <c r="G2972">
        <v>0</v>
      </c>
      <c r="H2972" s="370">
        <f>+data!L2972</f>
        <v>6749</v>
      </c>
      <c r="I2972" s="370">
        <f t="shared" si="68"/>
        <v>6749</v>
      </c>
      <c r="J2972" s="84"/>
      <c r="L2972">
        <v>0</v>
      </c>
      <c r="M2972" s="370">
        <f>+data!N2972</f>
        <v>6749</v>
      </c>
      <c r="N2972" s="370">
        <f t="shared" si="69"/>
        <v>6749</v>
      </c>
      <c r="O2972" s="84"/>
    </row>
    <row r="2973" spans="1:15">
      <c r="A2973" s="2" t="s">
        <v>330</v>
      </c>
      <c r="G2973">
        <v>0</v>
      </c>
      <c r="H2973" s="370">
        <f>+data!L2973</f>
        <v>-724</v>
      </c>
      <c r="I2973" s="370">
        <f t="shared" si="68"/>
        <v>-724</v>
      </c>
      <c r="J2973" s="84"/>
      <c r="L2973">
        <v>-1</v>
      </c>
      <c r="M2973" s="370">
        <f>+data!N2973</f>
        <v>-724</v>
      </c>
      <c r="N2973" s="370">
        <f t="shared" si="69"/>
        <v>-723</v>
      </c>
      <c r="O2973" s="84"/>
    </row>
    <row r="2974" spans="1:15">
      <c r="A2974" s="2" t="s">
        <v>184</v>
      </c>
      <c r="G2974">
        <v>4</v>
      </c>
      <c r="H2974" s="370">
        <f>+data!L2974</f>
        <v>13473</v>
      </c>
      <c r="I2974" s="370">
        <f t="shared" si="68"/>
        <v>13469</v>
      </c>
      <c r="J2974" s="84"/>
      <c r="L2974">
        <v>30</v>
      </c>
      <c r="M2974" s="370">
        <f>+data!N2974</f>
        <v>13473</v>
      </c>
      <c r="N2974" s="370">
        <f t="shared" si="69"/>
        <v>13443</v>
      </c>
      <c r="O2974" s="84"/>
    </row>
    <row r="2975" spans="1:15">
      <c r="A2975" s="2" t="s">
        <v>332</v>
      </c>
      <c r="H2975" s="370">
        <f>+data!L2975</f>
        <v>0</v>
      </c>
      <c r="I2975" s="370">
        <f t="shared" si="68"/>
        <v>0</v>
      </c>
      <c r="J2975" s="84"/>
      <c r="M2975" s="370">
        <f>+data!N2975</f>
        <v>0</v>
      </c>
      <c r="N2975" s="370">
        <f t="shared" si="69"/>
        <v>0</v>
      </c>
      <c r="O2975" s="84"/>
    </row>
    <row r="2976" spans="1:15">
      <c r="A2976" s="2" t="s">
        <v>333</v>
      </c>
      <c r="G2976">
        <v>4</v>
      </c>
      <c r="H2976" s="370">
        <f>+data!L2976</f>
        <v>1430</v>
      </c>
      <c r="I2976" s="370">
        <f t="shared" si="68"/>
        <v>1426</v>
      </c>
      <c r="J2976" s="84"/>
      <c r="L2976">
        <v>26</v>
      </c>
      <c r="M2976" s="370">
        <f>+data!N2976</f>
        <v>1430</v>
      </c>
      <c r="N2976" s="370">
        <f t="shared" si="69"/>
        <v>1404</v>
      </c>
      <c r="O2976" s="84"/>
    </row>
    <row r="2977" spans="1:15">
      <c r="A2977" s="2" t="s">
        <v>334</v>
      </c>
      <c r="G2977">
        <v>0</v>
      </c>
      <c r="H2977" s="370">
        <f>+data!L2977</f>
        <v>12043</v>
      </c>
      <c r="I2977" s="370">
        <f t="shared" si="68"/>
        <v>12043</v>
      </c>
      <c r="J2977" s="84"/>
      <c r="L2977">
        <v>4</v>
      </c>
      <c r="M2977" s="370">
        <f>+data!N2977</f>
        <v>12043</v>
      </c>
      <c r="N2977" s="370">
        <f t="shared" si="69"/>
        <v>12039</v>
      </c>
      <c r="O2977" s="84"/>
    </row>
    <row r="2978" spans="1:15">
      <c r="A2978" s="2" t="s">
        <v>701</v>
      </c>
      <c r="G2978">
        <v>4</v>
      </c>
      <c r="H2978" s="370">
        <f>+data!L2978</f>
        <v>13473</v>
      </c>
      <c r="I2978" s="370">
        <f t="shared" si="68"/>
        <v>13469</v>
      </c>
      <c r="J2978" s="84"/>
      <c r="L2978">
        <v>30</v>
      </c>
      <c r="M2978" s="370">
        <f>+data!N2978</f>
        <v>13473</v>
      </c>
      <c r="N2978" s="370">
        <f t="shared" si="69"/>
        <v>13443</v>
      </c>
      <c r="O2978" s="84"/>
    </row>
    <row r="2979" spans="1:15">
      <c r="A2979" s="3" t="s">
        <v>331</v>
      </c>
      <c r="H2979" s="370">
        <f>+data!L2979</f>
        <v>0</v>
      </c>
      <c r="I2979" s="370">
        <f t="shared" si="68"/>
        <v>0</v>
      </c>
      <c r="J2979" s="84"/>
      <c r="M2979" s="370">
        <f>+data!N2979</f>
        <v>0</v>
      </c>
      <c r="N2979" s="370">
        <f t="shared" si="69"/>
        <v>0</v>
      </c>
      <c r="O2979" s="84"/>
    </row>
    <row r="2980" spans="1:15">
      <c r="A2980" s="2" t="s">
        <v>328</v>
      </c>
      <c r="G2980">
        <v>4</v>
      </c>
      <c r="H2980" s="370">
        <f>+data!L2980</f>
        <v>1430</v>
      </c>
      <c r="I2980" s="370">
        <f t="shared" si="68"/>
        <v>1426</v>
      </c>
      <c r="J2980" s="84"/>
      <c r="L2980">
        <v>26</v>
      </c>
      <c r="M2980" s="370">
        <f>+data!N2980</f>
        <v>1430</v>
      </c>
      <c r="N2980" s="370">
        <f t="shared" si="69"/>
        <v>1404</v>
      </c>
      <c r="O2980" s="84"/>
    </row>
    <row r="2981" spans="1:15">
      <c r="A2981" s="2" t="s">
        <v>188</v>
      </c>
      <c r="G2981">
        <v>0</v>
      </c>
      <c r="H2981" s="370">
        <f>+data!L2981</f>
        <v>5551</v>
      </c>
      <c r="I2981" s="370">
        <f t="shared" si="68"/>
        <v>5551</v>
      </c>
      <c r="J2981" s="84"/>
      <c r="L2981">
        <v>4</v>
      </c>
      <c r="M2981" s="370">
        <f>+data!N2981</f>
        <v>5551</v>
      </c>
      <c r="N2981" s="370">
        <f t="shared" si="69"/>
        <v>5547</v>
      </c>
      <c r="O2981" s="84"/>
    </row>
    <row r="2982" spans="1:15">
      <c r="A2982" s="2" t="s">
        <v>329</v>
      </c>
      <c r="G2982">
        <v>0</v>
      </c>
      <c r="H2982" s="370">
        <f>+data!L2982</f>
        <v>6492</v>
      </c>
      <c r="I2982" s="370">
        <f t="shared" si="68"/>
        <v>6492</v>
      </c>
      <c r="J2982" s="84"/>
      <c r="L2982">
        <v>0</v>
      </c>
      <c r="M2982" s="370">
        <f>+data!N2982</f>
        <v>6492</v>
      </c>
      <c r="N2982" s="370">
        <f t="shared" si="69"/>
        <v>6492</v>
      </c>
      <c r="O2982" s="84"/>
    </row>
    <row r="2983" spans="1:15">
      <c r="A2983" s="2" t="s">
        <v>184</v>
      </c>
      <c r="G2983">
        <v>4</v>
      </c>
      <c r="H2983" s="370">
        <f>+data!L2983</f>
        <v>13473</v>
      </c>
      <c r="I2983" s="370">
        <f t="shared" si="68"/>
        <v>13469</v>
      </c>
      <c r="J2983" s="84"/>
      <c r="L2983">
        <v>30</v>
      </c>
      <c r="M2983" s="370">
        <f>+data!N2983</f>
        <v>13473</v>
      </c>
      <c r="N2983" s="370">
        <f t="shared" si="69"/>
        <v>13443</v>
      </c>
      <c r="O2983" s="84"/>
    </row>
    <row r="2984" spans="1:15">
      <c r="A2984" s="2" t="s">
        <v>332</v>
      </c>
      <c r="H2984" s="370">
        <f>+data!L2984</f>
        <v>0</v>
      </c>
      <c r="I2984" s="370">
        <f t="shared" si="68"/>
        <v>0</v>
      </c>
      <c r="J2984" s="84"/>
      <c r="M2984" s="370">
        <f>+data!N2984</f>
        <v>0</v>
      </c>
      <c r="N2984" s="370">
        <f t="shared" si="69"/>
        <v>0</v>
      </c>
      <c r="O2984" s="84"/>
    </row>
    <row r="2985" spans="1:15">
      <c r="A2985" s="2" t="s">
        <v>333</v>
      </c>
      <c r="G2985">
        <v>0</v>
      </c>
      <c r="H2985" s="370">
        <f>+data!L2985</f>
        <v>1430</v>
      </c>
      <c r="I2985" s="370">
        <f t="shared" si="68"/>
        <v>1430</v>
      </c>
      <c r="J2985" s="84"/>
      <c r="L2985">
        <v>0</v>
      </c>
      <c r="M2985" s="370">
        <f>+data!N2985</f>
        <v>1430</v>
      </c>
      <c r="N2985" s="370">
        <f t="shared" si="69"/>
        <v>1430</v>
      </c>
      <c r="O2985" s="84"/>
    </row>
    <row r="2986" spans="1:15">
      <c r="A2986" s="2" t="s">
        <v>334</v>
      </c>
      <c r="G2986">
        <v>0</v>
      </c>
      <c r="H2986" s="370">
        <f>+data!L2986</f>
        <v>12043</v>
      </c>
      <c r="I2986" s="370">
        <f t="shared" si="68"/>
        <v>12043</v>
      </c>
      <c r="J2986" s="84"/>
      <c r="L2986">
        <v>0</v>
      </c>
      <c r="M2986" s="370">
        <f>+data!N2986</f>
        <v>12043</v>
      </c>
      <c r="N2986" s="370">
        <f t="shared" si="69"/>
        <v>12043</v>
      </c>
      <c r="O2986" s="84"/>
    </row>
    <row r="2987" spans="1:15">
      <c r="A2987" s="2" t="s">
        <v>701</v>
      </c>
      <c r="G2987">
        <v>0</v>
      </c>
      <c r="H2987" s="370">
        <f>+data!L2987</f>
        <v>13473</v>
      </c>
      <c r="I2987" s="370">
        <f t="shared" si="68"/>
        <v>13473</v>
      </c>
      <c r="J2987" s="84"/>
      <c r="L2987">
        <v>0</v>
      </c>
      <c r="M2987" s="370">
        <f>+data!N2987</f>
        <v>13473</v>
      </c>
      <c r="N2987" s="370">
        <f t="shared" si="69"/>
        <v>13473</v>
      </c>
      <c r="O2987" s="84"/>
    </row>
    <row r="2988" spans="1:15">
      <c r="A2988" s="3" t="s">
        <v>703</v>
      </c>
      <c r="H2988" s="370">
        <f>+data!L2988</f>
        <v>0</v>
      </c>
      <c r="I2988" s="370">
        <f t="shared" si="68"/>
        <v>0</v>
      </c>
      <c r="J2988" s="84"/>
      <c r="M2988" s="370">
        <f>+data!N2988</f>
        <v>0</v>
      </c>
      <c r="N2988" s="370">
        <f t="shared" si="69"/>
        <v>0</v>
      </c>
      <c r="O2988" s="84"/>
    </row>
    <row r="2989" spans="1:15">
      <c r="A2989" s="178" t="s">
        <v>59</v>
      </c>
      <c r="H2989" s="370">
        <f>+data!L2989</f>
        <v>0</v>
      </c>
      <c r="I2989" s="370">
        <f t="shared" si="68"/>
        <v>0</v>
      </c>
      <c r="J2989" s="84"/>
      <c r="M2989" s="370">
        <f>+data!N2989</f>
        <v>0</v>
      </c>
      <c r="N2989" s="370">
        <f t="shared" si="69"/>
        <v>0</v>
      </c>
      <c r="O2989" s="84"/>
    </row>
    <row r="2990" spans="1:15">
      <c r="A2990" s="3" t="s">
        <v>184</v>
      </c>
      <c r="H2990" s="370">
        <f>+data!L2990</f>
        <v>0</v>
      </c>
      <c r="I2990" s="370">
        <f t="shared" si="68"/>
        <v>0</v>
      </c>
      <c r="J2990" s="84"/>
      <c r="M2990" s="370">
        <f>+data!N2990</f>
        <v>0</v>
      </c>
      <c r="N2990" s="370">
        <f t="shared" si="69"/>
        <v>0</v>
      </c>
      <c r="O2990" s="84"/>
    </row>
    <row r="2991" spans="1:15">
      <c r="A2991" s="2" t="s">
        <v>328</v>
      </c>
      <c r="G2991">
        <v>2</v>
      </c>
      <c r="H2991" s="370">
        <f>+data!L2991</f>
        <v>911</v>
      </c>
      <c r="I2991" s="370">
        <f t="shared" si="68"/>
        <v>909</v>
      </c>
      <c r="J2991" s="84"/>
      <c r="L2991">
        <v>2</v>
      </c>
      <c r="M2991" s="370">
        <f>+data!N2991</f>
        <v>911</v>
      </c>
      <c r="N2991" s="370">
        <f t="shared" si="69"/>
        <v>909</v>
      </c>
      <c r="O2991" s="84"/>
    </row>
    <row r="2992" spans="1:15">
      <c r="A2992" s="2" t="s">
        <v>188</v>
      </c>
      <c r="G2992">
        <v>2</v>
      </c>
      <c r="H2992" s="370">
        <f>+data!L2992</f>
        <v>1299</v>
      </c>
      <c r="I2992" s="370">
        <f t="shared" si="68"/>
        <v>1297</v>
      </c>
      <c r="J2992" s="84"/>
      <c r="L2992">
        <v>3</v>
      </c>
      <c r="M2992" s="370">
        <f>+data!N2992</f>
        <v>1299</v>
      </c>
      <c r="N2992" s="370">
        <f t="shared" si="69"/>
        <v>1296</v>
      </c>
      <c r="O2992" s="84"/>
    </row>
    <row r="2993" spans="1:15">
      <c r="A2993" s="2" t="s">
        <v>329</v>
      </c>
      <c r="G2993">
        <v>0</v>
      </c>
      <c r="H2993" s="370">
        <f>+data!L2993</f>
        <v>0</v>
      </c>
      <c r="I2993" s="370">
        <f t="shared" si="68"/>
        <v>0</v>
      </c>
      <c r="J2993" s="84"/>
      <c r="L2993">
        <v>0</v>
      </c>
      <c r="M2993" s="370">
        <f>+data!N2993</f>
        <v>0</v>
      </c>
      <c r="N2993" s="370">
        <f t="shared" si="69"/>
        <v>0</v>
      </c>
      <c r="O2993" s="84"/>
    </row>
    <row r="2994" spans="1:15">
      <c r="A2994" s="2" t="s">
        <v>330</v>
      </c>
      <c r="G2994">
        <v>1</v>
      </c>
      <c r="H2994" s="370">
        <f>+data!L2994</f>
        <v>-28</v>
      </c>
      <c r="I2994" s="370">
        <f t="shared" si="68"/>
        <v>-29</v>
      </c>
      <c r="J2994" s="84"/>
      <c r="L2994">
        <v>-1</v>
      </c>
      <c r="M2994" s="370">
        <f>+data!N2994</f>
        <v>-28</v>
      </c>
      <c r="N2994" s="370">
        <f t="shared" si="69"/>
        <v>-27</v>
      </c>
      <c r="O2994" s="84"/>
    </row>
    <row r="2995" spans="1:15">
      <c r="A2995" s="2" t="s">
        <v>184</v>
      </c>
      <c r="G2995">
        <v>5</v>
      </c>
      <c r="H2995" s="370">
        <f>+data!L2995</f>
        <v>2182</v>
      </c>
      <c r="I2995" s="370">
        <f t="shared" si="68"/>
        <v>2177</v>
      </c>
      <c r="J2995" s="84"/>
      <c r="L2995">
        <v>4</v>
      </c>
      <c r="M2995" s="370">
        <f>+data!N2995</f>
        <v>2182</v>
      </c>
      <c r="N2995" s="370">
        <f t="shared" si="69"/>
        <v>2178</v>
      </c>
      <c r="O2995" s="84"/>
    </row>
    <row r="2996" spans="1:15">
      <c r="A2996" s="2" t="s">
        <v>332</v>
      </c>
      <c r="H2996" s="370">
        <f>+data!L2996</f>
        <v>0</v>
      </c>
      <c r="I2996" s="370">
        <f t="shared" si="68"/>
        <v>0</v>
      </c>
      <c r="J2996" s="84"/>
      <c r="M2996" s="370">
        <f>+data!N2996</f>
        <v>0</v>
      </c>
      <c r="N2996" s="370">
        <f t="shared" si="69"/>
        <v>0</v>
      </c>
      <c r="O2996" s="84"/>
    </row>
    <row r="2997" spans="1:15">
      <c r="A2997" s="2" t="s">
        <v>333</v>
      </c>
      <c r="G2997">
        <v>1</v>
      </c>
      <c r="H2997" s="370">
        <f>+data!L2997</f>
        <v>894</v>
      </c>
      <c r="I2997" s="370">
        <f t="shared" si="68"/>
        <v>893</v>
      </c>
      <c r="J2997" s="84"/>
      <c r="L2997">
        <v>1</v>
      </c>
      <c r="M2997" s="370">
        <f>+data!N2997</f>
        <v>894</v>
      </c>
      <c r="N2997" s="370">
        <f t="shared" si="69"/>
        <v>893</v>
      </c>
      <c r="O2997" s="84"/>
    </row>
    <row r="2998" spans="1:15">
      <c r="A2998" s="2" t="s">
        <v>334</v>
      </c>
      <c r="G2998">
        <v>2</v>
      </c>
      <c r="H2998" s="370">
        <f>+data!L2998</f>
        <v>1288</v>
      </c>
      <c r="I2998" s="370">
        <f t="shared" si="68"/>
        <v>1286</v>
      </c>
      <c r="J2998" s="84"/>
      <c r="L2998">
        <v>3</v>
      </c>
      <c r="M2998" s="370">
        <f>+data!N2998</f>
        <v>1288</v>
      </c>
      <c r="N2998" s="370">
        <f t="shared" si="69"/>
        <v>1285</v>
      </c>
      <c r="O2998" s="84"/>
    </row>
    <row r="2999" spans="1:15">
      <c r="A2999" s="2" t="s">
        <v>701</v>
      </c>
      <c r="G2999">
        <v>3</v>
      </c>
      <c r="H2999" s="370">
        <f>+data!L2999</f>
        <v>2182</v>
      </c>
      <c r="I2999" s="370">
        <f t="shared" si="68"/>
        <v>2179</v>
      </c>
      <c r="J2999" s="84"/>
      <c r="L2999">
        <v>4</v>
      </c>
      <c r="M2999" s="370">
        <f>+data!N2999</f>
        <v>2182</v>
      </c>
      <c r="N2999" s="370">
        <f t="shared" si="69"/>
        <v>2178</v>
      </c>
      <c r="O2999" s="84"/>
    </row>
    <row r="3000" spans="1:15">
      <c r="A3000" s="3" t="s">
        <v>184</v>
      </c>
      <c r="H3000" s="370">
        <f>+data!L3000</f>
        <v>0</v>
      </c>
      <c r="I3000" s="370">
        <f t="shared" si="68"/>
        <v>0</v>
      </c>
      <c r="J3000" s="84"/>
      <c r="M3000" s="370">
        <f>+data!N3000</f>
        <v>0</v>
      </c>
      <c r="N3000" s="370">
        <f t="shared" si="69"/>
        <v>0</v>
      </c>
      <c r="O3000" s="84"/>
    </row>
    <row r="3001" spans="1:15">
      <c r="A3001" s="2" t="s">
        <v>328</v>
      </c>
      <c r="G3001">
        <v>1</v>
      </c>
      <c r="H3001" s="370">
        <f>+data!L3001</f>
        <v>894</v>
      </c>
      <c r="I3001" s="370">
        <f t="shared" si="68"/>
        <v>893</v>
      </c>
      <c r="J3001" s="84"/>
      <c r="L3001">
        <v>1</v>
      </c>
      <c r="M3001" s="370">
        <f>+data!N3001</f>
        <v>894</v>
      </c>
      <c r="N3001" s="370">
        <f t="shared" si="69"/>
        <v>893</v>
      </c>
      <c r="O3001" s="84"/>
    </row>
    <row r="3002" spans="1:15">
      <c r="A3002" s="2" t="s">
        <v>188</v>
      </c>
      <c r="G3002">
        <v>2</v>
      </c>
      <c r="H3002" s="370">
        <f>+data!L3002</f>
        <v>1288</v>
      </c>
      <c r="I3002" s="370">
        <f t="shared" ref="I3002:I3071" si="70">+H3002-G3002</f>
        <v>1286</v>
      </c>
      <c r="J3002" s="84"/>
      <c r="L3002">
        <v>3</v>
      </c>
      <c r="M3002" s="370">
        <f>+data!N3002</f>
        <v>1288</v>
      </c>
      <c r="N3002" s="370">
        <f t="shared" ref="N3002:N3071" si="71">+M3002-L3002</f>
        <v>1285</v>
      </c>
      <c r="O3002" s="84"/>
    </row>
    <row r="3003" spans="1:15">
      <c r="A3003" s="2" t="s">
        <v>329</v>
      </c>
      <c r="G3003">
        <v>0</v>
      </c>
      <c r="H3003" s="370">
        <f>+data!L3003</f>
        <v>0</v>
      </c>
      <c r="I3003" s="370">
        <f t="shared" si="70"/>
        <v>0</v>
      </c>
      <c r="J3003" s="84"/>
      <c r="L3003">
        <v>0</v>
      </c>
      <c r="M3003" s="370">
        <f>+data!N3003</f>
        <v>0</v>
      </c>
      <c r="N3003" s="370">
        <f t="shared" si="71"/>
        <v>0</v>
      </c>
      <c r="O3003" s="84"/>
    </row>
    <row r="3004" spans="1:15">
      <c r="A3004" s="2" t="s">
        <v>184</v>
      </c>
      <c r="G3004">
        <v>3</v>
      </c>
      <c r="H3004" s="370">
        <f>+data!L3004</f>
        <v>2182</v>
      </c>
      <c r="I3004" s="370">
        <f t="shared" si="70"/>
        <v>2179</v>
      </c>
      <c r="J3004" s="84"/>
      <c r="L3004">
        <v>4</v>
      </c>
      <c r="M3004" s="370">
        <f>+data!N3004</f>
        <v>2182</v>
      </c>
      <c r="N3004" s="370">
        <f t="shared" si="71"/>
        <v>2178</v>
      </c>
      <c r="O3004" s="84"/>
    </row>
    <row r="3005" spans="1:15">
      <c r="A3005" s="2" t="s">
        <v>332</v>
      </c>
      <c r="H3005" s="370">
        <f>+data!L3005</f>
        <v>0</v>
      </c>
      <c r="I3005" s="370">
        <f t="shared" si="70"/>
        <v>0</v>
      </c>
      <c r="J3005" s="84"/>
      <c r="M3005" s="370">
        <f>+data!N3005</f>
        <v>0</v>
      </c>
      <c r="N3005" s="370">
        <f t="shared" si="71"/>
        <v>0</v>
      </c>
      <c r="O3005" s="84"/>
    </row>
    <row r="3006" spans="1:15">
      <c r="A3006" s="2" t="s">
        <v>333</v>
      </c>
      <c r="G3006">
        <v>0</v>
      </c>
      <c r="H3006" s="370">
        <f>+data!L3006</f>
        <v>894</v>
      </c>
      <c r="I3006" s="370">
        <f t="shared" si="70"/>
        <v>894</v>
      </c>
      <c r="J3006" s="84"/>
      <c r="L3006">
        <v>0</v>
      </c>
      <c r="M3006" s="370">
        <f>+data!N3006</f>
        <v>894</v>
      </c>
      <c r="N3006" s="370">
        <f t="shared" si="71"/>
        <v>894</v>
      </c>
      <c r="O3006" s="84"/>
    </row>
    <row r="3007" spans="1:15">
      <c r="A3007" s="2" t="s">
        <v>334</v>
      </c>
      <c r="G3007">
        <v>0</v>
      </c>
      <c r="H3007" s="370">
        <f>+data!L3007</f>
        <v>1288</v>
      </c>
      <c r="I3007" s="370">
        <f t="shared" si="70"/>
        <v>1288</v>
      </c>
      <c r="J3007" s="84"/>
      <c r="L3007">
        <v>0</v>
      </c>
      <c r="M3007" s="370">
        <f>+data!N3007</f>
        <v>1288</v>
      </c>
      <c r="N3007" s="370">
        <f t="shared" si="71"/>
        <v>1288</v>
      </c>
      <c r="O3007" s="84"/>
    </row>
    <row r="3008" spans="1:15">
      <c r="A3008" s="2" t="s">
        <v>701</v>
      </c>
      <c r="G3008">
        <v>0</v>
      </c>
      <c r="H3008" s="370">
        <f>+data!L3008</f>
        <v>2182</v>
      </c>
      <c r="I3008" s="370">
        <f t="shared" si="70"/>
        <v>2182</v>
      </c>
      <c r="J3008" s="84"/>
      <c r="L3008">
        <v>0</v>
      </c>
      <c r="M3008" s="370">
        <f>+data!N3008</f>
        <v>2182</v>
      </c>
      <c r="N3008" s="370">
        <f t="shared" si="71"/>
        <v>2182</v>
      </c>
      <c r="O3008" s="84"/>
    </row>
    <row r="3009" spans="1:15">
      <c r="A3009" s="3" t="s">
        <v>733</v>
      </c>
      <c r="H3009" s="370">
        <f>+data!L3009</f>
        <v>0</v>
      </c>
      <c r="I3009" s="370">
        <f t="shared" si="70"/>
        <v>0</v>
      </c>
      <c r="J3009" s="84"/>
      <c r="M3009" s="370">
        <f>+data!N3009</f>
        <v>0</v>
      </c>
      <c r="N3009" s="370">
        <f t="shared" si="71"/>
        <v>0</v>
      </c>
      <c r="O3009" s="84"/>
    </row>
    <row r="3010" spans="1:15">
      <c r="A3010" s="362" t="s">
        <v>335</v>
      </c>
      <c r="H3010" s="370">
        <f>+data!L3010</f>
        <v>0</v>
      </c>
      <c r="I3010" s="370">
        <f t="shared" si="70"/>
        <v>0</v>
      </c>
      <c r="J3010" s="84"/>
      <c r="M3010" s="370">
        <f>+data!N3010</f>
        <v>0</v>
      </c>
      <c r="N3010" s="370">
        <f t="shared" si="71"/>
        <v>0</v>
      </c>
      <c r="O3010" s="84"/>
    </row>
    <row r="3011" spans="1:15">
      <c r="A3011" s="178" t="s">
        <v>59</v>
      </c>
      <c r="H3011" s="370">
        <f>+data!L3011</f>
        <v>0</v>
      </c>
      <c r="I3011" s="370">
        <f t="shared" si="70"/>
        <v>0</v>
      </c>
      <c r="J3011" s="84"/>
      <c r="M3011" s="370">
        <f>+data!N3011</f>
        <v>0</v>
      </c>
      <c r="N3011" s="370">
        <f t="shared" si="71"/>
        <v>0</v>
      </c>
      <c r="O3011" s="84"/>
    </row>
    <row r="3012" spans="1:15">
      <c r="A3012" s="3" t="s">
        <v>704</v>
      </c>
      <c r="H3012" s="370">
        <f>+data!L3012</f>
        <v>0</v>
      </c>
      <c r="I3012" s="370">
        <f t="shared" si="70"/>
        <v>0</v>
      </c>
      <c r="J3012" s="84"/>
      <c r="M3012" s="370">
        <f>+data!N3012</f>
        <v>0</v>
      </c>
      <c r="N3012" s="370">
        <f t="shared" si="71"/>
        <v>0</v>
      </c>
      <c r="O3012" s="84"/>
    </row>
    <row r="3013" spans="1:15">
      <c r="A3013" s="2" t="s">
        <v>328</v>
      </c>
      <c r="G3013">
        <v>0</v>
      </c>
      <c r="H3013" s="370">
        <f>+data!L3013</f>
        <v>0</v>
      </c>
      <c r="I3013" s="370">
        <f t="shared" si="70"/>
        <v>0</v>
      </c>
      <c r="J3013" s="84"/>
      <c r="L3013">
        <v>0</v>
      </c>
      <c r="M3013" s="370">
        <f>+data!N3013</f>
        <v>0</v>
      </c>
      <c r="N3013" s="370">
        <f t="shared" si="71"/>
        <v>0</v>
      </c>
      <c r="O3013" s="84"/>
    </row>
    <row r="3014" spans="1:15">
      <c r="A3014" s="2" t="s">
        <v>188</v>
      </c>
      <c r="G3014">
        <v>0</v>
      </c>
      <c r="H3014" s="370">
        <f>+data!L3014</f>
        <v>0</v>
      </c>
      <c r="I3014" s="370">
        <f t="shared" si="70"/>
        <v>0</v>
      </c>
      <c r="J3014" s="84"/>
      <c r="L3014">
        <v>0</v>
      </c>
      <c r="M3014" s="370">
        <f>+data!N3014</f>
        <v>0</v>
      </c>
      <c r="N3014" s="370">
        <f t="shared" si="71"/>
        <v>0</v>
      </c>
      <c r="O3014" s="84"/>
    </row>
    <row r="3015" spans="1:15">
      <c r="A3015" s="2" t="s">
        <v>329</v>
      </c>
      <c r="G3015">
        <v>0</v>
      </c>
      <c r="H3015" s="370">
        <f>+data!L3015</f>
        <v>0</v>
      </c>
      <c r="I3015" s="370">
        <f t="shared" si="70"/>
        <v>0</v>
      </c>
      <c r="J3015" s="84"/>
      <c r="L3015">
        <v>0</v>
      </c>
      <c r="M3015" s="370">
        <f>+data!N3015</f>
        <v>0</v>
      </c>
      <c r="N3015" s="370">
        <f t="shared" si="71"/>
        <v>0</v>
      </c>
      <c r="O3015" s="84"/>
    </row>
    <row r="3016" spans="1:15">
      <c r="A3016" s="2" t="s">
        <v>330</v>
      </c>
      <c r="G3016">
        <v>0</v>
      </c>
      <c r="H3016" s="370">
        <f>+data!L3016</f>
        <v>0</v>
      </c>
      <c r="I3016" s="370">
        <f t="shared" si="70"/>
        <v>0</v>
      </c>
      <c r="J3016" s="84"/>
      <c r="L3016">
        <v>0</v>
      </c>
      <c r="M3016" s="370">
        <f>+data!N3016</f>
        <v>0</v>
      </c>
      <c r="N3016" s="370">
        <f t="shared" si="71"/>
        <v>0</v>
      </c>
      <c r="O3016" s="84"/>
    </row>
    <row r="3017" spans="1:15">
      <c r="A3017" s="2" t="s">
        <v>331</v>
      </c>
      <c r="G3017">
        <v>0</v>
      </c>
      <c r="H3017" s="370">
        <f>+data!L3017</f>
        <v>0</v>
      </c>
      <c r="I3017" s="370">
        <f t="shared" si="70"/>
        <v>0</v>
      </c>
      <c r="J3017" s="84"/>
      <c r="L3017">
        <v>0</v>
      </c>
      <c r="M3017" s="370">
        <f>+data!N3017</f>
        <v>0</v>
      </c>
      <c r="N3017" s="370">
        <f t="shared" si="71"/>
        <v>0</v>
      </c>
      <c r="O3017" s="84"/>
    </row>
    <row r="3018" spans="1:15">
      <c r="A3018" s="2" t="s">
        <v>332</v>
      </c>
      <c r="H3018" s="370">
        <f>+data!L3018</f>
        <v>0</v>
      </c>
      <c r="I3018" s="370">
        <f t="shared" si="70"/>
        <v>0</v>
      </c>
      <c r="J3018" s="84"/>
      <c r="M3018" s="370">
        <f>+data!N3018</f>
        <v>0</v>
      </c>
      <c r="N3018" s="370">
        <f t="shared" si="71"/>
        <v>0</v>
      </c>
      <c r="O3018" s="84"/>
    </row>
    <row r="3019" spans="1:15">
      <c r="A3019" s="2" t="s">
        <v>333</v>
      </c>
      <c r="G3019">
        <v>0</v>
      </c>
      <c r="H3019" s="370">
        <f>+data!L3019</f>
        <v>0</v>
      </c>
      <c r="I3019" s="370">
        <f t="shared" si="70"/>
        <v>0</v>
      </c>
      <c r="J3019" s="84"/>
      <c r="L3019">
        <v>0</v>
      </c>
      <c r="M3019" s="370">
        <f>+data!N3019</f>
        <v>0</v>
      </c>
      <c r="N3019" s="370">
        <f t="shared" si="71"/>
        <v>0</v>
      </c>
      <c r="O3019" s="84"/>
    </row>
    <row r="3020" spans="1:15">
      <c r="A3020" s="2" t="s">
        <v>334</v>
      </c>
      <c r="G3020">
        <v>0</v>
      </c>
      <c r="H3020" s="370">
        <f>+data!L3020</f>
        <v>0</v>
      </c>
      <c r="I3020" s="370">
        <f t="shared" si="70"/>
        <v>0</v>
      </c>
      <c r="J3020" s="84"/>
      <c r="L3020">
        <v>0</v>
      </c>
      <c r="M3020" s="370">
        <f>+data!N3020</f>
        <v>0</v>
      </c>
      <c r="N3020" s="370">
        <f t="shared" si="71"/>
        <v>0</v>
      </c>
      <c r="O3020" s="84"/>
    </row>
    <row r="3021" spans="1:15">
      <c r="A3021" s="2" t="s">
        <v>701</v>
      </c>
      <c r="G3021">
        <v>0</v>
      </c>
      <c r="H3021" s="370">
        <f>+data!L3021</f>
        <v>0</v>
      </c>
      <c r="I3021" s="370">
        <f t="shared" si="70"/>
        <v>0</v>
      </c>
      <c r="J3021" s="84"/>
      <c r="L3021">
        <v>0</v>
      </c>
      <c r="M3021" s="370">
        <f>+data!N3021</f>
        <v>0</v>
      </c>
      <c r="N3021" s="370">
        <f t="shared" si="71"/>
        <v>0</v>
      </c>
      <c r="O3021" s="84"/>
    </row>
    <row r="3022" spans="1:15">
      <c r="A3022" s="3" t="s">
        <v>331</v>
      </c>
      <c r="H3022" s="370">
        <f>+data!L3022</f>
        <v>0</v>
      </c>
      <c r="I3022" s="370">
        <f t="shared" si="70"/>
        <v>0</v>
      </c>
      <c r="J3022" s="84"/>
      <c r="M3022" s="370">
        <f>+data!N3022</f>
        <v>0</v>
      </c>
      <c r="N3022" s="370">
        <f t="shared" si="71"/>
        <v>0</v>
      </c>
      <c r="O3022" s="84"/>
    </row>
    <row r="3023" spans="1:15">
      <c r="A3023" s="2" t="s">
        <v>328</v>
      </c>
      <c r="G3023">
        <v>0</v>
      </c>
      <c r="H3023" s="370">
        <f>+data!L3023</f>
        <v>0</v>
      </c>
      <c r="I3023" s="370">
        <f t="shared" si="70"/>
        <v>0</v>
      </c>
      <c r="J3023" s="84"/>
      <c r="L3023">
        <v>0</v>
      </c>
      <c r="M3023" s="370">
        <f>+data!N3023</f>
        <v>0</v>
      </c>
      <c r="N3023" s="370">
        <f t="shared" si="71"/>
        <v>0</v>
      </c>
      <c r="O3023" s="84"/>
    </row>
    <row r="3024" spans="1:15">
      <c r="A3024" s="2" t="s">
        <v>188</v>
      </c>
      <c r="G3024">
        <v>0</v>
      </c>
      <c r="H3024" s="370">
        <f>+data!L3024</f>
        <v>0</v>
      </c>
      <c r="I3024" s="370">
        <f t="shared" si="70"/>
        <v>0</v>
      </c>
      <c r="J3024" s="84"/>
      <c r="L3024">
        <v>0</v>
      </c>
      <c r="M3024" s="370">
        <f>+data!N3024</f>
        <v>0</v>
      </c>
      <c r="N3024" s="370">
        <f t="shared" si="71"/>
        <v>0</v>
      </c>
      <c r="O3024" s="84"/>
    </row>
    <row r="3025" spans="1:15">
      <c r="A3025" s="2" t="s">
        <v>329</v>
      </c>
      <c r="G3025">
        <v>0</v>
      </c>
      <c r="H3025" s="370">
        <f>+data!L3025</f>
        <v>0</v>
      </c>
      <c r="I3025" s="370">
        <f t="shared" si="70"/>
        <v>0</v>
      </c>
      <c r="J3025" s="84"/>
      <c r="L3025">
        <v>0</v>
      </c>
      <c r="M3025" s="370">
        <f>+data!N3025</f>
        <v>0</v>
      </c>
      <c r="N3025" s="370">
        <f t="shared" si="71"/>
        <v>0</v>
      </c>
      <c r="O3025" s="84"/>
    </row>
    <row r="3026" spans="1:15">
      <c r="A3026" s="2" t="s">
        <v>330</v>
      </c>
      <c r="G3026">
        <v>0</v>
      </c>
      <c r="H3026" s="370">
        <f>+data!L3026</f>
        <v>0</v>
      </c>
      <c r="I3026" s="370">
        <f t="shared" si="70"/>
        <v>0</v>
      </c>
      <c r="J3026" s="84"/>
      <c r="L3026">
        <v>0</v>
      </c>
      <c r="M3026" s="370">
        <f>+data!N3026</f>
        <v>0</v>
      </c>
      <c r="N3026" s="370">
        <f t="shared" si="71"/>
        <v>0</v>
      </c>
      <c r="O3026" s="84"/>
    </row>
    <row r="3027" spans="1:15">
      <c r="A3027" s="2" t="s">
        <v>331</v>
      </c>
      <c r="H3027" s="370">
        <f>+data!L3027</f>
        <v>0</v>
      </c>
      <c r="I3027" s="370">
        <f t="shared" si="70"/>
        <v>0</v>
      </c>
      <c r="J3027" s="84"/>
      <c r="M3027" s="370">
        <f>+data!N3027</f>
        <v>0</v>
      </c>
      <c r="N3027" s="370">
        <f t="shared" si="71"/>
        <v>0</v>
      </c>
      <c r="O3027" s="84"/>
    </row>
    <row r="3028" spans="1:15">
      <c r="A3028" s="2" t="s">
        <v>332</v>
      </c>
      <c r="H3028" s="370">
        <f>+data!L3028</f>
        <v>0</v>
      </c>
      <c r="I3028" s="370">
        <f t="shared" si="70"/>
        <v>0</v>
      </c>
      <c r="J3028" s="84"/>
      <c r="M3028" s="370">
        <f>+data!N3028</f>
        <v>0</v>
      </c>
      <c r="N3028" s="370">
        <f t="shared" si="71"/>
        <v>0</v>
      </c>
      <c r="O3028" s="84"/>
    </row>
    <row r="3029" spans="1:15">
      <c r="A3029" s="2" t="s">
        <v>333</v>
      </c>
      <c r="G3029">
        <v>0</v>
      </c>
      <c r="H3029" s="370">
        <f>+data!L3029</f>
        <v>0</v>
      </c>
      <c r="I3029" s="370">
        <f t="shared" si="70"/>
        <v>0</v>
      </c>
      <c r="J3029" s="84"/>
      <c r="L3029">
        <v>0</v>
      </c>
      <c r="M3029" s="370">
        <f>+data!N3029</f>
        <v>0</v>
      </c>
      <c r="N3029" s="370">
        <f t="shared" si="71"/>
        <v>0</v>
      </c>
      <c r="O3029" s="84"/>
    </row>
    <row r="3030" spans="1:15">
      <c r="A3030" s="2" t="s">
        <v>334</v>
      </c>
      <c r="G3030">
        <v>0</v>
      </c>
      <c r="H3030" s="370">
        <f>+data!L3030</f>
        <v>0</v>
      </c>
      <c r="I3030" s="370">
        <f t="shared" si="70"/>
        <v>0</v>
      </c>
      <c r="J3030" s="84"/>
      <c r="L3030">
        <v>0</v>
      </c>
      <c r="M3030" s="370">
        <f>+data!N3030</f>
        <v>0</v>
      </c>
      <c r="N3030" s="370">
        <f t="shared" si="71"/>
        <v>0</v>
      </c>
      <c r="O3030" s="84"/>
    </row>
    <row r="3031" spans="1:15">
      <c r="A3031" s="2" t="s">
        <v>701</v>
      </c>
      <c r="G3031">
        <v>0</v>
      </c>
      <c r="H3031" s="370">
        <f>+data!L3031</f>
        <v>0</v>
      </c>
      <c r="I3031" s="370">
        <f t="shared" si="70"/>
        <v>0</v>
      </c>
      <c r="J3031" s="84"/>
      <c r="L3031">
        <v>0</v>
      </c>
      <c r="M3031" s="370">
        <f>+data!N3031</f>
        <v>0</v>
      </c>
      <c r="N3031" s="370">
        <f t="shared" si="71"/>
        <v>0</v>
      </c>
      <c r="O3031" s="84"/>
    </row>
    <row r="3032" spans="1:15">
      <c r="A3032" s="413" t="s">
        <v>841</v>
      </c>
      <c r="H3032" s="370"/>
      <c r="I3032" s="370"/>
      <c r="J3032" s="84"/>
      <c r="M3032" s="370"/>
      <c r="N3032" s="370"/>
      <c r="O3032" s="84"/>
    </row>
    <row r="3033" spans="1:15">
      <c r="A3033" s="413" t="s">
        <v>842</v>
      </c>
      <c r="H3033" s="370"/>
      <c r="I3033" s="370"/>
      <c r="J3033" s="84"/>
      <c r="M3033" s="370"/>
      <c r="N3033" s="370"/>
      <c r="O3033" s="84"/>
    </row>
    <row r="3034" spans="1:15">
      <c r="A3034" s="413" t="s">
        <v>115</v>
      </c>
      <c r="H3034" s="370"/>
      <c r="I3034" s="370"/>
      <c r="J3034" s="84"/>
      <c r="M3034" s="370"/>
      <c r="N3034" s="370"/>
      <c r="O3034" s="84"/>
    </row>
    <row r="3035" spans="1:15">
      <c r="A3035" s="413" t="s">
        <v>843</v>
      </c>
      <c r="H3035" s="370"/>
      <c r="I3035" s="370"/>
      <c r="J3035" s="84"/>
      <c r="M3035" s="370"/>
      <c r="N3035" s="370"/>
      <c r="O3035" s="84"/>
    </row>
    <row r="3036" spans="1:15">
      <c r="A3036" s="413" t="s">
        <v>844</v>
      </c>
      <c r="H3036" s="370"/>
      <c r="I3036" s="370"/>
      <c r="J3036" s="84"/>
      <c r="M3036" s="370"/>
      <c r="N3036" s="370"/>
      <c r="O3036" s="84"/>
    </row>
    <row r="3037" spans="1:15">
      <c r="A3037" s="413" t="s">
        <v>635</v>
      </c>
      <c r="H3037" s="370"/>
      <c r="I3037" s="370"/>
      <c r="J3037" s="84"/>
      <c r="M3037" s="370"/>
      <c r="N3037" s="370"/>
      <c r="O3037" s="84"/>
    </row>
    <row r="3038" spans="1:15">
      <c r="A3038" s="4" t="s">
        <v>589</v>
      </c>
      <c r="H3038" s="370">
        <f>+data!L3038</f>
        <v>0</v>
      </c>
      <c r="I3038" s="370">
        <f t="shared" si="70"/>
        <v>0</v>
      </c>
      <c r="J3038" s="84"/>
      <c r="M3038" s="370">
        <f>+data!N3038</f>
        <v>0</v>
      </c>
      <c r="N3038" s="370">
        <f t="shared" si="71"/>
        <v>0</v>
      </c>
      <c r="O3038" s="84"/>
    </row>
    <row r="3039" spans="1:15">
      <c r="A3039" s="4" t="s">
        <v>590</v>
      </c>
      <c r="H3039" s="370">
        <f>+data!L3039</f>
        <v>0</v>
      </c>
      <c r="I3039" s="370">
        <f t="shared" si="70"/>
        <v>0</v>
      </c>
      <c r="J3039" s="84"/>
      <c r="M3039" s="370">
        <f>+data!N3039</f>
        <v>0</v>
      </c>
      <c r="N3039" s="370">
        <f t="shared" si="71"/>
        <v>0</v>
      </c>
      <c r="O3039" s="84"/>
    </row>
    <row r="3040" spans="1:15">
      <c r="A3040" s="4" t="s">
        <v>705</v>
      </c>
      <c r="H3040" s="370">
        <f>+data!L3040</f>
        <v>0</v>
      </c>
      <c r="I3040" s="370">
        <f t="shared" si="70"/>
        <v>0</v>
      </c>
      <c r="J3040" s="84"/>
      <c r="M3040" s="370">
        <f>+data!N3040</f>
        <v>0</v>
      </c>
      <c r="N3040" s="370">
        <f t="shared" si="71"/>
        <v>0</v>
      </c>
      <c r="O3040" s="84"/>
    </row>
    <row r="3041" spans="1:15">
      <c r="A3041" s="253" t="s">
        <v>447</v>
      </c>
      <c r="G3041">
        <v>0</v>
      </c>
      <c r="H3041" s="370" t="e">
        <f>+data!L3041</f>
        <v>#REF!</v>
      </c>
      <c r="I3041" s="370" t="e">
        <f t="shared" si="70"/>
        <v>#REF!</v>
      </c>
      <c r="J3041" s="84"/>
      <c r="L3041">
        <v>0</v>
      </c>
      <c r="M3041" s="370" t="e">
        <f>+data!N3041</f>
        <v>#REF!</v>
      </c>
      <c r="N3041" s="370" t="e">
        <f t="shared" si="71"/>
        <v>#REF!</v>
      </c>
      <c r="O3041" s="84"/>
    </row>
    <row r="3042" spans="1:15">
      <c r="A3042" s="209" t="s">
        <v>448</v>
      </c>
      <c r="G3042">
        <v>0</v>
      </c>
      <c r="H3042" s="370" t="e">
        <f>+data!L3042</f>
        <v>#REF!</v>
      </c>
      <c r="I3042" s="370" t="e">
        <f t="shared" si="70"/>
        <v>#REF!</v>
      </c>
      <c r="J3042" s="84"/>
      <c r="L3042">
        <v>0</v>
      </c>
      <c r="M3042" s="370" t="e">
        <f>+data!N3042</f>
        <v>#REF!</v>
      </c>
      <c r="N3042" s="370" t="e">
        <f t="shared" si="71"/>
        <v>#REF!</v>
      </c>
      <c r="O3042" s="84"/>
    </row>
    <row r="3043" spans="1:15">
      <c r="A3043" s="209" t="s">
        <v>449</v>
      </c>
      <c r="G3043">
        <v>0</v>
      </c>
      <c r="H3043" s="370" t="e">
        <f>+data!L3043</f>
        <v>#REF!</v>
      </c>
      <c r="I3043" s="370" t="e">
        <f t="shared" si="70"/>
        <v>#REF!</v>
      </c>
      <c r="J3043" s="84"/>
      <c r="L3043">
        <v>0</v>
      </c>
      <c r="M3043" s="370" t="e">
        <f>+data!N3043</f>
        <v>#REF!</v>
      </c>
      <c r="N3043" s="370" t="e">
        <f t="shared" si="71"/>
        <v>#REF!</v>
      </c>
      <c r="O3043" s="84"/>
    </row>
    <row r="3044" spans="1:15">
      <c r="A3044" s="209" t="s">
        <v>450</v>
      </c>
      <c r="G3044">
        <v>0</v>
      </c>
      <c r="H3044" s="370" t="e">
        <f>+data!L3044</f>
        <v>#REF!</v>
      </c>
      <c r="I3044" s="370" t="e">
        <f t="shared" si="70"/>
        <v>#REF!</v>
      </c>
      <c r="J3044" s="84"/>
      <c r="L3044">
        <v>0</v>
      </c>
      <c r="M3044" s="370" t="e">
        <f>+data!N3044</f>
        <v>#REF!</v>
      </c>
      <c r="N3044" s="370" t="e">
        <f t="shared" si="71"/>
        <v>#REF!</v>
      </c>
      <c r="O3044" s="84"/>
    </row>
    <row r="3045" spans="1:15">
      <c r="A3045" s="209" t="s">
        <v>465</v>
      </c>
      <c r="G3045">
        <v>0</v>
      </c>
      <c r="H3045" s="370" t="e">
        <f>+data!L3045</f>
        <v>#REF!</v>
      </c>
      <c r="I3045" s="370" t="e">
        <f t="shared" si="70"/>
        <v>#REF!</v>
      </c>
      <c r="J3045" s="84"/>
      <c r="L3045">
        <v>0</v>
      </c>
      <c r="M3045" s="370" t="e">
        <f>+data!N3045</f>
        <v>#REF!</v>
      </c>
      <c r="N3045" s="370" t="e">
        <f t="shared" si="71"/>
        <v>#REF!</v>
      </c>
      <c r="O3045" s="84"/>
    </row>
    <row r="3046" spans="1:15">
      <c r="A3046" s="4" t="s">
        <v>591</v>
      </c>
      <c r="H3046" s="370">
        <f>+data!L3046</f>
        <v>0</v>
      </c>
      <c r="I3046" s="370">
        <f t="shared" si="70"/>
        <v>0</v>
      </c>
      <c r="J3046" s="84"/>
      <c r="M3046" s="370">
        <f>+data!N3046</f>
        <v>0</v>
      </c>
      <c r="N3046" s="370">
        <f t="shared" si="71"/>
        <v>0</v>
      </c>
      <c r="O3046" s="84"/>
    </row>
    <row r="3047" spans="1:15">
      <c r="A3047" s="77" t="s">
        <v>706</v>
      </c>
      <c r="H3047" s="370">
        <f>+data!L3047</f>
        <v>0</v>
      </c>
      <c r="I3047" s="370">
        <f t="shared" si="70"/>
        <v>0</v>
      </c>
      <c r="J3047" s="84"/>
      <c r="M3047" s="370">
        <f>+data!N3047</f>
        <v>0</v>
      </c>
      <c r="N3047" s="370">
        <f t="shared" si="71"/>
        <v>0</v>
      </c>
      <c r="O3047" s="84"/>
    </row>
    <row r="3048" spans="1:15">
      <c r="A3048" s="114" t="s">
        <v>707</v>
      </c>
      <c r="H3048" s="370">
        <f>+data!L3048</f>
        <v>0</v>
      </c>
      <c r="I3048" s="370">
        <f t="shared" si="70"/>
        <v>0</v>
      </c>
      <c r="J3048" s="84"/>
      <c r="M3048" s="370">
        <f>+data!N3048</f>
        <v>0</v>
      </c>
      <c r="N3048" s="370">
        <f t="shared" si="71"/>
        <v>0</v>
      </c>
      <c r="O3048" s="84"/>
    </row>
    <row r="3049" spans="1:15">
      <c r="A3049" s="363" t="s">
        <v>328</v>
      </c>
      <c r="G3049">
        <v>152</v>
      </c>
      <c r="H3049" s="370" t="e">
        <f>+data!L3049</f>
        <v>#REF!</v>
      </c>
      <c r="I3049" s="370" t="e">
        <f t="shared" si="70"/>
        <v>#REF!</v>
      </c>
      <c r="J3049" s="84"/>
      <c r="L3049">
        <v>165</v>
      </c>
      <c r="M3049" s="370" t="e">
        <f>+data!N3049</f>
        <v>#REF!</v>
      </c>
      <c r="N3049" s="370" t="e">
        <f t="shared" si="71"/>
        <v>#REF!</v>
      </c>
      <c r="O3049" s="84"/>
    </row>
    <row r="3050" spans="1:15">
      <c r="A3050" s="363" t="s">
        <v>708</v>
      </c>
      <c r="G3050">
        <v>661</v>
      </c>
      <c r="H3050" s="370" t="e">
        <f>+data!L3050</f>
        <v>#REF!</v>
      </c>
      <c r="I3050" s="370" t="e">
        <f t="shared" si="70"/>
        <v>#REF!</v>
      </c>
      <c r="J3050" s="84"/>
      <c r="L3050">
        <v>639</v>
      </c>
      <c r="M3050" s="370" t="e">
        <f>+data!N3050</f>
        <v>#REF!</v>
      </c>
      <c r="N3050" s="370" t="e">
        <f t="shared" si="71"/>
        <v>#REF!</v>
      </c>
      <c r="O3050" s="84"/>
    </row>
    <row r="3051" spans="1:15">
      <c r="A3051" s="363" t="s">
        <v>709</v>
      </c>
      <c r="G3051">
        <v>803</v>
      </c>
      <c r="H3051" s="370" t="e">
        <f>+data!L3051</f>
        <v>#REF!</v>
      </c>
      <c r="I3051" s="370" t="e">
        <f t="shared" si="70"/>
        <v>#REF!</v>
      </c>
      <c r="J3051" s="84"/>
      <c r="L3051">
        <v>975</v>
      </c>
      <c r="M3051" s="370" t="e">
        <f>+data!N3051</f>
        <v>#REF!</v>
      </c>
      <c r="N3051" s="370" t="e">
        <f t="shared" si="71"/>
        <v>#REF!</v>
      </c>
      <c r="O3051" s="84"/>
    </row>
    <row r="3052" spans="1:15">
      <c r="A3052" s="364" t="s">
        <v>710</v>
      </c>
      <c r="G3052">
        <v>1616</v>
      </c>
      <c r="H3052" s="370" t="e">
        <f>+data!L3052</f>
        <v>#REF!</v>
      </c>
      <c r="I3052" s="370" t="e">
        <f t="shared" si="70"/>
        <v>#REF!</v>
      </c>
      <c r="J3052" s="84"/>
      <c r="L3052">
        <v>1779</v>
      </c>
      <c r="M3052" s="370" t="e">
        <f>+data!N3052</f>
        <v>#REF!</v>
      </c>
      <c r="N3052" s="370" t="e">
        <f t="shared" si="71"/>
        <v>#REF!</v>
      </c>
      <c r="O3052" s="84"/>
    </row>
    <row r="3053" spans="1:15">
      <c r="A3053" s="114" t="s">
        <v>711</v>
      </c>
      <c r="H3053" s="370">
        <f>+data!L3053</f>
        <v>0</v>
      </c>
      <c r="I3053" s="370">
        <f t="shared" si="70"/>
        <v>0</v>
      </c>
      <c r="J3053" s="84"/>
      <c r="M3053" s="370">
        <f>+data!N3053</f>
        <v>0</v>
      </c>
      <c r="N3053" s="370">
        <f t="shared" si="71"/>
        <v>0</v>
      </c>
      <c r="O3053" s="84"/>
    </row>
    <row r="3054" spans="1:15">
      <c r="A3054" s="363" t="s">
        <v>328</v>
      </c>
      <c r="G3054">
        <v>47</v>
      </c>
      <c r="H3054" s="370" t="e">
        <f>+data!L3054</f>
        <v>#REF!</v>
      </c>
      <c r="I3054" s="370" t="e">
        <f t="shared" si="70"/>
        <v>#REF!</v>
      </c>
      <c r="J3054" s="84"/>
      <c r="L3054">
        <v>52</v>
      </c>
      <c r="M3054" s="370" t="e">
        <f>+data!N3054</f>
        <v>#REF!</v>
      </c>
      <c r="N3054" s="370" t="e">
        <f t="shared" si="71"/>
        <v>#REF!</v>
      </c>
      <c r="O3054" s="84"/>
    </row>
    <row r="3055" spans="1:15">
      <c r="A3055" s="363" t="s">
        <v>708</v>
      </c>
      <c r="G3055">
        <v>133</v>
      </c>
      <c r="H3055" s="370" t="e">
        <f>+data!L3055</f>
        <v>#REF!</v>
      </c>
      <c r="I3055" s="370" t="e">
        <f t="shared" si="70"/>
        <v>#REF!</v>
      </c>
      <c r="J3055" s="84"/>
      <c r="L3055">
        <v>155</v>
      </c>
      <c r="M3055" s="370" t="e">
        <f>+data!N3055</f>
        <v>#REF!</v>
      </c>
      <c r="N3055" s="370" t="e">
        <f t="shared" si="71"/>
        <v>#REF!</v>
      </c>
      <c r="O3055" s="84"/>
    </row>
    <row r="3056" spans="1:15">
      <c r="A3056" s="363" t="s">
        <v>709</v>
      </c>
      <c r="G3056">
        <v>46</v>
      </c>
      <c r="H3056" s="370" t="e">
        <f>+data!L3056</f>
        <v>#REF!</v>
      </c>
      <c r="I3056" s="370" t="e">
        <f t="shared" si="70"/>
        <v>#REF!</v>
      </c>
      <c r="J3056" s="84"/>
      <c r="L3056">
        <v>71</v>
      </c>
      <c r="M3056" s="370" t="e">
        <f>+data!N3056</f>
        <v>#REF!</v>
      </c>
      <c r="N3056" s="370" t="e">
        <f t="shared" si="71"/>
        <v>#REF!</v>
      </c>
      <c r="O3056" s="84"/>
    </row>
    <row r="3057" spans="1:15">
      <c r="A3057" s="364" t="s">
        <v>710</v>
      </c>
      <c r="G3057">
        <v>226</v>
      </c>
      <c r="H3057" s="370" t="e">
        <f>+data!L3057</f>
        <v>#REF!</v>
      </c>
      <c r="I3057" s="370" t="e">
        <f t="shared" si="70"/>
        <v>#REF!</v>
      </c>
      <c r="J3057" s="84"/>
      <c r="L3057">
        <v>278</v>
      </c>
      <c r="M3057" s="370" t="e">
        <f>+data!N3057</f>
        <v>#REF!</v>
      </c>
      <c r="N3057" s="370" t="e">
        <f t="shared" si="71"/>
        <v>#REF!</v>
      </c>
      <c r="O3057" s="84"/>
    </row>
    <row r="3058" spans="1:15">
      <c r="A3058" s="114" t="s">
        <v>712</v>
      </c>
      <c r="H3058" s="370">
        <f>+data!L3058</f>
        <v>0</v>
      </c>
      <c r="I3058" s="370">
        <f t="shared" si="70"/>
        <v>0</v>
      </c>
      <c r="J3058" s="84"/>
      <c r="M3058" s="370">
        <f>+data!N3058</f>
        <v>0</v>
      </c>
      <c r="N3058" s="370">
        <f t="shared" si="71"/>
        <v>0</v>
      </c>
      <c r="O3058" s="84"/>
    </row>
    <row r="3059" spans="1:15">
      <c r="A3059" s="363" t="s">
        <v>328</v>
      </c>
      <c r="G3059">
        <v>406</v>
      </c>
      <c r="H3059" s="370" t="e">
        <f>+data!L3059</f>
        <v>#REF!</v>
      </c>
      <c r="I3059" s="370" t="e">
        <f t="shared" si="70"/>
        <v>#REF!</v>
      </c>
      <c r="J3059" s="84"/>
      <c r="L3059">
        <v>391</v>
      </c>
      <c r="M3059" s="370" t="e">
        <f>+data!N3059</f>
        <v>#REF!</v>
      </c>
      <c r="N3059" s="370" t="e">
        <f t="shared" si="71"/>
        <v>#REF!</v>
      </c>
      <c r="O3059" s="84"/>
    </row>
    <row r="3060" spans="1:15">
      <c r="A3060" s="363" t="s">
        <v>708</v>
      </c>
      <c r="G3060">
        <v>1626</v>
      </c>
      <c r="H3060" s="370" t="e">
        <f>+data!L3060</f>
        <v>#REF!</v>
      </c>
      <c r="I3060" s="370" t="e">
        <f t="shared" si="70"/>
        <v>#REF!</v>
      </c>
      <c r="J3060" s="84"/>
      <c r="L3060">
        <v>1563</v>
      </c>
      <c r="M3060" s="370" t="e">
        <f>+data!N3060</f>
        <v>#REF!</v>
      </c>
      <c r="N3060" s="370" t="e">
        <f t="shared" si="71"/>
        <v>#REF!</v>
      </c>
      <c r="O3060" s="84"/>
    </row>
    <row r="3061" spans="1:15">
      <c r="A3061" s="363" t="s">
        <v>709</v>
      </c>
      <c r="G3061">
        <v>1829</v>
      </c>
      <c r="H3061" s="370" t="e">
        <f>+data!L3061</f>
        <v>#REF!</v>
      </c>
      <c r="I3061" s="370" t="e">
        <f t="shared" si="70"/>
        <v>#REF!</v>
      </c>
      <c r="J3061" s="84"/>
      <c r="L3061">
        <v>2149</v>
      </c>
      <c r="M3061" s="370" t="e">
        <f>+data!N3061</f>
        <v>#REF!</v>
      </c>
      <c r="N3061" s="370" t="e">
        <f t="shared" si="71"/>
        <v>#REF!</v>
      </c>
      <c r="O3061" s="84"/>
    </row>
    <row r="3062" spans="1:15">
      <c r="A3062" s="364" t="s">
        <v>710</v>
      </c>
      <c r="G3062">
        <v>3861</v>
      </c>
      <c r="H3062" s="370" t="e">
        <f>+data!L3062</f>
        <v>#REF!</v>
      </c>
      <c r="I3062" s="370" t="e">
        <f t="shared" si="70"/>
        <v>#REF!</v>
      </c>
      <c r="J3062" s="84"/>
      <c r="L3062">
        <v>4103</v>
      </c>
      <c r="M3062" s="370" t="e">
        <f>+data!N3062</f>
        <v>#REF!</v>
      </c>
      <c r="N3062" s="370" t="e">
        <f t="shared" si="71"/>
        <v>#REF!</v>
      </c>
      <c r="O3062" s="84"/>
    </row>
    <row r="3063" spans="1:15">
      <c r="A3063" s="364" t="s">
        <v>713</v>
      </c>
      <c r="G3063">
        <v>0</v>
      </c>
      <c r="H3063" s="370" t="e">
        <f>+data!L3063</f>
        <v>#REF!</v>
      </c>
      <c r="I3063" s="370" t="e">
        <f t="shared" si="70"/>
        <v>#REF!</v>
      </c>
      <c r="J3063" s="84"/>
      <c r="M3063" s="370">
        <f>+data!N3063</f>
        <v>0</v>
      </c>
      <c r="N3063" s="370">
        <f t="shared" si="71"/>
        <v>0</v>
      </c>
      <c r="O3063" s="84"/>
    </row>
    <row r="3064" spans="1:15">
      <c r="A3064" s="4" t="s">
        <v>592</v>
      </c>
      <c r="H3064" s="370">
        <f>+data!L3064</f>
        <v>0</v>
      </c>
      <c r="I3064" s="370">
        <f t="shared" si="70"/>
        <v>0</v>
      </c>
      <c r="J3064" s="84"/>
      <c r="M3064" s="370">
        <f>+data!N3064</f>
        <v>0</v>
      </c>
      <c r="N3064" s="370">
        <f t="shared" si="71"/>
        <v>0</v>
      </c>
      <c r="O3064" s="84"/>
    </row>
    <row r="3065" spans="1:15">
      <c r="A3065" s="365" t="s">
        <v>714</v>
      </c>
      <c r="G3065">
        <v>399</v>
      </c>
      <c r="H3065" s="370">
        <f>+data!L3065</f>
        <v>3325</v>
      </c>
      <c r="I3065" s="370">
        <f t="shared" si="70"/>
        <v>2926</v>
      </c>
      <c r="J3065" s="84"/>
      <c r="L3065">
        <v>391</v>
      </c>
      <c r="M3065" s="370">
        <f>+data!N3065</f>
        <v>2747</v>
      </c>
      <c r="N3065" s="370">
        <f t="shared" si="71"/>
        <v>2356</v>
      </c>
      <c r="O3065" s="84"/>
    </row>
    <row r="3066" spans="1:15">
      <c r="A3066" s="365" t="s">
        <v>715</v>
      </c>
      <c r="G3066">
        <v>0</v>
      </c>
      <c r="H3066" s="370">
        <f>+data!L3066</f>
        <v>0</v>
      </c>
      <c r="I3066" s="370">
        <f t="shared" si="70"/>
        <v>0</v>
      </c>
      <c r="J3066" s="84"/>
      <c r="L3066">
        <v>0</v>
      </c>
      <c r="M3066" s="370">
        <f>+data!N3066</f>
        <v>0</v>
      </c>
      <c r="N3066" s="370">
        <f t="shared" si="71"/>
        <v>0</v>
      </c>
      <c r="O3066" s="84"/>
    </row>
    <row r="3067" spans="1:15">
      <c r="A3067" s="221" t="s">
        <v>466</v>
      </c>
      <c r="G3067">
        <v>399</v>
      </c>
      <c r="H3067" s="370">
        <f>+data!L3067</f>
        <v>3325</v>
      </c>
      <c r="I3067" s="370">
        <f t="shared" si="70"/>
        <v>2926</v>
      </c>
      <c r="J3067" s="84"/>
      <c r="L3067">
        <v>391</v>
      </c>
      <c r="M3067" s="370">
        <f>+data!N3067</f>
        <v>2747</v>
      </c>
      <c r="N3067" s="370">
        <f t="shared" si="71"/>
        <v>2356</v>
      </c>
      <c r="O3067" s="84"/>
    </row>
    <row r="3068" spans="1:15">
      <c r="A3068" s="4" t="s">
        <v>430</v>
      </c>
      <c r="H3068" s="370">
        <f>+data!L3068</f>
        <v>0</v>
      </c>
      <c r="I3068" s="370">
        <f t="shared" si="70"/>
        <v>0</v>
      </c>
      <c r="J3068" s="84"/>
      <c r="M3068" s="370">
        <f>+data!N3068</f>
        <v>0</v>
      </c>
      <c r="N3068" s="370">
        <f t="shared" si="71"/>
        <v>0</v>
      </c>
      <c r="O3068" s="84"/>
    </row>
    <row r="3069" spans="1:15">
      <c r="A3069" s="366" t="s">
        <v>187</v>
      </c>
      <c r="G3069">
        <v>0</v>
      </c>
      <c r="H3069" s="370">
        <f>+data!L3069</f>
        <v>0</v>
      </c>
      <c r="I3069" s="370">
        <f t="shared" si="70"/>
        <v>0</v>
      </c>
      <c r="J3069" s="84"/>
      <c r="L3069">
        <v>0</v>
      </c>
      <c r="M3069" s="370">
        <f>+data!N3069</f>
        <v>0</v>
      </c>
      <c r="N3069" s="370">
        <f t="shared" si="71"/>
        <v>0</v>
      </c>
      <c r="O3069" s="84"/>
    </row>
    <row r="3070" spans="1:15">
      <c r="A3070" s="366" t="s">
        <v>336</v>
      </c>
      <c r="G3070">
        <v>0</v>
      </c>
      <c r="H3070" s="370">
        <f>+data!L3070</f>
        <v>0</v>
      </c>
      <c r="I3070" s="370">
        <f t="shared" si="70"/>
        <v>0</v>
      </c>
      <c r="J3070" s="84"/>
      <c r="L3070">
        <v>0</v>
      </c>
      <c r="M3070" s="370">
        <f>+data!N3070</f>
        <v>0</v>
      </c>
      <c r="N3070" s="370">
        <f t="shared" si="71"/>
        <v>0</v>
      </c>
      <c r="O3070" s="84"/>
    </row>
    <row r="3071" spans="1:15">
      <c r="A3071" s="366" t="s">
        <v>337</v>
      </c>
      <c r="G3071">
        <v>406</v>
      </c>
      <c r="H3071" s="370">
        <f>+data!L3071</f>
        <v>16334</v>
      </c>
      <c r="I3071" s="370">
        <f t="shared" si="70"/>
        <v>15928</v>
      </c>
      <c r="J3071" s="84"/>
      <c r="L3071">
        <v>388</v>
      </c>
      <c r="M3071" s="370">
        <f>+data!N3071</f>
        <v>13492</v>
      </c>
      <c r="N3071" s="370">
        <f t="shared" si="71"/>
        <v>13104</v>
      </c>
      <c r="O3071" s="84"/>
    </row>
    <row r="3072" spans="1:15">
      <c r="A3072" s="364" t="s">
        <v>106</v>
      </c>
      <c r="G3072">
        <v>406</v>
      </c>
      <c r="H3072" s="370">
        <f>+data!L3072</f>
        <v>16334</v>
      </c>
      <c r="I3072" s="370">
        <f t="shared" ref="I3072:I3101" si="72">+H3072-G3072</f>
        <v>15928</v>
      </c>
      <c r="J3072" s="84"/>
      <c r="L3072">
        <v>388</v>
      </c>
      <c r="M3072" s="370">
        <f>+data!N3072</f>
        <v>13492</v>
      </c>
      <c r="N3072" s="370">
        <f t="shared" ref="N3072:N3101" si="73">+M3072-L3072</f>
        <v>13104</v>
      </c>
      <c r="O3072" s="84"/>
    </row>
    <row r="3073" spans="1:15">
      <c r="A3073" s="3" t="s">
        <v>734</v>
      </c>
      <c r="H3073" s="370">
        <f>+data!L3073</f>
        <v>0</v>
      </c>
      <c r="I3073" s="370">
        <f t="shared" si="72"/>
        <v>0</v>
      </c>
      <c r="J3073" s="84"/>
      <c r="M3073" s="370">
        <f>+data!N3073</f>
        <v>0</v>
      </c>
      <c r="N3073" s="370">
        <f t="shared" si="73"/>
        <v>0</v>
      </c>
      <c r="O3073" s="84"/>
    </row>
    <row r="3074" spans="1:15">
      <c r="A3074" s="3" t="s">
        <v>716</v>
      </c>
      <c r="H3074" s="370">
        <f>+data!L3074</f>
        <v>0</v>
      </c>
      <c r="I3074" s="370">
        <f t="shared" si="72"/>
        <v>0</v>
      </c>
      <c r="J3074" s="84"/>
      <c r="M3074" s="370">
        <f>+data!N3074</f>
        <v>0</v>
      </c>
      <c r="N3074" s="370">
        <f t="shared" si="73"/>
        <v>0</v>
      </c>
      <c r="O3074" s="84"/>
    </row>
    <row r="3075" spans="1:15">
      <c r="A3075" s="205" t="s">
        <v>454</v>
      </c>
      <c r="G3075">
        <v>2</v>
      </c>
      <c r="H3075" s="370">
        <f>+data!L3075</f>
        <v>1</v>
      </c>
      <c r="I3075" s="370">
        <f t="shared" si="72"/>
        <v>-1</v>
      </c>
      <c r="J3075" s="84"/>
      <c r="M3075" s="370">
        <f>+data!N3075</f>
        <v>0</v>
      </c>
      <c r="N3075" s="370">
        <f t="shared" si="73"/>
        <v>0</v>
      </c>
      <c r="O3075" s="84"/>
    </row>
    <row r="3076" spans="1:15">
      <c r="A3076" s="209" t="s">
        <v>455</v>
      </c>
      <c r="G3076">
        <v>0</v>
      </c>
      <c r="H3076" s="370">
        <f>+data!L3076</f>
        <v>0</v>
      </c>
      <c r="I3076" s="370">
        <f t="shared" si="72"/>
        <v>0</v>
      </c>
      <c r="J3076" s="84"/>
      <c r="M3076" s="370">
        <f>+data!N3076</f>
        <v>0</v>
      </c>
      <c r="N3076" s="370">
        <f t="shared" si="73"/>
        <v>0</v>
      </c>
      <c r="O3076" s="84"/>
    </row>
    <row r="3077" spans="1:15">
      <c r="A3077" s="3" t="s">
        <v>717</v>
      </c>
      <c r="H3077" s="370">
        <f>+data!L3077</f>
        <v>0</v>
      </c>
      <c r="I3077" s="370">
        <f t="shared" si="72"/>
        <v>0</v>
      </c>
      <c r="J3077" s="84"/>
      <c r="M3077" s="370">
        <f>+data!N3077</f>
        <v>0</v>
      </c>
      <c r="N3077" s="370">
        <f t="shared" si="73"/>
        <v>0</v>
      </c>
      <c r="O3077" s="84"/>
    </row>
    <row r="3078" spans="1:15">
      <c r="A3078" s="205" t="s">
        <v>454</v>
      </c>
      <c r="G3078">
        <v>0</v>
      </c>
      <c r="H3078" s="370">
        <f>+data!L3078</f>
        <v>0</v>
      </c>
      <c r="I3078" s="370">
        <f t="shared" si="72"/>
        <v>0</v>
      </c>
      <c r="J3078" s="84"/>
      <c r="M3078" s="370">
        <f>+data!N3078</f>
        <v>0</v>
      </c>
      <c r="N3078" s="370">
        <f t="shared" si="73"/>
        <v>0</v>
      </c>
      <c r="O3078" s="84"/>
    </row>
    <row r="3079" spans="1:15">
      <c r="A3079" s="209" t="s">
        <v>455</v>
      </c>
      <c r="G3079">
        <v>0</v>
      </c>
      <c r="H3079" s="370">
        <f>+data!L3079</f>
        <v>0</v>
      </c>
      <c r="I3079" s="370">
        <f t="shared" si="72"/>
        <v>0</v>
      </c>
      <c r="J3079" s="84"/>
      <c r="M3079" s="370">
        <f>+data!N3079</f>
        <v>0</v>
      </c>
      <c r="N3079" s="370">
        <f t="shared" si="73"/>
        <v>0</v>
      </c>
      <c r="O3079" s="84"/>
    </row>
    <row r="3080" spans="1:15" s="413" customFormat="1">
      <c r="A3080" s="437"/>
      <c r="H3080" s="421"/>
      <c r="I3080" s="421"/>
      <c r="J3080" s="427"/>
      <c r="M3080" s="421"/>
      <c r="N3080" s="421"/>
      <c r="O3080" s="427"/>
    </row>
    <row r="3081" spans="1:15">
      <c r="A3081" s="3" t="s">
        <v>598</v>
      </c>
      <c r="H3081" s="370">
        <f>+data!L3081</f>
        <v>0</v>
      </c>
      <c r="I3081" s="370">
        <f t="shared" si="72"/>
        <v>0</v>
      </c>
      <c r="J3081" s="84"/>
      <c r="M3081" s="370">
        <f>+data!N3081</f>
        <v>0</v>
      </c>
      <c r="N3081" s="370">
        <f t="shared" si="73"/>
        <v>0</v>
      </c>
      <c r="O3081" s="84"/>
    </row>
    <row r="3082" spans="1:15">
      <c r="A3082" s="202" t="s">
        <v>340</v>
      </c>
      <c r="G3082">
        <v>81</v>
      </c>
      <c r="H3082" s="370" t="e">
        <f>+data!L3082</f>
        <v>#REF!</v>
      </c>
      <c r="I3082" s="370" t="e">
        <f t="shared" si="72"/>
        <v>#REF!</v>
      </c>
      <c r="J3082" s="84"/>
      <c r="L3082">
        <v>-365</v>
      </c>
      <c r="M3082" s="370">
        <f>+data!N3082</f>
        <v>-1342</v>
      </c>
      <c r="N3082" s="370">
        <f t="shared" si="73"/>
        <v>-977</v>
      </c>
      <c r="O3082" s="84"/>
    </row>
    <row r="3083" spans="1:15">
      <c r="A3083" s="202" t="s">
        <v>718</v>
      </c>
      <c r="G3083">
        <v>9353</v>
      </c>
      <c r="H3083" s="370" t="e">
        <f>+data!L3083</f>
        <v>#REF!</v>
      </c>
      <c r="I3083" s="370" t="e">
        <f t="shared" si="72"/>
        <v>#REF!</v>
      </c>
      <c r="J3083" s="84"/>
      <c r="L3083">
        <v>-14758</v>
      </c>
      <c r="M3083" s="370">
        <f>+data!N3083</f>
        <v>-4018</v>
      </c>
      <c r="N3083" s="370">
        <f t="shared" si="73"/>
        <v>10740</v>
      </c>
      <c r="O3083" s="84"/>
    </row>
    <row r="3084" spans="1:15">
      <c r="A3084" s="202" t="s">
        <v>341</v>
      </c>
      <c r="G3084">
        <v>-28223</v>
      </c>
      <c r="H3084" s="370" t="e">
        <f>+data!L3084</f>
        <v>#REF!</v>
      </c>
      <c r="I3084" s="370" t="e">
        <f t="shared" si="72"/>
        <v>#REF!</v>
      </c>
      <c r="J3084" s="84" t="s">
        <v>896</v>
      </c>
      <c r="L3084">
        <v>-3994</v>
      </c>
      <c r="M3084" s="370">
        <f>+data!N3084</f>
        <v>-10250</v>
      </c>
      <c r="N3084" s="370">
        <f t="shared" si="73"/>
        <v>-6256</v>
      </c>
      <c r="O3084" s="84"/>
    </row>
    <row r="3085" spans="1:15">
      <c r="A3085" s="202" t="s">
        <v>719</v>
      </c>
      <c r="G3085">
        <v>-155</v>
      </c>
      <c r="H3085" s="370" t="e">
        <f>+data!L3085</f>
        <v>#REF!</v>
      </c>
      <c r="I3085" s="370" t="e">
        <f t="shared" si="72"/>
        <v>#REF!</v>
      </c>
      <c r="J3085" s="84"/>
      <c r="L3085">
        <v>-177</v>
      </c>
      <c r="M3085" s="370">
        <f>+data!N3085</f>
        <v>10136</v>
      </c>
      <c r="N3085" s="370">
        <f t="shared" si="73"/>
        <v>10313</v>
      </c>
      <c r="O3085" s="84"/>
    </row>
    <row r="3086" spans="1:15">
      <c r="A3086" s="202" t="s">
        <v>720</v>
      </c>
      <c r="G3086">
        <v>19251</v>
      </c>
      <c r="H3086" s="370" t="e">
        <f>+data!L3086</f>
        <v>#REF!</v>
      </c>
      <c r="I3086" s="370" t="e">
        <f t="shared" si="72"/>
        <v>#REF!</v>
      </c>
      <c r="J3086" s="84" t="s">
        <v>896</v>
      </c>
      <c r="L3086">
        <v>18758</v>
      </c>
      <c r="M3086" s="370">
        <f>+data!N3086</f>
        <v>-18707</v>
      </c>
      <c r="N3086" s="370">
        <f t="shared" si="73"/>
        <v>-37465</v>
      </c>
      <c r="O3086" s="84"/>
    </row>
    <row r="3087" spans="1:15">
      <c r="A3087" s="3" t="s">
        <v>106</v>
      </c>
      <c r="G3087">
        <v>307</v>
      </c>
      <c r="H3087" s="370">
        <f>+data!L3087</f>
        <v>-35726.313779000004</v>
      </c>
      <c r="I3087" s="370">
        <f t="shared" si="72"/>
        <v>-36033.313779000004</v>
      </c>
      <c r="J3087" s="84"/>
      <c r="L3087">
        <v>-536</v>
      </c>
      <c r="M3087" s="370">
        <f>+data!N3087</f>
        <v>-24181</v>
      </c>
      <c r="N3087" s="370">
        <f t="shared" si="73"/>
        <v>-23645</v>
      </c>
      <c r="O3087" s="84"/>
    </row>
    <row r="3088" spans="1:15">
      <c r="A3088" s="299" t="s">
        <v>721</v>
      </c>
      <c r="G3088">
        <v>-1412</v>
      </c>
      <c r="H3088" s="370">
        <f>+data!L3088</f>
        <v>0</v>
      </c>
      <c r="I3088" s="370">
        <f t="shared" si="72"/>
        <v>1412</v>
      </c>
      <c r="J3088" s="84"/>
      <c r="L3088">
        <v>-2115</v>
      </c>
      <c r="M3088" s="370">
        <f>+data!N3088</f>
        <v>19224</v>
      </c>
      <c r="N3088" s="370">
        <f t="shared" si="73"/>
        <v>21339</v>
      </c>
      <c r="O3088" s="84"/>
    </row>
    <row r="3089" spans="1:15">
      <c r="A3089" s="299" t="s">
        <v>722</v>
      </c>
      <c r="G3089">
        <v>0</v>
      </c>
      <c r="H3089" s="370" t="e">
        <f>+data!L3089</f>
        <v>#REF!</v>
      </c>
      <c r="I3089" s="370" t="e">
        <f t="shared" si="72"/>
        <v>#REF!</v>
      </c>
      <c r="J3089" s="84"/>
      <c r="L3089">
        <v>0</v>
      </c>
      <c r="M3089" s="370">
        <f>+data!N3089</f>
        <v>0</v>
      </c>
      <c r="N3089" s="370">
        <f t="shared" si="73"/>
        <v>0</v>
      </c>
      <c r="O3089" s="84"/>
    </row>
    <row r="3090" spans="1:15">
      <c r="A3090" s="299" t="s">
        <v>342</v>
      </c>
      <c r="G3090">
        <v>-573</v>
      </c>
      <c r="H3090" s="370">
        <f>+data!L3090</f>
        <v>-6161</v>
      </c>
      <c r="I3090" s="370">
        <f t="shared" si="72"/>
        <v>-5588</v>
      </c>
      <c r="J3090" s="84"/>
      <c r="L3090">
        <v>156</v>
      </c>
      <c r="M3090" s="370">
        <f>+data!N3090</f>
        <v>-11761</v>
      </c>
      <c r="N3090" s="370">
        <f t="shared" si="73"/>
        <v>-11917</v>
      </c>
      <c r="O3090" s="84"/>
    </row>
    <row r="3091" spans="1:15">
      <c r="A3091" s="3" t="s">
        <v>106</v>
      </c>
      <c r="G3091">
        <v>-1678</v>
      </c>
      <c r="H3091" s="370">
        <f>+data!L3091</f>
        <v>-75561.313779000004</v>
      </c>
      <c r="I3091" s="370">
        <f t="shared" si="72"/>
        <v>-73883.313779000004</v>
      </c>
      <c r="J3091" s="84"/>
      <c r="L3091">
        <v>-2495</v>
      </c>
      <c r="M3091" s="370">
        <f>+data!N3091</f>
        <v>-16718</v>
      </c>
      <c r="N3091" s="370">
        <f t="shared" si="73"/>
        <v>-14223</v>
      </c>
      <c r="O3091" s="84"/>
    </row>
    <row r="3092" spans="1:15">
      <c r="A3092" s="3" t="s">
        <v>599</v>
      </c>
      <c r="H3092" s="370">
        <f>+data!L3092</f>
        <v>0</v>
      </c>
      <c r="I3092" s="370">
        <f t="shared" si="72"/>
        <v>0</v>
      </c>
      <c r="J3092" s="84"/>
      <c r="M3092" s="370">
        <f>+data!N3092</f>
        <v>0</v>
      </c>
      <c r="N3092" s="370">
        <f t="shared" si="73"/>
        <v>0</v>
      </c>
      <c r="O3092" s="84"/>
    </row>
    <row r="3093" spans="1:15">
      <c r="A3093" s="2" t="s">
        <v>6</v>
      </c>
      <c r="G3093">
        <v>15765</v>
      </c>
      <c r="H3093" s="370">
        <f>+data!L3093</f>
        <v>36536</v>
      </c>
      <c r="I3093" s="370">
        <f t="shared" si="72"/>
        <v>20771</v>
      </c>
      <c r="J3093" s="84"/>
      <c r="L3093">
        <v>14934</v>
      </c>
      <c r="M3093" s="370">
        <f>+data!N3093</f>
        <v>30497</v>
      </c>
      <c r="N3093" s="370">
        <f t="shared" si="73"/>
        <v>15563</v>
      </c>
      <c r="O3093" s="84"/>
    </row>
    <row r="3094" spans="1:15">
      <c r="A3094" s="2" t="s">
        <v>7</v>
      </c>
      <c r="G3094">
        <v>477</v>
      </c>
      <c r="H3094" s="370">
        <f>+data!L3094</f>
        <v>1608</v>
      </c>
      <c r="I3094" s="370">
        <f t="shared" si="72"/>
        <v>1131</v>
      </c>
      <c r="J3094" s="84"/>
      <c r="L3094">
        <v>486</v>
      </c>
      <c r="M3094" s="370">
        <f>+data!N3094</f>
        <v>1847</v>
      </c>
      <c r="N3094" s="370">
        <f t="shared" si="73"/>
        <v>1361</v>
      </c>
      <c r="O3094" s="84"/>
    </row>
    <row r="3095" spans="1:15">
      <c r="A3095" s="2" t="s">
        <v>343</v>
      </c>
      <c r="G3095">
        <v>-44</v>
      </c>
      <c r="H3095" s="370">
        <f>+data!L3095</f>
        <v>-9</v>
      </c>
      <c r="I3095" s="370">
        <f t="shared" si="72"/>
        <v>35</v>
      </c>
      <c r="J3095" s="84"/>
      <c r="L3095">
        <v>-40</v>
      </c>
      <c r="M3095" s="370">
        <f>+data!N3095</f>
        <v>-116</v>
      </c>
      <c r="N3095" s="370">
        <f t="shared" si="73"/>
        <v>-76</v>
      </c>
      <c r="O3095" s="84"/>
    </row>
    <row r="3096" spans="1:15">
      <c r="A3096" s="2" t="s">
        <v>72</v>
      </c>
      <c r="G3096">
        <v>11569</v>
      </c>
      <c r="H3096" s="370">
        <f>+data!L3096</f>
        <v>12902</v>
      </c>
      <c r="I3096" s="370">
        <f t="shared" si="72"/>
        <v>1333</v>
      </c>
      <c r="J3096" s="84"/>
      <c r="L3096">
        <v>-2811</v>
      </c>
      <c r="M3096" s="370">
        <f>+data!N3096</f>
        <v>-5690</v>
      </c>
      <c r="N3096" s="370">
        <f t="shared" si="73"/>
        <v>-2879</v>
      </c>
      <c r="O3096" s="84"/>
    </row>
    <row r="3097" spans="1:15">
      <c r="A3097" s="202" t="s">
        <v>344</v>
      </c>
      <c r="G3097">
        <v>0</v>
      </c>
      <c r="H3097" s="370">
        <f>+data!L3097</f>
        <v>0</v>
      </c>
      <c r="I3097" s="370">
        <f t="shared" si="72"/>
        <v>0</v>
      </c>
      <c r="J3097" s="84"/>
      <c r="L3097">
        <v>0</v>
      </c>
      <c r="M3097" s="370">
        <f>+data!N3097</f>
        <v>0</v>
      </c>
      <c r="N3097" s="370">
        <f t="shared" si="73"/>
        <v>0</v>
      </c>
      <c r="O3097" s="84"/>
    </row>
    <row r="3098" spans="1:15">
      <c r="A3098" s="202" t="s">
        <v>4</v>
      </c>
      <c r="G3098">
        <v>-3115</v>
      </c>
      <c r="H3098" s="370">
        <f>+data!L3098</f>
        <v>-259</v>
      </c>
      <c r="I3098" s="370">
        <f t="shared" si="72"/>
        <v>2856</v>
      </c>
      <c r="J3098" s="84"/>
      <c r="L3098">
        <v>-64</v>
      </c>
      <c r="M3098" s="370">
        <f>+data!N3098</f>
        <v>-232</v>
      </c>
      <c r="N3098" s="370">
        <f t="shared" si="73"/>
        <v>-168</v>
      </c>
      <c r="O3098" s="84"/>
    </row>
    <row r="3099" spans="1:15">
      <c r="A3099" s="202" t="s">
        <v>345</v>
      </c>
      <c r="G3099">
        <v>0</v>
      </c>
      <c r="H3099" s="370">
        <f>+data!L3099</f>
        <v>0</v>
      </c>
      <c r="I3099" s="370">
        <f t="shared" si="72"/>
        <v>0</v>
      </c>
      <c r="J3099" s="84"/>
      <c r="L3099">
        <v>0</v>
      </c>
      <c r="M3099" s="370">
        <f>+data!N3099</f>
        <v>-43</v>
      </c>
      <c r="N3099" s="370">
        <f t="shared" si="73"/>
        <v>-43</v>
      </c>
      <c r="O3099" s="84"/>
    </row>
    <row r="3100" spans="1:15">
      <c r="A3100" s="2" t="s">
        <v>346</v>
      </c>
      <c r="G3100">
        <v>17137</v>
      </c>
      <c r="H3100" s="370">
        <f>+data!L3100</f>
        <v>64780</v>
      </c>
      <c r="I3100" s="370">
        <f t="shared" si="72"/>
        <v>47643</v>
      </c>
      <c r="J3100" s="84" t="s">
        <v>882</v>
      </c>
      <c r="L3100">
        <v>24759</v>
      </c>
      <c r="M3100" s="370">
        <f>+data!N3100</f>
        <v>26324</v>
      </c>
      <c r="N3100" s="370">
        <f t="shared" si="73"/>
        <v>1565</v>
      </c>
      <c r="O3100" s="84"/>
    </row>
    <row r="3101" spans="1:15">
      <c r="A3101" s="3" t="s">
        <v>106</v>
      </c>
      <c r="G3101">
        <v>41789</v>
      </c>
      <c r="H3101" s="370">
        <f>+data!L3101</f>
        <v>147829</v>
      </c>
      <c r="I3101" s="370">
        <f t="shared" si="72"/>
        <v>106040</v>
      </c>
      <c r="J3101" s="84" t="s">
        <v>882</v>
      </c>
      <c r="L3101">
        <v>37264</v>
      </c>
      <c r="M3101" s="370">
        <f>+data!N3101</f>
        <v>82650</v>
      </c>
      <c r="N3101" s="370">
        <f t="shared" si="73"/>
        <v>45386</v>
      </c>
      <c r="O3101" s="84"/>
    </row>
    <row r="3102" spans="1:15">
      <c r="A3102" s="3" t="s">
        <v>600</v>
      </c>
      <c r="H3102" s="370"/>
      <c r="I3102" s="370"/>
      <c r="J3102" s="84"/>
      <c r="M3102" s="370"/>
      <c r="N3102" s="370"/>
      <c r="O3102" s="84"/>
    </row>
    <row r="3103" spans="1:15">
      <c r="A3103" s="2" t="s">
        <v>698</v>
      </c>
      <c r="H3103" s="370"/>
      <c r="I3103" s="370"/>
      <c r="J3103" s="84"/>
      <c r="M3103" s="370"/>
      <c r="N3103" s="370"/>
      <c r="O3103" s="84"/>
    </row>
    <row r="3104" spans="1:15">
      <c r="A3104" s="2" t="s">
        <v>699</v>
      </c>
      <c r="H3104" s="370"/>
      <c r="I3104" s="370"/>
      <c r="J3104" s="84"/>
      <c r="M3104" s="370"/>
      <c r="N3104" s="370"/>
      <c r="O3104" s="84"/>
    </row>
    <row r="3105" spans="1:15">
      <c r="A3105" s="2" t="s">
        <v>106</v>
      </c>
      <c r="H3105" s="370"/>
      <c r="I3105" s="370"/>
      <c r="J3105" s="84"/>
      <c r="M3105" s="370"/>
      <c r="N3105" s="370"/>
      <c r="O3105" s="84"/>
    </row>
    <row r="3106" spans="1:15">
      <c r="A3106" s="413" t="s">
        <v>845</v>
      </c>
      <c r="H3106" s="370"/>
      <c r="I3106" s="370"/>
      <c r="J3106" s="84"/>
      <c r="M3106" s="370"/>
      <c r="N3106" s="370"/>
      <c r="O3106" s="84"/>
    </row>
    <row r="3107" spans="1:15">
      <c r="A3107" s="413" t="s">
        <v>839</v>
      </c>
      <c r="H3107" s="370"/>
      <c r="I3107" s="370"/>
      <c r="J3107" s="84"/>
      <c r="M3107" s="370"/>
      <c r="N3107" s="370"/>
      <c r="O3107" s="84"/>
    </row>
    <row r="3108" spans="1:15">
      <c r="A3108" s="352" t="s">
        <v>601</v>
      </c>
      <c r="H3108" s="370"/>
      <c r="I3108" s="370"/>
      <c r="J3108" s="84"/>
      <c r="M3108" s="370"/>
      <c r="N3108" s="370"/>
      <c r="O3108" s="84"/>
    </row>
    <row r="3109" spans="1:15">
      <c r="A3109" s="2" t="s">
        <v>635</v>
      </c>
      <c r="H3109" s="370"/>
      <c r="I3109" s="370"/>
      <c r="J3109" s="84"/>
      <c r="M3109" s="370"/>
      <c r="N3109" s="370"/>
      <c r="O3109" s="84"/>
    </row>
    <row r="3110" spans="1:15">
      <c r="A3110" s="352" t="s">
        <v>735</v>
      </c>
      <c r="H3110" s="370"/>
      <c r="I3110" s="370"/>
      <c r="J3110" s="84"/>
      <c r="M3110" s="370"/>
      <c r="N3110" s="370"/>
      <c r="O3110" s="84"/>
    </row>
    <row r="3111" spans="1:15">
      <c r="A3111" s="3" t="s">
        <v>635</v>
      </c>
      <c r="H3111" s="370"/>
      <c r="I3111" s="370"/>
      <c r="J3111" s="84"/>
      <c r="M3111" s="370"/>
      <c r="N3111" s="370"/>
      <c r="O3111" s="84"/>
    </row>
    <row r="3112" spans="1:15">
      <c r="A3112" s="3"/>
      <c r="H3112" s="370"/>
      <c r="I3112" s="370"/>
      <c r="M3112" s="370"/>
      <c r="N3112" s="370"/>
    </row>
    <row r="3113" spans="1:15">
      <c r="A3113" s="367"/>
      <c r="H3113" s="370"/>
      <c r="I3113" s="370"/>
      <c r="M3113" s="370"/>
      <c r="N3113" s="370"/>
    </row>
    <row r="3114" spans="1:15">
      <c r="A3114" s="367"/>
      <c r="H3114" s="370"/>
      <c r="I3114" s="370"/>
      <c r="M3114" s="370"/>
      <c r="N3114" s="370"/>
    </row>
    <row r="3115" spans="1:15">
      <c r="A3115" s="369"/>
      <c r="H3115" s="370"/>
      <c r="I3115" s="370"/>
      <c r="M3115" s="370"/>
      <c r="N3115" s="370"/>
    </row>
    <row r="3116" spans="1:15">
      <c r="A3116" s="369"/>
      <c r="H3116" s="370"/>
      <c r="I3116" s="370"/>
      <c r="M3116" s="370"/>
      <c r="N3116" s="370"/>
    </row>
    <row r="3117" spans="1:15">
      <c r="A3117" s="367"/>
      <c r="H3117" s="370"/>
      <c r="I3117" s="370"/>
      <c r="M3117" s="370"/>
      <c r="N3117" s="370"/>
    </row>
    <row r="3118" spans="1:15">
      <c r="A3118" s="369"/>
      <c r="H3118" s="370"/>
      <c r="I3118" s="370"/>
      <c r="M3118" s="370"/>
      <c r="N3118" s="370"/>
    </row>
    <row r="3119" spans="1:15">
      <c r="A3119" s="369"/>
      <c r="H3119" s="370"/>
      <c r="I3119" s="370"/>
      <c r="M3119" s="370"/>
      <c r="N3119" s="370"/>
    </row>
    <row r="3120" spans="1:15">
      <c r="A3120" s="369"/>
      <c r="H3120" s="370"/>
      <c r="I3120" s="370"/>
      <c r="M3120" s="370"/>
      <c r="N3120" s="370"/>
    </row>
    <row r="3121" spans="1:14">
      <c r="A3121" s="367"/>
      <c r="H3121" s="370"/>
      <c r="I3121" s="370"/>
      <c r="M3121" s="370"/>
      <c r="N3121" s="370"/>
    </row>
    <row r="3122" spans="1:14">
      <c r="A3122" s="257"/>
      <c r="H3122" s="370"/>
      <c r="I3122" s="370"/>
      <c r="M3122" s="370"/>
      <c r="N3122" s="370"/>
    </row>
    <row r="3123" spans="1:14">
      <c r="A3123" s="257"/>
      <c r="H3123" s="370"/>
      <c r="I3123" s="370"/>
      <c r="M3123" s="370"/>
      <c r="N3123" s="370"/>
    </row>
    <row r="3124" spans="1:14">
      <c r="A3124" s="257"/>
      <c r="H3124" s="370"/>
      <c r="I3124" s="370"/>
      <c r="M3124" s="370"/>
      <c r="N3124" s="370"/>
    </row>
    <row r="3125" spans="1:14">
      <c r="A3125" s="257"/>
      <c r="H3125" s="370"/>
      <c r="I3125" s="370"/>
      <c r="M3125" s="370"/>
      <c r="N3125" s="370"/>
    </row>
    <row r="3126" spans="1:14">
      <c r="A3126" s="257"/>
      <c r="H3126" s="370"/>
      <c r="I3126" s="370"/>
      <c r="M3126" s="370"/>
      <c r="N3126" s="370"/>
    </row>
    <row r="3127" spans="1:14">
      <c r="A3127" s="3"/>
      <c r="H3127" s="370"/>
      <c r="I3127" s="370"/>
      <c r="M3127" s="370"/>
      <c r="N3127" s="370"/>
    </row>
    <row r="3128" spans="1:14">
      <c r="A3128" s="3"/>
      <c r="H3128" s="370"/>
      <c r="I3128" s="370"/>
      <c r="M3128" s="370"/>
      <c r="N3128" s="370"/>
    </row>
    <row r="3129" spans="1:14">
      <c r="A3129" s="367"/>
      <c r="H3129" s="370"/>
      <c r="I3129" s="370"/>
      <c r="M3129" s="370"/>
      <c r="N3129" s="370"/>
    </row>
    <row r="3130" spans="1:14">
      <c r="A3130" s="369"/>
      <c r="H3130" s="370"/>
      <c r="I3130" s="370"/>
      <c r="M3130" s="370"/>
      <c r="N3130" s="370"/>
    </row>
    <row r="3131" spans="1:14">
      <c r="A3131" s="369"/>
      <c r="H3131" s="370"/>
      <c r="I3131" s="370"/>
      <c r="M3131" s="370"/>
      <c r="N3131" s="370"/>
    </row>
    <row r="3132" spans="1:14">
      <c r="A3132" s="367"/>
      <c r="H3132" s="370"/>
      <c r="I3132" s="370"/>
      <c r="M3132" s="370"/>
      <c r="N3132" s="370"/>
    </row>
    <row r="3133" spans="1:14">
      <c r="A3133" s="369"/>
      <c r="H3133" s="370"/>
      <c r="I3133" s="370"/>
      <c r="M3133" s="370"/>
      <c r="N3133" s="370"/>
    </row>
    <row r="3134" spans="1:14">
      <c r="A3134" s="369"/>
      <c r="H3134" s="370"/>
      <c r="I3134" s="370"/>
      <c r="M3134" s="370"/>
      <c r="N3134" s="370"/>
    </row>
    <row r="3135" spans="1:14">
      <c r="A3135" s="369"/>
      <c r="H3135" s="370"/>
      <c r="I3135" s="370"/>
      <c r="M3135" s="370"/>
      <c r="N3135" s="370"/>
    </row>
    <row r="3136" spans="1:14">
      <c r="A3136" s="367"/>
      <c r="H3136" s="370"/>
      <c r="I3136" s="370"/>
      <c r="M3136" s="370"/>
      <c r="N3136" s="370"/>
    </row>
    <row r="3137" spans="1:14">
      <c r="A3137" s="257"/>
      <c r="H3137" s="370"/>
      <c r="I3137" s="370"/>
      <c r="M3137" s="370"/>
      <c r="N3137" s="370"/>
    </row>
    <row r="3138" spans="1:14">
      <c r="A3138" s="257"/>
      <c r="H3138" s="370"/>
      <c r="I3138" s="370"/>
      <c r="M3138" s="370"/>
      <c r="N3138" s="370"/>
    </row>
    <row r="3139" spans="1:14">
      <c r="A3139" s="257"/>
      <c r="H3139" s="370"/>
      <c r="I3139" s="370"/>
      <c r="M3139" s="370"/>
      <c r="N3139" s="370"/>
    </row>
    <row r="3140" spans="1:14">
      <c r="A3140" s="257"/>
      <c r="H3140" s="370"/>
      <c r="I3140" s="370"/>
      <c r="M3140" s="370"/>
      <c r="N3140" s="370"/>
    </row>
    <row r="3141" spans="1:14">
      <c r="A3141" s="257"/>
      <c r="H3141" s="370"/>
      <c r="I3141" s="370"/>
      <c r="M3141" s="370"/>
      <c r="N3141" s="370"/>
    </row>
    <row r="3142" spans="1:14">
      <c r="A3142" s="3"/>
      <c r="H3142" s="370"/>
      <c r="I3142" s="370"/>
      <c r="M3142" s="370"/>
      <c r="N3142" s="370"/>
    </row>
    <row r="3143" spans="1:14">
      <c r="A3143" s="3"/>
      <c r="H3143" s="370"/>
      <c r="I3143" s="370"/>
      <c r="M3143" s="370"/>
      <c r="N3143" s="370"/>
    </row>
    <row r="3144" spans="1:14">
      <c r="A3144" s="367"/>
      <c r="H3144" s="370"/>
      <c r="I3144" s="370"/>
      <c r="M3144" s="370"/>
      <c r="N3144" s="370"/>
    </row>
    <row r="3145" spans="1:14">
      <c r="A3145" s="369"/>
      <c r="H3145" s="370"/>
      <c r="I3145" s="370"/>
      <c r="M3145" s="370"/>
      <c r="N3145" s="370"/>
    </row>
    <row r="3146" spans="1:14">
      <c r="A3146" s="369"/>
      <c r="H3146" s="370"/>
      <c r="I3146" s="370"/>
      <c r="M3146" s="370"/>
      <c r="N3146" s="370"/>
    </row>
    <row r="3147" spans="1:14">
      <c r="A3147" s="367"/>
      <c r="H3147" s="370"/>
      <c r="I3147" s="370"/>
      <c r="M3147" s="370"/>
      <c r="N3147" s="370"/>
    </row>
    <row r="3148" spans="1:14">
      <c r="A3148" s="369"/>
      <c r="H3148" s="370"/>
      <c r="I3148" s="370"/>
      <c r="M3148" s="370"/>
      <c r="N3148" s="370"/>
    </row>
    <row r="3149" spans="1:14">
      <c r="A3149" s="369"/>
      <c r="H3149" s="370"/>
      <c r="I3149" s="370"/>
      <c r="M3149" s="370"/>
      <c r="N3149" s="370"/>
    </row>
    <row r="3150" spans="1:14">
      <c r="A3150" s="369"/>
      <c r="H3150" s="370"/>
      <c r="I3150" s="370"/>
      <c r="M3150" s="370"/>
      <c r="N3150" s="370"/>
    </row>
    <row r="3151" spans="1:14">
      <c r="A3151" s="367"/>
      <c r="H3151" s="370"/>
      <c r="I3151" s="370"/>
      <c r="M3151" s="370"/>
      <c r="N3151" s="370"/>
    </row>
    <row r="3152" spans="1:14">
      <c r="A3152" s="257"/>
      <c r="H3152" s="370"/>
      <c r="I3152" s="370"/>
      <c r="M3152" s="370"/>
      <c r="N3152" s="370"/>
    </row>
    <row r="3153" spans="1:14">
      <c r="A3153" s="257"/>
      <c r="H3153" s="370"/>
      <c r="I3153" s="370"/>
      <c r="M3153" s="370"/>
      <c r="N3153" s="370"/>
    </row>
    <row r="3154" spans="1:14">
      <c r="A3154" s="257"/>
      <c r="H3154" s="370"/>
      <c r="I3154" s="370"/>
      <c r="M3154" s="370"/>
      <c r="N3154" s="370"/>
    </row>
    <row r="3155" spans="1:14">
      <c r="A3155" s="257"/>
      <c r="H3155" s="370"/>
      <c r="I3155" s="370"/>
      <c r="M3155" s="370"/>
      <c r="N3155" s="370"/>
    </row>
    <row r="3156" spans="1:14">
      <c r="A3156" s="257"/>
      <c r="H3156" s="370"/>
      <c r="I3156" s="370"/>
      <c r="M3156" s="370"/>
      <c r="N3156" s="370"/>
    </row>
    <row r="3157" spans="1:14">
      <c r="A3157" s="3"/>
      <c r="H3157" s="370"/>
      <c r="I3157" s="370"/>
      <c r="M3157" s="370"/>
      <c r="N3157" s="370"/>
    </row>
    <row r="3158" spans="1:14">
      <c r="A3158" s="3"/>
      <c r="H3158" s="370"/>
      <c r="I3158" s="370"/>
      <c r="M3158" s="370"/>
      <c r="N3158" s="370"/>
    </row>
    <row r="3159" spans="1:14">
      <c r="A3159" s="367"/>
      <c r="H3159" s="370"/>
      <c r="I3159" s="370"/>
      <c r="M3159" s="370"/>
      <c r="N3159" s="370"/>
    </row>
    <row r="3160" spans="1:14">
      <c r="A3160" s="369"/>
      <c r="H3160" s="370"/>
      <c r="I3160" s="370"/>
      <c r="M3160" s="370"/>
      <c r="N3160" s="370"/>
    </row>
    <row r="3161" spans="1:14">
      <c r="A3161" s="369"/>
      <c r="H3161" s="370"/>
      <c r="I3161" s="370"/>
      <c r="M3161" s="370"/>
      <c r="N3161" s="370"/>
    </row>
    <row r="3162" spans="1:14">
      <c r="A3162" s="367"/>
      <c r="H3162" s="370"/>
      <c r="I3162" s="370"/>
      <c r="M3162" s="370"/>
      <c r="N3162" s="370"/>
    </row>
    <row r="3163" spans="1:14">
      <c r="A3163" s="369"/>
      <c r="H3163" s="370"/>
      <c r="I3163" s="370"/>
      <c r="M3163" s="370"/>
      <c r="N3163" s="370"/>
    </row>
    <row r="3164" spans="1:14">
      <c r="A3164" s="369"/>
      <c r="H3164" s="370"/>
      <c r="I3164" s="370"/>
      <c r="M3164" s="370"/>
      <c r="N3164" s="370"/>
    </row>
    <row r="3165" spans="1:14">
      <c r="A3165" s="369"/>
      <c r="H3165" s="370"/>
      <c r="I3165" s="370"/>
      <c r="M3165" s="370"/>
      <c r="N3165" s="370"/>
    </row>
    <row r="3166" spans="1:14">
      <c r="A3166" s="367"/>
      <c r="H3166" s="370"/>
      <c r="I3166" s="370"/>
      <c r="M3166" s="370"/>
      <c r="N3166" s="370"/>
    </row>
    <row r="3167" spans="1:14">
      <c r="A3167" s="257"/>
      <c r="H3167" s="370"/>
      <c r="I3167" s="370"/>
      <c r="M3167" s="370"/>
      <c r="N3167" s="370"/>
    </row>
    <row r="3168" spans="1:14">
      <c r="A3168" s="257"/>
      <c r="H3168" s="370"/>
      <c r="I3168" s="370"/>
      <c r="M3168" s="370"/>
      <c r="N3168" s="370"/>
    </row>
    <row r="3169" spans="1:14">
      <c r="A3169" s="257"/>
      <c r="H3169" s="370"/>
      <c r="I3169" s="370"/>
      <c r="M3169" s="370"/>
      <c r="N3169" s="370"/>
    </row>
    <row r="3170" spans="1:14">
      <c r="A3170" s="257"/>
      <c r="H3170" s="370"/>
      <c r="I3170" s="370"/>
      <c r="M3170" s="370"/>
      <c r="N3170" s="370"/>
    </row>
    <row r="3171" spans="1:14">
      <c r="A3171" s="257"/>
      <c r="H3171" s="370"/>
      <c r="I3171" s="370"/>
      <c r="M3171" s="370"/>
      <c r="N3171" s="370"/>
    </row>
    <row r="3172" spans="1:14">
      <c r="A3172" s="3"/>
      <c r="H3172" s="370"/>
      <c r="I3172" s="370"/>
      <c r="M3172" s="370"/>
      <c r="N3172" s="370"/>
    </row>
    <row r="3173" spans="1:14">
      <c r="A3173" s="3"/>
      <c r="H3173" s="370"/>
      <c r="I3173" s="370"/>
      <c r="M3173" s="370"/>
      <c r="N3173" s="370"/>
    </row>
    <row r="3174" spans="1:14">
      <c r="A3174" s="3"/>
      <c r="H3174" s="370"/>
      <c r="I3174" s="370"/>
      <c r="M3174" s="370"/>
      <c r="N3174" s="370"/>
    </row>
    <row r="3175" spans="1:14">
      <c r="A3175" s="367"/>
      <c r="H3175" s="370"/>
      <c r="I3175" s="370"/>
      <c r="M3175" s="370"/>
      <c r="N3175" s="370"/>
    </row>
    <row r="3176" spans="1:14">
      <c r="A3176" s="369"/>
      <c r="H3176" s="370"/>
      <c r="I3176" s="370"/>
      <c r="M3176" s="370"/>
      <c r="N3176" s="370"/>
    </row>
    <row r="3177" spans="1:14">
      <c r="A3177" s="367"/>
      <c r="H3177" s="370"/>
      <c r="I3177" s="370"/>
      <c r="M3177" s="370"/>
      <c r="N3177" s="370"/>
    </row>
    <row r="3178" spans="1:14">
      <c r="A3178" s="369"/>
      <c r="H3178" s="370"/>
      <c r="I3178" s="370"/>
      <c r="M3178" s="370"/>
      <c r="N3178" s="370"/>
    </row>
    <row r="3179" spans="1:14">
      <c r="A3179" s="369"/>
      <c r="H3179" s="370"/>
      <c r="I3179" s="370"/>
      <c r="M3179" s="370"/>
      <c r="N3179" s="370"/>
    </row>
    <row r="3180" spans="1:14">
      <c r="A3180" s="369"/>
      <c r="H3180" s="370"/>
      <c r="I3180" s="370"/>
      <c r="M3180" s="370"/>
      <c r="N3180" s="370"/>
    </row>
    <row r="3181" spans="1:14">
      <c r="A3181" s="369"/>
      <c r="H3181" s="370"/>
      <c r="I3181" s="370"/>
      <c r="M3181" s="370"/>
      <c r="N3181" s="370"/>
    </row>
    <row r="3182" spans="1:14">
      <c r="A3182" s="367"/>
      <c r="H3182" s="370"/>
      <c r="I3182" s="370"/>
      <c r="M3182" s="370"/>
      <c r="N3182" s="370"/>
    </row>
    <row r="3183" spans="1:14">
      <c r="A3183" s="369"/>
      <c r="H3183" s="370"/>
      <c r="I3183" s="370"/>
      <c r="M3183" s="370"/>
      <c r="N3183" s="370"/>
    </row>
    <row r="3184" spans="1:14">
      <c r="A3184" s="369"/>
      <c r="H3184" s="370"/>
      <c r="I3184" s="370"/>
      <c r="M3184" s="370"/>
      <c r="N3184" s="370"/>
    </row>
    <row r="3185" spans="1:14">
      <c r="A3185" s="369"/>
      <c r="H3185" s="370"/>
      <c r="I3185" s="370"/>
      <c r="M3185" s="370"/>
      <c r="N3185" s="370"/>
    </row>
    <row r="3186" spans="1:14">
      <c r="A3186" s="3"/>
      <c r="H3186" s="370"/>
      <c r="I3186" s="370"/>
      <c r="M3186" s="370"/>
      <c r="N3186" s="370"/>
    </row>
    <row r="3187" spans="1:14">
      <c r="A3187" s="367"/>
      <c r="H3187" s="370"/>
      <c r="I3187" s="370"/>
      <c r="M3187" s="370"/>
      <c r="N3187" s="370"/>
    </row>
    <row r="3188" spans="1:14">
      <c r="A3188" s="369"/>
      <c r="H3188" s="370"/>
      <c r="I3188" s="370"/>
      <c r="M3188" s="370"/>
      <c r="N3188" s="370"/>
    </row>
    <row r="3189" spans="1:14">
      <c r="A3189" s="367"/>
      <c r="H3189" s="370"/>
      <c r="I3189" s="370"/>
      <c r="M3189" s="370"/>
      <c r="N3189" s="370"/>
    </row>
    <row r="3190" spans="1:14">
      <c r="A3190" s="369"/>
      <c r="H3190" s="370"/>
      <c r="I3190" s="370"/>
      <c r="M3190" s="370"/>
      <c r="N3190" s="370"/>
    </row>
    <row r="3191" spans="1:14">
      <c r="A3191" s="369"/>
      <c r="H3191" s="370"/>
      <c r="I3191" s="370"/>
      <c r="M3191" s="370"/>
      <c r="N3191" s="370"/>
    </row>
    <row r="3192" spans="1:14">
      <c r="A3192" s="369"/>
      <c r="H3192" s="370"/>
      <c r="I3192" s="370"/>
      <c r="M3192" s="370"/>
      <c r="N3192" s="370"/>
    </row>
    <row r="3193" spans="1:14">
      <c r="A3193" s="369"/>
      <c r="H3193" s="370"/>
      <c r="I3193" s="370"/>
      <c r="M3193" s="370"/>
      <c r="N3193" s="370"/>
    </row>
    <row r="3194" spans="1:14">
      <c r="A3194" s="367"/>
      <c r="H3194" s="370"/>
      <c r="I3194" s="370"/>
      <c r="M3194" s="370"/>
      <c r="N3194" s="370"/>
    </row>
    <row r="3195" spans="1:14">
      <c r="A3195" s="369"/>
      <c r="H3195" s="370"/>
      <c r="I3195" s="370"/>
      <c r="M3195" s="370"/>
      <c r="N3195" s="370"/>
    </row>
    <row r="3196" spans="1:14">
      <c r="A3196" s="369"/>
      <c r="H3196" s="370"/>
      <c r="I3196" s="370"/>
      <c r="M3196" s="370"/>
      <c r="N3196" s="370"/>
    </row>
    <row r="3197" spans="1:14">
      <c r="A3197" s="369"/>
      <c r="H3197" s="370"/>
      <c r="I3197" s="370"/>
      <c r="M3197" s="370"/>
      <c r="N3197" s="370"/>
    </row>
    <row r="3198" spans="1:14">
      <c r="A3198" s="3"/>
      <c r="H3198" s="370"/>
      <c r="I3198" s="370"/>
      <c r="M3198" s="370"/>
      <c r="N3198" s="370"/>
    </row>
    <row r="3199" spans="1:14">
      <c r="A3199" s="3"/>
      <c r="H3199" s="370"/>
      <c r="I3199" s="370"/>
      <c r="M3199" s="370"/>
      <c r="N3199" s="370"/>
    </row>
    <row r="3200" spans="1:14">
      <c r="A3200" s="367"/>
      <c r="H3200" s="370"/>
      <c r="I3200" s="370"/>
      <c r="M3200" s="370"/>
      <c r="N3200" s="370"/>
    </row>
    <row r="3201" spans="1:14">
      <c r="A3201" s="369"/>
      <c r="H3201" s="370"/>
      <c r="I3201" s="370"/>
      <c r="M3201" s="370"/>
      <c r="N3201" s="370"/>
    </row>
    <row r="3202" spans="1:14">
      <c r="A3202" s="367"/>
      <c r="H3202" s="370"/>
      <c r="I3202" s="370"/>
      <c r="M3202" s="370"/>
      <c r="N3202" s="370"/>
    </row>
    <row r="3203" spans="1:14">
      <c r="A3203" s="369"/>
      <c r="H3203" s="370"/>
      <c r="I3203" s="370"/>
      <c r="M3203" s="370"/>
      <c r="N3203" s="370"/>
    </row>
    <row r="3204" spans="1:14">
      <c r="A3204" s="369"/>
      <c r="H3204" s="370"/>
      <c r="I3204" s="370"/>
      <c r="M3204" s="370"/>
      <c r="N3204" s="370"/>
    </row>
    <row r="3205" spans="1:14">
      <c r="A3205" s="369"/>
      <c r="H3205" s="370"/>
      <c r="I3205" s="370"/>
      <c r="M3205" s="370"/>
      <c r="N3205" s="370"/>
    </row>
    <row r="3206" spans="1:14">
      <c r="A3206" s="369"/>
      <c r="H3206" s="370"/>
      <c r="I3206" s="370"/>
      <c r="M3206" s="370"/>
      <c r="N3206" s="370"/>
    </row>
    <row r="3207" spans="1:14">
      <c r="A3207" s="367"/>
      <c r="H3207" s="370"/>
      <c r="I3207" s="370"/>
      <c r="M3207" s="370"/>
      <c r="N3207" s="370"/>
    </row>
    <row r="3208" spans="1:14">
      <c r="A3208" s="369"/>
      <c r="H3208" s="370"/>
      <c r="I3208" s="370"/>
      <c r="M3208" s="370"/>
      <c r="N3208" s="370"/>
    </row>
    <row r="3209" spans="1:14">
      <c r="A3209" s="369"/>
      <c r="H3209" s="370"/>
      <c r="I3209" s="370"/>
      <c r="M3209" s="370"/>
      <c r="N3209" s="370"/>
    </row>
    <row r="3210" spans="1:14">
      <c r="A3210" s="369"/>
      <c r="H3210" s="370"/>
      <c r="I3210" s="370"/>
      <c r="M3210" s="370"/>
      <c r="N3210" s="370"/>
    </row>
    <row r="3211" spans="1:14">
      <c r="A3211" s="3"/>
      <c r="H3211" s="370"/>
      <c r="I3211" s="370"/>
      <c r="M3211" s="370"/>
      <c r="N3211" s="370"/>
    </row>
    <row r="3212" spans="1:14">
      <c r="H3212" s="370"/>
      <c r="I3212" s="370"/>
      <c r="M3212" s="370"/>
      <c r="N3212" s="370"/>
    </row>
  </sheetData>
  <sheetProtection password="F81D" sheet="1" objects="1" scenarios="1"/>
  <autoFilter ref="A1:O3217"/>
  <customSheetViews>
    <customSheetView guid="{7FD99AA4-5903-494A-9F09-AEC84FBFFB84}" topLeftCell="A1220">
      <selection activeCell="B1234" sqref="B1234"/>
      <pageMargins left="0.7" right="0.7" top="0.75" bottom="0.75" header="0.3" footer="0.3"/>
    </customSheetView>
    <customSheetView guid="{44A2B057-7D30-4594-817B-0DBCD9A92E4A}" topLeftCell="A1220">
      <selection activeCell="B1234" sqref="B1234"/>
      <pageMargins left="0.7" right="0.7" top="0.75" bottom="0.75" header="0.3" footer="0.3"/>
    </customSheetView>
  </customSheetViews>
  <pageMargins left="0.70866141732283472" right="0.70866141732283472" top="0.74803149606299213" bottom="0.74803149606299213" header="0.31496062992125984" footer="0.31496062992125984"/>
  <pageSetup paperSize="9" scale="46"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
  <sheetViews>
    <sheetView workbookViewId="0"/>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I19"/>
  <sheetViews>
    <sheetView workbookViewId="0"/>
  </sheetViews>
  <sheetFormatPr defaultColWidth="8.77734375" defaultRowHeight="15"/>
  <cols>
    <col min="7" max="7" width="20.77734375" customWidth="1"/>
  </cols>
  <sheetData>
    <row r="1" spans="1:9">
      <c r="A1" s="693" t="str">
        <f>'1'!A1</f>
        <v>SWANSEA BAY UNIVERSITY HEALTH BOARD ANNUAL ACCOUNTS 2023-24</v>
      </c>
      <c r="B1" s="204"/>
      <c r="C1" s="204"/>
      <c r="D1" s="204"/>
      <c r="E1" s="204"/>
      <c r="F1" s="204"/>
      <c r="G1" s="204"/>
    </row>
    <row r="9" spans="1:9">
      <c r="I9" s="983"/>
    </row>
    <row r="10" spans="1:9">
      <c r="I10" s="804"/>
    </row>
    <row r="11" spans="1:9">
      <c r="I11" s="804"/>
    </row>
    <row r="12" spans="1:9">
      <c r="I12" s="983"/>
    </row>
    <row r="13" spans="1:9">
      <c r="I13" s="804"/>
    </row>
    <row r="14" spans="1:9">
      <c r="I14" s="804"/>
    </row>
    <row r="15" spans="1:9">
      <c r="I15" s="804"/>
    </row>
    <row r="16" spans="1:9">
      <c r="I16" s="804"/>
    </row>
    <row r="17" spans="9:9">
      <c r="I17" s="983"/>
    </row>
    <row r="18" spans="9:9">
      <c r="I18" s="804"/>
    </row>
    <row r="19" spans="9:9">
      <c r="I19" s="8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H2"/>
  <sheetViews>
    <sheetView workbookViewId="0">
      <selection activeCell="J28" sqref="J28"/>
    </sheetView>
  </sheetViews>
  <sheetFormatPr defaultColWidth="8.88671875" defaultRowHeight="15"/>
  <cols>
    <col min="6" max="6" width="9.6640625" customWidth="1"/>
    <col min="7" max="7" width="8.44140625" customWidth="1"/>
    <col min="8" max="8" width="19.77734375" customWidth="1"/>
  </cols>
  <sheetData>
    <row r="1" spans="1:8">
      <c r="A1" s="10" t="str">
        <f>'1'!A1</f>
        <v>SWANSEA BAY UNIVERSITY HEALTH BOARD ANNUAL ACCOUNTS 2023-24</v>
      </c>
      <c r="B1" s="204"/>
      <c r="C1" s="204"/>
      <c r="D1" s="204"/>
      <c r="E1" s="204"/>
      <c r="F1" s="204"/>
      <c r="G1" s="204"/>
      <c r="H1" s="204"/>
    </row>
    <row r="2" spans="1:8">
      <c r="A2" s="915"/>
    </row>
  </sheetData>
  <pageMargins left="0.7" right="0.7" top="0.75" bottom="0.75" header="0.3" footer="0.3"/>
  <pageSetup paperSize="9" scale="85"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5"/>
  <sheetViews>
    <sheetView workbookViewId="0"/>
  </sheetViews>
  <sheetFormatPr defaultColWidth="8.77734375" defaultRowHeight="15"/>
  <cols>
    <col min="7" max="7" width="20.77734375" customWidth="1"/>
  </cols>
  <sheetData>
    <row r="1" spans="1:9">
      <c r="A1" s="693" t="str">
        <f>'1'!A1</f>
        <v>SWANSEA BAY UNIVERSITY HEALTH BOARD ANNUAL ACCOUNTS 2023-24</v>
      </c>
      <c r="B1" s="204"/>
      <c r="C1" s="204"/>
      <c r="D1" s="204"/>
      <c r="E1" s="204"/>
      <c r="F1" s="204"/>
      <c r="G1" s="204"/>
    </row>
    <row r="4" spans="1:9">
      <c r="I4" s="826"/>
    </row>
    <row r="5" spans="1:9">
      <c r="I5" s="317"/>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G1"/>
  <sheetViews>
    <sheetView workbookViewId="0">
      <selection activeCell="J27" sqref="J27"/>
    </sheetView>
  </sheetViews>
  <sheetFormatPr defaultColWidth="8.77734375" defaultRowHeight="15"/>
  <cols>
    <col min="7" max="7" width="20.77734375" customWidth="1"/>
  </cols>
  <sheetData>
    <row r="1" spans="1:7" ht="12.75" customHeight="1">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G1"/>
  <sheetViews>
    <sheetView workbookViewId="0">
      <selection activeCell="I29" sqref="I29"/>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G1"/>
  <sheetViews>
    <sheetView workbookViewId="0"/>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G1"/>
  <sheetViews>
    <sheetView workbookViewId="0">
      <selection activeCell="I25" sqref="I25"/>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81" orientation="portrait" r:id="rId1"/>
  <headerFooter>
    <oddFooter>&amp;C&amp;A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1"/>
  <sheetViews>
    <sheetView workbookViewId="0"/>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
  <sheetViews>
    <sheetView zoomScaleNormal="100" zoomScaleSheetLayoutView="100" workbookViewId="0">
      <selection activeCell="I27" sqref="I27:I28"/>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3"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M3507"/>
  <sheetViews>
    <sheetView workbookViewId="0"/>
  </sheetViews>
  <sheetFormatPr defaultRowHeight="15"/>
  <cols>
    <col min="1" max="1" width="8.88671875" style="485"/>
    <col min="2" max="2" width="50.5546875" customWidth="1"/>
    <col min="3" max="3" width="13.109375" customWidth="1"/>
    <col min="4" max="4" width="3.5546875" customWidth="1"/>
    <col min="5" max="5" width="9.44140625" customWidth="1"/>
    <col min="6" max="7" width="10.109375" customWidth="1"/>
    <col min="8" max="8" width="31.77734375" style="84" customWidth="1"/>
    <col min="9" max="9" width="9.77734375" customWidth="1"/>
    <col min="10" max="10" width="12.5546875" customWidth="1"/>
    <col min="11" max="11" width="13.77734375" customWidth="1"/>
    <col min="12" max="12" width="31.77734375" style="84" customWidth="1"/>
  </cols>
  <sheetData>
    <row r="1" spans="1:12">
      <c r="A1" s="485">
        <v>1</v>
      </c>
      <c r="E1" s="495" t="s">
        <v>1411</v>
      </c>
      <c r="F1" s="103" t="s">
        <v>737</v>
      </c>
      <c r="G1" s="103"/>
      <c r="H1" s="685"/>
      <c r="I1" s="495" t="s">
        <v>905</v>
      </c>
      <c r="J1" s="103" t="s">
        <v>737</v>
      </c>
      <c r="K1" s="103" t="s">
        <v>738</v>
      </c>
      <c r="L1" s="703" t="s">
        <v>739</v>
      </c>
    </row>
    <row r="2" spans="1:12" ht="15.75">
      <c r="A2" s="485">
        <v>2</v>
      </c>
      <c r="B2" s="513"/>
      <c r="E2" s="744"/>
      <c r="F2" s="103" t="s">
        <v>347</v>
      </c>
      <c r="G2" s="103" t="s">
        <v>738</v>
      </c>
      <c r="H2" s="703" t="s">
        <v>739</v>
      </c>
      <c r="I2" s="495" t="s">
        <v>1287</v>
      </c>
      <c r="J2" s="449" t="s">
        <v>1288</v>
      </c>
      <c r="K2" s="103" t="s">
        <v>347</v>
      </c>
    </row>
    <row r="3" spans="1:12" ht="22.5">
      <c r="A3" s="485">
        <v>3</v>
      </c>
      <c r="E3" s="739" t="s">
        <v>1125</v>
      </c>
      <c r="F3" s="739" t="s">
        <v>1287</v>
      </c>
      <c r="G3" s="103"/>
      <c r="H3" s="685"/>
      <c r="I3" s="495" t="s">
        <v>905</v>
      </c>
      <c r="J3" s="739" t="s">
        <v>1289</v>
      </c>
      <c r="K3" s="739" t="s">
        <v>1289</v>
      </c>
    </row>
    <row r="4" spans="1:12">
      <c r="A4" s="485">
        <v>4</v>
      </c>
      <c r="E4" s="472" t="s">
        <v>1353</v>
      </c>
      <c r="I4" s="472" t="s">
        <v>1270</v>
      </c>
    </row>
    <row r="5" spans="1:12" ht="15.75">
      <c r="A5" s="485">
        <v>5</v>
      </c>
      <c r="B5" s="234" t="s">
        <v>904</v>
      </c>
      <c r="E5" s="472"/>
      <c r="I5" s="472" t="s">
        <v>1406</v>
      </c>
    </row>
    <row r="6" spans="1:12">
      <c r="A6" s="485">
        <v>6</v>
      </c>
      <c r="B6" t="s">
        <v>14</v>
      </c>
      <c r="D6" t="s">
        <v>905</v>
      </c>
      <c r="E6" s="472">
        <v>250402</v>
      </c>
      <c r="F6" s="231" t="e">
        <f>#REF!</f>
        <v>#REF!</v>
      </c>
      <c r="G6" s="312" t="e">
        <f>F6-E6</f>
        <v>#REF!</v>
      </c>
      <c r="H6" s="795"/>
      <c r="I6" s="472">
        <v>244160</v>
      </c>
      <c r="J6" s="231" t="e">
        <f>#REF!</f>
        <v>#REF!</v>
      </c>
      <c r="K6" s="312" t="e">
        <f>J6-I6</f>
        <v>#REF!</v>
      </c>
    </row>
    <row r="7" spans="1:12">
      <c r="A7" s="485">
        <v>7</v>
      </c>
      <c r="B7" t="s">
        <v>15</v>
      </c>
      <c r="D7" t="s">
        <v>905</v>
      </c>
      <c r="E7" s="472">
        <v>346167</v>
      </c>
      <c r="F7" s="231" t="e">
        <f>#REF!</f>
        <v>#REF!</v>
      </c>
      <c r="G7" s="312" t="e">
        <f t="shared" ref="G7:G15" si="0">F7-E7</f>
        <v>#REF!</v>
      </c>
      <c r="H7" s="795"/>
      <c r="I7" s="472">
        <v>311607</v>
      </c>
      <c r="J7" s="231" t="e">
        <f>#REF!</f>
        <v>#REF!</v>
      </c>
      <c r="K7" s="312" t="e">
        <f t="shared" ref="K7:K15" si="1">J7-I7</f>
        <v>#REF!</v>
      </c>
    </row>
    <row r="8" spans="1:12">
      <c r="A8" s="485">
        <v>8</v>
      </c>
      <c r="B8" t="s">
        <v>16</v>
      </c>
      <c r="D8" t="s">
        <v>905</v>
      </c>
      <c r="E8" s="472">
        <v>1135479</v>
      </c>
      <c r="F8" s="231" t="e">
        <f>#REF!</f>
        <v>#REF!</v>
      </c>
      <c r="G8" s="312" t="e">
        <f t="shared" si="0"/>
        <v>#REF!</v>
      </c>
      <c r="H8" s="796" t="s">
        <v>1413</v>
      </c>
      <c r="I8" s="472">
        <v>1125784</v>
      </c>
      <c r="J8" s="231" t="e">
        <f>#REF!</f>
        <v>#REF!</v>
      </c>
      <c r="K8" s="312" t="e">
        <f t="shared" si="1"/>
        <v>#REF!</v>
      </c>
    </row>
    <row r="9" spans="1:12" ht="15.75">
      <c r="A9" s="485">
        <v>9</v>
      </c>
      <c r="B9" s="234" t="s">
        <v>906</v>
      </c>
      <c r="D9" t="s">
        <v>905</v>
      </c>
      <c r="E9" s="472">
        <v>1732048</v>
      </c>
      <c r="F9" s="231" t="e">
        <f>#REF!</f>
        <v>#REF!</v>
      </c>
      <c r="G9" s="312" t="e">
        <f t="shared" si="0"/>
        <v>#REF!</v>
      </c>
      <c r="H9" s="796" t="s">
        <v>1413</v>
      </c>
      <c r="I9" s="472">
        <v>1681551</v>
      </c>
      <c r="J9" s="231" t="e">
        <f>#REF!</f>
        <v>#REF!</v>
      </c>
      <c r="K9" s="312" t="e">
        <f t="shared" si="1"/>
        <v>#REF!</v>
      </c>
    </row>
    <row r="10" spans="1:12">
      <c r="A10" s="485">
        <v>10</v>
      </c>
      <c r="B10" t="s">
        <v>907</v>
      </c>
      <c r="D10" t="s">
        <v>905</v>
      </c>
      <c r="E10" s="472">
        <v>-505702</v>
      </c>
      <c r="F10" s="231" t="e">
        <f>#REF!</f>
        <v>#REF!</v>
      </c>
      <c r="G10" s="312" t="e">
        <f t="shared" si="0"/>
        <v>#REF!</v>
      </c>
      <c r="H10" s="795"/>
      <c r="I10" s="472">
        <v>-462450</v>
      </c>
      <c r="J10" s="231" t="e">
        <f>#REF!</f>
        <v>#REF!</v>
      </c>
      <c r="K10" s="312" t="e">
        <f t="shared" si="1"/>
        <v>#REF!</v>
      </c>
    </row>
    <row r="11" spans="1:12" ht="15.75">
      <c r="A11" s="485">
        <v>11</v>
      </c>
      <c r="B11" s="234" t="s">
        <v>908</v>
      </c>
      <c r="D11" t="s">
        <v>905</v>
      </c>
      <c r="E11" s="472">
        <v>1226346</v>
      </c>
      <c r="F11" s="231" t="e">
        <f>#REF!</f>
        <v>#REF!</v>
      </c>
      <c r="G11" s="312" t="e">
        <f t="shared" si="0"/>
        <v>#REF!</v>
      </c>
      <c r="H11" s="796" t="s">
        <v>1413</v>
      </c>
      <c r="I11" s="472">
        <v>1219101</v>
      </c>
      <c r="J11" s="231" t="e">
        <f>#REF!</f>
        <v>#REF!</v>
      </c>
      <c r="K11" s="312" t="e">
        <f t="shared" si="1"/>
        <v>#REF!</v>
      </c>
    </row>
    <row r="12" spans="1:12">
      <c r="A12" s="485">
        <v>12</v>
      </c>
      <c r="B12" t="s">
        <v>603</v>
      </c>
      <c r="D12" t="s">
        <v>905</v>
      </c>
      <c r="E12" s="472">
        <v>0</v>
      </c>
      <c r="F12" s="231" t="e">
        <f>#REF!</f>
        <v>#REF!</v>
      </c>
      <c r="G12" s="312" t="e">
        <f t="shared" si="0"/>
        <v>#REF!</v>
      </c>
      <c r="H12" s="795"/>
      <c r="I12" s="472">
        <v>0</v>
      </c>
      <c r="J12" s="231" t="e">
        <f>#REF!</f>
        <v>#REF!</v>
      </c>
      <c r="K12" s="312" t="e">
        <f t="shared" si="1"/>
        <v>#REF!</v>
      </c>
    </row>
    <row r="13" spans="1:12">
      <c r="A13" s="485">
        <v>13</v>
      </c>
      <c r="B13" t="s">
        <v>909</v>
      </c>
      <c r="D13" t="s">
        <v>905</v>
      </c>
      <c r="E13" s="472">
        <v>307</v>
      </c>
      <c r="F13" s="231" t="e">
        <f>#REF!</f>
        <v>#REF!</v>
      </c>
      <c r="G13" s="312" t="e">
        <f t="shared" si="0"/>
        <v>#REF!</v>
      </c>
      <c r="H13" s="795"/>
      <c r="I13" s="472">
        <v>68</v>
      </c>
      <c r="J13" s="231" t="e">
        <f>#REF!</f>
        <v>#REF!</v>
      </c>
      <c r="K13" s="312" t="e">
        <f>J13-I13</f>
        <v>#REF!</v>
      </c>
    </row>
    <row r="14" spans="1:12">
      <c r="A14" s="485">
        <v>14</v>
      </c>
      <c r="B14" t="s">
        <v>20</v>
      </c>
      <c r="D14" t="s">
        <v>905</v>
      </c>
      <c r="E14" s="472">
        <v>1133</v>
      </c>
      <c r="F14" s="231" t="e">
        <f>#REF!</f>
        <v>#REF!</v>
      </c>
      <c r="G14" s="312" t="e">
        <f t="shared" si="0"/>
        <v>#REF!</v>
      </c>
      <c r="H14" s="795"/>
      <c r="I14" s="472">
        <v>1200</v>
      </c>
      <c r="J14" s="231" t="e">
        <f>#REF!</f>
        <v>#REF!</v>
      </c>
      <c r="K14" s="312" t="e">
        <f t="shared" si="1"/>
        <v>#REF!</v>
      </c>
    </row>
    <row r="15" spans="1:12" ht="15.75">
      <c r="A15" s="485">
        <v>15</v>
      </c>
      <c r="B15" s="234" t="s">
        <v>21</v>
      </c>
      <c r="D15" t="s">
        <v>905</v>
      </c>
      <c r="E15" s="472">
        <v>1227786</v>
      </c>
      <c r="F15" s="231" t="e">
        <f>#REF!</f>
        <v>#REF!</v>
      </c>
      <c r="G15" s="312" t="e">
        <f t="shared" si="0"/>
        <v>#REF!</v>
      </c>
      <c r="H15" s="796" t="s">
        <v>1413</v>
      </c>
      <c r="I15" s="472">
        <v>1220369</v>
      </c>
      <c r="J15" s="231" t="e">
        <f>#REF!</f>
        <v>#REF!</v>
      </c>
      <c r="K15" s="312" t="e">
        <f t="shared" si="1"/>
        <v>#REF!</v>
      </c>
    </row>
    <row r="16" spans="1:12" ht="15.75">
      <c r="A16" s="485">
        <v>16</v>
      </c>
      <c r="B16" s="234" t="s">
        <v>23</v>
      </c>
      <c r="E16" s="472"/>
      <c r="F16" s="231"/>
      <c r="G16" s="370"/>
      <c r="I16" s="472"/>
      <c r="J16" s="231"/>
      <c r="K16" s="370"/>
    </row>
    <row r="17" spans="1:11">
      <c r="A17" s="485">
        <v>17</v>
      </c>
      <c r="B17" t="s">
        <v>910</v>
      </c>
      <c r="D17" t="s">
        <v>905</v>
      </c>
      <c r="E17" s="472">
        <v>-6963</v>
      </c>
      <c r="F17" s="231">
        <f>'3'!F9</f>
        <v>-17751</v>
      </c>
      <c r="G17" s="312">
        <f t="shared" ref="G17:G28" si="2">F17-E17</f>
        <v>-10788</v>
      </c>
      <c r="I17" s="472">
        <v>-693</v>
      </c>
      <c r="J17" s="231">
        <f>'3'!H9</f>
        <v>-24674</v>
      </c>
      <c r="K17" s="312">
        <f t="shared" ref="K17:K28" si="3">J17-I17</f>
        <v>-23981</v>
      </c>
    </row>
    <row r="18" spans="1:11">
      <c r="A18" s="485">
        <v>18</v>
      </c>
      <c r="B18" t="s">
        <v>25</v>
      </c>
      <c r="D18" t="s">
        <v>905</v>
      </c>
      <c r="E18" s="472">
        <v>0</v>
      </c>
      <c r="F18" s="231">
        <f>'3'!F11</f>
        <v>0</v>
      </c>
      <c r="G18" s="312">
        <f>F18-E18</f>
        <v>0</v>
      </c>
      <c r="I18" s="472">
        <v>0</v>
      </c>
      <c r="J18" s="231">
        <f>'3'!H11</f>
        <v>0</v>
      </c>
      <c r="K18" s="312">
        <f t="shared" si="3"/>
        <v>0</v>
      </c>
    </row>
    <row r="19" spans="1:11">
      <c r="A19" s="485">
        <v>19</v>
      </c>
      <c r="B19" t="s">
        <v>911</v>
      </c>
      <c r="D19" t="s">
        <v>905</v>
      </c>
      <c r="E19" s="472">
        <v>0</v>
      </c>
      <c r="F19" s="231">
        <f>'3'!F12</f>
        <v>0</v>
      </c>
      <c r="G19" s="312">
        <f t="shared" si="2"/>
        <v>0</v>
      </c>
      <c r="I19" s="472">
        <v>0</v>
      </c>
      <c r="J19" s="231">
        <f>'3'!H12</f>
        <v>0</v>
      </c>
      <c r="K19" s="312">
        <f t="shared" si="3"/>
        <v>0</v>
      </c>
    </row>
    <row r="20" spans="1:11">
      <c r="A20" s="485">
        <v>20</v>
      </c>
      <c r="B20" t="s">
        <v>912</v>
      </c>
      <c r="D20" t="s">
        <v>905</v>
      </c>
      <c r="E20" s="472">
        <v>0</v>
      </c>
      <c r="F20" s="231">
        <f>'3'!F13</f>
        <v>0</v>
      </c>
      <c r="G20" s="312">
        <f t="shared" si="2"/>
        <v>0</v>
      </c>
      <c r="I20" s="472">
        <v>0</v>
      </c>
      <c r="J20" s="231">
        <f>'3'!H13</f>
        <v>0</v>
      </c>
      <c r="K20" s="312">
        <f t="shared" si="3"/>
        <v>0</v>
      </c>
    </row>
    <row r="21" spans="1:11" ht="15.75">
      <c r="A21" s="485">
        <v>21</v>
      </c>
      <c r="B21" s="234" t="s">
        <v>913</v>
      </c>
      <c r="D21" t="s">
        <v>905</v>
      </c>
      <c r="E21" s="472">
        <v>0</v>
      </c>
      <c r="F21" s="231">
        <f>'3'!F14</f>
        <v>166</v>
      </c>
      <c r="G21" s="312">
        <f t="shared" si="2"/>
        <v>166</v>
      </c>
      <c r="I21" s="472">
        <v>0</v>
      </c>
      <c r="J21" s="231">
        <f>'3'!H14</f>
        <v>0</v>
      </c>
      <c r="K21" s="312">
        <f t="shared" si="3"/>
        <v>0</v>
      </c>
    </row>
    <row r="22" spans="1:11">
      <c r="A22" s="485">
        <v>22</v>
      </c>
      <c r="B22" t="s">
        <v>28</v>
      </c>
      <c r="D22" t="s">
        <v>905</v>
      </c>
      <c r="E22" s="472">
        <v>0</v>
      </c>
      <c r="F22" s="231">
        <f>'3'!F15</f>
        <v>0</v>
      </c>
      <c r="G22" s="312">
        <f t="shared" si="2"/>
        <v>0</v>
      </c>
      <c r="I22" s="472">
        <v>0</v>
      </c>
      <c r="J22" s="231">
        <f>'3'!H15</f>
        <v>0</v>
      </c>
      <c r="K22" s="312">
        <f t="shared" si="3"/>
        <v>0</v>
      </c>
    </row>
    <row r="23" spans="1:11">
      <c r="A23" s="485">
        <v>23</v>
      </c>
      <c r="B23" t="s">
        <v>74</v>
      </c>
      <c r="D23" t="s">
        <v>905</v>
      </c>
      <c r="E23" s="472">
        <v>0</v>
      </c>
      <c r="F23" s="231">
        <f>'3'!F16</f>
        <v>0</v>
      </c>
      <c r="G23" s="312">
        <f t="shared" si="2"/>
        <v>0</v>
      </c>
      <c r="I23" s="472">
        <v>0</v>
      </c>
      <c r="J23" s="231">
        <f>'3'!H16</f>
        <v>0</v>
      </c>
      <c r="K23" s="312">
        <f t="shared" si="3"/>
        <v>0</v>
      </c>
    </row>
    <row r="24" spans="1:11" ht="15.75">
      <c r="A24" s="485">
        <v>24</v>
      </c>
      <c r="B24" s="234" t="s">
        <v>604</v>
      </c>
      <c r="D24" t="s">
        <v>905</v>
      </c>
      <c r="E24" s="472">
        <v>0</v>
      </c>
      <c r="F24" s="231">
        <f>'3'!F17</f>
        <v>-6</v>
      </c>
      <c r="G24" s="312">
        <f t="shared" si="2"/>
        <v>-6</v>
      </c>
      <c r="I24" s="472">
        <v>0</v>
      </c>
      <c r="J24" s="231">
        <f>'3'!H17</f>
        <v>0</v>
      </c>
      <c r="K24" s="312">
        <f t="shared" si="3"/>
        <v>0</v>
      </c>
    </row>
    <row r="25" spans="1:11" ht="15.75">
      <c r="A25" s="485">
        <v>25</v>
      </c>
      <c r="B25" s="234" t="s">
        <v>1059</v>
      </c>
      <c r="D25" t="s">
        <v>905</v>
      </c>
      <c r="E25" s="472">
        <v>0</v>
      </c>
      <c r="F25" s="231">
        <f>'3'!F18</f>
        <v>0</v>
      </c>
      <c r="G25" s="312">
        <f t="shared" si="2"/>
        <v>0</v>
      </c>
      <c r="I25" s="472">
        <v>0</v>
      </c>
      <c r="J25" s="231">
        <f>'3'!H18</f>
        <v>0</v>
      </c>
      <c r="K25" s="312">
        <f t="shared" si="3"/>
        <v>0</v>
      </c>
    </row>
    <row r="26" spans="1:11" ht="15.75">
      <c r="A26" s="485">
        <v>26</v>
      </c>
      <c r="B26" s="234" t="s">
        <v>921</v>
      </c>
      <c r="D26" t="s">
        <v>905</v>
      </c>
      <c r="E26" s="472">
        <v>0</v>
      </c>
      <c r="F26" s="231">
        <f>'3'!F19</f>
        <v>0</v>
      </c>
      <c r="G26" s="312">
        <f t="shared" si="2"/>
        <v>0</v>
      </c>
      <c r="I26" s="472">
        <v>0</v>
      </c>
      <c r="J26" s="231">
        <f>'3'!H19</f>
        <v>0</v>
      </c>
      <c r="K26" s="312">
        <f t="shared" si="3"/>
        <v>0</v>
      </c>
    </row>
    <row r="27" spans="1:11" ht="15.75">
      <c r="A27" s="485">
        <v>27</v>
      </c>
      <c r="B27" s="234" t="s">
        <v>29</v>
      </c>
      <c r="D27" t="s">
        <v>905</v>
      </c>
      <c r="E27" s="472">
        <v>-6963</v>
      </c>
      <c r="F27" s="231">
        <f>'3'!F20</f>
        <v>-17591</v>
      </c>
      <c r="G27" s="312">
        <f t="shared" si="2"/>
        <v>-10628</v>
      </c>
      <c r="I27" s="472">
        <v>-693</v>
      </c>
      <c r="J27" s="231">
        <f>'3'!H20</f>
        <v>-24674</v>
      </c>
      <c r="K27" s="312">
        <f t="shared" si="3"/>
        <v>-23981</v>
      </c>
    </row>
    <row r="28" spans="1:11" ht="15.75">
      <c r="A28" s="485">
        <v>28</v>
      </c>
      <c r="B28" s="234" t="s">
        <v>30</v>
      </c>
      <c r="D28" t="s">
        <v>905</v>
      </c>
      <c r="E28" s="472">
        <v>1220823</v>
      </c>
      <c r="F28" s="231">
        <f>'3'!F22</f>
        <v>1264747</v>
      </c>
      <c r="G28" s="312">
        <f t="shared" si="2"/>
        <v>43924</v>
      </c>
      <c r="H28" s="796" t="s">
        <v>1413</v>
      </c>
      <c r="I28" s="472">
        <v>1219676</v>
      </c>
      <c r="J28" s="231">
        <f>'3'!H22</f>
        <v>1141003</v>
      </c>
      <c r="K28" s="312">
        <f t="shared" si="3"/>
        <v>-78673</v>
      </c>
    </row>
    <row r="29" spans="1:11" ht="15.75">
      <c r="A29" s="485">
        <v>29</v>
      </c>
      <c r="B29" s="669" t="s">
        <v>1158</v>
      </c>
      <c r="E29" s="472"/>
      <c r="F29" s="231"/>
      <c r="G29" s="370"/>
      <c r="H29" s="795"/>
      <c r="I29" s="472"/>
      <c r="J29" s="231"/>
      <c r="K29" s="370"/>
    </row>
    <row r="30" spans="1:11">
      <c r="A30" s="485">
        <v>30</v>
      </c>
      <c r="B30" s="670" t="s">
        <v>1159</v>
      </c>
      <c r="E30" s="472"/>
      <c r="F30" s="718"/>
      <c r="G30" s="370"/>
      <c r="H30" s="795"/>
      <c r="I30" s="472"/>
      <c r="J30" s="718"/>
      <c r="K30" s="370"/>
    </row>
    <row r="31" spans="1:11">
      <c r="A31" s="485">
        <v>31</v>
      </c>
      <c r="B31" s="670" t="s">
        <v>1160</v>
      </c>
      <c r="E31" s="472"/>
      <c r="F31" s="718"/>
      <c r="G31" s="370"/>
      <c r="H31" s="795"/>
      <c r="I31" s="472"/>
      <c r="J31" s="718"/>
      <c r="K31" s="370"/>
    </row>
    <row r="32" spans="1:11">
      <c r="A32" s="485">
        <v>32</v>
      </c>
      <c r="B32" s="670" t="s">
        <v>1161</v>
      </c>
      <c r="E32" s="472"/>
      <c r="F32" s="718"/>
      <c r="G32" s="370"/>
      <c r="H32" s="795"/>
      <c r="I32" s="472"/>
      <c r="J32" s="718"/>
      <c r="K32" s="370"/>
    </row>
    <row r="33" spans="1:11" ht="15.75">
      <c r="A33" s="485">
        <v>33</v>
      </c>
      <c r="B33" s="671" t="s">
        <v>1162</v>
      </c>
      <c r="E33" s="472"/>
      <c r="F33" s="718"/>
      <c r="G33" s="370"/>
      <c r="H33" s="795"/>
      <c r="I33" s="472"/>
      <c r="J33" s="718"/>
      <c r="K33" s="370"/>
    </row>
    <row r="34" spans="1:11">
      <c r="A34" s="485">
        <v>34</v>
      </c>
      <c r="B34" s="670" t="s">
        <v>1163</v>
      </c>
      <c r="E34" s="472"/>
      <c r="F34" s="718"/>
      <c r="G34" s="370"/>
      <c r="H34" s="795"/>
      <c r="I34" s="472"/>
      <c r="J34" s="718"/>
      <c r="K34" s="370"/>
    </row>
    <row r="35" spans="1:11">
      <c r="A35" s="485">
        <v>35</v>
      </c>
      <c r="B35" s="670" t="s">
        <v>1164</v>
      </c>
      <c r="E35" s="472"/>
      <c r="F35" s="718"/>
      <c r="G35" s="370"/>
      <c r="H35" s="795"/>
      <c r="I35" s="472"/>
      <c r="J35" s="718"/>
      <c r="K35" s="370"/>
    </row>
    <row r="36" spans="1:11">
      <c r="A36" s="485">
        <v>36</v>
      </c>
      <c r="B36" s="670" t="s">
        <v>20</v>
      </c>
      <c r="E36" s="472"/>
      <c r="F36" s="718"/>
      <c r="G36" s="370"/>
      <c r="H36" s="795"/>
      <c r="I36" s="472"/>
      <c r="J36" s="718"/>
      <c r="K36" s="370"/>
    </row>
    <row r="37" spans="1:11" ht="15.75">
      <c r="A37" s="485">
        <v>37</v>
      </c>
      <c r="B37" s="671" t="s">
        <v>63</v>
      </c>
      <c r="E37" s="472"/>
      <c r="F37" s="718"/>
      <c r="G37" s="370"/>
      <c r="H37" s="795"/>
      <c r="I37" s="472"/>
      <c r="J37" s="718"/>
      <c r="K37" s="370"/>
    </row>
    <row r="38" spans="1:11" ht="15.75">
      <c r="A38" s="485">
        <v>38</v>
      </c>
      <c r="B38" s="671" t="s">
        <v>1073</v>
      </c>
      <c r="E38" s="472"/>
      <c r="F38" s="718"/>
      <c r="G38" s="370"/>
      <c r="H38" s="795"/>
      <c r="I38" s="472"/>
      <c r="J38" s="718"/>
      <c r="K38" s="370"/>
    </row>
    <row r="39" spans="1:11" ht="15.75">
      <c r="A39" s="485">
        <v>39</v>
      </c>
      <c r="B39" s="671" t="s">
        <v>1165</v>
      </c>
      <c r="E39" s="472"/>
      <c r="F39" s="718"/>
      <c r="G39" s="370"/>
      <c r="H39" s="795"/>
      <c r="I39" s="472"/>
      <c r="J39" s="718"/>
      <c r="K39" s="370"/>
    </row>
    <row r="40" spans="1:11">
      <c r="A40" s="485">
        <v>40</v>
      </c>
      <c r="B40" s="672" t="s">
        <v>910</v>
      </c>
      <c r="E40" s="472"/>
      <c r="F40" s="718"/>
      <c r="G40" s="370"/>
      <c r="H40" s="795"/>
      <c r="I40" s="472"/>
      <c r="J40" s="718"/>
      <c r="K40" s="370"/>
    </row>
    <row r="41" spans="1:11">
      <c r="A41" s="485">
        <v>41</v>
      </c>
      <c r="B41" s="672" t="s">
        <v>25</v>
      </c>
      <c r="E41" s="472"/>
      <c r="F41" s="718"/>
      <c r="G41" s="370"/>
      <c r="H41" s="795"/>
      <c r="I41" s="472"/>
      <c r="J41" s="718"/>
      <c r="K41" s="370"/>
    </row>
    <row r="42" spans="1:11">
      <c r="A42" s="485">
        <v>42</v>
      </c>
      <c r="B42" s="672" t="s">
        <v>911</v>
      </c>
      <c r="E42" s="472"/>
      <c r="F42" s="718"/>
      <c r="G42" s="370"/>
      <c r="H42" s="795"/>
      <c r="I42" s="472"/>
      <c r="J42" s="718"/>
      <c r="K42" s="370"/>
    </row>
    <row r="43" spans="1:11">
      <c r="A43" s="485">
        <v>43</v>
      </c>
      <c r="B43" s="672" t="s">
        <v>912</v>
      </c>
      <c r="E43" s="472"/>
      <c r="F43" s="718"/>
      <c r="G43" s="370"/>
      <c r="H43" s="795"/>
      <c r="I43" s="472"/>
      <c r="J43" s="718"/>
      <c r="K43" s="370"/>
    </row>
    <row r="44" spans="1:11">
      <c r="A44" s="485">
        <v>44</v>
      </c>
      <c r="B44" s="672" t="s">
        <v>913</v>
      </c>
      <c r="E44" s="472"/>
      <c r="F44" s="718"/>
      <c r="G44" s="370"/>
      <c r="H44" s="795"/>
      <c r="I44" s="472"/>
      <c r="J44" s="718"/>
      <c r="K44" s="370"/>
    </row>
    <row r="45" spans="1:11">
      <c r="A45" s="485">
        <v>45</v>
      </c>
      <c r="B45" s="672" t="s">
        <v>28</v>
      </c>
      <c r="E45" s="472"/>
      <c r="F45" s="718"/>
      <c r="G45" s="370"/>
      <c r="H45" s="795"/>
      <c r="I45" s="472"/>
      <c r="J45" s="718"/>
      <c r="K45" s="370"/>
    </row>
    <row r="46" spans="1:11">
      <c r="A46" s="485">
        <v>46</v>
      </c>
      <c r="B46" s="672" t="s">
        <v>74</v>
      </c>
      <c r="E46" s="472"/>
      <c r="F46" s="718"/>
      <c r="G46" s="370"/>
      <c r="H46" s="795"/>
      <c r="I46" s="472"/>
      <c r="J46" s="718"/>
      <c r="K46" s="370"/>
    </row>
    <row r="47" spans="1:11">
      <c r="A47" s="485">
        <v>47</v>
      </c>
      <c r="B47" s="672" t="s">
        <v>604</v>
      </c>
      <c r="E47" s="472"/>
      <c r="F47" s="718"/>
      <c r="G47" s="370"/>
      <c r="H47" s="795"/>
      <c r="I47" s="472"/>
      <c r="J47" s="718"/>
      <c r="K47" s="370"/>
    </row>
    <row r="48" spans="1:11">
      <c r="A48" s="485">
        <v>48</v>
      </c>
      <c r="B48" s="672" t="s">
        <v>1059</v>
      </c>
      <c r="E48" s="472"/>
      <c r="F48" s="718"/>
      <c r="G48" s="370"/>
      <c r="H48" s="795"/>
      <c r="I48" s="472"/>
      <c r="J48" s="718"/>
      <c r="K48" s="370"/>
    </row>
    <row r="49" spans="1:11">
      <c r="A49" s="485">
        <v>49</v>
      </c>
      <c r="B49" s="672" t="s">
        <v>921</v>
      </c>
      <c r="E49" s="472"/>
      <c r="F49" s="718"/>
      <c r="G49" s="370"/>
      <c r="H49" s="795"/>
      <c r="I49" s="472"/>
      <c r="J49" s="718"/>
      <c r="K49" s="370"/>
    </row>
    <row r="50" spans="1:11" ht="15.75">
      <c r="A50" s="485">
        <v>50</v>
      </c>
      <c r="B50" s="673" t="s">
        <v>29</v>
      </c>
      <c r="E50" s="472"/>
      <c r="F50" s="718"/>
      <c r="G50" s="370"/>
      <c r="H50" s="795"/>
      <c r="I50" s="472"/>
      <c r="J50" s="718"/>
      <c r="K50" s="370"/>
    </row>
    <row r="51" spans="1:11" ht="15.75">
      <c r="A51" s="485">
        <v>51</v>
      </c>
      <c r="B51" s="673" t="s">
        <v>30</v>
      </c>
      <c r="E51" s="472"/>
      <c r="F51" s="718"/>
      <c r="G51" s="370"/>
      <c r="H51" s="795"/>
      <c r="I51" s="472"/>
      <c r="J51" s="718"/>
      <c r="K51" s="370"/>
    </row>
    <row r="52" spans="1:11" ht="15.75">
      <c r="A52" s="485">
        <v>52</v>
      </c>
      <c r="B52" s="669" t="s">
        <v>1370</v>
      </c>
      <c r="E52" s="472"/>
      <c r="F52" s="718"/>
      <c r="G52" s="370"/>
      <c r="H52" s="795"/>
      <c r="I52" s="472"/>
      <c r="J52" s="718"/>
      <c r="K52" s="370"/>
    </row>
    <row r="53" spans="1:11">
      <c r="A53" s="485">
        <v>53</v>
      </c>
      <c r="B53" s="806" t="s">
        <v>101</v>
      </c>
      <c r="E53" s="472"/>
      <c r="F53" s="718"/>
      <c r="G53" s="370"/>
      <c r="H53" s="795"/>
      <c r="I53" s="472"/>
      <c r="J53" s="718"/>
      <c r="K53" s="370"/>
    </row>
    <row r="54" spans="1:11">
      <c r="A54" s="485">
        <v>54</v>
      </c>
      <c r="B54" s="672" t="s">
        <v>1167</v>
      </c>
      <c r="E54" s="472"/>
      <c r="F54" s="718"/>
      <c r="G54" s="370"/>
      <c r="H54" s="795"/>
      <c r="I54" s="472"/>
      <c r="J54" s="718"/>
      <c r="K54" s="370"/>
    </row>
    <row r="55" spans="1:11">
      <c r="A55" s="485">
        <v>55</v>
      </c>
      <c r="B55" s="672" t="s">
        <v>1168</v>
      </c>
      <c r="E55" s="472"/>
      <c r="F55" s="718"/>
      <c r="G55" s="370"/>
      <c r="H55" s="795"/>
      <c r="I55" s="472"/>
      <c r="J55" s="718"/>
      <c r="K55" s="370"/>
    </row>
    <row r="56" spans="1:11">
      <c r="A56" s="485">
        <v>56</v>
      </c>
      <c r="B56" s="672" t="s">
        <v>1169</v>
      </c>
      <c r="E56" s="472"/>
      <c r="F56" s="718"/>
      <c r="G56" s="370"/>
      <c r="H56" s="795"/>
      <c r="I56" s="472"/>
      <c r="J56" s="718"/>
      <c r="K56" s="370"/>
    </row>
    <row r="57" spans="1:11">
      <c r="A57" s="485">
        <v>57</v>
      </c>
      <c r="B57" s="672" t="s">
        <v>1170</v>
      </c>
      <c r="E57" s="472"/>
      <c r="F57" s="718"/>
      <c r="G57" s="370"/>
      <c r="H57" s="795"/>
      <c r="I57" s="472"/>
      <c r="J57" s="718"/>
      <c r="K57" s="370"/>
    </row>
    <row r="58" spans="1:11">
      <c r="A58" s="485">
        <v>58</v>
      </c>
      <c r="B58" s="672" t="s">
        <v>17</v>
      </c>
      <c r="E58" s="472"/>
      <c r="F58" s="718"/>
      <c r="G58" s="370"/>
      <c r="H58" s="795"/>
      <c r="I58" s="472"/>
      <c r="J58" s="718"/>
      <c r="K58" s="370"/>
    </row>
    <row r="59" spans="1:11">
      <c r="A59" s="485">
        <v>59</v>
      </c>
      <c r="B59" s="672" t="s">
        <v>908</v>
      </c>
      <c r="E59" s="472"/>
      <c r="F59" s="718"/>
      <c r="G59" s="370"/>
      <c r="H59" s="795"/>
      <c r="I59" s="472"/>
      <c r="J59" s="718"/>
      <c r="K59" s="370"/>
    </row>
    <row r="60" spans="1:11">
      <c r="A60" s="485">
        <v>60</v>
      </c>
      <c r="B60" s="672" t="s">
        <v>1171</v>
      </c>
      <c r="E60" s="472"/>
      <c r="F60" s="718"/>
      <c r="G60" s="370"/>
      <c r="H60" s="795"/>
      <c r="I60" s="472"/>
      <c r="J60" s="718"/>
      <c r="K60" s="370"/>
    </row>
    <row r="61" spans="1:11">
      <c r="A61" s="485">
        <v>61</v>
      </c>
      <c r="B61" s="672" t="s">
        <v>1172</v>
      </c>
      <c r="E61" s="472"/>
      <c r="F61" s="718"/>
      <c r="G61" s="370"/>
      <c r="H61" s="795"/>
      <c r="I61" s="472"/>
      <c r="J61" s="718"/>
      <c r="K61" s="370"/>
    </row>
    <row r="62" spans="1:11">
      <c r="A62" s="485">
        <v>62</v>
      </c>
      <c r="B62" s="672" t="s">
        <v>1173</v>
      </c>
      <c r="E62" s="472"/>
      <c r="F62" s="718"/>
      <c r="G62" s="370"/>
      <c r="H62" s="795"/>
      <c r="I62" s="472"/>
      <c r="J62" s="718"/>
      <c r="K62" s="370"/>
    </row>
    <row r="63" spans="1:11">
      <c r="A63" s="485">
        <v>63</v>
      </c>
      <c r="B63" s="672" t="s">
        <v>1174</v>
      </c>
      <c r="E63" s="472"/>
      <c r="F63" s="718"/>
      <c r="G63" s="370"/>
      <c r="H63" s="795"/>
      <c r="I63" s="472"/>
      <c r="J63" s="718"/>
      <c r="K63" s="370"/>
    </row>
    <row r="64" spans="1:11" ht="15.75">
      <c r="A64" s="485">
        <v>64</v>
      </c>
      <c r="B64" s="673" t="s">
        <v>23</v>
      </c>
      <c r="E64" s="472"/>
      <c r="F64" s="718"/>
      <c r="G64" s="370"/>
      <c r="H64" s="795"/>
      <c r="I64" s="472"/>
      <c r="J64" s="718"/>
      <c r="K64" s="370"/>
    </row>
    <row r="65" spans="1:11">
      <c r="A65" s="485">
        <v>65</v>
      </c>
      <c r="B65" s="672" t="s">
        <v>910</v>
      </c>
      <c r="E65" s="472"/>
      <c r="F65" s="718"/>
      <c r="G65" s="370"/>
      <c r="H65" s="795"/>
      <c r="I65" s="472"/>
      <c r="J65" s="718"/>
      <c r="K65" s="370"/>
    </row>
    <row r="66" spans="1:11">
      <c r="A66" s="485">
        <v>66</v>
      </c>
      <c r="B66" s="672" t="s">
        <v>25</v>
      </c>
      <c r="E66" s="472"/>
      <c r="F66" s="718"/>
      <c r="G66" s="370"/>
      <c r="H66" s="795"/>
      <c r="I66" s="472"/>
      <c r="J66" s="718"/>
      <c r="K66" s="370"/>
    </row>
    <row r="67" spans="1:11">
      <c r="A67" s="485">
        <v>67</v>
      </c>
      <c r="B67" s="672" t="s">
        <v>911</v>
      </c>
      <c r="E67" s="472"/>
      <c r="F67" s="718"/>
      <c r="G67" s="370"/>
      <c r="H67" s="795"/>
      <c r="I67" s="472"/>
      <c r="J67" s="718"/>
      <c r="K67" s="370"/>
    </row>
    <row r="68" spans="1:11">
      <c r="A68" s="485">
        <v>68</v>
      </c>
      <c r="B68" s="672" t="s">
        <v>912</v>
      </c>
      <c r="E68" s="472"/>
      <c r="F68" s="718"/>
      <c r="G68" s="370"/>
      <c r="H68" s="795"/>
      <c r="I68" s="472"/>
      <c r="J68" s="718"/>
      <c r="K68" s="370"/>
    </row>
    <row r="69" spans="1:11">
      <c r="A69" s="485">
        <v>69</v>
      </c>
      <c r="B69" s="672" t="s">
        <v>913</v>
      </c>
      <c r="E69" s="472"/>
      <c r="F69" s="718"/>
      <c r="G69" s="370"/>
      <c r="H69" s="795"/>
      <c r="I69" s="472"/>
      <c r="J69" s="718"/>
      <c r="K69" s="370"/>
    </row>
    <row r="70" spans="1:11">
      <c r="A70" s="485">
        <v>70</v>
      </c>
      <c r="B70" s="672" t="s">
        <v>28</v>
      </c>
      <c r="E70" s="472"/>
      <c r="F70" s="718"/>
      <c r="G70" s="370"/>
      <c r="H70" s="795"/>
      <c r="I70" s="472"/>
      <c r="J70" s="718"/>
      <c r="K70" s="370"/>
    </row>
    <row r="71" spans="1:11">
      <c r="A71" s="485">
        <v>71</v>
      </c>
      <c r="B71" s="672" t="s">
        <v>74</v>
      </c>
      <c r="E71" s="472"/>
      <c r="F71" s="718"/>
      <c r="G71" s="370"/>
      <c r="H71" s="795"/>
      <c r="I71" s="472"/>
      <c r="J71" s="718"/>
      <c r="K71" s="370"/>
    </row>
    <row r="72" spans="1:11">
      <c r="A72" s="485">
        <v>72</v>
      </c>
      <c r="B72" s="672" t="s">
        <v>604</v>
      </c>
      <c r="E72" s="472"/>
      <c r="F72" s="718"/>
      <c r="G72" s="370"/>
      <c r="H72" s="795"/>
      <c r="I72" s="472"/>
      <c r="J72" s="718"/>
      <c r="K72" s="370"/>
    </row>
    <row r="73" spans="1:11">
      <c r="A73" s="485">
        <v>73</v>
      </c>
      <c r="B73" s="672" t="s">
        <v>1059</v>
      </c>
      <c r="E73" s="472"/>
      <c r="F73" s="718"/>
      <c r="G73" s="370"/>
      <c r="H73" s="795"/>
      <c r="I73" s="472"/>
      <c r="J73" s="718"/>
      <c r="K73" s="370"/>
    </row>
    <row r="74" spans="1:11">
      <c r="A74" s="485">
        <v>74</v>
      </c>
      <c r="B74" s="672" t="s">
        <v>921</v>
      </c>
      <c r="E74" s="472"/>
      <c r="F74" s="718"/>
      <c r="G74" s="370"/>
      <c r="H74" s="795"/>
      <c r="I74" s="472"/>
      <c r="J74" s="718"/>
      <c r="K74" s="370"/>
    </row>
    <row r="75" spans="1:11" ht="15.75">
      <c r="A75" s="485">
        <v>75</v>
      </c>
      <c r="B75" s="673" t="s">
        <v>29</v>
      </c>
      <c r="E75" s="472"/>
      <c r="F75" s="718"/>
      <c r="G75" s="370"/>
      <c r="H75" s="795"/>
      <c r="I75" s="472"/>
      <c r="J75" s="718"/>
      <c r="K75" s="370"/>
    </row>
    <row r="76" spans="1:11" ht="15.75">
      <c r="A76" s="485">
        <v>76</v>
      </c>
      <c r="B76" s="673" t="s">
        <v>30</v>
      </c>
      <c r="E76" s="472"/>
      <c r="F76" s="718"/>
      <c r="G76" s="370"/>
      <c r="H76" s="795"/>
      <c r="I76" s="472"/>
      <c r="J76" s="718"/>
      <c r="K76" s="370"/>
    </row>
    <row r="77" spans="1:11" ht="15.75">
      <c r="A77" s="485">
        <v>77</v>
      </c>
      <c r="B77" s="234" t="s">
        <v>914</v>
      </c>
      <c r="E77" s="472"/>
      <c r="F77" s="231"/>
      <c r="G77" s="370"/>
      <c r="I77" s="472"/>
      <c r="J77" s="231"/>
      <c r="K77" s="370"/>
    </row>
    <row r="78" spans="1:11" ht="15.75">
      <c r="A78" s="485">
        <v>78</v>
      </c>
      <c r="B78" s="234" t="s">
        <v>31</v>
      </c>
      <c r="E78" s="472"/>
      <c r="F78" s="231"/>
      <c r="G78" s="370"/>
      <c r="I78" s="472"/>
      <c r="J78" s="231"/>
      <c r="K78" s="370"/>
    </row>
    <row r="79" spans="1:11">
      <c r="A79" s="485">
        <v>79</v>
      </c>
      <c r="B79" t="s">
        <v>32</v>
      </c>
      <c r="D79" t="s">
        <v>905</v>
      </c>
      <c r="E79" s="472">
        <v>789956</v>
      </c>
      <c r="F79" s="231">
        <f>'4'!D11</f>
        <v>595357</v>
      </c>
      <c r="G79" s="312">
        <f t="shared" ref="G79:G84" si="4">F79-E79</f>
        <v>-194599</v>
      </c>
      <c r="H79" s="796" t="s">
        <v>1413</v>
      </c>
      <c r="I79" s="472">
        <v>742355</v>
      </c>
      <c r="J79" s="231">
        <f>'4'!F11</f>
        <v>578411</v>
      </c>
      <c r="K79" s="312">
        <f t="shared" ref="K79:K84" si="5">J79-I79</f>
        <v>-163944</v>
      </c>
    </row>
    <row r="80" spans="1:11">
      <c r="A80" s="894">
        <v>80</v>
      </c>
      <c r="B80" t="s">
        <v>1460</v>
      </c>
      <c r="E80" s="472"/>
      <c r="F80" s="231"/>
      <c r="G80" s="312"/>
      <c r="H80" s="796"/>
      <c r="I80" s="472"/>
      <c r="J80" s="231"/>
      <c r="K80" s="312"/>
    </row>
    <row r="81" spans="1:11">
      <c r="A81" s="485">
        <v>81</v>
      </c>
      <c r="B81" t="s">
        <v>33</v>
      </c>
      <c r="D81" t="s">
        <v>905</v>
      </c>
      <c r="E81" s="472">
        <v>2611</v>
      </c>
      <c r="F81" s="231">
        <f>'4'!D13</f>
        <v>2987</v>
      </c>
      <c r="G81" s="312">
        <f t="shared" si="4"/>
        <v>376</v>
      </c>
      <c r="I81" s="472">
        <v>2238</v>
      </c>
      <c r="J81" s="231">
        <f>'4'!F13</f>
        <v>4033</v>
      </c>
      <c r="K81" s="312">
        <f t="shared" si="5"/>
        <v>1795</v>
      </c>
    </row>
    <row r="82" spans="1:11">
      <c r="A82" s="485">
        <v>82</v>
      </c>
      <c r="B82" t="s">
        <v>34</v>
      </c>
      <c r="D82" t="s">
        <v>905</v>
      </c>
      <c r="E82" s="472">
        <v>33427</v>
      </c>
      <c r="F82" s="231">
        <f>'4'!D14</f>
        <v>153538</v>
      </c>
      <c r="G82" s="312">
        <f t="shared" si="4"/>
        <v>120111</v>
      </c>
      <c r="I82" s="472">
        <v>6649</v>
      </c>
      <c r="J82" s="231">
        <f>'4'!F14</f>
        <v>124590</v>
      </c>
      <c r="K82" s="312">
        <f t="shared" si="5"/>
        <v>117941</v>
      </c>
    </row>
    <row r="83" spans="1:11">
      <c r="A83" s="485">
        <v>83</v>
      </c>
      <c r="B83" t="s">
        <v>35</v>
      </c>
      <c r="D83" t="s">
        <v>905</v>
      </c>
      <c r="E83" s="472">
        <v>0</v>
      </c>
      <c r="F83" s="231">
        <f>'4'!D15</f>
        <v>0</v>
      </c>
      <c r="G83" s="312">
        <f t="shared" si="4"/>
        <v>0</v>
      </c>
      <c r="I83" s="472">
        <v>0</v>
      </c>
      <c r="J83" s="231">
        <f>'4'!F15</f>
        <v>0</v>
      </c>
      <c r="K83" s="312">
        <f t="shared" si="5"/>
        <v>0</v>
      </c>
    </row>
    <row r="84" spans="1:11" ht="15.75">
      <c r="A84" s="485">
        <v>84</v>
      </c>
      <c r="B84" s="234" t="s">
        <v>37</v>
      </c>
      <c r="D84" t="s">
        <v>905</v>
      </c>
      <c r="E84" s="472">
        <v>825994</v>
      </c>
      <c r="F84" s="231">
        <f>'4'!D16</f>
        <v>783151</v>
      </c>
      <c r="G84" s="312">
        <f t="shared" si="4"/>
        <v>-42843</v>
      </c>
      <c r="H84" s="796" t="s">
        <v>1413</v>
      </c>
      <c r="I84" s="472">
        <v>751242</v>
      </c>
      <c r="J84" s="231">
        <f>'4'!F16</f>
        <v>723836</v>
      </c>
      <c r="K84" s="312">
        <f t="shared" si="5"/>
        <v>-27406</v>
      </c>
    </row>
    <row r="85" spans="1:11" ht="15.75">
      <c r="A85" s="485">
        <v>85</v>
      </c>
      <c r="B85" s="234" t="s">
        <v>38</v>
      </c>
      <c r="E85" s="472"/>
      <c r="F85" s="231"/>
      <c r="G85" s="370"/>
      <c r="I85" s="472"/>
      <c r="J85" s="231"/>
      <c r="K85" s="370"/>
    </row>
    <row r="86" spans="1:11">
      <c r="A86" s="485">
        <v>86</v>
      </c>
      <c r="B86" t="s">
        <v>39</v>
      </c>
      <c r="D86" t="s">
        <v>905</v>
      </c>
      <c r="E86" s="472">
        <v>20391</v>
      </c>
      <c r="F86" s="231">
        <f>'4'!D18</f>
        <v>12263.313779</v>
      </c>
      <c r="G86" s="312">
        <f t="shared" ref="G86:G93" si="6">F86-E86</f>
        <v>-8127.6862209999999</v>
      </c>
      <c r="I86" s="472">
        <v>16684</v>
      </c>
      <c r="J86" s="231">
        <f>'4'!F18</f>
        <v>10714</v>
      </c>
      <c r="K86" s="312">
        <f t="shared" ref="K86:K93" si="7">J86-I86</f>
        <v>-5970</v>
      </c>
    </row>
    <row r="87" spans="1:11">
      <c r="A87" s="485">
        <v>87</v>
      </c>
      <c r="B87" t="s">
        <v>34</v>
      </c>
      <c r="D87" t="s">
        <v>905</v>
      </c>
      <c r="E87" s="472">
        <v>228915</v>
      </c>
      <c r="F87" s="231">
        <f>'4'!D19</f>
        <v>99292</v>
      </c>
      <c r="G87" s="312">
        <f t="shared" si="6"/>
        <v>-129623</v>
      </c>
      <c r="I87" s="472">
        <v>190014</v>
      </c>
      <c r="J87" s="231">
        <f>'4'!F19</f>
        <v>75640</v>
      </c>
      <c r="K87" s="312">
        <f t="shared" si="7"/>
        <v>-114374</v>
      </c>
    </row>
    <row r="88" spans="1:11">
      <c r="A88" s="485">
        <v>88</v>
      </c>
      <c r="B88" t="s">
        <v>35</v>
      </c>
      <c r="D88" t="s">
        <v>905</v>
      </c>
      <c r="E88" s="472">
        <v>0</v>
      </c>
      <c r="F88" s="231">
        <f>'4'!D20</f>
        <v>0</v>
      </c>
      <c r="G88" s="312">
        <f t="shared" si="6"/>
        <v>0</v>
      </c>
      <c r="I88" s="472">
        <v>0</v>
      </c>
      <c r="J88" s="231">
        <f>'4'!F20</f>
        <v>0</v>
      </c>
      <c r="K88" s="312">
        <f t="shared" si="7"/>
        <v>0</v>
      </c>
    </row>
    <row r="89" spans="1:11">
      <c r="A89" s="485">
        <v>89</v>
      </c>
      <c r="B89" t="s">
        <v>40</v>
      </c>
      <c r="D89" t="s">
        <v>905</v>
      </c>
      <c r="E89" s="472">
        <v>4607</v>
      </c>
      <c r="F89" s="231">
        <f>'4'!D21</f>
        <v>2824</v>
      </c>
      <c r="G89" s="312">
        <f t="shared" si="6"/>
        <v>-1783</v>
      </c>
      <c r="I89" s="472">
        <v>3637</v>
      </c>
      <c r="J89" s="231">
        <f>'4'!F21</f>
        <v>2859</v>
      </c>
      <c r="K89" s="312">
        <f t="shared" si="7"/>
        <v>-778</v>
      </c>
    </row>
    <row r="90" spans="1:11" ht="15.75">
      <c r="A90" s="485">
        <v>90</v>
      </c>
      <c r="B90" s="234" t="s">
        <v>281</v>
      </c>
      <c r="D90" t="s">
        <v>905</v>
      </c>
      <c r="E90" s="472">
        <v>253913</v>
      </c>
      <c r="F90" s="231">
        <f>'4'!D22</f>
        <v>114379.313779</v>
      </c>
      <c r="G90" s="312">
        <f t="shared" si="6"/>
        <v>-139533.68622099998</v>
      </c>
      <c r="I90" s="472">
        <v>210335</v>
      </c>
      <c r="J90" s="231">
        <f>'4'!F22</f>
        <v>89213</v>
      </c>
      <c r="K90" s="312">
        <f t="shared" si="7"/>
        <v>-121122</v>
      </c>
    </row>
    <row r="91" spans="1:11">
      <c r="A91" s="485">
        <v>91</v>
      </c>
      <c r="B91" t="s">
        <v>41</v>
      </c>
      <c r="D91" t="s">
        <v>905</v>
      </c>
      <c r="E91" s="472">
        <v>0</v>
      </c>
      <c r="F91" s="231">
        <f>'4'!D23</f>
        <v>170</v>
      </c>
      <c r="G91" s="312">
        <f t="shared" si="6"/>
        <v>170</v>
      </c>
      <c r="I91" s="472">
        <v>0</v>
      </c>
      <c r="J91" s="231">
        <f>'4'!F23</f>
        <v>0</v>
      </c>
      <c r="K91" s="312">
        <f t="shared" si="7"/>
        <v>0</v>
      </c>
    </row>
    <row r="92" spans="1:11" ht="15.75">
      <c r="A92" s="485">
        <v>92</v>
      </c>
      <c r="B92" s="234" t="s">
        <v>42</v>
      </c>
      <c r="D92" t="s">
        <v>905</v>
      </c>
      <c r="E92" s="472">
        <v>253913</v>
      </c>
      <c r="F92" s="231">
        <f>'4'!D24</f>
        <v>114549.313779</v>
      </c>
      <c r="G92" s="312">
        <f t="shared" si="6"/>
        <v>-139363.68622099998</v>
      </c>
      <c r="I92" s="472">
        <v>210335</v>
      </c>
      <c r="J92" s="231">
        <f>'4'!F24</f>
        <v>89213</v>
      </c>
      <c r="K92" s="312">
        <f t="shared" si="7"/>
        <v>-121122</v>
      </c>
    </row>
    <row r="93" spans="1:11" ht="15.75">
      <c r="A93" s="485">
        <v>93</v>
      </c>
      <c r="B93" s="234" t="s">
        <v>43</v>
      </c>
      <c r="D93" t="s">
        <v>905</v>
      </c>
      <c r="E93" s="472">
        <v>1079907</v>
      </c>
      <c r="F93" s="231">
        <f>'4'!D25</f>
        <v>897700.31377899996</v>
      </c>
      <c r="G93" s="312">
        <f t="shared" si="6"/>
        <v>-182206.68622100004</v>
      </c>
      <c r="H93" s="796" t="s">
        <v>1413</v>
      </c>
      <c r="I93" s="472">
        <v>961577</v>
      </c>
      <c r="J93" s="231">
        <f>'4'!F25</f>
        <v>813049</v>
      </c>
      <c r="K93" s="312">
        <f t="shared" si="7"/>
        <v>-148528</v>
      </c>
    </row>
    <row r="94" spans="1:11" ht="15.75">
      <c r="A94" s="485">
        <v>94</v>
      </c>
      <c r="B94" s="234" t="s">
        <v>44</v>
      </c>
      <c r="E94" s="472"/>
      <c r="F94" s="231"/>
      <c r="G94" s="370"/>
      <c r="I94" s="472"/>
      <c r="J94" s="231"/>
      <c r="K94" s="370"/>
    </row>
    <row r="95" spans="1:11">
      <c r="A95" s="485">
        <v>95</v>
      </c>
      <c r="B95" t="s">
        <v>45</v>
      </c>
      <c r="D95" t="s">
        <v>905</v>
      </c>
      <c r="E95" s="472">
        <v>-245910</v>
      </c>
      <c r="F95" s="231">
        <f>'4'!D27</f>
        <v>-197915</v>
      </c>
      <c r="G95" s="312">
        <f>F95-E95</f>
        <v>47995</v>
      </c>
      <c r="I95" s="472">
        <v>-219106</v>
      </c>
      <c r="J95" s="231">
        <f>'4'!F27</f>
        <v>-219166</v>
      </c>
      <c r="K95" s="312">
        <f>J95-I95</f>
        <v>-60</v>
      </c>
    </row>
    <row r="96" spans="1:11">
      <c r="A96" s="485">
        <v>96</v>
      </c>
      <c r="B96" s="672" t="s">
        <v>826</v>
      </c>
      <c r="D96" t="s">
        <v>905</v>
      </c>
      <c r="E96" s="472"/>
      <c r="F96" s="718"/>
      <c r="G96" s="370"/>
      <c r="I96" s="472"/>
      <c r="J96" s="718"/>
      <c r="K96" s="370"/>
    </row>
    <row r="97" spans="1:11">
      <c r="A97" s="485">
        <v>97</v>
      </c>
      <c r="B97" t="s">
        <v>46</v>
      </c>
      <c r="D97" t="s">
        <v>905</v>
      </c>
      <c r="E97" s="472">
        <v>0</v>
      </c>
      <c r="F97" s="231">
        <f>'4'!D28</f>
        <v>0</v>
      </c>
      <c r="G97" s="312">
        <f>F97-E97</f>
        <v>0</v>
      </c>
      <c r="I97" s="472">
        <v>0</v>
      </c>
      <c r="J97" s="231">
        <f>'4'!F28</f>
        <v>0</v>
      </c>
      <c r="K97" s="312">
        <f>J97-I97</f>
        <v>0</v>
      </c>
    </row>
    <row r="98" spans="1:11">
      <c r="A98" s="485">
        <v>98</v>
      </c>
      <c r="B98" t="s">
        <v>47</v>
      </c>
      <c r="D98" t="s">
        <v>905</v>
      </c>
      <c r="E98" s="472">
        <v>-165709</v>
      </c>
      <c r="F98" s="231">
        <f>'4'!D29</f>
        <v>-53082</v>
      </c>
      <c r="G98" s="312">
        <f>F98-E98</f>
        <v>112627</v>
      </c>
      <c r="I98" s="472">
        <v>-133674</v>
      </c>
      <c r="J98" s="231">
        <f>'4'!F29</f>
        <v>-29851</v>
      </c>
      <c r="K98" s="312">
        <f>J98-I98</f>
        <v>103823</v>
      </c>
    </row>
    <row r="99" spans="1:11" ht="15.75">
      <c r="A99" s="485">
        <v>99</v>
      </c>
      <c r="B99" s="234" t="s">
        <v>48</v>
      </c>
      <c r="D99" t="s">
        <v>905</v>
      </c>
      <c r="E99" s="472">
        <v>-411619</v>
      </c>
      <c r="F99" s="231">
        <f>'4'!D30</f>
        <v>-250997</v>
      </c>
      <c r="G99" s="312">
        <f>F99-E99</f>
        <v>160622</v>
      </c>
      <c r="I99" s="472">
        <v>-352780</v>
      </c>
      <c r="J99" s="231">
        <f>'4'!F30</f>
        <v>-249017</v>
      </c>
      <c r="K99" s="312">
        <f>J99-I99</f>
        <v>103763</v>
      </c>
    </row>
    <row r="100" spans="1:11" ht="15.75">
      <c r="A100" s="485">
        <v>100</v>
      </c>
      <c r="B100" s="234" t="s">
        <v>49</v>
      </c>
      <c r="D100" t="s">
        <v>905</v>
      </c>
      <c r="E100" s="472">
        <v>-157706</v>
      </c>
      <c r="F100" s="231">
        <f>'4'!D31</f>
        <v>-136447.68622099998</v>
      </c>
      <c r="G100" s="312">
        <f>F100-E100</f>
        <v>21258.313779000018</v>
      </c>
      <c r="I100" s="472">
        <v>-142445</v>
      </c>
      <c r="J100" s="231">
        <f>'4'!F31</f>
        <v>-159804</v>
      </c>
      <c r="K100" s="312">
        <f>J100-I100</f>
        <v>-17359</v>
      </c>
    </row>
    <row r="101" spans="1:11" ht="15.75">
      <c r="A101" s="485">
        <v>101</v>
      </c>
      <c r="B101" s="234" t="s">
        <v>50</v>
      </c>
      <c r="E101" s="472"/>
      <c r="F101" s="231"/>
      <c r="G101" s="370"/>
      <c r="I101" s="472"/>
      <c r="J101" s="231"/>
      <c r="K101" s="370"/>
    </row>
    <row r="102" spans="1:11">
      <c r="A102" s="485">
        <v>102</v>
      </c>
      <c r="B102" t="s">
        <v>45</v>
      </c>
      <c r="D102" t="s">
        <v>905</v>
      </c>
      <c r="E102" s="472">
        <v>-7683</v>
      </c>
      <c r="F102" s="231">
        <f>'4'!D33</f>
        <v>-80726</v>
      </c>
      <c r="G102" s="312">
        <f>F102-E102</f>
        <v>-73043</v>
      </c>
      <c r="I102" s="472">
        <v>-8126</v>
      </c>
      <c r="J102" s="231">
        <f>'4'!F33</f>
        <v>-41052</v>
      </c>
      <c r="K102" s="312">
        <f>J102-I102</f>
        <v>-32926</v>
      </c>
    </row>
    <row r="103" spans="1:11">
      <c r="A103" s="485">
        <v>103</v>
      </c>
      <c r="B103" s="672" t="s">
        <v>826</v>
      </c>
      <c r="D103" t="s">
        <v>905</v>
      </c>
      <c r="E103" s="472"/>
      <c r="F103" s="718"/>
      <c r="G103" s="370"/>
      <c r="I103" s="472"/>
      <c r="J103" s="718"/>
      <c r="K103" s="370"/>
    </row>
    <row r="104" spans="1:11">
      <c r="A104" s="485">
        <v>104</v>
      </c>
      <c r="B104" t="s">
        <v>46</v>
      </c>
      <c r="D104" t="s">
        <v>905</v>
      </c>
      <c r="E104" s="472">
        <v>0</v>
      </c>
      <c r="F104" s="231">
        <f>'4'!D34</f>
        <v>0</v>
      </c>
      <c r="G104" s="312">
        <f>F104-E104</f>
        <v>0</v>
      </c>
      <c r="I104" s="472">
        <v>0</v>
      </c>
      <c r="J104" s="231">
        <f>'4'!F34</f>
        <v>0</v>
      </c>
      <c r="K104" s="312">
        <f>J104-I104</f>
        <v>0</v>
      </c>
    </row>
    <row r="105" spans="1:11">
      <c r="A105" s="485">
        <v>105</v>
      </c>
      <c r="B105" t="s">
        <v>47</v>
      </c>
      <c r="D105" t="s">
        <v>905</v>
      </c>
      <c r="E105" s="472">
        <v>-39304</v>
      </c>
      <c r="F105" s="231">
        <f>'4'!D35</f>
        <v>-158147</v>
      </c>
      <c r="G105" s="312">
        <f>F105-E105</f>
        <v>-118843</v>
      </c>
      <c r="I105" s="472">
        <v>-10514</v>
      </c>
      <c r="J105" s="231">
        <f>'4'!F35</f>
        <v>-128622</v>
      </c>
      <c r="K105" s="312">
        <f>J105-I105</f>
        <v>-118108</v>
      </c>
    </row>
    <row r="106" spans="1:11" ht="15.75">
      <c r="A106" s="485">
        <v>106</v>
      </c>
      <c r="B106" s="234" t="s">
        <v>51</v>
      </c>
      <c r="D106" t="s">
        <v>905</v>
      </c>
      <c r="E106" s="472">
        <v>-46987</v>
      </c>
      <c r="F106" s="231">
        <f>'4'!D36</f>
        <v>-238873</v>
      </c>
      <c r="G106" s="312">
        <f>F106-E106</f>
        <v>-191886</v>
      </c>
      <c r="I106" s="472">
        <v>-18640</v>
      </c>
      <c r="J106" s="231">
        <f>'4'!F36</f>
        <v>-169674</v>
      </c>
      <c r="K106" s="312">
        <f>J106-I106</f>
        <v>-151034</v>
      </c>
    </row>
    <row r="107" spans="1:11" ht="15.75">
      <c r="A107" s="485">
        <v>107</v>
      </c>
      <c r="B107" s="234" t="s">
        <v>52</v>
      </c>
      <c r="D107" t="s">
        <v>905</v>
      </c>
      <c r="E107" s="472">
        <v>621301</v>
      </c>
      <c r="F107" s="231">
        <f>'4'!D37</f>
        <v>407830.31377899996</v>
      </c>
      <c r="G107" s="312">
        <f>F107-E107</f>
        <v>-213470.68622100004</v>
      </c>
      <c r="H107" s="796" t="s">
        <v>1413</v>
      </c>
      <c r="I107" s="472">
        <v>590157</v>
      </c>
      <c r="J107" s="231">
        <f>'4'!F37</f>
        <v>394358</v>
      </c>
      <c r="K107" s="312">
        <f>J107-I107</f>
        <v>-195799</v>
      </c>
    </row>
    <row r="108" spans="1:11" ht="15.75">
      <c r="A108" s="485">
        <v>108</v>
      </c>
      <c r="B108" s="234" t="s">
        <v>53</v>
      </c>
      <c r="E108" s="472"/>
      <c r="F108" s="231"/>
      <c r="G108" s="370"/>
      <c r="I108" s="472"/>
      <c r="J108" s="231"/>
      <c r="K108" s="370"/>
    </row>
    <row r="109" spans="1:11" ht="15.75">
      <c r="A109" s="485">
        <v>109</v>
      </c>
      <c r="B109" s="234" t="s">
        <v>54</v>
      </c>
      <c r="E109" s="472"/>
      <c r="F109" s="231"/>
      <c r="G109" s="370"/>
      <c r="I109" s="472"/>
      <c r="J109" s="231"/>
      <c r="K109" s="370"/>
    </row>
    <row r="110" spans="1:11">
      <c r="A110" s="485">
        <v>110</v>
      </c>
      <c r="B110" s="672" t="s">
        <v>827</v>
      </c>
      <c r="D110" t="s">
        <v>905</v>
      </c>
      <c r="E110" s="472"/>
      <c r="F110" s="718"/>
      <c r="G110" s="370"/>
      <c r="I110" s="472"/>
      <c r="J110" s="718"/>
      <c r="K110" s="370"/>
    </row>
    <row r="111" spans="1:11">
      <c r="A111" s="485">
        <v>111</v>
      </c>
      <c r="B111" t="s">
        <v>55</v>
      </c>
      <c r="D111" t="s">
        <v>905</v>
      </c>
      <c r="E111" s="472">
        <v>503294</v>
      </c>
      <c r="F111" s="231">
        <f>'4'!D41</f>
        <v>340984</v>
      </c>
      <c r="G111" s="312">
        <f>F111-E111</f>
        <v>-162310</v>
      </c>
      <c r="H111" s="84" t="s">
        <v>1417</v>
      </c>
      <c r="I111" s="472">
        <v>479113</v>
      </c>
      <c r="J111" s="231">
        <f>'4'!F41</f>
        <v>327629</v>
      </c>
      <c r="K111" s="312">
        <f>J111-I111</f>
        <v>-151484</v>
      </c>
    </row>
    <row r="112" spans="1:11">
      <c r="A112" s="485">
        <v>112</v>
      </c>
      <c r="B112" t="s">
        <v>56</v>
      </c>
      <c r="D112" t="s">
        <v>905</v>
      </c>
      <c r="E112" s="472">
        <v>118007</v>
      </c>
      <c r="F112" s="231">
        <f>'4'!D42</f>
        <v>66845</v>
      </c>
      <c r="G112" s="312">
        <f>F112-E112</f>
        <v>-51162</v>
      </c>
      <c r="H112" s="84" t="s">
        <v>1412</v>
      </c>
      <c r="I112" s="472">
        <v>111044</v>
      </c>
      <c r="J112" s="231">
        <f>'4'!F42</f>
        <v>66729</v>
      </c>
      <c r="K112" s="312">
        <f>J112-I112</f>
        <v>-44315</v>
      </c>
    </row>
    <row r="113" spans="1:11">
      <c r="A113" s="485">
        <v>113</v>
      </c>
      <c r="B113" s="672" t="s">
        <v>833</v>
      </c>
      <c r="D113" t="s">
        <v>905</v>
      </c>
      <c r="E113" s="472"/>
      <c r="F113" s="718"/>
      <c r="G113" s="370"/>
      <c r="I113" s="472"/>
      <c r="J113" s="718"/>
      <c r="K113" s="370"/>
    </row>
    <row r="114" spans="1:11" ht="15.75">
      <c r="A114" s="485">
        <v>114</v>
      </c>
      <c r="B114" s="234" t="s">
        <v>57</v>
      </c>
      <c r="D114" t="s">
        <v>905</v>
      </c>
      <c r="E114" s="472">
        <v>621301</v>
      </c>
      <c r="F114" s="231">
        <f>'4'!D43</f>
        <v>407829</v>
      </c>
      <c r="G114" s="312">
        <f>F114-E114</f>
        <v>-213472</v>
      </c>
      <c r="H114" s="796" t="s">
        <v>1413</v>
      </c>
      <c r="I114" s="472">
        <v>590157</v>
      </c>
      <c r="J114" s="231">
        <f>'4'!F43</f>
        <v>394358</v>
      </c>
      <c r="K114" s="312">
        <f>J114-I114</f>
        <v>-195799</v>
      </c>
    </row>
    <row r="115" spans="1:11" ht="15.75">
      <c r="A115" s="485">
        <v>115</v>
      </c>
      <c r="B115" s="673" t="s">
        <v>60</v>
      </c>
      <c r="E115" s="472"/>
      <c r="F115" s="231"/>
      <c r="G115" s="370"/>
      <c r="I115" s="472"/>
      <c r="J115" s="231"/>
      <c r="K115" s="370"/>
    </row>
    <row r="116" spans="1:11" ht="15.75">
      <c r="A116" s="485">
        <v>116</v>
      </c>
      <c r="B116" s="673" t="s">
        <v>915</v>
      </c>
      <c r="E116" s="472"/>
      <c r="F116" s="718"/>
      <c r="G116" s="370"/>
      <c r="I116" s="472"/>
      <c r="J116" s="718"/>
      <c r="K116" s="370"/>
    </row>
    <row r="117" spans="1:11" ht="15.75">
      <c r="A117" s="485">
        <v>117</v>
      </c>
      <c r="B117" s="673" t="s">
        <v>916</v>
      </c>
      <c r="E117" s="472"/>
      <c r="F117" s="718"/>
      <c r="G117" s="370"/>
      <c r="I117" s="472"/>
      <c r="J117" s="718"/>
      <c r="K117" s="370"/>
    </row>
    <row r="118" spans="1:11" ht="15.75">
      <c r="A118" s="485">
        <v>118</v>
      </c>
      <c r="B118" s="673" t="s">
        <v>917</v>
      </c>
      <c r="D118" t="s">
        <v>905</v>
      </c>
      <c r="E118" s="472"/>
      <c r="F118" s="718"/>
      <c r="G118" s="370"/>
      <c r="H118" s="796"/>
      <c r="I118" s="472"/>
      <c r="J118" s="718"/>
      <c r="K118" s="370"/>
    </row>
    <row r="119" spans="1:11">
      <c r="A119" s="485">
        <v>119</v>
      </c>
      <c r="B119" s="672" t="s">
        <v>918</v>
      </c>
      <c r="D119" t="s">
        <v>905</v>
      </c>
      <c r="E119" s="472"/>
      <c r="F119" s="718"/>
      <c r="G119" s="370"/>
      <c r="I119" s="472"/>
      <c r="J119" s="718"/>
      <c r="K119" s="370"/>
    </row>
    <row r="120" spans="1:11" ht="15.75">
      <c r="A120" s="485">
        <v>120</v>
      </c>
      <c r="B120" s="673" t="s">
        <v>288</v>
      </c>
      <c r="D120" t="s">
        <v>905</v>
      </c>
      <c r="E120" s="472"/>
      <c r="F120" s="718"/>
      <c r="G120" s="370"/>
      <c r="I120" s="472"/>
      <c r="J120" s="718"/>
      <c r="K120" s="370"/>
    </row>
    <row r="121" spans="1:11">
      <c r="A121" s="485">
        <v>121</v>
      </c>
      <c r="B121" s="672" t="s">
        <v>67</v>
      </c>
      <c r="D121" t="s">
        <v>905</v>
      </c>
      <c r="E121" s="472"/>
      <c r="F121" s="718"/>
      <c r="G121" s="370"/>
      <c r="I121" s="472"/>
      <c r="J121" s="718"/>
      <c r="K121" s="370"/>
    </row>
    <row r="122" spans="1:11">
      <c r="A122" s="485">
        <v>122</v>
      </c>
      <c r="B122" s="672" t="s">
        <v>919</v>
      </c>
      <c r="D122" t="s">
        <v>905</v>
      </c>
      <c r="E122" s="472"/>
      <c r="F122" s="718"/>
      <c r="G122" s="370"/>
      <c r="I122" s="472"/>
      <c r="J122" s="718"/>
      <c r="K122" s="370"/>
    </row>
    <row r="123" spans="1:11">
      <c r="A123" s="485">
        <v>123</v>
      </c>
      <c r="B123" s="672" t="s">
        <v>69</v>
      </c>
      <c r="D123" t="s">
        <v>905</v>
      </c>
      <c r="E123" s="472"/>
      <c r="F123" s="718"/>
      <c r="G123" s="370"/>
      <c r="I123" s="472"/>
      <c r="J123" s="718"/>
      <c r="K123" s="370"/>
    </row>
    <row r="124" spans="1:11">
      <c r="A124" s="485">
        <v>124</v>
      </c>
      <c r="B124" s="672" t="s">
        <v>70</v>
      </c>
      <c r="D124" t="s">
        <v>905</v>
      </c>
      <c r="E124" s="472"/>
      <c r="F124" s="718"/>
      <c r="G124" s="370"/>
      <c r="I124" s="472"/>
      <c r="J124" s="718"/>
      <c r="K124" s="370"/>
    </row>
    <row r="125" spans="1:11">
      <c r="A125" s="485">
        <v>125</v>
      </c>
      <c r="B125" s="672" t="s">
        <v>71</v>
      </c>
      <c r="D125" t="s">
        <v>905</v>
      </c>
      <c r="E125" s="472"/>
      <c r="F125" s="718"/>
      <c r="G125" s="370"/>
      <c r="I125" s="472"/>
      <c r="J125" s="718"/>
      <c r="K125" s="370"/>
    </row>
    <row r="126" spans="1:11">
      <c r="A126" s="485">
        <v>126</v>
      </c>
      <c r="B126" s="672" t="s">
        <v>913</v>
      </c>
      <c r="D126" t="s">
        <v>905</v>
      </c>
      <c r="E126" s="472"/>
      <c r="F126" s="718"/>
      <c r="G126" s="370"/>
      <c r="I126" s="472"/>
      <c r="J126" s="718"/>
      <c r="K126" s="370"/>
    </row>
    <row r="127" spans="1:11">
      <c r="A127" s="485">
        <v>127</v>
      </c>
      <c r="B127" s="672" t="s">
        <v>72</v>
      </c>
      <c r="D127" t="s">
        <v>905</v>
      </c>
      <c r="E127" s="472"/>
      <c r="F127" s="718"/>
      <c r="G127" s="370"/>
      <c r="I127" s="472"/>
      <c r="J127" s="718"/>
      <c r="K127" s="370"/>
    </row>
    <row r="128" spans="1:11">
      <c r="A128" s="485">
        <v>128</v>
      </c>
      <c r="B128" s="672" t="s">
        <v>1235</v>
      </c>
      <c r="D128" t="s">
        <v>905</v>
      </c>
      <c r="E128" s="472"/>
      <c r="F128" s="718"/>
      <c r="G128" s="370"/>
      <c r="I128" s="472"/>
      <c r="J128" s="718"/>
      <c r="K128" s="370"/>
    </row>
    <row r="129" spans="1:11">
      <c r="A129" s="485">
        <v>129</v>
      </c>
      <c r="B129" s="672" t="s">
        <v>74</v>
      </c>
      <c r="D129" t="s">
        <v>905</v>
      </c>
      <c r="E129" s="472"/>
      <c r="F129" s="718"/>
      <c r="G129" s="370"/>
      <c r="I129" s="472"/>
      <c r="J129" s="718"/>
      <c r="K129" s="370"/>
    </row>
    <row r="130" spans="1:11">
      <c r="A130" s="485">
        <v>130</v>
      </c>
      <c r="B130" s="672" t="s">
        <v>75</v>
      </c>
      <c r="D130" t="s">
        <v>905</v>
      </c>
      <c r="E130" s="472"/>
      <c r="F130" s="718"/>
      <c r="G130" s="370"/>
      <c r="I130" s="472"/>
      <c r="J130" s="718"/>
      <c r="K130" s="370"/>
    </row>
    <row r="131" spans="1:11">
      <c r="A131" s="485">
        <v>131</v>
      </c>
      <c r="B131" s="672" t="s">
        <v>920</v>
      </c>
      <c r="D131" t="s">
        <v>905</v>
      </c>
      <c r="E131" s="472"/>
      <c r="F131" s="718"/>
      <c r="G131" s="370"/>
      <c r="I131" s="472"/>
      <c r="J131" s="718"/>
      <c r="K131" s="370"/>
    </row>
    <row r="132" spans="1:11">
      <c r="A132" s="485">
        <v>132</v>
      </c>
      <c r="B132" s="672" t="s">
        <v>921</v>
      </c>
      <c r="D132" t="s">
        <v>905</v>
      </c>
      <c r="E132" s="472"/>
      <c r="F132" s="718"/>
      <c r="G132" s="370"/>
      <c r="I132" s="472"/>
      <c r="J132" s="718"/>
      <c r="K132" s="370"/>
    </row>
    <row r="133" spans="1:11">
      <c r="A133" s="485">
        <v>133</v>
      </c>
      <c r="B133" s="672" t="s">
        <v>922</v>
      </c>
      <c r="D133" t="s">
        <v>905</v>
      </c>
      <c r="E133" s="472"/>
      <c r="F133" s="718"/>
      <c r="G133" s="370"/>
      <c r="I133" s="472"/>
      <c r="J133" s="718"/>
      <c r="K133" s="370"/>
    </row>
    <row r="134" spans="1:11" ht="15.75">
      <c r="A134" s="485">
        <v>134</v>
      </c>
      <c r="B134" s="673" t="s">
        <v>923</v>
      </c>
      <c r="D134" t="s">
        <v>905</v>
      </c>
      <c r="E134" s="472"/>
      <c r="F134" s="718"/>
      <c r="G134" s="370"/>
      <c r="I134" s="472"/>
      <c r="J134" s="718"/>
      <c r="K134" s="370"/>
    </row>
    <row r="135" spans="1:11">
      <c r="A135" s="485">
        <v>135</v>
      </c>
      <c r="B135" s="672" t="s">
        <v>924</v>
      </c>
      <c r="D135" t="s">
        <v>905</v>
      </c>
      <c r="E135" s="472"/>
      <c r="F135" s="718"/>
      <c r="G135" s="370"/>
      <c r="I135" s="472"/>
      <c r="J135" s="718"/>
      <c r="K135" s="370"/>
    </row>
    <row r="136" spans="1:11">
      <c r="A136" s="485">
        <v>136</v>
      </c>
      <c r="B136" s="672" t="s">
        <v>925</v>
      </c>
      <c r="D136" t="s">
        <v>905</v>
      </c>
      <c r="E136" s="472"/>
      <c r="F136" s="718"/>
      <c r="G136" s="370"/>
      <c r="I136" s="472"/>
      <c r="J136" s="718"/>
      <c r="K136" s="370"/>
    </row>
    <row r="137" spans="1:11">
      <c r="A137" s="485">
        <v>137</v>
      </c>
      <c r="B137" s="672" t="s">
        <v>926</v>
      </c>
      <c r="D137" t="s">
        <v>905</v>
      </c>
      <c r="E137" s="472"/>
      <c r="F137" s="718"/>
      <c r="G137" s="370"/>
      <c r="I137" s="472"/>
      <c r="J137" s="718"/>
      <c r="K137" s="370"/>
    </row>
    <row r="138" spans="1:11">
      <c r="A138" s="485">
        <v>138</v>
      </c>
      <c r="B138" s="672" t="s">
        <v>927</v>
      </c>
      <c r="D138" t="s">
        <v>905</v>
      </c>
      <c r="E138" s="472"/>
      <c r="F138" s="718"/>
      <c r="G138" s="370"/>
      <c r="I138" s="472"/>
      <c r="J138" s="718"/>
      <c r="K138" s="370"/>
    </row>
    <row r="139" spans="1:11">
      <c r="A139" s="485">
        <v>139</v>
      </c>
      <c r="B139" s="672" t="s">
        <v>928</v>
      </c>
      <c r="D139" t="s">
        <v>905</v>
      </c>
      <c r="E139" s="472"/>
      <c r="F139" s="718"/>
      <c r="G139" s="370"/>
      <c r="I139" s="472"/>
      <c r="J139" s="718"/>
      <c r="K139" s="370"/>
    </row>
    <row r="140" spans="1:11">
      <c r="A140" s="485">
        <v>140</v>
      </c>
      <c r="B140" s="672" t="s">
        <v>1237</v>
      </c>
      <c r="E140" s="472"/>
      <c r="F140" s="718"/>
      <c r="G140" s="370"/>
      <c r="I140" s="472"/>
      <c r="J140" s="718"/>
      <c r="K140" s="370"/>
    </row>
    <row r="141" spans="1:11" ht="15.75">
      <c r="A141" s="485">
        <v>141</v>
      </c>
      <c r="B141" s="673" t="s">
        <v>291</v>
      </c>
      <c r="D141" t="s">
        <v>905</v>
      </c>
      <c r="E141" s="472"/>
      <c r="F141" s="718"/>
      <c r="G141" s="370"/>
      <c r="I141" s="472"/>
      <c r="J141" s="718"/>
      <c r="K141" s="370"/>
    </row>
    <row r="142" spans="1:11" ht="15.75">
      <c r="A142" s="485">
        <v>142</v>
      </c>
      <c r="B142" s="234" t="s">
        <v>55</v>
      </c>
      <c r="E142" s="472"/>
      <c r="F142" s="231"/>
      <c r="G142" s="370"/>
      <c r="I142" s="472"/>
      <c r="J142" s="231"/>
      <c r="K142" s="370"/>
    </row>
    <row r="143" spans="1:11" ht="15.75">
      <c r="A143" s="485">
        <v>143</v>
      </c>
      <c r="B143" s="234" t="s">
        <v>917</v>
      </c>
      <c r="D143" t="s">
        <v>905</v>
      </c>
      <c r="E143" s="472">
        <v>479113</v>
      </c>
      <c r="F143" s="231">
        <f>'5'!B10</f>
        <v>327629</v>
      </c>
      <c r="G143" s="312">
        <f t="shared" ref="G143:G150" si="8">F143-E143</f>
        <v>-151484</v>
      </c>
      <c r="H143" s="796"/>
      <c r="I143" s="472">
        <v>450666</v>
      </c>
      <c r="J143" s="231">
        <f>'6'!B10</f>
        <v>282899</v>
      </c>
      <c r="K143" s="312">
        <f t="shared" ref="K143:K150" si="9">J143-I143</f>
        <v>-167767</v>
      </c>
    </row>
    <row r="144" spans="1:11">
      <c r="A144" s="485">
        <v>144</v>
      </c>
      <c r="B144" t="s">
        <v>918</v>
      </c>
      <c r="D144" t="s">
        <v>905</v>
      </c>
      <c r="E144" s="472">
        <v>7</v>
      </c>
      <c r="F144" s="231">
        <f>'5'!B11</f>
        <v>0</v>
      </c>
      <c r="G144" s="312">
        <f t="shared" si="8"/>
        <v>-7</v>
      </c>
      <c r="H144" s="796"/>
      <c r="I144" s="472">
        <v>0</v>
      </c>
      <c r="J144" s="231">
        <f>'6'!B11</f>
        <v>0</v>
      </c>
      <c r="K144" s="312">
        <f t="shared" si="9"/>
        <v>0</v>
      </c>
    </row>
    <row r="145" spans="1:11" ht="15.75">
      <c r="A145" s="485">
        <v>145</v>
      </c>
      <c r="B145" s="234" t="s">
        <v>288</v>
      </c>
      <c r="D145" t="s">
        <v>905</v>
      </c>
      <c r="E145" s="472">
        <v>479120</v>
      </c>
      <c r="F145" s="231">
        <f>'5'!B14</f>
        <v>295503</v>
      </c>
      <c r="G145" s="312">
        <f t="shared" si="8"/>
        <v>-183617</v>
      </c>
      <c r="H145" s="796"/>
      <c r="I145" s="472">
        <v>450666</v>
      </c>
      <c r="J145" s="231">
        <f>'6'!B14</f>
        <v>281997</v>
      </c>
      <c r="K145" s="312">
        <f t="shared" si="9"/>
        <v>-168669</v>
      </c>
    </row>
    <row r="146" spans="1:11">
      <c r="A146" s="485">
        <v>146</v>
      </c>
      <c r="B146" t="s">
        <v>67</v>
      </c>
      <c r="D146" t="s">
        <v>905</v>
      </c>
      <c r="E146" s="472">
        <v>-1227786</v>
      </c>
      <c r="F146" s="231">
        <f>'5'!B15</f>
        <v>-1282338</v>
      </c>
      <c r="G146" s="312">
        <f t="shared" si="8"/>
        <v>-54552</v>
      </c>
      <c r="H146" s="796" t="s">
        <v>1413</v>
      </c>
      <c r="I146" s="472">
        <v>-1220369</v>
      </c>
      <c r="J146" s="231">
        <f>'6'!B15</f>
        <v>-1165677</v>
      </c>
      <c r="K146" s="312">
        <f t="shared" si="9"/>
        <v>54692</v>
      </c>
    </row>
    <row r="147" spans="1:11">
      <c r="A147" s="485">
        <v>147</v>
      </c>
      <c r="B147" t="s">
        <v>919</v>
      </c>
      <c r="D147" t="s">
        <v>905</v>
      </c>
      <c r="E147" s="472">
        <v>0</v>
      </c>
      <c r="F147" s="231">
        <f>'5'!B16</f>
        <v>0</v>
      </c>
      <c r="G147" s="312">
        <f t="shared" si="8"/>
        <v>0</v>
      </c>
      <c r="H147" s="796"/>
      <c r="I147" s="472">
        <v>0</v>
      </c>
      <c r="J147" s="231">
        <f>'6'!B16</f>
        <v>0</v>
      </c>
      <c r="K147" s="312">
        <f t="shared" si="9"/>
        <v>0</v>
      </c>
    </row>
    <row r="148" spans="1:11">
      <c r="A148" s="485">
        <v>148</v>
      </c>
      <c r="B148" t="s">
        <v>69</v>
      </c>
      <c r="D148" t="s">
        <v>905</v>
      </c>
      <c r="E148" s="472">
        <v>0</v>
      </c>
      <c r="F148" s="231">
        <f>'5'!B18</f>
        <v>0</v>
      </c>
      <c r="G148" s="312">
        <f t="shared" si="8"/>
        <v>0</v>
      </c>
      <c r="H148" s="796"/>
      <c r="I148" s="472">
        <v>0</v>
      </c>
      <c r="J148" s="231">
        <f>'6'!B18</f>
        <v>0</v>
      </c>
      <c r="K148" s="312">
        <f t="shared" si="9"/>
        <v>0</v>
      </c>
    </row>
    <row r="149" spans="1:11">
      <c r="A149" s="485">
        <v>149</v>
      </c>
      <c r="B149" t="s">
        <v>70</v>
      </c>
      <c r="D149" t="s">
        <v>905</v>
      </c>
      <c r="E149" s="472">
        <v>0</v>
      </c>
      <c r="F149" s="231">
        <f>'5'!B19</f>
        <v>0</v>
      </c>
      <c r="G149" s="312">
        <f t="shared" si="8"/>
        <v>0</v>
      </c>
      <c r="H149" s="796"/>
      <c r="I149" s="472">
        <v>0</v>
      </c>
      <c r="J149" s="231">
        <f>'6'!B19</f>
        <v>0</v>
      </c>
      <c r="K149" s="312">
        <f t="shared" si="9"/>
        <v>0</v>
      </c>
    </row>
    <row r="150" spans="1:11">
      <c r="A150" s="485">
        <v>150</v>
      </c>
      <c r="B150" t="s">
        <v>71</v>
      </c>
      <c r="D150" t="s">
        <v>905</v>
      </c>
      <c r="E150" s="472">
        <v>0</v>
      </c>
      <c r="F150" s="231">
        <f>'5'!B20</f>
        <v>0</v>
      </c>
      <c r="G150" s="312">
        <f t="shared" si="8"/>
        <v>0</v>
      </c>
      <c r="H150" s="796"/>
      <c r="I150" s="472">
        <v>0</v>
      </c>
      <c r="J150" s="231">
        <f>'6'!B20</f>
        <v>0</v>
      </c>
      <c r="K150" s="312">
        <f t="shared" si="9"/>
        <v>0</v>
      </c>
    </row>
    <row r="151" spans="1:11">
      <c r="A151" s="485">
        <v>151</v>
      </c>
      <c r="B151" s="672" t="s">
        <v>913</v>
      </c>
      <c r="D151" t="s">
        <v>905</v>
      </c>
      <c r="E151" s="472"/>
      <c r="F151" s="718"/>
      <c r="G151" s="370"/>
      <c r="H151" s="796"/>
      <c r="I151" s="472"/>
      <c r="J151" s="718"/>
      <c r="K151" s="370"/>
    </row>
    <row r="152" spans="1:11">
      <c r="A152" s="485">
        <v>152</v>
      </c>
      <c r="B152" t="s">
        <v>72</v>
      </c>
      <c r="D152" t="s">
        <v>905</v>
      </c>
      <c r="E152" s="472">
        <v>0</v>
      </c>
      <c r="F152" s="231">
        <f>'5'!B21</f>
        <v>0</v>
      </c>
      <c r="G152" s="312">
        <f>F152-E152</f>
        <v>0</v>
      </c>
      <c r="H152" s="796"/>
      <c r="I152" s="472">
        <v>0</v>
      </c>
      <c r="J152" s="231">
        <f>'6'!B21</f>
        <v>0</v>
      </c>
      <c r="K152" s="312">
        <f>J152-I152</f>
        <v>0</v>
      </c>
    </row>
    <row r="153" spans="1:11">
      <c r="A153" s="485">
        <v>153</v>
      </c>
      <c r="B153" t="s">
        <v>1235</v>
      </c>
      <c r="D153" t="s">
        <v>905</v>
      </c>
      <c r="E153" s="472">
        <v>0</v>
      </c>
      <c r="F153" s="231">
        <f>'5'!B22</f>
        <v>0</v>
      </c>
      <c r="G153" s="312">
        <f>F153-E153</f>
        <v>0</v>
      </c>
      <c r="H153" s="796"/>
      <c r="I153" s="472">
        <v>0</v>
      </c>
      <c r="J153" s="231">
        <f>'6'!B22</f>
        <v>0</v>
      </c>
      <c r="K153" s="312">
        <f>J153-I153</f>
        <v>0</v>
      </c>
    </row>
    <row r="154" spans="1:11">
      <c r="A154" s="485">
        <v>154</v>
      </c>
      <c r="B154" t="s">
        <v>74</v>
      </c>
      <c r="D154" t="s">
        <v>905</v>
      </c>
      <c r="E154" s="472">
        <v>0</v>
      </c>
      <c r="F154" s="231">
        <f>'5'!B23</f>
        <v>17469</v>
      </c>
      <c r="G154" s="312">
        <f>F154-E154</f>
        <v>17469</v>
      </c>
      <c r="H154" s="84" t="s">
        <v>1412</v>
      </c>
      <c r="I154" s="472">
        <v>2156</v>
      </c>
      <c r="J154" s="231">
        <f>'6'!B23</f>
        <v>3874</v>
      </c>
      <c r="K154" s="312">
        <f>J154-I154</f>
        <v>1718</v>
      </c>
    </row>
    <row r="155" spans="1:11">
      <c r="A155" s="485">
        <v>155</v>
      </c>
      <c r="B155" t="s">
        <v>75</v>
      </c>
      <c r="D155" t="s">
        <v>905</v>
      </c>
      <c r="E155" s="472">
        <v>0</v>
      </c>
      <c r="F155" s="231">
        <f>'5'!B24</f>
        <v>0</v>
      </c>
      <c r="G155" s="312">
        <f>F155-E155</f>
        <v>0</v>
      </c>
      <c r="H155" s="796"/>
      <c r="I155" s="472">
        <v>0</v>
      </c>
      <c r="J155" s="231">
        <f>'6'!B24</f>
        <v>24</v>
      </c>
      <c r="K155" s="312">
        <f>J155-I155</f>
        <v>24</v>
      </c>
    </row>
    <row r="156" spans="1:11">
      <c r="A156" s="485">
        <v>156</v>
      </c>
      <c r="B156" t="s">
        <v>920</v>
      </c>
      <c r="D156" t="s">
        <v>905</v>
      </c>
      <c r="E156" s="472">
        <v>0</v>
      </c>
      <c r="F156" s="231">
        <f>'5'!B25</f>
        <v>6</v>
      </c>
      <c r="G156" s="312">
        <f>F156-E156</f>
        <v>6</v>
      </c>
      <c r="H156" s="796"/>
      <c r="I156" s="472">
        <v>0</v>
      </c>
      <c r="J156" s="231">
        <f>'6'!B25</f>
        <v>-1788</v>
      </c>
      <c r="K156" s="312">
        <f>J156-I156</f>
        <v>-1788</v>
      </c>
    </row>
    <row r="157" spans="1:11">
      <c r="A157" s="485">
        <v>157</v>
      </c>
      <c r="B157" s="672" t="s">
        <v>921</v>
      </c>
      <c r="D157" t="s">
        <v>905</v>
      </c>
      <c r="E157" s="472"/>
      <c r="F157" s="718"/>
      <c r="G157" s="370"/>
      <c r="H157" s="796"/>
      <c r="I157" s="472"/>
      <c r="J157" s="718"/>
      <c r="K157" s="370"/>
    </row>
    <row r="158" spans="1:11">
      <c r="A158" s="485">
        <v>158</v>
      </c>
      <c r="B158" s="672" t="s">
        <v>922</v>
      </c>
      <c r="D158" t="s">
        <v>905</v>
      </c>
      <c r="E158" s="472"/>
      <c r="F158" s="718"/>
      <c r="G158" s="370"/>
      <c r="H158" s="796"/>
      <c r="I158" s="472"/>
      <c r="J158" s="718"/>
      <c r="K158" s="370"/>
    </row>
    <row r="159" spans="1:11" ht="15.75">
      <c r="A159" s="485">
        <v>159</v>
      </c>
      <c r="B159" s="234" t="s">
        <v>923</v>
      </c>
      <c r="D159" t="s">
        <v>905</v>
      </c>
      <c r="E159" s="472">
        <v>-1227786</v>
      </c>
      <c r="F159" s="231">
        <f>'5'!B26</f>
        <v>-1264863</v>
      </c>
      <c r="G159" s="312">
        <f>F159-E159</f>
        <v>-37077</v>
      </c>
      <c r="H159" s="84" t="s">
        <v>1417</v>
      </c>
      <c r="I159" s="472">
        <v>-1218213</v>
      </c>
      <c r="J159" s="231">
        <f>'6'!B26</f>
        <v>-1163567</v>
      </c>
      <c r="K159" s="312">
        <f>J159-I159</f>
        <v>54646</v>
      </c>
    </row>
    <row r="160" spans="1:11">
      <c r="A160" s="485">
        <v>160</v>
      </c>
      <c r="B160" s="672" t="s">
        <v>924</v>
      </c>
      <c r="D160" t="s">
        <v>905</v>
      </c>
      <c r="E160" s="472"/>
      <c r="F160" s="718"/>
      <c r="G160" s="370"/>
      <c r="H160" s="796"/>
      <c r="I160" s="472"/>
      <c r="J160" s="718"/>
      <c r="K160" s="370"/>
    </row>
    <row r="161" spans="1:11">
      <c r="A161" s="485">
        <v>161</v>
      </c>
      <c r="B161" s="672" t="s">
        <v>925</v>
      </c>
      <c r="D161" t="s">
        <v>905</v>
      </c>
      <c r="E161" s="472"/>
      <c r="F161" s="718"/>
      <c r="G161" s="370"/>
      <c r="H161" s="796"/>
      <c r="I161" s="472"/>
      <c r="J161" s="718"/>
      <c r="K161" s="370"/>
    </row>
    <row r="162" spans="1:11">
      <c r="A162" s="485">
        <v>162</v>
      </c>
      <c r="B162" s="672" t="s">
        <v>926</v>
      </c>
      <c r="D162" t="s">
        <v>905</v>
      </c>
      <c r="E162" s="472"/>
      <c r="F162" s="718"/>
      <c r="G162" s="370"/>
      <c r="H162" s="796"/>
      <c r="I162" s="472"/>
      <c r="J162" s="718"/>
      <c r="K162" s="370"/>
    </row>
    <row r="163" spans="1:11">
      <c r="A163" s="485">
        <v>163</v>
      </c>
      <c r="B163" s="672" t="s">
        <v>927</v>
      </c>
      <c r="D163" t="s">
        <v>905</v>
      </c>
      <c r="E163" s="472"/>
      <c r="F163" s="718"/>
      <c r="G163" s="370"/>
      <c r="H163" s="796"/>
      <c r="I163" s="472"/>
      <c r="J163" s="718"/>
      <c r="K163" s="370"/>
    </row>
    <row r="164" spans="1:11">
      <c r="A164" s="485">
        <v>164</v>
      </c>
      <c r="B164" t="s">
        <v>928</v>
      </c>
      <c r="D164" t="s">
        <v>905</v>
      </c>
      <c r="E164" s="472">
        <v>1220358</v>
      </c>
      <c r="F164" s="231">
        <f>'5'!B27</f>
        <v>1278416</v>
      </c>
      <c r="G164" s="312">
        <f>F164-E164</f>
        <v>58058</v>
      </c>
      <c r="H164" s="796"/>
      <c r="I164" s="472">
        <v>1217043</v>
      </c>
      <c r="J164" s="231">
        <f>'6'!B27</f>
        <v>1180716</v>
      </c>
      <c r="K164" s="312">
        <f>J164-I164</f>
        <v>-36327</v>
      </c>
    </row>
    <row r="165" spans="1:11">
      <c r="A165" s="485">
        <v>165</v>
      </c>
      <c r="B165" t="s">
        <v>1237</v>
      </c>
      <c r="E165" s="472">
        <v>31602</v>
      </c>
      <c r="F165" s="231">
        <f>'5'!B28</f>
        <v>31928</v>
      </c>
      <c r="G165" s="312">
        <f>F165-E165</f>
        <v>326</v>
      </c>
      <c r="H165" s="796"/>
      <c r="I165" s="472">
        <v>29617</v>
      </c>
      <c r="J165" s="231">
        <f>'6'!B28</f>
        <v>28483</v>
      </c>
      <c r="K165" s="312">
        <f>J165-I165</f>
        <v>-1134</v>
      </c>
    </row>
    <row r="166" spans="1:11" ht="15.75">
      <c r="A166" s="485">
        <v>166</v>
      </c>
      <c r="B166" s="234" t="s">
        <v>291</v>
      </c>
      <c r="D166" t="s">
        <v>905</v>
      </c>
      <c r="E166" s="472">
        <v>503294</v>
      </c>
      <c r="F166" s="231">
        <f>'5'!B29</f>
        <v>340984</v>
      </c>
      <c r="G166" s="312">
        <f>F166-E166</f>
        <v>-162310</v>
      </c>
      <c r="H166" s="84" t="s">
        <v>1417</v>
      </c>
      <c r="I166" s="472">
        <v>479113</v>
      </c>
      <c r="J166" s="231">
        <f>'6'!B29</f>
        <v>327629</v>
      </c>
      <c r="K166" s="312">
        <f>J166-I166</f>
        <v>-151484</v>
      </c>
    </row>
    <row r="167" spans="1:11" ht="15.75">
      <c r="A167" s="485">
        <v>167</v>
      </c>
      <c r="B167" s="234" t="s">
        <v>929</v>
      </c>
      <c r="E167" s="472"/>
      <c r="F167" s="231"/>
      <c r="G167" s="370"/>
      <c r="H167" s="796"/>
      <c r="I167" s="472"/>
      <c r="J167" s="231"/>
      <c r="K167" s="370"/>
    </row>
    <row r="168" spans="1:11" ht="15.75">
      <c r="A168" s="485">
        <v>168</v>
      </c>
      <c r="B168" s="234" t="s">
        <v>917</v>
      </c>
      <c r="D168" t="s">
        <v>905</v>
      </c>
      <c r="E168" s="472">
        <v>111044</v>
      </c>
      <c r="F168" s="231">
        <f>'5'!D10</f>
        <v>66729</v>
      </c>
      <c r="G168" s="312">
        <f t="shared" ref="G168:G175" si="10">F168-E168</f>
        <v>-44315</v>
      </c>
      <c r="H168" s="796"/>
      <c r="I168" s="472">
        <v>112507</v>
      </c>
      <c r="J168" s="231">
        <f>'6'!D10</f>
        <v>45848</v>
      </c>
      <c r="K168" s="312">
        <f t="shared" ref="K168:K175" si="11">J168-I168</f>
        <v>-66659</v>
      </c>
    </row>
    <row r="169" spans="1:11">
      <c r="A169" s="485">
        <v>169</v>
      </c>
      <c r="B169" t="s">
        <v>918</v>
      </c>
      <c r="D169" t="s">
        <v>905</v>
      </c>
      <c r="E169" s="472">
        <v>0</v>
      </c>
      <c r="F169" s="231">
        <f>'5'!D11</f>
        <v>0</v>
      </c>
      <c r="G169" s="312">
        <f t="shared" si="10"/>
        <v>0</v>
      </c>
      <c r="H169" s="796"/>
      <c r="I169" s="472">
        <v>0</v>
      </c>
      <c r="J169" s="231">
        <f>'6'!D11</f>
        <v>0</v>
      </c>
      <c r="K169" s="312">
        <f t="shared" si="11"/>
        <v>0</v>
      </c>
    </row>
    <row r="170" spans="1:11" ht="15.75">
      <c r="A170" s="485">
        <v>170</v>
      </c>
      <c r="B170" s="234" t="s">
        <v>288</v>
      </c>
      <c r="D170" t="s">
        <v>905</v>
      </c>
      <c r="E170" s="472">
        <v>111044</v>
      </c>
      <c r="F170" s="231">
        <f>'5'!D14</f>
        <v>66729</v>
      </c>
      <c r="G170" s="312">
        <f t="shared" si="10"/>
        <v>-44315</v>
      </c>
      <c r="H170" s="796"/>
      <c r="I170" s="472">
        <v>112507</v>
      </c>
      <c r="J170" s="231">
        <f>'6'!D14</f>
        <v>45848</v>
      </c>
      <c r="K170" s="312">
        <f t="shared" si="11"/>
        <v>-66659</v>
      </c>
    </row>
    <row r="171" spans="1:11">
      <c r="A171" s="485">
        <v>171</v>
      </c>
      <c r="B171" t="s">
        <v>67</v>
      </c>
      <c r="D171" t="s">
        <v>905</v>
      </c>
      <c r="E171" s="472">
        <v>0</v>
      </c>
      <c r="F171" s="231">
        <f>'5'!D15</f>
        <v>0</v>
      </c>
      <c r="G171" s="312">
        <f t="shared" si="10"/>
        <v>0</v>
      </c>
      <c r="H171" s="796"/>
      <c r="I171" s="472">
        <v>0</v>
      </c>
      <c r="J171" s="231">
        <f>'6'!D15</f>
        <v>0</v>
      </c>
      <c r="K171" s="312">
        <f t="shared" si="11"/>
        <v>0</v>
      </c>
    </row>
    <row r="172" spans="1:11">
      <c r="A172" s="485">
        <v>172</v>
      </c>
      <c r="B172" t="s">
        <v>919</v>
      </c>
      <c r="D172" t="s">
        <v>905</v>
      </c>
      <c r="E172" s="472">
        <v>6963</v>
      </c>
      <c r="F172" s="231">
        <f>'5'!D16</f>
        <v>17751</v>
      </c>
      <c r="G172" s="312">
        <f t="shared" si="10"/>
        <v>10788</v>
      </c>
      <c r="H172" s="796"/>
      <c r="I172" s="472">
        <v>693</v>
      </c>
      <c r="J172" s="231">
        <f>'6'!D16</f>
        <v>24674</v>
      </c>
      <c r="K172" s="312">
        <f t="shared" si="11"/>
        <v>23981</v>
      </c>
    </row>
    <row r="173" spans="1:11">
      <c r="A173" s="485">
        <v>173</v>
      </c>
      <c r="B173" t="s">
        <v>69</v>
      </c>
      <c r="D173" t="s">
        <v>905</v>
      </c>
      <c r="E173" s="472">
        <v>0</v>
      </c>
      <c r="F173" s="231">
        <f>'5'!D18</f>
        <v>0</v>
      </c>
      <c r="G173" s="312">
        <f t="shared" si="10"/>
        <v>0</v>
      </c>
      <c r="H173" s="796"/>
      <c r="I173" s="472">
        <v>0</v>
      </c>
      <c r="J173" s="231">
        <f>'6'!D18</f>
        <v>0</v>
      </c>
      <c r="K173" s="312">
        <f t="shared" si="11"/>
        <v>0</v>
      </c>
    </row>
    <row r="174" spans="1:11">
      <c r="A174" s="485">
        <v>174</v>
      </c>
      <c r="B174" t="s">
        <v>70</v>
      </c>
      <c r="D174" t="s">
        <v>905</v>
      </c>
      <c r="E174" s="472">
        <v>0</v>
      </c>
      <c r="F174" s="231">
        <f>'5'!D19</f>
        <v>0</v>
      </c>
      <c r="G174" s="312">
        <f t="shared" si="10"/>
        <v>0</v>
      </c>
      <c r="H174" s="796"/>
      <c r="I174" s="472">
        <v>0</v>
      </c>
      <c r="J174" s="231">
        <f>'6'!D19</f>
        <v>0</v>
      </c>
      <c r="K174" s="312">
        <f t="shared" si="11"/>
        <v>0</v>
      </c>
    </row>
    <row r="175" spans="1:11">
      <c r="A175" s="485">
        <v>175</v>
      </c>
      <c r="B175" t="s">
        <v>71</v>
      </c>
      <c r="D175" t="s">
        <v>905</v>
      </c>
      <c r="E175" s="472">
        <v>0</v>
      </c>
      <c r="F175" s="231">
        <f>'5'!D20</f>
        <v>-166</v>
      </c>
      <c r="G175" s="312">
        <f t="shared" si="10"/>
        <v>-166</v>
      </c>
      <c r="H175" s="796"/>
      <c r="I175" s="472">
        <v>0</v>
      </c>
      <c r="J175" s="231">
        <f>'6'!D20</f>
        <v>0</v>
      </c>
      <c r="K175" s="312">
        <f t="shared" si="11"/>
        <v>0</v>
      </c>
    </row>
    <row r="176" spans="1:11">
      <c r="A176" s="485">
        <v>176</v>
      </c>
      <c r="B176" s="672" t="s">
        <v>913</v>
      </c>
      <c r="D176" t="s">
        <v>905</v>
      </c>
      <c r="E176" s="472"/>
      <c r="F176" s="718"/>
      <c r="G176" s="370"/>
      <c r="I176" s="472"/>
      <c r="J176" s="718"/>
      <c r="K176" s="370"/>
    </row>
    <row r="177" spans="1:11">
      <c r="A177" s="485">
        <v>177</v>
      </c>
      <c r="B177" t="s">
        <v>72</v>
      </c>
      <c r="D177" t="s">
        <v>905</v>
      </c>
      <c r="E177" s="472">
        <v>0</v>
      </c>
      <c r="F177" s="231">
        <f>'5'!D21</f>
        <v>0</v>
      </c>
      <c r="G177" s="312">
        <f>F177-E177</f>
        <v>0</v>
      </c>
      <c r="I177" s="472">
        <v>0</v>
      </c>
      <c r="J177" s="231">
        <f>'6'!D21</f>
        <v>0</v>
      </c>
      <c r="K177" s="312">
        <f>J177-I177</f>
        <v>0</v>
      </c>
    </row>
    <row r="178" spans="1:11">
      <c r="A178" s="485">
        <v>178</v>
      </c>
      <c r="B178" t="s">
        <v>1235</v>
      </c>
      <c r="D178" t="s">
        <v>905</v>
      </c>
      <c r="E178" s="472">
        <v>0</v>
      </c>
      <c r="F178" s="231">
        <f>'5'!D22</f>
        <v>0</v>
      </c>
      <c r="G178" s="312">
        <f>F178-E178</f>
        <v>0</v>
      </c>
      <c r="I178" s="472">
        <v>0</v>
      </c>
      <c r="J178" s="231">
        <f>'6'!D22</f>
        <v>0</v>
      </c>
      <c r="K178" s="312">
        <f>J178-I178</f>
        <v>0</v>
      </c>
    </row>
    <row r="179" spans="1:11">
      <c r="A179" s="485">
        <v>179</v>
      </c>
      <c r="B179" t="s">
        <v>74</v>
      </c>
      <c r="D179" t="s">
        <v>905</v>
      </c>
      <c r="E179" s="472">
        <v>0</v>
      </c>
      <c r="F179" s="231">
        <f>'5'!D23</f>
        <v>-17469</v>
      </c>
      <c r="G179" s="312">
        <f>F179-E179</f>
        <v>-17469</v>
      </c>
      <c r="H179" s="84" t="s">
        <v>1412</v>
      </c>
      <c r="I179" s="472">
        <v>-2156</v>
      </c>
      <c r="J179" s="231">
        <f>'6'!D23</f>
        <v>-3874</v>
      </c>
      <c r="K179" s="312">
        <f>J179-I179</f>
        <v>-1718</v>
      </c>
    </row>
    <row r="180" spans="1:11">
      <c r="A180" s="485">
        <v>180</v>
      </c>
      <c r="B180" t="s">
        <v>75</v>
      </c>
      <c r="D180" t="s">
        <v>905</v>
      </c>
      <c r="E180" s="472">
        <v>0</v>
      </c>
      <c r="F180" s="231">
        <f>'5'!D24</f>
        <v>0</v>
      </c>
      <c r="G180" s="312">
        <f>F180-E180</f>
        <v>0</v>
      </c>
      <c r="I180" s="472">
        <v>0</v>
      </c>
      <c r="J180" s="231">
        <f>'6'!D24</f>
        <v>0</v>
      </c>
      <c r="K180" s="312">
        <f>J180-I180</f>
        <v>0</v>
      </c>
    </row>
    <row r="181" spans="1:11">
      <c r="A181" s="485">
        <v>181</v>
      </c>
      <c r="B181" t="s">
        <v>920</v>
      </c>
      <c r="D181" t="s">
        <v>905</v>
      </c>
      <c r="E181" s="472">
        <v>0</v>
      </c>
      <c r="F181" s="231">
        <f>'5'!D25</f>
        <v>0</v>
      </c>
      <c r="G181" s="312">
        <f>F181-E181</f>
        <v>0</v>
      </c>
      <c r="I181" s="472">
        <v>0</v>
      </c>
      <c r="J181" s="231">
        <f>'6'!D25</f>
        <v>0</v>
      </c>
      <c r="K181" s="312">
        <f>J181-I181</f>
        <v>0</v>
      </c>
    </row>
    <row r="182" spans="1:11">
      <c r="A182" s="485">
        <v>182</v>
      </c>
      <c r="B182" s="672" t="s">
        <v>921</v>
      </c>
      <c r="D182" t="s">
        <v>905</v>
      </c>
      <c r="E182" s="472"/>
      <c r="F182" s="718"/>
      <c r="G182" s="370"/>
      <c r="I182" s="472"/>
      <c r="J182" s="718"/>
      <c r="K182" s="370"/>
    </row>
    <row r="183" spans="1:11">
      <c r="A183" s="485">
        <v>183</v>
      </c>
      <c r="B183" s="672" t="s">
        <v>922</v>
      </c>
      <c r="D183" t="s">
        <v>905</v>
      </c>
      <c r="E183" s="472"/>
      <c r="F183" s="718"/>
      <c r="G183" s="370"/>
      <c r="I183" s="472"/>
      <c r="J183" s="718"/>
      <c r="K183" s="370"/>
    </row>
    <row r="184" spans="1:11" ht="15.75">
      <c r="A184" s="485">
        <v>184</v>
      </c>
      <c r="B184" s="234" t="s">
        <v>923</v>
      </c>
      <c r="D184" t="s">
        <v>905</v>
      </c>
      <c r="E184" s="472">
        <v>6963</v>
      </c>
      <c r="F184" s="231">
        <f>'5'!D26</f>
        <v>116</v>
      </c>
      <c r="G184" s="312">
        <f>F184-E184</f>
        <v>-6847</v>
      </c>
      <c r="H184" s="84" t="s">
        <v>1412</v>
      </c>
      <c r="I184" s="472">
        <v>-1463</v>
      </c>
      <c r="J184" s="231">
        <f>'6'!D26</f>
        <v>20881</v>
      </c>
      <c r="K184" s="312">
        <f>J184-I184</f>
        <v>22344</v>
      </c>
    </row>
    <row r="185" spans="1:11">
      <c r="A185" s="485">
        <v>185</v>
      </c>
      <c r="B185" s="672" t="s">
        <v>924</v>
      </c>
      <c r="D185" t="s">
        <v>905</v>
      </c>
      <c r="E185" s="472"/>
      <c r="F185" s="718"/>
      <c r="G185" s="370"/>
      <c r="I185" s="472"/>
      <c r="J185" s="718"/>
      <c r="K185" s="370"/>
    </row>
    <row r="186" spans="1:11">
      <c r="A186" s="485">
        <v>186</v>
      </c>
      <c r="B186" s="672" t="s">
        <v>925</v>
      </c>
      <c r="D186" t="s">
        <v>905</v>
      </c>
      <c r="E186" s="472"/>
      <c r="F186" s="718"/>
      <c r="G186" s="370"/>
      <c r="I186" s="472"/>
      <c r="J186" s="718"/>
      <c r="K186" s="370"/>
    </row>
    <row r="187" spans="1:11">
      <c r="A187" s="485">
        <v>187</v>
      </c>
      <c r="B187" s="672" t="s">
        <v>926</v>
      </c>
      <c r="D187" t="s">
        <v>905</v>
      </c>
      <c r="E187" s="472"/>
      <c r="F187" s="718"/>
      <c r="G187" s="370"/>
      <c r="I187" s="472"/>
      <c r="J187" s="718"/>
      <c r="K187" s="370"/>
    </row>
    <row r="188" spans="1:11">
      <c r="A188" s="485">
        <v>188</v>
      </c>
      <c r="B188" s="672" t="s">
        <v>927</v>
      </c>
      <c r="D188" t="s">
        <v>905</v>
      </c>
      <c r="E188" s="472"/>
      <c r="F188" s="718"/>
      <c r="G188" s="370"/>
      <c r="I188" s="472"/>
      <c r="J188" s="718"/>
      <c r="K188" s="370"/>
    </row>
    <row r="189" spans="1:11">
      <c r="A189" s="485">
        <v>189</v>
      </c>
      <c r="B189" t="s">
        <v>928</v>
      </c>
      <c r="D189" t="s">
        <v>905</v>
      </c>
      <c r="E189" s="472">
        <v>0</v>
      </c>
      <c r="F189" s="231">
        <f>'5'!D27</f>
        <v>0</v>
      </c>
      <c r="G189" s="312">
        <f>F189-E189</f>
        <v>0</v>
      </c>
      <c r="I189" s="472">
        <v>0</v>
      </c>
      <c r="J189" s="231">
        <f>'6'!D27</f>
        <v>0</v>
      </c>
      <c r="K189" s="312">
        <f>J189-I189</f>
        <v>0</v>
      </c>
    </row>
    <row r="190" spans="1:11">
      <c r="A190" s="485">
        <v>190</v>
      </c>
      <c r="B190" t="s">
        <v>1237</v>
      </c>
      <c r="E190" s="472">
        <v>0</v>
      </c>
      <c r="F190" s="231">
        <f>'5'!D28</f>
        <v>0</v>
      </c>
      <c r="G190" s="312">
        <f>F190-E190</f>
        <v>0</v>
      </c>
      <c r="I190" s="472">
        <v>0</v>
      </c>
      <c r="J190" s="231">
        <f>'6'!D28</f>
        <v>0</v>
      </c>
      <c r="K190" s="312">
        <f>J190-I190</f>
        <v>0</v>
      </c>
    </row>
    <row r="191" spans="1:11" ht="15.75">
      <c r="A191" s="485">
        <v>191</v>
      </c>
      <c r="B191" s="234" t="s">
        <v>291</v>
      </c>
      <c r="D191" t="s">
        <v>905</v>
      </c>
      <c r="E191" s="472">
        <v>118007</v>
      </c>
      <c r="F191" s="231">
        <f>'5'!D29</f>
        <v>66845</v>
      </c>
      <c r="G191" s="312">
        <f>F191-E191</f>
        <v>-51162</v>
      </c>
      <c r="H191" s="84" t="s">
        <v>1412</v>
      </c>
      <c r="I191" s="472">
        <v>111044</v>
      </c>
      <c r="J191" s="231">
        <f>'6'!D29</f>
        <v>66729</v>
      </c>
      <c r="K191" s="312">
        <f>J191-I191</f>
        <v>-44315</v>
      </c>
    </row>
    <row r="192" spans="1:11" ht="15.75">
      <c r="A192" s="485">
        <v>192</v>
      </c>
      <c r="B192" s="673" t="s">
        <v>115</v>
      </c>
      <c r="E192" s="472"/>
      <c r="F192" s="718"/>
      <c r="G192" s="370"/>
      <c r="I192" s="472"/>
      <c r="J192" s="718"/>
      <c r="K192" s="370"/>
    </row>
    <row r="193" spans="1:11" ht="15.75">
      <c r="A193" s="485">
        <v>193</v>
      </c>
      <c r="B193" s="673" t="s">
        <v>917</v>
      </c>
      <c r="D193" t="s">
        <v>905</v>
      </c>
      <c r="E193" s="472"/>
      <c r="F193" s="718"/>
      <c r="G193" s="370"/>
      <c r="I193" s="472"/>
      <c r="J193" s="718"/>
      <c r="K193" s="370"/>
    </row>
    <row r="194" spans="1:11">
      <c r="A194" s="485">
        <v>194</v>
      </c>
      <c r="B194" s="672" t="s">
        <v>918</v>
      </c>
      <c r="D194" t="s">
        <v>905</v>
      </c>
      <c r="E194" s="472"/>
      <c r="F194" s="718"/>
      <c r="G194" s="370"/>
      <c r="I194" s="472"/>
      <c r="J194" s="718"/>
      <c r="K194" s="370"/>
    </row>
    <row r="195" spans="1:11" ht="15.75">
      <c r="A195" s="485">
        <v>195</v>
      </c>
      <c r="B195" s="673" t="s">
        <v>288</v>
      </c>
      <c r="D195" t="s">
        <v>905</v>
      </c>
      <c r="E195" s="472"/>
      <c r="F195" s="718"/>
      <c r="G195" s="370"/>
      <c r="I195" s="472"/>
      <c r="J195" s="718"/>
      <c r="K195" s="370"/>
    </row>
    <row r="196" spans="1:11">
      <c r="A196" s="485">
        <v>196</v>
      </c>
      <c r="B196" s="672" t="s">
        <v>67</v>
      </c>
      <c r="D196" t="s">
        <v>905</v>
      </c>
      <c r="E196" s="472"/>
      <c r="F196" s="718"/>
      <c r="G196" s="370"/>
      <c r="I196" s="472"/>
      <c r="J196" s="718"/>
      <c r="K196" s="370"/>
    </row>
    <row r="197" spans="1:11">
      <c r="A197" s="485">
        <v>197</v>
      </c>
      <c r="B197" s="672" t="s">
        <v>919</v>
      </c>
      <c r="D197" t="s">
        <v>905</v>
      </c>
      <c r="E197" s="472"/>
      <c r="F197" s="718"/>
      <c r="G197" s="370"/>
      <c r="I197" s="472"/>
      <c r="J197" s="718"/>
      <c r="K197" s="370"/>
    </row>
    <row r="198" spans="1:11">
      <c r="A198" s="485">
        <v>198</v>
      </c>
      <c r="B198" s="672" t="s">
        <v>69</v>
      </c>
      <c r="D198" t="s">
        <v>905</v>
      </c>
      <c r="E198" s="472"/>
      <c r="F198" s="718"/>
      <c r="G198" s="370"/>
      <c r="I198" s="472"/>
      <c r="J198" s="718"/>
      <c r="K198" s="370"/>
    </row>
    <row r="199" spans="1:11">
      <c r="A199" s="485">
        <v>199</v>
      </c>
      <c r="B199" s="672" t="s">
        <v>70</v>
      </c>
      <c r="D199" t="s">
        <v>905</v>
      </c>
      <c r="E199" s="472"/>
      <c r="F199" s="718"/>
      <c r="G199" s="370"/>
      <c r="I199" s="472"/>
      <c r="J199" s="718"/>
      <c r="K199" s="370"/>
    </row>
    <row r="200" spans="1:11">
      <c r="A200" s="485">
        <v>200</v>
      </c>
      <c r="B200" s="672" t="s">
        <v>71</v>
      </c>
      <c r="D200" t="s">
        <v>905</v>
      </c>
      <c r="E200" s="472"/>
      <c r="F200" s="718"/>
      <c r="G200" s="370"/>
      <c r="I200" s="472"/>
      <c r="J200" s="718"/>
      <c r="K200" s="370"/>
    </row>
    <row r="201" spans="1:11">
      <c r="A201" s="485">
        <v>201</v>
      </c>
      <c r="B201" s="672" t="s">
        <v>913</v>
      </c>
      <c r="D201" t="s">
        <v>905</v>
      </c>
      <c r="E201" s="472"/>
      <c r="F201" s="718"/>
      <c r="G201" s="370"/>
      <c r="I201" s="472"/>
      <c r="J201" s="718"/>
      <c r="K201" s="370"/>
    </row>
    <row r="202" spans="1:11">
      <c r="A202" s="485">
        <v>202</v>
      </c>
      <c r="B202" s="672" t="s">
        <v>72</v>
      </c>
      <c r="D202" t="s">
        <v>905</v>
      </c>
      <c r="E202" s="472"/>
      <c r="F202" s="718"/>
      <c r="G202" s="370"/>
      <c r="I202" s="472"/>
      <c r="J202" s="718"/>
      <c r="K202" s="370"/>
    </row>
    <row r="203" spans="1:11">
      <c r="A203" s="485">
        <v>203</v>
      </c>
      <c r="B203" s="672" t="s">
        <v>1235</v>
      </c>
      <c r="D203" t="s">
        <v>905</v>
      </c>
      <c r="E203" s="472"/>
      <c r="F203" s="718"/>
      <c r="G203" s="370"/>
      <c r="I203" s="472"/>
      <c r="J203" s="718"/>
      <c r="K203" s="370"/>
    </row>
    <row r="204" spans="1:11">
      <c r="A204" s="485">
        <v>204</v>
      </c>
      <c r="B204" s="672" t="s">
        <v>74</v>
      </c>
      <c r="D204" t="s">
        <v>905</v>
      </c>
      <c r="E204" s="472"/>
      <c r="F204" s="718"/>
      <c r="G204" s="370"/>
      <c r="I204" s="472"/>
      <c r="J204" s="718"/>
      <c r="K204" s="370"/>
    </row>
    <row r="205" spans="1:11">
      <c r="A205" s="485">
        <v>205</v>
      </c>
      <c r="B205" s="672" t="s">
        <v>75</v>
      </c>
      <c r="D205" t="s">
        <v>905</v>
      </c>
      <c r="E205" s="472"/>
      <c r="F205" s="718"/>
      <c r="G205" s="370"/>
      <c r="I205" s="472"/>
      <c r="J205" s="718"/>
      <c r="K205" s="370"/>
    </row>
    <row r="206" spans="1:11">
      <c r="A206" s="485">
        <v>206</v>
      </c>
      <c r="B206" s="672" t="s">
        <v>920</v>
      </c>
      <c r="D206" t="s">
        <v>905</v>
      </c>
      <c r="E206" s="472"/>
      <c r="F206" s="718"/>
      <c r="G206" s="370"/>
      <c r="I206" s="472"/>
      <c r="J206" s="718"/>
      <c r="K206" s="370"/>
    </row>
    <row r="207" spans="1:11">
      <c r="A207" s="485">
        <v>207</v>
      </c>
      <c r="B207" s="672" t="s">
        <v>921</v>
      </c>
      <c r="D207" t="s">
        <v>905</v>
      </c>
      <c r="E207" s="472"/>
      <c r="F207" s="718"/>
      <c r="G207" s="370"/>
      <c r="I207" s="472"/>
      <c r="J207" s="718"/>
      <c r="K207" s="370"/>
    </row>
    <row r="208" spans="1:11">
      <c r="A208" s="485">
        <v>208</v>
      </c>
      <c r="B208" s="672" t="s">
        <v>922</v>
      </c>
      <c r="D208" t="s">
        <v>905</v>
      </c>
      <c r="E208" s="472"/>
      <c r="F208" s="718"/>
      <c r="G208" s="370"/>
      <c r="I208" s="472"/>
      <c r="J208" s="718"/>
      <c r="K208" s="370"/>
    </row>
    <row r="209" spans="1:11" ht="15.75">
      <c r="A209" s="485">
        <v>209</v>
      </c>
      <c r="B209" s="673" t="s">
        <v>923</v>
      </c>
      <c r="D209" t="s">
        <v>905</v>
      </c>
      <c r="E209" s="472"/>
      <c r="F209" s="718"/>
      <c r="G209" s="370"/>
      <c r="I209" s="472"/>
      <c r="J209" s="718"/>
      <c r="K209" s="370"/>
    </row>
    <row r="210" spans="1:11">
      <c r="A210" s="485">
        <v>210</v>
      </c>
      <c r="B210" s="672" t="s">
        <v>924</v>
      </c>
      <c r="D210" t="s">
        <v>905</v>
      </c>
      <c r="E210" s="472"/>
      <c r="F210" s="718"/>
      <c r="G210" s="370"/>
      <c r="I210" s="472"/>
      <c r="J210" s="718"/>
      <c r="K210" s="370"/>
    </row>
    <row r="211" spans="1:11">
      <c r="A211" s="485">
        <v>211</v>
      </c>
      <c r="B211" s="672" t="s">
        <v>925</v>
      </c>
      <c r="D211" t="s">
        <v>905</v>
      </c>
      <c r="E211" s="472"/>
      <c r="F211" s="718"/>
      <c r="G211" s="370"/>
      <c r="I211" s="472"/>
      <c r="J211" s="718"/>
      <c r="K211" s="370"/>
    </row>
    <row r="212" spans="1:11">
      <c r="A212" s="485">
        <v>212</v>
      </c>
      <c r="B212" s="672" t="s">
        <v>926</v>
      </c>
      <c r="D212" t="s">
        <v>905</v>
      </c>
      <c r="E212" s="472"/>
      <c r="F212" s="718"/>
      <c r="G212" s="370"/>
      <c r="I212" s="472"/>
      <c r="J212" s="718"/>
      <c r="K212" s="370"/>
    </row>
    <row r="213" spans="1:11">
      <c r="A213" s="485">
        <v>213</v>
      </c>
      <c r="B213" s="672" t="s">
        <v>927</v>
      </c>
      <c r="D213" t="s">
        <v>905</v>
      </c>
      <c r="E213" s="472"/>
      <c r="F213" s="718"/>
      <c r="G213" s="370"/>
      <c r="I213" s="472"/>
      <c r="J213" s="718"/>
      <c r="K213" s="370"/>
    </row>
    <row r="214" spans="1:11">
      <c r="A214" s="485">
        <v>214</v>
      </c>
      <c r="B214" s="672" t="s">
        <v>928</v>
      </c>
      <c r="D214" t="s">
        <v>905</v>
      </c>
      <c r="E214" s="472"/>
      <c r="F214" s="718"/>
      <c r="G214" s="370"/>
      <c r="I214" s="472"/>
      <c r="J214" s="718"/>
      <c r="K214" s="370"/>
    </row>
    <row r="215" spans="1:11">
      <c r="A215" s="485">
        <v>215</v>
      </c>
      <c r="B215" t="s">
        <v>1237</v>
      </c>
      <c r="E215" s="472"/>
      <c r="F215" s="718"/>
      <c r="G215" s="370"/>
      <c r="I215" s="472"/>
      <c r="J215" s="718"/>
      <c r="K215" s="370"/>
    </row>
    <row r="216" spans="1:11" ht="15.75">
      <c r="A216" s="485">
        <v>216</v>
      </c>
      <c r="B216" s="673" t="s">
        <v>291</v>
      </c>
      <c r="D216" t="s">
        <v>905</v>
      </c>
      <c r="E216" s="472"/>
      <c r="F216" s="718"/>
      <c r="G216" s="370"/>
      <c r="I216" s="472"/>
      <c r="J216" s="718"/>
      <c r="K216" s="370"/>
    </row>
    <row r="217" spans="1:11" ht="15.75">
      <c r="A217" s="485">
        <v>217</v>
      </c>
      <c r="B217" s="234" t="s">
        <v>172</v>
      </c>
      <c r="E217" s="472"/>
      <c r="F217" s="231"/>
      <c r="G217" s="370"/>
      <c r="I217" s="472"/>
      <c r="J217" s="231"/>
      <c r="K217" s="370"/>
    </row>
    <row r="218" spans="1:11" ht="15.75">
      <c r="A218" s="485">
        <v>218</v>
      </c>
      <c r="B218" s="234" t="s">
        <v>917</v>
      </c>
      <c r="D218" t="s">
        <v>905</v>
      </c>
      <c r="E218" s="472">
        <v>590157</v>
      </c>
      <c r="F218" s="231">
        <f>'5'!F10</f>
        <v>394358</v>
      </c>
      <c r="G218" s="312">
        <f t="shared" ref="G218:G225" si="12">F218-E218</f>
        <v>-195799</v>
      </c>
      <c r="H218" s="796"/>
      <c r="I218" s="472">
        <v>563173</v>
      </c>
      <c r="J218" s="231">
        <f>'6'!F10</f>
        <v>328747</v>
      </c>
      <c r="K218" s="312">
        <f t="shared" ref="K218:K225" si="13">J218-I218</f>
        <v>-234426</v>
      </c>
    </row>
    <row r="219" spans="1:11">
      <c r="A219" s="485">
        <v>219</v>
      </c>
      <c r="B219" t="s">
        <v>918</v>
      </c>
      <c r="D219" t="s">
        <v>905</v>
      </c>
      <c r="E219" s="472">
        <v>7</v>
      </c>
      <c r="F219" s="231">
        <f>'5'!F11</f>
        <v>0</v>
      </c>
      <c r="G219" s="312">
        <f t="shared" si="12"/>
        <v>-7</v>
      </c>
      <c r="H219" s="796"/>
      <c r="I219" s="472">
        <v>0</v>
      </c>
      <c r="J219" s="231">
        <f>'6'!F11</f>
        <v>0</v>
      </c>
      <c r="K219" s="312">
        <f t="shared" si="13"/>
        <v>0</v>
      </c>
    </row>
    <row r="220" spans="1:11" ht="15.75">
      <c r="A220" s="485">
        <v>220</v>
      </c>
      <c r="B220" s="234" t="s">
        <v>288</v>
      </c>
      <c r="D220" t="s">
        <v>905</v>
      </c>
      <c r="E220" s="472">
        <v>590164</v>
      </c>
      <c r="F220" s="231">
        <f>'5'!F14</f>
        <v>362232</v>
      </c>
      <c r="G220" s="312">
        <f t="shared" si="12"/>
        <v>-227932</v>
      </c>
      <c r="H220" s="796"/>
      <c r="I220" s="472">
        <v>563173</v>
      </c>
      <c r="J220" s="231">
        <f>'6'!F14</f>
        <v>327845</v>
      </c>
      <c r="K220" s="312">
        <f t="shared" si="13"/>
        <v>-235328</v>
      </c>
    </row>
    <row r="221" spans="1:11">
      <c r="A221" s="485">
        <v>221</v>
      </c>
      <c r="B221" t="s">
        <v>67</v>
      </c>
      <c r="D221" t="s">
        <v>905</v>
      </c>
      <c r="E221" s="472">
        <v>-1227786</v>
      </c>
      <c r="F221" s="231">
        <f>'5'!F15</f>
        <v>-1282338</v>
      </c>
      <c r="G221" s="312">
        <f t="shared" si="12"/>
        <v>-54552</v>
      </c>
      <c r="H221" s="796" t="s">
        <v>1413</v>
      </c>
      <c r="I221" s="472">
        <v>-1220369</v>
      </c>
      <c r="J221" s="231">
        <f>'6'!F15</f>
        <v>-1165677</v>
      </c>
      <c r="K221" s="312">
        <f t="shared" si="13"/>
        <v>54692</v>
      </c>
    </row>
    <row r="222" spans="1:11">
      <c r="A222" s="485">
        <v>222</v>
      </c>
      <c r="B222" t="s">
        <v>919</v>
      </c>
      <c r="D222" t="s">
        <v>905</v>
      </c>
      <c r="E222" s="472">
        <v>6963</v>
      </c>
      <c r="F222" s="231">
        <f>'5'!F16</f>
        <v>17751</v>
      </c>
      <c r="G222" s="312">
        <f t="shared" si="12"/>
        <v>10788</v>
      </c>
      <c r="H222" s="796"/>
      <c r="I222" s="472">
        <v>693</v>
      </c>
      <c r="J222" s="231">
        <f>'6'!F16</f>
        <v>24674</v>
      </c>
      <c r="K222" s="312">
        <f t="shared" si="13"/>
        <v>23981</v>
      </c>
    </row>
    <row r="223" spans="1:11">
      <c r="A223" s="485">
        <v>223</v>
      </c>
      <c r="B223" t="s">
        <v>69</v>
      </c>
      <c r="D223" t="s">
        <v>905</v>
      </c>
      <c r="E223" s="472">
        <v>0</v>
      </c>
      <c r="F223" s="231">
        <f>'5'!F18</f>
        <v>0</v>
      </c>
      <c r="G223" s="312">
        <f t="shared" si="12"/>
        <v>0</v>
      </c>
      <c r="H223" s="796"/>
      <c r="I223" s="472">
        <v>0</v>
      </c>
      <c r="J223" s="231">
        <f>'6'!F18</f>
        <v>0</v>
      </c>
      <c r="K223" s="312">
        <f t="shared" si="13"/>
        <v>0</v>
      </c>
    </row>
    <row r="224" spans="1:11">
      <c r="A224" s="485">
        <v>224</v>
      </c>
      <c r="B224" t="s">
        <v>70</v>
      </c>
      <c r="D224" t="s">
        <v>905</v>
      </c>
      <c r="E224" s="472">
        <v>0</v>
      </c>
      <c r="F224" s="231">
        <f>'5'!F19</f>
        <v>0</v>
      </c>
      <c r="G224" s="312">
        <f t="shared" si="12"/>
        <v>0</v>
      </c>
      <c r="H224" s="796"/>
      <c r="I224" s="472">
        <v>0</v>
      </c>
      <c r="J224" s="231">
        <f>'6'!F19</f>
        <v>0</v>
      </c>
      <c r="K224" s="312">
        <f t="shared" si="13"/>
        <v>0</v>
      </c>
    </row>
    <row r="225" spans="1:11">
      <c r="A225" s="485">
        <v>225</v>
      </c>
      <c r="B225" t="s">
        <v>71</v>
      </c>
      <c r="D225" t="s">
        <v>905</v>
      </c>
      <c r="E225" s="472">
        <v>0</v>
      </c>
      <c r="F225" s="231">
        <f>'5'!F20</f>
        <v>-166</v>
      </c>
      <c r="G225" s="312">
        <f t="shared" si="12"/>
        <v>-166</v>
      </c>
      <c r="H225" s="796"/>
      <c r="I225" s="472">
        <v>0</v>
      </c>
      <c r="J225" s="231">
        <f>'6'!F20</f>
        <v>0</v>
      </c>
      <c r="K225" s="312">
        <f t="shared" si="13"/>
        <v>0</v>
      </c>
    </row>
    <row r="226" spans="1:11">
      <c r="A226" s="485">
        <v>226</v>
      </c>
      <c r="B226" s="672" t="s">
        <v>913</v>
      </c>
      <c r="D226" t="s">
        <v>905</v>
      </c>
      <c r="E226" s="472"/>
      <c r="F226" s="718"/>
      <c r="G226" s="370"/>
      <c r="I226" s="472"/>
      <c r="J226" s="718"/>
      <c r="K226" s="370"/>
    </row>
    <row r="227" spans="1:11">
      <c r="A227" s="485">
        <v>227</v>
      </c>
      <c r="B227" t="s">
        <v>72</v>
      </c>
      <c r="D227" t="s">
        <v>905</v>
      </c>
      <c r="E227" s="472">
        <v>0</v>
      </c>
      <c r="F227" s="231">
        <f>'5'!F21</f>
        <v>0</v>
      </c>
      <c r="G227" s="312">
        <f>F227-E227</f>
        <v>0</v>
      </c>
      <c r="I227" s="472">
        <v>0</v>
      </c>
      <c r="J227" s="231">
        <f>'6'!F21</f>
        <v>0</v>
      </c>
      <c r="K227" s="312">
        <f>J227-I227</f>
        <v>0</v>
      </c>
    </row>
    <row r="228" spans="1:11">
      <c r="A228" s="485">
        <v>228</v>
      </c>
      <c r="B228" t="s">
        <v>1235</v>
      </c>
      <c r="D228" t="s">
        <v>905</v>
      </c>
      <c r="E228" s="472">
        <v>0</v>
      </c>
      <c r="F228" s="231">
        <f>'5'!F22</f>
        <v>0</v>
      </c>
      <c r="G228" s="312">
        <f>F228-E228</f>
        <v>0</v>
      </c>
      <c r="I228" s="472">
        <v>0</v>
      </c>
      <c r="J228" s="231">
        <f>'6'!F22</f>
        <v>0</v>
      </c>
      <c r="K228" s="312">
        <f>J228-I228</f>
        <v>0</v>
      </c>
    </row>
    <row r="229" spans="1:11">
      <c r="A229" s="485">
        <v>229</v>
      </c>
      <c r="B229" t="s">
        <v>74</v>
      </c>
      <c r="D229" t="s">
        <v>905</v>
      </c>
      <c r="E229" s="472">
        <v>0</v>
      </c>
      <c r="F229" s="231">
        <f>'5'!F23</f>
        <v>0</v>
      </c>
      <c r="G229" s="312">
        <f>F229-E229</f>
        <v>0</v>
      </c>
      <c r="I229" s="472">
        <v>0</v>
      </c>
      <c r="J229" s="231">
        <f>'6'!F23</f>
        <v>0</v>
      </c>
      <c r="K229" s="312">
        <f>J229-I229</f>
        <v>0</v>
      </c>
    </row>
    <row r="230" spans="1:11">
      <c r="A230" s="485">
        <v>230</v>
      </c>
      <c r="B230" t="s">
        <v>75</v>
      </c>
      <c r="D230" t="s">
        <v>905</v>
      </c>
      <c r="E230" s="472">
        <v>0</v>
      </c>
      <c r="F230" s="231">
        <f>'5'!F24</f>
        <v>0</v>
      </c>
      <c r="G230" s="312">
        <f>F230-E230</f>
        <v>0</v>
      </c>
      <c r="I230" s="472">
        <v>0</v>
      </c>
      <c r="J230" s="231">
        <f>'6'!F24</f>
        <v>24</v>
      </c>
      <c r="K230" s="312">
        <f>J230-I230</f>
        <v>24</v>
      </c>
    </row>
    <row r="231" spans="1:11">
      <c r="A231" s="485">
        <v>231</v>
      </c>
      <c r="B231" t="s">
        <v>920</v>
      </c>
      <c r="D231" t="s">
        <v>905</v>
      </c>
      <c r="E231" s="472">
        <v>0</v>
      </c>
      <c r="F231" s="231">
        <f>'5'!F25</f>
        <v>6</v>
      </c>
      <c r="G231" s="312">
        <f>F231-E231</f>
        <v>6</v>
      </c>
      <c r="I231" s="472">
        <v>0</v>
      </c>
      <c r="J231" s="231">
        <f>'6'!F25</f>
        <v>-1788</v>
      </c>
      <c r="K231" s="312">
        <f>J231-I231</f>
        <v>-1788</v>
      </c>
    </row>
    <row r="232" spans="1:11">
      <c r="A232" s="485">
        <v>232</v>
      </c>
      <c r="B232" s="672" t="s">
        <v>921</v>
      </c>
      <c r="D232" t="s">
        <v>905</v>
      </c>
      <c r="E232" s="472"/>
      <c r="F232" s="718"/>
      <c r="G232" s="370"/>
      <c r="I232" s="472"/>
      <c r="J232" s="718"/>
      <c r="K232" s="370"/>
    </row>
    <row r="233" spans="1:11">
      <c r="A233" s="485">
        <v>233</v>
      </c>
      <c r="B233" s="672" t="s">
        <v>922</v>
      </c>
      <c r="D233" t="s">
        <v>905</v>
      </c>
      <c r="E233" s="472"/>
      <c r="F233" s="718"/>
      <c r="G233" s="370"/>
      <c r="I233" s="472"/>
      <c r="J233" s="718"/>
      <c r="K233" s="370"/>
    </row>
    <row r="234" spans="1:11" ht="15.75">
      <c r="A234" s="485">
        <v>234</v>
      </c>
      <c r="B234" s="234" t="s">
        <v>923</v>
      </c>
      <c r="D234" t="s">
        <v>905</v>
      </c>
      <c r="E234" s="472">
        <v>-1220823</v>
      </c>
      <c r="F234" s="231">
        <f>'5'!F26</f>
        <v>-1264747</v>
      </c>
      <c r="G234" s="312">
        <f>F234-E234</f>
        <v>-43924</v>
      </c>
      <c r="H234" s="796" t="s">
        <v>1413</v>
      </c>
      <c r="I234" s="472">
        <v>-1219676</v>
      </c>
      <c r="J234" s="231">
        <f>'6'!F26</f>
        <v>-1142686</v>
      </c>
      <c r="K234" s="312">
        <f>J234-I234</f>
        <v>76990</v>
      </c>
    </row>
    <row r="235" spans="1:11">
      <c r="A235" s="485">
        <v>235</v>
      </c>
      <c r="B235" s="672" t="s">
        <v>924</v>
      </c>
      <c r="D235" t="s">
        <v>905</v>
      </c>
      <c r="E235" s="472"/>
      <c r="F235" s="718"/>
      <c r="G235" s="370"/>
      <c r="I235" s="472"/>
      <c r="J235" s="718"/>
      <c r="K235" s="370"/>
    </row>
    <row r="236" spans="1:11">
      <c r="A236" s="485">
        <v>236</v>
      </c>
      <c r="B236" s="672" t="s">
        <v>925</v>
      </c>
      <c r="D236" t="s">
        <v>905</v>
      </c>
      <c r="E236" s="472"/>
      <c r="F236" s="718"/>
      <c r="G236" s="370"/>
      <c r="I236" s="472"/>
      <c r="J236" s="718"/>
      <c r="K236" s="370"/>
    </row>
    <row r="237" spans="1:11">
      <c r="A237" s="485">
        <v>237</v>
      </c>
      <c r="B237" s="672" t="s">
        <v>926</v>
      </c>
      <c r="D237" t="s">
        <v>905</v>
      </c>
      <c r="E237" s="472"/>
      <c r="F237" s="718"/>
      <c r="G237" s="370"/>
      <c r="I237" s="472"/>
      <c r="J237" s="718"/>
      <c r="K237" s="370"/>
    </row>
    <row r="238" spans="1:11">
      <c r="A238" s="485">
        <v>238</v>
      </c>
      <c r="B238" s="672" t="s">
        <v>927</v>
      </c>
      <c r="D238" t="s">
        <v>905</v>
      </c>
      <c r="E238" s="472"/>
      <c r="F238" s="718"/>
      <c r="G238" s="370"/>
      <c r="I238" s="472"/>
      <c r="J238" s="718"/>
      <c r="K238" s="370"/>
    </row>
    <row r="239" spans="1:11">
      <c r="A239" s="485">
        <v>239</v>
      </c>
      <c r="B239" t="s">
        <v>928</v>
      </c>
      <c r="D239" t="s">
        <v>905</v>
      </c>
      <c r="E239" s="472">
        <v>1220358</v>
      </c>
      <c r="F239" s="231">
        <f>'5'!F27</f>
        <v>1278416</v>
      </c>
      <c r="G239" s="312">
        <f>F239-E239</f>
        <v>58058</v>
      </c>
      <c r="I239" s="472">
        <v>1217043</v>
      </c>
      <c r="J239" s="231">
        <f>'6'!F27</f>
        <v>1180716</v>
      </c>
      <c r="K239" s="312">
        <f>J239-I239</f>
        <v>-36327</v>
      </c>
    </row>
    <row r="240" spans="1:11">
      <c r="A240" s="485">
        <v>240</v>
      </c>
      <c r="B240" t="s">
        <v>1237</v>
      </c>
      <c r="D240" t="s">
        <v>905</v>
      </c>
      <c r="E240" s="472">
        <v>31602</v>
      </c>
      <c r="F240" s="231">
        <f>'5'!F28</f>
        <v>31928</v>
      </c>
      <c r="G240" s="312">
        <f>F240-E240</f>
        <v>326</v>
      </c>
      <c r="I240" s="472">
        <v>29617</v>
      </c>
      <c r="J240" s="231">
        <f>'6'!F28</f>
        <v>28483</v>
      </c>
      <c r="K240" s="312">
        <f>J240-I240</f>
        <v>-1134</v>
      </c>
    </row>
    <row r="241" spans="1:11" ht="15.75">
      <c r="A241" s="485">
        <v>241</v>
      </c>
      <c r="B241" s="234" t="s">
        <v>291</v>
      </c>
      <c r="D241" t="s">
        <v>905</v>
      </c>
      <c r="E241" s="472">
        <v>621301</v>
      </c>
      <c r="F241" s="231">
        <f>'5'!F29</f>
        <v>407829</v>
      </c>
      <c r="G241" s="312">
        <f>F241-E241</f>
        <v>-213472</v>
      </c>
      <c r="H241" s="796" t="s">
        <v>1413</v>
      </c>
      <c r="I241" s="472">
        <v>590157</v>
      </c>
      <c r="J241" s="231">
        <f>'6'!F29</f>
        <v>394358</v>
      </c>
      <c r="K241" s="312">
        <f>J241-I241</f>
        <v>-195799</v>
      </c>
    </row>
    <row r="242" spans="1:11" ht="15.75">
      <c r="A242" s="485">
        <v>242</v>
      </c>
      <c r="B242" s="234" t="s">
        <v>930</v>
      </c>
      <c r="D242" t="s">
        <v>905</v>
      </c>
      <c r="F242" s="231"/>
      <c r="G242" s="370"/>
      <c r="J242" s="231"/>
      <c r="K242" s="370"/>
    </row>
    <row r="243" spans="1:11" ht="15.75">
      <c r="A243" s="485">
        <v>243</v>
      </c>
      <c r="B243" s="234" t="s">
        <v>931</v>
      </c>
      <c r="D243" t="s">
        <v>905</v>
      </c>
      <c r="F243" s="231"/>
      <c r="G243" s="370"/>
      <c r="J243" s="231"/>
      <c r="K243" s="370"/>
    </row>
    <row r="244" spans="1:11" ht="15.75">
      <c r="A244" s="485">
        <v>244</v>
      </c>
      <c r="B244" s="673" t="s">
        <v>1175</v>
      </c>
      <c r="E244" s="472"/>
      <c r="F244" s="718"/>
      <c r="G244" s="370"/>
      <c r="I244" s="472"/>
      <c r="J244" s="231"/>
      <c r="K244" s="370"/>
    </row>
    <row r="245" spans="1:11">
      <c r="A245" s="485">
        <v>245</v>
      </c>
      <c r="B245" t="s">
        <v>21</v>
      </c>
      <c r="E245" s="472">
        <v>-1227786</v>
      </c>
      <c r="F245" s="231">
        <f>'7'!D8</f>
        <v>-1282338</v>
      </c>
      <c r="G245" s="312">
        <f>F245-E245</f>
        <v>-54552</v>
      </c>
      <c r="H245" s="796" t="s">
        <v>1413</v>
      </c>
      <c r="I245" s="472">
        <v>-1220369</v>
      </c>
      <c r="J245" s="231">
        <f>'7'!F8</f>
        <v>-1165677</v>
      </c>
      <c r="K245" s="312">
        <f>J245-I245</f>
        <v>54692</v>
      </c>
    </row>
    <row r="246" spans="1:11">
      <c r="A246" s="485">
        <v>246</v>
      </c>
      <c r="B246" t="s">
        <v>80</v>
      </c>
      <c r="E246" s="472">
        <v>-37644</v>
      </c>
      <c r="F246" s="231">
        <f>'7'!D9</f>
        <v>-75561.313779000004</v>
      </c>
      <c r="G246" s="312">
        <f>F246-E246</f>
        <v>-37917.313779000004</v>
      </c>
      <c r="H246" s="84" t="s">
        <v>1421</v>
      </c>
      <c r="I246" s="472">
        <v>21229</v>
      </c>
      <c r="J246" s="231">
        <f>'7'!F9</f>
        <v>-16718</v>
      </c>
      <c r="K246" s="312">
        <f>J246-I246</f>
        <v>-37947</v>
      </c>
    </row>
    <row r="247" spans="1:11">
      <c r="A247" s="485">
        <v>247</v>
      </c>
      <c r="B247" t="s">
        <v>79</v>
      </c>
      <c r="D247" t="s">
        <v>905</v>
      </c>
      <c r="E247" s="472">
        <v>139104</v>
      </c>
      <c r="F247" s="231">
        <f>'7'!D10</f>
        <v>147829</v>
      </c>
      <c r="G247" s="312">
        <f>F247-E247</f>
        <v>8725</v>
      </c>
      <c r="H247" s="796" t="s">
        <v>1413</v>
      </c>
      <c r="I247" s="472">
        <v>93096</v>
      </c>
      <c r="J247" s="231">
        <f>'7'!F10</f>
        <v>82650</v>
      </c>
      <c r="K247" s="312">
        <f>J247-I247</f>
        <v>-10446</v>
      </c>
    </row>
    <row r="248" spans="1:11">
      <c r="A248" s="485">
        <v>248</v>
      </c>
      <c r="B248" t="s">
        <v>81</v>
      </c>
      <c r="D248" t="s">
        <v>905</v>
      </c>
      <c r="E248" s="472">
        <v>-16737</v>
      </c>
      <c r="F248" s="231">
        <f>'7'!D11</f>
        <v>-12024</v>
      </c>
      <c r="G248" s="312">
        <f>F248-E248</f>
        <v>4713</v>
      </c>
      <c r="I248" s="472">
        <v>-17854</v>
      </c>
      <c r="J248" s="231">
        <f>'7'!F11</f>
        <v>-19500</v>
      </c>
      <c r="K248" s="312">
        <f>J248-I248</f>
        <v>-1646</v>
      </c>
    </row>
    <row r="249" spans="1:11">
      <c r="A249" s="485">
        <v>249</v>
      </c>
      <c r="B249" s="672" t="s">
        <v>932</v>
      </c>
      <c r="D249" t="s">
        <v>905</v>
      </c>
      <c r="F249" s="718"/>
      <c r="G249" s="370"/>
      <c r="I249" s="472"/>
      <c r="J249" s="231"/>
      <c r="K249" s="370"/>
    </row>
    <row r="250" spans="1:11" ht="15.75">
      <c r="A250" s="485">
        <v>250</v>
      </c>
      <c r="B250" s="234" t="s">
        <v>82</v>
      </c>
      <c r="D250" t="s">
        <v>905</v>
      </c>
      <c r="E250" s="472">
        <v>-1143063</v>
      </c>
      <c r="F250" s="231">
        <f>'7'!D12</f>
        <v>-1222094.313779</v>
      </c>
      <c r="G250" s="312">
        <f>F250-E250</f>
        <v>-79031.31377899996</v>
      </c>
      <c r="H250" s="84" t="s">
        <v>1421</v>
      </c>
      <c r="I250" s="472">
        <v>-1123898</v>
      </c>
      <c r="J250" s="231">
        <f>'7'!F12</f>
        <v>-1119245</v>
      </c>
      <c r="K250" s="312">
        <f>J250-I250</f>
        <v>4653</v>
      </c>
    </row>
    <row r="251" spans="1:11" ht="15.75">
      <c r="A251" s="485">
        <v>251</v>
      </c>
      <c r="B251" s="234" t="s">
        <v>933</v>
      </c>
      <c r="D251" t="s">
        <v>905</v>
      </c>
      <c r="E251" s="472"/>
      <c r="F251" s="231"/>
      <c r="G251" s="370"/>
      <c r="I251" s="472"/>
      <c r="J251" s="718"/>
      <c r="K251" s="370"/>
    </row>
    <row r="252" spans="1:11">
      <c r="A252" s="485">
        <v>252</v>
      </c>
      <c r="B252" s="672" t="s">
        <v>934</v>
      </c>
      <c r="D252" t="s">
        <v>905</v>
      </c>
      <c r="F252" s="718"/>
      <c r="G252" s="370"/>
      <c r="I252" s="472"/>
      <c r="J252" s="231"/>
      <c r="K252" s="370"/>
    </row>
    <row r="253" spans="1:11">
      <c r="A253" s="485">
        <v>253</v>
      </c>
      <c r="B253" t="s">
        <v>5</v>
      </c>
      <c r="E253" s="472">
        <v>-75053</v>
      </c>
      <c r="F253" s="231">
        <f>'7'!D15</f>
        <v>-48375</v>
      </c>
      <c r="G253" s="312">
        <f>F253-E253</f>
        <v>26678</v>
      </c>
      <c r="H253" s="84" t="s">
        <v>1420</v>
      </c>
      <c r="I253" s="472">
        <v>-96388</v>
      </c>
      <c r="J253" s="231">
        <f>'7'!F15</f>
        <v>-56849</v>
      </c>
      <c r="K253" s="312">
        <f>J253-I253</f>
        <v>39539</v>
      </c>
    </row>
    <row r="254" spans="1:11">
      <c r="A254" s="485">
        <v>254</v>
      </c>
      <c r="B254" t="s">
        <v>84</v>
      </c>
      <c r="E254" s="472">
        <v>8</v>
      </c>
      <c r="F254" s="231">
        <f>'7'!D16</f>
        <v>66</v>
      </c>
      <c r="G254" s="312">
        <f>F254-E254</f>
        <v>58</v>
      </c>
      <c r="I254" s="472">
        <v>6927</v>
      </c>
      <c r="J254" s="231">
        <f>'7'!F16</f>
        <v>131</v>
      </c>
      <c r="K254" s="312">
        <f>J254-I254</f>
        <v>-6796</v>
      </c>
    </row>
    <row r="255" spans="1:11">
      <c r="A255" s="485">
        <v>255</v>
      </c>
      <c r="B255" t="s">
        <v>85</v>
      </c>
      <c r="D255" t="s">
        <v>905</v>
      </c>
      <c r="E255" s="472">
        <v>-1176</v>
      </c>
      <c r="F255" s="231">
        <f>'7'!D17</f>
        <v>-242</v>
      </c>
      <c r="G255" s="312">
        <f>F255-E255</f>
        <v>934</v>
      </c>
      <c r="H255" s="84" t="s">
        <v>1420</v>
      </c>
      <c r="I255" s="472">
        <v>-897</v>
      </c>
      <c r="J255" s="231">
        <f>'7'!F17</f>
        <v>-771</v>
      </c>
      <c r="K255" s="312">
        <f>J255-I255</f>
        <v>126</v>
      </c>
    </row>
    <row r="256" spans="1:11">
      <c r="A256" s="485">
        <v>256</v>
      </c>
      <c r="B256" t="s">
        <v>86</v>
      </c>
      <c r="D256" t="s">
        <v>905</v>
      </c>
      <c r="E256" s="472">
        <v>0</v>
      </c>
      <c r="F256" s="231">
        <f>'7'!D18</f>
        <v>0</v>
      </c>
      <c r="G256" s="312">
        <f>F256-E256</f>
        <v>0</v>
      </c>
      <c r="I256" s="472">
        <v>24</v>
      </c>
      <c r="J256" s="231">
        <f>'7'!F18</f>
        <v>0</v>
      </c>
      <c r="K256" s="370">
        <f>J256-I256</f>
        <v>-24</v>
      </c>
    </row>
    <row r="257" spans="1:11">
      <c r="A257" s="485">
        <v>257</v>
      </c>
      <c r="B257" s="472" t="s">
        <v>1176</v>
      </c>
      <c r="D257" t="s">
        <v>905</v>
      </c>
      <c r="F257" s="718"/>
      <c r="G257" s="370"/>
      <c r="J257" s="231"/>
      <c r="K257" s="370"/>
    </row>
    <row r="258" spans="1:11">
      <c r="A258" s="485">
        <v>258</v>
      </c>
      <c r="B258" s="472" t="s">
        <v>1239</v>
      </c>
      <c r="D258" t="s">
        <v>905</v>
      </c>
      <c r="F258" s="718"/>
      <c r="G258" s="370"/>
      <c r="J258" s="231"/>
      <c r="K258" s="312"/>
    </row>
    <row r="259" spans="1:11">
      <c r="A259" s="485">
        <v>259</v>
      </c>
      <c r="B259" t="s">
        <v>87</v>
      </c>
      <c r="E259" s="472">
        <v>0</v>
      </c>
      <c r="F259" s="231">
        <f>'7'!D19</f>
        <v>0</v>
      </c>
      <c r="G259" s="312">
        <f>F259-E259</f>
        <v>0</v>
      </c>
      <c r="I259" s="472"/>
      <c r="J259" s="718">
        <f>'7'!F19</f>
        <v>0</v>
      </c>
      <c r="K259" s="312">
        <f t="shared" ref="K259:K265" si="14">J259-I259</f>
        <v>0</v>
      </c>
    </row>
    <row r="260" spans="1:11">
      <c r="A260" s="485">
        <v>260</v>
      </c>
      <c r="B260" t="s">
        <v>88</v>
      </c>
      <c r="D260" t="s">
        <v>905</v>
      </c>
      <c r="E260" s="472">
        <v>0</v>
      </c>
      <c r="F260" s="231">
        <f>'7'!D20</f>
        <v>0</v>
      </c>
      <c r="G260" s="312">
        <f>F260-E260</f>
        <v>0</v>
      </c>
      <c r="I260" s="472"/>
      <c r="J260" s="718">
        <f>'7'!F20</f>
        <v>0</v>
      </c>
      <c r="K260" s="312">
        <f t="shared" si="14"/>
        <v>0</v>
      </c>
    </row>
    <row r="261" spans="1:11">
      <c r="A261" s="485">
        <v>261</v>
      </c>
      <c r="B261" t="s">
        <v>89</v>
      </c>
      <c r="D261" t="s">
        <v>905</v>
      </c>
      <c r="E261" s="472">
        <v>0</v>
      </c>
      <c r="F261" s="231">
        <f>'7'!D21</f>
        <v>0</v>
      </c>
      <c r="G261" s="312">
        <f>F261-E261</f>
        <v>0</v>
      </c>
      <c r="I261" s="472">
        <v>0</v>
      </c>
      <c r="J261" s="718">
        <f>'7'!F21</f>
        <v>0</v>
      </c>
      <c r="K261" s="312">
        <f t="shared" si="14"/>
        <v>0</v>
      </c>
    </row>
    <row r="262" spans="1:11">
      <c r="A262" s="485">
        <v>262</v>
      </c>
      <c r="B262" t="s">
        <v>90</v>
      </c>
      <c r="D262" t="s">
        <v>905</v>
      </c>
      <c r="E262" s="472">
        <v>0</v>
      </c>
      <c r="F262" s="231">
        <f>'7'!D22</f>
        <v>0</v>
      </c>
      <c r="G262" s="312">
        <f>F262-E262</f>
        <v>0</v>
      </c>
      <c r="I262" s="472">
        <v>0</v>
      </c>
      <c r="J262" s="718">
        <f>'7'!F22</f>
        <v>0</v>
      </c>
      <c r="K262" s="312">
        <f t="shared" si="14"/>
        <v>0</v>
      </c>
    </row>
    <row r="263" spans="1:11">
      <c r="A263" s="485">
        <v>263</v>
      </c>
      <c r="B263" s="672" t="s">
        <v>1177</v>
      </c>
      <c r="D263" t="s">
        <v>905</v>
      </c>
      <c r="F263" s="718"/>
      <c r="G263" s="370"/>
      <c r="I263" s="472"/>
      <c r="J263" s="231"/>
      <c r="K263" s="370">
        <f t="shared" si="14"/>
        <v>0</v>
      </c>
    </row>
    <row r="264" spans="1:11" ht="15.75">
      <c r="A264" s="485">
        <v>264</v>
      </c>
      <c r="B264" s="234" t="s">
        <v>935</v>
      </c>
      <c r="D264" t="s">
        <v>905</v>
      </c>
      <c r="E264" s="472">
        <v>-76221</v>
      </c>
      <c r="F264" s="231">
        <f>'7'!D23</f>
        <v>-48551</v>
      </c>
      <c r="G264" s="312">
        <f>F264-E264</f>
        <v>27670</v>
      </c>
      <c r="H264" s="84" t="s">
        <v>1420</v>
      </c>
      <c r="I264" s="472">
        <v>-90334</v>
      </c>
      <c r="J264" s="231">
        <f>'7'!F23</f>
        <v>-57489</v>
      </c>
      <c r="K264" s="312">
        <f t="shared" si="14"/>
        <v>32845</v>
      </c>
    </row>
    <row r="265" spans="1:11" ht="15.75">
      <c r="A265" s="485">
        <v>265</v>
      </c>
      <c r="B265" s="234" t="s">
        <v>936</v>
      </c>
      <c r="E265" s="472">
        <v>-1219284</v>
      </c>
      <c r="F265" s="231">
        <f>'7'!D24</f>
        <v>-1270645.313779</v>
      </c>
      <c r="G265" s="312">
        <f>F265-E265</f>
        <v>-51361.31377899996</v>
      </c>
      <c r="H265" s="84" t="s">
        <v>1419</v>
      </c>
      <c r="I265" s="472">
        <v>-1214232</v>
      </c>
      <c r="J265" s="718">
        <f>'7'!F24</f>
        <v>-1176734</v>
      </c>
      <c r="K265" s="312">
        <f t="shared" si="14"/>
        <v>37498</v>
      </c>
    </row>
    <row r="266" spans="1:11" ht="15.75">
      <c r="A266" s="485">
        <v>266</v>
      </c>
      <c r="B266" s="234" t="s">
        <v>610</v>
      </c>
      <c r="D266" t="s">
        <v>905</v>
      </c>
      <c r="E266" s="472"/>
      <c r="F266" s="231"/>
      <c r="G266" s="370"/>
      <c r="J266" s="231"/>
      <c r="K266" s="370"/>
    </row>
    <row r="267" spans="1:11">
      <c r="A267" s="485">
        <v>267</v>
      </c>
      <c r="B267" t="s">
        <v>937</v>
      </c>
      <c r="D267" t="s">
        <v>905</v>
      </c>
      <c r="E267" s="472">
        <v>1220358</v>
      </c>
      <c r="F267" s="231">
        <f>'7'!D27</f>
        <v>1278416</v>
      </c>
      <c r="G267" s="312">
        <f>F267-E267</f>
        <v>58058</v>
      </c>
      <c r="I267" s="472">
        <v>1217043</v>
      </c>
      <c r="J267" s="231">
        <f>'7'!F27</f>
        <v>1180716</v>
      </c>
      <c r="K267" s="312">
        <v>0</v>
      </c>
    </row>
    <row r="268" spans="1:11">
      <c r="A268" s="485">
        <v>268</v>
      </c>
      <c r="B268" t="s">
        <v>94</v>
      </c>
      <c r="E268" s="472">
        <v>0</v>
      </c>
      <c r="F268" s="231">
        <f>'7'!D28</f>
        <v>0</v>
      </c>
      <c r="G268" s="312">
        <f>F268-E268</f>
        <v>0</v>
      </c>
      <c r="I268" s="472">
        <v>0</v>
      </c>
      <c r="J268" s="231">
        <f>'7'!F28</f>
        <v>0</v>
      </c>
      <c r="K268" s="312">
        <v>0</v>
      </c>
    </row>
    <row r="269" spans="1:11">
      <c r="A269" s="485">
        <v>269</v>
      </c>
      <c r="B269" t="s">
        <v>95</v>
      </c>
      <c r="D269" t="s">
        <v>905</v>
      </c>
      <c r="E269" s="472">
        <v>0</v>
      </c>
      <c r="F269" s="231">
        <f>'7'!D29</f>
        <v>0</v>
      </c>
      <c r="G269" s="312">
        <f>F269-E269</f>
        <v>0</v>
      </c>
      <c r="I269" s="472">
        <v>0</v>
      </c>
      <c r="J269" s="231">
        <f>'7'!F29</f>
        <v>0</v>
      </c>
      <c r="K269" s="312">
        <v>0</v>
      </c>
    </row>
    <row r="270" spans="1:11">
      <c r="A270" s="485">
        <v>270</v>
      </c>
      <c r="B270" s="672" t="s">
        <v>938</v>
      </c>
      <c r="D270" t="s">
        <v>905</v>
      </c>
      <c r="F270" s="718"/>
      <c r="G270" s="370"/>
      <c r="J270" s="231">
        <f>'7'!F28</f>
        <v>0</v>
      </c>
      <c r="K270" s="370">
        <v>0</v>
      </c>
    </row>
    <row r="271" spans="1:11">
      <c r="A271" s="485">
        <v>271</v>
      </c>
      <c r="B271" s="672" t="s">
        <v>939</v>
      </c>
      <c r="D271" t="s">
        <v>905</v>
      </c>
      <c r="F271" s="718"/>
      <c r="G271" s="370"/>
      <c r="J271" s="231">
        <f>'7'!F29</f>
        <v>0</v>
      </c>
      <c r="K271" s="370">
        <v>0</v>
      </c>
    </row>
    <row r="272" spans="1:11">
      <c r="A272" s="485">
        <v>272</v>
      </c>
      <c r="B272" s="672" t="s">
        <v>940</v>
      </c>
      <c r="D272" t="s">
        <v>905</v>
      </c>
      <c r="E272" s="472"/>
      <c r="F272" s="718"/>
      <c r="G272" s="370"/>
      <c r="I272" s="472"/>
      <c r="J272" s="718"/>
      <c r="K272" s="370"/>
    </row>
    <row r="273" spans="1:11">
      <c r="A273" s="485">
        <v>273</v>
      </c>
      <c r="B273" s="672" t="s">
        <v>941</v>
      </c>
      <c r="D273" t="s">
        <v>905</v>
      </c>
      <c r="E273" s="472"/>
      <c r="F273" s="718"/>
      <c r="G273" s="370"/>
      <c r="I273" s="472"/>
      <c r="J273" s="718"/>
      <c r="K273" s="370"/>
    </row>
    <row r="274" spans="1:11">
      <c r="A274" s="485">
        <v>274</v>
      </c>
      <c r="B274" s="672" t="s">
        <v>942</v>
      </c>
      <c r="D274" t="s">
        <v>905</v>
      </c>
      <c r="E274" s="472"/>
      <c r="F274" s="718"/>
      <c r="G274" s="370"/>
      <c r="I274" s="472"/>
      <c r="J274" s="718"/>
      <c r="K274" s="370"/>
    </row>
    <row r="275" spans="1:11">
      <c r="A275" s="485">
        <v>275</v>
      </c>
      <c r="B275" s="672" t="s">
        <v>943</v>
      </c>
      <c r="D275" t="s">
        <v>905</v>
      </c>
      <c r="E275" s="472"/>
      <c r="F275" s="718"/>
      <c r="G275" s="370"/>
      <c r="I275" s="472"/>
      <c r="J275" s="718"/>
      <c r="K275" s="370"/>
    </row>
    <row r="276" spans="1:11">
      <c r="A276" s="485">
        <v>276</v>
      </c>
      <c r="B276" s="672" t="s">
        <v>944</v>
      </c>
      <c r="D276" t="s">
        <v>905</v>
      </c>
      <c r="E276" s="472"/>
      <c r="F276" s="718"/>
      <c r="G276" s="370"/>
      <c r="I276" s="472"/>
      <c r="J276" s="718"/>
      <c r="K276" s="370"/>
    </row>
    <row r="277" spans="1:11">
      <c r="A277" s="485">
        <v>277</v>
      </c>
      <c r="B277" t="s">
        <v>96</v>
      </c>
      <c r="D277" t="s">
        <v>905</v>
      </c>
      <c r="E277" s="472">
        <v>-349</v>
      </c>
      <c r="F277" s="231">
        <f>'7'!D30</f>
        <v>-3538</v>
      </c>
      <c r="G277" s="312">
        <f t="shared" ref="G277:G282" si="15">F277-E277</f>
        <v>-3189</v>
      </c>
      <c r="I277" s="472">
        <v>-584</v>
      </c>
      <c r="J277" s="718">
        <f>'7'!F30</f>
        <v>-2899</v>
      </c>
      <c r="K277" s="312">
        <v>0</v>
      </c>
    </row>
    <row r="278" spans="1:11">
      <c r="A278" s="485">
        <v>278</v>
      </c>
      <c r="B278" t="s">
        <v>945</v>
      </c>
      <c r="D278" t="s">
        <v>905</v>
      </c>
      <c r="E278" s="472">
        <v>0</v>
      </c>
      <c r="F278" s="231">
        <f>'7'!D33</f>
        <v>0</v>
      </c>
      <c r="G278" s="312">
        <f t="shared" si="15"/>
        <v>0</v>
      </c>
      <c r="I278" s="472">
        <v>0</v>
      </c>
      <c r="J278" s="718">
        <f>'7'!F33</f>
        <v>0</v>
      </c>
      <c r="K278" s="312">
        <v>0</v>
      </c>
    </row>
    <row r="279" spans="1:11" ht="15.75">
      <c r="A279" s="485">
        <v>279</v>
      </c>
      <c r="B279" s="234" t="s">
        <v>98</v>
      </c>
      <c r="D279" t="s">
        <v>905</v>
      </c>
      <c r="E279" s="472">
        <v>1220009</v>
      </c>
      <c r="F279" s="231">
        <f>'7'!D34</f>
        <v>1270611</v>
      </c>
      <c r="G279" s="312">
        <f t="shared" si="15"/>
        <v>50602</v>
      </c>
      <c r="I279" s="472">
        <v>1216459</v>
      </c>
      <c r="J279" s="718">
        <f>'7'!F34</f>
        <v>1175195</v>
      </c>
      <c r="K279" s="312">
        <v>0</v>
      </c>
    </row>
    <row r="280" spans="1:11" ht="15.75">
      <c r="A280" s="485">
        <v>280</v>
      </c>
      <c r="B280" s="234" t="s">
        <v>946</v>
      </c>
      <c r="D280" t="s">
        <v>905</v>
      </c>
      <c r="E280" s="472">
        <v>725</v>
      </c>
      <c r="F280" s="231">
        <f>'7'!D35</f>
        <v>-34.31377899996005</v>
      </c>
      <c r="G280" s="312">
        <f t="shared" si="15"/>
        <v>-759.31377899996005</v>
      </c>
      <c r="H280" s="84" t="s">
        <v>1419</v>
      </c>
      <c r="I280" s="472">
        <v>2227</v>
      </c>
      <c r="J280" s="718">
        <f>'7'!F35</f>
        <v>-1539</v>
      </c>
      <c r="K280" s="312">
        <v>0</v>
      </c>
    </row>
    <row r="281" spans="1:11" ht="15.75">
      <c r="A281" s="485">
        <v>281</v>
      </c>
      <c r="B281" s="234" t="s">
        <v>947</v>
      </c>
      <c r="D281" t="s">
        <v>905</v>
      </c>
      <c r="E281" s="472">
        <v>3637</v>
      </c>
      <c r="F281" s="231">
        <f>'7'!D36</f>
        <v>2859</v>
      </c>
      <c r="G281" s="312">
        <f t="shared" si="15"/>
        <v>-778</v>
      </c>
      <c r="I281" s="472">
        <v>1410</v>
      </c>
      <c r="J281" s="718">
        <f>'7'!F36</f>
        <v>4398</v>
      </c>
      <c r="K281" s="312">
        <v>0</v>
      </c>
    </row>
    <row r="282" spans="1:11" ht="15.75">
      <c r="A282" s="485">
        <v>282</v>
      </c>
      <c r="B282" s="234" t="s">
        <v>948</v>
      </c>
      <c r="D282" t="s">
        <v>905</v>
      </c>
      <c r="E282" s="472">
        <v>4362</v>
      </c>
      <c r="F282" s="231">
        <f>'7'!D37</f>
        <v>2824.68622100004</v>
      </c>
      <c r="G282" s="312">
        <f t="shared" si="15"/>
        <v>-1537.31377899996</v>
      </c>
      <c r="H282" s="84" t="s">
        <v>1419</v>
      </c>
      <c r="I282" s="472">
        <v>3637</v>
      </c>
      <c r="J282" s="718">
        <f>'7'!F37</f>
        <v>2859</v>
      </c>
      <c r="K282" s="312">
        <v>0</v>
      </c>
    </row>
    <row r="283" spans="1:11" ht="15.75">
      <c r="A283" s="485">
        <v>283</v>
      </c>
      <c r="B283" s="234" t="s">
        <v>949</v>
      </c>
      <c r="D283" t="s">
        <v>905</v>
      </c>
      <c r="F283" s="231"/>
      <c r="G283" s="370"/>
      <c r="J283" s="231"/>
      <c r="K283" s="370"/>
    </row>
    <row r="284" spans="1:11" ht="15.75">
      <c r="A284" s="485">
        <v>284</v>
      </c>
      <c r="B284" s="234" t="s">
        <v>950</v>
      </c>
      <c r="D284" t="s">
        <v>905</v>
      </c>
      <c r="F284" s="231"/>
      <c r="G284" s="370"/>
      <c r="J284" s="231"/>
      <c r="K284" s="370"/>
    </row>
    <row r="285" spans="1:11" ht="15.75">
      <c r="A285" s="485">
        <v>285</v>
      </c>
      <c r="B285" s="484" t="s">
        <v>1052</v>
      </c>
      <c r="E285" s="472"/>
      <c r="F285" s="231"/>
      <c r="G285" s="370"/>
      <c r="I285" s="472"/>
      <c r="J285" s="231"/>
      <c r="K285" s="370"/>
    </row>
    <row r="286" spans="1:11">
      <c r="A286" s="485">
        <v>286</v>
      </c>
      <c r="B286" t="s">
        <v>496</v>
      </c>
      <c r="E286" s="472">
        <v>1043916</v>
      </c>
      <c r="F286" s="231">
        <f>'27'!F23</f>
        <v>1113261</v>
      </c>
      <c r="G286" s="312">
        <f t="shared" ref="G286:G291" si="16">F286-E286</f>
        <v>69345</v>
      </c>
      <c r="I286" s="472"/>
      <c r="J286" s="231"/>
      <c r="K286" s="312"/>
    </row>
    <row r="287" spans="1:11">
      <c r="A287" s="485">
        <v>287</v>
      </c>
      <c r="B287" t="s">
        <v>612</v>
      </c>
      <c r="E287" s="472">
        <v>-17276</v>
      </c>
      <c r="F287" s="231">
        <f>'27'!F24</f>
        <v>1156</v>
      </c>
      <c r="G287" s="312">
        <f t="shared" si="16"/>
        <v>18432</v>
      </c>
      <c r="I287" s="472"/>
      <c r="J287" s="231"/>
      <c r="K287" s="312"/>
    </row>
    <row r="288" spans="1:11">
      <c r="A288" s="485">
        <v>288</v>
      </c>
      <c r="B288" t="s">
        <v>497</v>
      </c>
      <c r="E288" s="472">
        <v>-1028</v>
      </c>
      <c r="F288" s="231">
        <f>'27'!F25</f>
        <v>-2406</v>
      </c>
      <c r="G288" s="312">
        <f t="shared" si="16"/>
        <v>-1378</v>
      </c>
      <c r="I288" s="472"/>
      <c r="J288" s="718"/>
      <c r="K288" s="312"/>
    </row>
    <row r="289" spans="1:11" ht="15.75">
      <c r="A289" s="485">
        <v>289</v>
      </c>
      <c r="B289" s="234" t="s">
        <v>613</v>
      </c>
      <c r="E289" s="472">
        <v>1025612</v>
      </c>
      <c r="F289" s="231">
        <f>'27'!F27</f>
        <v>1112011</v>
      </c>
      <c r="G289" s="312">
        <f t="shared" si="16"/>
        <v>86399</v>
      </c>
      <c r="I289" s="472"/>
      <c r="J289" s="718"/>
      <c r="K289" s="312"/>
    </row>
    <row r="290" spans="1:11" ht="15.75">
      <c r="A290" s="485">
        <v>290</v>
      </c>
      <c r="B290" s="234" t="s">
        <v>498</v>
      </c>
      <c r="E290" s="472">
        <v>1025670</v>
      </c>
      <c r="F290" s="231">
        <f>'27'!F28</f>
        <v>1087612</v>
      </c>
      <c r="G290" s="312">
        <f t="shared" si="16"/>
        <v>61942</v>
      </c>
      <c r="I290" s="472"/>
      <c r="J290" s="718"/>
      <c r="K290" s="312"/>
    </row>
    <row r="291" spans="1:11" ht="15.75">
      <c r="A291" s="485">
        <v>291</v>
      </c>
      <c r="B291" s="234" t="s">
        <v>499</v>
      </c>
      <c r="E291" s="472">
        <v>58</v>
      </c>
      <c r="F291" s="231">
        <f>'27'!F29</f>
        <v>-24399</v>
      </c>
      <c r="G291" s="312">
        <f t="shared" si="16"/>
        <v>-24457</v>
      </c>
      <c r="I291" s="472"/>
      <c r="J291" s="718"/>
      <c r="K291" s="312"/>
    </row>
    <row r="292" spans="1:11" ht="15.75">
      <c r="A292" s="485">
        <v>292</v>
      </c>
      <c r="B292" s="484" t="s">
        <v>1053</v>
      </c>
      <c r="F292" s="231"/>
      <c r="G292" s="370"/>
      <c r="I292" s="472"/>
      <c r="J292" s="718"/>
      <c r="K292" s="370"/>
    </row>
    <row r="293" spans="1:11">
      <c r="A293" s="485">
        <v>293</v>
      </c>
      <c r="B293" t="s">
        <v>496</v>
      </c>
      <c r="E293" s="472">
        <v>1220369</v>
      </c>
      <c r="F293" s="231">
        <f>'27'!H23</f>
        <v>1165677</v>
      </c>
      <c r="G293" s="312">
        <f t="shared" ref="G293:G298" si="17">F293-E293</f>
        <v>-54692</v>
      </c>
      <c r="I293" s="472"/>
      <c r="J293" s="718"/>
      <c r="K293" s="312"/>
    </row>
    <row r="294" spans="1:11">
      <c r="A294" s="485">
        <v>294</v>
      </c>
      <c r="B294" t="s">
        <v>612</v>
      </c>
      <c r="E294" s="472">
        <v>-13386</v>
      </c>
      <c r="F294" s="231">
        <f>'27'!H24</f>
        <v>1206</v>
      </c>
      <c r="G294" s="312">
        <f t="shared" si="17"/>
        <v>14592</v>
      </c>
      <c r="I294" s="472"/>
      <c r="J294" s="231"/>
      <c r="K294" s="312"/>
    </row>
    <row r="295" spans="1:11">
      <c r="A295" s="485">
        <v>295</v>
      </c>
      <c r="B295" t="s">
        <v>497</v>
      </c>
      <c r="E295" s="472">
        <v>-1028</v>
      </c>
      <c r="F295" s="231">
        <f>'27'!H25</f>
        <v>-2024</v>
      </c>
      <c r="G295" s="312">
        <f t="shared" si="17"/>
        <v>-996</v>
      </c>
      <c r="I295" s="472"/>
      <c r="J295" s="718"/>
      <c r="K295" s="312"/>
    </row>
    <row r="296" spans="1:11" ht="15.75">
      <c r="A296" s="485">
        <v>296</v>
      </c>
      <c r="B296" s="234" t="s">
        <v>613</v>
      </c>
      <c r="E296" s="472">
        <v>1205955</v>
      </c>
      <c r="F296" s="231">
        <f>'27'!H27</f>
        <v>1164859</v>
      </c>
      <c r="G296" s="312">
        <f t="shared" si="17"/>
        <v>-41096</v>
      </c>
      <c r="I296" s="472"/>
      <c r="J296" s="718"/>
      <c r="K296" s="312"/>
    </row>
    <row r="297" spans="1:11" ht="15.75">
      <c r="A297" s="485">
        <v>297</v>
      </c>
      <c r="B297" s="234" t="s">
        <v>498</v>
      </c>
      <c r="E297" s="472">
        <v>1206045</v>
      </c>
      <c r="F297" s="231">
        <f>'27'!H28</f>
        <v>1166697</v>
      </c>
      <c r="G297" s="312">
        <f t="shared" si="17"/>
        <v>-39348</v>
      </c>
      <c r="I297" s="472"/>
      <c r="J297" s="718"/>
      <c r="K297" s="312"/>
    </row>
    <row r="298" spans="1:11" ht="15.75">
      <c r="A298" s="485">
        <v>298</v>
      </c>
      <c r="B298" s="234" t="s">
        <v>499</v>
      </c>
      <c r="E298" s="472">
        <v>90</v>
      </c>
      <c r="F298" s="231">
        <f>'27'!H29</f>
        <v>1838</v>
      </c>
      <c r="G298" s="312">
        <f t="shared" si="17"/>
        <v>1748</v>
      </c>
      <c r="I298" s="472"/>
      <c r="J298" s="718"/>
      <c r="K298" s="312"/>
    </row>
    <row r="299" spans="1:11" ht="15.75">
      <c r="A299" s="485">
        <v>299</v>
      </c>
      <c r="B299" s="484" t="s">
        <v>1054</v>
      </c>
      <c r="F299" s="231"/>
      <c r="G299" s="370"/>
      <c r="I299" s="472"/>
      <c r="J299" s="718"/>
      <c r="K299" s="370"/>
    </row>
    <row r="300" spans="1:11">
      <c r="A300" s="485">
        <v>300</v>
      </c>
      <c r="B300" t="s">
        <v>496</v>
      </c>
      <c r="E300" s="472">
        <v>1227786</v>
      </c>
      <c r="F300" s="231">
        <f>'27'!J23</f>
        <v>1282338</v>
      </c>
      <c r="G300" s="312">
        <f t="shared" ref="G300:G305" si="18">F300-E300</f>
        <v>54552</v>
      </c>
      <c r="H300" s="796" t="s">
        <v>1413</v>
      </c>
      <c r="I300" s="472"/>
      <c r="J300" s="718"/>
      <c r="K300" s="312"/>
    </row>
    <row r="301" spans="1:11">
      <c r="A301" s="485">
        <v>301</v>
      </c>
      <c r="B301" t="s">
        <v>612</v>
      </c>
      <c r="E301" s="472">
        <v>-14237</v>
      </c>
      <c r="F301" s="231">
        <f>'27'!J24</f>
        <v>1562</v>
      </c>
      <c r="G301" s="312">
        <f t="shared" si="18"/>
        <v>15799</v>
      </c>
      <c r="I301" s="472"/>
      <c r="J301" s="231"/>
      <c r="K301" s="312"/>
    </row>
    <row r="302" spans="1:11">
      <c r="A302" s="485">
        <v>302</v>
      </c>
      <c r="B302" t="s">
        <v>497</v>
      </c>
      <c r="E302" s="472">
        <v>-222</v>
      </c>
      <c r="F302" s="231">
        <f>'27'!J25</f>
        <v>-2711</v>
      </c>
      <c r="G302" s="312">
        <f t="shared" si="18"/>
        <v>-2489</v>
      </c>
      <c r="I302" s="472"/>
      <c r="J302" s="718"/>
      <c r="K302" s="312"/>
    </row>
    <row r="303" spans="1:11" ht="15.75">
      <c r="A303" s="485">
        <v>303</v>
      </c>
      <c r="B303" s="234" t="s">
        <v>613</v>
      </c>
      <c r="E303" s="472">
        <v>1213327</v>
      </c>
      <c r="F303" s="231">
        <f>'27'!J27</f>
        <v>1281189</v>
      </c>
      <c r="G303" s="312">
        <f t="shared" si="18"/>
        <v>67862</v>
      </c>
      <c r="H303" s="796" t="s">
        <v>1413</v>
      </c>
      <c r="I303" s="472"/>
      <c r="J303" s="718"/>
      <c r="K303" s="312"/>
    </row>
    <row r="304" spans="1:11" ht="15.75">
      <c r="A304" s="485">
        <v>304</v>
      </c>
      <c r="B304" s="234" t="s">
        <v>498</v>
      </c>
      <c r="E304" s="472">
        <v>1213559</v>
      </c>
      <c r="F304" s="231">
        <f>'27'!J28</f>
        <v>1264375</v>
      </c>
      <c r="G304" s="312">
        <f t="shared" si="18"/>
        <v>50816</v>
      </c>
      <c r="H304" s="796" t="s">
        <v>1413</v>
      </c>
      <c r="I304" s="472"/>
      <c r="J304" s="718"/>
      <c r="K304" s="312"/>
    </row>
    <row r="305" spans="1:11" ht="15.75">
      <c r="A305" s="485">
        <v>305</v>
      </c>
      <c r="B305" s="234" t="s">
        <v>499</v>
      </c>
      <c r="E305" s="472">
        <v>232</v>
      </c>
      <c r="F305" s="231">
        <f>'27'!J29</f>
        <v>-16814</v>
      </c>
      <c r="G305" s="312">
        <f t="shared" si="18"/>
        <v>-17046</v>
      </c>
      <c r="I305" s="472"/>
      <c r="J305" s="718"/>
      <c r="K305" s="312"/>
    </row>
    <row r="306" spans="1:11" ht="15.75">
      <c r="A306" s="485">
        <v>306</v>
      </c>
      <c r="B306" s="234" t="s">
        <v>951</v>
      </c>
      <c r="E306" s="472"/>
      <c r="F306" s="231"/>
      <c r="G306" s="370"/>
      <c r="I306" s="472"/>
      <c r="J306" s="718"/>
      <c r="K306" s="370"/>
    </row>
    <row r="307" spans="1:11">
      <c r="A307" s="485">
        <v>307</v>
      </c>
      <c r="B307" t="s">
        <v>496</v>
      </c>
      <c r="E307" s="472">
        <v>3492071</v>
      </c>
      <c r="F307" s="231">
        <f>'27'!L23</f>
        <v>3561276</v>
      </c>
      <c r="G307" s="312">
        <f t="shared" ref="G307:G312" si="19">F307-E307</f>
        <v>69205</v>
      </c>
      <c r="H307" s="796" t="s">
        <v>1413</v>
      </c>
      <c r="I307" s="472"/>
      <c r="J307" s="718"/>
      <c r="K307" s="312"/>
    </row>
    <row r="308" spans="1:11">
      <c r="A308" s="485">
        <v>308</v>
      </c>
      <c r="B308" t="s">
        <v>612</v>
      </c>
      <c r="E308" s="472">
        <v>-44899</v>
      </c>
      <c r="F308" s="231">
        <f>'27'!L24</f>
        <v>3924</v>
      </c>
      <c r="G308" s="312">
        <f t="shared" si="19"/>
        <v>48823</v>
      </c>
      <c r="I308" s="472"/>
      <c r="J308" s="231"/>
      <c r="K308" s="312"/>
    </row>
    <row r="309" spans="1:11">
      <c r="A309" s="485">
        <v>309</v>
      </c>
      <c r="B309" t="s">
        <v>497</v>
      </c>
      <c r="E309" s="472">
        <v>-2278</v>
      </c>
      <c r="F309" s="231">
        <f>'27'!L25</f>
        <v>-7141</v>
      </c>
      <c r="G309" s="312">
        <f t="shared" si="19"/>
        <v>-4863</v>
      </c>
      <c r="I309" s="472"/>
      <c r="J309" s="718"/>
      <c r="K309" s="312"/>
    </row>
    <row r="310" spans="1:11" ht="15.75">
      <c r="A310" s="485">
        <v>310</v>
      </c>
      <c r="B310" s="234" t="s">
        <v>613</v>
      </c>
      <c r="E310" s="472">
        <v>3444894</v>
      </c>
      <c r="F310" s="231">
        <f>'27'!L27</f>
        <v>3558059</v>
      </c>
      <c r="G310" s="312">
        <f t="shared" si="19"/>
        <v>113165</v>
      </c>
      <c r="H310" s="796" t="s">
        <v>1413</v>
      </c>
      <c r="I310" s="472"/>
      <c r="J310" s="718"/>
      <c r="K310" s="312"/>
    </row>
    <row r="311" spans="1:11" ht="15.75">
      <c r="A311" s="485">
        <v>311</v>
      </c>
      <c r="B311" s="234" t="s">
        <v>498</v>
      </c>
      <c r="E311" s="472">
        <v>3445274</v>
      </c>
      <c r="F311" s="231">
        <f>'27'!L28</f>
        <v>3518684</v>
      </c>
      <c r="G311" s="312">
        <f t="shared" si="19"/>
        <v>73410</v>
      </c>
      <c r="H311" s="796" t="s">
        <v>1413</v>
      </c>
      <c r="I311" s="472"/>
      <c r="J311" s="718"/>
      <c r="K311" s="312"/>
    </row>
    <row r="312" spans="1:11" ht="15.75">
      <c r="A312" s="485">
        <v>312</v>
      </c>
      <c r="B312" s="234" t="s">
        <v>499</v>
      </c>
      <c r="E312" s="472">
        <v>380</v>
      </c>
      <c r="F312" s="231">
        <f>'27'!L29</f>
        <v>-39375</v>
      </c>
      <c r="G312" s="312">
        <f t="shared" si="19"/>
        <v>-39755</v>
      </c>
      <c r="I312" s="472"/>
      <c r="J312" s="718"/>
      <c r="K312" s="312"/>
    </row>
    <row r="313" spans="1:11" ht="15.75">
      <c r="A313" s="485">
        <v>313</v>
      </c>
      <c r="B313" s="234" t="s">
        <v>952</v>
      </c>
      <c r="F313" s="231"/>
      <c r="G313" s="370"/>
      <c r="I313" s="472"/>
      <c r="J313" s="718"/>
      <c r="K313" s="370"/>
    </row>
    <row r="314" spans="1:11" ht="15.75">
      <c r="A314" s="485">
        <v>314</v>
      </c>
      <c r="B314" s="484" t="s">
        <v>1048</v>
      </c>
      <c r="F314" s="231"/>
      <c r="G314" s="370"/>
      <c r="I314" s="472"/>
      <c r="J314" s="718"/>
      <c r="K314" s="370"/>
    </row>
    <row r="315" spans="1:11">
      <c r="A315" s="485">
        <v>315</v>
      </c>
      <c r="B315" t="s">
        <v>100</v>
      </c>
      <c r="E315" s="472">
        <v>61333</v>
      </c>
      <c r="F315" s="231">
        <f>'27'!F50</f>
        <v>69545</v>
      </c>
      <c r="G315" s="312">
        <f t="shared" ref="G315:G322" si="20">F315-E315</f>
        <v>8212</v>
      </c>
      <c r="I315" s="472"/>
      <c r="J315" s="231"/>
      <c r="K315" s="312"/>
    </row>
    <row r="316" spans="1:11">
      <c r="A316" s="485">
        <v>316</v>
      </c>
      <c r="B316" t="s">
        <v>615</v>
      </c>
      <c r="E316" s="472">
        <v>13</v>
      </c>
      <c r="F316" s="231">
        <f>'27'!F51</f>
        <v>0</v>
      </c>
      <c r="G316" s="312">
        <f t="shared" si="20"/>
        <v>-13</v>
      </c>
      <c r="I316" s="472"/>
      <c r="J316" s="231"/>
      <c r="K316" s="312"/>
    </row>
    <row r="317" spans="1:11">
      <c r="A317" s="485">
        <v>317</v>
      </c>
      <c r="B317" t="s">
        <v>616</v>
      </c>
      <c r="E317" s="472">
        <v>-2167</v>
      </c>
      <c r="F317" s="231">
        <f>'27'!F52</f>
        <v>-1354</v>
      </c>
      <c r="G317" s="312">
        <f t="shared" si="20"/>
        <v>813</v>
      </c>
      <c r="I317" s="472"/>
      <c r="J317" s="718"/>
      <c r="K317" s="312"/>
    </row>
    <row r="318" spans="1:11">
      <c r="A318" s="485">
        <v>318</v>
      </c>
      <c r="B318" t="s">
        <v>617</v>
      </c>
      <c r="E318" s="472">
        <v>0</v>
      </c>
      <c r="F318" s="231">
        <f>'27'!F53</f>
        <v>-621</v>
      </c>
      <c r="G318" s="312">
        <f t="shared" si="20"/>
        <v>-621</v>
      </c>
      <c r="I318" s="472"/>
      <c r="J318" s="718"/>
      <c r="K318" s="312"/>
    </row>
    <row r="319" spans="1:11">
      <c r="A319" s="485">
        <v>319</v>
      </c>
      <c r="B319" t="s">
        <v>618</v>
      </c>
      <c r="E319" s="472">
        <v>-1109</v>
      </c>
      <c r="F319" s="231">
        <f>'27'!F54</f>
        <v>-185</v>
      </c>
      <c r="G319" s="312">
        <f t="shared" si="20"/>
        <v>924</v>
      </c>
      <c r="I319" s="472"/>
      <c r="J319" s="718"/>
      <c r="K319" s="312"/>
    </row>
    <row r="320" spans="1:11" ht="15.75">
      <c r="A320" s="485">
        <v>320</v>
      </c>
      <c r="B320" s="234" t="s">
        <v>619</v>
      </c>
      <c r="E320" s="472">
        <v>58070</v>
      </c>
      <c r="F320" s="231">
        <f>'27'!F58</f>
        <v>67385</v>
      </c>
      <c r="G320" s="312">
        <f t="shared" si="20"/>
        <v>9315</v>
      </c>
      <c r="I320" s="472"/>
      <c r="J320" s="718"/>
      <c r="K320" s="312"/>
    </row>
    <row r="321" spans="1:11" ht="15.75">
      <c r="A321" s="485">
        <v>321</v>
      </c>
      <c r="B321" s="234" t="s">
        <v>620</v>
      </c>
      <c r="E321" s="472">
        <v>58159</v>
      </c>
      <c r="F321" s="231">
        <f>'27'!F59</f>
        <v>67417</v>
      </c>
      <c r="G321" s="312">
        <f t="shared" si="20"/>
        <v>9258</v>
      </c>
      <c r="I321" s="472"/>
      <c r="J321" s="718"/>
      <c r="K321" s="312"/>
    </row>
    <row r="322" spans="1:11" ht="15.75">
      <c r="A322" s="485">
        <v>322</v>
      </c>
      <c r="B322" s="234" t="s">
        <v>621</v>
      </c>
      <c r="E322" s="472">
        <v>89</v>
      </c>
      <c r="F322" s="231">
        <f>'27'!F60</f>
        <v>32</v>
      </c>
      <c r="G322" s="312">
        <f t="shared" si="20"/>
        <v>-57</v>
      </c>
      <c r="I322" s="472"/>
      <c r="J322" s="718"/>
      <c r="K322" s="312"/>
    </row>
    <row r="323" spans="1:11" ht="15.75">
      <c r="A323" s="485">
        <v>323</v>
      </c>
      <c r="B323" s="484" t="s">
        <v>1049</v>
      </c>
      <c r="F323" s="231"/>
      <c r="G323" s="370"/>
      <c r="I323" s="472"/>
      <c r="J323" s="718"/>
      <c r="K323" s="370"/>
    </row>
    <row r="324" spans="1:11">
      <c r="A324" s="485">
        <v>324</v>
      </c>
      <c r="B324" t="s">
        <v>100</v>
      </c>
      <c r="E324" s="472">
        <v>103182</v>
      </c>
      <c r="F324" s="231">
        <f>'27'!H50</f>
        <v>38937</v>
      </c>
      <c r="G324" s="312">
        <f t="shared" ref="G324:G331" si="21">F324-E324</f>
        <v>-64245</v>
      </c>
      <c r="I324" s="472"/>
      <c r="J324" s="718"/>
      <c r="K324" s="312"/>
    </row>
    <row r="325" spans="1:11">
      <c r="A325" s="485">
        <v>325</v>
      </c>
      <c r="B325" t="s">
        <v>615</v>
      </c>
      <c r="E325" s="472">
        <v>14</v>
      </c>
      <c r="F325" s="231">
        <f>'27'!H51</f>
        <v>0</v>
      </c>
      <c r="G325" s="312">
        <f t="shared" si="21"/>
        <v>-14</v>
      </c>
      <c r="I325" s="472"/>
      <c r="J325" s="231"/>
      <c r="K325" s="312"/>
    </row>
    <row r="326" spans="1:11">
      <c r="A326" s="485">
        <v>326</v>
      </c>
      <c r="B326" t="s">
        <v>616</v>
      </c>
      <c r="E326" s="472">
        <v>-7020</v>
      </c>
      <c r="F326" s="231">
        <f>'27'!H52</f>
        <v>-16</v>
      </c>
      <c r="G326" s="312">
        <f t="shared" si="21"/>
        <v>7004</v>
      </c>
      <c r="I326" s="472"/>
      <c r="J326" s="718"/>
      <c r="K326" s="312"/>
    </row>
    <row r="327" spans="1:11">
      <c r="A327" s="485">
        <v>327</v>
      </c>
      <c r="B327" t="s">
        <v>617</v>
      </c>
      <c r="E327" s="472">
        <v>-536</v>
      </c>
      <c r="F327" s="231">
        <f>'27'!H53</f>
        <v>-43</v>
      </c>
      <c r="G327" s="312">
        <f t="shared" si="21"/>
        <v>493</v>
      </c>
      <c r="I327" s="472"/>
      <c r="J327" s="718"/>
      <c r="K327" s="312"/>
    </row>
    <row r="328" spans="1:11">
      <c r="A328" s="485">
        <v>328</v>
      </c>
      <c r="B328" t="s">
        <v>618</v>
      </c>
      <c r="E328" s="472">
        <v>-297</v>
      </c>
      <c r="F328" s="231">
        <f>'27'!H54</f>
        <v>-232</v>
      </c>
      <c r="G328" s="312">
        <f t="shared" si="21"/>
        <v>65</v>
      </c>
      <c r="I328" s="472"/>
      <c r="J328" s="718"/>
      <c r="K328" s="312"/>
    </row>
    <row r="329" spans="1:11" ht="15.75">
      <c r="A329" s="485">
        <v>329</v>
      </c>
      <c r="B329" s="234" t="s">
        <v>619</v>
      </c>
      <c r="E329" s="472">
        <v>95343</v>
      </c>
      <c r="F329" s="231">
        <f>'27'!H58</f>
        <v>38646</v>
      </c>
      <c r="G329" s="312">
        <f t="shared" si="21"/>
        <v>-56697</v>
      </c>
      <c r="I329" s="472"/>
      <c r="J329" s="718"/>
      <c r="K329" s="312"/>
    </row>
    <row r="330" spans="1:11" ht="15.75">
      <c r="A330" s="485">
        <v>330</v>
      </c>
      <c r="B330" s="234" t="s">
        <v>620</v>
      </c>
      <c r="E330" s="472">
        <v>95447</v>
      </c>
      <c r="F330" s="231">
        <f>'27'!H59</f>
        <v>38684</v>
      </c>
      <c r="G330" s="312">
        <f t="shared" si="21"/>
        <v>-56763</v>
      </c>
      <c r="I330" s="472"/>
      <c r="J330" s="718"/>
      <c r="K330" s="312"/>
    </row>
    <row r="331" spans="1:11" ht="15.75">
      <c r="A331" s="485">
        <v>331</v>
      </c>
      <c r="B331" s="234" t="s">
        <v>621</v>
      </c>
      <c r="E331" s="472">
        <v>104</v>
      </c>
      <c r="F331" s="231">
        <f>'27'!H60</f>
        <v>38</v>
      </c>
      <c r="G331" s="312">
        <f t="shared" si="21"/>
        <v>-66</v>
      </c>
      <c r="I331" s="472"/>
      <c r="J331" s="718"/>
      <c r="K331" s="312"/>
    </row>
    <row r="332" spans="1:11" ht="15.75">
      <c r="A332" s="485">
        <v>332</v>
      </c>
      <c r="B332" s="484" t="s">
        <v>1050</v>
      </c>
      <c r="F332" s="231"/>
      <c r="G332" s="370"/>
      <c r="I332" s="472"/>
      <c r="J332" s="718"/>
      <c r="K332" s="370"/>
    </row>
    <row r="333" spans="1:11">
      <c r="A333" s="485">
        <v>333</v>
      </c>
      <c r="B333" t="s">
        <v>100</v>
      </c>
      <c r="E333" s="472">
        <v>72477</v>
      </c>
      <c r="F333" s="231">
        <f>'27'!J50</f>
        <v>64390</v>
      </c>
      <c r="G333" s="312">
        <f t="shared" ref="G333:G340" si="22">F333-E333</f>
        <v>-8087</v>
      </c>
      <c r="I333" s="472"/>
      <c r="J333" s="718"/>
      <c r="K333" s="312"/>
    </row>
    <row r="334" spans="1:11">
      <c r="A334" s="485">
        <v>334</v>
      </c>
      <c r="B334" t="s">
        <v>615</v>
      </c>
      <c r="E334" s="472">
        <v>287</v>
      </c>
      <c r="F334" s="231">
        <f>'27'!J51</f>
        <v>0</v>
      </c>
      <c r="G334" s="312">
        <f t="shared" si="22"/>
        <v>-287</v>
      </c>
      <c r="I334" s="472"/>
      <c r="J334" s="231"/>
      <c r="K334" s="312"/>
    </row>
    <row r="335" spans="1:11">
      <c r="A335" s="485">
        <v>335</v>
      </c>
      <c r="B335" t="s">
        <v>616</v>
      </c>
      <c r="E335" s="472">
        <v>-316</v>
      </c>
      <c r="F335" s="231">
        <f>'27'!J52</f>
        <v>-399</v>
      </c>
      <c r="G335" s="312">
        <f t="shared" si="22"/>
        <v>-83</v>
      </c>
      <c r="I335" s="472"/>
      <c r="J335" s="718"/>
      <c r="K335" s="312"/>
    </row>
    <row r="336" spans="1:11">
      <c r="A336" s="485">
        <v>336</v>
      </c>
      <c r="B336" t="s">
        <v>617</v>
      </c>
      <c r="E336" s="472">
        <v>-126</v>
      </c>
      <c r="F336" s="231">
        <f>'27'!J53</f>
        <v>0</v>
      </c>
      <c r="G336" s="312">
        <f t="shared" si="22"/>
        <v>126</v>
      </c>
      <c r="I336" s="472"/>
      <c r="J336" s="718"/>
      <c r="K336" s="312"/>
    </row>
    <row r="337" spans="1:11">
      <c r="A337" s="485">
        <v>337</v>
      </c>
      <c r="B337" t="s">
        <v>618</v>
      </c>
      <c r="E337" s="472">
        <v>-1374</v>
      </c>
      <c r="F337" s="231">
        <f>'27'!J54</f>
        <v>-259</v>
      </c>
      <c r="G337" s="312">
        <f t="shared" si="22"/>
        <v>1115</v>
      </c>
      <c r="I337" s="472"/>
      <c r="J337" s="718"/>
      <c r="K337" s="312"/>
    </row>
    <row r="338" spans="1:11" ht="15.75">
      <c r="A338" s="485">
        <v>338</v>
      </c>
      <c r="B338" s="234" t="s">
        <v>619</v>
      </c>
      <c r="E338" s="472">
        <v>70948</v>
      </c>
      <c r="F338" s="231">
        <f>'27'!J58</f>
        <v>63732</v>
      </c>
      <c r="G338" s="312">
        <f t="shared" si="22"/>
        <v>-7216</v>
      </c>
      <c r="I338" s="472"/>
      <c r="J338" s="718"/>
      <c r="K338" s="312"/>
    </row>
    <row r="339" spans="1:11" ht="15.75">
      <c r="A339" s="485">
        <v>339</v>
      </c>
      <c r="B339" s="234" t="s">
        <v>620</v>
      </c>
      <c r="E339" s="472">
        <v>70989</v>
      </c>
      <c r="F339" s="231">
        <f>'27'!J59</f>
        <v>63787</v>
      </c>
      <c r="G339" s="312">
        <f t="shared" si="22"/>
        <v>-7202</v>
      </c>
      <c r="I339" s="472"/>
      <c r="J339" s="718"/>
      <c r="K339" s="312"/>
    </row>
    <row r="340" spans="1:11" ht="15.75">
      <c r="A340" s="485">
        <v>340</v>
      </c>
      <c r="B340" s="234" t="s">
        <v>621</v>
      </c>
      <c r="E340" s="472">
        <v>41</v>
      </c>
      <c r="F340" s="231">
        <f>'27'!J60</f>
        <v>55</v>
      </c>
      <c r="G340" s="312">
        <f t="shared" si="22"/>
        <v>14</v>
      </c>
      <c r="I340" s="472"/>
      <c r="J340" s="718"/>
      <c r="K340" s="312"/>
    </row>
    <row r="341" spans="1:11" ht="15.75">
      <c r="A341" s="485">
        <v>341</v>
      </c>
      <c r="B341" s="484" t="s">
        <v>953</v>
      </c>
      <c r="E341" s="472"/>
      <c r="F341" s="231"/>
      <c r="G341" s="370"/>
      <c r="I341" s="472"/>
      <c r="J341" s="718"/>
      <c r="K341" s="370"/>
    </row>
    <row r="342" spans="1:11">
      <c r="A342" s="485">
        <v>342</v>
      </c>
      <c r="B342" t="s">
        <v>100</v>
      </c>
      <c r="E342" s="472">
        <v>236992</v>
      </c>
      <c r="F342" s="231">
        <f>'27'!L50</f>
        <v>172872</v>
      </c>
      <c r="G342" s="312">
        <f t="shared" ref="G342:G349" si="23">F342-E342</f>
        <v>-64120</v>
      </c>
      <c r="I342" s="472"/>
      <c r="J342" s="718"/>
      <c r="K342" s="312"/>
    </row>
    <row r="343" spans="1:11">
      <c r="A343" s="485">
        <v>343</v>
      </c>
      <c r="B343" t="s">
        <v>615</v>
      </c>
      <c r="E343" s="472">
        <v>314</v>
      </c>
      <c r="F343" s="231">
        <f>'27'!L51</f>
        <v>0</v>
      </c>
      <c r="G343" s="312">
        <f t="shared" si="23"/>
        <v>-314</v>
      </c>
      <c r="I343" s="472"/>
      <c r="J343" s="231"/>
      <c r="K343" s="312"/>
    </row>
    <row r="344" spans="1:11">
      <c r="A344" s="485">
        <v>344</v>
      </c>
      <c r="B344" t="s">
        <v>616</v>
      </c>
      <c r="E344" s="472">
        <v>-9503</v>
      </c>
      <c r="F344" s="231">
        <f>'27'!L52</f>
        <v>-1769</v>
      </c>
      <c r="G344" s="312">
        <f t="shared" si="23"/>
        <v>7734</v>
      </c>
      <c r="I344" s="472"/>
      <c r="J344" s="718"/>
      <c r="K344" s="312"/>
    </row>
    <row r="345" spans="1:11">
      <c r="A345" s="485">
        <v>345</v>
      </c>
      <c r="B345" t="s">
        <v>617</v>
      </c>
      <c r="E345" s="472">
        <v>-662</v>
      </c>
      <c r="F345" s="231">
        <f>'27'!L53</f>
        <v>-664</v>
      </c>
      <c r="G345" s="312">
        <f t="shared" si="23"/>
        <v>-2</v>
      </c>
      <c r="I345" s="472"/>
      <c r="J345" s="718"/>
      <c r="K345" s="312"/>
    </row>
    <row r="346" spans="1:11">
      <c r="A346" s="485">
        <v>346</v>
      </c>
      <c r="B346" t="s">
        <v>618</v>
      </c>
      <c r="E346" s="472">
        <v>-2780</v>
      </c>
      <c r="F346" s="231">
        <f>'27'!L54</f>
        <v>-676</v>
      </c>
      <c r="G346" s="312">
        <f t="shared" si="23"/>
        <v>2104</v>
      </c>
      <c r="I346" s="472"/>
      <c r="J346" s="718"/>
      <c r="K346" s="312"/>
    </row>
    <row r="347" spans="1:11" ht="15.75">
      <c r="A347" s="485">
        <v>347</v>
      </c>
      <c r="B347" s="234" t="s">
        <v>619</v>
      </c>
      <c r="E347" s="472">
        <v>224361</v>
      </c>
      <c r="F347" s="231">
        <f>'27'!L58</f>
        <v>169763</v>
      </c>
      <c r="G347" s="312">
        <f t="shared" si="23"/>
        <v>-54598</v>
      </c>
      <c r="I347" s="472"/>
      <c r="J347" s="718"/>
      <c r="K347" s="312"/>
    </row>
    <row r="348" spans="1:11" ht="15.75">
      <c r="A348" s="485">
        <v>348</v>
      </c>
      <c r="B348" s="234" t="s">
        <v>620</v>
      </c>
      <c r="E348" s="472">
        <v>224595</v>
      </c>
      <c r="F348" s="231">
        <f>'27'!L59</f>
        <v>169888</v>
      </c>
      <c r="G348" s="312">
        <f t="shared" si="23"/>
        <v>-54707</v>
      </c>
      <c r="I348" s="472"/>
      <c r="J348" s="718"/>
      <c r="K348" s="312"/>
    </row>
    <row r="349" spans="1:11" ht="15.75">
      <c r="A349" s="485">
        <v>349</v>
      </c>
      <c r="B349" s="234" t="s">
        <v>621</v>
      </c>
      <c r="E349" s="472">
        <v>234</v>
      </c>
      <c r="F349" s="231">
        <f>'27'!L60</f>
        <v>125</v>
      </c>
      <c r="G349" s="312">
        <f t="shared" si="23"/>
        <v>-109</v>
      </c>
      <c r="I349" s="472"/>
      <c r="J349" s="718"/>
      <c r="K349" s="312"/>
    </row>
    <row r="350" spans="1:11" ht="15.75">
      <c r="A350" s="485">
        <v>350</v>
      </c>
      <c r="B350" s="673" t="s">
        <v>954</v>
      </c>
      <c r="F350" s="231"/>
      <c r="G350" s="370"/>
      <c r="I350" s="472"/>
      <c r="J350" s="718"/>
      <c r="K350" s="370"/>
    </row>
    <row r="351" spans="1:11" ht="15.75">
      <c r="A351" s="485">
        <v>351</v>
      </c>
      <c r="B351" s="673" t="s">
        <v>1037</v>
      </c>
      <c r="F351" s="718"/>
      <c r="G351" s="370"/>
      <c r="I351" s="472"/>
      <c r="J351" s="718"/>
      <c r="K351" s="370"/>
    </row>
    <row r="352" spans="1:11">
      <c r="A352" s="485">
        <v>352</v>
      </c>
      <c r="B352" s="672" t="s">
        <v>1073</v>
      </c>
      <c r="E352" s="472"/>
      <c r="F352" s="718"/>
      <c r="G352" s="370"/>
      <c r="I352" s="472"/>
      <c r="J352" s="231"/>
      <c r="K352" s="370"/>
    </row>
    <row r="353" spans="1:11">
      <c r="A353" s="485">
        <v>353</v>
      </c>
      <c r="B353" s="672" t="s">
        <v>1074</v>
      </c>
      <c r="E353" s="472"/>
      <c r="F353" s="718"/>
      <c r="G353" s="370"/>
      <c r="I353" s="472"/>
      <c r="J353" s="718"/>
      <c r="K353" s="370"/>
    </row>
    <row r="354" spans="1:11" ht="15.75">
      <c r="A354" s="485">
        <v>354</v>
      </c>
      <c r="B354" s="673" t="s">
        <v>1075</v>
      </c>
      <c r="E354" s="472"/>
      <c r="F354" s="718"/>
      <c r="G354" s="370"/>
      <c r="I354" s="472"/>
      <c r="J354" s="718"/>
      <c r="K354" s="370"/>
    </row>
    <row r="355" spans="1:11" ht="15.75">
      <c r="A355" s="485">
        <v>355</v>
      </c>
      <c r="B355" s="673" t="s">
        <v>1038</v>
      </c>
      <c r="E355" s="472"/>
      <c r="F355" s="718"/>
      <c r="G355" s="370"/>
      <c r="I355" s="472"/>
      <c r="J355" s="718"/>
      <c r="K355" s="370"/>
    </row>
    <row r="356" spans="1:11">
      <c r="A356" s="485">
        <v>356</v>
      </c>
      <c r="B356" s="672" t="s">
        <v>1073</v>
      </c>
      <c r="E356" s="472"/>
      <c r="F356" s="718"/>
      <c r="G356" s="370"/>
      <c r="I356" s="472"/>
      <c r="J356" s="718"/>
      <c r="K356" s="370"/>
    </row>
    <row r="357" spans="1:11">
      <c r="A357" s="485">
        <v>357</v>
      </c>
      <c r="B357" s="672" t="s">
        <v>1074</v>
      </c>
      <c r="E357" s="472"/>
      <c r="F357" s="718"/>
      <c r="G357" s="370"/>
      <c r="I357" s="472"/>
      <c r="J357" s="718"/>
      <c r="K357" s="370"/>
    </row>
    <row r="358" spans="1:11" ht="15.75">
      <c r="A358" s="485">
        <v>358</v>
      </c>
      <c r="B358" s="673" t="s">
        <v>1075</v>
      </c>
      <c r="E358" s="472"/>
      <c r="F358" s="718"/>
      <c r="G358" s="370"/>
      <c r="I358" s="472"/>
      <c r="J358" s="718"/>
      <c r="K358" s="370"/>
    </row>
    <row r="359" spans="1:11" ht="15.75">
      <c r="A359" s="485">
        <v>359</v>
      </c>
      <c r="B359" s="673" t="s">
        <v>1039</v>
      </c>
      <c r="E359" s="472"/>
      <c r="F359" s="718"/>
      <c r="G359" s="370"/>
      <c r="I359" s="472"/>
      <c r="J359" s="718"/>
      <c r="K359" s="370"/>
    </row>
    <row r="360" spans="1:11">
      <c r="A360" s="485">
        <v>360</v>
      </c>
      <c r="B360" s="672" t="s">
        <v>1073</v>
      </c>
      <c r="E360" s="472"/>
      <c r="F360" s="718"/>
      <c r="G360" s="370"/>
      <c r="I360" s="472"/>
      <c r="J360" s="718"/>
      <c r="K360" s="370"/>
    </row>
    <row r="361" spans="1:11">
      <c r="A361" s="485">
        <v>361</v>
      </c>
      <c r="B361" s="672" t="s">
        <v>1074</v>
      </c>
      <c r="E361" s="472"/>
      <c r="F361" s="718"/>
      <c r="G361" s="370"/>
      <c r="I361" s="472"/>
      <c r="J361" s="718"/>
      <c r="K361" s="370"/>
    </row>
    <row r="362" spans="1:11" ht="15.75">
      <c r="A362" s="485">
        <v>362</v>
      </c>
      <c r="B362" s="673" t="s">
        <v>1075</v>
      </c>
      <c r="E362" s="472"/>
      <c r="F362" s="718"/>
      <c r="G362" s="370"/>
      <c r="I362" s="472"/>
      <c r="J362" s="718"/>
      <c r="K362" s="370"/>
    </row>
    <row r="363" spans="1:11" ht="15.75">
      <c r="A363" s="485">
        <v>363</v>
      </c>
      <c r="B363" s="673" t="s">
        <v>955</v>
      </c>
      <c r="E363" s="472"/>
      <c r="F363" s="718"/>
      <c r="G363" s="370"/>
      <c r="I363" s="472"/>
      <c r="J363" s="718"/>
      <c r="K363" s="370"/>
    </row>
    <row r="364" spans="1:11">
      <c r="A364" s="485">
        <v>364</v>
      </c>
      <c r="B364" s="672" t="s">
        <v>1073</v>
      </c>
      <c r="E364" s="472"/>
      <c r="F364" s="718"/>
      <c r="G364" s="370"/>
      <c r="I364" s="472"/>
      <c r="J364" s="718"/>
      <c r="K364" s="370"/>
    </row>
    <row r="365" spans="1:11">
      <c r="A365" s="485">
        <v>365</v>
      </c>
      <c r="B365" s="672" t="s">
        <v>1074</v>
      </c>
      <c r="E365" s="472"/>
      <c r="F365" s="718"/>
      <c r="G365" s="370"/>
      <c r="I365" s="472"/>
      <c r="J365" s="718"/>
      <c r="K365" s="370"/>
    </row>
    <row r="366" spans="1:11" ht="15.75">
      <c r="A366" s="485">
        <v>366</v>
      </c>
      <c r="B366" s="673" t="s">
        <v>1075</v>
      </c>
      <c r="E366" s="472"/>
      <c r="F366" s="718"/>
      <c r="G366" s="370"/>
      <c r="I366" s="472"/>
      <c r="J366" s="718"/>
      <c r="K366" s="370"/>
    </row>
    <row r="367" spans="1:11" ht="15.75">
      <c r="A367" s="485">
        <v>367</v>
      </c>
      <c r="B367" s="673" t="s">
        <v>1178</v>
      </c>
      <c r="E367" s="472"/>
      <c r="F367" s="231"/>
      <c r="G367" s="370"/>
      <c r="I367" s="472"/>
      <c r="J367" s="718"/>
      <c r="K367" s="370"/>
    </row>
    <row r="368" spans="1:11" ht="15.75">
      <c r="A368" s="485">
        <v>368</v>
      </c>
      <c r="B368" s="673" t="s">
        <v>1179</v>
      </c>
      <c r="E368" s="472"/>
      <c r="F368" s="718"/>
      <c r="G368" s="370"/>
      <c r="I368" s="472"/>
      <c r="J368" s="718"/>
      <c r="K368" s="370"/>
    </row>
    <row r="369" spans="1:11" ht="15.75">
      <c r="A369" s="485">
        <v>369</v>
      </c>
      <c r="B369" s="673" t="s">
        <v>1180</v>
      </c>
      <c r="E369" s="472"/>
      <c r="F369" s="718"/>
      <c r="G369" s="370"/>
      <c r="I369" s="472"/>
      <c r="J369" s="231"/>
      <c r="K369" s="370"/>
    </row>
    <row r="370" spans="1:11">
      <c r="A370" s="485">
        <v>370</v>
      </c>
      <c r="B370" s="672" t="s">
        <v>496</v>
      </c>
      <c r="E370" s="472"/>
      <c r="F370" s="718"/>
      <c r="G370" s="370"/>
      <c r="I370" s="472"/>
      <c r="J370" s="718"/>
      <c r="K370" s="370"/>
    </row>
    <row r="371" spans="1:11">
      <c r="A371" s="485">
        <v>371</v>
      </c>
      <c r="B371" s="672" t="s">
        <v>612</v>
      </c>
      <c r="E371" s="472"/>
      <c r="F371" s="718"/>
      <c r="G371" s="370"/>
      <c r="I371" s="472"/>
      <c r="J371" s="718"/>
      <c r="K371" s="370"/>
    </row>
    <row r="372" spans="1:11">
      <c r="A372" s="485">
        <v>372</v>
      </c>
      <c r="B372" s="672" t="s">
        <v>497</v>
      </c>
      <c r="E372" s="472"/>
      <c r="F372" s="718"/>
      <c r="G372" s="370"/>
      <c r="I372" s="472"/>
      <c r="J372" s="718"/>
      <c r="K372" s="370"/>
    </row>
    <row r="373" spans="1:11" ht="15.75">
      <c r="A373" s="485">
        <v>373</v>
      </c>
      <c r="B373" s="673" t="s">
        <v>613</v>
      </c>
      <c r="E373" s="472"/>
      <c r="F373" s="718"/>
      <c r="G373" s="370"/>
      <c r="I373" s="472"/>
      <c r="J373" s="718"/>
      <c r="K373" s="370"/>
    </row>
    <row r="374" spans="1:11" ht="15.75">
      <c r="A374" s="485">
        <v>374</v>
      </c>
      <c r="B374" s="673" t="s">
        <v>498</v>
      </c>
      <c r="E374" s="472"/>
      <c r="F374" s="718"/>
      <c r="G374" s="370"/>
      <c r="I374" s="472"/>
      <c r="J374" s="718"/>
      <c r="K374" s="370"/>
    </row>
    <row r="375" spans="1:11" ht="15.75">
      <c r="A375" s="485">
        <v>375</v>
      </c>
      <c r="B375" s="673" t="s">
        <v>499</v>
      </c>
      <c r="E375" s="472"/>
      <c r="F375" s="718"/>
      <c r="G375" s="370"/>
      <c r="I375" s="472"/>
      <c r="J375" s="718"/>
      <c r="K375" s="370"/>
    </row>
    <row r="376" spans="1:11" ht="15.75">
      <c r="A376" s="485">
        <v>376</v>
      </c>
      <c r="B376" s="673" t="s">
        <v>1181</v>
      </c>
      <c r="E376" s="472"/>
      <c r="F376" s="718"/>
      <c r="G376" s="370"/>
      <c r="I376" s="472"/>
      <c r="J376" s="718"/>
      <c r="K376" s="370"/>
    </row>
    <row r="377" spans="1:11" ht="15.75">
      <c r="A377" s="485">
        <v>377</v>
      </c>
      <c r="B377" s="673" t="s">
        <v>1180</v>
      </c>
      <c r="E377" s="472"/>
      <c r="F377" s="718"/>
      <c r="G377" s="370"/>
      <c r="I377" s="472"/>
      <c r="J377" s="718"/>
      <c r="K377" s="370"/>
    </row>
    <row r="378" spans="1:11">
      <c r="A378" s="485">
        <v>378</v>
      </c>
      <c r="B378" s="672" t="s">
        <v>100</v>
      </c>
      <c r="E378" s="472"/>
      <c r="F378" s="718"/>
      <c r="G378" s="370"/>
      <c r="I378" s="472"/>
      <c r="J378" s="718"/>
      <c r="K378" s="370"/>
    </row>
    <row r="379" spans="1:11">
      <c r="A379" s="485">
        <v>379</v>
      </c>
      <c r="B379" s="672" t="s">
        <v>615</v>
      </c>
      <c r="E379" s="472"/>
      <c r="F379" s="718"/>
      <c r="G379" s="370"/>
      <c r="I379" s="472"/>
      <c r="J379" s="718"/>
      <c r="K379" s="370"/>
    </row>
    <row r="380" spans="1:11">
      <c r="A380" s="485">
        <v>380</v>
      </c>
      <c r="B380" s="672" t="s">
        <v>616</v>
      </c>
      <c r="E380" s="472"/>
      <c r="F380" s="718"/>
      <c r="G380" s="370"/>
      <c r="I380" s="472"/>
      <c r="J380" s="718"/>
      <c r="K380" s="370"/>
    </row>
    <row r="381" spans="1:11">
      <c r="A381" s="485">
        <v>381</v>
      </c>
      <c r="B381" s="672" t="s">
        <v>617</v>
      </c>
      <c r="E381" s="472"/>
      <c r="F381" s="718"/>
      <c r="G381" s="370"/>
      <c r="I381" s="472"/>
      <c r="J381" s="718"/>
      <c r="K381" s="370"/>
    </row>
    <row r="382" spans="1:11">
      <c r="A382" s="485">
        <v>382</v>
      </c>
      <c r="B382" s="672" t="s">
        <v>618</v>
      </c>
      <c r="E382" s="472"/>
      <c r="F382" s="718"/>
      <c r="G382" s="370"/>
      <c r="I382" s="472"/>
      <c r="J382" s="718"/>
      <c r="K382" s="370"/>
    </row>
    <row r="383" spans="1:11" ht="15.75">
      <c r="A383" s="485">
        <v>383</v>
      </c>
      <c r="B383" s="673" t="s">
        <v>619</v>
      </c>
      <c r="E383" s="472"/>
      <c r="F383" s="718"/>
      <c r="G383" s="370"/>
      <c r="I383" s="472"/>
      <c r="J383" s="718"/>
      <c r="K383" s="370"/>
    </row>
    <row r="384" spans="1:11" ht="15.75">
      <c r="A384" s="485">
        <v>384</v>
      </c>
      <c r="B384" s="673" t="s">
        <v>620</v>
      </c>
      <c r="E384" s="472"/>
      <c r="F384" s="718"/>
      <c r="G384" s="370"/>
      <c r="I384" s="472"/>
      <c r="J384" s="718"/>
      <c r="K384" s="370"/>
    </row>
    <row r="385" spans="1:11" ht="15.75">
      <c r="A385" s="485">
        <v>385</v>
      </c>
      <c r="B385" s="673" t="s">
        <v>621</v>
      </c>
      <c r="E385" s="472"/>
      <c r="F385" s="718"/>
      <c r="G385" s="370"/>
      <c r="I385" s="472"/>
      <c r="J385" s="718"/>
      <c r="K385" s="370"/>
    </row>
    <row r="386" spans="1:11" ht="15.75">
      <c r="A386" s="485">
        <v>386</v>
      </c>
      <c r="B386" s="234" t="s">
        <v>1182</v>
      </c>
      <c r="E386" s="472">
        <v>0</v>
      </c>
      <c r="F386" s="312" t="str">
        <f>'28'!H28</f>
        <v>Approved</v>
      </c>
      <c r="G386" s="718"/>
      <c r="I386" s="472"/>
      <c r="J386" s="718"/>
      <c r="K386" s="312"/>
    </row>
    <row r="387" spans="1:11" ht="15.75">
      <c r="A387" s="485">
        <v>387</v>
      </c>
      <c r="B387" s="234" t="s">
        <v>1066</v>
      </c>
      <c r="E387" s="472"/>
      <c r="F387" s="231"/>
      <c r="G387" s="370"/>
      <c r="I387" s="472"/>
      <c r="J387" s="718"/>
      <c r="K387" s="370"/>
    </row>
    <row r="388" spans="1:11" ht="15.75">
      <c r="A388" s="485">
        <v>388</v>
      </c>
      <c r="B388" s="234" t="s">
        <v>956</v>
      </c>
      <c r="F388" s="231"/>
      <c r="G388" s="370"/>
      <c r="I388" s="472"/>
      <c r="J388" s="718"/>
      <c r="K388" s="370"/>
    </row>
    <row r="389" spans="1:11" ht="15.75">
      <c r="A389" s="485">
        <v>389</v>
      </c>
      <c r="B389" s="673" t="s">
        <v>957</v>
      </c>
      <c r="E389" s="472"/>
      <c r="F389" s="231"/>
      <c r="G389" s="370"/>
      <c r="I389" s="472"/>
      <c r="J389" s="231"/>
      <c r="K389" s="370"/>
    </row>
    <row r="390" spans="1:11">
      <c r="A390" s="485">
        <v>390</v>
      </c>
      <c r="B390" s="672" t="s">
        <v>1076</v>
      </c>
      <c r="E390" s="472"/>
      <c r="F390" s="718"/>
      <c r="G390" s="370"/>
      <c r="I390" s="472"/>
      <c r="J390" s="231"/>
      <c r="K390" s="370"/>
    </row>
    <row r="391" spans="1:11">
      <c r="A391" s="485">
        <v>391</v>
      </c>
      <c r="B391" s="672" t="s">
        <v>1077</v>
      </c>
      <c r="E391" s="472"/>
      <c r="F391" s="718"/>
      <c r="G391" s="370"/>
      <c r="I391" s="472"/>
      <c r="J391" s="231"/>
      <c r="K391" s="370"/>
    </row>
    <row r="392" spans="1:11">
      <c r="A392" s="485">
        <v>392</v>
      </c>
      <c r="B392" s="672" t="s">
        <v>944</v>
      </c>
      <c r="E392" s="472"/>
      <c r="F392" s="718"/>
      <c r="G392" s="370"/>
      <c r="I392" s="472"/>
      <c r="J392" s="718"/>
      <c r="K392" s="370"/>
    </row>
    <row r="393" spans="1:11" ht="15.75">
      <c r="A393" s="485">
        <v>393</v>
      </c>
      <c r="B393" s="673" t="s">
        <v>1078</v>
      </c>
      <c r="E393" s="472"/>
      <c r="F393" s="718"/>
      <c r="G393" s="370"/>
      <c r="I393" s="472"/>
      <c r="J393" s="718"/>
      <c r="K393" s="370"/>
    </row>
    <row r="394" spans="1:11" ht="15.75">
      <c r="A394" s="485">
        <v>394</v>
      </c>
      <c r="B394" s="673" t="s">
        <v>1079</v>
      </c>
      <c r="E394" s="472"/>
      <c r="F394" s="718"/>
      <c r="G394" s="370"/>
      <c r="I394" s="472"/>
      <c r="J394" s="718"/>
      <c r="K394" s="370"/>
    </row>
    <row r="395" spans="1:11" ht="15.75">
      <c r="A395" s="485">
        <v>395</v>
      </c>
      <c r="B395" s="234" t="s">
        <v>1232</v>
      </c>
      <c r="E395" s="472"/>
      <c r="F395" s="231"/>
      <c r="G395" s="370"/>
      <c r="I395" s="472"/>
      <c r="J395" s="718"/>
      <c r="K395" s="370"/>
    </row>
    <row r="396" spans="1:11">
      <c r="A396" s="485">
        <v>396</v>
      </c>
      <c r="B396" t="s">
        <v>958</v>
      </c>
      <c r="E396" s="472">
        <v>306094</v>
      </c>
      <c r="F396" s="312">
        <f>'28'!E45</f>
        <v>314675</v>
      </c>
      <c r="G396" s="312">
        <f>F396-E396</f>
        <v>8581</v>
      </c>
      <c r="H396" s="795"/>
      <c r="I396" s="472">
        <v>286413</v>
      </c>
      <c r="J396" s="312">
        <f>'28'!G45</f>
        <v>315307</v>
      </c>
      <c r="K396" s="312">
        <f>J396-I396</f>
        <v>28894</v>
      </c>
    </row>
    <row r="397" spans="1:11">
      <c r="A397" s="485">
        <v>397</v>
      </c>
      <c r="B397" t="s">
        <v>959</v>
      </c>
      <c r="E397" s="472">
        <v>284850</v>
      </c>
      <c r="F397" s="312">
        <f>'28'!E46</f>
        <v>302538</v>
      </c>
      <c r="G397" s="312">
        <f>F397-E397</f>
        <v>17688</v>
      </c>
      <c r="H397" s="795"/>
      <c r="I397" s="472">
        <v>275422</v>
      </c>
      <c r="J397" s="312">
        <f>'28'!G46</f>
        <v>298578</v>
      </c>
      <c r="K397" s="312">
        <f>J397-I397</f>
        <v>23156</v>
      </c>
    </row>
    <row r="398" spans="1:11" ht="15.75">
      <c r="A398" s="485">
        <v>398</v>
      </c>
      <c r="B398" s="234" t="s">
        <v>960</v>
      </c>
      <c r="D398" t="s">
        <v>905</v>
      </c>
      <c r="E398" s="472">
        <v>0.93059648343319368</v>
      </c>
      <c r="F398" s="719">
        <f>'28'!E47</f>
        <v>0.96143004687375866</v>
      </c>
      <c r="G398" s="312">
        <f>F398-E398</f>
        <v>3.0833563440564982E-2</v>
      </c>
      <c r="H398" s="795"/>
      <c r="I398" s="472">
        <v>0.9616253452182687</v>
      </c>
      <c r="J398" s="719">
        <f>'28'!G47</f>
        <v>0.94694377226005133</v>
      </c>
      <c r="K398" s="312">
        <f>J398-I398</f>
        <v>-1.468157295821737E-2</v>
      </c>
    </row>
    <row r="399" spans="1:11" ht="15.75">
      <c r="A399" s="485">
        <v>399</v>
      </c>
      <c r="B399" s="234" t="s">
        <v>352</v>
      </c>
      <c r="D399" t="s">
        <v>905</v>
      </c>
      <c r="F399" s="231"/>
      <c r="G399" s="370"/>
      <c r="K399" s="370"/>
    </row>
    <row r="400" spans="1:11" ht="15.75">
      <c r="A400" s="485">
        <v>400</v>
      </c>
      <c r="B400" s="234" t="s">
        <v>961</v>
      </c>
      <c r="D400" t="s">
        <v>905</v>
      </c>
      <c r="F400" s="231"/>
      <c r="G400" s="370"/>
      <c r="K400" s="370"/>
    </row>
    <row r="401" spans="1:11">
      <c r="A401" s="485">
        <v>401</v>
      </c>
      <c r="B401" t="s">
        <v>101</v>
      </c>
      <c r="E401" s="472">
        <v>82119</v>
      </c>
      <c r="F401" s="231">
        <f>'29'!E9</f>
        <v>73518</v>
      </c>
      <c r="G401" s="312">
        <f t="shared" ref="G401:G407" si="24">F401-E401</f>
        <v>-8601</v>
      </c>
      <c r="I401" s="472"/>
      <c r="J401" s="231"/>
      <c r="K401" s="312"/>
    </row>
    <row r="402" spans="1:11">
      <c r="A402" s="485">
        <v>402</v>
      </c>
      <c r="B402" t="s">
        <v>102</v>
      </c>
      <c r="E402" s="472">
        <v>22785</v>
      </c>
      <c r="F402" s="231">
        <f>'29'!E10</f>
        <v>23757</v>
      </c>
      <c r="G402" s="312">
        <f t="shared" si="24"/>
        <v>972</v>
      </c>
      <c r="I402" s="472"/>
      <c r="J402" s="231"/>
      <c r="K402" s="312"/>
    </row>
    <row r="403" spans="1:11">
      <c r="A403" s="485">
        <v>403</v>
      </c>
      <c r="B403" t="s">
        <v>103</v>
      </c>
      <c r="E403" s="472">
        <v>32403</v>
      </c>
      <c r="F403" s="231">
        <f>'29'!E11</f>
        <v>30538</v>
      </c>
      <c r="G403" s="312">
        <f t="shared" si="24"/>
        <v>-1865</v>
      </c>
      <c r="I403" s="472"/>
      <c r="J403" s="718"/>
      <c r="K403" s="312"/>
    </row>
    <row r="404" spans="1:11">
      <c r="A404" s="485">
        <v>404</v>
      </c>
      <c r="B404" t="s">
        <v>104</v>
      </c>
      <c r="E404" s="472">
        <v>2728</v>
      </c>
      <c r="F404" s="231">
        <f>'29'!E12</f>
        <v>1408</v>
      </c>
      <c r="G404" s="312">
        <f t="shared" si="24"/>
        <v>-1320</v>
      </c>
      <c r="I404" s="472"/>
      <c r="J404" s="718"/>
      <c r="K404" s="312"/>
    </row>
    <row r="405" spans="1:11">
      <c r="A405" s="485">
        <v>405</v>
      </c>
      <c r="B405" t="s">
        <v>105</v>
      </c>
      <c r="E405" s="472">
        <v>13872</v>
      </c>
      <c r="F405" s="231">
        <f>'29'!E13</f>
        <v>1428</v>
      </c>
      <c r="G405" s="312">
        <f t="shared" si="24"/>
        <v>-12444</v>
      </c>
      <c r="I405" s="472"/>
      <c r="J405" s="718"/>
      <c r="K405" s="312"/>
    </row>
    <row r="406" spans="1:11">
      <c r="A406" s="485">
        <v>406</v>
      </c>
      <c r="B406" t="s">
        <v>353</v>
      </c>
      <c r="E406" s="472">
        <v>82258</v>
      </c>
      <c r="F406" s="231">
        <f>'29'!E14</f>
        <v>84350</v>
      </c>
      <c r="G406" s="312">
        <f t="shared" si="24"/>
        <v>2092</v>
      </c>
      <c r="I406" s="472"/>
      <c r="J406" s="718"/>
      <c r="K406" s="312"/>
    </row>
    <row r="407" spans="1:11" ht="15.75">
      <c r="A407" s="485">
        <v>407</v>
      </c>
      <c r="B407" s="234" t="s">
        <v>106</v>
      </c>
      <c r="E407" s="472">
        <v>236165</v>
      </c>
      <c r="F407" s="231">
        <f>'29'!E15</f>
        <v>214999</v>
      </c>
      <c r="G407" s="312">
        <f t="shared" si="24"/>
        <v>-21166</v>
      </c>
      <c r="I407" s="472"/>
      <c r="J407" s="718"/>
      <c r="K407" s="312"/>
    </row>
    <row r="408" spans="1:11" ht="15.75">
      <c r="A408" s="485">
        <v>408</v>
      </c>
      <c r="B408" s="234" t="s">
        <v>962</v>
      </c>
      <c r="E408" s="472"/>
      <c r="F408" s="231"/>
      <c r="G408" s="370"/>
      <c r="I408" s="472"/>
      <c r="J408" s="718"/>
      <c r="K408" s="370"/>
    </row>
    <row r="409" spans="1:11">
      <c r="A409" s="485">
        <v>409</v>
      </c>
      <c r="B409" t="s">
        <v>101</v>
      </c>
      <c r="E409" s="472"/>
      <c r="F409" s="718"/>
      <c r="G409" s="84"/>
      <c r="I409" s="472"/>
      <c r="J409" s="718"/>
      <c r="K409" s="84"/>
    </row>
    <row r="410" spans="1:11">
      <c r="A410" s="485">
        <v>410</v>
      </c>
      <c r="B410" t="s">
        <v>102</v>
      </c>
      <c r="E410" s="472">
        <v>8599</v>
      </c>
      <c r="F410" s="231">
        <f>'29'!G10</f>
        <v>-6073</v>
      </c>
      <c r="G410" s="312">
        <f>F410-E410</f>
        <v>-14672</v>
      </c>
      <c r="I410" s="472"/>
      <c r="J410" s="231"/>
      <c r="K410" s="312"/>
    </row>
    <row r="411" spans="1:11">
      <c r="A411" s="485">
        <v>411</v>
      </c>
      <c r="B411" t="s">
        <v>103</v>
      </c>
      <c r="E411" s="472"/>
      <c r="F411" s="718"/>
      <c r="G411" s="84"/>
      <c r="I411" s="472"/>
      <c r="J411" s="718"/>
      <c r="K411" s="84"/>
    </row>
    <row r="412" spans="1:11">
      <c r="A412" s="485">
        <v>412</v>
      </c>
      <c r="B412" t="s">
        <v>104</v>
      </c>
      <c r="E412" s="472">
        <v>5638</v>
      </c>
      <c r="F412" s="231">
        <f>'29'!G12</f>
        <v>4511</v>
      </c>
      <c r="G412" s="312">
        <f>F412-E412</f>
        <v>-1127</v>
      </c>
      <c r="I412" s="472"/>
      <c r="J412" s="718"/>
      <c r="K412" s="312"/>
    </row>
    <row r="413" spans="1:11">
      <c r="A413" s="485">
        <v>413</v>
      </c>
      <c r="B413" t="s">
        <v>105</v>
      </c>
      <c r="E413" s="472"/>
      <c r="F413" s="718"/>
      <c r="G413" s="84"/>
      <c r="I413" s="472"/>
      <c r="J413" s="718"/>
      <c r="K413" s="84"/>
    </row>
    <row r="414" spans="1:11">
      <c r="A414" s="485">
        <v>414</v>
      </c>
      <c r="B414" t="s">
        <v>353</v>
      </c>
      <c r="E414" s="472"/>
      <c r="F414" s="718"/>
      <c r="G414" s="84"/>
      <c r="I414" s="472"/>
      <c r="J414" s="718"/>
      <c r="K414" s="84"/>
    </row>
    <row r="415" spans="1:11" ht="15.75">
      <c r="A415" s="485">
        <v>415</v>
      </c>
      <c r="B415" s="234" t="s">
        <v>106</v>
      </c>
      <c r="E415" s="472">
        <v>14237</v>
      </c>
      <c r="F415" s="231">
        <f>'29'!G15</f>
        <v>-1562</v>
      </c>
      <c r="G415" s="312">
        <f>F415-E415</f>
        <v>-15799</v>
      </c>
      <c r="I415" s="472"/>
      <c r="J415" s="718"/>
      <c r="K415" s="312"/>
    </row>
    <row r="416" spans="1:11" ht="15.75">
      <c r="A416" s="485">
        <v>416</v>
      </c>
      <c r="B416" s="234" t="s">
        <v>172</v>
      </c>
      <c r="F416" s="231"/>
      <c r="G416" s="370"/>
      <c r="I416" s="472"/>
      <c r="J416" s="718"/>
      <c r="K416" s="370"/>
    </row>
    <row r="417" spans="1:11">
      <c r="A417" s="485">
        <v>417</v>
      </c>
      <c r="B417" t="s">
        <v>101</v>
      </c>
      <c r="E417" s="472">
        <v>82119</v>
      </c>
      <c r="F417" s="231">
        <f>'29'!I9</f>
        <v>73518</v>
      </c>
      <c r="G417" s="312">
        <f t="shared" ref="G417:G423" si="25">F417-E417</f>
        <v>-8601</v>
      </c>
      <c r="I417" s="472">
        <v>80455</v>
      </c>
      <c r="J417" s="312">
        <f>'29'!K9</f>
        <v>70533</v>
      </c>
      <c r="K417" s="312">
        <f t="shared" ref="K417:K423" si="26">J417-I417</f>
        <v>-9922</v>
      </c>
    </row>
    <row r="418" spans="1:11">
      <c r="A418" s="485">
        <v>418</v>
      </c>
      <c r="B418" t="s">
        <v>102</v>
      </c>
      <c r="E418" s="472">
        <v>31384</v>
      </c>
      <c r="F418" s="231">
        <f>'29'!I10</f>
        <v>17684</v>
      </c>
      <c r="G418" s="312">
        <f t="shared" si="25"/>
        <v>-13700</v>
      </c>
      <c r="I418" s="472">
        <v>29607</v>
      </c>
      <c r="J418" s="312">
        <f>'29'!K10</f>
        <v>17316</v>
      </c>
      <c r="K418" s="312">
        <f t="shared" si="26"/>
        <v>-12291</v>
      </c>
    </row>
    <row r="419" spans="1:11">
      <c r="A419" s="485">
        <v>419</v>
      </c>
      <c r="B419" t="s">
        <v>103</v>
      </c>
      <c r="D419" t="s">
        <v>905</v>
      </c>
      <c r="E419" s="472">
        <v>32403</v>
      </c>
      <c r="F419" s="231">
        <f>'29'!I11</f>
        <v>30538</v>
      </c>
      <c r="G419" s="312">
        <f t="shared" si="25"/>
        <v>-1865</v>
      </c>
      <c r="I419" s="472">
        <v>29142</v>
      </c>
      <c r="J419" s="312">
        <f>'29'!K11</f>
        <v>30036</v>
      </c>
      <c r="K419" s="312">
        <f t="shared" si="26"/>
        <v>894</v>
      </c>
    </row>
    <row r="420" spans="1:11">
      <c r="A420" s="485">
        <v>420</v>
      </c>
      <c r="B420" t="s">
        <v>104</v>
      </c>
      <c r="D420" t="s">
        <v>905</v>
      </c>
      <c r="E420" s="472">
        <v>8366</v>
      </c>
      <c r="F420" s="231">
        <f>'29'!I12</f>
        <v>5919</v>
      </c>
      <c r="G420" s="312">
        <f t="shared" si="25"/>
        <v>-2447</v>
      </c>
      <c r="I420" s="472">
        <v>7251</v>
      </c>
      <c r="J420" s="312">
        <f>'29'!K12</f>
        <v>4781</v>
      </c>
      <c r="K420" s="312">
        <f t="shared" si="26"/>
        <v>-2470</v>
      </c>
    </row>
    <row r="421" spans="1:11">
      <c r="A421" s="485">
        <v>421</v>
      </c>
      <c r="B421" t="s">
        <v>105</v>
      </c>
      <c r="D421" t="s">
        <v>905</v>
      </c>
      <c r="E421" s="472">
        <v>13872</v>
      </c>
      <c r="F421" s="231">
        <f>'29'!I13</f>
        <v>1428</v>
      </c>
      <c r="G421" s="312">
        <f t="shared" si="25"/>
        <v>-12444</v>
      </c>
      <c r="I421" s="472">
        <v>16343</v>
      </c>
      <c r="J421" s="312">
        <f>'29'!K13</f>
        <v>794</v>
      </c>
      <c r="K421" s="312">
        <f t="shared" si="26"/>
        <v>-15549</v>
      </c>
    </row>
    <row r="422" spans="1:11">
      <c r="A422" s="485">
        <v>422</v>
      </c>
      <c r="B422" t="s">
        <v>353</v>
      </c>
      <c r="D422" t="s">
        <v>905</v>
      </c>
      <c r="E422" s="472">
        <v>82258</v>
      </c>
      <c r="F422" s="231">
        <f>'29'!I14</f>
        <v>84350</v>
      </c>
      <c r="G422" s="312">
        <f t="shared" si="25"/>
        <v>2092</v>
      </c>
      <c r="I422" s="472">
        <v>81362</v>
      </c>
      <c r="J422" s="312">
        <f>'29'!K14</f>
        <v>79198</v>
      </c>
      <c r="K422" s="312">
        <f t="shared" si="26"/>
        <v>-2164</v>
      </c>
    </row>
    <row r="423" spans="1:11" ht="15.75">
      <c r="A423" s="485">
        <v>423</v>
      </c>
      <c r="B423" s="234" t="s">
        <v>106</v>
      </c>
      <c r="D423" t="s">
        <v>905</v>
      </c>
      <c r="E423" s="472">
        <v>250402</v>
      </c>
      <c r="F423" s="231">
        <f>'29'!I15</f>
        <v>213437</v>
      </c>
      <c r="G423" s="312">
        <f t="shared" si="25"/>
        <v>-36965</v>
      </c>
      <c r="I423" s="472">
        <v>244160</v>
      </c>
      <c r="J423" s="312">
        <f>'29'!K15</f>
        <v>202658</v>
      </c>
      <c r="K423" s="312">
        <f t="shared" si="26"/>
        <v>-41502</v>
      </c>
    </row>
    <row r="424" spans="1:11" ht="15.75">
      <c r="A424" s="485">
        <v>424</v>
      </c>
      <c r="B424" s="234" t="s">
        <v>1</v>
      </c>
      <c r="D424" t="s">
        <v>905</v>
      </c>
      <c r="F424" s="231"/>
      <c r="G424" s="370"/>
      <c r="K424" s="370"/>
    </row>
    <row r="425" spans="1:11">
      <c r="A425" s="485">
        <v>425</v>
      </c>
      <c r="B425" t="s">
        <v>107</v>
      </c>
      <c r="D425" t="s">
        <v>905</v>
      </c>
      <c r="E425" s="472">
        <v>23317</v>
      </c>
      <c r="F425" s="231">
        <f>'29'!I25</f>
        <v>39934</v>
      </c>
      <c r="G425" s="312">
        <f t="shared" ref="G425:G437" si="27">F425-E425</f>
        <v>16617</v>
      </c>
      <c r="H425" s="795"/>
      <c r="I425" s="472">
        <v>24001</v>
      </c>
      <c r="J425" s="231">
        <f>'29'!K25</f>
        <v>43308</v>
      </c>
      <c r="K425" s="312">
        <f t="shared" ref="K425:K437" si="28">J425-I425</f>
        <v>19307</v>
      </c>
    </row>
    <row r="426" spans="1:11">
      <c r="A426" s="485">
        <v>426</v>
      </c>
      <c r="B426" t="s">
        <v>108</v>
      </c>
      <c r="E426" s="472">
        <v>35641</v>
      </c>
      <c r="F426" s="231">
        <f>'29'!I26</f>
        <v>8787</v>
      </c>
      <c r="G426" s="312">
        <f t="shared" si="27"/>
        <v>-26854</v>
      </c>
      <c r="H426" s="795"/>
      <c r="I426" s="472">
        <v>33133</v>
      </c>
      <c r="J426" s="231">
        <f>'29'!K26</f>
        <v>8644</v>
      </c>
      <c r="K426" s="312">
        <f t="shared" si="28"/>
        <v>-24489</v>
      </c>
    </row>
    <row r="427" spans="1:11">
      <c r="A427" s="485">
        <v>427</v>
      </c>
      <c r="B427" t="s">
        <v>868</v>
      </c>
      <c r="D427" t="s">
        <v>905</v>
      </c>
      <c r="E427" s="472">
        <v>2922</v>
      </c>
      <c r="F427" s="231">
        <f>'29'!I27</f>
        <v>1701</v>
      </c>
      <c r="G427" s="312">
        <f t="shared" si="27"/>
        <v>-1221</v>
      </c>
      <c r="H427" s="795"/>
      <c r="I427" s="472">
        <v>0</v>
      </c>
      <c r="J427" s="231">
        <f>'29'!K27</f>
        <v>970</v>
      </c>
      <c r="K427" s="312">
        <f t="shared" si="28"/>
        <v>970</v>
      </c>
    </row>
    <row r="428" spans="1:11">
      <c r="A428" s="485">
        <v>428</v>
      </c>
      <c r="B428" t="s">
        <v>109</v>
      </c>
      <c r="D428" t="s">
        <v>905</v>
      </c>
      <c r="E428" s="472">
        <v>820</v>
      </c>
      <c r="F428" s="231">
        <f>'29'!I28</f>
        <v>830</v>
      </c>
      <c r="G428" s="312">
        <f t="shared" si="27"/>
        <v>10</v>
      </c>
      <c r="H428" s="795"/>
      <c r="I428" s="472">
        <v>1262</v>
      </c>
      <c r="J428" s="231">
        <f>'29'!K28</f>
        <v>861</v>
      </c>
      <c r="K428" s="312">
        <f t="shared" si="28"/>
        <v>-401</v>
      </c>
    </row>
    <row r="429" spans="1:11">
      <c r="A429" s="485">
        <v>429</v>
      </c>
      <c r="B429" t="s">
        <v>851</v>
      </c>
      <c r="D429" t="s">
        <v>905</v>
      </c>
      <c r="E429" s="472">
        <v>149494</v>
      </c>
      <c r="F429" s="231">
        <f>'29'!I29</f>
        <v>134297</v>
      </c>
      <c r="G429" s="312">
        <f t="shared" si="27"/>
        <v>-15197</v>
      </c>
      <c r="H429" s="795"/>
      <c r="I429" s="472">
        <v>137844</v>
      </c>
      <c r="J429" s="231">
        <f>'29'!K29</f>
        <v>126423</v>
      </c>
      <c r="K429" s="312">
        <f t="shared" si="28"/>
        <v>-11421</v>
      </c>
    </row>
    <row r="430" spans="1:11">
      <c r="A430" s="485">
        <v>430</v>
      </c>
      <c r="B430" t="s">
        <v>110</v>
      </c>
      <c r="D430" t="s">
        <v>905</v>
      </c>
      <c r="E430" s="472">
        <v>30177</v>
      </c>
      <c r="F430" s="231">
        <f>'29'!I30</f>
        <v>14257</v>
      </c>
      <c r="G430" s="312">
        <f t="shared" si="27"/>
        <v>-15920</v>
      </c>
      <c r="H430" s="795"/>
      <c r="I430" s="472">
        <v>22548</v>
      </c>
      <c r="J430" s="231">
        <f>'29'!K30</f>
        <v>15924</v>
      </c>
      <c r="K430" s="312">
        <f t="shared" si="28"/>
        <v>-6624</v>
      </c>
    </row>
    <row r="431" spans="1:11">
      <c r="A431" s="485">
        <v>431</v>
      </c>
      <c r="B431" t="s">
        <v>111</v>
      </c>
      <c r="D431" t="s">
        <v>905</v>
      </c>
      <c r="E431" s="472">
        <v>16694</v>
      </c>
      <c r="F431" s="231">
        <f>'29'!I31</f>
        <v>4860</v>
      </c>
      <c r="G431" s="312">
        <f t="shared" si="27"/>
        <v>-11834</v>
      </c>
      <c r="H431" s="795"/>
      <c r="I431" s="472">
        <v>9406</v>
      </c>
      <c r="J431" s="231">
        <f>'29'!K31</f>
        <v>2956</v>
      </c>
      <c r="K431" s="312">
        <f t="shared" si="28"/>
        <v>-6450</v>
      </c>
    </row>
    <row r="432" spans="1:11">
      <c r="A432" s="485">
        <v>432</v>
      </c>
      <c r="B432" t="s">
        <v>112</v>
      </c>
      <c r="D432" t="s">
        <v>905</v>
      </c>
      <c r="E432" s="472">
        <v>9329</v>
      </c>
      <c r="F432" s="231">
        <f>'29'!I32</f>
        <v>9325</v>
      </c>
      <c r="G432" s="312">
        <f t="shared" si="27"/>
        <v>-4</v>
      </c>
      <c r="H432" s="795"/>
      <c r="I432" s="472">
        <v>10954</v>
      </c>
      <c r="J432" s="231">
        <f>'29'!K32</f>
        <v>7758</v>
      </c>
      <c r="K432" s="312">
        <f t="shared" si="28"/>
        <v>-3196</v>
      </c>
    </row>
    <row r="433" spans="1:11">
      <c r="A433" s="485">
        <v>433</v>
      </c>
      <c r="B433" t="s">
        <v>113</v>
      </c>
      <c r="D433" t="s">
        <v>905</v>
      </c>
      <c r="E433" s="472">
        <v>65841</v>
      </c>
      <c r="F433" s="231">
        <f>'29'!I33</f>
        <v>79468</v>
      </c>
      <c r="G433" s="312">
        <f t="shared" si="27"/>
        <v>13627</v>
      </c>
      <c r="H433" s="795"/>
      <c r="I433" s="472">
        <v>62120</v>
      </c>
      <c r="J433" s="231">
        <f>'29'!K33</f>
        <v>60703</v>
      </c>
      <c r="K433" s="312">
        <f t="shared" si="28"/>
        <v>-1417</v>
      </c>
    </row>
    <row r="434" spans="1:11">
      <c r="A434" s="485">
        <v>434</v>
      </c>
      <c r="B434" t="s">
        <v>114</v>
      </c>
      <c r="D434" t="s">
        <v>905</v>
      </c>
      <c r="E434" s="472">
        <v>11932</v>
      </c>
      <c r="F434" s="231">
        <f>'29'!I34</f>
        <v>15755</v>
      </c>
      <c r="G434" s="312">
        <f t="shared" si="27"/>
        <v>3823</v>
      </c>
      <c r="H434" s="795"/>
      <c r="I434" s="472">
        <v>10339</v>
      </c>
      <c r="J434" s="231">
        <f>'29'!K34</f>
        <v>14356</v>
      </c>
      <c r="K434" s="312">
        <f t="shared" si="28"/>
        <v>4017</v>
      </c>
    </row>
    <row r="435" spans="1:11">
      <c r="A435" s="485">
        <v>435</v>
      </c>
      <c r="B435" t="s">
        <v>626</v>
      </c>
      <c r="D435" t="s">
        <v>905</v>
      </c>
      <c r="E435" s="472">
        <v>0</v>
      </c>
      <c r="F435" s="231">
        <f>'29'!I35</f>
        <v>0</v>
      </c>
      <c r="G435" s="312">
        <f t="shared" si="27"/>
        <v>0</v>
      </c>
      <c r="H435" s="795"/>
      <c r="I435" s="472">
        <v>0</v>
      </c>
      <c r="J435" s="231">
        <f>'29'!K35</f>
        <v>0</v>
      </c>
      <c r="K435" s="312">
        <f t="shared" si="28"/>
        <v>0</v>
      </c>
    </row>
    <row r="436" spans="1:11">
      <c r="A436" s="485">
        <v>436</v>
      </c>
      <c r="B436" t="s">
        <v>115</v>
      </c>
      <c r="D436" t="s">
        <v>905</v>
      </c>
      <c r="E436" s="472">
        <v>0</v>
      </c>
      <c r="F436" s="231">
        <f>'29'!I36</f>
        <v>426</v>
      </c>
      <c r="G436" s="312">
        <f t="shared" si="27"/>
        <v>426</v>
      </c>
      <c r="H436" s="795"/>
      <c r="I436" s="472">
        <v>0</v>
      </c>
      <c r="J436" s="231">
        <f>'29'!K36</f>
        <v>167</v>
      </c>
      <c r="K436" s="312">
        <f t="shared" si="28"/>
        <v>167</v>
      </c>
    </row>
    <row r="437" spans="1:11" ht="15.75">
      <c r="A437" s="485">
        <v>437</v>
      </c>
      <c r="B437" s="234" t="s">
        <v>106</v>
      </c>
      <c r="D437" t="s">
        <v>905</v>
      </c>
      <c r="E437" s="472">
        <v>346167</v>
      </c>
      <c r="F437" s="231">
        <f>'29'!I37</f>
        <v>309640</v>
      </c>
      <c r="G437" s="312">
        <f t="shared" si="27"/>
        <v>-36527</v>
      </c>
      <c r="H437" s="795"/>
      <c r="I437" s="472">
        <v>311607</v>
      </c>
      <c r="J437" s="231">
        <f>'29'!K37</f>
        <v>282070</v>
      </c>
      <c r="K437" s="312">
        <f t="shared" si="28"/>
        <v>-29537</v>
      </c>
    </row>
    <row r="438" spans="1:11" ht="15.75">
      <c r="A438" s="485">
        <v>438</v>
      </c>
      <c r="B438" s="673" t="s">
        <v>1361</v>
      </c>
      <c r="D438" t="s">
        <v>905</v>
      </c>
      <c r="F438" s="231"/>
      <c r="G438" s="312"/>
      <c r="H438" s="795"/>
      <c r="K438" s="312"/>
    </row>
    <row r="439" spans="1:11">
      <c r="A439" s="485">
        <v>439</v>
      </c>
      <c r="B439" s="805" t="s">
        <v>1362</v>
      </c>
      <c r="D439" t="s">
        <v>905</v>
      </c>
      <c r="F439" s="231"/>
      <c r="G439" s="312"/>
      <c r="H439" s="795"/>
      <c r="K439" s="312"/>
    </row>
    <row r="440" spans="1:11">
      <c r="A440" s="485">
        <v>440</v>
      </c>
      <c r="B440" s="805" t="s">
        <v>1363</v>
      </c>
      <c r="E440" s="472"/>
      <c r="F440" s="231"/>
      <c r="G440" s="312"/>
      <c r="H440" s="795"/>
      <c r="I440" s="472"/>
      <c r="J440" s="231"/>
      <c r="K440" s="312"/>
    </row>
    <row r="441" spans="1:11">
      <c r="A441" s="485">
        <v>441</v>
      </c>
      <c r="B441" s="805" t="s">
        <v>1364</v>
      </c>
      <c r="E441" s="472"/>
      <c r="F441" s="231"/>
      <c r="G441" s="312"/>
      <c r="H441" s="795"/>
      <c r="I441" s="472"/>
      <c r="J441" s="231"/>
      <c r="K441" s="312"/>
    </row>
    <row r="442" spans="1:11">
      <c r="A442" s="485">
        <v>442</v>
      </c>
      <c r="B442" s="805" t="s">
        <v>1365</v>
      </c>
      <c r="E442" s="472"/>
      <c r="F442" s="231"/>
      <c r="G442" s="312"/>
      <c r="H442" s="795"/>
      <c r="I442" s="472"/>
      <c r="J442" s="231"/>
      <c r="K442" s="312"/>
    </row>
    <row r="443" spans="1:11">
      <c r="A443" s="485">
        <v>443</v>
      </c>
      <c r="B443" s="805" t="s">
        <v>1366</v>
      </c>
      <c r="E443" s="472"/>
      <c r="F443" s="231"/>
      <c r="G443" s="312"/>
      <c r="H443" s="795"/>
      <c r="I443" s="472"/>
      <c r="J443" s="231"/>
      <c r="K443" s="312"/>
    </row>
    <row r="444" spans="1:11">
      <c r="A444" s="485">
        <v>444</v>
      </c>
      <c r="B444" s="805" t="s">
        <v>1367</v>
      </c>
      <c r="E444" s="472"/>
      <c r="F444" s="231"/>
      <c r="G444" s="312"/>
      <c r="H444" s="795"/>
      <c r="I444" s="472"/>
      <c r="J444" s="231"/>
      <c r="K444" s="312"/>
    </row>
    <row r="445" spans="1:11">
      <c r="A445" s="485">
        <v>445</v>
      </c>
      <c r="B445" s="805" t="s">
        <v>1368</v>
      </c>
      <c r="E445" s="472"/>
      <c r="F445" s="231"/>
      <c r="G445" s="312"/>
      <c r="H445" s="795"/>
      <c r="I445" s="472"/>
      <c r="J445" s="231"/>
      <c r="K445" s="312"/>
    </row>
    <row r="446" spans="1:11">
      <c r="A446" s="485">
        <v>446</v>
      </c>
      <c r="B446" s="805" t="s">
        <v>63</v>
      </c>
      <c r="E446" s="472"/>
      <c r="F446" s="231"/>
      <c r="G446" s="312"/>
      <c r="H446" s="795"/>
      <c r="I446" s="472"/>
      <c r="J446" s="231"/>
      <c r="K446" s="312"/>
    </row>
    <row r="447" spans="1:11" ht="15.75">
      <c r="A447" s="485">
        <v>447</v>
      </c>
      <c r="B447" s="673" t="s">
        <v>1183</v>
      </c>
      <c r="E447" s="472"/>
      <c r="F447" s="231"/>
      <c r="G447" s="370"/>
      <c r="H447" s="795"/>
      <c r="I447" s="472"/>
      <c r="J447" s="231"/>
      <c r="K447" s="370"/>
    </row>
    <row r="448" spans="1:11">
      <c r="A448" s="485">
        <v>448</v>
      </c>
      <c r="B448" s="672" t="s">
        <v>1184</v>
      </c>
      <c r="E448" s="472"/>
      <c r="F448" s="718"/>
      <c r="G448" s="370"/>
      <c r="H448" s="795"/>
      <c r="I448" s="472"/>
      <c r="J448" s="231"/>
      <c r="K448" s="370"/>
    </row>
    <row r="449" spans="1:11">
      <c r="A449" s="485">
        <v>449</v>
      </c>
      <c r="B449" s="672" t="s">
        <v>1185</v>
      </c>
      <c r="E449" s="472"/>
      <c r="F449" s="718"/>
      <c r="G449" s="370"/>
      <c r="H449" s="795"/>
      <c r="I449" s="472"/>
      <c r="J449" s="231"/>
      <c r="K449" s="370"/>
    </row>
    <row r="450" spans="1:11">
      <c r="A450" s="485">
        <v>450</v>
      </c>
      <c r="B450" s="672" t="s">
        <v>1186</v>
      </c>
      <c r="E450" s="472"/>
      <c r="F450" s="718"/>
      <c r="G450" s="370"/>
      <c r="H450" s="795"/>
      <c r="I450" s="472"/>
      <c r="J450" s="718"/>
      <c r="K450" s="370"/>
    </row>
    <row r="451" spans="1:11">
      <c r="A451" s="485">
        <v>451</v>
      </c>
      <c r="B451" s="672" t="s">
        <v>1187</v>
      </c>
      <c r="E451" s="472"/>
      <c r="F451" s="718"/>
      <c r="G451" s="370"/>
      <c r="H451" s="795"/>
      <c r="I451" s="472"/>
      <c r="J451" s="718"/>
      <c r="K451" s="370"/>
    </row>
    <row r="452" spans="1:11">
      <c r="A452" s="485">
        <v>452</v>
      </c>
      <c r="B452" s="672" t="s">
        <v>1188</v>
      </c>
      <c r="E452" s="472"/>
      <c r="F452" s="718"/>
      <c r="G452" s="370"/>
      <c r="H452" s="795"/>
      <c r="I452" s="472"/>
      <c r="J452" s="718"/>
      <c r="K452" s="370"/>
    </row>
    <row r="453" spans="1:11">
      <c r="A453" s="485">
        <v>453</v>
      </c>
      <c r="B453" s="672" t="s">
        <v>1189</v>
      </c>
      <c r="E453" s="472"/>
      <c r="F453" s="718"/>
      <c r="G453" s="370"/>
      <c r="H453" s="795"/>
      <c r="I453" s="472"/>
      <c r="J453" s="718"/>
      <c r="K453" s="370"/>
    </row>
    <row r="454" spans="1:11">
      <c r="A454" s="485">
        <v>454</v>
      </c>
      <c r="B454" s="672" t="s">
        <v>1190</v>
      </c>
      <c r="E454" s="472"/>
      <c r="F454" s="718"/>
      <c r="G454" s="370"/>
      <c r="H454" s="795"/>
      <c r="I454" s="472"/>
      <c r="J454" s="718"/>
      <c r="K454" s="370"/>
    </row>
    <row r="455" spans="1:11">
      <c r="A455" s="485">
        <v>455</v>
      </c>
      <c r="B455" s="672" t="s">
        <v>1191</v>
      </c>
      <c r="E455" s="472"/>
      <c r="F455" s="718"/>
      <c r="G455" s="370"/>
      <c r="H455" s="795"/>
      <c r="I455" s="472"/>
      <c r="J455" s="718"/>
      <c r="K455" s="370"/>
    </row>
    <row r="456" spans="1:11">
      <c r="A456" s="485">
        <v>456</v>
      </c>
      <c r="B456" s="672" t="s">
        <v>1192</v>
      </c>
      <c r="E456" s="472"/>
      <c r="F456" s="718"/>
      <c r="G456" s="370"/>
      <c r="H456" s="795"/>
      <c r="I456" s="472"/>
      <c r="J456" s="718"/>
      <c r="K456" s="370"/>
    </row>
    <row r="457" spans="1:11">
      <c r="A457" s="485">
        <v>457</v>
      </c>
      <c r="B457" s="672" t="s">
        <v>1409</v>
      </c>
      <c r="E457" s="472"/>
      <c r="F457" s="718"/>
      <c r="G457" s="370"/>
      <c r="H457" s="795"/>
      <c r="I457" s="472"/>
      <c r="J457" s="718"/>
      <c r="K457" s="370"/>
    </row>
    <row r="458" spans="1:11">
      <c r="A458" s="485">
        <v>458</v>
      </c>
      <c r="B458" s="672" t="s">
        <v>115</v>
      </c>
      <c r="E458" s="472"/>
      <c r="F458" s="718"/>
      <c r="G458" s="370"/>
      <c r="H458" s="795"/>
      <c r="I458" s="472"/>
      <c r="J458" s="718"/>
      <c r="K458" s="370"/>
    </row>
    <row r="459" spans="1:11" ht="15.75">
      <c r="A459" s="485">
        <v>459</v>
      </c>
      <c r="B459" s="673" t="s">
        <v>106</v>
      </c>
      <c r="E459" s="472"/>
      <c r="F459" s="718"/>
      <c r="G459" s="370"/>
      <c r="H459" s="795"/>
      <c r="I459" s="472"/>
      <c r="J459" s="718"/>
      <c r="K459" s="370"/>
    </row>
    <row r="460" spans="1:11" ht="15.75">
      <c r="A460" s="485">
        <v>460</v>
      </c>
      <c r="B460" s="673" t="s">
        <v>1193</v>
      </c>
      <c r="E460" s="472"/>
      <c r="F460" s="718"/>
      <c r="G460" s="370"/>
      <c r="H460" s="795"/>
      <c r="I460" s="472"/>
      <c r="J460" s="718"/>
      <c r="K460" s="370"/>
    </row>
    <row r="461" spans="1:11">
      <c r="A461" s="485">
        <v>461</v>
      </c>
      <c r="B461" s="672" t="s">
        <v>1194</v>
      </c>
      <c r="E461" s="472"/>
      <c r="F461" s="718"/>
      <c r="G461" s="370"/>
      <c r="H461" s="795"/>
      <c r="I461" s="472"/>
      <c r="J461" s="718"/>
      <c r="K461" s="370"/>
    </row>
    <row r="462" spans="1:11">
      <c r="A462" s="485">
        <v>462</v>
      </c>
      <c r="B462" s="672" t="s">
        <v>1195</v>
      </c>
      <c r="E462" s="472"/>
      <c r="F462" s="718"/>
      <c r="G462" s="370"/>
      <c r="H462" s="795"/>
      <c r="I462" s="472"/>
      <c r="J462" s="718"/>
      <c r="K462" s="370"/>
    </row>
    <row r="463" spans="1:11">
      <c r="A463" s="485">
        <v>463</v>
      </c>
      <c r="B463" s="672" t="s">
        <v>1196</v>
      </c>
      <c r="E463" s="472"/>
      <c r="F463" s="718"/>
      <c r="G463" s="370"/>
      <c r="H463" s="795"/>
      <c r="I463" s="472"/>
      <c r="J463" s="718"/>
      <c r="K463" s="370"/>
    </row>
    <row r="464" spans="1:11">
      <c r="A464" s="485">
        <v>464</v>
      </c>
      <c r="B464" s="672" t="s">
        <v>1308</v>
      </c>
      <c r="E464" s="472"/>
      <c r="F464" s="718"/>
      <c r="G464" s="370"/>
      <c r="H464" s="795"/>
      <c r="I464" s="472"/>
      <c r="J464" s="718"/>
      <c r="K464" s="370"/>
    </row>
    <row r="465" spans="1:11">
      <c r="A465" s="485">
        <v>465</v>
      </c>
      <c r="B465" s="672" t="s">
        <v>1309</v>
      </c>
      <c r="E465" s="472"/>
      <c r="F465" s="718"/>
      <c r="G465" s="370"/>
      <c r="H465" s="795"/>
      <c r="I465" s="472"/>
      <c r="J465" s="718"/>
      <c r="K465" s="370"/>
    </row>
    <row r="466" spans="1:11">
      <c r="A466" s="485">
        <v>466</v>
      </c>
      <c r="B466" s="672" t="s">
        <v>1197</v>
      </c>
      <c r="E466" s="472"/>
      <c r="F466" s="718"/>
      <c r="G466" s="370"/>
      <c r="H466" s="795"/>
      <c r="I466" s="472"/>
      <c r="J466" s="718"/>
      <c r="K466" s="370"/>
    </row>
    <row r="467" spans="1:11">
      <c r="A467" s="485">
        <v>467</v>
      </c>
      <c r="B467" s="672" t="s">
        <v>1198</v>
      </c>
      <c r="E467" s="472"/>
      <c r="F467" s="718"/>
      <c r="G467" s="370"/>
      <c r="H467" s="795"/>
      <c r="I467" s="472"/>
      <c r="J467" s="718"/>
      <c r="K467" s="370"/>
    </row>
    <row r="468" spans="1:11">
      <c r="A468" s="485">
        <v>468</v>
      </c>
      <c r="B468" s="672" t="s">
        <v>1199</v>
      </c>
      <c r="E468" s="472"/>
      <c r="F468" s="718"/>
      <c r="G468" s="370"/>
      <c r="H468" s="795"/>
      <c r="I468" s="472"/>
      <c r="J468" s="718"/>
      <c r="K468" s="370"/>
    </row>
    <row r="469" spans="1:11">
      <c r="A469" s="485">
        <v>469</v>
      </c>
      <c r="B469" s="672" t="s">
        <v>1410</v>
      </c>
      <c r="E469" s="472"/>
      <c r="F469" s="718"/>
      <c r="G469" s="370"/>
      <c r="H469" s="795"/>
      <c r="I469" s="472"/>
      <c r="J469" s="718"/>
      <c r="K469" s="370"/>
    </row>
    <row r="470" spans="1:11">
      <c r="A470" s="485">
        <v>470</v>
      </c>
      <c r="B470" s="672" t="s">
        <v>115</v>
      </c>
      <c r="E470" s="472"/>
      <c r="F470" s="718"/>
      <c r="G470" s="370"/>
      <c r="H470" s="795"/>
      <c r="I470" s="472"/>
      <c r="J470" s="718"/>
      <c r="K470" s="370"/>
    </row>
    <row r="471" spans="1:11" ht="15.75">
      <c r="A471" s="485">
        <v>471</v>
      </c>
      <c r="B471" s="673" t="s">
        <v>106</v>
      </c>
      <c r="E471" s="472"/>
      <c r="F471" s="718"/>
      <c r="G471" s="370"/>
      <c r="H471" s="795"/>
      <c r="I471" s="472"/>
      <c r="J471" s="718"/>
      <c r="K471" s="370"/>
    </row>
    <row r="472" spans="1:11" ht="15.75">
      <c r="A472" s="485">
        <v>472</v>
      </c>
      <c r="B472" s="673" t="s">
        <v>1200</v>
      </c>
      <c r="E472" s="472"/>
      <c r="F472" s="231"/>
      <c r="G472" s="370"/>
      <c r="H472" s="795"/>
      <c r="I472" s="472"/>
      <c r="J472" s="718"/>
      <c r="K472" s="370"/>
    </row>
    <row r="473" spans="1:11">
      <c r="A473" s="485">
        <v>473</v>
      </c>
      <c r="B473" s="672" t="s">
        <v>143</v>
      </c>
      <c r="E473" s="472"/>
      <c r="F473" s="718"/>
      <c r="G473" s="370"/>
      <c r="H473" s="795"/>
      <c r="I473" s="472"/>
      <c r="J473" s="718"/>
      <c r="K473" s="370"/>
    </row>
    <row r="474" spans="1:11">
      <c r="A474" s="485">
        <v>474</v>
      </c>
      <c r="B474" s="672" t="s">
        <v>273</v>
      </c>
      <c r="E474" s="472"/>
      <c r="F474" s="718"/>
      <c r="G474" s="370"/>
      <c r="H474" s="795"/>
      <c r="I474" s="472"/>
      <c r="J474" s="231"/>
      <c r="K474" s="370"/>
    </row>
    <row r="475" spans="1:11">
      <c r="A475" s="485">
        <v>475</v>
      </c>
      <c r="B475" s="672" t="s">
        <v>869</v>
      </c>
      <c r="E475" s="472"/>
      <c r="F475" s="718"/>
      <c r="G475" s="370"/>
      <c r="H475" s="795"/>
      <c r="I475" s="472"/>
      <c r="J475" s="718"/>
      <c r="K475" s="370"/>
    </row>
    <row r="476" spans="1:11">
      <c r="A476" s="485">
        <v>476</v>
      </c>
      <c r="B476" s="672" t="s">
        <v>1201</v>
      </c>
      <c r="E476" s="472"/>
      <c r="F476" s="718"/>
      <c r="G476" s="370"/>
      <c r="H476" s="795"/>
      <c r="I476" s="472"/>
      <c r="J476" s="718"/>
      <c r="K476" s="370"/>
    </row>
    <row r="477" spans="1:11">
      <c r="A477" s="485">
        <v>477</v>
      </c>
      <c r="B477" s="672" t="s">
        <v>864</v>
      </c>
      <c r="E477" s="472"/>
      <c r="F477" s="718"/>
      <c r="G477" s="370"/>
      <c r="H477" s="795"/>
      <c r="I477" s="472"/>
      <c r="J477" s="718"/>
      <c r="K477" s="370"/>
    </row>
    <row r="478" spans="1:11">
      <c r="A478" s="485">
        <v>478</v>
      </c>
      <c r="B478" s="672" t="s">
        <v>110</v>
      </c>
      <c r="E478" s="472"/>
      <c r="F478" s="718"/>
      <c r="G478" s="370"/>
      <c r="H478" s="795"/>
      <c r="I478" s="472"/>
      <c r="J478" s="718"/>
      <c r="K478" s="370"/>
    </row>
    <row r="479" spans="1:11">
      <c r="A479" s="485">
        <v>479</v>
      </c>
      <c r="B479" s="672" t="s">
        <v>1202</v>
      </c>
      <c r="E479" s="472"/>
      <c r="F479" s="718"/>
      <c r="G479" s="370"/>
      <c r="H479" s="795"/>
      <c r="I479" s="472"/>
      <c r="J479" s="718"/>
      <c r="K479" s="370"/>
    </row>
    <row r="480" spans="1:11">
      <c r="A480" s="485">
        <v>480</v>
      </c>
      <c r="B480" s="672" t="s">
        <v>318</v>
      </c>
      <c r="E480" s="472"/>
      <c r="F480" s="718"/>
      <c r="G480" s="370"/>
      <c r="H480" s="795"/>
      <c r="I480" s="472"/>
      <c r="J480" s="718"/>
      <c r="K480" s="370"/>
    </row>
    <row r="481" spans="1:11">
      <c r="A481" s="485">
        <v>481</v>
      </c>
      <c r="B481" s="672" t="s">
        <v>1203</v>
      </c>
      <c r="E481" s="472"/>
      <c r="F481" s="718"/>
      <c r="G481" s="370"/>
      <c r="H481" s="795"/>
      <c r="I481" s="472"/>
      <c r="J481" s="718"/>
      <c r="K481" s="370"/>
    </row>
    <row r="482" spans="1:11">
      <c r="A482" s="485">
        <v>482</v>
      </c>
      <c r="B482" s="672" t="s">
        <v>1369</v>
      </c>
      <c r="E482" s="472"/>
      <c r="F482" s="718"/>
      <c r="G482" s="370"/>
      <c r="H482" s="795"/>
      <c r="I482" s="472"/>
      <c r="J482" s="718"/>
      <c r="K482" s="370"/>
    </row>
    <row r="483" spans="1:11">
      <c r="A483" s="485">
        <v>483</v>
      </c>
      <c r="B483" s="674" t="s">
        <v>963</v>
      </c>
      <c r="E483" s="472"/>
      <c r="F483" s="718"/>
      <c r="G483" s="370"/>
      <c r="I483" s="472"/>
      <c r="J483" s="718"/>
      <c r="K483" s="312"/>
    </row>
    <row r="484" spans="1:11">
      <c r="A484" s="895">
        <v>484</v>
      </c>
      <c r="B484" s="674" t="s">
        <v>1047</v>
      </c>
      <c r="E484" s="472"/>
      <c r="F484" s="718"/>
      <c r="G484" s="370"/>
      <c r="I484" s="472"/>
      <c r="J484" s="718"/>
      <c r="K484" s="312"/>
    </row>
    <row r="485" spans="1:11">
      <c r="A485" s="485">
        <v>485</v>
      </c>
      <c r="B485" t="s">
        <v>116</v>
      </c>
      <c r="D485" t="s">
        <v>905</v>
      </c>
      <c r="E485" s="472">
        <v>2472</v>
      </c>
      <c r="F485" s="231">
        <f>'30'!F9</f>
        <v>2246</v>
      </c>
      <c r="G485" s="312">
        <f t="shared" ref="G485:G497" si="29">F485-E485</f>
        <v>-226</v>
      </c>
      <c r="I485" s="472">
        <v>2583</v>
      </c>
      <c r="J485" s="231">
        <f>'30'!H9</f>
        <v>1798</v>
      </c>
      <c r="K485" s="312">
        <f t="shared" ref="K485:K497" si="30">J485-I485</f>
        <v>-785</v>
      </c>
    </row>
    <row r="486" spans="1:11">
      <c r="A486" s="485">
        <v>486</v>
      </c>
      <c r="B486" s="406" t="s">
        <v>1292</v>
      </c>
      <c r="D486" t="s">
        <v>905</v>
      </c>
      <c r="E486" s="472">
        <v>757555</v>
      </c>
      <c r="F486" s="231">
        <f>'30'!F10</f>
        <v>742296</v>
      </c>
      <c r="G486" s="312">
        <f t="shared" si="29"/>
        <v>-15259</v>
      </c>
      <c r="I486" s="472">
        <v>733193</v>
      </c>
      <c r="J486" s="231">
        <f>'30'!H10</f>
        <v>692569</v>
      </c>
      <c r="K486" s="312">
        <f t="shared" si="30"/>
        <v>-40624</v>
      </c>
    </row>
    <row r="487" spans="1:11">
      <c r="A487" s="485">
        <v>487</v>
      </c>
      <c r="B487" s="474" t="s">
        <v>1293</v>
      </c>
      <c r="D487" t="s">
        <v>905</v>
      </c>
      <c r="E487" s="472">
        <v>0</v>
      </c>
      <c r="F487" s="231">
        <f>'30'!F11</f>
        <v>0</v>
      </c>
      <c r="G487" s="312">
        <f t="shared" si="29"/>
        <v>0</v>
      </c>
      <c r="I487" s="472">
        <v>0</v>
      </c>
      <c r="J487" s="231">
        <f>'30'!H11</f>
        <v>0</v>
      </c>
      <c r="K487" s="312">
        <f t="shared" si="30"/>
        <v>0</v>
      </c>
    </row>
    <row r="488" spans="1:11">
      <c r="A488" s="485">
        <v>488</v>
      </c>
      <c r="B488" s="474" t="s">
        <v>1303</v>
      </c>
      <c r="D488" t="s">
        <v>905</v>
      </c>
      <c r="E488" s="472">
        <v>0</v>
      </c>
      <c r="F488" s="231">
        <f>'30'!F12</f>
        <v>0</v>
      </c>
      <c r="G488" s="312">
        <f t="shared" si="29"/>
        <v>0</v>
      </c>
      <c r="I488" s="472">
        <v>0</v>
      </c>
      <c r="J488" s="231">
        <f>'30'!H12</f>
        <v>0</v>
      </c>
      <c r="K488" s="312">
        <f t="shared" si="30"/>
        <v>0</v>
      </c>
    </row>
    <row r="489" spans="1:11">
      <c r="A489" s="485">
        <v>489</v>
      </c>
      <c r="B489" s="474" t="s">
        <v>1294</v>
      </c>
      <c r="D489" t="s">
        <v>905</v>
      </c>
      <c r="E489" s="472">
        <v>25993</v>
      </c>
      <c r="F489" s="231">
        <f>'30'!F13</f>
        <v>33930</v>
      </c>
      <c r="G489" s="312">
        <f t="shared" si="29"/>
        <v>7937</v>
      </c>
      <c r="I489" s="472">
        <v>7648</v>
      </c>
      <c r="J489" s="231">
        <f>'30'!H13</f>
        <v>32746</v>
      </c>
      <c r="K489" s="312">
        <f t="shared" si="30"/>
        <v>25098</v>
      </c>
    </row>
    <row r="490" spans="1:11">
      <c r="A490" s="485">
        <v>490</v>
      </c>
      <c r="B490" s="474" t="s">
        <v>1304</v>
      </c>
      <c r="D490" t="s">
        <v>905</v>
      </c>
      <c r="E490" s="472">
        <v>0</v>
      </c>
      <c r="F490" s="231">
        <f>'30'!F14</f>
        <v>407</v>
      </c>
      <c r="G490" s="312">
        <f t="shared" si="29"/>
        <v>407</v>
      </c>
      <c r="I490" s="472">
        <v>0</v>
      </c>
      <c r="J490" s="231">
        <f>'30'!H14</f>
        <v>335</v>
      </c>
      <c r="K490" s="312">
        <f t="shared" si="30"/>
        <v>335</v>
      </c>
    </row>
    <row r="491" spans="1:11">
      <c r="A491" s="485">
        <v>491</v>
      </c>
      <c r="B491" t="s">
        <v>118</v>
      </c>
      <c r="D491" t="s">
        <v>905</v>
      </c>
      <c r="E491" s="472">
        <v>229511</v>
      </c>
      <c r="F491" s="231">
        <f>'30'!F15</f>
        <v>157374</v>
      </c>
      <c r="G491" s="312">
        <f t="shared" si="29"/>
        <v>-72137</v>
      </c>
      <c r="I491" s="472">
        <v>204020</v>
      </c>
      <c r="J491" s="231">
        <f>'30'!H15</f>
        <v>145993</v>
      </c>
      <c r="K491" s="312">
        <f t="shared" si="30"/>
        <v>-58027</v>
      </c>
    </row>
    <row r="492" spans="1:11">
      <c r="A492" s="485">
        <v>492</v>
      </c>
      <c r="B492" t="s">
        <v>119</v>
      </c>
      <c r="D492" t="s">
        <v>905</v>
      </c>
      <c r="E492" s="472">
        <v>14101</v>
      </c>
      <c r="F492" s="231">
        <f>'30'!F16</f>
        <v>10610</v>
      </c>
      <c r="G492" s="312">
        <f t="shared" si="29"/>
        <v>-3491</v>
      </c>
      <c r="I492" s="472">
        <v>17793</v>
      </c>
      <c r="J492" s="231">
        <f>'30'!H16</f>
        <v>9500</v>
      </c>
      <c r="K492" s="312">
        <f t="shared" si="30"/>
        <v>-8293</v>
      </c>
    </row>
    <row r="493" spans="1:11">
      <c r="A493" s="485">
        <v>493</v>
      </c>
      <c r="B493" t="s">
        <v>120</v>
      </c>
      <c r="D493" t="s">
        <v>905</v>
      </c>
      <c r="E493" s="472">
        <v>7479</v>
      </c>
      <c r="F493" s="231">
        <f>'30'!F17</f>
        <v>660</v>
      </c>
      <c r="G493" s="312">
        <f t="shared" si="29"/>
        <v>-6819</v>
      </c>
      <c r="I493" s="472">
        <v>5562</v>
      </c>
      <c r="J493" s="231">
        <f>'30'!H17</f>
        <v>1065</v>
      </c>
      <c r="K493" s="312">
        <f t="shared" si="30"/>
        <v>-4497</v>
      </c>
    </row>
    <row r="494" spans="1:11">
      <c r="A494" s="485">
        <v>494</v>
      </c>
      <c r="B494" t="s">
        <v>121</v>
      </c>
      <c r="D494" t="s">
        <v>905</v>
      </c>
      <c r="E494" s="472">
        <v>15126</v>
      </c>
      <c r="F494" s="231">
        <f>'30'!F18</f>
        <v>19646</v>
      </c>
      <c r="G494" s="312">
        <f t="shared" si="29"/>
        <v>4520</v>
      </c>
      <c r="I494" s="472">
        <v>12441</v>
      </c>
      <c r="J494" s="231">
        <f>'30'!H18</f>
        <v>18080</v>
      </c>
      <c r="K494" s="312">
        <f t="shared" si="30"/>
        <v>5639</v>
      </c>
    </row>
    <row r="495" spans="1:11">
      <c r="A495" s="485">
        <v>495</v>
      </c>
      <c r="B495" t="s">
        <v>122</v>
      </c>
      <c r="D495" t="s">
        <v>905</v>
      </c>
      <c r="E495" s="472">
        <v>1083</v>
      </c>
      <c r="F495" s="231">
        <f>'30'!F19</f>
        <v>1282</v>
      </c>
      <c r="G495" s="312">
        <f t="shared" si="29"/>
        <v>199</v>
      </c>
      <c r="I495" s="472">
        <v>781</v>
      </c>
      <c r="J495" s="231">
        <f>'30'!H19</f>
        <v>1367</v>
      </c>
      <c r="K495" s="312">
        <f t="shared" si="30"/>
        <v>586</v>
      </c>
    </row>
    <row r="496" spans="1:11">
      <c r="A496" s="485">
        <v>496</v>
      </c>
      <c r="B496" t="s">
        <v>123</v>
      </c>
      <c r="D496" t="s">
        <v>905</v>
      </c>
      <c r="E496" s="472">
        <v>41728</v>
      </c>
      <c r="F496" s="231">
        <f>'30'!F20</f>
        <v>33110</v>
      </c>
      <c r="G496" s="312">
        <f t="shared" si="29"/>
        <v>-8618</v>
      </c>
      <c r="I496" s="472">
        <v>91728</v>
      </c>
      <c r="J496" s="231">
        <f>'30'!H20</f>
        <v>34980</v>
      </c>
      <c r="K496" s="312">
        <f t="shared" si="30"/>
        <v>-56748</v>
      </c>
    </row>
    <row r="497" spans="1:11">
      <c r="A497" s="485">
        <v>497</v>
      </c>
      <c r="B497" t="s">
        <v>124</v>
      </c>
      <c r="D497" t="s">
        <v>905</v>
      </c>
      <c r="E497" s="472">
        <v>0</v>
      </c>
      <c r="F497" s="231">
        <f>'30'!F21</f>
        <v>4419</v>
      </c>
      <c r="G497" s="312">
        <f t="shared" si="29"/>
        <v>4419</v>
      </c>
      <c r="I497" s="472">
        <v>0</v>
      </c>
      <c r="J497" s="231">
        <f>'30'!H21</f>
        <v>4033</v>
      </c>
      <c r="K497" s="312">
        <f t="shared" si="30"/>
        <v>4033</v>
      </c>
    </row>
    <row r="498" spans="1:11">
      <c r="A498" s="485">
        <v>498</v>
      </c>
      <c r="B498" s="672" t="s">
        <v>1080</v>
      </c>
      <c r="D498" t="s">
        <v>905</v>
      </c>
      <c r="F498" s="718"/>
      <c r="G498" s="370"/>
      <c r="I498" s="472"/>
      <c r="J498" s="718"/>
      <c r="K498" s="370"/>
    </row>
    <row r="499" spans="1:11">
      <c r="A499" s="485">
        <v>499</v>
      </c>
      <c r="B499" t="s">
        <v>6</v>
      </c>
      <c r="D499" t="s">
        <v>905</v>
      </c>
      <c r="E499" s="472">
        <v>36676</v>
      </c>
      <c r="F499" s="231">
        <f>'30'!F22</f>
        <v>32451</v>
      </c>
      <c r="G499" s="312">
        <f>F499-E499</f>
        <v>-4225</v>
      </c>
      <c r="H499" s="796" t="s">
        <v>1413</v>
      </c>
      <c r="I499" s="472">
        <v>30525</v>
      </c>
      <c r="J499" s="231">
        <f>'30'!H22</f>
        <v>30497</v>
      </c>
      <c r="K499" s="312">
        <f>J499-I499</f>
        <v>-28</v>
      </c>
    </row>
    <row r="500" spans="1:11">
      <c r="A500" s="890">
        <v>500</v>
      </c>
      <c r="B500" t="s">
        <v>1461</v>
      </c>
      <c r="D500" t="s">
        <v>905</v>
      </c>
      <c r="E500" s="472"/>
      <c r="F500" s="231"/>
      <c r="G500" s="312"/>
      <c r="H500" s="796"/>
      <c r="I500" s="472"/>
      <c r="J500" s="231"/>
      <c r="K500" s="312"/>
    </row>
    <row r="501" spans="1:11">
      <c r="A501" s="485">
        <v>501</v>
      </c>
      <c r="B501" t="s">
        <v>7</v>
      </c>
      <c r="D501" t="s">
        <v>905</v>
      </c>
      <c r="E501" s="472">
        <v>799</v>
      </c>
      <c r="F501" s="231">
        <f>'30'!F24</f>
        <v>1608</v>
      </c>
      <c r="G501" s="312">
        <f>F501-E501</f>
        <v>809</v>
      </c>
      <c r="I501" s="472">
        <v>814</v>
      </c>
      <c r="J501" s="231">
        <f>'30'!H24</f>
        <v>1847</v>
      </c>
      <c r="K501" s="312">
        <f>J501-I501</f>
        <v>1033</v>
      </c>
    </row>
    <row r="502" spans="1:11">
      <c r="A502" s="485">
        <v>502</v>
      </c>
      <c r="B502" t="s">
        <v>125</v>
      </c>
      <c r="E502" s="472">
        <v>-6325</v>
      </c>
      <c r="F502" s="231">
        <f>'30'!F25</f>
        <v>12902</v>
      </c>
      <c r="G502" s="312">
        <f>F502-E502</f>
        <v>19227</v>
      </c>
      <c r="I502" s="472">
        <v>10707</v>
      </c>
      <c r="J502" s="231">
        <f>'30'!H25</f>
        <v>-5690</v>
      </c>
      <c r="K502" s="312">
        <f>J502-I502</f>
        <v>-16397</v>
      </c>
    </row>
    <row r="503" spans="1:11">
      <c r="A503" s="890">
        <v>503</v>
      </c>
      <c r="B503" t="s">
        <v>1462</v>
      </c>
      <c r="D503" t="s">
        <v>905</v>
      </c>
      <c r="E503" s="472"/>
      <c r="F503" s="231"/>
      <c r="G503" s="312"/>
      <c r="I503" s="472"/>
      <c r="J503" s="231"/>
      <c r="K503" s="312"/>
    </row>
    <row r="504" spans="1:11">
      <c r="A504" s="485">
        <v>504</v>
      </c>
      <c r="B504" t="s">
        <v>126</v>
      </c>
      <c r="D504" t="s">
        <v>905</v>
      </c>
      <c r="E504" s="472">
        <v>0</v>
      </c>
      <c r="F504" s="231">
        <f>'30'!F27</f>
        <v>0</v>
      </c>
      <c r="G504" s="312">
        <f t="shared" ref="G504:G514" si="31">F504-E504</f>
        <v>0</v>
      </c>
      <c r="I504" s="472">
        <v>0</v>
      </c>
      <c r="J504" s="231">
        <f>'30'!H27</f>
        <v>0</v>
      </c>
      <c r="K504" s="312">
        <f t="shared" ref="K504:K514" si="32">J504-I504</f>
        <v>0</v>
      </c>
    </row>
    <row r="505" spans="1:11">
      <c r="A505" s="485">
        <v>505</v>
      </c>
      <c r="B505" t="s">
        <v>627</v>
      </c>
      <c r="E505" s="472">
        <v>0</v>
      </c>
      <c r="F505" s="231">
        <f>'30'!F28</f>
        <v>0</v>
      </c>
      <c r="G505" s="312">
        <f t="shared" si="31"/>
        <v>0</v>
      </c>
      <c r="I505" s="472">
        <v>0</v>
      </c>
      <c r="J505" s="231">
        <f>'30'!H28</f>
        <v>0</v>
      </c>
      <c r="K505" s="312">
        <f t="shared" si="32"/>
        <v>0</v>
      </c>
    </row>
    <row r="506" spans="1:11">
      <c r="A506" s="485">
        <v>506</v>
      </c>
      <c r="B506" t="s">
        <v>1081</v>
      </c>
      <c r="D506" t="s">
        <v>905</v>
      </c>
      <c r="E506" s="472">
        <v>0</v>
      </c>
      <c r="F506" s="231">
        <f>'30'!F29</f>
        <v>0</v>
      </c>
      <c r="G506" s="312">
        <f t="shared" si="31"/>
        <v>0</v>
      </c>
      <c r="I506" s="472">
        <v>0</v>
      </c>
      <c r="J506" s="231">
        <f>'30'!H29</f>
        <v>0</v>
      </c>
      <c r="K506" s="312">
        <f t="shared" si="32"/>
        <v>0</v>
      </c>
    </row>
    <row r="507" spans="1:11">
      <c r="A507" s="485">
        <v>507</v>
      </c>
      <c r="B507" t="s">
        <v>128</v>
      </c>
      <c r="D507" t="s">
        <v>905</v>
      </c>
      <c r="E507" s="472">
        <v>400</v>
      </c>
      <c r="F507" s="231">
        <f>'30'!F30</f>
        <v>376</v>
      </c>
      <c r="G507" s="312">
        <f t="shared" si="31"/>
        <v>-24</v>
      </c>
      <c r="H507" s="84" t="s">
        <v>1414</v>
      </c>
      <c r="I507" s="472">
        <v>396</v>
      </c>
      <c r="J507" s="231">
        <f>'30'!H30</f>
        <v>418</v>
      </c>
      <c r="K507" s="312">
        <f t="shared" si="32"/>
        <v>22</v>
      </c>
    </row>
    <row r="508" spans="1:11">
      <c r="A508" s="485">
        <v>508</v>
      </c>
      <c r="B508" t="s">
        <v>129</v>
      </c>
      <c r="D508" t="s">
        <v>905</v>
      </c>
      <c r="E508" s="472">
        <v>0</v>
      </c>
      <c r="F508" s="231">
        <f>'30'!F31</f>
        <v>0</v>
      </c>
      <c r="G508" s="312">
        <f t="shared" si="31"/>
        <v>0</v>
      </c>
      <c r="I508" s="472">
        <v>0</v>
      </c>
      <c r="J508" s="231">
        <f>'30'!H31</f>
        <v>0</v>
      </c>
      <c r="K508" s="312">
        <f t="shared" si="32"/>
        <v>0</v>
      </c>
    </row>
    <row r="509" spans="1:11">
      <c r="A509" s="485">
        <v>509</v>
      </c>
      <c r="B509" t="s">
        <v>9</v>
      </c>
      <c r="D509" t="s">
        <v>905</v>
      </c>
      <c r="E509" s="472">
        <v>3453</v>
      </c>
      <c r="F509" s="231">
        <f>'30'!F32</f>
        <v>2419</v>
      </c>
      <c r="G509" s="312">
        <f t="shared" si="31"/>
        <v>-1034</v>
      </c>
      <c r="I509" s="472">
        <v>2098</v>
      </c>
      <c r="J509" s="231">
        <f>'30'!H32</f>
        <v>3790</v>
      </c>
      <c r="K509" s="312">
        <f t="shared" si="32"/>
        <v>1692</v>
      </c>
    </row>
    <row r="510" spans="1:11">
      <c r="A510" s="485">
        <v>510</v>
      </c>
      <c r="B510" t="s">
        <v>130</v>
      </c>
      <c r="D510" t="s">
        <v>905</v>
      </c>
      <c r="E510" s="472">
        <v>0</v>
      </c>
      <c r="F510" s="231">
        <f>'30'!F33</f>
        <v>8860</v>
      </c>
      <c r="G510" s="312">
        <f t="shared" si="31"/>
        <v>8860</v>
      </c>
      <c r="I510" s="472">
        <v>0</v>
      </c>
      <c r="J510" s="231">
        <f>'30'!H33</f>
        <v>5380</v>
      </c>
      <c r="K510" s="312">
        <f t="shared" si="32"/>
        <v>5380</v>
      </c>
    </row>
    <row r="511" spans="1:11">
      <c r="A511" s="485">
        <v>511</v>
      </c>
      <c r="B511" s="388" t="s">
        <v>1337</v>
      </c>
      <c r="D511" t="s">
        <v>905</v>
      </c>
      <c r="E511" s="472">
        <v>0</v>
      </c>
      <c r="F511" s="231">
        <f>'30'!F34</f>
        <v>0</v>
      </c>
      <c r="G511" s="312">
        <f t="shared" si="31"/>
        <v>0</v>
      </c>
      <c r="I511" s="472">
        <v>0</v>
      </c>
      <c r="J511" s="231">
        <f>'30'!H34</f>
        <v>0</v>
      </c>
      <c r="K511" s="312">
        <f t="shared" si="32"/>
        <v>0</v>
      </c>
    </row>
    <row r="512" spans="1:11">
      <c r="A512" s="485">
        <v>512</v>
      </c>
      <c r="B512" s="388" t="s">
        <v>1338</v>
      </c>
      <c r="D512" t="s">
        <v>905</v>
      </c>
      <c r="E512" s="472">
        <v>0</v>
      </c>
      <c r="F512" s="231">
        <f>'30'!F35</f>
        <v>0</v>
      </c>
      <c r="G512" s="312">
        <f t="shared" si="31"/>
        <v>0</v>
      </c>
      <c r="I512" s="472">
        <v>0</v>
      </c>
      <c r="J512" s="231">
        <f>'30'!H35</f>
        <v>0</v>
      </c>
      <c r="K512" s="312">
        <f t="shared" si="32"/>
        <v>0</v>
      </c>
    </row>
    <row r="513" spans="1:11">
      <c r="A513" s="485">
        <v>513</v>
      </c>
      <c r="B513" t="s">
        <v>131</v>
      </c>
      <c r="D513" t="s">
        <v>905</v>
      </c>
      <c r="E513" s="472">
        <v>5428</v>
      </c>
      <c r="F513" s="231">
        <f>'30'!F38</f>
        <v>5147</v>
      </c>
      <c r="G513" s="312">
        <f t="shared" si="31"/>
        <v>-281</v>
      </c>
      <c r="H513" s="84" t="s">
        <v>1414</v>
      </c>
      <c r="I513" s="472">
        <v>5495</v>
      </c>
      <c r="J513" s="231">
        <f>'30'!H38</f>
        <v>329</v>
      </c>
      <c r="K513" s="312">
        <f t="shared" si="32"/>
        <v>-5166</v>
      </c>
    </row>
    <row r="514" spans="1:11" ht="15.75">
      <c r="A514" s="485">
        <v>514</v>
      </c>
      <c r="B514" s="234" t="s">
        <v>63</v>
      </c>
      <c r="D514" t="s">
        <v>905</v>
      </c>
      <c r="E514" s="472">
        <v>1135479</v>
      </c>
      <c r="F514" s="231">
        <f>'30'!F39</f>
        <v>1073827</v>
      </c>
      <c r="G514" s="312">
        <f t="shared" si="31"/>
        <v>-61652</v>
      </c>
      <c r="H514" s="796" t="s">
        <v>1413</v>
      </c>
      <c r="I514" s="472">
        <v>1125784</v>
      </c>
      <c r="J514" s="231">
        <f>'30'!H39</f>
        <v>981563</v>
      </c>
      <c r="K514" s="312">
        <f t="shared" si="32"/>
        <v>-144221</v>
      </c>
    </row>
    <row r="515" spans="1:11" ht="15.75">
      <c r="A515" s="485">
        <v>515</v>
      </c>
      <c r="B515" s="234" t="s">
        <v>1136</v>
      </c>
      <c r="D515" t="s">
        <v>905</v>
      </c>
      <c r="F515" s="231"/>
      <c r="G515" s="370"/>
      <c r="K515" s="370"/>
    </row>
    <row r="516" spans="1:11">
      <c r="A516" s="485">
        <v>516</v>
      </c>
      <c r="B516" t="s">
        <v>134</v>
      </c>
      <c r="D516" t="s">
        <v>905</v>
      </c>
      <c r="F516" s="231"/>
      <c r="G516" s="370"/>
      <c r="K516" s="370"/>
    </row>
    <row r="517" spans="1:11">
      <c r="A517" s="485">
        <v>517</v>
      </c>
      <c r="B517" t="s">
        <v>135</v>
      </c>
      <c r="E517" s="472"/>
      <c r="F517" s="718"/>
      <c r="G517" s="370"/>
      <c r="I517" s="472"/>
      <c r="J517" s="231"/>
      <c r="K517" s="84"/>
    </row>
    <row r="518" spans="1:11">
      <c r="A518" s="485">
        <v>518</v>
      </c>
      <c r="B518" s="632" t="s">
        <v>1220</v>
      </c>
      <c r="E518" s="472">
        <v>74420</v>
      </c>
      <c r="F518" s="231" t="e">
        <f>'30'!#REF!</f>
        <v>#REF!</v>
      </c>
      <c r="G518" s="312" t="e">
        <f t="shared" ref="G518:G524" si="33">F518-E518</f>
        <v>#REF!</v>
      </c>
      <c r="I518" s="472">
        <v>24999</v>
      </c>
      <c r="J518" s="231">
        <f>'30'!H50</f>
        <v>29579</v>
      </c>
      <c r="K518" s="312">
        <f t="shared" ref="K518:K524" si="34">J518-I518</f>
        <v>4580</v>
      </c>
    </row>
    <row r="519" spans="1:11">
      <c r="A519" s="485">
        <v>519</v>
      </c>
      <c r="B519" s="632" t="s">
        <v>1221</v>
      </c>
      <c r="D519" t="s">
        <v>905</v>
      </c>
      <c r="E519" s="472">
        <v>0</v>
      </c>
      <c r="F519" s="231" t="e">
        <f>'30'!#REF!</f>
        <v>#REF!</v>
      </c>
      <c r="G519" s="312" t="e">
        <f t="shared" si="33"/>
        <v>#REF!</v>
      </c>
      <c r="I519" s="472">
        <v>0</v>
      </c>
      <c r="J519" s="231">
        <f>'30'!H51</f>
        <v>233</v>
      </c>
      <c r="K519" s="312">
        <f t="shared" si="34"/>
        <v>233</v>
      </c>
    </row>
    <row r="520" spans="1:11">
      <c r="A520" s="485">
        <v>520</v>
      </c>
      <c r="B520" s="632" t="s">
        <v>1222</v>
      </c>
      <c r="D520" t="s">
        <v>905</v>
      </c>
      <c r="E520" s="472">
        <v>-163</v>
      </c>
      <c r="F520" s="231" t="e">
        <f>'30'!#REF!</f>
        <v>#REF!</v>
      </c>
      <c r="G520" s="312" t="e">
        <f t="shared" si="33"/>
        <v>#REF!</v>
      </c>
      <c r="I520" s="472">
        <v>218</v>
      </c>
      <c r="J520" s="231">
        <f>'30'!H52</f>
        <v>357</v>
      </c>
      <c r="K520" s="312">
        <f t="shared" si="34"/>
        <v>139</v>
      </c>
    </row>
    <row r="521" spans="1:11">
      <c r="A521" s="485">
        <v>521</v>
      </c>
      <c r="B521" s="632" t="s">
        <v>1223</v>
      </c>
      <c r="D521" t="s">
        <v>905</v>
      </c>
      <c r="E521" s="472">
        <v>0</v>
      </c>
      <c r="F521" s="231" t="e">
        <f>'30'!#REF!</f>
        <v>#REF!</v>
      </c>
      <c r="G521" s="312" t="e">
        <f t="shared" si="33"/>
        <v>#REF!</v>
      </c>
      <c r="I521" s="472">
        <v>0</v>
      </c>
      <c r="J521" s="231">
        <f>'30'!H53</f>
        <v>0</v>
      </c>
      <c r="K521" s="312">
        <f t="shared" si="34"/>
        <v>0</v>
      </c>
    </row>
    <row r="522" spans="1:11">
      <c r="A522" s="485">
        <v>522</v>
      </c>
      <c r="B522" t="s">
        <v>136</v>
      </c>
      <c r="D522" t="s">
        <v>905</v>
      </c>
      <c r="E522" s="472">
        <v>-150</v>
      </c>
      <c r="F522" s="231" t="e">
        <f>'30'!#REF!</f>
        <v>#REF!</v>
      </c>
      <c r="G522" s="312" t="e">
        <f t="shared" si="33"/>
        <v>#REF!</v>
      </c>
      <c r="I522" s="472">
        <v>368</v>
      </c>
      <c r="J522" s="231">
        <f>'30'!H54</f>
        <v>-738</v>
      </c>
      <c r="K522" s="312">
        <f t="shared" si="34"/>
        <v>-1106</v>
      </c>
    </row>
    <row r="523" spans="1:11">
      <c r="A523" s="485">
        <v>523</v>
      </c>
      <c r="B523" t="s">
        <v>137</v>
      </c>
      <c r="D523" t="s">
        <v>905</v>
      </c>
      <c r="E523" s="472">
        <v>66</v>
      </c>
      <c r="F523" s="231" t="e">
        <f>'30'!#REF!</f>
        <v>#REF!</v>
      </c>
      <c r="G523" s="312" t="e">
        <f t="shared" si="33"/>
        <v>#REF!</v>
      </c>
      <c r="I523" s="472">
        <v>479</v>
      </c>
      <c r="J523" s="231">
        <f>'30'!H55</f>
        <v>100</v>
      </c>
      <c r="K523" s="312">
        <f t="shared" si="34"/>
        <v>-379</v>
      </c>
    </row>
    <row r="524" spans="1:11">
      <c r="A524" s="485">
        <v>524</v>
      </c>
      <c r="B524" t="s">
        <v>138</v>
      </c>
      <c r="D524" t="s">
        <v>905</v>
      </c>
      <c r="E524" s="472">
        <v>776</v>
      </c>
      <c r="F524" s="231" t="e">
        <f>'30'!#REF!</f>
        <v>#REF!</v>
      </c>
      <c r="G524" s="312" t="e">
        <f t="shared" si="33"/>
        <v>#REF!</v>
      </c>
      <c r="I524" s="472">
        <v>772</v>
      </c>
      <c r="J524" s="231">
        <f>'30'!H56</f>
        <v>1807</v>
      </c>
      <c r="K524" s="312">
        <f t="shared" si="34"/>
        <v>1035</v>
      </c>
    </row>
    <row r="525" spans="1:11">
      <c r="A525" s="485">
        <v>525</v>
      </c>
      <c r="B525" s="672" t="s">
        <v>964</v>
      </c>
      <c r="D525" t="s">
        <v>905</v>
      </c>
      <c r="E525" s="472"/>
      <c r="F525" s="231"/>
      <c r="G525" s="370"/>
      <c r="I525" s="472"/>
      <c r="J525" s="231"/>
      <c r="K525" s="370"/>
    </row>
    <row r="526" spans="1:11" ht="15.75">
      <c r="A526" s="485">
        <v>526</v>
      </c>
      <c r="B526" s="234" t="s">
        <v>139</v>
      </c>
      <c r="D526" t="s">
        <v>905</v>
      </c>
      <c r="E526" s="472">
        <v>74949</v>
      </c>
      <c r="F526" s="231">
        <f>'30'!F57</f>
        <v>64441</v>
      </c>
      <c r="G526" s="312">
        <f t="shared" ref="G526:G532" si="35">F526-E526</f>
        <v>-10508</v>
      </c>
      <c r="I526" s="472">
        <v>26836</v>
      </c>
      <c r="J526" s="231">
        <f>'30'!H57</f>
        <v>31338</v>
      </c>
      <c r="K526" s="312">
        <f t="shared" ref="K526:K532" si="36">J526-I526</f>
        <v>4502</v>
      </c>
    </row>
    <row r="527" spans="1:11">
      <c r="A527" s="485">
        <v>527</v>
      </c>
      <c r="B527" t="s">
        <v>537</v>
      </c>
      <c r="D527" t="s">
        <v>905</v>
      </c>
      <c r="E527" s="472">
        <v>0</v>
      </c>
      <c r="F527" s="231">
        <f>'30'!F58</f>
        <v>0</v>
      </c>
      <c r="G527" s="312">
        <f t="shared" si="35"/>
        <v>0</v>
      </c>
      <c r="I527" s="472">
        <v>0</v>
      </c>
      <c r="J527" s="231">
        <f>'30'!H58</f>
        <v>0</v>
      </c>
      <c r="K527" s="312">
        <f t="shared" si="36"/>
        <v>0</v>
      </c>
    </row>
    <row r="528" spans="1:11">
      <c r="A528" s="485">
        <v>528</v>
      </c>
      <c r="B528" t="s">
        <v>140</v>
      </c>
      <c r="D528" t="s">
        <v>905</v>
      </c>
      <c r="E528" s="472">
        <v>0</v>
      </c>
      <c r="F528" s="231">
        <f>'30'!F59</f>
        <v>0</v>
      </c>
      <c r="G528" s="312">
        <f t="shared" si="35"/>
        <v>0</v>
      </c>
      <c r="I528" s="472">
        <v>0</v>
      </c>
      <c r="J528" s="231">
        <f>'30'!H59</f>
        <v>0</v>
      </c>
      <c r="K528" s="312">
        <f t="shared" si="36"/>
        <v>0</v>
      </c>
    </row>
    <row r="529" spans="1:11">
      <c r="A529" s="485">
        <v>529</v>
      </c>
      <c r="B529" t="s">
        <v>141</v>
      </c>
      <c r="D529" t="s">
        <v>905</v>
      </c>
      <c r="E529" s="472">
        <v>1492</v>
      </c>
      <c r="F529" s="231">
        <f>'30'!F60</f>
        <v>0</v>
      </c>
      <c r="G529" s="312">
        <f t="shared" si="35"/>
        <v>-1492</v>
      </c>
      <c r="I529" s="472">
        <v>150</v>
      </c>
      <c r="J529" s="231">
        <f>'30'!H60</f>
        <v>0</v>
      </c>
      <c r="K529" s="312">
        <f t="shared" si="36"/>
        <v>-150</v>
      </c>
    </row>
    <row r="530" spans="1:11">
      <c r="A530" s="485">
        <v>530</v>
      </c>
      <c r="B530" t="s">
        <v>965</v>
      </c>
      <c r="D530" t="s">
        <v>905</v>
      </c>
      <c r="E530" s="472">
        <v>-72988</v>
      </c>
      <c r="F530" s="231">
        <f>'30'!F61</f>
        <v>-62022</v>
      </c>
      <c r="G530" s="312">
        <f t="shared" si="35"/>
        <v>10966</v>
      </c>
      <c r="I530" s="472">
        <v>-24888</v>
      </c>
      <c r="J530" s="231">
        <f>'30'!H61</f>
        <v>-27548</v>
      </c>
      <c r="K530" s="312">
        <f t="shared" si="36"/>
        <v>-2660</v>
      </c>
    </row>
    <row r="531" spans="1:11" ht="15.75">
      <c r="A531" s="485">
        <v>531</v>
      </c>
      <c r="B531" s="234" t="s">
        <v>106</v>
      </c>
      <c r="D531" t="s">
        <v>905</v>
      </c>
      <c r="E531" s="472">
        <v>3453</v>
      </c>
      <c r="F531" s="231">
        <f>'30'!F62</f>
        <v>2419</v>
      </c>
      <c r="G531" s="312">
        <f t="shared" si="35"/>
        <v>-1034</v>
      </c>
      <c r="I531" s="472">
        <v>2098</v>
      </c>
      <c r="J531" s="231">
        <f>'30'!H62</f>
        <v>3790</v>
      </c>
      <c r="K531" s="312">
        <f t="shared" si="36"/>
        <v>1692</v>
      </c>
    </row>
    <row r="532" spans="1:11">
      <c r="A532" s="485">
        <v>532</v>
      </c>
      <c r="B532" t="s">
        <v>1072</v>
      </c>
      <c r="D532" t="s">
        <v>905</v>
      </c>
      <c r="E532" s="472">
        <v>119054</v>
      </c>
      <c r="F532" s="231">
        <f>'30'!F67</f>
        <v>-582000</v>
      </c>
      <c r="G532" s="312">
        <f t="shared" si="35"/>
        <v>-701054</v>
      </c>
      <c r="H532" s="795"/>
      <c r="I532" s="472">
        <v>230996</v>
      </c>
      <c r="J532" s="231">
        <f>'30'!H67</f>
        <v>-1173000</v>
      </c>
      <c r="K532" s="312">
        <f t="shared" si="36"/>
        <v>-1403996</v>
      </c>
    </row>
    <row r="533" spans="1:11" ht="15.75">
      <c r="A533" s="485">
        <v>533</v>
      </c>
      <c r="B533" s="234" t="s">
        <v>1137</v>
      </c>
      <c r="D533" t="s">
        <v>905</v>
      </c>
      <c r="E533" s="472"/>
      <c r="F533" s="231"/>
      <c r="G533" s="370"/>
      <c r="K533" s="370"/>
    </row>
    <row r="534" spans="1:11">
      <c r="A534" s="485">
        <v>534</v>
      </c>
      <c r="B534" t="s">
        <v>143</v>
      </c>
      <c r="D534" t="s">
        <v>905</v>
      </c>
      <c r="E534" s="472">
        <v>82378</v>
      </c>
      <c r="F534" s="231">
        <f>'31'!G9</f>
        <v>106274</v>
      </c>
      <c r="G534" s="312">
        <f t="shared" ref="G534:G548" si="37">F534-E534</f>
        <v>23896</v>
      </c>
      <c r="I534" s="472">
        <v>76516</v>
      </c>
      <c r="J534" s="231">
        <f>'31'!I9</f>
        <v>104208</v>
      </c>
      <c r="K534" s="312">
        <f t="shared" ref="K534:K548" si="38">J534-I534</f>
        <v>27692</v>
      </c>
    </row>
    <row r="535" spans="1:11">
      <c r="A535" s="485">
        <v>535</v>
      </c>
      <c r="B535" t="s">
        <v>864</v>
      </c>
      <c r="E535" s="472">
        <v>294990</v>
      </c>
      <c r="F535" s="231">
        <f>'31'!G10</f>
        <v>143546</v>
      </c>
      <c r="G535" s="312">
        <f t="shared" si="37"/>
        <v>-151444</v>
      </c>
      <c r="I535" s="472">
        <v>267140</v>
      </c>
      <c r="J535" s="231">
        <f>'31'!I10</f>
        <v>136194</v>
      </c>
      <c r="K535" s="312">
        <f t="shared" si="38"/>
        <v>-130946</v>
      </c>
    </row>
    <row r="536" spans="1:11">
      <c r="A536" s="485">
        <v>536</v>
      </c>
      <c r="B536" t="s">
        <v>966</v>
      </c>
      <c r="D536" t="s">
        <v>905</v>
      </c>
      <c r="E536" s="472">
        <v>7501</v>
      </c>
      <c r="F536" s="231">
        <f>'31'!G11</f>
        <v>6726</v>
      </c>
      <c r="G536" s="312">
        <f t="shared" si="37"/>
        <v>-775</v>
      </c>
      <c r="I536" s="472">
        <v>6562</v>
      </c>
      <c r="J536" s="231">
        <f>'31'!I11</f>
        <v>6163</v>
      </c>
      <c r="K536" s="312">
        <f t="shared" si="38"/>
        <v>-399</v>
      </c>
    </row>
    <row r="537" spans="1:11">
      <c r="A537" s="485">
        <v>537</v>
      </c>
      <c r="B537" t="s">
        <v>869</v>
      </c>
      <c r="D537" t="s">
        <v>905</v>
      </c>
      <c r="E537" s="472">
        <v>23449</v>
      </c>
      <c r="F537" s="231">
        <f>'31'!G12</f>
        <v>18740</v>
      </c>
      <c r="G537" s="312">
        <f t="shared" si="37"/>
        <v>-4709</v>
      </c>
      <c r="I537" s="472">
        <v>21585</v>
      </c>
      <c r="J537" s="231">
        <f>'31'!I12</f>
        <v>16588</v>
      </c>
      <c r="K537" s="312">
        <f t="shared" si="38"/>
        <v>-4997</v>
      </c>
    </row>
    <row r="538" spans="1:11">
      <c r="A538" s="485">
        <v>538</v>
      </c>
      <c r="B538" s="514" t="s">
        <v>144</v>
      </c>
      <c r="D538" t="s">
        <v>905</v>
      </c>
      <c r="E538" s="472">
        <v>0</v>
      </c>
      <c r="F538" s="231">
        <f>'31'!G13</f>
        <v>0</v>
      </c>
      <c r="G538" s="312">
        <f t="shared" si="37"/>
        <v>0</v>
      </c>
      <c r="I538" s="472">
        <v>0</v>
      </c>
      <c r="J538" s="231">
        <f>'31'!I13</f>
        <v>0</v>
      </c>
      <c r="K538" s="312">
        <f t="shared" si="38"/>
        <v>0</v>
      </c>
    </row>
    <row r="539" spans="1:11">
      <c r="A539" s="485">
        <v>539</v>
      </c>
      <c r="B539" s="514" t="s">
        <v>549</v>
      </c>
      <c r="D539" t="s">
        <v>905</v>
      </c>
      <c r="E539" s="472">
        <v>6238</v>
      </c>
      <c r="F539" s="231">
        <f>'31'!G14</f>
        <v>3071</v>
      </c>
      <c r="G539" s="312">
        <f t="shared" si="37"/>
        <v>-3167</v>
      </c>
      <c r="I539" s="472">
        <v>4421</v>
      </c>
      <c r="J539" s="231">
        <f>'31'!I14</f>
        <v>1956</v>
      </c>
      <c r="K539" s="312">
        <f t="shared" si="38"/>
        <v>-2465</v>
      </c>
    </row>
    <row r="540" spans="1:11">
      <c r="A540" s="485">
        <v>540</v>
      </c>
      <c r="B540" s="515" t="s">
        <v>967</v>
      </c>
      <c r="D540" t="s">
        <v>905</v>
      </c>
      <c r="E540" s="472">
        <v>0</v>
      </c>
      <c r="F540" s="231">
        <f>'31'!G15</f>
        <v>9</v>
      </c>
      <c r="G540" s="312">
        <f t="shared" si="37"/>
        <v>9</v>
      </c>
      <c r="I540" s="472">
        <v>0</v>
      </c>
      <c r="J540" s="231">
        <f>'31'!I15</f>
        <v>22</v>
      </c>
      <c r="K540" s="312">
        <f t="shared" si="38"/>
        <v>22</v>
      </c>
    </row>
    <row r="541" spans="1:11">
      <c r="A541" s="485">
        <v>541</v>
      </c>
      <c r="B541" t="s">
        <v>145</v>
      </c>
      <c r="D541" t="s">
        <v>905</v>
      </c>
      <c r="E541" s="472">
        <v>9049</v>
      </c>
      <c r="F541" s="231">
        <f>'31'!G16</f>
        <v>7964</v>
      </c>
      <c r="G541" s="312">
        <f t="shared" si="37"/>
        <v>-1085</v>
      </c>
      <c r="I541" s="472">
        <v>11368</v>
      </c>
      <c r="J541" s="231">
        <f>'31'!I16</f>
        <v>6221</v>
      </c>
      <c r="K541" s="312">
        <f t="shared" si="38"/>
        <v>-5147</v>
      </c>
    </row>
    <row r="542" spans="1:11">
      <c r="A542" s="485">
        <v>542</v>
      </c>
      <c r="B542" t="s">
        <v>318</v>
      </c>
      <c r="D542" t="s">
        <v>905</v>
      </c>
      <c r="E542" s="472">
        <v>6472</v>
      </c>
      <c r="F542" s="231">
        <f>'31'!G17</f>
        <v>1048</v>
      </c>
      <c r="G542" s="312">
        <f t="shared" si="37"/>
        <v>-5424</v>
      </c>
      <c r="I542" s="472">
        <v>4293</v>
      </c>
      <c r="J542" s="231">
        <f>'31'!I17</f>
        <v>7350</v>
      </c>
      <c r="K542" s="312">
        <f t="shared" si="38"/>
        <v>3057</v>
      </c>
    </row>
    <row r="543" spans="1:11">
      <c r="A543" s="485">
        <v>543</v>
      </c>
      <c r="B543" t="s">
        <v>968</v>
      </c>
      <c r="D543" t="s">
        <v>905</v>
      </c>
      <c r="E543" s="472">
        <v>0</v>
      </c>
      <c r="F543" s="231">
        <f>'31'!G18</f>
        <v>0</v>
      </c>
      <c r="G543" s="312">
        <f t="shared" si="37"/>
        <v>0</v>
      </c>
      <c r="I543" s="472">
        <v>0</v>
      </c>
      <c r="J543" s="231">
        <f>'31'!I18</f>
        <v>0</v>
      </c>
      <c r="K543" s="312">
        <f t="shared" si="38"/>
        <v>0</v>
      </c>
    </row>
    <row r="544" spans="1:11">
      <c r="A544" s="485">
        <v>544</v>
      </c>
      <c r="B544" s="633" t="s">
        <v>1127</v>
      </c>
      <c r="D544" t="s">
        <v>905</v>
      </c>
      <c r="E544" s="472">
        <v>0</v>
      </c>
      <c r="F544" s="231">
        <f>'31'!G19</f>
        <v>0</v>
      </c>
      <c r="G544" s="312">
        <f t="shared" si="37"/>
        <v>0</v>
      </c>
      <c r="I544" s="472">
        <v>0</v>
      </c>
      <c r="J544" s="231">
        <f>'31'!I19</f>
        <v>0</v>
      </c>
      <c r="K544" s="312">
        <f t="shared" si="38"/>
        <v>0</v>
      </c>
    </row>
    <row r="545" spans="1:11">
      <c r="A545" s="485">
        <v>545</v>
      </c>
      <c r="B545" s="633" t="s">
        <v>1129</v>
      </c>
      <c r="D545" t="s">
        <v>905</v>
      </c>
      <c r="E545" s="472">
        <v>0</v>
      </c>
      <c r="F545" s="231">
        <f>'31'!G20</f>
        <v>0</v>
      </c>
      <c r="G545" s="312">
        <f t="shared" si="37"/>
        <v>0</v>
      </c>
      <c r="I545" s="472">
        <v>0</v>
      </c>
      <c r="J545" s="231">
        <f>'31'!I20</f>
        <v>0</v>
      </c>
      <c r="K545" s="312">
        <f t="shared" si="38"/>
        <v>0</v>
      </c>
    </row>
    <row r="546" spans="1:11">
      <c r="A546" s="485">
        <v>546</v>
      </c>
      <c r="B546" s="633" t="s">
        <v>1128</v>
      </c>
      <c r="D546" t="s">
        <v>905</v>
      </c>
      <c r="E546" s="472">
        <v>0</v>
      </c>
      <c r="F546" s="231">
        <f>'31'!G21</f>
        <v>0</v>
      </c>
      <c r="G546" s="312">
        <f t="shared" si="37"/>
        <v>0</v>
      </c>
      <c r="I546" s="472">
        <v>0</v>
      </c>
      <c r="J546" s="231">
        <f>'31'!I21</f>
        <v>0</v>
      </c>
      <c r="K546" s="312">
        <f t="shared" si="38"/>
        <v>0</v>
      </c>
    </row>
    <row r="547" spans="1:11">
      <c r="A547" s="485">
        <v>547</v>
      </c>
      <c r="B547" s="633" t="s">
        <v>323</v>
      </c>
      <c r="D547" t="s">
        <v>905</v>
      </c>
      <c r="E547" s="472">
        <v>0</v>
      </c>
      <c r="F547" s="231">
        <f>'31'!G22</f>
        <v>0</v>
      </c>
      <c r="G547" s="312">
        <f t="shared" si="37"/>
        <v>0</v>
      </c>
      <c r="I547" s="472">
        <v>0</v>
      </c>
      <c r="J547" s="231">
        <f>'31'!I22</f>
        <v>0</v>
      </c>
      <c r="K547" s="312">
        <f t="shared" si="38"/>
        <v>0</v>
      </c>
    </row>
    <row r="548" spans="1:11">
      <c r="A548" s="485">
        <v>548</v>
      </c>
      <c r="B548" s="388" t="s">
        <v>1070</v>
      </c>
      <c r="D548" t="s">
        <v>905</v>
      </c>
      <c r="E548" s="472">
        <v>0</v>
      </c>
      <c r="F548" s="231">
        <f>'31'!G23</f>
        <v>0</v>
      </c>
      <c r="G548" s="312">
        <f t="shared" si="37"/>
        <v>0</v>
      </c>
      <c r="I548" s="472">
        <v>0</v>
      </c>
      <c r="J548" s="231">
        <f>'31'!I23</f>
        <v>0</v>
      </c>
      <c r="K548" s="312">
        <f t="shared" si="38"/>
        <v>0</v>
      </c>
    </row>
    <row r="549" spans="1:11">
      <c r="A549" s="485">
        <v>549</v>
      </c>
      <c r="B549" t="s">
        <v>146</v>
      </c>
      <c r="D549" t="s">
        <v>905</v>
      </c>
      <c r="E549" s="472"/>
      <c r="F549" s="231"/>
      <c r="G549" s="370"/>
      <c r="I549" s="472"/>
      <c r="J549" s="231"/>
      <c r="K549" s="370"/>
    </row>
    <row r="550" spans="1:11">
      <c r="A550" s="485">
        <v>550</v>
      </c>
      <c r="B550" t="s">
        <v>969</v>
      </c>
      <c r="D550" t="s">
        <v>905</v>
      </c>
      <c r="E550" s="472">
        <v>113</v>
      </c>
      <c r="F550" s="231">
        <f>'31'!G25</f>
        <v>0</v>
      </c>
      <c r="G550" s="312">
        <f t="shared" ref="G550:G555" si="39">F550-E550</f>
        <v>-113</v>
      </c>
      <c r="I550" s="472">
        <v>104</v>
      </c>
      <c r="J550" s="231">
        <f>'31'!I25</f>
        <v>0</v>
      </c>
      <c r="K550" s="312">
        <f t="shared" ref="K550:K555" si="40">J550-I550</f>
        <v>-104</v>
      </c>
    </row>
    <row r="551" spans="1:11">
      <c r="A551" s="485">
        <v>551</v>
      </c>
      <c r="B551" t="s">
        <v>970</v>
      </c>
      <c r="E551" s="472">
        <v>3068</v>
      </c>
      <c r="F551" s="231">
        <f>'31'!G26</f>
        <v>2598</v>
      </c>
      <c r="G551" s="312">
        <f t="shared" si="39"/>
        <v>-470</v>
      </c>
      <c r="I551" s="472">
        <v>1405</v>
      </c>
      <c r="J551" s="231">
        <f>'31'!I26</f>
        <v>2876</v>
      </c>
      <c r="K551" s="312">
        <f t="shared" si="40"/>
        <v>1471</v>
      </c>
    </row>
    <row r="552" spans="1:11">
      <c r="A552" s="485">
        <v>552</v>
      </c>
      <c r="B552" t="s">
        <v>971</v>
      </c>
      <c r="D552" t="s">
        <v>905</v>
      </c>
      <c r="E552" s="472">
        <v>516</v>
      </c>
      <c r="F552" s="231">
        <f>'31'!G27</f>
        <v>610</v>
      </c>
      <c r="G552" s="312">
        <f t="shared" si="39"/>
        <v>94</v>
      </c>
      <c r="I552" s="472">
        <v>191</v>
      </c>
      <c r="J552" s="231">
        <f>'31'!I27</f>
        <v>356</v>
      </c>
      <c r="K552" s="312">
        <f t="shared" si="40"/>
        <v>165</v>
      </c>
    </row>
    <row r="553" spans="1:11">
      <c r="A553" s="485">
        <v>553</v>
      </c>
      <c r="B553" t="s">
        <v>972</v>
      </c>
      <c r="D553" t="s">
        <v>905</v>
      </c>
      <c r="E553" s="472">
        <v>38</v>
      </c>
      <c r="F553" s="231">
        <f>'31'!G28</f>
        <v>162</v>
      </c>
      <c r="G553" s="312">
        <f t="shared" si="39"/>
        <v>124</v>
      </c>
      <c r="I553" s="472">
        <v>92</v>
      </c>
      <c r="J553" s="231">
        <f>'31'!I28</f>
        <v>85</v>
      </c>
      <c r="K553" s="312">
        <f t="shared" si="40"/>
        <v>-7</v>
      </c>
    </row>
    <row r="554" spans="1:11">
      <c r="A554" s="485">
        <v>554</v>
      </c>
      <c r="B554" t="s">
        <v>973</v>
      </c>
      <c r="D554" t="s">
        <v>905</v>
      </c>
      <c r="E554" s="472">
        <v>2090</v>
      </c>
      <c r="F554" s="231">
        <f>'31'!G29</f>
        <v>1277</v>
      </c>
      <c r="G554" s="312">
        <f t="shared" si="39"/>
        <v>-813</v>
      </c>
      <c r="I554" s="472">
        <v>2151</v>
      </c>
      <c r="J554" s="231">
        <f>'31'!I29</f>
        <v>1268</v>
      </c>
      <c r="K554" s="312">
        <f t="shared" si="40"/>
        <v>-883</v>
      </c>
    </row>
    <row r="555" spans="1:11">
      <c r="A555" s="485">
        <v>555</v>
      </c>
      <c r="B555" t="s">
        <v>974</v>
      </c>
      <c r="D555" t="s">
        <v>905</v>
      </c>
      <c r="E555" s="472">
        <v>2173</v>
      </c>
      <c r="F555" s="231">
        <f>'31'!G30</f>
        <v>2999</v>
      </c>
      <c r="G555" s="312">
        <f t="shared" si="39"/>
        <v>826</v>
      </c>
      <c r="I555" s="472">
        <v>1996</v>
      </c>
      <c r="J555" s="231">
        <f>'31'!I30</f>
        <v>3177</v>
      </c>
      <c r="K555" s="312">
        <f t="shared" si="40"/>
        <v>1181</v>
      </c>
    </row>
    <row r="556" spans="1:11">
      <c r="A556" s="485">
        <v>556</v>
      </c>
      <c r="B556" s="672" t="s">
        <v>1204</v>
      </c>
      <c r="D556" t="s">
        <v>905</v>
      </c>
      <c r="F556" s="718"/>
      <c r="G556" s="370"/>
      <c r="K556" s="370"/>
    </row>
    <row r="557" spans="1:11" ht="15.75">
      <c r="A557" s="485">
        <v>557</v>
      </c>
      <c r="B557" s="673" t="s">
        <v>1205</v>
      </c>
      <c r="D557" t="s">
        <v>905</v>
      </c>
      <c r="F557" s="718"/>
      <c r="G557" s="370"/>
      <c r="K557" s="370"/>
    </row>
    <row r="558" spans="1:11">
      <c r="A558" s="485">
        <v>558</v>
      </c>
      <c r="B558" s="672" t="s">
        <v>975</v>
      </c>
      <c r="E558" s="472"/>
      <c r="F558" s="718"/>
      <c r="G558" s="370"/>
      <c r="I558" s="472"/>
      <c r="J558" s="718"/>
      <c r="K558" s="84"/>
    </row>
    <row r="559" spans="1:11">
      <c r="A559" s="485">
        <v>559</v>
      </c>
      <c r="B559" t="s">
        <v>153</v>
      </c>
      <c r="E559" s="472">
        <v>0</v>
      </c>
      <c r="F559" s="231">
        <f>'31'!G32</f>
        <v>0</v>
      </c>
      <c r="G559" s="312">
        <f t="shared" ref="G559:G570" si="41">F559-E559</f>
        <v>0</v>
      </c>
      <c r="I559" s="472">
        <v>1</v>
      </c>
      <c r="J559" s="231">
        <f>'31'!I32</f>
        <v>0</v>
      </c>
      <c r="K559" s="312">
        <f t="shared" ref="K559:K570" si="42">J559-I559</f>
        <v>-1</v>
      </c>
    </row>
    <row r="560" spans="1:11">
      <c r="A560" s="485">
        <v>560</v>
      </c>
      <c r="B560" t="s">
        <v>154</v>
      </c>
      <c r="E560" s="472">
        <v>31383</v>
      </c>
      <c r="F560" s="231">
        <f>'31'!G33</f>
        <v>12949</v>
      </c>
      <c r="G560" s="312">
        <f t="shared" si="41"/>
        <v>-18434</v>
      </c>
      <c r="I560" s="472">
        <v>28920</v>
      </c>
      <c r="J560" s="231">
        <f>'31'!I33</f>
        <v>8991</v>
      </c>
      <c r="K560" s="312">
        <f t="shared" si="42"/>
        <v>-19929</v>
      </c>
    </row>
    <row r="561" spans="1:11">
      <c r="A561" s="485">
        <v>561</v>
      </c>
      <c r="B561" t="s">
        <v>155</v>
      </c>
      <c r="D561" t="s">
        <v>905</v>
      </c>
      <c r="E561" s="472">
        <v>2634</v>
      </c>
      <c r="F561" s="231">
        <f>'31'!G34</f>
        <v>393</v>
      </c>
      <c r="G561" s="312">
        <f t="shared" si="41"/>
        <v>-2241</v>
      </c>
      <c r="I561" s="472">
        <v>2367</v>
      </c>
      <c r="J561" s="231">
        <f>'31'!I34</f>
        <v>293</v>
      </c>
      <c r="K561" s="312">
        <f t="shared" si="42"/>
        <v>-2074</v>
      </c>
    </row>
    <row r="562" spans="1:11">
      <c r="A562" s="485">
        <v>562</v>
      </c>
      <c r="B562" s="388" t="s">
        <v>1339</v>
      </c>
      <c r="D562" t="s">
        <v>905</v>
      </c>
      <c r="E562" s="472">
        <v>0</v>
      </c>
      <c r="F562" s="231">
        <f>'31'!G35</f>
        <v>0</v>
      </c>
      <c r="G562" s="312">
        <f t="shared" si="41"/>
        <v>0</v>
      </c>
      <c r="I562" s="472">
        <v>6864</v>
      </c>
      <c r="J562" s="231">
        <f>'31'!I35</f>
        <v>0</v>
      </c>
      <c r="K562" s="312">
        <f t="shared" si="42"/>
        <v>-6864</v>
      </c>
    </row>
    <row r="563" spans="1:11">
      <c r="A563" s="485">
        <v>563</v>
      </c>
      <c r="B563" s="388" t="s">
        <v>1340</v>
      </c>
      <c r="D563" t="s">
        <v>905</v>
      </c>
      <c r="E563" s="472">
        <v>0</v>
      </c>
      <c r="F563" s="231">
        <f>'31'!G36</f>
        <v>0</v>
      </c>
      <c r="G563" s="312">
        <f t="shared" si="41"/>
        <v>0</v>
      </c>
      <c r="I563" s="472">
        <v>0</v>
      </c>
      <c r="J563" s="231">
        <f>'31'!I36</f>
        <v>0</v>
      </c>
      <c r="K563" s="312">
        <f t="shared" si="42"/>
        <v>0</v>
      </c>
    </row>
    <row r="564" spans="1:11">
      <c r="A564" s="485">
        <v>564</v>
      </c>
      <c r="B564" t="s">
        <v>3</v>
      </c>
      <c r="D564" t="s">
        <v>905</v>
      </c>
      <c r="E564" s="472">
        <v>1374</v>
      </c>
      <c r="F564" s="231">
        <f>'31'!G37</f>
        <v>259</v>
      </c>
      <c r="G564" s="312">
        <f t="shared" si="41"/>
        <v>-1115</v>
      </c>
      <c r="I564" s="472">
        <v>297</v>
      </c>
      <c r="J564" s="231">
        <f>'31'!I37</f>
        <v>232</v>
      </c>
      <c r="K564" s="312">
        <f t="shared" si="42"/>
        <v>-65</v>
      </c>
    </row>
    <row r="565" spans="1:11">
      <c r="A565" s="485">
        <v>565</v>
      </c>
      <c r="B565" t="s">
        <v>156</v>
      </c>
      <c r="D565" t="s">
        <v>905</v>
      </c>
      <c r="E565" s="472">
        <v>126</v>
      </c>
      <c r="F565" s="231">
        <f>'31'!G38</f>
        <v>0</v>
      </c>
      <c r="G565" s="312">
        <f t="shared" si="41"/>
        <v>-126</v>
      </c>
      <c r="I565" s="472">
        <v>591</v>
      </c>
      <c r="J565" s="231">
        <f>'31'!I38</f>
        <v>43</v>
      </c>
      <c r="K565" s="312">
        <f t="shared" si="42"/>
        <v>-548</v>
      </c>
    </row>
    <row r="566" spans="1:11">
      <c r="A566" s="485">
        <v>566</v>
      </c>
      <c r="B566" t="s">
        <v>157</v>
      </c>
      <c r="D566" t="s">
        <v>905</v>
      </c>
      <c r="E566" s="472">
        <v>3650</v>
      </c>
      <c r="F566" s="231">
        <f>'31'!G40</f>
        <v>464</v>
      </c>
      <c r="G566" s="312">
        <f t="shared" si="41"/>
        <v>-3186</v>
      </c>
      <c r="I566" s="472">
        <v>3430</v>
      </c>
      <c r="J566" s="231">
        <f>'31'!I40</f>
        <v>590</v>
      </c>
      <c r="K566" s="312">
        <f t="shared" si="42"/>
        <v>-2840</v>
      </c>
    </row>
    <row r="567" spans="1:11">
      <c r="A567" s="485">
        <v>567</v>
      </c>
      <c r="B567" t="s">
        <v>474</v>
      </c>
      <c r="D567" t="s">
        <v>905</v>
      </c>
      <c r="E567" s="472">
        <v>70</v>
      </c>
      <c r="F567" s="231">
        <f>'31'!G41</f>
        <v>0</v>
      </c>
      <c r="G567" s="312">
        <f t="shared" si="41"/>
        <v>-70</v>
      </c>
      <c r="I567" s="472">
        <v>101</v>
      </c>
      <c r="J567" s="231">
        <f>'31'!I41</f>
        <v>0</v>
      </c>
      <c r="K567" s="312">
        <f t="shared" si="42"/>
        <v>-101</v>
      </c>
    </row>
    <row r="568" spans="1:11">
      <c r="A568" s="485">
        <v>568</v>
      </c>
      <c r="B568" t="s">
        <v>158</v>
      </c>
      <c r="D568" t="s">
        <v>905</v>
      </c>
      <c r="E568" s="472">
        <v>56</v>
      </c>
      <c r="F568" s="231">
        <f>'31'!G42</f>
        <v>807</v>
      </c>
      <c r="G568" s="312">
        <f t="shared" si="41"/>
        <v>751</v>
      </c>
      <c r="I568" s="472">
        <v>308</v>
      </c>
      <c r="J568" s="231">
        <f>'31'!I42</f>
        <v>594</v>
      </c>
      <c r="K568" s="312">
        <f t="shared" si="42"/>
        <v>286</v>
      </c>
    </row>
    <row r="569" spans="1:11">
      <c r="A569" s="485">
        <v>569</v>
      </c>
      <c r="B569" t="s">
        <v>159</v>
      </c>
      <c r="D569" t="s">
        <v>905</v>
      </c>
      <c r="E569" s="472">
        <v>0</v>
      </c>
      <c r="F569" s="231">
        <f>'31'!G44</f>
        <v>0</v>
      </c>
      <c r="G569" s="312">
        <f t="shared" si="41"/>
        <v>0</v>
      </c>
      <c r="I569" s="472">
        <v>0</v>
      </c>
      <c r="J569" s="231">
        <f>'31'!I44</f>
        <v>0</v>
      </c>
      <c r="K569" s="312">
        <f t="shared" si="42"/>
        <v>0</v>
      </c>
    </row>
    <row r="570" spans="1:11">
      <c r="A570" s="485">
        <v>570</v>
      </c>
      <c r="B570" t="s">
        <v>160</v>
      </c>
      <c r="D570" t="s">
        <v>905</v>
      </c>
      <c r="E570" s="472">
        <v>0</v>
      </c>
      <c r="F570" s="231">
        <f>'31'!G45</f>
        <v>44</v>
      </c>
      <c r="G570" s="312">
        <f t="shared" si="41"/>
        <v>44</v>
      </c>
      <c r="I570" s="472">
        <v>0</v>
      </c>
      <c r="J570" s="231">
        <f>'31'!I45</f>
        <v>47</v>
      </c>
      <c r="K570" s="312">
        <f t="shared" si="42"/>
        <v>47</v>
      </c>
    </row>
    <row r="571" spans="1:11" ht="15.75">
      <c r="A571" s="485">
        <v>571</v>
      </c>
      <c r="B571" s="234" t="s">
        <v>161</v>
      </c>
      <c r="D571" t="s">
        <v>905</v>
      </c>
      <c r="E571" s="472" t="s">
        <v>484</v>
      </c>
      <c r="F571" s="231" t="str">
        <f>'31'!G46</f>
        <v xml:space="preserve"> </v>
      </c>
      <c r="G571" s="312"/>
      <c r="I571" s="472">
        <v>0</v>
      </c>
      <c r="J571" s="231"/>
      <c r="K571" s="312"/>
    </row>
    <row r="572" spans="1:11">
      <c r="A572" s="485">
        <v>572</v>
      </c>
      <c r="B572" t="s">
        <v>162</v>
      </c>
      <c r="D572" t="s">
        <v>905</v>
      </c>
      <c r="E572" s="472">
        <v>9899</v>
      </c>
      <c r="F572" s="231">
        <f>'31'!G47</f>
        <v>337</v>
      </c>
      <c r="G572" s="312">
        <f t="shared" ref="G572:G580" si="43">F572-E572</f>
        <v>-9562</v>
      </c>
      <c r="I572" s="472">
        <v>8822</v>
      </c>
      <c r="J572" s="231">
        <f>'31'!I47</f>
        <v>237</v>
      </c>
      <c r="K572" s="312">
        <f t="shared" ref="K572:K580" si="44">J572-I572</f>
        <v>-8585</v>
      </c>
    </row>
    <row r="573" spans="1:11">
      <c r="A573" s="485">
        <v>573</v>
      </c>
      <c r="B573" t="s">
        <v>163</v>
      </c>
      <c r="D573" t="s">
        <v>905</v>
      </c>
      <c r="E573" s="472">
        <v>3651</v>
      </c>
      <c r="F573" s="231">
        <f>'31'!G48</f>
        <v>2981</v>
      </c>
      <c r="G573" s="312">
        <f t="shared" si="43"/>
        <v>-670</v>
      </c>
      <c r="I573" s="472">
        <v>2906</v>
      </c>
      <c r="J573" s="231">
        <f>'31'!I48</f>
        <v>2760</v>
      </c>
      <c r="K573" s="312">
        <f t="shared" si="44"/>
        <v>-146</v>
      </c>
    </row>
    <row r="574" spans="1:11">
      <c r="A574" s="485">
        <v>574</v>
      </c>
      <c r="B574" t="s">
        <v>164</v>
      </c>
      <c r="E574" s="472">
        <v>517</v>
      </c>
      <c r="F574" s="231">
        <f>'31'!G49</f>
        <v>374</v>
      </c>
      <c r="G574" s="312">
        <f t="shared" si="43"/>
        <v>-143</v>
      </c>
      <c r="I574" s="472">
        <v>487</v>
      </c>
      <c r="J574" s="231">
        <f>'31'!I49</f>
        <v>415</v>
      </c>
      <c r="K574" s="312">
        <f t="shared" si="44"/>
        <v>-72</v>
      </c>
    </row>
    <row r="575" spans="1:11">
      <c r="A575" s="485">
        <v>575</v>
      </c>
      <c r="B575" t="s">
        <v>165</v>
      </c>
      <c r="D575" t="s">
        <v>905</v>
      </c>
      <c r="E575" s="472">
        <v>0</v>
      </c>
      <c r="F575" s="231">
        <f>'31'!G50</f>
        <v>4900</v>
      </c>
      <c r="G575" s="312">
        <f t="shared" si="43"/>
        <v>4900</v>
      </c>
      <c r="I575" s="472">
        <v>0</v>
      </c>
      <c r="J575" s="231">
        <f>'31'!I50</f>
        <v>3805</v>
      </c>
      <c r="K575" s="312">
        <f t="shared" si="44"/>
        <v>3805</v>
      </c>
    </row>
    <row r="576" spans="1:11">
      <c r="A576" s="485">
        <v>576</v>
      </c>
      <c r="B576" t="s">
        <v>976</v>
      </c>
      <c r="D576" t="s">
        <v>905</v>
      </c>
      <c r="E576" s="472">
        <v>0</v>
      </c>
      <c r="F576" s="231">
        <f>'31'!G51</f>
        <v>0</v>
      </c>
      <c r="G576" s="312">
        <f t="shared" si="43"/>
        <v>0</v>
      </c>
      <c r="I576" s="472">
        <v>0</v>
      </c>
      <c r="J576" s="231">
        <f>'31'!I51</f>
        <v>0</v>
      </c>
      <c r="K576" s="312">
        <f t="shared" si="44"/>
        <v>0</v>
      </c>
    </row>
    <row r="577" spans="1:11">
      <c r="A577" s="485">
        <v>577</v>
      </c>
      <c r="B577" t="str">
        <f>'31'!B52</f>
        <v>Scheme Pays Reimbursement Notional</v>
      </c>
      <c r="D577" t="s">
        <v>905</v>
      </c>
      <c r="E577" s="472">
        <v>0</v>
      </c>
      <c r="F577" s="231">
        <f>'31'!G52</f>
        <v>-108</v>
      </c>
      <c r="G577" s="312">
        <f t="shared" si="43"/>
        <v>-108</v>
      </c>
      <c r="I577" s="472">
        <v>0</v>
      </c>
      <c r="J577" s="231">
        <f>'31'!I52</f>
        <v>-825</v>
      </c>
      <c r="K577" s="312">
        <f t="shared" si="44"/>
        <v>-825</v>
      </c>
    </row>
    <row r="578" spans="1:11">
      <c r="A578" s="485">
        <v>578</v>
      </c>
      <c r="B578" t="s">
        <v>115</v>
      </c>
      <c r="D578" t="s">
        <v>905</v>
      </c>
      <c r="E578" s="472">
        <v>14267</v>
      </c>
      <c r="F578" s="231">
        <f>'31'!G53</f>
        <v>1163</v>
      </c>
      <c r="G578" s="312">
        <f t="shared" si="43"/>
        <v>-13104</v>
      </c>
      <c r="I578" s="472">
        <v>9532</v>
      </c>
      <c r="J578" s="231">
        <f>'31'!I53</f>
        <v>827</v>
      </c>
      <c r="K578" s="312">
        <f t="shared" si="44"/>
        <v>-8705</v>
      </c>
    </row>
    <row r="579" spans="1:11" ht="15.75">
      <c r="A579" s="485">
        <v>579</v>
      </c>
      <c r="B579" s="234" t="s">
        <v>106</v>
      </c>
      <c r="D579" t="s">
        <v>905</v>
      </c>
      <c r="E579" s="472">
        <v>505702</v>
      </c>
      <c r="F579" s="231">
        <f>'31'!G54</f>
        <v>319587</v>
      </c>
      <c r="G579" s="312">
        <f t="shared" si="43"/>
        <v>-186115</v>
      </c>
      <c r="I579" s="472">
        <v>462450</v>
      </c>
      <c r="J579" s="231">
        <f>'31'!I54</f>
        <v>305442</v>
      </c>
      <c r="K579" s="312">
        <f t="shared" si="44"/>
        <v>-157008</v>
      </c>
    </row>
    <row r="580" spans="1:11">
      <c r="A580" s="485">
        <v>580</v>
      </c>
      <c r="B580" s="459" t="s">
        <v>1071</v>
      </c>
      <c r="E580" s="472">
        <v>0.51790000000000003</v>
      </c>
      <c r="F580" s="720">
        <f>'31'!G71</f>
        <v>23.07</v>
      </c>
      <c r="G580" s="312">
        <f t="shared" si="43"/>
        <v>22.552099999999999</v>
      </c>
      <c r="H580" s="797"/>
      <c r="I580" s="472">
        <v>0.51790000000000003</v>
      </c>
      <c r="J580" s="720">
        <f>'31'!I71</f>
        <v>23.76</v>
      </c>
      <c r="K580" s="312">
        <f t="shared" si="44"/>
        <v>23.242100000000001</v>
      </c>
    </row>
    <row r="581" spans="1:11" ht="15.75">
      <c r="A581" s="485">
        <v>581</v>
      </c>
      <c r="B581" s="234" t="s">
        <v>726</v>
      </c>
      <c r="D581" t="s">
        <v>905</v>
      </c>
      <c r="F581" s="231"/>
      <c r="G581" s="370"/>
      <c r="K581" s="370"/>
    </row>
    <row r="582" spans="1:11" ht="15.75">
      <c r="A582" s="485">
        <v>582</v>
      </c>
      <c r="B582" s="481" t="s">
        <v>199</v>
      </c>
      <c r="D582" t="s">
        <v>905</v>
      </c>
      <c r="F582" s="231"/>
      <c r="G582" s="370"/>
      <c r="K582" s="370"/>
    </row>
    <row r="583" spans="1:11" ht="15.75">
      <c r="A583" s="895">
        <v>583</v>
      </c>
      <c r="B583" s="481" t="s">
        <v>372</v>
      </c>
      <c r="D583" t="s">
        <v>905</v>
      </c>
      <c r="E583" s="472">
        <v>0</v>
      </c>
      <c r="F583" s="231"/>
      <c r="G583" s="370"/>
      <c r="K583" s="370"/>
    </row>
    <row r="584" spans="1:11">
      <c r="A584" s="485">
        <v>584</v>
      </c>
      <c r="B584" s="480" t="s">
        <v>373</v>
      </c>
      <c r="D584" t="s">
        <v>905</v>
      </c>
      <c r="E584" s="472"/>
      <c r="F584" s="312">
        <f>'32'!G8</f>
        <v>0</v>
      </c>
      <c r="G584" s="312">
        <f>F584-E585</f>
        <v>0</v>
      </c>
      <c r="H584" s="795"/>
      <c r="I584" s="472">
        <v>0</v>
      </c>
      <c r="J584" s="231">
        <f>'32'!I8</f>
        <v>0</v>
      </c>
      <c r="K584" s="312">
        <f>J584-I584</f>
        <v>0</v>
      </c>
    </row>
    <row r="585" spans="1:11">
      <c r="A585" s="485">
        <v>585</v>
      </c>
      <c r="B585" s="480" t="s">
        <v>374</v>
      </c>
      <c r="E585" s="472">
        <v>0</v>
      </c>
      <c r="F585" s="312">
        <f>'32'!G9</f>
        <v>0</v>
      </c>
      <c r="G585" s="312">
        <f>F585-E586</f>
        <v>0</v>
      </c>
      <c r="H585" s="795"/>
      <c r="I585" s="472">
        <v>0</v>
      </c>
      <c r="J585" s="231">
        <f>'32'!I9</f>
        <v>0</v>
      </c>
      <c r="K585" s="312">
        <f>J585-I585</f>
        <v>0</v>
      </c>
    </row>
    <row r="586" spans="1:11">
      <c r="A586" s="485">
        <v>586</v>
      </c>
      <c r="B586" s="480" t="s">
        <v>200</v>
      </c>
      <c r="E586" s="472">
        <v>0</v>
      </c>
      <c r="F586" s="312">
        <f>'32'!G10</f>
        <v>0</v>
      </c>
      <c r="G586" s="312">
        <f>F586-E587</f>
        <v>0</v>
      </c>
      <c r="H586" s="795"/>
      <c r="I586" s="472">
        <v>0</v>
      </c>
      <c r="J586" s="231">
        <f>'32'!I10</f>
        <v>0</v>
      </c>
      <c r="K586" s="312">
        <f>J586-I586</f>
        <v>0</v>
      </c>
    </row>
    <row r="587" spans="1:11" ht="15.75">
      <c r="A587" s="485">
        <v>587</v>
      </c>
      <c r="B587" s="234" t="s">
        <v>201</v>
      </c>
      <c r="E587" s="472">
        <v>0</v>
      </c>
      <c r="F587" s="231"/>
      <c r="G587" s="370"/>
      <c r="I587" s="472"/>
      <c r="J587" s="231"/>
      <c r="K587" s="370"/>
    </row>
    <row r="588" spans="1:11">
      <c r="A588" s="485">
        <v>588</v>
      </c>
      <c r="B588" t="s">
        <v>202</v>
      </c>
      <c r="D588" t="s">
        <v>905</v>
      </c>
      <c r="E588" s="472">
        <v>0</v>
      </c>
      <c r="F588" s="312">
        <f>'32'!G12</f>
        <v>0</v>
      </c>
      <c r="G588" s="312">
        <f>F588-E588</f>
        <v>0</v>
      </c>
      <c r="H588" s="795"/>
      <c r="I588" s="472">
        <v>0</v>
      </c>
      <c r="J588" s="231">
        <f>'32'!I12</f>
        <v>0</v>
      </c>
      <c r="K588" s="312">
        <f>J588-I588</f>
        <v>0</v>
      </c>
    </row>
    <row r="589" spans="1:11">
      <c r="A589" s="485">
        <v>589</v>
      </c>
      <c r="B589" t="s">
        <v>203</v>
      </c>
      <c r="D589" t="s">
        <v>905</v>
      </c>
      <c r="E589" s="472">
        <v>0</v>
      </c>
      <c r="F589" s="312">
        <f>'32'!G13</f>
        <v>0</v>
      </c>
      <c r="G589" s="312">
        <f>F589-E589</f>
        <v>0</v>
      </c>
      <c r="H589" s="795"/>
      <c r="I589" s="472">
        <v>0</v>
      </c>
      <c r="J589" s="231">
        <f>'32'!I13</f>
        <v>0</v>
      </c>
      <c r="K589" s="312">
        <f>J589-I589</f>
        <v>0</v>
      </c>
    </row>
    <row r="590" spans="1:11">
      <c r="A590" s="485">
        <v>590</v>
      </c>
      <c r="B590" t="s">
        <v>204</v>
      </c>
      <c r="D590" t="s">
        <v>905</v>
      </c>
      <c r="E590" s="472">
        <v>0</v>
      </c>
      <c r="F590" s="312">
        <f>'32'!G14</f>
        <v>0</v>
      </c>
      <c r="G590" s="312">
        <f>F590-E590</f>
        <v>0</v>
      </c>
      <c r="H590" s="795"/>
      <c r="I590" s="472">
        <v>0</v>
      </c>
      <c r="J590" s="231">
        <f>'32'!I14</f>
        <v>0</v>
      </c>
      <c r="K590" s="312">
        <f>J590-I590</f>
        <v>0</v>
      </c>
    </row>
    <row r="591" spans="1:11">
      <c r="A591" s="485">
        <v>591</v>
      </c>
      <c r="B591" t="s">
        <v>35</v>
      </c>
      <c r="E591" s="472">
        <v>0</v>
      </c>
      <c r="F591" s="312">
        <f>'32'!G15</f>
        <v>0</v>
      </c>
      <c r="G591" s="312">
        <f>F591-E591</f>
        <v>0</v>
      </c>
      <c r="H591" s="795"/>
      <c r="I591" s="472">
        <v>0</v>
      </c>
      <c r="J591" s="231">
        <f>'32'!I15</f>
        <v>0</v>
      </c>
      <c r="K591" s="312">
        <f>J591-I591</f>
        <v>0</v>
      </c>
    </row>
    <row r="592" spans="1:11" ht="15.75">
      <c r="A592" s="485">
        <v>592</v>
      </c>
      <c r="B592" s="234" t="s">
        <v>106</v>
      </c>
      <c r="D592" t="s">
        <v>905</v>
      </c>
      <c r="E592" s="472">
        <v>0</v>
      </c>
      <c r="F592" s="312">
        <f>'32'!G16</f>
        <v>0</v>
      </c>
      <c r="G592" s="312">
        <f>F592-E592</f>
        <v>0</v>
      </c>
      <c r="H592" s="795"/>
      <c r="I592" s="472">
        <v>0</v>
      </c>
      <c r="J592" s="231">
        <f>'32'!I16</f>
        <v>0</v>
      </c>
      <c r="K592" s="312">
        <f>J592-I592</f>
        <v>0</v>
      </c>
    </row>
    <row r="593" spans="1:11" ht="15.75">
      <c r="A593" s="485">
        <v>593</v>
      </c>
      <c r="B593" s="234" t="s">
        <v>564</v>
      </c>
      <c r="D593" t="s">
        <v>905</v>
      </c>
      <c r="F593" s="231"/>
      <c r="G593" s="370"/>
      <c r="I593" s="472"/>
      <c r="J593" s="231"/>
      <c r="K593" s="370"/>
    </row>
    <row r="594" spans="1:11">
      <c r="A594" s="485">
        <v>594</v>
      </c>
      <c r="B594" t="s">
        <v>205</v>
      </c>
      <c r="D594" t="s">
        <v>905</v>
      </c>
      <c r="E594" s="472">
        <v>-304</v>
      </c>
      <c r="F594" s="312">
        <f>'32'!G22</f>
        <v>10</v>
      </c>
      <c r="G594" s="312">
        <f t="shared" ref="G594:G602" si="45">F594-E594</f>
        <v>314</v>
      </c>
      <c r="I594" s="472">
        <v>-63</v>
      </c>
      <c r="J594" s="312">
        <f>'32'!I22</f>
        <v>116</v>
      </c>
      <c r="K594" s="312">
        <f t="shared" ref="K594:K602" si="46">J594-I594</f>
        <v>179</v>
      </c>
    </row>
    <row r="595" spans="1:11">
      <c r="A595" s="485">
        <v>595</v>
      </c>
      <c r="B595" t="s">
        <v>206</v>
      </c>
      <c r="D595" t="s">
        <v>905</v>
      </c>
      <c r="E595" s="472">
        <v>-3</v>
      </c>
      <c r="F595" s="312">
        <f>'32'!G24</f>
        <v>0</v>
      </c>
      <c r="G595" s="312">
        <f t="shared" si="45"/>
        <v>3</v>
      </c>
      <c r="I595" s="472">
        <v>-5</v>
      </c>
      <c r="J595" s="312">
        <f>'32'!I24</f>
        <v>0</v>
      </c>
      <c r="K595" s="312">
        <f t="shared" si="46"/>
        <v>5</v>
      </c>
    </row>
    <row r="596" spans="1:11">
      <c r="A596" s="485">
        <v>596</v>
      </c>
      <c r="B596" t="s">
        <v>469</v>
      </c>
      <c r="D596" t="s">
        <v>905</v>
      </c>
      <c r="E596" s="472">
        <v>0</v>
      </c>
      <c r="F596" s="312">
        <f>'32'!G25</f>
        <v>0</v>
      </c>
      <c r="G596" s="312">
        <f t="shared" si="45"/>
        <v>0</v>
      </c>
      <c r="I596" s="472">
        <v>0</v>
      </c>
      <c r="J596" s="312">
        <f>'32'!I25</f>
        <v>0</v>
      </c>
      <c r="K596" s="312">
        <f t="shared" si="46"/>
        <v>0</v>
      </c>
    </row>
    <row r="597" spans="1:11">
      <c r="A597" s="485">
        <v>597</v>
      </c>
      <c r="B597" t="s">
        <v>207</v>
      </c>
      <c r="E597" s="472">
        <v>0</v>
      </c>
      <c r="F597" s="312">
        <f>'32'!G26</f>
        <v>0</v>
      </c>
      <c r="G597" s="312">
        <f t="shared" si="45"/>
        <v>0</v>
      </c>
      <c r="I597" s="472">
        <v>0</v>
      </c>
      <c r="J597" s="312">
        <f>'32'!I26</f>
        <v>0</v>
      </c>
      <c r="K597" s="312">
        <f t="shared" si="46"/>
        <v>0</v>
      </c>
    </row>
    <row r="598" spans="1:11">
      <c r="A598" s="485">
        <v>598</v>
      </c>
      <c r="B598" t="s">
        <v>208</v>
      </c>
      <c r="D598" t="s">
        <v>905</v>
      </c>
      <c r="E598" s="472">
        <v>0</v>
      </c>
      <c r="F598" s="312">
        <f>'32'!G27</f>
        <v>0</v>
      </c>
      <c r="G598" s="312">
        <f t="shared" si="45"/>
        <v>0</v>
      </c>
      <c r="I598" s="472">
        <v>0</v>
      </c>
      <c r="J598" s="312">
        <f>'32'!I27</f>
        <v>0</v>
      </c>
      <c r="K598" s="312">
        <f t="shared" si="46"/>
        <v>0</v>
      </c>
    </row>
    <row r="599" spans="1:11">
      <c r="A599" s="485">
        <v>599</v>
      </c>
      <c r="B599" t="s">
        <v>1082</v>
      </c>
      <c r="D599" t="s">
        <v>905</v>
      </c>
      <c r="E599" s="472">
        <v>0</v>
      </c>
      <c r="F599" s="312">
        <f>'32'!G28</f>
        <v>0</v>
      </c>
      <c r="G599" s="312">
        <f t="shared" si="45"/>
        <v>0</v>
      </c>
      <c r="I599" s="472">
        <v>0</v>
      </c>
      <c r="J599" s="312">
        <f>'32'!I28</f>
        <v>0</v>
      </c>
      <c r="K599" s="312">
        <f t="shared" si="46"/>
        <v>0</v>
      </c>
    </row>
    <row r="600" spans="1:11">
      <c r="A600" s="485">
        <v>600</v>
      </c>
      <c r="B600" t="s">
        <v>1083</v>
      </c>
      <c r="D600" t="s">
        <v>905</v>
      </c>
      <c r="E600" s="472">
        <v>0</v>
      </c>
      <c r="F600" s="312">
        <f>'32'!G29</f>
        <v>0</v>
      </c>
      <c r="G600" s="312">
        <f t="shared" si="45"/>
        <v>0</v>
      </c>
      <c r="I600" s="472">
        <v>0</v>
      </c>
      <c r="J600" s="312">
        <f>'32'!I29</f>
        <v>0</v>
      </c>
      <c r="K600" s="312">
        <f t="shared" si="46"/>
        <v>0</v>
      </c>
    </row>
    <row r="601" spans="1:11">
      <c r="A601" s="485">
        <v>601</v>
      </c>
      <c r="B601" t="s">
        <v>209</v>
      </c>
      <c r="D601" t="s">
        <v>905</v>
      </c>
      <c r="E601" s="472">
        <v>0</v>
      </c>
      <c r="F601" s="312">
        <f>'32'!G30</f>
        <v>0</v>
      </c>
      <c r="G601" s="312">
        <f t="shared" si="45"/>
        <v>0</v>
      </c>
      <c r="I601" s="472">
        <v>0</v>
      </c>
      <c r="J601" s="312">
        <f>'32'!I30</f>
        <v>0</v>
      </c>
      <c r="K601" s="312">
        <f t="shared" si="46"/>
        <v>0</v>
      </c>
    </row>
    <row r="602" spans="1:11" ht="15.75">
      <c r="A602" s="485">
        <v>602</v>
      </c>
      <c r="B602" s="234" t="s">
        <v>106</v>
      </c>
      <c r="D602" t="s">
        <v>905</v>
      </c>
      <c r="E602" s="472">
        <v>-307</v>
      </c>
      <c r="F602" s="312">
        <f>'32'!G31</f>
        <v>8</v>
      </c>
      <c r="G602" s="312">
        <f t="shared" si="45"/>
        <v>315</v>
      </c>
      <c r="I602" s="472">
        <v>-68</v>
      </c>
      <c r="J602" s="312">
        <f>'32'!I31</f>
        <v>116</v>
      </c>
      <c r="K602" s="312">
        <f t="shared" si="46"/>
        <v>184</v>
      </c>
    </row>
    <row r="603" spans="1:11" ht="15.75">
      <c r="A603" s="485">
        <v>603</v>
      </c>
      <c r="B603" s="234" t="s">
        <v>565</v>
      </c>
      <c r="D603" t="s">
        <v>905</v>
      </c>
      <c r="F603" s="231"/>
      <c r="G603" s="370"/>
      <c r="K603" s="370"/>
    </row>
    <row r="604" spans="1:11">
      <c r="A604" s="485">
        <v>604</v>
      </c>
      <c r="B604" t="s">
        <v>1084</v>
      </c>
      <c r="D604" t="s">
        <v>905</v>
      </c>
      <c r="E604" s="472">
        <v>0</v>
      </c>
      <c r="F604" s="312">
        <f>'32'!G37</f>
        <v>0</v>
      </c>
      <c r="G604" s="312">
        <f>F604-E604</f>
        <v>0</v>
      </c>
      <c r="H604" s="795"/>
      <c r="I604" s="472">
        <v>0</v>
      </c>
      <c r="J604" s="312">
        <f>'32'!I37</f>
        <v>0</v>
      </c>
      <c r="K604" s="312">
        <f>J604-I604</f>
        <v>0</v>
      </c>
    </row>
    <row r="605" spans="1:11">
      <c r="A605" s="485">
        <v>605</v>
      </c>
      <c r="B605" t="s">
        <v>210</v>
      </c>
      <c r="D605" t="s">
        <v>905</v>
      </c>
      <c r="E605" s="472">
        <v>0</v>
      </c>
      <c r="F605" s="312">
        <f>'32'!G38</f>
        <v>0</v>
      </c>
      <c r="G605" s="312">
        <f>F605-E605</f>
        <v>0</v>
      </c>
      <c r="H605" s="795"/>
      <c r="I605" s="472">
        <v>3</v>
      </c>
      <c r="J605" s="312">
        <f>'32'!I38</f>
        <v>0</v>
      </c>
      <c r="K605" s="312">
        <f>J605-I605</f>
        <v>-3</v>
      </c>
    </row>
    <row r="606" spans="1:11" ht="15.75">
      <c r="A606" s="485">
        <v>606</v>
      </c>
      <c r="B606" s="234" t="s">
        <v>211</v>
      </c>
      <c r="D606" t="s">
        <v>905</v>
      </c>
      <c r="F606" s="231"/>
      <c r="G606" s="370"/>
      <c r="I606" s="472"/>
      <c r="J606" s="231"/>
      <c r="K606" s="370"/>
    </row>
    <row r="607" spans="1:11">
      <c r="A607" s="485">
        <v>607</v>
      </c>
      <c r="B607" t="s">
        <v>977</v>
      </c>
      <c r="E607" s="472">
        <v>1180</v>
      </c>
      <c r="F607" s="312">
        <f>'32'!G41</f>
        <v>3606</v>
      </c>
      <c r="G607" s="312">
        <f t="shared" ref="G607:G612" si="47">F607-E607</f>
        <v>2426</v>
      </c>
      <c r="H607" s="795"/>
      <c r="I607" s="472">
        <v>1222</v>
      </c>
      <c r="J607" s="312">
        <f>'32'!I41</f>
        <v>1868</v>
      </c>
      <c r="K607" s="312">
        <f t="shared" ref="K607:K612" si="48">J607-I607</f>
        <v>646</v>
      </c>
    </row>
    <row r="608" spans="1:11">
      <c r="A608" s="485">
        <v>608</v>
      </c>
      <c r="B608" t="s">
        <v>978</v>
      </c>
      <c r="D608" t="s">
        <v>905</v>
      </c>
      <c r="E608" s="472">
        <v>0</v>
      </c>
      <c r="F608" s="312">
        <f>'32'!G42</f>
        <v>0</v>
      </c>
      <c r="G608" s="312">
        <f t="shared" si="47"/>
        <v>0</v>
      </c>
      <c r="H608" s="795"/>
      <c r="I608" s="472">
        <v>0</v>
      </c>
      <c r="J608" s="312">
        <f>'32'!I42</f>
        <v>2995</v>
      </c>
      <c r="K608" s="312">
        <f t="shared" si="48"/>
        <v>2995</v>
      </c>
    </row>
    <row r="609" spans="1:11">
      <c r="A609" s="485">
        <v>609</v>
      </c>
      <c r="B609" t="s">
        <v>214</v>
      </c>
      <c r="D609" t="s">
        <v>905</v>
      </c>
      <c r="E609" s="472">
        <v>0</v>
      </c>
      <c r="F609" s="312">
        <f>'32'!G44</f>
        <v>0</v>
      </c>
      <c r="G609" s="312">
        <f t="shared" si="47"/>
        <v>0</v>
      </c>
      <c r="H609" s="795"/>
      <c r="I609" s="472">
        <v>0</v>
      </c>
      <c r="J609" s="312">
        <f>'32'!I44</f>
        <v>0</v>
      </c>
      <c r="K609" s="312">
        <f t="shared" si="48"/>
        <v>0</v>
      </c>
    </row>
    <row r="610" spans="1:11">
      <c r="A610" s="485">
        <v>610</v>
      </c>
      <c r="B610" t="s">
        <v>215</v>
      </c>
      <c r="E610" s="472">
        <v>0</v>
      </c>
      <c r="F610" s="312">
        <f>'32'!G45</f>
        <v>0</v>
      </c>
      <c r="G610" s="312">
        <f t="shared" si="47"/>
        <v>0</v>
      </c>
      <c r="H610" s="795"/>
      <c r="I610" s="472">
        <v>0</v>
      </c>
      <c r="J610" s="312">
        <f>'32'!I45</f>
        <v>0</v>
      </c>
      <c r="K610" s="312">
        <f t="shared" si="48"/>
        <v>0</v>
      </c>
    </row>
    <row r="611" spans="1:11" ht="15.75">
      <c r="A611" s="485">
        <v>611</v>
      </c>
      <c r="B611" s="234" t="s">
        <v>216</v>
      </c>
      <c r="D611" t="s">
        <v>905</v>
      </c>
      <c r="E611" s="472">
        <v>1180</v>
      </c>
      <c r="F611" s="312">
        <f>'32'!G46</f>
        <v>5102</v>
      </c>
      <c r="G611" s="312">
        <f t="shared" si="47"/>
        <v>3922</v>
      </c>
      <c r="H611" s="795"/>
      <c r="I611" s="472">
        <v>1225</v>
      </c>
      <c r="J611" s="312">
        <f>'32'!I46</f>
        <v>5021</v>
      </c>
      <c r="K611" s="312">
        <f t="shared" si="48"/>
        <v>3796</v>
      </c>
    </row>
    <row r="612" spans="1:11">
      <c r="A612" s="485">
        <v>612</v>
      </c>
      <c r="B612" t="s">
        <v>217</v>
      </c>
      <c r="D612" t="s">
        <v>905</v>
      </c>
      <c r="E612" s="472">
        <v>-47</v>
      </c>
      <c r="F612" s="312">
        <f>'32'!G47</f>
        <v>-73</v>
      </c>
      <c r="G612" s="312">
        <f t="shared" si="47"/>
        <v>-26</v>
      </c>
      <c r="H612" s="795"/>
      <c r="I612" s="472">
        <v>-25</v>
      </c>
      <c r="J612" s="312">
        <f>'32'!I47</f>
        <v>-77</v>
      </c>
      <c r="K612" s="312">
        <f t="shared" si="48"/>
        <v>-52</v>
      </c>
    </row>
    <row r="613" spans="1:11">
      <c r="A613" s="485">
        <v>613</v>
      </c>
      <c r="B613" s="672" t="s">
        <v>834</v>
      </c>
      <c r="D613" t="s">
        <v>905</v>
      </c>
      <c r="E613" s="472"/>
      <c r="F613" s="718"/>
      <c r="G613" s="370"/>
      <c r="I613" s="472"/>
      <c r="J613" s="718"/>
      <c r="K613" s="370"/>
    </row>
    <row r="614" spans="1:11">
      <c r="A614" s="485">
        <v>614</v>
      </c>
      <c r="B614" t="s">
        <v>218</v>
      </c>
      <c r="D614" t="s">
        <v>905</v>
      </c>
      <c r="E614" s="472">
        <v>0</v>
      </c>
      <c r="F614" s="312">
        <f>'32'!G48</f>
        <v>0</v>
      </c>
      <c r="G614" s="312">
        <f>F614-E614</f>
        <v>0</v>
      </c>
      <c r="H614" s="795"/>
      <c r="I614" s="472">
        <v>0</v>
      </c>
      <c r="J614" s="312">
        <f>'32'!I48</f>
        <v>0</v>
      </c>
      <c r="K614" s="312">
        <f>J614-I614</f>
        <v>0</v>
      </c>
    </row>
    <row r="615" spans="1:11" ht="15.75">
      <c r="A615" s="485">
        <v>615</v>
      </c>
      <c r="B615" s="234" t="s">
        <v>106</v>
      </c>
      <c r="D615" t="s">
        <v>905</v>
      </c>
      <c r="E615" s="472">
        <v>1133</v>
      </c>
      <c r="F615" s="312">
        <f>'32'!G49</f>
        <v>5029</v>
      </c>
      <c r="G615" s="312">
        <f>F615-E615</f>
        <v>3896</v>
      </c>
      <c r="H615" s="795"/>
      <c r="I615" s="472">
        <v>1200</v>
      </c>
      <c r="J615" s="312">
        <f>'32'!I49</f>
        <v>4944</v>
      </c>
      <c r="K615" s="312">
        <f>J615-I615</f>
        <v>3744</v>
      </c>
    </row>
    <row r="616" spans="1:11" ht="15.75">
      <c r="A616" s="485">
        <v>616</v>
      </c>
      <c r="B616" s="234" t="s">
        <v>571</v>
      </c>
      <c r="D616" t="s">
        <v>905</v>
      </c>
      <c r="F616" s="312"/>
      <c r="G616" s="370"/>
      <c r="I616" s="472"/>
      <c r="J616" s="312"/>
      <c r="K616" s="370"/>
    </row>
    <row r="617" spans="1:11" ht="15.75">
      <c r="A617" s="485">
        <v>617</v>
      </c>
      <c r="B617" s="234" t="s">
        <v>1216</v>
      </c>
      <c r="D617" t="s">
        <v>905</v>
      </c>
      <c r="F617" s="231"/>
      <c r="G617" s="370"/>
      <c r="I617" s="472"/>
      <c r="J617" s="231"/>
      <c r="K617" s="370"/>
    </row>
    <row r="618" spans="1:11" ht="15.75">
      <c r="A618" s="485">
        <v>618</v>
      </c>
      <c r="B618" s="234" t="s">
        <v>183</v>
      </c>
      <c r="D618" t="s">
        <v>905</v>
      </c>
      <c r="F618" s="231"/>
      <c r="G618" s="370"/>
      <c r="I618" s="472"/>
      <c r="J618" s="231"/>
      <c r="K618" s="370"/>
    </row>
    <row r="619" spans="1:11">
      <c r="A619" s="485">
        <v>619</v>
      </c>
      <c r="B619" t="s">
        <v>184</v>
      </c>
      <c r="D619" t="s">
        <v>905</v>
      </c>
      <c r="E619" s="472">
        <v>1740</v>
      </c>
      <c r="F619" s="231">
        <f>'33'!H16</f>
        <v>826</v>
      </c>
      <c r="G619" s="312">
        <f>F619-E619</f>
        <v>-914</v>
      </c>
      <c r="I619" s="472">
        <v>2332</v>
      </c>
      <c r="J619" s="231">
        <f>'33'!K16</f>
        <v>2378</v>
      </c>
      <c r="K619" s="312">
        <f>J619-I619</f>
        <v>46</v>
      </c>
    </row>
    <row r="620" spans="1:11">
      <c r="A620" s="893">
        <v>620</v>
      </c>
      <c r="B620" t="s">
        <v>185</v>
      </c>
      <c r="E620" s="472">
        <v>0</v>
      </c>
      <c r="F620" s="231">
        <f>'33'!H17</f>
        <v>0</v>
      </c>
      <c r="G620" s="312">
        <f>F620-E620</f>
        <v>0</v>
      </c>
      <c r="I620" s="472">
        <v>0</v>
      </c>
      <c r="J620" s="231">
        <f>'33'!K17</f>
        <v>0</v>
      </c>
      <c r="K620" s="312">
        <f>J620-I620</f>
        <v>0</v>
      </c>
    </row>
    <row r="621" spans="1:11">
      <c r="A621" s="893">
        <v>621</v>
      </c>
      <c r="B621" t="s">
        <v>186</v>
      </c>
      <c r="E621" s="472">
        <v>0</v>
      </c>
      <c r="F621" s="231">
        <f>'33'!H18</f>
        <v>0</v>
      </c>
      <c r="G621" s="312">
        <f>F621-E621</f>
        <v>0</v>
      </c>
      <c r="I621" s="472">
        <v>0</v>
      </c>
      <c r="J621" s="231">
        <f>'33'!K18</f>
        <v>0</v>
      </c>
      <c r="K621" s="312">
        <f>J621-I621</f>
        <v>0</v>
      </c>
    </row>
    <row r="622" spans="1:11" ht="15.75">
      <c r="A622" s="485">
        <v>622</v>
      </c>
      <c r="B622" s="234" t="s">
        <v>106</v>
      </c>
      <c r="E622" s="472">
        <v>1740</v>
      </c>
      <c r="F622" s="231">
        <f>'33'!H19</f>
        <v>826</v>
      </c>
      <c r="G622" s="312">
        <f>F622-E622</f>
        <v>-914</v>
      </c>
      <c r="I622" s="472">
        <v>2332</v>
      </c>
      <c r="J622" s="231">
        <f>'33'!K19</f>
        <v>2378</v>
      </c>
      <c r="K622" s="312">
        <f>J622-I622</f>
        <v>46</v>
      </c>
    </row>
    <row r="623" spans="1:11" ht="15.75">
      <c r="A623" s="485">
        <v>623</v>
      </c>
      <c r="B623" s="234" t="s">
        <v>366</v>
      </c>
      <c r="D623" t="s">
        <v>905</v>
      </c>
      <c r="E623" s="472"/>
      <c r="F623" s="231"/>
      <c r="G623" s="370"/>
      <c r="K623" s="370"/>
    </row>
    <row r="624" spans="1:11" ht="15.75">
      <c r="A624" s="485">
        <v>624</v>
      </c>
      <c r="B624" s="234" t="s">
        <v>367</v>
      </c>
      <c r="D624" t="s">
        <v>905</v>
      </c>
      <c r="E624" s="472"/>
      <c r="F624" s="231"/>
      <c r="G624" s="370"/>
      <c r="K624" s="370"/>
    </row>
    <row r="625" spans="1:11">
      <c r="A625" s="485">
        <v>625</v>
      </c>
      <c r="B625" t="s">
        <v>187</v>
      </c>
      <c r="D625" t="s">
        <v>905</v>
      </c>
      <c r="E625" s="472">
        <v>2240</v>
      </c>
      <c r="F625" s="231">
        <f>'33'!H24</f>
        <v>637</v>
      </c>
      <c r="G625" s="312">
        <f>F625-E625</f>
        <v>-1603</v>
      </c>
      <c r="I625" s="472">
        <v>1683</v>
      </c>
      <c r="J625" s="231">
        <f>'33'!K24</f>
        <v>311</v>
      </c>
      <c r="K625" s="312">
        <f>J625-I625</f>
        <v>-1372</v>
      </c>
    </row>
    <row r="626" spans="1:11">
      <c r="A626" s="485">
        <v>626</v>
      </c>
      <c r="B626" t="s">
        <v>188</v>
      </c>
      <c r="D626" t="s">
        <v>905</v>
      </c>
      <c r="E626" s="472">
        <v>6434</v>
      </c>
      <c r="F626" s="231">
        <f>'33'!H25</f>
        <v>1934</v>
      </c>
      <c r="G626" s="312">
        <f>F626-E626</f>
        <v>-4500</v>
      </c>
      <c r="I626" s="472">
        <v>5085</v>
      </c>
      <c r="J626" s="231">
        <f>'33'!K25</f>
        <v>173</v>
      </c>
      <c r="K626" s="312">
        <f>J626-I626</f>
        <v>-4912</v>
      </c>
    </row>
    <row r="627" spans="1:11">
      <c r="A627" s="485">
        <v>627</v>
      </c>
      <c r="B627" t="s">
        <v>189</v>
      </c>
      <c r="E627" s="472">
        <v>6829</v>
      </c>
      <c r="F627" s="231">
        <f>'33'!H26</f>
        <v>1570</v>
      </c>
      <c r="G627" s="312">
        <f>F627-E627</f>
        <v>-5259</v>
      </c>
      <c r="I627" s="472">
        <v>1490</v>
      </c>
      <c r="J627" s="231">
        <f>'33'!K26</f>
        <v>0</v>
      </c>
      <c r="K627" s="312">
        <f>J627-I627</f>
        <v>-1490</v>
      </c>
    </row>
    <row r="628" spans="1:11" ht="15.75">
      <c r="A628" s="485">
        <v>628</v>
      </c>
      <c r="B628" s="234" t="s">
        <v>106</v>
      </c>
      <c r="E628" s="472">
        <v>15503</v>
      </c>
      <c r="F628" s="231">
        <f>'33'!H27</f>
        <v>4141</v>
      </c>
      <c r="G628" s="312">
        <f>F628-E628</f>
        <v>-11362</v>
      </c>
      <c r="I628" s="472">
        <v>8258</v>
      </c>
      <c r="J628" s="231">
        <f>'33'!K27</f>
        <v>484</v>
      </c>
      <c r="K628" s="312">
        <f>J628-I628</f>
        <v>-7774</v>
      </c>
    </row>
    <row r="629" spans="1:11" ht="15.75">
      <c r="A629" s="485">
        <v>629</v>
      </c>
      <c r="B629" s="234" t="s">
        <v>1217</v>
      </c>
      <c r="D629" t="s">
        <v>905</v>
      </c>
      <c r="E629" s="472"/>
      <c r="F629" s="231"/>
      <c r="G629" s="370"/>
      <c r="I629" s="472"/>
      <c r="J629" s="231"/>
      <c r="K629" s="370"/>
    </row>
    <row r="630" spans="1:11" ht="15.75">
      <c r="A630" s="485">
        <v>630</v>
      </c>
      <c r="B630" s="234" t="s">
        <v>191</v>
      </c>
      <c r="D630" t="s">
        <v>905</v>
      </c>
      <c r="F630" s="231"/>
      <c r="G630" s="370"/>
      <c r="I630" s="472"/>
      <c r="J630" s="231"/>
      <c r="K630" s="370"/>
    </row>
    <row r="631" spans="1:11">
      <c r="A631" s="485">
        <v>631</v>
      </c>
      <c r="B631" t="s">
        <v>192</v>
      </c>
      <c r="D631" t="s">
        <v>905</v>
      </c>
      <c r="E631" s="472">
        <v>0</v>
      </c>
      <c r="F631" s="231">
        <f>'33'!J50</f>
        <v>44</v>
      </c>
      <c r="G631" s="312">
        <f>F631-E631</f>
        <v>44</v>
      </c>
      <c r="I631" s="472">
        <v>0</v>
      </c>
      <c r="J631" s="231">
        <f>'33'!K50</f>
        <v>47</v>
      </c>
      <c r="K631" s="312">
        <f>J631-I631</f>
        <v>47</v>
      </c>
    </row>
    <row r="632" spans="1:11">
      <c r="A632" s="485">
        <v>632</v>
      </c>
      <c r="B632" t="s">
        <v>185</v>
      </c>
      <c r="D632" t="s">
        <v>905</v>
      </c>
      <c r="E632" s="472">
        <v>0</v>
      </c>
      <c r="F632" s="231">
        <f>'33'!J51</f>
        <v>0</v>
      </c>
      <c r="G632" s="312">
        <f>F632-E632</f>
        <v>0</v>
      </c>
      <c r="I632" s="472">
        <v>0</v>
      </c>
      <c r="J632" s="231">
        <f>'33'!K51</f>
        <v>0</v>
      </c>
      <c r="K632" s="312">
        <f>J632-I632</f>
        <v>0</v>
      </c>
    </row>
    <row r="633" spans="1:11">
      <c r="A633" s="485">
        <v>633</v>
      </c>
      <c r="B633" s="672" t="s">
        <v>323</v>
      </c>
      <c r="E633" s="472"/>
      <c r="F633" s="718"/>
      <c r="G633" s="370"/>
      <c r="I633" s="472"/>
      <c r="J633" s="718"/>
      <c r="K633" s="370"/>
    </row>
    <row r="634" spans="1:11" ht="15.75">
      <c r="A634" s="485">
        <v>634</v>
      </c>
      <c r="B634" s="234" t="s">
        <v>193</v>
      </c>
      <c r="E634" s="472">
        <v>0</v>
      </c>
      <c r="F634" s="231">
        <f>'33'!J52</f>
        <v>44</v>
      </c>
      <c r="G634" s="312">
        <f>F634-E634</f>
        <v>44</v>
      </c>
      <c r="I634" s="472">
        <v>0</v>
      </c>
      <c r="J634" s="231">
        <f>'33'!K52</f>
        <v>47</v>
      </c>
      <c r="K634" s="312">
        <f>J634-I634</f>
        <v>47</v>
      </c>
    </row>
    <row r="635" spans="1:11" ht="15.75">
      <c r="A635" s="485">
        <v>635</v>
      </c>
      <c r="B635" s="234" t="s">
        <v>366</v>
      </c>
      <c r="D635" t="s">
        <v>905</v>
      </c>
      <c r="E635" s="472"/>
      <c r="F635" s="231"/>
      <c r="G635" s="370"/>
      <c r="K635" s="370"/>
    </row>
    <row r="636" spans="1:11" ht="15.75">
      <c r="A636" s="485">
        <v>636</v>
      </c>
      <c r="B636" s="234" t="s">
        <v>368</v>
      </c>
      <c r="D636" t="s">
        <v>905</v>
      </c>
      <c r="E636" s="472"/>
      <c r="F636" s="231"/>
      <c r="G636" s="370"/>
      <c r="K636" s="370"/>
    </row>
    <row r="637" spans="1:11">
      <c r="A637" s="485">
        <v>637</v>
      </c>
      <c r="B637" t="s">
        <v>187</v>
      </c>
      <c r="D637" t="s">
        <v>905</v>
      </c>
      <c r="E637" s="472">
        <v>0</v>
      </c>
      <c r="F637" s="231">
        <f>'33'!J57</f>
        <v>220</v>
      </c>
      <c r="G637" s="312">
        <f>F637-E637</f>
        <v>220</v>
      </c>
      <c r="I637" s="472">
        <v>0</v>
      </c>
      <c r="J637" s="231">
        <f>'33'!K57</f>
        <v>286</v>
      </c>
      <c r="K637" s="312">
        <f>J637-I637</f>
        <v>286</v>
      </c>
    </row>
    <row r="638" spans="1:11">
      <c r="A638" s="485">
        <v>638</v>
      </c>
      <c r="B638" t="s">
        <v>188</v>
      </c>
      <c r="D638" t="s">
        <v>905</v>
      </c>
      <c r="E638" s="472">
        <v>0</v>
      </c>
      <c r="F638" s="231">
        <f>'33'!J58</f>
        <v>944</v>
      </c>
      <c r="G638" s="312">
        <f>F638-E638</f>
        <v>944</v>
      </c>
      <c r="I638" s="472">
        <v>0</v>
      </c>
      <c r="J638" s="231">
        <f>'33'!K58</f>
        <v>1185</v>
      </c>
      <c r="K638" s="312">
        <f>J638-I638</f>
        <v>1185</v>
      </c>
    </row>
    <row r="639" spans="1:11">
      <c r="A639" s="485">
        <v>639</v>
      </c>
      <c r="B639" t="s">
        <v>189</v>
      </c>
      <c r="E639" s="472">
        <v>0</v>
      </c>
      <c r="F639" s="231">
        <f>'33'!J59</f>
        <v>239</v>
      </c>
      <c r="G639" s="312">
        <f>F639-E639</f>
        <v>239</v>
      </c>
      <c r="I639" s="472">
        <v>0</v>
      </c>
      <c r="J639" s="231">
        <f>'33'!K59</f>
        <v>415</v>
      </c>
      <c r="K639" s="312">
        <f>J639-I639</f>
        <v>415</v>
      </c>
    </row>
    <row r="640" spans="1:11" ht="15.75">
      <c r="A640" s="485">
        <v>640</v>
      </c>
      <c r="B640" s="234" t="s">
        <v>106</v>
      </c>
      <c r="E640" s="472">
        <v>0</v>
      </c>
      <c r="F640" s="231">
        <f>'33'!J60</f>
        <v>1403</v>
      </c>
      <c r="G640" s="312">
        <f>F640-E640</f>
        <v>1403</v>
      </c>
      <c r="I640" s="472">
        <v>0</v>
      </c>
      <c r="J640" s="231">
        <f>'33'!K60</f>
        <v>1886</v>
      </c>
      <c r="K640" s="312">
        <f>J640-I640</f>
        <v>1886</v>
      </c>
    </row>
    <row r="641" spans="1:11" ht="15.75">
      <c r="A641" s="485">
        <v>641</v>
      </c>
      <c r="B641" s="234" t="s">
        <v>572</v>
      </c>
      <c r="D641" t="s">
        <v>905</v>
      </c>
      <c r="E641" s="472"/>
      <c r="F641" s="231"/>
      <c r="G641" s="370"/>
      <c r="K641" s="370"/>
    </row>
    <row r="642" spans="1:11" ht="15.75">
      <c r="A642" s="485">
        <v>642</v>
      </c>
      <c r="B642" s="234" t="s">
        <v>573</v>
      </c>
      <c r="D642" t="s">
        <v>905</v>
      </c>
      <c r="F642" s="231"/>
      <c r="G642" s="370"/>
      <c r="K642" s="370"/>
    </row>
    <row r="643" spans="1:11" ht="15.75">
      <c r="A643" s="485">
        <v>643</v>
      </c>
      <c r="B643" s="234" t="s">
        <v>360</v>
      </c>
      <c r="D643" t="s">
        <v>905</v>
      </c>
      <c r="F643" s="231"/>
      <c r="G643" s="370"/>
      <c r="K643" s="370"/>
    </row>
    <row r="644" spans="1:11">
      <c r="A644" s="485">
        <v>644</v>
      </c>
      <c r="B644" t="s">
        <v>166</v>
      </c>
      <c r="D644" t="s">
        <v>905</v>
      </c>
      <c r="E644" s="472">
        <v>583901</v>
      </c>
      <c r="F644" s="231">
        <f>'34'!D10</f>
        <v>574834</v>
      </c>
      <c r="G644" s="312">
        <f t="shared" ref="G644:G650" si="49">F644-E644</f>
        <v>-9067</v>
      </c>
      <c r="K644" s="312"/>
    </row>
    <row r="645" spans="1:11">
      <c r="A645" s="485">
        <v>645</v>
      </c>
      <c r="B645" t="s">
        <v>167</v>
      </c>
      <c r="E645" s="472">
        <v>60201</v>
      </c>
      <c r="F645" s="231">
        <f>'34'!D11</f>
        <v>48966</v>
      </c>
      <c r="G645" s="312">
        <f t="shared" si="49"/>
        <v>-11235</v>
      </c>
      <c r="I645" s="472"/>
      <c r="J645" s="231"/>
      <c r="K645" s="312"/>
    </row>
    <row r="646" spans="1:11">
      <c r="A646" s="485">
        <v>646</v>
      </c>
      <c r="B646" t="s">
        <v>168</v>
      </c>
      <c r="E646" s="472">
        <v>100725</v>
      </c>
      <c r="F646" s="231">
        <f>'34'!D12</f>
        <v>93309</v>
      </c>
      <c r="G646" s="312">
        <f t="shared" si="49"/>
        <v>-7416</v>
      </c>
      <c r="I646" s="472"/>
      <c r="J646" s="231"/>
      <c r="K646" s="312"/>
    </row>
    <row r="647" spans="1:11">
      <c r="A647" s="485">
        <v>647</v>
      </c>
      <c r="B647" t="s">
        <v>169</v>
      </c>
      <c r="E647" s="472">
        <v>492</v>
      </c>
      <c r="F647" s="231">
        <f>'34'!D13</f>
        <v>117</v>
      </c>
      <c r="G647" s="312">
        <f t="shared" si="49"/>
        <v>-375</v>
      </c>
      <c r="I647" s="472"/>
      <c r="J647" s="231"/>
      <c r="K647" s="312"/>
    </row>
    <row r="648" spans="1:11">
      <c r="A648" s="485">
        <v>648</v>
      </c>
      <c r="B648" t="s">
        <v>170</v>
      </c>
      <c r="E648" s="472">
        <v>0</v>
      </c>
      <c r="F648" s="231">
        <f>'34'!D14</f>
        <v>0</v>
      </c>
      <c r="G648" s="312">
        <f t="shared" si="49"/>
        <v>0</v>
      </c>
      <c r="I648" s="472"/>
      <c r="J648" s="718"/>
      <c r="K648" s="312"/>
    </row>
    <row r="649" spans="1:11">
      <c r="A649" s="485">
        <v>649</v>
      </c>
      <c r="B649" t="s">
        <v>171</v>
      </c>
      <c r="E649" s="472">
        <v>0</v>
      </c>
      <c r="F649" s="231">
        <f>'34'!D15</f>
        <v>10</v>
      </c>
      <c r="G649" s="312">
        <f t="shared" si="49"/>
        <v>10</v>
      </c>
      <c r="I649" s="472"/>
      <c r="J649" s="718"/>
      <c r="K649" s="312"/>
    </row>
    <row r="650" spans="1:11" ht="15.75">
      <c r="A650" s="485">
        <v>650</v>
      </c>
      <c r="B650" s="234" t="s">
        <v>106</v>
      </c>
      <c r="E650" s="472">
        <v>745319</v>
      </c>
      <c r="F650" s="231">
        <f>'34'!D16</f>
        <v>717236</v>
      </c>
      <c r="G650" s="312">
        <f t="shared" si="49"/>
        <v>-28083</v>
      </c>
      <c r="I650" s="472"/>
      <c r="J650" s="718"/>
      <c r="K650" s="312"/>
    </row>
    <row r="651" spans="1:11" ht="15.75">
      <c r="A651" s="485">
        <v>651</v>
      </c>
      <c r="B651" s="234" t="s">
        <v>632</v>
      </c>
      <c r="E651" s="472"/>
      <c r="F651" s="231"/>
      <c r="G651" s="370"/>
      <c r="I651" s="472"/>
      <c r="J651" s="718"/>
      <c r="K651" s="370"/>
    </row>
    <row r="652" spans="1:11">
      <c r="A652" s="485">
        <v>652</v>
      </c>
      <c r="B652" t="s">
        <v>166</v>
      </c>
      <c r="E652" s="472">
        <v>1338</v>
      </c>
      <c r="F652" s="231">
        <f>'34'!F10</f>
        <v>1189</v>
      </c>
      <c r="G652" s="312">
        <f t="shared" ref="G652:G658" si="50">F652-E652</f>
        <v>-149</v>
      </c>
      <c r="I652" s="472"/>
      <c r="J652" s="718"/>
      <c r="K652" s="312"/>
    </row>
    <row r="653" spans="1:11">
      <c r="A653" s="485">
        <v>653</v>
      </c>
      <c r="B653" t="s">
        <v>167</v>
      </c>
      <c r="E653" s="472">
        <v>0</v>
      </c>
      <c r="F653" s="231">
        <f>'34'!F11</f>
        <v>0</v>
      </c>
      <c r="G653" s="312">
        <f t="shared" si="50"/>
        <v>0</v>
      </c>
      <c r="I653" s="472"/>
      <c r="J653" s="718"/>
      <c r="K653" s="312"/>
    </row>
    <row r="654" spans="1:11">
      <c r="A654" s="485">
        <v>654</v>
      </c>
      <c r="B654" t="s">
        <v>168</v>
      </c>
      <c r="E654" s="472">
        <v>0</v>
      </c>
      <c r="F654" s="231">
        <f>'34'!F12</f>
        <v>0</v>
      </c>
      <c r="G654" s="312">
        <f t="shared" si="50"/>
        <v>0</v>
      </c>
      <c r="I654" s="472"/>
      <c r="J654" s="718"/>
      <c r="K654" s="312"/>
    </row>
    <row r="655" spans="1:11">
      <c r="A655" s="485">
        <v>655</v>
      </c>
      <c r="B655" t="s">
        <v>169</v>
      </c>
      <c r="E655" s="472">
        <v>0</v>
      </c>
      <c r="F655" s="231">
        <f>'34'!F13</f>
        <v>0</v>
      </c>
      <c r="G655" s="312">
        <f t="shared" si="50"/>
        <v>0</v>
      </c>
      <c r="I655" s="472"/>
      <c r="J655" s="231"/>
      <c r="K655" s="312"/>
    </row>
    <row r="656" spans="1:11">
      <c r="A656" s="485">
        <v>656</v>
      </c>
      <c r="B656" t="s">
        <v>170</v>
      </c>
      <c r="E656" s="472">
        <v>0</v>
      </c>
      <c r="F656" s="231">
        <f>'34'!F14</f>
        <v>0</v>
      </c>
      <c r="G656" s="312">
        <f t="shared" si="50"/>
        <v>0</v>
      </c>
      <c r="I656" s="472"/>
      <c r="J656" s="718"/>
      <c r="K656" s="312"/>
    </row>
    <row r="657" spans="1:11">
      <c r="A657" s="485">
        <v>657</v>
      </c>
      <c r="B657" t="s">
        <v>171</v>
      </c>
      <c r="E657" s="472">
        <v>0</v>
      </c>
      <c r="F657" s="231">
        <f>'34'!F15</f>
        <v>0</v>
      </c>
      <c r="G657" s="312">
        <f t="shared" si="50"/>
        <v>0</v>
      </c>
      <c r="I657" s="472"/>
      <c r="J657" s="718"/>
      <c r="K657" s="312"/>
    </row>
    <row r="658" spans="1:11" ht="15.75">
      <c r="A658" s="485">
        <v>658</v>
      </c>
      <c r="B658" s="234" t="s">
        <v>106</v>
      </c>
      <c r="E658" s="472">
        <v>1338</v>
      </c>
      <c r="F658" s="231">
        <f>'34'!F16</f>
        <v>1189</v>
      </c>
      <c r="G658" s="312">
        <f t="shared" si="50"/>
        <v>-149</v>
      </c>
      <c r="I658" s="472"/>
      <c r="J658" s="718"/>
      <c r="K658" s="312"/>
    </row>
    <row r="659" spans="1:11" ht="15.75">
      <c r="A659" s="485">
        <v>659</v>
      </c>
      <c r="B659" s="234" t="s">
        <v>633</v>
      </c>
      <c r="E659" s="472"/>
      <c r="F659" s="231"/>
      <c r="G659" s="370"/>
      <c r="I659" s="472"/>
      <c r="J659" s="718"/>
      <c r="K659" s="370"/>
    </row>
    <row r="660" spans="1:11">
      <c r="A660" s="485">
        <v>660</v>
      </c>
      <c r="B660" t="s">
        <v>166</v>
      </c>
      <c r="E660" s="472">
        <v>23645</v>
      </c>
      <c r="F660" s="231">
        <f>'34'!H10</f>
        <v>28429</v>
      </c>
      <c r="G660" s="312">
        <f t="shared" ref="G660:G666" si="51">F660-E660</f>
        <v>4784</v>
      </c>
      <c r="I660" s="472"/>
      <c r="J660" s="718"/>
      <c r="K660" s="312"/>
    </row>
    <row r="661" spans="1:11">
      <c r="A661" s="485">
        <v>661</v>
      </c>
      <c r="B661" t="s">
        <v>167</v>
      </c>
      <c r="E661" s="472">
        <v>0</v>
      </c>
      <c r="F661" s="231">
        <f>'34'!H11</f>
        <v>0</v>
      </c>
      <c r="G661" s="312">
        <f t="shared" si="51"/>
        <v>0</v>
      </c>
      <c r="I661" s="472"/>
      <c r="J661" s="718"/>
      <c r="K661" s="312"/>
    </row>
    <row r="662" spans="1:11">
      <c r="A662" s="485">
        <v>662</v>
      </c>
      <c r="B662" t="s">
        <v>168</v>
      </c>
      <c r="E662" s="472">
        <v>0</v>
      </c>
      <c r="F662" s="231">
        <f>'34'!H12</f>
        <v>0</v>
      </c>
      <c r="G662" s="312">
        <f t="shared" si="51"/>
        <v>0</v>
      </c>
      <c r="I662" s="472"/>
      <c r="J662" s="718"/>
      <c r="K662" s="312"/>
    </row>
    <row r="663" spans="1:11">
      <c r="A663" s="485">
        <v>663</v>
      </c>
      <c r="B663" t="s">
        <v>169</v>
      </c>
      <c r="E663" s="472">
        <v>0</v>
      </c>
      <c r="F663" s="231">
        <f>'34'!H13</f>
        <v>0</v>
      </c>
      <c r="G663" s="312">
        <f t="shared" si="51"/>
        <v>0</v>
      </c>
      <c r="I663" s="472"/>
      <c r="J663" s="231"/>
      <c r="K663" s="312"/>
    </row>
    <row r="664" spans="1:11">
      <c r="A664" s="485">
        <v>664</v>
      </c>
      <c r="B664" t="s">
        <v>170</v>
      </c>
      <c r="E664" s="472">
        <v>0</v>
      </c>
      <c r="F664" s="231">
        <f>'34'!H14</f>
        <v>0</v>
      </c>
      <c r="G664" s="312">
        <f t="shared" si="51"/>
        <v>0</v>
      </c>
      <c r="I664" s="472"/>
      <c r="J664" s="718"/>
      <c r="K664" s="312"/>
    </row>
    <row r="665" spans="1:11">
      <c r="A665" s="485">
        <v>665</v>
      </c>
      <c r="B665" t="s">
        <v>171</v>
      </c>
      <c r="E665" s="472">
        <v>0</v>
      </c>
      <c r="F665" s="231">
        <f>'34'!H15</f>
        <v>0</v>
      </c>
      <c r="G665" s="312">
        <f t="shared" si="51"/>
        <v>0</v>
      </c>
      <c r="I665" s="472"/>
      <c r="J665" s="718"/>
      <c r="K665" s="312"/>
    </row>
    <row r="666" spans="1:11" ht="15.75">
      <c r="A666" s="485">
        <v>666</v>
      </c>
      <c r="B666" s="234" t="s">
        <v>106</v>
      </c>
      <c r="E666" s="472">
        <v>23645</v>
      </c>
      <c r="F666" s="231">
        <f>'34'!H16</f>
        <v>28429</v>
      </c>
      <c r="G666" s="312">
        <f t="shared" si="51"/>
        <v>4784</v>
      </c>
      <c r="I666" s="472"/>
      <c r="J666" s="718"/>
      <c r="K666" s="312"/>
    </row>
    <row r="667" spans="1:11" ht="15.75">
      <c r="A667" s="485">
        <v>667</v>
      </c>
      <c r="B667" s="747" t="s">
        <v>1298</v>
      </c>
      <c r="F667" s="231"/>
      <c r="G667" s="312"/>
      <c r="I667" s="472"/>
      <c r="J667" s="718"/>
      <c r="K667" s="312"/>
    </row>
    <row r="668" spans="1:11">
      <c r="A668" s="485">
        <v>668</v>
      </c>
      <c r="B668" s="388" t="s">
        <v>166</v>
      </c>
      <c r="E668" s="472">
        <v>24529</v>
      </c>
      <c r="F668" s="231">
        <f>'34'!J10</f>
        <v>26923</v>
      </c>
      <c r="G668" s="312">
        <f t="shared" ref="G668:G674" si="52">F668-E668</f>
        <v>2394</v>
      </c>
      <c r="I668" s="472"/>
      <c r="J668" s="718"/>
      <c r="K668" s="312"/>
    </row>
    <row r="669" spans="1:11">
      <c r="A669" s="485">
        <v>669</v>
      </c>
      <c r="B669" s="388" t="s">
        <v>167</v>
      </c>
      <c r="E669" s="472">
        <v>0</v>
      </c>
      <c r="F669" s="231">
        <f>'34'!J11</f>
        <v>3211</v>
      </c>
      <c r="G669" s="312">
        <f t="shared" si="52"/>
        <v>3211</v>
      </c>
      <c r="I669" s="472"/>
      <c r="J669" s="718"/>
      <c r="K669" s="312"/>
    </row>
    <row r="670" spans="1:11">
      <c r="A670" s="485">
        <v>670</v>
      </c>
      <c r="B670" s="388" t="s">
        <v>168</v>
      </c>
      <c r="E670" s="472">
        <v>0</v>
      </c>
      <c r="F670" s="231">
        <f>'34'!J12</f>
        <v>3795</v>
      </c>
      <c r="G670" s="312">
        <f t="shared" si="52"/>
        <v>3795</v>
      </c>
      <c r="I670" s="472"/>
      <c r="J670" s="718"/>
      <c r="K670" s="312"/>
    </row>
    <row r="671" spans="1:11">
      <c r="A671" s="485">
        <v>671</v>
      </c>
      <c r="B671" s="388" t="s">
        <v>169</v>
      </c>
      <c r="E671" s="472">
        <v>0</v>
      </c>
      <c r="F671" s="231">
        <f>'34'!J13</f>
        <v>0</v>
      </c>
      <c r="G671" s="312">
        <f t="shared" si="52"/>
        <v>0</v>
      </c>
      <c r="I671" s="472"/>
      <c r="J671" s="718"/>
      <c r="K671" s="312"/>
    </row>
    <row r="672" spans="1:11">
      <c r="A672" s="485">
        <v>672</v>
      </c>
      <c r="B672" s="388" t="s">
        <v>170</v>
      </c>
      <c r="E672" s="472">
        <v>0</v>
      </c>
      <c r="F672" s="231">
        <f>'34'!J14</f>
        <v>0</v>
      </c>
      <c r="G672" s="312">
        <f t="shared" si="52"/>
        <v>0</v>
      </c>
      <c r="I672" s="472"/>
      <c r="J672" s="718"/>
      <c r="K672" s="312"/>
    </row>
    <row r="673" spans="1:11">
      <c r="A673" s="485">
        <v>673</v>
      </c>
      <c r="B673" s="388" t="s">
        <v>171</v>
      </c>
      <c r="E673" s="472">
        <v>0</v>
      </c>
      <c r="F673" s="231">
        <f>'34'!J15</f>
        <v>0</v>
      </c>
      <c r="G673" s="312">
        <f t="shared" si="52"/>
        <v>0</v>
      </c>
      <c r="I673" s="472"/>
      <c r="J673" s="718"/>
      <c r="K673" s="312"/>
    </row>
    <row r="674" spans="1:11" ht="15.75">
      <c r="A674" s="485">
        <v>674</v>
      </c>
      <c r="B674" s="747" t="s">
        <v>106</v>
      </c>
      <c r="E674" s="472">
        <v>24529</v>
      </c>
      <c r="F674" s="231">
        <f>'34'!J16</f>
        <v>33929</v>
      </c>
      <c r="G674" s="312">
        <f t="shared" si="52"/>
        <v>9400</v>
      </c>
      <c r="I674" s="472"/>
      <c r="J674" s="718"/>
      <c r="K674" s="312"/>
    </row>
    <row r="675" spans="1:11" ht="15.75">
      <c r="A675" s="485">
        <v>675</v>
      </c>
      <c r="B675" s="747" t="s">
        <v>1310</v>
      </c>
      <c r="E675" s="472"/>
      <c r="F675" s="231"/>
      <c r="G675" s="312"/>
      <c r="I675" s="472"/>
      <c r="J675" s="718"/>
      <c r="K675" s="312"/>
    </row>
    <row r="676" spans="1:11">
      <c r="A676" s="485">
        <v>676</v>
      </c>
      <c r="B676" s="388" t="s">
        <v>166</v>
      </c>
      <c r="E676" s="472">
        <v>0</v>
      </c>
      <c r="F676" s="231">
        <f>'34'!L10</f>
        <v>359</v>
      </c>
      <c r="G676" s="312">
        <f t="shared" ref="G676:G682" si="53">F676-E676</f>
        <v>359</v>
      </c>
      <c r="I676" s="472"/>
      <c r="J676" s="718"/>
      <c r="K676" s="312"/>
    </row>
    <row r="677" spans="1:11">
      <c r="A677" s="485">
        <v>677</v>
      </c>
      <c r="B677" s="388" t="s">
        <v>167</v>
      </c>
      <c r="E677" s="472">
        <v>0</v>
      </c>
      <c r="F677" s="231">
        <f>'34'!L11</f>
        <v>24</v>
      </c>
      <c r="G677" s="312">
        <f t="shared" si="53"/>
        <v>24</v>
      </c>
      <c r="I677" s="472"/>
      <c r="J677" s="718"/>
      <c r="K677" s="312"/>
    </row>
    <row r="678" spans="1:11">
      <c r="A678" s="485">
        <v>678</v>
      </c>
      <c r="B678" s="388" t="s">
        <v>168</v>
      </c>
      <c r="E678" s="472">
        <v>0</v>
      </c>
      <c r="F678" s="231">
        <f>'34'!L12</f>
        <v>34</v>
      </c>
      <c r="G678" s="312">
        <f t="shared" si="53"/>
        <v>34</v>
      </c>
      <c r="I678" s="472"/>
      <c r="J678" s="718"/>
      <c r="K678" s="312"/>
    </row>
    <row r="679" spans="1:11">
      <c r="A679" s="485">
        <v>679</v>
      </c>
      <c r="B679" s="388" t="s">
        <v>169</v>
      </c>
      <c r="E679" s="472">
        <v>0</v>
      </c>
      <c r="F679" s="231">
        <f>'34'!L13</f>
        <v>0</v>
      </c>
      <c r="G679" s="312">
        <f t="shared" si="53"/>
        <v>0</v>
      </c>
      <c r="I679" s="472"/>
      <c r="J679" s="718"/>
      <c r="K679" s="312"/>
    </row>
    <row r="680" spans="1:11">
      <c r="A680" s="485">
        <v>680</v>
      </c>
      <c r="B680" s="388" t="s">
        <v>170</v>
      </c>
      <c r="E680" s="472">
        <v>0</v>
      </c>
      <c r="F680" s="231">
        <f>'34'!L14</f>
        <v>0</v>
      </c>
      <c r="G680" s="312">
        <f t="shared" si="53"/>
        <v>0</v>
      </c>
      <c r="I680" s="472"/>
      <c r="J680" s="718"/>
      <c r="K680" s="312"/>
    </row>
    <row r="681" spans="1:11">
      <c r="A681" s="485">
        <v>681</v>
      </c>
      <c r="B681" s="388" t="s">
        <v>171</v>
      </c>
      <c r="E681" s="472">
        <v>0</v>
      </c>
      <c r="F681" s="231">
        <f>'34'!L15</f>
        <v>0</v>
      </c>
      <c r="G681" s="312">
        <f t="shared" si="53"/>
        <v>0</v>
      </c>
      <c r="I681" s="472"/>
      <c r="J681" s="718"/>
      <c r="K681" s="312"/>
    </row>
    <row r="682" spans="1:11">
      <c r="A682" s="485">
        <v>682</v>
      </c>
      <c r="B682" s="388" t="s">
        <v>106</v>
      </c>
      <c r="E682" s="472">
        <v>0</v>
      </c>
      <c r="F682" s="231">
        <f>'34'!L16</f>
        <v>417</v>
      </c>
      <c r="G682" s="312">
        <f t="shared" si="53"/>
        <v>417</v>
      </c>
      <c r="I682" s="472"/>
      <c r="J682" s="718"/>
      <c r="K682" s="312"/>
    </row>
    <row r="683" spans="1:11" ht="15.75">
      <c r="A683" s="485">
        <v>683</v>
      </c>
      <c r="B683" s="234" t="s">
        <v>115</v>
      </c>
      <c r="E683" s="472"/>
      <c r="F683" s="231"/>
      <c r="G683" s="370"/>
      <c r="I683" s="472"/>
      <c r="J683" s="718"/>
      <c r="K683" s="370"/>
    </row>
    <row r="684" spans="1:11">
      <c r="A684" s="485">
        <v>684</v>
      </c>
      <c r="B684" t="s">
        <v>166</v>
      </c>
      <c r="E684" s="472">
        <v>8822</v>
      </c>
      <c r="F684" s="231">
        <f>'34'!N10</f>
        <v>6568</v>
      </c>
      <c r="G684" s="312">
        <f t="shared" ref="G684:G690" si="54">F684-E684</f>
        <v>-2254</v>
      </c>
      <c r="I684" s="472"/>
      <c r="J684" s="718"/>
      <c r="K684" s="312"/>
    </row>
    <row r="685" spans="1:11">
      <c r="A685" s="485">
        <v>685</v>
      </c>
      <c r="B685" t="s">
        <v>167</v>
      </c>
      <c r="E685" s="472">
        <v>0</v>
      </c>
      <c r="F685" s="231">
        <f>'34'!N11</f>
        <v>606</v>
      </c>
      <c r="G685" s="312">
        <f t="shared" si="54"/>
        <v>606</v>
      </c>
      <c r="I685" s="472"/>
      <c r="J685" s="718"/>
      <c r="K685" s="312"/>
    </row>
    <row r="686" spans="1:11">
      <c r="A686" s="485">
        <v>686</v>
      </c>
      <c r="B686" t="s">
        <v>168</v>
      </c>
      <c r="E686" s="472">
        <v>0</v>
      </c>
      <c r="F686" s="231">
        <f>'34'!N12</f>
        <v>0</v>
      </c>
      <c r="G686" s="312">
        <f t="shared" si="54"/>
        <v>0</v>
      </c>
      <c r="I686" s="472"/>
      <c r="J686" s="718"/>
      <c r="K686" s="312"/>
    </row>
    <row r="687" spans="1:11">
      <c r="A687" s="485">
        <v>687</v>
      </c>
      <c r="B687" t="s">
        <v>169</v>
      </c>
      <c r="E687" s="472">
        <v>0</v>
      </c>
      <c r="F687" s="231">
        <f>'34'!N13</f>
        <v>0</v>
      </c>
      <c r="G687" s="312">
        <f t="shared" si="54"/>
        <v>0</v>
      </c>
      <c r="I687" s="472"/>
      <c r="J687" s="231"/>
      <c r="K687" s="312"/>
    </row>
    <row r="688" spans="1:11">
      <c r="A688" s="485">
        <v>688</v>
      </c>
      <c r="B688" t="s">
        <v>170</v>
      </c>
      <c r="E688" s="472">
        <v>0</v>
      </c>
      <c r="F688" s="231">
        <f>'34'!N14</f>
        <v>0</v>
      </c>
      <c r="G688" s="312">
        <f t="shared" si="54"/>
        <v>0</v>
      </c>
      <c r="I688" s="472"/>
      <c r="J688" s="718"/>
      <c r="K688" s="312"/>
    </row>
    <row r="689" spans="1:11">
      <c r="A689" s="485">
        <v>689</v>
      </c>
      <c r="B689" t="s">
        <v>171</v>
      </c>
      <c r="E689" s="472">
        <v>0</v>
      </c>
      <c r="F689" s="231">
        <f>'34'!N15</f>
        <v>0</v>
      </c>
      <c r="G689" s="312">
        <f t="shared" si="54"/>
        <v>0</v>
      </c>
      <c r="I689" s="472"/>
      <c r="J689" s="718"/>
      <c r="K689" s="312"/>
    </row>
    <row r="690" spans="1:11">
      <c r="A690" s="485">
        <v>690</v>
      </c>
      <c r="B690" t="s">
        <v>106</v>
      </c>
      <c r="E690" s="472">
        <v>8822</v>
      </c>
      <c r="F690" s="231">
        <f>'34'!N16</f>
        <v>7174</v>
      </c>
      <c r="G690" s="312">
        <f t="shared" si="54"/>
        <v>-1648</v>
      </c>
      <c r="I690" s="472"/>
      <c r="J690" s="718"/>
      <c r="K690" s="312"/>
    </row>
    <row r="691" spans="1:11" ht="15.75">
      <c r="A691" s="485">
        <v>691</v>
      </c>
      <c r="B691" s="234" t="s">
        <v>172</v>
      </c>
      <c r="F691" s="231"/>
      <c r="G691" s="370"/>
      <c r="I691" s="472"/>
      <c r="J691" s="718"/>
      <c r="K691" s="370"/>
    </row>
    <row r="692" spans="1:11">
      <c r="A692" s="485">
        <v>692</v>
      </c>
      <c r="B692" t="s">
        <v>166</v>
      </c>
      <c r="E692" s="472">
        <v>642235</v>
      </c>
      <c r="F692" s="231">
        <f>'34'!P10</f>
        <v>638302</v>
      </c>
      <c r="G692" s="312">
        <f t="shared" ref="G692:G698" si="55">F692-E692</f>
        <v>-3933</v>
      </c>
      <c r="I692" s="472">
        <v>609053</v>
      </c>
      <c r="J692" s="231">
        <f>'34'!R10</f>
        <v>600402</v>
      </c>
      <c r="K692" s="312">
        <f t="shared" ref="K692:K699" si="56">J692-I692</f>
        <v>-8651</v>
      </c>
    </row>
    <row r="693" spans="1:11">
      <c r="A693" s="485">
        <v>693</v>
      </c>
      <c r="B693" t="s">
        <v>167</v>
      </c>
      <c r="E693" s="472">
        <v>60201</v>
      </c>
      <c r="F693" s="231">
        <f>'34'!P11</f>
        <v>52807</v>
      </c>
      <c r="G693" s="312">
        <f t="shared" si="55"/>
        <v>-7394</v>
      </c>
      <c r="I693" s="472">
        <v>55906</v>
      </c>
      <c r="J693" s="231">
        <f>'34'!R11</f>
        <v>48681</v>
      </c>
      <c r="K693" s="312">
        <f t="shared" si="56"/>
        <v>-7225</v>
      </c>
    </row>
    <row r="694" spans="1:11">
      <c r="A694" s="485">
        <v>694</v>
      </c>
      <c r="B694" t="s">
        <v>168</v>
      </c>
      <c r="E694" s="472">
        <v>100725</v>
      </c>
      <c r="F694" s="231">
        <f>'34'!P12</f>
        <v>97138</v>
      </c>
      <c r="G694" s="312">
        <f t="shared" si="55"/>
        <v>-3587</v>
      </c>
      <c r="I694" s="472">
        <v>96339</v>
      </c>
      <c r="J694" s="231">
        <f>'34'!R12</f>
        <v>86750</v>
      </c>
      <c r="K694" s="312">
        <f t="shared" si="56"/>
        <v>-9589</v>
      </c>
    </row>
    <row r="695" spans="1:11">
      <c r="A695" s="485">
        <v>695</v>
      </c>
      <c r="B695" t="s">
        <v>169</v>
      </c>
      <c r="E695" s="472">
        <v>492</v>
      </c>
      <c r="F695" s="231">
        <f>'34'!P13</f>
        <v>117</v>
      </c>
      <c r="G695" s="312">
        <f t="shared" si="55"/>
        <v>-375</v>
      </c>
      <c r="I695" s="472">
        <v>677</v>
      </c>
      <c r="J695" s="231">
        <f>'34'!R13</f>
        <v>261</v>
      </c>
      <c r="K695" s="312">
        <f t="shared" si="56"/>
        <v>-416</v>
      </c>
    </row>
    <row r="696" spans="1:11">
      <c r="A696" s="485">
        <v>696</v>
      </c>
      <c r="B696" t="s">
        <v>170</v>
      </c>
      <c r="D696" t="s">
        <v>905</v>
      </c>
      <c r="E696" s="472">
        <v>0</v>
      </c>
      <c r="F696" s="231">
        <f>'34'!P14</f>
        <v>0</v>
      </c>
      <c r="G696" s="312">
        <f t="shared" si="55"/>
        <v>0</v>
      </c>
      <c r="I696" s="472">
        <v>0</v>
      </c>
      <c r="J696" s="231">
        <f>'34'!R14</f>
        <v>0</v>
      </c>
      <c r="K696" s="312">
        <f t="shared" si="56"/>
        <v>0</v>
      </c>
    </row>
    <row r="697" spans="1:11">
      <c r="A697" s="485">
        <v>697</v>
      </c>
      <c r="B697" t="s">
        <v>171</v>
      </c>
      <c r="D697" t="s">
        <v>905</v>
      </c>
      <c r="E697" s="472">
        <v>0</v>
      </c>
      <c r="F697" s="231">
        <f>'34'!P15</f>
        <v>10</v>
      </c>
      <c r="G697" s="312">
        <f t="shared" si="55"/>
        <v>10</v>
      </c>
      <c r="I697" s="472">
        <v>165</v>
      </c>
      <c r="J697" s="231">
        <f>'34'!R15</f>
        <v>3</v>
      </c>
      <c r="K697" s="312">
        <f t="shared" si="56"/>
        <v>-162</v>
      </c>
    </row>
    <row r="698" spans="1:11" ht="15.75">
      <c r="A698" s="485">
        <v>698</v>
      </c>
      <c r="B698" s="234" t="s">
        <v>106</v>
      </c>
      <c r="D698" t="s">
        <v>905</v>
      </c>
      <c r="E698" s="472">
        <v>803653</v>
      </c>
      <c r="F698" s="231">
        <f>'34'!P16</f>
        <v>788374</v>
      </c>
      <c r="G698" s="312">
        <f t="shared" si="55"/>
        <v>-15279</v>
      </c>
      <c r="I698" s="472">
        <v>762140</v>
      </c>
      <c r="J698" s="231">
        <f>'34'!R16</f>
        <v>736097</v>
      </c>
      <c r="K698" s="312">
        <f t="shared" si="56"/>
        <v>-26043</v>
      </c>
    </row>
    <row r="699" spans="1:11">
      <c r="A699" s="485">
        <v>699</v>
      </c>
      <c r="B699" t="s">
        <v>173</v>
      </c>
      <c r="D699" t="s">
        <v>905</v>
      </c>
      <c r="E699" s="472">
        <v>1347</v>
      </c>
      <c r="F699" s="231">
        <f>'34'!P19</f>
        <v>645</v>
      </c>
      <c r="G699" s="312">
        <f t="shared" ref="G699:G704" si="57">F699-E699</f>
        <v>-702</v>
      </c>
      <c r="I699" s="472">
        <v>1187</v>
      </c>
      <c r="J699" s="231">
        <f>'34'!R19</f>
        <v>732</v>
      </c>
      <c r="K699" s="312">
        <f t="shared" si="56"/>
        <v>-455</v>
      </c>
    </row>
    <row r="700" spans="1:11">
      <c r="A700" s="485">
        <v>700</v>
      </c>
      <c r="B700" t="s">
        <v>1085</v>
      </c>
      <c r="D700" t="s">
        <v>905</v>
      </c>
      <c r="E700" s="472">
        <v>802306</v>
      </c>
      <c r="F700" s="231">
        <f>'34'!P20</f>
        <v>787729</v>
      </c>
      <c r="G700" s="312">
        <f t="shared" si="57"/>
        <v>-14577</v>
      </c>
      <c r="I700" s="472">
        <v>760953</v>
      </c>
      <c r="J700" s="231">
        <f>'34'!R20</f>
        <v>735365</v>
      </c>
      <c r="K700" s="312">
        <f>J700-I700</f>
        <v>-25588</v>
      </c>
    </row>
    <row r="701" spans="1:11" ht="15.75">
      <c r="A701" s="485">
        <v>701</v>
      </c>
      <c r="B701" s="234" t="s">
        <v>106</v>
      </c>
      <c r="D701" t="s">
        <v>905</v>
      </c>
      <c r="E701" s="472">
        <v>803653</v>
      </c>
      <c r="F701" s="231">
        <f>'34'!P21</f>
        <v>788374</v>
      </c>
      <c r="G701" s="312">
        <f t="shared" si="57"/>
        <v>-15279</v>
      </c>
      <c r="I701" s="472">
        <v>762140</v>
      </c>
      <c r="J701" s="231">
        <f>'34'!R21</f>
        <v>736097</v>
      </c>
      <c r="K701" s="312">
        <f>J701-I701</f>
        <v>-26043</v>
      </c>
    </row>
    <row r="702" spans="1:11">
      <c r="A702" s="894">
        <v>702</v>
      </c>
      <c r="B702" t="s">
        <v>1480</v>
      </c>
      <c r="D702" t="s">
        <v>905</v>
      </c>
      <c r="E702" s="472">
        <v>2341</v>
      </c>
      <c r="F702" s="231">
        <f>'34'!P23</f>
        <v>-2112</v>
      </c>
      <c r="G702" s="312">
        <f t="shared" si="57"/>
        <v>-4453</v>
      </c>
      <c r="I702" s="472">
        <v>6053</v>
      </c>
      <c r="J702" s="231">
        <f>'34'!R23</f>
        <v>-9386</v>
      </c>
      <c r="K702" s="312">
        <f>J702-I702</f>
        <v>-15439</v>
      </c>
    </row>
    <row r="703" spans="1:11" ht="15.75">
      <c r="A703" s="894">
        <v>703</v>
      </c>
      <c r="B703" s="761" t="s">
        <v>1481</v>
      </c>
      <c r="D703" t="s">
        <v>905</v>
      </c>
      <c r="E703" s="472">
        <v>2341</v>
      </c>
      <c r="F703" s="231" t="e">
        <f>'34'!#REF!</f>
        <v>#REF!</v>
      </c>
      <c r="G703" s="312" t="e">
        <f t="shared" si="57"/>
        <v>#REF!</v>
      </c>
      <c r="I703" s="472">
        <v>6053</v>
      </c>
      <c r="J703" s="231" t="e">
        <f>'34'!#REF!</f>
        <v>#REF!</v>
      </c>
      <c r="K703" s="312" t="e">
        <f>J703-I703</f>
        <v>#REF!</v>
      </c>
    </row>
    <row r="704" spans="1:11" ht="15.75">
      <c r="A704" s="894">
        <v>704</v>
      </c>
      <c r="B704" s="761" t="s">
        <v>1482</v>
      </c>
      <c r="F704" s="231" t="e">
        <f>'34'!#REF!</f>
        <v>#REF!</v>
      </c>
      <c r="G704" s="312" t="e">
        <f t="shared" si="57"/>
        <v>#REF!</v>
      </c>
      <c r="J704" s="231" t="e">
        <f>'34'!#REF!</f>
        <v>#REF!</v>
      </c>
      <c r="K704" s="312" t="e">
        <f>J704-I704</f>
        <v>#REF!</v>
      </c>
    </row>
    <row r="705" spans="1:11" ht="15.75">
      <c r="A705" s="485">
        <v>705</v>
      </c>
      <c r="B705" s="234" t="s">
        <v>1138</v>
      </c>
      <c r="D705" t="s">
        <v>905</v>
      </c>
      <c r="F705" s="231"/>
      <c r="G705" s="370"/>
      <c r="K705" s="370"/>
    </row>
    <row r="706" spans="1:11" ht="15.75">
      <c r="A706" s="485">
        <v>706</v>
      </c>
      <c r="B706" s="234" t="s">
        <v>360</v>
      </c>
      <c r="D706" t="s">
        <v>905</v>
      </c>
      <c r="F706" s="231"/>
      <c r="G706" s="370"/>
      <c r="K706" s="370"/>
    </row>
    <row r="707" spans="1:11" ht="15.75">
      <c r="A707" s="485">
        <v>707</v>
      </c>
      <c r="B707" s="234" t="s">
        <v>176</v>
      </c>
      <c r="D707" t="s">
        <v>905</v>
      </c>
      <c r="F707" s="231"/>
      <c r="G707" s="370"/>
      <c r="K707" s="370"/>
    </row>
    <row r="708" spans="1:11">
      <c r="A708" s="485">
        <v>708</v>
      </c>
      <c r="B708" t="s">
        <v>548</v>
      </c>
      <c r="D708" t="s">
        <v>905</v>
      </c>
      <c r="E708" s="472">
        <v>2409</v>
      </c>
      <c r="F708" s="231">
        <f>'34'!D44</f>
        <v>2373</v>
      </c>
      <c r="G708" s="312">
        <f t="shared" ref="G708:G717" si="58">F708-E708</f>
        <v>-36</v>
      </c>
      <c r="K708" s="312"/>
    </row>
    <row r="709" spans="1:11">
      <c r="A709" s="485">
        <v>709</v>
      </c>
      <c r="B709" t="s">
        <v>175</v>
      </c>
      <c r="E709" s="472">
        <v>1136</v>
      </c>
      <c r="F709" s="231">
        <f>'34'!D45</f>
        <v>835</v>
      </c>
      <c r="G709" s="312">
        <f t="shared" si="58"/>
        <v>-301</v>
      </c>
      <c r="I709" s="472"/>
      <c r="J709" s="231"/>
      <c r="K709" s="312"/>
    </row>
    <row r="710" spans="1:11">
      <c r="A710" s="485">
        <v>710</v>
      </c>
      <c r="B710" t="s">
        <v>538</v>
      </c>
      <c r="E710" s="472">
        <v>4015</v>
      </c>
      <c r="F710" s="231">
        <f>'34'!D46</f>
        <v>3928</v>
      </c>
      <c r="G710" s="312">
        <f t="shared" si="58"/>
        <v>-87</v>
      </c>
      <c r="I710" s="472"/>
      <c r="J710" s="231"/>
      <c r="K710" s="312"/>
    </row>
    <row r="711" spans="1:11">
      <c r="A711" s="485">
        <v>711</v>
      </c>
      <c r="B711" t="s">
        <v>539</v>
      </c>
      <c r="E711" s="472">
        <v>437</v>
      </c>
      <c r="F711" s="231">
        <f>'34'!D47</f>
        <v>392</v>
      </c>
      <c r="G711" s="312">
        <f t="shared" si="58"/>
        <v>-45</v>
      </c>
      <c r="I711" s="472"/>
      <c r="J711" s="231"/>
      <c r="K711" s="312"/>
    </row>
    <row r="712" spans="1:11">
      <c r="A712" s="485">
        <v>712</v>
      </c>
      <c r="B712" t="s">
        <v>540</v>
      </c>
      <c r="E712" s="472">
        <v>2721</v>
      </c>
      <c r="F712" s="231">
        <f>'34'!D48</f>
        <v>2598</v>
      </c>
      <c r="G712" s="312">
        <f t="shared" si="58"/>
        <v>-123</v>
      </c>
      <c r="I712" s="472"/>
      <c r="J712" s="718"/>
      <c r="K712" s="312"/>
    </row>
    <row r="713" spans="1:11">
      <c r="A713" s="485">
        <v>713</v>
      </c>
      <c r="B713" t="s">
        <v>541</v>
      </c>
      <c r="E713" s="472">
        <v>1213</v>
      </c>
      <c r="F713" s="231">
        <f>'34'!D49</f>
        <v>930</v>
      </c>
      <c r="G713" s="312">
        <f t="shared" si="58"/>
        <v>-283</v>
      </c>
      <c r="I713" s="472"/>
      <c r="J713" s="718"/>
      <c r="K713" s="312"/>
    </row>
    <row r="714" spans="1:11">
      <c r="A714" s="485">
        <v>714</v>
      </c>
      <c r="B714" t="s">
        <v>542</v>
      </c>
      <c r="E714" s="472">
        <v>496</v>
      </c>
      <c r="F714" s="231">
        <f>'34'!D50</f>
        <v>341</v>
      </c>
      <c r="G714" s="312">
        <f t="shared" si="58"/>
        <v>-155</v>
      </c>
      <c r="I714" s="472"/>
      <c r="J714" s="718"/>
      <c r="K714" s="312"/>
    </row>
    <row r="715" spans="1:11">
      <c r="A715" s="485">
        <v>715</v>
      </c>
      <c r="B715" t="s">
        <v>1087</v>
      </c>
      <c r="E715" s="472">
        <v>1113</v>
      </c>
      <c r="F715" s="231">
        <f>'34'!D51</f>
        <v>964</v>
      </c>
      <c r="G715" s="312">
        <f t="shared" si="58"/>
        <v>-149</v>
      </c>
      <c r="I715" s="472"/>
      <c r="J715" s="718"/>
      <c r="K715" s="312"/>
    </row>
    <row r="716" spans="1:11">
      <c r="A716" s="485">
        <v>716</v>
      </c>
      <c r="B716" t="s">
        <v>544</v>
      </c>
      <c r="E716" s="472">
        <v>30</v>
      </c>
      <c r="F716" s="231">
        <f>'34'!D52</f>
        <v>0</v>
      </c>
      <c r="G716" s="312">
        <f t="shared" si="58"/>
        <v>-30</v>
      </c>
      <c r="I716" s="472"/>
      <c r="J716" s="718"/>
      <c r="K716" s="312"/>
    </row>
    <row r="717" spans="1:11" ht="15.75">
      <c r="A717" s="485">
        <v>717</v>
      </c>
      <c r="B717" s="234" t="s">
        <v>106</v>
      </c>
      <c r="E717" s="472">
        <v>13570</v>
      </c>
      <c r="F717" s="231">
        <f>'34'!D53</f>
        <v>12361</v>
      </c>
      <c r="G717" s="312">
        <f t="shared" si="58"/>
        <v>-1209</v>
      </c>
      <c r="I717" s="472"/>
      <c r="J717" s="718"/>
      <c r="K717" s="312"/>
    </row>
    <row r="718" spans="1:11" ht="15.75">
      <c r="A718" s="485">
        <v>718</v>
      </c>
      <c r="B718" s="234" t="s">
        <v>979</v>
      </c>
      <c r="E718" s="472"/>
      <c r="F718" s="231"/>
      <c r="G718" s="370"/>
      <c r="I718" s="472"/>
      <c r="J718" s="718"/>
      <c r="K718" s="370"/>
    </row>
    <row r="719" spans="1:11" ht="15.75">
      <c r="A719" s="485">
        <v>719</v>
      </c>
      <c r="B719" s="234" t="s">
        <v>176</v>
      </c>
      <c r="F719" s="231"/>
      <c r="G719" s="370"/>
      <c r="I719" s="472"/>
      <c r="J719" s="718"/>
      <c r="K719" s="370"/>
    </row>
    <row r="720" spans="1:11">
      <c r="A720" s="485">
        <v>720</v>
      </c>
      <c r="B720" t="s">
        <v>548</v>
      </c>
      <c r="E720" s="472">
        <v>11</v>
      </c>
      <c r="F720" s="231">
        <f>'34'!F44</f>
        <v>8.36</v>
      </c>
      <c r="G720" s="312">
        <f t="shared" ref="G720:G729" si="59">F720-E720</f>
        <v>-2.6400000000000006</v>
      </c>
      <c r="I720" s="472"/>
      <c r="J720" s="718"/>
      <c r="K720" s="312"/>
    </row>
    <row r="721" spans="1:11">
      <c r="A721" s="485">
        <v>721</v>
      </c>
      <c r="B721" t="s">
        <v>175</v>
      </c>
      <c r="E721" s="472">
        <v>5</v>
      </c>
      <c r="F721" s="231">
        <f>'34'!F45</f>
        <v>4.92</v>
      </c>
      <c r="G721" s="312">
        <f t="shared" si="59"/>
        <v>-8.0000000000000071E-2</v>
      </c>
      <c r="I721" s="472"/>
      <c r="J721" s="718"/>
      <c r="K721" s="312"/>
    </row>
    <row r="722" spans="1:11">
      <c r="A722" s="485">
        <v>722</v>
      </c>
      <c r="B722" t="s">
        <v>538</v>
      </c>
      <c r="E722" s="472">
        <v>1</v>
      </c>
      <c r="F722" s="231">
        <f>'34'!F46</f>
        <v>6.75</v>
      </c>
      <c r="G722" s="312">
        <f t="shared" si="59"/>
        <v>5.75</v>
      </c>
      <c r="I722" s="472"/>
      <c r="J722" s="231"/>
      <c r="K722" s="312"/>
    </row>
    <row r="723" spans="1:11">
      <c r="A723" s="485">
        <v>723</v>
      </c>
      <c r="B723" t="s">
        <v>539</v>
      </c>
      <c r="E723" s="472">
        <v>1</v>
      </c>
      <c r="F723" s="231">
        <f>'34'!F47</f>
        <v>0</v>
      </c>
      <c r="G723" s="312">
        <f t="shared" si="59"/>
        <v>-1</v>
      </c>
      <c r="I723" s="472"/>
      <c r="J723" s="231"/>
      <c r="K723" s="312"/>
    </row>
    <row r="724" spans="1:11">
      <c r="A724" s="485">
        <v>724</v>
      </c>
      <c r="B724" t="s">
        <v>540</v>
      </c>
      <c r="E724" s="472">
        <v>0</v>
      </c>
      <c r="F724" s="231">
        <f>'34'!F48</f>
        <v>0</v>
      </c>
      <c r="G724" s="312">
        <f t="shared" si="59"/>
        <v>0</v>
      </c>
      <c r="I724" s="472"/>
      <c r="J724" s="718"/>
      <c r="K724" s="312"/>
    </row>
    <row r="725" spans="1:11">
      <c r="A725" s="485">
        <v>725</v>
      </c>
      <c r="B725" t="s">
        <v>541</v>
      </c>
      <c r="E725" s="472">
        <v>4</v>
      </c>
      <c r="F725" s="231">
        <f>'34'!F49</f>
        <v>0.7</v>
      </c>
      <c r="G725" s="312">
        <f t="shared" si="59"/>
        <v>-3.3</v>
      </c>
      <c r="I725" s="472"/>
      <c r="J725" s="718"/>
      <c r="K725" s="312"/>
    </row>
    <row r="726" spans="1:11">
      <c r="A726" s="485">
        <v>726</v>
      </c>
      <c r="B726" t="s">
        <v>542</v>
      </c>
      <c r="E726" s="472">
        <v>0</v>
      </c>
      <c r="F726" s="231">
        <f>'34'!F50</f>
        <v>0</v>
      </c>
      <c r="G726" s="312">
        <f t="shared" si="59"/>
        <v>0</v>
      </c>
      <c r="I726" s="472"/>
      <c r="J726" s="718"/>
      <c r="K726" s="312"/>
    </row>
    <row r="727" spans="1:11">
      <c r="A727" s="485">
        <v>727</v>
      </c>
      <c r="B727" t="s">
        <v>1087</v>
      </c>
      <c r="E727" s="472">
        <v>0</v>
      </c>
      <c r="F727" s="231">
        <f>'34'!F51</f>
        <v>0</v>
      </c>
      <c r="G727" s="312">
        <f t="shared" si="59"/>
        <v>0</v>
      </c>
      <c r="I727" s="472"/>
      <c r="J727" s="718"/>
      <c r="K727" s="312"/>
    </row>
    <row r="728" spans="1:11">
      <c r="A728" s="485">
        <v>728</v>
      </c>
      <c r="B728" t="s">
        <v>544</v>
      </c>
      <c r="E728" s="472">
        <v>0</v>
      </c>
      <c r="F728" s="231">
        <f>'34'!F52</f>
        <v>0</v>
      </c>
      <c r="G728" s="312">
        <f t="shared" si="59"/>
        <v>0</v>
      </c>
      <c r="I728" s="472"/>
      <c r="J728" s="718"/>
      <c r="K728" s="312"/>
    </row>
    <row r="729" spans="1:11" ht="15.75">
      <c r="A729" s="485">
        <v>729</v>
      </c>
      <c r="B729" s="234" t="s">
        <v>106</v>
      </c>
      <c r="E729" s="472">
        <v>22</v>
      </c>
      <c r="F729" s="231">
        <f>'34'!F53</f>
        <v>20.73</v>
      </c>
      <c r="G729" s="312">
        <f t="shared" si="59"/>
        <v>-1.2699999999999996</v>
      </c>
      <c r="I729" s="472"/>
      <c r="J729" s="718"/>
      <c r="K729" s="312"/>
    </row>
    <row r="730" spans="1:11" ht="15.75">
      <c r="A730" s="485">
        <v>730</v>
      </c>
      <c r="B730" s="234" t="s">
        <v>633</v>
      </c>
      <c r="F730" s="231"/>
      <c r="G730" s="370"/>
      <c r="I730" s="472"/>
      <c r="J730" s="718"/>
      <c r="K730" s="370"/>
    </row>
    <row r="731" spans="1:11" ht="15.75">
      <c r="A731" s="485">
        <v>731</v>
      </c>
      <c r="B731" s="234" t="s">
        <v>176</v>
      </c>
      <c r="F731" s="231"/>
      <c r="G731" s="370"/>
      <c r="I731" s="472"/>
      <c r="J731" s="718"/>
      <c r="K731" s="370"/>
    </row>
    <row r="732" spans="1:11">
      <c r="A732" s="485">
        <v>732</v>
      </c>
      <c r="B732" t="s">
        <v>548</v>
      </c>
      <c r="E732" s="472">
        <v>66</v>
      </c>
      <c r="F732" s="231">
        <f>'34'!H44</f>
        <v>45</v>
      </c>
      <c r="G732" s="312">
        <f t="shared" ref="G732:G741" si="60">F732-E732</f>
        <v>-21</v>
      </c>
      <c r="I732" s="472"/>
      <c r="J732" s="718"/>
      <c r="K732" s="312"/>
    </row>
    <row r="733" spans="1:11">
      <c r="A733" s="485">
        <v>733</v>
      </c>
      <c r="B733" t="s">
        <v>175</v>
      </c>
      <c r="E733" s="472">
        <v>0</v>
      </c>
      <c r="F733" s="231">
        <f>'34'!H45</f>
        <v>19</v>
      </c>
      <c r="G733" s="312">
        <f t="shared" si="60"/>
        <v>19</v>
      </c>
      <c r="I733" s="472"/>
      <c r="J733" s="718"/>
      <c r="K733" s="312"/>
    </row>
    <row r="734" spans="1:11">
      <c r="A734" s="485">
        <v>734</v>
      </c>
      <c r="B734" t="s">
        <v>538</v>
      </c>
      <c r="E734" s="472">
        <v>177</v>
      </c>
      <c r="F734" s="231">
        <f>'34'!H46</f>
        <v>245</v>
      </c>
      <c r="G734" s="312">
        <f t="shared" si="60"/>
        <v>68</v>
      </c>
      <c r="I734" s="472"/>
      <c r="J734" s="231"/>
      <c r="K734" s="312"/>
    </row>
    <row r="735" spans="1:11">
      <c r="A735" s="485">
        <v>735</v>
      </c>
      <c r="B735" t="s">
        <v>539</v>
      </c>
      <c r="E735" s="472">
        <v>0</v>
      </c>
      <c r="F735" s="231">
        <f>'34'!H47</f>
        <v>0</v>
      </c>
      <c r="G735" s="312">
        <f t="shared" si="60"/>
        <v>0</v>
      </c>
      <c r="I735" s="472"/>
      <c r="J735" s="231"/>
      <c r="K735" s="312"/>
    </row>
    <row r="736" spans="1:11">
      <c r="A736" s="485">
        <v>736</v>
      </c>
      <c r="B736" t="s">
        <v>540</v>
      </c>
      <c r="E736" s="472">
        <v>47</v>
      </c>
      <c r="F736" s="231">
        <f>'34'!H48</f>
        <v>84</v>
      </c>
      <c r="G736" s="312">
        <f t="shared" si="60"/>
        <v>37</v>
      </c>
      <c r="I736" s="472"/>
      <c r="J736" s="718"/>
      <c r="K736" s="312"/>
    </row>
    <row r="737" spans="1:11">
      <c r="A737" s="485">
        <v>737</v>
      </c>
      <c r="B737" t="s">
        <v>541</v>
      </c>
      <c r="E737" s="472">
        <v>8</v>
      </c>
      <c r="F737" s="231">
        <f>'34'!H49</f>
        <v>3</v>
      </c>
      <c r="G737" s="312">
        <f t="shared" si="60"/>
        <v>-5</v>
      </c>
      <c r="I737" s="472"/>
      <c r="J737" s="718"/>
      <c r="K737" s="312"/>
    </row>
    <row r="738" spans="1:11">
      <c r="A738" s="485">
        <v>738</v>
      </c>
      <c r="B738" t="s">
        <v>542</v>
      </c>
      <c r="E738" s="472">
        <v>0</v>
      </c>
      <c r="F738" s="231">
        <f>'34'!H50</f>
        <v>13</v>
      </c>
      <c r="G738" s="312">
        <f t="shared" si="60"/>
        <v>13</v>
      </c>
      <c r="I738" s="472"/>
      <c r="J738" s="718"/>
      <c r="K738" s="312"/>
    </row>
    <row r="739" spans="1:11">
      <c r="A739" s="485">
        <v>739</v>
      </c>
      <c r="B739" t="s">
        <v>1087</v>
      </c>
      <c r="E739" s="472">
        <v>40</v>
      </c>
      <c r="F739" s="231">
        <f>'34'!H51</f>
        <v>11</v>
      </c>
      <c r="G739" s="312">
        <f t="shared" si="60"/>
        <v>-29</v>
      </c>
      <c r="I739" s="472"/>
      <c r="J739" s="718"/>
      <c r="K739" s="312"/>
    </row>
    <row r="740" spans="1:11">
      <c r="A740" s="485">
        <v>740</v>
      </c>
      <c r="B740" t="s">
        <v>544</v>
      </c>
      <c r="E740" s="472">
        <v>0</v>
      </c>
      <c r="F740" s="231">
        <f>'34'!H52</f>
        <v>0</v>
      </c>
      <c r="G740" s="312">
        <f t="shared" si="60"/>
        <v>0</v>
      </c>
      <c r="I740" s="472"/>
      <c r="J740" s="718"/>
      <c r="K740" s="312"/>
    </row>
    <row r="741" spans="1:11" ht="15.75">
      <c r="A741" s="485">
        <v>741</v>
      </c>
      <c r="B741" s="234" t="s">
        <v>106</v>
      </c>
      <c r="E741" s="472">
        <v>338</v>
      </c>
      <c r="F741" s="231">
        <f>'34'!H53</f>
        <v>420</v>
      </c>
      <c r="G741" s="312">
        <f t="shared" si="60"/>
        <v>82</v>
      </c>
      <c r="I741" s="472"/>
      <c r="J741" s="718"/>
      <c r="K741" s="312"/>
    </row>
    <row r="742" spans="1:11" ht="15.75">
      <c r="A742" s="485">
        <v>742</v>
      </c>
      <c r="B742" s="747" t="s">
        <v>1298</v>
      </c>
      <c r="F742" s="231"/>
      <c r="G742" s="312"/>
      <c r="I742" s="472"/>
      <c r="J742" s="718"/>
      <c r="K742" s="312"/>
    </row>
    <row r="743" spans="1:11">
      <c r="A743" s="485">
        <v>743</v>
      </c>
      <c r="B743" s="388" t="s">
        <v>422</v>
      </c>
      <c r="F743" s="231"/>
      <c r="G743" s="312"/>
      <c r="I743" s="472"/>
      <c r="J743" s="718"/>
      <c r="K743" s="312"/>
    </row>
    <row r="744" spans="1:11">
      <c r="A744" s="485">
        <v>744</v>
      </c>
      <c r="B744" s="388" t="s">
        <v>548</v>
      </c>
      <c r="E744" s="472">
        <v>0</v>
      </c>
      <c r="F744" s="231">
        <f>'34'!J44</f>
        <v>0</v>
      </c>
      <c r="G744" s="312">
        <f t="shared" ref="G744:G753" si="61">F744-E744</f>
        <v>0</v>
      </c>
      <c r="I744" s="472"/>
      <c r="J744" s="718"/>
      <c r="K744" s="312"/>
    </row>
    <row r="745" spans="1:11">
      <c r="A745" s="485">
        <v>745</v>
      </c>
      <c r="B745" s="388" t="s">
        <v>175</v>
      </c>
      <c r="E745" s="472">
        <v>375</v>
      </c>
      <c r="F745" s="231">
        <f>'34'!J45</f>
        <v>485</v>
      </c>
      <c r="G745" s="312">
        <f t="shared" si="61"/>
        <v>110</v>
      </c>
      <c r="I745" s="472"/>
      <c r="J745" s="718"/>
      <c r="K745" s="312"/>
    </row>
    <row r="746" spans="1:11">
      <c r="A746" s="485">
        <v>746</v>
      </c>
      <c r="B746" s="388" t="s">
        <v>538</v>
      </c>
      <c r="E746" s="472">
        <v>0</v>
      </c>
      <c r="F746" s="231">
        <f>'34'!J46</f>
        <v>0</v>
      </c>
      <c r="G746" s="312">
        <f t="shared" si="61"/>
        <v>0</v>
      </c>
      <c r="I746" s="472"/>
      <c r="J746" s="718"/>
      <c r="K746" s="312"/>
    </row>
    <row r="747" spans="1:11">
      <c r="A747" s="485">
        <v>747</v>
      </c>
      <c r="B747" s="388" t="s">
        <v>539</v>
      </c>
      <c r="E747" s="472">
        <v>0</v>
      </c>
      <c r="F747" s="231">
        <f>'34'!J47</f>
        <v>0</v>
      </c>
      <c r="G747" s="312">
        <f t="shared" si="61"/>
        <v>0</v>
      </c>
      <c r="I747" s="472"/>
      <c r="J747" s="718"/>
      <c r="K747" s="312"/>
    </row>
    <row r="748" spans="1:11">
      <c r="A748" s="485">
        <v>748</v>
      </c>
      <c r="B748" s="388" t="s">
        <v>540</v>
      </c>
      <c r="E748" s="472">
        <v>0</v>
      </c>
      <c r="F748" s="231">
        <f>'34'!J48</f>
        <v>0</v>
      </c>
      <c r="G748" s="312">
        <f t="shared" si="61"/>
        <v>0</v>
      </c>
      <c r="I748" s="472"/>
      <c r="J748" s="718"/>
      <c r="K748" s="312"/>
    </row>
    <row r="749" spans="1:11">
      <c r="A749" s="485">
        <v>749</v>
      </c>
      <c r="B749" s="388" t="s">
        <v>541</v>
      </c>
      <c r="E749" s="472">
        <v>0</v>
      </c>
      <c r="F749" s="231">
        <f>'34'!J49</f>
        <v>0</v>
      </c>
      <c r="G749" s="312">
        <f t="shared" si="61"/>
        <v>0</v>
      </c>
      <c r="I749" s="472"/>
      <c r="J749" s="718"/>
      <c r="K749" s="312"/>
    </row>
    <row r="750" spans="1:11">
      <c r="A750" s="485">
        <v>750</v>
      </c>
      <c r="B750" s="388" t="s">
        <v>542</v>
      </c>
      <c r="E750" s="472">
        <v>0</v>
      </c>
      <c r="F750" s="231">
        <f>'34'!J50</f>
        <v>0</v>
      </c>
      <c r="G750" s="312">
        <f t="shared" si="61"/>
        <v>0</v>
      </c>
      <c r="I750" s="472"/>
      <c r="J750" s="718"/>
      <c r="K750" s="312"/>
    </row>
    <row r="751" spans="1:11">
      <c r="A751" s="485">
        <v>751</v>
      </c>
      <c r="B751" s="388" t="s">
        <v>1087</v>
      </c>
      <c r="E751" s="472">
        <v>0</v>
      </c>
      <c r="F751" s="231">
        <f>'34'!J51</f>
        <v>0</v>
      </c>
      <c r="G751" s="312">
        <f t="shared" si="61"/>
        <v>0</v>
      </c>
      <c r="I751" s="472"/>
      <c r="J751" s="718"/>
      <c r="K751" s="312"/>
    </row>
    <row r="752" spans="1:11">
      <c r="A752" s="485">
        <v>752</v>
      </c>
      <c r="B752" s="388" t="s">
        <v>544</v>
      </c>
      <c r="E752" s="472">
        <v>0</v>
      </c>
      <c r="F752" s="231">
        <f>'34'!J52</f>
        <v>0</v>
      </c>
      <c r="G752" s="312">
        <f t="shared" si="61"/>
        <v>0</v>
      </c>
      <c r="I752" s="472"/>
      <c r="J752" s="718"/>
      <c r="K752" s="312"/>
    </row>
    <row r="753" spans="1:11" ht="15.75">
      <c r="A753" s="485">
        <v>753</v>
      </c>
      <c r="B753" s="747" t="s">
        <v>106</v>
      </c>
      <c r="E753" s="472">
        <v>375</v>
      </c>
      <c r="F753" s="231">
        <f>'34'!J53</f>
        <v>485</v>
      </c>
      <c r="G753" s="312">
        <f t="shared" si="61"/>
        <v>110</v>
      </c>
      <c r="I753" s="472"/>
      <c r="J753" s="718"/>
      <c r="K753" s="312"/>
    </row>
    <row r="754" spans="1:11" ht="15.75">
      <c r="A754" s="485">
        <v>754</v>
      </c>
      <c r="B754" s="747" t="s">
        <v>176</v>
      </c>
      <c r="F754" s="231"/>
      <c r="G754" s="312"/>
      <c r="I754" s="472"/>
      <c r="J754" s="718"/>
      <c r="K754" s="312"/>
    </row>
    <row r="755" spans="1:11" ht="15.75">
      <c r="A755" s="485">
        <v>755</v>
      </c>
      <c r="B755" s="747" t="s">
        <v>1311</v>
      </c>
      <c r="F755" s="231"/>
      <c r="G755" s="312"/>
      <c r="I755" s="472"/>
      <c r="J755" s="718"/>
      <c r="K755" s="312"/>
    </row>
    <row r="756" spans="1:11">
      <c r="A756" s="485">
        <v>756</v>
      </c>
      <c r="B756" s="388" t="s">
        <v>548</v>
      </c>
      <c r="E756" s="472">
        <v>0</v>
      </c>
      <c r="F756" s="231">
        <f>'34'!L44</f>
        <v>0</v>
      </c>
      <c r="G756" s="312">
        <f t="shared" ref="G756:G765" si="62">F756-E756</f>
        <v>0</v>
      </c>
      <c r="I756" s="472"/>
      <c r="J756" s="718"/>
      <c r="K756" s="312"/>
    </row>
    <row r="757" spans="1:11">
      <c r="A757" s="485">
        <v>757</v>
      </c>
      <c r="B757" s="388" t="s">
        <v>175</v>
      </c>
      <c r="E757" s="472">
        <v>0</v>
      </c>
      <c r="F757" s="231">
        <f>'34'!L45</f>
        <v>25</v>
      </c>
      <c r="G757" s="312">
        <f t="shared" si="62"/>
        <v>25</v>
      </c>
      <c r="I757" s="472"/>
      <c r="J757" s="718"/>
      <c r="K757" s="312"/>
    </row>
    <row r="758" spans="1:11">
      <c r="A758" s="485">
        <v>758</v>
      </c>
      <c r="B758" s="388" t="s">
        <v>538</v>
      </c>
      <c r="E758" s="472">
        <v>0</v>
      </c>
      <c r="F758" s="231">
        <f>'34'!L46</f>
        <v>0</v>
      </c>
      <c r="G758" s="312">
        <f t="shared" si="62"/>
        <v>0</v>
      </c>
      <c r="I758" s="472"/>
      <c r="J758" s="718"/>
      <c r="K758" s="312"/>
    </row>
    <row r="759" spans="1:11">
      <c r="A759" s="485">
        <v>759</v>
      </c>
      <c r="B759" s="388" t="s">
        <v>539</v>
      </c>
      <c r="E759" s="472">
        <v>0</v>
      </c>
      <c r="F759" s="231">
        <f>'34'!L47</f>
        <v>0</v>
      </c>
      <c r="G759" s="312">
        <f t="shared" si="62"/>
        <v>0</v>
      </c>
      <c r="I759" s="472"/>
      <c r="J759" s="718"/>
      <c r="K759" s="312"/>
    </row>
    <row r="760" spans="1:11">
      <c r="A760" s="485">
        <v>760</v>
      </c>
      <c r="B760" s="388" t="s">
        <v>540</v>
      </c>
      <c r="E760" s="472">
        <v>0</v>
      </c>
      <c r="F760" s="231">
        <f>'34'!L48</f>
        <v>0</v>
      </c>
      <c r="G760" s="312">
        <f t="shared" si="62"/>
        <v>0</v>
      </c>
      <c r="I760" s="472"/>
      <c r="J760" s="718"/>
      <c r="K760" s="312"/>
    </row>
    <row r="761" spans="1:11">
      <c r="A761" s="485">
        <v>761</v>
      </c>
      <c r="B761" s="388" t="s">
        <v>541</v>
      </c>
      <c r="E761" s="472">
        <v>0</v>
      </c>
      <c r="F761" s="231">
        <f>'34'!L49</f>
        <v>0</v>
      </c>
      <c r="G761" s="312">
        <f t="shared" si="62"/>
        <v>0</v>
      </c>
      <c r="I761" s="472"/>
      <c r="J761" s="718"/>
      <c r="K761" s="312"/>
    </row>
    <row r="762" spans="1:11">
      <c r="A762" s="485">
        <v>762</v>
      </c>
      <c r="B762" s="388" t="s">
        <v>542</v>
      </c>
      <c r="E762" s="472">
        <v>0</v>
      </c>
      <c r="F762" s="231">
        <f>'34'!L50</f>
        <v>0</v>
      </c>
      <c r="G762" s="312">
        <f t="shared" si="62"/>
        <v>0</v>
      </c>
      <c r="I762" s="472"/>
      <c r="J762" s="718"/>
      <c r="K762" s="312"/>
    </row>
    <row r="763" spans="1:11">
      <c r="A763" s="485">
        <v>763</v>
      </c>
      <c r="B763" s="388" t="s">
        <v>1087</v>
      </c>
      <c r="E763" s="472">
        <v>0</v>
      </c>
      <c r="F763" s="231">
        <f>'34'!L51</f>
        <v>0</v>
      </c>
      <c r="G763" s="312">
        <f t="shared" si="62"/>
        <v>0</v>
      </c>
      <c r="I763" s="472"/>
      <c r="J763" s="718"/>
      <c r="K763" s="312"/>
    </row>
    <row r="764" spans="1:11">
      <c r="A764" s="485">
        <v>764</v>
      </c>
      <c r="B764" s="388" t="s">
        <v>544</v>
      </c>
      <c r="E764" s="472">
        <v>0</v>
      </c>
      <c r="F764" s="231">
        <f>'34'!L52</f>
        <v>0</v>
      </c>
      <c r="G764" s="312">
        <f t="shared" si="62"/>
        <v>0</v>
      </c>
      <c r="I764" s="472"/>
      <c r="J764" s="718"/>
      <c r="K764" s="312"/>
    </row>
    <row r="765" spans="1:11">
      <c r="A765" s="485">
        <v>765</v>
      </c>
      <c r="B765" s="388" t="s">
        <v>106</v>
      </c>
      <c r="E765" s="472">
        <v>0</v>
      </c>
      <c r="F765" s="231">
        <f>'34'!L53</f>
        <v>25</v>
      </c>
      <c r="G765" s="312">
        <f t="shared" si="62"/>
        <v>25</v>
      </c>
      <c r="I765" s="472"/>
      <c r="J765" s="718"/>
      <c r="K765" s="312"/>
    </row>
    <row r="766" spans="1:11" ht="15.75">
      <c r="A766" s="485">
        <v>766</v>
      </c>
      <c r="B766" s="234" t="s">
        <v>115</v>
      </c>
      <c r="E766" s="472"/>
      <c r="F766" s="231"/>
      <c r="G766" s="370"/>
      <c r="I766" s="472"/>
      <c r="J766" s="718"/>
      <c r="K766" s="370"/>
    </row>
    <row r="767" spans="1:11" ht="15.75">
      <c r="A767" s="485">
        <v>767</v>
      </c>
      <c r="B767" s="234" t="s">
        <v>176</v>
      </c>
      <c r="F767" s="231"/>
      <c r="G767" s="370"/>
      <c r="I767" s="472"/>
      <c r="J767" s="718"/>
      <c r="K767" s="370"/>
    </row>
    <row r="768" spans="1:11">
      <c r="A768" s="485">
        <v>768</v>
      </c>
      <c r="B768" t="s">
        <v>548</v>
      </c>
      <c r="E768" s="472">
        <v>8</v>
      </c>
      <c r="F768" s="231">
        <f>'34'!N44</f>
        <v>0</v>
      </c>
      <c r="G768" s="312">
        <f t="shared" ref="G768:G777" si="63">F768-E768</f>
        <v>-8</v>
      </c>
      <c r="I768" s="472"/>
      <c r="J768" s="718"/>
      <c r="K768" s="312"/>
    </row>
    <row r="769" spans="1:11">
      <c r="A769" s="485">
        <v>769</v>
      </c>
      <c r="B769" t="s">
        <v>175</v>
      </c>
      <c r="E769" s="472">
        <v>48</v>
      </c>
      <c r="F769" s="231">
        <f>'34'!N45</f>
        <v>62</v>
      </c>
      <c r="G769" s="312">
        <f t="shared" si="63"/>
        <v>14</v>
      </c>
      <c r="I769" s="472"/>
      <c r="J769" s="718"/>
      <c r="K769" s="312"/>
    </row>
    <row r="770" spans="1:11">
      <c r="A770" s="485">
        <v>770</v>
      </c>
      <c r="B770" t="s">
        <v>538</v>
      </c>
      <c r="E770" s="472">
        <v>2</v>
      </c>
      <c r="F770" s="231">
        <f>'34'!N46</f>
        <v>0</v>
      </c>
      <c r="G770" s="312">
        <f t="shared" si="63"/>
        <v>-2</v>
      </c>
      <c r="I770" s="472"/>
      <c r="J770" s="231"/>
      <c r="K770" s="312"/>
    </row>
    <row r="771" spans="1:11">
      <c r="A771" s="485">
        <v>771</v>
      </c>
      <c r="B771" t="s">
        <v>539</v>
      </c>
      <c r="E771" s="472">
        <v>7</v>
      </c>
      <c r="F771" s="231">
        <f>'34'!N47</f>
        <v>0</v>
      </c>
      <c r="G771" s="312">
        <f t="shared" si="63"/>
        <v>-7</v>
      </c>
      <c r="I771" s="472"/>
      <c r="J771" s="231"/>
      <c r="K771" s="312"/>
    </row>
    <row r="772" spans="1:11">
      <c r="A772" s="485">
        <v>772</v>
      </c>
      <c r="B772" t="s">
        <v>540</v>
      </c>
      <c r="E772" s="472">
        <v>0</v>
      </c>
      <c r="F772" s="231">
        <f>'34'!N48</f>
        <v>0</v>
      </c>
      <c r="G772" s="312">
        <f t="shared" si="63"/>
        <v>0</v>
      </c>
      <c r="I772" s="472"/>
      <c r="J772" s="718"/>
      <c r="K772" s="312"/>
    </row>
    <row r="773" spans="1:11">
      <c r="A773" s="485">
        <v>773</v>
      </c>
      <c r="B773" t="s">
        <v>541</v>
      </c>
      <c r="E773" s="472">
        <v>15</v>
      </c>
      <c r="F773" s="231">
        <f>'34'!N49</f>
        <v>0</v>
      </c>
      <c r="G773" s="312">
        <f t="shared" si="63"/>
        <v>-15</v>
      </c>
      <c r="I773" s="472"/>
      <c r="J773" s="718"/>
      <c r="K773" s="312"/>
    </row>
    <row r="774" spans="1:11">
      <c r="A774" s="485">
        <v>774</v>
      </c>
      <c r="B774" t="s">
        <v>542</v>
      </c>
      <c r="E774" s="472">
        <v>0</v>
      </c>
      <c r="F774" s="231">
        <f>'34'!N50</f>
        <v>0</v>
      </c>
      <c r="G774" s="312">
        <f t="shared" si="63"/>
        <v>0</v>
      </c>
      <c r="I774" s="472"/>
      <c r="J774" s="718"/>
      <c r="K774" s="312"/>
    </row>
    <row r="775" spans="1:11">
      <c r="A775" s="485">
        <v>775</v>
      </c>
      <c r="B775" t="s">
        <v>1087</v>
      </c>
      <c r="E775" s="472">
        <v>1</v>
      </c>
      <c r="F775" s="231">
        <f>'34'!N51</f>
        <v>0</v>
      </c>
      <c r="G775" s="312">
        <f t="shared" si="63"/>
        <v>-1</v>
      </c>
      <c r="I775" s="472"/>
      <c r="J775" s="718"/>
      <c r="K775" s="312"/>
    </row>
    <row r="776" spans="1:11">
      <c r="A776" s="485">
        <v>776</v>
      </c>
      <c r="B776" t="s">
        <v>544</v>
      </c>
      <c r="E776" s="472">
        <v>0</v>
      </c>
      <c r="F776" s="231">
        <f>'34'!N52</f>
        <v>0</v>
      </c>
      <c r="G776" s="312">
        <f t="shared" si="63"/>
        <v>0</v>
      </c>
      <c r="I776" s="472"/>
      <c r="J776" s="718"/>
      <c r="K776" s="312"/>
    </row>
    <row r="777" spans="1:11" ht="15.75">
      <c r="A777" s="485">
        <v>777</v>
      </c>
      <c r="B777" s="234" t="s">
        <v>106</v>
      </c>
      <c r="E777" s="472">
        <v>81</v>
      </c>
      <c r="F777" s="231">
        <f>'34'!N53</f>
        <v>62</v>
      </c>
      <c r="G777" s="312">
        <f t="shared" si="63"/>
        <v>-19</v>
      </c>
      <c r="I777" s="472"/>
      <c r="J777" s="718"/>
      <c r="K777" s="312"/>
    </row>
    <row r="778" spans="1:11" ht="15.75">
      <c r="A778" s="485">
        <v>778</v>
      </c>
      <c r="B778" s="234" t="s">
        <v>172</v>
      </c>
      <c r="F778" s="231"/>
      <c r="G778" s="370"/>
      <c r="I778" s="472"/>
      <c r="J778" s="718"/>
      <c r="K778" s="370"/>
    </row>
    <row r="779" spans="1:11" ht="15.75">
      <c r="A779" s="485">
        <v>779</v>
      </c>
      <c r="B779" s="234" t="s">
        <v>176</v>
      </c>
      <c r="F779" s="231"/>
      <c r="G779" s="370"/>
      <c r="I779" s="472"/>
      <c r="J779" s="718"/>
      <c r="K779" s="370"/>
    </row>
    <row r="780" spans="1:11">
      <c r="A780" s="485">
        <v>780</v>
      </c>
      <c r="B780" t="s">
        <v>548</v>
      </c>
      <c r="E780" s="472">
        <v>2494</v>
      </c>
      <c r="F780" s="231">
        <f>'34'!P44</f>
        <v>2426.36</v>
      </c>
      <c r="G780" s="312">
        <f t="shared" ref="G780:G789" si="64">F780-E780</f>
        <v>-67.639999999999873</v>
      </c>
      <c r="I780" s="472">
        <v>2233</v>
      </c>
      <c r="J780" s="231">
        <f>'34'!R44</f>
        <v>2449</v>
      </c>
      <c r="K780" s="312">
        <f t="shared" ref="K780:K789" si="65">J780-I780</f>
        <v>216</v>
      </c>
    </row>
    <row r="781" spans="1:11">
      <c r="A781" s="485">
        <v>781</v>
      </c>
      <c r="B781" t="s">
        <v>175</v>
      </c>
      <c r="E781" s="472">
        <v>1564</v>
      </c>
      <c r="F781" s="231">
        <f>'34'!P45</f>
        <v>1430.92</v>
      </c>
      <c r="G781" s="312">
        <f t="shared" si="64"/>
        <v>-133.07999999999993</v>
      </c>
      <c r="I781" s="472">
        <v>1625</v>
      </c>
      <c r="J781" s="231">
        <f>'34'!R45</f>
        <v>1334</v>
      </c>
      <c r="K781" s="312">
        <f t="shared" si="65"/>
        <v>-291</v>
      </c>
    </row>
    <row r="782" spans="1:11">
      <c r="A782" s="485">
        <v>782</v>
      </c>
      <c r="B782" t="s">
        <v>538</v>
      </c>
      <c r="E782" s="472">
        <v>4195</v>
      </c>
      <c r="F782" s="231">
        <f>'34'!P46</f>
        <v>4179.75</v>
      </c>
      <c r="G782" s="312">
        <f t="shared" si="64"/>
        <v>-15.25</v>
      </c>
      <c r="I782" s="472">
        <v>4153</v>
      </c>
      <c r="J782" s="231">
        <f>'34'!R46</f>
        <v>3932</v>
      </c>
      <c r="K782" s="312">
        <f t="shared" si="65"/>
        <v>-221</v>
      </c>
    </row>
    <row r="783" spans="1:11">
      <c r="A783" s="485">
        <v>783</v>
      </c>
      <c r="B783" t="s">
        <v>539</v>
      </c>
      <c r="E783" s="472">
        <v>445</v>
      </c>
      <c r="F783" s="231">
        <f>'34'!P47</f>
        <v>392</v>
      </c>
      <c r="G783" s="312">
        <f t="shared" si="64"/>
        <v>-53</v>
      </c>
      <c r="I783" s="472">
        <v>656</v>
      </c>
      <c r="J783" s="231">
        <f>'34'!R47</f>
        <v>363</v>
      </c>
      <c r="K783" s="312">
        <f t="shared" si="65"/>
        <v>-293</v>
      </c>
    </row>
    <row r="784" spans="1:11">
      <c r="A784" s="485">
        <v>784</v>
      </c>
      <c r="B784" t="s">
        <v>540</v>
      </c>
      <c r="D784" t="s">
        <v>905</v>
      </c>
      <c r="E784" s="472">
        <v>2768</v>
      </c>
      <c r="F784" s="231">
        <f>'34'!P48</f>
        <v>2682</v>
      </c>
      <c r="G784" s="312">
        <f t="shared" si="64"/>
        <v>-86</v>
      </c>
      <c r="I784" s="472">
        <v>2619</v>
      </c>
      <c r="J784" s="231">
        <f>'34'!R48</f>
        <v>2516</v>
      </c>
      <c r="K784" s="312">
        <f t="shared" si="65"/>
        <v>-103</v>
      </c>
    </row>
    <row r="785" spans="1:11">
      <c r="A785" s="485">
        <v>785</v>
      </c>
      <c r="B785" t="s">
        <v>541</v>
      </c>
      <c r="D785" t="s">
        <v>905</v>
      </c>
      <c r="E785" s="472">
        <v>1240</v>
      </c>
      <c r="F785" s="231">
        <f>'34'!P49</f>
        <v>933.7</v>
      </c>
      <c r="G785" s="312">
        <f t="shared" si="64"/>
        <v>-306.29999999999995</v>
      </c>
      <c r="I785" s="472">
        <v>943</v>
      </c>
      <c r="J785" s="231">
        <f>'34'!R49</f>
        <v>894</v>
      </c>
      <c r="K785" s="312">
        <f t="shared" si="65"/>
        <v>-49</v>
      </c>
    </row>
    <row r="786" spans="1:11">
      <c r="A786" s="485">
        <v>786</v>
      </c>
      <c r="B786" t="s">
        <v>542</v>
      </c>
      <c r="D786" t="s">
        <v>905</v>
      </c>
      <c r="E786" s="472">
        <v>496</v>
      </c>
      <c r="F786" s="231">
        <f>'34'!P50</f>
        <v>354</v>
      </c>
      <c r="G786" s="312">
        <f t="shared" si="64"/>
        <v>-142</v>
      </c>
      <c r="I786" s="472">
        <v>475</v>
      </c>
      <c r="J786" s="231">
        <f>'34'!R50</f>
        <v>341</v>
      </c>
      <c r="K786" s="312">
        <f t="shared" si="65"/>
        <v>-134</v>
      </c>
    </row>
    <row r="787" spans="1:11">
      <c r="A787" s="485">
        <v>787</v>
      </c>
      <c r="B787" t="s">
        <v>1087</v>
      </c>
      <c r="D787" t="s">
        <v>905</v>
      </c>
      <c r="E787" s="472">
        <v>1154</v>
      </c>
      <c r="F787" s="231">
        <f>'34'!P51</f>
        <v>975</v>
      </c>
      <c r="G787" s="312">
        <f t="shared" si="64"/>
        <v>-179</v>
      </c>
      <c r="I787" s="472">
        <v>1122</v>
      </c>
      <c r="J787" s="231">
        <f>'34'!R51</f>
        <v>998</v>
      </c>
      <c r="K787" s="312">
        <f t="shared" si="65"/>
        <v>-124</v>
      </c>
    </row>
    <row r="788" spans="1:11">
      <c r="A788" s="485">
        <v>788</v>
      </c>
      <c r="B788" t="s">
        <v>544</v>
      </c>
      <c r="D788" t="s">
        <v>905</v>
      </c>
      <c r="E788" s="472">
        <v>30</v>
      </c>
      <c r="F788" s="231">
        <f>'34'!P52</f>
        <v>0</v>
      </c>
      <c r="G788" s="312">
        <f t="shared" si="64"/>
        <v>-30</v>
      </c>
      <c r="I788" s="472">
        <v>78</v>
      </c>
      <c r="J788" s="231">
        <f>'34'!R52</f>
        <v>0</v>
      </c>
      <c r="K788" s="312">
        <f t="shared" si="65"/>
        <v>-78</v>
      </c>
    </row>
    <row r="789" spans="1:11" ht="15.75">
      <c r="A789" s="485">
        <v>789</v>
      </c>
      <c r="B789" s="234" t="s">
        <v>106</v>
      </c>
      <c r="D789" t="s">
        <v>905</v>
      </c>
      <c r="E789" s="472">
        <v>14386</v>
      </c>
      <c r="F789" s="231">
        <f>'34'!P53</f>
        <v>13373.730000000001</v>
      </c>
      <c r="G789" s="312">
        <f t="shared" si="64"/>
        <v>-1012.2699999999986</v>
      </c>
      <c r="I789" s="472">
        <v>13904</v>
      </c>
      <c r="J789" s="231">
        <f>'34'!R53</f>
        <v>12827</v>
      </c>
      <c r="K789" s="312">
        <f t="shared" si="65"/>
        <v>-1077</v>
      </c>
    </row>
    <row r="790" spans="1:11" ht="15.75">
      <c r="A790" s="485">
        <v>790</v>
      </c>
      <c r="B790" s="234" t="s">
        <v>575</v>
      </c>
      <c r="D790" t="s">
        <v>905</v>
      </c>
      <c r="E790" s="472"/>
      <c r="F790" s="231"/>
      <c r="G790" s="370"/>
      <c r="I790" s="472"/>
      <c r="J790" s="231"/>
      <c r="K790" s="370"/>
    </row>
    <row r="791" spans="1:11">
      <c r="A791" s="485">
        <v>791</v>
      </c>
      <c r="B791" t="s">
        <v>176</v>
      </c>
      <c r="D791" t="s">
        <v>905</v>
      </c>
      <c r="E791" s="472">
        <v>15</v>
      </c>
      <c r="F791" s="231">
        <f>'34'!P59</f>
        <v>28</v>
      </c>
      <c r="G791" s="312">
        <f>F791-E791</f>
        <v>13</v>
      </c>
      <c r="H791" s="798"/>
      <c r="I791" s="472">
        <v>22</v>
      </c>
      <c r="J791" s="231">
        <f>'34'!R59</f>
        <v>10</v>
      </c>
      <c r="K791" s="312">
        <f>J791-I791</f>
        <v>-12</v>
      </c>
    </row>
    <row r="792" spans="1:11">
      <c r="A792" s="485">
        <v>792</v>
      </c>
      <c r="B792" t="s">
        <v>980</v>
      </c>
      <c r="D792" t="s">
        <v>905</v>
      </c>
      <c r="E792" s="472">
        <v>963006</v>
      </c>
      <c r="F792" s="231">
        <f>'34'!P60</f>
        <v>2066662</v>
      </c>
      <c r="G792" s="312">
        <f>F792-E792</f>
        <v>1103656</v>
      </c>
      <c r="H792" s="798"/>
      <c r="I792" s="472">
        <v>855423</v>
      </c>
      <c r="J792" s="231">
        <f>'34'!R60</f>
        <v>522551</v>
      </c>
      <c r="K792" s="312">
        <f>J792-I792</f>
        <v>-332872</v>
      </c>
    </row>
    <row r="793" spans="1:11" ht="15.75">
      <c r="A793" s="485">
        <v>793</v>
      </c>
      <c r="B793" s="234" t="s">
        <v>576</v>
      </c>
      <c r="D793" t="s">
        <v>905</v>
      </c>
      <c r="F793" s="231"/>
      <c r="G793" s="370"/>
      <c r="K793" s="370"/>
    </row>
    <row r="794" spans="1:11" ht="15.75">
      <c r="A794" s="485">
        <v>794</v>
      </c>
      <c r="B794" s="482" t="s">
        <v>1140</v>
      </c>
      <c r="F794" s="231"/>
      <c r="G794" s="370"/>
      <c r="K794" s="370"/>
    </row>
    <row r="795" spans="1:11" ht="15.75">
      <c r="A795" s="485">
        <v>795</v>
      </c>
      <c r="B795" s="482" t="s">
        <v>577</v>
      </c>
      <c r="D795" t="s">
        <v>905</v>
      </c>
      <c r="F795" s="231"/>
      <c r="G795" s="370"/>
      <c r="K795" s="370"/>
    </row>
    <row r="796" spans="1:11" ht="15.75">
      <c r="A796" s="485">
        <v>796</v>
      </c>
      <c r="B796" s="482" t="s">
        <v>636</v>
      </c>
      <c r="D796" t="s">
        <v>905</v>
      </c>
      <c r="F796" s="231"/>
      <c r="G796" s="370"/>
      <c r="K796" s="370"/>
    </row>
    <row r="797" spans="1:11" ht="15.75">
      <c r="A797" s="485">
        <v>797</v>
      </c>
      <c r="B797" s="482" t="s">
        <v>637</v>
      </c>
      <c r="E797" s="472"/>
      <c r="F797" s="231"/>
      <c r="G797" s="370"/>
      <c r="I797" s="472"/>
      <c r="J797" s="231"/>
      <c r="K797" s="370"/>
    </row>
    <row r="798" spans="1:11" ht="15.75">
      <c r="A798" s="485">
        <v>798</v>
      </c>
      <c r="B798" s="482" t="s">
        <v>638</v>
      </c>
      <c r="E798" s="472"/>
      <c r="F798" s="231"/>
      <c r="G798" s="370"/>
      <c r="I798" s="472"/>
      <c r="J798" s="231"/>
      <c r="K798" s="370"/>
    </row>
    <row r="799" spans="1:11" ht="15.75">
      <c r="A799" s="485">
        <v>799</v>
      </c>
      <c r="B799" s="482" t="s">
        <v>504</v>
      </c>
      <c r="E799" s="472"/>
      <c r="F799" s="231"/>
      <c r="G799" s="370"/>
      <c r="I799" s="472"/>
      <c r="J799" s="231"/>
      <c r="K799" s="370"/>
    </row>
    <row r="800" spans="1:11">
      <c r="A800" s="485">
        <v>800</v>
      </c>
      <c r="B800" s="483" t="s">
        <v>509</v>
      </c>
      <c r="E800" s="472">
        <v>0</v>
      </c>
      <c r="F800" s="312">
        <f>'35'!C9</f>
        <v>0</v>
      </c>
      <c r="G800" s="312">
        <f t="shared" ref="G800:G807" si="66">F800-E800</f>
        <v>0</v>
      </c>
      <c r="H800" s="795"/>
      <c r="I800" s="472"/>
      <c r="J800" s="231"/>
      <c r="K800" s="312"/>
    </row>
    <row r="801" spans="1:11">
      <c r="A801" s="485">
        <v>801</v>
      </c>
      <c r="B801" s="483" t="s">
        <v>177</v>
      </c>
      <c r="E801" s="472">
        <v>0</v>
      </c>
      <c r="F801" s="312">
        <f>'35'!C10</f>
        <v>0</v>
      </c>
      <c r="G801" s="312">
        <f t="shared" si="66"/>
        <v>0</v>
      </c>
      <c r="H801" s="795"/>
      <c r="I801" s="472"/>
      <c r="J801" s="231"/>
      <c r="K801" s="312"/>
    </row>
    <row r="802" spans="1:11">
      <c r="A802" s="485">
        <v>802</v>
      </c>
      <c r="B802" s="483" t="s">
        <v>178</v>
      </c>
      <c r="E802" s="472">
        <v>0</v>
      </c>
      <c r="F802" s="312">
        <f>'35'!C11</f>
        <v>0</v>
      </c>
      <c r="G802" s="312">
        <f t="shared" si="66"/>
        <v>0</v>
      </c>
      <c r="H802" s="795"/>
      <c r="I802" s="472"/>
      <c r="J802" s="231"/>
      <c r="K802" s="312"/>
    </row>
    <row r="803" spans="1:11">
      <c r="A803" s="485">
        <v>803</v>
      </c>
      <c r="B803" s="483" t="s">
        <v>179</v>
      </c>
      <c r="E803" s="472">
        <v>0</v>
      </c>
      <c r="F803" s="312">
        <f>'35'!C12</f>
        <v>0</v>
      </c>
      <c r="G803" s="312">
        <f t="shared" si="66"/>
        <v>0</v>
      </c>
      <c r="H803" s="795"/>
      <c r="I803" s="472"/>
      <c r="J803" s="231"/>
      <c r="K803" s="312"/>
    </row>
    <row r="804" spans="1:11">
      <c r="A804" s="485">
        <v>804</v>
      </c>
      <c r="B804" s="483" t="s">
        <v>180</v>
      </c>
      <c r="E804" s="472">
        <v>0</v>
      </c>
      <c r="F804" s="312">
        <f>'35'!C13</f>
        <v>0</v>
      </c>
      <c r="G804" s="312">
        <f t="shared" si="66"/>
        <v>0</v>
      </c>
      <c r="H804" s="795"/>
      <c r="I804" s="472"/>
      <c r="J804" s="718"/>
      <c r="K804" s="312"/>
    </row>
    <row r="805" spans="1:11">
      <c r="A805" s="485">
        <v>805</v>
      </c>
      <c r="B805" s="483" t="s">
        <v>181</v>
      </c>
      <c r="E805" s="472">
        <v>0</v>
      </c>
      <c r="F805" s="312">
        <f>'35'!C14</f>
        <v>0</v>
      </c>
      <c r="G805" s="312">
        <f t="shared" si="66"/>
        <v>0</v>
      </c>
      <c r="H805" s="795"/>
      <c r="I805" s="472"/>
      <c r="J805" s="718"/>
      <c r="K805" s="312"/>
    </row>
    <row r="806" spans="1:11">
      <c r="A806" s="485">
        <v>806</v>
      </c>
      <c r="B806" s="483" t="s">
        <v>510</v>
      </c>
      <c r="E806" s="472">
        <v>0</v>
      </c>
      <c r="F806" s="312">
        <f>'35'!C15</f>
        <v>0</v>
      </c>
      <c r="G806" s="312">
        <f t="shared" si="66"/>
        <v>0</v>
      </c>
      <c r="H806" s="795"/>
      <c r="I806" s="472"/>
      <c r="J806" s="718"/>
      <c r="K806" s="312"/>
    </row>
    <row r="807" spans="1:11" ht="15.75">
      <c r="A807" s="485">
        <v>807</v>
      </c>
      <c r="B807" s="482" t="s">
        <v>63</v>
      </c>
      <c r="E807" s="472">
        <v>0</v>
      </c>
      <c r="F807" s="312">
        <f>'35'!C16</f>
        <v>0</v>
      </c>
      <c r="G807" s="312">
        <f t="shared" si="66"/>
        <v>0</v>
      </c>
      <c r="H807" s="795"/>
      <c r="I807" s="472"/>
      <c r="J807" s="718"/>
      <c r="K807" s="312"/>
    </row>
    <row r="808" spans="1:11" ht="15.75">
      <c r="A808" s="485">
        <v>808</v>
      </c>
      <c r="B808" s="482" t="s">
        <v>505</v>
      </c>
      <c r="E808" s="472"/>
      <c r="F808" s="231"/>
      <c r="G808" s="370"/>
      <c r="I808" s="472"/>
      <c r="J808" s="718"/>
      <c r="K808" s="370"/>
    </row>
    <row r="809" spans="1:11">
      <c r="A809" s="485">
        <v>809</v>
      </c>
      <c r="B809" s="483" t="s">
        <v>509</v>
      </c>
      <c r="E809" s="472">
        <v>0</v>
      </c>
      <c r="F809" s="312">
        <f>'35'!E9</f>
        <v>0</v>
      </c>
      <c r="G809" s="312">
        <f t="shared" ref="G809:G816" si="67">F809-E809</f>
        <v>0</v>
      </c>
      <c r="H809" s="795"/>
      <c r="I809" s="472"/>
      <c r="J809" s="718"/>
      <c r="K809" s="312"/>
    </row>
    <row r="810" spans="1:11">
      <c r="A810" s="485">
        <v>810</v>
      </c>
      <c r="B810" s="483" t="s">
        <v>177</v>
      </c>
      <c r="E810" s="472">
        <v>0</v>
      </c>
      <c r="F810" s="312">
        <f>'35'!E10</f>
        <v>1</v>
      </c>
      <c r="G810" s="312">
        <f t="shared" si="67"/>
        <v>1</v>
      </c>
      <c r="H810" s="795"/>
      <c r="I810" s="472"/>
      <c r="J810" s="718"/>
      <c r="K810" s="312"/>
    </row>
    <row r="811" spans="1:11">
      <c r="A811" s="485">
        <v>811</v>
      </c>
      <c r="B811" s="483" t="s">
        <v>178</v>
      </c>
      <c r="E811" s="472">
        <v>0</v>
      </c>
      <c r="F811" s="312">
        <f>'35'!E11</f>
        <v>3</v>
      </c>
      <c r="G811" s="312">
        <f t="shared" si="67"/>
        <v>3</v>
      </c>
      <c r="H811" s="795"/>
      <c r="I811" s="472"/>
      <c r="J811" s="718"/>
      <c r="K811" s="312"/>
    </row>
    <row r="812" spans="1:11">
      <c r="A812" s="485">
        <v>812</v>
      </c>
      <c r="B812" s="483" t="s">
        <v>179</v>
      </c>
      <c r="E812" s="472">
        <v>0</v>
      </c>
      <c r="F812" s="312">
        <f>'35'!E12</f>
        <v>2</v>
      </c>
      <c r="G812" s="312">
        <f t="shared" si="67"/>
        <v>2</v>
      </c>
      <c r="H812" s="795"/>
      <c r="I812" s="472"/>
      <c r="J812" s="231"/>
      <c r="K812" s="312"/>
    </row>
    <row r="813" spans="1:11">
      <c r="A813" s="485">
        <v>813</v>
      </c>
      <c r="B813" s="483" t="s">
        <v>180</v>
      </c>
      <c r="E813" s="472">
        <v>0</v>
      </c>
      <c r="F813" s="312">
        <f>'35'!E13</f>
        <v>0</v>
      </c>
      <c r="G813" s="312">
        <f t="shared" si="67"/>
        <v>0</v>
      </c>
      <c r="H813" s="795"/>
      <c r="I813" s="472"/>
      <c r="J813" s="718"/>
      <c r="K813" s="312"/>
    </row>
    <row r="814" spans="1:11">
      <c r="A814" s="485">
        <v>814</v>
      </c>
      <c r="B814" s="483" t="s">
        <v>181</v>
      </c>
      <c r="E814" s="472">
        <v>0</v>
      </c>
      <c r="F814" s="312">
        <f>'35'!E14</f>
        <v>0</v>
      </c>
      <c r="G814" s="312">
        <f t="shared" si="67"/>
        <v>0</v>
      </c>
      <c r="H814" s="795"/>
      <c r="I814" s="472"/>
      <c r="J814" s="718"/>
      <c r="K814" s="312"/>
    </row>
    <row r="815" spans="1:11">
      <c r="A815" s="485">
        <v>815</v>
      </c>
      <c r="B815" s="483" t="s">
        <v>510</v>
      </c>
      <c r="E815" s="472">
        <v>0</v>
      </c>
      <c r="F815" s="312">
        <f>'35'!E15</f>
        <v>0</v>
      </c>
      <c r="G815" s="312">
        <f t="shared" si="67"/>
        <v>0</v>
      </c>
      <c r="H815" s="795"/>
      <c r="I815" s="472"/>
      <c r="J815" s="718"/>
      <c r="K815" s="312"/>
    </row>
    <row r="816" spans="1:11" ht="15.75">
      <c r="A816" s="485">
        <v>816</v>
      </c>
      <c r="B816" s="482" t="s">
        <v>63</v>
      </c>
      <c r="E816" s="472">
        <v>0</v>
      </c>
      <c r="F816" s="312">
        <f>'35'!E16</f>
        <v>6</v>
      </c>
      <c r="G816" s="312">
        <f t="shared" si="67"/>
        <v>6</v>
      </c>
      <c r="H816" s="795"/>
      <c r="I816" s="472"/>
      <c r="J816" s="718"/>
      <c r="K816" s="312"/>
    </row>
    <row r="817" spans="1:11" ht="15.75">
      <c r="A817" s="485">
        <v>817</v>
      </c>
      <c r="B817" s="482" t="s">
        <v>506</v>
      </c>
      <c r="F817" s="231"/>
      <c r="G817" s="370"/>
      <c r="I817" s="472"/>
      <c r="J817" s="718"/>
      <c r="K817" s="370"/>
    </row>
    <row r="818" spans="1:11">
      <c r="A818" s="485">
        <v>818</v>
      </c>
      <c r="B818" s="483" t="s">
        <v>509</v>
      </c>
      <c r="E818" s="472">
        <v>0</v>
      </c>
      <c r="F818" s="312">
        <f>'35'!G9</f>
        <v>0</v>
      </c>
      <c r="G818" s="312">
        <f t="shared" ref="G818:G825" si="68">F818-E818</f>
        <v>0</v>
      </c>
      <c r="H818" s="795"/>
      <c r="I818" s="472">
        <v>0</v>
      </c>
      <c r="J818" s="312">
        <f>'35'!K9</f>
        <v>0</v>
      </c>
      <c r="K818" s="312">
        <f t="shared" ref="K818:K825" si="69">J818-I818</f>
        <v>0</v>
      </c>
    </row>
    <row r="819" spans="1:11">
      <c r="A819" s="485">
        <v>819</v>
      </c>
      <c r="B819" s="483" t="s">
        <v>177</v>
      </c>
      <c r="E819" s="472">
        <v>0</v>
      </c>
      <c r="F819" s="312">
        <f>'35'!G10</f>
        <v>1</v>
      </c>
      <c r="G819" s="312">
        <f t="shared" si="68"/>
        <v>1</v>
      </c>
      <c r="H819" s="795"/>
      <c r="I819" s="472">
        <v>0</v>
      </c>
      <c r="J819" s="312">
        <f>'35'!K10</f>
        <v>0</v>
      </c>
      <c r="K819" s="312">
        <f t="shared" si="69"/>
        <v>0</v>
      </c>
    </row>
    <row r="820" spans="1:11">
      <c r="A820" s="485">
        <v>820</v>
      </c>
      <c r="B820" s="483" t="s">
        <v>178</v>
      </c>
      <c r="E820" s="472">
        <v>0</v>
      </c>
      <c r="F820" s="312">
        <f>'35'!G11</f>
        <v>3</v>
      </c>
      <c r="G820" s="312">
        <f t="shared" si="68"/>
        <v>3</v>
      </c>
      <c r="H820" s="795"/>
      <c r="I820" s="472">
        <v>2</v>
      </c>
      <c r="J820" s="312">
        <f>'35'!K11</f>
        <v>0</v>
      </c>
      <c r="K820" s="312">
        <f t="shared" si="69"/>
        <v>-2</v>
      </c>
    </row>
    <row r="821" spans="1:11">
      <c r="A821" s="485">
        <v>821</v>
      </c>
      <c r="B821" s="483" t="s">
        <v>179</v>
      </c>
      <c r="E821" s="472">
        <v>0</v>
      </c>
      <c r="F821" s="312">
        <f>'35'!G12</f>
        <v>2</v>
      </c>
      <c r="G821" s="312">
        <f t="shared" si="68"/>
        <v>2</v>
      </c>
      <c r="H821" s="795"/>
      <c r="I821" s="472">
        <v>1</v>
      </c>
      <c r="J821" s="312">
        <f>'35'!K12</f>
        <v>1</v>
      </c>
      <c r="K821" s="312">
        <f t="shared" si="69"/>
        <v>0</v>
      </c>
    </row>
    <row r="822" spans="1:11">
      <c r="A822" s="485">
        <v>822</v>
      </c>
      <c r="B822" s="483" t="s">
        <v>180</v>
      </c>
      <c r="D822" t="s">
        <v>905</v>
      </c>
      <c r="E822" s="472">
        <v>0</v>
      </c>
      <c r="F822" s="312">
        <f>'35'!G13</f>
        <v>0</v>
      </c>
      <c r="G822" s="312">
        <f t="shared" si="68"/>
        <v>0</v>
      </c>
      <c r="H822" s="795"/>
      <c r="I822" s="472">
        <v>0</v>
      </c>
      <c r="J822" s="312">
        <f>'35'!K13</f>
        <v>0</v>
      </c>
      <c r="K822" s="312">
        <f t="shared" si="69"/>
        <v>0</v>
      </c>
    </row>
    <row r="823" spans="1:11">
      <c r="A823" s="485">
        <v>823</v>
      </c>
      <c r="B823" s="483" t="s">
        <v>181</v>
      </c>
      <c r="D823" t="s">
        <v>905</v>
      </c>
      <c r="E823" s="472">
        <v>0</v>
      </c>
      <c r="F823" s="312">
        <f>'35'!G14</f>
        <v>0</v>
      </c>
      <c r="G823" s="312">
        <f t="shared" si="68"/>
        <v>0</v>
      </c>
      <c r="H823" s="795"/>
      <c r="I823" s="472">
        <v>0</v>
      </c>
      <c r="J823" s="312">
        <f>'35'!K14</f>
        <v>0</v>
      </c>
      <c r="K823" s="312">
        <f t="shared" si="69"/>
        <v>0</v>
      </c>
    </row>
    <row r="824" spans="1:11">
      <c r="A824" s="485">
        <v>824</v>
      </c>
      <c r="B824" s="483" t="s">
        <v>510</v>
      </c>
      <c r="D824" t="s">
        <v>905</v>
      </c>
      <c r="E824" s="472">
        <v>0</v>
      </c>
      <c r="F824" s="312">
        <f>'35'!G15</f>
        <v>0</v>
      </c>
      <c r="G824" s="312">
        <f t="shared" si="68"/>
        <v>0</v>
      </c>
      <c r="H824" s="795"/>
      <c r="I824" s="472">
        <v>0</v>
      </c>
      <c r="J824" s="312">
        <f>'35'!K15</f>
        <v>0</v>
      </c>
      <c r="K824" s="312">
        <f t="shared" si="69"/>
        <v>0</v>
      </c>
    </row>
    <row r="825" spans="1:11" ht="15.75">
      <c r="A825" s="485">
        <v>825</v>
      </c>
      <c r="B825" s="482" t="s">
        <v>63</v>
      </c>
      <c r="D825" t="s">
        <v>905</v>
      </c>
      <c r="E825" s="472">
        <v>0</v>
      </c>
      <c r="F825" s="312">
        <f>'35'!G16</f>
        <v>6</v>
      </c>
      <c r="G825" s="312">
        <f t="shared" si="68"/>
        <v>6</v>
      </c>
      <c r="H825" s="795"/>
      <c r="I825" s="472">
        <v>3</v>
      </c>
      <c r="J825" s="312">
        <f>'35'!K16</f>
        <v>1</v>
      </c>
      <c r="K825" s="312">
        <f t="shared" si="69"/>
        <v>-2</v>
      </c>
    </row>
    <row r="826" spans="1:11" ht="15.75">
      <c r="A826" s="485">
        <v>826</v>
      </c>
      <c r="B826" s="482" t="s">
        <v>507</v>
      </c>
      <c r="D826" t="s">
        <v>905</v>
      </c>
      <c r="E826" s="472"/>
      <c r="F826" s="231"/>
      <c r="G826" s="370"/>
      <c r="K826" s="370"/>
    </row>
    <row r="827" spans="1:11">
      <c r="A827" s="485">
        <v>827</v>
      </c>
      <c r="B827" s="483" t="s">
        <v>509</v>
      </c>
      <c r="D827" t="s">
        <v>905</v>
      </c>
      <c r="E827" s="472">
        <v>0</v>
      </c>
      <c r="F827" s="312">
        <f>'35'!I9</f>
        <v>0</v>
      </c>
      <c r="G827" s="312">
        <f t="shared" ref="G827:G834" si="70">F827-E827</f>
        <v>0</v>
      </c>
      <c r="H827" s="795"/>
      <c r="K827" s="312"/>
    </row>
    <row r="828" spans="1:11">
      <c r="A828" s="485">
        <v>828</v>
      </c>
      <c r="B828" s="483" t="s">
        <v>177</v>
      </c>
      <c r="D828" t="s">
        <v>905</v>
      </c>
      <c r="E828" s="472">
        <v>0</v>
      </c>
      <c r="F828" s="312">
        <f>'35'!I10</f>
        <v>0</v>
      </c>
      <c r="G828" s="312">
        <f t="shared" si="70"/>
        <v>0</v>
      </c>
      <c r="H828" s="795"/>
      <c r="K828" s="312"/>
    </row>
    <row r="829" spans="1:11">
      <c r="A829" s="485">
        <v>829</v>
      </c>
      <c r="B829" s="483" t="s">
        <v>178</v>
      </c>
      <c r="D829" t="s">
        <v>905</v>
      </c>
      <c r="E829" s="472">
        <v>0</v>
      </c>
      <c r="F829" s="312">
        <f>'35'!I11</f>
        <v>0</v>
      </c>
      <c r="G829" s="312">
        <f t="shared" si="70"/>
        <v>0</v>
      </c>
      <c r="H829" s="795"/>
      <c r="K829" s="312"/>
    </row>
    <row r="830" spans="1:11">
      <c r="A830" s="485">
        <v>830</v>
      </c>
      <c r="B830" s="483" t="s">
        <v>179</v>
      </c>
      <c r="E830" s="472">
        <v>0</v>
      </c>
      <c r="F830" s="312">
        <f>'35'!I12</f>
        <v>0</v>
      </c>
      <c r="G830" s="312">
        <f t="shared" si="70"/>
        <v>0</v>
      </c>
      <c r="H830" s="795"/>
      <c r="I830" s="472"/>
      <c r="J830" s="231"/>
      <c r="K830" s="312"/>
    </row>
    <row r="831" spans="1:11">
      <c r="A831" s="485">
        <v>831</v>
      </c>
      <c r="B831" s="483" t="s">
        <v>180</v>
      </c>
      <c r="E831" s="472">
        <v>0</v>
      </c>
      <c r="F831" s="312">
        <f>'35'!I13</f>
        <v>0</v>
      </c>
      <c r="G831" s="312">
        <f t="shared" si="70"/>
        <v>0</v>
      </c>
      <c r="H831" s="795"/>
      <c r="I831" s="472"/>
      <c r="J831" s="718"/>
      <c r="K831" s="312"/>
    </row>
    <row r="832" spans="1:11">
      <c r="A832" s="485">
        <v>832</v>
      </c>
      <c r="B832" s="483" t="s">
        <v>181</v>
      </c>
      <c r="E832" s="472">
        <v>0</v>
      </c>
      <c r="F832" s="312">
        <f>'35'!I14</f>
        <v>0</v>
      </c>
      <c r="G832" s="312">
        <f t="shared" si="70"/>
        <v>0</v>
      </c>
      <c r="H832" s="795"/>
      <c r="I832" s="472"/>
      <c r="J832" s="718"/>
      <c r="K832" s="312"/>
    </row>
    <row r="833" spans="1:11">
      <c r="A833" s="485">
        <v>833</v>
      </c>
      <c r="B833" s="483" t="s">
        <v>510</v>
      </c>
      <c r="E833" s="472">
        <v>0</v>
      </c>
      <c r="F833" s="312">
        <f>'35'!I15</f>
        <v>0</v>
      </c>
      <c r="G833" s="312">
        <f t="shared" si="70"/>
        <v>0</v>
      </c>
      <c r="H833" s="795"/>
      <c r="I833" s="472"/>
      <c r="J833" s="718"/>
      <c r="K833" s="312"/>
    </row>
    <row r="834" spans="1:11" ht="15.75">
      <c r="A834" s="485">
        <v>834</v>
      </c>
      <c r="B834" s="482" t="s">
        <v>63</v>
      </c>
      <c r="E834" s="472">
        <v>0</v>
      </c>
      <c r="F834" s="312">
        <f>'35'!I16</f>
        <v>0</v>
      </c>
      <c r="G834" s="312">
        <f t="shared" si="70"/>
        <v>0</v>
      </c>
      <c r="H834" s="795"/>
      <c r="I834" s="472"/>
      <c r="J834" s="718"/>
      <c r="K834" s="312"/>
    </row>
    <row r="835" spans="1:11" ht="15.75">
      <c r="A835" s="485">
        <v>835</v>
      </c>
      <c r="B835" s="482" t="s">
        <v>639</v>
      </c>
      <c r="E835" s="472"/>
      <c r="F835" s="231"/>
      <c r="G835" s="370"/>
      <c r="I835" s="472"/>
      <c r="J835" s="718"/>
      <c r="K835" s="370"/>
    </row>
    <row r="836" spans="1:11" ht="15.75">
      <c r="A836" s="485">
        <v>836</v>
      </c>
      <c r="B836" s="482" t="s">
        <v>511</v>
      </c>
      <c r="E836" s="472"/>
      <c r="F836" s="231"/>
      <c r="G836" s="370"/>
      <c r="I836" s="472"/>
      <c r="J836" s="718"/>
      <c r="K836" s="370"/>
    </row>
    <row r="837" spans="1:11">
      <c r="A837" s="485">
        <v>837</v>
      </c>
      <c r="B837" s="483" t="s">
        <v>509</v>
      </c>
      <c r="E837" s="472">
        <v>0</v>
      </c>
      <c r="F837" s="312">
        <f>'35'!C22</f>
        <v>0</v>
      </c>
      <c r="G837" s="312">
        <f t="shared" ref="G837:G844" si="71">F837-E837</f>
        <v>0</v>
      </c>
      <c r="H837" s="795"/>
      <c r="I837" s="472"/>
      <c r="J837" s="718"/>
      <c r="K837" s="312"/>
    </row>
    <row r="838" spans="1:11">
      <c r="A838" s="485">
        <v>838</v>
      </c>
      <c r="B838" s="483" t="s">
        <v>177</v>
      </c>
      <c r="E838" s="472">
        <v>0</v>
      </c>
      <c r="F838" s="312">
        <f>'35'!C23</f>
        <v>0</v>
      </c>
      <c r="G838" s="312">
        <f t="shared" si="71"/>
        <v>0</v>
      </c>
      <c r="H838" s="795"/>
      <c r="I838" s="472"/>
      <c r="J838" s="718"/>
      <c r="K838" s="312"/>
    </row>
    <row r="839" spans="1:11">
      <c r="A839" s="485">
        <v>839</v>
      </c>
      <c r="B839" s="483" t="s">
        <v>178</v>
      </c>
      <c r="E839" s="472">
        <v>0</v>
      </c>
      <c r="F839" s="312">
        <f>'35'!C24</f>
        <v>0</v>
      </c>
      <c r="G839" s="312">
        <f t="shared" si="71"/>
        <v>0</v>
      </c>
      <c r="H839" s="795"/>
      <c r="I839" s="472"/>
      <c r="J839" s="231"/>
      <c r="K839" s="312"/>
    </row>
    <row r="840" spans="1:11">
      <c r="A840" s="485">
        <v>840</v>
      </c>
      <c r="B840" s="483" t="s">
        <v>179</v>
      </c>
      <c r="E840" s="472">
        <v>0</v>
      </c>
      <c r="F840" s="312">
        <f>'35'!C25</f>
        <v>0</v>
      </c>
      <c r="G840" s="312">
        <f t="shared" si="71"/>
        <v>0</v>
      </c>
      <c r="H840" s="795"/>
      <c r="I840" s="472"/>
      <c r="J840" s="231"/>
      <c r="K840" s="312"/>
    </row>
    <row r="841" spans="1:11">
      <c r="A841" s="485">
        <v>841</v>
      </c>
      <c r="B841" s="483" t="s">
        <v>180</v>
      </c>
      <c r="E841" s="472">
        <v>0</v>
      </c>
      <c r="F841" s="312">
        <f>'35'!C26</f>
        <v>0</v>
      </c>
      <c r="G841" s="312">
        <f t="shared" si="71"/>
        <v>0</v>
      </c>
      <c r="H841" s="795"/>
      <c r="I841" s="472"/>
      <c r="J841" s="718"/>
      <c r="K841" s="312"/>
    </row>
    <row r="842" spans="1:11">
      <c r="A842" s="485">
        <v>842</v>
      </c>
      <c r="B842" s="483" t="s">
        <v>181</v>
      </c>
      <c r="E842" s="472">
        <v>0</v>
      </c>
      <c r="F842" s="312">
        <f>'35'!C27</f>
        <v>0</v>
      </c>
      <c r="G842" s="312">
        <f t="shared" si="71"/>
        <v>0</v>
      </c>
      <c r="H842" s="795"/>
      <c r="I842" s="472"/>
      <c r="J842" s="718"/>
      <c r="K842" s="312"/>
    </row>
    <row r="843" spans="1:11">
      <c r="A843" s="485">
        <v>843</v>
      </c>
      <c r="B843" s="483" t="s">
        <v>510</v>
      </c>
      <c r="E843" s="472">
        <v>0</v>
      </c>
      <c r="F843" s="312">
        <f>'35'!C28</f>
        <v>0</v>
      </c>
      <c r="G843" s="312">
        <f t="shared" si="71"/>
        <v>0</v>
      </c>
      <c r="H843" s="795"/>
      <c r="I843" s="472"/>
      <c r="J843" s="718"/>
      <c r="K843" s="312"/>
    </row>
    <row r="844" spans="1:11" ht="15.75">
      <c r="A844" s="485">
        <v>844</v>
      </c>
      <c r="B844" s="482" t="s">
        <v>63</v>
      </c>
      <c r="E844" s="472">
        <v>0</v>
      </c>
      <c r="F844" s="312">
        <f>'35'!C29</f>
        <v>0</v>
      </c>
      <c r="G844" s="312">
        <f t="shared" si="71"/>
        <v>0</v>
      </c>
      <c r="H844" s="795"/>
      <c r="I844" s="472"/>
      <c r="J844" s="718"/>
      <c r="K844" s="312"/>
    </row>
    <row r="845" spans="1:11" ht="15.75">
      <c r="A845" s="485">
        <v>845</v>
      </c>
      <c r="B845" s="482" t="s">
        <v>512</v>
      </c>
      <c r="E845" s="472"/>
      <c r="F845" s="231"/>
      <c r="G845" s="370"/>
      <c r="I845" s="472"/>
      <c r="J845" s="718"/>
      <c r="K845" s="370"/>
    </row>
    <row r="846" spans="1:11">
      <c r="A846" s="485">
        <v>846</v>
      </c>
      <c r="B846" s="483" t="s">
        <v>509</v>
      </c>
      <c r="E846" s="472">
        <v>0</v>
      </c>
      <c r="F846" s="312">
        <f>'35'!E22</f>
        <v>0</v>
      </c>
      <c r="G846" s="312">
        <f t="shared" ref="G846:G853" si="72">F846-E846</f>
        <v>0</v>
      </c>
      <c r="H846" s="795"/>
      <c r="I846" s="472"/>
      <c r="J846" s="718"/>
      <c r="K846" s="312"/>
    </row>
    <row r="847" spans="1:11">
      <c r="A847" s="485">
        <v>847</v>
      </c>
      <c r="B847" s="483" t="s">
        <v>177</v>
      </c>
      <c r="E847" s="472">
        <v>0</v>
      </c>
      <c r="F847" s="312">
        <f>'35'!E23</f>
        <v>0</v>
      </c>
      <c r="G847" s="312">
        <f t="shared" si="72"/>
        <v>0</v>
      </c>
      <c r="H847" s="795"/>
      <c r="I847" s="472"/>
      <c r="J847" s="718"/>
      <c r="K847" s="312"/>
    </row>
    <row r="848" spans="1:11">
      <c r="A848" s="485">
        <v>848</v>
      </c>
      <c r="B848" s="483" t="s">
        <v>178</v>
      </c>
      <c r="E848" s="472">
        <v>0</v>
      </c>
      <c r="F848" s="312">
        <f>'35'!E24</f>
        <v>13895.4</v>
      </c>
      <c r="G848" s="312">
        <f t="shared" si="72"/>
        <v>13895.4</v>
      </c>
      <c r="H848" s="795"/>
      <c r="I848" s="472"/>
      <c r="J848" s="718"/>
      <c r="K848" s="312"/>
    </row>
    <row r="849" spans="1:11">
      <c r="A849" s="485">
        <v>849</v>
      </c>
      <c r="B849" s="483" t="s">
        <v>179</v>
      </c>
      <c r="E849" s="472">
        <v>0</v>
      </c>
      <c r="F849" s="312">
        <f>'35'!E25</f>
        <v>89426.110000000015</v>
      </c>
      <c r="G849" s="312">
        <f t="shared" si="72"/>
        <v>89426.110000000015</v>
      </c>
      <c r="H849" s="795"/>
      <c r="I849" s="472"/>
      <c r="J849" s="231"/>
      <c r="K849" s="312"/>
    </row>
    <row r="850" spans="1:11">
      <c r="A850" s="485">
        <v>850</v>
      </c>
      <c r="B850" s="483" t="s">
        <v>180</v>
      </c>
      <c r="E850" s="472">
        <v>0</v>
      </c>
      <c r="F850" s="312">
        <f>'35'!E26</f>
        <v>101614</v>
      </c>
      <c r="G850" s="312">
        <f t="shared" si="72"/>
        <v>101614</v>
      </c>
      <c r="H850" s="795"/>
      <c r="I850" s="472"/>
      <c r="J850" s="718"/>
      <c r="K850" s="312"/>
    </row>
    <row r="851" spans="1:11">
      <c r="A851" s="485">
        <v>851</v>
      </c>
      <c r="B851" s="483" t="s">
        <v>181</v>
      </c>
      <c r="E851" s="472">
        <v>0</v>
      </c>
      <c r="F851" s="312">
        <f>'35'!E27</f>
        <v>0</v>
      </c>
      <c r="G851" s="312">
        <f t="shared" si="72"/>
        <v>0</v>
      </c>
      <c r="H851" s="795"/>
      <c r="I851" s="472"/>
      <c r="J851" s="718"/>
      <c r="K851" s="312"/>
    </row>
    <row r="852" spans="1:11">
      <c r="A852" s="485">
        <v>852</v>
      </c>
      <c r="B852" s="483" t="s">
        <v>510</v>
      </c>
      <c r="E852" s="472">
        <v>0</v>
      </c>
      <c r="F852" s="312">
        <f>'35'!E28</f>
        <v>0</v>
      </c>
      <c r="G852" s="312">
        <f t="shared" si="72"/>
        <v>0</v>
      </c>
      <c r="H852" s="795"/>
      <c r="I852" s="472"/>
      <c r="J852" s="718"/>
      <c r="K852" s="312"/>
    </row>
    <row r="853" spans="1:11" ht="15.75">
      <c r="A853" s="485">
        <v>853</v>
      </c>
      <c r="B853" s="482" t="s">
        <v>63</v>
      </c>
      <c r="E853" s="472">
        <v>0</v>
      </c>
      <c r="F853" s="312">
        <f>'35'!E29</f>
        <v>204935.51</v>
      </c>
      <c r="G853" s="312">
        <f t="shared" si="72"/>
        <v>204935.51</v>
      </c>
      <c r="H853" s="795"/>
      <c r="I853" s="472"/>
      <c r="J853" s="718"/>
      <c r="K853" s="312"/>
    </row>
    <row r="854" spans="1:11" ht="15.75">
      <c r="A854" s="485">
        <v>854</v>
      </c>
      <c r="B854" s="482" t="s">
        <v>513</v>
      </c>
      <c r="E854" s="472"/>
      <c r="F854" s="231"/>
      <c r="G854" s="370"/>
      <c r="I854" s="472"/>
      <c r="J854" s="718"/>
      <c r="K854" s="370"/>
    </row>
    <row r="855" spans="1:11">
      <c r="A855" s="485">
        <v>855</v>
      </c>
      <c r="B855" s="483" t="s">
        <v>509</v>
      </c>
      <c r="E855" s="472">
        <v>0</v>
      </c>
      <c r="F855" s="312">
        <f>'35'!G22</f>
        <v>0</v>
      </c>
      <c r="G855" s="312">
        <f t="shared" ref="G855:G862" si="73">F855-E855</f>
        <v>0</v>
      </c>
      <c r="H855" s="795"/>
      <c r="I855" s="472">
        <v>0</v>
      </c>
      <c r="J855" s="312">
        <f>'35'!K22</f>
        <v>0</v>
      </c>
      <c r="K855" s="312">
        <f t="shared" ref="K855:K862" si="74">J855-I855</f>
        <v>0</v>
      </c>
    </row>
    <row r="856" spans="1:11">
      <c r="A856" s="485">
        <v>856</v>
      </c>
      <c r="B856" s="483" t="s">
        <v>177</v>
      </c>
      <c r="E856" s="472">
        <v>0</v>
      </c>
      <c r="F856" s="312">
        <f>'35'!G23</f>
        <v>0</v>
      </c>
      <c r="G856" s="312">
        <f t="shared" si="73"/>
        <v>0</v>
      </c>
      <c r="H856" s="795"/>
      <c r="I856" s="472">
        <v>0</v>
      </c>
      <c r="J856" s="312">
        <f>'35'!K23</f>
        <v>0</v>
      </c>
      <c r="K856" s="312">
        <f t="shared" si="74"/>
        <v>0</v>
      </c>
    </row>
    <row r="857" spans="1:11">
      <c r="A857" s="485">
        <v>857</v>
      </c>
      <c r="B857" s="483" t="s">
        <v>178</v>
      </c>
      <c r="E857" s="472">
        <v>0</v>
      </c>
      <c r="F857" s="312">
        <f>'35'!G24</f>
        <v>13895.4</v>
      </c>
      <c r="G857" s="312">
        <f t="shared" si="73"/>
        <v>13895.4</v>
      </c>
      <c r="H857" s="795"/>
      <c r="I857" s="472">
        <v>88198</v>
      </c>
      <c r="J857" s="312">
        <f>'35'!K24</f>
        <v>0</v>
      </c>
      <c r="K857" s="312">
        <f t="shared" si="74"/>
        <v>-88198</v>
      </c>
    </row>
    <row r="858" spans="1:11">
      <c r="A858" s="485">
        <v>858</v>
      </c>
      <c r="B858" s="483" t="s">
        <v>179</v>
      </c>
      <c r="E858" s="472">
        <v>0</v>
      </c>
      <c r="F858" s="312">
        <f>'35'!G25</f>
        <v>89426.110000000015</v>
      </c>
      <c r="G858" s="312">
        <f t="shared" si="73"/>
        <v>89426.110000000015</v>
      </c>
      <c r="H858" s="795"/>
      <c r="I858" s="472">
        <v>76863</v>
      </c>
      <c r="J858" s="312">
        <f>'35'!K25</f>
        <v>58</v>
      </c>
      <c r="K858" s="312">
        <f t="shared" si="74"/>
        <v>-76805</v>
      </c>
    </row>
    <row r="859" spans="1:11">
      <c r="A859" s="485">
        <v>859</v>
      </c>
      <c r="B859" s="483" t="s">
        <v>180</v>
      </c>
      <c r="D859" t="s">
        <v>905</v>
      </c>
      <c r="E859" s="472">
        <v>0</v>
      </c>
      <c r="F859" s="312">
        <f>'35'!G26</f>
        <v>101614</v>
      </c>
      <c r="G859" s="312">
        <f t="shared" si="73"/>
        <v>101614</v>
      </c>
      <c r="H859" s="795"/>
      <c r="I859" s="472">
        <v>0</v>
      </c>
      <c r="J859" s="312">
        <f>'35'!K26</f>
        <v>0</v>
      </c>
      <c r="K859" s="312">
        <f t="shared" si="74"/>
        <v>0</v>
      </c>
    </row>
    <row r="860" spans="1:11">
      <c r="A860" s="485">
        <v>860</v>
      </c>
      <c r="B860" s="483" t="s">
        <v>181</v>
      </c>
      <c r="D860" t="s">
        <v>905</v>
      </c>
      <c r="E860" s="472">
        <v>0</v>
      </c>
      <c r="F860" s="312">
        <f>'35'!G27</f>
        <v>0</v>
      </c>
      <c r="G860" s="312">
        <f t="shared" si="73"/>
        <v>0</v>
      </c>
      <c r="H860" s="795"/>
      <c r="I860" s="472">
        <v>0</v>
      </c>
      <c r="J860" s="312">
        <f>'35'!K27</f>
        <v>0</v>
      </c>
      <c r="K860" s="312">
        <f t="shared" si="74"/>
        <v>0</v>
      </c>
    </row>
    <row r="861" spans="1:11">
      <c r="A861" s="485">
        <v>861</v>
      </c>
      <c r="B861" s="483" t="s">
        <v>510</v>
      </c>
      <c r="D861" t="s">
        <v>905</v>
      </c>
      <c r="E861" s="472">
        <v>0</v>
      </c>
      <c r="F861" s="312">
        <f>'35'!G28</f>
        <v>0</v>
      </c>
      <c r="G861" s="312">
        <f t="shared" si="73"/>
        <v>0</v>
      </c>
      <c r="H861" s="795"/>
      <c r="I861" s="472">
        <v>0</v>
      </c>
      <c r="J861" s="312">
        <f>'35'!K28</f>
        <v>0</v>
      </c>
      <c r="K861" s="312">
        <f t="shared" si="74"/>
        <v>0</v>
      </c>
    </row>
    <row r="862" spans="1:11" ht="15.75">
      <c r="A862" s="485">
        <v>862</v>
      </c>
      <c r="B862" s="482" t="s">
        <v>63</v>
      </c>
      <c r="D862" t="s">
        <v>905</v>
      </c>
      <c r="E862" s="472">
        <v>0</v>
      </c>
      <c r="F862" s="312">
        <f>'35'!G29</f>
        <v>204935.51</v>
      </c>
      <c r="G862" s="312">
        <f t="shared" si="73"/>
        <v>204935.51</v>
      </c>
      <c r="H862" s="795"/>
      <c r="I862" s="472">
        <v>165061</v>
      </c>
      <c r="J862" s="312">
        <f>'35'!K29</f>
        <v>58</v>
      </c>
      <c r="K862" s="312">
        <f t="shared" si="74"/>
        <v>-165003</v>
      </c>
    </row>
    <row r="863" spans="1:11" ht="15.75">
      <c r="A863" s="485">
        <v>863</v>
      </c>
      <c r="B863" s="482" t="s">
        <v>640</v>
      </c>
      <c r="D863" t="s">
        <v>905</v>
      </c>
      <c r="F863" s="231"/>
      <c r="G863" s="370"/>
      <c r="K863" s="370"/>
    </row>
    <row r="864" spans="1:11">
      <c r="A864" s="485">
        <v>864</v>
      </c>
      <c r="B864" s="483" t="s">
        <v>509</v>
      </c>
      <c r="D864" t="s">
        <v>905</v>
      </c>
      <c r="E864" s="472">
        <v>0</v>
      </c>
      <c r="F864" s="312">
        <f>'35'!I22</f>
        <v>0</v>
      </c>
      <c r="G864" s="312">
        <f t="shared" ref="G864:G871" si="75">F864-E864</f>
        <v>0</v>
      </c>
      <c r="H864" s="795"/>
      <c r="K864" s="312"/>
    </row>
    <row r="865" spans="1:11">
      <c r="A865" s="485">
        <v>865</v>
      </c>
      <c r="B865" s="483" t="s">
        <v>177</v>
      </c>
      <c r="D865" t="s">
        <v>905</v>
      </c>
      <c r="E865" s="472">
        <v>0</v>
      </c>
      <c r="F865" s="312">
        <f>'35'!I23</f>
        <v>0</v>
      </c>
      <c r="G865" s="312">
        <f t="shared" si="75"/>
        <v>0</v>
      </c>
      <c r="H865" s="795"/>
      <c r="K865" s="312"/>
    </row>
    <row r="866" spans="1:11">
      <c r="A866" s="485">
        <v>866</v>
      </c>
      <c r="B866" s="483" t="s">
        <v>178</v>
      </c>
      <c r="D866" t="s">
        <v>905</v>
      </c>
      <c r="E866" s="472">
        <v>0</v>
      </c>
      <c r="F866" s="312">
        <f>'35'!I24</f>
        <v>0</v>
      </c>
      <c r="G866" s="312">
        <f t="shared" si="75"/>
        <v>0</v>
      </c>
      <c r="H866" s="795"/>
      <c r="K866" s="312"/>
    </row>
    <row r="867" spans="1:11">
      <c r="A867" s="485">
        <v>867</v>
      </c>
      <c r="B867" s="483" t="s">
        <v>179</v>
      </c>
      <c r="E867" s="472">
        <v>0</v>
      </c>
      <c r="F867" s="312">
        <f>'35'!I25</f>
        <v>0</v>
      </c>
      <c r="G867" s="312">
        <f t="shared" si="75"/>
        <v>0</v>
      </c>
      <c r="H867" s="795"/>
      <c r="I867" s="472"/>
      <c r="J867" s="231"/>
      <c r="K867" s="312"/>
    </row>
    <row r="868" spans="1:11">
      <c r="A868" s="485">
        <v>868</v>
      </c>
      <c r="B868" s="483" t="s">
        <v>180</v>
      </c>
      <c r="E868" s="472">
        <v>0</v>
      </c>
      <c r="F868" s="312">
        <f>'35'!I26</f>
        <v>0</v>
      </c>
      <c r="G868" s="312">
        <f t="shared" si="75"/>
        <v>0</v>
      </c>
      <c r="H868" s="795"/>
      <c r="I868" s="472"/>
      <c r="J868" s="718"/>
      <c r="K868" s="312"/>
    </row>
    <row r="869" spans="1:11">
      <c r="A869" s="485">
        <v>869</v>
      </c>
      <c r="B869" s="483" t="s">
        <v>181</v>
      </c>
      <c r="E869" s="472">
        <v>0</v>
      </c>
      <c r="F869" s="312">
        <f>'35'!I27</f>
        <v>0</v>
      </c>
      <c r="G869" s="312">
        <f t="shared" si="75"/>
        <v>0</v>
      </c>
      <c r="H869" s="795"/>
      <c r="I869" s="472"/>
      <c r="J869" s="718"/>
      <c r="K869" s="312"/>
    </row>
    <row r="870" spans="1:11">
      <c r="A870" s="485">
        <v>870</v>
      </c>
      <c r="B870" s="483" t="s">
        <v>510</v>
      </c>
      <c r="E870" s="472">
        <v>0</v>
      </c>
      <c r="F870" s="312">
        <f>'35'!I28</f>
        <v>0</v>
      </c>
      <c r="G870" s="312">
        <f t="shared" si="75"/>
        <v>0</v>
      </c>
      <c r="H870" s="795"/>
      <c r="I870" s="472"/>
      <c r="J870" s="718"/>
      <c r="K870" s="312"/>
    </row>
    <row r="871" spans="1:11" ht="15.75">
      <c r="A871" s="485">
        <v>871</v>
      </c>
      <c r="B871" s="482" t="s">
        <v>63</v>
      </c>
      <c r="E871" s="472">
        <v>0</v>
      </c>
      <c r="F871" s="312">
        <f>'35'!I29</f>
        <v>0</v>
      </c>
      <c r="G871" s="312">
        <f t="shared" si="75"/>
        <v>0</v>
      </c>
      <c r="H871" s="795"/>
      <c r="I871" s="472"/>
      <c r="J871" s="718"/>
      <c r="K871" s="312"/>
    </row>
    <row r="872" spans="1:11" ht="15.75">
      <c r="A872" s="485">
        <v>872</v>
      </c>
      <c r="B872" s="482" t="s">
        <v>1275</v>
      </c>
      <c r="E872" s="472"/>
      <c r="G872" s="370"/>
      <c r="H872" s="795"/>
      <c r="I872" s="472"/>
      <c r="J872" s="718"/>
      <c r="K872" s="370"/>
    </row>
    <row r="873" spans="1:11" ht="15.75">
      <c r="A873" s="485">
        <v>873</v>
      </c>
      <c r="B873" s="482" t="s">
        <v>1276</v>
      </c>
      <c r="E873" s="472">
        <v>0</v>
      </c>
      <c r="F873">
        <f>'35'!G34</f>
        <v>204936</v>
      </c>
      <c r="G873" s="312">
        <f>F873-E873</f>
        <v>204936</v>
      </c>
      <c r="H873" s="795"/>
      <c r="I873" s="472">
        <v>165061</v>
      </c>
      <c r="J873">
        <f>'35'!K34</f>
        <v>58000</v>
      </c>
      <c r="K873" s="312">
        <f>J873-I873</f>
        <v>-107061</v>
      </c>
    </row>
    <row r="874" spans="1:11" ht="15.75">
      <c r="A874" s="485">
        <v>874</v>
      </c>
      <c r="B874" s="482" t="s">
        <v>106</v>
      </c>
      <c r="E874" s="472">
        <v>0</v>
      </c>
      <c r="F874">
        <f>'35'!G35</f>
        <v>204936</v>
      </c>
      <c r="G874" s="312">
        <f>F874-E874</f>
        <v>204936</v>
      </c>
      <c r="H874" s="795"/>
      <c r="I874" s="472">
        <v>165061</v>
      </c>
      <c r="J874">
        <f>'35'!K35</f>
        <v>58000</v>
      </c>
      <c r="K874" s="312">
        <f>J874-I874</f>
        <v>-107061</v>
      </c>
    </row>
    <row r="875" spans="1:11" ht="15.75">
      <c r="A875" s="485">
        <v>875</v>
      </c>
      <c r="B875" s="482" t="s">
        <v>1139</v>
      </c>
      <c r="F875" s="231"/>
      <c r="G875" s="370"/>
      <c r="I875" s="472"/>
      <c r="J875" s="718"/>
      <c r="K875" s="370"/>
    </row>
    <row r="876" spans="1:11">
      <c r="A876" s="485">
        <v>876</v>
      </c>
      <c r="B876" s="483" t="s">
        <v>635</v>
      </c>
      <c r="F876" s="231"/>
      <c r="G876" s="370"/>
      <c r="I876" s="472"/>
      <c r="K876" s="370"/>
    </row>
    <row r="877" spans="1:11" ht="15.75">
      <c r="A877" s="485">
        <v>877</v>
      </c>
      <c r="B877" s="748" t="s">
        <v>1299</v>
      </c>
      <c r="F877" s="231"/>
      <c r="G877" s="370"/>
      <c r="K877" s="370"/>
    </row>
    <row r="878" spans="1:11" ht="15.75">
      <c r="A878" s="485">
        <v>878</v>
      </c>
      <c r="B878" s="748" t="s">
        <v>1300</v>
      </c>
      <c r="F878" s="231"/>
      <c r="G878" s="370"/>
      <c r="K878" s="370"/>
    </row>
    <row r="879" spans="1:11">
      <c r="A879" s="485">
        <v>879</v>
      </c>
      <c r="B879" s="749" t="s">
        <v>166</v>
      </c>
      <c r="E879" s="472"/>
      <c r="F879" s="231"/>
      <c r="G879" s="370"/>
      <c r="I879" s="472"/>
      <c r="J879" s="231"/>
      <c r="K879" s="370"/>
    </row>
    <row r="880" spans="1:11">
      <c r="A880" s="485">
        <v>880</v>
      </c>
      <c r="B880" s="749" t="s">
        <v>167</v>
      </c>
      <c r="E880" s="472"/>
      <c r="F880" s="231"/>
      <c r="G880" s="370"/>
      <c r="I880" s="472"/>
      <c r="J880" s="231"/>
      <c r="K880" s="370"/>
    </row>
    <row r="881" spans="1:11">
      <c r="A881" s="485">
        <v>881</v>
      </c>
      <c r="B881" s="749" t="s">
        <v>168</v>
      </c>
      <c r="E881" s="472"/>
      <c r="F881" s="231"/>
      <c r="G881" s="370"/>
      <c r="I881" s="472"/>
      <c r="J881" s="231"/>
      <c r="K881" s="370"/>
    </row>
    <row r="882" spans="1:11">
      <c r="A882" s="485">
        <v>882</v>
      </c>
      <c r="B882" s="749" t="s">
        <v>169</v>
      </c>
      <c r="E882" s="472"/>
      <c r="F882" s="231"/>
      <c r="G882" s="370"/>
      <c r="I882" s="472"/>
      <c r="J882" s="231"/>
      <c r="K882" s="370"/>
    </row>
    <row r="883" spans="1:11">
      <c r="A883" s="485">
        <v>883</v>
      </c>
      <c r="B883" s="749" t="s">
        <v>170</v>
      </c>
      <c r="E883" s="472"/>
      <c r="F883" s="231"/>
      <c r="G883" s="370"/>
      <c r="I883" s="472"/>
      <c r="J883" s="231"/>
      <c r="K883" s="370"/>
    </row>
    <row r="884" spans="1:11">
      <c r="A884" s="485">
        <v>884</v>
      </c>
      <c r="B884" s="749" t="s">
        <v>171</v>
      </c>
      <c r="E884" s="472"/>
      <c r="F884" s="231"/>
      <c r="G884" s="370"/>
      <c r="I884" s="472"/>
      <c r="J884" s="231"/>
      <c r="K884" s="370"/>
    </row>
    <row r="885" spans="1:11">
      <c r="A885" s="485">
        <v>885</v>
      </c>
      <c r="B885" s="749" t="s">
        <v>106</v>
      </c>
      <c r="E885" s="472"/>
      <c r="F885" s="231"/>
      <c r="G885" s="370"/>
      <c r="I885" s="472"/>
      <c r="J885" s="231"/>
      <c r="K885" s="370"/>
    </row>
    <row r="886" spans="1:11">
      <c r="A886" s="485">
        <v>886</v>
      </c>
      <c r="B886" s="749" t="s">
        <v>173</v>
      </c>
      <c r="E886" s="472"/>
      <c r="F886" s="231"/>
      <c r="G886" s="370"/>
      <c r="I886" s="472"/>
      <c r="J886" s="231"/>
      <c r="K886" s="370"/>
    </row>
    <row r="887" spans="1:11">
      <c r="A887" s="485">
        <v>887</v>
      </c>
      <c r="B887" s="749" t="s">
        <v>1085</v>
      </c>
      <c r="E887" s="472"/>
      <c r="F887" s="231"/>
      <c r="G887" s="370"/>
      <c r="I887" s="472"/>
      <c r="J887" s="231"/>
      <c r="K887" s="370"/>
    </row>
    <row r="888" spans="1:11">
      <c r="A888" s="485">
        <v>888</v>
      </c>
      <c r="B888" s="749" t="s">
        <v>106</v>
      </c>
      <c r="E888" s="472"/>
      <c r="F888" s="231"/>
      <c r="G888" s="370"/>
      <c r="I888" s="472"/>
      <c r="J888" s="231"/>
      <c r="K888" s="370"/>
    </row>
    <row r="889" spans="1:11">
      <c r="A889" s="485">
        <v>889</v>
      </c>
      <c r="B889" s="749" t="s">
        <v>1301</v>
      </c>
      <c r="E889" s="472"/>
      <c r="F889" s="231"/>
      <c r="G889" s="370"/>
      <c r="I889" s="472"/>
      <c r="J889" s="231"/>
      <c r="K889" s="370"/>
    </row>
    <row r="890" spans="1:11" ht="15.75">
      <c r="A890" s="485">
        <v>890</v>
      </c>
      <c r="B890" s="748" t="s">
        <v>1302</v>
      </c>
      <c r="E890" s="472"/>
      <c r="F890" s="231"/>
      <c r="G890" s="370"/>
      <c r="I890" s="472"/>
      <c r="J890" s="231"/>
      <c r="K890" s="370"/>
    </row>
    <row r="891" spans="1:11">
      <c r="A891" s="485">
        <v>891</v>
      </c>
      <c r="B891" s="750" t="s">
        <v>548</v>
      </c>
      <c r="E891" s="472"/>
      <c r="F891" s="231"/>
      <c r="G891" s="370"/>
      <c r="I891" s="472"/>
      <c r="J891" s="231"/>
      <c r="K891" s="370"/>
    </row>
    <row r="892" spans="1:11">
      <c r="A892" s="485">
        <v>892</v>
      </c>
      <c r="B892" s="750" t="s">
        <v>175</v>
      </c>
      <c r="E892" s="472"/>
      <c r="F892" s="231"/>
      <c r="G892" s="370"/>
      <c r="I892" s="472"/>
      <c r="J892" s="231"/>
      <c r="K892" s="370"/>
    </row>
    <row r="893" spans="1:11">
      <c r="A893" s="485">
        <v>893</v>
      </c>
      <c r="B893" s="750" t="s">
        <v>538</v>
      </c>
      <c r="E893" s="472"/>
      <c r="F893" s="231"/>
      <c r="G893" s="370"/>
      <c r="I893" s="472"/>
      <c r="J893" s="231"/>
      <c r="K893" s="370"/>
    </row>
    <row r="894" spans="1:11">
      <c r="A894" s="485">
        <v>894</v>
      </c>
      <c r="B894" s="750" t="s">
        <v>539</v>
      </c>
      <c r="E894" s="472"/>
      <c r="F894" s="231"/>
      <c r="G894" s="370"/>
      <c r="I894" s="472"/>
      <c r="J894" s="231"/>
      <c r="K894" s="370"/>
    </row>
    <row r="895" spans="1:11">
      <c r="A895" s="485">
        <v>895</v>
      </c>
      <c r="B895" s="750" t="s">
        <v>540</v>
      </c>
      <c r="E895" s="472"/>
      <c r="F895" s="231"/>
      <c r="G895" s="370"/>
      <c r="I895" s="472"/>
      <c r="J895" s="231"/>
      <c r="K895" s="370"/>
    </row>
    <row r="896" spans="1:11">
      <c r="A896" s="485">
        <v>896</v>
      </c>
      <c r="B896" s="750" t="s">
        <v>541</v>
      </c>
      <c r="E896" s="472"/>
      <c r="F896" s="231"/>
      <c r="G896" s="370"/>
      <c r="I896" s="472"/>
      <c r="J896" s="231"/>
      <c r="K896" s="370"/>
    </row>
    <row r="897" spans="1:11">
      <c r="A897" s="485">
        <v>897</v>
      </c>
      <c r="B897" s="750" t="s">
        <v>542</v>
      </c>
      <c r="E897" s="472"/>
      <c r="F897" s="231"/>
      <c r="G897" s="370"/>
      <c r="I897" s="472"/>
      <c r="J897" s="231"/>
      <c r="K897" s="370"/>
    </row>
    <row r="898" spans="1:11">
      <c r="A898" s="485">
        <v>898</v>
      </c>
      <c r="B898" s="750" t="s">
        <v>1087</v>
      </c>
      <c r="E898" s="472"/>
      <c r="F898" s="231"/>
      <c r="G898" s="370"/>
      <c r="I898" s="472"/>
      <c r="J898" s="231"/>
      <c r="K898" s="370"/>
    </row>
    <row r="899" spans="1:11">
      <c r="A899" s="485">
        <v>899</v>
      </c>
      <c r="B899" s="750" t="s">
        <v>544</v>
      </c>
      <c r="E899" s="472"/>
      <c r="F899" s="231"/>
      <c r="G899" s="370"/>
      <c r="I899" s="472"/>
      <c r="J899" s="231"/>
      <c r="K899" s="370"/>
    </row>
    <row r="900" spans="1:11" ht="15.75">
      <c r="A900" s="485">
        <v>900</v>
      </c>
      <c r="B900" s="751" t="s">
        <v>106</v>
      </c>
      <c r="E900" s="472"/>
      <c r="F900" s="231"/>
      <c r="G900" s="370"/>
      <c r="I900" s="472"/>
      <c r="J900" s="231"/>
      <c r="K900" s="370"/>
    </row>
    <row r="901" spans="1:11" ht="15.75">
      <c r="A901" s="485">
        <v>901</v>
      </c>
      <c r="B901" s="751" t="s">
        <v>1312</v>
      </c>
      <c r="E901" s="472"/>
      <c r="F901" s="231"/>
      <c r="G901" s="370"/>
      <c r="I901" s="472"/>
      <c r="J901" s="231"/>
      <c r="K901" s="370"/>
    </row>
    <row r="902" spans="1:11" ht="15.75">
      <c r="A902" s="485">
        <v>902</v>
      </c>
      <c r="B902" s="751" t="s">
        <v>1313</v>
      </c>
      <c r="E902" s="472"/>
      <c r="F902" s="231"/>
      <c r="G902" s="370"/>
      <c r="I902" s="472"/>
      <c r="J902" s="231"/>
      <c r="K902" s="370"/>
    </row>
    <row r="903" spans="1:11" ht="15.75">
      <c r="A903" s="485">
        <v>903</v>
      </c>
      <c r="B903" s="751" t="s">
        <v>422</v>
      </c>
      <c r="E903" s="472"/>
      <c r="F903" s="231"/>
      <c r="G903" s="370"/>
      <c r="I903" s="472"/>
      <c r="J903" s="231"/>
      <c r="K903" s="370"/>
    </row>
    <row r="904" spans="1:11" ht="15.75">
      <c r="A904" s="485">
        <v>904</v>
      </c>
      <c r="B904" s="751" t="s">
        <v>980</v>
      </c>
      <c r="E904" s="472"/>
      <c r="F904" s="231"/>
      <c r="G904" s="370"/>
      <c r="I904" s="472"/>
      <c r="J904" s="231"/>
      <c r="K904" s="370"/>
    </row>
    <row r="905" spans="1:11" ht="15.75">
      <c r="A905" s="485">
        <v>905</v>
      </c>
      <c r="B905" s="751" t="s">
        <v>1314</v>
      </c>
      <c r="E905" s="472"/>
      <c r="F905" s="231"/>
      <c r="G905" s="370"/>
      <c r="I905" s="472"/>
      <c r="J905" s="231"/>
      <c r="K905" s="370"/>
    </row>
    <row r="906" spans="1:11" ht="15.75">
      <c r="A906" s="485">
        <v>906</v>
      </c>
      <c r="B906" s="751" t="s">
        <v>503</v>
      </c>
      <c r="E906" s="472"/>
      <c r="F906" s="231"/>
      <c r="G906" s="370"/>
      <c r="I906" s="472"/>
      <c r="J906" s="231"/>
      <c r="K906" s="370"/>
    </row>
    <row r="907" spans="1:11" ht="15.75">
      <c r="A907" s="485">
        <v>907</v>
      </c>
      <c r="B907" s="751" t="s">
        <v>506</v>
      </c>
      <c r="E907" s="472"/>
      <c r="F907" s="231"/>
      <c r="G907" s="370"/>
      <c r="I907" s="472"/>
      <c r="J907" s="231"/>
      <c r="K907" s="370"/>
    </row>
    <row r="908" spans="1:11">
      <c r="A908" s="485">
        <v>908</v>
      </c>
      <c r="B908" s="752" t="s">
        <v>509</v>
      </c>
      <c r="E908" s="472"/>
      <c r="F908" s="231"/>
      <c r="G908" s="370"/>
      <c r="I908" s="472"/>
      <c r="J908" s="231"/>
      <c r="K908" s="370"/>
    </row>
    <row r="909" spans="1:11">
      <c r="A909" s="485">
        <v>909</v>
      </c>
      <c r="B909" s="752" t="s">
        <v>177</v>
      </c>
      <c r="E909" s="472"/>
      <c r="F909" s="231"/>
      <c r="G909" s="370"/>
      <c r="I909" s="472"/>
      <c r="J909" s="231"/>
      <c r="K909" s="370"/>
    </row>
    <row r="910" spans="1:11">
      <c r="A910" s="485">
        <v>910</v>
      </c>
      <c r="B910" s="752" t="s">
        <v>178</v>
      </c>
      <c r="E910" s="472"/>
      <c r="F910" s="231"/>
      <c r="G910" s="370"/>
      <c r="I910" s="472"/>
      <c r="J910" s="231"/>
      <c r="K910" s="370"/>
    </row>
    <row r="911" spans="1:11">
      <c r="A911" s="485">
        <v>911</v>
      </c>
      <c r="B911" s="752" t="s">
        <v>179</v>
      </c>
      <c r="E911" s="472"/>
      <c r="F911" s="231"/>
      <c r="G911" s="370"/>
      <c r="I911" s="472"/>
      <c r="J911" s="231"/>
      <c r="K911" s="370"/>
    </row>
    <row r="912" spans="1:11">
      <c r="A912" s="485">
        <v>912</v>
      </c>
      <c r="B912" s="752" t="s">
        <v>180</v>
      </c>
      <c r="E912" s="472"/>
      <c r="F912" s="231"/>
      <c r="G912" s="370"/>
      <c r="I912" s="472"/>
      <c r="J912" s="231"/>
      <c r="K912" s="370"/>
    </row>
    <row r="913" spans="1:11">
      <c r="A913" s="485">
        <v>913</v>
      </c>
      <c r="B913" s="752" t="s">
        <v>181</v>
      </c>
      <c r="E913" s="472"/>
      <c r="F913" s="231"/>
      <c r="G913" s="370"/>
      <c r="I913" s="472"/>
      <c r="J913" s="231"/>
      <c r="K913" s="370"/>
    </row>
    <row r="914" spans="1:11">
      <c r="A914" s="485">
        <v>914</v>
      </c>
      <c r="B914" s="752" t="s">
        <v>510</v>
      </c>
      <c r="E914" s="472"/>
      <c r="F914" s="231"/>
      <c r="G914" s="370"/>
      <c r="I914" s="472"/>
      <c r="J914" s="231"/>
      <c r="K914" s="370"/>
    </row>
    <row r="915" spans="1:11" ht="15.75">
      <c r="A915" s="485">
        <v>915</v>
      </c>
      <c r="B915" s="751" t="s">
        <v>63</v>
      </c>
      <c r="E915" s="472"/>
      <c r="F915" s="231"/>
      <c r="G915" s="370"/>
      <c r="I915" s="472"/>
      <c r="J915" s="231"/>
      <c r="K915" s="370"/>
    </row>
    <row r="916" spans="1:11" ht="15.75">
      <c r="A916" s="485">
        <v>916</v>
      </c>
      <c r="B916" s="751" t="s">
        <v>513</v>
      </c>
      <c r="E916" s="472"/>
      <c r="F916" s="231"/>
      <c r="G916" s="370"/>
      <c r="I916" s="472"/>
      <c r="J916" s="231"/>
      <c r="K916" s="370"/>
    </row>
    <row r="917" spans="1:11">
      <c r="A917" s="485">
        <v>917</v>
      </c>
      <c r="B917" s="752" t="s">
        <v>509</v>
      </c>
      <c r="E917" s="472"/>
      <c r="F917" s="231"/>
      <c r="G917" s="370"/>
      <c r="I917" s="472"/>
      <c r="J917" s="231"/>
      <c r="K917" s="370"/>
    </row>
    <row r="918" spans="1:11">
      <c r="A918" s="485">
        <v>918</v>
      </c>
      <c r="B918" s="752" t="s">
        <v>177</v>
      </c>
      <c r="E918" s="472"/>
      <c r="F918" s="231"/>
      <c r="G918" s="370"/>
      <c r="I918" s="472"/>
      <c r="J918" s="231"/>
      <c r="K918" s="370"/>
    </row>
    <row r="919" spans="1:11">
      <c r="A919" s="485">
        <v>919</v>
      </c>
      <c r="B919" s="752" t="s">
        <v>178</v>
      </c>
      <c r="E919" s="472"/>
      <c r="F919" s="231"/>
      <c r="G919" s="370"/>
      <c r="I919" s="472"/>
      <c r="J919" s="231"/>
      <c r="K919" s="370"/>
    </row>
    <row r="920" spans="1:11">
      <c r="A920" s="485">
        <v>920</v>
      </c>
      <c r="B920" s="752" t="s">
        <v>179</v>
      </c>
      <c r="E920" s="472"/>
      <c r="F920" s="231"/>
      <c r="G920" s="370"/>
      <c r="I920" s="472"/>
      <c r="J920" s="231"/>
      <c r="K920" s="370"/>
    </row>
    <row r="921" spans="1:11">
      <c r="A921" s="485">
        <v>921</v>
      </c>
      <c r="B921" s="752" t="s">
        <v>180</v>
      </c>
      <c r="E921" s="472"/>
      <c r="F921" s="231"/>
      <c r="G921" s="370"/>
      <c r="I921" s="472"/>
      <c r="J921" s="231"/>
      <c r="K921" s="370"/>
    </row>
    <row r="922" spans="1:11">
      <c r="A922" s="485">
        <v>922</v>
      </c>
      <c r="B922" s="752" t="s">
        <v>181</v>
      </c>
      <c r="E922" s="472"/>
      <c r="F922" s="231"/>
      <c r="G922" s="370"/>
      <c r="I922" s="472"/>
      <c r="J922" s="231"/>
      <c r="K922" s="370"/>
    </row>
    <row r="923" spans="1:11">
      <c r="A923" s="485">
        <v>923</v>
      </c>
      <c r="B923" s="752" t="s">
        <v>510</v>
      </c>
      <c r="E923" s="472"/>
      <c r="F923" s="231"/>
      <c r="G923" s="370"/>
      <c r="I923" s="472"/>
      <c r="J923" s="231"/>
      <c r="K923" s="370"/>
    </row>
    <row r="924" spans="1:11" ht="15.75">
      <c r="A924" s="485">
        <v>924</v>
      </c>
      <c r="B924" s="751" t="s">
        <v>63</v>
      </c>
      <c r="E924" s="472"/>
      <c r="F924" s="231"/>
      <c r="G924" s="370"/>
      <c r="I924" s="472"/>
      <c r="J924" s="231"/>
      <c r="K924" s="370"/>
    </row>
    <row r="925" spans="1:11" ht="15.75">
      <c r="A925" s="485">
        <v>925</v>
      </c>
      <c r="B925" s="675" t="s">
        <v>1056</v>
      </c>
      <c r="E925" s="472"/>
      <c r="F925" s="231"/>
      <c r="G925" s="370"/>
      <c r="I925" s="472"/>
      <c r="J925" s="231"/>
      <c r="K925" s="370"/>
    </row>
    <row r="926" spans="1:11" ht="15.75">
      <c r="A926" s="485">
        <v>926</v>
      </c>
      <c r="B926" s="234" t="s">
        <v>176</v>
      </c>
      <c r="E926" s="472"/>
      <c r="F926" s="231"/>
      <c r="G926" s="370"/>
      <c r="I926" s="472"/>
      <c r="J926" s="231"/>
      <c r="K926" s="370"/>
    </row>
    <row r="927" spans="1:11" ht="15.75">
      <c r="A927" s="485">
        <v>927</v>
      </c>
      <c r="B927" s="234" t="s">
        <v>194</v>
      </c>
      <c r="E927" s="472"/>
      <c r="F927" s="231"/>
      <c r="G927" s="370"/>
      <c r="I927" s="472"/>
      <c r="J927" s="231"/>
      <c r="K927" s="370"/>
    </row>
    <row r="928" spans="1:11">
      <c r="A928" s="485">
        <v>928</v>
      </c>
      <c r="B928" t="s">
        <v>369</v>
      </c>
      <c r="E928" s="472">
        <v>6314</v>
      </c>
      <c r="F928" s="231">
        <f>'39'!F17</f>
        <v>5139</v>
      </c>
      <c r="G928" s="312">
        <f>F928-E928</f>
        <v>-1175</v>
      </c>
      <c r="I928" s="472">
        <v>7488</v>
      </c>
      <c r="J928" s="231">
        <f>'39'!J17</f>
        <v>5009</v>
      </c>
      <c r="K928" s="312">
        <f>J928-I928</f>
        <v>-2479</v>
      </c>
    </row>
    <row r="929" spans="1:11">
      <c r="A929" s="485">
        <v>929</v>
      </c>
      <c r="B929" t="s">
        <v>195</v>
      </c>
      <c r="E929" s="472">
        <v>5072</v>
      </c>
      <c r="F929" s="231">
        <f>'39'!F18</f>
        <v>4445</v>
      </c>
      <c r="G929" s="312">
        <f>F929-E929</f>
        <v>-627</v>
      </c>
      <c r="I929" s="472">
        <v>6169</v>
      </c>
      <c r="J929" s="231">
        <f>'39'!J18</f>
        <v>4352</v>
      </c>
      <c r="K929" s="312">
        <f>J929-I929</f>
        <v>-1817</v>
      </c>
    </row>
    <row r="930" spans="1:11">
      <c r="A930" s="485">
        <v>930</v>
      </c>
      <c r="B930" t="s">
        <v>196</v>
      </c>
      <c r="E930" s="472">
        <v>0.80329426670890081</v>
      </c>
      <c r="F930" s="721">
        <f>'39'!F19</f>
        <v>0.86495427125899982</v>
      </c>
      <c r="G930" s="312">
        <f>F930-E930</f>
        <v>6.1660004550099012E-2</v>
      </c>
      <c r="I930" s="472">
        <v>0.82385149572649574</v>
      </c>
      <c r="J930" s="721">
        <f>'39'!J19</f>
        <v>0.86883609502894787</v>
      </c>
      <c r="K930" s="312">
        <f>J930-I930</f>
        <v>4.4984599302452133E-2</v>
      </c>
    </row>
    <row r="931" spans="1:11" ht="15.75">
      <c r="A931" s="485">
        <v>931</v>
      </c>
      <c r="B931" s="484" t="s">
        <v>1040</v>
      </c>
      <c r="E931" s="472"/>
      <c r="F931" s="231"/>
      <c r="G931" s="370"/>
      <c r="I931" s="472"/>
      <c r="J931" s="231"/>
      <c r="K931" s="370"/>
    </row>
    <row r="932" spans="1:11">
      <c r="A932" s="485">
        <v>932</v>
      </c>
      <c r="B932" s="473" t="s">
        <v>369</v>
      </c>
      <c r="E932" s="472">
        <v>306094</v>
      </c>
      <c r="F932" s="231">
        <f>'39'!F22</f>
        <v>314675</v>
      </c>
      <c r="G932" s="312">
        <f>F932-E932</f>
        <v>8581</v>
      </c>
      <c r="I932" s="472">
        <v>286413</v>
      </c>
      <c r="J932" s="231">
        <f>'39'!J22</f>
        <v>315307</v>
      </c>
      <c r="K932" s="312">
        <f>J932-I932</f>
        <v>28894</v>
      </c>
    </row>
    <row r="933" spans="1:11">
      <c r="A933" s="485">
        <v>933</v>
      </c>
      <c r="B933" s="473" t="s">
        <v>195</v>
      </c>
      <c r="E933" s="472">
        <v>284850</v>
      </c>
      <c r="F933" s="231">
        <f>'39'!F23</f>
        <v>302538</v>
      </c>
      <c r="G933" s="312">
        <f>F933-E933</f>
        <v>17688</v>
      </c>
      <c r="I933" s="472">
        <v>275422</v>
      </c>
      <c r="J933" s="231">
        <f>'39'!J23</f>
        <v>298578</v>
      </c>
      <c r="K933" s="312">
        <f>J933-I933</f>
        <v>23156</v>
      </c>
    </row>
    <row r="934" spans="1:11">
      <c r="A934" s="485">
        <v>934</v>
      </c>
      <c r="B934" s="473" t="s">
        <v>196</v>
      </c>
      <c r="E934" s="472">
        <v>0.93059648343319368</v>
      </c>
      <c r="F934" s="721">
        <f>'39'!F24</f>
        <v>0.96143004687375866</v>
      </c>
      <c r="G934" s="312">
        <f>F934-E934</f>
        <v>3.0833563440564982E-2</v>
      </c>
      <c r="I934" s="472">
        <v>0.9616253452182687</v>
      </c>
      <c r="J934" s="721">
        <f>'39'!J24</f>
        <v>0.94694377226005133</v>
      </c>
      <c r="K934" s="312">
        <f>J934-I934</f>
        <v>-1.468157295821737E-2</v>
      </c>
    </row>
    <row r="935" spans="1:11" ht="15.75">
      <c r="A935" s="485">
        <v>935</v>
      </c>
      <c r="B935" s="234" t="s">
        <v>106</v>
      </c>
      <c r="E935" s="472"/>
      <c r="F935" s="231"/>
      <c r="G935" s="370"/>
      <c r="I935" s="472"/>
      <c r="J935" s="231"/>
      <c r="K935" s="370"/>
    </row>
    <row r="936" spans="1:11">
      <c r="A936" s="485">
        <v>936</v>
      </c>
      <c r="B936" t="s">
        <v>1041</v>
      </c>
      <c r="E936" s="472">
        <v>312408</v>
      </c>
      <c r="F936" s="231">
        <f>'39'!F27</f>
        <v>319814</v>
      </c>
      <c r="G936" s="312">
        <f>F936-E936</f>
        <v>7406</v>
      </c>
      <c r="I936" s="472">
        <v>293901</v>
      </c>
      <c r="J936" s="231">
        <f>'39'!J27</f>
        <v>320316</v>
      </c>
      <c r="K936" s="312">
        <f>J936-I936</f>
        <v>26415</v>
      </c>
    </row>
    <row r="937" spans="1:11">
      <c r="A937" s="485">
        <v>937</v>
      </c>
      <c r="B937" t="s">
        <v>195</v>
      </c>
      <c r="E937" s="472">
        <v>289922</v>
      </c>
      <c r="F937" s="231">
        <f>'39'!F28</f>
        <v>306983</v>
      </c>
      <c r="G937" s="312">
        <f>F937-E937</f>
        <v>17061</v>
      </c>
      <c r="I937" s="472">
        <v>281591</v>
      </c>
      <c r="J937" s="231">
        <f>'39'!J28</f>
        <v>302930</v>
      </c>
      <c r="K937" s="312">
        <f>J937-I937</f>
        <v>21339</v>
      </c>
    </row>
    <row r="938" spans="1:11">
      <c r="A938" s="485">
        <v>938</v>
      </c>
      <c r="B938" t="s">
        <v>196</v>
      </c>
      <c r="E938" s="472">
        <v>0.92802361015082835</v>
      </c>
      <c r="F938" s="721">
        <f>'39'!F29</f>
        <v>0.95987980513673576</v>
      </c>
      <c r="G938" s="312">
        <f>F938-E938</f>
        <v>3.1856194985907416E-2</v>
      </c>
      <c r="I938" s="472">
        <v>0.9581151476177352</v>
      </c>
      <c r="J938" s="721">
        <f>'39'!J29</f>
        <v>0.94572234918018461</v>
      </c>
      <c r="K938" s="312">
        <f>J938-I938</f>
        <v>-1.239279843755059E-2</v>
      </c>
    </row>
    <row r="939" spans="1:11" ht="15.75">
      <c r="A939" s="485">
        <v>939</v>
      </c>
      <c r="B939" s="234" t="s">
        <v>22</v>
      </c>
      <c r="E939" s="472"/>
      <c r="F939" s="231"/>
      <c r="G939" s="370"/>
      <c r="I939" s="472"/>
      <c r="J939" s="231"/>
      <c r="K939" s="370"/>
    </row>
    <row r="940" spans="1:11" ht="15.75">
      <c r="A940" s="485">
        <v>940</v>
      </c>
      <c r="B940" s="234" t="s">
        <v>194</v>
      </c>
      <c r="E940" s="472"/>
      <c r="F940" s="231"/>
      <c r="G940" s="370"/>
      <c r="I940" s="472"/>
      <c r="J940" s="231"/>
      <c r="K940" s="370"/>
    </row>
    <row r="941" spans="1:11">
      <c r="A941" s="485">
        <v>941</v>
      </c>
      <c r="B941" t="s">
        <v>369</v>
      </c>
      <c r="E941" s="472">
        <v>299775</v>
      </c>
      <c r="F941" s="231">
        <f>'39'!H17</f>
        <v>236199</v>
      </c>
      <c r="G941" s="312">
        <f>F941-E941</f>
        <v>-63576</v>
      </c>
      <c r="I941" s="472">
        <v>275720</v>
      </c>
      <c r="J941" s="231">
        <f>'39'!L17</f>
        <v>246350</v>
      </c>
      <c r="K941" s="312">
        <f>J941-I941</f>
        <v>-29370</v>
      </c>
    </row>
    <row r="942" spans="1:11">
      <c r="A942" s="485">
        <v>942</v>
      </c>
      <c r="B942" t="s">
        <v>195</v>
      </c>
      <c r="E942" s="472">
        <v>286700</v>
      </c>
      <c r="F942" s="231">
        <f>'39'!H18</f>
        <v>225050</v>
      </c>
      <c r="G942" s="312">
        <f>F942-E942</f>
        <v>-61650</v>
      </c>
      <c r="I942" s="472">
        <v>265247</v>
      </c>
      <c r="J942" s="231">
        <f>'39'!L18</f>
        <v>239972</v>
      </c>
      <c r="K942" s="312">
        <f>J942-I942</f>
        <v>-25275</v>
      </c>
    </row>
    <row r="943" spans="1:11">
      <c r="A943" s="485">
        <v>943</v>
      </c>
      <c r="B943" t="s">
        <v>196</v>
      </c>
      <c r="E943" s="472">
        <v>0.95638395463264114</v>
      </c>
      <c r="F943" s="721">
        <f>'39'!H19</f>
        <v>0.95279827602995781</v>
      </c>
      <c r="G943" s="312">
        <f>F943-E943</f>
        <v>-3.5856786026833287E-3</v>
      </c>
      <c r="I943" s="472">
        <v>0.96201581314376905</v>
      </c>
      <c r="J943" s="721">
        <f>'39'!L19</f>
        <v>0.97411000608889786</v>
      </c>
      <c r="K943" s="312">
        <f>J943-I943</f>
        <v>1.2094192945128812E-2</v>
      </c>
    </row>
    <row r="944" spans="1:11" ht="15.75">
      <c r="A944" s="485">
        <v>944</v>
      </c>
      <c r="B944" s="484" t="s">
        <v>1040</v>
      </c>
      <c r="E944" s="472"/>
      <c r="F944" s="231"/>
      <c r="G944" s="370"/>
      <c r="I944" s="472"/>
      <c r="J944" s="231"/>
      <c r="K944" s="370"/>
    </row>
    <row r="945" spans="1:11">
      <c r="A945" s="485">
        <v>945</v>
      </c>
      <c r="B945" s="473" t="s">
        <v>1041</v>
      </c>
      <c r="E945" s="472">
        <v>880894</v>
      </c>
      <c r="F945" s="231">
        <f>'39'!H22</f>
        <v>469951</v>
      </c>
      <c r="G945" s="312">
        <f>F945-E945</f>
        <v>-410943</v>
      </c>
      <c r="I945" s="472">
        <v>786048</v>
      </c>
      <c r="J945" s="231">
        <f>'39'!L22</f>
        <v>482714</v>
      </c>
      <c r="K945" s="312">
        <f>J945-I945</f>
        <v>-303334</v>
      </c>
    </row>
    <row r="946" spans="1:11">
      <c r="A946" s="485">
        <v>946</v>
      </c>
      <c r="B946" s="473" t="s">
        <v>195</v>
      </c>
      <c r="E946" s="472">
        <v>842548</v>
      </c>
      <c r="F946" s="231">
        <f>'39'!H23</f>
        <v>436052</v>
      </c>
      <c r="G946" s="312">
        <f>F946-E946</f>
        <v>-406496</v>
      </c>
      <c r="I946" s="472">
        <v>758016</v>
      </c>
      <c r="J946" s="231">
        <f>'39'!L23</f>
        <v>440446</v>
      </c>
      <c r="K946" s="312">
        <f>J946-I946</f>
        <v>-317570</v>
      </c>
    </row>
    <row r="947" spans="1:11">
      <c r="A947" s="485">
        <v>947</v>
      </c>
      <c r="B947" s="473" t="s">
        <v>196</v>
      </c>
      <c r="E947" s="472">
        <v>0.95646922331177187</v>
      </c>
      <c r="F947" s="721">
        <f>'39'!H24</f>
        <v>0.92786694783073131</v>
      </c>
      <c r="G947" s="312">
        <f>F947-E947</f>
        <v>-2.8602275481040551E-2</v>
      </c>
      <c r="I947" s="472">
        <v>0.96433805569125552</v>
      </c>
      <c r="J947" s="721">
        <f>'39'!L24</f>
        <v>0.9124367637980253</v>
      </c>
      <c r="K947" s="312">
        <f>J947-I947</f>
        <v>-5.1901291893230228E-2</v>
      </c>
    </row>
    <row r="948" spans="1:11" ht="15.75">
      <c r="A948" s="485">
        <v>948</v>
      </c>
      <c r="B948" s="234" t="s">
        <v>106</v>
      </c>
      <c r="E948" s="472"/>
      <c r="F948" s="231"/>
      <c r="G948" s="370"/>
      <c r="K948" s="370"/>
    </row>
    <row r="949" spans="1:11">
      <c r="A949" s="485">
        <v>949</v>
      </c>
      <c r="B949" t="s">
        <v>1041</v>
      </c>
      <c r="E949" s="472">
        <v>1180669</v>
      </c>
      <c r="F949" s="231">
        <f>'39'!H27</f>
        <v>706150</v>
      </c>
      <c r="G949" s="312">
        <f>F949-E949</f>
        <v>-474519</v>
      </c>
      <c r="I949" s="472">
        <v>1061768</v>
      </c>
      <c r="J949" s="231">
        <f>'39'!L27</f>
        <v>729064</v>
      </c>
      <c r="K949" s="312">
        <f>J949-I949</f>
        <v>-332704</v>
      </c>
    </row>
    <row r="950" spans="1:11">
      <c r="A950" s="485">
        <v>950</v>
      </c>
      <c r="B950" t="s">
        <v>195</v>
      </c>
      <c r="E950" s="472">
        <v>1129248</v>
      </c>
      <c r="F950" s="231">
        <f>'39'!H28</f>
        <v>661102</v>
      </c>
      <c r="G950" s="312">
        <f>F950-E950</f>
        <v>-468146</v>
      </c>
      <c r="I950" s="472">
        <v>1023263</v>
      </c>
      <c r="J950" s="231">
        <f>'39'!L28</f>
        <v>680418</v>
      </c>
      <c r="K950" s="312">
        <f>J950-I950</f>
        <v>-342845</v>
      </c>
    </row>
    <row r="951" spans="1:11">
      <c r="A951" s="485">
        <v>951</v>
      </c>
      <c r="B951" t="s">
        <v>196</v>
      </c>
      <c r="E951" s="472">
        <v>0.95644757336730279</v>
      </c>
      <c r="F951" s="721">
        <f>'39'!H29</f>
        <v>0.93620618848686543</v>
      </c>
      <c r="G951" s="312">
        <f>F951-E951</f>
        <v>-2.0241384880437363E-2</v>
      </c>
      <c r="I951" s="472">
        <v>0.96373501555895447</v>
      </c>
      <c r="J951" s="721">
        <f>'39'!L29</f>
        <v>0.93327609098789677</v>
      </c>
      <c r="K951" s="312">
        <f>J951-I951</f>
        <v>-3.0458924571057699E-2</v>
      </c>
    </row>
    <row r="952" spans="1:11" ht="15.75">
      <c r="A952" s="485">
        <v>952</v>
      </c>
      <c r="B952" s="234" t="s">
        <v>1141</v>
      </c>
      <c r="E952" s="472"/>
      <c r="F952" s="231"/>
      <c r="G952" s="370"/>
      <c r="I952" s="472"/>
      <c r="J952" s="231"/>
      <c r="K952" s="370"/>
    </row>
    <row r="953" spans="1:11">
      <c r="A953" s="485">
        <v>953</v>
      </c>
      <c r="B953" t="s">
        <v>1088</v>
      </c>
      <c r="E953" s="472">
        <v>0</v>
      </c>
      <c r="F953" s="231">
        <f>'39'!J48</f>
        <v>0</v>
      </c>
      <c r="G953" s="312">
        <f>F953-E953</f>
        <v>0</v>
      </c>
      <c r="I953" s="472">
        <v>163</v>
      </c>
      <c r="J953" s="231">
        <f>'39'!L48</f>
        <v>0</v>
      </c>
      <c r="K953" s="312">
        <f>J953-I953</f>
        <v>-163</v>
      </c>
    </row>
    <row r="954" spans="1:11">
      <c r="A954" s="485">
        <v>954</v>
      </c>
      <c r="B954" t="s">
        <v>198</v>
      </c>
      <c r="E954" s="472">
        <v>0</v>
      </c>
      <c r="F954" s="231">
        <f>'39'!J49</f>
        <v>0</v>
      </c>
      <c r="G954" s="312">
        <f>F954-E954</f>
        <v>0</v>
      </c>
      <c r="I954" s="472">
        <v>0</v>
      </c>
      <c r="J954" s="231">
        <f>'39'!L49</f>
        <v>0</v>
      </c>
      <c r="K954" s="312">
        <f>J954-I954</f>
        <v>0</v>
      </c>
    </row>
    <row r="955" spans="1:11" ht="15.75">
      <c r="A955" s="485">
        <v>955</v>
      </c>
      <c r="B955" s="234" t="s">
        <v>106</v>
      </c>
      <c r="E955" s="472">
        <v>0</v>
      </c>
      <c r="F955" s="231">
        <f>'39'!J51</f>
        <v>0</v>
      </c>
      <c r="G955" s="312">
        <f>F955-E955</f>
        <v>0</v>
      </c>
      <c r="I955" s="472">
        <v>163</v>
      </c>
      <c r="J955" s="231">
        <f>'39'!L51</f>
        <v>0</v>
      </c>
      <c r="K955" s="312">
        <f>J955-I955</f>
        <v>-163</v>
      </c>
    </row>
    <row r="956" spans="1:11" ht="15.75">
      <c r="A956" s="485">
        <v>956</v>
      </c>
      <c r="B956" s="234" t="s">
        <v>378</v>
      </c>
      <c r="F956" s="231"/>
      <c r="G956" s="370"/>
      <c r="K956" s="370"/>
    </row>
    <row r="957" spans="1:11" ht="15.75">
      <c r="A957" s="485">
        <v>957</v>
      </c>
      <c r="B957" s="234" t="s">
        <v>700</v>
      </c>
      <c r="D957" t="s">
        <v>905</v>
      </c>
      <c r="F957" s="231"/>
      <c r="G957" s="370"/>
      <c r="K957" s="370"/>
    </row>
    <row r="958" spans="1:11">
      <c r="A958" s="485">
        <v>958</v>
      </c>
      <c r="B958" s="889" t="s">
        <v>1463</v>
      </c>
      <c r="D958" t="s">
        <v>905</v>
      </c>
      <c r="F958" s="231"/>
      <c r="G958" s="370"/>
      <c r="K958" s="370"/>
    </row>
    <row r="959" spans="1:11">
      <c r="A959" s="485">
        <v>959</v>
      </c>
      <c r="B959" s="889" t="s">
        <v>1464</v>
      </c>
      <c r="D959" t="s">
        <v>905</v>
      </c>
      <c r="F959" s="231"/>
      <c r="G959" s="370"/>
      <c r="K959" s="370"/>
    </row>
    <row r="960" spans="1:11">
      <c r="A960" s="485">
        <v>960</v>
      </c>
      <c r="B960" s="889" t="s">
        <v>981</v>
      </c>
      <c r="E960" s="472">
        <v>103373</v>
      </c>
      <c r="F960" s="231">
        <f>'40'!B15</f>
        <v>40795</v>
      </c>
      <c r="G960" s="312">
        <f t="shared" ref="G960:G972" si="76">F960-E960</f>
        <v>-62578</v>
      </c>
      <c r="I960" s="472">
        <v>105317</v>
      </c>
      <c r="J960" s="231">
        <f>'41'!B15</f>
        <v>39567</v>
      </c>
      <c r="K960" s="312">
        <f t="shared" ref="K960:K972" si="77">J960-I960</f>
        <v>-65750</v>
      </c>
    </row>
    <row r="961" spans="1:11">
      <c r="A961" s="485">
        <v>961</v>
      </c>
      <c r="B961" t="s">
        <v>220</v>
      </c>
      <c r="E961" s="472">
        <v>2068</v>
      </c>
      <c r="F961" s="231">
        <f>'40'!B16</f>
        <v>-1041</v>
      </c>
      <c r="G961" s="312">
        <f t="shared" si="76"/>
        <v>-3109</v>
      </c>
      <c r="I961" s="472">
        <v>-2065</v>
      </c>
      <c r="J961" s="231">
        <f>'41'!B16</f>
        <v>-1262</v>
      </c>
      <c r="K961" s="312">
        <f t="shared" si="77"/>
        <v>803</v>
      </c>
    </row>
    <row r="962" spans="1:11">
      <c r="A962" s="485">
        <v>962</v>
      </c>
      <c r="B962" t="s">
        <v>647</v>
      </c>
      <c r="E962" s="472">
        <v>0</v>
      </c>
      <c r="F962" s="231">
        <f>'40'!B18</f>
        <v>209</v>
      </c>
      <c r="G962" s="312">
        <f t="shared" si="76"/>
        <v>209</v>
      </c>
      <c r="I962" s="472">
        <v>7015</v>
      </c>
      <c r="J962" s="231">
        <f>'41'!B18</f>
        <v>29</v>
      </c>
      <c r="K962" s="312">
        <f t="shared" si="77"/>
        <v>-6986</v>
      </c>
    </row>
    <row r="963" spans="1:11">
      <c r="A963" s="485">
        <v>963</v>
      </c>
      <c r="B963" t="s">
        <v>648</v>
      </c>
      <c r="E963" s="472">
        <v>0</v>
      </c>
      <c r="F963" s="231">
        <f>'40'!B19</f>
        <v>0</v>
      </c>
      <c r="G963" s="312">
        <f t="shared" si="76"/>
        <v>0</v>
      </c>
      <c r="I963" s="472">
        <v>0</v>
      </c>
      <c r="J963" s="231">
        <f>'41'!B19</f>
        <v>0</v>
      </c>
      <c r="K963" s="312">
        <f t="shared" si="77"/>
        <v>0</v>
      </c>
    </row>
    <row r="964" spans="1:11">
      <c r="A964" s="485">
        <v>964</v>
      </c>
      <c r="B964" t="s">
        <v>649</v>
      </c>
      <c r="D964" t="s">
        <v>905</v>
      </c>
      <c r="E964" s="472">
        <v>0</v>
      </c>
      <c r="F964" s="231">
        <f>'40'!B20</f>
        <v>0</v>
      </c>
      <c r="G964" s="312">
        <f t="shared" si="76"/>
        <v>0</v>
      </c>
      <c r="I964" s="472">
        <v>0</v>
      </c>
      <c r="J964" s="231">
        <f>'41'!B20</f>
        <v>0</v>
      </c>
      <c r="K964" s="312">
        <f t="shared" si="77"/>
        <v>0</v>
      </c>
    </row>
    <row r="965" spans="1:11">
      <c r="A965" s="485">
        <v>965</v>
      </c>
      <c r="B965" t="s">
        <v>221</v>
      </c>
      <c r="D965" t="s">
        <v>905</v>
      </c>
      <c r="E965" s="472">
        <v>0</v>
      </c>
      <c r="F965" s="231">
        <f>'40'!B21</f>
        <v>0</v>
      </c>
      <c r="G965" s="312">
        <f t="shared" si="76"/>
        <v>0</v>
      </c>
      <c r="I965" s="472">
        <v>0</v>
      </c>
      <c r="J965" s="231">
        <f>'41'!B21</f>
        <v>0</v>
      </c>
      <c r="K965" s="312">
        <f t="shared" si="77"/>
        <v>0</v>
      </c>
    </row>
    <row r="966" spans="1:11">
      <c r="A966" s="485">
        <v>966</v>
      </c>
      <c r="B966" t="s">
        <v>222</v>
      </c>
      <c r="D966" t="s">
        <v>905</v>
      </c>
      <c r="E966" s="472">
        <v>0</v>
      </c>
      <c r="F966" s="231">
        <f>'40'!B22</f>
        <v>0</v>
      </c>
      <c r="G966" s="312">
        <f t="shared" si="76"/>
        <v>0</v>
      </c>
      <c r="I966" s="472">
        <v>0</v>
      </c>
      <c r="J966" s="231">
        <f>'41'!B22</f>
        <v>0</v>
      </c>
      <c r="K966" s="312">
        <f t="shared" si="77"/>
        <v>0</v>
      </c>
    </row>
    <row r="967" spans="1:11">
      <c r="A967" s="485">
        <v>967</v>
      </c>
      <c r="B967" t="s">
        <v>223</v>
      </c>
      <c r="D967" t="s">
        <v>905</v>
      </c>
      <c r="E967" s="472">
        <v>0</v>
      </c>
      <c r="F967" s="231">
        <f>'40'!B23</f>
        <v>128</v>
      </c>
      <c r="G967" s="312">
        <f t="shared" si="76"/>
        <v>128</v>
      </c>
      <c r="I967" s="472">
        <v>0</v>
      </c>
      <c r="J967" s="231">
        <f>'41'!B23</f>
        <v>2682</v>
      </c>
      <c r="K967" s="312">
        <f t="shared" si="77"/>
        <v>2682</v>
      </c>
    </row>
    <row r="968" spans="1:11">
      <c r="A968" s="485">
        <v>968</v>
      </c>
      <c r="B968" t="s">
        <v>457</v>
      </c>
      <c r="D968" t="s">
        <v>905</v>
      </c>
      <c r="E968" s="472">
        <v>20</v>
      </c>
      <c r="F968" s="231">
        <f>'40'!B24</f>
        <v>0</v>
      </c>
      <c r="G968" s="312">
        <f t="shared" si="76"/>
        <v>-20</v>
      </c>
      <c r="I968" s="472">
        <v>0</v>
      </c>
      <c r="J968" s="231">
        <f>'41'!B24</f>
        <v>74</v>
      </c>
      <c r="K968" s="312">
        <f t="shared" si="77"/>
        <v>74</v>
      </c>
    </row>
    <row r="969" spans="1:11">
      <c r="A969" s="485">
        <v>969</v>
      </c>
      <c r="B969" t="s">
        <v>8</v>
      </c>
      <c r="D969" t="s">
        <v>905</v>
      </c>
      <c r="E969" s="472">
        <v>0</v>
      </c>
      <c r="F969" s="231">
        <f>'40'!B25</f>
        <v>-221</v>
      </c>
      <c r="G969" s="312">
        <f t="shared" si="76"/>
        <v>-221</v>
      </c>
      <c r="I969" s="472">
        <v>-20</v>
      </c>
      <c r="J969" s="231">
        <f>'41'!B25</f>
        <v>-295</v>
      </c>
      <c r="K969" s="312">
        <f t="shared" si="77"/>
        <v>-275</v>
      </c>
    </row>
    <row r="970" spans="1:11">
      <c r="A970" s="485">
        <v>970</v>
      </c>
      <c r="B970" t="s">
        <v>224</v>
      </c>
      <c r="D970" t="s">
        <v>905</v>
      </c>
      <c r="E970" s="472">
        <v>0</v>
      </c>
      <c r="F970" s="231">
        <f>'40'!B26</f>
        <v>-170</v>
      </c>
      <c r="G970" s="312">
        <f t="shared" si="76"/>
        <v>-170</v>
      </c>
      <c r="I970" s="472">
        <v>0</v>
      </c>
      <c r="J970" s="231">
        <f>'41'!B26</f>
        <v>0</v>
      </c>
      <c r="K970" s="312">
        <f t="shared" si="77"/>
        <v>0</v>
      </c>
    </row>
    <row r="971" spans="1:11">
      <c r="A971" s="485">
        <v>971</v>
      </c>
      <c r="B971" t="s">
        <v>225</v>
      </c>
      <c r="D971" t="s">
        <v>905</v>
      </c>
      <c r="E971" s="472">
        <v>0</v>
      </c>
      <c r="F971" s="231">
        <f>'40'!B27</f>
        <v>0</v>
      </c>
      <c r="G971" s="312">
        <f t="shared" si="76"/>
        <v>0</v>
      </c>
      <c r="I971" s="472">
        <v>-6874</v>
      </c>
      <c r="J971" s="231">
        <f>'41'!B27</f>
        <v>0</v>
      </c>
      <c r="K971" s="312">
        <f t="shared" si="77"/>
        <v>6874</v>
      </c>
    </row>
    <row r="972" spans="1:11" ht="15.75">
      <c r="A972" s="485">
        <v>972</v>
      </c>
      <c r="B972" s="234" t="s">
        <v>982</v>
      </c>
      <c r="D972" t="s">
        <v>905</v>
      </c>
      <c r="E972" s="472">
        <v>105461</v>
      </c>
      <c r="F972" s="231">
        <f>'40'!B28</f>
        <v>39700</v>
      </c>
      <c r="G972" s="312">
        <f t="shared" si="76"/>
        <v>-65761</v>
      </c>
      <c r="I972" s="472">
        <v>103373</v>
      </c>
      <c r="J972" s="231">
        <f>'41'!B28</f>
        <v>40795</v>
      </c>
      <c r="K972" s="312">
        <f t="shared" si="77"/>
        <v>-62578</v>
      </c>
    </row>
    <row r="973" spans="1:11">
      <c r="A973" s="485">
        <v>973</v>
      </c>
      <c r="B973" s="889" t="s">
        <v>1465</v>
      </c>
      <c r="D973" t="s">
        <v>905</v>
      </c>
      <c r="E973" s="472"/>
      <c r="F973" s="231"/>
      <c r="G973" s="312"/>
      <c r="K973" s="312"/>
    </row>
    <row r="974" spans="1:11">
      <c r="A974" s="485">
        <v>974</v>
      </c>
      <c r="B974" s="889" t="s">
        <v>1464</v>
      </c>
      <c r="D974" t="s">
        <v>905</v>
      </c>
      <c r="F974" s="231"/>
      <c r="G974" s="312"/>
      <c r="K974" s="312"/>
    </row>
    <row r="975" spans="1:11">
      <c r="A975" s="485">
        <v>975</v>
      </c>
      <c r="B975" s="889" t="s">
        <v>983</v>
      </c>
      <c r="D975" t="s">
        <v>905</v>
      </c>
      <c r="E975" s="472">
        <v>0</v>
      </c>
      <c r="F975" s="231">
        <f>'40'!B34</f>
        <v>0</v>
      </c>
      <c r="G975" s="312">
        <f t="shared" ref="G975:G987" si="78">F975-E975</f>
        <v>0</v>
      </c>
      <c r="I975" s="472">
        <v>0</v>
      </c>
      <c r="J975" s="231">
        <f>'41'!B35</f>
        <v>0</v>
      </c>
      <c r="K975" s="312">
        <f t="shared" ref="K975:K987" si="79">J975-I975</f>
        <v>0</v>
      </c>
    </row>
    <row r="976" spans="1:11">
      <c r="A976" s="485">
        <v>976</v>
      </c>
      <c r="B976" t="s">
        <v>220</v>
      </c>
      <c r="D976" t="s">
        <v>905</v>
      </c>
      <c r="E976" s="472">
        <v>0</v>
      </c>
      <c r="F976" s="231">
        <f>'40'!B35</f>
        <v>0</v>
      </c>
      <c r="G976" s="312">
        <f t="shared" si="78"/>
        <v>0</v>
      </c>
      <c r="I976" s="472">
        <v>0</v>
      </c>
      <c r="J976" s="231">
        <f>'41'!B36</f>
        <v>0</v>
      </c>
      <c r="K976" s="312">
        <f t="shared" si="79"/>
        <v>0</v>
      </c>
    </row>
    <row r="977" spans="1:11">
      <c r="A977" s="485">
        <v>977</v>
      </c>
      <c r="B977" t="s">
        <v>984</v>
      </c>
      <c r="E977" s="472">
        <v>0</v>
      </c>
      <c r="F977" s="231">
        <f>'40'!B36</f>
        <v>0</v>
      </c>
      <c r="G977" s="312">
        <f t="shared" si="78"/>
        <v>0</v>
      </c>
      <c r="I977" s="472">
        <v>0</v>
      </c>
      <c r="J977" s="231">
        <f>'41'!B37</f>
        <v>0</v>
      </c>
      <c r="K977" s="312">
        <f t="shared" si="79"/>
        <v>0</v>
      </c>
    </row>
    <row r="978" spans="1:11">
      <c r="A978" s="485">
        <v>978</v>
      </c>
      <c r="B978" t="s">
        <v>222</v>
      </c>
      <c r="E978" s="472">
        <v>0</v>
      </c>
      <c r="F978" s="231">
        <f>'40'!B37</f>
        <v>0</v>
      </c>
      <c r="G978" s="312">
        <f t="shared" si="78"/>
        <v>0</v>
      </c>
      <c r="I978" s="472">
        <v>0</v>
      </c>
      <c r="J978" s="231">
        <f>'41'!B38</f>
        <v>0</v>
      </c>
      <c r="K978" s="312">
        <f t="shared" si="79"/>
        <v>0</v>
      </c>
    </row>
    <row r="979" spans="1:11">
      <c r="A979" s="485">
        <v>979</v>
      </c>
      <c r="B979" t="s">
        <v>223</v>
      </c>
      <c r="D979" t="s">
        <v>905</v>
      </c>
      <c r="E979" s="472">
        <v>0</v>
      </c>
      <c r="F979" s="231">
        <f>'40'!B38</f>
        <v>0</v>
      </c>
      <c r="G979" s="312">
        <f t="shared" si="78"/>
        <v>0</v>
      </c>
      <c r="I979" s="472">
        <v>0</v>
      </c>
      <c r="J979" s="231">
        <f>'41'!B39</f>
        <v>0</v>
      </c>
      <c r="K979" s="312">
        <f t="shared" si="79"/>
        <v>0</v>
      </c>
    </row>
    <row r="980" spans="1:11">
      <c r="A980" s="485">
        <v>980</v>
      </c>
      <c r="B980" t="s">
        <v>457</v>
      </c>
      <c r="D980" t="s">
        <v>905</v>
      </c>
      <c r="E980" s="472">
        <v>0</v>
      </c>
      <c r="F980" s="231">
        <f>'40'!B39</f>
        <v>0</v>
      </c>
      <c r="G980" s="312">
        <f t="shared" si="78"/>
        <v>0</v>
      </c>
      <c r="I980" s="472">
        <v>0</v>
      </c>
      <c r="J980" s="231">
        <f>'41'!B40</f>
        <v>0</v>
      </c>
      <c r="K980" s="312">
        <f t="shared" si="79"/>
        <v>0</v>
      </c>
    </row>
    <row r="981" spans="1:11">
      <c r="A981" s="485">
        <v>981</v>
      </c>
      <c r="B981" t="s">
        <v>8</v>
      </c>
      <c r="D981" t="s">
        <v>905</v>
      </c>
      <c r="E981" s="472">
        <v>0</v>
      </c>
      <c r="F981" s="231">
        <f>'40'!B40</f>
        <v>0</v>
      </c>
      <c r="G981" s="312">
        <f t="shared" si="78"/>
        <v>0</v>
      </c>
      <c r="I981" s="472">
        <v>0</v>
      </c>
      <c r="J981" s="231">
        <f>'41'!B41</f>
        <v>0</v>
      </c>
      <c r="K981" s="312">
        <f t="shared" si="79"/>
        <v>0</v>
      </c>
    </row>
    <row r="982" spans="1:11">
      <c r="A982" s="485">
        <v>982</v>
      </c>
      <c r="B982" t="s">
        <v>224</v>
      </c>
      <c r="D982" t="s">
        <v>905</v>
      </c>
      <c r="E982" s="472">
        <v>0</v>
      </c>
      <c r="F982" s="231">
        <f>'40'!B41</f>
        <v>0</v>
      </c>
      <c r="G982" s="312">
        <f t="shared" si="78"/>
        <v>0</v>
      </c>
      <c r="I982" s="472">
        <v>0</v>
      </c>
      <c r="J982" s="231">
        <f>'41'!B42</f>
        <v>0</v>
      </c>
      <c r="K982" s="312">
        <f t="shared" si="79"/>
        <v>0</v>
      </c>
    </row>
    <row r="983" spans="1:11">
      <c r="A983" s="485">
        <v>983</v>
      </c>
      <c r="B983" t="s">
        <v>226</v>
      </c>
      <c r="D983" t="s">
        <v>905</v>
      </c>
      <c r="E983" s="472">
        <v>0</v>
      </c>
      <c r="F983" s="231">
        <f>'40'!B42</f>
        <v>0</v>
      </c>
      <c r="G983" s="312">
        <f t="shared" si="78"/>
        <v>0</v>
      </c>
      <c r="I983" s="472">
        <v>0</v>
      </c>
      <c r="J983" s="231">
        <f>'41'!B43</f>
        <v>0</v>
      </c>
      <c r="K983" s="312">
        <f t="shared" si="79"/>
        <v>0</v>
      </c>
    </row>
    <row r="984" spans="1:11">
      <c r="A984" s="485">
        <v>984</v>
      </c>
      <c r="B984" t="s">
        <v>227</v>
      </c>
      <c r="D984" t="s">
        <v>905</v>
      </c>
      <c r="E984" s="472">
        <v>0</v>
      </c>
      <c r="F984" s="231">
        <f>'40'!B43</f>
        <v>0</v>
      </c>
      <c r="G984" s="312">
        <f t="shared" si="78"/>
        <v>0</v>
      </c>
      <c r="I984" s="472">
        <v>0</v>
      </c>
      <c r="J984" s="231">
        <f>'41'!B44</f>
        <v>0</v>
      </c>
      <c r="K984" s="312">
        <f t="shared" si="79"/>
        <v>0</v>
      </c>
    </row>
    <row r="985" spans="1:11" ht="15.75">
      <c r="A985" s="485">
        <v>985</v>
      </c>
      <c r="B985" s="234" t="s">
        <v>982</v>
      </c>
      <c r="D985" t="s">
        <v>905</v>
      </c>
      <c r="E985" s="472">
        <v>0</v>
      </c>
      <c r="F985" s="231">
        <f>'40'!B44</f>
        <v>0</v>
      </c>
      <c r="G985" s="312">
        <f t="shared" si="78"/>
        <v>0</v>
      </c>
      <c r="I985" s="472">
        <v>0</v>
      </c>
      <c r="J985" s="231">
        <f>'41'!B45</f>
        <v>0</v>
      </c>
      <c r="K985" s="312">
        <f t="shared" si="79"/>
        <v>0</v>
      </c>
    </row>
    <row r="986" spans="1:11" ht="15.75">
      <c r="A986" s="485">
        <v>986</v>
      </c>
      <c r="B986" s="234" t="s">
        <v>985</v>
      </c>
      <c r="D986" t="s">
        <v>905</v>
      </c>
      <c r="E986" s="472">
        <v>103373</v>
      </c>
      <c r="F986" s="231">
        <f>'40'!B46</f>
        <v>40795</v>
      </c>
      <c r="G986" s="312">
        <f t="shared" si="78"/>
        <v>-62578</v>
      </c>
      <c r="I986" s="472">
        <v>105317</v>
      </c>
      <c r="J986" s="231">
        <f>'41'!B47</f>
        <v>39567</v>
      </c>
      <c r="K986" s="312">
        <f t="shared" si="79"/>
        <v>-65750</v>
      </c>
    </row>
    <row r="987" spans="1:11" ht="15.75">
      <c r="A987" s="485">
        <v>987</v>
      </c>
      <c r="B987" s="234" t="s">
        <v>986</v>
      </c>
      <c r="D987" t="s">
        <v>905</v>
      </c>
      <c r="E987" s="472">
        <v>105461</v>
      </c>
      <c r="F987" s="231">
        <f>'40'!B48</f>
        <v>39700</v>
      </c>
      <c r="G987" s="312">
        <f t="shared" si="78"/>
        <v>-65761</v>
      </c>
      <c r="I987" s="472">
        <v>103373</v>
      </c>
      <c r="J987" s="231">
        <f>'41'!B49</f>
        <v>40795</v>
      </c>
      <c r="K987" s="312">
        <f t="shared" si="79"/>
        <v>-62578</v>
      </c>
    </row>
    <row r="988" spans="1:11" ht="15.75">
      <c r="A988" s="485">
        <v>988</v>
      </c>
      <c r="B988" s="234" t="s">
        <v>987</v>
      </c>
      <c r="D988" t="s">
        <v>905</v>
      </c>
      <c r="E988" s="472"/>
      <c r="F988" s="231"/>
      <c r="G988" s="370"/>
      <c r="K988" s="370"/>
    </row>
    <row r="989" spans="1:11">
      <c r="A989" s="485">
        <v>989</v>
      </c>
      <c r="B989" t="s">
        <v>228</v>
      </c>
      <c r="D989" t="s">
        <v>905</v>
      </c>
      <c r="E989" s="472">
        <v>105461</v>
      </c>
      <c r="F989" s="231">
        <f>'40'!B54</f>
        <v>39698</v>
      </c>
      <c r="G989" s="312">
        <f>F989-E989</f>
        <v>-65763</v>
      </c>
      <c r="I989" s="472">
        <v>103373</v>
      </c>
      <c r="J989" s="231">
        <f>'41'!B55</f>
        <v>40795</v>
      </c>
      <c r="K989" s="312">
        <f>J989-I989</f>
        <v>-62578</v>
      </c>
    </row>
    <row r="990" spans="1:11">
      <c r="A990" s="485">
        <v>990</v>
      </c>
      <c r="B990" t="s">
        <v>229</v>
      </c>
      <c r="D990" t="s">
        <v>905</v>
      </c>
      <c r="E990" s="472">
        <v>0</v>
      </c>
      <c r="F990" s="231">
        <f>'40'!B55</f>
        <v>0</v>
      </c>
      <c r="G990" s="312">
        <f>F990-E990</f>
        <v>0</v>
      </c>
      <c r="I990" s="472">
        <v>0</v>
      </c>
      <c r="J990" s="231">
        <f>'41'!B56</f>
        <v>0</v>
      </c>
      <c r="K990" s="312">
        <f>J990-I990</f>
        <v>0</v>
      </c>
    </row>
    <row r="991" spans="1:11">
      <c r="A991" s="485">
        <v>991</v>
      </c>
      <c r="B991" t="s">
        <v>230</v>
      </c>
      <c r="D991" t="s">
        <v>905</v>
      </c>
      <c r="E991" s="472">
        <v>0</v>
      </c>
      <c r="F991" s="231">
        <f>'40'!B56</f>
        <v>0</v>
      </c>
      <c r="G991" s="312">
        <f>F991-E991</f>
        <v>0</v>
      </c>
      <c r="I991" s="472">
        <v>0</v>
      </c>
      <c r="J991" s="231">
        <f>'41'!B57</f>
        <v>0</v>
      </c>
      <c r="K991" s="312">
        <f>J991-I991</f>
        <v>0</v>
      </c>
    </row>
    <row r="992" spans="1:11" ht="15.75">
      <c r="A992" s="485">
        <v>992</v>
      </c>
      <c r="B992" s="234" t="s">
        <v>106</v>
      </c>
      <c r="E992" s="472">
        <v>105461</v>
      </c>
      <c r="F992" s="231">
        <f>'40'!B57</f>
        <v>39698</v>
      </c>
      <c r="G992" s="312">
        <f>F992-E992</f>
        <v>-65763</v>
      </c>
      <c r="I992" s="472">
        <v>103373</v>
      </c>
      <c r="J992" s="231">
        <f>'41'!B58</f>
        <v>40795</v>
      </c>
      <c r="K992" s="312">
        <f>J992-I992</f>
        <v>-62578</v>
      </c>
    </row>
    <row r="993" spans="1:11" ht="15.75">
      <c r="A993" s="485">
        <v>993</v>
      </c>
      <c r="B993" s="234" t="s">
        <v>231</v>
      </c>
      <c r="D993" t="s">
        <v>905</v>
      </c>
      <c r="E993" s="472"/>
      <c r="F993" s="231"/>
      <c r="G993" s="370"/>
      <c r="I993" s="472"/>
      <c r="J993" s="231"/>
      <c r="K993" s="370"/>
    </row>
    <row r="994" spans="1:11">
      <c r="A994" s="485">
        <v>994</v>
      </c>
      <c r="B994" t="s">
        <v>232</v>
      </c>
      <c r="D994" t="s">
        <v>905</v>
      </c>
      <c r="E994" s="472">
        <v>104875</v>
      </c>
      <c r="F994" s="231">
        <f>'40'!B60</f>
        <v>37818</v>
      </c>
      <c r="G994" s="312">
        <f>F994-E994</f>
        <v>-67057</v>
      </c>
      <c r="I994" s="472">
        <v>102799</v>
      </c>
      <c r="J994" s="231">
        <f>'41'!B61</f>
        <v>38855</v>
      </c>
      <c r="K994" s="312">
        <f>J994-I994</f>
        <v>-63944</v>
      </c>
    </row>
    <row r="995" spans="1:11">
      <c r="A995" s="485">
        <v>995</v>
      </c>
      <c r="B995" t="s">
        <v>233</v>
      </c>
      <c r="D995" t="s">
        <v>905</v>
      </c>
      <c r="E995" s="472">
        <v>0</v>
      </c>
      <c r="F995" s="231">
        <f>'40'!B61</f>
        <v>0</v>
      </c>
      <c r="G995" s="312">
        <f>F995-E995</f>
        <v>0</v>
      </c>
      <c r="I995" s="472">
        <v>0</v>
      </c>
      <c r="J995" s="231">
        <f>'41'!B62</f>
        <v>0</v>
      </c>
      <c r="K995" s="312">
        <f>J995-I995</f>
        <v>0</v>
      </c>
    </row>
    <row r="996" spans="1:11">
      <c r="A996" s="485">
        <v>996</v>
      </c>
      <c r="B996" t="s">
        <v>391</v>
      </c>
      <c r="D996" t="s">
        <v>905</v>
      </c>
      <c r="E996" s="472">
        <v>586</v>
      </c>
      <c r="F996" s="231">
        <f>'40'!B62</f>
        <v>1880</v>
      </c>
      <c r="G996" s="312">
        <f>F996-E996</f>
        <v>1294</v>
      </c>
      <c r="I996" s="472">
        <v>574</v>
      </c>
      <c r="J996" s="231">
        <f>'41'!B63</f>
        <v>1940</v>
      </c>
      <c r="K996" s="312">
        <f>J996-I996</f>
        <v>1366</v>
      </c>
    </row>
    <row r="997" spans="1:11">
      <c r="A997" s="485">
        <v>997</v>
      </c>
      <c r="B997" t="s">
        <v>234</v>
      </c>
      <c r="E997" s="472">
        <v>0</v>
      </c>
      <c r="F997" s="231">
        <f>'40'!B63</f>
        <v>0</v>
      </c>
      <c r="G997" s="312">
        <f>F997-E997</f>
        <v>0</v>
      </c>
      <c r="I997" s="472">
        <v>0</v>
      </c>
      <c r="J997" s="231">
        <f>'41'!B64</f>
        <v>0</v>
      </c>
      <c r="K997" s="312">
        <f>J997-I997</f>
        <v>0</v>
      </c>
    </row>
    <row r="998" spans="1:11" ht="15.75">
      <c r="A998" s="485">
        <v>998</v>
      </c>
      <c r="B998" s="234" t="s">
        <v>106</v>
      </c>
      <c r="D998" t="s">
        <v>905</v>
      </c>
      <c r="E998" s="472">
        <v>105461</v>
      </c>
      <c r="F998" s="231">
        <f>'40'!B64</f>
        <v>39698</v>
      </c>
      <c r="G998" s="312">
        <f>F998-E998</f>
        <v>-65763</v>
      </c>
      <c r="I998" s="472">
        <v>103373</v>
      </c>
      <c r="J998" s="231">
        <f>'41'!B65</f>
        <v>40795</v>
      </c>
      <c r="K998" s="312">
        <f>J998-I998</f>
        <v>-62578</v>
      </c>
    </row>
    <row r="999" spans="1:11" ht="15.75">
      <c r="A999" s="485">
        <v>999</v>
      </c>
      <c r="B999" s="234" t="s">
        <v>988</v>
      </c>
      <c r="D999" t="s">
        <v>905</v>
      </c>
      <c r="F999" s="231"/>
      <c r="G999" s="370"/>
      <c r="K999" s="370"/>
    </row>
    <row r="1000" spans="1:11">
      <c r="A1000" s="485">
        <v>1000</v>
      </c>
      <c r="B1000" s="889" t="s">
        <v>1463</v>
      </c>
      <c r="D1000" t="s">
        <v>905</v>
      </c>
      <c r="F1000" s="231"/>
      <c r="G1000" s="370"/>
      <c r="K1000" s="370"/>
    </row>
    <row r="1001" spans="1:11">
      <c r="A1001" s="485">
        <v>1001</v>
      </c>
      <c r="B1001" s="889" t="s">
        <v>1464</v>
      </c>
      <c r="D1001" t="s">
        <v>905</v>
      </c>
      <c r="F1001" s="231"/>
      <c r="G1001" s="370"/>
      <c r="K1001" s="370"/>
    </row>
    <row r="1002" spans="1:11">
      <c r="A1002" s="485">
        <v>1002</v>
      </c>
      <c r="B1002" s="889" t="s">
        <v>981</v>
      </c>
      <c r="D1002" t="s">
        <v>905</v>
      </c>
      <c r="E1002" s="472">
        <v>601237</v>
      </c>
      <c r="F1002" s="231">
        <f>'40'!D15</f>
        <v>437749</v>
      </c>
      <c r="G1002" s="312">
        <f t="shared" ref="G1002:G1014" si="80">F1002-E1002</f>
        <v>-163488</v>
      </c>
      <c r="I1002" s="472">
        <v>541222</v>
      </c>
      <c r="J1002" s="231">
        <f>'41'!D15</f>
        <v>437543</v>
      </c>
      <c r="K1002" s="312">
        <f t="shared" ref="K1002:K1014" si="81">J1002-I1002</f>
        <v>-103679</v>
      </c>
    </row>
    <row r="1003" spans="1:11">
      <c r="A1003" s="485">
        <v>1003</v>
      </c>
      <c r="B1003" t="s">
        <v>220</v>
      </c>
      <c r="E1003" s="472">
        <v>5680</v>
      </c>
      <c r="F1003" s="231">
        <f>'40'!D16</f>
        <v>18581</v>
      </c>
      <c r="G1003" s="312">
        <f t="shared" si="80"/>
        <v>12901</v>
      </c>
      <c r="I1003" s="472">
        <v>3127</v>
      </c>
      <c r="J1003" s="231">
        <f>'41'!D16</f>
        <v>19488</v>
      </c>
      <c r="K1003" s="312">
        <f t="shared" si="81"/>
        <v>16361</v>
      </c>
    </row>
    <row r="1004" spans="1:11">
      <c r="A1004" s="485">
        <v>1004</v>
      </c>
      <c r="B1004" t="s">
        <v>647</v>
      </c>
      <c r="E1004" s="472">
        <v>17660</v>
      </c>
      <c r="F1004" s="231">
        <f>'40'!D18</f>
        <v>1032</v>
      </c>
      <c r="G1004" s="312">
        <f t="shared" si="80"/>
        <v>-16628</v>
      </c>
      <c r="I1004" s="472">
        <v>12172</v>
      </c>
      <c r="J1004" s="231">
        <f>'41'!D18</f>
        <v>460</v>
      </c>
      <c r="K1004" s="312">
        <f t="shared" si="81"/>
        <v>-11712</v>
      </c>
    </row>
    <row r="1005" spans="1:11">
      <c r="A1005" s="485">
        <v>1005</v>
      </c>
      <c r="B1005" t="s">
        <v>648</v>
      </c>
      <c r="E1005" s="472">
        <v>0</v>
      </c>
      <c r="F1005" s="231">
        <f>'40'!D19</f>
        <v>0</v>
      </c>
      <c r="G1005" s="312">
        <f t="shared" si="80"/>
        <v>0</v>
      </c>
      <c r="I1005" s="472">
        <v>0</v>
      </c>
      <c r="J1005" s="231">
        <f>'41'!D19</f>
        <v>110</v>
      </c>
      <c r="K1005" s="312">
        <f t="shared" si="81"/>
        <v>110</v>
      </c>
    </row>
    <row r="1006" spans="1:11">
      <c r="A1006" s="485">
        <v>1006</v>
      </c>
      <c r="B1006" t="s">
        <v>649</v>
      </c>
      <c r="D1006" t="s">
        <v>905</v>
      </c>
      <c r="E1006" s="472">
        <v>0</v>
      </c>
      <c r="F1006" s="231">
        <f>'40'!D20</f>
        <v>0</v>
      </c>
      <c r="G1006" s="312">
        <f t="shared" si="80"/>
        <v>0</v>
      </c>
      <c r="I1006" s="472">
        <v>0</v>
      </c>
      <c r="J1006" s="231">
        <f>'41'!D20</f>
        <v>0</v>
      </c>
      <c r="K1006" s="312">
        <f t="shared" si="81"/>
        <v>0</v>
      </c>
    </row>
    <row r="1007" spans="1:11">
      <c r="A1007" s="485">
        <v>1007</v>
      </c>
      <c r="B1007" t="s">
        <v>221</v>
      </c>
      <c r="D1007" t="s">
        <v>905</v>
      </c>
      <c r="E1007" s="472">
        <v>0</v>
      </c>
      <c r="F1007" s="231">
        <f>'40'!D21</f>
        <v>0</v>
      </c>
      <c r="G1007" s="312">
        <f t="shared" si="80"/>
        <v>0</v>
      </c>
      <c r="I1007" s="472">
        <v>0</v>
      </c>
      <c r="J1007" s="231">
        <f>'41'!D21</f>
        <v>0</v>
      </c>
      <c r="K1007" s="312">
        <f t="shared" si="81"/>
        <v>0</v>
      </c>
    </row>
    <row r="1008" spans="1:11">
      <c r="A1008" s="485">
        <v>1008</v>
      </c>
      <c r="B1008" t="s">
        <v>222</v>
      </c>
      <c r="D1008" t="s">
        <v>905</v>
      </c>
      <c r="E1008" s="472">
        <v>25710</v>
      </c>
      <c r="F1008" s="231">
        <f>'40'!D22</f>
        <v>33450</v>
      </c>
      <c r="G1008" s="312">
        <f t="shared" si="80"/>
        <v>7740</v>
      </c>
      <c r="I1008" s="472">
        <v>57960</v>
      </c>
      <c r="J1008" s="231">
        <f>'41'!D22</f>
        <v>22959</v>
      </c>
      <c r="K1008" s="312">
        <f t="shared" si="81"/>
        <v>-35001</v>
      </c>
    </row>
    <row r="1009" spans="1:11">
      <c r="A1009" s="485">
        <v>1009</v>
      </c>
      <c r="B1009" t="s">
        <v>223</v>
      </c>
      <c r="D1009" t="s">
        <v>905</v>
      </c>
      <c r="E1009" s="472">
        <v>0</v>
      </c>
      <c r="F1009" s="231">
        <f>'40'!D23</f>
        <v>-523</v>
      </c>
      <c r="G1009" s="312">
        <f t="shared" si="80"/>
        <v>-523</v>
      </c>
      <c r="I1009" s="472">
        <v>-194</v>
      </c>
      <c r="J1009" s="231">
        <f>'41'!D23</f>
        <v>-46757</v>
      </c>
      <c r="K1009" s="312">
        <f t="shared" si="81"/>
        <v>-46563</v>
      </c>
    </row>
    <row r="1010" spans="1:11">
      <c r="A1010" s="485">
        <v>1010</v>
      </c>
      <c r="B1010" t="s">
        <v>457</v>
      </c>
      <c r="D1010" t="s">
        <v>905</v>
      </c>
      <c r="E1010" s="472">
        <v>22662</v>
      </c>
      <c r="F1010" s="231">
        <f>'40'!D24</f>
        <v>7538</v>
      </c>
      <c r="G1010" s="312">
        <f t="shared" si="80"/>
        <v>-15124</v>
      </c>
      <c r="I1010" s="472">
        <v>12817</v>
      </c>
      <c r="J1010" s="231">
        <f>'41'!D24</f>
        <v>15922</v>
      </c>
      <c r="K1010" s="312">
        <f t="shared" si="81"/>
        <v>3105</v>
      </c>
    </row>
    <row r="1011" spans="1:11">
      <c r="A1011" s="485">
        <v>1011</v>
      </c>
      <c r="B1011" t="s">
        <v>8</v>
      </c>
      <c r="D1011" t="s">
        <v>905</v>
      </c>
      <c r="E1011" s="472">
        <v>-16259</v>
      </c>
      <c r="F1011" s="231">
        <f>'40'!D25</f>
        <v>-23469</v>
      </c>
      <c r="G1011" s="312">
        <f t="shared" si="80"/>
        <v>-7210</v>
      </c>
      <c r="I1011" s="472">
        <v>-25867</v>
      </c>
      <c r="J1011" s="231">
        <f>'41'!D25</f>
        <v>-11976</v>
      </c>
      <c r="K1011" s="312">
        <f t="shared" si="81"/>
        <v>13891</v>
      </c>
    </row>
    <row r="1012" spans="1:11">
      <c r="A1012" s="485">
        <v>1012</v>
      </c>
      <c r="B1012" t="s">
        <v>224</v>
      </c>
      <c r="D1012" t="s">
        <v>905</v>
      </c>
      <c r="E1012" s="472">
        <v>0</v>
      </c>
      <c r="F1012" s="231">
        <f>'40'!D26</f>
        <v>0</v>
      </c>
      <c r="G1012" s="312">
        <f t="shared" si="80"/>
        <v>0</v>
      </c>
      <c r="I1012" s="472">
        <v>0</v>
      </c>
      <c r="J1012" s="231">
        <f>'41'!D26</f>
        <v>0</v>
      </c>
      <c r="K1012" s="312">
        <f t="shared" si="81"/>
        <v>0</v>
      </c>
    </row>
    <row r="1013" spans="1:11">
      <c r="A1013" s="485">
        <v>1013</v>
      </c>
      <c r="B1013" t="s">
        <v>225</v>
      </c>
      <c r="D1013" t="s">
        <v>905</v>
      </c>
      <c r="E1013" s="472">
        <v>0</v>
      </c>
      <c r="F1013" s="231">
        <f>'40'!D27</f>
        <v>0</v>
      </c>
      <c r="G1013" s="312">
        <f t="shared" si="80"/>
        <v>0</v>
      </c>
      <c r="I1013" s="472">
        <v>0</v>
      </c>
      <c r="J1013" s="231">
        <f>'41'!D27</f>
        <v>0</v>
      </c>
      <c r="K1013" s="312">
        <f t="shared" si="81"/>
        <v>0</v>
      </c>
    </row>
    <row r="1014" spans="1:11" ht="15.75">
      <c r="A1014" s="485">
        <v>1014</v>
      </c>
      <c r="B1014" s="234" t="s">
        <v>982</v>
      </c>
      <c r="D1014" t="s">
        <v>905</v>
      </c>
      <c r="E1014" s="472">
        <v>656690</v>
      </c>
      <c r="F1014" s="231">
        <f>'40'!D28</f>
        <v>474358</v>
      </c>
      <c r="G1014" s="312">
        <f t="shared" si="80"/>
        <v>-182332</v>
      </c>
      <c r="I1014" s="472">
        <v>601237</v>
      </c>
      <c r="J1014" s="231">
        <f>'41'!D28</f>
        <v>437749</v>
      </c>
      <c r="K1014" s="312">
        <f t="shared" si="81"/>
        <v>-163488</v>
      </c>
    </row>
    <row r="1015" spans="1:11">
      <c r="A1015" s="485">
        <v>1015</v>
      </c>
      <c r="B1015" s="889" t="s">
        <v>1465</v>
      </c>
      <c r="D1015" t="s">
        <v>905</v>
      </c>
      <c r="F1015" s="231"/>
      <c r="G1015" s="312"/>
      <c r="K1015" s="312"/>
    </row>
    <row r="1016" spans="1:11">
      <c r="A1016" s="485">
        <v>1016</v>
      </c>
      <c r="B1016" s="889" t="s">
        <v>1464</v>
      </c>
      <c r="D1016" t="s">
        <v>905</v>
      </c>
      <c r="F1016" s="231"/>
      <c r="G1016" s="312"/>
      <c r="K1016" s="312"/>
    </row>
    <row r="1017" spans="1:11">
      <c r="A1017" s="485">
        <v>1017</v>
      </c>
      <c r="B1017" s="889" t="s">
        <v>983</v>
      </c>
      <c r="D1017" t="s">
        <v>905</v>
      </c>
      <c r="E1017" s="472">
        <v>60279</v>
      </c>
      <c r="F1017" s="231">
        <f>'40'!D34</f>
        <v>12591</v>
      </c>
      <c r="G1017" s="312">
        <f t="shared" ref="G1017:G1029" si="82">F1017-E1017</f>
        <v>-47688</v>
      </c>
      <c r="I1017" s="472">
        <v>45395</v>
      </c>
      <c r="J1017" s="231">
        <f>'41'!D35</f>
        <v>49203</v>
      </c>
      <c r="K1017" s="312">
        <f t="shared" ref="K1017:K1029" si="83">J1017-I1017</f>
        <v>3808</v>
      </c>
    </row>
    <row r="1018" spans="1:11">
      <c r="A1018" s="485">
        <v>1018</v>
      </c>
      <c r="B1018" t="s">
        <v>220</v>
      </c>
      <c r="D1018" t="s">
        <v>905</v>
      </c>
      <c r="E1018" s="472">
        <v>969</v>
      </c>
      <c r="F1018" s="231">
        <f>'40'!D35</f>
        <v>751</v>
      </c>
      <c r="G1018" s="312">
        <f t="shared" si="82"/>
        <v>-218</v>
      </c>
      <c r="I1018" s="472">
        <v>482</v>
      </c>
      <c r="J1018" s="231">
        <f>'41'!D36</f>
        <v>54</v>
      </c>
      <c r="K1018" s="312">
        <f t="shared" si="83"/>
        <v>-428</v>
      </c>
    </row>
    <row r="1019" spans="1:11">
      <c r="A1019" s="485">
        <v>1019</v>
      </c>
      <c r="B1019" t="s">
        <v>984</v>
      </c>
      <c r="E1019" s="472">
        <v>0</v>
      </c>
      <c r="F1019" s="231">
        <f>'40'!D36</f>
        <v>0</v>
      </c>
      <c r="G1019" s="312">
        <f t="shared" si="82"/>
        <v>0</v>
      </c>
      <c r="I1019" s="472">
        <v>0</v>
      </c>
      <c r="J1019" s="231">
        <f>'41'!D37</f>
        <v>0</v>
      </c>
      <c r="K1019" s="312">
        <f t="shared" si="83"/>
        <v>0</v>
      </c>
    </row>
    <row r="1020" spans="1:11">
      <c r="A1020" s="485">
        <v>1020</v>
      </c>
      <c r="B1020" t="s">
        <v>222</v>
      </c>
      <c r="E1020" s="472">
        <v>-2</v>
      </c>
      <c r="F1020" s="231">
        <f>'40'!D37</f>
        <v>0</v>
      </c>
      <c r="G1020" s="312">
        <f t="shared" si="82"/>
        <v>2</v>
      </c>
      <c r="I1020" s="472">
        <v>0</v>
      </c>
      <c r="J1020" s="231">
        <f>'41'!D38</f>
        <v>0</v>
      </c>
      <c r="K1020" s="312">
        <f t="shared" si="83"/>
        <v>0</v>
      </c>
    </row>
    <row r="1021" spans="1:11">
      <c r="A1021" s="485">
        <v>1021</v>
      </c>
      <c r="B1021" t="s">
        <v>223</v>
      </c>
      <c r="D1021" t="s">
        <v>905</v>
      </c>
      <c r="E1021" s="472">
        <v>0</v>
      </c>
      <c r="F1021" s="231">
        <f>'40'!D38</f>
        <v>-602</v>
      </c>
      <c r="G1021" s="312">
        <f t="shared" si="82"/>
        <v>-602</v>
      </c>
      <c r="I1021" s="472">
        <v>-194</v>
      </c>
      <c r="J1021" s="231">
        <f>'41'!D39</f>
        <v>-49198</v>
      </c>
      <c r="K1021" s="312">
        <f t="shared" si="83"/>
        <v>-49004</v>
      </c>
    </row>
    <row r="1022" spans="1:11">
      <c r="A1022" s="485">
        <v>1022</v>
      </c>
      <c r="B1022" t="s">
        <v>457</v>
      </c>
      <c r="D1022" t="s">
        <v>905</v>
      </c>
      <c r="E1022" s="472">
        <v>1855</v>
      </c>
      <c r="F1022" s="231">
        <f>'40'!D39</f>
        <v>0</v>
      </c>
      <c r="G1022" s="312">
        <f t="shared" si="82"/>
        <v>-1855</v>
      </c>
      <c r="I1022" s="472">
        <v>-660</v>
      </c>
      <c r="J1022" s="231">
        <f>'41'!D40</f>
        <v>0</v>
      </c>
      <c r="K1022" s="312">
        <f t="shared" si="83"/>
        <v>660</v>
      </c>
    </row>
    <row r="1023" spans="1:11">
      <c r="A1023" s="485">
        <v>1023</v>
      </c>
      <c r="B1023" t="s">
        <v>8</v>
      </c>
      <c r="D1023" t="s">
        <v>905</v>
      </c>
      <c r="E1023" s="472">
        <v>-2284</v>
      </c>
      <c r="F1023" s="231">
        <f>'40'!D40</f>
        <v>-4525</v>
      </c>
      <c r="G1023" s="312">
        <f t="shared" si="82"/>
        <v>-2241</v>
      </c>
      <c r="I1023" s="472">
        <v>-1703</v>
      </c>
      <c r="J1023" s="231">
        <f>'41'!D41</f>
        <v>-1965</v>
      </c>
      <c r="K1023" s="312">
        <f t="shared" si="83"/>
        <v>-262</v>
      </c>
    </row>
    <row r="1024" spans="1:11">
      <c r="A1024" s="485">
        <v>1024</v>
      </c>
      <c r="B1024" t="s">
        <v>224</v>
      </c>
      <c r="D1024" t="s">
        <v>905</v>
      </c>
      <c r="E1024" s="472">
        <v>0</v>
      </c>
      <c r="F1024" s="231">
        <f>'40'!D41</f>
        <v>0</v>
      </c>
      <c r="G1024" s="312">
        <f t="shared" si="82"/>
        <v>0</v>
      </c>
      <c r="I1024" s="472">
        <v>0</v>
      </c>
      <c r="J1024" s="231">
        <f>'41'!D42</f>
        <v>0</v>
      </c>
      <c r="K1024" s="312">
        <f t="shared" si="83"/>
        <v>0</v>
      </c>
    </row>
    <row r="1025" spans="1:11">
      <c r="A1025" s="485">
        <v>1025</v>
      </c>
      <c r="B1025" t="s">
        <v>226</v>
      </c>
      <c r="D1025" t="s">
        <v>905</v>
      </c>
      <c r="E1025" s="472">
        <v>0</v>
      </c>
      <c r="F1025" s="231">
        <f>'40'!D42</f>
        <v>0</v>
      </c>
      <c r="G1025" s="312">
        <f t="shared" si="82"/>
        <v>0</v>
      </c>
      <c r="I1025" s="472">
        <v>0</v>
      </c>
      <c r="J1025" s="231">
        <f>'41'!D43</f>
        <v>0</v>
      </c>
      <c r="K1025" s="312">
        <f t="shared" si="83"/>
        <v>0</v>
      </c>
    </row>
    <row r="1026" spans="1:11">
      <c r="A1026" s="485">
        <v>1026</v>
      </c>
      <c r="B1026" t="s">
        <v>227</v>
      </c>
      <c r="D1026" t="s">
        <v>905</v>
      </c>
      <c r="E1026" s="472">
        <v>21357</v>
      </c>
      <c r="F1026" s="231">
        <f>'40'!D43</f>
        <v>15770</v>
      </c>
      <c r="G1026" s="312">
        <f t="shared" si="82"/>
        <v>-5587</v>
      </c>
      <c r="H1026" s="796" t="s">
        <v>1416</v>
      </c>
      <c r="I1026" s="472">
        <v>16959</v>
      </c>
      <c r="J1026" s="231">
        <f>'41'!D44</f>
        <v>14497</v>
      </c>
      <c r="K1026" s="312">
        <f t="shared" si="83"/>
        <v>-2462</v>
      </c>
    </row>
    <row r="1027" spans="1:11" ht="15.75">
      <c r="A1027" s="485">
        <v>1027</v>
      </c>
      <c r="B1027" s="234" t="s">
        <v>982</v>
      </c>
      <c r="D1027" t="s">
        <v>905</v>
      </c>
      <c r="E1027" s="472">
        <v>82174</v>
      </c>
      <c r="F1027" s="231">
        <f>'40'!D44</f>
        <v>23985</v>
      </c>
      <c r="G1027" s="312">
        <f t="shared" si="82"/>
        <v>-58189</v>
      </c>
      <c r="H1027" s="796" t="s">
        <v>1416</v>
      </c>
      <c r="I1027" s="472">
        <v>60279</v>
      </c>
      <c r="J1027" s="231">
        <f>'41'!D45</f>
        <v>12591</v>
      </c>
      <c r="K1027" s="312">
        <f t="shared" si="83"/>
        <v>-47688</v>
      </c>
    </row>
    <row r="1028" spans="1:11" ht="15.75">
      <c r="A1028" s="485">
        <v>1028</v>
      </c>
      <c r="B1028" s="234" t="s">
        <v>985</v>
      </c>
      <c r="D1028" t="s">
        <v>905</v>
      </c>
      <c r="E1028" s="472">
        <v>540958</v>
      </c>
      <c r="F1028" s="231">
        <f>'40'!D46</f>
        <v>425158</v>
      </c>
      <c r="G1028" s="312">
        <f t="shared" si="82"/>
        <v>-115800</v>
      </c>
      <c r="I1028" s="472">
        <v>495827</v>
      </c>
      <c r="J1028" s="231">
        <f>'41'!D47</f>
        <v>388340</v>
      </c>
      <c r="K1028" s="312">
        <f t="shared" si="83"/>
        <v>-107487</v>
      </c>
    </row>
    <row r="1029" spans="1:11" ht="15.75">
      <c r="A1029" s="485">
        <v>1029</v>
      </c>
      <c r="B1029" s="234" t="s">
        <v>986</v>
      </c>
      <c r="D1029" t="s">
        <v>905</v>
      </c>
      <c r="E1029" s="472">
        <v>574516</v>
      </c>
      <c r="F1029" s="231">
        <f>'40'!D48</f>
        <v>450373</v>
      </c>
      <c r="G1029" s="312">
        <f t="shared" si="82"/>
        <v>-124143</v>
      </c>
      <c r="H1029" s="796" t="s">
        <v>1416</v>
      </c>
      <c r="I1029" s="472">
        <v>540958</v>
      </c>
      <c r="J1029" s="231">
        <f>'41'!D49</f>
        <v>425158</v>
      </c>
      <c r="K1029" s="312">
        <f t="shared" si="83"/>
        <v>-115800</v>
      </c>
    </row>
    <row r="1030" spans="1:11" ht="15.75">
      <c r="A1030" s="485">
        <v>1030</v>
      </c>
      <c r="B1030" s="234" t="s">
        <v>987</v>
      </c>
      <c r="D1030" t="s">
        <v>905</v>
      </c>
      <c r="E1030" s="472"/>
      <c r="F1030" s="231"/>
      <c r="G1030" s="370"/>
      <c r="K1030" s="370"/>
    </row>
    <row r="1031" spans="1:11">
      <c r="A1031" s="485">
        <v>1031</v>
      </c>
      <c r="B1031" t="s">
        <v>228</v>
      </c>
      <c r="D1031" t="s">
        <v>905</v>
      </c>
      <c r="E1031" s="472">
        <v>556684</v>
      </c>
      <c r="F1031" s="231">
        <f>'40'!D54</f>
        <v>446995</v>
      </c>
      <c r="G1031" s="312">
        <f>F1031-E1031</f>
        <v>-109689</v>
      </c>
      <c r="H1031" s="796" t="s">
        <v>1416</v>
      </c>
      <c r="I1031" s="472">
        <v>524361</v>
      </c>
      <c r="J1031" s="231">
        <f>'41'!D55</f>
        <v>421825</v>
      </c>
      <c r="K1031" s="312">
        <f>J1031-I1031</f>
        <v>-102536</v>
      </c>
    </row>
    <row r="1032" spans="1:11">
      <c r="A1032" s="485">
        <v>1032</v>
      </c>
      <c r="B1032" t="s">
        <v>229</v>
      </c>
      <c r="D1032" t="s">
        <v>905</v>
      </c>
      <c r="E1032" s="472">
        <v>17832</v>
      </c>
      <c r="F1032" s="231">
        <f>'40'!D55</f>
        <v>2682</v>
      </c>
      <c r="G1032" s="312">
        <f>F1032-E1032</f>
        <v>-15150</v>
      </c>
      <c r="H1032" s="796" t="s">
        <v>1416</v>
      </c>
      <c r="I1032" s="472">
        <v>16597</v>
      </c>
      <c r="J1032" s="231">
        <f>'41'!D56</f>
        <v>2654</v>
      </c>
      <c r="K1032" s="312">
        <f>J1032-I1032</f>
        <v>-13943</v>
      </c>
    </row>
    <row r="1033" spans="1:11">
      <c r="A1033" s="485">
        <v>1033</v>
      </c>
      <c r="B1033" t="s">
        <v>230</v>
      </c>
      <c r="D1033" t="s">
        <v>905</v>
      </c>
      <c r="E1033" s="472">
        <v>0</v>
      </c>
      <c r="F1033" s="231">
        <f>'40'!D56</f>
        <v>697</v>
      </c>
      <c r="G1033" s="312">
        <f>F1033-E1033</f>
        <v>697</v>
      </c>
      <c r="I1033" s="472">
        <v>0</v>
      </c>
      <c r="J1033" s="231">
        <f>'41'!D57</f>
        <v>679</v>
      </c>
      <c r="K1033" s="312">
        <f>J1033-I1033</f>
        <v>679</v>
      </c>
    </row>
    <row r="1034" spans="1:11" ht="15.75">
      <c r="A1034" s="485">
        <v>1034</v>
      </c>
      <c r="B1034" s="234" t="s">
        <v>106</v>
      </c>
      <c r="E1034" s="472">
        <v>574516</v>
      </c>
      <c r="F1034" s="231">
        <f>'40'!D57</f>
        <v>450374</v>
      </c>
      <c r="G1034" s="312">
        <f>F1034-E1034</f>
        <v>-124142</v>
      </c>
      <c r="H1034" s="796" t="s">
        <v>1416</v>
      </c>
      <c r="I1034" s="472">
        <v>540958</v>
      </c>
      <c r="J1034" s="231">
        <f>'41'!D58</f>
        <v>425158</v>
      </c>
      <c r="K1034" s="312">
        <f>J1034-I1034</f>
        <v>-115800</v>
      </c>
    </row>
    <row r="1035" spans="1:11" ht="15.75">
      <c r="A1035" s="485">
        <v>1035</v>
      </c>
      <c r="B1035" s="234" t="s">
        <v>231</v>
      </c>
      <c r="D1035" t="s">
        <v>905</v>
      </c>
      <c r="F1035" s="231"/>
      <c r="G1035" s="370"/>
      <c r="K1035" s="370"/>
    </row>
    <row r="1036" spans="1:11">
      <c r="A1036" s="485">
        <v>1036</v>
      </c>
      <c r="B1036" t="s">
        <v>232</v>
      </c>
      <c r="D1036" t="s">
        <v>905</v>
      </c>
      <c r="E1036" s="472">
        <v>555615</v>
      </c>
      <c r="F1036" s="231">
        <f>'40'!D60</f>
        <v>385607</v>
      </c>
      <c r="G1036" s="312">
        <f>F1036-E1036</f>
        <v>-170008</v>
      </c>
      <c r="H1036" s="796" t="s">
        <v>1416</v>
      </c>
      <c r="I1036" s="472">
        <v>522203</v>
      </c>
      <c r="J1036" s="231">
        <f>'41'!D61</f>
        <v>365160</v>
      </c>
      <c r="K1036" s="312">
        <f>J1036-I1036</f>
        <v>-157043</v>
      </c>
    </row>
    <row r="1037" spans="1:11">
      <c r="A1037" s="485">
        <v>1037</v>
      </c>
      <c r="B1037" t="s">
        <v>233</v>
      </c>
      <c r="D1037" t="s">
        <v>905</v>
      </c>
      <c r="E1037" s="472">
        <v>1216</v>
      </c>
      <c r="F1037" s="231">
        <f>'40'!D61</f>
        <v>0</v>
      </c>
      <c r="G1037" s="312">
        <f>F1037-E1037</f>
        <v>-1216</v>
      </c>
      <c r="I1037" s="472">
        <v>1264</v>
      </c>
      <c r="J1037" s="231">
        <f>'41'!D62</f>
        <v>0</v>
      </c>
      <c r="K1037" s="312">
        <f>J1037-I1037</f>
        <v>-1264</v>
      </c>
    </row>
    <row r="1038" spans="1:11">
      <c r="A1038" s="485">
        <v>1038</v>
      </c>
      <c r="B1038" t="s">
        <v>391</v>
      </c>
      <c r="D1038" t="s">
        <v>905</v>
      </c>
      <c r="E1038" s="472">
        <v>17685</v>
      </c>
      <c r="F1038" s="231">
        <f>'40'!D62</f>
        <v>64767</v>
      </c>
      <c r="G1038" s="312">
        <f>F1038-E1038</f>
        <v>47082</v>
      </c>
      <c r="I1038" s="472">
        <v>17491</v>
      </c>
      <c r="J1038" s="231">
        <f>'41'!D63</f>
        <v>59998</v>
      </c>
      <c r="K1038" s="312">
        <f>J1038-I1038</f>
        <v>42507</v>
      </c>
    </row>
    <row r="1039" spans="1:11">
      <c r="A1039" s="485">
        <v>1039</v>
      </c>
      <c r="B1039" t="s">
        <v>234</v>
      </c>
      <c r="E1039" s="472">
        <v>0</v>
      </c>
      <c r="F1039" s="231">
        <f>'40'!D63</f>
        <v>0</v>
      </c>
      <c r="G1039" s="312">
        <f>F1039-E1039</f>
        <v>0</v>
      </c>
      <c r="I1039" s="472">
        <v>0</v>
      </c>
      <c r="J1039" s="231">
        <f>'41'!D64</f>
        <v>0</v>
      </c>
      <c r="K1039" s="312">
        <f>J1039-I1039</f>
        <v>0</v>
      </c>
    </row>
    <row r="1040" spans="1:11" ht="15.75">
      <c r="A1040" s="485">
        <v>1040</v>
      </c>
      <c r="B1040" s="234" t="s">
        <v>106</v>
      </c>
      <c r="D1040" t="s">
        <v>905</v>
      </c>
      <c r="E1040" s="472">
        <v>574516</v>
      </c>
      <c r="F1040" s="231">
        <f>'40'!D64</f>
        <v>450374</v>
      </c>
      <c r="G1040" s="312">
        <f>F1040-E1040</f>
        <v>-124142</v>
      </c>
      <c r="H1040" s="796" t="s">
        <v>1416</v>
      </c>
      <c r="I1040" s="472">
        <v>540958</v>
      </c>
      <c r="J1040" s="231">
        <f>'41'!D65</f>
        <v>425158</v>
      </c>
      <c r="K1040" s="312">
        <f>J1040-I1040</f>
        <v>-115800</v>
      </c>
    </row>
    <row r="1041" spans="1:11" ht="15.75">
      <c r="A1041" s="485">
        <v>1041</v>
      </c>
      <c r="B1041" s="234" t="s">
        <v>989</v>
      </c>
      <c r="D1041" t="s">
        <v>905</v>
      </c>
      <c r="F1041" s="231"/>
      <c r="G1041" s="370"/>
      <c r="K1041" s="370"/>
    </row>
    <row r="1042" spans="1:11">
      <c r="A1042" s="485">
        <v>1042</v>
      </c>
      <c r="B1042" s="889" t="s">
        <v>1463</v>
      </c>
      <c r="D1042" t="s">
        <v>905</v>
      </c>
      <c r="F1042" s="231"/>
      <c r="G1042" s="370"/>
      <c r="K1042" s="370"/>
    </row>
    <row r="1043" spans="1:11">
      <c r="A1043" s="485">
        <v>1043</v>
      </c>
      <c r="B1043" s="889" t="s">
        <v>1464</v>
      </c>
      <c r="D1043" t="s">
        <v>905</v>
      </c>
      <c r="F1043" s="231"/>
      <c r="G1043" s="370"/>
      <c r="K1043" s="370"/>
    </row>
    <row r="1044" spans="1:11">
      <c r="A1044" s="485">
        <v>1044</v>
      </c>
      <c r="B1044" s="889" t="s">
        <v>981</v>
      </c>
      <c r="D1044" t="s">
        <v>905</v>
      </c>
      <c r="E1044" s="472">
        <v>4333</v>
      </c>
      <c r="F1044" s="231">
        <f>'40'!F15</f>
        <v>10214</v>
      </c>
      <c r="G1044" s="312">
        <f t="shared" ref="G1044:G1056" si="84">F1044-E1044</f>
        <v>5881</v>
      </c>
      <c r="I1044" s="472">
        <v>4210</v>
      </c>
      <c r="J1044" s="231">
        <f>'41'!F15</f>
        <v>10043</v>
      </c>
      <c r="K1044" s="312">
        <f t="shared" ref="K1044:K1056" si="85">J1044-I1044</f>
        <v>5833</v>
      </c>
    </row>
    <row r="1045" spans="1:11">
      <c r="A1045" s="485">
        <v>1045</v>
      </c>
      <c r="B1045" t="s">
        <v>220</v>
      </c>
      <c r="E1045" s="472">
        <v>205</v>
      </c>
      <c r="F1045" s="231">
        <f>'40'!F16</f>
        <v>609</v>
      </c>
      <c r="G1045" s="312">
        <f t="shared" si="84"/>
        <v>404</v>
      </c>
      <c r="I1045" s="472">
        <v>123</v>
      </c>
      <c r="J1045" s="231">
        <f>'41'!F16</f>
        <v>463</v>
      </c>
      <c r="K1045" s="312">
        <f t="shared" si="85"/>
        <v>340</v>
      </c>
    </row>
    <row r="1046" spans="1:11">
      <c r="A1046" s="485">
        <v>1046</v>
      </c>
      <c r="B1046" t="s">
        <v>647</v>
      </c>
      <c r="E1046" s="472">
        <v>0</v>
      </c>
      <c r="F1046" s="231">
        <f>'40'!F18</f>
        <v>0</v>
      </c>
      <c r="G1046" s="312">
        <f t="shared" si="84"/>
        <v>0</v>
      </c>
      <c r="I1046" s="472">
        <v>0</v>
      </c>
      <c r="J1046" s="231">
        <f>'41'!F18</f>
        <v>0</v>
      </c>
      <c r="K1046" s="312">
        <f t="shared" si="85"/>
        <v>0</v>
      </c>
    </row>
    <row r="1047" spans="1:11">
      <c r="A1047" s="485">
        <v>1047</v>
      </c>
      <c r="B1047" t="s">
        <v>648</v>
      </c>
      <c r="E1047" s="472">
        <v>0</v>
      </c>
      <c r="F1047" s="231">
        <f>'40'!F19</f>
        <v>0</v>
      </c>
      <c r="G1047" s="312">
        <f t="shared" si="84"/>
        <v>0</v>
      </c>
      <c r="I1047" s="472">
        <v>0</v>
      </c>
      <c r="J1047" s="231">
        <f>'41'!F19</f>
        <v>0</v>
      </c>
      <c r="K1047" s="312">
        <f t="shared" si="85"/>
        <v>0</v>
      </c>
    </row>
    <row r="1048" spans="1:11">
      <c r="A1048" s="485">
        <v>1048</v>
      </c>
      <c r="B1048" t="s">
        <v>649</v>
      </c>
      <c r="D1048" t="s">
        <v>905</v>
      </c>
      <c r="E1048" s="472">
        <v>0</v>
      </c>
      <c r="F1048" s="231">
        <f>'40'!F20</f>
        <v>0</v>
      </c>
      <c r="G1048" s="312">
        <f t="shared" si="84"/>
        <v>0</v>
      </c>
      <c r="I1048" s="472">
        <v>0</v>
      </c>
      <c r="J1048" s="231">
        <f>'41'!F20</f>
        <v>0</v>
      </c>
      <c r="K1048" s="312">
        <f t="shared" si="85"/>
        <v>0</v>
      </c>
    </row>
    <row r="1049" spans="1:11">
      <c r="A1049" s="485">
        <v>1049</v>
      </c>
      <c r="B1049" t="s">
        <v>221</v>
      </c>
      <c r="D1049" t="s">
        <v>905</v>
      </c>
      <c r="E1049" s="472">
        <v>0</v>
      </c>
      <c r="F1049" s="231">
        <f>'40'!F21</f>
        <v>0</v>
      </c>
      <c r="G1049" s="312">
        <f t="shared" si="84"/>
        <v>0</v>
      </c>
      <c r="I1049" s="472">
        <v>0</v>
      </c>
      <c r="J1049" s="231">
        <f>'41'!F21</f>
        <v>0</v>
      </c>
      <c r="K1049" s="312">
        <f t="shared" si="85"/>
        <v>0</v>
      </c>
    </row>
    <row r="1050" spans="1:11">
      <c r="A1050" s="485">
        <v>1050</v>
      </c>
      <c r="B1050" t="s">
        <v>222</v>
      </c>
      <c r="D1050" t="s">
        <v>905</v>
      </c>
      <c r="E1050" s="472">
        <v>0</v>
      </c>
      <c r="F1050" s="231">
        <f>'40'!F22</f>
        <v>0</v>
      </c>
      <c r="G1050" s="312">
        <f t="shared" si="84"/>
        <v>0</v>
      </c>
      <c r="I1050" s="472">
        <v>0</v>
      </c>
      <c r="J1050" s="231">
        <f>'41'!F22</f>
        <v>0</v>
      </c>
      <c r="K1050" s="312">
        <f t="shared" si="85"/>
        <v>0</v>
      </c>
    </row>
    <row r="1051" spans="1:11">
      <c r="A1051" s="485">
        <v>1051</v>
      </c>
      <c r="B1051" t="s">
        <v>223</v>
      </c>
      <c r="D1051" t="s">
        <v>905</v>
      </c>
      <c r="E1051" s="472">
        <v>0</v>
      </c>
      <c r="F1051" s="231">
        <f>'40'!F23</f>
        <v>0</v>
      </c>
      <c r="G1051" s="312">
        <f t="shared" si="84"/>
        <v>0</v>
      </c>
      <c r="I1051" s="472">
        <v>0</v>
      </c>
      <c r="J1051" s="231">
        <f>'41'!F23</f>
        <v>-292</v>
      </c>
      <c r="K1051" s="312">
        <f t="shared" si="85"/>
        <v>-292</v>
      </c>
    </row>
    <row r="1052" spans="1:11">
      <c r="A1052" s="485">
        <v>1052</v>
      </c>
      <c r="B1052" t="s">
        <v>457</v>
      </c>
      <c r="D1052" t="s">
        <v>905</v>
      </c>
      <c r="E1052" s="472">
        <v>0</v>
      </c>
      <c r="F1052" s="231">
        <f>'40'!F24</f>
        <v>0</v>
      </c>
      <c r="G1052" s="312">
        <f t="shared" si="84"/>
        <v>0</v>
      </c>
      <c r="I1052" s="472">
        <v>0</v>
      </c>
      <c r="J1052" s="231">
        <f>'41'!F24</f>
        <v>0</v>
      </c>
      <c r="K1052" s="312">
        <f t="shared" si="85"/>
        <v>0</v>
      </c>
    </row>
    <row r="1053" spans="1:11">
      <c r="A1053" s="485">
        <v>1053</v>
      </c>
      <c r="B1053" t="s">
        <v>8</v>
      </c>
      <c r="D1053" t="s">
        <v>905</v>
      </c>
      <c r="E1053" s="472">
        <v>0</v>
      </c>
      <c r="F1053" s="231">
        <f>'40'!F25</f>
        <v>0</v>
      </c>
      <c r="G1053" s="312">
        <f t="shared" si="84"/>
        <v>0</v>
      </c>
      <c r="I1053" s="472">
        <v>0</v>
      </c>
      <c r="J1053" s="231">
        <f>'41'!F25</f>
        <v>0</v>
      </c>
      <c r="K1053" s="312">
        <f t="shared" si="85"/>
        <v>0</v>
      </c>
    </row>
    <row r="1054" spans="1:11">
      <c r="A1054" s="485">
        <v>1054</v>
      </c>
      <c r="B1054" t="s">
        <v>224</v>
      </c>
      <c r="D1054" t="s">
        <v>905</v>
      </c>
      <c r="E1054" s="472">
        <v>0</v>
      </c>
      <c r="F1054" s="231">
        <f>'40'!F26</f>
        <v>0</v>
      </c>
      <c r="G1054" s="312">
        <f t="shared" si="84"/>
        <v>0</v>
      </c>
      <c r="I1054" s="472">
        <v>0</v>
      </c>
      <c r="J1054" s="231">
        <f>'41'!F26</f>
        <v>0</v>
      </c>
      <c r="K1054" s="312">
        <f t="shared" si="85"/>
        <v>0</v>
      </c>
    </row>
    <row r="1055" spans="1:11">
      <c r="A1055" s="485">
        <v>1055</v>
      </c>
      <c r="B1055" t="s">
        <v>225</v>
      </c>
      <c r="D1055" t="s">
        <v>905</v>
      </c>
      <c r="E1055" s="472">
        <v>0</v>
      </c>
      <c r="F1055" s="231">
        <f>'40'!F27</f>
        <v>0</v>
      </c>
      <c r="G1055" s="312">
        <f t="shared" si="84"/>
        <v>0</v>
      </c>
      <c r="I1055" s="472">
        <v>0</v>
      </c>
      <c r="J1055" s="231">
        <f>'41'!F27</f>
        <v>0</v>
      </c>
      <c r="K1055" s="312">
        <f t="shared" si="85"/>
        <v>0</v>
      </c>
    </row>
    <row r="1056" spans="1:11" ht="15.75">
      <c r="A1056" s="485">
        <v>1056</v>
      </c>
      <c r="B1056" s="234" t="s">
        <v>982</v>
      </c>
      <c r="D1056" t="s">
        <v>905</v>
      </c>
      <c r="E1056" s="472">
        <v>4538</v>
      </c>
      <c r="F1056" s="231">
        <f>'40'!F28</f>
        <v>10823</v>
      </c>
      <c r="G1056" s="312">
        <f t="shared" si="84"/>
        <v>6285</v>
      </c>
      <c r="I1056" s="472">
        <v>4333</v>
      </c>
      <c r="J1056" s="231">
        <f>'41'!F28</f>
        <v>10214</v>
      </c>
      <c r="K1056" s="312">
        <f t="shared" si="85"/>
        <v>5881</v>
      </c>
    </row>
    <row r="1057" spans="1:11">
      <c r="A1057" s="485">
        <v>1057</v>
      </c>
      <c r="B1057" s="889" t="s">
        <v>1465</v>
      </c>
      <c r="D1057" t="s">
        <v>905</v>
      </c>
      <c r="F1057" s="231"/>
      <c r="G1057" s="312"/>
      <c r="K1057" s="312"/>
    </row>
    <row r="1058" spans="1:11">
      <c r="A1058" s="485">
        <v>1058</v>
      </c>
      <c r="B1058" s="889" t="s">
        <v>1464</v>
      </c>
      <c r="D1058" t="s">
        <v>905</v>
      </c>
      <c r="F1058" s="231"/>
      <c r="G1058" s="312"/>
      <c r="K1058" s="312"/>
    </row>
    <row r="1059" spans="1:11">
      <c r="A1059" s="485">
        <v>1059</v>
      </c>
      <c r="B1059" s="889" t="s">
        <v>983</v>
      </c>
      <c r="D1059" t="s">
        <v>905</v>
      </c>
      <c r="E1059" s="472">
        <v>436</v>
      </c>
      <c r="F1059" s="231">
        <f>'40'!F34</f>
        <v>316</v>
      </c>
      <c r="G1059" s="312">
        <f t="shared" ref="G1059:G1071" si="86">F1059-E1059</f>
        <v>-120</v>
      </c>
      <c r="I1059" s="472">
        <v>318</v>
      </c>
      <c r="J1059" s="231">
        <f>'41'!F35</f>
        <v>1207</v>
      </c>
      <c r="K1059" s="312">
        <f t="shared" ref="K1059:K1071" si="87">J1059-I1059</f>
        <v>889</v>
      </c>
    </row>
    <row r="1060" spans="1:11">
      <c r="A1060" s="485">
        <v>1060</v>
      </c>
      <c r="B1060" t="s">
        <v>220</v>
      </c>
      <c r="D1060" t="s">
        <v>905</v>
      </c>
      <c r="E1060" s="472">
        <v>21</v>
      </c>
      <c r="F1060" s="231">
        <f>'40'!F35</f>
        <v>19</v>
      </c>
      <c r="G1060" s="312">
        <f t="shared" si="86"/>
        <v>-2</v>
      </c>
      <c r="I1060" s="472">
        <v>9</v>
      </c>
      <c r="J1060" s="231">
        <f>'41'!F36</f>
        <v>1</v>
      </c>
      <c r="K1060" s="312">
        <f t="shared" si="87"/>
        <v>-8</v>
      </c>
    </row>
    <row r="1061" spans="1:11">
      <c r="A1061" s="485">
        <v>1061</v>
      </c>
      <c r="B1061" t="s">
        <v>984</v>
      </c>
      <c r="E1061" s="472">
        <v>0</v>
      </c>
      <c r="F1061" s="231">
        <f>'40'!F36</f>
        <v>0</v>
      </c>
      <c r="G1061" s="312">
        <f t="shared" si="86"/>
        <v>0</v>
      </c>
      <c r="I1061" s="472">
        <v>0</v>
      </c>
      <c r="J1061" s="231">
        <f>'41'!F37</f>
        <v>0</v>
      </c>
      <c r="K1061" s="312">
        <f t="shared" si="87"/>
        <v>0</v>
      </c>
    </row>
    <row r="1062" spans="1:11">
      <c r="A1062" s="485">
        <v>1062</v>
      </c>
      <c r="B1062" t="s">
        <v>222</v>
      </c>
      <c r="E1062" s="472">
        <v>0</v>
      </c>
      <c r="F1062" s="231">
        <f>'40'!F37</f>
        <v>0</v>
      </c>
      <c r="G1062" s="312">
        <f t="shared" si="86"/>
        <v>0</v>
      </c>
      <c r="I1062" s="472">
        <v>0</v>
      </c>
      <c r="J1062" s="231">
        <f>'41'!F38</f>
        <v>0</v>
      </c>
      <c r="K1062" s="312">
        <f t="shared" si="87"/>
        <v>0</v>
      </c>
    </row>
    <row r="1063" spans="1:11">
      <c r="A1063" s="485">
        <v>1063</v>
      </c>
      <c r="B1063" t="s">
        <v>223</v>
      </c>
      <c r="D1063" t="s">
        <v>905</v>
      </c>
      <c r="E1063" s="472">
        <v>0</v>
      </c>
      <c r="F1063" s="231">
        <f>'40'!F38</f>
        <v>0</v>
      </c>
      <c r="G1063" s="312">
        <f t="shared" si="86"/>
        <v>0</v>
      </c>
      <c r="I1063" s="472">
        <v>0</v>
      </c>
      <c r="J1063" s="231">
        <f>'41'!F39</f>
        <v>-1207</v>
      </c>
      <c r="K1063" s="312">
        <f t="shared" si="87"/>
        <v>-1207</v>
      </c>
    </row>
    <row r="1064" spans="1:11">
      <c r="A1064" s="485">
        <v>1064</v>
      </c>
      <c r="B1064" t="s">
        <v>457</v>
      </c>
      <c r="D1064" t="s">
        <v>905</v>
      </c>
      <c r="E1064" s="472">
        <v>0</v>
      </c>
      <c r="F1064" s="231">
        <f>'40'!F39</f>
        <v>0</v>
      </c>
      <c r="G1064" s="312">
        <f t="shared" si="86"/>
        <v>0</v>
      </c>
      <c r="I1064" s="472">
        <v>0</v>
      </c>
      <c r="J1064" s="231">
        <f>'41'!F40</f>
        <v>0</v>
      </c>
      <c r="K1064" s="312">
        <f t="shared" si="87"/>
        <v>0</v>
      </c>
    </row>
    <row r="1065" spans="1:11">
      <c r="A1065" s="485">
        <v>1065</v>
      </c>
      <c r="B1065" t="s">
        <v>8</v>
      </c>
      <c r="D1065" t="s">
        <v>905</v>
      </c>
      <c r="E1065" s="472">
        <v>0</v>
      </c>
      <c r="F1065" s="231">
        <f>'40'!F40</f>
        <v>0</v>
      </c>
      <c r="G1065" s="312">
        <f t="shared" si="86"/>
        <v>0</v>
      </c>
      <c r="I1065" s="472">
        <v>0</v>
      </c>
      <c r="J1065" s="231">
        <f>'41'!F41</f>
        <v>0</v>
      </c>
      <c r="K1065" s="312">
        <f t="shared" si="87"/>
        <v>0</v>
      </c>
    </row>
    <row r="1066" spans="1:11">
      <c r="A1066" s="485">
        <v>1066</v>
      </c>
      <c r="B1066" t="s">
        <v>224</v>
      </c>
      <c r="D1066" t="s">
        <v>905</v>
      </c>
      <c r="E1066" s="472">
        <v>0</v>
      </c>
      <c r="F1066" s="231">
        <f>'40'!F41</f>
        <v>0</v>
      </c>
      <c r="G1066" s="312">
        <f t="shared" si="86"/>
        <v>0</v>
      </c>
      <c r="I1066" s="472">
        <v>0</v>
      </c>
      <c r="J1066" s="231">
        <f>'41'!F42</f>
        <v>0</v>
      </c>
      <c r="K1066" s="312">
        <f t="shared" si="87"/>
        <v>0</v>
      </c>
    </row>
    <row r="1067" spans="1:11">
      <c r="A1067" s="485">
        <v>1067</v>
      </c>
      <c r="B1067" t="s">
        <v>226</v>
      </c>
      <c r="D1067" t="s">
        <v>905</v>
      </c>
      <c r="E1067" s="472">
        <v>0</v>
      </c>
      <c r="F1067" s="231">
        <f>'40'!F42</f>
        <v>0</v>
      </c>
      <c r="G1067" s="312">
        <f t="shared" si="86"/>
        <v>0</v>
      </c>
      <c r="I1067" s="472">
        <v>0</v>
      </c>
      <c r="J1067" s="231">
        <f>'41'!F43</f>
        <v>0</v>
      </c>
      <c r="K1067" s="312">
        <f t="shared" si="87"/>
        <v>0</v>
      </c>
    </row>
    <row r="1068" spans="1:11">
      <c r="A1068" s="485">
        <v>1068</v>
      </c>
      <c r="B1068" t="s">
        <v>227</v>
      </c>
      <c r="D1068" t="s">
        <v>905</v>
      </c>
      <c r="E1068" s="472">
        <v>114</v>
      </c>
      <c r="F1068" s="231">
        <f>'40'!F43</f>
        <v>335</v>
      </c>
      <c r="G1068" s="312">
        <f t="shared" si="86"/>
        <v>221</v>
      </c>
      <c r="I1068" s="472">
        <v>109</v>
      </c>
      <c r="J1068" s="231">
        <f>'41'!F44</f>
        <v>315</v>
      </c>
      <c r="K1068" s="312">
        <f t="shared" si="87"/>
        <v>206</v>
      </c>
    </row>
    <row r="1069" spans="1:11" ht="15.75">
      <c r="A1069" s="485">
        <v>1069</v>
      </c>
      <c r="B1069" s="234" t="s">
        <v>982</v>
      </c>
      <c r="D1069" t="s">
        <v>905</v>
      </c>
      <c r="E1069" s="472">
        <v>571</v>
      </c>
      <c r="F1069" s="231">
        <f>'40'!F44</f>
        <v>670</v>
      </c>
      <c r="G1069" s="312">
        <f t="shared" si="86"/>
        <v>99</v>
      </c>
      <c r="I1069" s="472">
        <v>436</v>
      </c>
      <c r="J1069" s="231">
        <f>'41'!F45</f>
        <v>316</v>
      </c>
      <c r="K1069" s="312">
        <f t="shared" si="87"/>
        <v>-120</v>
      </c>
    </row>
    <row r="1070" spans="1:11" ht="15.75">
      <c r="A1070" s="485">
        <v>1070</v>
      </c>
      <c r="B1070" s="234" t="s">
        <v>985</v>
      </c>
      <c r="D1070" t="s">
        <v>905</v>
      </c>
      <c r="E1070" s="472">
        <v>3897</v>
      </c>
      <c r="F1070" s="231">
        <f>'40'!F46</f>
        <v>9898</v>
      </c>
      <c r="G1070" s="312">
        <f t="shared" si="86"/>
        <v>6001</v>
      </c>
      <c r="I1070" s="472">
        <v>3892</v>
      </c>
      <c r="J1070" s="231">
        <f>'41'!F47</f>
        <v>8836</v>
      </c>
      <c r="K1070" s="312">
        <f t="shared" si="87"/>
        <v>4944</v>
      </c>
    </row>
    <row r="1071" spans="1:11" ht="15.75">
      <c r="A1071" s="485">
        <v>1071</v>
      </c>
      <c r="B1071" s="234" t="s">
        <v>986</v>
      </c>
      <c r="D1071" t="s">
        <v>905</v>
      </c>
      <c r="E1071" s="472">
        <v>3967</v>
      </c>
      <c r="F1071" s="231">
        <f>'40'!F48</f>
        <v>10153</v>
      </c>
      <c r="G1071" s="312">
        <f t="shared" si="86"/>
        <v>6186</v>
      </c>
      <c r="I1071" s="472">
        <v>3897</v>
      </c>
      <c r="J1071" s="231">
        <f>'41'!F49</f>
        <v>9898</v>
      </c>
      <c r="K1071" s="312">
        <f t="shared" si="87"/>
        <v>6001</v>
      </c>
    </row>
    <row r="1072" spans="1:11" ht="15.75">
      <c r="A1072" s="485">
        <v>1072</v>
      </c>
      <c r="B1072" s="234" t="s">
        <v>987</v>
      </c>
      <c r="D1072" t="s">
        <v>905</v>
      </c>
      <c r="F1072" s="231"/>
      <c r="G1072" s="370"/>
      <c r="K1072" s="370"/>
    </row>
    <row r="1073" spans="1:11">
      <c r="A1073" s="485">
        <v>1073</v>
      </c>
      <c r="B1073" t="s">
        <v>228</v>
      </c>
      <c r="D1073" t="s">
        <v>905</v>
      </c>
      <c r="E1073" s="472">
        <v>3967</v>
      </c>
      <c r="F1073" s="231">
        <f>'40'!F54</f>
        <v>10153</v>
      </c>
      <c r="G1073" s="312">
        <f>F1073-E1073</f>
        <v>6186</v>
      </c>
      <c r="I1073" s="472">
        <v>3897</v>
      </c>
      <c r="J1073" s="231">
        <f>'41'!F55</f>
        <v>9898</v>
      </c>
      <c r="K1073" s="312">
        <f>J1073-I1073</f>
        <v>6001</v>
      </c>
    </row>
    <row r="1074" spans="1:11">
      <c r="A1074" s="485">
        <v>1074</v>
      </c>
      <c r="B1074" t="s">
        <v>229</v>
      </c>
      <c r="D1074" t="s">
        <v>905</v>
      </c>
      <c r="E1074" s="472">
        <v>0</v>
      </c>
      <c r="F1074" s="231">
        <f>'40'!F55</f>
        <v>0</v>
      </c>
      <c r="G1074" s="312">
        <f>F1074-E1074</f>
        <v>0</v>
      </c>
      <c r="I1074" s="472">
        <v>0</v>
      </c>
      <c r="J1074" s="231">
        <f>'41'!F56</f>
        <v>0</v>
      </c>
      <c r="K1074" s="312">
        <f>J1074-I1074</f>
        <v>0</v>
      </c>
    </row>
    <row r="1075" spans="1:11">
      <c r="A1075" s="485">
        <v>1075</v>
      </c>
      <c r="B1075" t="s">
        <v>230</v>
      </c>
      <c r="D1075" t="s">
        <v>905</v>
      </c>
      <c r="E1075" s="472">
        <v>0</v>
      </c>
      <c r="F1075" s="231">
        <f>'40'!F56</f>
        <v>0</v>
      </c>
      <c r="G1075" s="312">
        <f>F1075-E1075</f>
        <v>0</v>
      </c>
      <c r="I1075" s="472">
        <v>0</v>
      </c>
      <c r="J1075" s="231">
        <f>'41'!F57</f>
        <v>0</v>
      </c>
      <c r="K1075" s="312">
        <f>J1075-I1075</f>
        <v>0</v>
      </c>
    </row>
    <row r="1076" spans="1:11" ht="15.75">
      <c r="A1076" s="485">
        <v>1076</v>
      </c>
      <c r="B1076" s="234" t="s">
        <v>106</v>
      </c>
      <c r="E1076" s="472">
        <v>3967</v>
      </c>
      <c r="F1076" s="231">
        <f>'40'!F57</f>
        <v>10153</v>
      </c>
      <c r="G1076" s="312">
        <f>F1076-E1076</f>
        <v>6186</v>
      </c>
      <c r="I1076" s="472">
        <v>3897</v>
      </c>
      <c r="J1076" s="231">
        <f>'41'!F58</f>
        <v>9898</v>
      </c>
      <c r="K1076" s="312">
        <f>J1076-I1076</f>
        <v>6001</v>
      </c>
    </row>
    <row r="1077" spans="1:11" ht="15.75">
      <c r="A1077" s="485">
        <v>1077</v>
      </c>
      <c r="B1077" s="234" t="s">
        <v>231</v>
      </c>
      <c r="D1077" t="s">
        <v>905</v>
      </c>
      <c r="E1077" s="472"/>
      <c r="F1077" s="231"/>
      <c r="G1077" s="370"/>
      <c r="I1077" s="472"/>
      <c r="J1077" s="231"/>
      <c r="K1077" s="370"/>
    </row>
    <row r="1078" spans="1:11">
      <c r="A1078" s="485">
        <v>1078</v>
      </c>
      <c r="B1078" t="s">
        <v>232</v>
      </c>
      <c r="D1078" t="s">
        <v>905</v>
      </c>
      <c r="E1078" s="472">
        <v>2931</v>
      </c>
      <c r="F1078" s="231">
        <f>'40'!F60</f>
        <v>10153</v>
      </c>
      <c r="G1078" s="312">
        <f>F1078-E1078</f>
        <v>7222</v>
      </c>
      <c r="I1078" s="472">
        <v>2874</v>
      </c>
      <c r="J1078" s="231">
        <f>'41'!F61</f>
        <v>9898</v>
      </c>
      <c r="K1078" s="312">
        <f>J1078-I1078</f>
        <v>7024</v>
      </c>
    </row>
    <row r="1079" spans="1:11">
      <c r="A1079" s="485">
        <v>1079</v>
      </c>
      <c r="B1079" t="s">
        <v>233</v>
      </c>
      <c r="D1079" t="s">
        <v>905</v>
      </c>
      <c r="E1079" s="472">
        <v>0</v>
      </c>
      <c r="F1079" s="231">
        <f>'40'!F61</f>
        <v>0</v>
      </c>
      <c r="G1079" s="312">
        <f>F1079-E1079</f>
        <v>0</v>
      </c>
      <c r="I1079" s="472">
        <v>0</v>
      </c>
      <c r="J1079" s="231">
        <f>'41'!F62</f>
        <v>0</v>
      </c>
      <c r="K1079" s="312">
        <f>J1079-I1079</f>
        <v>0</v>
      </c>
    </row>
    <row r="1080" spans="1:11">
      <c r="A1080" s="485">
        <v>1080</v>
      </c>
      <c r="B1080" t="s">
        <v>391</v>
      </c>
      <c r="D1080" t="s">
        <v>905</v>
      </c>
      <c r="E1080" s="472">
        <v>1036</v>
      </c>
      <c r="F1080" s="231">
        <f>'40'!F62</f>
        <v>0</v>
      </c>
      <c r="G1080" s="312">
        <f>F1080-E1080</f>
        <v>-1036</v>
      </c>
      <c r="I1080" s="472">
        <v>1023</v>
      </c>
      <c r="J1080" s="231">
        <f>'41'!F63</f>
        <v>0</v>
      </c>
      <c r="K1080" s="312">
        <f>J1080-I1080</f>
        <v>-1023</v>
      </c>
    </row>
    <row r="1081" spans="1:11">
      <c r="A1081" s="485">
        <v>1081</v>
      </c>
      <c r="B1081" t="s">
        <v>234</v>
      </c>
      <c r="E1081" s="472">
        <v>0</v>
      </c>
      <c r="F1081" s="231">
        <f>'40'!F63</f>
        <v>0</v>
      </c>
      <c r="G1081" s="312">
        <f>F1081-E1081</f>
        <v>0</v>
      </c>
      <c r="I1081" s="472">
        <v>0</v>
      </c>
      <c r="J1081" s="231">
        <f>'41'!F64</f>
        <v>0</v>
      </c>
      <c r="K1081" s="312">
        <f>J1081-I1081</f>
        <v>0</v>
      </c>
    </row>
    <row r="1082" spans="1:11" ht="15.75">
      <c r="A1082" s="485">
        <v>1082</v>
      </c>
      <c r="B1082" s="234" t="s">
        <v>106</v>
      </c>
      <c r="D1082" t="s">
        <v>905</v>
      </c>
      <c r="E1082" s="472">
        <v>3967</v>
      </c>
      <c r="F1082" s="231">
        <f>'40'!F64</f>
        <v>10153</v>
      </c>
      <c r="G1082" s="312">
        <f>F1082-E1082</f>
        <v>6186</v>
      </c>
      <c r="I1082" s="472">
        <v>3897</v>
      </c>
      <c r="J1082" s="231">
        <f>'41'!F65</f>
        <v>9898</v>
      </c>
      <c r="K1082" s="312">
        <f>J1082-I1082</f>
        <v>6001</v>
      </c>
    </row>
    <row r="1083" spans="1:11" ht="15.75">
      <c r="A1083" s="485">
        <v>1083</v>
      </c>
      <c r="B1083" s="234" t="s">
        <v>652</v>
      </c>
      <c r="D1083" t="s">
        <v>905</v>
      </c>
      <c r="F1083" s="231"/>
      <c r="G1083" s="370"/>
      <c r="K1083" s="370"/>
    </row>
    <row r="1084" spans="1:11">
      <c r="A1084" s="485">
        <v>1084</v>
      </c>
      <c r="B1084" s="889" t="s">
        <v>1463</v>
      </c>
      <c r="D1084" t="s">
        <v>905</v>
      </c>
      <c r="F1084" s="231"/>
      <c r="G1084" s="370"/>
      <c r="K1084" s="370"/>
    </row>
    <row r="1085" spans="1:11">
      <c r="A1085" s="485">
        <v>1085</v>
      </c>
      <c r="B1085" s="889" t="s">
        <v>1464</v>
      </c>
      <c r="D1085" t="s">
        <v>905</v>
      </c>
      <c r="F1085" s="231"/>
      <c r="G1085" s="370"/>
      <c r="K1085" s="370"/>
    </row>
    <row r="1086" spans="1:11">
      <c r="A1086" s="485">
        <v>1086</v>
      </c>
      <c r="B1086" s="889" t="s">
        <v>981</v>
      </c>
      <c r="D1086" t="s">
        <v>905</v>
      </c>
      <c r="E1086" s="472">
        <v>32680</v>
      </c>
      <c r="F1086" s="231">
        <f>'40'!H15</f>
        <v>38505</v>
      </c>
      <c r="G1086" s="312">
        <f t="shared" ref="G1086:G1098" si="88">F1086-E1086</f>
        <v>5825</v>
      </c>
      <c r="I1086" s="472">
        <v>28881</v>
      </c>
      <c r="J1086" s="231">
        <f>'41'!H15</f>
        <v>40475</v>
      </c>
      <c r="K1086" s="312">
        <f t="shared" ref="K1086:K1098" si="89">J1086-I1086</f>
        <v>11594</v>
      </c>
    </row>
    <row r="1087" spans="1:11">
      <c r="A1087" s="485">
        <v>1087</v>
      </c>
      <c r="B1087" t="s">
        <v>220</v>
      </c>
      <c r="E1087" s="472">
        <v>0</v>
      </c>
      <c r="F1087" s="231">
        <f>'40'!H16</f>
        <v>0</v>
      </c>
      <c r="G1087" s="312">
        <f t="shared" si="88"/>
        <v>0</v>
      </c>
      <c r="I1087" s="472">
        <v>0</v>
      </c>
      <c r="J1087" s="231">
        <f>'41'!H16</f>
        <v>0</v>
      </c>
      <c r="K1087" s="312">
        <f t="shared" si="89"/>
        <v>0</v>
      </c>
    </row>
    <row r="1088" spans="1:11">
      <c r="A1088" s="485">
        <v>1088</v>
      </c>
      <c r="B1088" t="s">
        <v>647</v>
      </c>
      <c r="E1088" s="472">
        <v>26475</v>
      </c>
      <c r="F1088" s="231">
        <f>'40'!H18</f>
        <v>34507</v>
      </c>
      <c r="G1088" s="312">
        <f t="shared" si="88"/>
        <v>8032</v>
      </c>
      <c r="I1088" s="472">
        <v>61750</v>
      </c>
      <c r="J1088" s="231">
        <f>'41'!H18</f>
        <v>28899</v>
      </c>
      <c r="K1088" s="312">
        <f t="shared" si="89"/>
        <v>-32851</v>
      </c>
    </row>
    <row r="1089" spans="1:11">
      <c r="A1089" s="485">
        <v>1089</v>
      </c>
      <c r="B1089" t="s">
        <v>648</v>
      </c>
      <c r="E1089" s="472">
        <v>1191</v>
      </c>
      <c r="F1089" s="231">
        <f>'40'!H19</f>
        <v>0</v>
      </c>
      <c r="G1089" s="312">
        <f t="shared" si="88"/>
        <v>-1191</v>
      </c>
      <c r="I1089" s="472">
        <v>9</v>
      </c>
      <c r="J1089" s="231">
        <f>'41'!H19</f>
        <v>0</v>
      </c>
      <c r="K1089" s="312">
        <f t="shared" si="89"/>
        <v>-9</v>
      </c>
    </row>
    <row r="1090" spans="1:11">
      <c r="A1090" s="485">
        <v>1090</v>
      </c>
      <c r="B1090" t="s">
        <v>649</v>
      </c>
      <c r="D1090" t="s">
        <v>905</v>
      </c>
      <c r="E1090" s="472">
        <v>0</v>
      </c>
      <c r="F1090" s="231">
        <f>'40'!H20</f>
        <v>0</v>
      </c>
      <c r="G1090" s="312">
        <f t="shared" si="88"/>
        <v>0</v>
      </c>
      <c r="I1090" s="472">
        <v>0</v>
      </c>
      <c r="J1090" s="231">
        <f>'41'!H20</f>
        <v>0</v>
      </c>
      <c r="K1090" s="312">
        <f t="shared" si="89"/>
        <v>0</v>
      </c>
    </row>
    <row r="1091" spans="1:11">
      <c r="A1091" s="485">
        <v>1091</v>
      </c>
      <c r="B1091" t="s">
        <v>221</v>
      </c>
      <c r="D1091" t="s">
        <v>905</v>
      </c>
      <c r="E1091" s="472">
        <v>0</v>
      </c>
      <c r="F1091" s="231">
        <f>'40'!H21</f>
        <v>0</v>
      </c>
      <c r="G1091" s="312">
        <f t="shared" si="88"/>
        <v>0</v>
      </c>
      <c r="I1091" s="472">
        <v>0</v>
      </c>
      <c r="J1091" s="231">
        <f>'41'!H21</f>
        <v>-1788</v>
      </c>
      <c r="K1091" s="312">
        <f t="shared" si="89"/>
        <v>-1788</v>
      </c>
    </row>
    <row r="1092" spans="1:11">
      <c r="A1092" s="485">
        <v>1092</v>
      </c>
      <c r="B1092" t="s">
        <v>222</v>
      </c>
      <c r="D1092" t="s">
        <v>905</v>
      </c>
      <c r="E1092" s="472">
        <v>-25710</v>
      </c>
      <c r="F1092" s="231">
        <f>'40'!H22</f>
        <v>-44881</v>
      </c>
      <c r="G1092" s="312">
        <f t="shared" si="88"/>
        <v>-19171</v>
      </c>
      <c r="I1092" s="472">
        <v>-57960</v>
      </c>
      <c r="J1092" s="231">
        <f>'41'!H22</f>
        <v>-29081</v>
      </c>
      <c r="K1092" s="312">
        <f t="shared" si="89"/>
        <v>28879</v>
      </c>
    </row>
    <row r="1093" spans="1:11">
      <c r="A1093" s="485">
        <v>1093</v>
      </c>
      <c r="B1093" t="s">
        <v>223</v>
      </c>
      <c r="D1093" t="s">
        <v>905</v>
      </c>
      <c r="E1093" s="472">
        <v>0</v>
      </c>
      <c r="F1093" s="231">
        <f>'40'!H23</f>
        <v>0</v>
      </c>
      <c r="G1093" s="312">
        <f t="shared" si="88"/>
        <v>0</v>
      </c>
      <c r="I1093" s="472">
        <v>0</v>
      </c>
      <c r="J1093" s="231">
        <f>'41'!H23</f>
        <v>0</v>
      </c>
      <c r="K1093" s="312">
        <f t="shared" si="89"/>
        <v>0</v>
      </c>
    </row>
    <row r="1094" spans="1:11">
      <c r="A1094" s="485">
        <v>1094</v>
      </c>
      <c r="B1094" t="s">
        <v>457</v>
      </c>
      <c r="D1094" t="s">
        <v>905</v>
      </c>
      <c r="E1094" s="472">
        <v>0</v>
      </c>
      <c r="F1094" s="231">
        <f>'40'!H24</f>
        <v>0</v>
      </c>
      <c r="G1094" s="312">
        <f t="shared" si="88"/>
        <v>0</v>
      </c>
      <c r="I1094" s="472">
        <v>0</v>
      </c>
      <c r="J1094" s="231">
        <f>'41'!H24</f>
        <v>0</v>
      </c>
      <c r="K1094" s="312">
        <f t="shared" si="89"/>
        <v>0</v>
      </c>
    </row>
    <row r="1095" spans="1:11">
      <c r="A1095" s="485">
        <v>1095</v>
      </c>
      <c r="B1095" t="s">
        <v>8</v>
      </c>
      <c r="D1095" t="s">
        <v>905</v>
      </c>
      <c r="E1095" s="472">
        <v>-529</v>
      </c>
      <c r="F1095" s="231">
        <f>'40'!H25</f>
        <v>0</v>
      </c>
      <c r="G1095" s="312">
        <f t="shared" si="88"/>
        <v>529</v>
      </c>
      <c r="I1095" s="472">
        <v>0</v>
      </c>
      <c r="J1095" s="231">
        <f>'41'!H25</f>
        <v>0</v>
      </c>
      <c r="K1095" s="312">
        <f t="shared" si="89"/>
        <v>0</v>
      </c>
    </row>
    <row r="1096" spans="1:11">
      <c r="A1096" s="485">
        <v>1096</v>
      </c>
      <c r="B1096" t="s">
        <v>224</v>
      </c>
      <c r="D1096" t="s">
        <v>905</v>
      </c>
      <c r="E1096" s="472">
        <v>0</v>
      </c>
      <c r="F1096" s="231">
        <f>'40'!H26</f>
        <v>0</v>
      </c>
      <c r="G1096" s="312">
        <f t="shared" si="88"/>
        <v>0</v>
      </c>
      <c r="I1096" s="472">
        <v>0</v>
      </c>
      <c r="J1096" s="231">
        <f>'41'!H26</f>
        <v>0</v>
      </c>
      <c r="K1096" s="312">
        <f t="shared" si="89"/>
        <v>0</v>
      </c>
    </row>
    <row r="1097" spans="1:11">
      <c r="A1097" s="485">
        <v>1097</v>
      </c>
      <c r="B1097" t="s">
        <v>225</v>
      </c>
      <c r="D1097" t="s">
        <v>905</v>
      </c>
      <c r="E1097" s="472">
        <v>0</v>
      </c>
      <c r="F1097" s="231">
        <f>'40'!H27</f>
        <v>0</v>
      </c>
      <c r="G1097" s="312">
        <f t="shared" si="88"/>
        <v>0</v>
      </c>
      <c r="I1097" s="472">
        <v>0</v>
      </c>
      <c r="J1097" s="231">
        <f>'41'!H27</f>
        <v>0</v>
      </c>
      <c r="K1097" s="312">
        <f t="shared" si="89"/>
        <v>0</v>
      </c>
    </row>
    <row r="1098" spans="1:11" ht="15.75">
      <c r="A1098" s="485">
        <v>1098</v>
      </c>
      <c r="B1098" s="234" t="s">
        <v>982</v>
      </c>
      <c r="D1098" t="s">
        <v>905</v>
      </c>
      <c r="E1098" s="472">
        <v>34107</v>
      </c>
      <c r="F1098" s="231">
        <f>'40'!H28</f>
        <v>28131</v>
      </c>
      <c r="G1098" s="312">
        <f t="shared" si="88"/>
        <v>-5976</v>
      </c>
      <c r="I1098" s="472">
        <v>32680</v>
      </c>
      <c r="J1098" s="231">
        <f>'41'!H28</f>
        <v>38505</v>
      </c>
      <c r="K1098" s="312">
        <f t="shared" si="89"/>
        <v>5825</v>
      </c>
    </row>
    <row r="1099" spans="1:11">
      <c r="A1099" s="485">
        <v>1099</v>
      </c>
      <c r="B1099" s="889" t="s">
        <v>1465</v>
      </c>
      <c r="D1099" t="s">
        <v>905</v>
      </c>
      <c r="E1099" s="472"/>
      <c r="F1099" s="231"/>
      <c r="G1099" s="312"/>
      <c r="K1099" s="312"/>
    </row>
    <row r="1100" spans="1:11">
      <c r="A1100" s="485">
        <v>1100</v>
      </c>
      <c r="B1100" s="889" t="s">
        <v>1464</v>
      </c>
      <c r="D1100" t="s">
        <v>905</v>
      </c>
      <c r="E1100" s="472"/>
      <c r="F1100" s="231"/>
      <c r="G1100" s="312"/>
      <c r="K1100" s="312"/>
    </row>
    <row r="1101" spans="1:11">
      <c r="A1101" s="485">
        <v>1101</v>
      </c>
      <c r="B1101" s="889" t="s">
        <v>983</v>
      </c>
      <c r="D1101" t="s">
        <v>905</v>
      </c>
      <c r="E1101" s="472">
        <v>0</v>
      </c>
      <c r="F1101" s="231">
        <f>'40'!H34</f>
        <v>0</v>
      </c>
      <c r="G1101" s="312">
        <f t="shared" ref="G1101:G1113" si="90">F1101-E1101</f>
        <v>0</v>
      </c>
      <c r="I1101" s="472">
        <v>0</v>
      </c>
      <c r="J1101" s="231">
        <f>'41'!H35</f>
        <v>0</v>
      </c>
      <c r="K1101" s="312">
        <f t="shared" ref="K1101:K1113" si="91">J1101-I1101</f>
        <v>0</v>
      </c>
    </row>
    <row r="1102" spans="1:11">
      <c r="A1102" s="485">
        <v>1102</v>
      </c>
      <c r="B1102" t="s">
        <v>220</v>
      </c>
      <c r="D1102" t="s">
        <v>905</v>
      </c>
      <c r="E1102" s="472">
        <v>0</v>
      </c>
      <c r="F1102" s="231">
        <f>'40'!H35</f>
        <v>0</v>
      </c>
      <c r="G1102" s="312">
        <f t="shared" si="90"/>
        <v>0</v>
      </c>
      <c r="I1102" s="472">
        <v>0</v>
      </c>
      <c r="J1102" s="231">
        <f>'41'!H36</f>
        <v>0</v>
      </c>
      <c r="K1102" s="312">
        <f t="shared" si="91"/>
        <v>0</v>
      </c>
    </row>
    <row r="1103" spans="1:11">
      <c r="A1103" s="485">
        <v>1103</v>
      </c>
      <c r="B1103" t="s">
        <v>984</v>
      </c>
      <c r="E1103" s="472">
        <v>0</v>
      </c>
      <c r="F1103" s="231">
        <f>'40'!H36</f>
        <v>0</v>
      </c>
      <c r="G1103" s="312">
        <f t="shared" si="90"/>
        <v>0</v>
      </c>
      <c r="I1103" s="472">
        <v>0</v>
      </c>
      <c r="J1103" s="231">
        <f>'41'!H37</f>
        <v>0</v>
      </c>
      <c r="K1103" s="312">
        <f t="shared" si="91"/>
        <v>0</v>
      </c>
    </row>
    <row r="1104" spans="1:11">
      <c r="A1104" s="485">
        <v>1104</v>
      </c>
      <c r="B1104" t="s">
        <v>222</v>
      </c>
      <c r="E1104" s="472">
        <v>2</v>
      </c>
      <c r="F1104" s="231">
        <f>'40'!H37</f>
        <v>0</v>
      </c>
      <c r="G1104" s="312">
        <f t="shared" si="90"/>
        <v>-2</v>
      </c>
      <c r="I1104" s="472">
        <v>0</v>
      </c>
      <c r="J1104" s="231">
        <f>'41'!H38</f>
        <v>0</v>
      </c>
      <c r="K1104" s="312">
        <f t="shared" si="91"/>
        <v>0</v>
      </c>
    </row>
    <row r="1105" spans="1:11">
      <c r="A1105" s="485">
        <v>1105</v>
      </c>
      <c r="B1105" t="s">
        <v>223</v>
      </c>
      <c r="D1105" t="s">
        <v>905</v>
      </c>
      <c r="E1105" s="472">
        <v>0</v>
      </c>
      <c r="F1105" s="231">
        <f>'40'!H38</f>
        <v>0</v>
      </c>
      <c r="G1105" s="312">
        <f t="shared" si="90"/>
        <v>0</v>
      </c>
      <c r="I1105" s="472">
        <v>0</v>
      </c>
      <c r="J1105" s="231">
        <f>'41'!H39</f>
        <v>0</v>
      </c>
      <c r="K1105" s="312">
        <f t="shared" si="91"/>
        <v>0</v>
      </c>
    </row>
    <row r="1106" spans="1:11">
      <c r="A1106" s="485">
        <v>1106</v>
      </c>
      <c r="B1106" t="s">
        <v>457</v>
      </c>
      <c r="D1106" t="s">
        <v>905</v>
      </c>
      <c r="E1106" s="472">
        <v>0</v>
      </c>
      <c r="F1106" s="231">
        <f>'40'!H39</f>
        <v>0</v>
      </c>
      <c r="G1106" s="312">
        <f t="shared" si="90"/>
        <v>0</v>
      </c>
      <c r="I1106" s="472">
        <v>0</v>
      </c>
      <c r="J1106" s="231">
        <f>'41'!H40</f>
        <v>0</v>
      </c>
      <c r="K1106" s="312">
        <f t="shared" si="91"/>
        <v>0</v>
      </c>
    </row>
    <row r="1107" spans="1:11">
      <c r="A1107" s="485">
        <v>1107</v>
      </c>
      <c r="B1107" t="s">
        <v>8</v>
      </c>
      <c r="D1107" t="s">
        <v>905</v>
      </c>
      <c r="E1107" s="472">
        <v>-2</v>
      </c>
      <c r="F1107" s="231">
        <f>'40'!H40</f>
        <v>0</v>
      </c>
      <c r="G1107" s="312">
        <f t="shared" si="90"/>
        <v>2</v>
      </c>
      <c r="I1107" s="472">
        <v>0</v>
      </c>
      <c r="J1107" s="231">
        <f>'41'!H41</f>
        <v>0</v>
      </c>
      <c r="K1107" s="312">
        <f t="shared" si="91"/>
        <v>0</v>
      </c>
    </row>
    <row r="1108" spans="1:11">
      <c r="A1108" s="485">
        <v>1108</v>
      </c>
      <c r="B1108" t="s">
        <v>224</v>
      </c>
      <c r="D1108" t="s">
        <v>905</v>
      </c>
      <c r="E1108" s="472">
        <v>0</v>
      </c>
      <c r="F1108" s="231">
        <f>'40'!H41</f>
        <v>0</v>
      </c>
      <c r="G1108" s="312">
        <f t="shared" si="90"/>
        <v>0</v>
      </c>
      <c r="I1108" s="472">
        <v>0</v>
      </c>
      <c r="J1108" s="231">
        <f>'41'!H42</f>
        <v>0</v>
      </c>
      <c r="K1108" s="312">
        <f t="shared" si="91"/>
        <v>0</v>
      </c>
    </row>
    <row r="1109" spans="1:11">
      <c r="A1109" s="485">
        <v>1109</v>
      </c>
      <c r="B1109" t="s">
        <v>226</v>
      </c>
      <c r="D1109" t="s">
        <v>905</v>
      </c>
      <c r="E1109" s="472">
        <v>0</v>
      </c>
      <c r="F1109" s="231">
        <f>'40'!H42</f>
        <v>0</v>
      </c>
      <c r="G1109" s="312">
        <f t="shared" si="90"/>
        <v>0</v>
      </c>
      <c r="I1109" s="472">
        <v>0</v>
      </c>
      <c r="J1109" s="231">
        <f>'41'!H43</f>
        <v>0</v>
      </c>
      <c r="K1109" s="312">
        <f t="shared" si="91"/>
        <v>0</v>
      </c>
    </row>
    <row r="1110" spans="1:11">
      <c r="A1110" s="485">
        <v>1110</v>
      </c>
      <c r="B1110" t="s">
        <v>227</v>
      </c>
      <c r="D1110" t="s">
        <v>905</v>
      </c>
      <c r="E1110" s="472">
        <v>0</v>
      </c>
      <c r="F1110" s="231">
        <f>'40'!H43</f>
        <v>0</v>
      </c>
      <c r="G1110" s="312">
        <f t="shared" si="90"/>
        <v>0</v>
      </c>
      <c r="I1110" s="472">
        <v>0</v>
      </c>
      <c r="J1110" s="231">
        <f>'41'!H44</f>
        <v>0</v>
      </c>
      <c r="K1110" s="312">
        <f t="shared" si="91"/>
        <v>0</v>
      </c>
    </row>
    <row r="1111" spans="1:11" ht="15.75">
      <c r="A1111" s="485">
        <v>1111</v>
      </c>
      <c r="B1111" s="234" t="s">
        <v>982</v>
      </c>
      <c r="D1111" t="s">
        <v>905</v>
      </c>
      <c r="E1111" s="472">
        <v>0</v>
      </c>
      <c r="F1111" s="231">
        <f>'40'!H44</f>
        <v>0</v>
      </c>
      <c r="G1111" s="312">
        <f t="shared" si="90"/>
        <v>0</v>
      </c>
      <c r="I1111" s="472">
        <v>0</v>
      </c>
      <c r="J1111" s="231">
        <f>'41'!H45</f>
        <v>0</v>
      </c>
      <c r="K1111" s="312">
        <f t="shared" si="91"/>
        <v>0</v>
      </c>
    </row>
    <row r="1112" spans="1:11" ht="15.75">
      <c r="A1112" s="485">
        <v>1112</v>
      </c>
      <c r="B1112" s="234" t="s">
        <v>985</v>
      </c>
      <c r="D1112" t="s">
        <v>905</v>
      </c>
      <c r="E1112" s="472">
        <v>32680</v>
      </c>
      <c r="F1112" s="231">
        <f>'40'!H46</f>
        <v>38505</v>
      </c>
      <c r="G1112" s="312">
        <f t="shared" si="90"/>
        <v>5825</v>
      </c>
      <c r="I1112" s="472">
        <v>28881</v>
      </c>
      <c r="J1112" s="231">
        <f>'41'!H47</f>
        <v>40475</v>
      </c>
      <c r="K1112" s="312">
        <f t="shared" si="91"/>
        <v>11594</v>
      </c>
    </row>
    <row r="1113" spans="1:11" ht="15.75">
      <c r="A1113" s="485">
        <v>1113</v>
      </c>
      <c r="B1113" s="234" t="s">
        <v>986</v>
      </c>
      <c r="D1113" t="s">
        <v>905</v>
      </c>
      <c r="E1113" s="472">
        <v>34107</v>
      </c>
      <c r="F1113" s="231">
        <f>'40'!H48</f>
        <v>28131</v>
      </c>
      <c r="G1113" s="312">
        <f t="shared" si="90"/>
        <v>-5976</v>
      </c>
      <c r="I1113" s="472">
        <v>32680</v>
      </c>
      <c r="J1113" s="231">
        <f>'41'!H49</f>
        <v>38505</v>
      </c>
      <c r="K1113" s="312">
        <f t="shared" si="91"/>
        <v>5825</v>
      </c>
    </row>
    <row r="1114" spans="1:11" ht="15.75">
      <c r="A1114" s="485">
        <v>1114</v>
      </c>
      <c r="B1114" s="234" t="s">
        <v>987</v>
      </c>
      <c r="D1114" t="s">
        <v>905</v>
      </c>
      <c r="E1114" s="472"/>
      <c r="F1114" s="231"/>
      <c r="G1114" s="370"/>
      <c r="K1114" s="370"/>
    </row>
    <row r="1115" spans="1:11">
      <c r="A1115" s="485">
        <v>1115</v>
      </c>
      <c r="B1115" t="s">
        <v>228</v>
      </c>
      <c r="D1115" t="s">
        <v>905</v>
      </c>
      <c r="E1115" s="472">
        <v>34082</v>
      </c>
      <c r="F1115" s="231">
        <f>'40'!H54</f>
        <v>28130</v>
      </c>
      <c r="G1115" s="312">
        <f>F1115-E1115</f>
        <v>-5952</v>
      </c>
      <c r="I1115" s="472">
        <v>32646</v>
      </c>
      <c r="J1115" s="231">
        <f>'41'!H55</f>
        <v>38505</v>
      </c>
      <c r="K1115" s="312">
        <f>J1115-I1115</f>
        <v>5859</v>
      </c>
    </row>
    <row r="1116" spans="1:11">
      <c r="A1116" s="485">
        <v>1116</v>
      </c>
      <c r="B1116" t="s">
        <v>229</v>
      </c>
      <c r="D1116" t="s">
        <v>905</v>
      </c>
      <c r="E1116" s="472">
        <v>25</v>
      </c>
      <c r="F1116" s="231">
        <f>'40'!H55</f>
        <v>0</v>
      </c>
      <c r="G1116" s="312">
        <f>F1116-E1116</f>
        <v>-25</v>
      </c>
      <c r="I1116" s="472">
        <v>34</v>
      </c>
      <c r="J1116" s="231">
        <f>'41'!H56</f>
        <v>0</v>
      </c>
      <c r="K1116" s="312">
        <f>J1116-I1116</f>
        <v>-34</v>
      </c>
    </row>
    <row r="1117" spans="1:11">
      <c r="A1117" s="485">
        <v>1117</v>
      </c>
      <c r="B1117" t="s">
        <v>230</v>
      </c>
      <c r="D1117" t="s">
        <v>905</v>
      </c>
      <c r="E1117" s="472">
        <v>0</v>
      </c>
      <c r="F1117" s="231">
        <f>'40'!H56</f>
        <v>0</v>
      </c>
      <c r="G1117" s="312">
        <f>F1117-E1117</f>
        <v>0</v>
      </c>
      <c r="I1117" s="472">
        <v>0</v>
      </c>
      <c r="J1117" s="231">
        <f>'41'!H57</f>
        <v>0</v>
      </c>
      <c r="K1117" s="312">
        <f>J1117-I1117</f>
        <v>0</v>
      </c>
    </row>
    <row r="1118" spans="1:11" ht="15.75">
      <c r="A1118" s="485">
        <v>1118</v>
      </c>
      <c r="B1118" s="234" t="s">
        <v>106</v>
      </c>
      <c r="E1118" s="472">
        <v>34107</v>
      </c>
      <c r="F1118" s="231">
        <f>'40'!H57</f>
        <v>28130</v>
      </c>
      <c r="G1118" s="312">
        <f>F1118-E1118</f>
        <v>-5977</v>
      </c>
      <c r="I1118" s="472">
        <v>32680</v>
      </c>
      <c r="J1118" s="231">
        <f>'41'!H58</f>
        <v>38505</v>
      </c>
      <c r="K1118" s="312">
        <f>J1118-I1118</f>
        <v>5825</v>
      </c>
    </row>
    <row r="1119" spans="1:11" ht="15.75">
      <c r="A1119" s="485">
        <v>1119</v>
      </c>
      <c r="B1119" s="234" t="s">
        <v>231</v>
      </c>
      <c r="D1119" t="s">
        <v>905</v>
      </c>
      <c r="E1119" s="472"/>
      <c r="F1119" s="231"/>
      <c r="G1119" s="370"/>
      <c r="I1119" s="472"/>
      <c r="J1119" s="231"/>
      <c r="K1119" s="370"/>
    </row>
    <row r="1120" spans="1:11">
      <c r="A1120" s="485">
        <v>1120</v>
      </c>
      <c r="B1120" t="s">
        <v>232</v>
      </c>
      <c r="D1120" t="s">
        <v>905</v>
      </c>
      <c r="E1120" s="472">
        <v>34107</v>
      </c>
      <c r="F1120" s="231">
        <f>'40'!H60</f>
        <v>28005</v>
      </c>
      <c r="G1120" s="312">
        <f>F1120-E1120</f>
        <v>-6102</v>
      </c>
      <c r="I1120" s="472">
        <v>32680</v>
      </c>
      <c r="J1120" s="231">
        <f>'41'!H61</f>
        <v>38505</v>
      </c>
      <c r="K1120" s="312">
        <f>J1120-I1120</f>
        <v>5825</v>
      </c>
    </row>
    <row r="1121" spans="1:11">
      <c r="A1121" s="485">
        <v>1121</v>
      </c>
      <c r="B1121" t="s">
        <v>233</v>
      </c>
      <c r="D1121" t="s">
        <v>905</v>
      </c>
      <c r="E1121" s="472">
        <v>0</v>
      </c>
      <c r="F1121" s="231">
        <f>'40'!H61</f>
        <v>0</v>
      </c>
      <c r="G1121" s="312">
        <f>F1121-E1121</f>
        <v>0</v>
      </c>
      <c r="I1121" s="472">
        <v>0</v>
      </c>
      <c r="J1121" s="231">
        <f>'41'!H62</f>
        <v>0</v>
      </c>
      <c r="K1121" s="312">
        <f>J1121-I1121</f>
        <v>0</v>
      </c>
    </row>
    <row r="1122" spans="1:11">
      <c r="A1122" s="485">
        <v>1122</v>
      </c>
      <c r="B1122" t="s">
        <v>391</v>
      </c>
      <c r="D1122" t="s">
        <v>905</v>
      </c>
      <c r="E1122" s="472">
        <v>0</v>
      </c>
      <c r="F1122" s="231">
        <f>'40'!H62</f>
        <v>125</v>
      </c>
      <c r="G1122" s="312">
        <f>F1122-E1122</f>
        <v>125</v>
      </c>
      <c r="I1122" s="472">
        <v>0</v>
      </c>
      <c r="J1122" s="231">
        <f>'41'!H63</f>
        <v>0</v>
      </c>
      <c r="K1122" s="312">
        <f>J1122-I1122</f>
        <v>0</v>
      </c>
    </row>
    <row r="1123" spans="1:11">
      <c r="A1123" s="485">
        <v>1123</v>
      </c>
      <c r="B1123" t="s">
        <v>234</v>
      </c>
      <c r="E1123" s="472">
        <v>0</v>
      </c>
      <c r="F1123" s="231">
        <f>'40'!H63</f>
        <v>0</v>
      </c>
      <c r="G1123" s="312">
        <f>F1123-E1123</f>
        <v>0</v>
      </c>
      <c r="I1123" s="472">
        <v>0</v>
      </c>
      <c r="J1123" s="231">
        <f>'41'!H64</f>
        <v>0</v>
      </c>
      <c r="K1123" s="312">
        <f>J1123-I1123</f>
        <v>0</v>
      </c>
    </row>
    <row r="1124" spans="1:11" ht="15.75">
      <c r="A1124" s="485">
        <v>1124</v>
      </c>
      <c r="B1124" s="234" t="s">
        <v>106</v>
      </c>
      <c r="D1124" t="s">
        <v>905</v>
      </c>
      <c r="E1124" s="472">
        <v>34107</v>
      </c>
      <c r="F1124" s="231">
        <f>'40'!H64</f>
        <v>28130</v>
      </c>
      <c r="G1124" s="312">
        <f>F1124-E1124</f>
        <v>-5977</v>
      </c>
      <c r="I1124" s="472">
        <v>32680</v>
      </c>
      <c r="J1124" s="231">
        <f>'41'!H65</f>
        <v>38505</v>
      </c>
      <c r="K1124" s="312">
        <f>J1124-I1124</f>
        <v>5825</v>
      </c>
    </row>
    <row r="1125" spans="1:11" ht="15.75">
      <c r="A1125" s="485">
        <v>1125</v>
      </c>
      <c r="B1125" s="234" t="s">
        <v>990</v>
      </c>
      <c r="D1125" t="s">
        <v>905</v>
      </c>
      <c r="E1125" s="472"/>
      <c r="F1125" s="231"/>
      <c r="G1125" s="370"/>
      <c r="K1125" s="370"/>
    </row>
    <row r="1126" spans="1:11">
      <c r="A1126" s="485">
        <v>1126</v>
      </c>
      <c r="B1126" s="889" t="s">
        <v>1463</v>
      </c>
      <c r="D1126" t="s">
        <v>905</v>
      </c>
      <c r="E1126" s="472"/>
      <c r="F1126" s="231"/>
      <c r="G1126" s="370"/>
      <c r="K1126" s="370"/>
    </row>
    <row r="1127" spans="1:11">
      <c r="A1127" s="485">
        <v>1127</v>
      </c>
      <c r="B1127" s="889" t="s">
        <v>1464</v>
      </c>
      <c r="D1127" t="s">
        <v>905</v>
      </c>
      <c r="E1127" s="472"/>
      <c r="F1127" s="231"/>
      <c r="G1127" s="370"/>
      <c r="K1127" s="370"/>
    </row>
    <row r="1128" spans="1:11">
      <c r="A1128" s="485">
        <v>1128</v>
      </c>
      <c r="B1128" s="889" t="s">
        <v>981</v>
      </c>
      <c r="D1128" t="s">
        <v>905</v>
      </c>
      <c r="E1128" s="472">
        <v>143799</v>
      </c>
      <c r="F1128" s="231">
        <f>'40'!J15</f>
        <v>145297</v>
      </c>
      <c r="G1128" s="312">
        <f t="shared" ref="G1128:G1140" si="92">F1128-E1128</f>
        <v>1498</v>
      </c>
      <c r="I1128" s="472">
        <v>131659</v>
      </c>
      <c r="J1128" s="231">
        <f>'41'!J15</f>
        <v>140081</v>
      </c>
      <c r="K1128" s="312">
        <f t="shared" ref="K1128:K1140" si="93">J1128-I1128</f>
        <v>8422</v>
      </c>
    </row>
    <row r="1129" spans="1:11">
      <c r="A1129" s="485">
        <v>1129</v>
      </c>
      <c r="B1129" t="s">
        <v>220</v>
      </c>
      <c r="E1129" s="472">
        <v>0</v>
      </c>
      <c r="F1129" s="231">
        <f>'40'!J16</f>
        <v>0</v>
      </c>
      <c r="G1129" s="312">
        <f t="shared" si="92"/>
        <v>0</v>
      </c>
      <c r="I1129" s="472">
        <v>0</v>
      </c>
      <c r="J1129" s="231">
        <f>'41'!J16</f>
        <v>0</v>
      </c>
      <c r="K1129" s="312">
        <f t="shared" si="93"/>
        <v>0</v>
      </c>
    </row>
    <row r="1130" spans="1:11">
      <c r="A1130" s="485">
        <v>1130</v>
      </c>
      <c r="B1130" t="s">
        <v>647</v>
      </c>
      <c r="E1130" s="472">
        <v>19705</v>
      </c>
      <c r="F1130" s="231">
        <f>'40'!J18</f>
        <v>3312</v>
      </c>
      <c r="G1130" s="312">
        <f t="shared" si="92"/>
        <v>-16393</v>
      </c>
      <c r="I1130" s="472">
        <v>15612</v>
      </c>
      <c r="J1130" s="231">
        <f>'41'!J18</f>
        <v>4065</v>
      </c>
      <c r="K1130" s="312">
        <f t="shared" si="93"/>
        <v>-11547</v>
      </c>
    </row>
    <row r="1131" spans="1:11">
      <c r="A1131" s="485">
        <v>1131</v>
      </c>
      <c r="B1131" t="s">
        <v>648</v>
      </c>
      <c r="E1131" s="472">
        <v>158</v>
      </c>
      <c r="F1131" s="231">
        <f>'40'!J19</f>
        <v>258</v>
      </c>
      <c r="G1131" s="312">
        <f t="shared" si="92"/>
        <v>100</v>
      </c>
      <c r="I1131" s="472">
        <v>220</v>
      </c>
      <c r="J1131" s="231">
        <f>'41'!J19</f>
        <v>121</v>
      </c>
      <c r="K1131" s="312">
        <f t="shared" si="93"/>
        <v>-99</v>
      </c>
    </row>
    <row r="1132" spans="1:11">
      <c r="A1132" s="485">
        <v>1132</v>
      </c>
      <c r="B1132" t="s">
        <v>649</v>
      </c>
      <c r="D1132" t="s">
        <v>905</v>
      </c>
      <c r="E1132" s="472">
        <v>126</v>
      </c>
      <c r="F1132" s="231">
        <f>'40'!J20</f>
        <v>0</v>
      </c>
      <c r="G1132" s="312">
        <f t="shared" si="92"/>
        <v>-126</v>
      </c>
      <c r="I1132" s="472">
        <v>536</v>
      </c>
      <c r="J1132" s="231">
        <f>'41'!J20</f>
        <v>43</v>
      </c>
      <c r="K1132" s="312">
        <f t="shared" si="93"/>
        <v>-493</v>
      </c>
    </row>
    <row r="1133" spans="1:11">
      <c r="A1133" s="485">
        <v>1133</v>
      </c>
      <c r="B1133" t="s">
        <v>221</v>
      </c>
      <c r="D1133" t="s">
        <v>905</v>
      </c>
      <c r="E1133" s="472">
        <v>0</v>
      </c>
      <c r="F1133" s="231">
        <f>'40'!J21</f>
        <v>6</v>
      </c>
      <c r="G1133" s="312">
        <f t="shared" si="92"/>
        <v>6</v>
      </c>
      <c r="I1133" s="472">
        <v>0</v>
      </c>
      <c r="J1133" s="231">
        <f>'41'!J21</f>
        <v>0</v>
      </c>
      <c r="K1133" s="312">
        <f t="shared" si="93"/>
        <v>0</v>
      </c>
    </row>
    <row r="1134" spans="1:11">
      <c r="A1134" s="485">
        <v>1134</v>
      </c>
      <c r="B1134" t="s">
        <v>222</v>
      </c>
      <c r="D1134" t="s">
        <v>905</v>
      </c>
      <c r="E1134" s="472">
        <v>0</v>
      </c>
      <c r="F1134" s="231">
        <f>'40'!J22</f>
        <v>8711</v>
      </c>
      <c r="G1134" s="312">
        <f t="shared" si="92"/>
        <v>8711</v>
      </c>
      <c r="I1134" s="472">
        <v>0</v>
      </c>
      <c r="J1134" s="231">
        <f>'41'!J22</f>
        <v>5181</v>
      </c>
      <c r="K1134" s="312">
        <f t="shared" si="93"/>
        <v>5181</v>
      </c>
    </row>
    <row r="1135" spans="1:11">
      <c r="A1135" s="485">
        <v>1135</v>
      </c>
      <c r="B1135" t="s">
        <v>223</v>
      </c>
      <c r="D1135" t="s">
        <v>905</v>
      </c>
      <c r="E1135" s="472">
        <v>0</v>
      </c>
      <c r="F1135" s="231">
        <f>'40'!J23</f>
        <v>0</v>
      </c>
      <c r="G1135" s="312">
        <f t="shared" si="92"/>
        <v>0</v>
      </c>
      <c r="I1135" s="472">
        <v>0</v>
      </c>
      <c r="J1135" s="231">
        <f>'41'!J23</f>
        <v>0</v>
      </c>
      <c r="K1135" s="312">
        <f t="shared" si="93"/>
        <v>0</v>
      </c>
    </row>
    <row r="1136" spans="1:11">
      <c r="A1136" s="485">
        <v>1136</v>
      </c>
      <c r="B1136" t="s">
        <v>457</v>
      </c>
      <c r="D1136" t="s">
        <v>905</v>
      </c>
      <c r="E1136" s="472">
        <v>0</v>
      </c>
      <c r="F1136" s="231">
        <f>'40'!J24</f>
        <v>0</v>
      </c>
      <c r="G1136" s="312">
        <f t="shared" si="92"/>
        <v>0</v>
      </c>
      <c r="I1136" s="472">
        <v>0</v>
      </c>
      <c r="J1136" s="231">
        <f>'41'!J24</f>
        <v>0</v>
      </c>
      <c r="K1136" s="312">
        <f t="shared" si="93"/>
        <v>0</v>
      </c>
    </row>
    <row r="1137" spans="1:11">
      <c r="A1137" s="485">
        <v>1137</v>
      </c>
      <c r="B1137" t="s">
        <v>8</v>
      </c>
      <c r="D1137" t="s">
        <v>905</v>
      </c>
      <c r="E1137" s="472">
        <v>0</v>
      </c>
      <c r="F1137" s="231">
        <f>'40'!J25</f>
        <v>0</v>
      </c>
      <c r="G1137" s="312">
        <f t="shared" si="92"/>
        <v>0</v>
      </c>
      <c r="I1137" s="472">
        <v>0</v>
      </c>
      <c r="J1137" s="231">
        <f>'41'!J25</f>
        <v>0</v>
      </c>
      <c r="K1137" s="312">
        <f t="shared" si="93"/>
        <v>0</v>
      </c>
    </row>
    <row r="1138" spans="1:11">
      <c r="A1138" s="485">
        <v>1138</v>
      </c>
      <c r="B1138" t="s">
        <v>224</v>
      </c>
      <c r="D1138" t="s">
        <v>905</v>
      </c>
      <c r="E1138" s="472">
        <v>0</v>
      </c>
      <c r="F1138" s="231">
        <f>'40'!J26</f>
        <v>0</v>
      </c>
      <c r="G1138" s="312">
        <f t="shared" si="92"/>
        <v>0</v>
      </c>
      <c r="I1138" s="472">
        <v>0</v>
      </c>
      <c r="J1138" s="231">
        <f>'41'!J26</f>
        <v>0</v>
      </c>
      <c r="K1138" s="312">
        <f t="shared" si="93"/>
        <v>0</v>
      </c>
    </row>
    <row r="1139" spans="1:11">
      <c r="A1139" s="485">
        <v>1139</v>
      </c>
      <c r="B1139" t="s">
        <v>225</v>
      </c>
      <c r="D1139" t="s">
        <v>905</v>
      </c>
      <c r="E1139" s="472">
        <v>-7409</v>
      </c>
      <c r="F1139" s="231">
        <f>'40'!J27</f>
        <v>-8218</v>
      </c>
      <c r="G1139" s="312">
        <f t="shared" si="92"/>
        <v>-809</v>
      </c>
      <c r="I1139" s="472">
        <v>-4228</v>
      </c>
      <c r="J1139" s="231">
        <f>'41'!J27</f>
        <v>-4194</v>
      </c>
      <c r="K1139" s="312">
        <f t="shared" si="93"/>
        <v>34</v>
      </c>
    </row>
    <row r="1140" spans="1:11" ht="15.75">
      <c r="A1140" s="485">
        <v>1140</v>
      </c>
      <c r="B1140" s="234" t="s">
        <v>982</v>
      </c>
      <c r="D1140" t="s">
        <v>905</v>
      </c>
      <c r="E1140" s="472">
        <v>156379</v>
      </c>
      <c r="F1140" s="231">
        <f>'40'!J28</f>
        <v>149366</v>
      </c>
      <c r="G1140" s="312">
        <f t="shared" si="92"/>
        <v>-7013</v>
      </c>
      <c r="I1140" s="472">
        <v>143799</v>
      </c>
      <c r="J1140" s="231">
        <f>'41'!J28</f>
        <v>145297</v>
      </c>
      <c r="K1140" s="312">
        <f t="shared" si="93"/>
        <v>1498</v>
      </c>
    </row>
    <row r="1141" spans="1:11">
      <c r="A1141" s="485">
        <v>1141</v>
      </c>
      <c r="B1141" s="889" t="s">
        <v>1465</v>
      </c>
      <c r="D1141" t="s">
        <v>905</v>
      </c>
      <c r="E1141" s="472"/>
      <c r="F1141" s="231"/>
      <c r="G1141" s="312"/>
      <c r="K1141" s="312"/>
    </row>
    <row r="1142" spans="1:11">
      <c r="A1142" s="485">
        <v>1142</v>
      </c>
      <c r="B1142" s="889" t="s">
        <v>1464</v>
      </c>
      <c r="D1142" t="s">
        <v>905</v>
      </c>
      <c r="E1142" s="472"/>
      <c r="F1142" s="231"/>
      <c r="G1142" s="312"/>
      <c r="K1142" s="312"/>
    </row>
    <row r="1143" spans="1:11">
      <c r="A1143" s="485">
        <v>1143</v>
      </c>
      <c r="B1143" s="889" t="s">
        <v>983</v>
      </c>
      <c r="D1143" t="s">
        <v>905</v>
      </c>
      <c r="E1143" s="472">
        <v>91337</v>
      </c>
      <c r="F1143" s="231">
        <f>'40'!J34</f>
        <v>98176</v>
      </c>
      <c r="G1143" s="312">
        <f t="shared" ref="G1143:G1155" si="94">F1143-E1143</f>
        <v>6839</v>
      </c>
      <c r="I1143" s="472">
        <v>84466</v>
      </c>
      <c r="J1143" s="231">
        <f>'41'!J35</f>
        <v>92272</v>
      </c>
      <c r="K1143" s="312">
        <f t="shared" ref="K1143:K1155" si="95">J1143-I1143</f>
        <v>7806</v>
      </c>
    </row>
    <row r="1144" spans="1:11">
      <c r="A1144" s="485">
        <v>1144</v>
      </c>
      <c r="B1144" t="s">
        <v>220</v>
      </c>
      <c r="D1144" t="s">
        <v>905</v>
      </c>
      <c r="E1144" s="472">
        <v>0</v>
      </c>
      <c r="F1144" s="231">
        <f>'40'!J35</f>
        <v>0</v>
      </c>
      <c r="G1144" s="312">
        <f t="shared" si="94"/>
        <v>0</v>
      </c>
      <c r="I1144" s="472">
        <v>0</v>
      </c>
      <c r="J1144" s="231">
        <f>'41'!J36</f>
        <v>0</v>
      </c>
      <c r="K1144" s="312">
        <f t="shared" si="95"/>
        <v>0</v>
      </c>
    </row>
    <row r="1145" spans="1:11">
      <c r="A1145" s="485">
        <v>1145</v>
      </c>
      <c r="B1145" t="s">
        <v>984</v>
      </c>
      <c r="E1145" s="472">
        <v>0</v>
      </c>
      <c r="F1145" s="231">
        <f>'40'!J36</f>
        <v>0</v>
      </c>
      <c r="G1145" s="312">
        <f t="shared" si="94"/>
        <v>0</v>
      </c>
      <c r="I1145" s="472">
        <v>0</v>
      </c>
      <c r="J1145" s="231">
        <f>'41'!J37</f>
        <v>0</v>
      </c>
      <c r="K1145" s="312">
        <f t="shared" si="95"/>
        <v>0</v>
      </c>
    </row>
    <row r="1146" spans="1:11">
      <c r="A1146" s="485">
        <v>1146</v>
      </c>
      <c r="B1146" t="s">
        <v>222</v>
      </c>
      <c r="E1146" s="472">
        <v>0</v>
      </c>
      <c r="F1146" s="231">
        <f>'40'!J37</f>
        <v>0</v>
      </c>
      <c r="G1146" s="312">
        <f t="shared" si="94"/>
        <v>0</v>
      </c>
      <c r="I1146" s="472">
        <v>0</v>
      </c>
      <c r="J1146" s="231">
        <f>'41'!J38</f>
        <v>0</v>
      </c>
      <c r="K1146" s="312">
        <f t="shared" si="95"/>
        <v>0</v>
      </c>
    </row>
    <row r="1147" spans="1:11">
      <c r="A1147" s="485">
        <v>1147</v>
      </c>
      <c r="B1147" t="s">
        <v>223</v>
      </c>
      <c r="D1147" t="s">
        <v>905</v>
      </c>
      <c r="E1147" s="472">
        <v>0</v>
      </c>
      <c r="F1147" s="231">
        <f>'40'!J38</f>
        <v>0</v>
      </c>
      <c r="G1147" s="312">
        <f t="shared" si="94"/>
        <v>0</v>
      </c>
      <c r="I1147" s="472">
        <v>0</v>
      </c>
      <c r="J1147" s="231">
        <f>'41'!J39</f>
        <v>0</v>
      </c>
      <c r="K1147" s="312">
        <f t="shared" si="95"/>
        <v>0</v>
      </c>
    </row>
    <row r="1148" spans="1:11">
      <c r="A1148" s="485">
        <v>1148</v>
      </c>
      <c r="B1148" t="s">
        <v>457</v>
      </c>
      <c r="D1148" t="s">
        <v>905</v>
      </c>
      <c r="E1148" s="472">
        <v>0</v>
      </c>
      <c r="F1148" s="231">
        <f>'40'!J39</f>
        <v>0</v>
      </c>
      <c r="G1148" s="312">
        <f t="shared" si="94"/>
        <v>0</v>
      </c>
      <c r="I1148" s="472">
        <v>0</v>
      </c>
      <c r="J1148" s="231">
        <f>'41'!J40</f>
        <v>0</v>
      </c>
      <c r="K1148" s="312">
        <f t="shared" si="95"/>
        <v>0</v>
      </c>
    </row>
    <row r="1149" spans="1:11">
      <c r="A1149" s="485">
        <v>1149</v>
      </c>
      <c r="B1149" t="s">
        <v>8</v>
      </c>
      <c r="D1149" t="s">
        <v>905</v>
      </c>
      <c r="E1149" s="472">
        <v>0</v>
      </c>
      <c r="F1149" s="231">
        <f>'40'!J40</f>
        <v>0</v>
      </c>
      <c r="G1149" s="312">
        <f t="shared" si="94"/>
        <v>0</v>
      </c>
      <c r="I1149" s="472">
        <v>0</v>
      </c>
      <c r="J1149" s="231">
        <f>'41'!J41</f>
        <v>0</v>
      </c>
      <c r="K1149" s="312">
        <f t="shared" si="95"/>
        <v>0</v>
      </c>
    </row>
    <row r="1150" spans="1:11">
      <c r="A1150" s="485">
        <v>1150</v>
      </c>
      <c r="B1150" t="s">
        <v>224</v>
      </c>
      <c r="D1150" t="s">
        <v>905</v>
      </c>
      <c r="E1150" s="472">
        <v>0</v>
      </c>
      <c r="F1150" s="231">
        <f>'40'!J41</f>
        <v>0</v>
      </c>
      <c r="G1150" s="312">
        <f t="shared" si="94"/>
        <v>0</v>
      </c>
      <c r="I1150" s="472">
        <v>0</v>
      </c>
      <c r="J1150" s="231">
        <f>'41'!J42</f>
        <v>0</v>
      </c>
      <c r="K1150" s="312">
        <f t="shared" si="95"/>
        <v>0</v>
      </c>
    </row>
    <row r="1151" spans="1:11">
      <c r="A1151" s="485">
        <v>1151</v>
      </c>
      <c r="B1151" t="s">
        <v>226</v>
      </c>
      <c r="D1151" t="s">
        <v>905</v>
      </c>
      <c r="E1151" s="472">
        <v>-7096</v>
      </c>
      <c r="F1151" s="231">
        <f>'40'!J42</f>
        <v>-8204</v>
      </c>
      <c r="G1151" s="312">
        <f t="shared" si="94"/>
        <v>-1108</v>
      </c>
      <c r="I1151" s="472">
        <v>-4112</v>
      </c>
      <c r="J1151" s="231">
        <f>'41'!J43</f>
        <v>-4179</v>
      </c>
      <c r="K1151" s="312">
        <f t="shared" si="95"/>
        <v>-67</v>
      </c>
    </row>
    <row r="1152" spans="1:11">
      <c r="A1152" s="485">
        <v>1152</v>
      </c>
      <c r="B1152" t="s">
        <v>227</v>
      </c>
      <c r="D1152" t="s">
        <v>905</v>
      </c>
      <c r="E1152" s="472">
        <v>12193</v>
      </c>
      <c r="F1152" s="231">
        <f>'40'!J43</f>
        <v>11017</v>
      </c>
      <c r="G1152" s="312">
        <f t="shared" si="94"/>
        <v>-1176</v>
      </c>
      <c r="H1152" s="796" t="s">
        <v>1416</v>
      </c>
      <c r="I1152" s="472">
        <v>10983</v>
      </c>
      <c r="J1152" s="231">
        <f>'41'!J44</f>
        <v>10083</v>
      </c>
      <c r="K1152" s="312">
        <f t="shared" si="95"/>
        <v>-900</v>
      </c>
    </row>
    <row r="1153" spans="1:11" ht="15.75">
      <c r="A1153" s="485">
        <v>1153</v>
      </c>
      <c r="B1153" s="234" t="s">
        <v>982</v>
      </c>
      <c r="D1153" t="s">
        <v>905</v>
      </c>
      <c r="E1153" s="472">
        <v>96434</v>
      </c>
      <c r="F1153" s="231">
        <f>'40'!J44</f>
        <v>100989</v>
      </c>
      <c r="G1153" s="312">
        <f t="shared" si="94"/>
        <v>4555</v>
      </c>
      <c r="H1153" s="796" t="s">
        <v>1416</v>
      </c>
      <c r="I1153" s="472">
        <v>91337</v>
      </c>
      <c r="J1153" s="231">
        <f>'41'!J45</f>
        <v>98176</v>
      </c>
      <c r="K1153" s="312">
        <f t="shared" si="95"/>
        <v>6839</v>
      </c>
    </row>
    <row r="1154" spans="1:11" ht="15.75">
      <c r="A1154" s="485">
        <v>1154</v>
      </c>
      <c r="B1154" s="234" t="s">
        <v>985</v>
      </c>
      <c r="D1154" t="s">
        <v>905</v>
      </c>
      <c r="E1154" s="472">
        <v>52462</v>
      </c>
      <c r="F1154" s="231">
        <f>'40'!J46</f>
        <v>47121</v>
      </c>
      <c r="G1154" s="312">
        <f t="shared" si="94"/>
        <v>-5341</v>
      </c>
      <c r="I1154" s="472">
        <v>47193</v>
      </c>
      <c r="J1154" s="231">
        <f>'41'!J47</f>
        <v>47809</v>
      </c>
      <c r="K1154" s="312">
        <f t="shared" si="95"/>
        <v>616</v>
      </c>
    </row>
    <row r="1155" spans="1:11" ht="15.75">
      <c r="A1155" s="485">
        <v>1155</v>
      </c>
      <c r="B1155" s="234" t="s">
        <v>986</v>
      </c>
      <c r="D1155" t="s">
        <v>905</v>
      </c>
      <c r="E1155" s="472">
        <v>59945</v>
      </c>
      <c r="F1155" s="231">
        <f>'40'!J48</f>
        <v>48377</v>
      </c>
      <c r="G1155" s="312">
        <f t="shared" si="94"/>
        <v>-11568</v>
      </c>
      <c r="H1155" s="796" t="s">
        <v>1416</v>
      </c>
      <c r="I1155" s="472">
        <v>52462</v>
      </c>
      <c r="J1155" s="231">
        <f>'41'!J49</f>
        <v>47121</v>
      </c>
      <c r="K1155" s="312">
        <f t="shared" si="95"/>
        <v>-5341</v>
      </c>
    </row>
    <row r="1156" spans="1:11" ht="15.75">
      <c r="A1156" s="485">
        <v>1156</v>
      </c>
      <c r="B1156" s="234" t="s">
        <v>987</v>
      </c>
      <c r="D1156" t="s">
        <v>905</v>
      </c>
      <c r="E1156" s="472"/>
      <c r="F1156" s="231"/>
      <c r="G1156" s="370"/>
      <c r="K1156" s="370"/>
    </row>
    <row r="1157" spans="1:11">
      <c r="A1157" s="485">
        <v>1157</v>
      </c>
      <c r="B1157" t="s">
        <v>228</v>
      </c>
      <c r="D1157" t="s">
        <v>905</v>
      </c>
      <c r="E1157" s="472">
        <v>58726</v>
      </c>
      <c r="F1157" s="231">
        <f>'40'!J54</f>
        <v>46638</v>
      </c>
      <c r="G1157" s="312">
        <f>F1157-E1157</f>
        <v>-12088</v>
      </c>
      <c r="H1157" s="796" t="s">
        <v>1416</v>
      </c>
      <c r="I1157" s="472">
        <v>50426</v>
      </c>
      <c r="J1157" s="231">
        <f>'41'!J55</f>
        <v>45161</v>
      </c>
      <c r="K1157" s="312">
        <f>J1157-I1157</f>
        <v>-5265</v>
      </c>
    </row>
    <row r="1158" spans="1:11">
      <c r="A1158" s="485">
        <v>1158</v>
      </c>
      <c r="B1158" t="s">
        <v>229</v>
      </c>
      <c r="D1158" t="s">
        <v>905</v>
      </c>
      <c r="E1158" s="472">
        <v>982</v>
      </c>
      <c r="F1158" s="231">
        <f>'40'!J55</f>
        <v>609</v>
      </c>
      <c r="G1158" s="312">
        <f>F1158-E1158</f>
        <v>-373</v>
      </c>
      <c r="I1158" s="472">
        <v>1549</v>
      </c>
      <c r="J1158" s="231">
        <f>'41'!J56</f>
        <v>513</v>
      </c>
      <c r="K1158" s="312">
        <f>J1158-I1158</f>
        <v>-1036</v>
      </c>
    </row>
    <row r="1159" spans="1:11">
      <c r="A1159" s="485">
        <v>1159</v>
      </c>
      <c r="B1159" t="s">
        <v>230</v>
      </c>
      <c r="D1159" t="s">
        <v>905</v>
      </c>
      <c r="E1159" s="472">
        <v>237</v>
      </c>
      <c r="F1159" s="231">
        <f>'40'!J56</f>
        <v>1129</v>
      </c>
      <c r="G1159" s="312">
        <f>F1159-E1159</f>
        <v>892</v>
      </c>
      <c r="I1159" s="472">
        <v>487</v>
      </c>
      <c r="J1159" s="231">
        <f>'41'!J57</f>
        <v>1447</v>
      </c>
      <c r="K1159" s="312">
        <f>J1159-I1159</f>
        <v>960</v>
      </c>
    </row>
    <row r="1160" spans="1:11" ht="15.75">
      <c r="A1160" s="485">
        <v>1160</v>
      </c>
      <c r="B1160" s="234" t="s">
        <v>106</v>
      </c>
      <c r="E1160" s="472">
        <v>59945</v>
      </c>
      <c r="F1160" s="231">
        <f>'40'!J57</f>
        <v>48376</v>
      </c>
      <c r="G1160" s="312">
        <f>F1160-E1160</f>
        <v>-11569</v>
      </c>
      <c r="H1160" s="796" t="s">
        <v>1416</v>
      </c>
      <c r="I1160" s="472">
        <v>52462</v>
      </c>
      <c r="J1160" s="231">
        <f>'41'!J58</f>
        <v>47121</v>
      </c>
      <c r="K1160" s="312">
        <f>J1160-I1160</f>
        <v>-5341</v>
      </c>
    </row>
    <row r="1161" spans="1:11" ht="15.75">
      <c r="A1161" s="485">
        <v>1161</v>
      </c>
      <c r="B1161" s="234" t="s">
        <v>231</v>
      </c>
      <c r="D1161" t="s">
        <v>905</v>
      </c>
      <c r="E1161" s="472"/>
      <c r="F1161" s="231"/>
      <c r="G1161" s="370"/>
      <c r="K1161" s="370"/>
    </row>
    <row r="1162" spans="1:11">
      <c r="A1162" s="485">
        <v>1162</v>
      </c>
      <c r="B1162" t="s">
        <v>232</v>
      </c>
      <c r="D1162" t="s">
        <v>905</v>
      </c>
      <c r="E1162" s="472">
        <v>59945</v>
      </c>
      <c r="F1162" s="231">
        <f>'40'!J60</f>
        <v>48376</v>
      </c>
      <c r="G1162" s="312">
        <f>F1162-E1162</f>
        <v>-11569</v>
      </c>
      <c r="H1162" s="796" t="s">
        <v>1416</v>
      </c>
      <c r="I1162" s="472">
        <v>52462</v>
      </c>
      <c r="J1162" s="231">
        <f>'41'!J61</f>
        <v>47121</v>
      </c>
      <c r="K1162" s="312">
        <f>J1162-I1162</f>
        <v>-5341</v>
      </c>
    </row>
    <row r="1163" spans="1:11">
      <c r="A1163" s="485">
        <v>1163</v>
      </c>
      <c r="B1163" t="s">
        <v>233</v>
      </c>
      <c r="D1163" t="s">
        <v>905</v>
      </c>
      <c r="E1163" s="472">
        <v>0</v>
      </c>
      <c r="F1163" s="231">
        <f>'40'!J61</f>
        <v>0</v>
      </c>
      <c r="G1163" s="312">
        <f>F1163-E1163</f>
        <v>0</v>
      </c>
      <c r="I1163" s="472">
        <v>0</v>
      </c>
      <c r="J1163" s="231">
        <f>'41'!J62</f>
        <v>0</v>
      </c>
      <c r="K1163" s="312">
        <f>J1163-I1163</f>
        <v>0</v>
      </c>
    </row>
    <row r="1164" spans="1:11">
      <c r="A1164" s="485">
        <v>1164</v>
      </c>
      <c r="B1164" t="s">
        <v>391</v>
      </c>
      <c r="D1164" t="s">
        <v>905</v>
      </c>
      <c r="E1164" s="472">
        <v>0</v>
      </c>
      <c r="F1164" s="231">
        <f>'40'!J62</f>
        <v>0</v>
      </c>
      <c r="G1164" s="312">
        <f>F1164-E1164</f>
        <v>0</v>
      </c>
      <c r="I1164" s="472">
        <v>0</v>
      </c>
      <c r="J1164" s="231">
        <f>'41'!J63</f>
        <v>0</v>
      </c>
      <c r="K1164" s="312">
        <f>J1164-I1164</f>
        <v>0</v>
      </c>
    </row>
    <row r="1165" spans="1:11">
      <c r="A1165" s="485">
        <v>1165</v>
      </c>
      <c r="B1165" t="s">
        <v>234</v>
      </c>
      <c r="E1165" s="472">
        <v>0</v>
      </c>
      <c r="F1165" s="231">
        <f>'40'!J63</f>
        <v>0</v>
      </c>
      <c r="G1165" s="312">
        <f>F1165-E1165</f>
        <v>0</v>
      </c>
      <c r="I1165" s="472">
        <v>0</v>
      </c>
      <c r="J1165" s="231">
        <f>'41'!J64</f>
        <v>0</v>
      </c>
      <c r="K1165" s="312">
        <f>J1165-I1165</f>
        <v>0</v>
      </c>
    </row>
    <row r="1166" spans="1:11" ht="15.75">
      <c r="A1166" s="485">
        <v>1166</v>
      </c>
      <c r="B1166" s="234" t="s">
        <v>106</v>
      </c>
      <c r="D1166" t="s">
        <v>905</v>
      </c>
      <c r="E1166" s="472">
        <v>59945</v>
      </c>
      <c r="F1166" s="231">
        <f>'40'!J64</f>
        <v>48376</v>
      </c>
      <c r="G1166" s="312">
        <f>F1166-E1166</f>
        <v>-11569</v>
      </c>
      <c r="H1166" s="796" t="s">
        <v>1416</v>
      </c>
      <c r="I1166" s="472">
        <v>52462</v>
      </c>
      <c r="J1166" s="231">
        <f>'41'!J65</f>
        <v>47121</v>
      </c>
      <c r="K1166" s="312">
        <f>J1166-I1166</f>
        <v>-5341</v>
      </c>
    </row>
    <row r="1167" spans="1:11" ht="15.75">
      <c r="A1167" s="485">
        <v>1167</v>
      </c>
      <c r="B1167" s="234" t="s">
        <v>991</v>
      </c>
      <c r="D1167" t="s">
        <v>905</v>
      </c>
      <c r="E1167" s="472"/>
      <c r="F1167" s="231"/>
      <c r="G1167" s="370"/>
      <c r="K1167" s="370"/>
    </row>
    <row r="1168" spans="1:11">
      <c r="A1168" s="485">
        <v>1168</v>
      </c>
      <c r="B1168" s="889" t="s">
        <v>1463</v>
      </c>
      <c r="D1168" t="s">
        <v>905</v>
      </c>
      <c r="E1168" s="472"/>
      <c r="F1168" s="231"/>
      <c r="G1168" s="370"/>
      <c r="K1168" s="370"/>
    </row>
    <row r="1169" spans="1:11">
      <c r="A1169" s="485">
        <v>1169</v>
      </c>
      <c r="B1169" s="889" t="s">
        <v>1464</v>
      </c>
      <c r="D1169" t="s">
        <v>905</v>
      </c>
      <c r="E1169" s="472"/>
      <c r="F1169" s="231"/>
      <c r="G1169" s="370"/>
      <c r="K1169" s="370"/>
    </row>
    <row r="1170" spans="1:11">
      <c r="A1170" s="485">
        <v>1170</v>
      </c>
      <c r="B1170" s="889" t="s">
        <v>981</v>
      </c>
      <c r="D1170" t="s">
        <v>905</v>
      </c>
      <c r="E1170" s="472">
        <v>1054</v>
      </c>
      <c r="F1170" s="231">
        <f>'40'!L15</f>
        <v>1303</v>
      </c>
      <c r="G1170" s="312">
        <f t="shared" ref="G1170:G1182" si="96">F1170-E1170</f>
        <v>249</v>
      </c>
      <c r="I1170" s="472">
        <v>1143</v>
      </c>
      <c r="J1170" s="231">
        <f>'41'!L15</f>
        <v>1350</v>
      </c>
      <c r="K1170" s="312">
        <f t="shared" ref="K1170:K1182" si="97">J1170-I1170</f>
        <v>207</v>
      </c>
    </row>
    <row r="1171" spans="1:11">
      <c r="A1171" s="485">
        <v>1171</v>
      </c>
      <c r="B1171" t="s">
        <v>220</v>
      </c>
      <c r="E1171" s="472">
        <v>0</v>
      </c>
      <c r="F1171" s="231">
        <f>'40'!L16</f>
        <v>0</v>
      </c>
      <c r="G1171" s="312">
        <f t="shared" si="96"/>
        <v>0</v>
      </c>
      <c r="I1171" s="472">
        <v>0</v>
      </c>
      <c r="J1171" s="231">
        <f>'41'!L16</f>
        <v>0</v>
      </c>
      <c r="K1171" s="312">
        <f t="shared" si="97"/>
        <v>0</v>
      </c>
    </row>
    <row r="1172" spans="1:11">
      <c r="A1172" s="485">
        <v>1172</v>
      </c>
      <c r="B1172" t="s">
        <v>647</v>
      </c>
      <c r="E1172" s="472">
        <v>506</v>
      </c>
      <c r="F1172" s="231">
        <f>'40'!L18</f>
        <v>357</v>
      </c>
      <c r="G1172" s="312">
        <f t="shared" si="96"/>
        <v>-149</v>
      </c>
      <c r="I1172" s="472">
        <v>57</v>
      </c>
      <c r="J1172" s="231">
        <f>'41'!L18</f>
        <v>12</v>
      </c>
      <c r="K1172" s="312">
        <f t="shared" si="97"/>
        <v>-45</v>
      </c>
    </row>
    <row r="1173" spans="1:11">
      <c r="A1173" s="485">
        <v>1173</v>
      </c>
      <c r="B1173" t="s">
        <v>648</v>
      </c>
      <c r="E1173" s="472">
        <v>0</v>
      </c>
      <c r="F1173" s="231">
        <f>'40'!L19</f>
        <v>0</v>
      </c>
      <c r="G1173" s="312">
        <f t="shared" si="96"/>
        <v>0</v>
      </c>
      <c r="I1173" s="472">
        <v>11</v>
      </c>
      <c r="J1173" s="231">
        <f>'41'!L19</f>
        <v>0</v>
      </c>
      <c r="K1173" s="312">
        <f t="shared" si="97"/>
        <v>-11</v>
      </c>
    </row>
    <row r="1174" spans="1:11">
      <c r="A1174" s="485">
        <v>1174</v>
      </c>
      <c r="B1174" t="s">
        <v>649</v>
      </c>
      <c r="D1174" t="s">
        <v>905</v>
      </c>
      <c r="E1174" s="472">
        <v>0</v>
      </c>
      <c r="F1174" s="231">
        <f>'40'!L20</f>
        <v>0</v>
      </c>
      <c r="G1174" s="312">
        <f t="shared" si="96"/>
        <v>0</v>
      </c>
      <c r="I1174" s="472">
        <v>0</v>
      </c>
      <c r="J1174" s="231">
        <f>'41'!L20</f>
        <v>0</v>
      </c>
      <c r="K1174" s="312">
        <f t="shared" si="97"/>
        <v>0</v>
      </c>
    </row>
    <row r="1175" spans="1:11">
      <c r="A1175" s="485">
        <v>1175</v>
      </c>
      <c r="B1175" t="s">
        <v>221</v>
      </c>
      <c r="D1175" t="s">
        <v>905</v>
      </c>
      <c r="E1175" s="472">
        <v>0</v>
      </c>
      <c r="F1175" s="231">
        <f>'40'!L21</f>
        <v>0</v>
      </c>
      <c r="G1175" s="312">
        <f t="shared" si="96"/>
        <v>0</v>
      </c>
      <c r="I1175" s="472">
        <v>0</v>
      </c>
      <c r="J1175" s="231">
        <f>'41'!L21</f>
        <v>0</v>
      </c>
      <c r="K1175" s="312">
        <f t="shared" si="97"/>
        <v>0</v>
      </c>
    </row>
    <row r="1176" spans="1:11">
      <c r="A1176" s="485">
        <v>1176</v>
      </c>
      <c r="B1176" t="s">
        <v>222</v>
      </c>
      <c r="D1176" t="s">
        <v>905</v>
      </c>
      <c r="E1176" s="472">
        <v>0</v>
      </c>
      <c r="F1176" s="231">
        <f>'40'!L22</f>
        <v>0</v>
      </c>
      <c r="G1176" s="312">
        <f t="shared" si="96"/>
        <v>0</v>
      </c>
      <c r="I1176" s="472">
        <v>0</v>
      </c>
      <c r="J1176" s="231">
        <f>'41'!L22</f>
        <v>0</v>
      </c>
      <c r="K1176" s="312">
        <f t="shared" si="97"/>
        <v>0</v>
      </c>
    </row>
    <row r="1177" spans="1:11">
      <c r="A1177" s="485">
        <v>1177</v>
      </c>
      <c r="B1177" t="s">
        <v>223</v>
      </c>
      <c r="D1177" t="s">
        <v>905</v>
      </c>
      <c r="E1177" s="472">
        <v>0</v>
      </c>
      <c r="F1177" s="231">
        <f>'40'!L23</f>
        <v>0</v>
      </c>
      <c r="G1177" s="312">
        <f t="shared" si="96"/>
        <v>0</v>
      </c>
      <c r="I1177" s="472">
        <v>0</v>
      </c>
      <c r="J1177" s="231">
        <f>'41'!L23</f>
        <v>0</v>
      </c>
      <c r="K1177" s="312">
        <f t="shared" si="97"/>
        <v>0</v>
      </c>
    </row>
    <row r="1178" spans="1:11">
      <c r="A1178" s="485">
        <v>1178</v>
      </c>
      <c r="B1178" t="s">
        <v>457</v>
      </c>
      <c r="D1178" t="s">
        <v>905</v>
      </c>
      <c r="E1178" s="472">
        <v>0</v>
      </c>
      <c r="F1178" s="231">
        <f>'40'!L24</f>
        <v>0</v>
      </c>
      <c r="G1178" s="312">
        <f t="shared" si="96"/>
        <v>0</v>
      </c>
      <c r="I1178" s="472">
        <v>0</v>
      </c>
      <c r="J1178" s="231">
        <f>'41'!L24</f>
        <v>0</v>
      </c>
      <c r="K1178" s="312">
        <f t="shared" si="97"/>
        <v>0</v>
      </c>
    </row>
    <row r="1179" spans="1:11">
      <c r="A1179" s="485">
        <v>1179</v>
      </c>
      <c r="B1179" t="s">
        <v>8</v>
      </c>
      <c r="D1179" t="s">
        <v>905</v>
      </c>
      <c r="E1179" s="472">
        <v>0</v>
      </c>
      <c r="F1179" s="231">
        <f>'40'!L25</f>
        <v>0</v>
      </c>
      <c r="G1179" s="312">
        <f t="shared" si="96"/>
        <v>0</v>
      </c>
      <c r="I1179" s="472">
        <v>0</v>
      </c>
      <c r="J1179" s="231">
        <f>'41'!L25</f>
        <v>0</v>
      </c>
      <c r="K1179" s="312">
        <f t="shared" si="97"/>
        <v>0</v>
      </c>
    </row>
    <row r="1180" spans="1:11">
      <c r="A1180" s="485">
        <v>1180</v>
      </c>
      <c r="B1180" t="s">
        <v>224</v>
      </c>
      <c r="D1180" t="s">
        <v>905</v>
      </c>
      <c r="E1180" s="472">
        <v>0</v>
      </c>
      <c r="F1180" s="231">
        <f>'40'!L26</f>
        <v>0</v>
      </c>
      <c r="G1180" s="312">
        <f t="shared" si="96"/>
        <v>0</v>
      </c>
      <c r="I1180" s="472">
        <v>0</v>
      </c>
      <c r="J1180" s="231">
        <f>'41'!L26</f>
        <v>0</v>
      </c>
      <c r="K1180" s="312">
        <f t="shared" si="97"/>
        <v>0</v>
      </c>
    </row>
    <row r="1181" spans="1:11">
      <c r="A1181" s="485">
        <v>1181</v>
      </c>
      <c r="B1181" t="s">
        <v>225</v>
      </c>
      <c r="D1181" t="s">
        <v>905</v>
      </c>
      <c r="E1181" s="472">
        <v>-114</v>
      </c>
      <c r="F1181" s="231">
        <f>'40'!L27</f>
        <v>0</v>
      </c>
      <c r="G1181" s="312">
        <f t="shared" si="96"/>
        <v>114</v>
      </c>
      <c r="I1181" s="472">
        <v>-157</v>
      </c>
      <c r="J1181" s="231">
        <f>'41'!L27</f>
        <v>-59</v>
      </c>
      <c r="K1181" s="312">
        <f t="shared" si="97"/>
        <v>98</v>
      </c>
    </row>
    <row r="1182" spans="1:11" ht="15.75">
      <c r="A1182" s="485">
        <v>1182</v>
      </c>
      <c r="B1182" s="234" t="s">
        <v>982</v>
      </c>
      <c r="D1182" t="s">
        <v>905</v>
      </c>
      <c r="E1182" s="472">
        <v>1446</v>
      </c>
      <c r="F1182" s="231">
        <f>'40'!L28</f>
        <v>1660</v>
      </c>
      <c r="G1182" s="312">
        <f t="shared" si="96"/>
        <v>214</v>
      </c>
      <c r="I1182" s="472">
        <v>1054</v>
      </c>
      <c r="J1182" s="231">
        <f>'41'!L28</f>
        <v>1303</v>
      </c>
      <c r="K1182" s="312">
        <f t="shared" si="97"/>
        <v>249</v>
      </c>
    </row>
    <row r="1183" spans="1:11">
      <c r="A1183" s="485">
        <v>1183</v>
      </c>
      <c r="B1183" s="889" t="s">
        <v>1465</v>
      </c>
      <c r="D1183" t="s">
        <v>905</v>
      </c>
      <c r="E1183" s="472"/>
      <c r="F1183" s="231"/>
      <c r="G1183" s="312"/>
      <c r="K1183" s="312"/>
    </row>
    <row r="1184" spans="1:11">
      <c r="A1184" s="485">
        <v>1184</v>
      </c>
      <c r="B1184" s="889" t="s">
        <v>1464</v>
      </c>
      <c r="D1184" t="s">
        <v>905</v>
      </c>
      <c r="E1184" s="472"/>
      <c r="F1184" s="231"/>
      <c r="G1184" s="312"/>
      <c r="K1184" s="312"/>
    </row>
    <row r="1185" spans="1:11">
      <c r="A1185" s="485">
        <v>1185</v>
      </c>
      <c r="B1185" s="889" t="s">
        <v>983</v>
      </c>
      <c r="D1185" t="s">
        <v>905</v>
      </c>
      <c r="E1185" s="472">
        <v>479</v>
      </c>
      <c r="F1185" s="231">
        <f>'40'!L34</f>
        <v>1154</v>
      </c>
      <c r="G1185" s="312">
        <f t="shared" ref="G1185:G1197" si="98">F1185-E1185</f>
        <v>675</v>
      </c>
      <c r="I1185" s="472">
        <v>625</v>
      </c>
      <c r="J1185" s="231">
        <f>'41'!L35</f>
        <v>1166</v>
      </c>
      <c r="K1185" s="312">
        <f t="shared" ref="K1185:K1197" si="99">J1185-I1185</f>
        <v>541</v>
      </c>
    </row>
    <row r="1186" spans="1:11">
      <c r="A1186" s="485">
        <v>1186</v>
      </c>
      <c r="B1186" t="s">
        <v>220</v>
      </c>
      <c r="D1186" t="s">
        <v>905</v>
      </c>
      <c r="E1186" s="472">
        <v>0</v>
      </c>
      <c r="F1186" s="231">
        <f>'40'!L35</f>
        <v>0</v>
      </c>
      <c r="G1186" s="312">
        <f t="shared" si="98"/>
        <v>0</v>
      </c>
      <c r="I1186" s="472">
        <v>0</v>
      </c>
      <c r="J1186" s="231">
        <f>'41'!L36</f>
        <v>0</v>
      </c>
      <c r="K1186" s="312">
        <f t="shared" si="99"/>
        <v>0</v>
      </c>
    </row>
    <row r="1187" spans="1:11">
      <c r="A1187" s="485">
        <v>1187</v>
      </c>
      <c r="B1187" t="s">
        <v>984</v>
      </c>
      <c r="E1187" s="472">
        <v>0</v>
      </c>
      <c r="F1187" s="231">
        <f>'40'!L36</f>
        <v>0</v>
      </c>
      <c r="G1187" s="312">
        <f t="shared" si="98"/>
        <v>0</v>
      </c>
      <c r="I1187" s="472">
        <v>0</v>
      </c>
      <c r="J1187" s="231">
        <f>'41'!L37</f>
        <v>0</v>
      </c>
      <c r="K1187" s="312">
        <f t="shared" si="99"/>
        <v>0</v>
      </c>
    </row>
    <row r="1188" spans="1:11">
      <c r="A1188" s="485">
        <v>1188</v>
      </c>
      <c r="B1188" t="s">
        <v>222</v>
      </c>
      <c r="E1188" s="472">
        <v>0</v>
      </c>
      <c r="F1188" s="231">
        <f>'40'!L37</f>
        <v>0</v>
      </c>
      <c r="G1188" s="312">
        <f t="shared" si="98"/>
        <v>0</v>
      </c>
      <c r="I1188" s="472">
        <v>0</v>
      </c>
      <c r="J1188" s="231">
        <f>'41'!L38</f>
        <v>0</v>
      </c>
      <c r="K1188" s="312">
        <f t="shared" si="99"/>
        <v>0</v>
      </c>
    </row>
    <row r="1189" spans="1:11">
      <c r="A1189" s="485">
        <v>1189</v>
      </c>
      <c r="B1189" t="s">
        <v>223</v>
      </c>
      <c r="D1189" t="s">
        <v>905</v>
      </c>
      <c r="E1189" s="472">
        <v>0</v>
      </c>
      <c r="F1189" s="231">
        <f>'40'!L38</f>
        <v>0</v>
      </c>
      <c r="G1189" s="312">
        <f t="shared" si="98"/>
        <v>0</v>
      </c>
      <c r="I1189" s="472">
        <v>0</v>
      </c>
      <c r="J1189" s="231">
        <f>'41'!L39</f>
        <v>0</v>
      </c>
      <c r="K1189" s="312">
        <f t="shared" si="99"/>
        <v>0</v>
      </c>
    </row>
    <row r="1190" spans="1:11">
      <c r="A1190" s="485">
        <v>1190</v>
      </c>
      <c r="B1190" t="s">
        <v>457</v>
      </c>
      <c r="D1190" t="s">
        <v>905</v>
      </c>
      <c r="E1190" s="472">
        <v>0</v>
      </c>
      <c r="F1190" s="231">
        <f>'40'!L39</f>
        <v>0</v>
      </c>
      <c r="G1190" s="312">
        <f t="shared" si="98"/>
        <v>0</v>
      </c>
      <c r="I1190" s="472">
        <v>0</v>
      </c>
      <c r="J1190" s="231">
        <f>'41'!L40</f>
        <v>0</v>
      </c>
      <c r="K1190" s="312">
        <f t="shared" si="99"/>
        <v>0</v>
      </c>
    </row>
    <row r="1191" spans="1:11">
      <c r="A1191" s="485">
        <v>1191</v>
      </c>
      <c r="B1191" t="s">
        <v>8</v>
      </c>
      <c r="D1191" t="s">
        <v>905</v>
      </c>
      <c r="E1191" s="472">
        <v>0</v>
      </c>
      <c r="F1191" s="231">
        <f>'40'!L40</f>
        <v>0</v>
      </c>
      <c r="G1191" s="312">
        <f t="shared" si="98"/>
        <v>0</v>
      </c>
      <c r="I1191" s="472">
        <v>0</v>
      </c>
      <c r="J1191" s="231">
        <f>'41'!L41</f>
        <v>0</v>
      </c>
      <c r="K1191" s="312">
        <f t="shared" si="99"/>
        <v>0</v>
      </c>
    </row>
    <row r="1192" spans="1:11">
      <c r="A1192" s="485">
        <v>1192</v>
      </c>
      <c r="B1192" t="s">
        <v>224</v>
      </c>
      <c r="D1192" t="s">
        <v>905</v>
      </c>
      <c r="E1192" s="472">
        <v>0</v>
      </c>
      <c r="F1192" s="231">
        <f>'40'!L41</f>
        <v>0</v>
      </c>
      <c r="G1192" s="312">
        <f t="shared" si="98"/>
        <v>0</v>
      </c>
      <c r="I1192" s="472">
        <v>0</v>
      </c>
      <c r="J1192" s="231">
        <f>'41'!L42</f>
        <v>0</v>
      </c>
      <c r="K1192" s="312">
        <f t="shared" si="99"/>
        <v>0</v>
      </c>
    </row>
    <row r="1193" spans="1:11">
      <c r="A1193" s="485">
        <v>1193</v>
      </c>
      <c r="B1193" t="s">
        <v>226</v>
      </c>
      <c r="D1193" t="s">
        <v>905</v>
      </c>
      <c r="E1193" s="472">
        <v>-114</v>
      </c>
      <c r="F1193" s="231">
        <f>'40'!L42</f>
        <v>0</v>
      </c>
      <c r="G1193" s="312">
        <f t="shared" si="98"/>
        <v>114</v>
      </c>
      <c r="I1193" s="472">
        <v>-157</v>
      </c>
      <c r="J1193" s="231">
        <f>'41'!L43</f>
        <v>-59</v>
      </c>
      <c r="K1193" s="312">
        <f t="shared" si="99"/>
        <v>98</v>
      </c>
    </row>
    <row r="1194" spans="1:11">
      <c r="A1194" s="485">
        <v>1194</v>
      </c>
      <c r="B1194" t="s">
        <v>227</v>
      </c>
      <c r="D1194" t="s">
        <v>905</v>
      </c>
      <c r="E1194" s="472">
        <v>20</v>
      </c>
      <c r="F1194" s="231">
        <f>'40'!L43</f>
        <v>76</v>
      </c>
      <c r="G1194" s="312">
        <f t="shared" si="98"/>
        <v>56</v>
      </c>
      <c r="H1194" s="796" t="s">
        <v>1416</v>
      </c>
      <c r="I1194" s="472">
        <v>11</v>
      </c>
      <c r="J1194" s="231">
        <f>'41'!L44</f>
        <v>47</v>
      </c>
      <c r="K1194" s="312">
        <f t="shared" si="99"/>
        <v>36</v>
      </c>
    </row>
    <row r="1195" spans="1:11" ht="15.75">
      <c r="A1195" s="485">
        <v>1195</v>
      </c>
      <c r="B1195" s="234" t="s">
        <v>982</v>
      </c>
      <c r="D1195" t="s">
        <v>905</v>
      </c>
      <c r="E1195" s="472">
        <v>385</v>
      </c>
      <c r="F1195" s="231">
        <f>'40'!L44</f>
        <v>1230</v>
      </c>
      <c r="G1195" s="312">
        <f t="shared" si="98"/>
        <v>845</v>
      </c>
      <c r="H1195" s="796" t="s">
        <v>1416</v>
      </c>
      <c r="I1195" s="472">
        <v>479</v>
      </c>
      <c r="J1195" s="231">
        <f>'41'!L45</f>
        <v>1154</v>
      </c>
      <c r="K1195" s="312">
        <f t="shared" si="99"/>
        <v>675</v>
      </c>
    </row>
    <row r="1196" spans="1:11" ht="15.75">
      <c r="A1196" s="485">
        <v>1196</v>
      </c>
      <c r="B1196" s="234" t="s">
        <v>985</v>
      </c>
      <c r="D1196" t="s">
        <v>905</v>
      </c>
      <c r="E1196" s="472">
        <v>575</v>
      </c>
      <c r="F1196" s="231">
        <f>'40'!L46</f>
        <v>149</v>
      </c>
      <c r="G1196" s="312">
        <f t="shared" si="98"/>
        <v>-426</v>
      </c>
      <c r="I1196" s="472">
        <v>518</v>
      </c>
      <c r="J1196" s="231">
        <f>'41'!L47</f>
        <v>184</v>
      </c>
      <c r="K1196" s="312">
        <f t="shared" si="99"/>
        <v>-334</v>
      </c>
    </row>
    <row r="1197" spans="1:11" ht="15.75">
      <c r="A1197" s="485">
        <v>1197</v>
      </c>
      <c r="B1197" s="234" t="s">
        <v>986</v>
      </c>
      <c r="D1197" t="s">
        <v>905</v>
      </c>
      <c r="E1197" s="472">
        <v>1061</v>
      </c>
      <c r="F1197" s="231">
        <f>'40'!L48</f>
        <v>430</v>
      </c>
      <c r="G1197" s="312">
        <f t="shared" si="98"/>
        <v>-631</v>
      </c>
      <c r="H1197" s="796" t="s">
        <v>1416</v>
      </c>
      <c r="I1197" s="472">
        <v>575</v>
      </c>
      <c r="J1197" s="231">
        <f>'41'!L49</f>
        <v>149</v>
      </c>
      <c r="K1197" s="312">
        <f t="shared" si="99"/>
        <v>-426</v>
      </c>
    </row>
    <row r="1198" spans="1:11" ht="15.75">
      <c r="A1198" s="485">
        <v>1198</v>
      </c>
      <c r="B1198" s="234" t="s">
        <v>987</v>
      </c>
      <c r="D1198" t="s">
        <v>905</v>
      </c>
      <c r="E1198" s="472"/>
      <c r="F1198" s="231"/>
      <c r="G1198" s="370"/>
      <c r="K1198" s="370"/>
    </row>
    <row r="1199" spans="1:11">
      <c r="A1199" s="485">
        <v>1199</v>
      </c>
      <c r="B1199" t="s">
        <v>228</v>
      </c>
      <c r="D1199" t="s">
        <v>905</v>
      </c>
      <c r="E1199" s="472">
        <v>1051</v>
      </c>
      <c r="F1199" s="231">
        <f>'40'!L54</f>
        <v>430</v>
      </c>
      <c r="G1199" s="312">
        <f>F1199-E1199</f>
        <v>-621</v>
      </c>
      <c r="H1199" s="796" t="s">
        <v>1416</v>
      </c>
      <c r="I1199" s="472">
        <v>564</v>
      </c>
      <c r="J1199" s="231">
        <f>'41'!L55</f>
        <v>149</v>
      </c>
      <c r="K1199" s="312">
        <f>J1199-I1199</f>
        <v>-415</v>
      </c>
    </row>
    <row r="1200" spans="1:11">
      <c r="A1200" s="485">
        <v>1200</v>
      </c>
      <c r="B1200" t="s">
        <v>229</v>
      </c>
      <c r="D1200" t="s">
        <v>905</v>
      </c>
      <c r="E1200" s="472">
        <v>10</v>
      </c>
      <c r="F1200" s="231">
        <f>'40'!L55</f>
        <v>0</v>
      </c>
      <c r="G1200" s="312">
        <f>F1200-E1200</f>
        <v>-10</v>
      </c>
      <c r="I1200" s="472">
        <v>11</v>
      </c>
      <c r="J1200" s="231">
        <f>'41'!L56</f>
        <v>0</v>
      </c>
      <c r="K1200" s="312">
        <f>J1200-I1200</f>
        <v>-11</v>
      </c>
    </row>
    <row r="1201" spans="1:11">
      <c r="A1201" s="485">
        <v>1201</v>
      </c>
      <c r="B1201" t="s">
        <v>230</v>
      </c>
      <c r="D1201" t="s">
        <v>905</v>
      </c>
      <c r="E1201" s="472">
        <v>0</v>
      </c>
      <c r="F1201" s="231">
        <f>'40'!L56</f>
        <v>0</v>
      </c>
      <c r="G1201" s="312">
        <f>F1201-E1201</f>
        <v>0</v>
      </c>
      <c r="I1201" s="472">
        <v>0</v>
      </c>
      <c r="J1201" s="231">
        <f>'41'!L57</f>
        <v>0</v>
      </c>
      <c r="K1201" s="312">
        <f>J1201-I1201</f>
        <v>0</v>
      </c>
    </row>
    <row r="1202" spans="1:11" ht="15.75">
      <c r="A1202" s="485">
        <v>1202</v>
      </c>
      <c r="B1202" s="234" t="s">
        <v>106</v>
      </c>
      <c r="E1202" s="472">
        <v>1061</v>
      </c>
      <c r="F1202" s="231">
        <f>'40'!L57</f>
        <v>430</v>
      </c>
      <c r="G1202" s="312">
        <f>F1202-E1202</f>
        <v>-631</v>
      </c>
      <c r="H1202" s="796" t="s">
        <v>1416</v>
      </c>
      <c r="I1202" s="472">
        <v>575</v>
      </c>
      <c r="J1202" s="231">
        <f>'41'!L58</f>
        <v>149</v>
      </c>
      <c r="K1202" s="312">
        <f>J1202-I1202</f>
        <v>-426</v>
      </c>
    </row>
    <row r="1203" spans="1:11" ht="15.75">
      <c r="A1203" s="485">
        <v>1203</v>
      </c>
      <c r="B1203" s="234" t="s">
        <v>231</v>
      </c>
      <c r="D1203" t="s">
        <v>905</v>
      </c>
      <c r="E1203" s="472"/>
      <c r="F1203" s="231"/>
      <c r="G1203" s="370"/>
      <c r="I1203" s="472"/>
      <c r="J1203" s="231"/>
      <c r="K1203" s="370"/>
    </row>
    <row r="1204" spans="1:11">
      <c r="A1204" s="485">
        <v>1204</v>
      </c>
      <c r="B1204" t="s">
        <v>232</v>
      </c>
      <c r="D1204" t="s">
        <v>905</v>
      </c>
      <c r="E1204" s="472">
        <v>1061</v>
      </c>
      <c r="F1204" s="231">
        <f>'40'!L60</f>
        <v>430</v>
      </c>
      <c r="G1204" s="312">
        <f>F1204-E1204</f>
        <v>-631</v>
      </c>
      <c r="H1204" s="796" t="s">
        <v>1416</v>
      </c>
      <c r="I1204" s="472">
        <v>575</v>
      </c>
      <c r="J1204" s="231">
        <f>'41'!L61</f>
        <v>149</v>
      </c>
      <c r="K1204" s="312">
        <f>J1204-I1204</f>
        <v>-426</v>
      </c>
    </row>
    <row r="1205" spans="1:11">
      <c r="A1205" s="485">
        <v>1205</v>
      </c>
      <c r="B1205" t="s">
        <v>233</v>
      </c>
      <c r="D1205" t="s">
        <v>905</v>
      </c>
      <c r="E1205" s="472">
        <v>0</v>
      </c>
      <c r="F1205" s="231">
        <f>'40'!L61</f>
        <v>0</v>
      </c>
      <c r="G1205" s="312">
        <f>F1205-E1205</f>
        <v>0</v>
      </c>
      <c r="I1205" s="472">
        <v>0</v>
      </c>
      <c r="J1205" s="231">
        <f>'41'!L62</f>
        <v>0</v>
      </c>
      <c r="K1205" s="312">
        <f>J1205-I1205</f>
        <v>0</v>
      </c>
    </row>
    <row r="1206" spans="1:11">
      <c r="A1206" s="485">
        <v>1206</v>
      </c>
      <c r="B1206" t="s">
        <v>391</v>
      </c>
      <c r="D1206" t="s">
        <v>905</v>
      </c>
      <c r="E1206" s="472">
        <v>0</v>
      </c>
      <c r="F1206" s="231">
        <f>'40'!L62</f>
        <v>0</v>
      </c>
      <c r="G1206" s="312">
        <f>F1206-E1206</f>
        <v>0</v>
      </c>
      <c r="I1206" s="472">
        <v>0</v>
      </c>
      <c r="J1206" s="231">
        <f>'41'!L63</f>
        <v>0</v>
      </c>
      <c r="K1206" s="312">
        <f>J1206-I1206</f>
        <v>0</v>
      </c>
    </row>
    <row r="1207" spans="1:11">
      <c r="A1207" s="485">
        <v>1207</v>
      </c>
      <c r="B1207" t="s">
        <v>234</v>
      </c>
      <c r="E1207" s="472">
        <v>0</v>
      </c>
      <c r="F1207" s="231">
        <f>'40'!L63</f>
        <v>0</v>
      </c>
      <c r="G1207" s="312">
        <f>F1207-E1207</f>
        <v>0</v>
      </c>
      <c r="I1207" s="472">
        <v>0</v>
      </c>
      <c r="J1207" s="231">
        <f>'41'!L64</f>
        <v>0</v>
      </c>
      <c r="K1207" s="312">
        <f>J1207-I1207</f>
        <v>0</v>
      </c>
    </row>
    <row r="1208" spans="1:11" ht="15.75">
      <c r="A1208" s="485">
        <v>1208</v>
      </c>
      <c r="B1208" s="234" t="s">
        <v>106</v>
      </c>
      <c r="D1208" t="s">
        <v>905</v>
      </c>
      <c r="E1208" s="472">
        <v>1061</v>
      </c>
      <c r="F1208" s="231">
        <f>'40'!L64</f>
        <v>430</v>
      </c>
      <c r="G1208" s="312">
        <f>F1208-E1208</f>
        <v>-631</v>
      </c>
      <c r="H1208" s="796" t="s">
        <v>1416</v>
      </c>
      <c r="I1208" s="472">
        <v>575</v>
      </c>
      <c r="J1208" s="231">
        <f>'41'!L65</f>
        <v>149</v>
      </c>
      <c r="K1208" s="312">
        <f>J1208-I1208</f>
        <v>-426</v>
      </c>
    </row>
    <row r="1209" spans="1:11" ht="15.75">
      <c r="A1209" s="485">
        <v>1209</v>
      </c>
      <c r="B1209" s="234" t="s">
        <v>992</v>
      </c>
      <c r="D1209" t="s">
        <v>905</v>
      </c>
      <c r="E1209" s="472"/>
      <c r="F1209" s="231"/>
      <c r="G1209" s="370"/>
      <c r="K1209" s="370"/>
    </row>
    <row r="1210" spans="1:11">
      <c r="A1210" s="485">
        <v>1210</v>
      </c>
      <c r="B1210" s="889" t="s">
        <v>1463</v>
      </c>
      <c r="D1210" t="s">
        <v>905</v>
      </c>
      <c r="E1210" s="472"/>
      <c r="F1210" s="231"/>
      <c r="G1210" s="370"/>
      <c r="K1210" s="370"/>
    </row>
    <row r="1211" spans="1:11">
      <c r="A1211" s="485">
        <v>1211</v>
      </c>
      <c r="B1211" s="889" t="s">
        <v>1464</v>
      </c>
      <c r="D1211" t="s">
        <v>905</v>
      </c>
      <c r="E1211" s="472"/>
      <c r="F1211" s="231"/>
      <c r="G1211" s="370"/>
      <c r="K1211" s="370"/>
    </row>
    <row r="1212" spans="1:11">
      <c r="A1212" s="485">
        <v>1212</v>
      </c>
      <c r="B1212" s="889" t="s">
        <v>981</v>
      </c>
      <c r="D1212" t="s">
        <v>905</v>
      </c>
      <c r="E1212" s="472">
        <v>26276</v>
      </c>
      <c r="F1212" s="231">
        <f>'40'!N15</f>
        <v>47917</v>
      </c>
      <c r="G1212" s="312">
        <f t="shared" ref="G1212:G1224" si="100">F1212-E1212</f>
        <v>21641</v>
      </c>
      <c r="I1212" s="472">
        <v>21560</v>
      </c>
      <c r="J1212" s="231">
        <f>'41'!N15</f>
        <v>44471</v>
      </c>
      <c r="K1212" s="312">
        <f t="shared" ref="K1212:K1224" si="101">J1212-I1212</f>
        <v>22911</v>
      </c>
    </row>
    <row r="1213" spans="1:11">
      <c r="A1213" s="485">
        <v>1213</v>
      </c>
      <c r="B1213" t="s">
        <v>220</v>
      </c>
      <c r="E1213" s="472">
        <v>0</v>
      </c>
      <c r="F1213" s="231">
        <f>'40'!N16</f>
        <v>0</v>
      </c>
      <c r="G1213" s="312">
        <f t="shared" si="100"/>
        <v>0</v>
      </c>
      <c r="I1213" s="472">
        <v>0</v>
      </c>
      <c r="J1213" s="231">
        <f>'41'!N16</f>
        <v>0</v>
      </c>
      <c r="K1213" s="312">
        <f t="shared" si="101"/>
        <v>0</v>
      </c>
    </row>
    <row r="1214" spans="1:11">
      <c r="A1214" s="485">
        <v>1214</v>
      </c>
      <c r="B1214" t="s">
        <v>647</v>
      </c>
      <c r="E1214" s="472">
        <v>5456</v>
      </c>
      <c r="F1214" s="231">
        <f>'40'!N18</f>
        <v>5133</v>
      </c>
      <c r="G1214" s="312">
        <f t="shared" si="100"/>
        <v>-323</v>
      </c>
      <c r="I1214" s="472">
        <v>4794</v>
      </c>
      <c r="J1214" s="231">
        <f>'41'!N18</f>
        <v>3877</v>
      </c>
      <c r="K1214" s="312">
        <f t="shared" si="101"/>
        <v>-917</v>
      </c>
    </row>
    <row r="1215" spans="1:11">
      <c r="A1215" s="485">
        <v>1215</v>
      </c>
      <c r="B1215" t="s">
        <v>648</v>
      </c>
      <c r="E1215" s="472">
        <v>25</v>
      </c>
      <c r="F1215" s="231">
        <f>'40'!N19</f>
        <v>1</v>
      </c>
      <c r="G1215" s="312">
        <f t="shared" si="100"/>
        <v>-24</v>
      </c>
      <c r="I1215" s="472">
        <v>57</v>
      </c>
      <c r="J1215" s="231">
        <f>'41'!N19</f>
        <v>1</v>
      </c>
      <c r="K1215" s="312">
        <f t="shared" si="101"/>
        <v>-56</v>
      </c>
    </row>
    <row r="1216" spans="1:11">
      <c r="A1216" s="485">
        <v>1216</v>
      </c>
      <c r="B1216" t="s">
        <v>649</v>
      </c>
      <c r="D1216" t="s">
        <v>905</v>
      </c>
      <c r="E1216" s="472">
        <v>0</v>
      </c>
      <c r="F1216" s="231">
        <f>'40'!N20</f>
        <v>0</v>
      </c>
      <c r="G1216" s="312">
        <f t="shared" si="100"/>
        <v>0</v>
      </c>
      <c r="I1216" s="472">
        <v>0</v>
      </c>
      <c r="J1216" s="231">
        <f>'41'!N20</f>
        <v>0</v>
      </c>
      <c r="K1216" s="312">
        <f t="shared" si="101"/>
        <v>0</v>
      </c>
    </row>
    <row r="1217" spans="1:11">
      <c r="A1217" s="485">
        <v>1217</v>
      </c>
      <c r="B1217" t="s">
        <v>221</v>
      </c>
      <c r="D1217" t="s">
        <v>905</v>
      </c>
      <c r="E1217" s="472">
        <v>0</v>
      </c>
      <c r="F1217" s="231">
        <f>'40'!N21</f>
        <v>0</v>
      </c>
      <c r="G1217" s="312">
        <f t="shared" si="100"/>
        <v>0</v>
      </c>
      <c r="I1217" s="472">
        <v>0</v>
      </c>
      <c r="J1217" s="231">
        <f>'41'!N21</f>
        <v>0</v>
      </c>
      <c r="K1217" s="312">
        <f t="shared" si="101"/>
        <v>0</v>
      </c>
    </row>
    <row r="1218" spans="1:11">
      <c r="A1218" s="485">
        <v>1218</v>
      </c>
      <c r="B1218" t="s">
        <v>222</v>
      </c>
      <c r="D1218" t="s">
        <v>905</v>
      </c>
      <c r="E1218" s="472">
        <v>0</v>
      </c>
      <c r="F1218" s="231">
        <f>'40'!N22</f>
        <v>1399</v>
      </c>
      <c r="G1218" s="312">
        <f t="shared" si="100"/>
        <v>1399</v>
      </c>
      <c r="I1218" s="472">
        <v>0</v>
      </c>
      <c r="J1218" s="231">
        <f>'41'!N22</f>
        <v>940</v>
      </c>
      <c r="K1218" s="312">
        <f t="shared" si="101"/>
        <v>940</v>
      </c>
    </row>
    <row r="1219" spans="1:11">
      <c r="A1219" s="485">
        <v>1219</v>
      </c>
      <c r="B1219" t="s">
        <v>223</v>
      </c>
      <c r="D1219" t="s">
        <v>905</v>
      </c>
      <c r="E1219" s="472">
        <v>0</v>
      </c>
      <c r="F1219" s="231">
        <f>'40'!N23</f>
        <v>0</v>
      </c>
      <c r="G1219" s="312">
        <f t="shared" si="100"/>
        <v>0</v>
      </c>
      <c r="I1219" s="472">
        <v>0</v>
      </c>
      <c r="J1219" s="231">
        <f>'41'!N23</f>
        <v>0</v>
      </c>
      <c r="K1219" s="312">
        <f t="shared" si="101"/>
        <v>0</v>
      </c>
    </row>
    <row r="1220" spans="1:11">
      <c r="A1220" s="485">
        <v>1220</v>
      </c>
      <c r="B1220" t="s">
        <v>457</v>
      </c>
      <c r="D1220" t="s">
        <v>905</v>
      </c>
      <c r="E1220" s="472">
        <v>0</v>
      </c>
      <c r="F1220" s="231">
        <f>'40'!N24</f>
        <v>0</v>
      </c>
      <c r="G1220" s="312">
        <f t="shared" si="100"/>
        <v>0</v>
      </c>
      <c r="I1220" s="472">
        <v>0</v>
      </c>
      <c r="J1220" s="231">
        <f>'41'!N24</f>
        <v>0</v>
      </c>
      <c r="K1220" s="312">
        <f t="shared" si="101"/>
        <v>0</v>
      </c>
    </row>
    <row r="1221" spans="1:11">
      <c r="A1221" s="485">
        <v>1221</v>
      </c>
      <c r="B1221" t="s">
        <v>8</v>
      </c>
      <c r="D1221" t="s">
        <v>905</v>
      </c>
      <c r="E1221" s="472">
        <v>0</v>
      </c>
      <c r="F1221" s="231">
        <f>'40'!N25</f>
        <v>-32</v>
      </c>
      <c r="G1221" s="312">
        <f t="shared" si="100"/>
        <v>-32</v>
      </c>
      <c r="I1221" s="472">
        <v>0</v>
      </c>
      <c r="J1221" s="231">
        <f>'41'!N25</f>
        <v>0</v>
      </c>
      <c r="K1221" s="312">
        <f t="shared" si="101"/>
        <v>0</v>
      </c>
    </row>
    <row r="1222" spans="1:11">
      <c r="A1222" s="485">
        <v>1222</v>
      </c>
      <c r="B1222" t="s">
        <v>224</v>
      </c>
      <c r="D1222" t="s">
        <v>905</v>
      </c>
      <c r="E1222" s="472">
        <v>0</v>
      </c>
      <c r="F1222" s="231">
        <f>'40'!N26</f>
        <v>0</v>
      </c>
      <c r="G1222" s="312">
        <f t="shared" si="100"/>
        <v>0</v>
      </c>
      <c r="I1222" s="472">
        <v>0</v>
      </c>
      <c r="J1222" s="231">
        <f>'41'!N26</f>
        <v>0</v>
      </c>
      <c r="K1222" s="312">
        <f t="shared" si="101"/>
        <v>0</v>
      </c>
    </row>
    <row r="1223" spans="1:11">
      <c r="A1223" s="485">
        <v>1223</v>
      </c>
      <c r="B1223" t="s">
        <v>225</v>
      </c>
      <c r="D1223" t="s">
        <v>905</v>
      </c>
      <c r="E1223" s="472">
        <v>-6520</v>
      </c>
      <c r="F1223" s="231">
        <f>'40'!N27</f>
        <v>-12964</v>
      </c>
      <c r="G1223" s="312">
        <f t="shared" si="100"/>
        <v>-6444</v>
      </c>
      <c r="I1223" s="472">
        <v>-135</v>
      </c>
      <c r="J1223" s="231">
        <f>'41'!N27</f>
        <v>-1372</v>
      </c>
      <c r="K1223" s="312">
        <f t="shared" si="101"/>
        <v>-1237</v>
      </c>
    </row>
    <row r="1224" spans="1:11" ht="15.75">
      <c r="A1224" s="485">
        <v>1224</v>
      </c>
      <c r="B1224" s="234" t="s">
        <v>982</v>
      </c>
      <c r="D1224" t="s">
        <v>905</v>
      </c>
      <c r="E1224" s="472">
        <v>25237</v>
      </c>
      <c r="F1224" s="231">
        <f>'40'!N28</f>
        <v>41454</v>
      </c>
      <c r="G1224" s="312">
        <f t="shared" si="100"/>
        <v>16217</v>
      </c>
      <c r="I1224" s="472">
        <v>26276</v>
      </c>
      <c r="J1224" s="231">
        <f>'41'!N28</f>
        <v>47917</v>
      </c>
      <c r="K1224" s="312">
        <f t="shared" si="101"/>
        <v>21641</v>
      </c>
    </row>
    <row r="1225" spans="1:11">
      <c r="A1225" s="485">
        <v>1225</v>
      </c>
      <c r="B1225" s="889" t="s">
        <v>1465</v>
      </c>
      <c r="D1225" t="s">
        <v>905</v>
      </c>
      <c r="E1225" s="472"/>
      <c r="F1225" s="231"/>
      <c r="G1225" s="312"/>
      <c r="K1225" s="312"/>
    </row>
    <row r="1226" spans="1:11">
      <c r="A1226" s="485">
        <v>1226</v>
      </c>
      <c r="B1226" s="889" t="s">
        <v>1464</v>
      </c>
      <c r="D1226" t="s">
        <v>905</v>
      </c>
      <c r="E1226" s="472"/>
      <c r="F1226" s="231"/>
      <c r="G1226" s="312"/>
      <c r="K1226" s="312"/>
    </row>
    <row r="1227" spans="1:11">
      <c r="A1227" s="485">
        <v>1227</v>
      </c>
      <c r="B1227" s="889" t="s">
        <v>983</v>
      </c>
      <c r="D1227" t="s">
        <v>905</v>
      </c>
      <c r="E1227" s="472">
        <v>17866</v>
      </c>
      <c r="F1227" s="231">
        <f>'40'!N34</f>
        <v>33464</v>
      </c>
      <c r="G1227" s="312">
        <f t="shared" ref="G1227:G1239" si="102">F1227-E1227</f>
        <v>15598</v>
      </c>
      <c r="I1227" s="472">
        <v>15538</v>
      </c>
      <c r="J1227" s="231">
        <f>'41'!N35</f>
        <v>29671</v>
      </c>
      <c r="K1227" s="312">
        <f t="shared" ref="K1227:K1239" si="103">J1227-I1227</f>
        <v>14133</v>
      </c>
    </row>
    <row r="1228" spans="1:11">
      <c r="A1228" s="485">
        <v>1228</v>
      </c>
      <c r="B1228" t="s">
        <v>220</v>
      </c>
      <c r="D1228" t="s">
        <v>905</v>
      </c>
      <c r="E1228" s="472">
        <v>0</v>
      </c>
      <c r="F1228" s="231">
        <f>'40'!N35</f>
        <v>0</v>
      </c>
      <c r="G1228" s="312">
        <f t="shared" si="102"/>
        <v>0</v>
      </c>
      <c r="I1228" s="472">
        <v>0</v>
      </c>
      <c r="J1228" s="231">
        <f>'41'!N36</f>
        <v>0</v>
      </c>
      <c r="K1228" s="312">
        <f t="shared" si="103"/>
        <v>0</v>
      </c>
    </row>
    <row r="1229" spans="1:11">
      <c r="A1229" s="485">
        <v>1229</v>
      </c>
      <c r="B1229" t="s">
        <v>984</v>
      </c>
      <c r="E1229" s="472">
        <v>0</v>
      </c>
      <c r="F1229" s="231">
        <f>'40'!N36</f>
        <v>0</v>
      </c>
      <c r="G1229" s="312">
        <f t="shared" si="102"/>
        <v>0</v>
      </c>
      <c r="I1229" s="472">
        <v>0</v>
      </c>
      <c r="J1229" s="231">
        <f>'41'!N37</f>
        <v>0</v>
      </c>
      <c r="K1229" s="312">
        <f t="shared" si="103"/>
        <v>0</v>
      </c>
    </row>
    <row r="1230" spans="1:11">
      <c r="A1230" s="485">
        <v>1230</v>
      </c>
      <c r="B1230" t="s">
        <v>222</v>
      </c>
      <c r="E1230" s="472">
        <v>0</v>
      </c>
      <c r="F1230" s="231">
        <f>'40'!N37</f>
        <v>0</v>
      </c>
      <c r="G1230" s="312">
        <f t="shared" si="102"/>
        <v>0</v>
      </c>
      <c r="I1230" s="472">
        <v>0</v>
      </c>
      <c r="J1230" s="231">
        <f>'41'!N38</f>
        <v>0</v>
      </c>
      <c r="K1230" s="312">
        <f t="shared" si="103"/>
        <v>0</v>
      </c>
    </row>
    <row r="1231" spans="1:11">
      <c r="A1231" s="485">
        <v>1231</v>
      </c>
      <c r="B1231" t="s">
        <v>223</v>
      </c>
      <c r="D1231" t="s">
        <v>905</v>
      </c>
      <c r="E1231" s="472">
        <v>0</v>
      </c>
      <c r="F1231" s="231">
        <f>'40'!N38</f>
        <v>0</v>
      </c>
      <c r="G1231" s="312">
        <f t="shared" si="102"/>
        <v>0</v>
      </c>
      <c r="I1231" s="472">
        <v>0</v>
      </c>
      <c r="J1231" s="231">
        <f>'41'!N39</f>
        <v>0</v>
      </c>
      <c r="K1231" s="312">
        <f t="shared" si="103"/>
        <v>0</v>
      </c>
    </row>
    <row r="1232" spans="1:11">
      <c r="A1232" s="485">
        <v>1232</v>
      </c>
      <c r="B1232" t="s">
        <v>457</v>
      </c>
      <c r="D1232" t="s">
        <v>905</v>
      </c>
      <c r="E1232" s="472">
        <v>0</v>
      </c>
      <c r="F1232" s="231">
        <f>'40'!N39</f>
        <v>0</v>
      </c>
      <c r="G1232" s="312">
        <f t="shared" si="102"/>
        <v>0</v>
      </c>
      <c r="I1232" s="472">
        <v>0</v>
      </c>
      <c r="J1232" s="231">
        <f>'41'!N40</f>
        <v>0</v>
      </c>
      <c r="K1232" s="312">
        <f t="shared" si="103"/>
        <v>0</v>
      </c>
    </row>
    <row r="1233" spans="1:11">
      <c r="A1233" s="485">
        <v>1233</v>
      </c>
      <c r="B1233" t="s">
        <v>8</v>
      </c>
      <c r="D1233" t="s">
        <v>905</v>
      </c>
      <c r="E1233" s="472">
        <v>0</v>
      </c>
      <c r="F1233" s="231">
        <f>'40'!N40</f>
        <v>0</v>
      </c>
      <c r="G1233" s="312">
        <f t="shared" si="102"/>
        <v>0</v>
      </c>
      <c r="I1233" s="472">
        <v>0</v>
      </c>
      <c r="J1233" s="231">
        <f>'41'!N41</f>
        <v>0</v>
      </c>
      <c r="K1233" s="312">
        <f t="shared" si="103"/>
        <v>0</v>
      </c>
    </row>
    <row r="1234" spans="1:11">
      <c r="A1234" s="485">
        <v>1234</v>
      </c>
      <c r="B1234" t="s">
        <v>224</v>
      </c>
      <c r="D1234" t="s">
        <v>905</v>
      </c>
      <c r="E1234" s="472">
        <v>0</v>
      </c>
      <c r="F1234" s="231">
        <f>'40'!N41</f>
        <v>0</v>
      </c>
      <c r="G1234" s="312">
        <f t="shared" si="102"/>
        <v>0</v>
      </c>
      <c r="I1234" s="472">
        <v>0</v>
      </c>
      <c r="J1234" s="231">
        <f>'41'!N42</f>
        <v>0</v>
      </c>
      <c r="K1234" s="312">
        <f t="shared" si="103"/>
        <v>0</v>
      </c>
    </row>
    <row r="1235" spans="1:11">
      <c r="A1235" s="485">
        <v>1235</v>
      </c>
      <c r="B1235" t="s">
        <v>226</v>
      </c>
      <c r="D1235" t="s">
        <v>905</v>
      </c>
      <c r="E1235" s="472">
        <v>-6520</v>
      </c>
      <c r="F1235" s="231">
        <f>'40'!N42</f>
        <v>-12923</v>
      </c>
      <c r="G1235" s="312">
        <f t="shared" si="102"/>
        <v>-6403</v>
      </c>
      <c r="I1235" s="472">
        <v>-135</v>
      </c>
      <c r="J1235" s="231">
        <f>'41'!N43</f>
        <v>-1372</v>
      </c>
      <c r="K1235" s="312">
        <f t="shared" si="103"/>
        <v>-1237</v>
      </c>
    </row>
    <row r="1236" spans="1:11">
      <c r="A1236" s="485">
        <v>1236</v>
      </c>
      <c r="B1236" t="s">
        <v>227</v>
      </c>
      <c r="D1236" t="s">
        <v>905</v>
      </c>
      <c r="E1236" s="472">
        <v>2992</v>
      </c>
      <c r="F1236" s="231">
        <f>'40'!N43</f>
        <v>4820</v>
      </c>
      <c r="G1236" s="312">
        <f t="shared" si="102"/>
        <v>1828</v>
      </c>
      <c r="I1236" s="472">
        <v>2463</v>
      </c>
      <c r="J1236" s="231">
        <f>'41'!N44</f>
        <v>5165</v>
      </c>
      <c r="K1236" s="312">
        <f t="shared" si="103"/>
        <v>2702</v>
      </c>
    </row>
    <row r="1237" spans="1:11" ht="15.75">
      <c r="A1237" s="485">
        <v>1237</v>
      </c>
      <c r="B1237" s="234" t="s">
        <v>982</v>
      </c>
      <c r="D1237" t="s">
        <v>905</v>
      </c>
      <c r="E1237" s="472">
        <v>14338</v>
      </c>
      <c r="F1237" s="231">
        <f>'40'!N44</f>
        <v>25361</v>
      </c>
      <c r="G1237" s="312">
        <f t="shared" si="102"/>
        <v>11023</v>
      </c>
      <c r="I1237" s="472">
        <v>17866</v>
      </c>
      <c r="J1237" s="231">
        <f>'41'!N45</f>
        <v>33464</v>
      </c>
      <c r="K1237" s="312">
        <f t="shared" si="103"/>
        <v>15598</v>
      </c>
    </row>
    <row r="1238" spans="1:11" ht="15.75">
      <c r="A1238" s="485">
        <v>1238</v>
      </c>
      <c r="B1238" s="234" t="s">
        <v>985</v>
      </c>
      <c r="D1238" t="s">
        <v>905</v>
      </c>
      <c r="E1238" s="472">
        <v>8410</v>
      </c>
      <c r="F1238" s="231">
        <f>'40'!N46</f>
        <v>14453</v>
      </c>
      <c r="G1238" s="312">
        <f t="shared" si="102"/>
        <v>6043</v>
      </c>
      <c r="I1238" s="472">
        <v>6022</v>
      </c>
      <c r="J1238" s="231">
        <f>'41'!N47</f>
        <v>14800</v>
      </c>
      <c r="K1238" s="312">
        <f t="shared" si="103"/>
        <v>8778</v>
      </c>
    </row>
    <row r="1239" spans="1:11" ht="15.75">
      <c r="A1239" s="485">
        <v>1239</v>
      </c>
      <c r="B1239" s="234" t="s">
        <v>986</v>
      </c>
      <c r="D1239" t="s">
        <v>905</v>
      </c>
      <c r="E1239" s="472">
        <v>10899</v>
      </c>
      <c r="F1239" s="231">
        <f>'40'!N48</f>
        <v>16093</v>
      </c>
      <c r="G1239" s="312">
        <f t="shared" si="102"/>
        <v>5194</v>
      </c>
      <c r="I1239" s="472">
        <v>8410</v>
      </c>
      <c r="J1239" s="231">
        <f>'41'!N49</f>
        <v>14453</v>
      </c>
      <c r="K1239" s="312">
        <f t="shared" si="103"/>
        <v>6043</v>
      </c>
    </row>
    <row r="1240" spans="1:11" ht="15.75">
      <c r="A1240" s="485">
        <v>1240</v>
      </c>
      <c r="B1240" s="234" t="s">
        <v>987</v>
      </c>
      <c r="D1240" t="s">
        <v>905</v>
      </c>
      <c r="E1240" s="472"/>
      <c r="F1240" s="231"/>
      <c r="G1240" s="370"/>
      <c r="I1240" s="472"/>
      <c r="J1240" s="231"/>
      <c r="K1240" s="370"/>
    </row>
    <row r="1241" spans="1:11">
      <c r="A1241" s="485">
        <v>1241</v>
      </c>
      <c r="B1241" t="s">
        <v>228</v>
      </c>
      <c r="D1241" t="s">
        <v>905</v>
      </c>
      <c r="E1241" s="472">
        <v>10820</v>
      </c>
      <c r="F1241" s="231">
        <f>'40'!N54</f>
        <v>16075</v>
      </c>
      <c r="G1241" s="312">
        <f>F1241-E1241</f>
        <v>5255</v>
      </c>
      <c r="I1241" s="472">
        <v>8315</v>
      </c>
      <c r="J1241" s="231">
        <f>'41'!N55</f>
        <v>14402</v>
      </c>
      <c r="K1241" s="312">
        <f>J1241-I1241</f>
        <v>6087</v>
      </c>
    </row>
    <row r="1242" spans="1:11">
      <c r="A1242" s="485">
        <v>1242</v>
      </c>
      <c r="B1242" t="s">
        <v>229</v>
      </c>
      <c r="D1242" t="s">
        <v>905</v>
      </c>
      <c r="E1242" s="472">
        <v>79</v>
      </c>
      <c r="F1242" s="231">
        <f>'40'!N55</f>
        <v>18</v>
      </c>
      <c r="G1242" s="312">
        <f>F1242-E1242</f>
        <v>-61</v>
      </c>
      <c r="I1242" s="472">
        <v>95</v>
      </c>
      <c r="J1242" s="231">
        <f>'41'!N56</f>
        <v>51</v>
      </c>
      <c r="K1242" s="312">
        <f>J1242-I1242</f>
        <v>-44</v>
      </c>
    </row>
    <row r="1243" spans="1:11">
      <c r="A1243" s="485">
        <v>1243</v>
      </c>
      <c r="B1243" t="s">
        <v>230</v>
      </c>
      <c r="D1243" t="s">
        <v>905</v>
      </c>
      <c r="E1243" s="472">
        <v>0</v>
      </c>
      <c r="F1243" s="231">
        <f>'40'!N56</f>
        <v>0</v>
      </c>
      <c r="G1243" s="312">
        <f>F1243-E1243</f>
        <v>0</v>
      </c>
      <c r="I1243" s="472">
        <v>0</v>
      </c>
      <c r="J1243" s="231">
        <f>'41'!N57</f>
        <v>0</v>
      </c>
      <c r="K1243" s="312">
        <f>J1243-I1243</f>
        <v>0</v>
      </c>
    </row>
    <row r="1244" spans="1:11" ht="15.75">
      <c r="A1244" s="485">
        <v>1244</v>
      </c>
      <c r="B1244" s="234" t="s">
        <v>106</v>
      </c>
      <c r="E1244" s="472">
        <v>10899</v>
      </c>
      <c r="F1244" s="231">
        <f>'40'!N57</f>
        <v>16093</v>
      </c>
      <c r="G1244" s="312">
        <f>F1244-E1244</f>
        <v>5194</v>
      </c>
      <c r="I1244" s="472">
        <v>8410</v>
      </c>
      <c r="J1244" s="231">
        <f>'41'!N58</f>
        <v>14453</v>
      </c>
      <c r="K1244" s="312">
        <f>J1244-I1244</f>
        <v>6043</v>
      </c>
    </row>
    <row r="1245" spans="1:11" ht="15.75">
      <c r="A1245" s="485">
        <v>1245</v>
      </c>
      <c r="B1245" s="234" t="s">
        <v>231</v>
      </c>
      <c r="D1245" t="s">
        <v>905</v>
      </c>
      <c r="E1245" s="472"/>
      <c r="F1245" s="231"/>
      <c r="G1245" s="370"/>
      <c r="K1245" s="370"/>
    </row>
    <row r="1246" spans="1:11">
      <c r="A1246" s="485">
        <v>1246</v>
      </c>
      <c r="B1246" t="s">
        <v>232</v>
      </c>
      <c r="D1246" t="s">
        <v>905</v>
      </c>
      <c r="E1246" s="472">
        <v>10899</v>
      </c>
      <c r="F1246" s="231">
        <f>'40'!N60</f>
        <v>16093</v>
      </c>
      <c r="G1246" s="312">
        <f>F1246-E1246</f>
        <v>5194</v>
      </c>
      <c r="I1246" s="472">
        <v>8410</v>
      </c>
      <c r="J1246" s="231">
        <f>'41'!N61</f>
        <v>14453</v>
      </c>
      <c r="K1246" s="312">
        <f>J1246-I1246</f>
        <v>6043</v>
      </c>
    </row>
    <row r="1247" spans="1:11">
      <c r="A1247" s="485">
        <v>1247</v>
      </c>
      <c r="B1247" t="s">
        <v>233</v>
      </c>
      <c r="D1247" t="s">
        <v>905</v>
      </c>
      <c r="E1247" s="472">
        <v>0</v>
      </c>
      <c r="F1247" s="231">
        <f>'40'!N61</f>
        <v>0</v>
      </c>
      <c r="G1247" s="312">
        <f>F1247-E1247</f>
        <v>0</v>
      </c>
      <c r="I1247" s="472">
        <v>0</v>
      </c>
      <c r="J1247" s="231">
        <f>'41'!N62</f>
        <v>0</v>
      </c>
      <c r="K1247" s="312">
        <f>J1247-I1247</f>
        <v>0</v>
      </c>
    </row>
    <row r="1248" spans="1:11">
      <c r="A1248" s="485">
        <v>1248</v>
      </c>
      <c r="B1248" t="s">
        <v>391</v>
      </c>
      <c r="D1248" t="s">
        <v>905</v>
      </c>
      <c r="E1248" s="472">
        <v>0</v>
      </c>
      <c r="F1248" s="231">
        <f>'40'!N62</f>
        <v>0</v>
      </c>
      <c r="G1248" s="312">
        <f>F1248-E1248</f>
        <v>0</v>
      </c>
      <c r="I1248" s="472">
        <v>0</v>
      </c>
      <c r="J1248" s="231">
        <f>'41'!N63</f>
        <v>0</v>
      </c>
      <c r="K1248" s="312">
        <f>J1248-I1248</f>
        <v>0</v>
      </c>
    </row>
    <row r="1249" spans="1:11">
      <c r="A1249" s="485">
        <v>1249</v>
      </c>
      <c r="B1249" t="s">
        <v>234</v>
      </c>
      <c r="E1249" s="472">
        <v>0</v>
      </c>
      <c r="F1249" s="231">
        <f>'40'!N63</f>
        <v>0</v>
      </c>
      <c r="G1249" s="312">
        <f>F1249-E1249</f>
        <v>0</v>
      </c>
      <c r="I1249" s="472">
        <v>0</v>
      </c>
      <c r="J1249" s="231">
        <f>'41'!N64</f>
        <v>0</v>
      </c>
      <c r="K1249" s="312">
        <f>J1249-I1249</f>
        <v>0</v>
      </c>
    </row>
    <row r="1250" spans="1:11" ht="15.75">
      <c r="A1250" s="485">
        <v>1250</v>
      </c>
      <c r="B1250" s="234" t="s">
        <v>106</v>
      </c>
      <c r="D1250" t="s">
        <v>905</v>
      </c>
      <c r="E1250" s="472">
        <v>10899</v>
      </c>
      <c r="F1250" s="231">
        <f>'40'!N64</f>
        <v>16093</v>
      </c>
      <c r="G1250" s="312">
        <f>F1250-E1250</f>
        <v>5194</v>
      </c>
      <c r="I1250" s="472">
        <v>8410</v>
      </c>
      <c r="J1250" s="231">
        <f>'41'!N65</f>
        <v>14453</v>
      </c>
      <c r="K1250" s="312">
        <f>J1250-I1250</f>
        <v>6043</v>
      </c>
    </row>
    <row r="1251" spans="1:11" ht="15.75">
      <c r="A1251" s="485">
        <v>1251</v>
      </c>
      <c r="B1251" s="234" t="s">
        <v>993</v>
      </c>
      <c r="D1251" t="s">
        <v>905</v>
      </c>
      <c r="E1251" s="472"/>
      <c r="F1251" s="231"/>
      <c r="G1251" s="370"/>
      <c r="K1251" s="370"/>
    </row>
    <row r="1252" spans="1:11">
      <c r="A1252" s="485">
        <v>1252</v>
      </c>
      <c r="B1252" s="889" t="s">
        <v>1463</v>
      </c>
      <c r="D1252" t="s">
        <v>905</v>
      </c>
      <c r="E1252" s="472"/>
      <c r="F1252" s="231"/>
      <c r="G1252" s="370"/>
      <c r="K1252" s="370"/>
    </row>
    <row r="1253" spans="1:11">
      <c r="A1253" s="485">
        <v>1253</v>
      </c>
      <c r="B1253" s="889" t="s">
        <v>1464</v>
      </c>
      <c r="D1253" t="s">
        <v>905</v>
      </c>
      <c r="E1253" s="472"/>
      <c r="F1253" s="231"/>
      <c r="G1253" s="370"/>
      <c r="K1253" s="370"/>
    </row>
    <row r="1254" spans="1:11">
      <c r="A1254" s="485">
        <v>1254</v>
      </c>
      <c r="B1254" s="889" t="s">
        <v>981</v>
      </c>
      <c r="D1254" t="s">
        <v>905</v>
      </c>
      <c r="E1254" s="472">
        <v>116</v>
      </c>
      <c r="F1254" s="231">
        <f>'40'!P15</f>
        <v>4566</v>
      </c>
      <c r="G1254" s="312">
        <f t="shared" ref="G1254:G1266" si="104">F1254-E1254</f>
        <v>4450</v>
      </c>
      <c r="I1254" s="472">
        <v>116</v>
      </c>
      <c r="J1254" s="231">
        <f>'41'!P15</f>
        <v>3997</v>
      </c>
      <c r="K1254" s="312">
        <f t="shared" ref="K1254:K1266" si="105">J1254-I1254</f>
        <v>3881</v>
      </c>
    </row>
    <row r="1255" spans="1:11">
      <c r="A1255" s="485">
        <v>1255</v>
      </c>
      <c r="B1255" t="s">
        <v>220</v>
      </c>
      <c r="E1255" s="472">
        <v>0</v>
      </c>
      <c r="F1255" s="231">
        <f>'40'!P16</f>
        <v>0</v>
      </c>
      <c r="G1255" s="312">
        <f t="shared" si="104"/>
        <v>0</v>
      </c>
      <c r="I1255" s="472">
        <v>0</v>
      </c>
      <c r="J1255" s="231">
        <f>'41'!P16</f>
        <v>0</v>
      </c>
      <c r="K1255" s="312">
        <f t="shared" si="105"/>
        <v>0</v>
      </c>
    </row>
    <row r="1256" spans="1:11">
      <c r="A1256" s="485">
        <v>1256</v>
      </c>
      <c r="B1256" t="s">
        <v>647</v>
      </c>
      <c r="E1256" s="472">
        <v>0</v>
      </c>
      <c r="F1256" s="231">
        <f>'40'!P18</f>
        <v>201</v>
      </c>
      <c r="G1256" s="312">
        <f t="shared" si="104"/>
        <v>201</v>
      </c>
      <c r="I1256" s="472">
        <v>0</v>
      </c>
      <c r="J1256" s="231">
        <f>'41'!P18</f>
        <v>716</v>
      </c>
      <c r="K1256" s="312">
        <f t="shared" si="105"/>
        <v>716</v>
      </c>
    </row>
    <row r="1257" spans="1:11">
      <c r="A1257" s="485">
        <v>1257</v>
      </c>
      <c r="B1257" t="s">
        <v>648</v>
      </c>
      <c r="E1257" s="472">
        <v>0</v>
      </c>
      <c r="F1257" s="231">
        <f>'40'!P19</f>
        <v>0</v>
      </c>
      <c r="G1257" s="312">
        <f t="shared" si="104"/>
        <v>0</v>
      </c>
      <c r="I1257" s="472">
        <v>0</v>
      </c>
      <c r="J1257" s="231">
        <f>'41'!P19</f>
        <v>0</v>
      </c>
      <c r="K1257" s="312">
        <f t="shared" si="105"/>
        <v>0</v>
      </c>
    </row>
    <row r="1258" spans="1:11">
      <c r="A1258" s="485">
        <v>1258</v>
      </c>
      <c r="B1258" t="s">
        <v>649</v>
      </c>
      <c r="D1258" t="s">
        <v>905</v>
      </c>
      <c r="E1258" s="472">
        <v>0</v>
      </c>
      <c r="F1258" s="231">
        <f>'40'!P20</f>
        <v>0</v>
      </c>
      <c r="G1258" s="312">
        <f t="shared" si="104"/>
        <v>0</v>
      </c>
      <c r="I1258" s="472">
        <v>0</v>
      </c>
      <c r="J1258" s="231">
        <f>'41'!P20</f>
        <v>0</v>
      </c>
      <c r="K1258" s="312">
        <f t="shared" si="105"/>
        <v>0</v>
      </c>
    </row>
    <row r="1259" spans="1:11">
      <c r="A1259" s="485">
        <v>1259</v>
      </c>
      <c r="B1259" t="s">
        <v>221</v>
      </c>
      <c r="D1259" t="s">
        <v>905</v>
      </c>
      <c r="E1259" s="472">
        <v>0</v>
      </c>
      <c r="F1259" s="231">
        <f>'40'!P21</f>
        <v>0</v>
      </c>
      <c r="G1259" s="312">
        <f t="shared" si="104"/>
        <v>0</v>
      </c>
      <c r="I1259" s="472">
        <v>0</v>
      </c>
      <c r="J1259" s="231">
        <f>'41'!P21</f>
        <v>0</v>
      </c>
      <c r="K1259" s="312">
        <f t="shared" si="105"/>
        <v>0</v>
      </c>
    </row>
    <row r="1260" spans="1:11">
      <c r="A1260" s="485">
        <v>1260</v>
      </c>
      <c r="B1260" t="s">
        <v>222</v>
      </c>
      <c r="D1260" t="s">
        <v>905</v>
      </c>
      <c r="E1260" s="472">
        <v>0</v>
      </c>
      <c r="F1260" s="231">
        <f>'40'!P22</f>
        <v>0</v>
      </c>
      <c r="G1260" s="312">
        <f t="shared" si="104"/>
        <v>0</v>
      </c>
      <c r="I1260" s="472">
        <v>0</v>
      </c>
      <c r="J1260" s="231">
        <f>'41'!P22</f>
        <v>0</v>
      </c>
      <c r="K1260" s="312">
        <f t="shared" si="105"/>
        <v>0</v>
      </c>
    </row>
    <row r="1261" spans="1:11">
      <c r="A1261" s="485">
        <v>1261</v>
      </c>
      <c r="B1261" t="s">
        <v>223</v>
      </c>
      <c r="D1261" t="s">
        <v>905</v>
      </c>
      <c r="E1261" s="472">
        <v>0</v>
      </c>
      <c r="F1261" s="231">
        <f>'40'!P23</f>
        <v>0</v>
      </c>
      <c r="G1261" s="312">
        <f t="shared" si="104"/>
        <v>0</v>
      </c>
      <c r="I1261" s="472">
        <v>0</v>
      </c>
      <c r="J1261" s="231">
        <f>'41'!P23</f>
        <v>0</v>
      </c>
      <c r="K1261" s="312">
        <f t="shared" si="105"/>
        <v>0</v>
      </c>
    </row>
    <row r="1262" spans="1:11">
      <c r="A1262" s="485">
        <v>1262</v>
      </c>
      <c r="B1262" t="s">
        <v>457</v>
      </c>
      <c r="D1262" t="s">
        <v>905</v>
      </c>
      <c r="E1262" s="472">
        <v>0</v>
      </c>
      <c r="F1262" s="231">
        <f>'40'!P24</f>
        <v>0</v>
      </c>
      <c r="G1262" s="312">
        <f t="shared" si="104"/>
        <v>0</v>
      </c>
      <c r="I1262" s="472">
        <v>0</v>
      </c>
      <c r="J1262" s="231">
        <f>'41'!P24</f>
        <v>0</v>
      </c>
      <c r="K1262" s="312">
        <f t="shared" si="105"/>
        <v>0</v>
      </c>
    </row>
    <row r="1263" spans="1:11">
      <c r="A1263" s="485">
        <v>1263</v>
      </c>
      <c r="B1263" t="s">
        <v>8</v>
      </c>
      <c r="D1263" t="s">
        <v>905</v>
      </c>
      <c r="E1263" s="472">
        <v>0</v>
      </c>
      <c r="F1263" s="231">
        <f>'40'!P25</f>
        <v>0</v>
      </c>
      <c r="G1263" s="312">
        <f t="shared" si="104"/>
        <v>0</v>
      </c>
      <c r="I1263" s="472">
        <v>0</v>
      </c>
      <c r="J1263" s="231">
        <f>'41'!P25</f>
        <v>0</v>
      </c>
      <c r="K1263" s="312">
        <f t="shared" si="105"/>
        <v>0</v>
      </c>
    </row>
    <row r="1264" spans="1:11">
      <c r="A1264" s="485">
        <v>1264</v>
      </c>
      <c r="B1264" t="s">
        <v>224</v>
      </c>
      <c r="D1264" t="s">
        <v>905</v>
      </c>
      <c r="E1264" s="472">
        <v>0</v>
      </c>
      <c r="F1264" s="231">
        <f>'40'!P26</f>
        <v>0</v>
      </c>
      <c r="G1264" s="312">
        <f t="shared" si="104"/>
        <v>0</v>
      </c>
      <c r="I1264" s="472">
        <v>0</v>
      </c>
      <c r="J1264" s="231">
        <f>'41'!P26</f>
        <v>0</v>
      </c>
      <c r="K1264" s="312">
        <f t="shared" si="105"/>
        <v>0</v>
      </c>
    </row>
    <row r="1265" spans="1:11">
      <c r="A1265" s="485">
        <v>1265</v>
      </c>
      <c r="B1265" t="s">
        <v>225</v>
      </c>
      <c r="D1265" t="s">
        <v>905</v>
      </c>
      <c r="E1265" s="472">
        <v>0</v>
      </c>
      <c r="F1265" s="231">
        <f>'40'!P27</f>
        <v>-308</v>
      </c>
      <c r="G1265" s="312">
        <f t="shared" si="104"/>
        <v>-308</v>
      </c>
      <c r="I1265" s="472">
        <v>0</v>
      </c>
      <c r="J1265" s="231">
        <f>'41'!P27</f>
        <v>-147</v>
      </c>
      <c r="K1265" s="312">
        <f t="shared" si="105"/>
        <v>-147</v>
      </c>
    </row>
    <row r="1266" spans="1:11" ht="15.75">
      <c r="A1266" s="485">
        <v>1266</v>
      </c>
      <c r="B1266" s="234" t="s">
        <v>982</v>
      </c>
      <c r="D1266" t="s">
        <v>905</v>
      </c>
      <c r="E1266" s="472">
        <v>116</v>
      </c>
      <c r="F1266" s="231">
        <f>'40'!P28</f>
        <v>4459</v>
      </c>
      <c r="G1266" s="312">
        <f t="shared" si="104"/>
        <v>4343</v>
      </c>
      <c r="I1266" s="472">
        <v>116</v>
      </c>
      <c r="J1266" s="231">
        <f>'41'!P28</f>
        <v>4566</v>
      </c>
      <c r="K1266" s="312">
        <f t="shared" si="105"/>
        <v>4450</v>
      </c>
    </row>
    <row r="1267" spans="1:11">
      <c r="A1267" s="485">
        <v>1267</v>
      </c>
      <c r="B1267" s="889" t="s">
        <v>1465</v>
      </c>
      <c r="D1267" t="s">
        <v>905</v>
      </c>
      <c r="E1267" s="472"/>
      <c r="F1267" s="231"/>
      <c r="G1267" s="312"/>
      <c r="K1267" s="312"/>
    </row>
    <row r="1268" spans="1:11">
      <c r="A1268" s="485">
        <v>1268</v>
      </c>
      <c r="B1268" s="889" t="s">
        <v>1464</v>
      </c>
      <c r="D1268" t="s">
        <v>905</v>
      </c>
      <c r="E1268" s="472"/>
      <c r="F1268" s="231"/>
      <c r="G1268" s="312"/>
      <c r="K1268" s="312"/>
    </row>
    <row r="1269" spans="1:11" ht="15.75">
      <c r="A1269" s="485">
        <v>1269</v>
      </c>
      <c r="B1269" s="234" t="s">
        <v>983</v>
      </c>
      <c r="D1269" t="s">
        <v>905</v>
      </c>
      <c r="E1269" s="472">
        <v>116</v>
      </c>
      <c r="F1269" s="231">
        <f>'40'!P34</f>
        <v>2234</v>
      </c>
      <c r="G1269" s="312">
        <f t="shared" ref="G1269:G1281" si="106">F1269-E1269</f>
        <v>2118</v>
      </c>
      <c r="I1269" s="472">
        <v>116</v>
      </c>
      <c r="J1269" s="231">
        <f>'41'!P35</f>
        <v>1991</v>
      </c>
      <c r="K1269" s="312">
        <f t="shared" ref="K1269:K1281" si="107">J1269-I1269</f>
        <v>1875</v>
      </c>
    </row>
    <row r="1270" spans="1:11">
      <c r="A1270" s="485">
        <v>1270</v>
      </c>
      <c r="B1270" t="s">
        <v>220</v>
      </c>
      <c r="D1270" t="s">
        <v>905</v>
      </c>
      <c r="E1270" s="472">
        <v>0</v>
      </c>
      <c r="F1270" s="231">
        <f>'40'!P35</f>
        <v>0</v>
      </c>
      <c r="G1270" s="312">
        <f t="shared" si="106"/>
        <v>0</v>
      </c>
      <c r="I1270" s="472">
        <v>0</v>
      </c>
      <c r="J1270" s="231">
        <f>'41'!P36</f>
        <v>0</v>
      </c>
      <c r="K1270" s="312">
        <f t="shared" si="107"/>
        <v>0</v>
      </c>
    </row>
    <row r="1271" spans="1:11">
      <c r="A1271" s="485">
        <v>1271</v>
      </c>
      <c r="B1271" t="s">
        <v>984</v>
      </c>
      <c r="E1271" s="472">
        <v>0</v>
      </c>
      <c r="F1271" s="231">
        <f>'40'!P36</f>
        <v>0</v>
      </c>
      <c r="G1271" s="312">
        <f t="shared" si="106"/>
        <v>0</v>
      </c>
      <c r="I1271" s="472">
        <v>0</v>
      </c>
      <c r="J1271" s="231">
        <f>'41'!P37</f>
        <v>0</v>
      </c>
      <c r="K1271" s="312">
        <f t="shared" si="107"/>
        <v>0</v>
      </c>
    </row>
    <row r="1272" spans="1:11">
      <c r="A1272" s="485">
        <v>1272</v>
      </c>
      <c r="B1272" t="s">
        <v>222</v>
      </c>
      <c r="E1272" s="472">
        <v>0</v>
      </c>
      <c r="F1272" s="231">
        <f>'40'!P37</f>
        <v>0</v>
      </c>
      <c r="G1272" s="312">
        <f t="shared" si="106"/>
        <v>0</v>
      </c>
      <c r="I1272" s="472">
        <v>0</v>
      </c>
      <c r="J1272" s="231">
        <f>'41'!P38</f>
        <v>0</v>
      </c>
      <c r="K1272" s="312">
        <f t="shared" si="107"/>
        <v>0</v>
      </c>
    </row>
    <row r="1273" spans="1:11">
      <c r="A1273" s="485">
        <v>1273</v>
      </c>
      <c r="B1273" t="s">
        <v>223</v>
      </c>
      <c r="D1273" t="s">
        <v>905</v>
      </c>
      <c r="E1273" s="472">
        <v>0</v>
      </c>
      <c r="F1273" s="231">
        <f>'40'!P38</f>
        <v>0</v>
      </c>
      <c r="G1273" s="312">
        <f t="shared" si="106"/>
        <v>0</v>
      </c>
      <c r="I1273" s="472">
        <v>0</v>
      </c>
      <c r="J1273" s="231">
        <f>'41'!P39</f>
        <v>0</v>
      </c>
      <c r="K1273" s="312">
        <f t="shared" si="107"/>
        <v>0</v>
      </c>
    </row>
    <row r="1274" spans="1:11">
      <c r="A1274" s="485">
        <v>1274</v>
      </c>
      <c r="B1274" t="s">
        <v>457</v>
      </c>
      <c r="D1274" t="s">
        <v>905</v>
      </c>
      <c r="E1274" s="472">
        <v>0</v>
      </c>
      <c r="F1274" s="231">
        <f>'40'!P39</f>
        <v>0</v>
      </c>
      <c r="G1274" s="312">
        <f t="shared" si="106"/>
        <v>0</v>
      </c>
      <c r="I1274" s="472">
        <v>0</v>
      </c>
      <c r="J1274" s="231">
        <f>'41'!P40</f>
        <v>0</v>
      </c>
      <c r="K1274" s="312">
        <f t="shared" si="107"/>
        <v>0</v>
      </c>
    </row>
    <row r="1275" spans="1:11">
      <c r="A1275" s="485">
        <v>1275</v>
      </c>
      <c r="B1275" t="s">
        <v>8</v>
      </c>
      <c r="D1275" t="s">
        <v>905</v>
      </c>
      <c r="E1275" s="472">
        <v>0</v>
      </c>
      <c r="F1275" s="231">
        <f>'40'!P40</f>
        <v>0</v>
      </c>
      <c r="G1275" s="312">
        <f t="shared" si="106"/>
        <v>0</v>
      </c>
      <c r="I1275" s="472">
        <v>0</v>
      </c>
      <c r="J1275" s="231">
        <f>'41'!P41</f>
        <v>0</v>
      </c>
      <c r="K1275" s="312">
        <f t="shared" si="107"/>
        <v>0</v>
      </c>
    </row>
    <row r="1276" spans="1:11">
      <c r="A1276" s="485">
        <v>1276</v>
      </c>
      <c r="B1276" t="s">
        <v>224</v>
      </c>
      <c r="D1276" t="s">
        <v>905</v>
      </c>
      <c r="E1276" s="472">
        <v>0</v>
      </c>
      <c r="F1276" s="231">
        <f>'40'!P41</f>
        <v>0</v>
      </c>
      <c r="G1276" s="312">
        <f t="shared" si="106"/>
        <v>0</v>
      </c>
      <c r="I1276" s="472">
        <v>0</v>
      </c>
      <c r="J1276" s="231">
        <f>'41'!P42</f>
        <v>0</v>
      </c>
      <c r="K1276" s="312">
        <f t="shared" si="107"/>
        <v>0</v>
      </c>
    </row>
    <row r="1277" spans="1:11">
      <c r="A1277" s="485">
        <v>1277</v>
      </c>
      <c r="B1277" t="s">
        <v>226</v>
      </c>
      <c r="D1277" t="s">
        <v>905</v>
      </c>
      <c r="E1277" s="472">
        <v>0</v>
      </c>
      <c r="F1277" s="231">
        <f>'40'!P42</f>
        <v>-308</v>
      </c>
      <c r="G1277" s="312">
        <f t="shared" si="106"/>
        <v>-308</v>
      </c>
      <c r="I1277" s="472">
        <v>0</v>
      </c>
      <c r="J1277" s="231">
        <f>'41'!P43</f>
        <v>-147</v>
      </c>
      <c r="K1277" s="312">
        <f t="shared" si="107"/>
        <v>-147</v>
      </c>
    </row>
    <row r="1278" spans="1:11">
      <c r="A1278" s="485">
        <v>1278</v>
      </c>
      <c r="B1278" t="s">
        <v>227</v>
      </c>
      <c r="D1278" t="s">
        <v>905</v>
      </c>
      <c r="E1278" s="472">
        <v>0</v>
      </c>
      <c r="F1278" s="231">
        <f>'40'!P43</f>
        <v>433</v>
      </c>
      <c r="G1278" s="312">
        <f t="shared" si="106"/>
        <v>433</v>
      </c>
      <c r="I1278" s="472">
        <v>0</v>
      </c>
      <c r="J1278" s="231">
        <f>'41'!P44</f>
        <v>390</v>
      </c>
      <c r="K1278" s="312">
        <f t="shared" si="107"/>
        <v>390</v>
      </c>
    </row>
    <row r="1279" spans="1:11" ht="15.75">
      <c r="A1279" s="485">
        <v>1279</v>
      </c>
      <c r="B1279" s="234" t="s">
        <v>982</v>
      </c>
      <c r="D1279" t="s">
        <v>905</v>
      </c>
      <c r="E1279" s="472">
        <v>116</v>
      </c>
      <c r="F1279" s="231">
        <f>'40'!P44</f>
        <v>2359</v>
      </c>
      <c r="G1279" s="312">
        <f t="shared" si="106"/>
        <v>2243</v>
      </c>
      <c r="I1279" s="472">
        <v>116</v>
      </c>
      <c r="J1279" s="231">
        <f>'41'!P45</f>
        <v>2234</v>
      </c>
      <c r="K1279" s="312">
        <f t="shared" si="107"/>
        <v>2118</v>
      </c>
    </row>
    <row r="1280" spans="1:11" ht="15.75">
      <c r="A1280" s="485">
        <v>1280</v>
      </c>
      <c r="B1280" s="234" t="s">
        <v>985</v>
      </c>
      <c r="D1280" t="s">
        <v>905</v>
      </c>
      <c r="E1280" s="472">
        <v>0</v>
      </c>
      <c r="F1280" s="231">
        <f>'40'!P46</f>
        <v>2332</v>
      </c>
      <c r="G1280" s="312">
        <f t="shared" si="106"/>
        <v>2332</v>
      </c>
      <c r="I1280" s="472">
        <v>0</v>
      </c>
      <c r="J1280" s="231">
        <f>'41'!P47</f>
        <v>2006</v>
      </c>
      <c r="K1280" s="312">
        <f t="shared" si="107"/>
        <v>2006</v>
      </c>
    </row>
    <row r="1281" spans="1:11" ht="15.75">
      <c r="A1281" s="485">
        <v>1281</v>
      </c>
      <c r="B1281" s="234" t="s">
        <v>986</v>
      </c>
      <c r="D1281" t="s">
        <v>905</v>
      </c>
      <c r="E1281" s="472">
        <v>0</v>
      </c>
      <c r="F1281" s="231">
        <f>'40'!P48</f>
        <v>2100</v>
      </c>
      <c r="G1281" s="312">
        <f t="shared" si="106"/>
        <v>2100</v>
      </c>
      <c r="I1281" s="472">
        <v>0</v>
      </c>
      <c r="J1281" s="231">
        <f>'41'!P49</f>
        <v>2332</v>
      </c>
      <c r="K1281" s="312">
        <f t="shared" si="107"/>
        <v>2332</v>
      </c>
    </row>
    <row r="1282" spans="1:11" ht="15.75">
      <c r="A1282" s="485">
        <v>1282</v>
      </c>
      <c r="B1282" s="234" t="s">
        <v>987</v>
      </c>
      <c r="D1282" t="s">
        <v>905</v>
      </c>
      <c r="E1282" s="472"/>
      <c r="F1282" s="231"/>
      <c r="G1282" s="370"/>
      <c r="I1282" s="472"/>
      <c r="J1282" s="231"/>
      <c r="K1282" s="370"/>
    </row>
    <row r="1283" spans="1:11">
      <c r="A1283" s="485">
        <v>1283</v>
      </c>
      <c r="B1283" t="s">
        <v>228</v>
      </c>
      <c r="D1283" t="s">
        <v>905</v>
      </c>
      <c r="E1283" s="472">
        <v>0</v>
      </c>
      <c r="F1283" s="231">
        <f>'40'!P54</f>
        <v>2099</v>
      </c>
      <c r="G1283" s="312">
        <f>F1283-E1283</f>
        <v>2099</v>
      </c>
      <c r="I1283" s="472">
        <v>0</v>
      </c>
      <c r="J1283" s="231">
        <f>'41'!P55</f>
        <v>2327</v>
      </c>
      <c r="K1283" s="312">
        <f>J1283-I1283</f>
        <v>2327</v>
      </c>
    </row>
    <row r="1284" spans="1:11">
      <c r="A1284" s="485">
        <v>1284</v>
      </c>
      <c r="B1284" t="s">
        <v>229</v>
      </c>
      <c r="D1284" t="s">
        <v>905</v>
      </c>
      <c r="E1284" s="472">
        <v>0</v>
      </c>
      <c r="F1284" s="231">
        <f>'40'!P55</f>
        <v>0</v>
      </c>
      <c r="G1284" s="312">
        <f>F1284-E1284</f>
        <v>0</v>
      </c>
      <c r="I1284" s="472">
        <v>0</v>
      </c>
      <c r="J1284" s="231">
        <f>'41'!P56</f>
        <v>0</v>
      </c>
      <c r="K1284" s="312">
        <f>J1284-I1284</f>
        <v>0</v>
      </c>
    </row>
    <row r="1285" spans="1:11">
      <c r="A1285" s="485">
        <v>1285</v>
      </c>
      <c r="B1285" t="s">
        <v>230</v>
      </c>
      <c r="D1285" t="s">
        <v>905</v>
      </c>
      <c r="E1285" s="472">
        <v>0</v>
      </c>
      <c r="F1285" s="231">
        <f>'40'!P56</f>
        <v>3</v>
      </c>
      <c r="G1285" s="312">
        <f>F1285-E1285</f>
        <v>3</v>
      </c>
      <c r="I1285" s="472">
        <v>0</v>
      </c>
      <c r="J1285" s="231">
        <f>'41'!P57</f>
        <v>5</v>
      </c>
      <c r="K1285" s="312">
        <f>J1285-I1285</f>
        <v>5</v>
      </c>
    </row>
    <row r="1286" spans="1:11" ht="15.75">
      <c r="A1286" s="485">
        <v>1286</v>
      </c>
      <c r="B1286" s="234" t="s">
        <v>106</v>
      </c>
      <c r="E1286" s="472">
        <v>0</v>
      </c>
      <c r="F1286" s="231">
        <f>'40'!P57</f>
        <v>2102</v>
      </c>
      <c r="G1286" s="312">
        <f>F1286-E1286</f>
        <v>2102</v>
      </c>
      <c r="I1286" s="472">
        <v>0</v>
      </c>
      <c r="J1286" s="231">
        <f>'41'!P58</f>
        <v>2332</v>
      </c>
      <c r="K1286" s="312">
        <f>J1286-I1286</f>
        <v>2332</v>
      </c>
    </row>
    <row r="1287" spans="1:11" ht="15.75">
      <c r="A1287" s="485">
        <v>1287</v>
      </c>
      <c r="B1287" s="234" t="s">
        <v>231</v>
      </c>
      <c r="D1287" t="s">
        <v>905</v>
      </c>
      <c r="E1287" s="472"/>
      <c r="F1287" s="231"/>
      <c r="G1287" s="370"/>
      <c r="I1287" s="472"/>
      <c r="J1287" s="231"/>
      <c r="K1287" s="370"/>
    </row>
    <row r="1288" spans="1:11">
      <c r="A1288" s="485">
        <v>1288</v>
      </c>
      <c r="B1288" t="s">
        <v>232</v>
      </c>
      <c r="D1288" t="s">
        <v>905</v>
      </c>
      <c r="E1288" s="472">
        <v>0</v>
      </c>
      <c r="F1288" s="231">
        <f>'40'!P60</f>
        <v>2102</v>
      </c>
      <c r="G1288" s="312">
        <f>F1288-E1288</f>
        <v>2102</v>
      </c>
      <c r="I1288" s="472">
        <v>0</v>
      </c>
      <c r="J1288" s="231">
        <f>'41'!P61</f>
        <v>2332</v>
      </c>
      <c r="K1288" s="312">
        <f>J1288-I1288</f>
        <v>2332</v>
      </c>
    </row>
    <row r="1289" spans="1:11">
      <c r="A1289" s="485">
        <v>1289</v>
      </c>
      <c r="B1289" t="s">
        <v>233</v>
      </c>
      <c r="D1289" t="s">
        <v>905</v>
      </c>
      <c r="E1289" s="472">
        <v>0</v>
      </c>
      <c r="F1289" s="231">
        <f>'40'!P61</f>
        <v>0</v>
      </c>
      <c r="G1289" s="312">
        <f>F1289-E1289</f>
        <v>0</v>
      </c>
      <c r="I1289" s="472">
        <v>0</v>
      </c>
      <c r="J1289" s="231">
        <f>'41'!P62</f>
        <v>0</v>
      </c>
      <c r="K1289" s="312">
        <f>J1289-I1289</f>
        <v>0</v>
      </c>
    </row>
    <row r="1290" spans="1:11">
      <c r="A1290" s="485">
        <v>1290</v>
      </c>
      <c r="B1290" t="s">
        <v>391</v>
      </c>
      <c r="D1290" t="s">
        <v>905</v>
      </c>
      <c r="E1290" s="472">
        <v>0</v>
      </c>
      <c r="F1290" s="231">
        <f>'40'!P62</f>
        <v>0</v>
      </c>
      <c r="G1290" s="312">
        <f>F1290-E1290</f>
        <v>0</v>
      </c>
      <c r="I1290" s="472">
        <v>0</v>
      </c>
      <c r="J1290" s="231">
        <f>'41'!P63</f>
        <v>0</v>
      </c>
      <c r="K1290" s="312">
        <f>J1290-I1290</f>
        <v>0</v>
      </c>
    </row>
    <row r="1291" spans="1:11">
      <c r="A1291" s="485">
        <v>1291</v>
      </c>
      <c r="B1291" t="s">
        <v>234</v>
      </c>
      <c r="E1291" s="472">
        <v>0</v>
      </c>
      <c r="F1291" s="231">
        <f>'40'!P63</f>
        <v>0</v>
      </c>
      <c r="G1291" s="312">
        <f>F1291-E1291</f>
        <v>0</v>
      </c>
      <c r="I1291" s="472">
        <v>0</v>
      </c>
      <c r="J1291" s="231">
        <f>'41'!P64</f>
        <v>0</v>
      </c>
      <c r="K1291" s="312">
        <f>J1291-I1291</f>
        <v>0</v>
      </c>
    </row>
    <row r="1292" spans="1:11" ht="15.75">
      <c r="A1292" s="485">
        <v>1292</v>
      </c>
      <c r="B1292" s="234" t="s">
        <v>106</v>
      </c>
      <c r="D1292" t="s">
        <v>905</v>
      </c>
      <c r="E1292" s="472">
        <v>0</v>
      </c>
      <c r="F1292" s="231">
        <f>'40'!P64</f>
        <v>2102</v>
      </c>
      <c r="G1292" s="312">
        <f>F1292-E1292</f>
        <v>2102</v>
      </c>
      <c r="I1292" s="472">
        <v>0</v>
      </c>
      <c r="J1292" s="231">
        <f>'41'!P65</f>
        <v>2332</v>
      </c>
      <c r="K1292" s="312">
        <f>J1292-I1292</f>
        <v>2332</v>
      </c>
    </row>
    <row r="1293" spans="1:11" ht="15.75">
      <c r="A1293" s="485">
        <v>1293</v>
      </c>
      <c r="B1293" s="234" t="s">
        <v>172</v>
      </c>
      <c r="D1293" t="s">
        <v>905</v>
      </c>
      <c r="E1293" s="472"/>
      <c r="F1293" s="231"/>
      <c r="G1293" s="370"/>
      <c r="K1293" s="370"/>
    </row>
    <row r="1294" spans="1:11">
      <c r="A1294" s="485">
        <v>1294</v>
      </c>
      <c r="B1294" s="889" t="s">
        <v>1463</v>
      </c>
      <c r="D1294" t="s">
        <v>905</v>
      </c>
      <c r="E1294" s="472"/>
      <c r="F1294" s="231"/>
      <c r="G1294" s="370"/>
      <c r="K1294" s="370"/>
    </row>
    <row r="1295" spans="1:11">
      <c r="A1295" s="485">
        <v>1295</v>
      </c>
      <c r="B1295" s="889" t="s">
        <v>1464</v>
      </c>
      <c r="D1295" t="s">
        <v>905</v>
      </c>
      <c r="E1295" s="472"/>
      <c r="F1295" s="231"/>
      <c r="G1295" s="370"/>
      <c r="K1295" s="370"/>
    </row>
    <row r="1296" spans="1:11">
      <c r="A1296" s="485">
        <v>1296</v>
      </c>
      <c r="B1296" s="889" t="s">
        <v>981</v>
      </c>
      <c r="D1296" t="s">
        <v>905</v>
      </c>
      <c r="E1296" s="472">
        <v>912868</v>
      </c>
      <c r="F1296" s="231">
        <f>'40'!R15</f>
        <v>726346</v>
      </c>
      <c r="G1296" s="312">
        <f t="shared" ref="G1296:G1308" si="108">F1296-E1296</f>
        <v>-186522</v>
      </c>
      <c r="I1296" s="472">
        <v>834108</v>
      </c>
      <c r="J1296" s="231">
        <f>'41'!R15</f>
        <v>717527</v>
      </c>
      <c r="K1296" s="312">
        <f t="shared" ref="K1296:K1308" si="109">J1296-I1296</f>
        <v>-116581</v>
      </c>
    </row>
    <row r="1297" spans="1:11">
      <c r="A1297" s="485">
        <v>1297</v>
      </c>
      <c r="B1297" t="s">
        <v>220</v>
      </c>
      <c r="E1297" s="472">
        <v>7953</v>
      </c>
      <c r="F1297" s="231">
        <f>'40'!R16</f>
        <v>18149</v>
      </c>
      <c r="G1297" s="312">
        <f t="shared" si="108"/>
        <v>10196</v>
      </c>
      <c r="I1297" s="472">
        <v>1185</v>
      </c>
      <c r="J1297" s="231">
        <f>'41'!R16</f>
        <v>18689</v>
      </c>
      <c r="K1297" s="312">
        <f t="shared" si="109"/>
        <v>17504</v>
      </c>
    </row>
    <row r="1298" spans="1:11">
      <c r="A1298" s="485">
        <v>1298</v>
      </c>
      <c r="B1298" t="s">
        <v>647</v>
      </c>
      <c r="E1298" s="472">
        <v>69802</v>
      </c>
      <c r="F1298" s="231">
        <f>'40'!R18</f>
        <v>44751</v>
      </c>
      <c r="G1298" s="312">
        <f t="shared" si="108"/>
        <v>-25051</v>
      </c>
      <c r="I1298" s="472">
        <v>101400</v>
      </c>
      <c r="J1298" s="231">
        <f>'41'!R18</f>
        <v>38058</v>
      </c>
      <c r="K1298" s="312">
        <f t="shared" si="109"/>
        <v>-63342</v>
      </c>
    </row>
    <row r="1299" spans="1:11">
      <c r="A1299" s="485">
        <v>1299</v>
      </c>
      <c r="B1299" t="s">
        <v>648</v>
      </c>
      <c r="E1299" s="472">
        <v>1374</v>
      </c>
      <c r="F1299" s="231">
        <f>'40'!R19</f>
        <v>259</v>
      </c>
      <c r="G1299" s="312">
        <f t="shared" si="108"/>
        <v>-1115</v>
      </c>
      <c r="I1299" s="472">
        <v>297</v>
      </c>
      <c r="J1299" s="231">
        <f>'41'!R19</f>
        <v>232</v>
      </c>
      <c r="K1299" s="312">
        <f t="shared" si="109"/>
        <v>-65</v>
      </c>
    </row>
    <row r="1300" spans="1:11">
      <c r="A1300" s="485">
        <v>1300</v>
      </c>
      <c r="B1300" t="s">
        <v>649</v>
      </c>
      <c r="D1300" t="s">
        <v>905</v>
      </c>
      <c r="E1300" s="472">
        <v>126</v>
      </c>
      <c r="F1300" s="231">
        <f>'40'!R20</f>
        <v>0</v>
      </c>
      <c r="G1300" s="312">
        <f t="shared" si="108"/>
        <v>-126</v>
      </c>
      <c r="I1300" s="472">
        <v>536</v>
      </c>
      <c r="J1300" s="231">
        <f>'41'!R20</f>
        <v>43</v>
      </c>
      <c r="K1300" s="312">
        <f t="shared" si="109"/>
        <v>-493</v>
      </c>
    </row>
    <row r="1301" spans="1:11">
      <c r="A1301" s="485">
        <v>1301</v>
      </c>
      <c r="B1301" t="s">
        <v>221</v>
      </c>
      <c r="D1301" t="s">
        <v>905</v>
      </c>
      <c r="E1301" s="472">
        <v>0</v>
      </c>
      <c r="F1301" s="231">
        <f>'40'!R21</f>
        <v>6</v>
      </c>
      <c r="G1301" s="312">
        <f t="shared" si="108"/>
        <v>6</v>
      </c>
      <c r="I1301" s="472">
        <v>0</v>
      </c>
      <c r="J1301" s="231">
        <f>'41'!R21</f>
        <v>-1788</v>
      </c>
      <c r="K1301" s="312">
        <f t="shared" si="109"/>
        <v>-1788</v>
      </c>
    </row>
    <row r="1302" spans="1:11">
      <c r="A1302" s="485">
        <v>1302</v>
      </c>
      <c r="B1302" t="s">
        <v>222</v>
      </c>
      <c r="D1302" t="s">
        <v>905</v>
      </c>
      <c r="E1302" s="472">
        <v>0</v>
      </c>
      <c r="F1302" s="231">
        <f>'40'!R22</f>
        <v>-1321</v>
      </c>
      <c r="G1302" s="312">
        <f t="shared" si="108"/>
        <v>-1321</v>
      </c>
      <c r="I1302" s="472">
        <v>0</v>
      </c>
      <c r="J1302" s="231">
        <f>'41'!R22</f>
        <v>-1</v>
      </c>
      <c r="K1302" s="312">
        <f t="shared" si="109"/>
        <v>-1</v>
      </c>
    </row>
    <row r="1303" spans="1:11">
      <c r="A1303" s="485">
        <v>1303</v>
      </c>
      <c r="B1303" t="s">
        <v>223</v>
      </c>
      <c r="D1303" t="s">
        <v>905</v>
      </c>
      <c r="E1303" s="472">
        <v>0</v>
      </c>
      <c r="F1303" s="231">
        <f>'40'!R23</f>
        <v>-395</v>
      </c>
      <c r="G1303" s="312">
        <f t="shared" si="108"/>
        <v>-395</v>
      </c>
      <c r="I1303" s="472">
        <v>-194</v>
      </c>
      <c r="J1303" s="231">
        <f>'41'!R23</f>
        <v>-44367</v>
      </c>
      <c r="K1303" s="312">
        <f t="shared" si="109"/>
        <v>-44173</v>
      </c>
    </row>
    <row r="1304" spans="1:11">
      <c r="A1304" s="485">
        <v>1304</v>
      </c>
      <c r="B1304" t="s">
        <v>457</v>
      </c>
      <c r="D1304" t="s">
        <v>905</v>
      </c>
      <c r="E1304" s="472">
        <v>22682</v>
      </c>
      <c r="F1304" s="231">
        <f>'40'!R24</f>
        <v>7538</v>
      </c>
      <c r="G1304" s="312">
        <f t="shared" si="108"/>
        <v>-15144</v>
      </c>
      <c r="I1304" s="472">
        <v>12817</v>
      </c>
      <c r="J1304" s="231">
        <f>'41'!R24</f>
        <v>15996</v>
      </c>
      <c r="K1304" s="312">
        <f t="shared" si="109"/>
        <v>3179</v>
      </c>
    </row>
    <row r="1305" spans="1:11">
      <c r="A1305" s="485">
        <v>1305</v>
      </c>
      <c r="B1305" t="s">
        <v>8</v>
      </c>
      <c r="D1305" t="s">
        <v>905</v>
      </c>
      <c r="E1305" s="472">
        <v>-16788</v>
      </c>
      <c r="F1305" s="231">
        <f>'40'!R25</f>
        <v>-23722</v>
      </c>
      <c r="G1305" s="312">
        <f t="shared" si="108"/>
        <v>-6934</v>
      </c>
      <c r="I1305" s="472">
        <v>-25887</v>
      </c>
      <c r="J1305" s="231">
        <f>'41'!R25</f>
        <v>-12271</v>
      </c>
      <c r="K1305" s="312">
        <f t="shared" si="109"/>
        <v>13616</v>
      </c>
    </row>
    <row r="1306" spans="1:11">
      <c r="A1306" s="485">
        <v>1306</v>
      </c>
      <c r="B1306" t="s">
        <v>224</v>
      </c>
      <c r="D1306" t="s">
        <v>905</v>
      </c>
      <c r="E1306" s="472">
        <v>0</v>
      </c>
      <c r="F1306" s="231">
        <f>'40'!R26</f>
        <v>-170</v>
      </c>
      <c r="G1306" s="312">
        <f t="shared" si="108"/>
        <v>-170</v>
      </c>
      <c r="I1306" s="472">
        <v>0</v>
      </c>
      <c r="J1306" s="231">
        <f>'41'!R26</f>
        <v>0</v>
      </c>
      <c r="K1306" s="312">
        <f t="shared" si="109"/>
        <v>0</v>
      </c>
    </row>
    <row r="1307" spans="1:11">
      <c r="A1307" s="485">
        <v>1307</v>
      </c>
      <c r="B1307" t="s">
        <v>225</v>
      </c>
      <c r="D1307" t="s">
        <v>905</v>
      </c>
      <c r="E1307" s="472">
        <v>-14043</v>
      </c>
      <c r="F1307" s="231">
        <f>'40'!R27</f>
        <v>-21490</v>
      </c>
      <c r="G1307" s="312">
        <f t="shared" si="108"/>
        <v>-7447</v>
      </c>
      <c r="I1307" s="472">
        <v>-11394</v>
      </c>
      <c r="J1307" s="231">
        <f>'41'!R27</f>
        <v>-5772</v>
      </c>
      <c r="K1307" s="312">
        <f t="shared" si="109"/>
        <v>5622</v>
      </c>
    </row>
    <row r="1308" spans="1:11" ht="15.75">
      <c r="A1308" s="485">
        <v>1308</v>
      </c>
      <c r="B1308" s="234" t="s">
        <v>982</v>
      </c>
      <c r="D1308" t="s">
        <v>905</v>
      </c>
      <c r="E1308" s="472">
        <v>983974</v>
      </c>
      <c r="F1308" s="231">
        <f>'40'!R28</f>
        <v>749951</v>
      </c>
      <c r="G1308" s="312">
        <f t="shared" si="108"/>
        <v>-234023</v>
      </c>
      <c r="I1308" s="472">
        <v>912868</v>
      </c>
      <c r="J1308" s="231">
        <f>'41'!R28</f>
        <v>726346</v>
      </c>
      <c r="K1308" s="312">
        <f t="shared" si="109"/>
        <v>-186522</v>
      </c>
    </row>
    <row r="1309" spans="1:11">
      <c r="A1309" s="485">
        <v>1309</v>
      </c>
      <c r="B1309" s="889" t="s">
        <v>1465</v>
      </c>
      <c r="D1309" t="s">
        <v>905</v>
      </c>
      <c r="E1309" s="472"/>
      <c r="F1309" s="231"/>
      <c r="G1309" s="312"/>
      <c r="K1309" s="312"/>
    </row>
    <row r="1310" spans="1:11">
      <c r="A1310" s="485">
        <v>1310</v>
      </c>
      <c r="B1310" s="889" t="s">
        <v>1464</v>
      </c>
      <c r="D1310" t="s">
        <v>905</v>
      </c>
      <c r="E1310" s="472"/>
      <c r="F1310" s="231"/>
      <c r="G1310" s="312"/>
      <c r="K1310" s="312"/>
    </row>
    <row r="1311" spans="1:11">
      <c r="A1311" s="485">
        <v>1311</v>
      </c>
      <c r="B1311" s="889" t="s">
        <v>983</v>
      </c>
      <c r="D1311" t="s">
        <v>905</v>
      </c>
      <c r="E1311" s="472">
        <v>170513</v>
      </c>
      <c r="F1311" s="231">
        <f>'40'!R34</f>
        <v>147935</v>
      </c>
      <c r="G1311" s="312">
        <f t="shared" ref="G1311:G1323" si="110">F1311-E1311</f>
        <v>-22578</v>
      </c>
      <c r="I1311" s="472">
        <v>146458</v>
      </c>
      <c r="J1311" s="231">
        <f>'41'!R35</f>
        <v>175510</v>
      </c>
      <c r="K1311" s="312">
        <f t="shared" ref="K1311:K1323" si="111">J1311-I1311</f>
        <v>29052</v>
      </c>
    </row>
    <row r="1312" spans="1:11">
      <c r="A1312" s="485">
        <v>1312</v>
      </c>
      <c r="B1312" t="s">
        <v>220</v>
      </c>
      <c r="D1312" t="s">
        <v>905</v>
      </c>
      <c r="E1312" s="472">
        <v>990</v>
      </c>
      <c r="F1312" s="231">
        <f>'40'!R35</f>
        <v>770</v>
      </c>
      <c r="G1312" s="312">
        <f t="shared" si="110"/>
        <v>-220</v>
      </c>
      <c r="I1312" s="472">
        <v>491</v>
      </c>
      <c r="J1312" s="231">
        <f>'41'!R36</f>
        <v>55</v>
      </c>
      <c r="K1312" s="312">
        <f t="shared" si="111"/>
        <v>-436</v>
      </c>
    </row>
    <row r="1313" spans="1:11">
      <c r="A1313" s="485">
        <v>1313</v>
      </c>
      <c r="B1313" t="s">
        <v>984</v>
      </c>
      <c r="E1313" s="472">
        <v>0</v>
      </c>
      <c r="F1313" s="231">
        <f>'40'!R36</f>
        <v>0</v>
      </c>
      <c r="G1313" s="312">
        <f t="shared" si="110"/>
        <v>0</v>
      </c>
      <c r="I1313" s="472">
        <v>0</v>
      </c>
      <c r="J1313" s="231">
        <f>'41'!R37</f>
        <v>0</v>
      </c>
      <c r="K1313" s="312">
        <f t="shared" si="111"/>
        <v>0</v>
      </c>
    </row>
    <row r="1314" spans="1:11">
      <c r="A1314" s="485">
        <v>1314</v>
      </c>
      <c r="B1314" t="s">
        <v>222</v>
      </c>
      <c r="E1314" s="472">
        <v>0</v>
      </c>
      <c r="F1314" s="231">
        <f>'40'!R37</f>
        <v>0</v>
      </c>
      <c r="G1314" s="312">
        <f t="shared" si="110"/>
        <v>0</v>
      </c>
      <c r="I1314" s="472">
        <v>0</v>
      </c>
      <c r="J1314" s="231">
        <f>'41'!R38</f>
        <v>0</v>
      </c>
      <c r="K1314" s="312">
        <f t="shared" si="111"/>
        <v>0</v>
      </c>
    </row>
    <row r="1315" spans="1:11">
      <c r="A1315" s="485">
        <v>1315</v>
      </c>
      <c r="B1315" t="s">
        <v>223</v>
      </c>
      <c r="D1315" t="s">
        <v>905</v>
      </c>
      <c r="E1315" s="472">
        <v>0</v>
      </c>
      <c r="F1315" s="231">
        <f>'40'!R38</f>
        <v>-602</v>
      </c>
      <c r="G1315" s="312">
        <f t="shared" si="110"/>
        <v>-602</v>
      </c>
      <c r="I1315" s="472">
        <v>-194</v>
      </c>
      <c r="J1315" s="231">
        <f>'41'!R39</f>
        <v>-50405</v>
      </c>
      <c r="K1315" s="312">
        <f t="shared" si="111"/>
        <v>-50211</v>
      </c>
    </row>
    <row r="1316" spans="1:11">
      <c r="A1316" s="485">
        <v>1316</v>
      </c>
      <c r="B1316" t="s">
        <v>457</v>
      </c>
      <c r="D1316" t="s">
        <v>905</v>
      </c>
      <c r="E1316" s="472">
        <v>1855</v>
      </c>
      <c r="F1316" s="231">
        <f>'40'!R39</f>
        <v>0</v>
      </c>
      <c r="G1316" s="312">
        <f t="shared" si="110"/>
        <v>-1855</v>
      </c>
      <c r="I1316" s="472">
        <v>-660</v>
      </c>
      <c r="J1316" s="231">
        <f>'41'!R40</f>
        <v>0</v>
      </c>
      <c r="K1316" s="312">
        <f t="shared" si="111"/>
        <v>660</v>
      </c>
    </row>
    <row r="1317" spans="1:11">
      <c r="A1317" s="485">
        <v>1317</v>
      </c>
      <c r="B1317" t="s">
        <v>8</v>
      </c>
      <c r="D1317" t="s">
        <v>905</v>
      </c>
      <c r="E1317" s="472">
        <v>-2286</v>
      </c>
      <c r="F1317" s="231">
        <f>'40'!R40</f>
        <v>-4525</v>
      </c>
      <c r="G1317" s="312">
        <f t="shared" si="110"/>
        <v>-2239</v>
      </c>
      <c r="I1317" s="472">
        <v>-1703</v>
      </c>
      <c r="J1317" s="231">
        <f>'41'!R41</f>
        <v>-1965</v>
      </c>
      <c r="K1317" s="312">
        <f t="shared" si="111"/>
        <v>-262</v>
      </c>
    </row>
    <row r="1318" spans="1:11">
      <c r="A1318" s="485">
        <v>1318</v>
      </c>
      <c r="B1318" t="s">
        <v>224</v>
      </c>
      <c r="D1318" t="s">
        <v>905</v>
      </c>
      <c r="E1318" s="472">
        <v>0</v>
      </c>
      <c r="F1318" s="231">
        <f>'40'!R41</f>
        <v>0</v>
      </c>
      <c r="G1318" s="312">
        <f t="shared" si="110"/>
        <v>0</v>
      </c>
      <c r="I1318" s="472">
        <v>0</v>
      </c>
      <c r="J1318" s="231">
        <f>'41'!R42</f>
        <v>0</v>
      </c>
      <c r="K1318" s="312">
        <f t="shared" si="111"/>
        <v>0</v>
      </c>
    </row>
    <row r="1319" spans="1:11">
      <c r="A1319" s="485">
        <v>1319</v>
      </c>
      <c r="B1319" t="s">
        <v>226</v>
      </c>
      <c r="D1319" t="s">
        <v>905</v>
      </c>
      <c r="E1319" s="472">
        <v>-13730</v>
      </c>
      <c r="F1319" s="231">
        <f>'40'!R42</f>
        <v>-21435</v>
      </c>
      <c r="G1319" s="312">
        <f t="shared" si="110"/>
        <v>-7705</v>
      </c>
      <c r="I1319" s="472">
        <v>-4404</v>
      </c>
      <c r="J1319" s="231">
        <f>'41'!R43</f>
        <v>-5757</v>
      </c>
      <c r="K1319" s="312">
        <f t="shared" si="111"/>
        <v>-1353</v>
      </c>
    </row>
    <row r="1320" spans="1:11">
      <c r="A1320" s="485">
        <v>1320</v>
      </c>
      <c r="B1320" t="s">
        <v>227</v>
      </c>
      <c r="D1320" t="s">
        <v>905</v>
      </c>
      <c r="E1320" s="472">
        <v>36676</v>
      </c>
      <c r="F1320" s="231">
        <f>'40'!R43</f>
        <v>32451</v>
      </c>
      <c r="G1320" s="312">
        <f t="shared" si="110"/>
        <v>-4225</v>
      </c>
      <c r="H1320" s="796" t="s">
        <v>1416</v>
      </c>
      <c r="I1320" s="472">
        <v>30525</v>
      </c>
      <c r="J1320" s="231">
        <f>'41'!R44</f>
        <v>30497</v>
      </c>
      <c r="K1320" s="312">
        <f t="shared" si="111"/>
        <v>-28</v>
      </c>
    </row>
    <row r="1321" spans="1:11" ht="15.75">
      <c r="A1321" s="485">
        <v>1321</v>
      </c>
      <c r="B1321" s="234" t="s">
        <v>982</v>
      </c>
      <c r="D1321" t="s">
        <v>905</v>
      </c>
      <c r="E1321" s="472">
        <v>194018</v>
      </c>
      <c r="F1321" s="231">
        <f>'40'!R44</f>
        <v>154594</v>
      </c>
      <c r="G1321" s="312">
        <f t="shared" si="110"/>
        <v>-39424</v>
      </c>
      <c r="H1321" s="796" t="s">
        <v>1416</v>
      </c>
      <c r="I1321" s="472">
        <v>170513</v>
      </c>
      <c r="J1321" s="231">
        <f>'41'!R45</f>
        <v>147935</v>
      </c>
      <c r="K1321" s="312">
        <f t="shared" si="111"/>
        <v>-22578</v>
      </c>
    </row>
    <row r="1322" spans="1:11" ht="15.75">
      <c r="A1322" s="485">
        <v>1322</v>
      </c>
      <c r="B1322" s="234" t="s">
        <v>985</v>
      </c>
      <c r="D1322" t="s">
        <v>905</v>
      </c>
      <c r="E1322" s="472">
        <v>742355</v>
      </c>
      <c r="F1322" s="231">
        <f>'40'!R46</f>
        <v>578411</v>
      </c>
      <c r="G1322" s="312">
        <f t="shared" si="110"/>
        <v>-163944</v>
      </c>
      <c r="I1322" s="472">
        <v>687650</v>
      </c>
      <c r="J1322" s="231">
        <f>'41'!R47</f>
        <v>542017</v>
      </c>
      <c r="K1322" s="312">
        <f t="shared" si="111"/>
        <v>-145633</v>
      </c>
    </row>
    <row r="1323" spans="1:11" ht="15.75">
      <c r="A1323" s="485">
        <v>1323</v>
      </c>
      <c r="B1323" s="234" t="s">
        <v>986</v>
      </c>
      <c r="D1323" t="s">
        <v>905</v>
      </c>
      <c r="E1323" s="472">
        <v>789956</v>
      </c>
      <c r="F1323" s="231">
        <f>'40'!R48</f>
        <v>595357</v>
      </c>
      <c r="G1323" s="312">
        <f t="shared" si="110"/>
        <v>-194599</v>
      </c>
      <c r="H1323" s="796" t="s">
        <v>1413</v>
      </c>
      <c r="I1323" s="472">
        <v>742355</v>
      </c>
      <c r="J1323" s="231">
        <f>'41'!R49</f>
        <v>578411</v>
      </c>
      <c r="K1323" s="312">
        <f t="shared" si="111"/>
        <v>-163944</v>
      </c>
    </row>
    <row r="1324" spans="1:11" ht="15.75">
      <c r="A1324" s="485">
        <v>1324</v>
      </c>
      <c r="B1324" s="234" t="s">
        <v>987</v>
      </c>
      <c r="D1324" t="s">
        <v>905</v>
      </c>
      <c r="E1324" s="472"/>
      <c r="F1324" s="231"/>
      <c r="G1324" s="370"/>
      <c r="I1324" s="472"/>
      <c r="J1324" s="231"/>
      <c r="K1324" s="370"/>
    </row>
    <row r="1325" spans="1:11">
      <c r="A1325" s="485">
        <v>1325</v>
      </c>
      <c r="B1325" t="s">
        <v>228</v>
      </c>
      <c r="D1325" t="s">
        <v>905</v>
      </c>
      <c r="E1325" s="472">
        <v>770791</v>
      </c>
      <c r="F1325" s="231">
        <f>'40'!R54</f>
        <v>590218</v>
      </c>
      <c r="G1325" s="312">
        <f>F1325-E1325</f>
        <v>-180573</v>
      </c>
      <c r="H1325" s="796" t="s">
        <v>1416</v>
      </c>
      <c r="I1325" s="472">
        <v>723582</v>
      </c>
      <c r="J1325" s="231">
        <f>'41'!R55</f>
        <v>573062</v>
      </c>
      <c r="K1325" s="312">
        <f>J1325-I1325</f>
        <v>-150520</v>
      </c>
    </row>
    <row r="1326" spans="1:11">
      <c r="A1326" s="485">
        <v>1326</v>
      </c>
      <c r="B1326" t="s">
        <v>229</v>
      </c>
      <c r="D1326" t="s">
        <v>905</v>
      </c>
      <c r="E1326" s="472">
        <v>18928</v>
      </c>
      <c r="F1326" s="231">
        <f>'40'!R55</f>
        <v>3309</v>
      </c>
      <c r="G1326" s="312">
        <f>F1326-E1326</f>
        <v>-15619</v>
      </c>
      <c r="H1326" s="796" t="s">
        <v>1416</v>
      </c>
      <c r="I1326" s="472">
        <v>18286</v>
      </c>
      <c r="J1326" s="231">
        <f>'41'!R56</f>
        <v>3218</v>
      </c>
      <c r="K1326" s="312">
        <f>J1326-I1326</f>
        <v>-15068</v>
      </c>
    </row>
    <row r="1327" spans="1:11">
      <c r="A1327" s="485">
        <v>1327</v>
      </c>
      <c r="B1327" t="s">
        <v>230</v>
      </c>
      <c r="D1327" t="s">
        <v>905</v>
      </c>
      <c r="E1327" s="472">
        <v>237</v>
      </c>
      <c r="F1327" s="231">
        <f>'40'!R56</f>
        <v>1829</v>
      </c>
      <c r="G1327" s="312">
        <f>F1327-E1327</f>
        <v>1592</v>
      </c>
      <c r="I1327" s="472">
        <v>487</v>
      </c>
      <c r="J1327" s="231">
        <f>'41'!R57</f>
        <v>2131</v>
      </c>
      <c r="K1327" s="312">
        <f>J1327-I1327</f>
        <v>1644</v>
      </c>
    </row>
    <row r="1328" spans="1:11" ht="15.75">
      <c r="A1328" s="485">
        <v>1328</v>
      </c>
      <c r="B1328" s="234" t="s">
        <v>106</v>
      </c>
      <c r="E1328" s="472">
        <v>789956</v>
      </c>
      <c r="F1328" s="231">
        <f>'40'!R57</f>
        <v>595356</v>
      </c>
      <c r="G1328" s="312">
        <f>F1328-E1328</f>
        <v>-194600</v>
      </c>
      <c r="H1328" s="796" t="s">
        <v>1416</v>
      </c>
      <c r="I1328" s="472">
        <v>742355</v>
      </c>
      <c r="J1328" s="231">
        <f>'41'!R58</f>
        <v>578411</v>
      </c>
      <c r="K1328" s="312">
        <f>J1328-I1328</f>
        <v>-163944</v>
      </c>
    </row>
    <row r="1329" spans="1:11" ht="15.75">
      <c r="A1329" s="485">
        <v>1329</v>
      </c>
      <c r="B1329" s="234" t="s">
        <v>231</v>
      </c>
      <c r="D1329" t="s">
        <v>905</v>
      </c>
      <c r="E1329" s="472"/>
      <c r="F1329" s="231"/>
      <c r="G1329" s="370"/>
      <c r="I1329" s="472"/>
      <c r="J1329" s="231"/>
      <c r="K1329" s="370"/>
    </row>
    <row r="1330" spans="1:11">
      <c r="A1330" s="485">
        <v>1330</v>
      </c>
      <c r="B1330" t="s">
        <v>232</v>
      </c>
      <c r="D1330" t="s">
        <v>905</v>
      </c>
      <c r="E1330" s="472">
        <v>769433</v>
      </c>
      <c r="F1330" s="231">
        <f>'40'!R60</f>
        <v>528584</v>
      </c>
      <c r="G1330" s="312">
        <f>F1330-E1330</f>
        <v>-240849</v>
      </c>
      <c r="H1330" s="796" t="s">
        <v>1416</v>
      </c>
      <c r="I1330" s="472">
        <v>722003</v>
      </c>
      <c r="J1330" s="231">
        <f>'41'!R61</f>
        <v>516473</v>
      </c>
      <c r="K1330" s="312">
        <f>J1330-I1330</f>
        <v>-205530</v>
      </c>
    </row>
    <row r="1331" spans="1:11">
      <c r="A1331" s="485">
        <v>1331</v>
      </c>
      <c r="B1331" t="s">
        <v>233</v>
      </c>
      <c r="D1331" t="s">
        <v>905</v>
      </c>
      <c r="E1331" s="472">
        <v>1216</v>
      </c>
      <c r="F1331" s="231">
        <f>'40'!R61</f>
        <v>0</v>
      </c>
      <c r="G1331" s="312">
        <f>F1331-E1331</f>
        <v>-1216</v>
      </c>
      <c r="I1331" s="472">
        <v>1264</v>
      </c>
      <c r="J1331" s="231">
        <f>'41'!R62</f>
        <v>0</v>
      </c>
      <c r="K1331" s="312">
        <f>J1331-I1331</f>
        <v>-1264</v>
      </c>
    </row>
    <row r="1332" spans="1:11">
      <c r="A1332" s="485">
        <v>1332</v>
      </c>
      <c r="B1332" t="s">
        <v>391</v>
      </c>
      <c r="D1332" t="s">
        <v>905</v>
      </c>
      <c r="E1332" s="472">
        <v>19307</v>
      </c>
      <c r="F1332" s="231">
        <f>'40'!R62</f>
        <v>66772</v>
      </c>
      <c r="G1332" s="312">
        <f>F1332-E1332</f>
        <v>47465</v>
      </c>
      <c r="I1332" s="472">
        <v>19088</v>
      </c>
      <c r="J1332" s="231">
        <f>'41'!R63</f>
        <v>61938</v>
      </c>
      <c r="K1332" s="312">
        <f>J1332-I1332</f>
        <v>42850</v>
      </c>
    </row>
    <row r="1333" spans="1:11">
      <c r="A1333" s="485">
        <v>1333</v>
      </c>
      <c r="B1333" t="s">
        <v>234</v>
      </c>
      <c r="E1333" s="472">
        <v>0</v>
      </c>
      <c r="F1333" s="231">
        <f>'40'!R63</f>
        <v>0</v>
      </c>
      <c r="G1333" s="312">
        <f>F1333-E1333</f>
        <v>0</v>
      </c>
      <c r="I1333" s="472">
        <v>0</v>
      </c>
      <c r="J1333" s="231">
        <f>'41'!R64</f>
        <v>0</v>
      </c>
      <c r="K1333" s="312">
        <f>J1333-I1333</f>
        <v>0</v>
      </c>
    </row>
    <row r="1334" spans="1:11" ht="15.75">
      <c r="A1334" s="485">
        <v>1334</v>
      </c>
      <c r="B1334" s="234" t="s">
        <v>106</v>
      </c>
      <c r="D1334" t="s">
        <v>905</v>
      </c>
      <c r="E1334" s="472">
        <v>789956</v>
      </c>
      <c r="F1334" s="231">
        <f>'40'!R64</f>
        <v>595356</v>
      </c>
      <c r="G1334" s="312">
        <f>F1334-E1334</f>
        <v>-194600</v>
      </c>
      <c r="H1334" s="796" t="s">
        <v>1413</v>
      </c>
      <c r="I1334" s="472">
        <v>742355</v>
      </c>
      <c r="J1334" s="231">
        <f>'41'!R65</f>
        <v>578411</v>
      </c>
      <c r="K1334" s="312">
        <f>J1334-I1334</f>
        <v>-163944</v>
      </c>
    </row>
    <row r="1335" spans="1:11" ht="15.75">
      <c r="A1335" s="485">
        <v>1335</v>
      </c>
      <c r="B1335" s="234" t="s">
        <v>1206</v>
      </c>
      <c r="D1335" t="s">
        <v>905</v>
      </c>
      <c r="E1335" s="472"/>
      <c r="F1335" s="231"/>
      <c r="G1335" s="370"/>
      <c r="I1335" s="472"/>
      <c r="J1335" s="231"/>
      <c r="K1335" s="370"/>
    </row>
    <row r="1336" spans="1:11">
      <c r="A1336" s="485">
        <v>1336</v>
      </c>
      <c r="B1336" t="s">
        <v>236</v>
      </c>
      <c r="D1336" t="s">
        <v>905</v>
      </c>
      <c r="E1336" s="472">
        <v>663421</v>
      </c>
      <c r="F1336" s="231">
        <f>'40'!R69</f>
        <v>500225</v>
      </c>
      <c r="G1336" s="312">
        <f>F1336-E1336</f>
        <v>-163196</v>
      </c>
      <c r="H1336" s="796" t="s">
        <v>1416</v>
      </c>
      <c r="I1336" s="472">
        <v>627876</v>
      </c>
      <c r="J1336" s="231">
        <f>'41'!R70</f>
        <v>475850</v>
      </c>
      <c r="K1336" s="312">
        <f>J1336-I1336</f>
        <v>-152026</v>
      </c>
    </row>
    <row r="1337" spans="1:11">
      <c r="A1337" s="485">
        <v>1337</v>
      </c>
      <c r="B1337" t="s">
        <v>237</v>
      </c>
      <c r="D1337" t="s">
        <v>905</v>
      </c>
      <c r="E1337" s="472">
        <v>18901</v>
      </c>
      <c r="F1337" s="231">
        <f>'40'!R70</f>
        <v>0</v>
      </c>
      <c r="G1337" s="312">
        <f>F1337-E1337</f>
        <v>-18901</v>
      </c>
      <c r="I1337" s="472">
        <v>18755</v>
      </c>
      <c r="J1337" s="231">
        <f>'41'!R71</f>
        <v>0</v>
      </c>
      <c r="K1337" s="312">
        <f>J1337-I1337</f>
        <v>-18755</v>
      </c>
    </row>
    <row r="1338" spans="1:11">
      <c r="A1338" s="485">
        <v>1338</v>
      </c>
      <c r="B1338" t="s">
        <v>238</v>
      </c>
      <c r="D1338" t="s">
        <v>905</v>
      </c>
      <c r="E1338" s="472">
        <v>1622</v>
      </c>
      <c r="F1338" s="231">
        <f>'40'!R71</f>
        <v>0</v>
      </c>
      <c r="G1338" s="312">
        <f>F1338-E1338</f>
        <v>-1622</v>
      </c>
      <c r="I1338" s="472">
        <v>1597</v>
      </c>
      <c r="J1338" s="231">
        <f>'41'!R72</f>
        <v>0</v>
      </c>
      <c r="K1338" s="312">
        <f>J1338-I1338</f>
        <v>-1597</v>
      </c>
    </row>
    <row r="1339" spans="1:11" ht="15.75">
      <c r="A1339" s="485">
        <v>1339</v>
      </c>
      <c r="B1339" s="234" t="s">
        <v>106</v>
      </c>
      <c r="E1339" s="472">
        <v>683944</v>
      </c>
      <c r="F1339" s="231">
        <f>'40'!R72</f>
        <v>500225</v>
      </c>
      <c r="G1339" s="312">
        <f>F1339-E1339</f>
        <v>-183719</v>
      </c>
      <c r="H1339" s="796" t="s">
        <v>1416</v>
      </c>
      <c r="I1339" s="472">
        <v>648228</v>
      </c>
      <c r="J1339" s="231">
        <f>'41'!R73</f>
        <v>475850</v>
      </c>
      <c r="K1339" s="312">
        <f>J1339-I1339</f>
        <v>-172378</v>
      </c>
    </row>
    <row r="1340" spans="1:11" ht="15.75">
      <c r="A1340" s="485">
        <v>1340</v>
      </c>
      <c r="B1340" s="747" t="s">
        <v>1307</v>
      </c>
      <c r="D1340" t="s">
        <v>905</v>
      </c>
      <c r="E1340" s="472">
        <v>0</v>
      </c>
      <c r="F1340" s="231">
        <f>'40'!R74</f>
        <v>0</v>
      </c>
      <c r="G1340" s="312">
        <f>F1340-E1340</f>
        <v>0</v>
      </c>
      <c r="I1340" s="472">
        <v>0</v>
      </c>
      <c r="J1340" s="231">
        <f>'41'!R75</f>
        <v>0</v>
      </c>
      <c r="K1340" s="312">
        <f>J1340-I1340</f>
        <v>0</v>
      </c>
    </row>
    <row r="1341" spans="1:11" ht="15.75">
      <c r="A1341" s="485">
        <v>1341</v>
      </c>
      <c r="B1341" s="234" t="s">
        <v>1089</v>
      </c>
      <c r="D1341" t="s">
        <v>905</v>
      </c>
      <c r="E1341" s="472"/>
      <c r="F1341" s="231"/>
      <c r="G1341" s="370"/>
      <c r="I1341" s="472"/>
      <c r="J1341" s="231"/>
      <c r="K1341" s="370"/>
    </row>
    <row r="1342" spans="1:11" ht="15.75">
      <c r="A1342" s="485">
        <v>1342</v>
      </c>
      <c r="B1342" s="234" t="s">
        <v>219</v>
      </c>
      <c r="D1342" t="s">
        <v>905</v>
      </c>
      <c r="E1342" s="472"/>
      <c r="F1342" s="231"/>
      <c r="G1342" s="370"/>
      <c r="I1342" s="472"/>
      <c r="J1342" s="231"/>
      <c r="K1342" s="370"/>
    </row>
    <row r="1343" spans="1:11" ht="15.75">
      <c r="A1343" s="485">
        <v>1343</v>
      </c>
      <c r="B1343" s="234" t="s">
        <v>994</v>
      </c>
      <c r="D1343" t="s">
        <v>905</v>
      </c>
      <c r="E1343" s="472">
        <v>0</v>
      </c>
      <c r="F1343" s="231">
        <f>'43'!B6</f>
        <v>0</v>
      </c>
      <c r="G1343" s="312">
        <f t="shared" ref="G1343:G1350" si="112">F1343-E1343</f>
        <v>0</v>
      </c>
      <c r="I1343" s="472">
        <v>0</v>
      </c>
      <c r="J1343" s="231">
        <f>'43'!B15</f>
        <v>0</v>
      </c>
      <c r="K1343" s="312">
        <f t="shared" ref="K1343:K1350" si="113">J1343-I1343</f>
        <v>0</v>
      </c>
    </row>
    <row r="1344" spans="1:11">
      <c r="A1344" s="485">
        <v>1344</v>
      </c>
      <c r="B1344" t="s">
        <v>240</v>
      </c>
      <c r="D1344" t="s">
        <v>905</v>
      </c>
      <c r="E1344" s="472">
        <v>0</v>
      </c>
      <c r="F1344" s="231">
        <f>'43'!B7</f>
        <v>170</v>
      </c>
      <c r="G1344" s="312">
        <f t="shared" si="112"/>
        <v>170</v>
      </c>
      <c r="I1344" s="472">
        <v>0</v>
      </c>
      <c r="J1344" s="231">
        <f>'43'!B16</f>
        <v>0</v>
      </c>
      <c r="K1344" s="312">
        <f t="shared" si="113"/>
        <v>0</v>
      </c>
    </row>
    <row r="1345" spans="1:11">
      <c r="A1345" s="485">
        <v>1345</v>
      </c>
      <c r="B1345" t="s">
        <v>245</v>
      </c>
      <c r="E1345" s="472">
        <v>0</v>
      </c>
      <c r="F1345" s="231">
        <f>'43'!B8</f>
        <v>0</v>
      </c>
      <c r="G1345" s="312">
        <f t="shared" si="112"/>
        <v>0</v>
      </c>
      <c r="I1345" s="472">
        <v>0</v>
      </c>
      <c r="J1345" s="231">
        <f>'43'!B17</f>
        <v>0</v>
      </c>
      <c r="K1345" s="312">
        <f t="shared" si="113"/>
        <v>0</v>
      </c>
    </row>
    <row r="1346" spans="1:11">
      <c r="A1346" s="485">
        <v>1346</v>
      </c>
      <c r="B1346" t="s">
        <v>241</v>
      </c>
      <c r="E1346" s="472">
        <v>0</v>
      </c>
      <c r="F1346" s="231">
        <f>'43'!B9</f>
        <v>0</v>
      </c>
      <c r="G1346" s="312">
        <f t="shared" si="112"/>
        <v>0</v>
      </c>
      <c r="I1346" s="472">
        <v>0</v>
      </c>
      <c r="J1346" s="231">
        <f>'43'!B18</f>
        <v>0</v>
      </c>
      <c r="K1346" s="312">
        <f t="shared" si="113"/>
        <v>0</v>
      </c>
    </row>
    <row r="1347" spans="1:11">
      <c r="A1347" s="485">
        <v>1347</v>
      </c>
      <c r="B1347" t="s">
        <v>457</v>
      </c>
      <c r="D1347" t="s">
        <v>905</v>
      </c>
      <c r="E1347" s="472">
        <v>0</v>
      </c>
      <c r="F1347" s="231">
        <f>'43'!B10</f>
        <v>0</v>
      </c>
      <c r="G1347" s="312">
        <f t="shared" si="112"/>
        <v>0</v>
      </c>
      <c r="I1347" s="472">
        <v>0</v>
      </c>
      <c r="J1347" s="231">
        <f>'43'!B19</f>
        <v>0</v>
      </c>
      <c r="K1347" s="312">
        <f t="shared" si="113"/>
        <v>0</v>
      </c>
    </row>
    <row r="1348" spans="1:11">
      <c r="A1348" s="485">
        <v>1348</v>
      </c>
      <c r="B1348" t="s">
        <v>242</v>
      </c>
      <c r="D1348" t="s">
        <v>905</v>
      </c>
      <c r="E1348" s="472">
        <v>0</v>
      </c>
      <c r="F1348" s="231">
        <f>'43'!B11</f>
        <v>0</v>
      </c>
      <c r="G1348" s="312">
        <f t="shared" si="112"/>
        <v>0</v>
      </c>
      <c r="I1348" s="472">
        <v>0</v>
      </c>
      <c r="J1348" s="231">
        <f>'43'!B20</f>
        <v>0</v>
      </c>
      <c r="K1348" s="312">
        <f t="shared" si="113"/>
        <v>0</v>
      </c>
    </row>
    <row r="1349" spans="1:11">
      <c r="A1349" s="485">
        <v>1349</v>
      </c>
      <c r="B1349" t="s">
        <v>243</v>
      </c>
      <c r="D1349" t="s">
        <v>905</v>
      </c>
      <c r="E1349" s="472">
        <v>0</v>
      </c>
      <c r="F1349" s="231">
        <f>'43'!B12</f>
        <v>0</v>
      </c>
      <c r="G1349" s="312">
        <f t="shared" si="112"/>
        <v>0</v>
      </c>
      <c r="I1349" s="472">
        <v>0</v>
      </c>
      <c r="J1349" s="231">
        <f>'43'!B21</f>
        <v>0</v>
      </c>
      <c r="K1349" s="312">
        <f t="shared" si="113"/>
        <v>0</v>
      </c>
    </row>
    <row r="1350" spans="1:11" ht="15.75">
      <c r="A1350" s="485">
        <v>1350</v>
      </c>
      <c r="B1350" s="234" t="s">
        <v>995</v>
      </c>
      <c r="D1350" t="s">
        <v>905</v>
      </c>
      <c r="E1350" s="472">
        <v>0</v>
      </c>
      <c r="F1350" s="231">
        <f>'43'!B13</f>
        <v>170</v>
      </c>
      <c r="G1350" s="312">
        <f t="shared" si="112"/>
        <v>170</v>
      </c>
      <c r="I1350" s="472">
        <v>0</v>
      </c>
      <c r="J1350" s="231">
        <f>'43'!B22</f>
        <v>0</v>
      </c>
      <c r="K1350" s="312">
        <f t="shared" si="113"/>
        <v>0</v>
      </c>
    </row>
    <row r="1351" spans="1:11" ht="15.75">
      <c r="A1351" s="485">
        <v>1351</v>
      </c>
      <c r="B1351" s="234" t="s">
        <v>659</v>
      </c>
      <c r="D1351" t="s">
        <v>905</v>
      </c>
      <c r="E1351" s="472"/>
      <c r="F1351" s="231"/>
      <c r="G1351" s="370"/>
      <c r="I1351" s="472"/>
      <c r="J1351" s="231"/>
      <c r="K1351" s="370"/>
    </row>
    <row r="1352" spans="1:11" ht="15.75">
      <c r="A1352" s="485">
        <v>1352</v>
      </c>
      <c r="B1352" s="234" t="s">
        <v>994</v>
      </c>
      <c r="D1352" t="s">
        <v>905</v>
      </c>
      <c r="E1352" s="472">
        <v>0</v>
      </c>
      <c r="F1352" s="231">
        <f>'43'!D6</f>
        <v>0</v>
      </c>
      <c r="G1352" s="312">
        <f t="shared" ref="G1352:G1359" si="114">F1352-E1352</f>
        <v>0</v>
      </c>
      <c r="I1352" s="472">
        <v>0</v>
      </c>
      <c r="J1352" s="231">
        <f>'43'!D15</f>
        <v>0</v>
      </c>
      <c r="K1352" s="312">
        <f t="shared" ref="K1352:K1359" si="115">J1352-I1352</f>
        <v>0</v>
      </c>
    </row>
    <row r="1353" spans="1:11">
      <c r="A1353" s="485">
        <v>1353</v>
      </c>
      <c r="B1353" t="s">
        <v>240</v>
      </c>
      <c r="D1353" t="s">
        <v>905</v>
      </c>
      <c r="E1353" s="472">
        <v>0</v>
      </c>
      <c r="F1353" s="231">
        <f>'43'!D7</f>
        <v>0</v>
      </c>
      <c r="G1353" s="312">
        <f t="shared" si="114"/>
        <v>0</v>
      </c>
      <c r="I1353" s="472">
        <v>0</v>
      </c>
      <c r="J1353" s="231">
        <f>'43'!D16</f>
        <v>0</v>
      </c>
      <c r="K1353" s="312">
        <f t="shared" si="115"/>
        <v>0</v>
      </c>
    </row>
    <row r="1354" spans="1:11">
      <c r="A1354" s="485">
        <v>1354</v>
      </c>
      <c r="B1354" t="s">
        <v>245</v>
      </c>
      <c r="D1354" t="s">
        <v>905</v>
      </c>
      <c r="E1354" s="472">
        <v>0</v>
      </c>
      <c r="F1354" s="231">
        <f>'43'!D8</f>
        <v>0</v>
      </c>
      <c r="G1354" s="312">
        <f t="shared" si="114"/>
        <v>0</v>
      </c>
      <c r="I1354" s="472">
        <v>0</v>
      </c>
      <c r="J1354" s="231">
        <f>'43'!D17</f>
        <v>0</v>
      </c>
      <c r="K1354" s="312">
        <f t="shared" si="115"/>
        <v>0</v>
      </c>
    </row>
    <row r="1355" spans="1:11">
      <c r="A1355" s="485">
        <v>1355</v>
      </c>
      <c r="B1355" t="s">
        <v>241</v>
      </c>
      <c r="E1355" s="472">
        <v>0</v>
      </c>
      <c r="F1355" s="231">
        <f>'43'!D9</f>
        <v>0</v>
      </c>
      <c r="G1355" s="312">
        <f t="shared" si="114"/>
        <v>0</v>
      </c>
      <c r="I1355" s="472">
        <v>0</v>
      </c>
      <c r="J1355" s="231">
        <f>'43'!D18</f>
        <v>0</v>
      </c>
      <c r="K1355" s="312">
        <f t="shared" si="115"/>
        <v>0</v>
      </c>
    </row>
    <row r="1356" spans="1:11">
      <c r="A1356" s="485">
        <v>1356</v>
      </c>
      <c r="B1356" t="s">
        <v>457</v>
      </c>
      <c r="D1356" t="s">
        <v>905</v>
      </c>
      <c r="E1356" s="472">
        <v>0</v>
      </c>
      <c r="F1356" s="231">
        <f>'43'!D10</f>
        <v>0</v>
      </c>
      <c r="G1356" s="312">
        <f t="shared" si="114"/>
        <v>0</v>
      </c>
      <c r="I1356" s="472">
        <v>0</v>
      </c>
      <c r="J1356" s="231">
        <f>'43'!D19</f>
        <v>0</v>
      </c>
      <c r="K1356" s="312">
        <f t="shared" si="115"/>
        <v>0</v>
      </c>
    </row>
    <row r="1357" spans="1:11">
      <c r="A1357" s="485">
        <v>1357</v>
      </c>
      <c r="B1357" t="s">
        <v>242</v>
      </c>
      <c r="D1357" t="s">
        <v>905</v>
      </c>
      <c r="E1357" s="472">
        <v>0</v>
      </c>
      <c r="F1357" s="231">
        <f>'43'!D11</f>
        <v>0</v>
      </c>
      <c r="G1357" s="312">
        <f t="shared" si="114"/>
        <v>0</v>
      </c>
      <c r="I1357" s="472">
        <v>0</v>
      </c>
      <c r="J1357" s="231">
        <f>'43'!D20</f>
        <v>0</v>
      </c>
      <c r="K1357" s="312">
        <f t="shared" si="115"/>
        <v>0</v>
      </c>
    </row>
    <row r="1358" spans="1:11">
      <c r="A1358" s="485">
        <v>1358</v>
      </c>
      <c r="B1358" t="s">
        <v>243</v>
      </c>
      <c r="D1358" t="s">
        <v>905</v>
      </c>
      <c r="E1358" s="472">
        <v>0</v>
      </c>
      <c r="F1358" s="231">
        <f>'43'!D12</f>
        <v>0</v>
      </c>
      <c r="G1358" s="312">
        <f t="shared" si="114"/>
        <v>0</v>
      </c>
      <c r="I1358" s="472">
        <v>0</v>
      </c>
      <c r="J1358" s="231">
        <f>'43'!D21</f>
        <v>0</v>
      </c>
      <c r="K1358" s="312">
        <f t="shared" si="115"/>
        <v>0</v>
      </c>
    </row>
    <row r="1359" spans="1:11" ht="15.75">
      <c r="A1359" s="485">
        <v>1359</v>
      </c>
      <c r="B1359" s="234" t="s">
        <v>995</v>
      </c>
      <c r="D1359" t="s">
        <v>905</v>
      </c>
      <c r="E1359" s="472">
        <v>0</v>
      </c>
      <c r="F1359" s="231">
        <f>'43'!D13</f>
        <v>0</v>
      </c>
      <c r="G1359" s="312">
        <f t="shared" si="114"/>
        <v>0</v>
      </c>
      <c r="I1359" s="472">
        <v>0</v>
      </c>
      <c r="J1359" s="231">
        <f>'43'!D22</f>
        <v>0</v>
      </c>
      <c r="K1359" s="312">
        <f t="shared" si="115"/>
        <v>0</v>
      </c>
    </row>
    <row r="1360" spans="1:11" ht="15.75">
      <c r="A1360" s="485">
        <v>1360</v>
      </c>
      <c r="B1360" s="234" t="s">
        <v>996</v>
      </c>
      <c r="D1360" t="s">
        <v>905</v>
      </c>
      <c r="E1360" s="472"/>
      <c r="F1360" s="231"/>
      <c r="G1360" s="370"/>
      <c r="I1360" s="472"/>
      <c r="J1360" s="231"/>
      <c r="K1360" s="370"/>
    </row>
    <row r="1361" spans="1:11" ht="15.75">
      <c r="A1361" s="485">
        <v>1361</v>
      </c>
      <c r="B1361" s="234" t="s">
        <v>994</v>
      </c>
      <c r="D1361" t="s">
        <v>905</v>
      </c>
      <c r="E1361" s="472">
        <v>0</v>
      </c>
      <c r="F1361" s="231">
        <f>'43'!F6</f>
        <v>0</v>
      </c>
      <c r="G1361" s="312">
        <f t="shared" ref="G1361:G1368" si="116">F1361-E1361</f>
        <v>0</v>
      </c>
      <c r="I1361" s="472">
        <v>0</v>
      </c>
      <c r="J1361" s="231">
        <f>'43'!F15</f>
        <v>0</v>
      </c>
      <c r="K1361" s="312">
        <f t="shared" ref="K1361:K1368" si="117">J1361-I1361</f>
        <v>0</v>
      </c>
    </row>
    <row r="1362" spans="1:11">
      <c r="A1362" s="485">
        <v>1362</v>
      </c>
      <c r="B1362" t="s">
        <v>240</v>
      </c>
      <c r="D1362" t="s">
        <v>905</v>
      </c>
      <c r="E1362" s="472">
        <v>0</v>
      </c>
      <c r="F1362" s="231">
        <f>'43'!F7</f>
        <v>0</v>
      </c>
      <c r="G1362" s="312">
        <f t="shared" si="116"/>
        <v>0</v>
      </c>
      <c r="I1362" s="472">
        <v>0</v>
      </c>
      <c r="J1362" s="231">
        <f>'43'!F16</f>
        <v>0</v>
      </c>
      <c r="K1362" s="312">
        <f t="shared" si="117"/>
        <v>0</v>
      </c>
    </row>
    <row r="1363" spans="1:11">
      <c r="A1363" s="485">
        <v>1363</v>
      </c>
      <c r="B1363" t="s">
        <v>245</v>
      </c>
      <c r="D1363" t="s">
        <v>905</v>
      </c>
      <c r="E1363" s="472">
        <v>0</v>
      </c>
      <c r="F1363" s="231">
        <f>'43'!F8</f>
        <v>0</v>
      </c>
      <c r="G1363" s="312">
        <f t="shared" si="116"/>
        <v>0</v>
      </c>
      <c r="I1363" s="472">
        <v>0</v>
      </c>
      <c r="J1363" s="231">
        <f>'43'!F17</f>
        <v>0</v>
      </c>
      <c r="K1363" s="312">
        <f t="shared" si="117"/>
        <v>0</v>
      </c>
    </row>
    <row r="1364" spans="1:11">
      <c r="A1364" s="485">
        <v>1364</v>
      </c>
      <c r="B1364" t="s">
        <v>241</v>
      </c>
      <c r="E1364" s="472">
        <v>0</v>
      </c>
      <c r="F1364" s="231">
        <f>'43'!F9</f>
        <v>0</v>
      </c>
      <c r="G1364" s="312">
        <f t="shared" si="116"/>
        <v>0</v>
      </c>
      <c r="I1364" s="472">
        <v>0</v>
      </c>
      <c r="J1364" s="231">
        <f>'43'!F18</f>
        <v>0</v>
      </c>
      <c r="K1364" s="312">
        <f t="shared" si="117"/>
        <v>0</v>
      </c>
    </row>
    <row r="1365" spans="1:11">
      <c r="A1365" s="485">
        <v>1365</v>
      </c>
      <c r="B1365" t="s">
        <v>457</v>
      </c>
      <c r="D1365" t="s">
        <v>905</v>
      </c>
      <c r="E1365" s="472">
        <v>0</v>
      </c>
      <c r="F1365" s="231">
        <f>'43'!F10</f>
        <v>0</v>
      </c>
      <c r="G1365" s="312">
        <f t="shared" si="116"/>
        <v>0</v>
      </c>
      <c r="I1365" s="472">
        <v>0</v>
      </c>
      <c r="J1365" s="231">
        <f>'43'!F19</f>
        <v>0</v>
      </c>
      <c r="K1365" s="312">
        <f t="shared" si="117"/>
        <v>0</v>
      </c>
    </row>
    <row r="1366" spans="1:11">
      <c r="A1366" s="485">
        <v>1366</v>
      </c>
      <c r="B1366" t="s">
        <v>242</v>
      </c>
      <c r="D1366" t="s">
        <v>905</v>
      </c>
      <c r="E1366" s="472">
        <v>0</v>
      </c>
      <c r="F1366" s="231">
        <f>'43'!F11</f>
        <v>0</v>
      </c>
      <c r="G1366" s="312">
        <f t="shared" si="116"/>
        <v>0</v>
      </c>
      <c r="I1366" s="472">
        <v>0</v>
      </c>
      <c r="J1366" s="231">
        <f>'43'!F20</f>
        <v>0</v>
      </c>
      <c r="K1366" s="312">
        <f t="shared" si="117"/>
        <v>0</v>
      </c>
    </row>
    <row r="1367" spans="1:11">
      <c r="A1367" s="485">
        <v>1367</v>
      </c>
      <c r="B1367" t="s">
        <v>243</v>
      </c>
      <c r="D1367" t="s">
        <v>905</v>
      </c>
      <c r="E1367" s="472">
        <v>0</v>
      </c>
      <c r="F1367" s="231">
        <f>'43'!F12</f>
        <v>0</v>
      </c>
      <c r="G1367" s="312">
        <f t="shared" si="116"/>
        <v>0</v>
      </c>
      <c r="I1367" s="472">
        <v>0</v>
      </c>
      <c r="J1367" s="231">
        <f>'43'!F21</f>
        <v>0</v>
      </c>
      <c r="K1367" s="312">
        <f t="shared" si="117"/>
        <v>0</v>
      </c>
    </row>
    <row r="1368" spans="1:11" ht="15.75">
      <c r="A1368" s="485">
        <v>1368</v>
      </c>
      <c r="B1368" s="234" t="s">
        <v>995</v>
      </c>
      <c r="D1368" t="s">
        <v>905</v>
      </c>
      <c r="E1368" s="472">
        <v>0</v>
      </c>
      <c r="F1368" s="231">
        <f>'43'!F13</f>
        <v>0</v>
      </c>
      <c r="G1368" s="312">
        <f t="shared" si="116"/>
        <v>0</v>
      </c>
      <c r="I1368" s="472">
        <v>0</v>
      </c>
      <c r="J1368" s="231">
        <f>'43'!F22</f>
        <v>0</v>
      </c>
      <c r="K1368" s="312">
        <f t="shared" si="117"/>
        <v>0</v>
      </c>
    </row>
    <row r="1369" spans="1:11" ht="15.75">
      <c r="A1369" s="485">
        <v>1369</v>
      </c>
      <c r="B1369" s="234" t="s">
        <v>997</v>
      </c>
      <c r="D1369" t="s">
        <v>905</v>
      </c>
      <c r="E1369" s="472"/>
      <c r="F1369" s="231"/>
      <c r="G1369" s="370"/>
      <c r="I1369" s="472"/>
      <c r="J1369" s="231"/>
      <c r="K1369" s="370"/>
    </row>
    <row r="1370" spans="1:11" ht="15.75">
      <c r="A1370" s="485">
        <v>1370</v>
      </c>
      <c r="B1370" s="234" t="s">
        <v>994</v>
      </c>
      <c r="D1370" t="s">
        <v>905</v>
      </c>
      <c r="E1370" s="472">
        <v>0</v>
      </c>
      <c r="F1370" s="231">
        <f>'43'!H6</f>
        <v>0</v>
      </c>
      <c r="G1370" s="312">
        <f t="shared" ref="G1370:G1377" si="118">F1370-E1370</f>
        <v>0</v>
      </c>
      <c r="I1370" s="472">
        <v>0</v>
      </c>
      <c r="J1370" s="231">
        <f>'43'!H15</f>
        <v>0</v>
      </c>
      <c r="K1370" s="312">
        <f t="shared" ref="K1370:K1377" si="119">J1370-I1370</f>
        <v>0</v>
      </c>
    </row>
    <row r="1371" spans="1:11">
      <c r="A1371" s="485">
        <v>1371</v>
      </c>
      <c r="B1371" t="s">
        <v>240</v>
      </c>
      <c r="D1371" t="s">
        <v>905</v>
      </c>
      <c r="E1371" s="472">
        <v>0</v>
      </c>
      <c r="F1371" s="231">
        <f>'43'!H7</f>
        <v>0</v>
      </c>
      <c r="G1371" s="312">
        <f t="shared" si="118"/>
        <v>0</v>
      </c>
      <c r="I1371" s="472">
        <v>0</v>
      </c>
      <c r="J1371" s="231">
        <f>'43'!H16</f>
        <v>0</v>
      </c>
      <c r="K1371" s="312">
        <f t="shared" si="119"/>
        <v>0</v>
      </c>
    </row>
    <row r="1372" spans="1:11">
      <c r="A1372" s="485">
        <v>1372</v>
      </c>
      <c r="B1372" t="s">
        <v>245</v>
      </c>
      <c r="D1372" t="s">
        <v>905</v>
      </c>
      <c r="E1372" s="472">
        <v>0</v>
      </c>
      <c r="F1372" s="231">
        <f>'43'!H8</f>
        <v>0</v>
      </c>
      <c r="G1372" s="312">
        <f t="shared" si="118"/>
        <v>0</v>
      </c>
      <c r="I1372" s="472">
        <v>0</v>
      </c>
      <c r="J1372" s="231">
        <f>'43'!H17</f>
        <v>0</v>
      </c>
      <c r="K1372" s="312">
        <f t="shared" si="119"/>
        <v>0</v>
      </c>
    </row>
    <row r="1373" spans="1:11">
      <c r="A1373" s="485">
        <v>1373</v>
      </c>
      <c r="B1373" t="s">
        <v>241</v>
      </c>
      <c r="E1373" s="472">
        <v>0</v>
      </c>
      <c r="F1373" s="231">
        <f>'43'!H9</f>
        <v>0</v>
      </c>
      <c r="G1373" s="312">
        <f t="shared" si="118"/>
        <v>0</v>
      </c>
      <c r="I1373" s="472">
        <v>0</v>
      </c>
      <c r="J1373" s="231">
        <f>'43'!H18</f>
        <v>0</v>
      </c>
      <c r="K1373" s="312">
        <f t="shared" si="119"/>
        <v>0</v>
      </c>
    </row>
    <row r="1374" spans="1:11">
      <c r="A1374" s="485">
        <v>1374</v>
      </c>
      <c r="B1374" t="s">
        <v>457</v>
      </c>
      <c r="D1374" t="s">
        <v>905</v>
      </c>
      <c r="E1374" s="472">
        <v>0</v>
      </c>
      <c r="F1374" s="231">
        <f>'43'!H10</f>
        <v>0</v>
      </c>
      <c r="G1374" s="312">
        <f t="shared" si="118"/>
        <v>0</v>
      </c>
      <c r="I1374" s="472">
        <v>0</v>
      </c>
      <c r="J1374" s="231">
        <f>'43'!H19</f>
        <v>0</v>
      </c>
      <c r="K1374" s="312">
        <f t="shared" si="119"/>
        <v>0</v>
      </c>
    </row>
    <row r="1375" spans="1:11">
      <c r="A1375" s="485">
        <v>1375</v>
      </c>
      <c r="B1375" t="s">
        <v>242</v>
      </c>
      <c r="D1375" t="s">
        <v>905</v>
      </c>
      <c r="E1375" s="472">
        <v>0</v>
      </c>
      <c r="F1375" s="231">
        <f>'43'!H11</f>
        <v>0</v>
      </c>
      <c r="G1375" s="312">
        <f t="shared" si="118"/>
        <v>0</v>
      </c>
      <c r="I1375" s="472">
        <v>0</v>
      </c>
      <c r="J1375" s="231">
        <f>'43'!H20</f>
        <v>0</v>
      </c>
      <c r="K1375" s="312">
        <f t="shared" si="119"/>
        <v>0</v>
      </c>
    </row>
    <row r="1376" spans="1:11">
      <c r="A1376" s="485">
        <v>1376</v>
      </c>
      <c r="B1376" t="s">
        <v>243</v>
      </c>
      <c r="D1376" t="s">
        <v>905</v>
      </c>
      <c r="E1376" s="472">
        <v>0</v>
      </c>
      <c r="F1376" s="231">
        <f>'43'!H12</f>
        <v>0</v>
      </c>
      <c r="G1376" s="312">
        <f t="shared" si="118"/>
        <v>0</v>
      </c>
      <c r="I1376" s="472">
        <v>0</v>
      </c>
      <c r="J1376" s="231">
        <f>'43'!H21</f>
        <v>0</v>
      </c>
      <c r="K1376" s="312">
        <f t="shared" si="119"/>
        <v>0</v>
      </c>
    </row>
    <row r="1377" spans="1:11" ht="15.75">
      <c r="A1377" s="485">
        <v>1377</v>
      </c>
      <c r="B1377" s="234" t="s">
        <v>995</v>
      </c>
      <c r="D1377" t="s">
        <v>905</v>
      </c>
      <c r="E1377" s="472">
        <v>0</v>
      </c>
      <c r="F1377" s="231">
        <f>'43'!H13</f>
        <v>0</v>
      </c>
      <c r="G1377" s="312">
        <f t="shared" si="118"/>
        <v>0</v>
      </c>
      <c r="I1377" s="472">
        <v>0</v>
      </c>
      <c r="J1377" s="231">
        <f>'43'!H22</f>
        <v>0</v>
      </c>
      <c r="K1377" s="312">
        <f t="shared" si="119"/>
        <v>0</v>
      </c>
    </row>
    <row r="1378" spans="1:11" ht="15.75">
      <c r="A1378" s="485">
        <v>1378</v>
      </c>
      <c r="B1378" s="234" t="s">
        <v>998</v>
      </c>
      <c r="D1378" t="s">
        <v>905</v>
      </c>
      <c r="E1378" s="472"/>
      <c r="F1378" s="231"/>
      <c r="G1378" s="370"/>
      <c r="I1378" s="472"/>
      <c r="J1378" s="231"/>
      <c r="K1378" s="370"/>
    </row>
    <row r="1379" spans="1:11" ht="15.75">
      <c r="A1379" s="485">
        <v>1379</v>
      </c>
      <c r="B1379" s="234" t="s">
        <v>994</v>
      </c>
      <c r="D1379" t="s">
        <v>905</v>
      </c>
      <c r="E1379" s="472">
        <v>0</v>
      </c>
      <c r="F1379" s="231">
        <f>'43'!J6</f>
        <v>0</v>
      </c>
      <c r="G1379" s="312">
        <f t="shared" ref="G1379:G1386" si="120">F1379-E1379</f>
        <v>0</v>
      </c>
      <c r="I1379" s="472">
        <v>0</v>
      </c>
      <c r="J1379" s="231">
        <f>'43'!J15</f>
        <v>0</v>
      </c>
      <c r="K1379" s="312">
        <f t="shared" ref="K1379:K1386" si="121">J1379-I1379</f>
        <v>0</v>
      </c>
    </row>
    <row r="1380" spans="1:11">
      <c r="A1380" s="485">
        <v>1380</v>
      </c>
      <c r="B1380" t="s">
        <v>240</v>
      </c>
      <c r="D1380" t="s">
        <v>905</v>
      </c>
      <c r="E1380" s="472">
        <v>0</v>
      </c>
      <c r="F1380" s="231">
        <f>'43'!J7</f>
        <v>0</v>
      </c>
      <c r="G1380" s="312">
        <f t="shared" si="120"/>
        <v>0</v>
      </c>
      <c r="I1380" s="472">
        <v>0</v>
      </c>
      <c r="J1380" s="231">
        <f>'43'!J16</f>
        <v>0</v>
      </c>
      <c r="K1380" s="312">
        <f t="shared" si="121"/>
        <v>0</v>
      </c>
    </row>
    <row r="1381" spans="1:11">
      <c r="A1381" s="485">
        <v>1381</v>
      </c>
      <c r="B1381" t="s">
        <v>245</v>
      </c>
      <c r="D1381" t="s">
        <v>905</v>
      </c>
      <c r="E1381" s="472">
        <v>0</v>
      </c>
      <c r="F1381" s="231">
        <f>'43'!J8</f>
        <v>0</v>
      </c>
      <c r="G1381" s="312">
        <f t="shared" si="120"/>
        <v>0</v>
      </c>
      <c r="I1381" s="472">
        <v>0</v>
      </c>
      <c r="J1381" s="231">
        <f>'43'!J17</f>
        <v>0</v>
      </c>
      <c r="K1381" s="312">
        <f t="shared" si="121"/>
        <v>0</v>
      </c>
    </row>
    <row r="1382" spans="1:11">
      <c r="A1382" s="485">
        <v>1382</v>
      </c>
      <c r="B1382" t="s">
        <v>241</v>
      </c>
      <c r="E1382" s="472">
        <v>0</v>
      </c>
      <c r="F1382" s="231">
        <f>'43'!J9</f>
        <v>0</v>
      </c>
      <c r="G1382" s="312">
        <f t="shared" si="120"/>
        <v>0</v>
      </c>
      <c r="I1382" s="472">
        <v>0</v>
      </c>
      <c r="J1382" s="231">
        <f>'43'!J18</f>
        <v>0</v>
      </c>
      <c r="K1382" s="312">
        <f t="shared" si="121"/>
        <v>0</v>
      </c>
    </row>
    <row r="1383" spans="1:11">
      <c r="A1383" s="485">
        <v>1383</v>
      </c>
      <c r="B1383" t="s">
        <v>457</v>
      </c>
      <c r="D1383" t="s">
        <v>905</v>
      </c>
      <c r="E1383" s="472">
        <v>0</v>
      </c>
      <c r="F1383" s="231">
        <f>'43'!J10</f>
        <v>0</v>
      </c>
      <c r="G1383" s="312">
        <f t="shared" si="120"/>
        <v>0</v>
      </c>
      <c r="I1383" s="472">
        <v>0</v>
      </c>
      <c r="J1383" s="231">
        <f>'43'!J19</f>
        <v>0</v>
      </c>
      <c r="K1383" s="312">
        <f t="shared" si="121"/>
        <v>0</v>
      </c>
    </row>
    <row r="1384" spans="1:11">
      <c r="A1384" s="485">
        <v>1384</v>
      </c>
      <c r="B1384" t="s">
        <v>242</v>
      </c>
      <c r="D1384" t="s">
        <v>905</v>
      </c>
      <c r="E1384" s="472">
        <v>0</v>
      </c>
      <c r="F1384" s="231">
        <f>'43'!J11</f>
        <v>0</v>
      </c>
      <c r="G1384" s="312">
        <f t="shared" si="120"/>
        <v>0</v>
      </c>
      <c r="I1384" s="472">
        <v>0</v>
      </c>
      <c r="J1384" s="231">
        <f>'43'!J20</f>
        <v>0</v>
      </c>
      <c r="K1384" s="312">
        <f t="shared" si="121"/>
        <v>0</v>
      </c>
    </row>
    <row r="1385" spans="1:11">
      <c r="A1385" s="485">
        <v>1385</v>
      </c>
      <c r="B1385" t="s">
        <v>243</v>
      </c>
      <c r="D1385" t="s">
        <v>905</v>
      </c>
      <c r="E1385" s="472">
        <v>0</v>
      </c>
      <c r="F1385" s="231">
        <f>'43'!J12</f>
        <v>0</v>
      </c>
      <c r="G1385" s="312">
        <f t="shared" si="120"/>
        <v>0</v>
      </c>
      <c r="I1385" s="472">
        <v>0</v>
      </c>
      <c r="J1385" s="231">
        <f>'43'!J21</f>
        <v>0</v>
      </c>
      <c r="K1385" s="312">
        <f t="shared" si="121"/>
        <v>0</v>
      </c>
    </row>
    <row r="1386" spans="1:11" ht="15.75">
      <c r="A1386" s="485">
        <v>1386</v>
      </c>
      <c r="B1386" s="234" t="s">
        <v>995</v>
      </c>
      <c r="D1386" t="s">
        <v>905</v>
      </c>
      <c r="E1386" s="472">
        <v>0</v>
      </c>
      <c r="F1386" s="231">
        <f>'43'!J13</f>
        <v>0</v>
      </c>
      <c r="G1386" s="312">
        <f t="shared" si="120"/>
        <v>0</v>
      </c>
      <c r="I1386" s="472">
        <v>0</v>
      </c>
      <c r="J1386" s="231">
        <f>'43'!J22</f>
        <v>0</v>
      </c>
      <c r="K1386" s="312">
        <f t="shared" si="121"/>
        <v>0</v>
      </c>
    </row>
    <row r="1387" spans="1:11" ht="15.75">
      <c r="A1387" s="485">
        <v>1387</v>
      </c>
      <c r="B1387" s="234" t="s">
        <v>999</v>
      </c>
      <c r="D1387" t="s">
        <v>905</v>
      </c>
      <c r="E1387" s="472"/>
      <c r="F1387" s="231"/>
      <c r="G1387" s="370"/>
      <c r="I1387" s="472"/>
      <c r="J1387" s="231"/>
      <c r="K1387" s="370"/>
    </row>
    <row r="1388" spans="1:11" ht="15.75">
      <c r="A1388" s="485">
        <v>1388</v>
      </c>
      <c r="B1388" s="234" t="s">
        <v>994</v>
      </c>
      <c r="D1388" t="s">
        <v>905</v>
      </c>
      <c r="E1388" s="472">
        <v>0</v>
      </c>
      <c r="F1388" s="231">
        <f>'43'!L6</f>
        <v>0</v>
      </c>
      <c r="G1388" s="312">
        <f t="shared" ref="G1388:G1395" si="122">F1388-E1388</f>
        <v>0</v>
      </c>
      <c r="I1388" s="472">
        <v>0</v>
      </c>
      <c r="J1388" s="231">
        <f>'43'!L15</f>
        <v>0</v>
      </c>
      <c r="K1388" s="312">
        <f t="shared" ref="K1388:K1395" si="123">J1388-I1388</f>
        <v>0</v>
      </c>
    </row>
    <row r="1389" spans="1:11">
      <c r="A1389" s="485">
        <v>1389</v>
      </c>
      <c r="B1389" t="s">
        <v>240</v>
      </c>
      <c r="D1389" t="s">
        <v>905</v>
      </c>
      <c r="E1389" s="472">
        <v>0</v>
      </c>
      <c r="F1389" s="231">
        <f>'43'!L7</f>
        <v>170</v>
      </c>
      <c r="G1389" s="312">
        <f t="shared" si="122"/>
        <v>170</v>
      </c>
      <c r="I1389" s="472">
        <v>0</v>
      </c>
      <c r="J1389" s="231">
        <f>'43'!L16</f>
        <v>0</v>
      </c>
      <c r="K1389" s="312">
        <f t="shared" si="123"/>
        <v>0</v>
      </c>
    </row>
    <row r="1390" spans="1:11">
      <c r="A1390" s="485">
        <v>1390</v>
      </c>
      <c r="B1390" t="s">
        <v>245</v>
      </c>
      <c r="D1390" t="s">
        <v>905</v>
      </c>
      <c r="E1390" s="472">
        <v>0</v>
      </c>
      <c r="F1390" s="231">
        <f>'43'!L8</f>
        <v>0</v>
      </c>
      <c r="G1390" s="312">
        <f t="shared" si="122"/>
        <v>0</v>
      </c>
      <c r="I1390" s="472">
        <v>0</v>
      </c>
      <c r="J1390" s="231">
        <f>'43'!L17</f>
        <v>0</v>
      </c>
      <c r="K1390" s="312">
        <f t="shared" si="123"/>
        <v>0</v>
      </c>
    </row>
    <row r="1391" spans="1:11">
      <c r="A1391" s="485">
        <v>1391</v>
      </c>
      <c r="B1391" t="s">
        <v>241</v>
      </c>
      <c r="E1391" s="472">
        <v>0</v>
      </c>
      <c r="F1391" s="231">
        <f>'43'!L9</f>
        <v>0</v>
      </c>
      <c r="G1391" s="312">
        <f t="shared" si="122"/>
        <v>0</v>
      </c>
      <c r="I1391" s="472">
        <v>0</v>
      </c>
      <c r="J1391" s="231">
        <f>'43'!L18</f>
        <v>0</v>
      </c>
      <c r="K1391" s="312">
        <f t="shared" si="123"/>
        <v>0</v>
      </c>
    </row>
    <row r="1392" spans="1:11">
      <c r="A1392" s="485">
        <v>1392</v>
      </c>
      <c r="B1392" t="s">
        <v>457</v>
      </c>
      <c r="D1392" t="s">
        <v>905</v>
      </c>
      <c r="E1392" s="472">
        <v>0</v>
      </c>
      <c r="F1392" s="231">
        <f>'43'!L10</f>
        <v>0</v>
      </c>
      <c r="G1392" s="312">
        <f t="shared" si="122"/>
        <v>0</v>
      </c>
      <c r="I1392" s="472">
        <v>0</v>
      </c>
      <c r="J1392" s="231">
        <f>'43'!L19</f>
        <v>0</v>
      </c>
      <c r="K1392" s="312">
        <f t="shared" si="123"/>
        <v>0</v>
      </c>
    </row>
    <row r="1393" spans="1:11">
      <c r="A1393" s="485">
        <v>1393</v>
      </c>
      <c r="B1393" t="s">
        <v>242</v>
      </c>
      <c r="D1393" t="s">
        <v>905</v>
      </c>
      <c r="E1393" s="472">
        <v>0</v>
      </c>
      <c r="F1393" s="231">
        <f>'43'!L11</f>
        <v>0</v>
      </c>
      <c r="G1393" s="312">
        <f t="shared" si="122"/>
        <v>0</v>
      </c>
      <c r="I1393" s="472">
        <v>0</v>
      </c>
      <c r="J1393" s="231">
        <f>'43'!L20</f>
        <v>0</v>
      </c>
      <c r="K1393" s="312">
        <f t="shared" si="123"/>
        <v>0</v>
      </c>
    </row>
    <row r="1394" spans="1:11">
      <c r="A1394" s="485">
        <v>1394</v>
      </c>
      <c r="B1394" t="s">
        <v>243</v>
      </c>
      <c r="D1394" t="s">
        <v>905</v>
      </c>
      <c r="E1394" s="472">
        <v>0</v>
      </c>
      <c r="F1394" s="231">
        <f>'43'!L12</f>
        <v>0</v>
      </c>
      <c r="G1394" s="312">
        <f t="shared" si="122"/>
        <v>0</v>
      </c>
      <c r="I1394" s="472">
        <v>0</v>
      </c>
      <c r="J1394" s="231">
        <f>'43'!L21</f>
        <v>0</v>
      </c>
      <c r="K1394" s="312">
        <f t="shared" si="123"/>
        <v>0</v>
      </c>
    </row>
    <row r="1395" spans="1:11" ht="15.75">
      <c r="A1395" s="485">
        <v>1395</v>
      </c>
      <c r="B1395" s="234" t="s">
        <v>995</v>
      </c>
      <c r="D1395" t="s">
        <v>905</v>
      </c>
      <c r="E1395" s="472">
        <v>0</v>
      </c>
      <c r="F1395" s="231">
        <f>'43'!L13</f>
        <v>170</v>
      </c>
      <c r="G1395" s="312">
        <f t="shared" si="122"/>
        <v>170</v>
      </c>
      <c r="I1395" s="472">
        <v>0</v>
      </c>
      <c r="J1395" s="231">
        <f>'43'!L22</f>
        <v>0</v>
      </c>
      <c r="K1395" s="312">
        <f t="shared" si="123"/>
        <v>0</v>
      </c>
    </row>
    <row r="1396" spans="1:11" ht="15.75">
      <c r="A1396" s="485">
        <v>1396</v>
      </c>
      <c r="B1396" s="465" t="s">
        <v>1466</v>
      </c>
      <c r="D1396" t="s">
        <v>905</v>
      </c>
      <c r="E1396" s="472"/>
      <c r="F1396" s="231"/>
      <c r="G1396" s="312"/>
      <c r="I1396" s="472"/>
      <c r="J1396" s="231"/>
      <c r="K1396" s="312"/>
    </row>
    <row r="1397" spans="1:11" ht="15.75">
      <c r="A1397" s="485">
        <v>1397</v>
      </c>
      <c r="B1397" s="465" t="s">
        <v>219</v>
      </c>
      <c r="D1397" t="s">
        <v>905</v>
      </c>
      <c r="E1397" s="472"/>
      <c r="F1397" s="231"/>
      <c r="G1397" s="312"/>
      <c r="I1397" s="472"/>
      <c r="J1397" s="231"/>
      <c r="K1397" s="312"/>
    </row>
    <row r="1398" spans="1:11">
      <c r="A1398" s="485">
        <v>1398</v>
      </c>
      <c r="B1398" t="s">
        <v>1467</v>
      </c>
      <c r="D1398" t="s">
        <v>905</v>
      </c>
      <c r="E1398" s="472"/>
      <c r="F1398" s="231"/>
      <c r="G1398" s="312"/>
      <c r="I1398" s="472"/>
      <c r="J1398" s="231"/>
      <c r="K1398" s="312"/>
    </row>
    <row r="1399" spans="1:11">
      <c r="A1399" s="485">
        <v>1399</v>
      </c>
      <c r="B1399" t="s">
        <v>1468</v>
      </c>
      <c r="D1399" t="s">
        <v>905</v>
      </c>
      <c r="E1399" s="472"/>
      <c r="F1399" s="231"/>
      <c r="G1399" s="312"/>
      <c r="I1399" s="472"/>
      <c r="J1399" s="231"/>
      <c r="K1399" s="312"/>
    </row>
    <row r="1400" spans="1:11" ht="15.75">
      <c r="A1400" s="485">
        <v>1400</v>
      </c>
      <c r="B1400" t="s">
        <v>1469</v>
      </c>
      <c r="C1400" s="465"/>
      <c r="E1400" s="472"/>
      <c r="F1400" s="231"/>
      <c r="G1400" s="312"/>
      <c r="I1400" s="472"/>
      <c r="J1400" s="231"/>
      <c r="K1400" s="312"/>
    </row>
    <row r="1401" spans="1:11" ht="15.75">
      <c r="A1401" s="485">
        <v>1401</v>
      </c>
      <c r="B1401" t="s">
        <v>1430</v>
      </c>
      <c r="C1401" s="465"/>
      <c r="E1401" s="472"/>
      <c r="F1401" s="231"/>
      <c r="G1401" s="312"/>
      <c r="I1401" s="472"/>
      <c r="J1401" s="231"/>
      <c r="K1401" s="312"/>
    </row>
    <row r="1402" spans="1:11" ht="15.75">
      <c r="A1402" s="485">
        <v>1402</v>
      </c>
      <c r="B1402" t="s">
        <v>482</v>
      </c>
      <c r="C1402" s="465"/>
      <c r="E1402" s="472"/>
      <c r="F1402" s="231"/>
      <c r="G1402" s="312"/>
      <c r="I1402" s="472"/>
      <c r="J1402" s="231"/>
      <c r="K1402" s="312"/>
    </row>
    <row r="1403" spans="1:11" ht="15.75">
      <c r="A1403" s="485">
        <v>1403</v>
      </c>
      <c r="B1403" t="s">
        <v>221</v>
      </c>
      <c r="C1403" s="465"/>
      <c r="E1403" s="472"/>
      <c r="F1403" s="231"/>
      <c r="G1403" s="312"/>
      <c r="I1403" s="472"/>
      <c r="J1403" s="231"/>
      <c r="K1403" s="312"/>
    </row>
    <row r="1404" spans="1:11" ht="15.75">
      <c r="A1404" s="485">
        <v>1404</v>
      </c>
      <c r="B1404" t="s">
        <v>222</v>
      </c>
      <c r="C1404" s="465"/>
      <c r="E1404" s="472"/>
      <c r="F1404" s="231"/>
      <c r="G1404" s="312"/>
      <c r="I1404" s="472"/>
      <c r="J1404" s="231"/>
      <c r="K1404" s="312"/>
    </row>
    <row r="1405" spans="1:11" ht="15.75">
      <c r="A1405" s="485">
        <v>1405</v>
      </c>
      <c r="B1405" t="s">
        <v>223</v>
      </c>
      <c r="C1405" s="465"/>
      <c r="E1405" s="472"/>
      <c r="F1405" s="231"/>
      <c r="G1405" s="312"/>
      <c r="I1405" s="472"/>
      <c r="J1405" s="231"/>
      <c r="K1405" s="312"/>
    </row>
    <row r="1406" spans="1:11" ht="15.75">
      <c r="A1406" s="485">
        <v>1406</v>
      </c>
      <c r="B1406" t="s">
        <v>457</v>
      </c>
      <c r="C1406" s="465"/>
      <c r="E1406" s="472"/>
      <c r="F1406" s="231"/>
      <c r="G1406" s="312"/>
      <c r="I1406" s="472"/>
      <c r="J1406" s="231"/>
      <c r="K1406" s="312"/>
    </row>
    <row r="1407" spans="1:11" ht="15.75">
      <c r="A1407" s="485">
        <v>1407</v>
      </c>
      <c r="B1407" t="s">
        <v>8</v>
      </c>
      <c r="C1407" s="465"/>
      <c r="E1407" s="472"/>
      <c r="F1407" s="231"/>
      <c r="G1407" s="312"/>
      <c r="I1407" s="472"/>
      <c r="J1407" s="231"/>
      <c r="K1407" s="312"/>
    </row>
    <row r="1408" spans="1:11" ht="15.75">
      <c r="A1408" s="485">
        <v>1408</v>
      </c>
      <c r="B1408" t="s">
        <v>1470</v>
      </c>
      <c r="C1408" s="465"/>
      <c r="E1408" s="472"/>
      <c r="F1408" s="231"/>
      <c r="G1408" s="312"/>
      <c r="I1408" s="472"/>
      <c r="J1408" s="231"/>
      <c r="K1408" s="312"/>
    </row>
    <row r="1409" spans="1:11" ht="15.75">
      <c r="A1409" s="485">
        <v>1409</v>
      </c>
      <c r="B1409" t="s">
        <v>1431</v>
      </c>
      <c r="C1409" s="465"/>
      <c r="E1409" s="472"/>
      <c r="F1409" s="231"/>
      <c r="G1409" s="312"/>
      <c r="I1409" s="472"/>
      <c r="J1409" s="231"/>
      <c r="K1409" s="312"/>
    </row>
    <row r="1410" spans="1:11" ht="15.75">
      <c r="A1410" s="485">
        <v>1410</v>
      </c>
      <c r="B1410" t="s">
        <v>1471</v>
      </c>
      <c r="C1410" s="465"/>
      <c r="E1410" s="472"/>
      <c r="F1410" s="231"/>
      <c r="G1410" s="312"/>
      <c r="I1410" s="472"/>
      <c r="J1410" s="231"/>
      <c r="K1410" s="312"/>
    </row>
    <row r="1411" spans="1:11" ht="15.75">
      <c r="A1411" s="485">
        <v>1411</v>
      </c>
      <c r="B1411" t="s">
        <v>1468</v>
      </c>
      <c r="C1411" s="465"/>
      <c r="E1411" s="472"/>
      <c r="F1411" s="231"/>
      <c r="G1411" s="312"/>
      <c r="I1411" s="472"/>
      <c r="J1411" s="231"/>
      <c r="K1411" s="312"/>
    </row>
    <row r="1412" spans="1:11" ht="15.75">
      <c r="A1412" s="485">
        <v>1412</v>
      </c>
      <c r="B1412" t="s">
        <v>1469</v>
      </c>
      <c r="C1412" s="465"/>
      <c r="E1412" s="472"/>
      <c r="F1412" s="231"/>
      <c r="G1412" s="312"/>
      <c r="I1412" s="472"/>
      <c r="J1412" s="231"/>
      <c r="K1412" s="312"/>
    </row>
    <row r="1413" spans="1:11" ht="15.75">
      <c r="A1413" s="485">
        <v>1413</v>
      </c>
      <c r="B1413" t="s">
        <v>1432</v>
      </c>
      <c r="C1413" s="465"/>
      <c r="E1413" s="472"/>
      <c r="F1413" s="231"/>
      <c r="G1413" s="312"/>
      <c r="I1413" s="472"/>
      <c r="J1413" s="231"/>
      <c r="K1413" s="312"/>
    </row>
    <row r="1414" spans="1:11" ht="15.75">
      <c r="A1414" s="485">
        <v>1414</v>
      </c>
      <c r="B1414" t="s">
        <v>1472</v>
      </c>
      <c r="C1414" s="465"/>
      <c r="E1414" s="472"/>
      <c r="F1414" s="231"/>
      <c r="G1414" s="312"/>
      <c r="I1414" s="472"/>
      <c r="J1414" s="231"/>
      <c r="K1414" s="312"/>
    </row>
    <row r="1415" spans="1:11" ht="15.75">
      <c r="A1415" s="485">
        <v>1415</v>
      </c>
      <c r="B1415" t="s">
        <v>984</v>
      </c>
      <c r="C1415" s="465"/>
      <c r="E1415" s="472"/>
      <c r="F1415" s="231"/>
      <c r="G1415" s="312"/>
      <c r="I1415" s="472"/>
      <c r="J1415" s="231"/>
      <c r="K1415" s="312"/>
    </row>
    <row r="1416" spans="1:11" ht="15.75">
      <c r="A1416" s="485">
        <v>1416</v>
      </c>
      <c r="B1416" t="s">
        <v>222</v>
      </c>
      <c r="C1416" s="465"/>
      <c r="E1416" s="472"/>
      <c r="F1416" s="231"/>
      <c r="G1416" s="312"/>
      <c r="I1416" s="472"/>
      <c r="J1416" s="231"/>
      <c r="K1416" s="312"/>
    </row>
    <row r="1417" spans="1:11" ht="15.75">
      <c r="A1417" s="485">
        <v>1417</v>
      </c>
      <c r="B1417" t="s">
        <v>223</v>
      </c>
      <c r="C1417" s="465"/>
      <c r="E1417" s="472"/>
      <c r="F1417" s="231"/>
      <c r="G1417" s="312"/>
      <c r="I1417" s="472"/>
      <c r="J1417" s="231"/>
      <c r="K1417" s="312"/>
    </row>
    <row r="1418" spans="1:11" ht="15.75">
      <c r="A1418" s="485">
        <v>1418</v>
      </c>
      <c r="B1418" t="s">
        <v>457</v>
      </c>
      <c r="C1418" s="465"/>
      <c r="E1418" s="472"/>
      <c r="F1418" s="231"/>
      <c r="G1418" s="312"/>
      <c r="I1418" s="472"/>
      <c r="J1418" s="231"/>
      <c r="K1418" s="312"/>
    </row>
    <row r="1419" spans="1:11" ht="15.75">
      <c r="A1419" s="485">
        <v>1419</v>
      </c>
      <c r="B1419" t="s">
        <v>8</v>
      </c>
      <c r="C1419" s="465"/>
      <c r="E1419" s="472"/>
      <c r="F1419" s="231"/>
      <c r="G1419" s="312"/>
      <c r="I1419" s="472"/>
      <c r="J1419" s="231"/>
      <c r="K1419" s="312"/>
    </row>
    <row r="1420" spans="1:11" ht="15.75">
      <c r="A1420" s="485">
        <v>1420</v>
      </c>
      <c r="B1420" t="s">
        <v>1470</v>
      </c>
      <c r="C1420" s="465"/>
      <c r="E1420" s="472"/>
      <c r="F1420" s="231"/>
      <c r="G1420" s="312"/>
      <c r="I1420" s="472"/>
      <c r="J1420" s="231"/>
      <c r="K1420" s="312"/>
    </row>
    <row r="1421" spans="1:11" ht="15.75">
      <c r="A1421" s="485">
        <v>1421</v>
      </c>
      <c r="B1421" t="s">
        <v>227</v>
      </c>
      <c r="C1421" s="465"/>
      <c r="E1421" s="472"/>
      <c r="F1421" s="231"/>
      <c r="G1421" s="312"/>
      <c r="I1421" s="472"/>
      <c r="J1421" s="231"/>
      <c r="K1421" s="312"/>
    </row>
    <row r="1422" spans="1:11" ht="15.75">
      <c r="A1422" s="485">
        <v>1422</v>
      </c>
      <c r="B1422" t="s">
        <v>1431</v>
      </c>
      <c r="C1422" s="465"/>
      <c r="E1422" s="472"/>
      <c r="F1422" s="231"/>
      <c r="G1422" s="312"/>
      <c r="I1422" s="472"/>
      <c r="J1422" s="231"/>
      <c r="K1422" s="312"/>
    </row>
    <row r="1423" spans="1:11" ht="15.75">
      <c r="A1423" s="485">
        <v>1423</v>
      </c>
      <c r="B1423" t="s">
        <v>1433</v>
      </c>
      <c r="C1423" s="465"/>
      <c r="E1423" s="472"/>
      <c r="F1423" s="231"/>
      <c r="G1423" s="312"/>
      <c r="I1423" s="472"/>
      <c r="J1423" s="231"/>
      <c r="K1423" s="312"/>
    </row>
    <row r="1424" spans="1:11" ht="15.75">
      <c r="A1424" s="485">
        <v>1424</v>
      </c>
      <c r="B1424" t="s">
        <v>1434</v>
      </c>
      <c r="C1424" s="465"/>
      <c r="E1424" s="472"/>
      <c r="F1424" s="231"/>
      <c r="G1424" s="312"/>
      <c r="I1424" s="472"/>
      <c r="J1424" s="231"/>
      <c r="K1424" s="312"/>
    </row>
    <row r="1425" spans="1:11" ht="15.75">
      <c r="A1425" s="485">
        <v>1425</v>
      </c>
      <c r="B1425" s="891" t="s">
        <v>1259</v>
      </c>
      <c r="C1425" s="465"/>
      <c r="E1425" s="472"/>
      <c r="F1425" s="231"/>
      <c r="G1425" s="312"/>
      <c r="I1425" s="472"/>
      <c r="J1425" s="231"/>
      <c r="K1425" s="312"/>
    </row>
    <row r="1426" spans="1:11" ht="15.75">
      <c r="A1426" s="485">
        <v>1426</v>
      </c>
      <c r="B1426" t="s">
        <v>1467</v>
      </c>
      <c r="C1426" s="465"/>
      <c r="E1426" s="472"/>
      <c r="F1426" s="231"/>
      <c r="G1426" s="312"/>
      <c r="I1426" s="472"/>
      <c r="J1426" s="231"/>
      <c r="K1426" s="312"/>
    </row>
    <row r="1427" spans="1:11" ht="15.75">
      <c r="A1427" s="485">
        <v>1427</v>
      </c>
      <c r="B1427" t="s">
        <v>1468</v>
      </c>
      <c r="C1427" s="465"/>
      <c r="E1427" s="472"/>
      <c r="F1427" s="231"/>
      <c r="G1427" s="312"/>
      <c r="I1427" s="472"/>
      <c r="J1427" s="231"/>
      <c r="K1427" s="312"/>
    </row>
    <row r="1428" spans="1:11" ht="15.75">
      <c r="A1428" s="485">
        <v>1428</v>
      </c>
      <c r="B1428" t="s">
        <v>1469</v>
      </c>
      <c r="C1428" s="465"/>
      <c r="E1428" s="472"/>
      <c r="F1428" s="231"/>
      <c r="G1428" s="312"/>
      <c r="I1428" s="472"/>
      <c r="J1428" s="231"/>
      <c r="K1428" s="312"/>
    </row>
    <row r="1429" spans="1:11" ht="15.75">
      <c r="A1429" s="485">
        <v>1429</v>
      </c>
      <c r="B1429" t="s">
        <v>1430</v>
      </c>
      <c r="C1429" s="891"/>
      <c r="E1429" s="472"/>
      <c r="F1429" s="231"/>
      <c r="G1429" s="312"/>
      <c r="I1429" s="472"/>
      <c r="J1429" s="231"/>
      <c r="K1429" s="312"/>
    </row>
    <row r="1430" spans="1:11" ht="15.75">
      <c r="A1430" s="485">
        <v>1430</v>
      </c>
      <c r="B1430" t="s">
        <v>482</v>
      </c>
      <c r="C1430" s="465"/>
      <c r="E1430" s="472"/>
      <c r="F1430" s="231"/>
      <c r="G1430" s="312"/>
      <c r="I1430" s="472"/>
      <c r="J1430" s="231"/>
      <c r="K1430" s="312"/>
    </row>
    <row r="1431" spans="1:11" ht="15.75">
      <c r="A1431" s="485">
        <v>1431</v>
      </c>
      <c r="B1431" t="s">
        <v>221</v>
      </c>
      <c r="C1431" s="465"/>
      <c r="E1431" s="472"/>
      <c r="F1431" s="231"/>
      <c r="G1431" s="312"/>
      <c r="I1431" s="472"/>
      <c r="J1431" s="231"/>
      <c r="K1431" s="312"/>
    </row>
    <row r="1432" spans="1:11" ht="15.75">
      <c r="A1432" s="485">
        <v>1432</v>
      </c>
      <c r="B1432" t="s">
        <v>222</v>
      </c>
      <c r="C1432" s="465"/>
      <c r="E1432" s="472"/>
      <c r="F1432" s="231"/>
      <c r="G1432" s="312"/>
      <c r="I1432" s="472"/>
      <c r="J1432" s="231"/>
      <c r="K1432" s="312"/>
    </row>
    <row r="1433" spans="1:11" ht="15.75">
      <c r="A1433" s="485">
        <v>1433</v>
      </c>
      <c r="B1433" t="s">
        <v>223</v>
      </c>
      <c r="C1433" s="465"/>
      <c r="E1433" s="472"/>
      <c r="F1433" s="231"/>
      <c r="G1433" s="312"/>
      <c r="I1433" s="472"/>
      <c r="J1433" s="231"/>
      <c r="K1433" s="312"/>
    </row>
    <row r="1434" spans="1:11" ht="15.75">
      <c r="A1434" s="485">
        <v>1434</v>
      </c>
      <c r="B1434" t="s">
        <v>457</v>
      </c>
      <c r="C1434" s="465"/>
      <c r="E1434" s="472"/>
      <c r="F1434" s="231"/>
      <c r="G1434" s="312"/>
      <c r="I1434" s="472"/>
      <c r="J1434" s="231"/>
      <c r="K1434" s="312"/>
    </row>
    <row r="1435" spans="1:11" ht="15.75">
      <c r="A1435" s="485">
        <v>1435</v>
      </c>
      <c r="B1435" t="s">
        <v>8</v>
      </c>
      <c r="C1435" s="465"/>
      <c r="E1435" s="472"/>
      <c r="F1435" s="231"/>
      <c r="G1435" s="312"/>
      <c r="I1435" s="472"/>
      <c r="J1435" s="231"/>
      <c r="K1435" s="312"/>
    </row>
    <row r="1436" spans="1:11" ht="15.75">
      <c r="A1436" s="485">
        <v>1436</v>
      </c>
      <c r="B1436" t="s">
        <v>1470</v>
      </c>
      <c r="C1436" s="465"/>
      <c r="E1436" s="472"/>
      <c r="F1436" s="231"/>
      <c r="G1436" s="312"/>
      <c r="I1436" s="472"/>
      <c r="J1436" s="231"/>
      <c r="K1436" s="312"/>
    </row>
    <row r="1437" spans="1:11" ht="15.75">
      <c r="A1437" s="485">
        <v>1437</v>
      </c>
      <c r="B1437" t="s">
        <v>1431</v>
      </c>
      <c r="C1437" s="465"/>
      <c r="E1437" s="472"/>
      <c r="F1437" s="231"/>
      <c r="G1437" s="312"/>
      <c r="I1437" s="472"/>
      <c r="J1437" s="231"/>
      <c r="K1437" s="312"/>
    </row>
    <row r="1438" spans="1:11" ht="15.75">
      <c r="A1438" s="485">
        <v>1438</v>
      </c>
      <c r="B1438" t="s">
        <v>1471</v>
      </c>
      <c r="C1438" s="465"/>
      <c r="E1438" s="472"/>
      <c r="F1438" s="231"/>
      <c r="G1438" s="312"/>
      <c r="I1438" s="472"/>
      <c r="J1438" s="231"/>
      <c r="K1438" s="312"/>
    </row>
    <row r="1439" spans="1:11" ht="15.75">
      <c r="A1439" s="485">
        <v>1439</v>
      </c>
      <c r="B1439" t="s">
        <v>1468</v>
      </c>
      <c r="C1439" s="465"/>
      <c r="E1439" s="472"/>
      <c r="F1439" s="231"/>
      <c r="G1439" s="312"/>
      <c r="I1439" s="472"/>
      <c r="J1439" s="231"/>
      <c r="K1439" s="312"/>
    </row>
    <row r="1440" spans="1:11" ht="15.75">
      <c r="A1440" s="485">
        <v>1440</v>
      </c>
      <c r="B1440" t="s">
        <v>1469</v>
      </c>
      <c r="C1440" s="465"/>
      <c r="E1440" s="472"/>
      <c r="F1440" s="231"/>
      <c r="G1440" s="312"/>
      <c r="I1440" s="472"/>
      <c r="J1440" s="231"/>
      <c r="K1440" s="312"/>
    </row>
    <row r="1441" spans="1:11" ht="15.75">
      <c r="A1441" s="485">
        <v>1441</v>
      </c>
      <c r="B1441" t="s">
        <v>1432</v>
      </c>
      <c r="C1441" s="465"/>
      <c r="E1441" s="472"/>
      <c r="F1441" s="231"/>
      <c r="G1441" s="312"/>
      <c r="I1441" s="472"/>
      <c r="J1441" s="231"/>
      <c r="K1441" s="312"/>
    </row>
    <row r="1442" spans="1:11" ht="15.75">
      <c r="A1442" s="485">
        <v>1442</v>
      </c>
      <c r="B1442" t="s">
        <v>1472</v>
      </c>
      <c r="C1442" s="465"/>
      <c r="E1442" s="472"/>
      <c r="F1442" s="231"/>
      <c r="G1442" s="312"/>
      <c r="I1442" s="472"/>
      <c r="J1442" s="231"/>
      <c r="K1442" s="312"/>
    </row>
    <row r="1443" spans="1:11" ht="15.75">
      <c r="A1443" s="485">
        <v>1443</v>
      </c>
      <c r="B1443" t="s">
        <v>984</v>
      </c>
      <c r="C1443" s="465"/>
      <c r="E1443" s="472"/>
      <c r="F1443" s="231"/>
      <c r="G1443" s="312"/>
      <c r="I1443" s="472"/>
      <c r="J1443" s="231"/>
      <c r="K1443" s="312"/>
    </row>
    <row r="1444" spans="1:11" ht="15.75">
      <c r="A1444" s="485">
        <v>1444</v>
      </c>
      <c r="B1444" t="s">
        <v>222</v>
      </c>
      <c r="C1444" s="465"/>
      <c r="E1444" s="472"/>
      <c r="F1444" s="231"/>
      <c r="G1444" s="312"/>
      <c r="I1444" s="472"/>
      <c r="J1444" s="231"/>
      <c r="K1444" s="312"/>
    </row>
    <row r="1445" spans="1:11" ht="15.75">
      <c r="A1445" s="485">
        <v>1445</v>
      </c>
      <c r="B1445" t="s">
        <v>223</v>
      </c>
      <c r="C1445" s="465"/>
      <c r="E1445" s="472"/>
      <c r="F1445" s="231"/>
      <c r="G1445" s="312"/>
      <c r="I1445" s="472"/>
      <c r="J1445" s="231"/>
      <c r="K1445" s="312"/>
    </row>
    <row r="1446" spans="1:11" ht="15.75">
      <c r="A1446" s="485">
        <v>1446</v>
      </c>
      <c r="B1446" t="s">
        <v>457</v>
      </c>
      <c r="C1446" s="465"/>
      <c r="E1446" s="472"/>
      <c r="F1446" s="231"/>
      <c r="G1446" s="312"/>
      <c r="I1446" s="472"/>
      <c r="J1446" s="231"/>
      <c r="K1446" s="312"/>
    </row>
    <row r="1447" spans="1:11" ht="15.75">
      <c r="A1447" s="485">
        <v>1447</v>
      </c>
      <c r="B1447" t="s">
        <v>8</v>
      </c>
      <c r="C1447" s="465"/>
      <c r="E1447" s="472"/>
      <c r="F1447" s="231"/>
      <c r="G1447" s="312"/>
      <c r="I1447" s="472"/>
      <c r="J1447" s="231"/>
      <c r="K1447" s="312"/>
    </row>
    <row r="1448" spans="1:11" ht="15.75">
      <c r="A1448" s="485">
        <v>1448</v>
      </c>
      <c r="B1448" t="s">
        <v>1470</v>
      </c>
      <c r="C1448" s="465"/>
      <c r="E1448" s="472"/>
      <c r="F1448" s="231"/>
      <c r="G1448" s="312"/>
      <c r="I1448" s="472"/>
      <c r="J1448" s="231"/>
      <c r="K1448" s="312"/>
    </row>
    <row r="1449" spans="1:11" ht="15.75">
      <c r="A1449" s="485">
        <v>1449</v>
      </c>
      <c r="B1449" t="s">
        <v>227</v>
      </c>
      <c r="C1449" s="465"/>
      <c r="E1449" s="472"/>
      <c r="F1449" s="231"/>
      <c r="G1449" s="312"/>
      <c r="I1449" s="472"/>
      <c r="J1449" s="231"/>
      <c r="K1449" s="312"/>
    </row>
    <row r="1450" spans="1:11" ht="15.75">
      <c r="A1450" s="485">
        <v>1450</v>
      </c>
      <c r="B1450" t="s">
        <v>1431</v>
      </c>
      <c r="C1450" s="465"/>
      <c r="E1450" s="472"/>
      <c r="F1450" s="231"/>
      <c r="G1450" s="312"/>
      <c r="I1450" s="472"/>
      <c r="J1450" s="231"/>
      <c r="K1450" s="312"/>
    </row>
    <row r="1451" spans="1:11" ht="15.75">
      <c r="A1451" s="485">
        <v>1451</v>
      </c>
      <c r="B1451" t="s">
        <v>1433</v>
      </c>
      <c r="C1451" s="465"/>
      <c r="E1451" s="472"/>
      <c r="F1451" s="231"/>
      <c r="G1451" s="312"/>
      <c r="I1451" s="472"/>
      <c r="J1451" s="231"/>
      <c r="K1451" s="312"/>
    </row>
    <row r="1452" spans="1:11" ht="15.75">
      <c r="A1452" s="485">
        <v>1452</v>
      </c>
      <c r="B1452" t="s">
        <v>1434</v>
      </c>
      <c r="C1452" s="465"/>
      <c r="E1452" s="472"/>
      <c r="F1452" s="231"/>
      <c r="G1452" s="312"/>
      <c r="I1452" s="472"/>
      <c r="J1452" s="231"/>
      <c r="K1452" s="312"/>
    </row>
    <row r="1453" spans="1:11" ht="15.75">
      <c r="A1453" s="485">
        <v>1453</v>
      </c>
      <c r="B1453" s="891" t="s">
        <v>428</v>
      </c>
      <c r="C1453" s="465"/>
      <c r="E1453" s="472"/>
      <c r="F1453" s="231"/>
      <c r="G1453" s="312"/>
      <c r="I1453" s="472"/>
      <c r="J1453" s="231"/>
      <c r="K1453" s="312"/>
    </row>
    <row r="1454" spans="1:11" ht="15.75">
      <c r="A1454" s="485">
        <v>1454</v>
      </c>
      <c r="B1454" t="s">
        <v>1467</v>
      </c>
      <c r="C1454" s="465"/>
      <c r="E1454" s="472"/>
      <c r="F1454" s="231"/>
      <c r="G1454" s="312"/>
      <c r="I1454" s="472"/>
      <c r="J1454" s="231"/>
      <c r="K1454" s="312"/>
    </row>
    <row r="1455" spans="1:11" ht="15.75">
      <c r="A1455" s="485">
        <v>1455</v>
      </c>
      <c r="B1455" t="s">
        <v>1468</v>
      </c>
      <c r="C1455" s="465"/>
      <c r="E1455" s="472"/>
      <c r="F1455" s="231"/>
      <c r="G1455" s="312"/>
      <c r="I1455" s="472"/>
      <c r="J1455" s="231"/>
      <c r="K1455" s="312"/>
    </row>
    <row r="1456" spans="1:11" ht="15.75">
      <c r="A1456" s="485">
        <v>1456</v>
      </c>
      <c r="B1456" t="s">
        <v>1469</v>
      </c>
      <c r="C1456" s="465"/>
      <c r="E1456" s="472"/>
      <c r="F1456" s="231"/>
      <c r="G1456" s="312"/>
      <c r="I1456" s="472"/>
      <c r="J1456" s="231"/>
      <c r="K1456" s="312"/>
    </row>
    <row r="1457" spans="1:11" ht="15.75">
      <c r="A1457" s="485">
        <v>1457</v>
      </c>
      <c r="B1457" t="s">
        <v>1430</v>
      </c>
      <c r="C1457" s="465"/>
      <c r="E1457" s="472"/>
      <c r="F1457" s="231"/>
      <c r="G1457" s="312"/>
      <c r="I1457" s="472"/>
      <c r="J1457" s="231"/>
      <c r="K1457" s="312"/>
    </row>
    <row r="1458" spans="1:11" ht="15.75">
      <c r="A1458" s="485">
        <v>1458</v>
      </c>
      <c r="B1458" t="s">
        <v>482</v>
      </c>
      <c r="C1458" s="465"/>
      <c r="E1458" s="472"/>
      <c r="F1458" s="231"/>
      <c r="G1458" s="312"/>
      <c r="I1458" s="472"/>
      <c r="J1458" s="231"/>
      <c r="K1458" s="312"/>
    </row>
    <row r="1459" spans="1:11" ht="15.75">
      <c r="A1459" s="485">
        <v>1459</v>
      </c>
      <c r="B1459" t="s">
        <v>221</v>
      </c>
      <c r="C1459" s="465"/>
      <c r="E1459" s="472"/>
      <c r="F1459" s="231"/>
      <c r="G1459" s="312"/>
      <c r="I1459" s="472"/>
      <c r="J1459" s="231"/>
      <c r="K1459" s="312"/>
    </row>
    <row r="1460" spans="1:11" ht="15.75">
      <c r="A1460" s="485">
        <v>1460</v>
      </c>
      <c r="B1460" t="s">
        <v>222</v>
      </c>
      <c r="C1460" s="465"/>
      <c r="E1460" s="472"/>
      <c r="F1460" s="231"/>
      <c r="G1460" s="312"/>
      <c r="I1460" s="472"/>
      <c r="J1460" s="231"/>
      <c r="K1460" s="312"/>
    </row>
    <row r="1461" spans="1:11" ht="15.75">
      <c r="A1461" s="485">
        <v>1461</v>
      </c>
      <c r="B1461" t="s">
        <v>223</v>
      </c>
      <c r="C1461" s="465"/>
      <c r="E1461" s="472"/>
      <c r="F1461" s="231"/>
      <c r="G1461" s="312"/>
      <c r="I1461" s="472"/>
      <c r="J1461" s="231"/>
      <c r="K1461" s="312"/>
    </row>
    <row r="1462" spans="1:11" ht="15.75">
      <c r="A1462" s="485">
        <v>1462</v>
      </c>
      <c r="B1462" t="s">
        <v>457</v>
      </c>
      <c r="C1462" s="465"/>
      <c r="E1462" s="472"/>
      <c r="F1462" s="231"/>
      <c r="G1462" s="312"/>
      <c r="I1462" s="472"/>
      <c r="J1462" s="231"/>
      <c r="K1462" s="312"/>
    </row>
    <row r="1463" spans="1:11" ht="15.75">
      <c r="A1463" s="485">
        <v>1463</v>
      </c>
      <c r="B1463" t="s">
        <v>8</v>
      </c>
      <c r="C1463" s="465"/>
      <c r="E1463" s="472"/>
      <c r="F1463" s="231"/>
      <c r="G1463" s="312"/>
      <c r="I1463" s="472"/>
      <c r="J1463" s="231"/>
      <c r="K1463" s="312"/>
    </row>
    <row r="1464" spans="1:11" ht="15.75">
      <c r="A1464" s="485">
        <v>1464</v>
      </c>
      <c r="B1464" t="s">
        <v>1470</v>
      </c>
      <c r="C1464" s="465"/>
      <c r="E1464" s="472"/>
      <c r="F1464" s="231"/>
      <c r="G1464" s="312"/>
      <c r="I1464" s="472"/>
      <c r="J1464" s="231"/>
      <c r="K1464" s="312"/>
    </row>
    <row r="1465" spans="1:11" ht="15.75">
      <c r="A1465" s="485">
        <v>1465</v>
      </c>
      <c r="B1465" t="s">
        <v>1431</v>
      </c>
      <c r="C1465" s="465"/>
      <c r="E1465" s="472"/>
      <c r="F1465" s="231"/>
      <c r="G1465" s="312"/>
      <c r="I1465" s="472"/>
      <c r="J1465" s="231"/>
      <c r="K1465" s="312"/>
    </row>
    <row r="1466" spans="1:11" ht="15.75">
      <c r="A1466" s="485">
        <v>1466</v>
      </c>
      <c r="B1466" t="s">
        <v>1471</v>
      </c>
      <c r="C1466" s="465"/>
      <c r="E1466" s="472"/>
      <c r="F1466" s="231"/>
      <c r="G1466" s="312"/>
      <c r="I1466" s="472"/>
      <c r="J1466" s="231"/>
      <c r="K1466" s="312"/>
    </row>
    <row r="1467" spans="1:11" ht="15.75">
      <c r="A1467" s="485">
        <v>1467</v>
      </c>
      <c r="B1467" t="s">
        <v>1468</v>
      </c>
      <c r="C1467" s="465"/>
      <c r="E1467" s="472"/>
      <c r="F1467" s="231"/>
      <c r="G1467" s="312"/>
      <c r="I1467" s="472"/>
      <c r="J1467" s="231"/>
      <c r="K1467" s="312"/>
    </row>
    <row r="1468" spans="1:11" ht="15.75">
      <c r="A1468" s="485">
        <v>1468</v>
      </c>
      <c r="B1468" t="s">
        <v>1469</v>
      </c>
      <c r="C1468" s="465"/>
      <c r="E1468" s="472"/>
      <c r="F1468" s="231"/>
      <c r="G1468" s="312"/>
      <c r="I1468" s="472"/>
      <c r="J1468" s="231"/>
      <c r="K1468" s="312"/>
    </row>
    <row r="1469" spans="1:11" ht="15.75">
      <c r="A1469" s="485">
        <v>1469</v>
      </c>
      <c r="B1469" t="s">
        <v>1432</v>
      </c>
      <c r="C1469" s="465"/>
      <c r="E1469" s="472"/>
      <c r="F1469" s="231"/>
      <c r="G1469" s="312"/>
      <c r="I1469" s="472"/>
      <c r="J1469" s="231"/>
      <c r="K1469" s="312"/>
    </row>
    <row r="1470" spans="1:11" ht="15.75">
      <c r="A1470" s="485">
        <v>1470</v>
      </c>
      <c r="B1470" t="s">
        <v>1472</v>
      </c>
      <c r="C1470" s="465"/>
      <c r="E1470" s="472"/>
      <c r="F1470" s="231"/>
      <c r="G1470" s="312"/>
      <c r="I1470" s="472"/>
      <c r="J1470" s="231"/>
      <c r="K1470" s="312"/>
    </row>
    <row r="1471" spans="1:11" ht="15.75">
      <c r="A1471" s="485">
        <v>1471</v>
      </c>
      <c r="B1471" t="s">
        <v>984</v>
      </c>
      <c r="C1471" s="465"/>
      <c r="E1471" s="472"/>
      <c r="F1471" s="231"/>
      <c r="G1471" s="312"/>
      <c r="I1471" s="472"/>
      <c r="J1471" s="231"/>
      <c r="K1471" s="312"/>
    </row>
    <row r="1472" spans="1:11" ht="15.75">
      <c r="A1472" s="485">
        <v>1472</v>
      </c>
      <c r="B1472" t="s">
        <v>222</v>
      </c>
      <c r="C1472" s="465"/>
      <c r="E1472" s="472"/>
      <c r="F1472" s="231"/>
      <c r="G1472" s="312"/>
      <c r="I1472" s="472"/>
      <c r="J1472" s="231"/>
      <c r="K1472" s="312"/>
    </row>
    <row r="1473" spans="1:11" ht="15.75">
      <c r="A1473" s="485">
        <v>1473</v>
      </c>
      <c r="B1473" t="s">
        <v>223</v>
      </c>
      <c r="C1473" s="465"/>
      <c r="E1473" s="472"/>
      <c r="F1473" s="231"/>
      <c r="G1473" s="312"/>
      <c r="I1473" s="472"/>
      <c r="J1473" s="231"/>
      <c r="K1473" s="312"/>
    </row>
    <row r="1474" spans="1:11" ht="15.75">
      <c r="A1474" s="485">
        <v>1474</v>
      </c>
      <c r="B1474" t="s">
        <v>457</v>
      </c>
      <c r="C1474" s="465"/>
      <c r="E1474" s="472"/>
      <c r="F1474" s="231"/>
      <c r="G1474" s="312"/>
      <c r="I1474" s="472"/>
      <c r="J1474" s="231"/>
      <c r="K1474" s="312"/>
    </row>
    <row r="1475" spans="1:11" ht="15.75">
      <c r="A1475" s="485">
        <v>1475</v>
      </c>
      <c r="B1475" t="s">
        <v>8</v>
      </c>
      <c r="C1475" s="465"/>
      <c r="E1475" s="472"/>
      <c r="F1475" s="231"/>
      <c r="G1475" s="312"/>
      <c r="I1475" s="472"/>
      <c r="J1475" s="231"/>
      <c r="K1475" s="312"/>
    </row>
    <row r="1476" spans="1:11" ht="15.75">
      <c r="A1476" s="485">
        <v>1476</v>
      </c>
      <c r="B1476" t="s">
        <v>1470</v>
      </c>
      <c r="C1476" s="465"/>
      <c r="E1476" s="472"/>
      <c r="F1476" s="231"/>
      <c r="G1476" s="312"/>
      <c r="I1476" s="472"/>
      <c r="J1476" s="231"/>
      <c r="K1476" s="312"/>
    </row>
    <row r="1477" spans="1:11" ht="15.75">
      <c r="A1477" s="485">
        <v>1477</v>
      </c>
      <c r="B1477" t="s">
        <v>227</v>
      </c>
      <c r="C1477" s="465"/>
      <c r="E1477" s="472"/>
      <c r="F1477" s="231"/>
      <c r="G1477" s="312"/>
      <c r="I1477" s="472"/>
      <c r="J1477" s="231"/>
      <c r="K1477" s="312"/>
    </row>
    <row r="1478" spans="1:11" ht="15.75">
      <c r="A1478" s="485">
        <v>1478</v>
      </c>
      <c r="B1478" t="s">
        <v>1431</v>
      </c>
      <c r="C1478" s="465"/>
      <c r="E1478" s="472"/>
      <c r="F1478" s="231"/>
      <c r="G1478" s="312"/>
      <c r="I1478" s="472"/>
      <c r="J1478" s="231"/>
      <c r="K1478" s="312"/>
    </row>
    <row r="1479" spans="1:11" ht="15.75">
      <c r="A1479" s="485">
        <v>1479</v>
      </c>
      <c r="B1479" t="s">
        <v>1433</v>
      </c>
      <c r="C1479" s="465"/>
      <c r="E1479" s="472"/>
      <c r="F1479" s="231"/>
      <c r="G1479" s="312"/>
      <c r="I1479" s="472"/>
      <c r="J1479" s="231"/>
      <c r="K1479" s="312"/>
    </row>
    <row r="1480" spans="1:11" ht="15.75">
      <c r="A1480" s="485">
        <v>1480</v>
      </c>
      <c r="B1480" t="s">
        <v>1434</v>
      </c>
      <c r="C1480" s="465"/>
      <c r="E1480" s="472"/>
      <c r="F1480" s="231"/>
      <c r="G1480" s="312"/>
      <c r="I1480" s="472"/>
      <c r="J1480" s="231"/>
      <c r="K1480" s="312"/>
    </row>
    <row r="1481" spans="1:11" ht="15.75">
      <c r="A1481" s="485">
        <v>1481</v>
      </c>
      <c r="B1481" s="891" t="s">
        <v>235</v>
      </c>
      <c r="C1481" s="465"/>
      <c r="E1481" s="472"/>
      <c r="F1481" s="231"/>
      <c r="G1481" s="312"/>
      <c r="I1481" s="472"/>
      <c r="J1481" s="231"/>
      <c r="K1481" s="312"/>
    </row>
    <row r="1482" spans="1:11" ht="15.75">
      <c r="A1482" s="485">
        <v>1482</v>
      </c>
      <c r="B1482" t="s">
        <v>1467</v>
      </c>
      <c r="C1482" s="465"/>
      <c r="E1482" s="472"/>
      <c r="F1482" s="231"/>
      <c r="G1482" s="312"/>
      <c r="I1482" s="472"/>
      <c r="J1482" s="231"/>
      <c r="K1482" s="312"/>
    </row>
    <row r="1483" spans="1:11" ht="15.75">
      <c r="A1483" s="485">
        <v>1483</v>
      </c>
      <c r="B1483" t="s">
        <v>1468</v>
      </c>
      <c r="C1483" s="465"/>
      <c r="E1483" s="472"/>
      <c r="F1483" s="231"/>
      <c r="G1483" s="312"/>
      <c r="I1483" s="472"/>
      <c r="J1483" s="231"/>
      <c r="K1483" s="312"/>
    </row>
    <row r="1484" spans="1:11" ht="15.75">
      <c r="A1484" s="485">
        <v>1484</v>
      </c>
      <c r="B1484" t="s">
        <v>1469</v>
      </c>
      <c r="C1484" s="465"/>
      <c r="E1484" s="472"/>
      <c r="F1484" s="231"/>
      <c r="G1484" s="312"/>
      <c r="I1484" s="472"/>
      <c r="J1484" s="231"/>
      <c r="K1484" s="312"/>
    </row>
    <row r="1485" spans="1:11" ht="15.75">
      <c r="A1485" s="485">
        <v>1485</v>
      </c>
      <c r="B1485" t="s">
        <v>1430</v>
      </c>
      <c r="C1485" s="465"/>
      <c r="E1485" s="472"/>
      <c r="F1485" s="231"/>
      <c r="G1485" s="312"/>
      <c r="I1485" s="472"/>
      <c r="J1485" s="231"/>
      <c r="K1485" s="312"/>
    </row>
    <row r="1486" spans="1:11" ht="15.75">
      <c r="A1486" s="485">
        <v>1486</v>
      </c>
      <c r="B1486" t="s">
        <v>482</v>
      </c>
      <c r="C1486" s="465"/>
      <c r="E1486" s="472"/>
      <c r="F1486" s="231"/>
      <c r="G1486" s="312"/>
      <c r="I1486" s="472"/>
      <c r="J1486" s="231"/>
      <c r="K1486" s="312"/>
    </row>
    <row r="1487" spans="1:11" ht="15.75">
      <c r="A1487" s="485">
        <v>1487</v>
      </c>
      <c r="B1487" t="s">
        <v>221</v>
      </c>
      <c r="C1487" s="465"/>
      <c r="E1487" s="472"/>
      <c r="F1487" s="231"/>
      <c r="G1487" s="312"/>
      <c r="I1487" s="472"/>
      <c r="J1487" s="231"/>
      <c r="K1487" s="312"/>
    </row>
    <row r="1488" spans="1:11" ht="15.75">
      <c r="A1488" s="485">
        <v>1488</v>
      </c>
      <c r="B1488" t="s">
        <v>222</v>
      </c>
      <c r="C1488" s="465"/>
      <c r="E1488" s="472"/>
      <c r="F1488" s="231"/>
      <c r="G1488" s="312"/>
      <c r="I1488" s="472"/>
      <c r="J1488" s="231"/>
      <c r="K1488" s="312"/>
    </row>
    <row r="1489" spans="1:11" ht="15.75">
      <c r="A1489" s="485">
        <v>1489</v>
      </c>
      <c r="B1489" t="s">
        <v>223</v>
      </c>
      <c r="C1489" s="465"/>
      <c r="E1489" s="472"/>
      <c r="F1489" s="231"/>
      <c r="G1489" s="312"/>
      <c r="I1489" s="472"/>
      <c r="J1489" s="231"/>
      <c r="K1489" s="312"/>
    </row>
    <row r="1490" spans="1:11" ht="15.75">
      <c r="A1490" s="485">
        <v>1490</v>
      </c>
      <c r="B1490" t="s">
        <v>457</v>
      </c>
      <c r="C1490" s="465"/>
      <c r="E1490" s="472"/>
      <c r="F1490" s="231"/>
      <c r="G1490" s="312"/>
      <c r="I1490" s="472"/>
      <c r="J1490" s="231"/>
      <c r="K1490" s="312"/>
    </row>
    <row r="1491" spans="1:11" ht="15.75">
      <c r="A1491" s="485">
        <v>1491</v>
      </c>
      <c r="B1491" t="s">
        <v>8</v>
      </c>
      <c r="C1491" s="465"/>
      <c r="E1491" s="472"/>
      <c r="F1491" s="231"/>
      <c r="G1491" s="312"/>
      <c r="I1491" s="472"/>
      <c r="J1491" s="231"/>
      <c r="K1491" s="312"/>
    </row>
    <row r="1492" spans="1:11" ht="15.75">
      <c r="A1492" s="485">
        <v>1492</v>
      </c>
      <c r="B1492" t="s">
        <v>1470</v>
      </c>
      <c r="C1492" s="465"/>
      <c r="E1492" s="472"/>
      <c r="F1492" s="231"/>
      <c r="G1492" s="312"/>
      <c r="I1492" s="472"/>
      <c r="J1492" s="231"/>
      <c r="K1492" s="312"/>
    </row>
    <row r="1493" spans="1:11" ht="15.75">
      <c r="A1493" s="485">
        <v>1493</v>
      </c>
      <c r="B1493" t="s">
        <v>1431</v>
      </c>
      <c r="C1493" s="465"/>
      <c r="E1493" s="472"/>
      <c r="F1493" s="231"/>
      <c r="G1493" s="312"/>
      <c r="I1493" s="472"/>
      <c r="J1493" s="231"/>
      <c r="K1493" s="312"/>
    </row>
    <row r="1494" spans="1:11" ht="15.75">
      <c r="A1494" s="485">
        <v>1494</v>
      </c>
      <c r="B1494" t="s">
        <v>1471</v>
      </c>
      <c r="C1494" s="465"/>
      <c r="E1494" s="472"/>
      <c r="F1494" s="231"/>
      <c r="G1494" s="312"/>
      <c r="I1494" s="472"/>
      <c r="J1494" s="231"/>
      <c r="K1494" s="312"/>
    </row>
    <row r="1495" spans="1:11" ht="15.75">
      <c r="A1495" s="485">
        <v>1495</v>
      </c>
      <c r="B1495" t="s">
        <v>1468</v>
      </c>
      <c r="C1495" s="465"/>
      <c r="E1495" s="472"/>
      <c r="F1495" s="231"/>
      <c r="G1495" s="312"/>
      <c r="I1495" s="472"/>
      <c r="J1495" s="231"/>
      <c r="K1495" s="312"/>
    </row>
    <row r="1496" spans="1:11" ht="15.75">
      <c r="A1496" s="485">
        <v>1496</v>
      </c>
      <c r="B1496" t="s">
        <v>1469</v>
      </c>
      <c r="C1496" s="465"/>
      <c r="E1496" s="472"/>
      <c r="F1496" s="231"/>
      <c r="G1496" s="312"/>
      <c r="I1496" s="472"/>
      <c r="J1496" s="231"/>
      <c r="K1496" s="312"/>
    </row>
    <row r="1497" spans="1:11" ht="15.75">
      <c r="A1497" s="485">
        <v>1497</v>
      </c>
      <c r="B1497" t="s">
        <v>1432</v>
      </c>
      <c r="C1497" s="465"/>
      <c r="E1497" s="472"/>
      <c r="F1497" s="231"/>
      <c r="G1497" s="312"/>
      <c r="I1497" s="472"/>
      <c r="J1497" s="231"/>
      <c r="K1497" s="312"/>
    </row>
    <row r="1498" spans="1:11" ht="15.75">
      <c r="A1498" s="485">
        <v>1498</v>
      </c>
      <c r="B1498" t="s">
        <v>1472</v>
      </c>
      <c r="C1498" s="465"/>
      <c r="E1498" s="472"/>
      <c r="F1498" s="231"/>
      <c r="G1498" s="312"/>
      <c r="I1498" s="472"/>
      <c r="J1498" s="231"/>
      <c r="K1498" s="312"/>
    </row>
    <row r="1499" spans="1:11" ht="15.75">
      <c r="A1499" s="485">
        <v>1499</v>
      </c>
      <c r="B1499" t="s">
        <v>984</v>
      </c>
      <c r="C1499" s="465"/>
      <c r="E1499" s="472"/>
      <c r="F1499" s="231"/>
      <c r="G1499" s="312"/>
      <c r="I1499" s="472"/>
      <c r="J1499" s="231"/>
      <c r="K1499" s="312"/>
    </row>
    <row r="1500" spans="1:11" ht="15.75">
      <c r="A1500" s="485">
        <v>1500</v>
      </c>
      <c r="B1500" t="s">
        <v>222</v>
      </c>
      <c r="C1500" s="465"/>
      <c r="E1500" s="472"/>
      <c r="F1500" s="231"/>
      <c r="G1500" s="312"/>
      <c r="I1500" s="472"/>
      <c r="J1500" s="231"/>
      <c r="K1500" s="312"/>
    </row>
    <row r="1501" spans="1:11" ht="15.75">
      <c r="A1501" s="485">
        <v>1501</v>
      </c>
      <c r="B1501" t="s">
        <v>223</v>
      </c>
      <c r="C1501" s="465"/>
      <c r="E1501" s="472"/>
      <c r="F1501" s="231"/>
      <c r="G1501" s="312"/>
      <c r="I1501" s="472"/>
      <c r="J1501" s="231"/>
      <c r="K1501" s="312"/>
    </row>
    <row r="1502" spans="1:11" ht="15.75">
      <c r="A1502" s="485">
        <v>1502</v>
      </c>
      <c r="B1502" t="s">
        <v>457</v>
      </c>
      <c r="C1502" s="465"/>
      <c r="E1502" s="472"/>
      <c r="F1502" s="231"/>
      <c r="G1502" s="312"/>
      <c r="I1502" s="472"/>
      <c r="J1502" s="231"/>
      <c r="K1502" s="312"/>
    </row>
    <row r="1503" spans="1:11" ht="15.75">
      <c r="A1503" s="485">
        <v>1503</v>
      </c>
      <c r="B1503" t="s">
        <v>8</v>
      </c>
      <c r="C1503" s="465"/>
      <c r="E1503" s="472"/>
      <c r="F1503" s="231"/>
      <c r="G1503" s="312"/>
      <c r="I1503" s="472"/>
      <c r="J1503" s="231"/>
      <c r="K1503" s="312"/>
    </row>
    <row r="1504" spans="1:11" ht="15.75">
      <c r="A1504" s="485">
        <v>1504</v>
      </c>
      <c r="B1504" t="s">
        <v>1470</v>
      </c>
      <c r="C1504" s="465"/>
      <c r="E1504" s="472"/>
      <c r="F1504" s="231"/>
      <c r="G1504" s="312"/>
      <c r="I1504" s="472"/>
      <c r="J1504" s="231"/>
      <c r="K1504" s="312"/>
    </row>
    <row r="1505" spans="1:11" ht="15.75">
      <c r="A1505" s="485">
        <v>1505</v>
      </c>
      <c r="B1505" t="s">
        <v>227</v>
      </c>
      <c r="C1505" s="465"/>
      <c r="E1505" s="472"/>
      <c r="F1505" s="231"/>
      <c r="G1505" s="312"/>
      <c r="I1505" s="472"/>
      <c r="J1505" s="231"/>
      <c r="K1505" s="312"/>
    </row>
    <row r="1506" spans="1:11" ht="15.75">
      <c r="A1506" s="485">
        <v>1506</v>
      </c>
      <c r="B1506" t="s">
        <v>1431</v>
      </c>
      <c r="C1506" s="465"/>
      <c r="E1506" s="472"/>
      <c r="F1506" s="231"/>
      <c r="G1506" s="312"/>
      <c r="I1506" s="472"/>
      <c r="J1506" s="231"/>
      <c r="K1506" s="312"/>
    </row>
    <row r="1507" spans="1:11" ht="15.75">
      <c r="A1507" s="485">
        <v>1507</v>
      </c>
      <c r="B1507" t="s">
        <v>1433</v>
      </c>
      <c r="C1507" s="465"/>
      <c r="E1507" s="472"/>
      <c r="F1507" s="231"/>
      <c r="G1507" s="312"/>
      <c r="I1507" s="472"/>
      <c r="J1507" s="231"/>
      <c r="K1507" s="312"/>
    </row>
    <row r="1508" spans="1:11" ht="15.75">
      <c r="A1508" s="485">
        <v>1508</v>
      </c>
      <c r="B1508" t="s">
        <v>1434</v>
      </c>
      <c r="C1508" s="465"/>
      <c r="E1508" s="472"/>
      <c r="F1508" s="231"/>
      <c r="G1508" s="312"/>
      <c r="I1508" s="472"/>
      <c r="J1508" s="231"/>
      <c r="K1508" s="312"/>
    </row>
    <row r="1509" spans="1:11" ht="15.75">
      <c r="A1509" s="485">
        <v>1509</v>
      </c>
      <c r="B1509" s="891" t="s">
        <v>1473</v>
      </c>
      <c r="C1509" s="465"/>
      <c r="E1509" s="472"/>
      <c r="F1509" s="231"/>
      <c r="G1509" s="312"/>
      <c r="I1509" s="472"/>
      <c r="J1509" s="231"/>
      <c r="K1509" s="312"/>
    </row>
    <row r="1510" spans="1:11" ht="15.75">
      <c r="A1510" s="485">
        <v>1510</v>
      </c>
      <c r="B1510" t="s">
        <v>1467</v>
      </c>
      <c r="C1510" s="465"/>
      <c r="E1510" s="472"/>
      <c r="F1510" s="231"/>
      <c r="G1510" s="312"/>
      <c r="I1510" s="472"/>
      <c r="J1510" s="231"/>
      <c r="K1510" s="312"/>
    </row>
    <row r="1511" spans="1:11" ht="15.75">
      <c r="A1511" s="485">
        <v>1511</v>
      </c>
      <c r="B1511" t="s">
        <v>1468</v>
      </c>
      <c r="C1511" s="465"/>
      <c r="E1511" s="472"/>
      <c r="F1511" s="231"/>
      <c r="G1511" s="312"/>
      <c r="I1511" s="472"/>
      <c r="J1511" s="231"/>
      <c r="K1511" s="312"/>
    </row>
    <row r="1512" spans="1:11" ht="15.75">
      <c r="A1512" s="485">
        <v>1512</v>
      </c>
      <c r="B1512" t="s">
        <v>1469</v>
      </c>
      <c r="C1512" s="465"/>
      <c r="E1512" s="472"/>
      <c r="F1512" s="231"/>
      <c r="G1512" s="312"/>
      <c r="I1512" s="472"/>
      <c r="J1512" s="231"/>
      <c r="K1512" s="312"/>
    </row>
    <row r="1513" spans="1:11" ht="15.75">
      <c r="A1513" s="485">
        <v>1513</v>
      </c>
      <c r="B1513" t="s">
        <v>1430</v>
      </c>
      <c r="C1513" s="465"/>
      <c r="E1513" s="472"/>
      <c r="F1513" s="231"/>
      <c r="G1513" s="312"/>
      <c r="I1513" s="472"/>
      <c r="J1513" s="231"/>
      <c r="K1513" s="312"/>
    </row>
    <row r="1514" spans="1:11" ht="15.75">
      <c r="A1514" s="485">
        <v>1514</v>
      </c>
      <c r="B1514" t="s">
        <v>482</v>
      </c>
      <c r="C1514" s="465"/>
      <c r="E1514" s="472"/>
      <c r="F1514" s="231"/>
      <c r="G1514" s="312"/>
      <c r="I1514" s="472"/>
      <c r="J1514" s="231"/>
      <c r="K1514" s="312"/>
    </row>
    <row r="1515" spans="1:11" ht="15.75">
      <c r="A1515" s="485">
        <v>1515</v>
      </c>
      <c r="B1515" t="s">
        <v>221</v>
      </c>
      <c r="C1515" s="465"/>
      <c r="E1515" s="472"/>
      <c r="F1515" s="231"/>
      <c r="G1515" s="312"/>
      <c r="I1515" s="472"/>
      <c r="J1515" s="231"/>
      <c r="K1515" s="312"/>
    </row>
    <row r="1516" spans="1:11" ht="15.75">
      <c r="A1516" s="485">
        <v>1516</v>
      </c>
      <c r="B1516" t="s">
        <v>222</v>
      </c>
      <c r="C1516" s="465"/>
      <c r="E1516" s="472"/>
      <c r="F1516" s="231"/>
      <c r="G1516" s="312"/>
      <c r="I1516" s="472"/>
      <c r="J1516" s="231"/>
      <c r="K1516" s="312"/>
    </row>
    <row r="1517" spans="1:11" ht="15.75">
      <c r="A1517" s="485">
        <v>1517</v>
      </c>
      <c r="B1517" t="s">
        <v>223</v>
      </c>
      <c r="C1517" s="465"/>
      <c r="E1517" s="472"/>
      <c r="F1517" s="231"/>
      <c r="G1517" s="312"/>
      <c r="I1517" s="472"/>
      <c r="J1517" s="231"/>
      <c r="K1517" s="312"/>
    </row>
    <row r="1518" spans="1:11" ht="15.75">
      <c r="A1518" s="485">
        <v>1518</v>
      </c>
      <c r="B1518" t="s">
        <v>457</v>
      </c>
      <c r="C1518" s="465"/>
      <c r="E1518" s="472"/>
      <c r="F1518" s="231"/>
      <c r="G1518" s="312"/>
      <c r="I1518" s="472"/>
      <c r="J1518" s="231"/>
      <c r="K1518" s="312"/>
    </row>
    <row r="1519" spans="1:11" ht="15.75">
      <c r="A1519" s="485">
        <v>1519</v>
      </c>
      <c r="B1519" t="s">
        <v>8</v>
      </c>
      <c r="C1519" s="465"/>
      <c r="E1519" s="472"/>
      <c r="F1519" s="231"/>
      <c r="G1519" s="312"/>
      <c r="I1519" s="472"/>
      <c r="J1519" s="231"/>
      <c r="K1519" s="312"/>
    </row>
    <row r="1520" spans="1:11" ht="15.75">
      <c r="A1520" s="485">
        <v>1520</v>
      </c>
      <c r="B1520" t="s">
        <v>1470</v>
      </c>
      <c r="C1520" s="465"/>
      <c r="E1520" s="472"/>
      <c r="F1520" s="231"/>
      <c r="G1520" s="312"/>
      <c r="I1520" s="472"/>
      <c r="J1520" s="231"/>
      <c r="K1520" s="312"/>
    </row>
    <row r="1521" spans="1:11" ht="15.75">
      <c r="A1521" s="485">
        <v>1521</v>
      </c>
      <c r="B1521" t="s">
        <v>1431</v>
      </c>
      <c r="C1521" s="465"/>
      <c r="E1521" s="472"/>
      <c r="F1521" s="231"/>
      <c r="G1521" s="312"/>
      <c r="I1521" s="472"/>
      <c r="J1521" s="231"/>
      <c r="K1521" s="312"/>
    </row>
    <row r="1522" spans="1:11" ht="15.75">
      <c r="A1522" s="485">
        <v>1522</v>
      </c>
      <c r="B1522" t="s">
        <v>1471</v>
      </c>
      <c r="C1522" s="465"/>
      <c r="E1522" s="472"/>
      <c r="F1522" s="231"/>
      <c r="G1522" s="312"/>
      <c r="I1522" s="472"/>
      <c r="J1522" s="231"/>
      <c r="K1522" s="312"/>
    </row>
    <row r="1523" spans="1:11" ht="15.75">
      <c r="A1523" s="485">
        <v>1523</v>
      </c>
      <c r="B1523" t="s">
        <v>1468</v>
      </c>
      <c r="C1523" s="465"/>
      <c r="E1523" s="472"/>
      <c r="F1523" s="231"/>
      <c r="G1523" s="312"/>
      <c r="I1523" s="472"/>
      <c r="J1523" s="231"/>
      <c r="K1523" s="312"/>
    </row>
    <row r="1524" spans="1:11" ht="15.75">
      <c r="A1524" s="485">
        <v>1524</v>
      </c>
      <c r="B1524" t="s">
        <v>1469</v>
      </c>
      <c r="C1524" s="465"/>
      <c r="E1524" s="472"/>
      <c r="F1524" s="231"/>
      <c r="G1524" s="312"/>
      <c r="I1524" s="472"/>
      <c r="J1524" s="231"/>
      <c r="K1524" s="312"/>
    </row>
    <row r="1525" spans="1:11" ht="15.75">
      <c r="A1525" s="485">
        <v>1525</v>
      </c>
      <c r="B1525" t="s">
        <v>1432</v>
      </c>
      <c r="C1525" s="465"/>
      <c r="E1525" s="472"/>
      <c r="F1525" s="231"/>
      <c r="G1525" s="312"/>
      <c r="I1525" s="472"/>
      <c r="J1525" s="231"/>
      <c r="K1525" s="312"/>
    </row>
    <row r="1526" spans="1:11" ht="15.75">
      <c r="A1526" s="485">
        <v>1526</v>
      </c>
      <c r="B1526" t="s">
        <v>1472</v>
      </c>
      <c r="C1526" s="465"/>
      <c r="E1526" s="472"/>
      <c r="F1526" s="231"/>
      <c r="G1526" s="312"/>
      <c r="I1526" s="472"/>
      <c r="J1526" s="231"/>
      <c r="K1526" s="312"/>
    </row>
    <row r="1527" spans="1:11" ht="15.75">
      <c r="A1527" s="485">
        <v>1527</v>
      </c>
      <c r="B1527" t="s">
        <v>984</v>
      </c>
      <c r="C1527" s="465"/>
      <c r="E1527" s="472"/>
      <c r="F1527" s="231"/>
      <c r="G1527" s="312"/>
      <c r="I1527" s="472"/>
      <c r="J1527" s="231"/>
      <c r="K1527" s="312"/>
    </row>
    <row r="1528" spans="1:11" ht="15.75">
      <c r="A1528" s="485">
        <v>1528</v>
      </c>
      <c r="B1528" t="s">
        <v>222</v>
      </c>
      <c r="C1528" s="465"/>
      <c r="E1528" s="472"/>
      <c r="F1528" s="231"/>
      <c r="G1528" s="312"/>
      <c r="I1528" s="472"/>
      <c r="J1528" s="231"/>
      <c r="K1528" s="312"/>
    </row>
    <row r="1529" spans="1:11" ht="15.75">
      <c r="A1529" s="485">
        <v>1529</v>
      </c>
      <c r="B1529" t="s">
        <v>223</v>
      </c>
      <c r="C1529" s="465"/>
      <c r="E1529" s="472"/>
      <c r="F1529" s="231"/>
      <c r="G1529" s="312"/>
      <c r="I1529" s="472"/>
      <c r="J1529" s="231"/>
      <c r="K1529" s="312"/>
    </row>
    <row r="1530" spans="1:11" ht="15.75">
      <c r="A1530" s="485">
        <v>1530</v>
      </c>
      <c r="B1530" t="s">
        <v>457</v>
      </c>
      <c r="C1530" s="465"/>
      <c r="E1530" s="472"/>
      <c r="F1530" s="231"/>
      <c r="G1530" s="312"/>
      <c r="I1530" s="472"/>
      <c r="J1530" s="231"/>
      <c r="K1530" s="312"/>
    </row>
    <row r="1531" spans="1:11" ht="15.75">
      <c r="A1531" s="485">
        <v>1531</v>
      </c>
      <c r="B1531" t="s">
        <v>8</v>
      </c>
      <c r="C1531" s="465"/>
      <c r="E1531" s="472"/>
      <c r="F1531" s="231"/>
      <c r="G1531" s="312"/>
      <c r="I1531" s="472"/>
      <c r="J1531" s="231"/>
      <c r="K1531" s="312"/>
    </row>
    <row r="1532" spans="1:11" ht="15.75">
      <c r="A1532" s="485">
        <v>1532</v>
      </c>
      <c r="B1532" t="s">
        <v>1470</v>
      </c>
      <c r="C1532" s="465"/>
      <c r="E1532" s="472"/>
      <c r="F1532" s="231"/>
      <c r="G1532" s="312"/>
      <c r="I1532" s="472"/>
      <c r="J1532" s="231"/>
      <c r="K1532" s="312"/>
    </row>
    <row r="1533" spans="1:11" ht="15.75">
      <c r="A1533" s="485">
        <v>1533</v>
      </c>
      <c r="B1533" t="s">
        <v>227</v>
      </c>
      <c r="C1533" s="465"/>
      <c r="E1533" s="472"/>
      <c r="F1533" s="231"/>
      <c r="G1533" s="312"/>
      <c r="I1533" s="472"/>
      <c r="J1533" s="231"/>
      <c r="K1533" s="312"/>
    </row>
    <row r="1534" spans="1:11" ht="15.75">
      <c r="A1534" s="485">
        <v>1534</v>
      </c>
      <c r="B1534" t="s">
        <v>1431</v>
      </c>
      <c r="C1534" s="465"/>
      <c r="E1534" s="472"/>
      <c r="F1534" s="231"/>
      <c r="G1534" s="312"/>
      <c r="I1534" s="472"/>
      <c r="J1534" s="231"/>
      <c r="K1534" s="312"/>
    </row>
    <row r="1535" spans="1:11" ht="15.75">
      <c r="A1535" s="485">
        <v>1535</v>
      </c>
      <c r="B1535" t="s">
        <v>1433</v>
      </c>
      <c r="C1535" s="465"/>
      <c r="E1535" s="472"/>
      <c r="F1535" s="231"/>
      <c r="G1535" s="312"/>
      <c r="I1535" s="472"/>
      <c r="J1535" s="231"/>
      <c r="K1535" s="312"/>
    </row>
    <row r="1536" spans="1:11" ht="15.75">
      <c r="A1536" s="485">
        <v>1536</v>
      </c>
      <c r="B1536" t="s">
        <v>1434</v>
      </c>
      <c r="C1536" s="465"/>
      <c r="E1536" s="472"/>
      <c r="F1536" s="231"/>
      <c r="G1536" s="312"/>
      <c r="I1536" s="472"/>
      <c r="J1536" s="231"/>
      <c r="K1536" s="312"/>
    </row>
    <row r="1537" spans="1:11" ht="15.75">
      <c r="A1537" s="485">
        <v>1537</v>
      </c>
      <c r="B1537" s="891" t="s">
        <v>1474</v>
      </c>
      <c r="C1537" s="465"/>
      <c r="E1537" s="472"/>
      <c r="F1537" s="231"/>
      <c r="G1537" s="312"/>
      <c r="I1537" s="472"/>
      <c r="J1537" s="231"/>
      <c r="K1537" s="312"/>
    </row>
    <row r="1538" spans="1:11" ht="15.75">
      <c r="A1538" s="485">
        <v>1538</v>
      </c>
      <c r="B1538" t="s">
        <v>1467</v>
      </c>
      <c r="C1538" s="465"/>
      <c r="E1538" s="472"/>
      <c r="F1538" s="231"/>
      <c r="G1538" s="312"/>
      <c r="I1538" s="472"/>
      <c r="J1538" s="231"/>
      <c r="K1538" s="312"/>
    </row>
    <row r="1539" spans="1:11" ht="15.75">
      <c r="A1539" s="485">
        <v>1539</v>
      </c>
      <c r="B1539" t="s">
        <v>1468</v>
      </c>
      <c r="C1539" s="465"/>
      <c r="E1539" s="472"/>
      <c r="F1539" s="231"/>
      <c r="G1539" s="312"/>
      <c r="I1539" s="472"/>
      <c r="J1539" s="231"/>
      <c r="K1539" s="312"/>
    </row>
    <row r="1540" spans="1:11" ht="15.75">
      <c r="A1540" s="485">
        <v>1540</v>
      </c>
      <c r="B1540" t="s">
        <v>1469</v>
      </c>
      <c r="C1540" s="465"/>
      <c r="E1540" s="472"/>
      <c r="F1540" s="231"/>
      <c r="G1540" s="312"/>
      <c r="I1540" s="472"/>
      <c r="J1540" s="231"/>
      <c r="K1540" s="312"/>
    </row>
    <row r="1541" spans="1:11" ht="15.75">
      <c r="A1541" s="485">
        <v>1541</v>
      </c>
      <c r="B1541" t="s">
        <v>1430</v>
      </c>
      <c r="C1541" s="465"/>
      <c r="E1541" s="472"/>
      <c r="F1541" s="231"/>
      <c r="G1541" s="312"/>
      <c r="I1541" s="472"/>
      <c r="J1541" s="231"/>
      <c r="K1541" s="312"/>
    </row>
    <row r="1542" spans="1:11" ht="15.75">
      <c r="A1542" s="485">
        <v>1542</v>
      </c>
      <c r="B1542" t="s">
        <v>482</v>
      </c>
      <c r="C1542" s="465"/>
      <c r="E1542" s="472"/>
      <c r="F1542" s="231"/>
      <c r="G1542" s="312"/>
      <c r="I1542" s="472"/>
      <c r="J1542" s="231"/>
      <c r="K1542" s="312"/>
    </row>
    <row r="1543" spans="1:11" ht="15.75">
      <c r="A1543" s="485">
        <v>1543</v>
      </c>
      <c r="B1543" t="s">
        <v>221</v>
      </c>
      <c r="C1543" s="465"/>
      <c r="E1543" s="472"/>
      <c r="F1543" s="231"/>
      <c r="G1543" s="312"/>
      <c r="I1543" s="472"/>
      <c r="J1543" s="231"/>
      <c r="K1543" s="312"/>
    </row>
    <row r="1544" spans="1:11" ht="15.75">
      <c r="A1544" s="485">
        <v>1544</v>
      </c>
      <c r="B1544" t="s">
        <v>222</v>
      </c>
      <c r="C1544" s="465"/>
      <c r="E1544" s="472"/>
      <c r="F1544" s="231"/>
      <c r="G1544" s="312"/>
      <c r="I1544" s="472"/>
      <c r="J1544" s="231"/>
      <c r="K1544" s="312"/>
    </row>
    <row r="1545" spans="1:11" ht="15.75">
      <c r="A1545" s="485">
        <v>1545</v>
      </c>
      <c r="B1545" t="s">
        <v>223</v>
      </c>
      <c r="C1545" s="465"/>
      <c r="E1545" s="472"/>
      <c r="F1545" s="231"/>
      <c r="G1545" s="312"/>
      <c r="I1545" s="472"/>
      <c r="J1545" s="231"/>
      <c r="K1545" s="312"/>
    </row>
    <row r="1546" spans="1:11" ht="15.75">
      <c r="A1546" s="485">
        <v>1546</v>
      </c>
      <c r="B1546" t="s">
        <v>457</v>
      </c>
      <c r="C1546" s="465"/>
      <c r="E1546" s="472"/>
      <c r="F1546" s="231"/>
      <c r="G1546" s="312"/>
      <c r="I1546" s="472"/>
      <c r="J1546" s="231"/>
      <c r="K1546" s="312"/>
    </row>
    <row r="1547" spans="1:11" ht="15.75">
      <c r="A1547" s="485">
        <v>1547</v>
      </c>
      <c r="B1547" t="s">
        <v>8</v>
      </c>
      <c r="C1547" s="465"/>
      <c r="E1547" s="472"/>
      <c r="F1547" s="231"/>
      <c r="G1547" s="312"/>
      <c r="I1547" s="472"/>
      <c r="J1547" s="231"/>
      <c r="K1547" s="312"/>
    </row>
    <row r="1548" spans="1:11" ht="15.75">
      <c r="A1548" s="485">
        <v>1548</v>
      </c>
      <c r="B1548" t="s">
        <v>1470</v>
      </c>
      <c r="C1548" s="465"/>
      <c r="E1548" s="472"/>
      <c r="F1548" s="231"/>
      <c r="G1548" s="312"/>
      <c r="I1548" s="472"/>
      <c r="J1548" s="231"/>
      <c r="K1548" s="312"/>
    </row>
    <row r="1549" spans="1:11" ht="15.75">
      <c r="A1549" s="485">
        <v>1549</v>
      </c>
      <c r="B1549" t="s">
        <v>1431</v>
      </c>
      <c r="C1549" s="465"/>
      <c r="E1549" s="472"/>
      <c r="F1549" s="231"/>
      <c r="G1549" s="312"/>
      <c r="I1549" s="472"/>
      <c r="J1549" s="231"/>
      <c r="K1549" s="312"/>
    </row>
    <row r="1550" spans="1:11" ht="15.75">
      <c r="A1550" s="485">
        <v>1550</v>
      </c>
      <c r="B1550" t="s">
        <v>1471</v>
      </c>
      <c r="C1550" s="465"/>
      <c r="E1550" s="472"/>
      <c r="F1550" s="231"/>
      <c r="G1550" s="312"/>
      <c r="I1550" s="472"/>
      <c r="J1550" s="231"/>
      <c r="K1550" s="312"/>
    </row>
    <row r="1551" spans="1:11" ht="15.75">
      <c r="A1551" s="485">
        <v>1551</v>
      </c>
      <c r="B1551" t="s">
        <v>1468</v>
      </c>
      <c r="C1551" s="465"/>
      <c r="E1551" s="472"/>
      <c r="F1551" s="231"/>
      <c r="G1551" s="312"/>
      <c r="I1551" s="472"/>
      <c r="J1551" s="231"/>
      <c r="K1551" s="312"/>
    </row>
    <row r="1552" spans="1:11" ht="15.75">
      <c r="A1552" s="485">
        <v>1552</v>
      </c>
      <c r="B1552" t="s">
        <v>1469</v>
      </c>
      <c r="C1552" s="465"/>
      <c r="E1552" s="472"/>
      <c r="F1552" s="231"/>
      <c r="G1552" s="312"/>
      <c r="I1552" s="472"/>
      <c r="J1552" s="231"/>
      <c r="K1552" s="312"/>
    </row>
    <row r="1553" spans="1:11" ht="15.75">
      <c r="A1553" s="485">
        <v>1553</v>
      </c>
      <c r="B1553" t="s">
        <v>1432</v>
      </c>
      <c r="C1553" s="465"/>
      <c r="E1553" s="472"/>
      <c r="F1553" s="231"/>
      <c r="G1553" s="312"/>
      <c r="I1553" s="472"/>
      <c r="J1553" s="231"/>
      <c r="K1553" s="312"/>
    </row>
    <row r="1554" spans="1:11" ht="15.75">
      <c r="A1554" s="485">
        <v>1554</v>
      </c>
      <c r="B1554" t="s">
        <v>1472</v>
      </c>
      <c r="C1554" s="465"/>
      <c r="E1554" s="472"/>
      <c r="F1554" s="231"/>
      <c r="G1554" s="312"/>
      <c r="I1554" s="472"/>
      <c r="J1554" s="231"/>
      <c r="K1554" s="312"/>
    </row>
    <row r="1555" spans="1:11" ht="15.75">
      <c r="A1555" s="485">
        <v>1555</v>
      </c>
      <c r="B1555" t="s">
        <v>984</v>
      </c>
      <c r="C1555" s="465"/>
      <c r="E1555" s="472"/>
      <c r="F1555" s="231"/>
      <c r="G1555" s="312"/>
      <c r="I1555" s="472"/>
      <c r="J1555" s="231"/>
      <c r="K1555" s="312"/>
    </row>
    <row r="1556" spans="1:11" ht="15.75">
      <c r="A1556" s="485">
        <v>1556</v>
      </c>
      <c r="B1556" t="s">
        <v>222</v>
      </c>
      <c r="C1556" s="465"/>
      <c r="E1556" s="472"/>
      <c r="F1556" s="231"/>
      <c r="G1556" s="312"/>
      <c r="I1556" s="472"/>
      <c r="J1556" s="231"/>
      <c r="K1556" s="312"/>
    </row>
    <row r="1557" spans="1:11" ht="15.75">
      <c r="A1557" s="485">
        <v>1557</v>
      </c>
      <c r="B1557" t="s">
        <v>223</v>
      </c>
      <c r="C1557" s="465"/>
      <c r="E1557" s="472"/>
      <c r="F1557" s="231"/>
      <c r="G1557" s="312"/>
      <c r="I1557" s="472"/>
      <c r="J1557" s="231"/>
      <c r="K1557" s="312"/>
    </row>
    <row r="1558" spans="1:11" ht="15.75">
      <c r="A1558" s="485">
        <v>1558</v>
      </c>
      <c r="B1558" t="s">
        <v>457</v>
      </c>
      <c r="C1558" s="465"/>
      <c r="E1558" s="472"/>
      <c r="F1558" s="231"/>
      <c r="G1558" s="312"/>
      <c r="I1558" s="472"/>
      <c r="J1558" s="231"/>
      <c r="K1558" s="312"/>
    </row>
    <row r="1559" spans="1:11" ht="15.75">
      <c r="A1559" s="485">
        <v>1559</v>
      </c>
      <c r="B1559" t="s">
        <v>8</v>
      </c>
      <c r="C1559" s="465"/>
      <c r="E1559" s="472"/>
      <c r="F1559" s="231"/>
      <c r="G1559" s="312"/>
      <c r="I1559" s="472"/>
      <c r="J1559" s="231"/>
      <c r="K1559" s="312"/>
    </row>
    <row r="1560" spans="1:11" ht="15.75">
      <c r="A1560" s="485">
        <v>1560</v>
      </c>
      <c r="B1560" t="s">
        <v>1470</v>
      </c>
      <c r="C1560" s="465"/>
      <c r="E1560" s="472"/>
      <c r="F1560" s="231"/>
      <c r="G1560" s="312"/>
      <c r="I1560" s="472"/>
      <c r="J1560" s="231"/>
      <c r="K1560" s="312"/>
    </row>
    <row r="1561" spans="1:11" ht="15.75">
      <c r="A1561" s="485">
        <v>1561</v>
      </c>
      <c r="B1561" t="s">
        <v>227</v>
      </c>
      <c r="C1561" s="465"/>
      <c r="E1561" s="472"/>
      <c r="F1561" s="231"/>
      <c r="G1561" s="312"/>
      <c r="I1561" s="472"/>
      <c r="J1561" s="231"/>
      <c r="K1561" s="312"/>
    </row>
    <row r="1562" spans="1:11" ht="15.75">
      <c r="A1562" s="485">
        <v>1562</v>
      </c>
      <c r="B1562" t="s">
        <v>1431</v>
      </c>
      <c r="C1562" s="465"/>
      <c r="E1562" s="472"/>
      <c r="F1562" s="231"/>
      <c r="G1562" s="312"/>
      <c r="I1562" s="472"/>
      <c r="J1562" s="231"/>
      <c r="K1562" s="312"/>
    </row>
    <row r="1563" spans="1:11" ht="15.75">
      <c r="A1563" s="485">
        <v>1563</v>
      </c>
      <c r="B1563" t="s">
        <v>1433</v>
      </c>
      <c r="C1563" s="465"/>
      <c r="E1563" s="472"/>
      <c r="F1563" s="231"/>
      <c r="G1563" s="312"/>
      <c r="I1563" s="472"/>
      <c r="J1563" s="231"/>
      <c r="K1563" s="312"/>
    </row>
    <row r="1564" spans="1:11" ht="15.75">
      <c r="A1564" s="485">
        <v>1564</v>
      </c>
      <c r="B1564" t="s">
        <v>1434</v>
      </c>
      <c r="C1564" s="465"/>
      <c r="E1564" s="472"/>
      <c r="F1564" s="231"/>
      <c r="G1564" s="312"/>
      <c r="I1564" s="472"/>
      <c r="J1564" s="231"/>
      <c r="K1564" s="312"/>
    </row>
    <row r="1565" spans="1:11" ht="15.75">
      <c r="A1565" s="485">
        <v>1565</v>
      </c>
      <c r="B1565" s="891" t="s">
        <v>1475</v>
      </c>
      <c r="C1565" s="465"/>
      <c r="E1565" s="472"/>
      <c r="F1565" s="231"/>
      <c r="G1565" s="312"/>
      <c r="I1565" s="472"/>
      <c r="J1565" s="231"/>
      <c r="K1565" s="312"/>
    </row>
    <row r="1566" spans="1:11" ht="15.75">
      <c r="A1566" s="485">
        <v>1566</v>
      </c>
      <c r="B1566" t="s">
        <v>1467</v>
      </c>
      <c r="C1566" s="465"/>
      <c r="E1566" s="472"/>
      <c r="F1566" s="231"/>
      <c r="G1566" s="312"/>
      <c r="I1566" s="472"/>
      <c r="J1566" s="231"/>
      <c r="K1566" s="312"/>
    </row>
    <row r="1567" spans="1:11" ht="15.75">
      <c r="A1567" s="485">
        <v>1567</v>
      </c>
      <c r="B1567" t="s">
        <v>1468</v>
      </c>
      <c r="C1567" s="465"/>
      <c r="E1567" s="472"/>
      <c r="F1567" s="231"/>
      <c r="G1567" s="312"/>
      <c r="I1567" s="472"/>
      <c r="J1567" s="231"/>
      <c r="K1567" s="312"/>
    </row>
    <row r="1568" spans="1:11" ht="15.75">
      <c r="A1568" s="485">
        <v>1568</v>
      </c>
      <c r="B1568" t="s">
        <v>1469</v>
      </c>
      <c r="C1568" s="465"/>
      <c r="E1568" s="472"/>
      <c r="F1568" s="231"/>
      <c r="G1568" s="312"/>
      <c r="I1568" s="472"/>
      <c r="J1568" s="231"/>
      <c r="K1568" s="312"/>
    </row>
    <row r="1569" spans="1:11" ht="15.75">
      <c r="A1569" s="485">
        <v>1569</v>
      </c>
      <c r="B1569" t="s">
        <v>1430</v>
      </c>
      <c r="C1569" s="465"/>
      <c r="E1569" s="472"/>
      <c r="F1569" s="231"/>
      <c r="G1569" s="312"/>
      <c r="I1569" s="472"/>
      <c r="J1569" s="231"/>
      <c r="K1569" s="312"/>
    </row>
    <row r="1570" spans="1:11" ht="15.75">
      <c r="A1570" s="485">
        <v>1570</v>
      </c>
      <c r="B1570" t="s">
        <v>482</v>
      </c>
      <c r="C1570" s="465"/>
      <c r="E1570" s="472"/>
      <c r="F1570" s="231"/>
      <c r="G1570" s="312"/>
      <c r="I1570" s="472"/>
      <c r="J1570" s="231"/>
      <c r="K1570" s="312"/>
    </row>
    <row r="1571" spans="1:11" ht="15.75">
      <c r="A1571" s="485">
        <v>1571</v>
      </c>
      <c r="B1571" t="s">
        <v>221</v>
      </c>
      <c r="C1571" s="465"/>
      <c r="E1571" s="472"/>
      <c r="F1571" s="231"/>
      <c r="G1571" s="312"/>
      <c r="I1571" s="472"/>
      <c r="J1571" s="231"/>
      <c r="K1571" s="312"/>
    </row>
    <row r="1572" spans="1:11" ht="15.75">
      <c r="A1572" s="485">
        <v>1572</v>
      </c>
      <c r="B1572" t="s">
        <v>222</v>
      </c>
      <c r="C1572" s="465"/>
      <c r="E1572" s="472"/>
      <c r="F1572" s="231"/>
      <c r="G1572" s="312"/>
      <c r="I1572" s="472"/>
      <c r="J1572" s="231"/>
      <c r="K1572" s="312"/>
    </row>
    <row r="1573" spans="1:11" ht="15.75">
      <c r="A1573" s="485">
        <v>1573</v>
      </c>
      <c r="B1573" t="s">
        <v>223</v>
      </c>
      <c r="C1573" s="465"/>
      <c r="E1573" s="472"/>
      <c r="F1573" s="231"/>
      <c r="G1573" s="312"/>
      <c r="I1573" s="472"/>
      <c r="J1573" s="231"/>
      <c r="K1573" s="312"/>
    </row>
    <row r="1574" spans="1:11" ht="15.75">
      <c r="A1574" s="485">
        <v>1574</v>
      </c>
      <c r="B1574" t="s">
        <v>457</v>
      </c>
      <c r="C1574" s="465"/>
      <c r="E1574" s="472"/>
      <c r="F1574" s="231"/>
      <c r="G1574" s="312"/>
      <c r="I1574" s="472"/>
      <c r="J1574" s="231"/>
      <c r="K1574" s="312"/>
    </row>
    <row r="1575" spans="1:11" ht="15.75">
      <c r="A1575" s="485">
        <v>1575</v>
      </c>
      <c r="B1575" t="s">
        <v>8</v>
      </c>
      <c r="C1575" s="465"/>
      <c r="E1575" s="472"/>
      <c r="F1575" s="231"/>
      <c r="G1575" s="312"/>
      <c r="I1575" s="472"/>
      <c r="J1575" s="231"/>
      <c r="K1575" s="312"/>
    </row>
    <row r="1576" spans="1:11" ht="15.75">
      <c r="A1576" s="485">
        <v>1576</v>
      </c>
      <c r="B1576" t="s">
        <v>1470</v>
      </c>
      <c r="C1576" s="465"/>
      <c r="E1576" s="472"/>
      <c r="F1576" s="231"/>
      <c r="G1576" s="312"/>
      <c r="I1576" s="472"/>
      <c r="J1576" s="231"/>
      <c r="K1576" s="312"/>
    </row>
    <row r="1577" spans="1:11" ht="15.75">
      <c r="A1577" s="485">
        <v>1577</v>
      </c>
      <c r="B1577" t="s">
        <v>1431</v>
      </c>
      <c r="C1577" s="465"/>
      <c r="E1577" s="472"/>
      <c r="F1577" s="231"/>
      <c r="G1577" s="312"/>
      <c r="I1577" s="472"/>
      <c r="J1577" s="231"/>
      <c r="K1577" s="312"/>
    </row>
    <row r="1578" spans="1:11" ht="15.75">
      <c r="A1578" s="485">
        <v>1578</v>
      </c>
      <c r="B1578" t="s">
        <v>1471</v>
      </c>
      <c r="C1578" s="465"/>
      <c r="E1578" s="472"/>
      <c r="F1578" s="231"/>
      <c r="G1578" s="312"/>
      <c r="I1578" s="472"/>
      <c r="J1578" s="231"/>
      <c r="K1578" s="312"/>
    </row>
    <row r="1579" spans="1:11" ht="15.75">
      <c r="A1579" s="485">
        <v>1579</v>
      </c>
      <c r="B1579" t="s">
        <v>1468</v>
      </c>
      <c r="C1579" s="465"/>
      <c r="E1579" s="472"/>
      <c r="F1579" s="231"/>
      <c r="G1579" s="312"/>
      <c r="I1579" s="472"/>
      <c r="J1579" s="231"/>
      <c r="K1579" s="312"/>
    </row>
    <row r="1580" spans="1:11" ht="15.75">
      <c r="A1580" s="485">
        <v>1580</v>
      </c>
      <c r="B1580" t="s">
        <v>1469</v>
      </c>
      <c r="C1580" s="465"/>
      <c r="E1580" s="472"/>
      <c r="F1580" s="231"/>
      <c r="G1580" s="312"/>
      <c r="I1580" s="472"/>
      <c r="J1580" s="231"/>
      <c r="K1580" s="312"/>
    </row>
    <row r="1581" spans="1:11" ht="15.75">
      <c r="A1581" s="485">
        <v>1581</v>
      </c>
      <c r="B1581" t="s">
        <v>1432</v>
      </c>
      <c r="C1581" s="465"/>
      <c r="E1581" s="472"/>
      <c r="F1581" s="231"/>
      <c r="G1581" s="312"/>
      <c r="I1581" s="472"/>
      <c r="J1581" s="231"/>
      <c r="K1581" s="312"/>
    </row>
    <row r="1582" spans="1:11" ht="15.75">
      <c r="A1582" s="485">
        <v>1582</v>
      </c>
      <c r="B1582" t="s">
        <v>1472</v>
      </c>
      <c r="C1582" s="465"/>
      <c r="E1582" s="472"/>
      <c r="F1582" s="231"/>
      <c r="G1582" s="312"/>
      <c r="I1582" s="472"/>
      <c r="J1582" s="231"/>
      <c r="K1582" s="312"/>
    </row>
    <row r="1583" spans="1:11" ht="15.75">
      <c r="A1583" s="485">
        <v>1583</v>
      </c>
      <c r="B1583" t="s">
        <v>984</v>
      </c>
      <c r="C1583" s="465"/>
      <c r="E1583" s="472"/>
      <c r="F1583" s="231"/>
      <c r="G1583" s="312"/>
      <c r="I1583" s="472"/>
      <c r="J1583" s="231"/>
      <c r="K1583" s="312"/>
    </row>
    <row r="1584" spans="1:11" ht="15.75">
      <c r="A1584" s="485">
        <v>1584</v>
      </c>
      <c r="B1584" t="s">
        <v>222</v>
      </c>
      <c r="C1584" s="465"/>
      <c r="E1584" s="472"/>
      <c r="F1584" s="231"/>
      <c r="G1584" s="312"/>
      <c r="I1584" s="472"/>
      <c r="J1584" s="231"/>
      <c r="K1584" s="312"/>
    </row>
    <row r="1585" spans="1:11" ht="15.75">
      <c r="A1585" s="485">
        <v>1585</v>
      </c>
      <c r="B1585" t="s">
        <v>223</v>
      </c>
      <c r="C1585" s="465"/>
      <c r="E1585" s="472"/>
      <c r="F1585" s="231"/>
      <c r="G1585" s="312"/>
      <c r="I1585" s="472"/>
      <c r="J1585" s="231"/>
      <c r="K1585" s="312"/>
    </row>
    <row r="1586" spans="1:11" ht="15.75">
      <c r="A1586" s="485">
        <v>1586</v>
      </c>
      <c r="B1586" t="s">
        <v>457</v>
      </c>
      <c r="C1586" s="465"/>
      <c r="E1586" s="472"/>
      <c r="F1586" s="231"/>
      <c r="G1586" s="312"/>
      <c r="I1586" s="472"/>
      <c r="J1586" s="231"/>
      <c r="K1586" s="312"/>
    </row>
    <row r="1587" spans="1:11" ht="15.75">
      <c r="A1587" s="485">
        <v>1587</v>
      </c>
      <c r="B1587" t="s">
        <v>8</v>
      </c>
      <c r="C1587" s="465"/>
      <c r="E1587" s="472"/>
      <c r="F1587" s="231"/>
      <c r="G1587" s="312"/>
      <c r="I1587" s="472"/>
      <c r="J1587" s="231"/>
      <c r="K1587" s="312"/>
    </row>
    <row r="1588" spans="1:11" ht="15.75">
      <c r="A1588" s="485">
        <v>1588</v>
      </c>
      <c r="B1588" t="s">
        <v>1470</v>
      </c>
      <c r="C1588" s="465"/>
      <c r="E1588" s="472"/>
      <c r="F1588" s="231"/>
      <c r="G1588" s="312"/>
      <c r="I1588" s="472"/>
      <c r="J1588" s="231"/>
      <c r="K1588" s="312"/>
    </row>
    <row r="1589" spans="1:11" ht="15.75">
      <c r="A1589" s="485">
        <v>1589</v>
      </c>
      <c r="B1589" t="s">
        <v>227</v>
      </c>
      <c r="C1589" s="465"/>
      <c r="E1589" s="472"/>
      <c r="F1589" s="231"/>
      <c r="G1589" s="312"/>
      <c r="I1589" s="472"/>
      <c r="J1589" s="231"/>
      <c r="K1589" s="312"/>
    </row>
    <row r="1590" spans="1:11" ht="15.75">
      <c r="A1590" s="485">
        <v>1590</v>
      </c>
      <c r="B1590" t="s">
        <v>1431</v>
      </c>
      <c r="C1590" s="465"/>
      <c r="E1590" s="472"/>
      <c r="F1590" s="231"/>
      <c r="G1590" s="312"/>
      <c r="I1590" s="472"/>
      <c r="J1590" s="231"/>
      <c r="K1590" s="312"/>
    </row>
    <row r="1591" spans="1:11" ht="15.75">
      <c r="A1591" s="485">
        <v>1591</v>
      </c>
      <c r="B1591" t="s">
        <v>1433</v>
      </c>
      <c r="C1591" s="465"/>
      <c r="E1591" s="472"/>
      <c r="F1591" s="231"/>
      <c r="G1591" s="312"/>
      <c r="I1591" s="472"/>
      <c r="J1591" s="231"/>
      <c r="K1591" s="312"/>
    </row>
    <row r="1592" spans="1:11" ht="15.75">
      <c r="A1592" s="485">
        <v>1592</v>
      </c>
      <c r="B1592" t="s">
        <v>1434</v>
      </c>
      <c r="C1592" s="465"/>
      <c r="E1592" s="472"/>
      <c r="F1592" s="231"/>
      <c r="G1592" s="312"/>
      <c r="I1592" s="472"/>
      <c r="J1592" s="231"/>
      <c r="K1592" s="312"/>
    </row>
    <row r="1593" spans="1:11" ht="15.75">
      <c r="A1593" s="485">
        <v>1593</v>
      </c>
      <c r="B1593" s="465" t="s">
        <v>656</v>
      </c>
      <c r="C1593" s="465"/>
      <c r="E1593" s="472"/>
      <c r="F1593" s="231"/>
      <c r="G1593" s="312"/>
      <c r="I1593" s="472"/>
      <c r="J1593" s="231"/>
      <c r="K1593" s="312"/>
    </row>
    <row r="1594" spans="1:11" ht="15.75">
      <c r="A1594" s="485">
        <v>1594</v>
      </c>
      <c r="B1594" t="s">
        <v>1467</v>
      </c>
      <c r="C1594" s="465"/>
      <c r="E1594" s="472"/>
      <c r="F1594" s="231"/>
      <c r="G1594" s="312"/>
      <c r="I1594" s="472"/>
      <c r="J1594" s="231"/>
      <c r="K1594" s="312"/>
    </row>
    <row r="1595" spans="1:11" ht="15.75">
      <c r="A1595" s="485">
        <v>1595</v>
      </c>
      <c r="B1595" t="s">
        <v>1468</v>
      </c>
      <c r="C1595" s="465"/>
      <c r="E1595" s="472"/>
      <c r="F1595" s="231"/>
      <c r="G1595" s="312"/>
      <c r="I1595" s="472"/>
      <c r="J1595" s="231"/>
      <c r="K1595" s="312"/>
    </row>
    <row r="1596" spans="1:11" ht="15.75">
      <c r="A1596" s="485">
        <v>1596</v>
      </c>
      <c r="B1596" t="s">
        <v>1469</v>
      </c>
      <c r="C1596" s="465"/>
      <c r="E1596" s="472"/>
      <c r="F1596" s="231"/>
      <c r="G1596" s="312"/>
      <c r="I1596" s="472"/>
      <c r="J1596" s="231"/>
      <c r="K1596" s="312"/>
    </row>
    <row r="1597" spans="1:11" ht="15.75">
      <c r="A1597" s="485">
        <v>1597</v>
      </c>
      <c r="B1597" t="s">
        <v>1430</v>
      </c>
      <c r="C1597" s="465"/>
      <c r="E1597" s="472"/>
      <c r="F1597" s="231"/>
      <c r="G1597" s="312"/>
      <c r="I1597" s="472"/>
      <c r="J1597" s="231"/>
      <c r="K1597" s="312"/>
    </row>
    <row r="1598" spans="1:11" ht="15.75">
      <c r="A1598" s="485">
        <v>1598</v>
      </c>
      <c r="B1598" t="s">
        <v>482</v>
      </c>
      <c r="C1598" s="465"/>
      <c r="E1598" s="472"/>
      <c r="F1598" s="231"/>
      <c r="G1598" s="312"/>
      <c r="I1598" s="472"/>
      <c r="J1598" s="231"/>
      <c r="K1598" s="312"/>
    </row>
    <row r="1599" spans="1:11" ht="15.75">
      <c r="A1599" s="485">
        <v>1599</v>
      </c>
      <c r="B1599" t="s">
        <v>221</v>
      </c>
      <c r="C1599" s="465"/>
      <c r="E1599" s="472"/>
      <c r="F1599" s="231"/>
      <c r="G1599" s="312"/>
      <c r="I1599" s="472"/>
      <c r="J1599" s="231"/>
      <c r="K1599" s="312"/>
    </row>
    <row r="1600" spans="1:11" ht="15.75">
      <c r="A1600" s="485">
        <v>1600</v>
      </c>
      <c r="B1600" t="s">
        <v>222</v>
      </c>
      <c r="C1600" s="465"/>
      <c r="E1600" s="472"/>
      <c r="F1600" s="231"/>
      <c r="G1600" s="312"/>
      <c r="I1600" s="472"/>
      <c r="J1600" s="231"/>
      <c r="K1600" s="312"/>
    </row>
    <row r="1601" spans="1:11" ht="15.75">
      <c r="A1601" s="485">
        <v>1601</v>
      </c>
      <c r="B1601" t="s">
        <v>223</v>
      </c>
      <c r="C1601" s="465"/>
      <c r="E1601" s="472"/>
      <c r="F1601" s="231"/>
      <c r="G1601" s="312"/>
      <c r="I1601" s="472"/>
      <c r="J1601" s="231"/>
      <c r="K1601" s="312"/>
    </row>
    <row r="1602" spans="1:11" ht="15.75">
      <c r="A1602" s="485">
        <v>1602</v>
      </c>
      <c r="B1602" t="s">
        <v>457</v>
      </c>
      <c r="C1602" s="465"/>
      <c r="E1602" s="472"/>
      <c r="F1602" s="231"/>
      <c r="G1602" s="312"/>
      <c r="I1602" s="472"/>
      <c r="J1602" s="231"/>
      <c r="K1602" s="312"/>
    </row>
    <row r="1603" spans="1:11" ht="15.75">
      <c r="A1603" s="485">
        <v>1603</v>
      </c>
      <c r="B1603" t="s">
        <v>8</v>
      </c>
      <c r="C1603" s="465"/>
      <c r="E1603" s="472"/>
      <c r="F1603" s="231"/>
      <c r="G1603" s="312"/>
      <c r="I1603" s="472"/>
      <c r="J1603" s="231"/>
      <c r="K1603" s="312"/>
    </row>
    <row r="1604" spans="1:11" ht="15.75">
      <c r="A1604" s="485">
        <v>1604</v>
      </c>
      <c r="B1604" t="s">
        <v>1470</v>
      </c>
      <c r="C1604" s="465"/>
      <c r="E1604" s="472"/>
      <c r="F1604" s="231"/>
      <c r="G1604" s="312"/>
      <c r="I1604" s="472"/>
      <c r="J1604" s="231"/>
      <c r="K1604" s="312"/>
    </row>
    <row r="1605" spans="1:11" ht="15.75">
      <c r="A1605" s="485">
        <v>1605</v>
      </c>
      <c r="B1605" t="s">
        <v>1431</v>
      </c>
      <c r="C1605" s="465"/>
      <c r="E1605" s="472"/>
      <c r="F1605" s="231"/>
      <c r="G1605" s="312"/>
      <c r="I1605" s="472"/>
      <c r="J1605" s="231"/>
      <c r="K1605" s="312"/>
    </row>
    <row r="1606" spans="1:11" ht="15.75">
      <c r="A1606" s="485">
        <v>1606</v>
      </c>
      <c r="B1606" t="s">
        <v>1471</v>
      </c>
      <c r="C1606" s="465"/>
      <c r="E1606" s="472"/>
      <c r="F1606" s="231"/>
      <c r="G1606" s="312"/>
      <c r="I1606" s="472"/>
      <c r="J1606" s="231"/>
      <c r="K1606" s="312"/>
    </row>
    <row r="1607" spans="1:11" ht="15.75">
      <c r="A1607" s="485">
        <v>1607</v>
      </c>
      <c r="B1607" t="s">
        <v>1468</v>
      </c>
      <c r="C1607" s="465"/>
      <c r="E1607" s="472"/>
      <c r="F1607" s="231"/>
      <c r="G1607" s="312"/>
      <c r="I1607" s="472"/>
      <c r="J1607" s="231"/>
      <c r="K1607" s="312"/>
    </row>
    <row r="1608" spans="1:11" ht="15.75">
      <c r="A1608" s="485">
        <v>1608</v>
      </c>
      <c r="B1608" t="s">
        <v>1469</v>
      </c>
      <c r="C1608" s="465"/>
      <c r="E1608" s="472"/>
      <c r="F1608" s="231"/>
      <c r="G1608" s="312"/>
      <c r="I1608" s="472"/>
      <c r="J1608" s="231"/>
      <c r="K1608" s="312"/>
    </row>
    <row r="1609" spans="1:11" ht="15.75">
      <c r="A1609" s="485">
        <v>1609</v>
      </c>
      <c r="B1609" t="s">
        <v>1432</v>
      </c>
      <c r="C1609" s="465"/>
      <c r="E1609" s="472"/>
      <c r="F1609" s="231"/>
      <c r="G1609" s="312"/>
      <c r="I1609" s="472"/>
      <c r="J1609" s="231"/>
      <c r="K1609" s="312"/>
    </row>
    <row r="1610" spans="1:11" ht="15.75">
      <c r="A1610" s="485">
        <v>1610</v>
      </c>
      <c r="B1610" t="s">
        <v>1472</v>
      </c>
      <c r="C1610" s="465"/>
      <c r="E1610" s="472"/>
      <c r="F1610" s="231"/>
      <c r="G1610" s="312"/>
      <c r="I1610" s="472"/>
      <c r="J1610" s="231"/>
      <c r="K1610" s="312"/>
    </row>
    <row r="1611" spans="1:11" ht="15.75">
      <c r="A1611" s="485">
        <v>1611</v>
      </c>
      <c r="B1611" t="s">
        <v>984</v>
      </c>
      <c r="C1611" s="465"/>
      <c r="E1611" s="472"/>
      <c r="F1611" s="231"/>
      <c r="G1611" s="312"/>
      <c r="I1611" s="472"/>
      <c r="J1611" s="231"/>
      <c r="K1611" s="312"/>
    </row>
    <row r="1612" spans="1:11" ht="15.75">
      <c r="A1612" s="485">
        <v>1612</v>
      </c>
      <c r="B1612" t="s">
        <v>222</v>
      </c>
      <c r="C1612" s="465"/>
      <c r="E1612" s="472"/>
      <c r="F1612" s="231"/>
      <c r="G1612" s="312"/>
      <c r="I1612" s="472"/>
      <c r="J1612" s="231"/>
      <c r="K1612" s="312"/>
    </row>
    <row r="1613" spans="1:11" ht="15.75">
      <c r="A1613" s="485">
        <v>1613</v>
      </c>
      <c r="B1613" t="s">
        <v>223</v>
      </c>
      <c r="C1613" s="465"/>
      <c r="E1613" s="472"/>
      <c r="F1613" s="231"/>
      <c r="G1613" s="312"/>
      <c r="I1613" s="472"/>
      <c r="J1613" s="231"/>
      <c r="K1613" s="312"/>
    </row>
    <row r="1614" spans="1:11" ht="15.75">
      <c r="A1614" s="485">
        <v>1614</v>
      </c>
      <c r="B1614" t="s">
        <v>457</v>
      </c>
      <c r="C1614" s="465"/>
      <c r="E1614" s="472"/>
      <c r="F1614" s="231"/>
      <c r="G1614" s="312"/>
      <c r="I1614" s="472"/>
      <c r="J1614" s="231"/>
      <c r="K1614" s="312"/>
    </row>
    <row r="1615" spans="1:11" ht="15.75">
      <c r="A1615" s="485">
        <v>1615</v>
      </c>
      <c r="B1615" t="s">
        <v>8</v>
      </c>
      <c r="C1615" s="465"/>
      <c r="E1615" s="472"/>
      <c r="F1615" s="231"/>
      <c r="G1615" s="312"/>
      <c r="I1615" s="472"/>
      <c r="J1615" s="231"/>
      <c r="K1615" s="312"/>
    </row>
    <row r="1616" spans="1:11" ht="15.75">
      <c r="A1616" s="485">
        <v>1616</v>
      </c>
      <c r="B1616" t="s">
        <v>1470</v>
      </c>
      <c r="C1616" s="465"/>
      <c r="E1616" s="472"/>
      <c r="F1616" s="231"/>
      <c r="G1616" s="312"/>
      <c r="I1616" s="472"/>
      <c r="J1616" s="231"/>
      <c r="K1616" s="312"/>
    </row>
    <row r="1617" spans="1:11" ht="15.75">
      <c r="A1617" s="485">
        <v>1617</v>
      </c>
      <c r="B1617" t="s">
        <v>227</v>
      </c>
      <c r="C1617" s="465"/>
      <c r="E1617" s="472"/>
      <c r="F1617" s="231"/>
      <c r="G1617" s="312"/>
      <c r="I1617" s="472"/>
      <c r="J1617" s="231"/>
      <c r="K1617" s="312"/>
    </row>
    <row r="1618" spans="1:11" ht="15.75">
      <c r="A1618" s="485">
        <v>1618</v>
      </c>
      <c r="B1618" t="s">
        <v>1431</v>
      </c>
      <c r="C1618" s="465"/>
      <c r="E1618" s="472"/>
      <c r="F1618" s="231"/>
      <c r="G1618" s="312"/>
      <c r="I1618" s="472"/>
      <c r="J1618" s="231"/>
      <c r="K1618" s="312"/>
    </row>
    <row r="1619" spans="1:11" ht="15.75">
      <c r="A1619" s="485">
        <v>1619</v>
      </c>
      <c r="B1619" t="s">
        <v>1433</v>
      </c>
      <c r="C1619" s="465"/>
      <c r="E1619" s="472"/>
      <c r="F1619" s="231"/>
      <c r="G1619" s="312"/>
      <c r="I1619" s="472"/>
      <c r="J1619" s="231"/>
      <c r="K1619" s="312"/>
    </row>
    <row r="1620" spans="1:11" ht="15.75">
      <c r="A1620" s="485">
        <v>1620</v>
      </c>
      <c r="B1620" t="s">
        <v>1434</v>
      </c>
      <c r="C1620" s="465"/>
      <c r="E1620" s="472"/>
      <c r="F1620" s="231"/>
      <c r="G1620" s="312"/>
      <c r="I1620" s="472"/>
      <c r="J1620" s="231"/>
      <c r="K1620" s="312"/>
    </row>
    <row r="1621" spans="1:11" ht="15.75">
      <c r="A1621" s="485">
        <v>1621</v>
      </c>
      <c r="B1621" s="465" t="s">
        <v>1476</v>
      </c>
      <c r="C1621" s="465"/>
      <c r="E1621" s="472"/>
      <c r="F1621" s="231"/>
      <c r="G1621" s="312"/>
      <c r="I1621" s="472"/>
      <c r="J1621" s="231"/>
      <c r="K1621" s="312"/>
    </row>
    <row r="1622" spans="1:11" ht="15.75">
      <c r="A1622" s="485">
        <v>1622</v>
      </c>
      <c r="B1622" t="s">
        <v>1467</v>
      </c>
      <c r="C1622" s="465"/>
      <c r="E1622" s="472"/>
      <c r="F1622" s="231"/>
      <c r="G1622" s="312"/>
      <c r="I1622" s="472"/>
      <c r="J1622" s="231"/>
      <c r="K1622" s="312"/>
    </row>
    <row r="1623" spans="1:11" ht="15.75">
      <c r="A1623" s="485">
        <v>1623</v>
      </c>
      <c r="B1623" t="s">
        <v>1468</v>
      </c>
      <c r="C1623" s="465"/>
      <c r="E1623" s="472"/>
      <c r="F1623" s="231"/>
      <c r="G1623" s="312"/>
      <c r="I1623" s="472"/>
      <c r="J1623" s="231"/>
      <c r="K1623" s="312"/>
    </row>
    <row r="1624" spans="1:11" ht="15.75">
      <c r="A1624" s="485">
        <v>1624</v>
      </c>
      <c r="B1624" t="s">
        <v>1469</v>
      </c>
      <c r="C1624" s="465"/>
      <c r="E1624" s="472"/>
      <c r="F1624" s="231"/>
      <c r="G1624" s="312"/>
      <c r="I1624" s="472"/>
      <c r="J1624" s="231"/>
      <c r="K1624" s="312"/>
    </row>
    <row r="1625" spans="1:11" ht="15.75">
      <c r="A1625" s="485">
        <v>1625</v>
      </c>
      <c r="B1625" t="s">
        <v>1430</v>
      </c>
      <c r="C1625" s="465"/>
      <c r="E1625" s="472"/>
      <c r="F1625" s="231"/>
      <c r="G1625" s="312"/>
      <c r="I1625" s="472"/>
      <c r="J1625" s="231"/>
      <c r="K1625" s="312"/>
    </row>
    <row r="1626" spans="1:11" ht="15.75">
      <c r="A1626" s="485">
        <v>1626</v>
      </c>
      <c r="B1626" t="s">
        <v>482</v>
      </c>
      <c r="C1626" s="465"/>
      <c r="E1626" s="472"/>
      <c r="F1626" s="231"/>
      <c r="G1626" s="312"/>
      <c r="I1626" s="472"/>
      <c r="J1626" s="231"/>
      <c r="K1626" s="312"/>
    </row>
    <row r="1627" spans="1:11" ht="15.75">
      <c r="A1627" s="485">
        <v>1627</v>
      </c>
      <c r="B1627" t="s">
        <v>221</v>
      </c>
      <c r="C1627" s="465"/>
      <c r="E1627" s="472"/>
      <c r="F1627" s="231"/>
      <c r="G1627" s="312"/>
      <c r="I1627" s="472"/>
      <c r="J1627" s="231"/>
      <c r="K1627" s="312"/>
    </row>
    <row r="1628" spans="1:11" ht="15.75">
      <c r="A1628" s="485">
        <v>1628</v>
      </c>
      <c r="B1628" t="s">
        <v>222</v>
      </c>
      <c r="C1628" s="465"/>
      <c r="E1628" s="472"/>
      <c r="F1628" s="231"/>
      <c r="G1628" s="312"/>
      <c r="I1628" s="472"/>
      <c r="J1628" s="231"/>
      <c r="K1628" s="312"/>
    </row>
    <row r="1629" spans="1:11" ht="15.75">
      <c r="A1629" s="485">
        <v>1629</v>
      </c>
      <c r="B1629" t="s">
        <v>223</v>
      </c>
      <c r="C1629" s="465"/>
      <c r="E1629" s="472"/>
      <c r="F1629" s="231"/>
      <c r="G1629" s="312"/>
      <c r="I1629" s="472"/>
      <c r="J1629" s="231"/>
      <c r="K1629" s="312"/>
    </row>
    <row r="1630" spans="1:11" ht="15.75">
      <c r="A1630" s="485">
        <v>1630</v>
      </c>
      <c r="B1630" t="s">
        <v>457</v>
      </c>
      <c r="C1630" s="465"/>
      <c r="E1630" s="472"/>
      <c r="F1630" s="231"/>
      <c r="G1630" s="312"/>
      <c r="I1630" s="472"/>
      <c r="J1630" s="231"/>
      <c r="K1630" s="312"/>
    </row>
    <row r="1631" spans="1:11" ht="15.75">
      <c r="A1631" s="485">
        <v>1631</v>
      </c>
      <c r="B1631" t="s">
        <v>8</v>
      </c>
      <c r="C1631" s="465"/>
      <c r="E1631" s="472"/>
      <c r="F1631" s="231"/>
      <c r="G1631" s="312"/>
      <c r="I1631" s="472"/>
      <c r="J1631" s="231"/>
      <c r="K1631" s="312"/>
    </row>
    <row r="1632" spans="1:11" ht="15.75">
      <c r="A1632" s="485">
        <v>1632</v>
      </c>
      <c r="B1632" t="s">
        <v>1470</v>
      </c>
      <c r="C1632" s="465"/>
      <c r="E1632" s="472"/>
      <c r="F1632" s="231"/>
      <c r="G1632" s="312"/>
      <c r="I1632" s="472"/>
      <c r="J1632" s="231"/>
      <c r="K1632" s="312"/>
    </row>
    <row r="1633" spans="1:11" ht="15.75">
      <c r="A1633" s="485">
        <v>1633</v>
      </c>
      <c r="B1633" t="s">
        <v>1431</v>
      </c>
      <c r="C1633" s="465"/>
      <c r="E1633" s="472"/>
      <c r="F1633" s="231"/>
      <c r="G1633" s="312"/>
      <c r="I1633" s="472"/>
      <c r="J1633" s="231"/>
      <c r="K1633" s="312"/>
    </row>
    <row r="1634" spans="1:11" ht="15.75">
      <c r="A1634" s="485">
        <v>1634</v>
      </c>
      <c r="B1634" t="s">
        <v>1471</v>
      </c>
      <c r="C1634" s="465"/>
      <c r="E1634" s="472"/>
      <c r="F1634" s="231"/>
      <c r="G1634" s="312"/>
      <c r="I1634" s="472"/>
      <c r="J1634" s="231"/>
      <c r="K1634" s="312"/>
    </row>
    <row r="1635" spans="1:11" ht="15.75">
      <c r="A1635" s="485">
        <v>1635</v>
      </c>
      <c r="B1635" t="s">
        <v>1468</v>
      </c>
      <c r="C1635" s="465"/>
      <c r="E1635" s="472"/>
      <c r="F1635" s="231"/>
      <c r="G1635" s="312"/>
      <c r="I1635" s="472"/>
      <c r="J1635" s="231"/>
      <c r="K1635" s="312"/>
    </row>
    <row r="1636" spans="1:11" ht="15.75">
      <c r="A1636" s="485">
        <v>1636</v>
      </c>
      <c r="B1636" t="s">
        <v>1469</v>
      </c>
      <c r="C1636" s="465"/>
      <c r="E1636" s="472"/>
      <c r="F1636" s="231"/>
      <c r="G1636" s="312"/>
      <c r="I1636" s="472"/>
      <c r="J1636" s="231"/>
      <c r="K1636" s="312"/>
    </row>
    <row r="1637" spans="1:11" ht="15.75">
      <c r="A1637" s="485">
        <v>1637</v>
      </c>
      <c r="B1637" t="s">
        <v>1432</v>
      </c>
      <c r="C1637" s="465"/>
      <c r="E1637" s="472"/>
      <c r="F1637" s="231"/>
      <c r="G1637" s="312"/>
      <c r="I1637" s="472"/>
      <c r="J1637" s="231"/>
      <c r="K1637" s="312"/>
    </row>
    <row r="1638" spans="1:11" ht="15.75">
      <c r="A1638" s="485">
        <v>1638</v>
      </c>
      <c r="B1638" t="s">
        <v>1472</v>
      </c>
      <c r="C1638" s="465"/>
      <c r="E1638" s="472"/>
      <c r="F1638" s="231"/>
      <c r="G1638" s="312"/>
      <c r="I1638" s="472"/>
      <c r="J1638" s="231"/>
      <c r="K1638" s="312"/>
    </row>
    <row r="1639" spans="1:11" ht="15.75">
      <c r="A1639" s="485">
        <v>1639</v>
      </c>
      <c r="B1639" t="s">
        <v>984</v>
      </c>
      <c r="C1639" s="465"/>
      <c r="E1639" s="472"/>
      <c r="F1639" s="231"/>
      <c r="G1639" s="312"/>
      <c r="I1639" s="472"/>
      <c r="J1639" s="231"/>
      <c r="K1639" s="312"/>
    </row>
    <row r="1640" spans="1:11" ht="15.75">
      <c r="A1640" s="485">
        <v>1640</v>
      </c>
      <c r="B1640" t="s">
        <v>222</v>
      </c>
      <c r="C1640" s="465"/>
      <c r="E1640" s="472"/>
      <c r="F1640" s="231"/>
      <c r="G1640" s="312"/>
      <c r="I1640" s="472"/>
      <c r="J1640" s="231"/>
      <c r="K1640" s="312"/>
    </row>
    <row r="1641" spans="1:11" ht="15.75">
      <c r="A1641" s="485">
        <v>1641</v>
      </c>
      <c r="B1641" t="s">
        <v>223</v>
      </c>
      <c r="C1641" s="465"/>
      <c r="E1641" s="472"/>
      <c r="F1641" s="231"/>
      <c r="G1641" s="312"/>
      <c r="I1641" s="472"/>
      <c r="J1641" s="231"/>
      <c r="K1641" s="312"/>
    </row>
    <row r="1642" spans="1:11" ht="15.75">
      <c r="A1642" s="485">
        <v>1642</v>
      </c>
      <c r="B1642" t="s">
        <v>457</v>
      </c>
      <c r="C1642" s="465"/>
      <c r="E1642" s="472"/>
      <c r="F1642" s="231"/>
      <c r="G1642" s="312"/>
      <c r="I1642" s="472"/>
      <c r="J1642" s="231"/>
      <c r="K1642" s="312"/>
    </row>
    <row r="1643" spans="1:11" ht="15.75">
      <c r="A1643" s="485">
        <v>1643</v>
      </c>
      <c r="B1643" t="s">
        <v>8</v>
      </c>
      <c r="C1643" s="465"/>
      <c r="E1643" s="472"/>
      <c r="F1643" s="231"/>
      <c r="G1643" s="312"/>
      <c r="I1643" s="472"/>
      <c r="J1643" s="231"/>
      <c r="K1643" s="312"/>
    </row>
    <row r="1644" spans="1:11" ht="15.75">
      <c r="A1644" s="485">
        <v>1644</v>
      </c>
      <c r="B1644" t="s">
        <v>1470</v>
      </c>
      <c r="C1644" s="465"/>
      <c r="E1644" s="472"/>
      <c r="F1644" s="231"/>
      <c r="G1644" s="312"/>
      <c r="I1644" s="472"/>
      <c r="J1644" s="231"/>
      <c r="K1644" s="312"/>
    </row>
    <row r="1645" spans="1:11" ht="15.75">
      <c r="A1645" s="485">
        <v>1645</v>
      </c>
      <c r="B1645" t="s">
        <v>227</v>
      </c>
      <c r="C1645" s="465"/>
      <c r="E1645" s="472"/>
      <c r="F1645" s="231"/>
      <c r="G1645" s="312"/>
      <c r="I1645" s="472"/>
      <c r="J1645" s="231"/>
      <c r="K1645" s="312"/>
    </row>
    <row r="1646" spans="1:11" ht="15.75">
      <c r="A1646" s="485">
        <v>1646</v>
      </c>
      <c r="B1646" t="s">
        <v>1431</v>
      </c>
      <c r="C1646" s="465"/>
      <c r="E1646" s="472"/>
      <c r="F1646" s="231"/>
      <c r="G1646" s="312"/>
      <c r="I1646" s="472"/>
      <c r="J1646" s="231"/>
      <c r="K1646" s="312"/>
    </row>
    <row r="1647" spans="1:11" ht="15.75">
      <c r="A1647" s="485">
        <v>1647</v>
      </c>
      <c r="B1647" t="s">
        <v>1433</v>
      </c>
      <c r="C1647" s="465"/>
      <c r="E1647" s="472"/>
      <c r="F1647" s="231"/>
      <c r="G1647" s="312"/>
      <c r="I1647" s="472"/>
      <c r="J1647" s="231"/>
      <c r="K1647" s="312"/>
    </row>
    <row r="1648" spans="1:11" ht="15.75">
      <c r="A1648" s="485">
        <v>1648</v>
      </c>
      <c r="B1648" t="s">
        <v>1434</v>
      </c>
      <c r="C1648" s="465"/>
      <c r="E1648" s="472"/>
      <c r="F1648" s="231"/>
      <c r="G1648" s="312"/>
      <c r="I1648" s="472"/>
      <c r="J1648" s="231"/>
      <c r="K1648" s="312"/>
    </row>
    <row r="1649" spans="1:11" ht="15.75">
      <c r="A1649" s="485">
        <v>1649</v>
      </c>
      <c r="B1649" s="234" t="s">
        <v>475</v>
      </c>
      <c r="C1649" s="465"/>
      <c r="E1649" s="472"/>
      <c r="F1649" s="231"/>
      <c r="G1649" s="370"/>
      <c r="I1649" s="472"/>
      <c r="J1649" s="231"/>
      <c r="K1649" s="370"/>
    </row>
    <row r="1650" spans="1:11" ht="15.75">
      <c r="A1650" s="485">
        <v>1650</v>
      </c>
      <c r="B1650" s="234" t="s">
        <v>1000</v>
      </c>
      <c r="C1650" s="465"/>
      <c r="E1650" s="472"/>
      <c r="F1650" s="231"/>
      <c r="G1650" s="370"/>
      <c r="I1650" s="472"/>
      <c r="J1650" s="231"/>
      <c r="K1650" s="370"/>
    </row>
    <row r="1651" spans="1:11" ht="15.75">
      <c r="A1651" s="485">
        <v>1651</v>
      </c>
      <c r="B1651" s="889" t="s">
        <v>1477</v>
      </c>
      <c r="C1651" s="465"/>
      <c r="E1651" s="472"/>
      <c r="F1651" s="231"/>
      <c r="G1651" s="370"/>
      <c r="I1651" s="472"/>
      <c r="J1651" s="231"/>
      <c r="K1651" s="370"/>
    </row>
    <row r="1652" spans="1:11" ht="15.75">
      <c r="A1652" s="485">
        <v>1652</v>
      </c>
      <c r="B1652" s="889" t="s">
        <v>468</v>
      </c>
      <c r="C1652" s="465"/>
      <c r="E1652" s="472"/>
      <c r="F1652" s="231"/>
      <c r="G1652" s="370"/>
      <c r="I1652" s="472"/>
      <c r="J1652" s="231"/>
      <c r="K1652" s="370"/>
    </row>
    <row r="1653" spans="1:11">
      <c r="A1653" s="485">
        <v>1653</v>
      </c>
      <c r="B1653" t="s">
        <v>1001</v>
      </c>
      <c r="E1653" s="472">
        <v>8135</v>
      </c>
      <c r="F1653" s="231">
        <f>'47'!B14</f>
        <v>13200</v>
      </c>
      <c r="G1653" s="312">
        <f t="shared" ref="G1653:G1665" si="124">F1653-E1653</f>
        <v>5065</v>
      </c>
      <c r="I1653" s="472">
        <v>7186</v>
      </c>
      <c r="J1653" s="231">
        <f>'48'!B14</f>
        <v>12862</v>
      </c>
      <c r="K1653" s="312">
        <f t="shared" ref="K1653:K1665" si="125">J1653-I1653</f>
        <v>5676</v>
      </c>
    </row>
    <row r="1654" spans="1:11">
      <c r="A1654" s="485">
        <v>1654</v>
      </c>
      <c r="B1654" t="s">
        <v>245</v>
      </c>
      <c r="E1654" s="472">
        <v>0</v>
      </c>
      <c r="F1654" s="231">
        <f>'47'!B15</f>
        <v>0</v>
      </c>
      <c r="G1654" s="312">
        <f t="shared" si="124"/>
        <v>0</v>
      </c>
      <c r="I1654" s="472">
        <v>0</v>
      </c>
      <c r="J1654" s="231">
        <f>'48'!B15</f>
        <v>0</v>
      </c>
      <c r="K1654" s="312">
        <f t="shared" si="125"/>
        <v>0</v>
      </c>
    </row>
    <row r="1655" spans="1:11">
      <c r="A1655" s="485">
        <v>1655</v>
      </c>
      <c r="B1655" t="s">
        <v>222</v>
      </c>
      <c r="E1655" s="472">
        <v>0</v>
      </c>
      <c r="F1655" s="231">
        <f>'47'!B16</f>
        <v>1321</v>
      </c>
      <c r="G1655" s="312">
        <f t="shared" si="124"/>
        <v>1321</v>
      </c>
      <c r="I1655" s="472">
        <v>0</v>
      </c>
      <c r="J1655" s="231">
        <f>'48'!B16</f>
        <v>0</v>
      </c>
      <c r="K1655" s="312">
        <f t="shared" si="125"/>
        <v>0</v>
      </c>
    </row>
    <row r="1656" spans="1:11">
      <c r="A1656" s="485">
        <v>1656</v>
      </c>
      <c r="B1656" t="s">
        <v>457</v>
      </c>
      <c r="E1656" s="472">
        <v>0</v>
      </c>
      <c r="F1656" s="231">
        <f>'47'!B17</f>
        <v>0</v>
      </c>
      <c r="G1656" s="312">
        <f t="shared" si="124"/>
        <v>0</v>
      </c>
      <c r="I1656" s="472">
        <v>0</v>
      </c>
      <c r="J1656" s="231">
        <f>'48'!B17</f>
        <v>0</v>
      </c>
      <c r="K1656" s="312">
        <f t="shared" si="125"/>
        <v>0</v>
      </c>
    </row>
    <row r="1657" spans="1:11">
      <c r="A1657" s="485">
        <v>1657</v>
      </c>
      <c r="B1657" t="s">
        <v>8</v>
      </c>
      <c r="D1657" t="s">
        <v>905</v>
      </c>
      <c r="E1657" s="472">
        <v>0</v>
      </c>
      <c r="F1657" s="231">
        <f>'47'!B18</f>
        <v>-1244</v>
      </c>
      <c r="G1657" s="312">
        <f t="shared" si="124"/>
        <v>-1244</v>
      </c>
      <c r="I1657" s="472">
        <v>0</v>
      </c>
      <c r="J1657" s="231">
        <f>'48'!B18</f>
        <v>0</v>
      </c>
      <c r="K1657" s="312">
        <f t="shared" si="125"/>
        <v>0</v>
      </c>
    </row>
    <row r="1658" spans="1:11">
      <c r="A1658" s="485">
        <v>1658</v>
      </c>
      <c r="B1658" t="s">
        <v>246</v>
      </c>
      <c r="D1658" t="s">
        <v>905</v>
      </c>
      <c r="E1658" s="472">
        <v>1175</v>
      </c>
      <c r="F1658" s="231">
        <f>'47'!B19</f>
        <v>252</v>
      </c>
      <c r="G1658" s="312">
        <f t="shared" si="124"/>
        <v>-923</v>
      </c>
      <c r="I1658" s="472">
        <v>949</v>
      </c>
      <c r="J1658" s="231">
        <f>'48'!B19</f>
        <v>338</v>
      </c>
      <c r="K1658" s="312">
        <f t="shared" si="125"/>
        <v>-611</v>
      </c>
    </row>
    <row r="1659" spans="1:11">
      <c r="A1659" s="485">
        <v>1659</v>
      </c>
      <c r="B1659" t="s">
        <v>247</v>
      </c>
      <c r="D1659" t="s">
        <v>905</v>
      </c>
      <c r="E1659" s="472">
        <v>0</v>
      </c>
      <c r="F1659" s="231">
        <f>'47'!B20</f>
        <v>0</v>
      </c>
      <c r="G1659" s="312">
        <f t="shared" si="124"/>
        <v>0</v>
      </c>
      <c r="I1659" s="472">
        <v>0</v>
      </c>
      <c r="J1659" s="231">
        <f>'48'!B20</f>
        <v>0</v>
      </c>
      <c r="K1659" s="312">
        <f t="shared" si="125"/>
        <v>0</v>
      </c>
    </row>
    <row r="1660" spans="1:11">
      <c r="A1660" s="485">
        <v>1660</v>
      </c>
      <c r="B1660" t="s">
        <v>248</v>
      </c>
      <c r="D1660" t="s">
        <v>905</v>
      </c>
      <c r="E1660" s="472">
        <v>0</v>
      </c>
      <c r="F1660" s="231">
        <f>'47'!B21</f>
        <v>0</v>
      </c>
      <c r="G1660" s="312">
        <f t="shared" si="124"/>
        <v>0</v>
      </c>
      <c r="I1660" s="472">
        <v>0</v>
      </c>
      <c r="J1660" s="231">
        <f>'48'!B21</f>
        <v>0</v>
      </c>
      <c r="K1660" s="312">
        <f t="shared" si="125"/>
        <v>0</v>
      </c>
    </row>
    <row r="1661" spans="1:11">
      <c r="A1661" s="485">
        <v>1661</v>
      </c>
      <c r="B1661" t="s">
        <v>249</v>
      </c>
      <c r="D1661" t="s">
        <v>905</v>
      </c>
      <c r="E1661" s="472">
        <v>0</v>
      </c>
      <c r="F1661" s="231">
        <f>'47'!B22</f>
        <v>0</v>
      </c>
      <c r="G1661" s="312">
        <f t="shared" si="124"/>
        <v>0</v>
      </c>
      <c r="I1661" s="472">
        <v>0</v>
      </c>
      <c r="J1661" s="231">
        <f>'48'!B22</f>
        <v>0</v>
      </c>
      <c r="K1661" s="312">
        <f t="shared" si="125"/>
        <v>0</v>
      </c>
    </row>
    <row r="1662" spans="1:11">
      <c r="A1662" s="485">
        <v>1662</v>
      </c>
      <c r="B1662" t="s">
        <v>224</v>
      </c>
      <c r="D1662" t="s">
        <v>905</v>
      </c>
      <c r="E1662" s="472">
        <v>0</v>
      </c>
      <c r="F1662" s="231">
        <f>'47'!B23</f>
        <v>0</v>
      </c>
      <c r="G1662" s="312">
        <f t="shared" si="124"/>
        <v>0</v>
      </c>
      <c r="I1662" s="472">
        <v>0</v>
      </c>
      <c r="J1662" s="231">
        <f>'48'!B23</f>
        <v>0</v>
      </c>
      <c r="K1662" s="312">
        <f t="shared" si="125"/>
        <v>0</v>
      </c>
    </row>
    <row r="1663" spans="1:11">
      <c r="A1663" s="485">
        <v>1663</v>
      </c>
      <c r="B1663" t="s">
        <v>468</v>
      </c>
      <c r="D1663" t="s">
        <v>905</v>
      </c>
      <c r="E1663" s="472">
        <v>0</v>
      </c>
      <c r="F1663" s="231">
        <f>'47'!B24</f>
        <v>0</v>
      </c>
      <c r="G1663" s="312">
        <f t="shared" si="124"/>
        <v>0</v>
      </c>
      <c r="I1663" s="472">
        <v>0</v>
      </c>
      <c r="J1663" s="231">
        <f>'48'!B24</f>
        <v>0</v>
      </c>
      <c r="K1663" s="312">
        <f t="shared" si="125"/>
        <v>0</v>
      </c>
    </row>
    <row r="1664" spans="1:11">
      <c r="A1664" s="485">
        <v>1664</v>
      </c>
      <c r="B1664" t="s">
        <v>226</v>
      </c>
      <c r="D1664" t="s">
        <v>905</v>
      </c>
      <c r="E1664" s="472">
        <v>-59</v>
      </c>
      <c r="F1664" s="231">
        <f>'47'!B25</f>
        <v>-51</v>
      </c>
      <c r="G1664" s="312">
        <f t="shared" si="124"/>
        <v>8</v>
      </c>
      <c r="I1664" s="472">
        <v>0</v>
      </c>
      <c r="J1664" s="231">
        <f>'48'!B25</f>
        <v>0</v>
      </c>
      <c r="K1664" s="312">
        <f t="shared" si="125"/>
        <v>0</v>
      </c>
    </row>
    <row r="1665" spans="1:11" ht="15.75">
      <c r="A1665" s="485">
        <v>1665</v>
      </c>
      <c r="B1665" s="234" t="s">
        <v>1002</v>
      </c>
      <c r="D1665" t="s">
        <v>905</v>
      </c>
      <c r="E1665" s="472">
        <v>9251</v>
      </c>
      <c r="F1665" s="231">
        <f>'47'!B27</f>
        <v>13478</v>
      </c>
      <c r="G1665" s="312">
        <f t="shared" si="124"/>
        <v>4227</v>
      </c>
      <c r="I1665" s="472">
        <v>8135</v>
      </c>
      <c r="J1665" s="231">
        <f>'48'!B27</f>
        <v>13200</v>
      </c>
      <c r="K1665" s="312">
        <f t="shared" si="125"/>
        <v>5065</v>
      </c>
    </row>
    <row r="1666" spans="1:11">
      <c r="A1666" s="485">
        <v>1666</v>
      </c>
      <c r="B1666" t="s">
        <v>1478</v>
      </c>
      <c r="D1666" t="s">
        <v>905</v>
      </c>
      <c r="E1666" s="472"/>
      <c r="F1666" s="231"/>
      <c r="G1666" s="312"/>
      <c r="I1666" s="472"/>
      <c r="J1666" s="231"/>
      <c r="K1666" s="312"/>
    </row>
    <row r="1667" spans="1:11">
      <c r="A1667" s="485">
        <v>1667</v>
      </c>
      <c r="B1667" t="s">
        <v>468</v>
      </c>
      <c r="D1667" t="s">
        <v>905</v>
      </c>
      <c r="E1667" s="472"/>
      <c r="F1667" s="231"/>
      <c r="G1667" s="312"/>
      <c r="I1667" s="472"/>
      <c r="J1667" s="231"/>
      <c r="K1667" s="312"/>
    </row>
    <row r="1668" spans="1:11">
      <c r="A1668" s="485">
        <v>1668</v>
      </c>
      <c r="B1668" s="889" t="s">
        <v>1003</v>
      </c>
      <c r="D1668" t="s">
        <v>905</v>
      </c>
      <c r="E1668" s="472">
        <v>6179</v>
      </c>
      <c r="F1668" s="231">
        <f>'47'!B32</f>
        <v>10079</v>
      </c>
      <c r="G1668" s="312">
        <f t="shared" ref="G1668:G1679" si="126">F1668-E1668</f>
        <v>3900</v>
      </c>
      <c r="I1668" s="472">
        <v>5490</v>
      </c>
      <c r="J1668" s="231">
        <f>'48'!B32</f>
        <v>8232</v>
      </c>
      <c r="K1668" s="312">
        <f t="shared" ref="K1668:K1679" si="127">J1668-I1668</f>
        <v>2742</v>
      </c>
    </row>
    <row r="1669" spans="1:11">
      <c r="A1669" s="485">
        <v>1669</v>
      </c>
      <c r="B1669" t="s">
        <v>245</v>
      </c>
      <c r="D1669" t="s">
        <v>905</v>
      </c>
      <c r="E1669" s="472">
        <v>0</v>
      </c>
      <c r="F1669" s="231">
        <f>'47'!B33</f>
        <v>0</v>
      </c>
      <c r="G1669" s="312">
        <f t="shared" si="126"/>
        <v>0</v>
      </c>
      <c r="I1669" s="472">
        <v>0</v>
      </c>
      <c r="J1669" s="231">
        <f>'48'!B33</f>
        <v>0</v>
      </c>
      <c r="K1669" s="312">
        <f t="shared" si="127"/>
        <v>0</v>
      </c>
    </row>
    <row r="1670" spans="1:11">
      <c r="A1670" s="485">
        <v>1670</v>
      </c>
      <c r="B1670" t="s">
        <v>222</v>
      </c>
      <c r="E1670" s="472">
        <v>0</v>
      </c>
      <c r="F1670" s="231">
        <f>'47'!B34</f>
        <v>0</v>
      </c>
      <c r="G1670" s="312">
        <f t="shared" si="126"/>
        <v>0</v>
      </c>
      <c r="I1670" s="472">
        <v>0</v>
      </c>
      <c r="J1670" s="231">
        <f>'48'!B34</f>
        <v>0</v>
      </c>
      <c r="K1670" s="312">
        <f t="shared" si="127"/>
        <v>0</v>
      </c>
    </row>
    <row r="1671" spans="1:11">
      <c r="A1671" s="485">
        <v>1671</v>
      </c>
      <c r="B1671" t="s">
        <v>457</v>
      </c>
      <c r="E1671" s="472">
        <v>0</v>
      </c>
      <c r="F1671" s="231">
        <f>'47'!B35</f>
        <v>0</v>
      </c>
      <c r="G1671" s="312">
        <f t="shared" si="126"/>
        <v>0</v>
      </c>
      <c r="I1671" s="472">
        <v>0</v>
      </c>
      <c r="J1671" s="231">
        <f>'48'!B35</f>
        <v>0</v>
      </c>
      <c r="K1671" s="312">
        <f t="shared" si="127"/>
        <v>0</v>
      </c>
    </row>
    <row r="1672" spans="1:11">
      <c r="A1672" s="485">
        <v>1672</v>
      </c>
      <c r="B1672" t="s">
        <v>399</v>
      </c>
      <c r="D1672" t="s">
        <v>905</v>
      </c>
      <c r="E1672" s="472">
        <v>0</v>
      </c>
      <c r="F1672" s="231">
        <f>'47'!B36</f>
        <v>0</v>
      </c>
      <c r="G1672" s="312">
        <f t="shared" si="126"/>
        <v>0</v>
      </c>
      <c r="I1672" s="472">
        <v>0</v>
      </c>
      <c r="J1672" s="231">
        <f>'48'!B36</f>
        <v>0</v>
      </c>
      <c r="K1672" s="312">
        <f t="shared" si="127"/>
        <v>0</v>
      </c>
    </row>
    <row r="1673" spans="1:11">
      <c r="A1673" s="485">
        <v>1673</v>
      </c>
      <c r="B1673" t="s">
        <v>227</v>
      </c>
      <c r="D1673" t="s">
        <v>905</v>
      </c>
      <c r="E1673" s="472">
        <v>674</v>
      </c>
      <c r="F1673" s="231">
        <f>'47'!B37</f>
        <v>1608</v>
      </c>
      <c r="G1673" s="312">
        <f t="shared" si="126"/>
        <v>934</v>
      </c>
      <c r="I1673" s="472">
        <v>689</v>
      </c>
      <c r="J1673" s="231">
        <f>'48'!B37</f>
        <v>1847</v>
      </c>
      <c r="K1673" s="312">
        <f t="shared" si="127"/>
        <v>1158</v>
      </c>
    </row>
    <row r="1674" spans="1:11">
      <c r="A1674" s="485">
        <v>1674</v>
      </c>
      <c r="B1674" t="s">
        <v>224</v>
      </c>
      <c r="D1674" t="s">
        <v>905</v>
      </c>
      <c r="E1674" s="472">
        <v>0</v>
      </c>
      <c r="F1674" s="231">
        <f>'47'!B38</f>
        <v>0</v>
      </c>
      <c r="G1674" s="312">
        <f t="shared" si="126"/>
        <v>0</v>
      </c>
      <c r="I1674" s="472">
        <v>0</v>
      </c>
      <c r="J1674" s="231">
        <f>'48'!B38</f>
        <v>0</v>
      </c>
      <c r="K1674" s="312">
        <f t="shared" si="127"/>
        <v>0</v>
      </c>
    </row>
    <row r="1675" spans="1:11">
      <c r="A1675" s="485">
        <v>1675</v>
      </c>
      <c r="B1675" t="s">
        <v>468</v>
      </c>
      <c r="D1675" t="s">
        <v>905</v>
      </c>
      <c r="E1675" s="472">
        <v>0</v>
      </c>
      <c r="F1675" s="231">
        <f>'47'!B39</f>
        <v>0</v>
      </c>
      <c r="G1675" s="312">
        <f t="shared" si="126"/>
        <v>0</v>
      </c>
      <c r="I1675" s="472">
        <v>0</v>
      </c>
      <c r="J1675" s="231">
        <f>'48'!B39</f>
        <v>0</v>
      </c>
      <c r="K1675" s="312">
        <f t="shared" si="127"/>
        <v>0</v>
      </c>
    </row>
    <row r="1676" spans="1:11">
      <c r="A1676" s="485">
        <v>1676</v>
      </c>
      <c r="B1676" t="s">
        <v>226</v>
      </c>
      <c r="D1676" t="s">
        <v>905</v>
      </c>
      <c r="E1676" s="472">
        <v>-56</v>
      </c>
      <c r="F1676" s="231">
        <f>'47'!B40</f>
        <v>-205</v>
      </c>
      <c r="G1676" s="312">
        <f t="shared" si="126"/>
        <v>-149</v>
      </c>
      <c r="I1676" s="472">
        <v>0</v>
      </c>
      <c r="J1676" s="231">
        <f>'48'!B40</f>
        <v>0</v>
      </c>
      <c r="K1676" s="312">
        <f t="shared" si="127"/>
        <v>0</v>
      </c>
    </row>
    <row r="1677" spans="1:11" ht="15.75">
      <c r="A1677" s="485">
        <v>1677</v>
      </c>
      <c r="B1677" s="234" t="s">
        <v>1004</v>
      </c>
      <c r="D1677" t="s">
        <v>905</v>
      </c>
      <c r="E1677" s="472">
        <v>6797</v>
      </c>
      <c r="F1677" s="231">
        <f>'47'!B42</f>
        <v>11482</v>
      </c>
      <c r="G1677" s="312">
        <f t="shared" si="126"/>
        <v>4685</v>
      </c>
      <c r="I1677" s="472">
        <v>6179</v>
      </c>
      <c r="J1677" s="231">
        <f>'48'!B42</f>
        <v>10079</v>
      </c>
      <c r="K1677" s="312">
        <f t="shared" si="127"/>
        <v>3900</v>
      </c>
    </row>
    <row r="1678" spans="1:11" ht="15.75">
      <c r="A1678" s="485">
        <v>1678</v>
      </c>
      <c r="B1678" s="234" t="s">
        <v>1005</v>
      </c>
      <c r="D1678" t="s">
        <v>905</v>
      </c>
      <c r="E1678" s="472">
        <v>1956</v>
      </c>
      <c r="F1678" s="231">
        <f>'47'!B44</f>
        <v>3121</v>
      </c>
      <c r="G1678" s="312">
        <f t="shared" si="126"/>
        <v>1165</v>
      </c>
      <c r="I1678" s="472">
        <v>1696</v>
      </c>
      <c r="J1678" s="231">
        <f>'48'!B44</f>
        <v>4630</v>
      </c>
      <c r="K1678" s="312">
        <f t="shared" si="127"/>
        <v>2934</v>
      </c>
    </row>
    <row r="1679" spans="1:11" ht="15.75">
      <c r="A1679" s="485">
        <v>1679</v>
      </c>
      <c r="B1679" s="234" t="s">
        <v>1006</v>
      </c>
      <c r="D1679" t="s">
        <v>905</v>
      </c>
      <c r="E1679" s="472">
        <v>2454</v>
      </c>
      <c r="F1679" s="231">
        <f>'47'!B46</f>
        <v>1996</v>
      </c>
      <c r="G1679" s="312">
        <f t="shared" si="126"/>
        <v>-458</v>
      </c>
      <c r="I1679" s="472">
        <v>1956</v>
      </c>
      <c r="J1679" s="231">
        <f>'48'!B46</f>
        <v>3121</v>
      </c>
      <c r="K1679" s="312">
        <f t="shared" si="127"/>
        <v>1165</v>
      </c>
    </row>
    <row r="1680" spans="1:11" ht="15.75">
      <c r="A1680" s="485">
        <v>1680</v>
      </c>
      <c r="B1680" s="234" t="s">
        <v>1007</v>
      </c>
      <c r="D1680" t="s">
        <v>905</v>
      </c>
      <c r="E1680" s="472"/>
      <c r="F1680" s="231"/>
      <c r="G1680" s="370"/>
      <c r="I1680" s="472"/>
      <c r="J1680" s="231"/>
      <c r="K1680" s="370"/>
    </row>
    <row r="1681" spans="1:11">
      <c r="A1681" s="485">
        <v>1681</v>
      </c>
      <c r="B1681" t="s">
        <v>228</v>
      </c>
      <c r="D1681" t="s">
        <v>905</v>
      </c>
      <c r="E1681" s="472">
        <v>2436</v>
      </c>
      <c r="F1681" s="231">
        <f>'47'!B50</f>
        <v>1996</v>
      </c>
      <c r="G1681" s="312">
        <f>F1681-E1681</f>
        <v>-440</v>
      </c>
      <c r="I1681" s="472">
        <v>1938</v>
      </c>
      <c r="J1681" s="231">
        <f>'48'!B50</f>
        <v>3121</v>
      </c>
      <c r="K1681" s="312">
        <f>J1681-I1681</f>
        <v>1183</v>
      </c>
    </row>
    <row r="1682" spans="1:11">
      <c r="A1682" s="485">
        <v>1682</v>
      </c>
      <c r="B1682" t="s">
        <v>229</v>
      </c>
      <c r="D1682" t="s">
        <v>905</v>
      </c>
      <c r="E1682" s="472">
        <v>18</v>
      </c>
      <c r="F1682" s="231">
        <f>'47'!B51</f>
        <v>0</v>
      </c>
      <c r="G1682" s="312">
        <f>F1682-E1682</f>
        <v>-18</v>
      </c>
      <c r="I1682" s="472">
        <v>18</v>
      </c>
      <c r="J1682" s="231">
        <f>'48'!B51</f>
        <v>0</v>
      </c>
      <c r="K1682" s="312">
        <f>J1682-I1682</f>
        <v>-18</v>
      </c>
    </row>
    <row r="1683" spans="1:11">
      <c r="A1683" s="485">
        <v>1683</v>
      </c>
      <c r="B1683" t="s">
        <v>230</v>
      </c>
      <c r="D1683" t="s">
        <v>905</v>
      </c>
      <c r="E1683" s="472">
        <v>0</v>
      </c>
      <c r="F1683" s="231">
        <f>'47'!B52</f>
        <v>0</v>
      </c>
      <c r="G1683" s="312">
        <f>F1683-E1683</f>
        <v>0</v>
      </c>
      <c r="I1683" s="472">
        <v>0</v>
      </c>
      <c r="J1683" s="231">
        <f>'48'!B52</f>
        <v>0</v>
      </c>
      <c r="K1683" s="312">
        <f>J1683-I1683</f>
        <v>0</v>
      </c>
    </row>
    <row r="1684" spans="1:11">
      <c r="A1684" s="485">
        <v>1684</v>
      </c>
      <c r="B1684" t="s">
        <v>250</v>
      </c>
      <c r="E1684" s="472">
        <v>0</v>
      </c>
      <c r="F1684" s="231">
        <f>'47'!B53</f>
        <v>0</v>
      </c>
      <c r="G1684" s="312">
        <f>F1684-E1684</f>
        <v>0</v>
      </c>
      <c r="I1684" s="472">
        <v>0</v>
      </c>
      <c r="J1684" s="231">
        <f>'48'!B53</f>
        <v>0</v>
      </c>
      <c r="K1684" s="312">
        <f>J1684-I1684</f>
        <v>0</v>
      </c>
    </row>
    <row r="1685" spans="1:11" ht="15.75">
      <c r="A1685" s="485">
        <v>1685</v>
      </c>
      <c r="B1685" s="234" t="s">
        <v>1008</v>
      </c>
      <c r="D1685" t="s">
        <v>905</v>
      </c>
      <c r="E1685" s="472">
        <v>2454</v>
      </c>
      <c r="F1685" s="231">
        <f>'47'!B54</f>
        <v>1996</v>
      </c>
      <c r="G1685" s="312">
        <f>F1685-E1685</f>
        <v>-458</v>
      </c>
      <c r="I1685" s="472">
        <v>1956</v>
      </c>
      <c r="J1685" s="231">
        <f>'48'!B54</f>
        <v>3121</v>
      </c>
      <c r="K1685" s="312">
        <f>J1685-I1685</f>
        <v>1165</v>
      </c>
    </row>
    <row r="1686" spans="1:11" ht="15.75">
      <c r="A1686" s="485">
        <v>1686</v>
      </c>
      <c r="B1686" s="234" t="s">
        <v>1009</v>
      </c>
      <c r="D1686" t="s">
        <v>905</v>
      </c>
      <c r="E1686" s="472"/>
      <c r="F1686" s="231"/>
      <c r="G1686" s="370"/>
      <c r="I1686" s="472"/>
      <c r="J1686" s="231"/>
      <c r="K1686" s="370"/>
    </row>
    <row r="1687" spans="1:11">
      <c r="A1687" s="485">
        <v>1687</v>
      </c>
      <c r="B1687" t="s">
        <v>1477</v>
      </c>
      <c r="D1687" t="s">
        <v>905</v>
      </c>
      <c r="E1687" s="472"/>
      <c r="F1687" s="231"/>
      <c r="G1687" s="370"/>
      <c r="I1687" s="472"/>
      <c r="J1687" s="231"/>
      <c r="K1687" s="370"/>
    </row>
    <row r="1688" spans="1:11">
      <c r="A1688" s="485">
        <v>1688</v>
      </c>
      <c r="B1688" t="s">
        <v>468</v>
      </c>
      <c r="D1688" t="s">
        <v>905</v>
      </c>
      <c r="E1688" s="472"/>
      <c r="F1688" s="231"/>
      <c r="G1688" s="370"/>
      <c r="I1688" s="472"/>
      <c r="J1688" s="231"/>
      <c r="K1688" s="370"/>
    </row>
    <row r="1689" spans="1:11">
      <c r="A1689" s="485">
        <v>1689</v>
      </c>
      <c r="B1689" s="889" t="s">
        <v>1001</v>
      </c>
      <c r="D1689" t="s">
        <v>905</v>
      </c>
      <c r="E1689" s="472">
        <v>0</v>
      </c>
      <c r="F1689" s="231">
        <f>'47'!D14</f>
        <v>0</v>
      </c>
      <c r="G1689" s="312">
        <f t="shared" ref="G1689:G1701" si="128">F1689-E1689</f>
        <v>0</v>
      </c>
      <c r="I1689" s="472">
        <v>0</v>
      </c>
      <c r="J1689" s="231">
        <f>'48'!D14</f>
        <v>0</v>
      </c>
      <c r="K1689" s="312">
        <f t="shared" ref="K1689:K1701" si="129">J1689-I1689</f>
        <v>0</v>
      </c>
    </row>
    <row r="1690" spans="1:11">
      <c r="A1690" s="485">
        <v>1690</v>
      </c>
      <c r="B1690" t="s">
        <v>245</v>
      </c>
      <c r="E1690" s="472">
        <v>0</v>
      </c>
      <c r="F1690" s="231">
        <f>'47'!D15</f>
        <v>0</v>
      </c>
      <c r="G1690" s="312">
        <f t="shared" si="128"/>
        <v>0</v>
      </c>
      <c r="I1690" s="472">
        <v>0</v>
      </c>
      <c r="J1690" s="231">
        <f>'48'!D15</f>
        <v>0</v>
      </c>
      <c r="K1690" s="312">
        <f t="shared" si="129"/>
        <v>0</v>
      </c>
    </row>
    <row r="1691" spans="1:11">
      <c r="A1691" s="485">
        <v>1691</v>
      </c>
      <c r="B1691" t="s">
        <v>222</v>
      </c>
      <c r="E1691" s="472">
        <v>0</v>
      </c>
      <c r="F1691" s="231">
        <f>'47'!D16</f>
        <v>0</v>
      </c>
      <c r="G1691" s="312">
        <f t="shared" si="128"/>
        <v>0</v>
      </c>
      <c r="I1691" s="472">
        <v>0</v>
      </c>
      <c r="J1691" s="231">
        <f>'48'!D16</f>
        <v>0</v>
      </c>
      <c r="K1691" s="312">
        <f t="shared" si="129"/>
        <v>0</v>
      </c>
    </row>
    <row r="1692" spans="1:11">
      <c r="A1692" s="485">
        <v>1692</v>
      </c>
      <c r="B1692" t="s">
        <v>457</v>
      </c>
      <c r="E1692" s="472">
        <v>0</v>
      </c>
      <c r="F1692" s="231">
        <f>'47'!D17</f>
        <v>0</v>
      </c>
      <c r="G1692" s="312">
        <f t="shared" si="128"/>
        <v>0</v>
      </c>
      <c r="I1692" s="472">
        <v>0</v>
      </c>
      <c r="J1692" s="231">
        <f>'48'!D17</f>
        <v>0</v>
      </c>
      <c r="K1692" s="312">
        <f t="shared" si="129"/>
        <v>0</v>
      </c>
    </row>
    <row r="1693" spans="1:11">
      <c r="A1693" s="485">
        <v>1693</v>
      </c>
      <c r="B1693" t="s">
        <v>8</v>
      </c>
      <c r="D1693" t="s">
        <v>905</v>
      </c>
      <c r="E1693" s="472">
        <v>0</v>
      </c>
      <c r="F1693" s="231">
        <f>'47'!D18</f>
        <v>0</v>
      </c>
      <c r="G1693" s="312">
        <f t="shared" si="128"/>
        <v>0</v>
      </c>
      <c r="I1693" s="472">
        <v>0</v>
      </c>
      <c r="J1693" s="231">
        <f>'48'!D18</f>
        <v>0</v>
      </c>
      <c r="K1693" s="312">
        <f t="shared" si="129"/>
        <v>0</v>
      </c>
    </row>
    <row r="1694" spans="1:11">
      <c r="A1694" s="485">
        <v>1694</v>
      </c>
      <c r="B1694" t="s">
        <v>246</v>
      </c>
      <c r="D1694" t="s">
        <v>905</v>
      </c>
      <c r="E1694" s="472">
        <v>0</v>
      </c>
      <c r="F1694" s="231">
        <f>'47'!D19</f>
        <v>0</v>
      </c>
      <c r="G1694" s="312">
        <f t="shared" si="128"/>
        <v>0</v>
      </c>
      <c r="I1694" s="472">
        <v>0</v>
      </c>
      <c r="J1694" s="231">
        <f>'48'!D19</f>
        <v>0</v>
      </c>
      <c r="K1694" s="312">
        <f t="shared" si="129"/>
        <v>0</v>
      </c>
    </row>
    <row r="1695" spans="1:11">
      <c r="A1695" s="485">
        <v>1695</v>
      </c>
      <c r="B1695" t="s">
        <v>247</v>
      </c>
      <c r="D1695" t="s">
        <v>905</v>
      </c>
      <c r="E1695" s="472">
        <v>0</v>
      </c>
      <c r="F1695" s="231">
        <f>'47'!D20</f>
        <v>0</v>
      </c>
      <c r="G1695" s="312">
        <f t="shared" si="128"/>
        <v>0</v>
      </c>
      <c r="I1695" s="472">
        <v>0</v>
      </c>
      <c r="J1695" s="231">
        <f>'48'!D20</f>
        <v>0</v>
      </c>
      <c r="K1695" s="312">
        <f t="shared" si="129"/>
        <v>0</v>
      </c>
    </row>
    <row r="1696" spans="1:11">
      <c r="A1696" s="485">
        <v>1696</v>
      </c>
      <c r="B1696" t="s">
        <v>248</v>
      </c>
      <c r="D1696" t="s">
        <v>905</v>
      </c>
      <c r="E1696" s="472">
        <v>0</v>
      </c>
      <c r="F1696" s="231">
        <f>'47'!D21</f>
        <v>0</v>
      </c>
      <c r="G1696" s="312">
        <f t="shared" si="128"/>
        <v>0</v>
      </c>
      <c r="I1696" s="472">
        <v>0</v>
      </c>
      <c r="J1696" s="231">
        <f>'48'!D21</f>
        <v>0</v>
      </c>
      <c r="K1696" s="312">
        <f t="shared" si="129"/>
        <v>0</v>
      </c>
    </row>
    <row r="1697" spans="1:11">
      <c r="A1697" s="485">
        <v>1697</v>
      </c>
      <c r="B1697" t="s">
        <v>249</v>
      </c>
      <c r="D1697" t="s">
        <v>905</v>
      </c>
      <c r="E1697" s="472">
        <v>0</v>
      </c>
      <c r="F1697" s="231">
        <f>'47'!D22</f>
        <v>0</v>
      </c>
      <c r="G1697" s="312">
        <f t="shared" si="128"/>
        <v>0</v>
      </c>
      <c r="I1697" s="472">
        <v>0</v>
      </c>
      <c r="J1697" s="231">
        <f>'48'!D22</f>
        <v>0</v>
      </c>
      <c r="K1697" s="312">
        <f t="shared" si="129"/>
        <v>0</v>
      </c>
    </row>
    <row r="1698" spans="1:11">
      <c r="A1698" s="485">
        <v>1698</v>
      </c>
      <c r="B1698" t="s">
        <v>224</v>
      </c>
      <c r="D1698" t="s">
        <v>905</v>
      </c>
      <c r="E1698" s="472">
        <v>0</v>
      </c>
      <c r="F1698" s="231">
        <f>'47'!D23</f>
        <v>0</v>
      </c>
      <c r="G1698" s="312">
        <f t="shared" si="128"/>
        <v>0</v>
      </c>
      <c r="I1698" s="472">
        <v>0</v>
      </c>
      <c r="J1698" s="231">
        <f>'48'!D23</f>
        <v>0</v>
      </c>
      <c r="K1698" s="312">
        <f t="shared" si="129"/>
        <v>0</v>
      </c>
    </row>
    <row r="1699" spans="1:11">
      <c r="A1699" s="485">
        <v>1699</v>
      </c>
      <c r="B1699" t="s">
        <v>468</v>
      </c>
      <c r="D1699" t="s">
        <v>905</v>
      </c>
      <c r="E1699" s="472">
        <v>0</v>
      </c>
      <c r="F1699" s="231">
        <f>'47'!D24</f>
        <v>0</v>
      </c>
      <c r="G1699" s="312">
        <f t="shared" si="128"/>
        <v>0</v>
      </c>
      <c r="I1699" s="472">
        <v>0</v>
      </c>
      <c r="J1699" s="231">
        <f>'48'!D24</f>
        <v>0</v>
      </c>
      <c r="K1699" s="312">
        <f t="shared" si="129"/>
        <v>0</v>
      </c>
    </row>
    <row r="1700" spans="1:11">
      <c r="A1700" s="485">
        <v>1700</v>
      </c>
      <c r="B1700" t="s">
        <v>226</v>
      </c>
      <c r="D1700" t="s">
        <v>905</v>
      </c>
      <c r="E1700" s="472">
        <v>0</v>
      </c>
      <c r="F1700" s="231">
        <f>'47'!D25</f>
        <v>0</v>
      </c>
      <c r="G1700" s="312">
        <f t="shared" si="128"/>
        <v>0</v>
      </c>
      <c r="I1700" s="472">
        <v>0</v>
      </c>
      <c r="J1700" s="231">
        <f>'48'!D25</f>
        <v>0</v>
      </c>
      <c r="K1700" s="312">
        <f t="shared" si="129"/>
        <v>0</v>
      </c>
    </row>
    <row r="1701" spans="1:11" ht="15.75">
      <c r="A1701" s="485">
        <v>1701</v>
      </c>
      <c r="B1701" s="234" t="s">
        <v>1002</v>
      </c>
      <c r="D1701" t="s">
        <v>905</v>
      </c>
      <c r="E1701" s="472">
        <v>0</v>
      </c>
      <c r="F1701" s="231">
        <f>'47'!D27</f>
        <v>0</v>
      </c>
      <c r="G1701" s="312">
        <f t="shared" si="128"/>
        <v>0</v>
      </c>
      <c r="I1701" s="472">
        <v>0</v>
      </c>
      <c r="J1701" s="231">
        <f>'48'!D27</f>
        <v>0</v>
      </c>
      <c r="K1701" s="312">
        <f t="shared" si="129"/>
        <v>0</v>
      </c>
    </row>
    <row r="1702" spans="1:11">
      <c r="A1702" s="485">
        <v>1702</v>
      </c>
      <c r="B1702" s="889" t="s">
        <v>1478</v>
      </c>
      <c r="D1702" t="s">
        <v>905</v>
      </c>
      <c r="E1702" s="472"/>
      <c r="F1702" s="231"/>
      <c r="G1702" s="312"/>
      <c r="I1702" s="472"/>
      <c r="J1702" s="231"/>
      <c r="K1702" s="312"/>
    </row>
    <row r="1703" spans="1:11">
      <c r="A1703" s="485">
        <v>1703</v>
      </c>
      <c r="B1703" s="889" t="s">
        <v>468</v>
      </c>
      <c r="D1703" t="s">
        <v>905</v>
      </c>
      <c r="E1703" s="472"/>
      <c r="F1703" s="231"/>
      <c r="G1703" s="312"/>
      <c r="I1703" s="472"/>
      <c r="J1703" s="231"/>
      <c r="K1703" s="312"/>
    </row>
    <row r="1704" spans="1:11">
      <c r="A1704" s="485">
        <v>1704</v>
      </c>
      <c r="B1704" s="889" t="s">
        <v>1003</v>
      </c>
      <c r="D1704" t="s">
        <v>905</v>
      </c>
      <c r="E1704" s="472">
        <v>0</v>
      </c>
      <c r="F1704" s="231">
        <f>'47'!D32</f>
        <v>0</v>
      </c>
      <c r="G1704" s="312">
        <f t="shared" ref="G1704:G1715" si="130">F1704-E1704</f>
        <v>0</v>
      </c>
      <c r="I1704" s="472">
        <v>0</v>
      </c>
      <c r="J1704" s="231">
        <f>'48'!D32</f>
        <v>0</v>
      </c>
      <c r="K1704" s="312">
        <f t="shared" ref="K1704:K1715" si="131">J1704-I1704</f>
        <v>0</v>
      </c>
    </row>
    <row r="1705" spans="1:11">
      <c r="A1705" s="485">
        <v>1705</v>
      </c>
      <c r="B1705" t="s">
        <v>245</v>
      </c>
      <c r="D1705" t="s">
        <v>905</v>
      </c>
      <c r="E1705" s="472">
        <v>0</v>
      </c>
      <c r="F1705" s="231">
        <f>'47'!D33</f>
        <v>0</v>
      </c>
      <c r="G1705" s="312">
        <f t="shared" si="130"/>
        <v>0</v>
      </c>
      <c r="I1705" s="472">
        <v>0</v>
      </c>
      <c r="J1705" s="231">
        <f>'48'!D33</f>
        <v>0</v>
      </c>
      <c r="K1705" s="312">
        <f t="shared" si="131"/>
        <v>0</v>
      </c>
    </row>
    <row r="1706" spans="1:11">
      <c r="A1706" s="485">
        <v>1706</v>
      </c>
      <c r="B1706" t="s">
        <v>222</v>
      </c>
      <c r="E1706" s="472">
        <v>0</v>
      </c>
      <c r="F1706" s="231">
        <f>'47'!D34</f>
        <v>0</v>
      </c>
      <c r="G1706" s="312">
        <f t="shared" si="130"/>
        <v>0</v>
      </c>
      <c r="I1706" s="472">
        <v>0</v>
      </c>
      <c r="J1706" s="231">
        <f>'48'!D34</f>
        <v>0</v>
      </c>
      <c r="K1706" s="312">
        <f t="shared" si="131"/>
        <v>0</v>
      </c>
    </row>
    <row r="1707" spans="1:11">
      <c r="A1707" s="485">
        <v>1707</v>
      </c>
      <c r="B1707" t="s">
        <v>457</v>
      </c>
      <c r="E1707" s="472">
        <v>0</v>
      </c>
      <c r="F1707" s="231">
        <f>'47'!D35</f>
        <v>0</v>
      </c>
      <c r="G1707" s="312">
        <f t="shared" si="130"/>
        <v>0</v>
      </c>
      <c r="I1707" s="472">
        <v>0</v>
      </c>
      <c r="J1707" s="231">
        <f>'48'!D35</f>
        <v>0</v>
      </c>
      <c r="K1707" s="312">
        <f t="shared" si="131"/>
        <v>0</v>
      </c>
    </row>
    <row r="1708" spans="1:11">
      <c r="A1708" s="485">
        <v>1708</v>
      </c>
      <c r="B1708" t="s">
        <v>399</v>
      </c>
      <c r="D1708" t="s">
        <v>905</v>
      </c>
      <c r="E1708" s="472">
        <v>0</v>
      </c>
      <c r="F1708" s="231">
        <f>'47'!D36</f>
        <v>0</v>
      </c>
      <c r="G1708" s="312">
        <f t="shared" si="130"/>
        <v>0</v>
      </c>
      <c r="I1708" s="472">
        <v>0</v>
      </c>
      <c r="J1708" s="231">
        <f>'48'!D36</f>
        <v>0</v>
      </c>
      <c r="K1708" s="312">
        <f t="shared" si="131"/>
        <v>0</v>
      </c>
    </row>
    <row r="1709" spans="1:11">
      <c r="A1709" s="485">
        <v>1709</v>
      </c>
      <c r="B1709" t="s">
        <v>227</v>
      </c>
      <c r="D1709" t="s">
        <v>905</v>
      </c>
      <c r="E1709" s="472">
        <v>0</v>
      </c>
      <c r="F1709" s="231">
        <f>'47'!D37</f>
        <v>0</v>
      </c>
      <c r="G1709" s="312">
        <f t="shared" si="130"/>
        <v>0</v>
      </c>
      <c r="I1709" s="472">
        <v>0</v>
      </c>
      <c r="J1709" s="231">
        <f>'48'!D37</f>
        <v>0</v>
      </c>
      <c r="K1709" s="312">
        <f t="shared" si="131"/>
        <v>0</v>
      </c>
    </row>
    <row r="1710" spans="1:11">
      <c r="A1710" s="485">
        <v>1710</v>
      </c>
      <c r="B1710" t="s">
        <v>224</v>
      </c>
      <c r="D1710" t="s">
        <v>905</v>
      </c>
      <c r="E1710" s="472">
        <v>0</v>
      </c>
      <c r="F1710" s="231">
        <f>'47'!D38</f>
        <v>0</v>
      </c>
      <c r="G1710" s="312">
        <f t="shared" si="130"/>
        <v>0</v>
      </c>
      <c r="I1710" s="472">
        <v>0</v>
      </c>
      <c r="J1710" s="231">
        <f>'48'!D38</f>
        <v>0</v>
      </c>
      <c r="K1710" s="312">
        <f t="shared" si="131"/>
        <v>0</v>
      </c>
    </row>
    <row r="1711" spans="1:11">
      <c r="A1711" s="485">
        <v>1711</v>
      </c>
      <c r="B1711" t="s">
        <v>468</v>
      </c>
      <c r="D1711" t="s">
        <v>905</v>
      </c>
      <c r="E1711" s="472">
        <v>0</v>
      </c>
      <c r="F1711" s="231">
        <f>'47'!D39</f>
        <v>0</v>
      </c>
      <c r="G1711" s="312">
        <f t="shared" si="130"/>
        <v>0</v>
      </c>
      <c r="I1711" s="472">
        <v>0</v>
      </c>
      <c r="J1711" s="231">
        <f>'48'!D39</f>
        <v>0</v>
      </c>
      <c r="K1711" s="312">
        <f t="shared" si="131"/>
        <v>0</v>
      </c>
    </row>
    <row r="1712" spans="1:11">
      <c r="A1712" s="485">
        <v>1712</v>
      </c>
      <c r="B1712" t="s">
        <v>226</v>
      </c>
      <c r="D1712" t="s">
        <v>905</v>
      </c>
      <c r="E1712" s="472">
        <v>0</v>
      </c>
      <c r="F1712" s="231">
        <f>'47'!D40</f>
        <v>0</v>
      </c>
      <c r="G1712" s="312">
        <f t="shared" si="130"/>
        <v>0</v>
      </c>
      <c r="I1712" s="472">
        <v>0</v>
      </c>
      <c r="J1712" s="231">
        <f>'48'!D40</f>
        <v>0</v>
      </c>
      <c r="K1712" s="312">
        <f t="shared" si="131"/>
        <v>0</v>
      </c>
    </row>
    <row r="1713" spans="1:11" ht="15.75">
      <c r="A1713" s="485">
        <v>1713</v>
      </c>
      <c r="B1713" s="234" t="s">
        <v>1004</v>
      </c>
      <c r="D1713" t="s">
        <v>905</v>
      </c>
      <c r="E1713" s="472">
        <v>0</v>
      </c>
      <c r="F1713" s="231">
        <f>'47'!D42</f>
        <v>0</v>
      </c>
      <c r="G1713" s="312">
        <f t="shared" si="130"/>
        <v>0</v>
      </c>
      <c r="I1713" s="472">
        <v>0</v>
      </c>
      <c r="J1713" s="231">
        <f>'48'!D42</f>
        <v>0</v>
      </c>
      <c r="K1713" s="312">
        <f t="shared" si="131"/>
        <v>0</v>
      </c>
    </row>
    <row r="1714" spans="1:11" ht="15.75">
      <c r="A1714" s="485">
        <v>1714</v>
      </c>
      <c r="B1714" s="234" t="s">
        <v>1005</v>
      </c>
      <c r="D1714" t="s">
        <v>905</v>
      </c>
      <c r="E1714" s="472">
        <v>0</v>
      </c>
      <c r="F1714" s="231">
        <f>'47'!D44</f>
        <v>0</v>
      </c>
      <c r="G1714" s="312">
        <f t="shared" si="130"/>
        <v>0</v>
      </c>
      <c r="I1714" s="472">
        <v>0</v>
      </c>
      <c r="J1714" s="231">
        <f>'48'!D44</f>
        <v>0</v>
      </c>
      <c r="K1714" s="312">
        <f t="shared" si="131"/>
        <v>0</v>
      </c>
    </row>
    <row r="1715" spans="1:11" ht="15.75">
      <c r="A1715" s="485">
        <v>1715</v>
      </c>
      <c r="B1715" s="234" t="s">
        <v>1006</v>
      </c>
      <c r="D1715" t="s">
        <v>905</v>
      </c>
      <c r="E1715" s="472">
        <v>0</v>
      </c>
      <c r="F1715" s="231">
        <f>'47'!D46</f>
        <v>0</v>
      </c>
      <c r="G1715" s="312">
        <f t="shared" si="130"/>
        <v>0</v>
      </c>
      <c r="I1715" s="472">
        <v>0</v>
      </c>
      <c r="J1715" s="231">
        <f>'48'!D46</f>
        <v>0</v>
      </c>
      <c r="K1715" s="312">
        <f t="shared" si="131"/>
        <v>0</v>
      </c>
    </row>
    <row r="1716" spans="1:11" ht="15.75">
      <c r="A1716" s="485">
        <v>1716</v>
      </c>
      <c r="B1716" s="234" t="s">
        <v>1007</v>
      </c>
      <c r="D1716" t="s">
        <v>905</v>
      </c>
      <c r="E1716" s="472"/>
      <c r="F1716" s="231"/>
      <c r="G1716" s="370"/>
      <c r="I1716" s="472"/>
      <c r="J1716" s="231"/>
      <c r="K1716" s="370"/>
    </row>
    <row r="1717" spans="1:11">
      <c r="A1717" s="485">
        <v>1717</v>
      </c>
      <c r="B1717" t="s">
        <v>228</v>
      </c>
      <c r="D1717" t="s">
        <v>905</v>
      </c>
      <c r="E1717" s="472">
        <v>0</v>
      </c>
      <c r="F1717" s="231">
        <f>'47'!D50</f>
        <v>0</v>
      </c>
      <c r="G1717" s="312">
        <f>F1717-E1717</f>
        <v>0</v>
      </c>
      <c r="I1717" s="472">
        <v>0</v>
      </c>
      <c r="J1717" s="231">
        <f>'48'!D50</f>
        <v>0</v>
      </c>
      <c r="K1717" s="312">
        <f>J1717-I1717</f>
        <v>0</v>
      </c>
    </row>
    <row r="1718" spans="1:11">
      <c r="A1718" s="485">
        <v>1718</v>
      </c>
      <c r="B1718" t="s">
        <v>229</v>
      </c>
      <c r="D1718" t="s">
        <v>905</v>
      </c>
      <c r="E1718" s="472">
        <v>0</v>
      </c>
      <c r="F1718" s="231">
        <f>'47'!D51</f>
        <v>0</v>
      </c>
      <c r="G1718" s="312">
        <f>F1718-E1718</f>
        <v>0</v>
      </c>
      <c r="I1718" s="472">
        <v>0</v>
      </c>
      <c r="J1718" s="231">
        <f>'48'!D51</f>
        <v>0</v>
      </c>
      <c r="K1718" s="312">
        <f>J1718-I1718</f>
        <v>0</v>
      </c>
    </row>
    <row r="1719" spans="1:11">
      <c r="A1719" s="485">
        <v>1719</v>
      </c>
      <c r="B1719" t="s">
        <v>230</v>
      </c>
      <c r="D1719" t="s">
        <v>905</v>
      </c>
      <c r="E1719" s="472">
        <v>0</v>
      </c>
      <c r="F1719" s="231">
        <f>'47'!D52</f>
        <v>0</v>
      </c>
      <c r="G1719" s="312">
        <f>F1719-E1719</f>
        <v>0</v>
      </c>
      <c r="I1719" s="472">
        <v>0</v>
      </c>
      <c r="J1719" s="231">
        <f>'48'!D52</f>
        <v>0</v>
      </c>
      <c r="K1719" s="312">
        <f>J1719-I1719</f>
        <v>0</v>
      </c>
    </row>
    <row r="1720" spans="1:11">
      <c r="A1720" s="485">
        <v>1720</v>
      </c>
      <c r="B1720" t="s">
        <v>250</v>
      </c>
      <c r="E1720" s="472">
        <v>0</v>
      </c>
      <c r="F1720" s="231">
        <f>'47'!D53</f>
        <v>0</v>
      </c>
      <c r="G1720" s="312">
        <f>F1720-E1720</f>
        <v>0</v>
      </c>
      <c r="I1720" s="472">
        <v>0</v>
      </c>
      <c r="J1720" s="231">
        <f>'48'!D53</f>
        <v>0</v>
      </c>
      <c r="K1720" s="312">
        <f>J1720-I1720</f>
        <v>0</v>
      </c>
    </row>
    <row r="1721" spans="1:11" ht="15.75">
      <c r="A1721" s="485">
        <v>1721</v>
      </c>
      <c r="B1721" s="234" t="s">
        <v>1008</v>
      </c>
      <c r="D1721" t="s">
        <v>905</v>
      </c>
      <c r="E1721" s="472">
        <v>0</v>
      </c>
      <c r="F1721" s="231">
        <f>'47'!D54</f>
        <v>0</v>
      </c>
      <c r="G1721" s="312">
        <f>F1721-E1721</f>
        <v>0</v>
      </c>
      <c r="I1721" s="472">
        <v>0</v>
      </c>
      <c r="J1721" s="231">
        <f>'48'!D54</f>
        <v>0</v>
      </c>
      <c r="K1721" s="312">
        <f>J1721-I1721</f>
        <v>0</v>
      </c>
    </row>
    <row r="1722" spans="1:11" ht="15.75">
      <c r="A1722" s="485">
        <v>1722</v>
      </c>
      <c r="B1722" s="234" t="s">
        <v>1010</v>
      </c>
      <c r="D1722" t="s">
        <v>905</v>
      </c>
      <c r="E1722" s="472"/>
      <c r="F1722" s="231"/>
      <c r="G1722" s="370"/>
      <c r="I1722" s="472"/>
      <c r="J1722" s="231"/>
      <c r="K1722" s="370"/>
    </row>
    <row r="1723" spans="1:11">
      <c r="A1723" s="485">
        <v>1723</v>
      </c>
      <c r="B1723" s="889" t="s">
        <v>1477</v>
      </c>
      <c r="D1723" t="s">
        <v>905</v>
      </c>
      <c r="E1723" s="472"/>
      <c r="F1723" s="231"/>
      <c r="G1723" s="370"/>
      <c r="I1723" s="472"/>
      <c r="J1723" s="231"/>
      <c r="K1723" s="370"/>
    </row>
    <row r="1724" spans="1:11">
      <c r="A1724" s="485">
        <v>1724</v>
      </c>
      <c r="B1724" s="889" t="s">
        <v>468</v>
      </c>
      <c r="D1724" t="s">
        <v>905</v>
      </c>
      <c r="E1724" s="472"/>
      <c r="F1724" s="231"/>
      <c r="G1724" s="370"/>
      <c r="I1724" s="472"/>
      <c r="J1724" s="231"/>
      <c r="K1724" s="370"/>
    </row>
    <row r="1725" spans="1:11">
      <c r="A1725" s="485">
        <v>1725</v>
      </c>
      <c r="B1725" s="889" t="s">
        <v>1001</v>
      </c>
      <c r="D1725" t="s">
        <v>905</v>
      </c>
      <c r="E1725" s="472">
        <v>112</v>
      </c>
      <c r="F1725" s="231">
        <f>'47'!F14</f>
        <v>1029</v>
      </c>
      <c r="G1725" s="312">
        <f t="shared" ref="G1725:G1737" si="132">F1725-E1725</f>
        <v>917</v>
      </c>
      <c r="I1725" s="472">
        <v>112</v>
      </c>
      <c r="J1725" s="231">
        <f>'48'!F14</f>
        <v>1029</v>
      </c>
      <c r="K1725" s="312">
        <f t="shared" ref="K1725:K1737" si="133">J1725-I1725</f>
        <v>917</v>
      </c>
    </row>
    <row r="1726" spans="1:11">
      <c r="A1726" s="485">
        <v>1726</v>
      </c>
      <c r="B1726" t="s">
        <v>245</v>
      </c>
      <c r="E1726" s="472">
        <v>0</v>
      </c>
      <c r="F1726" s="231">
        <f>'47'!F15</f>
        <v>0</v>
      </c>
      <c r="G1726" s="312">
        <f t="shared" si="132"/>
        <v>0</v>
      </c>
      <c r="I1726" s="472">
        <v>0</v>
      </c>
      <c r="J1726" s="231">
        <f>'48'!F15</f>
        <v>0</v>
      </c>
      <c r="K1726" s="312">
        <f t="shared" si="133"/>
        <v>0</v>
      </c>
    </row>
    <row r="1727" spans="1:11">
      <c r="A1727" s="485">
        <v>1727</v>
      </c>
      <c r="B1727" t="s">
        <v>222</v>
      </c>
      <c r="E1727" s="472">
        <v>0</v>
      </c>
      <c r="F1727" s="231">
        <f>'47'!F16</f>
        <v>0</v>
      </c>
      <c r="G1727" s="312">
        <f t="shared" si="132"/>
        <v>0</v>
      </c>
      <c r="I1727" s="472">
        <v>0</v>
      </c>
      <c r="J1727" s="231">
        <f>'48'!F16</f>
        <v>0</v>
      </c>
      <c r="K1727" s="312">
        <f t="shared" si="133"/>
        <v>0</v>
      </c>
    </row>
    <row r="1728" spans="1:11">
      <c r="A1728" s="485">
        <v>1728</v>
      </c>
      <c r="B1728" t="s">
        <v>457</v>
      </c>
      <c r="E1728" s="472">
        <v>0</v>
      </c>
      <c r="F1728" s="231">
        <f>'47'!F17</f>
        <v>0</v>
      </c>
      <c r="G1728" s="312">
        <f t="shared" si="132"/>
        <v>0</v>
      </c>
      <c r="I1728" s="472">
        <v>0</v>
      </c>
      <c r="J1728" s="231">
        <f>'48'!F17</f>
        <v>0</v>
      </c>
      <c r="K1728" s="312">
        <f t="shared" si="133"/>
        <v>0</v>
      </c>
    </row>
    <row r="1729" spans="1:11">
      <c r="A1729" s="485">
        <v>1729</v>
      </c>
      <c r="B1729" t="s">
        <v>8</v>
      </c>
      <c r="D1729" t="s">
        <v>905</v>
      </c>
      <c r="E1729" s="472">
        <v>0</v>
      </c>
      <c r="F1729" s="231">
        <f>'47'!F18</f>
        <v>0</v>
      </c>
      <c r="G1729" s="312">
        <f t="shared" si="132"/>
        <v>0</v>
      </c>
      <c r="I1729" s="472">
        <v>0</v>
      </c>
      <c r="J1729" s="231">
        <f>'48'!F18</f>
        <v>0</v>
      </c>
      <c r="K1729" s="312">
        <f t="shared" si="133"/>
        <v>0</v>
      </c>
    </row>
    <row r="1730" spans="1:11">
      <c r="A1730" s="485">
        <v>1730</v>
      </c>
      <c r="B1730" t="s">
        <v>246</v>
      </c>
      <c r="D1730" t="s">
        <v>905</v>
      </c>
      <c r="E1730" s="472">
        <v>0</v>
      </c>
      <c r="F1730" s="231">
        <f>'47'!F19</f>
        <v>233</v>
      </c>
      <c r="G1730" s="312">
        <f t="shared" si="132"/>
        <v>233</v>
      </c>
      <c r="I1730" s="472">
        <v>0</v>
      </c>
      <c r="J1730" s="231">
        <f>'48'!F19</f>
        <v>0</v>
      </c>
      <c r="K1730" s="312">
        <f t="shared" si="133"/>
        <v>0</v>
      </c>
    </row>
    <row r="1731" spans="1:11">
      <c r="A1731" s="485">
        <v>1731</v>
      </c>
      <c r="B1731" t="s">
        <v>247</v>
      </c>
      <c r="D1731" t="s">
        <v>905</v>
      </c>
      <c r="E1731" s="472">
        <v>0</v>
      </c>
      <c r="F1731" s="231">
        <f>'47'!F20</f>
        <v>0</v>
      </c>
      <c r="G1731" s="312">
        <f t="shared" si="132"/>
        <v>0</v>
      </c>
      <c r="I1731" s="472">
        <v>0</v>
      </c>
      <c r="J1731" s="231">
        <f>'48'!F20</f>
        <v>0</v>
      </c>
      <c r="K1731" s="312">
        <f t="shared" si="133"/>
        <v>0</v>
      </c>
    </row>
    <row r="1732" spans="1:11">
      <c r="A1732" s="485">
        <v>1732</v>
      </c>
      <c r="B1732" t="s">
        <v>248</v>
      </c>
      <c r="D1732" t="s">
        <v>905</v>
      </c>
      <c r="E1732" s="472">
        <v>0</v>
      </c>
      <c r="F1732" s="231">
        <f>'47'!F21</f>
        <v>0</v>
      </c>
      <c r="G1732" s="312">
        <f t="shared" si="132"/>
        <v>0</v>
      </c>
      <c r="I1732" s="472">
        <v>0</v>
      </c>
      <c r="J1732" s="231">
        <f>'48'!F21</f>
        <v>0</v>
      </c>
      <c r="K1732" s="312">
        <f t="shared" si="133"/>
        <v>0</v>
      </c>
    </row>
    <row r="1733" spans="1:11">
      <c r="A1733" s="485">
        <v>1733</v>
      </c>
      <c r="B1733" t="s">
        <v>249</v>
      </c>
      <c r="D1733" t="s">
        <v>905</v>
      </c>
      <c r="E1733" s="472">
        <v>0</v>
      </c>
      <c r="F1733" s="231">
        <f>'47'!F22</f>
        <v>0</v>
      </c>
      <c r="G1733" s="312">
        <f t="shared" si="132"/>
        <v>0</v>
      </c>
      <c r="I1733" s="472">
        <v>0</v>
      </c>
      <c r="J1733" s="231">
        <f>'48'!F22</f>
        <v>0</v>
      </c>
      <c r="K1733" s="312">
        <f t="shared" si="133"/>
        <v>0</v>
      </c>
    </row>
    <row r="1734" spans="1:11">
      <c r="A1734" s="485">
        <v>1734</v>
      </c>
      <c r="B1734" t="s">
        <v>224</v>
      </c>
      <c r="D1734" t="s">
        <v>905</v>
      </c>
      <c r="E1734" s="472">
        <v>0</v>
      </c>
      <c r="F1734" s="231">
        <f>'47'!F23</f>
        <v>0</v>
      </c>
      <c r="G1734" s="312">
        <f t="shared" si="132"/>
        <v>0</v>
      </c>
      <c r="I1734" s="472">
        <v>0</v>
      </c>
      <c r="J1734" s="231">
        <f>'48'!F23</f>
        <v>0</v>
      </c>
      <c r="K1734" s="312">
        <f t="shared" si="133"/>
        <v>0</v>
      </c>
    </row>
    <row r="1735" spans="1:11">
      <c r="A1735" s="485">
        <v>1735</v>
      </c>
      <c r="B1735" t="s">
        <v>468</v>
      </c>
      <c r="D1735" t="s">
        <v>905</v>
      </c>
      <c r="E1735" s="472">
        <v>0</v>
      </c>
      <c r="F1735" s="231">
        <f>'47'!F24</f>
        <v>0</v>
      </c>
      <c r="G1735" s="312">
        <f t="shared" si="132"/>
        <v>0</v>
      </c>
      <c r="I1735" s="472">
        <v>0</v>
      </c>
      <c r="J1735" s="231">
        <f>'48'!F24</f>
        <v>0</v>
      </c>
      <c r="K1735" s="312">
        <f t="shared" si="133"/>
        <v>0</v>
      </c>
    </row>
    <row r="1736" spans="1:11">
      <c r="A1736" s="485">
        <v>1736</v>
      </c>
      <c r="B1736" t="s">
        <v>226</v>
      </c>
      <c r="D1736" t="s">
        <v>905</v>
      </c>
      <c r="E1736" s="472">
        <v>0</v>
      </c>
      <c r="F1736" s="231">
        <f>'47'!F25</f>
        <v>-154</v>
      </c>
      <c r="G1736" s="312">
        <f t="shared" si="132"/>
        <v>-154</v>
      </c>
      <c r="I1736" s="472">
        <v>0</v>
      </c>
      <c r="J1736" s="231">
        <f>'48'!F25</f>
        <v>0</v>
      </c>
      <c r="K1736" s="312">
        <f t="shared" si="133"/>
        <v>0</v>
      </c>
    </row>
    <row r="1737" spans="1:11" ht="15.75">
      <c r="A1737" s="485">
        <v>1737</v>
      </c>
      <c r="B1737" s="234" t="s">
        <v>1002</v>
      </c>
      <c r="D1737" t="s">
        <v>905</v>
      </c>
      <c r="E1737" s="472">
        <v>112</v>
      </c>
      <c r="F1737" s="231">
        <f>'47'!F27</f>
        <v>1108</v>
      </c>
      <c r="G1737" s="312">
        <f t="shared" si="132"/>
        <v>996</v>
      </c>
      <c r="I1737" s="472">
        <v>112</v>
      </c>
      <c r="J1737" s="231">
        <f>'48'!F27</f>
        <v>1029</v>
      </c>
      <c r="K1737" s="312">
        <f t="shared" si="133"/>
        <v>917</v>
      </c>
    </row>
    <row r="1738" spans="1:11">
      <c r="A1738" s="485">
        <v>1738</v>
      </c>
      <c r="B1738" t="s">
        <v>1478</v>
      </c>
      <c r="D1738" t="s">
        <v>905</v>
      </c>
      <c r="E1738" s="472"/>
      <c r="F1738" s="231"/>
      <c r="G1738" s="312"/>
      <c r="I1738" s="472"/>
      <c r="J1738" s="231"/>
      <c r="K1738" s="312"/>
    </row>
    <row r="1739" spans="1:11">
      <c r="A1739" s="485">
        <v>1739</v>
      </c>
      <c r="B1739" t="s">
        <v>468</v>
      </c>
      <c r="D1739" t="s">
        <v>905</v>
      </c>
      <c r="E1739" s="472"/>
      <c r="F1739" s="231"/>
      <c r="G1739" s="312"/>
      <c r="I1739" s="472"/>
      <c r="J1739" s="231"/>
      <c r="K1739" s="312"/>
    </row>
    <row r="1740" spans="1:11">
      <c r="A1740" s="485">
        <v>1740</v>
      </c>
      <c r="B1740" s="889" t="s">
        <v>1003</v>
      </c>
      <c r="D1740" t="s">
        <v>905</v>
      </c>
      <c r="E1740" s="472">
        <v>112</v>
      </c>
      <c r="F1740" s="231">
        <f>'47'!F32</f>
        <v>117</v>
      </c>
      <c r="G1740" s="312">
        <f t="shared" ref="G1740:G1751" si="134">F1740-E1740</f>
        <v>5</v>
      </c>
      <c r="I1740" s="472">
        <v>112</v>
      </c>
      <c r="J1740" s="231">
        <f>'48'!F32</f>
        <v>117</v>
      </c>
      <c r="K1740" s="312">
        <f t="shared" ref="K1740:K1751" si="135">J1740-I1740</f>
        <v>5</v>
      </c>
    </row>
    <row r="1741" spans="1:11">
      <c r="A1741" s="485">
        <v>1741</v>
      </c>
      <c r="B1741" t="s">
        <v>245</v>
      </c>
      <c r="D1741" t="s">
        <v>905</v>
      </c>
      <c r="E1741" s="472">
        <v>0</v>
      </c>
      <c r="F1741" s="231">
        <f>'47'!F33</f>
        <v>0</v>
      </c>
      <c r="G1741" s="312">
        <f t="shared" si="134"/>
        <v>0</v>
      </c>
      <c r="I1741" s="472">
        <v>0</v>
      </c>
      <c r="J1741" s="231">
        <f>'48'!F33</f>
        <v>0</v>
      </c>
      <c r="K1741" s="312">
        <f t="shared" si="135"/>
        <v>0</v>
      </c>
    </row>
    <row r="1742" spans="1:11">
      <c r="A1742" s="485">
        <v>1742</v>
      </c>
      <c r="B1742" t="s">
        <v>222</v>
      </c>
      <c r="E1742" s="472">
        <v>0</v>
      </c>
      <c r="F1742" s="231">
        <f>'47'!F34</f>
        <v>0</v>
      </c>
      <c r="G1742" s="312">
        <f t="shared" si="134"/>
        <v>0</v>
      </c>
      <c r="I1742" s="472">
        <v>0</v>
      </c>
      <c r="J1742" s="231">
        <f>'48'!F34</f>
        <v>0</v>
      </c>
      <c r="K1742" s="312">
        <f t="shared" si="135"/>
        <v>0</v>
      </c>
    </row>
    <row r="1743" spans="1:11">
      <c r="A1743" s="485">
        <v>1743</v>
      </c>
      <c r="B1743" t="s">
        <v>457</v>
      </c>
      <c r="E1743" s="472">
        <v>0</v>
      </c>
      <c r="F1743" s="231">
        <f>'47'!F35</f>
        <v>0</v>
      </c>
      <c r="G1743" s="312">
        <f t="shared" si="134"/>
        <v>0</v>
      </c>
      <c r="I1743" s="472">
        <v>0</v>
      </c>
      <c r="J1743" s="231">
        <f>'48'!F35</f>
        <v>0</v>
      </c>
      <c r="K1743" s="312">
        <f t="shared" si="135"/>
        <v>0</v>
      </c>
    </row>
    <row r="1744" spans="1:11">
      <c r="A1744" s="485">
        <v>1744</v>
      </c>
      <c r="B1744" t="s">
        <v>399</v>
      </c>
      <c r="D1744" t="s">
        <v>905</v>
      </c>
      <c r="E1744" s="472">
        <v>0</v>
      </c>
      <c r="F1744" s="231">
        <f>'47'!F36</f>
        <v>0</v>
      </c>
      <c r="G1744" s="312">
        <f t="shared" si="134"/>
        <v>0</v>
      </c>
      <c r="I1744" s="472">
        <v>0</v>
      </c>
      <c r="J1744" s="231">
        <f>'48'!F36</f>
        <v>0</v>
      </c>
      <c r="K1744" s="312">
        <f t="shared" si="135"/>
        <v>0</v>
      </c>
    </row>
    <row r="1745" spans="1:11">
      <c r="A1745" s="485">
        <v>1745</v>
      </c>
      <c r="B1745" t="s">
        <v>227</v>
      </c>
      <c r="D1745" t="s">
        <v>905</v>
      </c>
      <c r="E1745" s="472">
        <v>0</v>
      </c>
      <c r="F1745" s="231">
        <f>'47'!F37</f>
        <v>0</v>
      </c>
      <c r="G1745" s="312">
        <f t="shared" si="134"/>
        <v>0</v>
      </c>
      <c r="I1745" s="472">
        <v>0</v>
      </c>
      <c r="J1745" s="231">
        <f>'48'!F37</f>
        <v>0</v>
      </c>
      <c r="K1745" s="312">
        <f t="shared" si="135"/>
        <v>0</v>
      </c>
    </row>
    <row r="1746" spans="1:11">
      <c r="A1746" s="485">
        <v>1746</v>
      </c>
      <c r="B1746" t="s">
        <v>224</v>
      </c>
      <c r="D1746" t="s">
        <v>905</v>
      </c>
      <c r="E1746" s="472">
        <v>0</v>
      </c>
      <c r="F1746" s="231">
        <f>'47'!F38</f>
        <v>0</v>
      </c>
      <c r="G1746" s="312">
        <f t="shared" si="134"/>
        <v>0</v>
      </c>
      <c r="I1746" s="472">
        <v>0</v>
      </c>
      <c r="J1746" s="231">
        <f>'48'!F38</f>
        <v>0</v>
      </c>
      <c r="K1746" s="312">
        <f t="shared" si="135"/>
        <v>0</v>
      </c>
    </row>
    <row r="1747" spans="1:11">
      <c r="A1747" s="485">
        <v>1747</v>
      </c>
      <c r="B1747" t="s">
        <v>468</v>
      </c>
      <c r="D1747" t="s">
        <v>905</v>
      </c>
      <c r="E1747" s="472">
        <v>0</v>
      </c>
      <c r="F1747" s="231">
        <f>'47'!F39</f>
        <v>0</v>
      </c>
      <c r="G1747" s="312">
        <f t="shared" si="134"/>
        <v>0</v>
      </c>
      <c r="I1747" s="472">
        <v>0</v>
      </c>
      <c r="J1747" s="231">
        <f>'48'!F39</f>
        <v>0</v>
      </c>
      <c r="K1747" s="312">
        <f t="shared" si="135"/>
        <v>0</v>
      </c>
    </row>
    <row r="1748" spans="1:11">
      <c r="A1748" s="485">
        <v>1748</v>
      </c>
      <c r="B1748" t="s">
        <v>226</v>
      </c>
      <c r="D1748" t="s">
        <v>905</v>
      </c>
      <c r="E1748" s="472">
        <v>0</v>
      </c>
      <c r="F1748" s="231">
        <f>'47'!F40</f>
        <v>0</v>
      </c>
      <c r="G1748" s="312">
        <f t="shared" si="134"/>
        <v>0</v>
      </c>
      <c r="I1748" s="472">
        <v>0</v>
      </c>
      <c r="J1748" s="231">
        <f>'48'!F40</f>
        <v>0</v>
      </c>
      <c r="K1748" s="312">
        <f t="shared" si="135"/>
        <v>0</v>
      </c>
    </row>
    <row r="1749" spans="1:11" ht="15.75">
      <c r="A1749" s="485">
        <v>1749</v>
      </c>
      <c r="B1749" s="234" t="s">
        <v>1004</v>
      </c>
      <c r="D1749" t="s">
        <v>905</v>
      </c>
      <c r="E1749" s="472">
        <v>112</v>
      </c>
      <c r="F1749" s="231">
        <f>'47'!F42</f>
        <v>117</v>
      </c>
      <c r="G1749" s="312">
        <f t="shared" si="134"/>
        <v>5</v>
      </c>
      <c r="I1749" s="472">
        <v>112</v>
      </c>
      <c r="J1749" s="231">
        <f>'48'!F42</f>
        <v>117</v>
      </c>
      <c r="K1749" s="312">
        <f t="shared" si="135"/>
        <v>5</v>
      </c>
    </row>
    <row r="1750" spans="1:11" ht="15.75">
      <c r="A1750" s="485">
        <v>1750</v>
      </c>
      <c r="B1750" s="234" t="s">
        <v>1005</v>
      </c>
      <c r="D1750" t="s">
        <v>905</v>
      </c>
      <c r="E1750" s="472">
        <v>0</v>
      </c>
      <c r="F1750" s="231">
        <f>'47'!F44</f>
        <v>912</v>
      </c>
      <c r="G1750" s="312">
        <f t="shared" si="134"/>
        <v>912</v>
      </c>
      <c r="I1750" s="472">
        <v>0</v>
      </c>
      <c r="J1750" s="231">
        <f>'48'!F44</f>
        <v>912</v>
      </c>
      <c r="K1750" s="312">
        <f t="shared" si="135"/>
        <v>912</v>
      </c>
    </row>
    <row r="1751" spans="1:11" ht="15.75">
      <c r="A1751" s="485">
        <v>1751</v>
      </c>
      <c r="B1751" s="234" t="s">
        <v>1006</v>
      </c>
      <c r="D1751" t="s">
        <v>905</v>
      </c>
      <c r="E1751" s="472">
        <v>0</v>
      </c>
      <c r="F1751" s="231">
        <f>'47'!F46</f>
        <v>991</v>
      </c>
      <c r="G1751" s="312">
        <f t="shared" si="134"/>
        <v>991</v>
      </c>
      <c r="I1751" s="472">
        <v>0</v>
      </c>
      <c r="J1751" s="231">
        <f>'48'!F46</f>
        <v>912</v>
      </c>
      <c r="K1751" s="312">
        <f t="shared" si="135"/>
        <v>912</v>
      </c>
    </row>
    <row r="1752" spans="1:11" ht="15.75">
      <c r="A1752" s="485">
        <v>1752</v>
      </c>
      <c r="B1752" s="234" t="s">
        <v>1007</v>
      </c>
      <c r="D1752" t="s">
        <v>905</v>
      </c>
      <c r="E1752" s="472"/>
      <c r="F1752" s="231"/>
      <c r="G1752" s="370"/>
      <c r="I1752" s="472"/>
      <c r="J1752" s="231"/>
      <c r="K1752" s="370"/>
    </row>
    <row r="1753" spans="1:11">
      <c r="A1753" s="485">
        <v>1753</v>
      </c>
      <c r="B1753" t="s">
        <v>228</v>
      </c>
      <c r="D1753" t="s">
        <v>905</v>
      </c>
      <c r="E1753" s="472">
        <v>0</v>
      </c>
      <c r="F1753" s="231">
        <f>'47'!F50</f>
        <v>991</v>
      </c>
      <c r="G1753" s="312">
        <f>F1753-E1753</f>
        <v>991</v>
      </c>
      <c r="I1753" s="472">
        <v>0</v>
      </c>
      <c r="J1753" s="231">
        <f>'48'!F50</f>
        <v>912</v>
      </c>
      <c r="K1753" s="312">
        <f>J1753-I1753</f>
        <v>912</v>
      </c>
    </row>
    <row r="1754" spans="1:11">
      <c r="A1754" s="485">
        <v>1754</v>
      </c>
      <c r="B1754" t="s">
        <v>229</v>
      </c>
      <c r="D1754" t="s">
        <v>905</v>
      </c>
      <c r="E1754" s="472">
        <v>0</v>
      </c>
      <c r="F1754" s="231">
        <f>'47'!F51</f>
        <v>0</v>
      </c>
      <c r="G1754" s="312">
        <f>F1754-E1754</f>
        <v>0</v>
      </c>
      <c r="I1754" s="472">
        <v>0</v>
      </c>
      <c r="J1754" s="231">
        <f>'48'!F51</f>
        <v>0</v>
      </c>
      <c r="K1754" s="312">
        <f>J1754-I1754</f>
        <v>0</v>
      </c>
    </row>
    <row r="1755" spans="1:11">
      <c r="A1755" s="485">
        <v>1755</v>
      </c>
      <c r="B1755" t="s">
        <v>230</v>
      </c>
      <c r="D1755" t="s">
        <v>905</v>
      </c>
      <c r="E1755" s="472">
        <v>0</v>
      </c>
      <c r="F1755" s="231">
        <f>'47'!F52</f>
        <v>0</v>
      </c>
      <c r="G1755" s="312">
        <f>F1755-E1755</f>
        <v>0</v>
      </c>
      <c r="I1755" s="472">
        <v>0</v>
      </c>
      <c r="J1755" s="231">
        <f>'48'!F52</f>
        <v>0</v>
      </c>
      <c r="K1755" s="312">
        <f>J1755-I1755</f>
        <v>0</v>
      </c>
    </row>
    <row r="1756" spans="1:11">
      <c r="A1756" s="485">
        <v>1756</v>
      </c>
      <c r="B1756" t="s">
        <v>250</v>
      </c>
      <c r="E1756" s="472">
        <v>0</v>
      </c>
      <c r="F1756" s="231">
        <f>'47'!F53</f>
        <v>0</v>
      </c>
      <c r="G1756" s="312">
        <f>F1756-E1756</f>
        <v>0</v>
      </c>
      <c r="I1756" s="472">
        <v>0</v>
      </c>
      <c r="J1756" s="231">
        <f>'48'!F53</f>
        <v>0</v>
      </c>
      <c r="K1756" s="312">
        <f>J1756-I1756</f>
        <v>0</v>
      </c>
    </row>
    <row r="1757" spans="1:11" ht="15.75">
      <c r="A1757" s="485">
        <v>1757</v>
      </c>
      <c r="B1757" s="234" t="s">
        <v>1008</v>
      </c>
      <c r="D1757" t="s">
        <v>905</v>
      </c>
      <c r="E1757" s="472">
        <v>0</v>
      </c>
      <c r="F1757" s="231">
        <f>'47'!F54</f>
        <v>991</v>
      </c>
      <c r="G1757" s="312">
        <f>F1757-E1757</f>
        <v>991</v>
      </c>
      <c r="I1757" s="472">
        <v>0</v>
      </c>
      <c r="J1757" s="231">
        <f>'48'!F54</f>
        <v>912</v>
      </c>
      <c r="K1757" s="312">
        <f>J1757-I1757</f>
        <v>912</v>
      </c>
    </row>
    <row r="1758" spans="1:11" ht="15.75">
      <c r="A1758" s="485">
        <v>1758</v>
      </c>
      <c r="B1758" s="234" t="s">
        <v>1011</v>
      </c>
      <c r="D1758" t="s">
        <v>905</v>
      </c>
      <c r="E1758" s="472"/>
      <c r="F1758" s="231"/>
      <c r="G1758" s="370"/>
      <c r="I1758" s="472"/>
      <c r="J1758" s="231"/>
      <c r="K1758" s="370"/>
    </row>
    <row r="1759" spans="1:11">
      <c r="A1759" s="485">
        <v>1759</v>
      </c>
      <c r="B1759" s="889" t="s">
        <v>1477</v>
      </c>
      <c r="D1759" t="s">
        <v>905</v>
      </c>
      <c r="E1759" s="472"/>
      <c r="F1759" s="231"/>
      <c r="G1759" s="370"/>
      <c r="I1759" s="472"/>
      <c r="J1759" s="231"/>
      <c r="K1759" s="370"/>
    </row>
    <row r="1760" spans="1:11">
      <c r="A1760" s="485">
        <v>1760</v>
      </c>
      <c r="B1760" s="889" t="s">
        <v>468</v>
      </c>
      <c r="D1760" t="s">
        <v>905</v>
      </c>
      <c r="E1760" s="472"/>
      <c r="F1760" s="231"/>
      <c r="G1760" s="370"/>
      <c r="I1760" s="472"/>
      <c r="J1760" s="231"/>
      <c r="K1760" s="370"/>
    </row>
    <row r="1761" spans="1:11">
      <c r="A1761" s="485">
        <v>1761</v>
      </c>
      <c r="B1761" s="889" t="s">
        <v>1001</v>
      </c>
      <c r="D1761" t="s">
        <v>905</v>
      </c>
      <c r="E1761" s="472">
        <v>0</v>
      </c>
      <c r="F1761" s="231">
        <f>'47'!H14</f>
        <v>0</v>
      </c>
      <c r="G1761" s="312">
        <f t="shared" ref="G1761:G1773" si="136">F1761-E1761</f>
        <v>0</v>
      </c>
      <c r="I1761" s="472">
        <v>0</v>
      </c>
      <c r="J1761" s="231">
        <f>'48'!H14</f>
        <v>0</v>
      </c>
      <c r="K1761" s="312">
        <f t="shared" ref="K1761:K1773" si="137">J1761-I1761</f>
        <v>0</v>
      </c>
    </row>
    <row r="1762" spans="1:11">
      <c r="A1762" s="485">
        <v>1762</v>
      </c>
      <c r="B1762" t="s">
        <v>245</v>
      </c>
      <c r="E1762" s="472">
        <v>0</v>
      </c>
      <c r="F1762" s="231">
        <f>'47'!H15</f>
        <v>0</v>
      </c>
      <c r="G1762" s="312">
        <f t="shared" si="136"/>
        <v>0</v>
      </c>
      <c r="I1762" s="472">
        <v>0</v>
      </c>
      <c r="J1762" s="231">
        <f>'48'!H15</f>
        <v>0</v>
      </c>
      <c r="K1762" s="312">
        <f t="shared" si="137"/>
        <v>0</v>
      </c>
    </row>
    <row r="1763" spans="1:11">
      <c r="A1763" s="485">
        <v>1763</v>
      </c>
      <c r="B1763" t="s">
        <v>222</v>
      </c>
      <c r="E1763" s="472">
        <v>0</v>
      </c>
      <c r="F1763" s="231">
        <f>'47'!H16</f>
        <v>0</v>
      </c>
      <c r="G1763" s="312">
        <f t="shared" si="136"/>
        <v>0</v>
      </c>
      <c r="I1763" s="472">
        <v>0</v>
      </c>
      <c r="J1763" s="231">
        <f>'48'!H16</f>
        <v>0</v>
      </c>
      <c r="K1763" s="312">
        <f t="shared" si="137"/>
        <v>0</v>
      </c>
    </row>
    <row r="1764" spans="1:11">
      <c r="A1764" s="485">
        <v>1764</v>
      </c>
      <c r="B1764" t="s">
        <v>457</v>
      </c>
      <c r="E1764" s="472">
        <v>0</v>
      </c>
      <c r="F1764" s="231">
        <f>'47'!H17</f>
        <v>0</v>
      </c>
      <c r="G1764" s="312">
        <f t="shared" si="136"/>
        <v>0</v>
      </c>
      <c r="I1764" s="472">
        <v>0</v>
      </c>
      <c r="J1764" s="231">
        <f>'48'!H17</f>
        <v>0</v>
      </c>
      <c r="K1764" s="312">
        <f t="shared" si="137"/>
        <v>0</v>
      </c>
    </row>
    <row r="1765" spans="1:11">
      <c r="A1765" s="485">
        <v>1765</v>
      </c>
      <c r="B1765" t="s">
        <v>8</v>
      </c>
      <c r="D1765" t="s">
        <v>905</v>
      </c>
      <c r="E1765" s="472">
        <v>0</v>
      </c>
      <c r="F1765" s="231">
        <f>'47'!H18</f>
        <v>0</v>
      </c>
      <c r="G1765" s="312">
        <f t="shared" si="136"/>
        <v>0</v>
      </c>
      <c r="I1765" s="472">
        <v>0</v>
      </c>
      <c r="J1765" s="231">
        <f>'48'!H18</f>
        <v>0</v>
      </c>
      <c r="K1765" s="312">
        <f t="shared" si="137"/>
        <v>0</v>
      </c>
    </row>
    <row r="1766" spans="1:11">
      <c r="A1766" s="485">
        <v>1766</v>
      </c>
      <c r="B1766" t="s">
        <v>246</v>
      </c>
      <c r="D1766" t="s">
        <v>905</v>
      </c>
      <c r="E1766" s="472">
        <v>0</v>
      </c>
      <c r="F1766" s="231">
        <f>'47'!H19</f>
        <v>0</v>
      </c>
      <c r="G1766" s="312">
        <f t="shared" si="136"/>
        <v>0</v>
      </c>
      <c r="I1766" s="472">
        <v>0</v>
      </c>
      <c r="J1766" s="231">
        <f>'48'!H19</f>
        <v>0</v>
      </c>
      <c r="K1766" s="312">
        <f t="shared" si="137"/>
        <v>0</v>
      </c>
    </row>
    <row r="1767" spans="1:11">
      <c r="A1767" s="485">
        <v>1767</v>
      </c>
      <c r="B1767" t="s">
        <v>247</v>
      </c>
      <c r="D1767" t="s">
        <v>905</v>
      </c>
      <c r="E1767" s="472">
        <v>0</v>
      </c>
      <c r="F1767" s="231">
        <f>'47'!H20</f>
        <v>0</v>
      </c>
      <c r="G1767" s="312">
        <f t="shared" si="136"/>
        <v>0</v>
      </c>
      <c r="I1767" s="472">
        <v>0</v>
      </c>
      <c r="J1767" s="231">
        <f>'48'!H20</f>
        <v>0</v>
      </c>
      <c r="K1767" s="312">
        <f t="shared" si="137"/>
        <v>0</v>
      </c>
    </row>
    <row r="1768" spans="1:11">
      <c r="A1768" s="485">
        <v>1768</v>
      </c>
      <c r="B1768" t="s">
        <v>248</v>
      </c>
      <c r="D1768" t="s">
        <v>905</v>
      </c>
      <c r="E1768" s="472">
        <v>0</v>
      </c>
      <c r="F1768" s="231">
        <f>'47'!H21</f>
        <v>0</v>
      </c>
      <c r="G1768" s="312">
        <f t="shared" si="136"/>
        <v>0</v>
      </c>
      <c r="I1768" s="472">
        <v>0</v>
      </c>
      <c r="J1768" s="231">
        <f>'48'!H21</f>
        <v>0</v>
      </c>
      <c r="K1768" s="312">
        <f t="shared" si="137"/>
        <v>0</v>
      </c>
    </row>
    <row r="1769" spans="1:11">
      <c r="A1769" s="485">
        <v>1769</v>
      </c>
      <c r="B1769" t="s">
        <v>249</v>
      </c>
      <c r="D1769" t="s">
        <v>905</v>
      </c>
      <c r="E1769" s="472">
        <v>0</v>
      </c>
      <c r="F1769" s="231">
        <f>'47'!H22</f>
        <v>0</v>
      </c>
      <c r="G1769" s="312">
        <f t="shared" si="136"/>
        <v>0</v>
      </c>
      <c r="I1769" s="472">
        <v>0</v>
      </c>
      <c r="J1769" s="231">
        <f>'48'!H22</f>
        <v>0</v>
      </c>
      <c r="K1769" s="312">
        <f t="shared" si="137"/>
        <v>0</v>
      </c>
    </row>
    <row r="1770" spans="1:11">
      <c r="A1770" s="485">
        <v>1770</v>
      </c>
      <c r="B1770" t="s">
        <v>224</v>
      </c>
      <c r="D1770" t="s">
        <v>905</v>
      </c>
      <c r="E1770" s="472">
        <v>0</v>
      </c>
      <c r="F1770" s="231">
        <f>'47'!H23</f>
        <v>0</v>
      </c>
      <c r="G1770" s="312">
        <f t="shared" si="136"/>
        <v>0</v>
      </c>
      <c r="I1770" s="472">
        <v>0</v>
      </c>
      <c r="J1770" s="231">
        <f>'48'!H23</f>
        <v>0</v>
      </c>
      <c r="K1770" s="312">
        <f t="shared" si="137"/>
        <v>0</v>
      </c>
    </row>
    <row r="1771" spans="1:11">
      <c r="A1771" s="485">
        <v>1771</v>
      </c>
      <c r="B1771" t="s">
        <v>468</v>
      </c>
      <c r="D1771" t="s">
        <v>905</v>
      </c>
      <c r="E1771" s="472">
        <v>0</v>
      </c>
      <c r="F1771" s="231">
        <f>'47'!H24</f>
        <v>0</v>
      </c>
      <c r="G1771" s="312">
        <f t="shared" si="136"/>
        <v>0</v>
      </c>
      <c r="I1771" s="472">
        <v>0</v>
      </c>
      <c r="J1771" s="231">
        <f>'48'!H24</f>
        <v>0</v>
      </c>
      <c r="K1771" s="312">
        <f t="shared" si="137"/>
        <v>0</v>
      </c>
    </row>
    <row r="1772" spans="1:11">
      <c r="A1772" s="485">
        <v>1772</v>
      </c>
      <c r="B1772" t="s">
        <v>226</v>
      </c>
      <c r="D1772" t="s">
        <v>905</v>
      </c>
      <c r="E1772" s="472">
        <v>0</v>
      </c>
      <c r="F1772" s="231">
        <f>'47'!H25</f>
        <v>0</v>
      </c>
      <c r="G1772" s="312">
        <f t="shared" si="136"/>
        <v>0</v>
      </c>
      <c r="I1772" s="472">
        <v>0</v>
      </c>
      <c r="J1772" s="231">
        <f>'48'!H25</f>
        <v>0</v>
      </c>
      <c r="K1772" s="312">
        <f t="shared" si="137"/>
        <v>0</v>
      </c>
    </row>
    <row r="1773" spans="1:11" ht="15.75">
      <c r="A1773" s="485">
        <v>1773</v>
      </c>
      <c r="B1773" s="234" t="s">
        <v>1002</v>
      </c>
      <c r="D1773" t="s">
        <v>905</v>
      </c>
      <c r="E1773" s="472">
        <v>0</v>
      </c>
      <c r="F1773" s="231">
        <f>'47'!H27</f>
        <v>0</v>
      </c>
      <c r="G1773" s="312">
        <f t="shared" si="136"/>
        <v>0</v>
      </c>
      <c r="I1773" s="472">
        <v>0</v>
      </c>
      <c r="J1773" s="231">
        <f>'48'!H27</f>
        <v>0</v>
      </c>
      <c r="K1773" s="312">
        <f t="shared" si="137"/>
        <v>0</v>
      </c>
    </row>
    <row r="1774" spans="1:11">
      <c r="A1774" s="485">
        <v>1774</v>
      </c>
      <c r="B1774" s="889" t="s">
        <v>1478</v>
      </c>
      <c r="D1774" t="s">
        <v>905</v>
      </c>
      <c r="E1774" s="472"/>
      <c r="F1774" s="231"/>
      <c r="G1774" s="312"/>
      <c r="I1774" s="472"/>
      <c r="J1774" s="231"/>
      <c r="K1774" s="312"/>
    </row>
    <row r="1775" spans="1:11">
      <c r="A1775" s="485">
        <v>1775</v>
      </c>
      <c r="B1775" s="889" t="s">
        <v>468</v>
      </c>
      <c r="D1775" t="s">
        <v>905</v>
      </c>
      <c r="E1775" s="472"/>
      <c r="F1775" s="231"/>
      <c r="G1775" s="312"/>
      <c r="I1775" s="472"/>
      <c r="J1775" s="231"/>
      <c r="K1775" s="312"/>
    </row>
    <row r="1776" spans="1:11">
      <c r="A1776" s="485">
        <v>1776</v>
      </c>
      <c r="B1776" s="889" t="s">
        <v>1003</v>
      </c>
      <c r="D1776" t="s">
        <v>905</v>
      </c>
      <c r="E1776" s="472">
        <v>0</v>
      </c>
      <c r="F1776" s="231">
        <f>'47'!H32</f>
        <v>0</v>
      </c>
      <c r="G1776" s="312">
        <f t="shared" ref="G1776:G1787" si="138">F1776-E1776</f>
        <v>0</v>
      </c>
      <c r="I1776" s="472">
        <v>0</v>
      </c>
      <c r="J1776" s="231">
        <f>'48'!H32</f>
        <v>0</v>
      </c>
      <c r="K1776" s="312">
        <f t="shared" ref="K1776:K1787" si="139">J1776-I1776</f>
        <v>0</v>
      </c>
    </row>
    <row r="1777" spans="1:11">
      <c r="A1777" s="485">
        <v>1777</v>
      </c>
      <c r="B1777" t="s">
        <v>245</v>
      </c>
      <c r="D1777" t="s">
        <v>905</v>
      </c>
      <c r="E1777" s="472">
        <v>0</v>
      </c>
      <c r="F1777" s="231">
        <f>'47'!H33</f>
        <v>0</v>
      </c>
      <c r="G1777" s="312">
        <f t="shared" si="138"/>
        <v>0</v>
      </c>
      <c r="I1777" s="472">
        <v>0</v>
      </c>
      <c r="J1777" s="231">
        <f>'48'!H33</f>
        <v>0</v>
      </c>
      <c r="K1777" s="312">
        <f t="shared" si="139"/>
        <v>0</v>
      </c>
    </row>
    <row r="1778" spans="1:11">
      <c r="A1778" s="485">
        <v>1778</v>
      </c>
      <c r="B1778" t="s">
        <v>222</v>
      </c>
      <c r="E1778" s="472">
        <v>0</v>
      </c>
      <c r="F1778" s="231">
        <f>'47'!H34</f>
        <v>0</v>
      </c>
      <c r="G1778" s="312">
        <f t="shared" si="138"/>
        <v>0</v>
      </c>
      <c r="I1778" s="472">
        <v>0</v>
      </c>
      <c r="J1778" s="231">
        <f>'48'!H34</f>
        <v>0</v>
      </c>
      <c r="K1778" s="312">
        <f t="shared" si="139"/>
        <v>0</v>
      </c>
    </row>
    <row r="1779" spans="1:11">
      <c r="A1779" s="485">
        <v>1779</v>
      </c>
      <c r="B1779" t="s">
        <v>457</v>
      </c>
      <c r="E1779" s="472">
        <v>0</v>
      </c>
      <c r="F1779" s="231">
        <f>'47'!H35</f>
        <v>0</v>
      </c>
      <c r="G1779" s="312">
        <f t="shared" si="138"/>
        <v>0</v>
      </c>
      <c r="I1779" s="472">
        <v>0</v>
      </c>
      <c r="J1779" s="231">
        <f>'48'!H35</f>
        <v>0</v>
      </c>
      <c r="K1779" s="312">
        <f t="shared" si="139"/>
        <v>0</v>
      </c>
    </row>
    <row r="1780" spans="1:11">
      <c r="A1780" s="485">
        <v>1780</v>
      </c>
      <c r="B1780" t="s">
        <v>399</v>
      </c>
      <c r="D1780" t="s">
        <v>905</v>
      </c>
      <c r="E1780" s="472">
        <v>0</v>
      </c>
      <c r="F1780" s="231">
        <f>'47'!H36</f>
        <v>0</v>
      </c>
      <c r="G1780" s="312">
        <f t="shared" si="138"/>
        <v>0</v>
      </c>
      <c r="I1780" s="472">
        <v>0</v>
      </c>
      <c r="J1780" s="231">
        <f>'48'!H36</f>
        <v>0</v>
      </c>
      <c r="K1780" s="312">
        <f t="shared" si="139"/>
        <v>0</v>
      </c>
    </row>
    <row r="1781" spans="1:11">
      <c r="A1781" s="485">
        <v>1781</v>
      </c>
      <c r="B1781" t="s">
        <v>227</v>
      </c>
      <c r="D1781" t="s">
        <v>905</v>
      </c>
      <c r="E1781" s="472">
        <v>0</v>
      </c>
      <c r="F1781" s="231">
        <f>'47'!H37</f>
        <v>0</v>
      </c>
      <c r="G1781" s="312">
        <f t="shared" si="138"/>
        <v>0</v>
      </c>
      <c r="I1781" s="472">
        <v>0</v>
      </c>
      <c r="J1781" s="231">
        <f>'48'!H37</f>
        <v>0</v>
      </c>
      <c r="K1781" s="312">
        <f t="shared" si="139"/>
        <v>0</v>
      </c>
    </row>
    <row r="1782" spans="1:11">
      <c r="A1782" s="485">
        <v>1782</v>
      </c>
      <c r="B1782" t="s">
        <v>224</v>
      </c>
      <c r="D1782" t="s">
        <v>905</v>
      </c>
      <c r="E1782" s="472">
        <v>0</v>
      </c>
      <c r="F1782" s="231">
        <f>'47'!H38</f>
        <v>0</v>
      </c>
      <c r="G1782" s="312">
        <f t="shared" si="138"/>
        <v>0</v>
      </c>
      <c r="I1782" s="472">
        <v>0</v>
      </c>
      <c r="J1782" s="231">
        <f>'48'!H38</f>
        <v>0</v>
      </c>
      <c r="K1782" s="312">
        <f t="shared" si="139"/>
        <v>0</v>
      </c>
    </row>
    <row r="1783" spans="1:11">
      <c r="A1783" s="485">
        <v>1783</v>
      </c>
      <c r="B1783" t="s">
        <v>468</v>
      </c>
      <c r="D1783" t="s">
        <v>905</v>
      </c>
      <c r="E1783" s="472">
        <v>0</v>
      </c>
      <c r="F1783" s="231">
        <f>'47'!H39</f>
        <v>0</v>
      </c>
      <c r="G1783" s="312">
        <f t="shared" si="138"/>
        <v>0</v>
      </c>
      <c r="I1783" s="472">
        <v>0</v>
      </c>
      <c r="J1783" s="231">
        <f>'48'!H39</f>
        <v>0</v>
      </c>
      <c r="K1783" s="312">
        <f t="shared" si="139"/>
        <v>0</v>
      </c>
    </row>
    <row r="1784" spans="1:11">
      <c r="A1784" s="485">
        <v>1784</v>
      </c>
      <c r="B1784" t="s">
        <v>226</v>
      </c>
      <c r="D1784" t="s">
        <v>905</v>
      </c>
      <c r="E1784" s="472">
        <v>0</v>
      </c>
      <c r="F1784" s="231">
        <f>'47'!H40</f>
        <v>0</v>
      </c>
      <c r="G1784" s="312">
        <f t="shared" si="138"/>
        <v>0</v>
      </c>
      <c r="I1784" s="472">
        <v>0</v>
      </c>
      <c r="J1784" s="231">
        <f>'48'!H40</f>
        <v>0</v>
      </c>
      <c r="K1784" s="312">
        <f t="shared" si="139"/>
        <v>0</v>
      </c>
    </row>
    <row r="1785" spans="1:11" ht="15.75">
      <c r="A1785" s="485">
        <v>1785</v>
      </c>
      <c r="B1785" s="234" t="s">
        <v>1004</v>
      </c>
      <c r="D1785" t="s">
        <v>905</v>
      </c>
      <c r="E1785" s="472">
        <v>0</v>
      </c>
      <c r="F1785" s="231">
        <f>'47'!H42</f>
        <v>0</v>
      </c>
      <c r="G1785" s="312">
        <f t="shared" si="138"/>
        <v>0</v>
      </c>
      <c r="I1785" s="472">
        <v>0</v>
      </c>
      <c r="J1785" s="231">
        <f>'48'!H42</f>
        <v>0</v>
      </c>
      <c r="K1785" s="312">
        <f t="shared" si="139"/>
        <v>0</v>
      </c>
    </row>
    <row r="1786" spans="1:11" ht="15.75">
      <c r="A1786" s="485">
        <v>1786</v>
      </c>
      <c r="B1786" s="234" t="s">
        <v>1005</v>
      </c>
      <c r="D1786" t="s">
        <v>905</v>
      </c>
      <c r="E1786" s="472">
        <v>0</v>
      </c>
      <c r="F1786" s="231">
        <f>'47'!H44</f>
        <v>0</v>
      </c>
      <c r="G1786" s="312">
        <f t="shared" si="138"/>
        <v>0</v>
      </c>
      <c r="I1786" s="472">
        <v>0</v>
      </c>
      <c r="J1786" s="231">
        <f>'48'!H44</f>
        <v>0</v>
      </c>
      <c r="K1786" s="312">
        <f t="shared" si="139"/>
        <v>0</v>
      </c>
    </row>
    <row r="1787" spans="1:11" ht="15.75">
      <c r="A1787" s="485">
        <v>1787</v>
      </c>
      <c r="B1787" s="234" t="s">
        <v>1006</v>
      </c>
      <c r="D1787" t="s">
        <v>905</v>
      </c>
      <c r="E1787" s="472">
        <v>0</v>
      </c>
      <c r="F1787" s="231">
        <f>'47'!H46</f>
        <v>0</v>
      </c>
      <c r="G1787" s="312">
        <f t="shared" si="138"/>
        <v>0</v>
      </c>
      <c r="I1787" s="472">
        <v>0</v>
      </c>
      <c r="J1787" s="231">
        <f>'48'!H46</f>
        <v>0</v>
      </c>
      <c r="K1787" s="312">
        <f t="shared" si="139"/>
        <v>0</v>
      </c>
    </row>
    <row r="1788" spans="1:11" ht="15.75">
      <c r="A1788" s="485">
        <v>1788</v>
      </c>
      <c r="B1788" s="234" t="s">
        <v>1007</v>
      </c>
      <c r="D1788" t="s">
        <v>905</v>
      </c>
      <c r="E1788" s="472"/>
      <c r="F1788" s="231"/>
      <c r="G1788" s="370"/>
      <c r="I1788" s="472"/>
      <c r="J1788" s="231"/>
      <c r="K1788" s="370"/>
    </row>
    <row r="1789" spans="1:11">
      <c r="A1789" s="485">
        <v>1789</v>
      </c>
      <c r="B1789" t="s">
        <v>228</v>
      </c>
      <c r="D1789" t="s">
        <v>905</v>
      </c>
      <c r="E1789" s="472">
        <v>0</v>
      </c>
      <c r="F1789" s="231">
        <f>'47'!H50</f>
        <v>0</v>
      </c>
      <c r="G1789" s="312">
        <f>F1789-E1789</f>
        <v>0</v>
      </c>
      <c r="I1789" s="472">
        <v>0</v>
      </c>
      <c r="J1789" s="231">
        <f>'48'!H50</f>
        <v>0</v>
      </c>
      <c r="K1789" s="312">
        <f>J1789-I1789</f>
        <v>0</v>
      </c>
    </row>
    <row r="1790" spans="1:11">
      <c r="A1790" s="485">
        <v>1790</v>
      </c>
      <c r="B1790" t="s">
        <v>229</v>
      </c>
      <c r="D1790" t="s">
        <v>905</v>
      </c>
      <c r="E1790" s="472">
        <v>0</v>
      </c>
      <c r="F1790" s="231">
        <f>'47'!H51</f>
        <v>0</v>
      </c>
      <c r="G1790" s="312">
        <f>F1790-E1790</f>
        <v>0</v>
      </c>
      <c r="I1790" s="472">
        <v>0</v>
      </c>
      <c r="J1790" s="231">
        <f>'48'!H51</f>
        <v>0</v>
      </c>
      <c r="K1790" s="312">
        <f>J1790-I1790</f>
        <v>0</v>
      </c>
    </row>
    <row r="1791" spans="1:11">
      <c r="A1791" s="485">
        <v>1791</v>
      </c>
      <c r="B1791" t="s">
        <v>230</v>
      </c>
      <c r="D1791" t="s">
        <v>905</v>
      </c>
      <c r="E1791" s="472">
        <v>0</v>
      </c>
      <c r="F1791" s="231">
        <f>'47'!H52</f>
        <v>0</v>
      </c>
      <c r="G1791" s="312">
        <f>F1791-E1791</f>
        <v>0</v>
      </c>
      <c r="I1791" s="472">
        <v>0</v>
      </c>
      <c r="J1791" s="231">
        <f>'48'!H52</f>
        <v>0</v>
      </c>
      <c r="K1791" s="312">
        <f>J1791-I1791</f>
        <v>0</v>
      </c>
    </row>
    <row r="1792" spans="1:11">
      <c r="A1792" s="485">
        <v>1792</v>
      </c>
      <c r="B1792" t="s">
        <v>250</v>
      </c>
      <c r="E1792" s="472">
        <v>0</v>
      </c>
      <c r="F1792" s="231">
        <f>'47'!H53</f>
        <v>0</v>
      </c>
      <c r="G1792" s="312">
        <f>F1792-E1792</f>
        <v>0</v>
      </c>
      <c r="I1792" s="472">
        <v>0</v>
      </c>
      <c r="J1792" s="231">
        <f>'48'!H53</f>
        <v>0</v>
      </c>
      <c r="K1792" s="312">
        <f>J1792-I1792</f>
        <v>0</v>
      </c>
    </row>
    <row r="1793" spans="1:11" ht="15.75">
      <c r="A1793" s="485">
        <v>1793</v>
      </c>
      <c r="B1793" s="234" t="s">
        <v>1008</v>
      </c>
      <c r="D1793" t="s">
        <v>905</v>
      </c>
      <c r="E1793" s="472">
        <v>0</v>
      </c>
      <c r="F1793" s="231">
        <f>'47'!H54</f>
        <v>0</v>
      </c>
      <c r="G1793" s="312">
        <f>F1793-E1793</f>
        <v>0</v>
      </c>
      <c r="I1793" s="472">
        <v>0</v>
      </c>
      <c r="J1793" s="231">
        <f>'48'!H54</f>
        <v>0</v>
      </c>
      <c r="K1793" s="312">
        <f>J1793-I1793</f>
        <v>0</v>
      </c>
    </row>
    <row r="1794" spans="1:11" ht="15.75">
      <c r="A1794" s="485">
        <v>1794</v>
      </c>
      <c r="B1794" s="234" t="s">
        <v>1012</v>
      </c>
      <c r="D1794" t="s">
        <v>905</v>
      </c>
      <c r="E1794" s="472"/>
      <c r="F1794" s="231"/>
      <c r="G1794" s="370"/>
      <c r="I1794" s="472"/>
      <c r="J1794" s="231"/>
      <c r="K1794" s="370"/>
    </row>
    <row r="1795" spans="1:11">
      <c r="A1795" s="485">
        <v>1795</v>
      </c>
      <c r="B1795" s="889" t="s">
        <v>1477</v>
      </c>
      <c r="D1795" t="s">
        <v>905</v>
      </c>
      <c r="E1795" s="472"/>
      <c r="F1795" s="231"/>
      <c r="G1795" s="370"/>
      <c r="I1795" s="472"/>
      <c r="J1795" s="231"/>
      <c r="K1795" s="370"/>
    </row>
    <row r="1796" spans="1:11">
      <c r="A1796" s="485">
        <v>1796</v>
      </c>
      <c r="B1796" s="889" t="s">
        <v>468</v>
      </c>
      <c r="D1796" t="s">
        <v>905</v>
      </c>
      <c r="E1796" s="472"/>
      <c r="F1796" s="231"/>
      <c r="G1796" s="370"/>
      <c r="I1796" s="472"/>
      <c r="J1796" s="231"/>
      <c r="K1796" s="370"/>
    </row>
    <row r="1797" spans="1:11">
      <c r="A1797" s="485">
        <v>1797</v>
      </c>
      <c r="B1797" s="889" t="s">
        <v>1001</v>
      </c>
      <c r="D1797" t="s">
        <v>905</v>
      </c>
      <c r="E1797" s="472">
        <v>500</v>
      </c>
      <c r="F1797" s="231">
        <f>'47'!J14</f>
        <v>0</v>
      </c>
      <c r="G1797" s="312">
        <f t="shared" ref="G1797:G1809" si="140">F1797-E1797</f>
        <v>-500</v>
      </c>
      <c r="I1797" s="472">
        <v>500</v>
      </c>
      <c r="J1797" s="231">
        <f>'48'!J14</f>
        <v>0</v>
      </c>
      <c r="K1797" s="312">
        <f t="shared" ref="K1797:K1809" si="141">J1797-I1797</f>
        <v>-500</v>
      </c>
    </row>
    <row r="1798" spans="1:11">
      <c r="A1798" s="485">
        <v>1798</v>
      </c>
      <c r="B1798" t="s">
        <v>245</v>
      </c>
      <c r="E1798" s="472">
        <v>0</v>
      </c>
      <c r="F1798" s="231">
        <f>'47'!J15</f>
        <v>0</v>
      </c>
      <c r="G1798" s="312">
        <f t="shared" si="140"/>
        <v>0</v>
      </c>
      <c r="I1798" s="472">
        <v>0</v>
      </c>
      <c r="J1798" s="231">
        <f>'48'!J15</f>
        <v>0</v>
      </c>
      <c r="K1798" s="312">
        <f t="shared" si="141"/>
        <v>0</v>
      </c>
    </row>
    <row r="1799" spans="1:11">
      <c r="A1799" s="485">
        <v>1799</v>
      </c>
      <c r="B1799" t="s">
        <v>222</v>
      </c>
      <c r="E1799" s="472">
        <v>0</v>
      </c>
      <c r="F1799" s="231">
        <f>'47'!J16</f>
        <v>0</v>
      </c>
      <c r="G1799" s="312">
        <f t="shared" si="140"/>
        <v>0</v>
      </c>
      <c r="I1799" s="472">
        <v>0</v>
      </c>
      <c r="J1799" s="231">
        <f>'48'!J16</f>
        <v>0</v>
      </c>
      <c r="K1799" s="312">
        <f t="shared" si="141"/>
        <v>0</v>
      </c>
    </row>
    <row r="1800" spans="1:11">
      <c r="A1800" s="485">
        <v>1800</v>
      </c>
      <c r="B1800" t="s">
        <v>457</v>
      </c>
      <c r="E1800" s="472">
        <v>0</v>
      </c>
      <c r="F1800" s="231">
        <f>'47'!J17</f>
        <v>0</v>
      </c>
      <c r="G1800" s="312">
        <f t="shared" si="140"/>
        <v>0</v>
      </c>
      <c r="I1800" s="472">
        <v>0</v>
      </c>
      <c r="J1800" s="231">
        <f>'48'!J17</f>
        <v>0</v>
      </c>
      <c r="K1800" s="312">
        <f t="shared" si="141"/>
        <v>0</v>
      </c>
    </row>
    <row r="1801" spans="1:11">
      <c r="A1801" s="485">
        <v>1801</v>
      </c>
      <c r="B1801" t="s">
        <v>8</v>
      </c>
      <c r="D1801" t="s">
        <v>905</v>
      </c>
      <c r="E1801" s="472">
        <v>0</v>
      </c>
      <c r="F1801" s="231">
        <f>'47'!J18</f>
        <v>0</v>
      </c>
      <c r="G1801" s="312">
        <f t="shared" si="140"/>
        <v>0</v>
      </c>
      <c r="I1801" s="472">
        <v>0</v>
      </c>
      <c r="J1801" s="231">
        <f>'48'!J18</f>
        <v>0</v>
      </c>
      <c r="K1801" s="312">
        <f t="shared" si="141"/>
        <v>0</v>
      </c>
    </row>
    <row r="1802" spans="1:11">
      <c r="A1802" s="485">
        <v>1802</v>
      </c>
      <c r="B1802" t="s">
        <v>246</v>
      </c>
      <c r="D1802" t="s">
        <v>905</v>
      </c>
      <c r="E1802" s="472">
        <v>0</v>
      </c>
      <c r="F1802" s="231">
        <f>'47'!J19</f>
        <v>0</v>
      </c>
      <c r="G1802" s="312">
        <f t="shared" si="140"/>
        <v>0</v>
      </c>
      <c r="I1802" s="472">
        <v>0</v>
      </c>
      <c r="J1802" s="231">
        <f>'48'!J19</f>
        <v>0</v>
      </c>
      <c r="K1802" s="312">
        <f t="shared" si="141"/>
        <v>0</v>
      </c>
    </row>
    <row r="1803" spans="1:11">
      <c r="A1803" s="485">
        <v>1803</v>
      </c>
      <c r="B1803" t="s">
        <v>247</v>
      </c>
      <c r="D1803" t="s">
        <v>905</v>
      </c>
      <c r="E1803" s="472">
        <v>0</v>
      </c>
      <c r="F1803" s="231">
        <f>'47'!J20</f>
        <v>0</v>
      </c>
      <c r="G1803" s="312">
        <f t="shared" si="140"/>
        <v>0</v>
      </c>
      <c r="I1803" s="472">
        <v>0</v>
      </c>
      <c r="J1803" s="231">
        <f>'48'!J20</f>
        <v>0</v>
      </c>
      <c r="K1803" s="312">
        <f t="shared" si="141"/>
        <v>0</v>
      </c>
    </row>
    <row r="1804" spans="1:11">
      <c r="A1804" s="485">
        <v>1804</v>
      </c>
      <c r="B1804" t="s">
        <v>248</v>
      </c>
      <c r="D1804" t="s">
        <v>905</v>
      </c>
      <c r="E1804" s="472">
        <v>0</v>
      </c>
      <c r="F1804" s="231">
        <f>'47'!J21</f>
        <v>0</v>
      </c>
      <c r="G1804" s="312">
        <f t="shared" si="140"/>
        <v>0</v>
      </c>
      <c r="I1804" s="472">
        <v>0</v>
      </c>
      <c r="J1804" s="231">
        <f>'48'!J21</f>
        <v>0</v>
      </c>
      <c r="K1804" s="312">
        <f t="shared" si="141"/>
        <v>0</v>
      </c>
    </row>
    <row r="1805" spans="1:11">
      <c r="A1805" s="485">
        <v>1805</v>
      </c>
      <c r="B1805" t="s">
        <v>249</v>
      </c>
      <c r="D1805" t="s">
        <v>905</v>
      </c>
      <c r="E1805" s="472">
        <v>0</v>
      </c>
      <c r="F1805" s="231">
        <f>'47'!J22</f>
        <v>0</v>
      </c>
      <c r="G1805" s="312">
        <f t="shared" si="140"/>
        <v>0</v>
      </c>
      <c r="I1805" s="472">
        <v>0</v>
      </c>
      <c r="J1805" s="231">
        <f>'48'!J22</f>
        <v>0</v>
      </c>
      <c r="K1805" s="312">
        <f t="shared" si="141"/>
        <v>0</v>
      </c>
    </row>
    <row r="1806" spans="1:11">
      <c r="A1806" s="485">
        <v>1806</v>
      </c>
      <c r="B1806" t="s">
        <v>224</v>
      </c>
      <c r="D1806" t="s">
        <v>905</v>
      </c>
      <c r="E1806" s="472">
        <v>0</v>
      </c>
      <c r="F1806" s="231">
        <f>'47'!J23</f>
        <v>0</v>
      </c>
      <c r="G1806" s="312">
        <f t="shared" si="140"/>
        <v>0</v>
      </c>
      <c r="I1806" s="472">
        <v>0</v>
      </c>
      <c r="J1806" s="231">
        <f>'48'!J23</f>
        <v>0</v>
      </c>
      <c r="K1806" s="312">
        <f t="shared" si="141"/>
        <v>0</v>
      </c>
    </row>
    <row r="1807" spans="1:11">
      <c r="A1807" s="485">
        <v>1807</v>
      </c>
      <c r="B1807" t="s">
        <v>468</v>
      </c>
      <c r="D1807" t="s">
        <v>905</v>
      </c>
      <c r="E1807" s="472">
        <v>0</v>
      </c>
      <c r="F1807" s="231">
        <f>'47'!J24</f>
        <v>0</v>
      </c>
      <c r="G1807" s="312">
        <f t="shared" si="140"/>
        <v>0</v>
      </c>
      <c r="I1807" s="472">
        <v>0</v>
      </c>
      <c r="J1807" s="231">
        <f>'48'!J24</f>
        <v>0</v>
      </c>
      <c r="K1807" s="312">
        <f t="shared" si="141"/>
        <v>0</v>
      </c>
    </row>
    <row r="1808" spans="1:11">
      <c r="A1808" s="485">
        <v>1808</v>
      </c>
      <c r="B1808" t="s">
        <v>226</v>
      </c>
      <c r="D1808" t="s">
        <v>905</v>
      </c>
      <c r="E1808" s="472">
        <v>0</v>
      </c>
      <c r="F1808" s="231">
        <f>'47'!J25</f>
        <v>0</v>
      </c>
      <c r="G1808" s="312">
        <f t="shared" si="140"/>
        <v>0</v>
      </c>
      <c r="I1808" s="472">
        <v>0</v>
      </c>
      <c r="J1808" s="231">
        <f>'48'!J25</f>
        <v>0</v>
      </c>
      <c r="K1808" s="312">
        <f t="shared" si="141"/>
        <v>0</v>
      </c>
    </row>
    <row r="1809" spans="1:11" ht="15.75">
      <c r="A1809" s="485">
        <v>1809</v>
      </c>
      <c r="B1809" s="234" t="s">
        <v>1002</v>
      </c>
      <c r="D1809" t="s">
        <v>905</v>
      </c>
      <c r="E1809" s="472">
        <v>500</v>
      </c>
      <c r="F1809" s="231">
        <f>'47'!J27</f>
        <v>0</v>
      </c>
      <c r="G1809" s="312">
        <f t="shared" si="140"/>
        <v>-500</v>
      </c>
      <c r="I1809" s="472">
        <v>500</v>
      </c>
      <c r="J1809" s="231">
        <f>'48'!J27</f>
        <v>0</v>
      </c>
      <c r="K1809" s="312">
        <f t="shared" si="141"/>
        <v>-500</v>
      </c>
    </row>
    <row r="1810" spans="1:11">
      <c r="A1810" s="485">
        <v>1810</v>
      </c>
      <c r="B1810" s="889" t="s">
        <v>1478</v>
      </c>
      <c r="D1810" t="s">
        <v>905</v>
      </c>
      <c r="E1810" s="472"/>
      <c r="F1810" s="231"/>
      <c r="G1810" s="312"/>
      <c r="I1810" s="472"/>
      <c r="J1810" s="231"/>
      <c r="K1810" s="312"/>
    </row>
    <row r="1811" spans="1:11">
      <c r="A1811" s="485">
        <v>1811</v>
      </c>
      <c r="B1811" s="889" t="s">
        <v>468</v>
      </c>
      <c r="D1811" t="s">
        <v>905</v>
      </c>
      <c r="E1811" s="472"/>
      <c r="F1811" s="231"/>
      <c r="G1811" s="312"/>
      <c r="I1811" s="472"/>
      <c r="J1811" s="231"/>
      <c r="K1811" s="312"/>
    </row>
    <row r="1812" spans="1:11">
      <c r="A1812" s="485">
        <v>1812</v>
      </c>
      <c r="B1812" s="889" t="s">
        <v>1003</v>
      </c>
      <c r="D1812" t="s">
        <v>905</v>
      </c>
      <c r="E1812" s="472">
        <v>218</v>
      </c>
      <c r="F1812" s="231">
        <f>'47'!J32</f>
        <v>0</v>
      </c>
      <c r="G1812" s="312">
        <f t="shared" ref="G1812:G1823" si="142">F1812-E1812</f>
        <v>-218</v>
      </c>
      <c r="I1812" s="472">
        <v>93</v>
      </c>
      <c r="J1812" s="231">
        <f>'48'!J32</f>
        <v>0</v>
      </c>
      <c r="K1812" s="312">
        <f t="shared" ref="K1812:K1823" si="143">J1812-I1812</f>
        <v>-93</v>
      </c>
    </row>
    <row r="1813" spans="1:11">
      <c r="A1813" s="485">
        <v>1813</v>
      </c>
      <c r="B1813" t="s">
        <v>245</v>
      </c>
      <c r="D1813" t="s">
        <v>905</v>
      </c>
      <c r="E1813" s="472">
        <v>0</v>
      </c>
      <c r="F1813" s="231">
        <f>'47'!J33</f>
        <v>0</v>
      </c>
      <c r="G1813" s="312">
        <f t="shared" si="142"/>
        <v>0</v>
      </c>
      <c r="I1813" s="472">
        <v>0</v>
      </c>
      <c r="J1813" s="231">
        <f>'48'!J33</f>
        <v>0</v>
      </c>
      <c r="K1813" s="312">
        <f t="shared" si="143"/>
        <v>0</v>
      </c>
    </row>
    <row r="1814" spans="1:11">
      <c r="A1814" s="485">
        <v>1814</v>
      </c>
      <c r="B1814" t="s">
        <v>222</v>
      </c>
      <c r="E1814" s="472">
        <v>0</v>
      </c>
      <c r="F1814" s="231">
        <f>'47'!J34</f>
        <v>0</v>
      </c>
      <c r="G1814" s="312">
        <f t="shared" si="142"/>
        <v>0</v>
      </c>
      <c r="I1814" s="472">
        <v>0</v>
      </c>
      <c r="J1814" s="231">
        <f>'48'!J34</f>
        <v>0</v>
      </c>
      <c r="K1814" s="312">
        <f t="shared" si="143"/>
        <v>0</v>
      </c>
    </row>
    <row r="1815" spans="1:11">
      <c r="A1815" s="485">
        <v>1815</v>
      </c>
      <c r="B1815" t="s">
        <v>457</v>
      </c>
      <c r="E1815" s="472">
        <v>0</v>
      </c>
      <c r="F1815" s="231">
        <f>'47'!J35</f>
        <v>0</v>
      </c>
      <c r="G1815" s="312">
        <f t="shared" si="142"/>
        <v>0</v>
      </c>
      <c r="I1815" s="472">
        <v>0</v>
      </c>
      <c r="J1815" s="231">
        <f>'48'!J35</f>
        <v>0</v>
      </c>
      <c r="K1815" s="312">
        <f t="shared" si="143"/>
        <v>0</v>
      </c>
    </row>
    <row r="1816" spans="1:11">
      <c r="A1816" s="485">
        <v>1816</v>
      </c>
      <c r="B1816" t="s">
        <v>399</v>
      </c>
      <c r="D1816" t="s">
        <v>905</v>
      </c>
      <c r="E1816" s="472">
        <v>0</v>
      </c>
      <c r="F1816" s="231">
        <f>'47'!J36</f>
        <v>0</v>
      </c>
      <c r="G1816" s="312">
        <f t="shared" si="142"/>
        <v>0</v>
      </c>
      <c r="I1816" s="472">
        <v>0</v>
      </c>
      <c r="J1816" s="231">
        <f>'48'!J36</f>
        <v>0</v>
      </c>
      <c r="K1816" s="312">
        <f t="shared" si="143"/>
        <v>0</v>
      </c>
    </row>
    <row r="1817" spans="1:11">
      <c r="A1817" s="485">
        <v>1817</v>
      </c>
      <c r="B1817" t="s">
        <v>227</v>
      </c>
      <c r="D1817" t="s">
        <v>905</v>
      </c>
      <c r="E1817" s="472">
        <v>125</v>
      </c>
      <c r="F1817" s="231">
        <f>'47'!J37</f>
        <v>0</v>
      </c>
      <c r="G1817" s="312">
        <f t="shared" si="142"/>
        <v>-125</v>
      </c>
      <c r="I1817" s="472">
        <v>125</v>
      </c>
      <c r="J1817" s="231">
        <f>'48'!J37</f>
        <v>0</v>
      </c>
      <c r="K1817" s="312">
        <f t="shared" si="143"/>
        <v>-125</v>
      </c>
    </row>
    <row r="1818" spans="1:11">
      <c r="A1818" s="485">
        <v>1818</v>
      </c>
      <c r="B1818" t="s">
        <v>224</v>
      </c>
      <c r="D1818" t="s">
        <v>905</v>
      </c>
      <c r="E1818" s="472">
        <v>0</v>
      </c>
      <c r="F1818" s="231">
        <f>'47'!J38</f>
        <v>0</v>
      </c>
      <c r="G1818" s="312">
        <f t="shared" si="142"/>
        <v>0</v>
      </c>
      <c r="I1818" s="472">
        <v>0</v>
      </c>
      <c r="J1818" s="231">
        <f>'48'!J38</f>
        <v>0</v>
      </c>
      <c r="K1818" s="312">
        <f t="shared" si="143"/>
        <v>0</v>
      </c>
    </row>
    <row r="1819" spans="1:11">
      <c r="A1819" s="485">
        <v>1819</v>
      </c>
      <c r="B1819" t="s">
        <v>468</v>
      </c>
      <c r="D1819" t="s">
        <v>905</v>
      </c>
      <c r="E1819" s="472">
        <v>0</v>
      </c>
      <c r="F1819" s="231">
        <f>'47'!J39</f>
        <v>0</v>
      </c>
      <c r="G1819" s="312">
        <f t="shared" si="142"/>
        <v>0</v>
      </c>
      <c r="I1819" s="472">
        <v>0</v>
      </c>
      <c r="J1819" s="231">
        <f>'48'!J39</f>
        <v>0</v>
      </c>
      <c r="K1819" s="312">
        <f t="shared" si="143"/>
        <v>0</v>
      </c>
    </row>
    <row r="1820" spans="1:11">
      <c r="A1820" s="485">
        <v>1820</v>
      </c>
      <c r="B1820" t="s">
        <v>226</v>
      </c>
      <c r="D1820" t="s">
        <v>905</v>
      </c>
      <c r="E1820" s="472">
        <v>0</v>
      </c>
      <c r="F1820" s="231">
        <f>'47'!J40</f>
        <v>0</v>
      </c>
      <c r="G1820" s="312">
        <f t="shared" si="142"/>
        <v>0</v>
      </c>
      <c r="I1820" s="472">
        <v>0</v>
      </c>
      <c r="J1820" s="231">
        <f>'48'!J40</f>
        <v>0</v>
      </c>
      <c r="K1820" s="312">
        <f t="shared" si="143"/>
        <v>0</v>
      </c>
    </row>
    <row r="1821" spans="1:11" ht="15.75">
      <c r="A1821" s="485">
        <v>1821</v>
      </c>
      <c r="B1821" s="234" t="s">
        <v>1004</v>
      </c>
      <c r="D1821" t="s">
        <v>905</v>
      </c>
      <c r="E1821" s="472">
        <v>343</v>
      </c>
      <c r="F1821" s="231">
        <f>'47'!J42</f>
        <v>0</v>
      </c>
      <c r="G1821" s="312">
        <f t="shared" si="142"/>
        <v>-343</v>
      </c>
      <c r="I1821" s="472">
        <v>218</v>
      </c>
      <c r="J1821" s="231">
        <f>'48'!J42</f>
        <v>0</v>
      </c>
      <c r="K1821" s="312">
        <f t="shared" si="143"/>
        <v>-218</v>
      </c>
    </row>
    <row r="1822" spans="1:11" ht="15.75">
      <c r="A1822" s="485">
        <v>1822</v>
      </c>
      <c r="B1822" s="234" t="s">
        <v>1005</v>
      </c>
      <c r="D1822" t="s">
        <v>905</v>
      </c>
      <c r="E1822" s="472">
        <v>282</v>
      </c>
      <c r="F1822" s="231">
        <f>'47'!J44</f>
        <v>0</v>
      </c>
      <c r="G1822" s="312">
        <f t="shared" si="142"/>
        <v>-282</v>
      </c>
      <c r="I1822" s="472">
        <v>407</v>
      </c>
      <c r="J1822" s="231">
        <f>'48'!J44</f>
        <v>0</v>
      </c>
      <c r="K1822" s="312">
        <f t="shared" si="143"/>
        <v>-407</v>
      </c>
    </row>
    <row r="1823" spans="1:11" ht="15.75">
      <c r="A1823" s="485">
        <v>1823</v>
      </c>
      <c r="B1823" s="234" t="s">
        <v>1006</v>
      </c>
      <c r="D1823" t="s">
        <v>905</v>
      </c>
      <c r="E1823" s="472">
        <v>157</v>
      </c>
      <c r="F1823" s="231">
        <f>'47'!J46</f>
        <v>0</v>
      </c>
      <c r="G1823" s="312">
        <f t="shared" si="142"/>
        <v>-157</v>
      </c>
      <c r="I1823" s="472">
        <v>282</v>
      </c>
      <c r="J1823" s="231">
        <f>'48'!J46</f>
        <v>0</v>
      </c>
      <c r="K1823" s="312">
        <f t="shared" si="143"/>
        <v>-282</v>
      </c>
    </row>
    <row r="1824" spans="1:11" ht="15.75">
      <c r="A1824" s="485">
        <v>1824</v>
      </c>
      <c r="B1824" s="234" t="s">
        <v>1007</v>
      </c>
      <c r="D1824" t="s">
        <v>905</v>
      </c>
      <c r="E1824" s="472"/>
      <c r="F1824" s="231"/>
      <c r="G1824" s="370"/>
      <c r="I1824" s="472"/>
      <c r="J1824" s="231"/>
      <c r="K1824" s="370"/>
    </row>
    <row r="1825" spans="1:11">
      <c r="A1825" s="485">
        <v>1825</v>
      </c>
      <c r="B1825" t="s">
        <v>228</v>
      </c>
      <c r="D1825" t="s">
        <v>905</v>
      </c>
      <c r="E1825" s="472">
        <v>0</v>
      </c>
      <c r="F1825" s="231">
        <f>'47'!J50</f>
        <v>0</v>
      </c>
      <c r="G1825" s="312">
        <f>F1825-E1825</f>
        <v>0</v>
      </c>
      <c r="I1825" s="472">
        <v>0</v>
      </c>
      <c r="J1825" s="231">
        <f>'48'!J50</f>
        <v>0</v>
      </c>
      <c r="K1825" s="312">
        <f>J1825-I1825</f>
        <v>0</v>
      </c>
    </row>
    <row r="1826" spans="1:11">
      <c r="A1826" s="485">
        <v>1826</v>
      </c>
      <c r="B1826" t="s">
        <v>229</v>
      </c>
      <c r="D1826" t="s">
        <v>905</v>
      </c>
      <c r="E1826" s="472">
        <v>0</v>
      </c>
      <c r="F1826" s="231">
        <f>'47'!J51</f>
        <v>0</v>
      </c>
      <c r="G1826" s="312">
        <f>F1826-E1826</f>
        <v>0</v>
      </c>
      <c r="I1826" s="472">
        <v>0</v>
      </c>
      <c r="J1826" s="231">
        <f>'48'!J51</f>
        <v>0</v>
      </c>
      <c r="K1826" s="312">
        <f>J1826-I1826</f>
        <v>0</v>
      </c>
    </row>
    <row r="1827" spans="1:11">
      <c r="A1827" s="485">
        <v>1827</v>
      </c>
      <c r="B1827" t="s">
        <v>230</v>
      </c>
      <c r="D1827" t="s">
        <v>905</v>
      </c>
      <c r="E1827" s="472">
        <v>0</v>
      </c>
      <c r="F1827" s="231">
        <f>'47'!J52</f>
        <v>0</v>
      </c>
      <c r="G1827" s="312">
        <f>F1827-E1827</f>
        <v>0</v>
      </c>
      <c r="I1827" s="472">
        <v>0</v>
      </c>
      <c r="J1827" s="231">
        <f>'48'!J52</f>
        <v>0</v>
      </c>
      <c r="K1827" s="312">
        <f>J1827-I1827</f>
        <v>0</v>
      </c>
    </row>
    <row r="1828" spans="1:11">
      <c r="A1828" s="485">
        <v>1828</v>
      </c>
      <c r="B1828" t="s">
        <v>250</v>
      </c>
      <c r="E1828" s="472">
        <v>157</v>
      </c>
      <c r="F1828" s="231">
        <f>'47'!J53</f>
        <v>0</v>
      </c>
      <c r="G1828" s="312">
        <f>F1828-E1828</f>
        <v>-157</v>
      </c>
      <c r="I1828" s="472">
        <v>282</v>
      </c>
      <c r="J1828" s="231">
        <f>'48'!J53</f>
        <v>0</v>
      </c>
      <c r="K1828" s="312">
        <f>J1828-I1828</f>
        <v>-282</v>
      </c>
    </row>
    <row r="1829" spans="1:11" ht="15.75">
      <c r="A1829" s="485">
        <v>1829</v>
      </c>
      <c r="B1829" s="234" t="s">
        <v>1008</v>
      </c>
      <c r="D1829" t="s">
        <v>905</v>
      </c>
      <c r="E1829" s="472">
        <v>157</v>
      </c>
      <c r="F1829" s="231">
        <f>'47'!J54</f>
        <v>0</v>
      </c>
      <c r="G1829" s="312">
        <f>F1829-E1829</f>
        <v>-157</v>
      </c>
      <c r="I1829" s="472">
        <v>282</v>
      </c>
      <c r="J1829" s="231">
        <f>'48'!J54</f>
        <v>0</v>
      </c>
      <c r="K1829" s="312">
        <f>J1829-I1829</f>
        <v>-282</v>
      </c>
    </row>
    <row r="1830" spans="1:11" ht="15.75">
      <c r="A1830" s="485">
        <v>1830</v>
      </c>
      <c r="B1830" s="892" t="s">
        <v>1479</v>
      </c>
      <c r="D1830" t="s">
        <v>905</v>
      </c>
      <c r="E1830" s="472"/>
      <c r="F1830" s="231"/>
      <c r="G1830" s="370"/>
      <c r="I1830" s="472"/>
      <c r="J1830" s="231"/>
      <c r="K1830" s="370"/>
    </row>
    <row r="1831" spans="1:11">
      <c r="A1831" s="485">
        <v>1831</v>
      </c>
      <c r="B1831" s="889" t="s">
        <v>1477</v>
      </c>
      <c r="D1831" t="s">
        <v>905</v>
      </c>
      <c r="E1831" s="472"/>
      <c r="F1831" s="231"/>
      <c r="G1831" s="370"/>
      <c r="I1831" s="472"/>
      <c r="J1831" s="231"/>
      <c r="K1831" s="370"/>
    </row>
    <row r="1832" spans="1:11">
      <c r="A1832" s="485">
        <v>1832</v>
      </c>
      <c r="B1832" s="889" t="s">
        <v>468</v>
      </c>
      <c r="D1832" t="s">
        <v>905</v>
      </c>
      <c r="E1832" s="472"/>
      <c r="F1832" s="231"/>
      <c r="G1832" s="370"/>
      <c r="I1832" s="472"/>
      <c r="J1832" s="231"/>
      <c r="K1832" s="370"/>
    </row>
    <row r="1833" spans="1:11">
      <c r="A1833" s="485">
        <v>1833</v>
      </c>
      <c r="B1833" s="889" t="s">
        <v>1001</v>
      </c>
      <c r="D1833" t="s">
        <v>905</v>
      </c>
      <c r="E1833" s="472">
        <v>0</v>
      </c>
      <c r="F1833" s="231">
        <f>'47'!L14</f>
        <v>0</v>
      </c>
      <c r="G1833" s="312">
        <f t="shared" ref="G1833:G1845" si="144">F1833-E1833</f>
        <v>0</v>
      </c>
      <c r="I1833" s="472">
        <v>30</v>
      </c>
      <c r="J1833" s="231">
        <f>'48'!L14</f>
        <v>0</v>
      </c>
      <c r="K1833" s="312">
        <f t="shared" ref="K1833:K1845" si="145">J1833-I1833</f>
        <v>-30</v>
      </c>
    </row>
    <row r="1834" spans="1:11">
      <c r="A1834" s="485">
        <v>1834</v>
      </c>
      <c r="B1834" t="s">
        <v>245</v>
      </c>
      <c r="E1834" s="472">
        <v>0</v>
      </c>
      <c r="F1834" s="231">
        <f>'47'!L15</f>
        <v>0</v>
      </c>
      <c r="G1834" s="312">
        <f t="shared" si="144"/>
        <v>0</v>
      </c>
      <c r="I1834" s="472">
        <v>0</v>
      </c>
      <c r="J1834" s="231">
        <f>'48'!L15</f>
        <v>0</v>
      </c>
      <c r="K1834" s="312">
        <f t="shared" si="145"/>
        <v>0</v>
      </c>
    </row>
    <row r="1835" spans="1:11">
      <c r="A1835" s="485">
        <v>1835</v>
      </c>
      <c r="B1835" t="s">
        <v>222</v>
      </c>
      <c r="E1835" s="472">
        <v>0</v>
      </c>
      <c r="F1835" s="231">
        <f>'47'!L16</f>
        <v>0</v>
      </c>
      <c r="G1835" s="312">
        <f t="shared" si="144"/>
        <v>0</v>
      </c>
      <c r="I1835" s="472">
        <v>0</v>
      </c>
      <c r="J1835" s="231">
        <f>'48'!L16</f>
        <v>0</v>
      </c>
      <c r="K1835" s="312">
        <f t="shared" si="145"/>
        <v>0</v>
      </c>
    </row>
    <row r="1836" spans="1:11">
      <c r="A1836" s="485">
        <v>1836</v>
      </c>
      <c r="B1836" t="s">
        <v>457</v>
      </c>
      <c r="E1836" s="472">
        <v>0</v>
      </c>
      <c r="F1836" s="231">
        <f>'47'!L17</f>
        <v>0</v>
      </c>
      <c r="G1836" s="312">
        <f t="shared" si="144"/>
        <v>0</v>
      </c>
      <c r="I1836" s="472">
        <v>0</v>
      </c>
      <c r="J1836" s="231">
        <f>'48'!L17</f>
        <v>0</v>
      </c>
      <c r="K1836" s="312">
        <f t="shared" si="145"/>
        <v>0</v>
      </c>
    </row>
    <row r="1837" spans="1:11">
      <c r="A1837" s="485">
        <v>1837</v>
      </c>
      <c r="B1837" t="s">
        <v>8</v>
      </c>
      <c r="D1837" t="s">
        <v>905</v>
      </c>
      <c r="E1837" s="472">
        <v>0</v>
      </c>
      <c r="F1837" s="231">
        <f>'47'!L18</f>
        <v>0</v>
      </c>
      <c r="G1837" s="312">
        <f t="shared" si="144"/>
        <v>0</v>
      </c>
      <c r="I1837" s="472">
        <v>0</v>
      </c>
      <c r="J1837" s="231">
        <f>'48'!L18</f>
        <v>0</v>
      </c>
      <c r="K1837" s="312">
        <f t="shared" si="145"/>
        <v>0</v>
      </c>
    </row>
    <row r="1838" spans="1:11">
      <c r="A1838" s="485">
        <v>1838</v>
      </c>
      <c r="B1838" t="s">
        <v>246</v>
      </c>
      <c r="D1838" t="s">
        <v>905</v>
      </c>
      <c r="E1838" s="472">
        <v>0</v>
      </c>
      <c r="F1838" s="231">
        <f>'47'!L19</f>
        <v>0</v>
      </c>
      <c r="G1838" s="312">
        <f t="shared" si="144"/>
        <v>0</v>
      </c>
      <c r="I1838" s="472">
        <v>0</v>
      </c>
      <c r="J1838" s="231">
        <f>'48'!L19</f>
        <v>0</v>
      </c>
      <c r="K1838" s="312">
        <f t="shared" si="145"/>
        <v>0</v>
      </c>
    </row>
    <row r="1839" spans="1:11">
      <c r="A1839" s="485">
        <v>1839</v>
      </c>
      <c r="B1839" t="s">
        <v>247</v>
      </c>
      <c r="D1839" t="s">
        <v>905</v>
      </c>
      <c r="E1839" s="472">
        <v>0</v>
      </c>
      <c r="F1839" s="231">
        <f>'47'!L20</f>
        <v>0</v>
      </c>
      <c r="G1839" s="312">
        <f t="shared" si="144"/>
        <v>0</v>
      </c>
      <c r="I1839" s="472">
        <v>0</v>
      </c>
      <c r="J1839" s="231">
        <f>'48'!L20</f>
        <v>0</v>
      </c>
      <c r="K1839" s="312">
        <f t="shared" si="145"/>
        <v>0</v>
      </c>
    </row>
    <row r="1840" spans="1:11">
      <c r="A1840" s="485">
        <v>1840</v>
      </c>
      <c r="B1840" t="s">
        <v>248</v>
      </c>
      <c r="D1840" t="s">
        <v>905</v>
      </c>
      <c r="E1840" s="472">
        <v>0</v>
      </c>
      <c r="F1840" s="231">
        <f>'47'!L21</f>
        <v>0</v>
      </c>
      <c r="G1840" s="312">
        <f t="shared" si="144"/>
        <v>0</v>
      </c>
      <c r="I1840" s="472">
        <v>0</v>
      </c>
      <c r="J1840" s="231">
        <f>'48'!L21</f>
        <v>0</v>
      </c>
      <c r="K1840" s="312">
        <f t="shared" si="145"/>
        <v>0</v>
      </c>
    </row>
    <row r="1841" spans="1:11">
      <c r="A1841" s="485">
        <v>1841</v>
      </c>
      <c r="B1841" t="s">
        <v>249</v>
      </c>
      <c r="D1841" t="s">
        <v>905</v>
      </c>
      <c r="E1841" s="472">
        <v>0</v>
      </c>
      <c r="F1841" s="231">
        <f>'47'!L22</f>
        <v>0</v>
      </c>
      <c r="G1841" s="312">
        <f t="shared" si="144"/>
        <v>0</v>
      </c>
      <c r="I1841" s="472">
        <v>0</v>
      </c>
      <c r="J1841" s="231">
        <f>'48'!L22</f>
        <v>0</v>
      </c>
      <c r="K1841" s="312">
        <f t="shared" si="145"/>
        <v>0</v>
      </c>
    </row>
    <row r="1842" spans="1:11">
      <c r="A1842" s="485">
        <v>1842</v>
      </c>
      <c r="B1842" t="s">
        <v>224</v>
      </c>
      <c r="D1842" t="s">
        <v>905</v>
      </c>
      <c r="E1842" s="472">
        <v>0</v>
      </c>
      <c r="F1842" s="231">
        <f>'47'!L23</f>
        <v>0</v>
      </c>
      <c r="G1842" s="312">
        <f t="shared" si="144"/>
        <v>0</v>
      </c>
      <c r="I1842" s="472">
        <v>0</v>
      </c>
      <c r="J1842" s="231">
        <f>'48'!L23</f>
        <v>0</v>
      </c>
      <c r="K1842" s="312">
        <f t="shared" si="145"/>
        <v>0</v>
      </c>
    </row>
    <row r="1843" spans="1:11">
      <c r="A1843" s="485">
        <v>1843</v>
      </c>
      <c r="B1843" t="s">
        <v>468</v>
      </c>
      <c r="D1843" t="s">
        <v>905</v>
      </c>
      <c r="E1843" s="472">
        <v>0</v>
      </c>
      <c r="F1843" s="231">
        <f>'47'!L24</f>
        <v>0</v>
      </c>
      <c r="G1843" s="312">
        <f t="shared" si="144"/>
        <v>0</v>
      </c>
      <c r="I1843" s="472">
        <v>0</v>
      </c>
      <c r="J1843" s="231">
        <f>'48'!L24</f>
        <v>0</v>
      </c>
      <c r="K1843" s="312">
        <f t="shared" si="145"/>
        <v>0</v>
      </c>
    </row>
    <row r="1844" spans="1:11">
      <c r="A1844" s="485">
        <v>1844</v>
      </c>
      <c r="B1844" t="s">
        <v>226</v>
      </c>
      <c r="D1844" t="s">
        <v>905</v>
      </c>
      <c r="E1844" s="472">
        <v>0</v>
      </c>
      <c r="F1844" s="231">
        <f>'47'!L25</f>
        <v>0</v>
      </c>
      <c r="G1844" s="312">
        <f t="shared" si="144"/>
        <v>0</v>
      </c>
      <c r="I1844" s="472">
        <v>-30</v>
      </c>
      <c r="J1844" s="231">
        <f>'48'!L25</f>
        <v>0</v>
      </c>
      <c r="K1844" s="312">
        <f t="shared" si="145"/>
        <v>30</v>
      </c>
    </row>
    <row r="1845" spans="1:11" ht="15.75">
      <c r="A1845" s="485">
        <v>1845</v>
      </c>
      <c r="B1845" s="234" t="s">
        <v>1002</v>
      </c>
      <c r="D1845" t="s">
        <v>905</v>
      </c>
      <c r="E1845" s="472">
        <v>0</v>
      </c>
      <c r="F1845" s="231">
        <f>'47'!L27</f>
        <v>0</v>
      </c>
      <c r="G1845" s="312">
        <f t="shared" si="144"/>
        <v>0</v>
      </c>
      <c r="I1845" s="472">
        <v>0</v>
      </c>
      <c r="J1845" s="231">
        <f>'48'!L27</f>
        <v>0</v>
      </c>
      <c r="K1845" s="312">
        <f t="shared" si="145"/>
        <v>0</v>
      </c>
    </row>
    <row r="1846" spans="1:11">
      <c r="A1846" s="485">
        <v>1846</v>
      </c>
      <c r="B1846" s="889" t="s">
        <v>1478</v>
      </c>
      <c r="D1846" t="s">
        <v>905</v>
      </c>
      <c r="E1846" s="472"/>
      <c r="F1846" s="231"/>
      <c r="G1846" s="312"/>
      <c r="I1846" s="472"/>
      <c r="J1846" s="231"/>
      <c r="K1846" s="312"/>
    </row>
    <row r="1847" spans="1:11">
      <c r="A1847" s="485">
        <v>1847</v>
      </c>
      <c r="B1847" s="889" t="s">
        <v>468</v>
      </c>
      <c r="D1847" t="s">
        <v>905</v>
      </c>
      <c r="E1847" s="472"/>
      <c r="F1847" s="231"/>
      <c r="G1847" s="312"/>
      <c r="I1847" s="472"/>
      <c r="J1847" s="231"/>
      <c r="K1847" s="312"/>
    </row>
    <row r="1848" spans="1:11">
      <c r="A1848" s="485">
        <v>1848</v>
      </c>
      <c r="B1848" s="889" t="s">
        <v>1003</v>
      </c>
      <c r="D1848" t="s">
        <v>905</v>
      </c>
      <c r="E1848" s="472">
        <v>0</v>
      </c>
      <c r="F1848" s="231">
        <f>'47'!L32</f>
        <v>0</v>
      </c>
      <c r="G1848" s="312">
        <f t="shared" ref="G1848:G1859" si="146">F1848-E1848</f>
        <v>0</v>
      </c>
      <c r="I1848" s="472">
        <v>0</v>
      </c>
      <c r="J1848" s="231">
        <f>'48'!L32</f>
        <v>0</v>
      </c>
      <c r="K1848" s="312">
        <f t="shared" ref="K1848:K1859" si="147">J1848-I1848</f>
        <v>0</v>
      </c>
    </row>
    <row r="1849" spans="1:11">
      <c r="A1849" s="485">
        <v>1849</v>
      </c>
      <c r="B1849" t="s">
        <v>245</v>
      </c>
      <c r="D1849" t="s">
        <v>905</v>
      </c>
      <c r="E1849" s="472">
        <v>0</v>
      </c>
      <c r="F1849" s="231">
        <f>'47'!L33</f>
        <v>0</v>
      </c>
      <c r="G1849" s="312">
        <f t="shared" si="146"/>
        <v>0</v>
      </c>
      <c r="I1849" s="472">
        <v>0</v>
      </c>
      <c r="J1849" s="231">
        <f>'48'!L33</f>
        <v>0</v>
      </c>
      <c r="K1849" s="312">
        <f t="shared" si="147"/>
        <v>0</v>
      </c>
    </row>
    <row r="1850" spans="1:11">
      <c r="A1850" s="485">
        <v>1850</v>
      </c>
      <c r="B1850" t="s">
        <v>222</v>
      </c>
      <c r="E1850" s="472">
        <v>0</v>
      </c>
      <c r="F1850" s="231">
        <f>'47'!L34</f>
        <v>0</v>
      </c>
      <c r="G1850" s="312">
        <f t="shared" si="146"/>
        <v>0</v>
      </c>
      <c r="I1850" s="472">
        <v>0</v>
      </c>
      <c r="J1850" s="231">
        <f>'48'!L34</f>
        <v>0</v>
      </c>
      <c r="K1850" s="312">
        <f t="shared" si="147"/>
        <v>0</v>
      </c>
    </row>
    <row r="1851" spans="1:11">
      <c r="A1851" s="485">
        <v>1851</v>
      </c>
      <c r="B1851" t="s">
        <v>457</v>
      </c>
      <c r="E1851" s="472">
        <v>0</v>
      </c>
      <c r="F1851" s="231">
        <f>'47'!L35</f>
        <v>0</v>
      </c>
      <c r="G1851" s="312">
        <f t="shared" si="146"/>
        <v>0</v>
      </c>
      <c r="I1851" s="472">
        <v>0</v>
      </c>
      <c r="J1851" s="231">
        <f>'48'!L35</f>
        <v>0</v>
      </c>
      <c r="K1851" s="312">
        <f t="shared" si="147"/>
        <v>0</v>
      </c>
    </row>
    <row r="1852" spans="1:11">
      <c r="A1852" s="485">
        <v>1852</v>
      </c>
      <c r="B1852" t="s">
        <v>399</v>
      </c>
      <c r="D1852" t="s">
        <v>905</v>
      </c>
      <c r="E1852" s="472">
        <v>0</v>
      </c>
      <c r="F1852" s="231">
        <f>'47'!L36</f>
        <v>0</v>
      </c>
      <c r="G1852" s="312">
        <f t="shared" si="146"/>
        <v>0</v>
      </c>
      <c r="I1852" s="472">
        <v>0</v>
      </c>
      <c r="J1852" s="231">
        <f>'48'!L36</f>
        <v>0</v>
      </c>
      <c r="K1852" s="312">
        <f t="shared" si="147"/>
        <v>0</v>
      </c>
    </row>
    <row r="1853" spans="1:11">
      <c r="A1853" s="485">
        <v>1853</v>
      </c>
      <c r="B1853" t="s">
        <v>227</v>
      </c>
      <c r="D1853" t="s">
        <v>905</v>
      </c>
      <c r="E1853" s="472">
        <v>0</v>
      </c>
      <c r="F1853" s="231">
        <f>'47'!L37</f>
        <v>0</v>
      </c>
      <c r="G1853" s="312">
        <f t="shared" si="146"/>
        <v>0</v>
      </c>
      <c r="I1853" s="472">
        <v>0</v>
      </c>
      <c r="J1853" s="231">
        <f>'48'!L37</f>
        <v>0</v>
      </c>
      <c r="K1853" s="312">
        <f t="shared" si="147"/>
        <v>0</v>
      </c>
    </row>
    <row r="1854" spans="1:11">
      <c r="A1854" s="485">
        <v>1854</v>
      </c>
      <c r="B1854" t="s">
        <v>224</v>
      </c>
      <c r="D1854" t="s">
        <v>905</v>
      </c>
      <c r="E1854" s="472">
        <v>0</v>
      </c>
      <c r="F1854" s="231">
        <f>'47'!L38</f>
        <v>0</v>
      </c>
      <c r="G1854" s="312">
        <f t="shared" si="146"/>
        <v>0</v>
      </c>
      <c r="I1854" s="472">
        <v>0</v>
      </c>
      <c r="J1854" s="231">
        <f>'48'!L38</f>
        <v>0</v>
      </c>
      <c r="K1854" s="312">
        <f t="shared" si="147"/>
        <v>0</v>
      </c>
    </row>
    <row r="1855" spans="1:11">
      <c r="A1855" s="485">
        <v>1855</v>
      </c>
      <c r="B1855" t="s">
        <v>468</v>
      </c>
      <c r="D1855" t="s">
        <v>905</v>
      </c>
      <c r="E1855" s="472">
        <v>0</v>
      </c>
      <c r="F1855" s="231">
        <f>'47'!L39</f>
        <v>0</v>
      </c>
      <c r="G1855" s="312">
        <f t="shared" si="146"/>
        <v>0</v>
      </c>
      <c r="I1855" s="472">
        <v>0</v>
      </c>
      <c r="J1855" s="231">
        <f>'48'!L39</f>
        <v>0</v>
      </c>
      <c r="K1855" s="312">
        <f t="shared" si="147"/>
        <v>0</v>
      </c>
    </row>
    <row r="1856" spans="1:11">
      <c r="A1856" s="485">
        <v>1856</v>
      </c>
      <c r="B1856" t="s">
        <v>226</v>
      </c>
      <c r="D1856" t="s">
        <v>905</v>
      </c>
      <c r="E1856" s="472">
        <v>0</v>
      </c>
      <c r="F1856" s="231">
        <f>'47'!L40</f>
        <v>0</v>
      </c>
      <c r="G1856" s="312">
        <f t="shared" si="146"/>
        <v>0</v>
      </c>
      <c r="I1856" s="472">
        <v>0</v>
      </c>
      <c r="J1856" s="231">
        <f>'48'!L40</f>
        <v>0</v>
      </c>
      <c r="K1856" s="312">
        <f t="shared" si="147"/>
        <v>0</v>
      </c>
    </row>
    <row r="1857" spans="1:11" ht="15.75">
      <c r="A1857" s="485">
        <v>1857</v>
      </c>
      <c r="B1857" s="234" t="s">
        <v>1004</v>
      </c>
      <c r="D1857" t="s">
        <v>905</v>
      </c>
      <c r="E1857" s="472">
        <v>0</v>
      </c>
      <c r="F1857" s="231">
        <f>'47'!L42</f>
        <v>0</v>
      </c>
      <c r="G1857" s="312">
        <f t="shared" si="146"/>
        <v>0</v>
      </c>
      <c r="I1857" s="472">
        <v>0</v>
      </c>
      <c r="J1857" s="231">
        <f>'48'!L42</f>
        <v>0</v>
      </c>
      <c r="K1857" s="312">
        <f t="shared" si="147"/>
        <v>0</v>
      </c>
    </row>
    <row r="1858" spans="1:11" ht="15.75">
      <c r="A1858" s="485">
        <v>1858</v>
      </c>
      <c r="B1858" s="234" t="s">
        <v>1005</v>
      </c>
      <c r="D1858" t="s">
        <v>905</v>
      </c>
      <c r="E1858" s="472">
        <v>0</v>
      </c>
      <c r="F1858" s="231">
        <f>'47'!L44</f>
        <v>0</v>
      </c>
      <c r="G1858" s="312">
        <f t="shared" si="146"/>
        <v>0</v>
      </c>
      <c r="I1858" s="472">
        <v>30</v>
      </c>
      <c r="J1858" s="231">
        <f>'48'!L44</f>
        <v>0</v>
      </c>
      <c r="K1858" s="312">
        <f t="shared" si="147"/>
        <v>-30</v>
      </c>
    </row>
    <row r="1859" spans="1:11" ht="15.75">
      <c r="A1859" s="485">
        <v>1859</v>
      </c>
      <c r="B1859" s="234" t="s">
        <v>1006</v>
      </c>
      <c r="D1859" t="s">
        <v>905</v>
      </c>
      <c r="E1859" s="472">
        <v>0</v>
      </c>
      <c r="F1859" s="231">
        <f>'47'!L46</f>
        <v>0</v>
      </c>
      <c r="G1859" s="312">
        <f t="shared" si="146"/>
        <v>0</v>
      </c>
      <c r="I1859" s="472">
        <v>0</v>
      </c>
      <c r="J1859" s="231">
        <f>'48'!L46</f>
        <v>0</v>
      </c>
      <c r="K1859" s="312">
        <f t="shared" si="147"/>
        <v>0</v>
      </c>
    </row>
    <row r="1860" spans="1:11" ht="15.75">
      <c r="A1860" s="485">
        <v>1860</v>
      </c>
      <c r="B1860" s="234" t="s">
        <v>1007</v>
      </c>
      <c r="D1860" t="s">
        <v>905</v>
      </c>
      <c r="E1860" s="472"/>
      <c r="F1860" s="231"/>
      <c r="G1860" s="370"/>
      <c r="I1860" s="472"/>
      <c r="J1860" s="231"/>
      <c r="K1860" s="370"/>
    </row>
    <row r="1861" spans="1:11">
      <c r="A1861" s="485">
        <v>1861</v>
      </c>
      <c r="B1861" t="s">
        <v>228</v>
      </c>
      <c r="D1861" t="s">
        <v>905</v>
      </c>
      <c r="E1861" s="472">
        <v>0</v>
      </c>
      <c r="F1861" s="231">
        <f>'47'!L50</f>
        <v>0</v>
      </c>
      <c r="G1861" s="312">
        <f>F1861-E1861</f>
        <v>0</v>
      </c>
      <c r="I1861" s="472">
        <v>0</v>
      </c>
      <c r="J1861" s="231">
        <f>'48'!L50</f>
        <v>0</v>
      </c>
      <c r="K1861" s="312">
        <f>J1861-I1861</f>
        <v>0</v>
      </c>
    </row>
    <row r="1862" spans="1:11">
      <c r="A1862" s="485">
        <v>1862</v>
      </c>
      <c r="B1862" t="s">
        <v>229</v>
      </c>
      <c r="D1862" t="s">
        <v>905</v>
      </c>
      <c r="E1862" s="472">
        <v>0</v>
      </c>
      <c r="F1862" s="231">
        <f>'47'!L51</f>
        <v>0</v>
      </c>
      <c r="G1862" s="312">
        <f>F1862-E1862</f>
        <v>0</v>
      </c>
      <c r="I1862" s="472">
        <v>0</v>
      </c>
      <c r="J1862" s="231">
        <f>'48'!L51</f>
        <v>0</v>
      </c>
      <c r="K1862" s="312">
        <f>J1862-I1862</f>
        <v>0</v>
      </c>
    </row>
    <row r="1863" spans="1:11">
      <c r="A1863" s="485">
        <v>1863</v>
      </c>
      <c r="B1863" t="s">
        <v>230</v>
      </c>
      <c r="D1863" t="s">
        <v>905</v>
      </c>
      <c r="E1863" s="472">
        <v>0</v>
      </c>
      <c r="F1863" s="231">
        <f>'47'!L52</f>
        <v>0</v>
      </c>
      <c r="G1863" s="312">
        <f>F1863-E1863</f>
        <v>0</v>
      </c>
      <c r="I1863" s="472">
        <v>0</v>
      </c>
      <c r="J1863" s="231">
        <f>'48'!L52</f>
        <v>0</v>
      </c>
      <c r="K1863" s="312">
        <f>J1863-I1863</f>
        <v>0</v>
      </c>
    </row>
    <row r="1864" spans="1:11">
      <c r="A1864" s="485">
        <v>1864</v>
      </c>
      <c r="B1864" t="s">
        <v>250</v>
      </c>
      <c r="E1864" s="472">
        <v>0</v>
      </c>
      <c r="F1864" s="231">
        <f>'47'!L53</f>
        <v>0</v>
      </c>
      <c r="G1864" s="312">
        <f>F1864-E1864</f>
        <v>0</v>
      </c>
      <c r="I1864" s="472">
        <v>0</v>
      </c>
      <c r="J1864" s="231">
        <f>'48'!L53</f>
        <v>0</v>
      </c>
      <c r="K1864" s="312">
        <f>J1864-I1864</f>
        <v>0</v>
      </c>
    </row>
    <row r="1865" spans="1:11" ht="15.75">
      <c r="A1865" s="485">
        <v>1865</v>
      </c>
      <c r="B1865" s="234" t="s">
        <v>1008</v>
      </c>
      <c r="D1865" t="s">
        <v>905</v>
      </c>
      <c r="E1865" s="472">
        <v>0</v>
      </c>
      <c r="F1865" s="231">
        <f>'47'!L54</f>
        <v>0</v>
      </c>
      <c r="G1865" s="312">
        <f>F1865-E1865</f>
        <v>0</v>
      </c>
      <c r="I1865" s="472">
        <v>0</v>
      </c>
      <c r="J1865" s="231">
        <f>'48'!L54</f>
        <v>0</v>
      </c>
      <c r="K1865" s="312">
        <f>J1865-I1865</f>
        <v>0</v>
      </c>
    </row>
    <row r="1866" spans="1:11" ht="15.75">
      <c r="A1866" s="485">
        <v>1866</v>
      </c>
      <c r="B1866" s="234" t="s">
        <v>172</v>
      </c>
      <c r="D1866" t="s">
        <v>905</v>
      </c>
      <c r="E1866" s="472"/>
      <c r="F1866" s="231"/>
      <c r="G1866" s="370"/>
      <c r="I1866" s="472"/>
      <c r="J1866" s="231"/>
      <c r="K1866" s="370"/>
    </row>
    <row r="1867" spans="1:11">
      <c r="A1867" s="485">
        <v>1867</v>
      </c>
      <c r="B1867" s="889" t="s">
        <v>1477</v>
      </c>
      <c r="D1867" t="s">
        <v>905</v>
      </c>
      <c r="E1867" s="472"/>
      <c r="F1867" s="231"/>
      <c r="G1867" s="370"/>
      <c r="I1867" s="472"/>
      <c r="J1867" s="231"/>
      <c r="K1867" s="370"/>
    </row>
    <row r="1868" spans="1:11">
      <c r="A1868" s="485">
        <v>1868</v>
      </c>
      <c r="B1868" s="889" t="s">
        <v>468</v>
      </c>
      <c r="D1868" t="s">
        <v>905</v>
      </c>
      <c r="E1868" s="472"/>
      <c r="F1868" s="231"/>
      <c r="G1868" s="370"/>
      <c r="I1868" s="472"/>
      <c r="J1868" s="231"/>
      <c r="K1868" s="370"/>
    </row>
    <row r="1869" spans="1:11">
      <c r="A1869" s="485">
        <v>1869</v>
      </c>
      <c r="B1869" s="889" t="s">
        <v>1001</v>
      </c>
      <c r="D1869" t="s">
        <v>905</v>
      </c>
      <c r="E1869" s="472">
        <v>8747</v>
      </c>
      <c r="F1869" s="231">
        <f>'47'!N14</f>
        <v>14229</v>
      </c>
      <c r="G1869" s="312">
        <f t="shared" ref="G1869:G1881" si="148">F1869-E1869</f>
        <v>5482</v>
      </c>
      <c r="I1869" s="472">
        <v>7828</v>
      </c>
      <c r="J1869" s="231">
        <f>'48'!N14</f>
        <v>13891</v>
      </c>
      <c r="K1869" s="312">
        <f t="shared" ref="K1869:K1881" si="149">J1869-I1869</f>
        <v>6063</v>
      </c>
    </row>
    <row r="1870" spans="1:11">
      <c r="A1870" s="485">
        <v>1870</v>
      </c>
      <c r="B1870" t="s">
        <v>245</v>
      </c>
      <c r="E1870" s="472">
        <v>0</v>
      </c>
      <c r="F1870" s="231">
        <f>'47'!N15</f>
        <v>0</v>
      </c>
      <c r="G1870" s="312">
        <f t="shared" si="148"/>
        <v>0</v>
      </c>
      <c r="I1870" s="472">
        <v>0</v>
      </c>
      <c r="J1870" s="231">
        <f>'48'!N15</f>
        <v>0</v>
      </c>
      <c r="K1870" s="312">
        <f t="shared" si="149"/>
        <v>0</v>
      </c>
    </row>
    <row r="1871" spans="1:11">
      <c r="A1871" s="485">
        <v>1871</v>
      </c>
      <c r="B1871" t="s">
        <v>222</v>
      </c>
      <c r="E1871" s="472">
        <v>0</v>
      </c>
      <c r="F1871" s="231">
        <f>'47'!N16</f>
        <v>1321</v>
      </c>
      <c r="G1871" s="312">
        <f t="shared" si="148"/>
        <v>1321</v>
      </c>
      <c r="I1871" s="472">
        <v>0</v>
      </c>
      <c r="J1871" s="231">
        <f>'48'!N16</f>
        <v>0</v>
      </c>
      <c r="K1871" s="312">
        <f t="shared" si="149"/>
        <v>0</v>
      </c>
    </row>
    <row r="1872" spans="1:11">
      <c r="A1872" s="485">
        <v>1872</v>
      </c>
      <c r="B1872" t="s">
        <v>457</v>
      </c>
      <c r="E1872" s="472">
        <v>0</v>
      </c>
      <c r="F1872" s="231">
        <f>'47'!N17</f>
        <v>0</v>
      </c>
      <c r="G1872" s="312">
        <f t="shared" si="148"/>
        <v>0</v>
      </c>
      <c r="I1872" s="472">
        <v>0</v>
      </c>
      <c r="J1872" s="231">
        <f>'48'!N17</f>
        <v>0</v>
      </c>
      <c r="K1872" s="312">
        <f t="shared" si="149"/>
        <v>0</v>
      </c>
    </row>
    <row r="1873" spans="1:11">
      <c r="A1873" s="485">
        <v>1873</v>
      </c>
      <c r="B1873" t="s">
        <v>8</v>
      </c>
      <c r="D1873" t="s">
        <v>905</v>
      </c>
      <c r="E1873" s="472">
        <v>0</v>
      </c>
      <c r="F1873" s="231">
        <f>'47'!N18</f>
        <v>-1244</v>
      </c>
      <c r="G1873" s="312">
        <f t="shared" si="148"/>
        <v>-1244</v>
      </c>
      <c r="I1873" s="472">
        <v>0</v>
      </c>
      <c r="J1873" s="231">
        <f>'48'!N18</f>
        <v>0</v>
      </c>
      <c r="K1873" s="312">
        <f t="shared" si="149"/>
        <v>0</v>
      </c>
    </row>
    <row r="1874" spans="1:11">
      <c r="A1874" s="485">
        <v>1874</v>
      </c>
      <c r="B1874" t="s">
        <v>246</v>
      </c>
      <c r="D1874" t="s">
        <v>905</v>
      </c>
      <c r="E1874" s="472">
        <v>1175</v>
      </c>
      <c r="F1874" s="231">
        <f>'47'!N19</f>
        <v>485</v>
      </c>
      <c r="G1874" s="312">
        <f t="shared" si="148"/>
        <v>-690</v>
      </c>
      <c r="I1874" s="472">
        <v>949</v>
      </c>
      <c r="J1874" s="231">
        <f>'48'!N19</f>
        <v>338</v>
      </c>
      <c r="K1874" s="312">
        <f t="shared" si="149"/>
        <v>-611</v>
      </c>
    </row>
    <row r="1875" spans="1:11">
      <c r="A1875" s="485">
        <v>1875</v>
      </c>
      <c r="B1875" t="s">
        <v>247</v>
      </c>
      <c r="D1875" t="s">
        <v>905</v>
      </c>
      <c r="E1875" s="472">
        <v>0</v>
      </c>
      <c r="F1875" s="231">
        <f>'47'!N20</f>
        <v>0</v>
      </c>
      <c r="G1875" s="312">
        <f t="shared" si="148"/>
        <v>0</v>
      </c>
      <c r="I1875" s="472">
        <v>0</v>
      </c>
      <c r="J1875" s="231">
        <f>'48'!N20</f>
        <v>0</v>
      </c>
      <c r="K1875" s="312">
        <f t="shared" si="149"/>
        <v>0</v>
      </c>
    </row>
    <row r="1876" spans="1:11">
      <c r="A1876" s="485">
        <v>1876</v>
      </c>
      <c r="B1876" t="s">
        <v>248</v>
      </c>
      <c r="D1876" t="s">
        <v>905</v>
      </c>
      <c r="E1876" s="472">
        <v>0</v>
      </c>
      <c r="F1876" s="231">
        <f>'47'!N21</f>
        <v>0</v>
      </c>
      <c r="G1876" s="312">
        <f t="shared" si="148"/>
        <v>0</v>
      </c>
      <c r="I1876" s="472">
        <v>0</v>
      </c>
      <c r="J1876" s="231">
        <f>'48'!N21</f>
        <v>0</v>
      </c>
      <c r="K1876" s="312">
        <f t="shared" si="149"/>
        <v>0</v>
      </c>
    </row>
    <row r="1877" spans="1:11">
      <c r="A1877" s="485">
        <v>1877</v>
      </c>
      <c r="B1877" t="s">
        <v>249</v>
      </c>
      <c r="D1877" t="s">
        <v>905</v>
      </c>
      <c r="E1877" s="472">
        <v>0</v>
      </c>
      <c r="F1877" s="231">
        <f>'47'!N22</f>
        <v>0</v>
      </c>
      <c r="G1877" s="312">
        <f t="shared" si="148"/>
        <v>0</v>
      </c>
      <c r="I1877" s="472">
        <v>0</v>
      </c>
      <c r="J1877" s="231">
        <f>'48'!N22</f>
        <v>0</v>
      </c>
      <c r="K1877" s="312">
        <f t="shared" si="149"/>
        <v>0</v>
      </c>
    </row>
    <row r="1878" spans="1:11">
      <c r="A1878" s="485">
        <v>1878</v>
      </c>
      <c r="B1878" t="s">
        <v>224</v>
      </c>
      <c r="D1878" t="s">
        <v>905</v>
      </c>
      <c r="E1878" s="472">
        <v>0</v>
      </c>
      <c r="F1878" s="231">
        <f>'47'!N23</f>
        <v>0</v>
      </c>
      <c r="G1878" s="312">
        <f t="shared" si="148"/>
        <v>0</v>
      </c>
      <c r="I1878" s="472">
        <v>0</v>
      </c>
      <c r="J1878" s="231">
        <f>'48'!N23</f>
        <v>0</v>
      </c>
      <c r="K1878" s="312">
        <f t="shared" si="149"/>
        <v>0</v>
      </c>
    </row>
    <row r="1879" spans="1:11">
      <c r="A1879" s="485">
        <v>1879</v>
      </c>
      <c r="B1879" t="s">
        <v>468</v>
      </c>
      <c r="D1879" t="s">
        <v>905</v>
      </c>
      <c r="E1879" s="472">
        <v>0</v>
      </c>
      <c r="F1879" s="231">
        <f>'47'!N24</f>
        <v>0</v>
      </c>
      <c r="G1879" s="312">
        <f t="shared" si="148"/>
        <v>0</v>
      </c>
      <c r="I1879" s="472">
        <v>0</v>
      </c>
      <c r="J1879" s="231">
        <f>'48'!N24</f>
        <v>0</v>
      </c>
      <c r="K1879" s="312">
        <f t="shared" si="149"/>
        <v>0</v>
      </c>
    </row>
    <row r="1880" spans="1:11">
      <c r="A1880" s="485">
        <v>1880</v>
      </c>
      <c r="B1880" t="s">
        <v>226</v>
      </c>
      <c r="D1880" t="s">
        <v>905</v>
      </c>
      <c r="E1880" s="472">
        <v>-59</v>
      </c>
      <c r="F1880" s="231">
        <f>'47'!N25</f>
        <v>-205</v>
      </c>
      <c r="G1880" s="312">
        <f t="shared" si="148"/>
        <v>-146</v>
      </c>
      <c r="I1880" s="472">
        <v>-30</v>
      </c>
      <c r="J1880" s="231">
        <f>'48'!N25</f>
        <v>0</v>
      </c>
      <c r="K1880" s="312">
        <f t="shared" si="149"/>
        <v>30</v>
      </c>
    </row>
    <row r="1881" spans="1:11" ht="15.75">
      <c r="A1881" s="485">
        <v>1881</v>
      </c>
      <c r="B1881" s="234" t="s">
        <v>1002</v>
      </c>
      <c r="D1881" t="s">
        <v>905</v>
      </c>
      <c r="E1881" s="472">
        <v>9863</v>
      </c>
      <c r="F1881" s="231">
        <f>'47'!N27</f>
        <v>14586</v>
      </c>
      <c r="G1881" s="312">
        <f t="shared" si="148"/>
        <v>4723</v>
      </c>
      <c r="I1881" s="472">
        <v>8747</v>
      </c>
      <c r="J1881" s="231">
        <f>'48'!N27</f>
        <v>14229</v>
      </c>
      <c r="K1881" s="312">
        <f t="shared" si="149"/>
        <v>5482</v>
      </c>
    </row>
    <row r="1882" spans="1:11">
      <c r="A1882" s="485">
        <v>1882</v>
      </c>
      <c r="B1882" s="889" t="s">
        <v>1478</v>
      </c>
      <c r="D1882" t="s">
        <v>905</v>
      </c>
      <c r="E1882" s="472"/>
      <c r="F1882" s="231"/>
      <c r="G1882" s="312"/>
      <c r="I1882" s="472"/>
      <c r="J1882" s="231"/>
      <c r="K1882" s="312"/>
    </row>
    <row r="1883" spans="1:11">
      <c r="A1883" s="485">
        <v>1883</v>
      </c>
      <c r="B1883" s="889" t="s">
        <v>468</v>
      </c>
      <c r="D1883" t="s">
        <v>905</v>
      </c>
      <c r="E1883" s="472"/>
      <c r="F1883" s="231"/>
      <c r="G1883" s="312"/>
      <c r="I1883" s="472"/>
      <c r="J1883" s="231"/>
      <c r="K1883" s="312"/>
    </row>
    <row r="1884" spans="1:11">
      <c r="A1884" s="485">
        <v>1884</v>
      </c>
      <c r="B1884" s="889" t="s">
        <v>1003</v>
      </c>
      <c r="D1884" t="s">
        <v>905</v>
      </c>
      <c r="E1884" s="472">
        <v>6509</v>
      </c>
      <c r="F1884" s="231">
        <f>'47'!N32</f>
        <v>10196</v>
      </c>
      <c r="G1884" s="312">
        <f t="shared" ref="G1884:G1895" si="150">F1884-E1884</f>
        <v>3687</v>
      </c>
      <c r="I1884" s="472">
        <v>5695</v>
      </c>
      <c r="J1884" s="231">
        <f>'48'!N32</f>
        <v>8349</v>
      </c>
      <c r="K1884" s="312">
        <f t="shared" ref="K1884:K1895" si="151">J1884-I1884</f>
        <v>2654</v>
      </c>
    </row>
    <row r="1885" spans="1:11">
      <c r="A1885" s="485">
        <v>1885</v>
      </c>
      <c r="B1885" t="s">
        <v>245</v>
      </c>
      <c r="D1885" t="s">
        <v>905</v>
      </c>
      <c r="E1885" s="472">
        <v>0</v>
      </c>
      <c r="F1885" s="231">
        <f>'47'!N33</f>
        <v>0</v>
      </c>
      <c r="G1885" s="312">
        <f t="shared" si="150"/>
        <v>0</v>
      </c>
      <c r="I1885" s="472">
        <v>0</v>
      </c>
      <c r="J1885" s="231">
        <f>'48'!N33</f>
        <v>0</v>
      </c>
      <c r="K1885" s="312">
        <f t="shared" si="151"/>
        <v>0</v>
      </c>
    </row>
    <row r="1886" spans="1:11">
      <c r="A1886" s="485">
        <v>1886</v>
      </c>
      <c r="B1886" t="s">
        <v>222</v>
      </c>
      <c r="E1886" s="472">
        <v>0</v>
      </c>
      <c r="F1886" s="231">
        <f>'47'!N34</f>
        <v>0</v>
      </c>
      <c r="G1886" s="312">
        <f t="shared" si="150"/>
        <v>0</v>
      </c>
      <c r="I1886" s="472">
        <v>0</v>
      </c>
      <c r="J1886" s="231">
        <f>'48'!N34</f>
        <v>0</v>
      </c>
      <c r="K1886" s="312">
        <f t="shared" si="151"/>
        <v>0</v>
      </c>
    </row>
    <row r="1887" spans="1:11">
      <c r="A1887" s="485">
        <v>1887</v>
      </c>
      <c r="B1887" t="s">
        <v>457</v>
      </c>
      <c r="E1887" s="472">
        <v>0</v>
      </c>
      <c r="F1887" s="231">
        <f>'47'!N35</f>
        <v>0</v>
      </c>
      <c r="G1887" s="312">
        <f t="shared" si="150"/>
        <v>0</v>
      </c>
      <c r="I1887" s="472">
        <v>0</v>
      </c>
      <c r="J1887" s="231">
        <f>'48'!N35</f>
        <v>0</v>
      </c>
      <c r="K1887" s="312">
        <f t="shared" si="151"/>
        <v>0</v>
      </c>
    </row>
    <row r="1888" spans="1:11">
      <c r="A1888" s="485">
        <v>1888</v>
      </c>
      <c r="B1888" t="s">
        <v>399</v>
      </c>
      <c r="D1888" t="s">
        <v>905</v>
      </c>
      <c r="E1888" s="472">
        <v>0</v>
      </c>
      <c r="F1888" s="231">
        <f>'47'!N36</f>
        <v>0</v>
      </c>
      <c r="G1888" s="312">
        <f t="shared" si="150"/>
        <v>0</v>
      </c>
      <c r="I1888" s="472">
        <v>0</v>
      </c>
      <c r="J1888" s="231">
        <f>'48'!N36</f>
        <v>0</v>
      </c>
      <c r="K1888" s="312">
        <f t="shared" si="151"/>
        <v>0</v>
      </c>
    </row>
    <row r="1889" spans="1:11">
      <c r="A1889" s="485">
        <v>1889</v>
      </c>
      <c r="B1889" t="s">
        <v>227</v>
      </c>
      <c r="D1889" t="s">
        <v>905</v>
      </c>
      <c r="E1889" s="472">
        <v>799</v>
      </c>
      <c r="F1889" s="231">
        <f>'47'!N37</f>
        <v>1608</v>
      </c>
      <c r="G1889" s="312">
        <f t="shared" si="150"/>
        <v>809</v>
      </c>
      <c r="I1889" s="472">
        <v>814</v>
      </c>
      <c r="J1889" s="231">
        <f>'48'!N37</f>
        <v>1847</v>
      </c>
      <c r="K1889" s="312">
        <f t="shared" si="151"/>
        <v>1033</v>
      </c>
    </row>
    <row r="1890" spans="1:11">
      <c r="A1890" s="485">
        <v>1890</v>
      </c>
      <c r="B1890" t="s">
        <v>224</v>
      </c>
      <c r="D1890" t="s">
        <v>905</v>
      </c>
      <c r="E1890" s="472">
        <v>0</v>
      </c>
      <c r="F1890" s="231">
        <f>'47'!N38</f>
        <v>0</v>
      </c>
      <c r="G1890" s="312">
        <f t="shared" si="150"/>
        <v>0</v>
      </c>
      <c r="I1890" s="472">
        <v>0</v>
      </c>
      <c r="J1890" s="231">
        <f>'48'!N38</f>
        <v>0</v>
      </c>
      <c r="K1890" s="312">
        <f t="shared" si="151"/>
        <v>0</v>
      </c>
    </row>
    <row r="1891" spans="1:11">
      <c r="A1891" s="485">
        <v>1891</v>
      </c>
      <c r="B1891" t="s">
        <v>468</v>
      </c>
      <c r="D1891" t="s">
        <v>905</v>
      </c>
      <c r="E1891" s="472">
        <v>0</v>
      </c>
      <c r="F1891" s="231">
        <f>'47'!N39</f>
        <v>0</v>
      </c>
      <c r="G1891" s="312">
        <f t="shared" si="150"/>
        <v>0</v>
      </c>
      <c r="I1891" s="472">
        <v>0</v>
      </c>
      <c r="J1891" s="231">
        <f>'48'!N39</f>
        <v>0</v>
      </c>
      <c r="K1891" s="312">
        <f t="shared" si="151"/>
        <v>0</v>
      </c>
    </row>
    <row r="1892" spans="1:11">
      <c r="A1892" s="485">
        <v>1892</v>
      </c>
      <c r="B1892" t="s">
        <v>226</v>
      </c>
      <c r="D1892" t="s">
        <v>905</v>
      </c>
      <c r="E1892" s="472">
        <v>-56</v>
      </c>
      <c r="F1892" s="231">
        <f>'47'!N40</f>
        <v>-205</v>
      </c>
      <c r="G1892" s="312">
        <f t="shared" si="150"/>
        <v>-149</v>
      </c>
      <c r="I1892" s="472">
        <v>0</v>
      </c>
      <c r="J1892" s="231">
        <f>'48'!N40</f>
        <v>0</v>
      </c>
      <c r="K1892" s="312">
        <f t="shared" si="151"/>
        <v>0</v>
      </c>
    </row>
    <row r="1893" spans="1:11" ht="15.75">
      <c r="A1893" s="485">
        <v>1893</v>
      </c>
      <c r="B1893" s="234" t="s">
        <v>1004</v>
      </c>
      <c r="D1893" t="s">
        <v>905</v>
      </c>
      <c r="E1893" s="472">
        <v>7252</v>
      </c>
      <c r="F1893" s="231">
        <f>'47'!N42</f>
        <v>11599</v>
      </c>
      <c r="G1893" s="312">
        <f t="shared" si="150"/>
        <v>4347</v>
      </c>
      <c r="I1893" s="472">
        <v>6509</v>
      </c>
      <c r="J1893" s="231">
        <f>'48'!N42</f>
        <v>10196</v>
      </c>
      <c r="K1893" s="312">
        <f t="shared" si="151"/>
        <v>3687</v>
      </c>
    </row>
    <row r="1894" spans="1:11" ht="15.75">
      <c r="A1894" s="485">
        <v>1894</v>
      </c>
      <c r="B1894" s="234" t="s">
        <v>1005</v>
      </c>
      <c r="D1894" t="s">
        <v>905</v>
      </c>
      <c r="E1894" s="472">
        <v>2238</v>
      </c>
      <c r="F1894" s="231">
        <f>'47'!N44</f>
        <v>4033</v>
      </c>
      <c r="G1894" s="312">
        <f t="shared" si="150"/>
        <v>1795</v>
      </c>
      <c r="I1894" s="472">
        <v>2133</v>
      </c>
      <c r="J1894" s="231">
        <f>'48'!N44</f>
        <v>5542</v>
      </c>
      <c r="K1894" s="312">
        <f t="shared" si="151"/>
        <v>3409</v>
      </c>
    </row>
    <row r="1895" spans="1:11" ht="15.75">
      <c r="A1895" s="485">
        <v>1895</v>
      </c>
      <c r="B1895" s="234" t="s">
        <v>1006</v>
      </c>
      <c r="D1895" t="s">
        <v>905</v>
      </c>
      <c r="E1895" s="472">
        <v>2611</v>
      </c>
      <c r="F1895" s="231">
        <f>'47'!N46</f>
        <v>2987</v>
      </c>
      <c r="G1895" s="312">
        <f t="shared" si="150"/>
        <v>376</v>
      </c>
      <c r="I1895" s="472">
        <v>2238</v>
      </c>
      <c r="J1895" s="231">
        <f>'48'!N46</f>
        <v>4033</v>
      </c>
      <c r="K1895" s="312">
        <f t="shared" si="151"/>
        <v>1795</v>
      </c>
    </row>
    <row r="1896" spans="1:11" ht="15.75">
      <c r="A1896" s="485">
        <v>1896</v>
      </c>
      <c r="B1896" s="234" t="s">
        <v>1007</v>
      </c>
      <c r="D1896" t="s">
        <v>905</v>
      </c>
      <c r="E1896" s="472"/>
      <c r="F1896" s="231"/>
      <c r="G1896" s="370"/>
      <c r="I1896" s="472"/>
      <c r="J1896" s="231"/>
      <c r="K1896" s="370"/>
    </row>
    <row r="1897" spans="1:11">
      <c r="A1897" s="485">
        <v>1897</v>
      </c>
      <c r="B1897" t="s">
        <v>228</v>
      </c>
      <c r="D1897" t="s">
        <v>905</v>
      </c>
      <c r="E1897" s="472">
        <v>2436</v>
      </c>
      <c r="F1897" s="231">
        <f>'47'!N50</f>
        <v>2987</v>
      </c>
      <c r="G1897" s="312">
        <f>F1897-E1897</f>
        <v>551</v>
      </c>
      <c r="I1897" s="472">
        <v>1938</v>
      </c>
      <c r="J1897" s="231">
        <f>'48'!N50</f>
        <v>4033</v>
      </c>
      <c r="K1897" s="312">
        <f>J1897-I1897</f>
        <v>2095</v>
      </c>
    </row>
    <row r="1898" spans="1:11">
      <c r="A1898" s="485">
        <v>1898</v>
      </c>
      <c r="B1898" t="s">
        <v>229</v>
      </c>
      <c r="D1898" t="s">
        <v>905</v>
      </c>
      <c r="E1898" s="472">
        <v>18</v>
      </c>
      <c r="F1898" s="231">
        <f>'47'!N51</f>
        <v>0</v>
      </c>
      <c r="G1898" s="312">
        <f>F1898-E1898</f>
        <v>-18</v>
      </c>
      <c r="I1898" s="472">
        <v>18</v>
      </c>
      <c r="J1898" s="231">
        <f>'48'!N51</f>
        <v>0</v>
      </c>
      <c r="K1898" s="312">
        <f>J1898-I1898</f>
        <v>-18</v>
      </c>
    </row>
    <row r="1899" spans="1:11">
      <c r="A1899" s="485">
        <v>1899</v>
      </c>
      <c r="B1899" t="s">
        <v>230</v>
      </c>
      <c r="D1899" t="s">
        <v>905</v>
      </c>
      <c r="E1899" s="472">
        <v>0</v>
      </c>
      <c r="F1899" s="231">
        <f>'47'!N52</f>
        <v>0</v>
      </c>
      <c r="G1899" s="312">
        <f>F1899-E1899</f>
        <v>0</v>
      </c>
      <c r="I1899" s="472">
        <v>0</v>
      </c>
      <c r="J1899" s="231">
        <f>'48'!N52</f>
        <v>0</v>
      </c>
      <c r="K1899" s="312">
        <f>J1899-I1899</f>
        <v>0</v>
      </c>
    </row>
    <row r="1900" spans="1:11">
      <c r="A1900" s="485">
        <v>1900</v>
      </c>
      <c r="B1900" t="s">
        <v>250</v>
      </c>
      <c r="E1900" s="472">
        <v>157</v>
      </c>
      <c r="F1900" s="231">
        <f>'47'!N53</f>
        <v>0</v>
      </c>
      <c r="G1900" s="312">
        <f>F1900-E1900</f>
        <v>-157</v>
      </c>
      <c r="I1900" s="472">
        <v>282</v>
      </c>
      <c r="J1900" s="231">
        <f>'48'!N53</f>
        <v>0</v>
      </c>
      <c r="K1900" s="312">
        <f>J1900-I1900</f>
        <v>-282</v>
      </c>
    </row>
    <row r="1901" spans="1:11" ht="15.75">
      <c r="A1901" s="485">
        <v>1901</v>
      </c>
      <c r="B1901" s="234" t="s">
        <v>1008</v>
      </c>
      <c r="D1901" t="s">
        <v>905</v>
      </c>
      <c r="E1901" s="472">
        <v>2611</v>
      </c>
      <c r="F1901" s="231">
        <f>'47'!N54</f>
        <v>2987</v>
      </c>
      <c r="G1901" s="312">
        <f>F1901-E1901</f>
        <v>376</v>
      </c>
      <c r="I1901" s="472">
        <v>2238</v>
      </c>
      <c r="J1901" s="231">
        <f>'48'!N54</f>
        <v>4033</v>
      </c>
      <c r="K1901" s="312">
        <f>J1901-I1901</f>
        <v>1795</v>
      </c>
    </row>
    <row r="1902" spans="1:11" ht="15.75">
      <c r="A1902" s="485">
        <v>1902</v>
      </c>
      <c r="B1902" s="234" t="s">
        <v>1142</v>
      </c>
      <c r="D1902" t="s">
        <v>905</v>
      </c>
      <c r="E1902" s="472"/>
      <c r="F1902" s="231"/>
      <c r="G1902" s="370"/>
      <c r="I1902" s="472"/>
      <c r="J1902" s="231"/>
      <c r="K1902" s="370"/>
    </row>
    <row r="1903" spans="1:11" ht="15.75">
      <c r="A1903" s="485">
        <v>1903</v>
      </c>
      <c r="B1903" s="234" t="s">
        <v>1014</v>
      </c>
      <c r="D1903" t="s">
        <v>905</v>
      </c>
      <c r="E1903" s="472"/>
      <c r="F1903" s="231"/>
      <c r="G1903" s="370"/>
      <c r="I1903" s="472"/>
      <c r="J1903" s="231"/>
      <c r="K1903" s="370"/>
    </row>
    <row r="1904" spans="1:11" ht="15.75">
      <c r="A1904" s="485">
        <v>1904</v>
      </c>
      <c r="B1904" s="234" t="s">
        <v>253</v>
      </c>
      <c r="D1904" t="s">
        <v>905</v>
      </c>
      <c r="E1904" s="472"/>
      <c r="F1904" s="231"/>
      <c r="G1904" s="370"/>
      <c r="I1904" s="472"/>
      <c r="J1904" s="231"/>
      <c r="K1904" s="370"/>
    </row>
    <row r="1905" spans="1:11">
      <c r="A1905" s="485">
        <v>1905</v>
      </c>
      <c r="B1905" t="s">
        <v>254</v>
      </c>
      <c r="D1905" t="s">
        <v>905</v>
      </c>
      <c r="E1905" s="472">
        <v>0</v>
      </c>
      <c r="F1905" s="231">
        <f>'50'!D11</f>
        <v>0</v>
      </c>
      <c r="G1905" s="312">
        <f t="shared" ref="G1905:G1913" si="152">F1905-E1905</f>
        <v>0</v>
      </c>
      <c r="H1905" s="795"/>
      <c r="I1905" s="472">
        <v>0</v>
      </c>
      <c r="J1905" s="231">
        <f>'50'!J11</f>
        <v>0</v>
      </c>
      <c r="K1905" s="312">
        <f t="shared" ref="K1905:K1913" si="153">J1905-I1905</f>
        <v>0</v>
      </c>
    </row>
    <row r="1906" spans="1:11">
      <c r="A1906" s="485">
        <v>1906</v>
      </c>
      <c r="B1906" t="s">
        <v>255</v>
      </c>
      <c r="E1906" s="472">
        <v>0</v>
      </c>
      <c r="F1906" s="231">
        <f>'50'!D12</f>
        <v>4</v>
      </c>
      <c r="G1906" s="312">
        <f t="shared" si="152"/>
        <v>4</v>
      </c>
      <c r="H1906" s="795"/>
      <c r="I1906" s="472">
        <v>0</v>
      </c>
      <c r="J1906" s="231">
        <f>'50'!J12</f>
        <v>153</v>
      </c>
      <c r="K1906" s="312">
        <f t="shared" si="153"/>
        <v>153</v>
      </c>
    </row>
    <row r="1907" spans="1:11">
      <c r="A1907" s="485">
        <v>1907</v>
      </c>
      <c r="B1907" t="s">
        <v>256</v>
      </c>
      <c r="E1907" s="472">
        <v>0</v>
      </c>
      <c r="F1907" s="231">
        <f>'50'!D13</f>
        <v>0</v>
      </c>
      <c r="G1907" s="312">
        <f t="shared" si="152"/>
        <v>0</v>
      </c>
      <c r="H1907" s="795"/>
      <c r="I1907" s="472">
        <v>0</v>
      </c>
      <c r="J1907" s="231">
        <f>'50'!J13</f>
        <v>0</v>
      </c>
      <c r="K1907" s="312">
        <f t="shared" si="153"/>
        <v>0</v>
      </c>
    </row>
    <row r="1908" spans="1:11">
      <c r="A1908" s="485">
        <v>1908</v>
      </c>
      <c r="B1908" t="s">
        <v>257</v>
      </c>
      <c r="E1908" s="472">
        <v>0</v>
      </c>
      <c r="F1908" s="231">
        <f>'50'!D14</f>
        <v>0</v>
      </c>
      <c r="G1908" s="312">
        <f t="shared" si="152"/>
        <v>0</v>
      </c>
      <c r="H1908" s="795"/>
      <c r="I1908" s="472">
        <v>0</v>
      </c>
      <c r="J1908" s="231">
        <f>'50'!J14</f>
        <v>0</v>
      </c>
      <c r="K1908" s="312">
        <f t="shared" si="153"/>
        <v>0</v>
      </c>
    </row>
    <row r="1909" spans="1:11">
      <c r="A1909" s="485">
        <v>1909</v>
      </c>
      <c r="B1909" t="s">
        <v>258</v>
      </c>
      <c r="D1909" t="s">
        <v>905</v>
      </c>
      <c r="E1909" s="472">
        <v>0</v>
      </c>
      <c r="F1909" s="231">
        <f>'50'!D15</f>
        <v>0</v>
      </c>
      <c r="G1909" s="312">
        <f t="shared" si="152"/>
        <v>0</v>
      </c>
      <c r="H1909" s="795"/>
      <c r="I1909" s="472">
        <v>0</v>
      </c>
      <c r="J1909" s="231">
        <f>'50'!J15</f>
        <v>0</v>
      </c>
      <c r="K1909" s="312">
        <f t="shared" si="153"/>
        <v>0</v>
      </c>
    </row>
    <row r="1910" spans="1:11">
      <c r="A1910" s="485">
        <v>1910</v>
      </c>
      <c r="B1910" t="s">
        <v>259</v>
      </c>
      <c r="D1910" t="s">
        <v>905</v>
      </c>
      <c r="E1910" s="472">
        <v>0</v>
      </c>
      <c r="F1910" s="231">
        <f>'50'!D16</f>
        <v>191</v>
      </c>
      <c r="G1910" s="312">
        <f t="shared" si="152"/>
        <v>191</v>
      </c>
      <c r="H1910" s="795"/>
      <c r="I1910" s="472">
        <v>0</v>
      </c>
      <c r="J1910" s="231">
        <f>'50'!J16</f>
        <v>0</v>
      </c>
      <c r="K1910" s="312">
        <f t="shared" si="153"/>
        <v>0</v>
      </c>
    </row>
    <row r="1911" spans="1:11">
      <c r="A1911" s="485">
        <v>1911</v>
      </c>
      <c r="B1911" t="s">
        <v>1090</v>
      </c>
      <c r="D1911" t="s">
        <v>905</v>
      </c>
      <c r="E1911" s="472">
        <v>14501</v>
      </c>
      <c r="F1911" s="231">
        <f>'50'!D17</f>
        <v>18948</v>
      </c>
      <c r="G1911" s="312">
        <f t="shared" si="152"/>
        <v>4447</v>
      </c>
      <c r="H1911" s="795"/>
      <c r="I1911" s="472">
        <v>24184</v>
      </c>
      <c r="J1911" s="231">
        <f>'50'!J17</f>
        <v>7799</v>
      </c>
      <c r="K1911" s="312">
        <f t="shared" si="153"/>
        <v>-16385</v>
      </c>
    </row>
    <row r="1912" spans="1:11">
      <c r="A1912" s="485">
        <v>1912</v>
      </c>
      <c r="B1912" t="s">
        <v>457</v>
      </c>
      <c r="D1912" t="s">
        <v>905</v>
      </c>
      <c r="E1912" s="472">
        <v>-20826</v>
      </c>
      <c r="F1912" s="231">
        <f>'50'!D18</f>
        <v>-7317</v>
      </c>
      <c r="G1912" s="312">
        <f t="shared" si="152"/>
        <v>13509</v>
      </c>
      <c r="H1912" s="795"/>
      <c r="I1912" s="472">
        <v>-13477</v>
      </c>
      <c r="J1912" s="231">
        <f>'50'!J18</f>
        <v>-13642</v>
      </c>
      <c r="K1912" s="312">
        <f t="shared" si="153"/>
        <v>-165</v>
      </c>
    </row>
    <row r="1913" spans="1:11" ht="15.75">
      <c r="A1913" s="485">
        <v>1913</v>
      </c>
      <c r="B1913" s="234" t="s">
        <v>405</v>
      </c>
      <c r="D1913" t="s">
        <v>905</v>
      </c>
      <c r="E1913" s="472">
        <v>-6325</v>
      </c>
      <c r="F1913" s="231">
        <f>'50'!D19</f>
        <v>11826</v>
      </c>
      <c r="G1913" s="312">
        <f t="shared" si="152"/>
        <v>18151</v>
      </c>
      <c r="H1913" s="795"/>
      <c r="I1913" s="472">
        <v>10707</v>
      </c>
      <c r="J1913" s="231">
        <f>'50'!J19</f>
        <v>-5690</v>
      </c>
      <c r="K1913" s="312">
        <f t="shared" si="153"/>
        <v>-16397</v>
      </c>
    </row>
    <row r="1914" spans="1:11" ht="15.75">
      <c r="A1914" s="485">
        <v>1914</v>
      </c>
      <c r="B1914" s="234" t="s">
        <v>406</v>
      </c>
      <c r="D1914" t="s">
        <v>905</v>
      </c>
      <c r="E1914" s="472"/>
      <c r="F1914" s="231"/>
      <c r="G1914" s="370"/>
      <c r="I1914" s="472"/>
      <c r="J1914" s="231"/>
      <c r="K1914" s="370"/>
    </row>
    <row r="1915" spans="1:11">
      <c r="A1915" s="485">
        <v>1915</v>
      </c>
      <c r="B1915" t="s">
        <v>407</v>
      </c>
      <c r="D1915" t="s">
        <v>905</v>
      </c>
      <c r="E1915" s="472">
        <v>-6325</v>
      </c>
      <c r="F1915" s="231">
        <f>'50'!D23</f>
        <v>11659</v>
      </c>
      <c r="G1915" s="312">
        <f>F1915-E1915</f>
        <v>17984</v>
      </c>
      <c r="I1915" s="472">
        <v>10707</v>
      </c>
      <c r="J1915" s="231">
        <f>'50'!J23</f>
        <v>-5689</v>
      </c>
      <c r="K1915" s="312">
        <f>J1915-I1915</f>
        <v>-16396</v>
      </c>
    </row>
    <row r="1916" spans="1:11">
      <c r="A1916" s="485">
        <v>1916</v>
      </c>
      <c r="B1916" t="s">
        <v>408</v>
      </c>
      <c r="D1916" t="s">
        <v>905</v>
      </c>
      <c r="E1916" s="472">
        <v>0</v>
      </c>
      <c r="F1916" s="231">
        <f>'50'!D24</f>
        <v>166</v>
      </c>
      <c r="G1916" s="312">
        <f>F1916-E1916</f>
        <v>166</v>
      </c>
      <c r="I1916" s="472">
        <v>0</v>
      </c>
      <c r="J1916" s="231">
        <f>'50'!J24</f>
        <v>0</v>
      </c>
      <c r="K1916" s="312">
        <f>J1916-I1916</f>
        <v>0</v>
      </c>
    </row>
    <row r="1917" spans="1:11" ht="15.75">
      <c r="A1917" s="485">
        <v>1917</v>
      </c>
      <c r="B1917" s="234" t="s">
        <v>106</v>
      </c>
      <c r="D1917" t="s">
        <v>905</v>
      </c>
      <c r="E1917" s="472">
        <v>-6325</v>
      </c>
      <c r="F1917" s="231">
        <f>'50'!D25</f>
        <v>11825</v>
      </c>
      <c r="G1917" s="312">
        <f>F1917-E1917</f>
        <v>18150</v>
      </c>
      <c r="I1917" s="472">
        <v>10707</v>
      </c>
      <c r="J1917" s="231">
        <f>'50'!J25</f>
        <v>-5689</v>
      </c>
      <c r="K1917" s="312">
        <f>J1917-I1917</f>
        <v>-16396</v>
      </c>
    </row>
    <row r="1918" spans="1:11" ht="15.75">
      <c r="A1918" s="485">
        <v>1918</v>
      </c>
      <c r="B1918" s="234" t="s">
        <v>997</v>
      </c>
      <c r="E1918" s="472"/>
      <c r="F1918" s="231"/>
      <c r="G1918" s="370"/>
      <c r="I1918" s="472"/>
      <c r="J1918" s="231"/>
      <c r="K1918" s="370"/>
    </row>
    <row r="1919" spans="1:11" ht="15.75">
      <c r="A1919" s="485">
        <v>1919</v>
      </c>
      <c r="B1919" s="234" t="s">
        <v>253</v>
      </c>
      <c r="D1919" t="s">
        <v>905</v>
      </c>
      <c r="E1919" s="472"/>
      <c r="F1919" s="231"/>
      <c r="G1919" s="370"/>
      <c r="I1919" s="472"/>
      <c r="J1919" s="231"/>
      <c r="K1919" s="370"/>
    </row>
    <row r="1920" spans="1:11">
      <c r="A1920" s="485">
        <v>1920</v>
      </c>
      <c r="B1920" t="s">
        <v>254</v>
      </c>
      <c r="D1920" t="s">
        <v>905</v>
      </c>
      <c r="E1920" s="472">
        <v>0</v>
      </c>
      <c r="F1920" s="231">
        <f>'50'!H11</f>
        <v>0</v>
      </c>
      <c r="G1920" s="312">
        <f t="shared" ref="G1920:G1928" si="154">F1920-E1920</f>
        <v>0</v>
      </c>
      <c r="H1920" s="795"/>
      <c r="I1920" s="472">
        <v>0</v>
      </c>
      <c r="J1920" s="231">
        <f>'50'!M11</f>
        <v>0</v>
      </c>
      <c r="K1920" s="312">
        <f t="shared" ref="K1920:K1928" si="155">J1920-I1920</f>
        <v>0</v>
      </c>
    </row>
    <row r="1921" spans="1:11">
      <c r="A1921" s="485">
        <v>1921</v>
      </c>
      <c r="B1921" t="s">
        <v>255</v>
      </c>
      <c r="D1921" t="s">
        <v>905</v>
      </c>
      <c r="E1921" s="472">
        <v>0</v>
      </c>
      <c r="F1921" s="231">
        <f>'50'!H12</f>
        <v>1244</v>
      </c>
      <c r="G1921" s="312">
        <f t="shared" si="154"/>
        <v>1244</v>
      </c>
      <c r="H1921" s="795"/>
      <c r="I1921" s="472">
        <v>0</v>
      </c>
      <c r="J1921" s="231">
        <f>'50'!M12</f>
        <v>0</v>
      </c>
      <c r="K1921" s="312">
        <f t="shared" si="155"/>
        <v>0</v>
      </c>
    </row>
    <row r="1922" spans="1:11">
      <c r="A1922" s="485">
        <v>1922</v>
      </c>
      <c r="B1922" t="s">
        <v>256</v>
      </c>
      <c r="E1922" s="472">
        <v>0</v>
      </c>
      <c r="F1922" s="231">
        <f>'50'!H13</f>
        <v>0</v>
      </c>
      <c r="G1922" s="312">
        <f t="shared" si="154"/>
        <v>0</v>
      </c>
      <c r="H1922" s="795"/>
      <c r="I1922" s="472">
        <v>0</v>
      </c>
      <c r="J1922" s="231">
        <f>'50'!M13</f>
        <v>0</v>
      </c>
      <c r="K1922" s="312">
        <f t="shared" si="155"/>
        <v>0</v>
      </c>
    </row>
    <row r="1923" spans="1:11">
      <c r="A1923" s="485">
        <v>1923</v>
      </c>
      <c r="B1923" t="s">
        <v>257</v>
      </c>
      <c r="E1923" s="472">
        <v>0</v>
      </c>
      <c r="F1923" s="231">
        <f>'50'!H14</f>
        <v>0</v>
      </c>
      <c r="G1923" s="312">
        <f t="shared" si="154"/>
        <v>0</v>
      </c>
      <c r="H1923" s="795"/>
      <c r="I1923" s="472">
        <v>0</v>
      </c>
      <c r="J1923" s="231">
        <f>'50'!M14</f>
        <v>0</v>
      </c>
      <c r="K1923" s="312">
        <f t="shared" si="155"/>
        <v>0</v>
      </c>
    </row>
    <row r="1924" spans="1:11">
      <c r="A1924" s="485">
        <v>1924</v>
      </c>
      <c r="B1924" t="s">
        <v>258</v>
      </c>
      <c r="D1924" t="s">
        <v>905</v>
      </c>
      <c r="E1924" s="472">
        <v>0</v>
      </c>
      <c r="F1924" s="231">
        <f>'50'!H15</f>
        <v>0</v>
      </c>
      <c r="G1924" s="312">
        <f t="shared" si="154"/>
        <v>0</v>
      </c>
      <c r="H1924" s="795"/>
      <c r="I1924" s="472">
        <v>0</v>
      </c>
      <c r="J1924" s="231">
        <f>'50'!M15</f>
        <v>0</v>
      </c>
      <c r="K1924" s="312">
        <f t="shared" si="155"/>
        <v>0</v>
      </c>
    </row>
    <row r="1925" spans="1:11">
      <c r="A1925" s="485">
        <v>1925</v>
      </c>
      <c r="B1925" t="s">
        <v>259</v>
      </c>
      <c r="D1925" t="s">
        <v>905</v>
      </c>
      <c r="E1925" s="472">
        <v>0</v>
      </c>
      <c r="F1925" s="231">
        <f>'50'!H16</f>
        <v>0</v>
      </c>
      <c r="G1925" s="312">
        <f t="shared" si="154"/>
        <v>0</v>
      </c>
      <c r="H1925" s="795"/>
      <c r="I1925" s="472">
        <v>0</v>
      </c>
      <c r="J1925" s="231">
        <f>'50'!M16</f>
        <v>0</v>
      </c>
      <c r="K1925" s="312">
        <f t="shared" si="155"/>
        <v>0</v>
      </c>
    </row>
    <row r="1926" spans="1:11">
      <c r="A1926" s="485">
        <v>1926</v>
      </c>
      <c r="B1926" t="s">
        <v>1090</v>
      </c>
      <c r="D1926" t="s">
        <v>905</v>
      </c>
      <c r="E1926" s="472">
        <v>0</v>
      </c>
      <c r="F1926" s="231">
        <f>'50'!H17</f>
        <v>0</v>
      </c>
      <c r="G1926" s="312">
        <f t="shared" si="154"/>
        <v>0</v>
      </c>
      <c r="H1926" s="795"/>
      <c r="I1926" s="472">
        <v>0</v>
      </c>
      <c r="J1926" s="231">
        <f>'50'!M17</f>
        <v>0</v>
      </c>
      <c r="K1926" s="312">
        <f t="shared" si="155"/>
        <v>0</v>
      </c>
    </row>
    <row r="1927" spans="1:11">
      <c r="A1927" s="485">
        <v>1927</v>
      </c>
      <c r="B1927" t="s">
        <v>457</v>
      </c>
      <c r="D1927" t="s">
        <v>905</v>
      </c>
      <c r="E1927" s="472">
        <v>0</v>
      </c>
      <c r="F1927" s="231">
        <f>'50'!H18</f>
        <v>0</v>
      </c>
      <c r="G1927" s="312">
        <f t="shared" si="154"/>
        <v>0</v>
      </c>
      <c r="H1927" s="795"/>
      <c r="I1927" s="472">
        <v>0</v>
      </c>
      <c r="J1927" s="231">
        <f>'50'!M18</f>
        <v>0</v>
      </c>
      <c r="K1927" s="312">
        <f t="shared" si="155"/>
        <v>0</v>
      </c>
    </row>
    <row r="1928" spans="1:11" ht="15.75">
      <c r="A1928" s="485">
        <v>1928</v>
      </c>
      <c r="B1928" s="234" t="s">
        <v>405</v>
      </c>
      <c r="D1928" t="s">
        <v>905</v>
      </c>
      <c r="E1928" s="472">
        <v>0</v>
      </c>
      <c r="F1928" s="231">
        <f>'50'!H19</f>
        <v>1244</v>
      </c>
      <c r="G1928" s="312">
        <f t="shared" si="154"/>
        <v>1244</v>
      </c>
      <c r="H1928" s="795"/>
      <c r="I1928" s="472">
        <v>0</v>
      </c>
      <c r="J1928" s="231">
        <f>'50'!M19</f>
        <v>0</v>
      </c>
      <c r="K1928" s="312">
        <f t="shared" si="155"/>
        <v>0</v>
      </c>
    </row>
    <row r="1929" spans="1:11" ht="15.75">
      <c r="A1929" s="485">
        <v>1929</v>
      </c>
      <c r="B1929" s="234" t="s">
        <v>406</v>
      </c>
      <c r="D1929" t="s">
        <v>905</v>
      </c>
      <c r="E1929" s="472"/>
      <c r="F1929" s="231"/>
      <c r="G1929" s="370"/>
      <c r="I1929" s="472"/>
      <c r="J1929" s="231"/>
      <c r="K1929" s="370"/>
    </row>
    <row r="1930" spans="1:11">
      <c r="A1930" s="485">
        <v>1930</v>
      </c>
      <c r="B1930" t="s">
        <v>407</v>
      </c>
      <c r="D1930" t="s">
        <v>905</v>
      </c>
      <c r="E1930" s="472">
        <v>0</v>
      </c>
      <c r="F1930" s="231">
        <f>'50'!H23</f>
        <v>1244</v>
      </c>
      <c r="G1930" s="312">
        <f>F1930-E1930</f>
        <v>1244</v>
      </c>
      <c r="H1930" s="795"/>
      <c r="I1930" s="472">
        <v>0</v>
      </c>
      <c r="J1930" s="231">
        <f>'50'!M23</f>
        <v>0</v>
      </c>
      <c r="K1930" s="312">
        <f>J1930-I1930</f>
        <v>0</v>
      </c>
    </row>
    <row r="1931" spans="1:11">
      <c r="A1931" s="485">
        <v>1931</v>
      </c>
      <c r="B1931" t="s">
        <v>408</v>
      </c>
      <c r="D1931" t="s">
        <v>905</v>
      </c>
      <c r="E1931" s="472">
        <v>0</v>
      </c>
      <c r="F1931" s="231">
        <f>'50'!H24</f>
        <v>0</v>
      </c>
      <c r="G1931" s="312">
        <f>F1931-E1931</f>
        <v>0</v>
      </c>
      <c r="H1931" s="795"/>
      <c r="I1931" s="472">
        <v>0</v>
      </c>
      <c r="J1931" s="231">
        <f>'50'!M24</f>
        <v>0</v>
      </c>
      <c r="K1931" s="312">
        <f>J1931-I1931</f>
        <v>0</v>
      </c>
    </row>
    <row r="1932" spans="1:11" ht="15.75">
      <c r="A1932" s="485">
        <v>1932</v>
      </c>
      <c r="B1932" s="234" t="s">
        <v>106</v>
      </c>
      <c r="D1932" t="s">
        <v>905</v>
      </c>
      <c r="E1932" s="472">
        <v>0</v>
      </c>
      <c r="F1932" s="231">
        <f>'50'!H25</f>
        <v>1244</v>
      </c>
      <c r="G1932" s="312">
        <f>F1932-E1932</f>
        <v>1244</v>
      </c>
      <c r="H1932" s="795"/>
      <c r="I1932" s="472">
        <v>0</v>
      </c>
      <c r="J1932" s="231">
        <f>'50'!M25</f>
        <v>0</v>
      </c>
      <c r="K1932" s="312">
        <f>J1932-I1932</f>
        <v>0</v>
      </c>
    </row>
    <row r="1933" spans="1:11" ht="15.75">
      <c r="A1933" s="485">
        <v>1933</v>
      </c>
      <c r="B1933" s="234" t="s">
        <v>1143</v>
      </c>
      <c r="E1933" s="472"/>
      <c r="F1933" s="231"/>
      <c r="G1933" s="370"/>
      <c r="I1933" s="472"/>
      <c r="J1933" s="231"/>
      <c r="K1933" s="370"/>
    </row>
    <row r="1934" spans="1:11" ht="15.75">
      <c r="A1934" s="485">
        <v>1934</v>
      </c>
      <c r="B1934" s="234" t="s">
        <v>409</v>
      </c>
      <c r="D1934" t="s">
        <v>905</v>
      </c>
      <c r="E1934" s="472"/>
      <c r="F1934" s="231"/>
      <c r="G1934" s="370"/>
      <c r="I1934" s="472"/>
      <c r="J1934" s="231"/>
      <c r="K1934" s="370"/>
    </row>
    <row r="1935" spans="1:11">
      <c r="A1935" s="485">
        <v>1935</v>
      </c>
      <c r="B1935" t="s">
        <v>261</v>
      </c>
      <c r="D1935" t="s">
        <v>905</v>
      </c>
      <c r="E1935" s="472">
        <v>6255</v>
      </c>
      <c r="F1935" s="231">
        <f>'51'!F7</f>
        <v>5854.7941600000004</v>
      </c>
      <c r="G1935" s="312">
        <f t="shared" ref="G1935:G1941" si="156">F1935-E1935</f>
        <v>-400.20583999999963</v>
      </c>
      <c r="H1935" s="795"/>
      <c r="I1935" s="472">
        <v>5362</v>
      </c>
      <c r="J1935" s="231">
        <f>'51'!H7</f>
        <v>4982</v>
      </c>
      <c r="K1935" s="312">
        <f t="shared" ref="K1935:K1941" si="157">J1935-I1935</f>
        <v>-380</v>
      </c>
    </row>
    <row r="1936" spans="1:11">
      <c r="A1936" s="485">
        <v>1936</v>
      </c>
      <c r="B1936" t="s">
        <v>262</v>
      </c>
      <c r="D1936" t="s">
        <v>905</v>
      </c>
      <c r="E1936" s="472">
        <v>14018</v>
      </c>
      <c r="F1936" s="231">
        <f>'51'!F8</f>
        <v>6014.8851940000004</v>
      </c>
      <c r="G1936" s="312">
        <f t="shared" si="156"/>
        <v>-8003.1148059999996</v>
      </c>
      <c r="H1936" s="795"/>
      <c r="I1936" s="472">
        <v>11253</v>
      </c>
      <c r="J1936" s="231">
        <f>'51'!H8</f>
        <v>5275</v>
      </c>
      <c r="K1936" s="312">
        <f t="shared" si="157"/>
        <v>-5978</v>
      </c>
    </row>
    <row r="1937" spans="1:12">
      <c r="A1937" s="485">
        <v>1937</v>
      </c>
      <c r="B1937" t="s">
        <v>263</v>
      </c>
      <c r="E1937" s="472">
        <v>118</v>
      </c>
      <c r="F1937" s="231">
        <f>'51'!F9</f>
        <v>393.63442500000002</v>
      </c>
      <c r="G1937" s="312">
        <f t="shared" si="156"/>
        <v>275.63442500000002</v>
      </c>
      <c r="H1937" s="795"/>
      <c r="I1937" s="472">
        <v>69</v>
      </c>
      <c r="J1937" s="231">
        <f>'51'!H9</f>
        <v>457</v>
      </c>
      <c r="K1937" s="312">
        <f t="shared" si="157"/>
        <v>388</v>
      </c>
    </row>
    <row r="1938" spans="1:12">
      <c r="A1938" s="485">
        <v>1938</v>
      </c>
      <c r="B1938" t="s">
        <v>264</v>
      </c>
      <c r="E1938" s="472">
        <v>0</v>
      </c>
      <c r="F1938" s="231">
        <f>'51'!F10</f>
        <v>0</v>
      </c>
      <c r="G1938" s="312">
        <f t="shared" si="156"/>
        <v>0</v>
      </c>
      <c r="H1938" s="795"/>
      <c r="I1938" s="472">
        <v>0</v>
      </c>
      <c r="J1938" s="231">
        <f>'51'!H10</f>
        <v>0</v>
      </c>
      <c r="K1938" s="312">
        <f t="shared" si="157"/>
        <v>0</v>
      </c>
    </row>
    <row r="1939" spans="1:12">
      <c r="A1939" s="485">
        <v>1939</v>
      </c>
      <c r="B1939" t="s">
        <v>115</v>
      </c>
      <c r="D1939" t="s">
        <v>905</v>
      </c>
      <c r="E1939" s="472">
        <v>0</v>
      </c>
      <c r="F1939" s="231">
        <f>'51'!F11</f>
        <v>0</v>
      </c>
      <c r="G1939" s="312">
        <f t="shared" si="156"/>
        <v>0</v>
      </c>
      <c r="H1939" s="795"/>
      <c r="I1939" s="472">
        <v>0</v>
      </c>
      <c r="J1939" s="231">
        <f>'51'!H11</f>
        <v>0</v>
      </c>
      <c r="K1939" s="312">
        <f t="shared" si="157"/>
        <v>0</v>
      </c>
    </row>
    <row r="1940" spans="1:12" ht="15.75">
      <c r="A1940" s="485">
        <v>1940</v>
      </c>
      <c r="B1940" s="234" t="s">
        <v>106</v>
      </c>
      <c r="D1940" t="s">
        <v>905</v>
      </c>
      <c r="E1940" s="472">
        <v>20391</v>
      </c>
      <c r="F1940" s="231">
        <f>'51'!F12</f>
        <v>12263.313779</v>
      </c>
      <c r="G1940" s="312">
        <f t="shared" si="156"/>
        <v>-8127.6862209999999</v>
      </c>
      <c r="H1940" s="795"/>
      <c r="I1940" s="472">
        <v>16684</v>
      </c>
      <c r="J1940" s="231">
        <f>'51'!H12</f>
        <v>10714</v>
      </c>
      <c r="K1940" s="312">
        <f t="shared" si="157"/>
        <v>-5970</v>
      </c>
    </row>
    <row r="1941" spans="1:12" ht="15.75">
      <c r="A1941" s="485">
        <v>1941</v>
      </c>
      <c r="B1941" s="234" t="s">
        <v>265</v>
      </c>
      <c r="D1941" t="s">
        <v>905</v>
      </c>
      <c r="E1941" s="472">
        <v>0</v>
      </c>
      <c r="F1941" s="231">
        <f>'51'!F13</f>
        <v>0</v>
      </c>
      <c r="G1941" s="312">
        <f t="shared" si="156"/>
        <v>0</v>
      </c>
      <c r="H1941" s="795"/>
      <c r="I1941" s="472">
        <v>0</v>
      </c>
      <c r="J1941" s="231">
        <f>'51'!H13</f>
        <v>0</v>
      </c>
      <c r="K1941" s="312">
        <f t="shared" si="157"/>
        <v>0</v>
      </c>
    </row>
    <row r="1942" spans="1:12">
      <c r="A1942" s="894">
        <v>1942</v>
      </c>
      <c r="B1942" s="762" t="s">
        <v>1483</v>
      </c>
      <c r="D1942" t="s">
        <v>905</v>
      </c>
      <c r="E1942" s="472"/>
      <c r="F1942" s="231"/>
      <c r="G1942" s="312"/>
      <c r="H1942" s="795"/>
      <c r="I1942" s="472"/>
      <c r="J1942" s="231"/>
      <c r="K1942" s="312"/>
    </row>
    <row r="1943" spans="1:12">
      <c r="A1943" s="894">
        <v>1943</v>
      </c>
      <c r="B1943" s="766" t="s">
        <v>680</v>
      </c>
      <c r="D1943" t="s">
        <v>905</v>
      </c>
      <c r="E1943" s="472">
        <v>0</v>
      </c>
      <c r="F1943" s="898">
        <f>'51'!D18</f>
        <v>0</v>
      </c>
      <c r="G1943" s="312">
        <f>F1943-E1943</f>
        <v>0</v>
      </c>
      <c r="H1943" s="795"/>
      <c r="I1943" s="472"/>
      <c r="J1943" s="764"/>
      <c r="K1943" s="765"/>
      <c r="L1943" s="899"/>
    </row>
    <row r="1944" spans="1:12">
      <c r="A1944" s="894">
        <v>1944</v>
      </c>
      <c r="B1944" s="766" t="s">
        <v>1484</v>
      </c>
      <c r="D1944" t="s">
        <v>905</v>
      </c>
      <c r="E1944" s="472">
        <v>0</v>
      </c>
      <c r="F1944" s="898">
        <f>'51'!F18</f>
        <v>0</v>
      </c>
      <c r="G1944" s="312">
        <f>F1944-E1944</f>
        <v>0</v>
      </c>
      <c r="H1944" s="795"/>
      <c r="I1944" s="472"/>
      <c r="J1944" s="764"/>
      <c r="K1944" s="765"/>
      <c r="L1944" s="899"/>
    </row>
    <row r="1945" spans="1:12">
      <c r="A1945" s="894">
        <v>1945</v>
      </c>
      <c r="B1945" s="766" t="s">
        <v>1485</v>
      </c>
      <c r="D1945" t="s">
        <v>905</v>
      </c>
      <c r="E1945" s="472">
        <v>0</v>
      </c>
      <c r="F1945" s="898">
        <f>'51'!H18</f>
        <v>0</v>
      </c>
      <c r="G1945" s="312">
        <f>F1945-E1945</f>
        <v>0</v>
      </c>
      <c r="H1945" s="795"/>
      <c r="I1945" s="472"/>
      <c r="J1945" s="764"/>
      <c r="K1945" s="765"/>
      <c r="L1945" s="899"/>
    </row>
    <row r="1946" spans="1:12">
      <c r="A1946" s="894">
        <v>1946</v>
      </c>
      <c r="B1946" s="768" t="s">
        <v>1486</v>
      </c>
      <c r="E1946" s="472"/>
      <c r="F1946" s="764"/>
      <c r="G1946" s="765"/>
      <c r="H1946" s="795"/>
      <c r="I1946" s="472"/>
      <c r="J1946" s="764"/>
      <c r="K1946" s="765"/>
    </row>
    <row r="1947" spans="1:12">
      <c r="A1947" s="894">
        <v>1947</v>
      </c>
      <c r="B1947" s="768" t="s">
        <v>1487</v>
      </c>
      <c r="E1947" s="472"/>
      <c r="F1947" s="764"/>
      <c r="G1947" s="765"/>
      <c r="H1947" s="795"/>
      <c r="I1947" s="472"/>
      <c r="J1947" s="764"/>
      <c r="K1947" s="765"/>
    </row>
    <row r="1948" spans="1:12">
      <c r="A1948" s="894">
        <v>1948</v>
      </c>
      <c r="B1948" s="769" t="s">
        <v>1488</v>
      </c>
      <c r="E1948" s="472"/>
      <c r="F1948" s="764"/>
      <c r="G1948" s="765"/>
      <c r="H1948" s="795"/>
      <c r="I1948" s="472"/>
      <c r="J1948" s="764"/>
      <c r="K1948" s="765"/>
    </row>
    <row r="1949" spans="1:12">
      <c r="A1949" s="894">
        <v>1949</v>
      </c>
      <c r="B1949" s="769" t="s">
        <v>1315</v>
      </c>
      <c r="E1949" s="472"/>
      <c r="F1949" s="764"/>
      <c r="G1949" s="765"/>
      <c r="H1949" s="795"/>
      <c r="I1949" s="472"/>
      <c r="J1949" s="764"/>
      <c r="K1949" s="765"/>
    </row>
    <row r="1950" spans="1:12">
      <c r="A1950" s="894">
        <v>1950</v>
      </c>
      <c r="B1950" s="769" t="s">
        <v>1489</v>
      </c>
      <c r="C1950" s="672"/>
      <c r="E1950" s="472"/>
      <c r="F1950" s="764"/>
      <c r="G1950" s="765"/>
      <c r="H1950" s="795"/>
      <c r="I1950" s="472"/>
      <c r="J1950" s="764"/>
      <c r="K1950" s="765"/>
    </row>
    <row r="1951" spans="1:12">
      <c r="A1951" s="894">
        <v>1951</v>
      </c>
      <c r="B1951" s="769" t="s">
        <v>1360</v>
      </c>
      <c r="C1951" s="672"/>
      <c r="E1951" s="472"/>
      <c r="F1951" s="764"/>
      <c r="G1951" s="765"/>
      <c r="H1951" s="795"/>
      <c r="I1951" s="472"/>
      <c r="J1951" s="764"/>
      <c r="K1951" s="765"/>
    </row>
    <row r="1952" spans="1:12">
      <c r="A1952" s="894">
        <v>1952</v>
      </c>
      <c r="B1952" s="768" t="s">
        <v>1490</v>
      </c>
      <c r="C1952" s="672"/>
      <c r="E1952" s="472"/>
      <c r="F1952" s="764"/>
      <c r="G1952" s="765"/>
      <c r="H1952" s="795"/>
      <c r="I1952" s="472"/>
      <c r="J1952" s="231"/>
      <c r="K1952" s="312"/>
    </row>
    <row r="1953" spans="1:11">
      <c r="A1953" s="894">
        <v>1953</v>
      </c>
      <c r="B1953" s="769" t="s">
        <v>1491</v>
      </c>
      <c r="C1953" s="672"/>
      <c r="E1953" s="472"/>
      <c r="F1953" s="764"/>
      <c r="G1953" s="765"/>
      <c r="H1953" s="795"/>
      <c r="I1953" s="472"/>
      <c r="J1953" s="764"/>
      <c r="K1953" s="765"/>
    </row>
    <row r="1954" spans="1:11">
      <c r="A1954" s="894">
        <v>1954</v>
      </c>
      <c r="B1954" s="769" t="s">
        <v>1484</v>
      </c>
      <c r="C1954" s="672"/>
      <c r="E1954" s="472"/>
      <c r="F1954" s="764"/>
      <c r="G1954" s="765"/>
      <c r="H1954" s="795"/>
      <c r="I1954" s="472"/>
      <c r="J1954" s="764"/>
      <c r="K1954" s="765"/>
    </row>
    <row r="1955" spans="1:11">
      <c r="A1955" s="894">
        <v>1955</v>
      </c>
      <c r="B1955" s="769" t="s">
        <v>1485</v>
      </c>
      <c r="C1955" s="672"/>
      <c r="E1955" s="472"/>
      <c r="F1955" s="764"/>
      <c r="G1955" s="765"/>
      <c r="H1955" s="795"/>
      <c r="I1955" s="472"/>
      <c r="J1955" s="764"/>
      <c r="K1955" s="765"/>
    </row>
    <row r="1956" spans="1:11">
      <c r="A1956" s="894">
        <v>1956</v>
      </c>
      <c r="B1956" s="768" t="s">
        <v>1486</v>
      </c>
      <c r="C1956" s="672"/>
      <c r="E1956" s="472"/>
      <c r="F1956" s="764"/>
      <c r="G1956" s="765"/>
      <c r="H1956" s="795"/>
      <c r="I1956" s="472"/>
      <c r="J1956" s="764"/>
      <c r="K1956" s="765"/>
    </row>
    <row r="1957" spans="1:11">
      <c r="A1957" s="894">
        <v>1957</v>
      </c>
      <c r="B1957" s="768" t="s">
        <v>1487</v>
      </c>
      <c r="C1957" s="672"/>
      <c r="E1957" s="472"/>
      <c r="F1957" s="764"/>
      <c r="G1957" s="765"/>
      <c r="H1957" s="795"/>
      <c r="I1957" s="472"/>
      <c r="J1957" s="231"/>
      <c r="K1957" s="312"/>
    </row>
    <row r="1958" spans="1:11">
      <c r="A1958" s="894">
        <v>1958</v>
      </c>
      <c r="B1958" s="769" t="s">
        <v>1488</v>
      </c>
      <c r="C1958" s="672"/>
      <c r="E1958" s="472"/>
      <c r="F1958" s="764"/>
      <c r="G1958" s="765"/>
      <c r="H1958" s="795"/>
      <c r="I1958" s="472"/>
      <c r="J1958" s="764"/>
      <c r="K1958" s="765"/>
    </row>
    <row r="1959" spans="1:11">
      <c r="A1959" s="894">
        <v>1959</v>
      </c>
      <c r="B1959" s="769" t="s">
        <v>1315</v>
      </c>
      <c r="C1959" s="672"/>
      <c r="E1959" s="472"/>
      <c r="F1959" s="764"/>
      <c r="G1959" s="765"/>
      <c r="H1959" s="795"/>
      <c r="I1959" s="472"/>
      <c r="J1959" s="764"/>
      <c r="K1959" s="765"/>
    </row>
    <row r="1960" spans="1:11">
      <c r="A1960" s="894">
        <v>1960</v>
      </c>
      <c r="B1960" s="769" t="s">
        <v>1489</v>
      </c>
      <c r="C1960" s="672"/>
      <c r="E1960" s="472"/>
      <c r="F1960" s="764"/>
      <c r="G1960" s="765"/>
      <c r="H1960" s="795"/>
      <c r="I1960" s="472"/>
      <c r="J1960" s="764"/>
      <c r="K1960" s="765"/>
    </row>
    <row r="1961" spans="1:11">
      <c r="A1961" s="894">
        <v>1961</v>
      </c>
      <c r="B1961" s="768" t="s">
        <v>1360</v>
      </c>
      <c r="C1961" s="672"/>
      <c r="E1961" s="472"/>
      <c r="F1961" s="764"/>
      <c r="G1961" s="765"/>
      <c r="H1961" s="795"/>
      <c r="I1961" s="472"/>
      <c r="J1961" s="764"/>
      <c r="K1961" s="765"/>
    </row>
    <row r="1962" spans="1:11" ht="15.75">
      <c r="A1962" s="485">
        <v>1962</v>
      </c>
      <c r="B1962" s="234" t="s">
        <v>266</v>
      </c>
      <c r="C1962" s="672"/>
      <c r="E1962" s="472"/>
      <c r="F1962" s="231"/>
      <c r="G1962" s="370"/>
      <c r="I1962" s="472"/>
      <c r="J1962" s="231"/>
      <c r="K1962" s="370"/>
    </row>
    <row r="1963" spans="1:11">
      <c r="A1963" s="485">
        <v>1963</v>
      </c>
      <c r="B1963" t="s">
        <v>267</v>
      </c>
      <c r="C1963" s="672"/>
      <c r="E1963" s="472">
        <v>3287</v>
      </c>
      <c r="F1963" s="231">
        <f>'51'!F24</f>
        <v>0</v>
      </c>
      <c r="G1963" s="312">
        <f>F1963-E1963</f>
        <v>-3287</v>
      </c>
      <c r="H1963" s="795"/>
      <c r="I1963" s="472">
        <v>2653</v>
      </c>
      <c r="J1963" s="231">
        <f>'51'!H24</f>
        <v>0</v>
      </c>
      <c r="K1963" s="312">
        <f>J1963-I1963</f>
        <v>-2653</v>
      </c>
    </row>
    <row r="1964" spans="1:11">
      <c r="A1964" s="485">
        <v>1964</v>
      </c>
      <c r="B1964" t="s">
        <v>268</v>
      </c>
      <c r="C1964" s="672"/>
      <c r="E1964" s="472"/>
      <c r="F1964" s="231">
        <f>'51'!F25</f>
        <v>0</v>
      </c>
      <c r="G1964" s="312">
        <f>F1964-E1964</f>
        <v>0</v>
      </c>
      <c r="H1964" s="795"/>
      <c r="I1964" s="472"/>
      <c r="J1964" s="231">
        <f>'51'!H25</f>
        <v>0</v>
      </c>
      <c r="K1964" s="312">
        <f>J1964-I1964</f>
        <v>0</v>
      </c>
    </row>
    <row r="1965" spans="1:11">
      <c r="A1965" s="485">
        <v>1965</v>
      </c>
      <c r="B1965" t="s">
        <v>269</v>
      </c>
      <c r="C1965" s="672"/>
      <c r="E1965" s="472">
        <v>0</v>
      </c>
      <c r="F1965" s="231">
        <f>'51'!F26</f>
        <v>0</v>
      </c>
      <c r="G1965" s="312">
        <f>F1965-E1965</f>
        <v>0</v>
      </c>
      <c r="H1965" s="795"/>
      <c r="I1965" s="472">
        <v>0</v>
      </c>
      <c r="J1965" s="231">
        <f>'51'!H26</f>
        <v>0</v>
      </c>
      <c r="K1965" s="312">
        <f>J1965-I1965</f>
        <v>0</v>
      </c>
    </row>
    <row r="1966" spans="1:11" ht="15.75">
      <c r="A1966" s="485">
        <v>1966</v>
      </c>
      <c r="B1966" s="234" t="s">
        <v>106</v>
      </c>
      <c r="E1966" s="472">
        <v>0</v>
      </c>
      <c r="F1966" s="231">
        <f>'51'!F27</f>
        <v>0</v>
      </c>
      <c r="G1966" s="312">
        <f>F1966-E1966</f>
        <v>0</v>
      </c>
      <c r="H1966" s="795"/>
      <c r="I1966" s="472">
        <v>0</v>
      </c>
      <c r="J1966" s="231">
        <f>'51'!H27</f>
        <v>0</v>
      </c>
      <c r="K1966" s="312">
        <f>J1966-I1966</f>
        <v>0</v>
      </c>
    </row>
    <row r="1967" spans="1:11" ht="15.75">
      <c r="A1967" s="485">
        <v>1967</v>
      </c>
      <c r="B1967" s="234" t="s">
        <v>1144</v>
      </c>
      <c r="D1967" t="s">
        <v>905</v>
      </c>
      <c r="E1967" s="472"/>
      <c r="F1967" s="231"/>
      <c r="G1967" s="370"/>
      <c r="I1967" s="472"/>
      <c r="J1967" s="231"/>
      <c r="K1967" s="370"/>
    </row>
    <row r="1968" spans="1:11" ht="15.75">
      <c r="A1968" s="485">
        <v>1968</v>
      </c>
      <c r="B1968" s="234" t="s">
        <v>271</v>
      </c>
      <c r="E1968" s="472"/>
      <c r="F1968" s="231"/>
      <c r="G1968" s="370"/>
      <c r="I1968" s="472"/>
      <c r="J1968" s="231"/>
      <c r="K1968" s="370"/>
    </row>
    <row r="1969" spans="1:13">
      <c r="A1969" s="485">
        <v>1969</v>
      </c>
      <c r="B1969" t="s">
        <v>318</v>
      </c>
      <c r="D1969" t="s">
        <v>905</v>
      </c>
      <c r="E1969" s="472">
        <v>6353</v>
      </c>
      <c r="F1969" s="231">
        <f>'52'!G9</f>
        <v>1376</v>
      </c>
      <c r="G1969" s="312">
        <f t="shared" ref="G1969:G1976" si="158">F1969-E1969</f>
        <v>-4977</v>
      </c>
      <c r="I1969" s="472">
        <v>1520</v>
      </c>
      <c r="J1969" s="231">
        <f>'52'!J9</f>
        <v>1534</v>
      </c>
      <c r="K1969" s="312">
        <f t="shared" ref="K1969:K1987" si="159">J1969-I1969</f>
        <v>14</v>
      </c>
    </row>
    <row r="1970" spans="1:13">
      <c r="A1970" s="485">
        <v>1970</v>
      </c>
      <c r="B1970" t="s">
        <v>1017</v>
      </c>
      <c r="D1970" t="s">
        <v>905</v>
      </c>
      <c r="E1970" s="472">
        <v>6807</v>
      </c>
      <c r="F1970" s="231">
        <f>'52'!G10</f>
        <v>5087</v>
      </c>
      <c r="G1970" s="312">
        <f t="shared" si="158"/>
        <v>-1720</v>
      </c>
      <c r="I1970" s="472">
        <v>3323</v>
      </c>
      <c r="J1970" s="231">
        <f>'52'!J10</f>
        <v>5009</v>
      </c>
      <c r="K1970" s="312">
        <f t="shared" si="159"/>
        <v>1686</v>
      </c>
    </row>
    <row r="1971" spans="1:13">
      <c r="A1971" s="485">
        <v>1971</v>
      </c>
      <c r="B1971" t="s">
        <v>272</v>
      </c>
      <c r="E1971" s="472">
        <v>4588</v>
      </c>
      <c r="F1971" s="231">
        <f>'52'!G11</f>
        <v>5824</v>
      </c>
      <c r="G1971" s="312">
        <f t="shared" si="158"/>
        <v>1236</v>
      </c>
      <c r="I1971" s="472">
        <v>7480</v>
      </c>
      <c r="J1971" s="231">
        <f>'52'!J11</f>
        <v>5770</v>
      </c>
      <c r="K1971" s="312">
        <f t="shared" si="159"/>
        <v>-1710</v>
      </c>
    </row>
    <row r="1972" spans="1:13">
      <c r="A1972" s="485">
        <v>1972</v>
      </c>
      <c r="B1972" t="s">
        <v>273</v>
      </c>
      <c r="E1972" s="472">
        <v>2667</v>
      </c>
      <c r="F1972" s="231">
        <f>'52'!G12</f>
        <v>2436</v>
      </c>
      <c r="G1972" s="312">
        <f t="shared" si="158"/>
        <v>-231</v>
      </c>
      <c r="I1972" s="472">
        <v>2927</v>
      </c>
      <c r="J1972" s="231">
        <f>'52'!J12</f>
        <v>1632</v>
      </c>
      <c r="K1972" s="312">
        <f t="shared" si="159"/>
        <v>-1295</v>
      </c>
    </row>
    <row r="1973" spans="1:13">
      <c r="A1973" s="485">
        <v>1973</v>
      </c>
      <c r="B1973" t="s">
        <v>869</v>
      </c>
      <c r="D1973" t="s">
        <v>905</v>
      </c>
      <c r="E1973" s="472">
        <v>542</v>
      </c>
      <c r="F1973" s="231">
        <f>'52'!G13</f>
        <v>1407</v>
      </c>
      <c r="G1973" s="312">
        <f t="shared" si="158"/>
        <v>865</v>
      </c>
      <c r="I1973" s="472">
        <v>220</v>
      </c>
      <c r="J1973" s="231">
        <f>'52'!J13</f>
        <v>995</v>
      </c>
      <c r="K1973" s="312">
        <f t="shared" si="159"/>
        <v>775</v>
      </c>
    </row>
    <row r="1974" spans="1:13">
      <c r="A1974" s="485">
        <v>1974</v>
      </c>
      <c r="B1974" t="s">
        <v>274</v>
      </c>
      <c r="D1974" t="s">
        <v>905</v>
      </c>
      <c r="E1974" s="472">
        <v>2605</v>
      </c>
      <c r="F1974" s="231">
        <f>'52'!G14</f>
        <v>454</v>
      </c>
      <c r="G1974" s="312">
        <f t="shared" si="158"/>
        <v>-2151</v>
      </c>
      <c r="I1974" s="472">
        <v>2134</v>
      </c>
      <c r="J1974" s="231">
        <f>'52'!J14</f>
        <v>295</v>
      </c>
      <c r="K1974" s="312">
        <f t="shared" si="159"/>
        <v>-1839</v>
      </c>
    </row>
    <row r="1975" spans="1:13">
      <c r="A1975" s="485">
        <v>1975</v>
      </c>
      <c r="B1975" t="s">
        <v>275</v>
      </c>
      <c r="D1975" t="s">
        <v>905</v>
      </c>
      <c r="E1975" s="472">
        <v>207</v>
      </c>
      <c r="F1975" s="231">
        <f>'52'!G15</f>
        <v>214</v>
      </c>
      <c r="G1975" s="312">
        <f t="shared" si="158"/>
        <v>7</v>
      </c>
      <c r="I1975" s="472">
        <v>188</v>
      </c>
      <c r="J1975" s="231">
        <f>'52'!J15</f>
        <v>155</v>
      </c>
      <c r="K1975" s="312">
        <f t="shared" si="159"/>
        <v>-33</v>
      </c>
    </row>
    <row r="1976" spans="1:13">
      <c r="A1976" s="485">
        <v>1976</v>
      </c>
      <c r="B1976" s="388" t="s">
        <v>1323</v>
      </c>
      <c r="D1976" t="s">
        <v>905</v>
      </c>
      <c r="E1976" s="472">
        <v>2193</v>
      </c>
      <c r="F1976" s="231">
        <f>'52'!G16</f>
        <v>3</v>
      </c>
      <c r="G1976" s="312">
        <f t="shared" si="158"/>
        <v>-2190</v>
      </c>
      <c r="I1976" s="472">
        <v>0</v>
      </c>
      <c r="J1976" s="231">
        <f>'52'!J16</f>
        <v>10</v>
      </c>
      <c r="K1976" s="312">
        <f t="shared" si="159"/>
        <v>10</v>
      </c>
    </row>
    <row r="1977" spans="1:13">
      <c r="A1977" s="485">
        <v>1977</v>
      </c>
      <c r="B1977" s="638" t="s">
        <v>1148</v>
      </c>
      <c r="D1977" t="s">
        <v>905</v>
      </c>
      <c r="E1977" s="472"/>
      <c r="F1977" s="231"/>
      <c r="G1977" s="312"/>
      <c r="I1977" s="472"/>
      <c r="J1977" s="231"/>
      <c r="K1977" s="312">
        <f t="shared" si="159"/>
        <v>0</v>
      </c>
    </row>
    <row r="1978" spans="1:13">
      <c r="A1978" s="485">
        <v>1978</v>
      </c>
      <c r="B1978" s="634" t="s">
        <v>1127</v>
      </c>
      <c r="D1978" t="s">
        <v>905</v>
      </c>
      <c r="E1978" s="472">
        <v>178762</v>
      </c>
      <c r="F1978" s="231">
        <f>'52'!G18</f>
        <v>62693</v>
      </c>
      <c r="G1978" s="312">
        <f t="shared" ref="G1978:G1987" si="160">F1978-E1978</f>
        <v>-116069</v>
      </c>
      <c r="I1978" s="472">
        <v>149246</v>
      </c>
      <c r="J1978" s="231">
        <f>'52'!J18</f>
        <v>44156</v>
      </c>
      <c r="K1978" s="312">
        <f t="shared" si="159"/>
        <v>-105090</v>
      </c>
    </row>
    <row r="1979" spans="1:13">
      <c r="A1979" s="485">
        <v>1979</v>
      </c>
      <c r="B1979" s="634" t="s">
        <v>1130</v>
      </c>
      <c r="D1979" t="s">
        <v>905</v>
      </c>
      <c r="E1979" s="472">
        <v>0</v>
      </c>
      <c r="F1979" s="231">
        <f>'52'!G19</f>
        <v>263</v>
      </c>
      <c r="G1979" s="312">
        <f t="shared" si="160"/>
        <v>263</v>
      </c>
      <c r="I1979" s="472">
        <v>0</v>
      </c>
      <c r="J1979" s="231">
        <f>'52'!J19</f>
        <v>418</v>
      </c>
      <c r="K1979" s="312">
        <f t="shared" si="159"/>
        <v>418</v>
      </c>
    </row>
    <row r="1980" spans="1:13">
      <c r="A1980" s="485">
        <v>1980</v>
      </c>
      <c r="B1980" s="634" t="s">
        <v>1131</v>
      </c>
      <c r="D1980" t="s">
        <v>905</v>
      </c>
      <c r="E1980" s="472">
        <v>155</v>
      </c>
      <c r="F1980" s="231">
        <f>'52'!G20</f>
        <v>1131</v>
      </c>
      <c r="G1980" s="312">
        <f t="shared" si="160"/>
        <v>976</v>
      </c>
      <c r="I1980" s="472">
        <v>495</v>
      </c>
      <c r="J1980" s="231">
        <f>'52'!J20</f>
        <v>903</v>
      </c>
      <c r="K1980" s="312">
        <f t="shared" si="159"/>
        <v>408</v>
      </c>
    </row>
    <row r="1981" spans="1:13">
      <c r="A1981" s="485">
        <v>1981</v>
      </c>
      <c r="B1981" s="634" t="s">
        <v>323</v>
      </c>
      <c r="D1981" t="s">
        <v>905</v>
      </c>
      <c r="E1981" s="472">
        <v>0</v>
      </c>
      <c r="F1981" s="231">
        <f>'52'!G21</f>
        <v>0</v>
      </c>
      <c r="G1981" s="312">
        <f t="shared" si="160"/>
        <v>0</v>
      </c>
      <c r="I1981" s="472">
        <v>0</v>
      </c>
      <c r="J1981" s="231">
        <f>'52'!J21</f>
        <v>0</v>
      </c>
      <c r="K1981" s="312">
        <f t="shared" si="159"/>
        <v>0</v>
      </c>
    </row>
    <row r="1982" spans="1:13">
      <c r="A1982" s="485">
        <v>1982</v>
      </c>
      <c r="B1982" t="s">
        <v>110</v>
      </c>
      <c r="D1982" t="s">
        <v>905</v>
      </c>
      <c r="E1982" s="472">
        <v>1529</v>
      </c>
      <c r="F1982" s="231">
        <f>'52'!G22</f>
        <v>1900</v>
      </c>
      <c r="G1982" s="312">
        <f t="shared" si="160"/>
        <v>371</v>
      </c>
      <c r="I1982" s="472">
        <v>3374</v>
      </c>
      <c r="J1982" s="231">
        <f>'52'!J22</f>
        <v>914</v>
      </c>
      <c r="K1982" s="312">
        <f t="shared" si="159"/>
        <v>-2460</v>
      </c>
    </row>
    <row r="1983" spans="1:13">
      <c r="A1983" s="485">
        <v>1983</v>
      </c>
      <c r="B1983" s="388" t="s">
        <v>1045</v>
      </c>
      <c r="D1983" t="s">
        <v>905</v>
      </c>
      <c r="E1983" s="472">
        <v>0</v>
      </c>
      <c r="F1983" s="231">
        <f>'52'!G23</f>
        <v>0</v>
      </c>
      <c r="G1983" s="312">
        <f t="shared" si="160"/>
        <v>0</v>
      </c>
      <c r="I1983" s="472">
        <v>0</v>
      </c>
      <c r="J1983" s="231">
        <f>'52'!J23</f>
        <v>0</v>
      </c>
      <c r="K1983" s="312">
        <f t="shared" si="159"/>
        <v>0</v>
      </c>
      <c r="L1983" s="391"/>
      <c r="M1983" s="388"/>
    </row>
    <row r="1984" spans="1:13">
      <c r="A1984" s="485">
        <v>1984</v>
      </c>
      <c r="B1984" s="388" t="s">
        <v>1046</v>
      </c>
      <c r="D1984" t="s">
        <v>905</v>
      </c>
      <c r="E1984" s="472">
        <v>0</v>
      </c>
      <c r="F1984" s="231">
        <f>'52'!G25</f>
        <v>0</v>
      </c>
      <c r="G1984" s="312">
        <f t="shared" si="160"/>
        <v>0</v>
      </c>
      <c r="I1984" s="472">
        <v>0</v>
      </c>
      <c r="J1984" s="231">
        <f>'52'!J25</f>
        <v>0</v>
      </c>
      <c r="K1984" s="312">
        <f t="shared" si="159"/>
        <v>0</v>
      </c>
      <c r="L1984" s="391"/>
      <c r="M1984" s="388"/>
    </row>
    <row r="1985" spans="1:11">
      <c r="A1985" s="485">
        <v>1985</v>
      </c>
      <c r="B1985" t="s">
        <v>278</v>
      </c>
      <c r="D1985" t="s">
        <v>905</v>
      </c>
      <c r="E1985" s="472">
        <v>24660</v>
      </c>
      <c r="F1985" s="231">
        <f>'52'!G26</f>
        <v>9115</v>
      </c>
      <c r="G1985" s="312">
        <f t="shared" si="160"/>
        <v>-15545</v>
      </c>
      <c r="I1985" s="472">
        <v>21786</v>
      </c>
      <c r="J1985" s="231">
        <f>'52'!J26</f>
        <v>8074</v>
      </c>
      <c r="K1985" s="312">
        <f t="shared" si="159"/>
        <v>-13712</v>
      </c>
    </row>
    <row r="1986" spans="1:11">
      <c r="A1986" s="485">
        <v>1986</v>
      </c>
      <c r="B1986" t="s">
        <v>279</v>
      </c>
      <c r="D1986" t="s">
        <v>905</v>
      </c>
      <c r="E1986" s="472">
        <v>-8643</v>
      </c>
      <c r="F1986" s="231">
        <f>'52'!G27</f>
        <v>-2282</v>
      </c>
      <c r="G1986" s="312">
        <f t="shared" si="160"/>
        <v>6361</v>
      </c>
      <c r="I1986" s="472">
        <v>-7702</v>
      </c>
      <c r="J1986" s="231">
        <f>'52'!J27</f>
        <v>-2326</v>
      </c>
      <c r="K1986" s="312">
        <f t="shared" si="159"/>
        <v>5376</v>
      </c>
    </row>
    <row r="1987" spans="1:11">
      <c r="A1987" s="485">
        <v>1987</v>
      </c>
      <c r="B1987" t="s">
        <v>1015</v>
      </c>
      <c r="D1987" s="388" t="s">
        <v>905</v>
      </c>
      <c r="E1987" s="472">
        <v>0</v>
      </c>
      <c r="F1987" s="231">
        <f>'52'!G28</f>
        <v>0</v>
      </c>
      <c r="G1987" s="312">
        <f t="shared" si="160"/>
        <v>0</v>
      </c>
      <c r="I1987" s="472">
        <v>0</v>
      </c>
      <c r="J1987" s="231">
        <f>'52'!J28</f>
        <v>0</v>
      </c>
      <c r="K1987" s="312">
        <f t="shared" si="159"/>
        <v>0</v>
      </c>
    </row>
    <row r="1988" spans="1:11">
      <c r="A1988" s="485">
        <v>1988</v>
      </c>
      <c r="B1988" s="672" t="s">
        <v>1016</v>
      </c>
      <c r="D1988" s="388" t="s">
        <v>905</v>
      </c>
      <c r="E1988" s="472">
        <v>0</v>
      </c>
      <c r="F1988" s="231">
        <f>'52'!G29</f>
        <v>0</v>
      </c>
      <c r="G1988" s="370"/>
      <c r="I1988" s="472">
        <v>0</v>
      </c>
      <c r="J1988" s="231">
        <f>'52'!J29</f>
        <v>0</v>
      </c>
      <c r="K1988" s="370"/>
    </row>
    <row r="1989" spans="1:11">
      <c r="A1989" s="485">
        <v>1989</v>
      </c>
      <c r="B1989" t="s">
        <v>524</v>
      </c>
      <c r="D1989" t="s">
        <v>905</v>
      </c>
      <c r="E1989" s="472">
        <v>6490</v>
      </c>
      <c r="F1989" s="231">
        <f>'52'!G30</f>
        <v>9486</v>
      </c>
      <c r="G1989" s="312">
        <f>F1989-E1989</f>
        <v>2996</v>
      </c>
      <c r="I1989" s="472">
        <v>5023</v>
      </c>
      <c r="J1989" s="231">
        <f>'52'!J30</f>
        <v>7910</v>
      </c>
      <c r="K1989" s="312">
        <f>J1989-I1989</f>
        <v>2887</v>
      </c>
    </row>
    <row r="1990" spans="1:11">
      <c r="A1990" s="485">
        <v>1990</v>
      </c>
      <c r="B1990" t="s">
        <v>494</v>
      </c>
      <c r="D1990" t="s">
        <v>905</v>
      </c>
      <c r="E1990" s="472">
        <v>0</v>
      </c>
      <c r="F1990" s="231">
        <f>'52'!G31</f>
        <v>185</v>
      </c>
      <c r="G1990" s="312">
        <f>F1990-E1990</f>
        <v>185</v>
      </c>
      <c r="I1990" s="472">
        <v>0</v>
      </c>
      <c r="J1990" s="231">
        <f>'52'!J31</f>
        <v>191</v>
      </c>
      <c r="K1990" s="312">
        <f>J1990-I1990</f>
        <v>191</v>
      </c>
    </row>
    <row r="1991" spans="1:11" ht="15.75">
      <c r="A1991" s="485">
        <v>1991</v>
      </c>
      <c r="B1991" s="234" t="s">
        <v>281</v>
      </c>
      <c r="D1991" t="s">
        <v>905</v>
      </c>
      <c r="E1991" s="472">
        <v>228915</v>
      </c>
      <c r="F1991" s="231">
        <f>'52'!G33</f>
        <v>99292</v>
      </c>
      <c r="G1991" s="312">
        <f>F1991-E1991</f>
        <v>-129623</v>
      </c>
      <c r="I1991" s="472">
        <v>190014</v>
      </c>
      <c r="J1991" s="231">
        <f>'52'!J33</f>
        <v>75640</v>
      </c>
      <c r="K1991" s="312">
        <f>J1991-I1991</f>
        <v>-114374</v>
      </c>
    </row>
    <row r="1992" spans="1:11" ht="15.75">
      <c r="A1992" s="485">
        <v>1992</v>
      </c>
      <c r="B1992" s="234" t="s">
        <v>282</v>
      </c>
      <c r="D1992" t="s">
        <v>905</v>
      </c>
      <c r="E1992" s="472"/>
      <c r="F1992" s="231"/>
      <c r="G1992" s="370"/>
      <c r="I1992" s="472"/>
      <c r="J1992" s="231"/>
      <c r="K1992" s="370"/>
    </row>
    <row r="1993" spans="1:11">
      <c r="A1993" s="485">
        <v>1993</v>
      </c>
      <c r="B1993" t="s">
        <v>318</v>
      </c>
      <c r="D1993" t="s">
        <v>905</v>
      </c>
      <c r="E1993" s="472">
        <v>0</v>
      </c>
      <c r="F1993" s="231">
        <f>'52'!G36</f>
        <v>0</v>
      </c>
      <c r="G1993" s="312">
        <f t="shared" ref="G1993:G2000" si="161">F1993-E1993</f>
        <v>0</v>
      </c>
      <c r="I1993" s="472">
        <v>0</v>
      </c>
      <c r="J1993" s="231">
        <f>'52'!J36</f>
        <v>0</v>
      </c>
      <c r="K1993" s="312">
        <f t="shared" ref="K1993:K2000" si="162">J1993-I1993</f>
        <v>0</v>
      </c>
    </row>
    <row r="1994" spans="1:11">
      <c r="A1994" s="485">
        <v>1994</v>
      </c>
      <c r="B1994" t="s">
        <v>1017</v>
      </c>
      <c r="D1994" t="s">
        <v>905</v>
      </c>
      <c r="E1994" s="472">
        <v>0</v>
      </c>
      <c r="F1994" s="231">
        <f>'52'!G37</f>
        <v>0</v>
      </c>
      <c r="G1994" s="312">
        <f t="shared" si="161"/>
        <v>0</v>
      </c>
      <c r="I1994" s="472">
        <v>0</v>
      </c>
      <c r="J1994" s="231">
        <f>'52'!J37</f>
        <v>0</v>
      </c>
      <c r="K1994" s="312">
        <f t="shared" si="162"/>
        <v>0</v>
      </c>
    </row>
    <row r="1995" spans="1:11">
      <c r="A1995" s="485">
        <v>1995</v>
      </c>
      <c r="B1995" t="s">
        <v>272</v>
      </c>
      <c r="D1995" t="s">
        <v>905</v>
      </c>
      <c r="E1995" s="472">
        <v>0</v>
      </c>
      <c r="F1995" s="231">
        <f>'52'!G38</f>
        <v>0</v>
      </c>
      <c r="G1995" s="312">
        <f t="shared" si="161"/>
        <v>0</v>
      </c>
      <c r="I1995" s="472">
        <v>0</v>
      </c>
      <c r="J1995" s="231">
        <f>'52'!J38</f>
        <v>0</v>
      </c>
      <c r="K1995" s="312">
        <f t="shared" si="162"/>
        <v>0</v>
      </c>
    </row>
    <row r="1996" spans="1:11">
      <c r="A1996" s="485">
        <v>1996</v>
      </c>
      <c r="B1996" t="s">
        <v>273</v>
      </c>
      <c r="E1996" s="472">
        <v>0</v>
      </c>
      <c r="F1996" s="231">
        <f>'52'!G39</f>
        <v>0</v>
      </c>
      <c r="G1996" s="312">
        <f t="shared" si="161"/>
        <v>0</v>
      </c>
      <c r="I1996" s="472">
        <v>0</v>
      </c>
      <c r="J1996" s="231">
        <f>'52'!J39</f>
        <v>0</v>
      </c>
      <c r="K1996" s="312">
        <f t="shared" si="162"/>
        <v>0</v>
      </c>
    </row>
    <row r="1997" spans="1:11">
      <c r="A1997" s="485">
        <v>1997</v>
      </c>
      <c r="B1997" t="s">
        <v>869</v>
      </c>
      <c r="D1997" t="s">
        <v>905</v>
      </c>
      <c r="E1997" s="472">
        <v>0</v>
      </c>
      <c r="F1997" s="231">
        <f>'52'!G40</f>
        <v>0</v>
      </c>
      <c r="G1997" s="312">
        <f t="shared" si="161"/>
        <v>0</v>
      </c>
      <c r="I1997" s="472">
        <v>0</v>
      </c>
      <c r="J1997" s="231">
        <f>'52'!J40</f>
        <v>0</v>
      </c>
      <c r="K1997" s="312">
        <f t="shared" si="162"/>
        <v>0</v>
      </c>
    </row>
    <row r="1998" spans="1:11">
      <c r="A1998" s="485">
        <v>1998</v>
      </c>
      <c r="B1998" t="s">
        <v>274</v>
      </c>
      <c r="D1998" t="s">
        <v>905</v>
      </c>
      <c r="E1998" s="472">
        <v>0</v>
      </c>
      <c r="F1998" s="231">
        <f>'52'!G41</f>
        <v>0</v>
      </c>
      <c r="G1998" s="312">
        <f t="shared" si="161"/>
        <v>0</v>
      </c>
      <c r="I1998" s="472">
        <v>0</v>
      </c>
      <c r="J1998" s="231">
        <f>'52'!J41</f>
        <v>0</v>
      </c>
      <c r="K1998" s="312">
        <f t="shared" si="162"/>
        <v>0</v>
      </c>
    </row>
    <row r="1999" spans="1:11">
      <c r="A1999" s="485">
        <v>1999</v>
      </c>
      <c r="B1999" t="s">
        <v>275</v>
      </c>
      <c r="D1999" t="s">
        <v>905</v>
      </c>
      <c r="E1999" s="472">
        <v>0</v>
      </c>
      <c r="F1999" s="231">
        <f>'52'!G42</f>
        <v>0</v>
      </c>
      <c r="G1999" s="312">
        <f t="shared" si="161"/>
        <v>0</v>
      </c>
      <c r="I1999" s="472">
        <v>0</v>
      </c>
      <c r="J1999" s="231">
        <f>'52'!J42</f>
        <v>0</v>
      </c>
      <c r="K1999" s="312">
        <f t="shared" si="162"/>
        <v>0</v>
      </c>
    </row>
    <row r="2000" spans="1:11">
      <c r="A2000" s="485">
        <v>2000</v>
      </c>
      <c r="B2000" s="388" t="s">
        <v>1323</v>
      </c>
      <c r="D2000" t="s">
        <v>905</v>
      </c>
      <c r="E2000" s="472">
        <v>0</v>
      </c>
      <c r="F2000" s="231">
        <f>'52'!G43</f>
        <v>966</v>
      </c>
      <c r="G2000" s="312">
        <f t="shared" si="161"/>
        <v>966</v>
      </c>
      <c r="I2000" s="472">
        <v>0</v>
      </c>
      <c r="J2000" s="231">
        <f>'52'!J43</f>
        <v>1094</v>
      </c>
      <c r="K2000" s="312">
        <f t="shared" si="162"/>
        <v>1094</v>
      </c>
    </row>
    <row r="2001" spans="1:13">
      <c r="A2001" s="485">
        <v>2001</v>
      </c>
      <c r="B2001" s="638" t="s">
        <v>1148</v>
      </c>
      <c r="D2001" t="s">
        <v>905</v>
      </c>
      <c r="E2001" s="472"/>
      <c r="F2001" s="231"/>
      <c r="G2001" s="312"/>
      <c r="I2001" s="472"/>
      <c r="J2001" s="231"/>
      <c r="K2001" s="312"/>
    </row>
    <row r="2002" spans="1:13">
      <c r="A2002" s="485">
        <v>2002</v>
      </c>
      <c r="B2002" s="634" t="s">
        <v>1127</v>
      </c>
      <c r="D2002" t="s">
        <v>905</v>
      </c>
      <c r="E2002" s="472">
        <v>30298</v>
      </c>
      <c r="F2002" s="231">
        <f>'52'!G45</f>
        <v>152559</v>
      </c>
      <c r="G2002" s="312">
        <f t="shared" ref="G2002:G2011" si="163">F2002-E2002</f>
        <v>122261</v>
      </c>
      <c r="I2002" s="472">
        <v>4398</v>
      </c>
      <c r="J2002" s="231">
        <f>'52'!J45</f>
        <v>123494</v>
      </c>
      <c r="K2002" s="312">
        <f t="shared" ref="K2002:K2011" si="164">J2002-I2002</f>
        <v>119096</v>
      </c>
    </row>
    <row r="2003" spans="1:13">
      <c r="A2003" s="485">
        <v>2003</v>
      </c>
      <c r="B2003" s="634" t="s">
        <v>1130</v>
      </c>
      <c r="D2003" t="s">
        <v>905</v>
      </c>
      <c r="E2003" s="472">
        <v>0</v>
      </c>
      <c r="F2003" s="231">
        <f>'52'!G46</f>
        <v>13</v>
      </c>
      <c r="G2003" s="312">
        <f t="shared" si="163"/>
        <v>13</v>
      </c>
      <c r="I2003" s="472">
        <v>0</v>
      </c>
      <c r="J2003" s="231">
        <f>'52'!J46</f>
        <v>0</v>
      </c>
      <c r="K2003" s="312">
        <f t="shared" si="164"/>
        <v>0</v>
      </c>
    </row>
    <row r="2004" spans="1:13">
      <c r="A2004" s="485">
        <v>2004</v>
      </c>
      <c r="B2004" s="634" t="s">
        <v>1131</v>
      </c>
      <c r="D2004" t="s">
        <v>905</v>
      </c>
      <c r="E2004" s="472">
        <v>0</v>
      </c>
      <c r="F2004" s="231">
        <f>'52'!G47</f>
        <v>0</v>
      </c>
      <c r="G2004" s="312">
        <f t="shared" si="163"/>
        <v>0</v>
      </c>
      <c r="I2004" s="472">
        <v>0</v>
      </c>
      <c r="J2004" s="231">
        <f>'52'!J47</f>
        <v>2</v>
      </c>
      <c r="K2004" s="312">
        <f t="shared" si="164"/>
        <v>2</v>
      </c>
    </row>
    <row r="2005" spans="1:13">
      <c r="A2005" s="485">
        <v>2005</v>
      </c>
      <c r="B2005" s="634" t="s">
        <v>323</v>
      </c>
      <c r="D2005" t="s">
        <v>905</v>
      </c>
      <c r="E2005" s="472">
        <v>0</v>
      </c>
      <c r="F2005" s="231">
        <f>'52'!G48</f>
        <v>0</v>
      </c>
      <c r="G2005" s="312">
        <f t="shared" si="163"/>
        <v>0</v>
      </c>
      <c r="I2005" s="472">
        <v>0</v>
      </c>
      <c r="J2005" s="231">
        <f>'52'!J48</f>
        <v>0</v>
      </c>
      <c r="K2005" s="312">
        <f t="shared" si="164"/>
        <v>0</v>
      </c>
    </row>
    <row r="2006" spans="1:13">
      <c r="A2006" s="485">
        <v>2006</v>
      </c>
      <c r="B2006" t="s">
        <v>110</v>
      </c>
      <c r="D2006" t="s">
        <v>905</v>
      </c>
      <c r="E2006" s="472">
        <v>0</v>
      </c>
      <c r="F2006" s="231">
        <f>'52'!G49</f>
        <v>0</v>
      </c>
      <c r="G2006" s="312">
        <f t="shared" si="163"/>
        <v>0</v>
      </c>
      <c r="I2006" s="472">
        <v>0</v>
      </c>
      <c r="J2006" s="231">
        <f>'52'!J49</f>
        <v>0</v>
      </c>
      <c r="K2006" s="312">
        <f t="shared" si="164"/>
        <v>0</v>
      </c>
    </row>
    <row r="2007" spans="1:13">
      <c r="A2007" s="485">
        <v>2007</v>
      </c>
      <c r="B2007" s="388" t="s">
        <v>1045</v>
      </c>
      <c r="D2007" t="s">
        <v>905</v>
      </c>
      <c r="E2007" s="472">
        <v>0</v>
      </c>
      <c r="F2007" s="231">
        <f>'52'!G50</f>
        <v>0</v>
      </c>
      <c r="G2007" s="312">
        <f t="shared" si="163"/>
        <v>0</v>
      </c>
      <c r="I2007" s="472">
        <v>0</v>
      </c>
      <c r="J2007" s="231">
        <f>'52'!J50</f>
        <v>0</v>
      </c>
      <c r="K2007" s="312">
        <f t="shared" si="164"/>
        <v>0</v>
      </c>
      <c r="L2007" s="391"/>
      <c r="M2007" s="388"/>
    </row>
    <row r="2008" spans="1:13">
      <c r="A2008" s="485">
        <v>2008</v>
      </c>
      <c r="B2008" s="388" t="s">
        <v>1046</v>
      </c>
      <c r="D2008" t="s">
        <v>905</v>
      </c>
      <c r="E2008" s="472">
        <v>0</v>
      </c>
      <c r="F2008" s="231">
        <f>'52'!G52</f>
        <v>0</v>
      </c>
      <c r="G2008" s="312">
        <f t="shared" si="163"/>
        <v>0</v>
      </c>
      <c r="I2008" s="472">
        <v>0</v>
      </c>
      <c r="J2008" s="231">
        <f>'52'!J52</f>
        <v>0</v>
      </c>
      <c r="K2008" s="312">
        <f t="shared" si="164"/>
        <v>0</v>
      </c>
      <c r="L2008" s="391"/>
      <c r="M2008" s="388"/>
    </row>
    <row r="2009" spans="1:13">
      <c r="A2009" s="485">
        <v>2009</v>
      </c>
      <c r="B2009" t="s">
        <v>278</v>
      </c>
      <c r="D2009" t="s">
        <v>905</v>
      </c>
      <c r="E2009" s="472">
        <v>3111</v>
      </c>
      <c r="F2009" s="231">
        <f>'52'!G53</f>
        <v>0</v>
      </c>
      <c r="G2009" s="312">
        <f t="shared" si="163"/>
        <v>-3111</v>
      </c>
      <c r="I2009" s="472">
        <v>2872</v>
      </c>
      <c r="J2009" s="231">
        <f>'52'!J53</f>
        <v>0</v>
      </c>
      <c r="K2009" s="312">
        <f t="shared" si="164"/>
        <v>-2872</v>
      </c>
    </row>
    <row r="2010" spans="1:13">
      <c r="A2010" s="485">
        <v>2010</v>
      </c>
      <c r="B2010" t="s">
        <v>279</v>
      </c>
      <c r="D2010" t="s">
        <v>905</v>
      </c>
      <c r="E2010" s="472">
        <v>-1073</v>
      </c>
      <c r="F2010" s="231">
        <f>'52'!G54</f>
        <v>0</v>
      </c>
      <c r="G2010" s="312">
        <f t="shared" si="163"/>
        <v>1073</v>
      </c>
      <c r="I2010" s="472">
        <v>-981</v>
      </c>
      <c r="J2010" s="231">
        <f>'52'!J54</f>
        <v>0</v>
      </c>
      <c r="K2010" s="312">
        <f t="shared" si="164"/>
        <v>981</v>
      </c>
    </row>
    <row r="2011" spans="1:13">
      <c r="A2011" s="485">
        <v>2011</v>
      </c>
      <c r="B2011" t="s">
        <v>1015</v>
      </c>
      <c r="D2011" s="388" t="s">
        <v>905</v>
      </c>
      <c r="E2011" s="472">
        <v>0</v>
      </c>
      <c r="F2011" s="231">
        <f>'52'!G55</f>
        <v>0</v>
      </c>
      <c r="G2011" s="312">
        <f t="shared" si="163"/>
        <v>0</v>
      </c>
      <c r="I2011" s="472">
        <v>0</v>
      </c>
      <c r="J2011" s="231">
        <f>'52'!J55</f>
        <v>0</v>
      </c>
      <c r="K2011" s="312">
        <f t="shared" si="164"/>
        <v>0</v>
      </c>
    </row>
    <row r="2012" spans="1:13">
      <c r="A2012" s="485">
        <v>2012</v>
      </c>
      <c r="B2012" s="672" t="s">
        <v>1016</v>
      </c>
      <c r="D2012" s="388" t="s">
        <v>905</v>
      </c>
      <c r="E2012" s="472">
        <v>0</v>
      </c>
      <c r="F2012" s="231">
        <f>'52'!G56</f>
        <v>0</v>
      </c>
      <c r="G2012" s="370"/>
      <c r="I2012" s="472">
        <v>0</v>
      </c>
      <c r="J2012" s="231">
        <f>'52'!J56</f>
        <v>0</v>
      </c>
      <c r="K2012" s="370"/>
    </row>
    <row r="2013" spans="1:13">
      <c r="A2013" s="485">
        <v>2013</v>
      </c>
      <c r="B2013" t="s">
        <v>675</v>
      </c>
      <c r="D2013" t="s">
        <v>905</v>
      </c>
      <c r="E2013" s="472">
        <v>1091</v>
      </c>
      <c r="F2013" s="231">
        <f>'52'!G57</f>
        <v>0</v>
      </c>
      <c r="G2013" s="312">
        <f>F2013-E2013</f>
        <v>-1091</v>
      </c>
      <c r="I2013" s="472">
        <v>360</v>
      </c>
      <c r="J2013" s="231">
        <f>'52'!J57</f>
        <v>0</v>
      </c>
      <c r="K2013" s="312">
        <f>J2013-I2013</f>
        <v>-360</v>
      </c>
    </row>
    <row r="2014" spans="1:13">
      <c r="A2014" s="485">
        <v>2014</v>
      </c>
      <c r="B2014" t="s">
        <v>494</v>
      </c>
      <c r="D2014" t="s">
        <v>905</v>
      </c>
      <c r="E2014" s="472">
        <v>0</v>
      </c>
      <c r="F2014" s="231">
        <f>'52'!G58</f>
        <v>0</v>
      </c>
      <c r="G2014" s="312">
        <f>F2014-E2014</f>
        <v>0</v>
      </c>
      <c r="I2014" s="472">
        <v>0</v>
      </c>
      <c r="J2014" s="231">
        <f>'52'!J58</f>
        <v>0</v>
      </c>
      <c r="K2014" s="312">
        <f>J2014-I2014</f>
        <v>0</v>
      </c>
    </row>
    <row r="2015" spans="1:13" ht="15.75">
      <c r="A2015" s="485">
        <v>2015</v>
      </c>
      <c r="B2015" s="234" t="s">
        <v>281</v>
      </c>
      <c r="D2015" t="s">
        <v>905</v>
      </c>
      <c r="E2015" s="472">
        <v>33427</v>
      </c>
      <c r="F2015" s="231">
        <f>'52'!G59</f>
        <v>153538</v>
      </c>
      <c r="G2015" s="312">
        <f>F2015-E2015</f>
        <v>120111</v>
      </c>
      <c r="I2015" s="472">
        <v>6649</v>
      </c>
      <c r="J2015" s="231">
        <f>'52'!J59</f>
        <v>124590</v>
      </c>
      <c r="K2015" s="312">
        <f>J2015-I2015</f>
        <v>117941</v>
      </c>
    </row>
    <row r="2016" spans="1:13" ht="15.75">
      <c r="A2016" s="485">
        <v>2016</v>
      </c>
      <c r="B2016" s="234" t="s">
        <v>106</v>
      </c>
      <c r="D2016" t="s">
        <v>905</v>
      </c>
      <c r="E2016" s="472">
        <v>262342</v>
      </c>
      <c r="F2016" s="231">
        <f>'52'!G60</f>
        <v>252830</v>
      </c>
      <c r="G2016" s="312">
        <f>F2016-E2016</f>
        <v>-9512</v>
      </c>
      <c r="I2016" s="472">
        <v>196663</v>
      </c>
      <c r="J2016" s="231">
        <f>'52'!J60</f>
        <v>200230</v>
      </c>
      <c r="K2016" s="312">
        <f>J2016-I2016</f>
        <v>3567</v>
      </c>
    </row>
    <row r="2017" spans="1:11" ht="15.75">
      <c r="A2017" s="485">
        <v>2017</v>
      </c>
      <c r="B2017" s="234" t="s">
        <v>283</v>
      </c>
      <c r="D2017" t="s">
        <v>905</v>
      </c>
      <c r="E2017" s="472"/>
      <c r="F2017" s="231"/>
      <c r="G2017" s="370"/>
      <c r="I2017" s="472"/>
      <c r="J2017" s="231"/>
      <c r="K2017" s="370"/>
    </row>
    <row r="2018" spans="1:11">
      <c r="A2018" s="485">
        <v>2018</v>
      </c>
      <c r="B2018" t="s">
        <v>284</v>
      </c>
      <c r="D2018" t="s">
        <v>905</v>
      </c>
      <c r="E2018" s="472">
        <v>22523</v>
      </c>
      <c r="F2018" s="231">
        <f>'53'!G10</f>
        <v>15519</v>
      </c>
      <c r="G2018" s="312">
        <f>F2018-E2018</f>
        <v>-7004</v>
      </c>
      <c r="I2018" s="472">
        <v>21367</v>
      </c>
      <c r="J2018" s="231">
        <f>'53'!I10</f>
        <v>13147</v>
      </c>
      <c r="K2018" s="312">
        <f>J2018-I2018</f>
        <v>-8220</v>
      </c>
    </row>
    <row r="2019" spans="1:11">
      <c r="A2019" s="485">
        <v>2019</v>
      </c>
      <c r="B2019" t="s">
        <v>285</v>
      </c>
      <c r="D2019" t="s">
        <v>905</v>
      </c>
      <c r="E2019" s="472">
        <v>1812</v>
      </c>
      <c r="F2019" s="231">
        <f>'53'!G11</f>
        <v>397</v>
      </c>
      <c r="G2019" s="312">
        <f>F2019-E2019</f>
        <v>-1415</v>
      </c>
      <c r="I2019" s="472">
        <v>805</v>
      </c>
      <c r="J2019" s="231">
        <f>'53'!I11</f>
        <v>387</v>
      </c>
      <c r="K2019" s="312">
        <f>J2019-I2019</f>
        <v>-418</v>
      </c>
    </row>
    <row r="2020" spans="1:11">
      <c r="A2020" s="485">
        <v>2020</v>
      </c>
      <c r="B2020" t="s">
        <v>286</v>
      </c>
      <c r="D2020" t="s">
        <v>905</v>
      </c>
      <c r="E2020" s="472">
        <v>5068</v>
      </c>
      <c r="F2020" s="231">
        <f>'53'!G12</f>
        <v>460</v>
      </c>
      <c r="G2020" s="312">
        <f>F2020-E2020</f>
        <v>-4608</v>
      </c>
      <c r="I2020" s="472">
        <v>4345</v>
      </c>
      <c r="J2020" s="231">
        <f>'53'!I12</f>
        <v>617</v>
      </c>
      <c r="K2020" s="312">
        <f>J2020-I2020</f>
        <v>-3728</v>
      </c>
    </row>
    <row r="2021" spans="1:11" ht="15.75">
      <c r="A2021" s="485">
        <v>2021</v>
      </c>
      <c r="B2021" s="234" t="s">
        <v>106</v>
      </c>
      <c r="E2021" s="472">
        <v>29403</v>
      </c>
      <c r="F2021" s="231">
        <f>'53'!G13</f>
        <v>16376</v>
      </c>
      <c r="G2021" s="312">
        <f>F2021-E2021</f>
        <v>-13027</v>
      </c>
      <c r="I2021" s="472">
        <v>26517</v>
      </c>
      <c r="J2021" s="231">
        <f>'53'!I13</f>
        <v>14151</v>
      </c>
      <c r="K2021" s="312">
        <f>J2021-I2021</f>
        <v>-12366</v>
      </c>
    </row>
    <row r="2022" spans="1:11" ht="15.75">
      <c r="A2022" s="485">
        <v>2022</v>
      </c>
      <c r="B2022" s="234" t="s">
        <v>1091</v>
      </c>
      <c r="D2022" t="s">
        <v>905</v>
      </c>
      <c r="E2022" s="472"/>
      <c r="F2022" s="231"/>
      <c r="G2022" s="370"/>
      <c r="I2022" s="472"/>
      <c r="J2022" s="231"/>
      <c r="K2022" s="370"/>
    </row>
    <row r="2023" spans="1:11" ht="15.75">
      <c r="A2023" s="485">
        <v>2023</v>
      </c>
      <c r="B2023" s="234" t="s">
        <v>291</v>
      </c>
      <c r="D2023" t="s">
        <v>905</v>
      </c>
      <c r="E2023" s="472">
        <v>0</v>
      </c>
      <c r="F2023" s="231">
        <f>'53'!G17</f>
        <v>0</v>
      </c>
      <c r="G2023" s="312">
        <f t="shared" ref="G2023:G2031" si="165">F2023-E2023</f>
        <v>0</v>
      </c>
      <c r="I2023" s="472">
        <v>0</v>
      </c>
      <c r="J2023" s="231">
        <f>'53'!I17</f>
        <v>0</v>
      </c>
      <c r="K2023" s="312">
        <f t="shared" ref="K2023:K2031" si="166">J2023-I2023</f>
        <v>0</v>
      </c>
    </row>
    <row r="2024" spans="1:11">
      <c r="A2024" s="485">
        <v>2024</v>
      </c>
      <c r="B2024" t="s">
        <v>874</v>
      </c>
      <c r="D2024" t="s">
        <v>905</v>
      </c>
      <c r="E2024" s="472">
        <v>0</v>
      </c>
      <c r="F2024" s="231">
        <f>'53'!G18</f>
        <v>0</v>
      </c>
      <c r="G2024" s="312">
        <f t="shared" si="165"/>
        <v>0</v>
      </c>
      <c r="I2024" s="472">
        <v>0</v>
      </c>
      <c r="J2024" s="231">
        <f>'53'!I18</f>
        <v>0</v>
      </c>
      <c r="K2024" s="312">
        <f t="shared" si="166"/>
        <v>0</v>
      </c>
    </row>
    <row r="2025" spans="1:11" ht="15.75">
      <c r="A2025" s="485">
        <v>2025</v>
      </c>
      <c r="B2025" s="234" t="s">
        <v>288</v>
      </c>
      <c r="D2025" t="s">
        <v>905</v>
      </c>
      <c r="E2025" s="472">
        <v>-8683</v>
      </c>
      <c r="F2025" s="231">
        <f>'53'!G19</f>
        <v>-2326</v>
      </c>
      <c r="G2025" s="312">
        <f t="shared" si="165"/>
        <v>6357</v>
      </c>
      <c r="I2025" s="472">
        <v>-8581</v>
      </c>
      <c r="J2025" s="231">
        <f>'53'!I19</f>
        <v>-2916</v>
      </c>
      <c r="K2025" s="312">
        <f t="shared" si="166"/>
        <v>5665</v>
      </c>
    </row>
    <row r="2026" spans="1:11">
      <c r="A2026" s="485">
        <v>2026</v>
      </c>
      <c r="B2026" t="s">
        <v>442</v>
      </c>
      <c r="E2026" s="472">
        <v>0</v>
      </c>
      <c r="F2026" s="231">
        <f>'53'!G20</f>
        <v>0</v>
      </c>
      <c r="G2026" s="312">
        <f t="shared" si="165"/>
        <v>0</v>
      </c>
      <c r="I2026" s="472">
        <v>0</v>
      </c>
      <c r="J2026" s="231">
        <f>'53'!I20</f>
        <v>0</v>
      </c>
      <c r="K2026" s="312">
        <f t="shared" si="166"/>
        <v>0</v>
      </c>
    </row>
    <row r="2027" spans="1:11">
      <c r="A2027" s="485">
        <v>2027</v>
      </c>
      <c r="B2027" t="s">
        <v>289</v>
      </c>
      <c r="D2027" t="s">
        <v>905</v>
      </c>
      <c r="E2027" s="472">
        <v>575</v>
      </c>
      <c r="F2027" s="231">
        <f>'53'!G21</f>
        <v>119</v>
      </c>
      <c r="G2027" s="312">
        <f t="shared" si="165"/>
        <v>-456</v>
      </c>
      <c r="I2027" s="472">
        <v>49</v>
      </c>
      <c r="J2027" s="231">
        <f>'53'!I21</f>
        <v>58</v>
      </c>
      <c r="K2027" s="312">
        <f t="shared" si="166"/>
        <v>9</v>
      </c>
    </row>
    <row r="2028" spans="1:11">
      <c r="A2028" s="485">
        <v>2028</v>
      </c>
      <c r="B2028" t="s">
        <v>410</v>
      </c>
      <c r="D2028" t="s">
        <v>905</v>
      </c>
      <c r="E2028" s="472">
        <v>0</v>
      </c>
      <c r="F2028" s="231">
        <f>'53'!G22</f>
        <v>3</v>
      </c>
      <c r="G2028" s="312">
        <f t="shared" si="165"/>
        <v>3</v>
      </c>
      <c r="I2028" s="472">
        <v>0</v>
      </c>
      <c r="J2028" s="231">
        <f>'53'!I22</f>
        <v>4</v>
      </c>
      <c r="K2028" s="312">
        <f t="shared" si="166"/>
        <v>4</v>
      </c>
    </row>
    <row r="2029" spans="1:11">
      <c r="A2029" s="485">
        <v>2029</v>
      </c>
      <c r="B2029" t="s">
        <v>290</v>
      </c>
      <c r="D2029" t="s">
        <v>905</v>
      </c>
      <c r="E2029" s="472">
        <v>-1608</v>
      </c>
      <c r="F2029" s="231">
        <f>'53'!G23</f>
        <v>-78</v>
      </c>
      <c r="G2029" s="312">
        <f t="shared" si="165"/>
        <v>1530</v>
      </c>
      <c r="I2029" s="472">
        <v>-151</v>
      </c>
      <c r="J2029" s="231">
        <f>'53'!I23</f>
        <v>528</v>
      </c>
      <c r="K2029" s="312">
        <f t="shared" si="166"/>
        <v>679</v>
      </c>
    </row>
    <row r="2030" spans="1:11">
      <c r="A2030" s="485">
        <v>2030</v>
      </c>
      <c r="B2030" t="s">
        <v>443</v>
      </c>
      <c r="D2030" t="s">
        <v>905</v>
      </c>
      <c r="E2030" s="472">
        <v>0</v>
      </c>
      <c r="F2030" s="231">
        <f>'53'!G24</f>
        <v>0</v>
      </c>
      <c r="G2030" s="312">
        <f t="shared" si="165"/>
        <v>0</v>
      </c>
      <c r="I2030" s="472">
        <v>0</v>
      </c>
      <c r="J2030" s="231">
        <f>'53'!I24</f>
        <v>0</v>
      </c>
      <c r="K2030" s="312">
        <f t="shared" si="166"/>
        <v>0</v>
      </c>
    </row>
    <row r="2031" spans="1:11" ht="15.75">
      <c r="A2031" s="485">
        <v>2031</v>
      </c>
      <c r="B2031" s="234" t="s">
        <v>291</v>
      </c>
      <c r="D2031" t="s">
        <v>905</v>
      </c>
      <c r="E2031" s="472">
        <v>-9716</v>
      </c>
      <c r="F2031" s="231">
        <f>'53'!G25</f>
        <v>-2282</v>
      </c>
      <c r="G2031" s="312">
        <f t="shared" si="165"/>
        <v>7434</v>
      </c>
      <c r="I2031" s="472">
        <v>-8683</v>
      </c>
      <c r="J2031" s="231">
        <f>'53'!I25</f>
        <v>-2326</v>
      </c>
      <c r="K2031" s="312">
        <f t="shared" si="166"/>
        <v>6357</v>
      </c>
    </row>
    <row r="2032" spans="1:11" ht="15.75">
      <c r="A2032" s="485">
        <v>2032</v>
      </c>
      <c r="B2032" s="234" t="s">
        <v>444</v>
      </c>
      <c r="D2032" t="s">
        <v>905</v>
      </c>
      <c r="E2032" s="472"/>
      <c r="F2032" s="231"/>
      <c r="G2032" s="370"/>
      <c r="I2032" s="472"/>
      <c r="J2032" s="231"/>
      <c r="K2032" s="370"/>
    </row>
    <row r="2033" spans="1:11">
      <c r="A2033" s="485">
        <v>2033</v>
      </c>
      <c r="B2033" t="s">
        <v>317</v>
      </c>
      <c r="D2033" t="s">
        <v>905</v>
      </c>
      <c r="E2033" s="472">
        <v>0</v>
      </c>
      <c r="F2033" s="231">
        <f>'53'!G32</f>
        <v>4052</v>
      </c>
      <c r="G2033" s="312">
        <f>F2033-E2033</f>
        <v>4052</v>
      </c>
      <c r="I2033" s="472">
        <v>0</v>
      </c>
      <c r="J2033" s="231">
        <f>'53'!I32</f>
        <v>2360</v>
      </c>
      <c r="K2033" s="312">
        <f>J2033-I2033</f>
        <v>2360</v>
      </c>
    </row>
    <row r="2034" spans="1:11">
      <c r="A2034" s="485">
        <v>2034</v>
      </c>
      <c r="B2034" t="s">
        <v>115</v>
      </c>
      <c r="D2034" t="s">
        <v>905</v>
      </c>
      <c r="E2034" s="472">
        <v>2816</v>
      </c>
      <c r="F2034" s="231">
        <f>'53'!G33</f>
        <v>0</v>
      </c>
      <c r="G2034" s="312">
        <f>F2034-E2034</f>
        <v>-2816</v>
      </c>
      <c r="I2034" s="472">
        <v>2706</v>
      </c>
      <c r="J2034" s="231">
        <f>'53'!I33</f>
        <v>0</v>
      </c>
      <c r="K2034" s="312">
        <f>J2034-I2034</f>
        <v>-2706</v>
      </c>
    </row>
    <row r="2035" spans="1:11" ht="15.75">
      <c r="A2035" s="485">
        <v>2035</v>
      </c>
      <c r="B2035" s="234" t="s">
        <v>106</v>
      </c>
      <c r="D2035" t="s">
        <v>905</v>
      </c>
      <c r="E2035" s="472">
        <v>2816</v>
      </c>
      <c r="F2035" s="231">
        <f>'53'!G34</f>
        <v>4052</v>
      </c>
      <c r="G2035" s="312">
        <f>F2035-E2035</f>
        <v>1236</v>
      </c>
      <c r="I2035" s="472">
        <v>2706</v>
      </c>
      <c r="J2035" s="231">
        <f>'53'!I34</f>
        <v>2360</v>
      </c>
      <c r="K2035" s="312">
        <f>J2035-I2035</f>
        <v>-346</v>
      </c>
    </row>
    <row r="2036" spans="1:11" ht="15.75">
      <c r="A2036" s="485">
        <v>2036</v>
      </c>
      <c r="B2036" s="234" t="s">
        <v>596</v>
      </c>
      <c r="E2036" s="472"/>
      <c r="F2036" s="231"/>
      <c r="G2036" s="370"/>
      <c r="I2036" s="472"/>
      <c r="J2036" s="231"/>
      <c r="K2036" s="370"/>
    </row>
    <row r="2037" spans="1:11" ht="15.75">
      <c r="A2037" s="485">
        <v>2037</v>
      </c>
      <c r="B2037" s="234" t="s">
        <v>316</v>
      </c>
      <c r="D2037" t="s">
        <v>905</v>
      </c>
      <c r="E2037" s="472"/>
      <c r="F2037" s="231"/>
      <c r="G2037" s="370"/>
      <c r="I2037" s="472"/>
      <c r="J2037" s="231"/>
      <c r="K2037" s="370"/>
    </row>
    <row r="2038" spans="1:11" ht="15.75">
      <c r="A2038" s="485">
        <v>2038</v>
      </c>
      <c r="B2038" s="234" t="s">
        <v>271</v>
      </c>
      <c r="D2038" t="s">
        <v>905</v>
      </c>
      <c r="E2038" s="472"/>
      <c r="F2038" s="231"/>
      <c r="G2038" s="370"/>
      <c r="I2038" s="472"/>
      <c r="J2038" s="231"/>
      <c r="K2038" s="370"/>
    </row>
    <row r="2039" spans="1:11">
      <c r="A2039" s="485">
        <v>2039</v>
      </c>
      <c r="B2039" t="s">
        <v>693</v>
      </c>
      <c r="D2039" t="s">
        <v>905</v>
      </c>
      <c r="E2039" s="472"/>
      <c r="F2039" s="231"/>
      <c r="G2039" s="370"/>
      <c r="I2039" s="472"/>
      <c r="J2039" s="231"/>
      <c r="K2039" s="370"/>
    </row>
    <row r="2040" spans="1:11">
      <c r="A2040" s="485">
        <v>2040</v>
      </c>
      <c r="B2040" t="s">
        <v>481</v>
      </c>
      <c r="E2040" s="472">
        <v>0</v>
      </c>
      <c r="F2040" s="231">
        <f>'54'!E10</f>
        <v>0</v>
      </c>
      <c r="G2040" s="312">
        <f t="shared" ref="G2040:G2050" si="167">F2040-E2040</f>
        <v>0</v>
      </c>
      <c r="I2040" s="472">
        <v>0</v>
      </c>
      <c r="J2040" s="231">
        <f>'54'!G10</f>
        <v>0</v>
      </c>
      <c r="K2040" s="312">
        <f t="shared" ref="K2040:K2050" si="168">J2040-I2040</f>
        <v>0</v>
      </c>
    </row>
    <row r="2041" spans="1:11">
      <c r="A2041" s="485">
        <v>2041</v>
      </c>
      <c r="B2041" t="s">
        <v>521</v>
      </c>
      <c r="E2041" s="472">
        <v>0</v>
      </c>
      <c r="F2041" s="231">
        <f>'54'!E11</f>
        <v>0</v>
      </c>
      <c r="G2041" s="312">
        <f t="shared" si="167"/>
        <v>0</v>
      </c>
      <c r="I2041" s="472">
        <v>0</v>
      </c>
      <c r="J2041" s="231">
        <f>'54'!G11</f>
        <v>0</v>
      </c>
      <c r="K2041" s="312">
        <f t="shared" si="168"/>
        <v>0</v>
      </c>
    </row>
    <row r="2042" spans="1:11">
      <c r="A2042" s="485">
        <v>2042</v>
      </c>
      <c r="B2042" t="s">
        <v>480</v>
      </c>
      <c r="E2042" s="472">
        <v>0</v>
      </c>
      <c r="F2042" s="231">
        <f>'54'!E12</f>
        <v>0</v>
      </c>
      <c r="G2042" s="312">
        <f t="shared" si="167"/>
        <v>0</v>
      </c>
      <c r="I2042" s="472">
        <v>0</v>
      </c>
      <c r="J2042" s="231">
        <f>'54'!G12</f>
        <v>0</v>
      </c>
      <c r="K2042" s="312">
        <f t="shared" si="168"/>
        <v>0</v>
      </c>
    </row>
    <row r="2043" spans="1:11">
      <c r="A2043" s="485">
        <v>2043</v>
      </c>
      <c r="B2043" t="s">
        <v>477</v>
      </c>
      <c r="E2043" s="472">
        <v>0</v>
      </c>
      <c r="F2043" s="231">
        <f>'54'!E13</f>
        <v>0</v>
      </c>
      <c r="G2043" s="312">
        <f t="shared" si="167"/>
        <v>0</v>
      </c>
      <c r="I2043" s="472">
        <v>0</v>
      </c>
      <c r="J2043" s="231">
        <f>'54'!G13</f>
        <v>0</v>
      </c>
      <c r="K2043" s="312">
        <f t="shared" si="168"/>
        <v>0</v>
      </c>
    </row>
    <row r="2044" spans="1:11">
      <c r="A2044" s="485">
        <v>2044</v>
      </c>
      <c r="B2044" t="s">
        <v>1092</v>
      </c>
      <c r="D2044" t="s">
        <v>905</v>
      </c>
      <c r="E2044" s="472">
        <v>0</v>
      </c>
      <c r="F2044" s="231">
        <f>'54'!E14</f>
        <v>0</v>
      </c>
      <c r="G2044" s="312">
        <f t="shared" si="167"/>
        <v>0</v>
      </c>
      <c r="I2044" s="472">
        <v>0</v>
      </c>
      <c r="J2044" s="231">
        <f>'54'!G14</f>
        <v>0</v>
      </c>
      <c r="K2044" s="312">
        <f t="shared" si="168"/>
        <v>0</v>
      </c>
    </row>
    <row r="2045" spans="1:11">
      <c r="A2045" s="485">
        <v>2045</v>
      </c>
      <c r="B2045" t="s">
        <v>479</v>
      </c>
      <c r="D2045" t="s">
        <v>905</v>
      </c>
      <c r="E2045" s="472">
        <v>0</v>
      </c>
      <c r="F2045" s="231">
        <f>'54'!E15</f>
        <v>0</v>
      </c>
      <c r="G2045" s="312">
        <f t="shared" si="167"/>
        <v>0</v>
      </c>
      <c r="I2045" s="472">
        <v>0</v>
      </c>
      <c r="J2045" s="231">
        <f>'54'!G15</f>
        <v>0</v>
      </c>
      <c r="K2045" s="312">
        <f t="shared" si="168"/>
        <v>0</v>
      </c>
    </row>
    <row r="2046" spans="1:11">
      <c r="A2046" s="485">
        <v>2046</v>
      </c>
      <c r="B2046" t="s">
        <v>483</v>
      </c>
      <c r="D2046" t="s">
        <v>905</v>
      </c>
      <c r="E2046" s="472">
        <v>0</v>
      </c>
      <c r="F2046" s="231">
        <f>'54'!E16</f>
        <v>0</v>
      </c>
      <c r="G2046" s="312">
        <f t="shared" si="167"/>
        <v>0</v>
      </c>
      <c r="I2046" s="472">
        <v>0</v>
      </c>
      <c r="J2046" s="231">
        <f>'54'!G16</f>
        <v>0</v>
      </c>
      <c r="K2046" s="312">
        <f t="shared" si="168"/>
        <v>0</v>
      </c>
    </row>
    <row r="2047" spans="1:11">
      <c r="A2047" s="485">
        <v>2047</v>
      </c>
      <c r="B2047" t="s">
        <v>481</v>
      </c>
      <c r="D2047" t="s">
        <v>905</v>
      </c>
      <c r="E2047" s="472">
        <v>0</v>
      </c>
      <c r="F2047" s="231">
        <f>'54'!E18</f>
        <v>0</v>
      </c>
      <c r="G2047" s="312">
        <f t="shared" si="167"/>
        <v>0</v>
      </c>
      <c r="I2047" s="472">
        <v>0</v>
      </c>
      <c r="J2047" s="231">
        <f>'54'!G18</f>
        <v>0</v>
      </c>
      <c r="K2047" s="312">
        <f t="shared" si="168"/>
        <v>0</v>
      </c>
    </row>
    <row r="2048" spans="1:11">
      <c r="A2048" s="485">
        <v>2048</v>
      </c>
      <c r="B2048" t="s">
        <v>522</v>
      </c>
      <c r="D2048" t="s">
        <v>905</v>
      </c>
      <c r="E2048" s="472">
        <v>0</v>
      </c>
      <c r="F2048" s="231">
        <f>'54'!E19</f>
        <v>0</v>
      </c>
      <c r="G2048" s="312">
        <f t="shared" si="167"/>
        <v>0</v>
      </c>
      <c r="I2048" s="472">
        <v>0</v>
      </c>
      <c r="J2048" s="231">
        <f>'54'!G19</f>
        <v>0</v>
      </c>
      <c r="K2048" s="312">
        <f t="shared" si="168"/>
        <v>0</v>
      </c>
    </row>
    <row r="2049" spans="1:11">
      <c r="A2049" s="485">
        <v>2049</v>
      </c>
      <c r="B2049" t="s">
        <v>480</v>
      </c>
      <c r="D2049" t="s">
        <v>905</v>
      </c>
      <c r="E2049" s="472">
        <v>0</v>
      </c>
      <c r="F2049" s="231">
        <f>'54'!E20</f>
        <v>0</v>
      </c>
      <c r="G2049" s="312">
        <f t="shared" si="167"/>
        <v>0</v>
      </c>
      <c r="I2049" s="472">
        <v>0</v>
      </c>
      <c r="J2049" s="231">
        <f>'54'!G20</f>
        <v>0</v>
      </c>
      <c r="K2049" s="312">
        <f t="shared" si="168"/>
        <v>0</v>
      </c>
    </row>
    <row r="2050" spans="1:11" ht="15.75">
      <c r="A2050" s="485">
        <v>2050</v>
      </c>
      <c r="B2050" s="234" t="s">
        <v>106</v>
      </c>
      <c r="D2050" t="s">
        <v>905</v>
      </c>
      <c r="E2050" s="472">
        <v>0</v>
      </c>
      <c r="F2050" s="231">
        <f>'54'!E21</f>
        <v>0</v>
      </c>
      <c r="G2050" s="312">
        <f t="shared" si="167"/>
        <v>0</v>
      </c>
      <c r="I2050" s="472">
        <v>0</v>
      </c>
      <c r="J2050" s="231">
        <f>'54'!G21</f>
        <v>0</v>
      </c>
      <c r="K2050" s="312">
        <f t="shared" si="168"/>
        <v>0</v>
      </c>
    </row>
    <row r="2051" spans="1:11" ht="15.75">
      <c r="A2051" s="485">
        <v>2051</v>
      </c>
      <c r="B2051" s="234" t="s">
        <v>303</v>
      </c>
      <c r="D2051" t="s">
        <v>905</v>
      </c>
      <c r="E2051" s="472"/>
      <c r="F2051" s="231"/>
      <c r="G2051" s="370"/>
      <c r="I2051" s="472"/>
      <c r="J2051" s="231"/>
      <c r="K2051" s="370"/>
    </row>
    <row r="2052" spans="1:11">
      <c r="A2052" s="485">
        <v>2052</v>
      </c>
      <c r="B2052" t="s">
        <v>693</v>
      </c>
      <c r="D2052" t="s">
        <v>905</v>
      </c>
      <c r="E2052" s="472"/>
      <c r="F2052" s="231"/>
      <c r="G2052" s="370"/>
      <c r="I2052" s="472"/>
      <c r="J2052" s="231"/>
      <c r="K2052" s="370"/>
    </row>
    <row r="2053" spans="1:11">
      <c r="A2053" s="485">
        <v>2053</v>
      </c>
      <c r="B2053" t="s">
        <v>481</v>
      </c>
      <c r="D2053" t="s">
        <v>905</v>
      </c>
      <c r="E2053" s="472">
        <v>0</v>
      </c>
      <c r="F2053" s="231">
        <f>'54'!I10</f>
        <v>0</v>
      </c>
      <c r="G2053" s="312">
        <f t="shared" ref="G2053:G2063" si="169">F2053-E2053</f>
        <v>0</v>
      </c>
      <c r="I2053" s="472">
        <v>0</v>
      </c>
      <c r="J2053" s="231">
        <f>'54'!K10</f>
        <v>0</v>
      </c>
      <c r="K2053" s="312">
        <f t="shared" ref="K2053:K2063" si="170">J2053-I2053</f>
        <v>0</v>
      </c>
    </row>
    <row r="2054" spans="1:11">
      <c r="A2054" s="485">
        <v>2054</v>
      </c>
      <c r="B2054" t="s">
        <v>521</v>
      </c>
      <c r="D2054" t="s">
        <v>905</v>
      </c>
      <c r="E2054" s="472">
        <v>0</v>
      </c>
      <c r="F2054" s="231">
        <f>'54'!I11</f>
        <v>0</v>
      </c>
      <c r="G2054" s="312">
        <f t="shared" si="169"/>
        <v>0</v>
      </c>
      <c r="I2054" s="472">
        <v>0</v>
      </c>
      <c r="J2054" s="231">
        <f>'54'!K11</f>
        <v>0</v>
      </c>
      <c r="K2054" s="312">
        <f t="shared" si="170"/>
        <v>0</v>
      </c>
    </row>
    <row r="2055" spans="1:11">
      <c r="A2055" s="485">
        <v>2055</v>
      </c>
      <c r="B2055" t="s">
        <v>480</v>
      </c>
      <c r="E2055" s="472">
        <v>0</v>
      </c>
      <c r="F2055" s="231">
        <f>'54'!I12</f>
        <v>0</v>
      </c>
      <c r="G2055" s="312">
        <f t="shared" si="169"/>
        <v>0</v>
      </c>
      <c r="I2055" s="472">
        <v>0</v>
      </c>
      <c r="J2055" s="231">
        <f>'54'!K12</f>
        <v>0</v>
      </c>
      <c r="K2055" s="312">
        <f t="shared" si="170"/>
        <v>0</v>
      </c>
    </row>
    <row r="2056" spans="1:11">
      <c r="A2056" s="485">
        <v>2056</v>
      </c>
      <c r="B2056" t="s">
        <v>477</v>
      </c>
      <c r="E2056" s="472">
        <v>0</v>
      </c>
      <c r="F2056" s="231">
        <f>'54'!I13</f>
        <v>0</v>
      </c>
      <c r="G2056" s="312">
        <f t="shared" si="169"/>
        <v>0</v>
      </c>
      <c r="I2056" s="472">
        <v>0</v>
      </c>
      <c r="J2056" s="231">
        <f>'54'!K13</f>
        <v>0</v>
      </c>
      <c r="K2056" s="312">
        <f t="shared" si="170"/>
        <v>0</v>
      </c>
    </row>
    <row r="2057" spans="1:11">
      <c r="A2057" s="485">
        <v>2057</v>
      </c>
      <c r="B2057" t="s">
        <v>1092</v>
      </c>
      <c r="D2057" t="s">
        <v>905</v>
      </c>
      <c r="E2057" s="472">
        <v>0</v>
      </c>
      <c r="F2057" s="231">
        <f>'54'!I14</f>
        <v>0</v>
      </c>
      <c r="G2057" s="312">
        <f t="shared" si="169"/>
        <v>0</v>
      </c>
      <c r="I2057" s="472">
        <v>0</v>
      </c>
      <c r="J2057" s="231">
        <f>'54'!K14</f>
        <v>0</v>
      </c>
      <c r="K2057" s="312">
        <f t="shared" si="170"/>
        <v>0</v>
      </c>
    </row>
    <row r="2058" spans="1:11">
      <c r="A2058" s="485">
        <v>2058</v>
      </c>
      <c r="B2058" t="s">
        <v>479</v>
      </c>
      <c r="D2058" t="s">
        <v>905</v>
      </c>
      <c r="E2058" s="472">
        <v>0</v>
      </c>
      <c r="F2058" s="231">
        <f>'54'!I15</f>
        <v>0</v>
      </c>
      <c r="G2058" s="312">
        <f t="shared" si="169"/>
        <v>0</v>
      </c>
      <c r="I2058" s="472">
        <v>0</v>
      </c>
      <c r="J2058" s="231">
        <f>'54'!K15</f>
        <v>0</v>
      </c>
      <c r="K2058" s="312">
        <f t="shared" si="170"/>
        <v>0</v>
      </c>
    </row>
    <row r="2059" spans="1:11">
      <c r="A2059" s="485">
        <v>2059</v>
      </c>
      <c r="B2059" t="s">
        <v>483</v>
      </c>
      <c r="D2059" t="s">
        <v>905</v>
      </c>
      <c r="E2059" s="472">
        <v>0</v>
      </c>
      <c r="F2059" s="231">
        <f>'54'!I16</f>
        <v>0</v>
      </c>
      <c r="G2059" s="312">
        <f t="shared" si="169"/>
        <v>0</v>
      </c>
      <c r="I2059" s="472">
        <v>0</v>
      </c>
      <c r="J2059" s="231">
        <f>'54'!K16</f>
        <v>0</v>
      </c>
      <c r="K2059" s="312">
        <f t="shared" si="170"/>
        <v>0</v>
      </c>
    </row>
    <row r="2060" spans="1:11">
      <c r="A2060" s="485">
        <v>2060</v>
      </c>
      <c r="B2060" t="s">
        <v>481</v>
      </c>
      <c r="D2060" t="s">
        <v>905</v>
      </c>
      <c r="E2060" s="472">
        <v>0</v>
      </c>
      <c r="F2060" s="231">
        <f>'54'!I18</f>
        <v>0</v>
      </c>
      <c r="G2060" s="312">
        <f t="shared" si="169"/>
        <v>0</v>
      </c>
      <c r="I2060" s="472">
        <v>0</v>
      </c>
      <c r="J2060" s="231">
        <f>'54'!K18</f>
        <v>0</v>
      </c>
      <c r="K2060" s="312">
        <f t="shared" si="170"/>
        <v>0</v>
      </c>
    </row>
    <row r="2061" spans="1:11">
      <c r="A2061" s="485">
        <v>2061</v>
      </c>
      <c r="B2061" t="s">
        <v>522</v>
      </c>
      <c r="D2061" t="s">
        <v>905</v>
      </c>
      <c r="E2061" s="472">
        <v>0</v>
      </c>
      <c r="F2061" s="231">
        <f>'54'!I19</f>
        <v>0</v>
      </c>
      <c r="G2061" s="312">
        <f t="shared" si="169"/>
        <v>0</v>
      </c>
      <c r="I2061" s="472">
        <v>0</v>
      </c>
      <c r="J2061" s="231">
        <f>'54'!K19</f>
        <v>0</v>
      </c>
      <c r="K2061" s="312">
        <f t="shared" si="170"/>
        <v>0</v>
      </c>
    </row>
    <row r="2062" spans="1:11">
      <c r="A2062" s="485">
        <v>2062</v>
      </c>
      <c r="B2062" t="s">
        <v>480</v>
      </c>
      <c r="D2062" t="s">
        <v>905</v>
      </c>
      <c r="E2062" s="472">
        <v>0</v>
      </c>
      <c r="F2062" s="231">
        <f>'54'!I20</f>
        <v>0</v>
      </c>
      <c r="G2062" s="312">
        <f t="shared" si="169"/>
        <v>0</v>
      </c>
      <c r="I2062" s="472">
        <v>0</v>
      </c>
      <c r="J2062" s="231">
        <f>'54'!K20</f>
        <v>0</v>
      </c>
      <c r="K2062" s="312">
        <f t="shared" si="170"/>
        <v>0</v>
      </c>
    </row>
    <row r="2063" spans="1:11" ht="15.75">
      <c r="A2063" s="485">
        <v>2063</v>
      </c>
      <c r="B2063" s="234" t="s">
        <v>106</v>
      </c>
      <c r="D2063" t="s">
        <v>905</v>
      </c>
      <c r="E2063" s="472">
        <v>0</v>
      </c>
      <c r="F2063" s="231">
        <f>'54'!I21</f>
        <v>0</v>
      </c>
      <c r="G2063" s="312">
        <f t="shared" si="169"/>
        <v>0</v>
      </c>
      <c r="I2063" s="472">
        <v>0</v>
      </c>
      <c r="J2063" s="231">
        <f>'54'!K21</f>
        <v>0</v>
      </c>
      <c r="K2063" s="312">
        <f t="shared" si="170"/>
        <v>0</v>
      </c>
    </row>
    <row r="2064" spans="1:11" ht="15.75">
      <c r="A2064" s="485">
        <v>2064</v>
      </c>
      <c r="B2064" s="234" t="s">
        <v>597</v>
      </c>
      <c r="D2064" t="s">
        <v>905</v>
      </c>
      <c r="E2064" s="472"/>
      <c r="F2064" s="231"/>
      <c r="G2064" s="370"/>
      <c r="I2064" s="472"/>
      <c r="J2064" s="231"/>
      <c r="K2064" s="370"/>
    </row>
    <row r="2065" spans="1:13" ht="15.75">
      <c r="A2065" s="485">
        <v>2065</v>
      </c>
      <c r="B2065" s="234" t="s">
        <v>288</v>
      </c>
      <c r="D2065" t="s">
        <v>905</v>
      </c>
      <c r="E2065" s="472">
        <v>3637</v>
      </c>
      <c r="F2065" s="231">
        <f>'54'!I34</f>
        <v>2859</v>
      </c>
      <c r="G2065" s="312">
        <f>F2065-E2065</f>
        <v>-778</v>
      </c>
      <c r="I2065" s="472">
        <v>1410</v>
      </c>
      <c r="J2065" s="231">
        <f>'54'!K34</f>
        <v>4398</v>
      </c>
      <c r="K2065" s="312">
        <f>J2065-I2065</f>
        <v>2988</v>
      </c>
    </row>
    <row r="2066" spans="1:13">
      <c r="A2066" s="485">
        <v>2066</v>
      </c>
      <c r="B2066" t="s">
        <v>310</v>
      </c>
      <c r="D2066" t="s">
        <v>905</v>
      </c>
      <c r="E2066" s="472">
        <v>970</v>
      </c>
      <c r="F2066" s="231">
        <f>'54'!I35</f>
        <v>-35</v>
      </c>
      <c r="G2066" s="312">
        <f>F2066-E2066</f>
        <v>-1005</v>
      </c>
      <c r="I2066" s="472">
        <v>2227</v>
      </c>
      <c r="J2066" s="231">
        <f>'54'!K35</f>
        <v>-1539</v>
      </c>
      <c r="K2066" s="312">
        <f>J2066-I2066</f>
        <v>-3766</v>
      </c>
    </row>
    <row r="2067" spans="1:13">
      <c r="A2067" s="485">
        <v>2067</v>
      </c>
      <c r="B2067" t="s">
        <v>291</v>
      </c>
      <c r="D2067" t="s">
        <v>905</v>
      </c>
      <c r="E2067" s="472">
        <v>4607</v>
      </c>
      <c r="F2067" s="231">
        <f>'54'!I36</f>
        <v>2824</v>
      </c>
      <c r="G2067" s="312">
        <f>F2067-E2067</f>
        <v>-1783</v>
      </c>
      <c r="I2067" s="472">
        <v>3637</v>
      </c>
      <c r="J2067" s="231">
        <f>'54'!K36</f>
        <v>2859</v>
      </c>
      <c r="K2067" s="312">
        <f>J2067-I2067</f>
        <v>-778</v>
      </c>
    </row>
    <row r="2068" spans="1:13" ht="15.75">
      <c r="A2068" s="485">
        <v>2068</v>
      </c>
      <c r="B2068" s="234" t="s">
        <v>311</v>
      </c>
      <c r="E2068" s="472"/>
      <c r="F2068" s="231"/>
      <c r="G2068" s="370"/>
      <c r="I2068" s="472"/>
      <c r="J2068" s="231"/>
      <c r="K2068" s="370"/>
    </row>
    <row r="2069" spans="1:13">
      <c r="A2069" s="485">
        <v>2069</v>
      </c>
      <c r="B2069" t="s">
        <v>1093</v>
      </c>
      <c r="D2069" t="s">
        <v>905</v>
      </c>
      <c r="E2069" s="472">
        <v>4445</v>
      </c>
      <c r="F2069" s="231">
        <f>'54'!I39</f>
        <v>2725</v>
      </c>
      <c r="G2069" s="312">
        <f t="shared" ref="G2069:G2077" si="171">F2069-E2069</f>
        <v>-1720</v>
      </c>
      <c r="I2069" s="472">
        <v>3557</v>
      </c>
      <c r="J2069" s="231">
        <f>'54'!K39</f>
        <v>2774</v>
      </c>
      <c r="K2069" s="312">
        <f t="shared" ref="K2069:K2077" si="172">J2069-I2069</f>
        <v>-783</v>
      </c>
    </row>
    <row r="2070" spans="1:13">
      <c r="A2070" s="485">
        <v>2070</v>
      </c>
      <c r="B2070" t="s">
        <v>1094</v>
      </c>
      <c r="D2070" t="s">
        <v>905</v>
      </c>
      <c r="E2070" s="472">
        <v>0</v>
      </c>
      <c r="F2070" s="231">
        <f>'54'!I40</f>
        <v>0</v>
      </c>
      <c r="G2070" s="312">
        <f t="shared" si="171"/>
        <v>0</v>
      </c>
      <c r="I2070" s="472">
        <v>0</v>
      </c>
      <c r="J2070" s="231">
        <f>'54'!K40</f>
        <v>0</v>
      </c>
      <c r="K2070" s="312">
        <f t="shared" si="172"/>
        <v>0</v>
      </c>
    </row>
    <row r="2071" spans="1:13">
      <c r="A2071" s="485">
        <v>2071</v>
      </c>
      <c r="B2071" t="s">
        <v>495</v>
      </c>
      <c r="D2071" t="s">
        <v>905</v>
      </c>
      <c r="E2071" s="472">
        <v>162</v>
      </c>
      <c r="F2071" s="231">
        <f>'54'!I41</f>
        <v>99</v>
      </c>
      <c r="G2071" s="312">
        <f t="shared" si="171"/>
        <v>-63</v>
      </c>
      <c r="I2071" s="472">
        <v>80</v>
      </c>
      <c r="J2071" s="231">
        <f>'54'!K41</f>
        <v>85</v>
      </c>
      <c r="K2071" s="312">
        <f t="shared" si="172"/>
        <v>5</v>
      </c>
    </row>
    <row r="2072" spans="1:13" ht="15.75">
      <c r="A2072" s="485">
        <v>2072</v>
      </c>
      <c r="B2072" s="234" t="s">
        <v>1095</v>
      </c>
      <c r="E2072" s="472">
        <v>4607</v>
      </c>
      <c r="F2072" s="231">
        <f>'54'!I42</f>
        <v>2824</v>
      </c>
      <c r="G2072" s="312">
        <f t="shared" si="171"/>
        <v>-1783</v>
      </c>
      <c r="I2072" s="472">
        <v>3637</v>
      </c>
      <c r="J2072" s="231">
        <f>'54'!K42</f>
        <v>2859</v>
      </c>
      <c r="K2072" s="312">
        <f t="shared" si="172"/>
        <v>-778</v>
      </c>
      <c r="M2072" t="s">
        <v>1273</v>
      </c>
    </row>
    <row r="2073" spans="1:13">
      <c r="A2073" s="485">
        <v>2073</v>
      </c>
      <c r="B2073" t="s">
        <v>312</v>
      </c>
      <c r="D2073" t="s">
        <v>905</v>
      </c>
      <c r="E2073" s="472">
        <v>0</v>
      </c>
      <c r="F2073" s="231">
        <f>'54'!I43</f>
        <v>0</v>
      </c>
      <c r="G2073" s="312">
        <f t="shared" si="171"/>
        <v>0</v>
      </c>
      <c r="I2073" s="472">
        <v>0</v>
      </c>
      <c r="J2073" s="231">
        <f>'54'!K43</f>
        <v>0</v>
      </c>
      <c r="K2073" s="312">
        <f t="shared" si="172"/>
        <v>0</v>
      </c>
    </row>
    <row r="2074" spans="1:13" ht="15.75">
      <c r="A2074" s="485">
        <v>2074</v>
      </c>
      <c r="B2074" s="234" t="s">
        <v>313</v>
      </c>
      <c r="D2074" t="s">
        <v>905</v>
      </c>
      <c r="E2074" s="472">
        <v>4607</v>
      </c>
      <c r="F2074" s="231">
        <f>'54'!I44</f>
        <v>2824</v>
      </c>
      <c r="G2074" s="312">
        <f t="shared" si="171"/>
        <v>-1783</v>
      </c>
      <c r="I2074" s="472">
        <v>3637</v>
      </c>
      <c r="J2074" s="231">
        <f>'54'!K44</f>
        <v>2859</v>
      </c>
      <c r="K2074" s="312">
        <f t="shared" si="172"/>
        <v>-778</v>
      </c>
    </row>
    <row r="2075" spans="1:13">
      <c r="A2075" s="485">
        <v>2075</v>
      </c>
      <c r="B2075" t="s">
        <v>1096</v>
      </c>
      <c r="D2075" t="s">
        <v>905</v>
      </c>
      <c r="E2075" s="472">
        <v>0</v>
      </c>
      <c r="F2075" s="231">
        <f>'54'!I45</f>
        <v>0</v>
      </c>
      <c r="G2075" s="312">
        <f t="shared" si="171"/>
        <v>0</v>
      </c>
      <c r="I2075" s="472">
        <v>0</v>
      </c>
      <c r="J2075" s="231">
        <f>'54'!K45</f>
        <v>0</v>
      </c>
      <c r="K2075" s="312">
        <f t="shared" si="172"/>
        <v>0</v>
      </c>
    </row>
    <row r="2076" spans="1:13">
      <c r="A2076" s="485">
        <v>2076</v>
      </c>
      <c r="B2076" t="s">
        <v>314</v>
      </c>
      <c r="D2076" t="s">
        <v>905</v>
      </c>
      <c r="E2076" s="472">
        <v>0</v>
      </c>
      <c r="F2076" s="231">
        <f>'54'!I46</f>
        <v>0</v>
      </c>
      <c r="G2076" s="312">
        <f t="shared" si="171"/>
        <v>0</v>
      </c>
      <c r="I2076" s="472">
        <v>0</v>
      </c>
      <c r="J2076" s="231">
        <f>'54'!K46</f>
        <v>0</v>
      </c>
      <c r="K2076" s="312">
        <f t="shared" si="172"/>
        <v>0</v>
      </c>
    </row>
    <row r="2077" spans="1:13" ht="15.75">
      <c r="A2077" s="485">
        <v>2077</v>
      </c>
      <c r="B2077" s="234" t="s">
        <v>315</v>
      </c>
      <c r="D2077" t="s">
        <v>905</v>
      </c>
      <c r="E2077" s="472">
        <v>4607</v>
      </c>
      <c r="F2077" s="231">
        <f>'54'!I47</f>
        <v>2824</v>
      </c>
      <c r="G2077" s="312">
        <f t="shared" si="171"/>
        <v>-1783</v>
      </c>
      <c r="I2077" s="472">
        <v>3637</v>
      </c>
      <c r="J2077" s="231">
        <f>'54'!K47</f>
        <v>2859</v>
      </c>
      <c r="K2077" s="312">
        <f t="shared" si="172"/>
        <v>-778</v>
      </c>
    </row>
    <row r="2078" spans="1:13" ht="15.75">
      <c r="A2078" s="485">
        <v>2078</v>
      </c>
      <c r="B2078" s="234" t="s">
        <v>578</v>
      </c>
      <c r="D2078" t="s">
        <v>905</v>
      </c>
      <c r="E2078" s="472"/>
      <c r="F2078" s="231"/>
      <c r="G2078" s="370"/>
      <c r="I2078" s="472"/>
      <c r="J2078" s="231"/>
      <c r="K2078" s="370"/>
    </row>
    <row r="2079" spans="1:13" ht="15.75">
      <c r="A2079" s="485">
        <v>2079</v>
      </c>
      <c r="B2079" s="234" t="s">
        <v>271</v>
      </c>
      <c r="D2079" t="s">
        <v>905</v>
      </c>
      <c r="E2079" s="472"/>
      <c r="F2079" s="231"/>
      <c r="G2079" s="370"/>
      <c r="I2079" s="472"/>
      <c r="J2079" s="231"/>
      <c r="K2079" s="370"/>
    </row>
    <row r="2080" spans="1:13">
      <c r="A2080" s="485">
        <v>2080</v>
      </c>
      <c r="B2080" t="s">
        <v>318</v>
      </c>
      <c r="D2080" t="s">
        <v>905</v>
      </c>
      <c r="E2080" s="472">
        <v>2</v>
      </c>
      <c r="F2080" s="231">
        <f>'55'!C8</f>
        <v>59</v>
      </c>
      <c r="G2080" s="312">
        <f t="shared" ref="G2080:G2109" si="173">F2080-E2080</f>
        <v>57</v>
      </c>
      <c r="I2080" s="472">
        <v>12</v>
      </c>
      <c r="J2080" s="231">
        <f>'55'!E8</f>
        <v>46</v>
      </c>
      <c r="K2080" s="312">
        <f t="shared" ref="K2080:K2109" si="174">J2080-I2080</f>
        <v>34</v>
      </c>
    </row>
    <row r="2081" spans="1:13">
      <c r="A2081" s="485">
        <v>2081</v>
      </c>
      <c r="B2081" t="s">
        <v>1017</v>
      </c>
      <c r="D2081" t="s">
        <v>905</v>
      </c>
      <c r="E2081" s="472">
        <v>3878</v>
      </c>
      <c r="F2081" s="231">
        <f>'55'!C9</f>
        <v>2473</v>
      </c>
      <c r="G2081" s="312">
        <f t="shared" si="173"/>
        <v>-1405</v>
      </c>
      <c r="I2081" s="472">
        <v>4441</v>
      </c>
      <c r="J2081" s="231">
        <f>'55'!E9</f>
        <v>907</v>
      </c>
      <c r="K2081" s="312">
        <f t="shared" si="174"/>
        <v>-3534</v>
      </c>
    </row>
    <row r="2082" spans="1:13">
      <c r="A2082" s="485">
        <v>2082</v>
      </c>
      <c r="B2082" s="635" t="s">
        <v>272</v>
      </c>
      <c r="E2082" s="472">
        <v>1445</v>
      </c>
      <c r="F2082" s="231">
        <f>'55'!C10</f>
        <v>3042</v>
      </c>
      <c r="G2082" s="312">
        <f t="shared" si="173"/>
        <v>1597</v>
      </c>
      <c r="I2082" s="472">
        <v>2081</v>
      </c>
      <c r="J2082" s="231">
        <f>'55'!E10</f>
        <v>5052</v>
      </c>
      <c r="K2082" s="312">
        <f t="shared" si="174"/>
        <v>2971</v>
      </c>
    </row>
    <row r="2083" spans="1:13">
      <c r="A2083" s="485">
        <v>2083</v>
      </c>
      <c r="B2083" s="635" t="s">
        <v>1132</v>
      </c>
      <c r="E2083" s="472">
        <v>6209</v>
      </c>
      <c r="F2083" s="231">
        <f>'55'!C11</f>
        <v>4386</v>
      </c>
      <c r="G2083" s="312">
        <f t="shared" si="173"/>
        <v>-1823</v>
      </c>
      <c r="I2083" s="472">
        <v>6653</v>
      </c>
      <c r="J2083" s="231">
        <f>'55'!E11</f>
        <v>2966</v>
      </c>
      <c r="K2083" s="312">
        <f t="shared" si="174"/>
        <v>-3687</v>
      </c>
    </row>
    <row r="2084" spans="1:13">
      <c r="A2084" s="485">
        <v>2084</v>
      </c>
      <c r="B2084" t="s">
        <v>869</v>
      </c>
      <c r="D2084" t="s">
        <v>905</v>
      </c>
      <c r="E2084" s="472">
        <v>130</v>
      </c>
      <c r="F2084" s="231">
        <f>'55'!C12</f>
        <v>38</v>
      </c>
      <c r="G2084" s="312">
        <f t="shared" si="173"/>
        <v>-92</v>
      </c>
      <c r="I2084" s="472">
        <v>0</v>
      </c>
      <c r="J2084" s="231">
        <f>'55'!E12</f>
        <v>56</v>
      </c>
      <c r="K2084" s="312">
        <f t="shared" si="174"/>
        <v>56</v>
      </c>
    </row>
    <row r="2085" spans="1:13">
      <c r="A2085" s="485">
        <v>2085</v>
      </c>
      <c r="B2085" t="s">
        <v>275</v>
      </c>
      <c r="D2085" t="s">
        <v>905</v>
      </c>
      <c r="E2085" s="472">
        <v>18771</v>
      </c>
      <c r="F2085" s="231">
        <f>'55'!C13</f>
        <v>2048</v>
      </c>
      <c r="G2085" s="312">
        <f t="shared" si="173"/>
        <v>-16723</v>
      </c>
      <c r="I2085" s="472">
        <v>16828</v>
      </c>
      <c r="J2085" s="231">
        <f>'55'!E13</f>
        <v>2643</v>
      </c>
      <c r="K2085" s="312">
        <f t="shared" si="174"/>
        <v>-14185</v>
      </c>
    </row>
    <row r="2086" spans="1:13">
      <c r="A2086" s="485">
        <v>2086</v>
      </c>
      <c r="B2086" t="s">
        <v>437</v>
      </c>
      <c r="D2086" t="s">
        <v>905</v>
      </c>
      <c r="E2086" s="472">
        <v>6822</v>
      </c>
      <c r="F2086" s="231">
        <f>'55'!C14</f>
        <v>7511</v>
      </c>
      <c r="G2086" s="312">
        <f t="shared" si="173"/>
        <v>689</v>
      </c>
      <c r="I2086" s="472">
        <v>6870</v>
      </c>
      <c r="J2086" s="231">
        <f>'55'!E14</f>
        <v>7606</v>
      </c>
      <c r="K2086" s="312">
        <f t="shared" si="174"/>
        <v>736</v>
      </c>
    </row>
    <row r="2087" spans="1:13">
      <c r="A2087" s="485">
        <v>2087</v>
      </c>
      <c r="B2087" t="s">
        <v>438</v>
      </c>
      <c r="D2087" t="s">
        <v>905</v>
      </c>
      <c r="E2087" s="472">
        <v>0</v>
      </c>
      <c r="F2087" s="231">
        <f>'55'!C15</f>
        <v>0</v>
      </c>
      <c r="G2087" s="312">
        <f t="shared" si="173"/>
        <v>0</v>
      </c>
      <c r="I2087" s="472">
        <v>0</v>
      </c>
      <c r="J2087" s="231">
        <f>'55'!E15</f>
        <v>0</v>
      </c>
      <c r="K2087" s="312">
        <f t="shared" si="174"/>
        <v>0</v>
      </c>
    </row>
    <row r="2088" spans="1:13">
      <c r="A2088" s="485">
        <v>2088</v>
      </c>
      <c r="B2088" t="s">
        <v>439</v>
      </c>
      <c r="D2088" t="s">
        <v>905</v>
      </c>
      <c r="E2088" s="472">
        <v>0</v>
      </c>
      <c r="F2088" s="231">
        <f>'55'!C16</f>
        <v>94</v>
      </c>
      <c r="G2088" s="312">
        <f t="shared" si="173"/>
        <v>94</v>
      </c>
      <c r="I2088" s="472">
        <v>0</v>
      </c>
      <c r="J2088" s="231">
        <f>'55'!E16</f>
        <v>145</v>
      </c>
      <c r="K2088" s="312">
        <f t="shared" si="174"/>
        <v>145</v>
      </c>
    </row>
    <row r="2089" spans="1:13">
      <c r="A2089" s="485">
        <v>2089</v>
      </c>
      <c r="B2089" t="s">
        <v>440</v>
      </c>
      <c r="D2089" t="s">
        <v>905</v>
      </c>
      <c r="E2089" s="472">
        <v>0</v>
      </c>
      <c r="F2089" s="231">
        <f>'55'!C17</f>
        <v>0</v>
      </c>
      <c r="G2089" s="312">
        <f t="shared" si="173"/>
        <v>0</v>
      </c>
      <c r="I2089" s="472">
        <v>0</v>
      </c>
      <c r="J2089" s="231">
        <f>'55'!E17</f>
        <v>2</v>
      </c>
      <c r="K2089" s="312">
        <f t="shared" si="174"/>
        <v>2</v>
      </c>
    </row>
    <row r="2090" spans="1:13">
      <c r="A2090" s="485">
        <v>2090</v>
      </c>
      <c r="B2090" t="s">
        <v>441</v>
      </c>
      <c r="D2090" t="s">
        <v>905</v>
      </c>
      <c r="E2090" s="472">
        <v>8628</v>
      </c>
      <c r="F2090" s="231">
        <f>'55'!C18</f>
        <v>7857</v>
      </c>
      <c r="G2090" s="312">
        <f t="shared" si="173"/>
        <v>-771</v>
      </c>
      <c r="I2090" s="472">
        <v>8337</v>
      </c>
      <c r="J2090" s="231">
        <f>'55'!E18</f>
        <v>8356</v>
      </c>
      <c r="K2090" s="312">
        <f t="shared" si="174"/>
        <v>19</v>
      </c>
    </row>
    <row r="2091" spans="1:13">
      <c r="A2091" s="485">
        <v>2091</v>
      </c>
      <c r="B2091" t="s">
        <v>1157</v>
      </c>
      <c r="D2091" t="s">
        <v>905</v>
      </c>
      <c r="E2091" s="472">
        <v>71391</v>
      </c>
      <c r="F2091" s="231">
        <f>'55'!C19</f>
        <v>37081</v>
      </c>
      <c r="G2091" s="312">
        <f t="shared" si="173"/>
        <v>-34310</v>
      </c>
      <c r="H2091" s="84" t="s">
        <v>1415</v>
      </c>
      <c r="I2091" s="472">
        <v>31005</v>
      </c>
      <c r="J2091" s="231">
        <f>'55'!E19</f>
        <v>34909</v>
      </c>
      <c r="K2091" s="312">
        <f t="shared" si="174"/>
        <v>3904</v>
      </c>
    </row>
    <row r="2092" spans="1:13">
      <c r="A2092" s="485">
        <v>2092</v>
      </c>
      <c r="B2092" t="s">
        <v>110</v>
      </c>
      <c r="D2092" t="s">
        <v>905</v>
      </c>
      <c r="E2092" s="472">
        <v>12908</v>
      </c>
      <c r="F2092" s="231">
        <f>'55'!C20</f>
        <v>1186</v>
      </c>
      <c r="G2092" s="312">
        <f t="shared" si="173"/>
        <v>-11722</v>
      </c>
      <c r="I2092" s="472">
        <v>8026</v>
      </c>
      <c r="J2092" s="231">
        <f>'55'!E20</f>
        <v>353</v>
      </c>
      <c r="K2092" s="312">
        <f t="shared" si="174"/>
        <v>-7673</v>
      </c>
    </row>
    <row r="2093" spans="1:13">
      <c r="A2093" s="485">
        <v>2093</v>
      </c>
      <c r="B2093" s="388" t="s">
        <v>1043</v>
      </c>
      <c r="D2093" t="s">
        <v>905</v>
      </c>
      <c r="E2093" s="472">
        <v>16834</v>
      </c>
      <c r="F2093" s="231">
        <f>'55'!C21</f>
        <v>1778</v>
      </c>
      <c r="G2093" s="312">
        <f t="shared" si="173"/>
        <v>-15056</v>
      </c>
      <c r="H2093" s="84" t="s">
        <v>1415</v>
      </c>
      <c r="I2093" s="472">
        <v>22085</v>
      </c>
      <c r="J2093" s="231">
        <f>'55'!E21</f>
        <v>5402</v>
      </c>
      <c r="K2093" s="312">
        <f t="shared" si="174"/>
        <v>-16683</v>
      </c>
      <c r="L2093" s="391"/>
      <c r="M2093" s="388"/>
    </row>
    <row r="2094" spans="1:13">
      <c r="A2094" s="485">
        <v>2094</v>
      </c>
      <c r="B2094" s="388" t="s">
        <v>1044</v>
      </c>
      <c r="D2094" t="s">
        <v>905</v>
      </c>
      <c r="E2094" s="472">
        <v>51</v>
      </c>
      <c r="F2094" s="231">
        <f>'55'!C22</f>
        <v>281</v>
      </c>
      <c r="G2094" s="312">
        <f t="shared" si="173"/>
        <v>230</v>
      </c>
      <c r="H2094" s="84" t="s">
        <v>1415</v>
      </c>
      <c r="I2094" s="472">
        <v>52</v>
      </c>
      <c r="J2094" s="231">
        <f>'55'!E22</f>
        <v>38</v>
      </c>
      <c r="K2094" s="312">
        <f t="shared" si="174"/>
        <v>-14</v>
      </c>
      <c r="L2094" s="391"/>
      <c r="M2094" s="388"/>
    </row>
    <row r="2095" spans="1:13">
      <c r="A2095" s="485">
        <v>2095</v>
      </c>
      <c r="B2095" t="s">
        <v>294</v>
      </c>
      <c r="D2095" t="s">
        <v>905</v>
      </c>
      <c r="E2095" s="472">
        <v>0</v>
      </c>
      <c r="F2095" s="231">
        <f>'55'!C23</f>
        <v>0</v>
      </c>
      <c r="G2095" s="312">
        <f t="shared" si="173"/>
        <v>0</v>
      </c>
      <c r="I2095" s="472">
        <v>0</v>
      </c>
      <c r="J2095" s="231">
        <f>'55'!E23</f>
        <v>0</v>
      </c>
      <c r="K2095" s="312">
        <f t="shared" si="174"/>
        <v>0</v>
      </c>
    </row>
    <row r="2096" spans="1:13">
      <c r="A2096" s="485">
        <v>2096</v>
      </c>
      <c r="B2096" t="s">
        <v>295</v>
      </c>
      <c r="D2096" t="s">
        <v>905</v>
      </c>
      <c r="E2096" s="472">
        <v>0</v>
      </c>
      <c r="F2096" s="231">
        <f>'55'!C24</f>
        <v>0</v>
      </c>
      <c r="G2096" s="312">
        <f t="shared" si="173"/>
        <v>0</v>
      </c>
      <c r="I2096" s="472">
        <v>0</v>
      </c>
      <c r="J2096" s="231">
        <f>'55'!E24</f>
        <v>0</v>
      </c>
      <c r="K2096" s="312">
        <f t="shared" si="174"/>
        <v>0</v>
      </c>
    </row>
    <row r="2097" spans="1:11">
      <c r="A2097" s="485">
        <v>2097</v>
      </c>
      <c r="B2097" t="s">
        <v>445</v>
      </c>
      <c r="D2097" s="388" t="s">
        <v>905</v>
      </c>
      <c r="E2097" s="472">
        <v>0</v>
      </c>
      <c r="F2097" s="231">
        <f>'55'!C26</f>
        <v>0</v>
      </c>
      <c r="G2097" s="312">
        <f t="shared" si="173"/>
        <v>0</v>
      </c>
      <c r="I2097" s="472">
        <v>0</v>
      </c>
      <c r="J2097" s="231">
        <f>'55'!E26</f>
        <v>0</v>
      </c>
      <c r="K2097" s="312">
        <f t="shared" si="174"/>
        <v>0</v>
      </c>
    </row>
    <row r="2098" spans="1:11">
      <c r="A2098" s="485">
        <v>2098</v>
      </c>
      <c r="B2098" t="s">
        <v>433</v>
      </c>
      <c r="D2098" s="388" t="s">
        <v>905</v>
      </c>
      <c r="E2098" s="472">
        <v>425</v>
      </c>
      <c r="F2098" s="231">
        <f>'55'!C27</f>
        <v>3755</v>
      </c>
      <c r="G2098" s="312">
        <f t="shared" si="173"/>
        <v>3330</v>
      </c>
      <c r="I2098" s="472">
        <v>349</v>
      </c>
      <c r="J2098" s="231">
        <f>'55'!E27</f>
        <v>3194</v>
      </c>
      <c r="K2098" s="312">
        <f t="shared" si="174"/>
        <v>2845</v>
      </c>
    </row>
    <row r="2099" spans="1:11">
      <c r="A2099" s="485">
        <v>2099</v>
      </c>
      <c r="B2099" t="s">
        <v>296</v>
      </c>
      <c r="D2099" t="s">
        <v>905</v>
      </c>
      <c r="E2099" s="472">
        <v>0</v>
      </c>
      <c r="F2099" s="231">
        <f>'55'!C29</f>
        <v>10019</v>
      </c>
      <c r="G2099" s="312">
        <f t="shared" si="173"/>
        <v>10019</v>
      </c>
      <c r="I2099" s="472">
        <v>0</v>
      </c>
      <c r="J2099" s="231">
        <f>'55'!E29</f>
        <v>9325</v>
      </c>
      <c r="K2099" s="312">
        <f t="shared" si="174"/>
        <v>9325</v>
      </c>
    </row>
    <row r="2100" spans="1:11">
      <c r="A2100" s="485">
        <v>2100</v>
      </c>
      <c r="B2100" t="s">
        <v>1135</v>
      </c>
      <c r="D2100" t="s">
        <v>905</v>
      </c>
      <c r="E2100" s="472">
        <v>70431</v>
      </c>
      <c r="F2100" s="231">
        <f>'55'!C30</f>
        <v>111593</v>
      </c>
      <c r="G2100" s="312">
        <f t="shared" si="173"/>
        <v>41162</v>
      </c>
      <c r="I2100" s="472">
        <v>98602</v>
      </c>
      <c r="J2100" s="231">
        <f>'55'!E30</f>
        <v>134752</v>
      </c>
      <c r="K2100" s="312">
        <f t="shared" si="174"/>
        <v>36150</v>
      </c>
    </row>
    <row r="2101" spans="1:11">
      <c r="A2101" s="485">
        <v>2101</v>
      </c>
      <c r="B2101" t="s">
        <v>467</v>
      </c>
      <c r="D2101" t="s">
        <v>905</v>
      </c>
      <c r="E2101" s="472"/>
      <c r="F2101" s="231"/>
      <c r="G2101" s="312">
        <f t="shared" si="173"/>
        <v>0</v>
      </c>
      <c r="I2101" s="472"/>
      <c r="J2101" s="231"/>
      <c r="K2101" s="312">
        <f t="shared" si="174"/>
        <v>0</v>
      </c>
    </row>
    <row r="2102" spans="1:11">
      <c r="A2102" s="485">
        <v>2102</v>
      </c>
      <c r="B2102" t="s">
        <v>434</v>
      </c>
      <c r="D2102" t="s">
        <v>905</v>
      </c>
      <c r="E2102" s="472">
        <v>1305</v>
      </c>
      <c r="F2102" s="231">
        <f>'55'!C32</f>
        <v>876</v>
      </c>
      <c r="G2102" s="312">
        <f t="shared" si="173"/>
        <v>-429</v>
      </c>
      <c r="I2102" s="472">
        <v>1377</v>
      </c>
      <c r="J2102" s="231">
        <f>'55'!E32</f>
        <v>660</v>
      </c>
      <c r="K2102" s="312">
        <f t="shared" si="174"/>
        <v>-717</v>
      </c>
    </row>
    <row r="2103" spans="1:11">
      <c r="A2103" s="485">
        <v>2103</v>
      </c>
      <c r="B2103" t="s">
        <v>435</v>
      </c>
      <c r="D2103" t="s">
        <v>905</v>
      </c>
      <c r="E2103" s="472">
        <v>559</v>
      </c>
      <c r="F2103" s="231">
        <f>'55'!C33</f>
        <v>171</v>
      </c>
      <c r="G2103" s="312">
        <f t="shared" si="173"/>
        <v>-388</v>
      </c>
      <c r="I2103" s="472">
        <v>236</v>
      </c>
      <c r="J2103" s="231">
        <f>'55'!E33</f>
        <v>810</v>
      </c>
      <c r="K2103" s="312">
        <f t="shared" si="174"/>
        <v>574</v>
      </c>
    </row>
    <row r="2104" spans="1:11">
      <c r="A2104" s="485">
        <v>2104</v>
      </c>
      <c r="B2104" t="s">
        <v>436</v>
      </c>
      <c r="D2104" t="s">
        <v>905</v>
      </c>
      <c r="E2104" s="472">
        <v>0</v>
      </c>
      <c r="F2104" s="231">
        <f>'55'!C34</f>
        <v>0</v>
      </c>
      <c r="G2104" s="312">
        <f t="shared" si="173"/>
        <v>0</v>
      </c>
      <c r="I2104" s="472">
        <v>0</v>
      </c>
      <c r="J2104" s="231">
        <f>'55'!E34</f>
        <v>0</v>
      </c>
      <c r="K2104" s="312">
        <f t="shared" si="174"/>
        <v>0</v>
      </c>
    </row>
    <row r="2105" spans="1:11">
      <c r="A2105" s="485">
        <v>2105</v>
      </c>
      <c r="B2105" t="s">
        <v>446</v>
      </c>
      <c r="D2105" t="s">
        <v>905</v>
      </c>
      <c r="E2105" s="472">
        <v>-56</v>
      </c>
      <c r="F2105" s="231">
        <f>'55'!C35</f>
        <v>-807</v>
      </c>
      <c r="G2105" s="312">
        <f t="shared" si="173"/>
        <v>-751</v>
      </c>
      <c r="I2105" s="472">
        <v>-308</v>
      </c>
      <c r="J2105" s="231">
        <f>'55'!E35</f>
        <v>-594</v>
      </c>
      <c r="K2105" s="312">
        <f t="shared" si="174"/>
        <v>-286</v>
      </c>
    </row>
    <row r="2106" spans="1:11">
      <c r="A2106" s="485">
        <v>2106</v>
      </c>
      <c r="B2106" t="s">
        <v>298</v>
      </c>
      <c r="D2106" t="s">
        <v>905</v>
      </c>
      <c r="E2106" s="472">
        <v>24849</v>
      </c>
      <c r="F2106" s="231">
        <f>'55'!C36</f>
        <v>-831</v>
      </c>
      <c r="G2106" s="312">
        <f t="shared" si="173"/>
        <v>-25680</v>
      </c>
      <c r="I2106" s="472">
        <v>11460</v>
      </c>
      <c r="J2106" s="231">
        <f>'55'!E36</f>
        <v>214</v>
      </c>
      <c r="K2106" s="312">
        <f t="shared" si="174"/>
        <v>-11246</v>
      </c>
    </row>
    <row r="2107" spans="1:11">
      <c r="A2107" s="485">
        <v>2107</v>
      </c>
      <c r="B2107" t="s">
        <v>525</v>
      </c>
      <c r="D2107" t="s">
        <v>905</v>
      </c>
      <c r="E2107" s="472">
        <v>18</v>
      </c>
      <c r="F2107" s="231">
        <f>'55'!C37</f>
        <v>0</v>
      </c>
      <c r="G2107" s="312">
        <f t="shared" si="173"/>
        <v>-18</v>
      </c>
      <c r="I2107" s="472">
        <v>18</v>
      </c>
      <c r="J2107" s="231">
        <f>'55'!E37</f>
        <v>0</v>
      </c>
      <c r="K2107" s="312">
        <f t="shared" si="174"/>
        <v>-18</v>
      </c>
    </row>
    <row r="2108" spans="1:11">
      <c r="A2108" s="485">
        <v>2108</v>
      </c>
      <c r="B2108" t="s">
        <v>502</v>
      </c>
      <c r="D2108" t="s">
        <v>905</v>
      </c>
      <c r="E2108" s="472">
        <v>1310</v>
      </c>
      <c r="F2108" s="231">
        <f>'55'!C38</f>
        <v>0</v>
      </c>
      <c r="G2108" s="312">
        <f t="shared" si="173"/>
        <v>-1310</v>
      </c>
      <c r="I2108" s="472">
        <v>982</v>
      </c>
      <c r="J2108" s="231">
        <f>'55'!E38</f>
        <v>0</v>
      </c>
      <c r="K2108" s="312">
        <f t="shared" si="174"/>
        <v>-982</v>
      </c>
    </row>
    <row r="2109" spans="1:11" ht="15.75">
      <c r="A2109" s="485">
        <v>2109</v>
      </c>
      <c r="B2109" s="234" t="s">
        <v>106</v>
      </c>
      <c r="D2109" t="s">
        <v>905</v>
      </c>
      <c r="E2109" s="472">
        <v>245910</v>
      </c>
      <c r="F2109" s="231">
        <f>'55'!C39</f>
        <v>197915</v>
      </c>
      <c r="G2109" s="312">
        <f t="shared" si="173"/>
        <v>-47995</v>
      </c>
      <c r="I2109" s="472">
        <v>219106</v>
      </c>
      <c r="J2109" s="231">
        <f>'55'!E39</f>
        <v>219166</v>
      </c>
      <c r="K2109" s="312">
        <f t="shared" si="174"/>
        <v>60</v>
      </c>
    </row>
    <row r="2110" spans="1:11" ht="15.75">
      <c r="A2110" s="485">
        <v>2110</v>
      </c>
      <c r="B2110" s="234" t="s">
        <v>282</v>
      </c>
      <c r="D2110" t="s">
        <v>905</v>
      </c>
      <c r="E2110" s="472"/>
      <c r="F2110" s="231"/>
      <c r="G2110" s="370"/>
      <c r="I2110" s="472"/>
      <c r="J2110" s="231"/>
      <c r="K2110" s="370"/>
    </row>
    <row r="2111" spans="1:11">
      <c r="A2111" s="485">
        <v>2111</v>
      </c>
      <c r="B2111" t="s">
        <v>318</v>
      </c>
      <c r="D2111" t="s">
        <v>905</v>
      </c>
      <c r="E2111" s="472">
        <v>0</v>
      </c>
      <c r="F2111" s="231">
        <f>'55'!C42</f>
        <v>0</v>
      </c>
      <c r="G2111" s="312">
        <f t="shared" ref="G2111:G2141" si="175">F2111-E2111</f>
        <v>0</v>
      </c>
      <c r="I2111" s="472">
        <v>0</v>
      </c>
      <c r="J2111" s="231">
        <f>'55'!E42</f>
        <v>0</v>
      </c>
      <c r="K2111" s="312">
        <f t="shared" ref="K2111:K2141" si="176">J2111-I2111</f>
        <v>0</v>
      </c>
    </row>
    <row r="2112" spans="1:11">
      <c r="A2112" s="485">
        <v>2112</v>
      </c>
      <c r="B2112" t="s">
        <v>1017</v>
      </c>
      <c r="D2112" t="s">
        <v>905</v>
      </c>
      <c r="E2112" s="472">
        <v>0</v>
      </c>
      <c r="F2112" s="231">
        <f>'55'!C43</f>
        <v>0</v>
      </c>
      <c r="G2112" s="312">
        <f t="shared" si="175"/>
        <v>0</v>
      </c>
      <c r="I2112" s="472">
        <v>0</v>
      </c>
      <c r="J2112" s="231">
        <f>'55'!E43</f>
        <v>0</v>
      </c>
      <c r="K2112" s="312">
        <f t="shared" si="176"/>
        <v>0</v>
      </c>
    </row>
    <row r="2113" spans="1:13">
      <c r="A2113" s="485">
        <v>2113</v>
      </c>
      <c r="B2113" s="635" t="s">
        <v>272</v>
      </c>
      <c r="D2113" t="s">
        <v>905</v>
      </c>
      <c r="E2113" s="472">
        <v>0</v>
      </c>
      <c r="F2113" s="231">
        <f>'55'!C44</f>
        <v>0</v>
      </c>
      <c r="G2113" s="312">
        <f t="shared" si="175"/>
        <v>0</v>
      </c>
      <c r="I2113" s="472">
        <v>0</v>
      </c>
      <c r="J2113" s="231">
        <f>'55'!E44</f>
        <v>0</v>
      </c>
      <c r="K2113" s="312">
        <f t="shared" si="176"/>
        <v>0</v>
      </c>
    </row>
    <row r="2114" spans="1:13">
      <c r="A2114" s="485">
        <v>2114</v>
      </c>
      <c r="B2114" s="635" t="s">
        <v>1132</v>
      </c>
      <c r="E2114" s="472">
        <v>0</v>
      </c>
      <c r="F2114" s="231">
        <f>'55'!C45</f>
        <v>0</v>
      </c>
      <c r="G2114" s="312">
        <f t="shared" si="175"/>
        <v>0</v>
      </c>
      <c r="I2114" s="472">
        <v>0</v>
      </c>
      <c r="J2114" s="231">
        <f>'55'!E45</f>
        <v>0</v>
      </c>
      <c r="K2114" s="312">
        <f t="shared" si="176"/>
        <v>0</v>
      </c>
    </row>
    <row r="2115" spans="1:13">
      <c r="A2115" s="485">
        <v>2115</v>
      </c>
      <c r="B2115" t="s">
        <v>869</v>
      </c>
      <c r="D2115" t="s">
        <v>905</v>
      </c>
      <c r="E2115" s="472">
        <v>0</v>
      </c>
      <c r="F2115" s="231">
        <f>'55'!C46</f>
        <v>0</v>
      </c>
      <c r="G2115" s="312">
        <f t="shared" si="175"/>
        <v>0</v>
      </c>
      <c r="I2115" s="472">
        <v>0</v>
      </c>
      <c r="J2115" s="231">
        <f>'55'!E46</f>
        <v>0</v>
      </c>
      <c r="K2115" s="312">
        <f t="shared" si="176"/>
        <v>0</v>
      </c>
    </row>
    <row r="2116" spans="1:13">
      <c r="A2116" s="485">
        <v>2116</v>
      </c>
      <c r="B2116" t="s">
        <v>275</v>
      </c>
      <c r="D2116" t="s">
        <v>905</v>
      </c>
      <c r="E2116" s="472">
        <v>0</v>
      </c>
      <c r="F2116" s="231">
        <f>'55'!C47</f>
        <v>0</v>
      </c>
      <c r="G2116" s="312">
        <f t="shared" si="175"/>
        <v>0</v>
      </c>
      <c r="I2116" s="472">
        <v>0</v>
      </c>
      <c r="J2116" s="231">
        <f>'55'!E47</f>
        <v>0</v>
      </c>
      <c r="K2116" s="312">
        <f t="shared" si="176"/>
        <v>0</v>
      </c>
    </row>
    <row r="2117" spans="1:13">
      <c r="A2117" s="485">
        <v>2117</v>
      </c>
      <c r="B2117" t="s">
        <v>437</v>
      </c>
      <c r="D2117" t="s">
        <v>905</v>
      </c>
      <c r="E2117" s="472">
        <v>0</v>
      </c>
      <c r="F2117" s="231">
        <f>'55'!C48</f>
        <v>0</v>
      </c>
      <c r="G2117" s="312">
        <f t="shared" si="175"/>
        <v>0</v>
      </c>
      <c r="I2117" s="472">
        <v>0</v>
      </c>
      <c r="J2117" s="231">
        <f>'55'!E48</f>
        <v>0</v>
      </c>
      <c r="K2117" s="312">
        <f t="shared" si="176"/>
        <v>0</v>
      </c>
    </row>
    <row r="2118" spans="1:13">
      <c r="A2118" s="485">
        <v>2118</v>
      </c>
      <c r="B2118" t="s">
        <v>438</v>
      </c>
      <c r="D2118" t="s">
        <v>905</v>
      </c>
      <c r="E2118" s="472">
        <v>0</v>
      </c>
      <c r="F2118" s="231">
        <f>'55'!C49</f>
        <v>0</v>
      </c>
      <c r="G2118" s="312">
        <f t="shared" si="175"/>
        <v>0</v>
      </c>
      <c r="I2118" s="472">
        <v>0</v>
      </c>
      <c r="J2118" s="231">
        <f>'55'!E49</f>
        <v>0</v>
      </c>
      <c r="K2118" s="312">
        <f t="shared" si="176"/>
        <v>0</v>
      </c>
    </row>
    <row r="2119" spans="1:13">
      <c r="A2119" s="485">
        <v>2119</v>
      </c>
      <c r="B2119" t="s">
        <v>439</v>
      </c>
      <c r="D2119" t="s">
        <v>905</v>
      </c>
      <c r="E2119" s="472">
        <v>0</v>
      </c>
      <c r="F2119" s="231">
        <f>'55'!C50</f>
        <v>0</v>
      </c>
      <c r="G2119" s="312">
        <f t="shared" si="175"/>
        <v>0</v>
      </c>
      <c r="I2119" s="472">
        <v>0</v>
      </c>
      <c r="J2119" s="231">
        <f>'55'!E50</f>
        <v>0</v>
      </c>
      <c r="K2119" s="312">
        <f t="shared" si="176"/>
        <v>0</v>
      </c>
    </row>
    <row r="2120" spans="1:13">
      <c r="A2120" s="485">
        <v>2120</v>
      </c>
      <c r="B2120" t="s">
        <v>440</v>
      </c>
      <c r="D2120" t="s">
        <v>905</v>
      </c>
      <c r="E2120" s="472">
        <v>0</v>
      </c>
      <c r="F2120" s="231">
        <f>'55'!C51</f>
        <v>0</v>
      </c>
      <c r="G2120" s="312">
        <f t="shared" si="175"/>
        <v>0</v>
      </c>
      <c r="I2120" s="472">
        <v>0</v>
      </c>
      <c r="J2120" s="231">
        <f>'55'!E51</f>
        <v>0</v>
      </c>
      <c r="K2120" s="312">
        <f t="shared" si="176"/>
        <v>0</v>
      </c>
    </row>
    <row r="2121" spans="1:13">
      <c r="A2121" s="485">
        <v>2121</v>
      </c>
      <c r="B2121" t="s">
        <v>441</v>
      </c>
      <c r="D2121" t="s">
        <v>905</v>
      </c>
      <c r="E2121" s="472">
        <v>0</v>
      </c>
      <c r="F2121" s="231">
        <f>'55'!C52</f>
        <v>0</v>
      </c>
      <c r="G2121" s="312">
        <f t="shared" si="175"/>
        <v>0</v>
      </c>
      <c r="I2121" s="472">
        <v>0</v>
      </c>
      <c r="J2121" s="231">
        <f>'55'!E52</f>
        <v>0</v>
      </c>
      <c r="K2121" s="312">
        <f t="shared" si="176"/>
        <v>0</v>
      </c>
    </row>
    <row r="2122" spans="1:13">
      <c r="A2122" s="485">
        <v>2122</v>
      </c>
      <c r="B2122" t="s">
        <v>1157</v>
      </c>
      <c r="D2122" t="s">
        <v>905</v>
      </c>
      <c r="E2122" s="472">
        <v>0</v>
      </c>
      <c r="F2122" s="231">
        <f>'55'!C53</f>
        <v>0</v>
      </c>
      <c r="G2122" s="312">
        <f t="shared" si="175"/>
        <v>0</v>
      </c>
      <c r="I2122" s="472">
        <v>0</v>
      </c>
      <c r="J2122" s="231">
        <f>'55'!E53</f>
        <v>0</v>
      </c>
      <c r="K2122" s="312">
        <f t="shared" si="176"/>
        <v>0</v>
      </c>
    </row>
    <row r="2123" spans="1:13">
      <c r="A2123" s="485">
        <v>2123</v>
      </c>
      <c r="B2123" t="s">
        <v>110</v>
      </c>
      <c r="D2123" t="s">
        <v>905</v>
      </c>
      <c r="E2123" s="472">
        <v>0</v>
      </c>
      <c r="F2123" s="231">
        <f>'55'!C54</f>
        <v>0</v>
      </c>
      <c r="G2123" s="312">
        <f t="shared" si="175"/>
        <v>0</v>
      </c>
      <c r="I2123" s="472">
        <v>0</v>
      </c>
      <c r="J2123" s="231">
        <f>'55'!E54</f>
        <v>0</v>
      </c>
      <c r="K2123" s="312">
        <f t="shared" si="176"/>
        <v>0</v>
      </c>
    </row>
    <row r="2124" spans="1:13">
      <c r="A2124" s="485">
        <v>2124</v>
      </c>
      <c r="B2124" s="388" t="s">
        <v>1043</v>
      </c>
      <c r="D2124" t="s">
        <v>905</v>
      </c>
      <c r="E2124" s="472">
        <v>0</v>
      </c>
      <c r="F2124" s="231">
        <f>'55'!C55</f>
        <v>0</v>
      </c>
      <c r="G2124" s="312">
        <f t="shared" si="175"/>
        <v>0</v>
      </c>
      <c r="I2124" s="472">
        <v>0</v>
      </c>
      <c r="J2124" s="231">
        <f>'55'!E55</f>
        <v>0</v>
      </c>
      <c r="K2124" s="312">
        <f t="shared" si="176"/>
        <v>0</v>
      </c>
      <c r="L2124" s="391"/>
      <c r="M2124" s="388"/>
    </row>
    <row r="2125" spans="1:13">
      <c r="A2125" s="485">
        <v>2125</v>
      </c>
      <c r="B2125" s="388" t="s">
        <v>1044</v>
      </c>
      <c r="D2125" t="s">
        <v>905</v>
      </c>
      <c r="E2125" s="472">
        <v>0</v>
      </c>
      <c r="F2125" s="231">
        <f>'55'!C56</f>
        <v>0</v>
      </c>
      <c r="G2125" s="312">
        <f t="shared" si="175"/>
        <v>0</v>
      </c>
      <c r="I2125" s="472">
        <v>0</v>
      </c>
      <c r="J2125" s="231">
        <f>'55'!E56</f>
        <v>0</v>
      </c>
      <c r="K2125" s="312">
        <f t="shared" si="176"/>
        <v>0</v>
      </c>
      <c r="L2125" s="391"/>
      <c r="M2125" s="388"/>
    </row>
    <row r="2126" spans="1:13">
      <c r="A2126" s="485">
        <v>2126</v>
      </c>
      <c r="B2126" t="s">
        <v>294</v>
      </c>
      <c r="D2126" t="s">
        <v>905</v>
      </c>
      <c r="E2126" s="472">
        <v>0</v>
      </c>
      <c r="F2126" s="231">
        <f>'55'!C57</f>
        <v>0</v>
      </c>
      <c r="G2126" s="312">
        <f t="shared" si="175"/>
        <v>0</v>
      </c>
      <c r="I2126" s="472">
        <v>0</v>
      </c>
      <c r="J2126" s="231">
        <f>'55'!E57</f>
        <v>0</v>
      </c>
      <c r="K2126" s="312">
        <f t="shared" si="176"/>
        <v>0</v>
      </c>
    </row>
    <row r="2127" spans="1:13">
      <c r="A2127" s="485">
        <v>2127</v>
      </c>
      <c r="B2127" t="s">
        <v>295</v>
      </c>
      <c r="D2127" t="s">
        <v>905</v>
      </c>
      <c r="E2127" s="472">
        <v>0</v>
      </c>
      <c r="F2127" s="231">
        <f>'55'!C58</f>
        <v>0</v>
      </c>
      <c r="G2127" s="312">
        <f t="shared" si="175"/>
        <v>0</v>
      </c>
      <c r="I2127" s="472">
        <v>0</v>
      </c>
      <c r="J2127" s="231">
        <f>'55'!E58</f>
        <v>0</v>
      </c>
      <c r="K2127" s="312">
        <f t="shared" si="176"/>
        <v>0</v>
      </c>
    </row>
    <row r="2128" spans="1:13">
      <c r="A2128" s="485">
        <v>2128</v>
      </c>
      <c r="B2128" t="s">
        <v>445</v>
      </c>
      <c r="D2128" s="388" t="s">
        <v>905</v>
      </c>
      <c r="E2128" s="472">
        <v>0</v>
      </c>
      <c r="F2128" s="231">
        <f>'55'!C60</f>
        <v>0</v>
      </c>
      <c r="G2128" s="312">
        <f t="shared" si="175"/>
        <v>0</v>
      </c>
      <c r="I2128" s="472">
        <v>0</v>
      </c>
      <c r="J2128" s="231">
        <f>'55'!E60</f>
        <v>0</v>
      </c>
      <c r="K2128" s="312">
        <f t="shared" si="176"/>
        <v>0</v>
      </c>
    </row>
    <row r="2129" spans="1:11">
      <c r="A2129" s="485">
        <v>2129</v>
      </c>
      <c r="B2129" t="s">
        <v>433</v>
      </c>
      <c r="D2129" s="388" t="s">
        <v>905</v>
      </c>
      <c r="E2129" s="472">
        <v>7651</v>
      </c>
      <c r="F2129" s="231">
        <f>'55'!C61</f>
        <v>49588</v>
      </c>
      <c r="G2129" s="312">
        <f t="shared" si="175"/>
        <v>41937</v>
      </c>
      <c r="I2129" s="472">
        <v>8076</v>
      </c>
      <c r="J2129" s="231">
        <f>'55'!E61</f>
        <v>27722</v>
      </c>
      <c r="K2129" s="312">
        <f t="shared" si="176"/>
        <v>19646</v>
      </c>
    </row>
    <row r="2130" spans="1:11">
      <c r="A2130" s="485">
        <v>2130</v>
      </c>
      <c r="B2130" t="s">
        <v>296</v>
      </c>
      <c r="D2130" t="s">
        <v>905</v>
      </c>
      <c r="E2130" s="472">
        <v>0</v>
      </c>
      <c r="F2130" s="231">
        <f>'55'!C63</f>
        <v>0</v>
      </c>
      <c r="G2130" s="312">
        <f t="shared" si="175"/>
        <v>0</v>
      </c>
      <c r="I2130" s="472">
        <v>0</v>
      </c>
      <c r="J2130" s="231">
        <f>'55'!E63</f>
        <v>0</v>
      </c>
      <c r="K2130" s="312">
        <f t="shared" si="176"/>
        <v>0</v>
      </c>
    </row>
    <row r="2131" spans="1:11">
      <c r="A2131" s="485">
        <v>2131</v>
      </c>
      <c r="B2131" t="s">
        <v>1135</v>
      </c>
      <c r="D2131" t="s">
        <v>905</v>
      </c>
      <c r="E2131" s="472">
        <v>0</v>
      </c>
      <c r="F2131" s="231">
        <f>'55'!C64</f>
        <v>0</v>
      </c>
      <c r="G2131" s="312">
        <f t="shared" si="175"/>
        <v>0</v>
      </c>
      <c r="I2131" s="472">
        <v>0</v>
      </c>
      <c r="J2131" s="231">
        <f>'55'!E64</f>
        <v>0</v>
      </c>
      <c r="K2131" s="312">
        <f t="shared" si="176"/>
        <v>0</v>
      </c>
    </row>
    <row r="2132" spans="1:11">
      <c r="A2132" s="485">
        <v>2132</v>
      </c>
      <c r="B2132" t="s">
        <v>467</v>
      </c>
      <c r="D2132" t="s">
        <v>905</v>
      </c>
      <c r="E2132" s="472"/>
      <c r="F2132" s="231"/>
      <c r="G2132" s="312">
        <f t="shared" si="175"/>
        <v>0</v>
      </c>
      <c r="I2132" s="472"/>
      <c r="J2132" s="231"/>
      <c r="K2132" s="312">
        <f t="shared" si="176"/>
        <v>0</v>
      </c>
    </row>
    <row r="2133" spans="1:11">
      <c r="A2133" s="485">
        <v>2133</v>
      </c>
      <c r="B2133" t="s">
        <v>434</v>
      </c>
      <c r="D2133" t="s">
        <v>905</v>
      </c>
      <c r="E2133" s="472">
        <v>0</v>
      </c>
      <c r="F2133" s="231">
        <f>'55'!C66</f>
        <v>0</v>
      </c>
      <c r="G2133" s="312">
        <f t="shared" si="175"/>
        <v>0</v>
      </c>
      <c r="I2133" s="472">
        <v>0</v>
      </c>
      <c r="J2133" s="231">
        <f>'55'!E66</f>
        <v>0</v>
      </c>
      <c r="K2133" s="312">
        <f t="shared" si="176"/>
        <v>0</v>
      </c>
    </row>
    <row r="2134" spans="1:11">
      <c r="A2134" s="485">
        <v>2134</v>
      </c>
      <c r="B2134" t="s">
        <v>435</v>
      </c>
      <c r="D2134" t="s">
        <v>905</v>
      </c>
      <c r="E2134" s="472">
        <v>0</v>
      </c>
      <c r="F2134" s="231">
        <f>'55'!C67</f>
        <v>0</v>
      </c>
      <c r="G2134" s="312">
        <f t="shared" si="175"/>
        <v>0</v>
      </c>
      <c r="I2134" s="472">
        <v>0</v>
      </c>
      <c r="J2134" s="231">
        <f>'55'!E67</f>
        <v>0</v>
      </c>
      <c r="K2134" s="312">
        <f t="shared" si="176"/>
        <v>0</v>
      </c>
    </row>
    <row r="2135" spans="1:11">
      <c r="A2135" s="485">
        <v>2135</v>
      </c>
      <c r="B2135" t="s">
        <v>436</v>
      </c>
      <c r="D2135" t="s">
        <v>905</v>
      </c>
      <c r="E2135" s="472">
        <v>0</v>
      </c>
      <c r="F2135" s="231">
        <f>'55'!C68</f>
        <v>0</v>
      </c>
      <c r="G2135" s="312">
        <f t="shared" si="175"/>
        <v>0</v>
      </c>
      <c r="I2135" s="472">
        <v>0</v>
      </c>
      <c r="J2135" s="231">
        <f>'55'!E68</f>
        <v>0</v>
      </c>
      <c r="K2135" s="312">
        <f t="shared" si="176"/>
        <v>0</v>
      </c>
    </row>
    <row r="2136" spans="1:11">
      <c r="A2136" s="485">
        <v>2136</v>
      </c>
      <c r="B2136" t="s">
        <v>446</v>
      </c>
      <c r="D2136" t="s">
        <v>905</v>
      </c>
      <c r="E2136" s="472">
        <v>0</v>
      </c>
      <c r="F2136" s="231">
        <f>'55'!C69</f>
        <v>0</v>
      </c>
      <c r="G2136" s="312">
        <f t="shared" si="175"/>
        <v>0</v>
      </c>
      <c r="I2136" s="472">
        <v>0</v>
      </c>
      <c r="J2136" s="231">
        <f>'55'!E69</f>
        <v>0</v>
      </c>
      <c r="K2136" s="312">
        <f t="shared" si="176"/>
        <v>0</v>
      </c>
    </row>
    <row r="2137" spans="1:11">
      <c r="A2137" s="485">
        <v>2137</v>
      </c>
      <c r="B2137" t="s">
        <v>298</v>
      </c>
      <c r="D2137" t="s">
        <v>905</v>
      </c>
      <c r="E2137" s="472">
        <v>0</v>
      </c>
      <c r="F2137" s="231">
        <f>'55'!C70</f>
        <v>0</v>
      </c>
      <c r="G2137" s="312">
        <f t="shared" si="175"/>
        <v>0</v>
      </c>
      <c r="I2137" s="472">
        <v>0</v>
      </c>
      <c r="J2137" s="231">
        <f>'55'!E70</f>
        <v>0</v>
      </c>
      <c r="K2137" s="312">
        <f t="shared" si="176"/>
        <v>0</v>
      </c>
    </row>
    <row r="2138" spans="1:11">
      <c r="A2138" s="485">
        <v>2138</v>
      </c>
      <c r="B2138" t="s">
        <v>525</v>
      </c>
      <c r="D2138" t="s">
        <v>905</v>
      </c>
      <c r="E2138" s="472">
        <v>32</v>
      </c>
      <c r="F2138" s="231">
        <f>'55'!C71</f>
        <v>0</v>
      </c>
      <c r="G2138" s="312">
        <f t="shared" si="175"/>
        <v>-32</v>
      </c>
      <c r="I2138" s="472">
        <v>50</v>
      </c>
      <c r="J2138" s="231">
        <f>'55'!E71</f>
        <v>0</v>
      </c>
      <c r="K2138" s="312">
        <f t="shared" si="176"/>
        <v>-50</v>
      </c>
    </row>
    <row r="2139" spans="1:11">
      <c r="A2139" s="485">
        <v>2139</v>
      </c>
      <c r="B2139" t="s">
        <v>502</v>
      </c>
      <c r="D2139" t="s">
        <v>905</v>
      </c>
      <c r="E2139" s="472">
        <v>0</v>
      </c>
      <c r="F2139" s="231">
        <f>'55'!C72</f>
        <v>0</v>
      </c>
      <c r="G2139" s="312">
        <f t="shared" si="175"/>
        <v>0</v>
      </c>
      <c r="I2139" s="472">
        <v>0</v>
      </c>
      <c r="J2139" s="231">
        <f>'55'!E72</f>
        <v>0</v>
      </c>
      <c r="K2139" s="312">
        <f t="shared" si="176"/>
        <v>0</v>
      </c>
    </row>
    <row r="2140" spans="1:11" ht="15.75">
      <c r="A2140" s="485">
        <v>2140</v>
      </c>
      <c r="B2140" s="234" t="s">
        <v>77</v>
      </c>
      <c r="D2140" t="s">
        <v>905</v>
      </c>
      <c r="E2140" s="472">
        <v>7683</v>
      </c>
      <c r="F2140" s="231">
        <f>'55'!C73</f>
        <v>80726</v>
      </c>
      <c r="G2140" s="312">
        <f t="shared" si="175"/>
        <v>73043</v>
      </c>
      <c r="I2140" s="472">
        <v>8126</v>
      </c>
      <c r="J2140" s="231">
        <f>'55'!E73</f>
        <v>41052</v>
      </c>
      <c r="K2140" s="312">
        <f t="shared" si="176"/>
        <v>32926</v>
      </c>
    </row>
    <row r="2141" spans="1:11" ht="15.75">
      <c r="A2141" s="485">
        <v>2141</v>
      </c>
      <c r="B2141" s="234" t="s">
        <v>106</v>
      </c>
      <c r="D2141" t="s">
        <v>905</v>
      </c>
      <c r="E2141" s="472">
        <v>253593</v>
      </c>
      <c r="F2141" s="231">
        <f>'55'!C74</f>
        <v>278641</v>
      </c>
      <c r="G2141" s="312">
        <f t="shared" si="175"/>
        <v>25048</v>
      </c>
      <c r="I2141" s="472">
        <v>227232</v>
      </c>
      <c r="J2141" s="231">
        <f>'55'!E74</f>
        <v>260218</v>
      </c>
      <c r="K2141" s="312">
        <f t="shared" si="176"/>
        <v>32986</v>
      </c>
    </row>
    <row r="2142" spans="1:11" ht="15.75">
      <c r="A2142" s="485">
        <v>2142</v>
      </c>
      <c r="B2142" s="673" t="s">
        <v>826</v>
      </c>
      <c r="D2142" t="s">
        <v>905</v>
      </c>
      <c r="E2142" s="472"/>
      <c r="F2142" s="231"/>
      <c r="G2142" s="370"/>
      <c r="I2142" s="472"/>
      <c r="J2142" s="231"/>
      <c r="K2142" s="370"/>
    </row>
    <row r="2143" spans="1:11" ht="15.75">
      <c r="A2143" s="485">
        <v>2143</v>
      </c>
      <c r="B2143" s="673" t="s">
        <v>271</v>
      </c>
      <c r="D2143" t="s">
        <v>905</v>
      </c>
      <c r="E2143" s="472"/>
      <c r="F2143" s="231"/>
      <c r="G2143" s="370"/>
      <c r="I2143" s="472"/>
      <c r="J2143" s="231"/>
      <c r="K2143" s="370"/>
    </row>
    <row r="2144" spans="1:11">
      <c r="A2144" s="485">
        <v>2144</v>
      </c>
      <c r="B2144" s="672" t="s">
        <v>417</v>
      </c>
      <c r="D2144" t="s">
        <v>905</v>
      </c>
      <c r="E2144" s="472"/>
      <c r="F2144" s="718"/>
      <c r="G2144" s="370"/>
      <c r="I2144" s="472"/>
      <c r="J2144" s="718"/>
      <c r="K2144" s="370"/>
    </row>
    <row r="2145" spans="1:11">
      <c r="A2145" s="485">
        <v>2145</v>
      </c>
      <c r="B2145" s="672" t="s">
        <v>1097</v>
      </c>
      <c r="D2145" t="s">
        <v>905</v>
      </c>
      <c r="E2145" s="472"/>
      <c r="F2145" s="718"/>
      <c r="G2145" s="370"/>
      <c r="I2145" s="472"/>
      <c r="J2145" s="718"/>
      <c r="K2145" s="370"/>
    </row>
    <row r="2146" spans="1:11">
      <c r="A2146" s="485">
        <v>2146</v>
      </c>
      <c r="B2146" s="672" t="s">
        <v>1098</v>
      </c>
      <c r="E2146" s="472"/>
      <c r="F2146" s="718"/>
      <c r="G2146" s="370"/>
      <c r="I2146" s="472"/>
      <c r="J2146" s="718"/>
      <c r="K2146" s="370"/>
    </row>
    <row r="2147" spans="1:11">
      <c r="A2147" s="485">
        <v>2147</v>
      </c>
      <c r="B2147" s="672" t="s">
        <v>318</v>
      </c>
      <c r="E2147" s="472"/>
      <c r="F2147" s="718"/>
      <c r="G2147" s="370"/>
      <c r="I2147" s="472"/>
      <c r="J2147" s="718"/>
      <c r="K2147" s="370"/>
    </row>
    <row r="2148" spans="1:11">
      <c r="A2148" s="485">
        <v>2148</v>
      </c>
      <c r="B2148" s="672" t="s">
        <v>1154</v>
      </c>
      <c r="D2148" t="s">
        <v>905</v>
      </c>
      <c r="E2148" s="472"/>
      <c r="F2148" s="718"/>
      <c r="G2148" s="370"/>
      <c r="I2148" s="472"/>
      <c r="J2148" s="718"/>
      <c r="K2148" s="370"/>
    </row>
    <row r="2149" spans="1:11" ht="15.75">
      <c r="A2149" s="485">
        <v>2149</v>
      </c>
      <c r="B2149" s="673" t="s">
        <v>1099</v>
      </c>
      <c r="D2149" t="s">
        <v>905</v>
      </c>
      <c r="E2149" s="472"/>
      <c r="F2149" s="718"/>
      <c r="G2149" s="370"/>
      <c r="I2149" s="472"/>
      <c r="J2149" s="718"/>
      <c r="K2149" s="370"/>
    </row>
    <row r="2150" spans="1:11">
      <c r="A2150" s="485">
        <v>2150</v>
      </c>
      <c r="B2150" s="672" t="s">
        <v>1155</v>
      </c>
      <c r="E2150" s="472"/>
      <c r="F2150" s="718"/>
      <c r="G2150" s="370"/>
      <c r="I2150" s="472"/>
      <c r="J2150" s="718"/>
      <c r="K2150" s="370"/>
    </row>
    <row r="2151" spans="1:11">
      <c r="A2151" s="485">
        <v>2151</v>
      </c>
      <c r="B2151" s="672" t="s">
        <v>1156</v>
      </c>
      <c r="D2151" t="s">
        <v>905</v>
      </c>
      <c r="E2151" s="472"/>
      <c r="F2151" s="718"/>
      <c r="G2151" s="370"/>
      <c r="I2151" s="472"/>
      <c r="J2151" s="718"/>
      <c r="K2151" s="370"/>
    </row>
    <row r="2152" spans="1:11">
      <c r="A2152" s="485">
        <v>2152</v>
      </c>
      <c r="B2152" s="672" t="s">
        <v>1100</v>
      </c>
      <c r="D2152" t="s">
        <v>905</v>
      </c>
      <c r="E2152" s="472"/>
      <c r="F2152" s="718"/>
      <c r="G2152" s="370"/>
      <c r="I2152" s="472"/>
      <c r="J2152" s="718"/>
      <c r="K2152" s="370"/>
    </row>
    <row r="2153" spans="1:11">
      <c r="A2153" s="485">
        <v>2153</v>
      </c>
      <c r="B2153" s="672" t="s">
        <v>323</v>
      </c>
      <c r="E2153" s="472"/>
      <c r="F2153" s="718"/>
      <c r="G2153" s="370"/>
      <c r="I2153" s="472"/>
      <c r="J2153" s="718"/>
      <c r="K2153" s="370"/>
    </row>
    <row r="2154" spans="1:11" ht="15.75">
      <c r="A2154" s="485">
        <v>2154</v>
      </c>
      <c r="B2154" s="673" t="s">
        <v>106</v>
      </c>
      <c r="D2154" t="s">
        <v>905</v>
      </c>
      <c r="E2154" s="472"/>
      <c r="F2154" s="718"/>
      <c r="G2154" s="370"/>
      <c r="I2154" s="472"/>
      <c r="J2154" s="718"/>
      <c r="K2154" s="370"/>
    </row>
    <row r="2155" spans="1:11" ht="15.75">
      <c r="A2155" s="485">
        <v>2155</v>
      </c>
      <c r="B2155" s="673" t="s">
        <v>303</v>
      </c>
      <c r="D2155" t="s">
        <v>905</v>
      </c>
      <c r="E2155" s="472"/>
      <c r="F2155" s="718"/>
      <c r="G2155" s="370"/>
      <c r="I2155" s="472"/>
      <c r="J2155" s="718"/>
      <c r="K2155" s="370"/>
    </row>
    <row r="2156" spans="1:11">
      <c r="A2156" s="485">
        <v>2156</v>
      </c>
      <c r="B2156" s="672" t="s">
        <v>417</v>
      </c>
      <c r="D2156" t="s">
        <v>905</v>
      </c>
      <c r="E2156" s="472"/>
      <c r="F2156" s="718"/>
      <c r="G2156" s="370"/>
      <c r="I2156" s="472"/>
      <c r="J2156" s="718"/>
      <c r="K2156" s="370"/>
    </row>
    <row r="2157" spans="1:11">
      <c r="A2157" s="485">
        <v>2157</v>
      </c>
      <c r="B2157" s="672" t="s">
        <v>1097</v>
      </c>
      <c r="D2157" t="s">
        <v>905</v>
      </c>
      <c r="E2157" s="472"/>
      <c r="F2157" s="718"/>
      <c r="G2157" s="370"/>
      <c r="I2157" s="472"/>
      <c r="J2157" s="718"/>
      <c r="K2157" s="370"/>
    </row>
    <row r="2158" spans="1:11">
      <c r="A2158" s="485">
        <v>2158</v>
      </c>
      <c r="B2158" s="672" t="s">
        <v>1098</v>
      </c>
      <c r="D2158" t="s">
        <v>905</v>
      </c>
      <c r="E2158" s="472"/>
      <c r="F2158" s="718"/>
      <c r="G2158" s="370"/>
      <c r="I2158" s="472"/>
      <c r="J2158" s="718"/>
      <c r="K2158" s="370"/>
    </row>
    <row r="2159" spans="1:11">
      <c r="A2159" s="485">
        <v>2159</v>
      </c>
      <c r="B2159" s="672" t="s">
        <v>318</v>
      </c>
      <c r="E2159" s="472"/>
      <c r="F2159" s="718"/>
      <c r="G2159" s="370"/>
      <c r="I2159" s="472"/>
      <c r="J2159" s="718"/>
      <c r="K2159" s="370"/>
    </row>
    <row r="2160" spans="1:11">
      <c r="A2160" s="485">
        <v>2160</v>
      </c>
      <c r="B2160" s="672" t="s">
        <v>1154</v>
      </c>
      <c r="D2160" t="s">
        <v>905</v>
      </c>
      <c r="E2160" s="472"/>
      <c r="F2160" s="718"/>
      <c r="G2160" s="370"/>
      <c r="I2160" s="472"/>
      <c r="J2160" s="718"/>
      <c r="K2160" s="370"/>
    </row>
    <row r="2161" spans="1:11">
      <c r="A2161" s="485">
        <v>2161</v>
      </c>
      <c r="B2161" s="672" t="s">
        <v>1099</v>
      </c>
      <c r="D2161" t="s">
        <v>905</v>
      </c>
      <c r="E2161" s="472"/>
      <c r="F2161" s="718"/>
      <c r="G2161" s="370"/>
      <c r="I2161" s="472"/>
      <c r="J2161" s="718"/>
      <c r="K2161" s="370"/>
    </row>
    <row r="2162" spans="1:11">
      <c r="A2162" s="485">
        <v>2162</v>
      </c>
      <c r="B2162" s="672" t="s">
        <v>1155</v>
      </c>
      <c r="E2162" s="472"/>
      <c r="F2162" s="718"/>
      <c r="G2162" s="370"/>
      <c r="I2162" s="472"/>
      <c r="J2162" s="718"/>
      <c r="K2162" s="370"/>
    </row>
    <row r="2163" spans="1:11">
      <c r="A2163" s="485">
        <v>2163</v>
      </c>
      <c r="B2163" s="672" t="s">
        <v>1156</v>
      </c>
      <c r="D2163" t="s">
        <v>905</v>
      </c>
      <c r="E2163" s="472"/>
      <c r="F2163" s="718"/>
      <c r="G2163" s="370"/>
      <c r="I2163" s="472"/>
      <c r="J2163" s="718"/>
      <c r="K2163" s="370"/>
    </row>
    <row r="2164" spans="1:11">
      <c r="A2164" s="485">
        <v>2164</v>
      </c>
      <c r="B2164" s="672" t="s">
        <v>1100</v>
      </c>
      <c r="D2164" t="s">
        <v>905</v>
      </c>
      <c r="E2164" s="472"/>
      <c r="F2164" s="718"/>
      <c r="G2164" s="370"/>
      <c r="I2164" s="472"/>
      <c r="J2164" s="718"/>
      <c r="K2164" s="370"/>
    </row>
    <row r="2165" spans="1:11">
      <c r="A2165" s="485">
        <v>2165</v>
      </c>
      <c r="B2165" s="672" t="s">
        <v>323</v>
      </c>
      <c r="E2165" s="472"/>
      <c r="F2165" s="718"/>
      <c r="G2165" s="370"/>
      <c r="I2165" s="472"/>
      <c r="J2165" s="718"/>
      <c r="K2165" s="370"/>
    </row>
    <row r="2166" spans="1:11" ht="15.75">
      <c r="A2166" s="485">
        <v>2166</v>
      </c>
      <c r="B2166" s="673" t="s">
        <v>106</v>
      </c>
      <c r="D2166" t="s">
        <v>905</v>
      </c>
      <c r="E2166" s="472"/>
      <c r="F2166" s="718"/>
      <c r="G2166" s="370"/>
      <c r="I2166" s="472"/>
      <c r="J2166" s="718"/>
      <c r="K2166" s="370"/>
    </row>
    <row r="2167" spans="1:11" ht="15.75">
      <c r="A2167" s="485">
        <v>2167</v>
      </c>
      <c r="B2167" s="673" t="s">
        <v>1145</v>
      </c>
      <c r="D2167" t="s">
        <v>905</v>
      </c>
      <c r="E2167" s="472"/>
      <c r="F2167" s="718"/>
      <c r="G2167" s="370"/>
      <c r="I2167" s="472"/>
      <c r="J2167" s="718"/>
      <c r="K2167" s="370"/>
    </row>
    <row r="2168" spans="1:11" ht="15.75">
      <c r="A2168" s="485">
        <v>2168</v>
      </c>
      <c r="B2168" s="673" t="s">
        <v>1207</v>
      </c>
      <c r="D2168" t="s">
        <v>905</v>
      </c>
      <c r="E2168" s="472"/>
      <c r="F2168" s="718"/>
      <c r="G2168" s="370"/>
      <c r="I2168" s="472"/>
      <c r="J2168" s="718"/>
      <c r="K2168" s="370"/>
    </row>
    <row r="2169" spans="1:11">
      <c r="A2169" s="485">
        <v>2169</v>
      </c>
      <c r="B2169" s="672" t="s">
        <v>1208</v>
      </c>
      <c r="D2169" t="s">
        <v>905</v>
      </c>
      <c r="E2169" s="472"/>
      <c r="F2169" s="718"/>
      <c r="G2169" s="370"/>
      <c r="I2169" s="472"/>
      <c r="J2169" s="718"/>
      <c r="K2169" s="370"/>
    </row>
    <row r="2170" spans="1:11">
      <c r="A2170" s="485">
        <v>2170</v>
      </c>
      <c r="B2170" s="672" t="s">
        <v>1209</v>
      </c>
      <c r="D2170" t="s">
        <v>905</v>
      </c>
      <c r="E2170" s="472"/>
      <c r="F2170" s="718"/>
      <c r="G2170" s="370"/>
      <c r="I2170" s="472"/>
      <c r="J2170" s="718"/>
      <c r="K2170" s="370"/>
    </row>
    <row r="2171" spans="1:11">
      <c r="A2171" s="485">
        <v>2171</v>
      </c>
      <c r="B2171" s="672" t="s">
        <v>1210</v>
      </c>
      <c r="E2171" s="472"/>
      <c r="F2171" s="718"/>
      <c r="G2171" s="370"/>
      <c r="I2171" s="472"/>
      <c r="J2171" s="718"/>
      <c r="K2171" s="370"/>
    </row>
    <row r="2172" spans="1:11">
      <c r="A2172" s="485">
        <v>2172</v>
      </c>
      <c r="B2172" s="672" t="s">
        <v>1211</v>
      </c>
      <c r="E2172" s="472"/>
      <c r="F2172" s="718"/>
      <c r="G2172" s="370"/>
      <c r="I2172" s="472"/>
      <c r="J2172" s="718"/>
      <c r="K2172" s="370"/>
    </row>
    <row r="2173" spans="1:11" ht="15.75">
      <c r="A2173" s="485">
        <v>2173</v>
      </c>
      <c r="B2173" s="673" t="s">
        <v>106</v>
      </c>
      <c r="E2173" s="472"/>
      <c r="F2173" s="718"/>
      <c r="G2173" s="370"/>
      <c r="I2173" s="472"/>
      <c r="J2173" s="718"/>
      <c r="K2173" s="370"/>
    </row>
    <row r="2174" spans="1:11">
      <c r="A2174" s="485">
        <v>2174</v>
      </c>
      <c r="B2174" s="672" t="s">
        <v>1212</v>
      </c>
      <c r="E2174" s="472"/>
      <c r="F2174" s="718"/>
      <c r="G2174" s="370"/>
      <c r="I2174" s="472"/>
      <c r="J2174" s="718"/>
      <c r="K2174" s="370"/>
    </row>
    <row r="2175" spans="1:11">
      <c r="A2175" s="485">
        <v>2175</v>
      </c>
      <c r="B2175" s="672" t="s">
        <v>1213</v>
      </c>
      <c r="E2175" s="472"/>
      <c r="F2175" s="718"/>
      <c r="G2175" s="370"/>
      <c r="I2175" s="472"/>
      <c r="J2175" s="718"/>
      <c r="K2175" s="370"/>
    </row>
    <row r="2176" spans="1:11">
      <c r="A2176" s="485">
        <v>2176</v>
      </c>
      <c r="B2176" s="672" t="s">
        <v>1214</v>
      </c>
      <c r="E2176" s="472"/>
      <c r="F2176" s="718"/>
      <c r="G2176" s="370"/>
      <c r="I2176" s="472"/>
      <c r="J2176" s="718"/>
      <c r="K2176" s="370"/>
    </row>
    <row r="2177" spans="1:11" ht="15.75">
      <c r="A2177" s="485">
        <v>2177</v>
      </c>
      <c r="B2177" s="673" t="s">
        <v>106</v>
      </c>
      <c r="E2177" s="472"/>
      <c r="F2177" s="718"/>
      <c r="G2177" s="370"/>
      <c r="I2177" s="472"/>
      <c r="J2177" s="718"/>
      <c r="K2177" s="370"/>
    </row>
    <row r="2178" spans="1:11">
      <c r="A2178" s="485">
        <v>2178</v>
      </c>
      <c r="B2178" s="672" t="s">
        <v>1215</v>
      </c>
      <c r="E2178" s="472"/>
      <c r="F2178" s="718"/>
      <c r="G2178" s="370"/>
      <c r="I2178" s="472"/>
      <c r="J2178" s="718"/>
      <c r="K2178" s="370"/>
    </row>
    <row r="2179" spans="1:11" ht="15.75">
      <c r="A2179" s="485">
        <v>2179</v>
      </c>
      <c r="B2179" s="234" t="s">
        <v>579</v>
      </c>
      <c r="E2179" s="472"/>
      <c r="F2179" s="231"/>
      <c r="G2179" s="370"/>
      <c r="I2179" s="472"/>
      <c r="J2179" s="231"/>
      <c r="K2179" s="370"/>
    </row>
    <row r="2180" spans="1:11" ht="15.75">
      <c r="A2180" s="485">
        <v>2180</v>
      </c>
      <c r="B2180" s="234" t="s">
        <v>271</v>
      </c>
      <c r="E2180" s="472"/>
      <c r="F2180" s="231"/>
      <c r="G2180" s="370"/>
      <c r="I2180" s="472"/>
      <c r="J2180" s="231"/>
      <c r="K2180" s="370"/>
    </row>
    <row r="2181" spans="1:11" ht="15.75">
      <c r="A2181" s="485">
        <v>2181</v>
      </c>
      <c r="B2181" s="234" t="s">
        <v>515</v>
      </c>
      <c r="E2181" s="472"/>
      <c r="F2181" s="231"/>
      <c r="G2181" s="370"/>
      <c r="I2181" s="472"/>
      <c r="J2181" s="231"/>
      <c r="K2181" s="370"/>
    </row>
    <row r="2182" spans="1:11">
      <c r="A2182" s="485">
        <v>2182</v>
      </c>
      <c r="B2182" t="s">
        <v>487</v>
      </c>
      <c r="E2182" s="472">
        <v>0</v>
      </c>
      <c r="F2182" s="231">
        <f>'56'!F23</f>
        <v>0</v>
      </c>
      <c r="G2182" s="312">
        <f>F2182-E2182</f>
        <v>0</v>
      </c>
      <c r="I2182" s="472">
        <v>0</v>
      </c>
      <c r="J2182" s="231">
        <f>'56'!H23</f>
        <v>0</v>
      </c>
      <c r="K2182" s="312">
        <f>J2182-I2182</f>
        <v>0</v>
      </c>
    </row>
    <row r="2183" spans="1:11">
      <c r="A2183" s="485">
        <v>2183</v>
      </c>
      <c r="B2183" t="s">
        <v>522</v>
      </c>
      <c r="E2183" s="472">
        <v>0</v>
      </c>
      <c r="F2183" s="231">
        <f>'56'!F24</f>
        <v>0</v>
      </c>
      <c r="G2183" s="312">
        <f>F2183-E2183</f>
        <v>0</v>
      </c>
      <c r="I2183" s="472">
        <v>0</v>
      </c>
      <c r="J2183" s="231">
        <f>'56'!H24</f>
        <v>0</v>
      </c>
      <c r="K2183" s="312">
        <f>J2183-I2183</f>
        <v>0</v>
      </c>
    </row>
    <row r="2184" spans="1:11">
      <c r="A2184" s="485">
        <v>2184</v>
      </c>
      <c r="B2184" t="s">
        <v>523</v>
      </c>
      <c r="E2184" s="472">
        <v>0</v>
      </c>
      <c r="F2184" s="231">
        <f>'56'!F25</f>
        <v>0</v>
      </c>
      <c r="G2184" s="312">
        <f>F2184-E2184</f>
        <v>0</v>
      </c>
      <c r="I2184" s="472">
        <v>0</v>
      </c>
      <c r="J2184" s="231">
        <f>'56'!H25</f>
        <v>0</v>
      </c>
      <c r="K2184" s="312">
        <f>J2184-I2184</f>
        <v>0</v>
      </c>
    </row>
    <row r="2185" spans="1:11" ht="15.75">
      <c r="A2185" s="485">
        <v>2185</v>
      </c>
      <c r="B2185" s="234" t="s">
        <v>516</v>
      </c>
      <c r="E2185" s="472"/>
      <c r="F2185" s="231"/>
      <c r="G2185" s="370"/>
      <c r="I2185" s="472"/>
      <c r="J2185" s="231"/>
      <c r="K2185" s="370"/>
    </row>
    <row r="2186" spans="1:11">
      <c r="A2186" s="485">
        <v>2186</v>
      </c>
      <c r="B2186" t="s">
        <v>487</v>
      </c>
      <c r="D2186" t="s">
        <v>905</v>
      </c>
      <c r="E2186" s="472">
        <v>0</v>
      </c>
      <c r="F2186" s="231">
        <f>'56'!F27</f>
        <v>0</v>
      </c>
      <c r="G2186" s="312">
        <f>F2186-E2186</f>
        <v>0</v>
      </c>
      <c r="I2186" s="472">
        <v>0</v>
      </c>
      <c r="J2186" s="231">
        <f>'56'!H27</f>
        <v>0</v>
      </c>
      <c r="K2186" s="312">
        <f>J2186-I2186</f>
        <v>0</v>
      </c>
    </row>
    <row r="2187" spans="1:11">
      <c r="A2187" s="485">
        <v>2187</v>
      </c>
      <c r="B2187" t="s">
        <v>522</v>
      </c>
      <c r="D2187" t="s">
        <v>905</v>
      </c>
      <c r="E2187" s="472">
        <v>0</v>
      </c>
      <c r="F2187" s="231">
        <f>'56'!F28</f>
        <v>0</v>
      </c>
      <c r="G2187" s="312">
        <f>F2187-E2187</f>
        <v>0</v>
      </c>
      <c r="I2187" s="472">
        <v>0</v>
      </c>
      <c r="J2187" s="231">
        <f>'56'!H28</f>
        <v>0</v>
      </c>
      <c r="K2187" s="312">
        <f>J2187-I2187</f>
        <v>0</v>
      </c>
    </row>
    <row r="2188" spans="1:11" ht="15.75">
      <c r="A2188" s="485">
        <v>2188</v>
      </c>
      <c r="B2188" s="234" t="s">
        <v>106</v>
      </c>
      <c r="D2188" t="s">
        <v>905</v>
      </c>
      <c r="E2188" s="472">
        <v>0</v>
      </c>
      <c r="F2188" s="231">
        <f>'56'!F29</f>
        <v>0</v>
      </c>
      <c r="G2188" s="312">
        <f>F2188-E2188</f>
        <v>0</v>
      </c>
      <c r="I2188" s="472">
        <v>0</v>
      </c>
      <c r="J2188" s="231">
        <f>'56'!H29</f>
        <v>0</v>
      </c>
      <c r="K2188" s="312">
        <f>J2188-I2188</f>
        <v>0</v>
      </c>
    </row>
    <row r="2189" spans="1:11" ht="15.75">
      <c r="A2189" s="485">
        <v>2189</v>
      </c>
      <c r="B2189" s="234" t="s">
        <v>303</v>
      </c>
      <c r="E2189" s="472"/>
      <c r="F2189" s="231"/>
      <c r="G2189" s="370"/>
      <c r="I2189" s="472"/>
      <c r="J2189" s="231"/>
      <c r="K2189" s="370"/>
    </row>
    <row r="2190" spans="1:11" ht="15.75">
      <c r="A2190" s="485">
        <v>2190</v>
      </c>
      <c r="B2190" s="234" t="s">
        <v>515</v>
      </c>
      <c r="D2190" t="s">
        <v>905</v>
      </c>
      <c r="E2190" s="472"/>
      <c r="F2190" s="231"/>
      <c r="G2190" s="370"/>
      <c r="I2190" s="472"/>
      <c r="J2190" s="231"/>
      <c r="K2190" s="370"/>
    </row>
    <row r="2191" spans="1:11">
      <c r="A2191" s="485">
        <v>2191</v>
      </c>
      <c r="B2191" t="s">
        <v>487</v>
      </c>
      <c r="D2191" t="s">
        <v>905</v>
      </c>
      <c r="E2191" s="472">
        <v>0</v>
      </c>
      <c r="F2191" s="231">
        <f>'56'!J23</f>
        <v>0</v>
      </c>
      <c r="G2191" s="312">
        <f>F2191-E2191</f>
        <v>0</v>
      </c>
      <c r="I2191" s="472">
        <v>0</v>
      </c>
      <c r="J2191" s="231">
        <f>'56'!L23</f>
        <v>0</v>
      </c>
      <c r="K2191" s="312">
        <f>J2191-I2191</f>
        <v>0</v>
      </c>
    </row>
    <row r="2192" spans="1:11">
      <c r="A2192" s="485">
        <v>2192</v>
      </c>
      <c r="B2192" t="s">
        <v>522</v>
      </c>
      <c r="E2192" s="472">
        <v>0</v>
      </c>
      <c r="F2192" s="231">
        <f>'56'!J24</f>
        <v>0</v>
      </c>
      <c r="G2192" s="312">
        <f>F2192-E2192</f>
        <v>0</v>
      </c>
      <c r="I2192" s="472">
        <v>0</v>
      </c>
      <c r="J2192" s="231">
        <f>'56'!L24</f>
        <v>0</v>
      </c>
      <c r="K2192" s="312">
        <f>J2192-I2192</f>
        <v>0</v>
      </c>
    </row>
    <row r="2193" spans="1:11">
      <c r="A2193" s="485">
        <v>2193</v>
      </c>
      <c r="B2193" t="s">
        <v>523</v>
      </c>
      <c r="E2193" s="472">
        <v>0</v>
      </c>
      <c r="F2193" s="231">
        <f>'56'!J25</f>
        <v>0</v>
      </c>
      <c r="G2193" s="312">
        <f>F2193-E2193</f>
        <v>0</v>
      </c>
      <c r="I2193" s="472">
        <v>0</v>
      </c>
      <c r="J2193" s="231">
        <f>'56'!L25</f>
        <v>0</v>
      </c>
      <c r="K2193" s="312">
        <f>J2193-I2193</f>
        <v>0</v>
      </c>
    </row>
    <row r="2194" spans="1:11" ht="15.75">
      <c r="A2194" s="485">
        <v>2194</v>
      </c>
      <c r="B2194" s="234" t="s">
        <v>516</v>
      </c>
      <c r="E2194" s="472"/>
      <c r="F2194" s="231"/>
      <c r="G2194" s="370"/>
      <c r="I2194" s="472"/>
      <c r="J2194" s="231"/>
      <c r="K2194" s="370"/>
    </row>
    <row r="2195" spans="1:11">
      <c r="A2195" s="485">
        <v>2195</v>
      </c>
      <c r="B2195" t="s">
        <v>487</v>
      </c>
      <c r="D2195" t="s">
        <v>905</v>
      </c>
      <c r="E2195" s="472">
        <v>0</v>
      </c>
      <c r="F2195" s="231">
        <f>'56'!J27</f>
        <v>0</v>
      </c>
      <c r="G2195" s="312">
        <f>F2195-E2195</f>
        <v>0</v>
      </c>
      <c r="I2195" s="472">
        <v>0</v>
      </c>
      <c r="J2195" s="231">
        <f>'56'!L27</f>
        <v>0</v>
      </c>
      <c r="K2195" s="312">
        <f>J2195-I2195</f>
        <v>0</v>
      </c>
    </row>
    <row r="2196" spans="1:11">
      <c r="A2196" s="485">
        <v>2196</v>
      </c>
      <c r="B2196" t="s">
        <v>522</v>
      </c>
      <c r="D2196" t="s">
        <v>905</v>
      </c>
      <c r="E2196" s="472">
        <v>0</v>
      </c>
      <c r="F2196" s="231">
        <f>'56'!J28</f>
        <v>0</v>
      </c>
      <c r="G2196" s="312">
        <f>F2196-E2196</f>
        <v>0</v>
      </c>
      <c r="I2196" s="472">
        <v>0</v>
      </c>
      <c r="J2196" s="231">
        <f>'56'!L28</f>
        <v>0</v>
      </c>
      <c r="K2196" s="312">
        <f>J2196-I2196</f>
        <v>0</v>
      </c>
    </row>
    <row r="2197" spans="1:11" ht="15.75">
      <c r="A2197" s="485">
        <v>2197</v>
      </c>
      <c r="B2197" s="234" t="s">
        <v>106</v>
      </c>
      <c r="D2197" t="s">
        <v>905</v>
      </c>
      <c r="E2197" s="472">
        <v>0</v>
      </c>
      <c r="F2197" s="231">
        <f>'56'!J29</f>
        <v>0</v>
      </c>
      <c r="G2197" s="312">
        <f>F2197-E2197</f>
        <v>0</v>
      </c>
      <c r="I2197" s="472">
        <v>0</v>
      </c>
      <c r="J2197" s="231">
        <f>'56'!L29</f>
        <v>0</v>
      </c>
      <c r="K2197" s="312">
        <f>J2197-I2197</f>
        <v>0</v>
      </c>
    </row>
    <row r="2198" spans="1:11" ht="15.75">
      <c r="A2198" s="485">
        <v>2198</v>
      </c>
      <c r="B2198" s="234" t="s">
        <v>730</v>
      </c>
      <c r="E2198" s="472"/>
      <c r="F2198" s="231"/>
      <c r="G2198" s="370"/>
      <c r="I2198" s="472"/>
      <c r="J2198" s="231"/>
      <c r="K2198" s="370"/>
    </row>
    <row r="2199" spans="1:11" ht="15.75">
      <c r="A2199" s="485">
        <v>2199</v>
      </c>
      <c r="B2199" s="234" t="s">
        <v>1101</v>
      </c>
      <c r="D2199" t="s">
        <v>905</v>
      </c>
      <c r="E2199" s="472"/>
      <c r="F2199" s="231"/>
      <c r="G2199" s="370"/>
      <c r="I2199" s="472"/>
      <c r="J2199" s="231"/>
      <c r="K2199" s="370"/>
    </row>
    <row r="2200" spans="1:11" ht="15.75">
      <c r="A2200" s="485">
        <v>2200</v>
      </c>
      <c r="B2200" s="234" t="s">
        <v>680</v>
      </c>
      <c r="D2200" t="s">
        <v>905</v>
      </c>
      <c r="E2200" s="472"/>
      <c r="F2200" s="231"/>
      <c r="G2200" s="370"/>
      <c r="I2200" s="472"/>
      <c r="J2200" s="231"/>
      <c r="K2200" s="370"/>
    </row>
    <row r="2201" spans="1:11" ht="15.75">
      <c r="A2201" s="485">
        <v>2201</v>
      </c>
      <c r="B2201" s="234" t="s">
        <v>271</v>
      </c>
      <c r="D2201" t="s">
        <v>905</v>
      </c>
      <c r="E2201" s="472"/>
      <c r="F2201" s="231"/>
      <c r="G2201" s="370"/>
      <c r="I2201" s="472"/>
      <c r="J2201" s="231"/>
      <c r="K2201" s="370"/>
    </row>
    <row r="2202" spans="1:11">
      <c r="A2202" s="485">
        <v>2202</v>
      </c>
      <c r="B2202" t="s">
        <v>135</v>
      </c>
      <c r="E2202" s="472"/>
      <c r="F2202" s="231"/>
      <c r="G2202" s="370"/>
      <c r="I2202" s="472"/>
      <c r="J2202" s="231"/>
      <c r="K2202" s="370"/>
    </row>
    <row r="2203" spans="1:11">
      <c r="A2203" s="485">
        <v>2203</v>
      </c>
      <c r="B2203" s="636" t="s">
        <v>1220</v>
      </c>
      <c r="E2203" s="472">
        <v>120607</v>
      </c>
      <c r="F2203" s="231">
        <f>'57'!C14</f>
        <v>23994</v>
      </c>
      <c r="G2203" s="312">
        <f t="shared" ref="G2203:G2209" si="177">F2203-E2203</f>
        <v>-96613</v>
      </c>
      <c r="I2203" s="472">
        <v>102530</v>
      </c>
      <c r="J2203" s="231">
        <f>'58'!C14</f>
        <v>19969</v>
      </c>
      <c r="K2203" s="312">
        <f t="shared" ref="K2203:K2209" si="178">J2203-I2203</f>
        <v>-82561</v>
      </c>
    </row>
    <row r="2204" spans="1:11">
      <c r="A2204" s="485">
        <v>2204</v>
      </c>
      <c r="B2204" s="636" t="s">
        <v>1221</v>
      </c>
      <c r="E2204" s="472">
        <v>0</v>
      </c>
      <c r="F2204" s="231">
        <f>'57'!C15</f>
        <v>268</v>
      </c>
      <c r="G2204" s="312">
        <f t="shared" si="177"/>
        <v>268</v>
      </c>
      <c r="I2204" s="472">
        <v>0</v>
      </c>
      <c r="J2204" s="231">
        <f>'58'!C15</f>
        <v>70</v>
      </c>
      <c r="K2204" s="312">
        <f t="shared" si="178"/>
        <v>70</v>
      </c>
    </row>
    <row r="2205" spans="1:11">
      <c r="A2205" s="485">
        <v>2205</v>
      </c>
      <c r="B2205" s="636" t="s">
        <v>1222</v>
      </c>
      <c r="E2205" s="472">
        <v>292</v>
      </c>
      <c r="F2205" s="231">
        <f>'57'!C16</f>
        <v>593</v>
      </c>
      <c r="G2205" s="312">
        <f t="shared" si="177"/>
        <v>301</v>
      </c>
      <c r="I2205" s="472">
        <v>273</v>
      </c>
      <c r="J2205" s="231">
        <f>'58'!C16</f>
        <v>538</v>
      </c>
      <c r="K2205" s="312">
        <f t="shared" si="178"/>
        <v>265</v>
      </c>
    </row>
    <row r="2206" spans="1:11">
      <c r="A2206" s="485">
        <v>2206</v>
      </c>
      <c r="B2206" s="636" t="s">
        <v>1223</v>
      </c>
      <c r="E2206" s="472">
        <v>0</v>
      </c>
      <c r="F2206" s="231">
        <f>'57'!C17</f>
        <v>0</v>
      </c>
      <c r="G2206" s="312">
        <f t="shared" si="177"/>
        <v>0</v>
      </c>
      <c r="I2206" s="472">
        <v>0</v>
      </c>
      <c r="J2206" s="231">
        <f>'58'!C17</f>
        <v>0</v>
      </c>
      <c r="K2206" s="312">
        <f t="shared" si="178"/>
        <v>0</v>
      </c>
    </row>
    <row r="2207" spans="1:11">
      <c r="A2207" s="485">
        <v>2207</v>
      </c>
      <c r="B2207" t="s">
        <v>136</v>
      </c>
      <c r="D2207" t="s">
        <v>905</v>
      </c>
      <c r="E2207" s="472">
        <v>2011</v>
      </c>
      <c r="F2207" s="231">
        <f>'57'!C18</f>
        <v>769</v>
      </c>
      <c r="G2207" s="312">
        <f t="shared" si="177"/>
        <v>-1242</v>
      </c>
      <c r="I2207" s="472">
        <v>2106</v>
      </c>
      <c r="J2207" s="231">
        <f>'58'!C18</f>
        <v>652</v>
      </c>
      <c r="K2207" s="312">
        <f t="shared" si="178"/>
        <v>-1454</v>
      </c>
    </row>
    <row r="2208" spans="1:11">
      <c r="A2208" s="485">
        <v>2208</v>
      </c>
      <c r="B2208" t="s">
        <v>137</v>
      </c>
      <c r="D2208" t="s">
        <v>905</v>
      </c>
      <c r="E2208" s="472">
        <v>0</v>
      </c>
      <c r="F2208" s="231">
        <f>'57'!C19</f>
        <v>0</v>
      </c>
      <c r="G2208" s="312">
        <f t="shared" si="177"/>
        <v>0</v>
      </c>
      <c r="I2208" s="472">
        <v>0</v>
      </c>
      <c r="J2208" s="231">
        <f>'58'!C19</f>
        <v>0</v>
      </c>
      <c r="K2208" s="312">
        <f t="shared" si="178"/>
        <v>0</v>
      </c>
    </row>
    <row r="2209" spans="1:11">
      <c r="A2209" s="485">
        <v>2209</v>
      </c>
      <c r="B2209" t="s">
        <v>299</v>
      </c>
      <c r="D2209" t="s">
        <v>905</v>
      </c>
      <c r="E2209" s="472">
        <v>2068</v>
      </c>
      <c r="F2209" s="231">
        <f>'57'!C20</f>
        <v>1693</v>
      </c>
      <c r="G2209" s="312">
        <f t="shared" si="177"/>
        <v>-375</v>
      </c>
      <c r="I2209" s="472">
        <v>1826</v>
      </c>
      <c r="J2209" s="231">
        <f>'58'!C20</f>
        <v>1624</v>
      </c>
      <c r="K2209" s="312">
        <f t="shared" si="178"/>
        <v>-202</v>
      </c>
    </row>
    <row r="2210" spans="1:11">
      <c r="A2210" s="485">
        <v>2210</v>
      </c>
      <c r="B2210" s="672" t="s">
        <v>1102</v>
      </c>
      <c r="D2210" t="s">
        <v>905</v>
      </c>
      <c r="E2210" s="472"/>
      <c r="F2210" s="718"/>
      <c r="G2210" s="370"/>
      <c r="I2210" s="472"/>
      <c r="J2210" s="718"/>
      <c r="K2210" s="370"/>
    </row>
    <row r="2211" spans="1:11">
      <c r="A2211" s="485">
        <v>2211</v>
      </c>
      <c r="B2211" t="s">
        <v>300</v>
      </c>
      <c r="D2211" t="s">
        <v>905</v>
      </c>
      <c r="E2211" s="472">
        <v>0</v>
      </c>
      <c r="F2211" s="231">
        <f>'57'!C22</f>
        <v>0</v>
      </c>
      <c r="G2211" s="312">
        <f t="shared" ref="G2211:G2216" si="179">F2211-E2211</f>
        <v>0</v>
      </c>
      <c r="I2211" s="472">
        <v>0</v>
      </c>
      <c r="J2211" s="231">
        <f>'58'!C22</f>
        <v>0</v>
      </c>
      <c r="K2211" s="312">
        <f t="shared" ref="K2211:K2216" si="180">J2211-I2211</f>
        <v>0</v>
      </c>
    </row>
    <row r="2212" spans="1:11">
      <c r="A2212" s="485">
        <v>2212</v>
      </c>
      <c r="B2212" t="s">
        <v>301</v>
      </c>
      <c r="D2212" t="s">
        <v>905</v>
      </c>
      <c r="E2212" s="472">
        <v>165</v>
      </c>
      <c r="F2212" s="231">
        <f>'57'!C23</f>
        <v>36</v>
      </c>
      <c r="G2212" s="312">
        <f t="shared" si="179"/>
        <v>-129</v>
      </c>
      <c r="I2212" s="472">
        <v>182</v>
      </c>
      <c r="J2212" s="231">
        <f>'58'!C23</f>
        <v>41</v>
      </c>
      <c r="K2212" s="312">
        <f t="shared" si="180"/>
        <v>-141</v>
      </c>
    </row>
    <row r="2213" spans="1:11">
      <c r="A2213" s="485">
        <v>2213</v>
      </c>
      <c r="B2213" s="388" t="s">
        <v>1324</v>
      </c>
      <c r="D2213" t="s">
        <v>905</v>
      </c>
      <c r="E2213" s="472">
        <v>0</v>
      </c>
      <c r="F2213" s="231">
        <f>'57'!C24</f>
        <v>10</v>
      </c>
      <c r="G2213" s="312">
        <f t="shared" si="179"/>
        <v>10</v>
      </c>
      <c r="I2213" s="472">
        <v>0</v>
      </c>
      <c r="J2213" s="231">
        <f>'58'!C24</f>
        <v>28</v>
      </c>
      <c r="K2213" s="312">
        <f t="shared" si="180"/>
        <v>28</v>
      </c>
    </row>
    <row r="2214" spans="1:11">
      <c r="A2214" s="485">
        <v>2214</v>
      </c>
      <c r="B2214" t="s">
        <v>302</v>
      </c>
      <c r="D2214" t="s">
        <v>905</v>
      </c>
      <c r="E2214" s="472">
        <v>0</v>
      </c>
      <c r="F2214" s="231">
        <f>'57'!C25</f>
        <v>0</v>
      </c>
      <c r="G2214" s="312">
        <f t="shared" si="179"/>
        <v>0</v>
      </c>
      <c r="I2214" s="472">
        <v>0</v>
      </c>
      <c r="J2214" s="231">
        <f>'58'!C25</f>
        <v>0</v>
      </c>
      <c r="K2214" s="312">
        <f t="shared" si="180"/>
        <v>0</v>
      </c>
    </row>
    <row r="2215" spans="1:11">
      <c r="A2215" s="485">
        <v>2215</v>
      </c>
      <c r="B2215" t="s">
        <v>115</v>
      </c>
      <c r="D2215" t="s">
        <v>905</v>
      </c>
      <c r="E2215" s="472">
        <v>8531</v>
      </c>
      <c r="F2215" s="231">
        <f>'57'!C28</f>
        <v>2488</v>
      </c>
      <c r="G2215" s="312">
        <f t="shared" si="179"/>
        <v>-6043</v>
      </c>
      <c r="I2215" s="472">
        <v>6663</v>
      </c>
      <c r="J2215" s="231">
        <f>'58'!C28</f>
        <v>1527</v>
      </c>
      <c r="K2215" s="312">
        <f t="shared" si="180"/>
        <v>-5136</v>
      </c>
    </row>
    <row r="2216" spans="1:11" ht="15.75">
      <c r="A2216" s="485">
        <v>2216</v>
      </c>
      <c r="B2216" s="234" t="s">
        <v>106</v>
      </c>
      <c r="D2216" t="s">
        <v>905</v>
      </c>
      <c r="E2216" s="472">
        <v>133674</v>
      </c>
      <c r="F2216" s="231">
        <f>'57'!C29</f>
        <v>29851</v>
      </c>
      <c r="G2216" s="312">
        <f t="shared" si="179"/>
        <v>-103823</v>
      </c>
      <c r="I2216" s="472">
        <v>113580</v>
      </c>
      <c r="J2216" s="231">
        <f>'58'!C29</f>
        <v>24449</v>
      </c>
      <c r="K2216" s="312">
        <f t="shared" si="180"/>
        <v>-89131</v>
      </c>
    </row>
    <row r="2217" spans="1:11" ht="15.75">
      <c r="A2217" s="485">
        <v>2217</v>
      </c>
      <c r="B2217" s="234" t="s">
        <v>303</v>
      </c>
      <c r="D2217" t="s">
        <v>905</v>
      </c>
      <c r="E2217" s="472"/>
      <c r="F2217" s="231"/>
      <c r="G2217" s="370"/>
      <c r="I2217" s="472"/>
      <c r="J2217" s="231"/>
      <c r="K2217" s="370"/>
    </row>
    <row r="2218" spans="1:11">
      <c r="A2218" s="485">
        <v>2218</v>
      </c>
      <c r="B2218" t="s">
        <v>135</v>
      </c>
      <c r="D2218" t="s">
        <v>905</v>
      </c>
      <c r="E2218" s="472"/>
      <c r="F2218" s="231"/>
      <c r="G2218" s="370"/>
      <c r="I2218" s="472"/>
      <c r="J2218" s="231"/>
      <c r="K2218" s="370"/>
    </row>
    <row r="2219" spans="1:11">
      <c r="A2219" s="485">
        <v>2219</v>
      </c>
      <c r="B2219" s="636" t="s">
        <v>1220</v>
      </c>
      <c r="D2219" t="s">
        <v>905</v>
      </c>
      <c r="E2219" s="472">
        <v>4394</v>
      </c>
      <c r="F2219" s="231">
        <f>'57'!C33</f>
        <v>121369</v>
      </c>
      <c r="G2219" s="312">
        <f t="shared" ref="G2219:G2225" si="181">F2219-E2219</f>
        <v>116975</v>
      </c>
      <c r="I2219" s="472">
        <v>13615</v>
      </c>
      <c r="J2219" s="231">
        <f>'58'!C33</f>
        <v>117107</v>
      </c>
      <c r="K2219" s="312">
        <f t="shared" ref="K2219:K2225" si="182">J2219-I2219</f>
        <v>103492</v>
      </c>
    </row>
    <row r="2220" spans="1:11">
      <c r="A2220" s="485">
        <v>2220</v>
      </c>
      <c r="B2220" s="636" t="s">
        <v>1221</v>
      </c>
      <c r="D2220" t="s">
        <v>905</v>
      </c>
      <c r="E2220" s="472">
        <v>0</v>
      </c>
      <c r="F2220" s="231">
        <f>'57'!C34</f>
        <v>0</v>
      </c>
      <c r="G2220" s="312">
        <f t="shared" si="181"/>
        <v>0</v>
      </c>
      <c r="I2220" s="472">
        <v>0</v>
      </c>
      <c r="J2220" s="231">
        <f>'58'!C34</f>
        <v>0</v>
      </c>
      <c r="K2220" s="312">
        <f t="shared" si="182"/>
        <v>0</v>
      </c>
    </row>
    <row r="2221" spans="1:11">
      <c r="A2221" s="485">
        <v>2221</v>
      </c>
      <c r="B2221" s="636" t="s">
        <v>1222</v>
      </c>
      <c r="E2221" s="472">
        <v>0</v>
      </c>
      <c r="F2221" s="231">
        <f>'57'!C35</f>
        <v>2</v>
      </c>
      <c r="G2221" s="312">
        <f t="shared" si="181"/>
        <v>2</v>
      </c>
      <c r="I2221" s="472">
        <v>0</v>
      </c>
      <c r="J2221" s="231">
        <f>'58'!C35</f>
        <v>0</v>
      </c>
      <c r="K2221" s="312">
        <f t="shared" si="182"/>
        <v>0</v>
      </c>
    </row>
    <row r="2222" spans="1:11">
      <c r="A2222" s="485">
        <v>2222</v>
      </c>
      <c r="B2222" s="636" t="s">
        <v>1223</v>
      </c>
      <c r="E2222" s="472">
        <v>0</v>
      </c>
      <c r="F2222" s="231">
        <f>'57'!C36</f>
        <v>0</v>
      </c>
      <c r="G2222" s="312">
        <f t="shared" si="181"/>
        <v>0</v>
      </c>
      <c r="I2222" s="472">
        <v>0</v>
      </c>
      <c r="J2222" s="231">
        <f>'58'!C36</f>
        <v>0</v>
      </c>
      <c r="K2222" s="312">
        <f t="shared" si="182"/>
        <v>0</v>
      </c>
    </row>
    <row r="2223" spans="1:11">
      <c r="A2223" s="485">
        <v>2223</v>
      </c>
      <c r="B2223" t="s">
        <v>136</v>
      </c>
      <c r="D2223" t="s">
        <v>905</v>
      </c>
      <c r="E2223" s="472">
        <v>3624</v>
      </c>
      <c r="F2223" s="231">
        <f>'57'!C37</f>
        <v>3813</v>
      </c>
      <c r="G2223" s="312">
        <f t="shared" si="181"/>
        <v>189</v>
      </c>
      <c r="I2223" s="472">
        <v>3622</v>
      </c>
      <c r="J2223" s="231">
        <f>'58'!C37</f>
        <v>5472</v>
      </c>
      <c r="K2223" s="312">
        <f t="shared" si="182"/>
        <v>1850</v>
      </c>
    </row>
    <row r="2224" spans="1:11">
      <c r="A2224" s="485">
        <v>2224</v>
      </c>
      <c r="B2224" t="s">
        <v>137</v>
      </c>
      <c r="D2224" t="s">
        <v>905</v>
      </c>
      <c r="E2224" s="472">
        <v>0</v>
      </c>
      <c r="F2224" s="231">
        <f>'57'!C38</f>
        <v>0</v>
      </c>
      <c r="G2224" s="312">
        <f t="shared" si="181"/>
        <v>0</v>
      </c>
      <c r="I2224" s="472">
        <v>0</v>
      </c>
      <c r="J2224" s="231">
        <f>'58'!C38</f>
        <v>0</v>
      </c>
      <c r="K2224" s="312">
        <f t="shared" si="182"/>
        <v>0</v>
      </c>
    </row>
    <row r="2225" spans="1:11">
      <c r="A2225" s="485">
        <v>2225</v>
      </c>
      <c r="B2225" t="s">
        <v>299</v>
      </c>
      <c r="D2225" t="s">
        <v>905</v>
      </c>
      <c r="E2225" s="472">
        <v>122</v>
      </c>
      <c r="F2225" s="231">
        <f>'57'!C39</f>
        <v>2332</v>
      </c>
      <c r="G2225" s="312">
        <f t="shared" si="181"/>
        <v>2210</v>
      </c>
      <c r="I2225" s="472">
        <v>284</v>
      </c>
      <c r="J2225" s="231">
        <f>'58'!C39</f>
        <v>1685</v>
      </c>
      <c r="K2225" s="312">
        <f t="shared" si="182"/>
        <v>1401</v>
      </c>
    </row>
    <row r="2226" spans="1:11">
      <c r="A2226" s="485">
        <v>2226</v>
      </c>
      <c r="B2226" s="672" t="s">
        <v>1102</v>
      </c>
      <c r="D2226" t="s">
        <v>905</v>
      </c>
      <c r="E2226" s="472"/>
      <c r="F2226" s="718"/>
      <c r="G2226" s="370"/>
      <c r="I2226" s="472"/>
      <c r="J2226" s="718"/>
      <c r="K2226" s="370"/>
    </row>
    <row r="2227" spans="1:11">
      <c r="A2227" s="485">
        <v>2227</v>
      </c>
      <c r="B2227" t="s">
        <v>300</v>
      </c>
      <c r="D2227" t="s">
        <v>905</v>
      </c>
      <c r="E2227" s="472">
        <v>0</v>
      </c>
      <c r="F2227" s="231">
        <f>'57'!C41</f>
        <v>0</v>
      </c>
      <c r="G2227" s="312">
        <f t="shared" ref="G2227:G2232" si="183">F2227-E2227</f>
        <v>0</v>
      </c>
      <c r="I2227" s="472">
        <v>0</v>
      </c>
      <c r="J2227" s="231">
        <f>'58'!C41</f>
        <v>0</v>
      </c>
      <c r="K2227" s="312">
        <f t="shared" ref="K2227:K2232" si="184">J2227-I2227</f>
        <v>0</v>
      </c>
    </row>
    <row r="2228" spans="1:11">
      <c r="A2228" s="485">
        <v>2228</v>
      </c>
      <c r="B2228" t="s">
        <v>301</v>
      </c>
      <c r="D2228" t="s">
        <v>905</v>
      </c>
      <c r="E2228" s="472">
        <v>875</v>
      </c>
      <c r="F2228" s="231">
        <f>'57'!C42</f>
        <v>12</v>
      </c>
      <c r="G2228" s="312">
        <f t="shared" si="183"/>
        <v>-863</v>
      </c>
      <c r="I2228" s="472">
        <v>995</v>
      </c>
      <c r="J2228" s="231">
        <f>'58'!C42</f>
        <v>17</v>
      </c>
      <c r="K2228" s="312">
        <f t="shared" si="184"/>
        <v>-978</v>
      </c>
    </row>
    <row r="2229" spans="1:11">
      <c r="A2229" s="485">
        <v>2229</v>
      </c>
      <c r="B2229" s="388" t="s">
        <v>1324</v>
      </c>
      <c r="D2229" t="s">
        <v>905</v>
      </c>
      <c r="E2229" s="472">
        <v>0</v>
      </c>
      <c r="F2229" s="231">
        <f>'57'!C43</f>
        <v>1094</v>
      </c>
      <c r="G2229" s="312">
        <f t="shared" si="183"/>
        <v>1094</v>
      </c>
      <c r="I2229" s="472">
        <v>0</v>
      </c>
      <c r="J2229" s="231">
        <f>'58'!C43</f>
        <v>1925</v>
      </c>
      <c r="K2229" s="312">
        <f t="shared" si="184"/>
        <v>1925</v>
      </c>
    </row>
    <row r="2230" spans="1:11">
      <c r="A2230" s="485">
        <v>2230</v>
      </c>
      <c r="B2230" t="s">
        <v>302</v>
      </c>
      <c r="D2230" t="s">
        <v>905</v>
      </c>
      <c r="E2230" s="472">
        <v>0</v>
      </c>
      <c r="F2230" s="231">
        <f>'57'!C44</f>
        <v>0</v>
      </c>
      <c r="G2230" s="312">
        <f t="shared" si="183"/>
        <v>0</v>
      </c>
      <c r="I2230" s="472">
        <v>0</v>
      </c>
      <c r="J2230" s="231">
        <f>'58'!C44</f>
        <v>0</v>
      </c>
      <c r="K2230" s="312">
        <f t="shared" si="184"/>
        <v>0</v>
      </c>
    </row>
    <row r="2231" spans="1:11">
      <c r="A2231" s="485">
        <v>2231</v>
      </c>
      <c r="B2231" t="s">
        <v>115</v>
      </c>
      <c r="D2231" t="s">
        <v>905</v>
      </c>
      <c r="E2231" s="472">
        <v>1499</v>
      </c>
      <c r="F2231" s="231">
        <f>'57'!C47</f>
        <v>0</v>
      </c>
      <c r="G2231" s="312">
        <f t="shared" si="183"/>
        <v>-1499</v>
      </c>
      <c r="I2231" s="472">
        <v>811</v>
      </c>
      <c r="J2231" s="231">
        <f>'58'!C47</f>
        <v>0</v>
      </c>
      <c r="K2231" s="312">
        <f t="shared" si="184"/>
        <v>-811</v>
      </c>
    </row>
    <row r="2232" spans="1:11" ht="15.75">
      <c r="A2232" s="485">
        <v>2232</v>
      </c>
      <c r="B2232" s="234" t="s">
        <v>106</v>
      </c>
      <c r="D2232" t="s">
        <v>905</v>
      </c>
      <c r="E2232" s="472">
        <v>10514</v>
      </c>
      <c r="F2232" s="231">
        <f>'57'!C48</f>
        <v>128622</v>
      </c>
      <c r="G2232" s="312">
        <f t="shared" si="183"/>
        <v>118108</v>
      </c>
      <c r="I2232" s="472">
        <v>19327</v>
      </c>
      <c r="J2232" s="231">
        <f>'58'!C48</f>
        <v>126206</v>
      </c>
      <c r="K2232" s="312">
        <f t="shared" si="184"/>
        <v>106879</v>
      </c>
    </row>
    <row r="2233" spans="1:11" ht="15.75">
      <c r="A2233" s="485">
        <v>2233</v>
      </c>
      <c r="B2233" s="234" t="s">
        <v>172</v>
      </c>
      <c r="D2233" t="s">
        <v>905</v>
      </c>
      <c r="E2233" s="472"/>
      <c r="F2233" s="231"/>
      <c r="G2233" s="370"/>
      <c r="I2233" s="472"/>
      <c r="J2233" s="231"/>
      <c r="K2233" s="370"/>
    </row>
    <row r="2234" spans="1:11">
      <c r="A2234" s="485">
        <v>2234</v>
      </c>
      <c r="B2234" t="s">
        <v>135</v>
      </c>
      <c r="D2234" t="s">
        <v>905</v>
      </c>
      <c r="E2234" s="472"/>
      <c r="F2234" s="231"/>
      <c r="G2234" s="370"/>
      <c r="I2234" s="472"/>
      <c r="J2234" s="231"/>
      <c r="K2234" s="370"/>
    </row>
    <row r="2235" spans="1:11">
      <c r="A2235" s="485">
        <v>2235</v>
      </c>
      <c r="B2235" s="636" t="s">
        <v>1220</v>
      </c>
      <c r="D2235" t="s">
        <v>905</v>
      </c>
      <c r="E2235" s="472">
        <v>125001</v>
      </c>
      <c r="F2235" s="231">
        <f>'57'!C52</f>
        <v>145363</v>
      </c>
      <c r="G2235" s="312">
        <f t="shared" ref="G2235:G2241" si="185">F2235-E2235</f>
        <v>20362</v>
      </c>
      <c r="I2235" s="472">
        <v>116145</v>
      </c>
      <c r="J2235" s="231">
        <f>'58'!C52</f>
        <v>137076</v>
      </c>
      <c r="K2235" s="312">
        <f t="shared" ref="K2235:K2241" si="186">J2235-I2235</f>
        <v>20931</v>
      </c>
    </row>
    <row r="2236" spans="1:11">
      <c r="A2236" s="485">
        <v>2236</v>
      </c>
      <c r="B2236" s="636" t="s">
        <v>1221</v>
      </c>
      <c r="D2236" t="s">
        <v>905</v>
      </c>
      <c r="E2236" s="472">
        <v>0</v>
      </c>
      <c r="F2236" s="231">
        <f>'57'!C53</f>
        <v>268</v>
      </c>
      <c r="G2236" s="312">
        <f t="shared" si="185"/>
        <v>268</v>
      </c>
      <c r="I2236" s="472">
        <v>0</v>
      </c>
      <c r="J2236" s="231">
        <f>'58'!C53</f>
        <v>70</v>
      </c>
      <c r="K2236" s="312">
        <f t="shared" si="186"/>
        <v>70</v>
      </c>
    </row>
    <row r="2237" spans="1:11">
      <c r="A2237" s="485">
        <v>2237</v>
      </c>
      <c r="B2237" s="636" t="s">
        <v>1222</v>
      </c>
      <c r="E2237" s="472">
        <v>292</v>
      </c>
      <c r="F2237" s="231">
        <f>'57'!C54</f>
        <v>595</v>
      </c>
      <c r="G2237" s="312">
        <f t="shared" si="185"/>
        <v>303</v>
      </c>
      <c r="I2237" s="472">
        <v>273</v>
      </c>
      <c r="J2237" s="231">
        <f>'58'!C54</f>
        <v>538</v>
      </c>
      <c r="K2237" s="312">
        <f t="shared" si="186"/>
        <v>265</v>
      </c>
    </row>
    <row r="2238" spans="1:11">
      <c r="A2238" s="485">
        <v>2238</v>
      </c>
      <c r="B2238" s="636" t="s">
        <v>1223</v>
      </c>
      <c r="E2238" s="472">
        <v>0</v>
      </c>
      <c r="F2238" s="231">
        <f>'57'!C55</f>
        <v>0</v>
      </c>
      <c r="G2238" s="312">
        <f t="shared" si="185"/>
        <v>0</v>
      </c>
      <c r="I2238" s="472">
        <v>0</v>
      </c>
      <c r="J2238" s="231">
        <f>'58'!C55</f>
        <v>0</v>
      </c>
      <c r="K2238" s="312">
        <f t="shared" si="186"/>
        <v>0</v>
      </c>
    </row>
    <row r="2239" spans="1:11">
      <c r="A2239" s="485">
        <v>2239</v>
      </c>
      <c r="B2239" t="s">
        <v>136</v>
      </c>
      <c r="D2239" t="s">
        <v>905</v>
      </c>
      <c r="E2239" s="472">
        <v>5635</v>
      </c>
      <c r="F2239" s="231">
        <f>'57'!C56</f>
        <v>4582</v>
      </c>
      <c r="G2239" s="312">
        <f t="shared" si="185"/>
        <v>-1053</v>
      </c>
      <c r="I2239" s="472">
        <v>5728</v>
      </c>
      <c r="J2239" s="231">
        <f>'58'!C56</f>
        <v>6124</v>
      </c>
      <c r="K2239" s="312">
        <f t="shared" si="186"/>
        <v>396</v>
      </c>
    </row>
    <row r="2240" spans="1:11">
      <c r="A2240" s="485">
        <v>2240</v>
      </c>
      <c r="B2240" t="s">
        <v>137</v>
      </c>
      <c r="D2240" t="s">
        <v>905</v>
      </c>
      <c r="E2240" s="472">
        <v>0</v>
      </c>
      <c r="F2240" s="231">
        <f>'57'!C57</f>
        <v>0</v>
      </c>
      <c r="G2240" s="312">
        <f t="shared" si="185"/>
        <v>0</v>
      </c>
      <c r="I2240" s="472">
        <v>0</v>
      </c>
      <c r="J2240" s="231">
        <f>'58'!C57</f>
        <v>0</v>
      </c>
      <c r="K2240" s="312">
        <f t="shared" si="186"/>
        <v>0</v>
      </c>
    </row>
    <row r="2241" spans="1:11">
      <c r="A2241" s="485">
        <v>2241</v>
      </c>
      <c r="B2241" t="s">
        <v>299</v>
      </c>
      <c r="D2241" t="s">
        <v>905</v>
      </c>
      <c r="E2241" s="472">
        <v>2190</v>
      </c>
      <c r="F2241" s="231">
        <f>'57'!C58</f>
        <v>4025</v>
      </c>
      <c r="G2241" s="312">
        <f t="shared" si="185"/>
        <v>1835</v>
      </c>
      <c r="I2241" s="472">
        <v>2110</v>
      </c>
      <c r="J2241" s="231">
        <f>'58'!C58</f>
        <v>3309</v>
      </c>
      <c r="K2241" s="312">
        <f t="shared" si="186"/>
        <v>1199</v>
      </c>
    </row>
    <row r="2242" spans="1:11">
      <c r="A2242" s="485">
        <v>2242</v>
      </c>
      <c r="B2242" s="672" t="s">
        <v>1102</v>
      </c>
      <c r="D2242" t="s">
        <v>905</v>
      </c>
      <c r="E2242" s="472"/>
      <c r="F2242" s="718"/>
      <c r="G2242" s="370"/>
      <c r="I2242" s="472"/>
      <c r="J2242" s="718"/>
      <c r="K2242" s="370"/>
    </row>
    <row r="2243" spans="1:11">
      <c r="A2243" s="485">
        <v>2243</v>
      </c>
      <c r="B2243" t="s">
        <v>300</v>
      </c>
      <c r="D2243" t="s">
        <v>905</v>
      </c>
      <c r="E2243" s="472">
        <v>0</v>
      </c>
      <c r="F2243" s="231">
        <f>'57'!C60</f>
        <v>0</v>
      </c>
      <c r="G2243" s="312">
        <f t="shared" ref="G2243:G2248" si="187">F2243-E2243</f>
        <v>0</v>
      </c>
      <c r="I2243" s="472">
        <v>0</v>
      </c>
      <c r="J2243" s="231">
        <f>'58'!C60</f>
        <v>0</v>
      </c>
      <c r="K2243" s="312">
        <f t="shared" ref="K2243:K2248" si="188">J2243-I2243</f>
        <v>0</v>
      </c>
    </row>
    <row r="2244" spans="1:11">
      <c r="A2244" s="485">
        <v>2244</v>
      </c>
      <c r="B2244" t="s">
        <v>301</v>
      </c>
      <c r="D2244" t="s">
        <v>905</v>
      </c>
      <c r="E2244" s="472">
        <v>1040</v>
      </c>
      <c r="F2244" s="231">
        <f>'57'!C61</f>
        <v>48</v>
      </c>
      <c r="G2244" s="312">
        <f t="shared" si="187"/>
        <v>-992</v>
      </c>
      <c r="I2244" s="472">
        <v>1177</v>
      </c>
      <c r="J2244" s="231">
        <f>'58'!C61</f>
        <v>58</v>
      </c>
      <c r="K2244" s="312">
        <f t="shared" si="188"/>
        <v>-1119</v>
      </c>
    </row>
    <row r="2245" spans="1:11">
      <c r="A2245" s="485">
        <v>2245</v>
      </c>
      <c r="B2245" s="388" t="s">
        <v>1324</v>
      </c>
      <c r="D2245" t="s">
        <v>905</v>
      </c>
      <c r="E2245" s="472">
        <v>0</v>
      </c>
      <c r="F2245" s="231">
        <f>'57'!C62</f>
        <v>1104</v>
      </c>
      <c r="G2245" s="312">
        <f t="shared" si="187"/>
        <v>1104</v>
      </c>
      <c r="I2245" s="472">
        <v>0</v>
      </c>
      <c r="J2245" s="231">
        <f>'58'!C62</f>
        <v>1953</v>
      </c>
      <c r="K2245" s="312">
        <f t="shared" si="188"/>
        <v>1953</v>
      </c>
    </row>
    <row r="2246" spans="1:11">
      <c r="A2246" s="485">
        <v>2246</v>
      </c>
      <c r="B2246" t="s">
        <v>302</v>
      </c>
      <c r="D2246" t="s">
        <v>905</v>
      </c>
      <c r="E2246" s="472">
        <v>0</v>
      </c>
      <c r="F2246" s="231">
        <f>'57'!C63</f>
        <v>0</v>
      </c>
      <c r="G2246" s="312">
        <f t="shared" si="187"/>
        <v>0</v>
      </c>
      <c r="I2246" s="472">
        <v>0</v>
      </c>
      <c r="J2246" s="231">
        <f>'58'!C63</f>
        <v>0</v>
      </c>
      <c r="K2246" s="312">
        <f t="shared" si="188"/>
        <v>0</v>
      </c>
    </row>
    <row r="2247" spans="1:11">
      <c r="A2247" s="485">
        <v>2247</v>
      </c>
      <c r="B2247" t="s">
        <v>115</v>
      </c>
      <c r="D2247" t="s">
        <v>905</v>
      </c>
      <c r="E2247" s="472">
        <v>10030</v>
      </c>
      <c r="F2247" s="231">
        <f>'57'!C66</f>
        <v>2488</v>
      </c>
      <c r="G2247" s="312">
        <f t="shared" si="187"/>
        <v>-7542</v>
      </c>
      <c r="I2247" s="472">
        <v>7474</v>
      </c>
      <c r="J2247" s="231">
        <f>'58'!C66</f>
        <v>1527</v>
      </c>
      <c r="K2247" s="312">
        <f t="shared" si="188"/>
        <v>-5947</v>
      </c>
    </row>
    <row r="2248" spans="1:11" ht="15.75">
      <c r="A2248" s="485">
        <v>2248</v>
      </c>
      <c r="B2248" s="234" t="s">
        <v>106</v>
      </c>
      <c r="D2248" t="s">
        <v>905</v>
      </c>
      <c r="E2248" s="472">
        <v>144188</v>
      </c>
      <c r="F2248" s="231">
        <f>'57'!C67</f>
        <v>158473</v>
      </c>
      <c r="G2248" s="312">
        <f t="shared" si="187"/>
        <v>14285</v>
      </c>
      <c r="I2248" s="472">
        <v>132907</v>
      </c>
      <c r="J2248" s="231">
        <f>'58'!C67</f>
        <v>150655</v>
      </c>
      <c r="K2248" s="312">
        <f t="shared" si="188"/>
        <v>17748</v>
      </c>
    </row>
    <row r="2249" spans="1:11" ht="15.75">
      <c r="A2249" s="485">
        <v>2249</v>
      </c>
      <c r="B2249" s="234" t="s">
        <v>1018</v>
      </c>
      <c r="D2249" t="s">
        <v>905</v>
      </c>
      <c r="E2249" s="472"/>
      <c r="F2249" s="231"/>
      <c r="G2249" s="370"/>
      <c r="I2249" s="472"/>
      <c r="J2249" s="231"/>
      <c r="K2249" s="370"/>
    </row>
    <row r="2250" spans="1:11" ht="15.75">
      <c r="A2250" s="485">
        <v>2250</v>
      </c>
      <c r="B2250" s="234" t="s">
        <v>271</v>
      </c>
      <c r="D2250" t="s">
        <v>905</v>
      </c>
      <c r="E2250" s="472"/>
      <c r="F2250" s="231"/>
      <c r="G2250" s="370"/>
      <c r="I2250" s="472"/>
      <c r="J2250" s="231"/>
      <c r="K2250" s="370"/>
    </row>
    <row r="2251" spans="1:11">
      <c r="A2251" s="485">
        <v>2251</v>
      </c>
      <c r="B2251" t="s">
        <v>135</v>
      </c>
      <c r="D2251" t="s">
        <v>905</v>
      </c>
      <c r="E2251" s="472"/>
      <c r="F2251" s="231"/>
      <c r="G2251" s="370"/>
      <c r="I2251" s="472"/>
      <c r="J2251" s="231"/>
      <c r="K2251" s="370"/>
    </row>
    <row r="2252" spans="1:11">
      <c r="A2252" s="485">
        <v>2252</v>
      </c>
      <c r="B2252" s="636" t="s">
        <v>1220</v>
      </c>
      <c r="D2252" t="s">
        <v>905</v>
      </c>
      <c r="E2252" s="472">
        <v>0</v>
      </c>
      <c r="F2252" s="231">
        <f>'57'!E14</f>
        <v>0</v>
      </c>
      <c r="G2252" s="312">
        <f t="shared" ref="G2252:G2258" si="189">F2252-E2252</f>
        <v>0</v>
      </c>
      <c r="I2252" s="472">
        <v>-5732</v>
      </c>
      <c r="J2252" s="231">
        <f>'58'!E14</f>
        <v>-7834</v>
      </c>
      <c r="K2252" s="312">
        <f t="shared" ref="K2252:K2258" si="190">J2252-I2252</f>
        <v>-2102</v>
      </c>
    </row>
    <row r="2253" spans="1:11">
      <c r="A2253" s="485">
        <v>2253</v>
      </c>
      <c r="B2253" s="636" t="s">
        <v>1221</v>
      </c>
      <c r="E2253" s="472">
        <v>0</v>
      </c>
      <c r="F2253" s="231">
        <f>'57'!E15</f>
        <v>0</v>
      </c>
      <c r="G2253" s="312">
        <f t="shared" si="189"/>
        <v>0</v>
      </c>
      <c r="I2253" s="472">
        <v>0</v>
      </c>
      <c r="J2253" s="231">
        <f>'58'!E15</f>
        <v>0</v>
      </c>
      <c r="K2253" s="312">
        <f t="shared" si="190"/>
        <v>0</v>
      </c>
    </row>
    <row r="2254" spans="1:11">
      <c r="A2254" s="485">
        <v>2254</v>
      </c>
      <c r="B2254" s="636" t="s">
        <v>1222</v>
      </c>
      <c r="E2254" s="472">
        <v>0</v>
      </c>
      <c r="F2254" s="231">
        <f>'57'!E16</f>
        <v>0</v>
      </c>
      <c r="G2254" s="312">
        <f t="shared" si="189"/>
        <v>0</v>
      </c>
      <c r="I2254" s="472">
        <v>0</v>
      </c>
      <c r="J2254" s="231">
        <f>'58'!E16</f>
        <v>0</v>
      </c>
      <c r="K2254" s="312">
        <f t="shared" si="190"/>
        <v>0</v>
      </c>
    </row>
    <row r="2255" spans="1:11">
      <c r="A2255" s="485">
        <v>2255</v>
      </c>
      <c r="B2255" s="636" t="s">
        <v>1223</v>
      </c>
      <c r="E2255" s="472">
        <v>0</v>
      </c>
      <c r="F2255" s="231">
        <f>'57'!E17</f>
        <v>0</v>
      </c>
      <c r="G2255" s="312">
        <f t="shared" si="189"/>
        <v>0</v>
      </c>
      <c r="I2255" s="472">
        <v>0</v>
      </c>
      <c r="J2255" s="231">
        <f>'58'!E17</f>
        <v>0</v>
      </c>
      <c r="K2255" s="312">
        <f t="shared" si="190"/>
        <v>0</v>
      </c>
    </row>
    <row r="2256" spans="1:11">
      <c r="A2256" s="485">
        <v>2256</v>
      </c>
      <c r="B2256" t="s">
        <v>136</v>
      </c>
      <c r="D2256" t="s">
        <v>905</v>
      </c>
      <c r="E2256" s="472">
        <v>0</v>
      </c>
      <c r="F2256" s="231">
        <f>'57'!E18</f>
        <v>0</v>
      </c>
      <c r="G2256" s="312">
        <f t="shared" si="189"/>
        <v>0</v>
      </c>
      <c r="I2256" s="472">
        <v>0</v>
      </c>
      <c r="J2256" s="231">
        <f>'58'!E18</f>
        <v>0</v>
      </c>
      <c r="K2256" s="312">
        <f t="shared" si="190"/>
        <v>0</v>
      </c>
    </row>
    <row r="2257" spans="1:11">
      <c r="A2257" s="485">
        <v>2257</v>
      </c>
      <c r="B2257" t="s">
        <v>137</v>
      </c>
      <c r="D2257" t="s">
        <v>905</v>
      </c>
      <c r="E2257" s="472">
        <v>0</v>
      </c>
      <c r="F2257" s="231">
        <f>'57'!E19</f>
        <v>0</v>
      </c>
      <c r="G2257" s="312">
        <f t="shared" si="189"/>
        <v>0</v>
      </c>
      <c r="I2257" s="472">
        <v>0</v>
      </c>
      <c r="J2257" s="231">
        <f>'58'!E19</f>
        <v>0</v>
      </c>
      <c r="K2257" s="312">
        <f t="shared" si="190"/>
        <v>0</v>
      </c>
    </row>
    <row r="2258" spans="1:11">
      <c r="A2258" s="485">
        <v>2258</v>
      </c>
      <c r="B2258" t="s">
        <v>299</v>
      </c>
      <c r="D2258" t="s">
        <v>905</v>
      </c>
      <c r="E2258" s="472">
        <v>0</v>
      </c>
      <c r="F2258" s="231">
        <f>'57'!E20</f>
        <v>0</v>
      </c>
      <c r="G2258" s="312">
        <f t="shared" si="189"/>
        <v>0</v>
      </c>
      <c r="I2258" s="472">
        <v>0</v>
      </c>
      <c r="J2258" s="231">
        <f>'58'!E20</f>
        <v>0</v>
      </c>
      <c r="K2258" s="312">
        <f t="shared" si="190"/>
        <v>0</v>
      </c>
    </row>
    <row r="2259" spans="1:11">
      <c r="A2259" s="485">
        <v>2259</v>
      </c>
      <c r="B2259" s="672" t="s">
        <v>1102</v>
      </c>
      <c r="D2259" t="s">
        <v>905</v>
      </c>
      <c r="E2259" s="472"/>
      <c r="F2259" s="718"/>
      <c r="G2259" s="370"/>
      <c r="I2259" s="472"/>
      <c r="J2259" s="718"/>
      <c r="K2259" s="370"/>
    </row>
    <row r="2260" spans="1:11">
      <c r="A2260" s="485">
        <v>2260</v>
      </c>
      <c r="B2260" t="s">
        <v>300</v>
      </c>
      <c r="D2260" t="s">
        <v>905</v>
      </c>
      <c r="E2260" s="472">
        <v>0</v>
      </c>
      <c r="F2260" s="231">
        <f>'57'!E22</f>
        <v>0</v>
      </c>
      <c r="G2260" s="312">
        <f t="shared" ref="G2260:G2265" si="191">F2260-E2260</f>
        <v>0</v>
      </c>
      <c r="I2260" s="472">
        <v>0</v>
      </c>
      <c r="J2260" s="231">
        <f>'58'!E22</f>
        <v>0</v>
      </c>
      <c r="K2260" s="312">
        <f t="shared" ref="K2260:K2265" si="192">J2260-I2260</f>
        <v>0</v>
      </c>
    </row>
    <row r="2261" spans="1:11">
      <c r="A2261" s="485">
        <v>2261</v>
      </c>
      <c r="B2261" t="s">
        <v>301</v>
      </c>
      <c r="D2261" t="s">
        <v>905</v>
      </c>
      <c r="E2261" s="472">
        <v>0</v>
      </c>
      <c r="F2261" s="231">
        <f>'57'!E23</f>
        <v>0</v>
      </c>
      <c r="G2261" s="312">
        <f t="shared" si="191"/>
        <v>0</v>
      </c>
      <c r="I2261" s="472">
        <v>0</v>
      </c>
      <c r="J2261" s="231">
        <f>'58'!E23</f>
        <v>0</v>
      </c>
      <c r="K2261" s="312">
        <f t="shared" si="192"/>
        <v>0</v>
      </c>
    </row>
    <row r="2262" spans="1:11">
      <c r="A2262" s="485">
        <v>2262</v>
      </c>
      <c r="B2262" s="388" t="s">
        <v>1324</v>
      </c>
      <c r="D2262" t="s">
        <v>905</v>
      </c>
      <c r="E2262" s="472">
        <v>0</v>
      </c>
      <c r="F2262" s="231">
        <f>'57'!E24</f>
        <v>0</v>
      </c>
      <c r="G2262" s="312">
        <f t="shared" si="191"/>
        <v>0</v>
      </c>
      <c r="I2262" s="472">
        <v>0</v>
      </c>
      <c r="J2262" s="231">
        <f>'58'!E24</f>
        <v>0</v>
      </c>
      <c r="K2262" s="312">
        <f t="shared" si="192"/>
        <v>0</v>
      </c>
    </row>
    <row r="2263" spans="1:11">
      <c r="A2263" s="485">
        <v>2263</v>
      </c>
      <c r="B2263" t="s">
        <v>302</v>
      </c>
      <c r="D2263" t="s">
        <v>905</v>
      </c>
      <c r="E2263" s="472">
        <v>0</v>
      </c>
      <c r="F2263" s="231">
        <f>'57'!E25</f>
        <v>0</v>
      </c>
      <c r="G2263" s="312">
        <f t="shared" si="191"/>
        <v>0</v>
      </c>
      <c r="I2263" s="472">
        <v>0</v>
      </c>
      <c r="J2263" s="231">
        <f>'58'!E25</f>
        <v>0</v>
      </c>
      <c r="K2263" s="312">
        <f t="shared" si="192"/>
        <v>0</v>
      </c>
    </row>
    <row r="2264" spans="1:11">
      <c r="A2264" s="485">
        <v>2264</v>
      </c>
      <c r="B2264" t="s">
        <v>115</v>
      </c>
      <c r="D2264" t="s">
        <v>905</v>
      </c>
      <c r="E2264" s="472">
        <v>0</v>
      </c>
      <c r="F2264" s="231">
        <f>'57'!E28</f>
        <v>0</v>
      </c>
      <c r="G2264" s="312">
        <f t="shared" si="191"/>
        <v>0</v>
      </c>
      <c r="I2264" s="472">
        <v>0</v>
      </c>
      <c r="J2264" s="231">
        <f>'58'!E28</f>
        <v>0</v>
      </c>
      <c r="K2264" s="312">
        <f t="shared" si="192"/>
        <v>0</v>
      </c>
    </row>
    <row r="2265" spans="1:11" ht="15.75">
      <c r="A2265" s="485">
        <v>2265</v>
      </c>
      <c r="B2265" s="234" t="s">
        <v>106</v>
      </c>
      <c r="D2265" t="s">
        <v>905</v>
      </c>
      <c r="E2265" s="472">
        <v>0</v>
      </c>
      <c r="F2265" s="231">
        <f>'57'!E29</f>
        <v>0</v>
      </c>
      <c r="G2265" s="312">
        <f t="shared" si="191"/>
        <v>0</v>
      </c>
      <c r="I2265" s="472">
        <v>-5732</v>
      </c>
      <c r="J2265" s="231">
        <f>'58'!E29</f>
        <v>-7834</v>
      </c>
      <c r="K2265" s="312">
        <f t="shared" si="192"/>
        <v>-2102</v>
      </c>
    </row>
    <row r="2266" spans="1:11" ht="15.75">
      <c r="A2266" s="485">
        <v>2266</v>
      </c>
      <c r="B2266" s="234" t="s">
        <v>303</v>
      </c>
      <c r="D2266" t="s">
        <v>905</v>
      </c>
      <c r="E2266" s="472"/>
      <c r="F2266" s="231"/>
      <c r="G2266" s="370"/>
      <c r="I2266" s="472"/>
      <c r="J2266" s="231"/>
      <c r="K2266" s="370"/>
    </row>
    <row r="2267" spans="1:11">
      <c r="A2267" s="485">
        <v>2267</v>
      </c>
      <c r="B2267" t="s">
        <v>135</v>
      </c>
      <c r="D2267" t="s">
        <v>905</v>
      </c>
      <c r="E2267" s="472"/>
      <c r="F2267" s="231"/>
      <c r="G2267" s="370"/>
      <c r="I2267" s="472"/>
      <c r="J2267" s="231"/>
      <c r="K2267" s="370"/>
    </row>
    <row r="2268" spans="1:11">
      <c r="A2268" s="485">
        <v>2268</v>
      </c>
      <c r="B2268" s="636" t="s">
        <v>1220</v>
      </c>
      <c r="D2268" t="s">
        <v>905</v>
      </c>
      <c r="E2268" s="472">
        <v>0</v>
      </c>
      <c r="F2268" s="231">
        <f>'57'!E33</f>
        <v>0</v>
      </c>
      <c r="G2268" s="312">
        <f t="shared" ref="G2268:G2274" si="193">F2268-E2268</f>
        <v>0</v>
      </c>
      <c r="I2268" s="472">
        <v>0</v>
      </c>
      <c r="J2268" s="231">
        <f>'58'!E33</f>
        <v>0</v>
      </c>
      <c r="K2268" s="312">
        <f t="shared" ref="K2268:K2274" si="194">J2268-I2268</f>
        <v>0</v>
      </c>
    </row>
    <row r="2269" spans="1:11">
      <c r="A2269" s="485">
        <v>2269</v>
      </c>
      <c r="B2269" s="636" t="s">
        <v>1221</v>
      </c>
      <c r="D2269" t="s">
        <v>905</v>
      </c>
      <c r="E2269" s="472">
        <v>0</v>
      </c>
      <c r="F2269" s="231">
        <f>'57'!E34</f>
        <v>0</v>
      </c>
      <c r="G2269" s="312">
        <f t="shared" si="193"/>
        <v>0</v>
      </c>
      <c r="I2269" s="472">
        <v>0</v>
      </c>
      <c r="J2269" s="231">
        <f>'58'!E34</f>
        <v>0</v>
      </c>
      <c r="K2269" s="312">
        <f t="shared" si="194"/>
        <v>0</v>
      </c>
    </row>
    <row r="2270" spans="1:11">
      <c r="A2270" s="485">
        <v>2270</v>
      </c>
      <c r="B2270" s="636" t="s">
        <v>1222</v>
      </c>
      <c r="E2270" s="472">
        <v>0</v>
      </c>
      <c r="F2270" s="231">
        <f>'57'!E35</f>
        <v>0</v>
      </c>
      <c r="G2270" s="312">
        <f t="shared" si="193"/>
        <v>0</v>
      </c>
      <c r="I2270" s="472">
        <v>0</v>
      </c>
      <c r="J2270" s="231">
        <f>'58'!E35</f>
        <v>0</v>
      </c>
      <c r="K2270" s="312">
        <f t="shared" si="194"/>
        <v>0</v>
      </c>
    </row>
    <row r="2271" spans="1:11">
      <c r="A2271" s="485">
        <v>2271</v>
      </c>
      <c r="B2271" s="636" t="s">
        <v>1223</v>
      </c>
      <c r="E2271" s="472">
        <v>0</v>
      </c>
      <c r="F2271" s="231">
        <f>'57'!E36</f>
        <v>0</v>
      </c>
      <c r="G2271" s="312">
        <f t="shared" si="193"/>
        <v>0</v>
      </c>
      <c r="I2271" s="472">
        <v>0</v>
      </c>
      <c r="J2271" s="231">
        <f>'58'!E36</f>
        <v>0</v>
      </c>
      <c r="K2271" s="312">
        <f t="shared" si="194"/>
        <v>0</v>
      </c>
    </row>
    <row r="2272" spans="1:11">
      <c r="A2272" s="485">
        <v>2272</v>
      </c>
      <c r="B2272" t="s">
        <v>136</v>
      </c>
      <c r="D2272" t="s">
        <v>905</v>
      </c>
      <c r="E2272" s="472">
        <v>0</v>
      </c>
      <c r="F2272" s="231">
        <f>'57'!E37</f>
        <v>0</v>
      </c>
      <c r="G2272" s="312">
        <f t="shared" si="193"/>
        <v>0</v>
      </c>
      <c r="I2272" s="472">
        <v>0</v>
      </c>
      <c r="J2272" s="231">
        <f>'58'!E37</f>
        <v>0</v>
      </c>
      <c r="K2272" s="312">
        <f t="shared" si="194"/>
        <v>0</v>
      </c>
    </row>
    <row r="2273" spans="1:11">
      <c r="A2273" s="485">
        <v>2273</v>
      </c>
      <c r="B2273" t="s">
        <v>137</v>
      </c>
      <c r="D2273" t="s">
        <v>905</v>
      </c>
      <c r="E2273" s="472">
        <v>0</v>
      </c>
      <c r="F2273" s="231">
        <f>'57'!E38</f>
        <v>0</v>
      </c>
      <c r="G2273" s="312">
        <f t="shared" si="193"/>
        <v>0</v>
      </c>
      <c r="I2273" s="472">
        <v>0</v>
      </c>
      <c r="J2273" s="231">
        <f>'58'!E38</f>
        <v>0</v>
      </c>
      <c r="K2273" s="312">
        <f t="shared" si="194"/>
        <v>0</v>
      </c>
    </row>
    <row r="2274" spans="1:11">
      <c r="A2274" s="485">
        <v>2274</v>
      </c>
      <c r="B2274" t="s">
        <v>299</v>
      </c>
      <c r="D2274" t="s">
        <v>905</v>
      </c>
      <c r="E2274" s="472">
        <v>0</v>
      </c>
      <c r="F2274" s="231">
        <f>'57'!E39</f>
        <v>0</v>
      </c>
      <c r="G2274" s="312">
        <f t="shared" si="193"/>
        <v>0</v>
      </c>
      <c r="I2274" s="472">
        <v>0</v>
      </c>
      <c r="J2274" s="231">
        <f>'58'!E39</f>
        <v>0</v>
      </c>
      <c r="K2274" s="312">
        <f t="shared" si="194"/>
        <v>0</v>
      </c>
    </row>
    <row r="2275" spans="1:11">
      <c r="A2275" s="485">
        <v>2275</v>
      </c>
      <c r="B2275" s="672" t="s">
        <v>1102</v>
      </c>
      <c r="D2275" t="s">
        <v>905</v>
      </c>
      <c r="E2275" s="472"/>
      <c r="F2275" s="718"/>
      <c r="G2275" s="370"/>
      <c r="I2275" s="472"/>
      <c r="J2275" s="718"/>
      <c r="K2275" s="370"/>
    </row>
    <row r="2276" spans="1:11">
      <c r="A2276" s="485">
        <v>2276</v>
      </c>
      <c r="B2276" t="s">
        <v>300</v>
      </c>
      <c r="D2276" t="s">
        <v>905</v>
      </c>
      <c r="E2276" s="472">
        <v>0</v>
      </c>
      <c r="F2276" s="231">
        <f>'57'!E41</f>
        <v>0</v>
      </c>
      <c r="G2276" s="312">
        <f t="shared" ref="G2276:G2281" si="195">F2276-E2276</f>
        <v>0</v>
      </c>
      <c r="I2276" s="472">
        <v>0</v>
      </c>
      <c r="J2276" s="231">
        <f>'58'!E41</f>
        <v>0</v>
      </c>
      <c r="K2276" s="312">
        <f t="shared" ref="K2276:K2281" si="196">J2276-I2276</f>
        <v>0</v>
      </c>
    </row>
    <row r="2277" spans="1:11">
      <c r="A2277" s="485">
        <v>2277</v>
      </c>
      <c r="B2277" t="s">
        <v>301</v>
      </c>
      <c r="D2277" t="s">
        <v>905</v>
      </c>
      <c r="E2277" s="472">
        <v>0</v>
      </c>
      <c r="F2277" s="231">
        <f>'57'!E42</f>
        <v>0</v>
      </c>
      <c r="G2277" s="312">
        <f t="shared" si="195"/>
        <v>0</v>
      </c>
      <c r="I2277" s="472">
        <v>0</v>
      </c>
      <c r="J2277" s="231">
        <f>'58'!E42</f>
        <v>0</v>
      </c>
      <c r="K2277" s="312">
        <f t="shared" si="196"/>
        <v>0</v>
      </c>
    </row>
    <row r="2278" spans="1:11">
      <c r="A2278" s="485">
        <v>2278</v>
      </c>
      <c r="B2278" s="388" t="s">
        <v>1324</v>
      </c>
      <c r="D2278" t="s">
        <v>905</v>
      </c>
      <c r="E2278" s="472">
        <v>0</v>
      </c>
      <c r="F2278" s="231">
        <f>'57'!E43</f>
        <v>0</v>
      </c>
      <c r="G2278" s="312">
        <f t="shared" si="195"/>
        <v>0</v>
      </c>
      <c r="I2278" s="472">
        <v>0</v>
      </c>
      <c r="J2278" s="231">
        <f>'58'!E43</f>
        <v>0</v>
      </c>
      <c r="K2278" s="312">
        <f t="shared" si="196"/>
        <v>0</v>
      </c>
    </row>
    <row r="2279" spans="1:11">
      <c r="A2279" s="485">
        <v>2279</v>
      </c>
      <c r="B2279" t="s">
        <v>302</v>
      </c>
      <c r="D2279" t="s">
        <v>905</v>
      </c>
      <c r="E2279" s="472">
        <v>0</v>
      </c>
      <c r="F2279" s="231">
        <f>'57'!E44</f>
        <v>0</v>
      </c>
      <c r="G2279" s="312">
        <f t="shared" si="195"/>
        <v>0</v>
      </c>
      <c r="I2279" s="472">
        <v>0</v>
      </c>
      <c r="J2279" s="231">
        <f>'58'!E44</f>
        <v>0</v>
      </c>
      <c r="K2279" s="312">
        <f t="shared" si="196"/>
        <v>0</v>
      </c>
    </row>
    <row r="2280" spans="1:11">
      <c r="A2280" s="485">
        <v>2280</v>
      </c>
      <c r="B2280" t="s">
        <v>115</v>
      </c>
      <c r="D2280" t="s">
        <v>905</v>
      </c>
      <c r="E2280" s="472">
        <v>0</v>
      </c>
      <c r="F2280" s="231">
        <f>'57'!E47</f>
        <v>0</v>
      </c>
      <c r="G2280" s="312">
        <f t="shared" si="195"/>
        <v>0</v>
      </c>
      <c r="I2280" s="472">
        <v>0</v>
      </c>
      <c r="J2280" s="231">
        <f>'58'!E47</f>
        <v>0</v>
      </c>
      <c r="K2280" s="312">
        <f t="shared" si="196"/>
        <v>0</v>
      </c>
    </row>
    <row r="2281" spans="1:11" ht="15.75">
      <c r="A2281" s="485">
        <v>2281</v>
      </c>
      <c r="B2281" s="234" t="s">
        <v>106</v>
      </c>
      <c r="D2281" t="s">
        <v>905</v>
      </c>
      <c r="E2281" s="472">
        <v>0</v>
      </c>
      <c r="F2281" s="231">
        <f>'57'!E48</f>
        <v>0</v>
      </c>
      <c r="G2281" s="312">
        <f t="shared" si="195"/>
        <v>0</v>
      </c>
      <c r="I2281" s="472">
        <v>0</v>
      </c>
      <c r="J2281" s="231">
        <f>'58'!E48</f>
        <v>0</v>
      </c>
      <c r="K2281" s="312">
        <f t="shared" si="196"/>
        <v>0</v>
      </c>
    </row>
    <row r="2282" spans="1:11" ht="15.75">
      <c r="A2282" s="485">
        <v>2282</v>
      </c>
      <c r="B2282" s="234" t="s">
        <v>172</v>
      </c>
      <c r="D2282" t="s">
        <v>905</v>
      </c>
      <c r="E2282" s="472"/>
      <c r="F2282" s="231"/>
      <c r="G2282" s="370"/>
      <c r="I2282" s="472"/>
      <c r="J2282" s="231"/>
      <c r="K2282" s="370"/>
    </row>
    <row r="2283" spans="1:11">
      <c r="A2283" s="485">
        <v>2283</v>
      </c>
      <c r="B2283" t="s">
        <v>135</v>
      </c>
      <c r="D2283" t="s">
        <v>905</v>
      </c>
      <c r="E2283" s="472"/>
      <c r="F2283" s="231"/>
      <c r="G2283" s="370"/>
      <c r="I2283" s="472"/>
      <c r="J2283" s="231"/>
      <c r="K2283" s="370"/>
    </row>
    <row r="2284" spans="1:11">
      <c r="A2284" s="485">
        <v>2284</v>
      </c>
      <c r="B2284" s="636" t="s">
        <v>1220</v>
      </c>
      <c r="D2284" t="s">
        <v>905</v>
      </c>
      <c r="E2284" s="472">
        <v>0</v>
      </c>
      <c r="F2284" s="231">
        <f>'57'!E52</f>
        <v>0</v>
      </c>
      <c r="G2284" s="312">
        <f t="shared" ref="G2284:G2290" si="197">F2284-E2284</f>
        <v>0</v>
      </c>
      <c r="I2284" s="472">
        <v>-5732</v>
      </c>
      <c r="J2284" s="231">
        <f>'58'!E52</f>
        <v>-7834</v>
      </c>
      <c r="K2284" s="312">
        <f t="shared" ref="K2284:K2290" si="198">J2284-I2284</f>
        <v>-2102</v>
      </c>
    </row>
    <row r="2285" spans="1:11">
      <c r="A2285" s="485">
        <v>2285</v>
      </c>
      <c r="B2285" s="636" t="s">
        <v>1221</v>
      </c>
      <c r="D2285" t="s">
        <v>905</v>
      </c>
      <c r="E2285" s="472">
        <v>0</v>
      </c>
      <c r="F2285" s="231">
        <f>'57'!E53</f>
        <v>0</v>
      </c>
      <c r="G2285" s="312">
        <f t="shared" si="197"/>
        <v>0</v>
      </c>
      <c r="I2285" s="472">
        <v>0</v>
      </c>
      <c r="J2285" s="231">
        <f>'58'!E53</f>
        <v>0</v>
      </c>
      <c r="K2285" s="312">
        <f t="shared" si="198"/>
        <v>0</v>
      </c>
    </row>
    <row r="2286" spans="1:11">
      <c r="A2286" s="485">
        <v>2286</v>
      </c>
      <c r="B2286" s="636" t="s">
        <v>1222</v>
      </c>
      <c r="E2286" s="472">
        <v>0</v>
      </c>
      <c r="F2286" s="231">
        <f>'57'!E54</f>
        <v>0</v>
      </c>
      <c r="G2286" s="312">
        <f t="shared" si="197"/>
        <v>0</v>
      </c>
      <c r="I2286" s="472">
        <v>0</v>
      </c>
      <c r="J2286" s="231">
        <f>'58'!E54</f>
        <v>0</v>
      </c>
      <c r="K2286" s="312">
        <f t="shared" si="198"/>
        <v>0</v>
      </c>
    </row>
    <row r="2287" spans="1:11">
      <c r="A2287" s="485">
        <v>2287</v>
      </c>
      <c r="B2287" s="636" t="s">
        <v>1223</v>
      </c>
      <c r="E2287" s="472">
        <v>0</v>
      </c>
      <c r="F2287" s="231">
        <f>'57'!E55</f>
        <v>0</v>
      </c>
      <c r="G2287" s="312">
        <f t="shared" si="197"/>
        <v>0</v>
      </c>
      <c r="I2287" s="472">
        <v>0</v>
      </c>
      <c r="J2287" s="231">
        <f>'58'!E55</f>
        <v>0</v>
      </c>
      <c r="K2287" s="312">
        <f t="shared" si="198"/>
        <v>0</v>
      </c>
    </row>
    <row r="2288" spans="1:11">
      <c r="A2288" s="485">
        <v>2288</v>
      </c>
      <c r="B2288" t="s">
        <v>136</v>
      </c>
      <c r="D2288" t="s">
        <v>905</v>
      </c>
      <c r="E2288" s="472">
        <v>0</v>
      </c>
      <c r="F2288" s="231">
        <f>'57'!E56</f>
        <v>0</v>
      </c>
      <c r="G2288" s="312">
        <f t="shared" si="197"/>
        <v>0</v>
      </c>
      <c r="I2288" s="472">
        <v>0</v>
      </c>
      <c r="J2288" s="231">
        <f>'58'!E56</f>
        <v>0</v>
      </c>
      <c r="K2288" s="312">
        <f t="shared" si="198"/>
        <v>0</v>
      </c>
    </row>
    <row r="2289" spans="1:11">
      <c r="A2289" s="485">
        <v>2289</v>
      </c>
      <c r="B2289" t="s">
        <v>137</v>
      </c>
      <c r="D2289" t="s">
        <v>905</v>
      </c>
      <c r="E2289" s="472">
        <v>0</v>
      </c>
      <c r="F2289" s="231">
        <f>'57'!E57</f>
        <v>0</v>
      </c>
      <c r="G2289" s="312">
        <f t="shared" si="197"/>
        <v>0</v>
      </c>
      <c r="I2289" s="472">
        <v>0</v>
      </c>
      <c r="J2289" s="231">
        <f>'58'!E57</f>
        <v>0</v>
      </c>
      <c r="K2289" s="312">
        <f t="shared" si="198"/>
        <v>0</v>
      </c>
    </row>
    <row r="2290" spans="1:11">
      <c r="A2290" s="485">
        <v>2290</v>
      </c>
      <c r="B2290" t="s">
        <v>299</v>
      </c>
      <c r="D2290" t="s">
        <v>905</v>
      </c>
      <c r="E2290" s="472">
        <v>0</v>
      </c>
      <c r="F2290" s="231">
        <f>'57'!E58</f>
        <v>0</v>
      </c>
      <c r="G2290" s="312">
        <f t="shared" si="197"/>
        <v>0</v>
      </c>
      <c r="I2290" s="472">
        <v>0</v>
      </c>
      <c r="J2290" s="231">
        <f>'58'!E58</f>
        <v>0</v>
      </c>
      <c r="K2290" s="312">
        <f t="shared" si="198"/>
        <v>0</v>
      </c>
    </row>
    <row r="2291" spans="1:11">
      <c r="A2291" s="485">
        <v>2291</v>
      </c>
      <c r="B2291" s="672" t="s">
        <v>1102</v>
      </c>
      <c r="D2291" t="s">
        <v>905</v>
      </c>
      <c r="E2291" s="472"/>
      <c r="F2291" s="718"/>
      <c r="G2291" s="370"/>
      <c r="I2291" s="472"/>
      <c r="J2291" s="718"/>
      <c r="K2291" s="370"/>
    </row>
    <row r="2292" spans="1:11">
      <c r="A2292" s="485">
        <v>2292</v>
      </c>
      <c r="B2292" t="s">
        <v>300</v>
      </c>
      <c r="D2292" t="s">
        <v>905</v>
      </c>
      <c r="E2292" s="472">
        <v>0</v>
      </c>
      <c r="F2292" s="231">
        <f>'57'!E60</f>
        <v>0</v>
      </c>
      <c r="G2292" s="312">
        <f t="shared" ref="G2292:G2297" si="199">F2292-E2292</f>
        <v>0</v>
      </c>
      <c r="I2292" s="472">
        <v>0</v>
      </c>
      <c r="J2292" s="231">
        <f>'58'!E60</f>
        <v>0</v>
      </c>
      <c r="K2292" s="312">
        <f t="shared" ref="K2292:K2297" si="200">J2292-I2292</f>
        <v>0</v>
      </c>
    </row>
    <row r="2293" spans="1:11">
      <c r="A2293" s="485">
        <v>2293</v>
      </c>
      <c r="B2293" t="s">
        <v>301</v>
      </c>
      <c r="D2293" t="s">
        <v>905</v>
      </c>
      <c r="E2293" s="472">
        <v>0</v>
      </c>
      <c r="F2293" s="231">
        <f>'57'!E61</f>
        <v>0</v>
      </c>
      <c r="G2293" s="312">
        <f t="shared" si="199"/>
        <v>0</v>
      </c>
      <c r="I2293" s="472">
        <v>0</v>
      </c>
      <c r="J2293" s="231">
        <f>'58'!E61</f>
        <v>0</v>
      </c>
      <c r="K2293" s="312">
        <f t="shared" si="200"/>
        <v>0</v>
      </c>
    </row>
    <row r="2294" spans="1:11">
      <c r="A2294" s="485">
        <v>2294</v>
      </c>
      <c r="B2294" s="388" t="s">
        <v>1324</v>
      </c>
      <c r="D2294" t="s">
        <v>905</v>
      </c>
      <c r="E2294" s="472">
        <v>0</v>
      </c>
      <c r="F2294" s="231">
        <f>'57'!E62</f>
        <v>0</v>
      </c>
      <c r="G2294" s="312">
        <f t="shared" si="199"/>
        <v>0</v>
      </c>
      <c r="I2294" s="472">
        <v>0</v>
      </c>
      <c r="J2294" s="231">
        <f>'58'!E62</f>
        <v>0</v>
      </c>
      <c r="K2294" s="312">
        <f t="shared" si="200"/>
        <v>0</v>
      </c>
    </row>
    <row r="2295" spans="1:11">
      <c r="A2295" s="485">
        <v>2295</v>
      </c>
      <c r="B2295" t="s">
        <v>302</v>
      </c>
      <c r="D2295" t="s">
        <v>905</v>
      </c>
      <c r="E2295" s="472">
        <v>0</v>
      </c>
      <c r="F2295" s="231">
        <f>'57'!E63</f>
        <v>0</v>
      </c>
      <c r="G2295" s="312">
        <f t="shared" si="199"/>
        <v>0</v>
      </c>
      <c r="I2295" s="472">
        <v>0</v>
      </c>
      <c r="J2295" s="231">
        <f>'58'!E63</f>
        <v>0</v>
      </c>
      <c r="K2295" s="312">
        <f t="shared" si="200"/>
        <v>0</v>
      </c>
    </row>
    <row r="2296" spans="1:11">
      <c r="A2296" s="485">
        <v>2296</v>
      </c>
      <c r="B2296" t="s">
        <v>115</v>
      </c>
      <c r="D2296" t="s">
        <v>905</v>
      </c>
      <c r="E2296" s="472">
        <v>0</v>
      </c>
      <c r="F2296" s="231">
        <f>'57'!E66</f>
        <v>0</v>
      </c>
      <c r="G2296" s="312">
        <f t="shared" si="199"/>
        <v>0</v>
      </c>
      <c r="I2296" s="472">
        <v>0</v>
      </c>
      <c r="J2296" s="231">
        <f>'58'!E66</f>
        <v>0</v>
      </c>
      <c r="K2296" s="312">
        <f t="shared" si="200"/>
        <v>0</v>
      </c>
    </row>
    <row r="2297" spans="1:11" ht="15.75">
      <c r="A2297" s="485">
        <v>2297</v>
      </c>
      <c r="B2297" s="234" t="s">
        <v>106</v>
      </c>
      <c r="D2297" t="s">
        <v>905</v>
      </c>
      <c r="E2297" s="472">
        <v>0</v>
      </c>
      <c r="F2297" s="231">
        <f>'57'!E67</f>
        <v>0</v>
      </c>
      <c r="G2297" s="312">
        <f t="shared" si="199"/>
        <v>0</v>
      </c>
      <c r="I2297" s="472">
        <v>-5732</v>
      </c>
      <c r="J2297" s="231">
        <f>'58'!E67</f>
        <v>-7834</v>
      </c>
      <c r="K2297" s="312">
        <f t="shared" si="200"/>
        <v>-2102</v>
      </c>
    </row>
    <row r="2298" spans="1:11" ht="15.75">
      <c r="A2298" s="485">
        <v>2298</v>
      </c>
      <c r="B2298" s="234" t="s">
        <v>1019</v>
      </c>
      <c r="D2298" t="s">
        <v>905</v>
      </c>
      <c r="E2298" s="472"/>
      <c r="F2298" s="231"/>
      <c r="G2298" s="370"/>
      <c r="I2298" s="472"/>
      <c r="J2298" s="231"/>
      <c r="K2298" s="370"/>
    </row>
    <row r="2299" spans="1:11" ht="15.75">
      <c r="A2299" s="485">
        <v>2299</v>
      </c>
      <c r="B2299" s="234" t="s">
        <v>271</v>
      </c>
      <c r="D2299" t="s">
        <v>905</v>
      </c>
      <c r="E2299" s="472"/>
      <c r="F2299" s="231"/>
      <c r="G2299" s="370"/>
      <c r="I2299" s="472"/>
      <c r="J2299" s="231"/>
      <c r="K2299" s="370"/>
    </row>
    <row r="2300" spans="1:11">
      <c r="A2300" s="485">
        <v>2300</v>
      </c>
      <c r="B2300" t="s">
        <v>135</v>
      </c>
      <c r="D2300" t="s">
        <v>905</v>
      </c>
      <c r="E2300" s="472"/>
      <c r="F2300" s="231"/>
      <c r="G2300" s="370"/>
      <c r="I2300" s="472"/>
      <c r="J2300" s="231"/>
      <c r="K2300" s="370"/>
    </row>
    <row r="2301" spans="1:11">
      <c r="A2301" s="485">
        <v>2301</v>
      </c>
      <c r="B2301" s="636" t="s">
        <v>1220</v>
      </c>
      <c r="D2301" t="s">
        <v>905</v>
      </c>
      <c r="E2301" s="472">
        <v>-5644</v>
      </c>
      <c r="F2301" s="231">
        <f>'57'!G14</f>
        <v>-1272</v>
      </c>
      <c r="G2301" s="312">
        <f t="shared" ref="G2301:G2307" si="201">F2301-E2301</f>
        <v>4372</v>
      </c>
      <c r="I2301" s="472">
        <v>-625</v>
      </c>
      <c r="J2301" s="231">
        <f>'58'!G14</f>
        <v>-4151</v>
      </c>
      <c r="K2301" s="312">
        <f t="shared" ref="K2301:K2307" si="202">J2301-I2301</f>
        <v>-3526</v>
      </c>
    </row>
    <row r="2302" spans="1:11">
      <c r="A2302" s="485">
        <v>2302</v>
      </c>
      <c r="B2302" s="636" t="s">
        <v>1221</v>
      </c>
      <c r="E2302" s="472">
        <v>0</v>
      </c>
      <c r="F2302" s="231">
        <f>'57'!G15</f>
        <v>0</v>
      </c>
      <c r="G2302" s="312">
        <f t="shared" si="201"/>
        <v>0</v>
      </c>
      <c r="I2302" s="472">
        <v>0</v>
      </c>
      <c r="J2302" s="231">
        <f>'58'!G15</f>
        <v>0</v>
      </c>
      <c r="K2302" s="312">
        <f t="shared" si="202"/>
        <v>0</v>
      </c>
    </row>
    <row r="2303" spans="1:11">
      <c r="A2303" s="485">
        <v>2303</v>
      </c>
      <c r="B2303" s="636" t="s">
        <v>1222</v>
      </c>
      <c r="E2303" s="472">
        <v>29</v>
      </c>
      <c r="F2303" s="231">
        <f>'57'!G16</f>
        <v>-72</v>
      </c>
      <c r="G2303" s="312">
        <f t="shared" si="201"/>
        <v>-101</v>
      </c>
      <c r="I2303" s="472">
        <v>-75</v>
      </c>
      <c r="J2303" s="231">
        <f>'58'!G16</f>
        <v>-98</v>
      </c>
      <c r="K2303" s="312">
        <f t="shared" si="202"/>
        <v>-23</v>
      </c>
    </row>
    <row r="2304" spans="1:11">
      <c r="A2304" s="485">
        <v>2304</v>
      </c>
      <c r="B2304" s="636" t="s">
        <v>1223</v>
      </c>
      <c r="E2304" s="472">
        <v>0</v>
      </c>
      <c r="F2304" s="231">
        <f>'57'!G17</f>
        <v>0</v>
      </c>
      <c r="G2304" s="312">
        <f t="shared" si="201"/>
        <v>0</v>
      </c>
      <c r="I2304" s="472">
        <v>0</v>
      </c>
      <c r="J2304" s="231">
        <f>'58'!G17</f>
        <v>0</v>
      </c>
      <c r="K2304" s="312">
        <f t="shared" si="202"/>
        <v>0</v>
      </c>
    </row>
    <row r="2305" spans="1:11">
      <c r="A2305" s="485">
        <v>2305</v>
      </c>
      <c r="B2305" t="s">
        <v>136</v>
      </c>
      <c r="D2305" t="s">
        <v>905</v>
      </c>
      <c r="E2305" s="472">
        <v>-180</v>
      </c>
      <c r="F2305" s="231">
        <f>'57'!G18</f>
        <v>-70</v>
      </c>
      <c r="G2305" s="312">
        <f t="shared" si="201"/>
        <v>110</v>
      </c>
      <c r="I2305" s="472">
        <v>0</v>
      </c>
      <c r="J2305" s="231">
        <f>'58'!G18</f>
        <v>0</v>
      </c>
      <c r="K2305" s="312">
        <f t="shared" si="202"/>
        <v>0</v>
      </c>
    </row>
    <row r="2306" spans="1:11">
      <c r="A2306" s="485">
        <v>2306</v>
      </c>
      <c r="B2306" t="s">
        <v>137</v>
      </c>
      <c r="D2306" t="s">
        <v>905</v>
      </c>
      <c r="E2306" s="472">
        <v>0</v>
      </c>
      <c r="F2306" s="231">
        <f>'57'!G19</f>
        <v>0</v>
      </c>
      <c r="G2306" s="312">
        <f t="shared" si="201"/>
        <v>0</v>
      </c>
      <c r="I2306" s="472">
        <v>0</v>
      </c>
      <c r="J2306" s="231">
        <f>'58'!G19</f>
        <v>0</v>
      </c>
      <c r="K2306" s="312">
        <f t="shared" si="202"/>
        <v>0</v>
      </c>
    </row>
    <row r="2307" spans="1:11">
      <c r="A2307" s="485">
        <v>2307</v>
      </c>
      <c r="B2307" t="s">
        <v>299</v>
      </c>
      <c r="D2307" t="s">
        <v>905</v>
      </c>
      <c r="E2307" s="472">
        <v>0</v>
      </c>
      <c r="F2307" s="231">
        <f>'57'!G20</f>
        <v>0</v>
      </c>
      <c r="G2307" s="312">
        <f t="shared" si="201"/>
        <v>0</v>
      </c>
      <c r="I2307" s="472">
        <v>0</v>
      </c>
      <c r="J2307" s="231">
        <f>'58'!G20</f>
        <v>0</v>
      </c>
      <c r="K2307" s="312">
        <f t="shared" si="202"/>
        <v>0</v>
      </c>
    </row>
    <row r="2308" spans="1:11">
      <c r="A2308" s="485">
        <v>2308</v>
      </c>
      <c r="B2308" s="672" t="s">
        <v>1102</v>
      </c>
      <c r="D2308" t="s">
        <v>905</v>
      </c>
      <c r="E2308" s="472"/>
      <c r="F2308" s="718"/>
      <c r="G2308" s="370"/>
      <c r="I2308" s="472"/>
      <c r="J2308" s="718"/>
      <c r="K2308" s="370"/>
    </row>
    <row r="2309" spans="1:11">
      <c r="A2309" s="485">
        <v>2309</v>
      </c>
      <c r="B2309" t="s">
        <v>300</v>
      </c>
      <c r="D2309" t="s">
        <v>905</v>
      </c>
      <c r="E2309" s="472">
        <v>0</v>
      </c>
      <c r="F2309" s="231">
        <f>'57'!G22</f>
        <v>0</v>
      </c>
      <c r="G2309" s="312">
        <f t="shared" ref="G2309:G2314" si="203">F2309-E2309</f>
        <v>0</v>
      </c>
      <c r="I2309" s="472">
        <v>0</v>
      </c>
      <c r="J2309" s="231">
        <f>'58'!G22</f>
        <v>0</v>
      </c>
      <c r="K2309" s="312">
        <f t="shared" ref="K2309:K2314" si="204">J2309-I2309</f>
        <v>0</v>
      </c>
    </row>
    <row r="2310" spans="1:11">
      <c r="A2310" s="485">
        <v>2310</v>
      </c>
      <c r="B2310" t="s">
        <v>301</v>
      </c>
      <c r="D2310" t="s">
        <v>905</v>
      </c>
      <c r="E2310" s="472">
        <v>0</v>
      </c>
      <c r="F2310" s="231">
        <f>'57'!G23</f>
        <v>0</v>
      </c>
      <c r="G2310" s="312">
        <f t="shared" si="203"/>
        <v>0</v>
      </c>
      <c r="I2310" s="472">
        <v>0</v>
      </c>
      <c r="J2310" s="231">
        <f>'58'!G23</f>
        <v>0</v>
      </c>
      <c r="K2310" s="312">
        <f t="shared" si="204"/>
        <v>0</v>
      </c>
    </row>
    <row r="2311" spans="1:11">
      <c r="A2311" s="485">
        <v>2311</v>
      </c>
      <c r="B2311" s="388" t="s">
        <v>1324</v>
      </c>
      <c r="D2311" t="s">
        <v>905</v>
      </c>
      <c r="E2311" s="472">
        <v>0</v>
      </c>
      <c r="F2311" s="231">
        <f>'57'!G24</f>
        <v>0</v>
      </c>
      <c r="G2311" s="312">
        <f t="shared" si="203"/>
        <v>0</v>
      </c>
      <c r="I2311" s="472">
        <v>0</v>
      </c>
      <c r="J2311" s="231">
        <f>'58'!G24</f>
        <v>0</v>
      </c>
      <c r="K2311" s="312">
        <f t="shared" si="204"/>
        <v>0</v>
      </c>
    </row>
    <row r="2312" spans="1:11">
      <c r="A2312" s="485">
        <v>2312</v>
      </c>
      <c r="B2312" t="s">
        <v>302</v>
      </c>
      <c r="D2312" t="s">
        <v>905</v>
      </c>
      <c r="E2312" s="472">
        <v>0</v>
      </c>
      <c r="F2312" s="231">
        <f>'57'!G25</f>
        <v>0</v>
      </c>
      <c r="G2312" s="312">
        <f t="shared" si="203"/>
        <v>0</v>
      </c>
      <c r="I2312" s="472">
        <v>0</v>
      </c>
      <c r="J2312" s="231">
        <f>'58'!G25</f>
        <v>0</v>
      </c>
      <c r="K2312" s="312">
        <f t="shared" si="204"/>
        <v>0</v>
      </c>
    </row>
    <row r="2313" spans="1:11">
      <c r="A2313" s="485">
        <v>2313</v>
      </c>
      <c r="B2313" t="s">
        <v>115</v>
      </c>
      <c r="D2313" t="s">
        <v>905</v>
      </c>
      <c r="E2313" s="472">
        <v>-108</v>
      </c>
      <c r="F2313" s="231">
        <f>'57'!G28</f>
        <v>-407</v>
      </c>
      <c r="G2313" s="312">
        <f t="shared" si="203"/>
        <v>-299</v>
      </c>
      <c r="I2313" s="472">
        <v>-550</v>
      </c>
      <c r="J2313" s="231">
        <f>'58'!G28</f>
        <v>0</v>
      </c>
      <c r="K2313" s="312">
        <f t="shared" si="204"/>
        <v>550</v>
      </c>
    </row>
    <row r="2314" spans="1:11" ht="15.75">
      <c r="A2314" s="485">
        <v>2314</v>
      </c>
      <c r="B2314" s="234" t="s">
        <v>106</v>
      </c>
      <c r="D2314" t="s">
        <v>905</v>
      </c>
      <c r="E2314" s="472">
        <v>-5903</v>
      </c>
      <c r="F2314" s="231">
        <f>'57'!G29</f>
        <v>-1821</v>
      </c>
      <c r="G2314" s="312">
        <f t="shared" si="203"/>
        <v>4082</v>
      </c>
      <c r="I2314" s="472">
        <v>-1250</v>
      </c>
      <c r="J2314" s="231">
        <f>'58'!G29</f>
        <v>-4249</v>
      </c>
      <c r="K2314" s="312">
        <f t="shared" si="204"/>
        <v>-2999</v>
      </c>
    </row>
    <row r="2315" spans="1:11" ht="15.75">
      <c r="A2315" s="485">
        <v>2315</v>
      </c>
      <c r="B2315" s="234" t="s">
        <v>303</v>
      </c>
      <c r="D2315" t="s">
        <v>905</v>
      </c>
      <c r="E2315" s="472"/>
      <c r="F2315" s="231"/>
      <c r="G2315" s="370"/>
      <c r="I2315" s="472"/>
      <c r="J2315" s="231"/>
      <c r="K2315" s="370"/>
    </row>
    <row r="2316" spans="1:11">
      <c r="A2316" s="485">
        <v>2316</v>
      </c>
      <c r="B2316" t="s">
        <v>135</v>
      </c>
      <c r="D2316" t="s">
        <v>905</v>
      </c>
      <c r="E2316" s="472"/>
      <c r="F2316" s="231"/>
      <c r="G2316" s="370"/>
      <c r="I2316" s="472"/>
      <c r="J2316" s="231"/>
      <c r="K2316" s="370"/>
    </row>
    <row r="2317" spans="1:11">
      <c r="A2317" s="485">
        <v>2317</v>
      </c>
      <c r="B2317" s="636" t="s">
        <v>1220</v>
      </c>
      <c r="D2317" t="s">
        <v>905</v>
      </c>
      <c r="E2317" s="472">
        <v>0</v>
      </c>
      <c r="F2317" s="231">
        <f>'57'!G33</f>
        <v>-1529</v>
      </c>
      <c r="G2317" s="312">
        <f t="shared" ref="G2317:G2323" si="205">F2317-E2317</f>
        <v>-1529</v>
      </c>
      <c r="I2317" s="472">
        <v>0</v>
      </c>
      <c r="J2317" s="231">
        <f>'58'!G33</f>
        <v>0</v>
      </c>
      <c r="K2317" s="312">
        <f t="shared" ref="K2317:K2323" si="206">J2317-I2317</f>
        <v>0</v>
      </c>
    </row>
    <row r="2318" spans="1:11">
      <c r="A2318" s="485">
        <v>2318</v>
      </c>
      <c r="B2318" s="636" t="s">
        <v>1221</v>
      </c>
      <c r="D2318" t="s">
        <v>905</v>
      </c>
      <c r="E2318" s="472">
        <v>0</v>
      </c>
      <c r="F2318" s="231">
        <f>'57'!G34</f>
        <v>0</v>
      </c>
      <c r="G2318" s="312">
        <f t="shared" si="205"/>
        <v>0</v>
      </c>
      <c r="I2318" s="472">
        <v>0</v>
      </c>
      <c r="J2318" s="231">
        <f>'58'!G34</f>
        <v>0</v>
      </c>
      <c r="K2318" s="312">
        <f t="shared" si="206"/>
        <v>0</v>
      </c>
    </row>
    <row r="2319" spans="1:11">
      <c r="A2319" s="485">
        <v>2319</v>
      </c>
      <c r="B2319" s="636" t="s">
        <v>1222</v>
      </c>
      <c r="E2319" s="472">
        <v>0</v>
      </c>
      <c r="F2319" s="231">
        <f>'57'!G35</f>
        <v>0</v>
      </c>
      <c r="G2319" s="312">
        <f t="shared" si="205"/>
        <v>0</v>
      </c>
      <c r="I2319" s="472">
        <v>0</v>
      </c>
      <c r="J2319" s="231">
        <f>'58'!G35</f>
        <v>0</v>
      </c>
      <c r="K2319" s="312">
        <f t="shared" si="206"/>
        <v>0</v>
      </c>
    </row>
    <row r="2320" spans="1:11">
      <c r="A2320" s="485">
        <v>2320</v>
      </c>
      <c r="B2320" s="636" t="s">
        <v>1223</v>
      </c>
      <c r="E2320" s="472">
        <v>0</v>
      </c>
      <c r="F2320" s="231">
        <f>'57'!G36</f>
        <v>0</v>
      </c>
      <c r="G2320" s="312">
        <f t="shared" si="205"/>
        <v>0</v>
      </c>
      <c r="I2320" s="472">
        <v>0</v>
      </c>
      <c r="J2320" s="231">
        <f>'58'!G36</f>
        <v>0</v>
      </c>
      <c r="K2320" s="312">
        <f t="shared" si="206"/>
        <v>0</v>
      </c>
    </row>
    <row r="2321" spans="1:11">
      <c r="A2321" s="485">
        <v>2321</v>
      </c>
      <c r="B2321" t="s">
        <v>136</v>
      </c>
      <c r="D2321" t="s">
        <v>905</v>
      </c>
      <c r="E2321" s="472">
        <v>0</v>
      </c>
      <c r="F2321" s="231">
        <f>'57'!G37</f>
        <v>0</v>
      </c>
      <c r="G2321" s="312">
        <f t="shared" si="205"/>
        <v>0</v>
      </c>
      <c r="I2321" s="472">
        <v>0</v>
      </c>
      <c r="J2321" s="231">
        <f>'58'!G37</f>
        <v>0</v>
      </c>
      <c r="K2321" s="312">
        <f t="shared" si="206"/>
        <v>0</v>
      </c>
    </row>
    <row r="2322" spans="1:11">
      <c r="A2322" s="485">
        <v>2322</v>
      </c>
      <c r="B2322" t="s">
        <v>137</v>
      </c>
      <c r="D2322" t="s">
        <v>905</v>
      </c>
      <c r="E2322" s="472">
        <v>0</v>
      </c>
      <c r="F2322" s="231">
        <f>'57'!G38</f>
        <v>0</v>
      </c>
      <c r="G2322" s="312">
        <f t="shared" si="205"/>
        <v>0</v>
      </c>
      <c r="I2322" s="472">
        <v>0</v>
      </c>
      <c r="J2322" s="231">
        <f>'58'!G38</f>
        <v>0</v>
      </c>
      <c r="K2322" s="312">
        <f t="shared" si="206"/>
        <v>0</v>
      </c>
    </row>
    <row r="2323" spans="1:11">
      <c r="A2323" s="485">
        <v>2323</v>
      </c>
      <c r="B2323" t="s">
        <v>299</v>
      </c>
      <c r="D2323" t="s">
        <v>905</v>
      </c>
      <c r="E2323" s="472">
        <v>0</v>
      </c>
      <c r="F2323" s="231">
        <f>'57'!G39</f>
        <v>0</v>
      </c>
      <c r="G2323" s="312">
        <f t="shared" si="205"/>
        <v>0</v>
      </c>
      <c r="I2323" s="472">
        <v>0</v>
      </c>
      <c r="J2323" s="231">
        <f>'58'!G39</f>
        <v>0</v>
      </c>
      <c r="K2323" s="312">
        <f t="shared" si="206"/>
        <v>0</v>
      </c>
    </row>
    <row r="2324" spans="1:11">
      <c r="A2324" s="485">
        <v>2324</v>
      </c>
      <c r="B2324" s="672" t="s">
        <v>1102</v>
      </c>
      <c r="D2324" t="s">
        <v>905</v>
      </c>
      <c r="E2324" s="472"/>
      <c r="F2324" s="718"/>
      <c r="G2324" s="370"/>
      <c r="I2324" s="472"/>
      <c r="J2324" s="718"/>
      <c r="K2324" s="370"/>
    </row>
    <row r="2325" spans="1:11">
      <c r="A2325" s="485">
        <v>2325</v>
      </c>
      <c r="B2325" t="s">
        <v>300</v>
      </c>
      <c r="D2325" t="s">
        <v>905</v>
      </c>
      <c r="E2325" s="472">
        <v>0</v>
      </c>
      <c r="F2325" s="231">
        <f>'57'!G41</f>
        <v>0</v>
      </c>
      <c r="G2325" s="312">
        <f t="shared" ref="G2325:G2330" si="207">F2325-E2325</f>
        <v>0</v>
      </c>
      <c r="I2325" s="472">
        <v>0</v>
      </c>
      <c r="J2325" s="231">
        <f>'58'!G41</f>
        <v>0</v>
      </c>
      <c r="K2325" s="312">
        <f t="shared" ref="K2325:K2330" si="208">J2325-I2325</f>
        <v>0</v>
      </c>
    </row>
    <row r="2326" spans="1:11">
      <c r="A2326" s="485">
        <v>2326</v>
      </c>
      <c r="B2326" t="s">
        <v>301</v>
      </c>
      <c r="D2326" t="s">
        <v>905</v>
      </c>
      <c r="E2326" s="472">
        <v>0</v>
      </c>
      <c r="F2326" s="231">
        <f>'57'!G42</f>
        <v>0</v>
      </c>
      <c r="G2326" s="312">
        <f t="shared" si="207"/>
        <v>0</v>
      </c>
      <c r="I2326" s="472">
        <v>0</v>
      </c>
      <c r="J2326" s="231">
        <f>'58'!G42</f>
        <v>0</v>
      </c>
      <c r="K2326" s="312">
        <f t="shared" si="208"/>
        <v>0</v>
      </c>
    </row>
    <row r="2327" spans="1:11">
      <c r="A2327" s="485">
        <v>2327</v>
      </c>
      <c r="B2327" s="388" t="s">
        <v>1324</v>
      </c>
      <c r="D2327" t="s">
        <v>905</v>
      </c>
      <c r="E2327" s="472">
        <v>0</v>
      </c>
      <c r="F2327" s="231">
        <f>'57'!G43</f>
        <v>0</v>
      </c>
      <c r="G2327" s="312">
        <f t="shared" si="207"/>
        <v>0</v>
      </c>
      <c r="I2327" s="472">
        <v>0</v>
      </c>
      <c r="J2327" s="231">
        <f>'58'!G43</f>
        <v>0</v>
      </c>
      <c r="K2327" s="312">
        <f t="shared" si="208"/>
        <v>0</v>
      </c>
    </row>
    <row r="2328" spans="1:11">
      <c r="A2328" s="485">
        <v>2328</v>
      </c>
      <c r="B2328" t="s">
        <v>302</v>
      </c>
      <c r="D2328" t="s">
        <v>905</v>
      </c>
      <c r="E2328" s="472">
        <v>0</v>
      </c>
      <c r="F2328" s="231">
        <f>'57'!G44</f>
        <v>0</v>
      </c>
      <c r="G2328" s="312">
        <f t="shared" si="207"/>
        <v>0</v>
      </c>
      <c r="I2328" s="472">
        <v>0</v>
      </c>
      <c r="J2328" s="231">
        <f>'58'!G44</f>
        <v>0</v>
      </c>
      <c r="K2328" s="312">
        <f t="shared" si="208"/>
        <v>0</v>
      </c>
    </row>
    <row r="2329" spans="1:11">
      <c r="A2329" s="485">
        <v>2329</v>
      </c>
      <c r="B2329" t="s">
        <v>115</v>
      </c>
      <c r="D2329" t="s">
        <v>905</v>
      </c>
      <c r="E2329" s="472">
        <v>0</v>
      </c>
      <c r="F2329" s="231">
        <f>'57'!G47</f>
        <v>0</v>
      </c>
      <c r="G2329" s="312">
        <f t="shared" si="207"/>
        <v>0</v>
      </c>
      <c r="I2329" s="472">
        <v>0</v>
      </c>
      <c r="J2329" s="231">
        <f>'58'!G47</f>
        <v>0</v>
      </c>
      <c r="K2329" s="312">
        <f t="shared" si="208"/>
        <v>0</v>
      </c>
    </row>
    <row r="2330" spans="1:11" ht="15.75">
      <c r="A2330" s="485">
        <v>2330</v>
      </c>
      <c r="B2330" s="234" t="s">
        <v>106</v>
      </c>
      <c r="D2330" t="s">
        <v>905</v>
      </c>
      <c r="E2330" s="472">
        <v>0</v>
      </c>
      <c r="F2330" s="231">
        <f>'57'!G48</f>
        <v>-1529</v>
      </c>
      <c r="G2330" s="312">
        <f t="shared" si="207"/>
        <v>-1529</v>
      </c>
      <c r="I2330" s="472">
        <v>0</v>
      </c>
      <c r="J2330" s="231">
        <f>'58'!G48</f>
        <v>0</v>
      </c>
      <c r="K2330" s="312">
        <f t="shared" si="208"/>
        <v>0</v>
      </c>
    </row>
    <row r="2331" spans="1:11" ht="15.75">
      <c r="A2331" s="485">
        <v>2331</v>
      </c>
      <c r="B2331" s="234" t="s">
        <v>172</v>
      </c>
      <c r="D2331" t="s">
        <v>905</v>
      </c>
      <c r="E2331" s="472"/>
      <c r="F2331" s="231"/>
      <c r="G2331" s="370"/>
      <c r="I2331" s="472"/>
      <c r="J2331" s="231"/>
      <c r="K2331" s="370"/>
    </row>
    <row r="2332" spans="1:11">
      <c r="A2332" s="485">
        <v>2332</v>
      </c>
      <c r="B2332" t="s">
        <v>135</v>
      </c>
      <c r="D2332" t="s">
        <v>905</v>
      </c>
      <c r="E2332" s="472"/>
      <c r="F2332" s="231"/>
      <c r="G2332" s="370"/>
      <c r="I2332" s="472"/>
      <c r="J2332" s="231"/>
      <c r="K2332" s="370"/>
    </row>
    <row r="2333" spans="1:11">
      <c r="A2333" s="485">
        <v>2333</v>
      </c>
      <c r="B2333" s="636" t="s">
        <v>1220</v>
      </c>
      <c r="D2333" t="s">
        <v>905</v>
      </c>
      <c r="E2333" s="472">
        <v>-5644</v>
      </c>
      <c r="F2333" s="231">
        <f>'57'!G52</f>
        <v>-2801</v>
      </c>
      <c r="G2333" s="312">
        <f t="shared" ref="G2333:G2339" si="209">F2333-E2333</f>
        <v>2843</v>
      </c>
      <c r="I2333" s="472">
        <v>-625</v>
      </c>
      <c r="J2333" s="231">
        <f>'58'!G52</f>
        <v>-4151</v>
      </c>
      <c r="K2333" s="312">
        <f t="shared" ref="K2333:K2339" si="210">J2333-I2333</f>
        <v>-3526</v>
      </c>
    </row>
    <row r="2334" spans="1:11">
      <c r="A2334" s="485">
        <v>2334</v>
      </c>
      <c r="B2334" s="636" t="s">
        <v>1221</v>
      </c>
      <c r="D2334" t="s">
        <v>905</v>
      </c>
      <c r="E2334" s="472">
        <v>0</v>
      </c>
      <c r="F2334" s="231">
        <f>'57'!G53</f>
        <v>0</v>
      </c>
      <c r="G2334" s="312">
        <f t="shared" si="209"/>
        <v>0</v>
      </c>
      <c r="I2334" s="472">
        <v>0</v>
      </c>
      <c r="J2334" s="231">
        <f>'58'!G53</f>
        <v>0</v>
      </c>
      <c r="K2334" s="312">
        <f t="shared" si="210"/>
        <v>0</v>
      </c>
    </row>
    <row r="2335" spans="1:11">
      <c r="A2335" s="485">
        <v>2335</v>
      </c>
      <c r="B2335" s="636" t="s">
        <v>1222</v>
      </c>
      <c r="E2335" s="472">
        <v>29</v>
      </c>
      <c r="F2335" s="231">
        <f>'57'!G54</f>
        <v>-72</v>
      </c>
      <c r="G2335" s="312">
        <f t="shared" si="209"/>
        <v>-101</v>
      </c>
      <c r="I2335" s="472">
        <v>-75</v>
      </c>
      <c r="J2335" s="231">
        <f>'58'!G54</f>
        <v>-98</v>
      </c>
      <c r="K2335" s="312">
        <f t="shared" si="210"/>
        <v>-23</v>
      </c>
    </row>
    <row r="2336" spans="1:11">
      <c r="A2336" s="485">
        <v>2336</v>
      </c>
      <c r="B2336" s="636" t="s">
        <v>1223</v>
      </c>
      <c r="E2336" s="472">
        <v>0</v>
      </c>
      <c r="F2336" s="231">
        <f>'57'!G55</f>
        <v>0</v>
      </c>
      <c r="G2336" s="312">
        <f t="shared" si="209"/>
        <v>0</v>
      </c>
      <c r="I2336" s="472">
        <v>0</v>
      </c>
      <c r="J2336" s="231">
        <f>'58'!G55</f>
        <v>0</v>
      </c>
      <c r="K2336" s="312">
        <f t="shared" si="210"/>
        <v>0</v>
      </c>
    </row>
    <row r="2337" spans="1:11">
      <c r="A2337" s="485">
        <v>2337</v>
      </c>
      <c r="B2337" t="s">
        <v>136</v>
      </c>
      <c r="D2337" t="s">
        <v>905</v>
      </c>
      <c r="E2337" s="472">
        <v>-180</v>
      </c>
      <c r="F2337" s="231">
        <f>'57'!G56</f>
        <v>-70</v>
      </c>
      <c r="G2337" s="312">
        <f t="shared" si="209"/>
        <v>110</v>
      </c>
      <c r="I2337" s="472">
        <v>0</v>
      </c>
      <c r="J2337" s="231">
        <f>'58'!G56</f>
        <v>0</v>
      </c>
      <c r="K2337" s="312">
        <f t="shared" si="210"/>
        <v>0</v>
      </c>
    </row>
    <row r="2338" spans="1:11">
      <c r="A2338" s="485">
        <v>2338</v>
      </c>
      <c r="B2338" t="s">
        <v>137</v>
      </c>
      <c r="D2338" t="s">
        <v>905</v>
      </c>
      <c r="E2338" s="472">
        <v>0</v>
      </c>
      <c r="F2338" s="231">
        <f>'57'!G57</f>
        <v>0</v>
      </c>
      <c r="G2338" s="312">
        <f t="shared" si="209"/>
        <v>0</v>
      </c>
      <c r="I2338" s="472">
        <v>0</v>
      </c>
      <c r="J2338" s="231">
        <f>'58'!G57</f>
        <v>0</v>
      </c>
      <c r="K2338" s="312">
        <f t="shared" si="210"/>
        <v>0</v>
      </c>
    </row>
    <row r="2339" spans="1:11">
      <c r="A2339" s="485">
        <v>2339</v>
      </c>
      <c r="B2339" t="s">
        <v>299</v>
      </c>
      <c r="D2339" t="s">
        <v>905</v>
      </c>
      <c r="E2339" s="472">
        <v>0</v>
      </c>
      <c r="F2339" s="231">
        <f>'57'!G58</f>
        <v>0</v>
      </c>
      <c r="G2339" s="312">
        <f t="shared" si="209"/>
        <v>0</v>
      </c>
      <c r="I2339" s="472">
        <v>0</v>
      </c>
      <c r="J2339" s="231">
        <f>'58'!G58</f>
        <v>0</v>
      </c>
      <c r="K2339" s="312">
        <f t="shared" si="210"/>
        <v>0</v>
      </c>
    </row>
    <row r="2340" spans="1:11">
      <c r="A2340" s="485">
        <v>2340</v>
      </c>
      <c r="B2340" s="672" t="s">
        <v>1102</v>
      </c>
      <c r="D2340" t="s">
        <v>905</v>
      </c>
      <c r="E2340" s="472"/>
      <c r="F2340" s="718"/>
      <c r="G2340" s="370"/>
      <c r="I2340" s="472"/>
      <c r="J2340" s="718"/>
      <c r="K2340" s="370"/>
    </row>
    <row r="2341" spans="1:11">
      <c r="A2341" s="485">
        <v>2341</v>
      </c>
      <c r="B2341" t="s">
        <v>300</v>
      </c>
      <c r="D2341" t="s">
        <v>905</v>
      </c>
      <c r="E2341" s="472">
        <v>0</v>
      </c>
      <c r="F2341" s="231">
        <f>'57'!G60</f>
        <v>0</v>
      </c>
      <c r="G2341" s="312">
        <f t="shared" ref="G2341:G2346" si="211">F2341-E2341</f>
        <v>0</v>
      </c>
      <c r="I2341" s="472">
        <v>0</v>
      </c>
      <c r="J2341" s="231">
        <f>'58'!G60</f>
        <v>0</v>
      </c>
      <c r="K2341" s="312">
        <f t="shared" ref="K2341:K2346" si="212">J2341-I2341</f>
        <v>0</v>
      </c>
    </row>
    <row r="2342" spans="1:11">
      <c r="A2342" s="485">
        <v>2342</v>
      </c>
      <c r="B2342" t="s">
        <v>301</v>
      </c>
      <c r="D2342" t="s">
        <v>905</v>
      </c>
      <c r="E2342" s="472">
        <v>0</v>
      </c>
      <c r="F2342" s="231">
        <f>'57'!G61</f>
        <v>0</v>
      </c>
      <c r="G2342" s="312">
        <f t="shared" si="211"/>
        <v>0</v>
      </c>
      <c r="I2342" s="472">
        <v>0</v>
      </c>
      <c r="J2342" s="231">
        <f>'58'!G61</f>
        <v>0</v>
      </c>
      <c r="K2342" s="312">
        <f t="shared" si="212"/>
        <v>0</v>
      </c>
    </row>
    <row r="2343" spans="1:11">
      <c r="A2343" s="485">
        <v>2343</v>
      </c>
      <c r="B2343" s="388" t="s">
        <v>1324</v>
      </c>
      <c r="D2343" t="s">
        <v>905</v>
      </c>
      <c r="E2343" s="472">
        <v>0</v>
      </c>
      <c r="F2343" s="231">
        <f>'57'!G62</f>
        <v>0</v>
      </c>
      <c r="G2343" s="312">
        <f t="shared" si="211"/>
        <v>0</v>
      </c>
      <c r="I2343" s="472">
        <v>0</v>
      </c>
      <c r="J2343" s="231">
        <f>'58'!G62</f>
        <v>0</v>
      </c>
      <c r="K2343" s="312">
        <f t="shared" si="212"/>
        <v>0</v>
      </c>
    </row>
    <row r="2344" spans="1:11">
      <c r="A2344" s="485">
        <v>2344</v>
      </c>
      <c r="B2344" t="s">
        <v>302</v>
      </c>
      <c r="D2344" t="s">
        <v>905</v>
      </c>
      <c r="E2344" s="472">
        <v>0</v>
      </c>
      <c r="F2344" s="231">
        <f>'57'!G63</f>
        <v>0</v>
      </c>
      <c r="G2344" s="312">
        <f t="shared" si="211"/>
        <v>0</v>
      </c>
      <c r="I2344" s="472">
        <v>0</v>
      </c>
      <c r="J2344" s="231">
        <f>'58'!G63</f>
        <v>0</v>
      </c>
      <c r="K2344" s="312">
        <f t="shared" si="212"/>
        <v>0</v>
      </c>
    </row>
    <row r="2345" spans="1:11">
      <c r="A2345" s="485">
        <v>2345</v>
      </c>
      <c r="B2345" t="s">
        <v>115</v>
      </c>
      <c r="D2345" t="s">
        <v>905</v>
      </c>
      <c r="E2345" s="472">
        <v>-108</v>
      </c>
      <c r="F2345" s="231">
        <f>'57'!G66</f>
        <v>-407</v>
      </c>
      <c r="G2345" s="312">
        <f t="shared" si="211"/>
        <v>-299</v>
      </c>
      <c r="I2345" s="472">
        <v>-550</v>
      </c>
      <c r="J2345" s="231">
        <f>'58'!G66</f>
        <v>0</v>
      </c>
      <c r="K2345" s="312">
        <f t="shared" si="212"/>
        <v>550</v>
      </c>
    </row>
    <row r="2346" spans="1:11" ht="15.75">
      <c r="A2346" s="485">
        <v>2346</v>
      </c>
      <c r="B2346" s="234" t="s">
        <v>106</v>
      </c>
      <c r="D2346" t="s">
        <v>905</v>
      </c>
      <c r="E2346" s="472">
        <v>-5903</v>
      </c>
      <c r="F2346" s="231">
        <f>'57'!G67</f>
        <v>-3350</v>
      </c>
      <c r="G2346" s="312">
        <f t="shared" si="211"/>
        <v>2553</v>
      </c>
      <c r="I2346" s="472">
        <v>-1250</v>
      </c>
      <c r="J2346" s="231">
        <f>'58'!G67</f>
        <v>-4249</v>
      </c>
      <c r="K2346" s="312">
        <f t="shared" si="212"/>
        <v>-2999</v>
      </c>
    </row>
    <row r="2347" spans="1:11" ht="15.75">
      <c r="A2347" s="485">
        <v>2347</v>
      </c>
      <c r="B2347" s="234" t="s">
        <v>1020</v>
      </c>
      <c r="D2347" t="s">
        <v>905</v>
      </c>
      <c r="E2347" s="472"/>
      <c r="F2347" s="231"/>
      <c r="G2347" s="370"/>
      <c r="I2347" s="472"/>
      <c r="J2347" s="231"/>
      <c r="K2347" s="370"/>
    </row>
    <row r="2348" spans="1:11" ht="15.75">
      <c r="A2348" s="485">
        <v>2348</v>
      </c>
      <c r="B2348" s="234" t="s">
        <v>271</v>
      </c>
      <c r="D2348" t="s">
        <v>905</v>
      </c>
      <c r="E2348" s="472"/>
      <c r="F2348" s="231"/>
      <c r="G2348" s="370"/>
      <c r="I2348" s="472"/>
      <c r="J2348" s="231"/>
      <c r="K2348" s="370"/>
    </row>
    <row r="2349" spans="1:11">
      <c r="A2349" s="485">
        <v>2349</v>
      </c>
      <c r="B2349" t="s">
        <v>135</v>
      </c>
      <c r="D2349" t="s">
        <v>905</v>
      </c>
      <c r="E2349" s="472"/>
      <c r="F2349" s="231"/>
      <c r="G2349" s="370"/>
      <c r="I2349" s="472"/>
      <c r="J2349" s="231"/>
      <c r="K2349" s="370"/>
    </row>
    <row r="2350" spans="1:11">
      <c r="A2350" s="485">
        <v>2350</v>
      </c>
      <c r="B2350" s="636" t="s">
        <v>1220</v>
      </c>
      <c r="D2350" t="s">
        <v>905</v>
      </c>
      <c r="E2350" s="472">
        <v>4393</v>
      </c>
      <c r="F2350" s="231">
        <f>'57'!I14</f>
        <v>24756</v>
      </c>
      <c r="G2350" s="312">
        <f t="shared" ref="G2350:G2356" si="213">F2350-E2350</f>
        <v>20363</v>
      </c>
      <c r="I2350" s="472">
        <v>13578</v>
      </c>
      <c r="J2350" s="231">
        <f>'58'!I14</f>
        <v>11834</v>
      </c>
      <c r="K2350" s="312">
        <f t="shared" ref="K2350:K2356" si="214">J2350-I2350</f>
        <v>-1744</v>
      </c>
    </row>
    <row r="2351" spans="1:11">
      <c r="A2351" s="485">
        <v>2351</v>
      </c>
      <c r="B2351" s="636" t="s">
        <v>1221</v>
      </c>
      <c r="E2351" s="472">
        <v>0</v>
      </c>
      <c r="F2351" s="231">
        <f>'57'!I15</f>
        <v>0</v>
      </c>
      <c r="G2351" s="312">
        <f t="shared" si="213"/>
        <v>0</v>
      </c>
      <c r="I2351" s="472">
        <v>0</v>
      </c>
      <c r="J2351" s="231">
        <f>'58'!I15</f>
        <v>0</v>
      </c>
      <c r="K2351" s="312">
        <f t="shared" si="214"/>
        <v>0</v>
      </c>
    </row>
    <row r="2352" spans="1:11">
      <c r="A2352" s="485">
        <v>2352</v>
      </c>
      <c r="B2352" s="636" t="s">
        <v>1222</v>
      </c>
      <c r="E2352" s="472">
        <v>0</v>
      </c>
      <c r="F2352" s="231">
        <f>'57'!I16</f>
        <v>2</v>
      </c>
      <c r="G2352" s="312">
        <f t="shared" si="213"/>
        <v>2</v>
      </c>
      <c r="I2352" s="472">
        <v>0</v>
      </c>
      <c r="J2352" s="231">
        <f>'58'!I16</f>
        <v>0</v>
      </c>
      <c r="K2352" s="312">
        <f t="shared" si="214"/>
        <v>0</v>
      </c>
    </row>
    <row r="2353" spans="1:11">
      <c r="A2353" s="485">
        <v>2353</v>
      </c>
      <c r="B2353" s="636" t="s">
        <v>1223</v>
      </c>
      <c r="E2353" s="472">
        <v>0</v>
      </c>
      <c r="F2353" s="231">
        <f>'57'!I17</f>
        <v>0</v>
      </c>
      <c r="G2353" s="312">
        <f t="shared" si="213"/>
        <v>0</v>
      </c>
      <c r="I2353" s="472">
        <v>0</v>
      </c>
      <c r="J2353" s="231">
        <f>'58'!I17</f>
        <v>0</v>
      </c>
      <c r="K2353" s="312">
        <f t="shared" si="214"/>
        <v>0</v>
      </c>
    </row>
    <row r="2354" spans="1:11">
      <c r="A2354" s="485">
        <v>2354</v>
      </c>
      <c r="B2354" t="s">
        <v>136</v>
      </c>
      <c r="D2354" t="s">
        <v>905</v>
      </c>
      <c r="E2354" s="472">
        <v>133</v>
      </c>
      <c r="F2354" s="231">
        <f>'57'!I18</f>
        <v>148</v>
      </c>
      <c r="G2354" s="312">
        <f t="shared" si="213"/>
        <v>15</v>
      </c>
      <c r="I2354" s="472">
        <v>-2</v>
      </c>
      <c r="J2354" s="231">
        <f>'58'!I18</f>
        <v>424</v>
      </c>
      <c r="K2354" s="312">
        <f t="shared" si="214"/>
        <v>426</v>
      </c>
    </row>
    <row r="2355" spans="1:11">
      <c r="A2355" s="485">
        <v>2355</v>
      </c>
      <c r="B2355" t="s">
        <v>137</v>
      </c>
      <c r="D2355" t="s">
        <v>905</v>
      </c>
      <c r="E2355" s="472">
        <v>0</v>
      </c>
      <c r="F2355" s="231">
        <f>'57'!I19</f>
        <v>0</v>
      </c>
      <c r="G2355" s="312">
        <f t="shared" si="213"/>
        <v>0</v>
      </c>
      <c r="I2355" s="472">
        <v>0</v>
      </c>
      <c r="J2355" s="231">
        <f>'58'!I19</f>
        <v>0</v>
      </c>
      <c r="K2355" s="312">
        <f t="shared" si="214"/>
        <v>0</v>
      </c>
    </row>
    <row r="2356" spans="1:11">
      <c r="A2356" s="485">
        <v>2356</v>
      </c>
      <c r="B2356" t="s">
        <v>299</v>
      </c>
      <c r="D2356" t="s">
        <v>905</v>
      </c>
      <c r="E2356" s="472">
        <v>-32</v>
      </c>
      <c r="F2356" s="231">
        <f>'57'!I20</f>
        <v>400</v>
      </c>
      <c r="G2356" s="312">
        <f t="shared" si="213"/>
        <v>432</v>
      </c>
      <c r="I2356" s="472">
        <v>250</v>
      </c>
      <c r="J2356" s="231">
        <f>'58'!I20</f>
        <v>150</v>
      </c>
      <c r="K2356" s="312">
        <f t="shared" si="214"/>
        <v>-100</v>
      </c>
    </row>
    <row r="2357" spans="1:11">
      <c r="A2357" s="485">
        <v>2357</v>
      </c>
      <c r="B2357" s="672" t="s">
        <v>1102</v>
      </c>
      <c r="D2357" t="s">
        <v>905</v>
      </c>
      <c r="E2357" s="472"/>
      <c r="F2357" s="718"/>
      <c r="G2357" s="370"/>
      <c r="I2357" s="472"/>
      <c r="J2357" s="718"/>
      <c r="K2357" s="370"/>
    </row>
    <row r="2358" spans="1:11">
      <c r="A2358" s="485">
        <v>2358</v>
      </c>
      <c r="B2358" t="s">
        <v>300</v>
      </c>
      <c r="D2358" t="s">
        <v>905</v>
      </c>
      <c r="E2358" s="472">
        <v>0</v>
      </c>
      <c r="F2358" s="231">
        <f>'57'!I22</f>
        <v>0</v>
      </c>
      <c r="G2358" s="312">
        <f t="shared" ref="G2358:G2363" si="215">F2358-E2358</f>
        <v>0</v>
      </c>
      <c r="I2358" s="472">
        <v>0</v>
      </c>
      <c r="J2358" s="231">
        <f>'58'!I22</f>
        <v>0</v>
      </c>
      <c r="K2358" s="312">
        <f t="shared" ref="K2358:K2363" si="216">J2358-I2358</f>
        <v>0</v>
      </c>
    </row>
    <row r="2359" spans="1:11">
      <c r="A2359" s="485">
        <v>2359</v>
      </c>
      <c r="B2359" t="s">
        <v>301</v>
      </c>
      <c r="D2359" t="s">
        <v>905</v>
      </c>
      <c r="E2359" s="472">
        <v>139</v>
      </c>
      <c r="F2359" s="231">
        <f>'57'!I23</f>
        <v>3</v>
      </c>
      <c r="G2359" s="312">
        <f t="shared" si="215"/>
        <v>-136</v>
      </c>
      <c r="I2359" s="472">
        <v>120</v>
      </c>
      <c r="J2359" s="231">
        <f>'58'!I23</f>
        <v>3</v>
      </c>
      <c r="K2359" s="312">
        <f t="shared" si="216"/>
        <v>-117</v>
      </c>
    </row>
    <row r="2360" spans="1:11">
      <c r="A2360" s="485">
        <v>2360</v>
      </c>
      <c r="B2360" s="388" t="s">
        <v>1324</v>
      </c>
      <c r="D2360" t="s">
        <v>905</v>
      </c>
      <c r="E2360" s="472">
        <v>0</v>
      </c>
      <c r="F2360" s="231">
        <f>'57'!I24</f>
        <v>0</v>
      </c>
      <c r="G2360" s="312">
        <f t="shared" si="215"/>
        <v>0</v>
      </c>
      <c r="I2360" s="472">
        <v>0</v>
      </c>
      <c r="J2360" s="231">
        <f>'58'!I24</f>
        <v>0</v>
      </c>
      <c r="K2360" s="312">
        <f t="shared" si="216"/>
        <v>0</v>
      </c>
    </row>
    <row r="2361" spans="1:11">
      <c r="A2361" s="485">
        <v>2361</v>
      </c>
      <c r="B2361" t="s">
        <v>302</v>
      </c>
      <c r="D2361" t="s">
        <v>905</v>
      </c>
      <c r="E2361" s="472">
        <v>0</v>
      </c>
      <c r="F2361" s="231">
        <f>'57'!I25</f>
        <v>0</v>
      </c>
      <c r="G2361" s="312">
        <f t="shared" si="215"/>
        <v>0</v>
      </c>
      <c r="I2361" s="472">
        <v>0</v>
      </c>
      <c r="J2361" s="231">
        <f>'58'!I25</f>
        <v>0</v>
      </c>
      <c r="K2361" s="312">
        <f t="shared" si="216"/>
        <v>0</v>
      </c>
    </row>
    <row r="2362" spans="1:11">
      <c r="A2362" s="485">
        <v>2362</v>
      </c>
      <c r="B2362" t="s">
        <v>115</v>
      </c>
      <c r="D2362" t="s">
        <v>905</v>
      </c>
      <c r="E2362" s="472">
        <v>0</v>
      </c>
      <c r="F2362" s="231">
        <f>'57'!I28</f>
        <v>0</v>
      </c>
      <c r="G2362" s="312">
        <f t="shared" si="215"/>
        <v>0</v>
      </c>
      <c r="I2362" s="472">
        <v>55</v>
      </c>
      <c r="J2362" s="231">
        <f>'58'!I28</f>
        <v>0</v>
      </c>
      <c r="K2362" s="312">
        <f t="shared" si="216"/>
        <v>-55</v>
      </c>
    </row>
    <row r="2363" spans="1:11" ht="15.75">
      <c r="A2363" s="485">
        <v>2363</v>
      </c>
      <c r="B2363" s="234" t="s">
        <v>106</v>
      </c>
      <c r="D2363" t="s">
        <v>905</v>
      </c>
      <c r="E2363" s="472">
        <v>4633</v>
      </c>
      <c r="F2363" s="231">
        <f>'57'!I29</f>
        <v>25309</v>
      </c>
      <c r="G2363" s="312">
        <f t="shared" si="215"/>
        <v>20676</v>
      </c>
      <c r="I2363" s="472">
        <v>14001</v>
      </c>
      <c r="J2363" s="231">
        <f>'58'!I29</f>
        <v>12411</v>
      </c>
      <c r="K2363" s="312">
        <f t="shared" si="216"/>
        <v>-1590</v>
      </c>
    </row>
    <row r="2364" spans="1:11" ht="15.75">
      <c r="A2364" s="485">
        <v>2364</v>
      </c>
      <c r="B2364" s="234" t="s">
        <v>303</v>
      </c>
      <c r="D2364" t="s">
        <v>905</v>
      </c>
      <c r="E2364" s="472"/>
      <c r="F2364" s="231"/>
      <c r="G2364" s="370"/>
      <c r="I2364" s="472"/>
      <c r="J2364" s="231"/>
      <c r="K2364" s="370"/>
    </row>
    <row r="2365" spans="1:11">
      <c r="A2365" s="485">
        <v>2365</v>
      </c>
      <c r="B2365" t="s">
        <v>135</v>
      </c>
      <c r="D2365" t="s">
        <v>905</v>
      </c>
      <c r="E2365" s="472"/>
      <c r="F2365" s="231"/>
      <c r="G2365" s="370"/>
      <c r="I2365" s="472"/>
      <c r="J2365" s="231"/>
      <c r="K2365" s="370"/>
    </row>
    <row r="2366" spans="1:11">
      <c r="A2366" s="485">
        <v>2366</v>
      </c>
      <c r="B2366" s="636" t="s">
        <v>1220</v>
      </c>
      <c r="D2366" t="s">
        <v>905</v>
      </c>
      <c r="E2366" s="472">
        <v>-4393</v>
      </c>
      <c r="F2366" s="231">
        <f>'57'!I33</f>
        <v>-24756</v>
      </c>
      <c r="G2366" s="312">
        <f t="shared" ref="G2366:G2372" si="217">F2366-E2366</f>
        <v>-20363</v>
      </c>
      <c r="I2366" s="472">
        <v>-13578</v>
      </c>
      <c r="J2366" s="231">
        <f>'58'!I33</f>
        <v>-11834</v>
      </c>
      <c r="K2366" s="312">
        <f t="shared" ref="K2366:K2372" si="218">J2366-I2366</f>
        <v>1744</v>
      </c>
    </row>
    <row r="2367" spans="1:11">
      <c r="A2367" s="485">
        <v>2367</v>
      </c>
      <c r="B2367" s="636" t="s">
        <v>1221</v>
      </c>
      <c r="D2367" t="s">
        <v>905</v>
      </c>
      <c r="E2367" s="472">
        <v>0</v>
      </c>
      <c r="F2367" s="231">
        <f>'57'!I34</f>
        <v>0</v>
      </c>
      <c r="G2367" s="312">
        <f t="shared" si="217"/>
        <v>0</v>
      </c>
      <c r="I2367" s="472">
        <v>0</v>
      </c>
      <c r="J2367" s="231">
        <f>'58'!I34</f>
        <v>0</v>
      </c>
      <c r="K2367" s="312">
        <f t="shared" si="218"/>
        <v>0</v>
      </c>
    </row>
    <row r="2368" spans="1:11">
      <c r="A2368" s="485">
        <v>2368</v>
      </c>
      <c r="B2368" s="636" t="s">
        <v>1222</v>
      </c>
      <c r="E2368" s="472">
        <v>0</v>
      </c>
      <c r="F2368" s="231">
        <f>'57'!I35</f>
        <v>-2</v>
      </c>
      <c r="G2368" s="312">
        <f t="shared" si="217"/>
        <v>-2</v>
      </c>
      <c r="I2368" s="472">
        <v>0</v>
      </c>
      <c r="J2368" s="231">
        <f>'58'!I35</f>
        <v>0</v>
      </c>
      <c r="K2368" s="312">
        <f t="shared" si="218"/>
        <v>0</v>
      </c>
    </row>
    <row r="2369" spans="1:11">
      <c r="A2369" s="485">
        <v>2369</v>
      </c>
      <c r="B2369" s="636" t="s">
        <v>1223</v>
      </c>
      <c r="E2369" s="472">
        <v>0</v>
      </c>
      <c r="F2369" s="231">
        <f>'57'!I36</f>
        <v>0</v>
      </c>
      <c r="G2369" s="312">
        <f t="shared" si="217"/>
        <v>0</v>
      </c>
      <c r="I2369" s="472">
        <v>0</v>
      </c>
      <c r="J2369" s="231">
        <f>'58'!I36</f>
        <v>0</v>
      </c>
      <c r="K2369" s="312">
        <f t="shared" si="218"/>
        <v>0</v>
      </c>
    </row>
    <row r="2370" spans="1:11">
      <c r="A2370" s="485">
        <v>2370</v>
      </c>
      <c r="B2370" t="s">
        <v>136</v>
      </c>
      <c r="D2370" t="s">
        <v>905</v>
      </c>
      <c r="E2370" s="472">
        <v>-133</v>
      </c>
      <c r="F2370" s="231">
        <f>'57'!I37</f>
        <v>-148</v>
      </c>
      <c r="G2370" s="312">
        <f t="shared" si="217"/>
        <v>-15</v>
      </c>
      <c r="I2370" s="472">
        <v>2</v>
      </c>
      <c r="J2370" s="231">
        <f>'58'!I37</f>
        <v>-424</v>
      </c>
      <c r="K2370" s="312">
        <f t="shared" si="218"/>
        <v>-426</v>
      </c>
    </row>
    <row r="2371" spans="1:11">
      <c r="A2371" s="485">
        <v>2371</v>
      </c>
      <c r="B2371" t="s">
        <v>137</v>
      </c>
      <c r="D2371" t="s">
        <v>905</v>
      </c>
      <c r="E2371" s="472">
        <v>0</v>
      </c>
      <c r="F2371" s="231">
        <f>'57'!I38</f>
        <v>0</v>
      </c>
      <c r="G2371" s="312">
        <f t="shared" si="217"/>
        <v>0</v>
      </c>
      <c r="I2371" s="472">
        <v>0</v>
      </c>
      <c r="J2371" s="231">
        <f>'58'!I38</f>
        <v>0</v>
      </c>
      <c r="K2371" s="312">
        <f t="shared" si="218"/>
        <v>0</v>
      </c>
    </row>
    <row r="2372" spans="1:11">
      <c r="A2372" s="485">
        <v>2372</v>
      </c>
      <c r="B2372" t="s">
        <v>299</v>
      </c>
      <c r="D2372" t="s">
        <v>905</v>
      </c>
      <c r="E2372" s="472">
        <v>32</v>
      </c>
      <c r="F2372" s="231">
        <f>'57'!I39</f>
        <v>-400</v>
      </c>
      <c r="G2372" s="312">
        <f t="shared" si="217"/>
        <v>-432</v>
      </c>
      <c r="I2372" s="472">
        <v>-250</v>
      </c>
      <c r="J2372" s="231">
        <f>'58'!I39</f>
        <v>-150</v>
      </c>
      <c r="K2372" s="312">
        <f t="shared" si="218"/>
        <v>100</v>
      </c>
    </row>
    <row r="2373" spans="1:11">
      <c r="A2373" s="485">
        <v>2373</v>
      </c>
      <c r="B2373" s="672" t="s">
        <v>1102</v>
      </c>
      <c r="D2373" t="s">
        <v>905</v>
      </c>
      <c r="E2373" s="472"/>
      <c r="F2373" s="718"/>
      <c r="G2373" s="370"/>
      <c r="I2373" s="472"/>
      <c r="J2373" s="718"/>
      <c r="K2373" s="370"/>
    </row>
    <row r="2374" spans="1:11">
      <c r="A2374" s="485">
        <v>2374</v>
      </c>
      <c r="B2374" t="s">
        <v>300</v>
      </c>
      <c r="D2374" t="s">
        <v>905</v>
      </c>
      <c r="E2374" s="472">
        <v>0</v>
      </c>
      <c r="F2374" s="231">
        <f>'57'!I41</f>
        <v>0</v>
      </c>
      <c r="G2374" s="312">
        <f t="shared" ref="G2374:G2379" si="219">F2374-E2374</f>
        <v>0</v>
      </c>
      <c r="I2374" s="472">
        <v>0</v>
      </c>
      <c r="J2374" s="231">
        <f>'58'!I41</f>
        <v>0</v>
      </c>
      <c r="K2374" s="312">
        <f t="shared" ref="K2374:K2379" si="220">J2374-I2374</f>
        <v>0</v>
      </c>
    </row>
    <row r="2375" spans="1:11">
      <c r="A2375" s="485">
        <v>2375</v>
      </c>
      <c r="B2375" t="s">
        <v>301</v>
      </c>
      <c r="D2375" t="s">
        <v>905</v>
      </c>
      <c r="E2375" s="472">
        <v>-139</v>
      </c>
      <c r="F2375" s="231">
        <f>'57'!I42</f>
        <v>-3</v>
      </c>
      <c r="G2375" s="312">
        <f t="shared" si="219"/>
        <v>136</v>
      </c>
      <c r="I2375" s="472">
        <v>-120</v>
      </c>
      <c r="J2375" s="231">
        <f>'58'!I42</f>
        <v>-3</v>
      </c>
      <c r="K2375" s="312">
        <f t="shared" si="220"/>
        <v>117</v>
      </c>
    </row>
    <row r="2376" spans="1:11">
      <c r="A2376" s="485">
        <v>2376</v>
      </c>
      <c r="B2376" s="388" t="s">
        <v>1324</v>
      </c>
      <c r="D2376" t="s">
        <v>905</v>
      </c>
      <c r="E2376" s="472">
        <v>0</v>
      </c>
      <c r="F2376" s="231">
        <f>'57'!I43</f>
        <v>0</v>
      </c>
      <c r="G2376" s="312">
        <f t="shared" si="219"/>
        <v>0</v>
      </c>
      <c r="I2376" s="472">
        <v>0</v>
      </c>
      <c r="J2376" s="231">
        <f>'58'!I43</f>
        <v>0</v>
      </c>
      <c r="K2376" s="312">
        <f t="shared" si="220"/>
        <v>0</v>
      </c>
    </row>
    <row r="2377" spans="1:11">
      <c r="A2377" s="485">
        <v>2377</v>
      </c>
      <c r="B2377" t="s">
        <v>302</v>
      </c>
      <c r="D2377" t="s">
        <v>905</v>
      </c>
      <c r="E2377" s="472">
        <v>0</v>
      </c>
      <c r="F2377" s="231">
        <f>'57'!I44</f>
        <v>0</v>
      </c>
      <c r="G2377" s="312">
        <f t="shared" si="219"/>
        <v>0</v>
      </c>
      <c r="I2377" s="472">
        <v>0</v>
      </c>
      <c r="J2377" s="231">
        <f>'58'!I44</f>
        <v>0</v>
      </c>
      <c r="K2377" s="312">
        <f t="shared" si="220"/>
        <v>0</v>
      </c>
    </row>
    <row r="2378" spans="1:11">
      <c r="A2378" s="485">
        <v>2378</v>
      </c>
      <c r="B2378" t="s">
        <v>115</v>
      </c>
      <c r="D2378" t="s">
        <v>905</v>
      </c>
      <c r="E2378" s="472">
        <v>0</v>
      </c>
      <c r="F2378" s="231">
        <f>'57'!I47</f>
        <v>0</v>
      </c>
      <c r="G2378" s="312">
        <f t="shared" si="219"/>
        <v>0</v>
      </c>
      <c r="I2378" s="472">
        <v>-55</v>
      </c>
      <c r="J2378" s="231">
        <f>'58'!I47</f>
        <v>0</v>
      </c>
      <c r="K2378" s="312">
        <f t="shared" si="220"/>
        <v>55</v>
      </c>
    </row>
    <row r="2379" spans="1:11" ht="15.75">
      <c r="A2379" s="485">
        <v>2379</v>
      </c>
      <c r="B2379" s="234" t="s">
        <v>106</v>
      </c>
      <c r="D2379" t="s">
        <v>905</v>
      </c>
      <c r="E2379" s="472">
        <v>-4633</v>
      </c>
      <c r="F2379" s="231">
        <f>'57'!I48</f>
        <v>-25309</v>
      </c>
      <c r="G2379" s="312">
        <f t="shared" si="219"/>
        <v>-20676</v>
      </c>
      <c r="I2379" s="472">
        <v>-14001</v>
      </c>
      <c r="J2379" s="231">
        <f>'58'!I48</f>
        <v>-12411</v>
      </c>
      <c r="K2379" s="312">
        <f t="shared" si="220"/>
        <v>1590</v>
      </c>
    </row>
    <row r="2380" spans="1:11" ht="15.75">
      <c r="A2380" s="485">
        <v>2380</v>
      </c>
      <c r="B2380" s="234" t="s">
        <v>172</v>
      </c>
      <c r="D2380" t="s">
        <v>905</v>
      </c>
      <c r="E2380" s="472"/>
      <c r="F2380" s="231"/>
      <c r="G2380" s="370"/>
      <c r="I2380" s="472"/>
      <c r="J2380" s="231"/>
      <c r="K2380" s="370"/>
    </row>
    <row r="2381" spans="1:11">
      <c r="A2381" s="485">
        <v>2381</v>
      </c>
      <c r="B2381" t="s">
        <v>135</v>
      </c>
      <c r="D2381" t="s">
        <v>905</v>
      </c>
      <c r="E2381" s="472"/>
      <c r="F2381" s="231"/>
      <c r="G2381" s="370"/>
      <c r="I2381" s="472"/>
      <c r="J2381" s="231"/>
      <c r="K2381" s="370"/>
    </row>
    <row r="2382" spans="1:11">
      <c r="A2382" s="485">
        <v>2382</v>
      </c>
      <c r="B2382" s="636" t="s">
        <v>1220</v>
      </c>
      <c r="D2382" t="s">
        <v>905</v>
      </c>
      <c r="E2382" s="472">
        <v>0</v>
      </c>
      <c r="F2382" s="231">
        <f>'57'!I52</f>
        <v>0</v>
      </c>
      <c r="G2382" s="312">
        <f t="shared" ref="G2382:G2388" si="221">F2382-E2382</f>
        <v>0</v>
      </c>
      <c r="I2382" s="472">
        <v>0</v>
      </c>
      <c r="J2382" s="231">
        <f>'58'!I52</f>
        <v>0</v>
      </c>
      <c r="K2382" s="312">
        <f t="shared" ref="K2382:K2388" si="222">J2382-I2382</f>
        <v>0</v>
      </c>
    </row>
    <row r="2383" spans="1:11">
      <c r="A2383" s="485">
        <v>2383</v>
      </c>
      <c r="B2383" s="636" t="s">
        <v>1221</v>
      </c>
      <c r="D2383" t="s">
        <v>905</v>
      </c>
      <c r="E2383" s="472">
        <v>0</v>
      </c>
      <c r="F2383" s="231">
        <f>'57'!I53</f>
        <v>0</v>
      </c>
      <c r="G2383" s="312">
        <f t="shared" si="221"/>
        <v>0</v>
      </c>
      <c r="I2383" s="472">
        <v>0</v>
      </c>
      <c r="J2383" s="231">
        <f>'58'!I53</f>
        <v>0</v>
      </c>
      <c r="K2383" s="312">
        <f t="shared" si="222"/>
        <v>0</v>
      </c>
    </row>
    <row r="2384" spans="1:11">
      <c r="A2384" s="485">
        <v>2384</v>
      </c>
      <c r="B2384" s="636" t="s">
        <v>1222</v>
      </c>
      <c r="E2384" s="472">
        <v>0</v>
      </c>
      <c r="F2384" s="231">
        <f>'57'!I54</f>
        <v>0</v>
      </c>
      <c r="G2384" s="312">
        <f t="shared" si="221"/>
        <v>0</v>
      </c>
      <c r="I2384" s="472">
        <v>0</v>
      </c>
      <c r="J2384" s="231">
        <f>'58'!I54</f>
        <v>0</v>
      </c>
      <c r="K2384" s="312">
        <f t="shared" si="222"/>
        <v>0</v>
      </c>
    </row>
    <row r="2385" spans="1:11">
      <c r="A2385" s="485">
        <v>2385</v>
      </c>
      <c r="B2385" s="636" t="s">
        <v>1223</v>
      </c>
      <c r="E2385" s="472">
        <v>0</v>
      </c>
      <c r="F2385" s="231">
        <f>'57'!I55</f>
        <v>0</v>
      </c>
      <c r="G2385" s="312">
        <f t="shared" si="221"/>
        <v>0</v>
      </c>
      <c r="I2385" s="472">
        <v>0</v>
      </c>
      <c r="J2385" s="231">
        <f>'58'!I55</f>
        <v>0</v>
      </c>
      <c r="K2385" s="312">
        <f t="shared" si="222"/>
        <v>0</v>
      </c>
    </row>
    <row r="2386" spans="1:11">
      <c r="A2386" s="485">
        <v>2386</v>
      </c>
      <c r="B2386" t="s">
        <v>136</v>
      </c>
      <c r="D2386" t="s">
        <v>905</v>
      </c>
      <c r="E2386" s="472">
        <v>0</v>
      </c>
      <c r="F2386" s="231">
        <f>'57'!I56</f>
        <v>0</v>
      </c>
      <c r="G2386" s="312">
        <f t="shared" si="221"/>
        <v>0</v>
      </c>
      <c r="I2386" s="472">
        <v>0</v>
      </c>
      <c r="J2386" s="231">
        <f>'58'!I56</f>
        <v>0</v>
      </c>
      <c r="K2386" s="312">
        <f t="shared" si="222"/>
        <v>0</v>
      </c>
    </row>
    <row r="2387" spans="1:11">
      <c r="A2387" s="485">
        <v>2387</v>
      </c>
      <c r="B2387" t="s">
        <v>137</v>
      </c>
      <c r="D2387" t="s">
        <v>905</v>
      </c>
      <c r="E2387" s="472">
        <v>0</v>
      </c>
      <c r="F2387" s="231">
        <f>'57'!I57</f>
        <v>0</v>
      </c>
      <c r="G2387" s="312">
        <f t="shared" si="221"/>
        <v>0</v>
      </c>
      <c r="I2387" s="472">
        <v>0</v>
      </c>
      <c r="J2387" s="231">
        <f>'58'!I57</f>
        <v>0</v>
      </c>
      <c r="K2387" s="312">
        <f t="shared" si="222"/>
        <v>0</v>
      </c>
    </row>
    <row r="2388" spans="1:11">
      <c r="A2388" s="485">
        <v>2388</v>
      </c>
      <c r="B2388" t="s">
        <v>299</v>
      </c>
      <c r="D2388" t="s">
        <v>905</v>
      </c>
      <c r="E2388" s="472">
        <v>0</v>
      </c>
      <c r="F2388" s="231">
        <f>'57'!I58</f>
        <v>0</v>
      </c>
      <c r="G2388" s="312">
        <f t="shared" si="221"/>
        <v>0</v>
      </c>
      <c r="I2388" s="472">
        <v>0</v>
      </c>
      <c r="J2388" s="231">
        <f>'58'!I58</f>
        <v>0</v>
      </c>
      <c r="K2388" s="312">
        <f t="shared" si="222"/>
        <v>0</v>
      </c>
    </row>
    <row r="2389" spans="1:11">
      <c r="A2389" s="485">
        <v>2389</v>
      </c>
      <c r="B2389" s="672" t="s">
        <v>1102</v>
      </c>
      <c r="D2389" t="s">
        <v>905</v>
      </c>
      <c r="E2389" s="472"/>
      <c r="F2389" s="718"/>
      <c r="G2389" s="370"/>
      <c r="I2389" s="472"/>
      <c r="J2389" s="718"/>
      <c r="K2389" s="370"/>
    </row>
    <row r="2390" spans="1:11">
      <c r="A2390" s="485">
        <v>2390</v>
      </c>
      <c r="B2390" t="s">
        <v>300</v>
      </c>
      <c r="D2390" t="s">
        <v>905</v>
      </c>
      <c r="E2390" s="472">
        <v>0</v>
      </c>
      <c r="F2390" s="231">
        <f>'57'!I60</f>
        <v>0</v>
      </c>
      <c r="G2390" s="312">
        <f t="shared" ref="G2390:G2395" si="223">F2390-E2390</f>
        <v>0</v>
      </c>
      <c r="I2390" s="472">
        <v>0</v>
      </c>
      <c r="J2390" s="231">
        <f>'58'!I60</f>
        <v>0</v>
      </c>
      <c r="K2390" s="312">
        <f t="shared" ref="K2390:K2395" si="224">J2390-I2390</f>
        <v>0</v>
      </c>
    </row>
    <row r="2391" spans="1:11">
      <c r="A2391" s="485">
        <v>2391</v>
      </c>
      <c r="B2391" t="s">
        <v>301</v>
      </c>
      <c r="D2391" t="s">
        <v>905</v>
      </c>
      <c r="E2391" s="472">
        <v>0</v>
      </c>
      <c r="F2391" s="231">
        <f>'57'!I61</f>
        <v>0</v>
      </c>
      <c r="G2391" s="312">
        <f t="shared" si="223"/>
        <v>0</v>
      </c>
      <c r="I2391" s="472">
        <v>0</v>
      </c>
      <c r="J2391" s="231">
        <f>'58'!I61</f>
        <v>0</v>
      </c>
      <c r="K2391" s="312">
        <f t="shared" si="224"/>
        <v>0</v>
      </c>
    </row>
    <row r="2392" spans="1:11">
      <c r="A2392" s="485">
        <v>2392</v>
      </c>
      <c r="B2392" s="388" t="s">
        <v>1324</v>
      </c>
      <c r="D2392" t="s">
        <v>905</v>
      </c>
      <c r="E2392" s="472">
        <v>0</v>
      </c>
      <c r="F2392" s="231">
        <f>'57'!I62</f>
        <v>0</v>
      </c>
      <c r="G2392" s="312">
        <f t="shared" si="223"/>
        <v>0</v>
      </c>
      <c r="I2392" s="472">
        <v>0</v>
      </c>
      <c r="J2392" s="231">
        <f>'58'!I62</f>
        <v>0</v>
      </c>
      <c r="K2392" s="312">
        <f t="shared" si="224"/>
        <v>0</v>
      </c>
    </row>
    <row r="2393" spans="1:11">
      <c r="A2393" s="485">
        <v>2393</v>
      </c>
      <c r="B2393" t="s">
        <v>302</v>
      </c>
      <c r="D2393" t="s">
        <v>905</v>
      </c>
      <c r="E2393" s="472">
        <v>0</v>
      </c>
      <c r="F2393" s="231">
        <f>'57'!I63</f>
        <v>0</v>
      </c>
      <c r="G2393" s="312">
        <f t="shared" si="223"/>
        <v>0</v>
      </c>
      <c r="I2393" s="472">
        <v>0</v>
      </c>
      <c r="J2393" s="231">
        <f>'58'!I63</f>
        <v>0</v>
      </c>
      <c r="K2393" s="312">
        <f t="shared" si="224"/>
        <v>0</v>
      </c>
    </row>
    <row r="2394" spans="1:11">
      <c r="A2394" s="485">
        <v>2394</v>
      </c>
      <c r="B2394" t="s">
        <v>115</v>
      </c>
      <c r="D2394" t="s">
        <v>905</v>
      </c>
      <c r="E2394" s="472">
        <v>0</v>
      </c>
      <c r="F2394" s="231">
        <f>'57'!I66</f>
        <v>0</v>
      </c>
      <c r="G2394" s="312">
        <f t="shared" si="223"/>
        <v>0</v>
      </c>
      <c r="I2394" s="472">
        <v>0</v>
      </c>
      <c r="J2394" s="231">
        <f>'58'!I66</f>
        <v>0</v>
      </c>
      <c r="K2394" s="312">
        <f t="shared" si="224"/>
        <v>0</v>
      </c>
    </row>
    <row r="2395" spans="1:11" ht="15.75">
      <c r="A2395" s="485">
        <v>2395</v>
      </c>
      <c r="B2395" s="234" t="s">
        <v>106</v>
      </c>
      <c r="D2395" t="s">
        <v>905</v>
      </c>
      <c r="E2395" s="472">
        <v>0</v>
      </c>
      <c r="F2395" s="231">
        <f>'57'!I67</f>
        <v>0</v>
      </c>
      <c r="G2395" s="312">
        <f t="shared" si="223"/>
        <v>0</v>
      </c>
      <c r="I2395" s="472">
        <v>0</v>
      </c>
      <c r="J2395" s="231">
        <f>'58'!I67</f>
        <v>0</v>
      </c>
      <c r="K2395" s="312">
        <f t="shared" si="224"/>
        <v>0</v>
      </c>
    </row>
    <row r="2396" spans="1:11" ht="15.75">
      <c r="A2396" s="485">
        <v>2396</v>
      </c>
      <c r="B2396" s="673" t="s">
        <v>1133</v>
      </c>
      <c r="D2396" t="s">
        <v>905</v>
      </c>
      <c r="E2396" s="472"/>
      <c r="F2396" s="231"/>
      <c r="G2396" s="370"/>
      <c r="I2396" s="472"/>
      <c r="J2396" s="231"/>
      <c r="K2396" s="370"/>
    </row>
    <row r="2397" spans="1:11" ht="15.75">
      <c r="A2397" s="485">
        <v>2397</v>
      </c>
      <c r="B2397" s="673" t="s">
        <v>271</v>
      </c>
      <c r="D2397" t="s">
        <v>905</v>
      </c>
      <c r="E2397" s="472"/>
      <c r="F2397" s="231"/>
      <c r="G2397" s="370"/>
      <c r="I2397" s="472"/>
      <c r="J2397" s="231"/>
      <c r="K2397" s="370"/>
    </row>
    <row r="2398" spans="1:11">
      <c r="A2398" s="485">
        <v>2398</v>
      </c>
      <c r="B2398" s="672" t="s">
        <v>135</v>
      </c>
      <c r="D2398" t="s">
        <v>905</v>
      </c>
      <c r="E2398" s="472"/>
      <c r="G2398" s="370"/>
      <c r="I2398" s="472"/>
      <c r="K2398" s="370"/>
    </row>
    <row r="2399" spans="1:11">
      <c r="A2399" s="485">
        <v>2399</v>
      </c>
      <c r="B2399" s="637" t="s">
        <v>1220</v>
      </c>
      <c r="D2399" t="s">
        <v>905</v>
      </c>
      <c r="E2399" s="472">
        <v>0</v>
      </c>
      <c r="F2399" s="231">
        <f>'57'!K14</f>
        <v>0</v>
      </c>
      <c r="G2399" s="312">
        <f t="shared" ref="G2399:G2405" si="225">F2399-E2399</f>
        <v>0</v>
      </c>
      <c r="I2399" s="472">
        <v>0</v>
      </c>
      <c r="J2399" s="231">
        <f>'58'!K14</f>
        <v>0</v>
      </c>
      <c r="K2399" s="312">
        <f t="shared" ref="K2399:K2405" si="226">J2399-I2399</f>
        <v>0</v>
      </c>
    </row>
    <row r="2400" spans="1:11">
      <c r="A2400" s="485">
        <v>2400</v>
      </c>
      <c r="B2400" s="637" t="s">
        <v>1221</v>
      </c>
      <c r="E2400" s="472">
        <v>0</v>
      </c>
      <c r="F2400" s="231">
        <f>'57'!K15</f>
        <v>0</v>
      </c>
      <c r="G2400" s="312">
        <f t="shared" si="225"/>
        <v>0</v>
      </c>
      <c r="I2400" s="472">
        <v>0</v>
      </c>
      <c r="J2400" s="231">
        <f>'58'!K15</f>
        <v>0</v>
      </c>
      <c r="K2400" s="312">
        <f t="shared" si="226"/>
        <v>0</v>
      </c>
    </row>
    <row r="2401" spans="1:11">
      <c r="A2401" s="485">
        <v>2401</v>
      </c>
      <c r="B2401" s="637" t="s">
        <v>1222</v>
      </c>
      <c r="E2401" s="472">
        <v>0</v>
      </c>
      <c r="F2401" s="231">
        <f>'57'!K16</f>
        <v>0</v>
      </c>
      <c r="G2401" s="312">
        <f t="shared" si="225"/>
        <v>0</v>
      </c>
      <c r="I2401" s="472">
        <v>0</v>
      </c>
      <c r="J2401" s="231">
        <f>'58'!K16</f>
        <v>0</v>
      </c>
      <c r="K2401" s="312">
        <f t="shared" si="226"/>
        <v>0</v>
      </c>
    </row>
    <row r="2402" spans="1:11">
      <c r="A2402" s="485">
        <v>2402</v>
      </c>
      <c r="B2402" s="637" t="s">
        <v>1223</v>
      </c>
      <c r="E2402" s="472">
        <v>0</v>
      </c>
      <c r="F2402" s="231">
        <f>'57'!K17</f>
        <v>0</v>
      </c>
      <c r="G2402" s="312">
        <f t="shared" si="225"/>
        <v>0</v>
      </c>
      <c r="I2402" s="472">
        <v>0</v>
      </c>
      <c r="J2402" s="231">
        <f>'58'!K17</f>
        <v>0</v>
      </c>
      <c r="K2402" s="312">
        <f t="shared" si="226"/>
        <v>0</v>
      </c>
    </row>
    <row r="2403" spans="1:11">
      <c r="A2403" s="485">
        <v>2403</v>
      </c>
      <c r="B2403" s="672" t="s">
        <v>136</v>
      </c>
      <c r="D2403" t="s">
        <v>905</v>
      </c>
      <c r="E2403" s="472">
        <v>0</v>
      </c>
      <c r="F2403" s="231">
        <f>'57'!K18</f>
        <v>0</v>
      </c>
      <c r="G2403" s="312">
        <f t="shared" si="225"/>
        <v>0</v>
      </c>
      <c r="I2403" s="472">
        <v>0</v>
      </c>
      <c r="J2403" s="231">
        <f>'58'!K18</f>
        <v>0</v>
      </c>
      <c r="K2403" s="312">
        <f t="shared" si="226"/>
        <v>0</v>
      </c>
    </row>
    <row r="2404" spans="1:11">
      <c r="A2404" s="485">
        <v>2404</v>
      </c>
      <c r="B2404" s="672" t="s">
        <v>137</v>
      </c>
      <c r="D2404" t="s">
        <v>905</v>
      </c>
      <c r="E2404" s="472">
        <v>0</v>
      </c>
      <c r="F2404" s="231">
        <f>'57'!K19</f>
        <v>0</v>
      </c>
      <c r="G2404" s="312">
        <f t="shared" si="225"/>
        <v>0</v>
      </c>
      <c r="I2404" s="472">
        <v>0</v>
      </c>
      <c r="J2404" s="231">
        <f>'58'!K19</f>
        <v>0</v>
      </c>
      <c r="K2404" s="312">
        <f t="shared" si="226"/>
        <v>0</v>
      </c>
    </row>
    <row r="2405" spans="1:11">
      <c r="A2405" s="485">
        <v>2405</v>
      </c>
      <c r="B2405" s="672" t="s">
        <v>299</v>
      </c>
      <c r="D2405" t="s">
        <v>905</v>
      </c>
      <c r="E2405" s="472">
        <v>0</v>
      </c>
      <c r="F2405" s="231">
        <f>'57'!K20</f>
        <v>0</v>
      </c>
      <c r="G2405" s="312">
        <f t="shared" si="225"/>
        <v>0</v>
      </c>
      <c r="I2405" s="472">
        <v>0</v>
      </c>
      <c r="J2405" s="231">
        <f>'58'!K20</f>
        <v>0</v>
      </c>
      <c r="K2405" s="312">
        <f t="shared" si="226"/>
        <v>0</v>
      </c>
    </row>
    <row r="2406" spans="1:11">
      <c r="A2406" s="485">
        <v>2406</v>
      </c>
      <c r="B2406" s="672" t="s">
        <v>1102</v>
      </c>
      <c r="D2406" t="s">
        <v>905</v>
      </c>
      <c r="E2406" s="472"/>
      <c r="F2406" s="718"/>
      <c r="G2406" s="370"/>
      <c r="I2406" s="472"/>
      <c r="J2406" s="718"/>
      <c r="K2406" s="370"/>
    </row>
    <row r="2407" spans="1:11">
      <c r="A2407" s="485">
        <v>2407</v>
      </c>
      <c r="B2407" s="672" t="s">
        <v>300</v>
      </c>
      <c r="D2407" t="s">
        <v>905</v>
      </c>
      <c r="E2407" s="472">
        <v>0</v>
      </c>
      <c r="F2407" s="231">
        <f>'57'!K22</f>
        <v>0</v>
      </c>
      <c r="G2407" s="312">
        <f t="shared" ref="G2407:G2412" si="227">F2407-E2407</f>
        <v>0</v>
      </c>
      <c r="I2407" s="472">
        <v>0</v>
      </c>
      <c r="J2407" s="231">
        <f>'58'!K22</f>
        <v>0</v>
      </c>
      <c r="K2407" s="312">
        <f t="shared" ref="K2407:K2412" si="228">J2407-I2407</f>
        <v>0</v>
      </c>
    </row>
    <row r="2408" spans="1:11">
      <c r="A2408" s="485">
        <v>2408</v>
      </c>
      <c r="B2408" s="672" t="s">
        <v>301</v>
      </c>
      <c r="D2408" t="s">
        <v>905</v>
      </c>
      <c r="E2408" s="472">
        <v>0</v>
      </c>
      <c r="F2408" s="231">
        <f>'57'!K23</f>
        <v>0</v>
      </c>
      <c r="G2408" s="312">
        <f t="shared" si="227"/>
        <v>0</v>
      </c>
      <c r="I2408" s="472">
        <v>0</v>
      </c>
      <c r="J2408" s="231">
        <f>'58'!K23</f>
        <v>0</v>
      </c>
      <c r="K2408" s="312">
        <f t="shared" si="228"/>
        <v>0</v>
      </c>
    </row>
    <row r="2409" spans="1:11">
      <c r="A2409" s="485">
        <v>2409</v>
      </c>
      <c r="B2409" s="672" t="s">
        <v>1324</v>
      </c>
      <c r="D2409" t="s">
        <v>905</v>
      </c>
      <c r="E2409" s="472">
        <v>0</v>
      </c>
      <c r="F2409" s="231">
        <f>'57'!K24</f>
        <v>0</v>
      </c>
      <c r="G2409" s="312">
        <f t="shared" si="227"/>
        <v>0</v>
      </c>
      <c r="I2409" s="472">
        <v>0</v>
      </c>
      <c r="J2409" s="231">
        <f>'58'!K24</f>
        <v>0</v>
      </c>
      <c r="K2409" s="312">
        <f t="shared" si="228"/>
        <v>0</v>
      </c>
    </row>
    <row r="2410" spans="1:11">
      <c r="A2410" s="485">
        <v>2410</v>
      </c>
      <c r="B2410" s="672" t="s">
        <v>302</v>
      </c>
      <c r="E2410" s="472">
        <v>0</v>
      </c>
      <c r="F2410" s="231">
        <f>'57'!K25</f>
        <v>0</v>
      </c>
      <c r="G2410" s="312">
        <f t="shared" si="227"/>
        <v>0</v>
      </c>
      <c r="I2410" s="472">
        <v>0</v>
      </c>
      <c r="J2410" s="231">
        <f>'58'!K25</f>
        <v>0</v>
      </c>
      <c r="K2410" s="312">
        <f t="shared" si="228"/>
        <v>0</v>
      </c>
    </row>
    <row r="2411" spans="1:11">
      <c r="A2411" s="485">
        <v>2411</v>
      </c>
      <c r="B2411" s="672" t="s">
        <v>115</v>
      </c>
      <c r="D2411" t="s">
        <v>905</v>
      </c>
      <c r="E2411" s="472">
        <v>0</v>
      </c>
      <c r="F2411" s="231">
        <f>'57'!K28</f>
        <v>0</v>
      </c>
      <c r="G2411" s="312">
        <f t="shared" si="227"/>
        <v>0</v>
      </c>
      <c r="I2411" s="472">
        <v>0</v>
      </c>
      <c r="J2411" s="231">
        <f>'58'!K28</f>
        <v>0</v>
      </c>
      <c r="K2411" s="312">
        <f t="shared" si="228"/>
        <v>0</v>
      </c>
    </row>
    <row r="2412" spans="1:11" ht="15.75">
      <c r="A2412" s="485">
        <v>2412</v>
      </c>
      <c r="B2412" s="673" t="s">
        <v>106</v>
      </c>
      <c r="D2412" t="s">
        <v>905</v>
      </c>
      <c r="E2412" s="472">
        <v>0</v>
      </c>
      <c r="F2412" s="231">
        <f>'57'!K29</f>
        <v>0</v>
      </c>
      <c r="G2412" s="312">
        <f t="shared" si="227"/>
        <v>0</v>
      </c>
      <c r="I2412" s="472">
        <v>0</v>
      </c>
      <c r="J2412" s="231">
        <f>'58'!K29</f>
        <v>0</v>
      </c>
      <c r="K2412" s="312">
        <f t="shared" si="228"/>
        <v>0</v>
      </c>
    </row>
    <row r="2413" spans="1:11" ht="15.75">
      <c r="A2413" s="485">
        <v>2413</v>
      </c>
      <c r="B2413" s="673" t="s">
        <v>303</v>
      </c>
      <c r="D2413" t="s">
        <v>905</v>
      </c>
      <c r="E2413" s="472"/>
      <c r="F2413" s="231"/>
      <c r="G2413" s="370"/>
      <c r="I2413" s="472"/>
      <c r="J2413" s="231"/>
      <c r="K2413" s="370"/>
    </row>
    <row r="2414" spans="1:11">
      <c r="A2414" s="485">
        <v>2414</v>
      </c>
      <c r="B2414" s="672" t="s">
        <v>135</v>
      </c>
      <c r="D2414" t="s">
        <v>905</v>
      </c>
      <c r="E2414" s="472"/>
      <c r="F2414" s="231"/>
      <c r="G2414" s="370"/>
      <c r="I2414" s="472"/>
      <c r="J2414" s="231"/>
      <c r="K2414" s="370"/>
    </row>
    <row r="2415" spans="1:11">
      <c r="A2415" s="485">
        <v>2415</v>
      </c>
      <c r="B2415" s="637" t="s">
        <v>1220</v>
      </c>
      <c r="D2415" t="s">
        <v>905</v>
      </c>
      <c r="E2415" s="472">
        <v>0</v>
      </c>
      <c r="F2415" s="231">
        <f>'57'!K33</f>
        <v>0</v>
      </c>
      <c r="G2415" s="312">
        <f t="shared" ref="G2415:G2421" si="229">F2415-E2415</f>
        <v>0</v>
      </c>
      <c r="I2415" s="472">
        <v>0</v>
      </c>
      <c r="J2415" s="231">
        <f>'58'!K33</f>
        <v>0</v>
      </c>
      <c r="K2415" s="312">
        <f t="shared" ref="K2415:K2421" si="230">J2415-I2415</f>
        <v>0</v>
      </c>
    </row>
    <row r="2416" spans="1:11">
      <c r="A2416" s="485">
        <v>2416</v>
      </c>
      <c r="B2416" s="637" t="s">
        <v>1221</v>
      </c>
      <c r="D2416" t="s">
        <v>905</v>
      </c>
      <c r="E2416" s="472">
        <v>0</v>
      </c>
      <c r="F2416" s="231">
        <f>'57'!K34</f>
        <v>0</v>
      </c>
      <c r="G2416" s="312">
        <f t="shared" si="229"/>
        <v>0</v>
      </c>
      <c r="I2416" s="472">
        <v>0</v>
      </c>
      <c r="J2416" s="231">
        <f>'58'!K34</f>
        <v>0</v>
      </c>
      <c r="K2416" s="312">
        <f t="shared" si="230"/>
        <v>0</v>
      </c>
    </row>
    <row r="2417" spans="1:11">
      <c r="A2417" s="485">
        <v>2417</v>
      </c>
      <c r="B2417" s="637" t="s">
        <v>1222</v>
      </c>
      <c r="E2417" s="472">
        <v>0</v>
      </c>
      <c r="F2417" s="231">
        <f>'57'!K35</f>
        <v>0</v>
      </c>
      <c r="G2417" s="312">
        <f t="shared" si="229"/>
        <v>0</v>
      </c>
      <c r="I2417" s="472">
        <v>0</v>
      </c>
      <c r="J2417" s="231">
        <f>'58'!K35</f>
        <v>0</v>
      </c>
      <c r="K2417" s="312">
        <f t="shared" si="230"/>
        <v>0</v>
      </c>
    </row>
    <row r="2418" spans="1:11">
      <c r="A2418" s="485">
        <v>2418</v>
      </c>
      <c r="B2418" s="637" t="s">
        <v>1223</v>
      </c>
      <c r="E2418" s="472">
        <v>0</v>
      </c>
      <c r="F2418" s="231">
        <f>'57'!K36</f>
        <v>0</v>
      </c>
      <c r="G2418" s="312">
        <f t="shared" si="229"/>
        <v>0</v>
      </c>
      <c r="I2418" s="472">
        <v>0</v>
      </c>
      <c r="J2418" s="231">
        <f>'58'!K36</f>
        <v>0</v>
      </c>
      <c r="K2418" s="312">
        <f t="shared" si="230"/>
        <v>0</v>
      </c>
    </row>
    <row r="2419" spans="1:11">
      <c r="A2419" s="485">
        <v>2419</v>
      </c>
      <c r="B2419" s="672" t="s">
        <v>136</v>
      </c>
      <c r="D2419" t="s">
        <v>905</v>
      </c>
      <c r="E2419" s="472">
        <v>0</v>
      </c>
      <c r="F2419" s="231">
        <f>'57'!K37</f>
        <v>0</v>
      </c>
      <c r="G2419" s="312">
        <f t="shared" si="229"/>
        <v>0</v>
      </c>
      <c r="I2419" s="472">
        <v>0</v>
      </c>
      <c r="J2419" s="231">
        <f>'58'!K37</f>
        <v>0</v>
      </c>
      <c r="K2419" s="312">
        <f t="shared" si="230"/>
        <v>0</v>
      </c>
    </row>
    <row r="2420" spans="1:11">
      <c r="A2420" s="485">
        <v>2420</v>
      </c>
      <c r="B2420" s="672" t="s">
        <v>137</v>
      </c>
      <c r="D2420" t="s">
        <v>905</v>
      </c>
      <c r="E2420" s="472">
        <v>0</v>
      </c>
      <c r="F2420" s="231">
        <f>'57'!K38</f>
        <v>0</v>
      </c>
      <c r="G2420" s="312">
        <f t="shared" si="229"/>
        <v>0</v>
      </c>
      <c r="I2420" s="472">
        <v>0</v>
      </c>
      <c r="J2420" s="231">
        <f>'58'!K38</f>
        <v>0</v>
      </c>
      <c r="K2420" s="312">
        <f t="shared" si="230"/>
        <v>0</v>
      </c>
    </row>
    <row r="2421" spans="1:11">
      <c r="A2421" s="485">
        <v>2421</v>
      </c>
      <c r="B2421" s="672" t="s">
        <v>299</v>
      </c>
      <c r="D2421" t="s">
        <v>905</v>
      </c>
      <c r="E2421" s="472">
        <v>0</v>
      </c>
      <c r="F2421" s="231">
        <f>'57'!K39</f>
        <v>0</v>
      </c>
      <c r="G2421" s="312">
        <f t="shared" si="229"/>
        <v>0</v>
      </c>
      <c r="I2421" s="472">
        <v>0</v>
      </c>
      <c r="J2421" s="231">
        <f>'58'!K39</f>
        <v>0</v>
      </c>
      <c r="K2421" s="312">
        <f t="shared" si="230"/>
        <v>0</v>
      </c>
    </row>
    <row r="2422" spans="1:11">
      <c r="A2422" s="485">
        <v>2422</v>
      </c>
      <c r="B2422" s="672" t="s">
        <v>1102</v>
      </c>
      <c r="D2422" t="s">
        <v>905</v>
      </c>
      <c r="E2422" s="472"/>
      <c r="F2422" s="718"/>
      <c r="G2422" s="370"/>
      <c r="I2422" s="472"/>
      <c r="J2422" s="718"/>
      <c r="K2422" s="370"/>
    </row>
    <row r="2423" spans="1:11">
      <c r="A2423" s="485">
        <v>2423</v>
      </c>
      <c r="B2423" s="672" t="s">
        <v>300</v>
      </c>
      <c r="D2423" t="s">
        <v>905</v>
      </c>
      <c r="E2423" s="472">
        <v>0</v>
      </c>
      <c r="F2423" s="231">
        <f>'57'!K41</f>
        <v>0</v>
      </c>
      <c r="G2423" s="312">
        <f t="shared" ref="G2423:G2428" si="231">F2423-E2423</f>
        <v>0</v>
      </c>
      <c r="I2423" s="472">
        <v>0</v>
      </c>
      <c r="J2423" s="231">
        <f>'58'!K41</f>
        <v>0</v>
      </c>
      <c r="K2423" s="312">
        <f t="shared" ref="K2423:K2428" si="232">J2423-I2423</f>
        <v>0</v>
      </c>
    </row>
    <row r="2424" spans="1:11">
      <c r="A2424" s="485">
        <v>2424</v>
      </c>
      <c r="B2424" s="672" t="s">
        <v>301</v>
      </c>
      <c r="D2424" t="s">
        <v>905</v>
      </c>
      <c r="E2424" s="472">
        <v>0</v>
      </c>
      <c r="F2424" s="231">
        <f>'57'!K42</f>
        <v>0</v>
      </c>
      <c r="G2424" s="312">
        <f t="shared" si="231"/>
        <v>0</v>
      </c>
      <c r="I2424" s="472">
        <v>0</v>
      </c>
      <c r="J2424" s="231">
        <f>'58'!K42</f>
        <v>0</v>
      </c>
      <c r="K2424" s="312">
        <f t="shared" si="232"/>
        <v>0</v>
      </c>
    </row>
    <row r="2425" spans="1:11">
      <c r="A2425" s="485">
        <v>2425</v>
      </c>
      <c r="B2425" s="672" t="s">
        <v>1324</v>
      </c>
      <c r="D2425" t="s">
        <v>905</v>
      </c>
      <c r="E2425" s="472">
        <v>0</v>
      </c>
      <c r="F2425" s="231">
        <f>'57'!K43</f>
        <v>0</v>
      </c>
      <c r="G2425" s="312">
        <f t="shared" si="231"/>
        <v>0</v>
      </c>
      <c r="I2425" s="472">
        <v>0</v>
      </c>
      <c r="J2425" s="231">
        <f>'58'!K43</f>
        <v>0</v>
      </c>
      <c r="K2425" s="312">
        <f t="shared" si="232"/>
        <v>0</v>
      </c>
    </row>
    <row r="2426" spans="1:11">
      <c r="A2426" s="485">
        <v>2426</v>
      </c>
      <c r="B2426" s="672" t="s">
        <v>302</v>
      </c>
      <c r="E2426" s="472">
        <v>0</v>
      </c>
      <c r="F2426" s="231">
        <f>'57'!K44</f>
        <v>0</v>
      </c>
      <c r="G2426" s="312">
        <f t="shared" si="231"/>
        <v>0</v>
      </c>
      <c r="I2426" s="472">
        <v>0</v>
      </c>
      <c r="J2426" s="231">
        <f>'58'!K44</f>
        <v>0</v>
      </c>
      <c r="K2426" s="312">
        <f t="shared" si="232"/>
        <v>0</v>
      </c>
    </row>
    <row r="2427" spans="1:11">
      <c r="A2427" s="485">
        <v>2427</v>
      </c>
      <c r="B2427" s="672" t="s">
        <v>115</v>
      </c>
      <c r="D2427" t="s">
        <v>905</v>
      </c>
      <c r="E2427" s="472">
        <v>0</v>
      </c>
      <c r="F2427" s="231">
        <f>'57'!K47</f>
        <v>0</v>
      </c>
      <c r="G2427" s="312">
        <f t="shared" si="231"/>
        <v>0</v>
      </c>
      <c r="I2427" s="472">
        <v>0</v>
      </c>
      <c r="J2427" s="231">
        <f>'58'!K47</f>
        <v>0</v>
      </c>
      <c r="K2427" s="312">
        <f t="shared" si="232"/>
        <v>0</v>
      </c>
    </row>
    <row r="2428" spans="1:11" ht="15.75">
      <c r="A2428" s="485">
        <v>2428</v>
      </c>
      <c r="B2428" s="673" t="s">
        <v>106</v>
      </c>
      <c r="D2428" t="s">
        <v>905</v>
      </c>
      <c r="E2428" s="472">
        <v>0</v>
      </c>
      <c r="F2428" s="231">
        <f>'57'!K48</f>
        <v>0</v>
      </c>
      <c r="G2428" s="312">
        <f t="shared" si="231"/>
        <v>0</v>
      </c>
      <c r="I2428" s="472">
        <v>0</v>
      </c>
      <c r="J2428" s="231">
        <f>'58'!K48</f>
        <v>0</v>
      </c>
      <c r="K2428" s="312">
        <f t="shared" si="232"/>
        <v>0</v>
      </c>
    </row>
    <row r="2429" spans="1:11" ht="15.75">
      <c r="A2429" s="485">
        <v>2429</v>
      </c>
      <c r="B2429" s="673" t="s">
        <v>172</v>
      </c>
      <c r="D2429" t="s">
        <v>905</v>
      </c>
      <c r="E2429" s="472"/>
      <c r="F2429" s="231"/>
      <c r="G2429" s="370"/>
      <c r="I2429" s="472"/>
      <c r="J2429" s="231"/>
      <c r="K2429" s="370"/>
    </row>
    <row r="2430" spans="1:11">
      <c r="A2430" s="485">
        <v>2430</v>
      </c>
      <c r="B2430" s="672" t="s">
        <v>135</v>
      </c>
      <c r="D2430" t="s">
        <v>905</v>
      </c>
      <c r="E2430" s="472"/>
      <c r="F2430" s="231"/>
      <c r="G2430" s="370"/>
      <c r="I2430" s="472"/>
      <c r="J2430" s="231"/>
      <c r="K2430" s="370"/>
    </row>
    <row r="2431" spans="1:11">
      <c r="A2431" s="485">
        <v>2431</v>
      </c>
      <c r="B2431" s="637" t="s">
        <v>1220</v>
      </c>
      <c r="D2431" t="s">
        <v>905</v>
      </c>
      <c r="E2431" s="472">
        <v>0</v>
      </c>
      <c r="F2431" s="231">
        <f>'57'!K52</f>
        <v>0</v>
      </c>
      <c r="G2431" s="312">
        <f t="shared" ref="G2431:G2437" si="233">F2431-E2431</f>
        <v>0</v>
      </c>
      <c r="I2431" s="472">
        <v>0</v>
      </c>
      <c r="J2431" s="231">
        <f>'58'!K52</f>
        <v>0</v>
      </c>
      <c r="K2431" s="312">
        <f t="shared" ref="K2431:K2437" si="234">J2431-I2431</f>
        <v>0</v>
      </c>
    </row>
    <row r="2432" spans="1:11">
      <c r="A2432" s="485">
        <v>2432</v>
      </c>
      <c r="B2432" s="637" t="s">
        <v>1221</v>
      </c>
      <c r="D2432" t="s">
        <v>905</v>
      </c>
      <c r="E2432" s="472">
        <v>0</v>
      </c>
      <c r="F2432" s="231">
        <f>'57'!K53</f>
        <v>0</v>
      </c>
      <c r="G2432" s="312">
        <f t="shared" si="233"/>
        <v>0</v>
      </c>
      <c r="I2432" s="472">
        <v>0</v>
      </c>
      <c r="J2432" s="231">
        <f>'58'!K53</f>
        <v>0</v>
      </c>
      <c r="K2432" s="312">
        <f t="shared" si="234"/>
        <v>0</v>
      </c>
    </row>
    <row r="2433" spans="1:11">
      <c r="A2433" s="485">
        <v>2433</v>
      </c>
      <c r="B2433" s="637" t="s">
        <v>1222</v>
      </c>
      <c r="E2433" s="472">
        <v>0</v>
      </c>
      <c r="F2433" s="231">
        <f>'57'!K54</f>
        <v>0</v>
      </c>
      <c r="G2433" s="312">
        <f t="shared" si="233"/>
        <v>0</v>
      </c>
      <c r="I2433" s="472">
        <v>0</v>
      </c>
      <c r="J2433" s="231">
        <f>'58'!K54</f>
        <v>0</v>
      </c>
      <c r="K2433" s="312">
        <f t="shared" si="234"/>
        <v>0</v>
      </c>
    </row>
    <row r="2434" spans="1:11">
      <c r="A2434" s="485">
        <v>2434</v>
      </c>
      <c r="B2434" s="637" t="s">
        <v>1223</v>
      </c>
      <c r="E2434" s="472">
        <v>0</v>
      </c>
      <c r="F2434" s="231">
        <f>'57'!K55</f>
        <v>0</v>
      </c>
      <c r="G2434" s="312">
        <f t="shared" si="233"/>
        <v>0</v>
      </c>
      <c r="I2434" s="472">
        <v>0</v>
      </c>
      <c r="J2434" s="231">
        <f>'58'!K55</f>
        <v>0</v>
      </c>
      <c r="K2434" s="312">
        <f t="shared" si="234"/>
        <v>0</v>
      </c>
    </row>
    <row r="2435" spans="1:11">
      <c r="A2435" s="485">
        <v>2435</v>
      </c>
      <c r="B2435" s="672" t="s">
        <v>136</v>
      </c>
      <c r="E2435" s="472">
        <v>0</v>
      </c>
      <c r="F2435" s="231">
        <f>'57'!K56</f>
        <v>0</v>
      </c>
      <c r="G2435" s="312">
        <f t="shared" si="233"/>
        <v>0</v>
      </c>
      <c r="I2435" s="472">
        <v>0</v>
      </c>
      <c r="J2435" s="231">
        <f>'58'!K56</f>
        <v>0</v>
      </c>
      <c r="K2435" s="312">
        <f t="shared" si="234"/>
        <v>0</v>
      </c>
    </row>
    <row r="2436" spans="1:11">
      <c r="A2436" s="485">
        <v>2436</v>
      </c>
      <c r="B2436" s="672" t="s">
        <v>137</v>
      </c>
      <c r="E2436" s="472">
        <v>0</v>
      </c>
      <c r="F2436" s="231">
        <f>'57'!K57</f>
        <v>0</v>
      </c>
      <c r="G2436" s="312">
        <f t="shared" si="233"/>
        <v>0</v>
      </c>
      <c r="I2436" s="472">
        <v>0</v>
      </c>
      <c r="J2436" s="231">
        <f>'58'!K57</f>
        <v>0</v>
      </c>
      <c r="K2436" s="312">
        <f t="shared" si="234"/>
        <v>0</v>
      </c>
    </row>
    <row r="2437" spans="1:11">
      <c r="A2437" s="485">
        <v>2437</v>
      </c>
      <c r="B2437" s="672" t="s">
        <v>299</v>
      </c>
      <c r="E2437" s="472">
        <v>0</v>
      </c>
      <c r="F2437" s="231">
        <f>'57'!K58</f>
        <v>0</v>
      </c>
      <c r="G2437" s="312">
        <f t="shared" si="233"/>
        <v>0</v>
      </c>
      <c r="I2437" s="472">
        <v>0</v>
      </c>
      <c r="J2437" s="231">
        <f>'58'!K58</f>
        <v>0</v>
      </c>
      <c r="K2437" s="312">
        <f t="shared" si="234"/>
        <v>0</v>
      </c>
    </row>
    <row r="2438" spans="1:11">
      <c r="A2438" s="485">
        <v>2438</v>
      </c>
      <c r="B2438" s="672" t="s">
        <v>1102</v>
      </c>
      <c r="E2438" s="472"/>
      <c r="F2438" s="718"/>
      <c r="G2438" s="370"/>
      <c r="I2438" s="472"/>
      <c r="J2438" s="718"/>
      <c r="K2438" s="370"/>
    </row>
    <row r="2439" spans="1:11">
      <c r="A2439" s="485">
        <v>2439</v>
      </c>
      <c r="B2439" s="672" t="s">
        <v>300</v>
      </c>
      <c r="E2439" s="472">
        <v>0</v>
      </c>
      <c r="F2439" s="231">
        <f>'57'!K60</f>
        <v>0</v>
      </c>
      <c r="G2439" s="312">
        <f t="shared" ref="G2439:G2444" si="235">F2439-E2439</f>
        <v>0</v>
      </c>
      <c r="I2439" s="472">
        <v>0</v>
      </c>
      <c r="J2439" s="231">
        <f>'58'!K60</f>
        <v>0</v>
      </c>
      <c r="K2439" s="312">
        <f t="shared" ref="K2439:K2444" si="236">J2439-I2439</f>
        <v>0</v>
      </c>
    </row>
    <row r="2440" spans="1:11">
      <c r="A2440" s="485">
        <v>2440</v>
      </c>
      <c r="B2440" s="672" t="s">
        <v>301</v>
      </c>
      <c r="E2440" s="472">
        <v>0</v>
      </c>
      <c r="F2440" s="231">
        <f>'57'!K61</f>
        <v>0</v>
      </c>
      <c r="G2440" s="312">
        <f t="shared" si="235"/>
        <v>0</v>
      </c>
      <c r="I2440" s="472">
        <v>0</v>
      </c>
      <c r="J2440" s="231">
        <f>'58'!K61</f>
        <v>0</v>
      </c>
      <c r="K2440" s="312">
        <f t="shared" si="236"/>
        <v>0</v>
      </c>
    </row>
    <row r="2441" spans="1:11">
      <c r="A2441" s="485">
        <v>2441</v>
      </c>
      <c r="B2441" s="672" t="s">
        <v>1324</v>
      </c>
      <c r="E2441" s="472">
        <v>0</v>
      </c>
      <c r="F2441" s="231">
        <f>'57'!K62</f>
        <v>0</v>
      </c>
      <c r="G2441" s="312">
        <f t="shared" si="235"/>
        <v>0</v>
      </c>
      <c r="I2441" s="472">
        <v>0</v>
      </c>
      <c r="J2441" s="231">
        <f>'58'!K62</f>
        <v>0</v>
      </c>
      <c r="K2441" s="312">
        <f t="shared" si="236"/>
        <v>0</v>
      </c>
    </row>
    <row r="2442" spans="1:11">
      <c r="A2442" s="485">
        <v>2442</v>
      </c>
      <c r="B2442" s="672" t="s">
        <v>302</v>
      </c>
      <c r="E2442" s="472">
        <v>0</v>
      </c>
      <c r="F2442" s="231">
        <f>'57'!K63</f>
        <v>0</v>
      </c>
      <c r="G2442" s="312">
        <f t="shared" si="235"/>
        <v>0</v>
      </c>
      <c r="I2442" s="472">
        <v>0</v>
      </c>
      <c r="J2442" s="231">
        <f>'58'!K63</f>
        <v>0</v>
      </c>
      <c r="K2442" s="312">
        <f t="shared" si="236"/>
        <v>0</v>
      </c>
    </row>
    <row r="2443" spans="1:11">
      <c r="A2443" s="485">
        <v>2443</v>
      </c>
      <c r="B2443" s="672" t="s">
        <v>115</v>
      </c>
      <c r="E2443" s="472">
        <v>0</v>
      </c>
      <c r="F2443" s="231">
        <f>'57'!K66</f>
        <v>0</v>
      </c>
      <c r="G2443" s="312">
        <f t="shared" si="235"/>
        <v>0</v>
      </c>
      <c r="I2443" s="472">
        <v>0</v>
      </c>
      <c r="J2443" s="231">
        <f>'58'!K66</f>
        <v>0</v>
      </c>
      <c r="K2443" s="312">
        <f t="shared" si="236"/>
        <v>0</v>
      </c>
    </row>
    <row r="2444" spans="1:11" ht="15.75">
      <c r="A2444" s="485">
        <v>2444</v>
      </c>
      <c r="B2444" s="673" t="s">
        <v>106</v>
      </c>
      <c r="E2444" s="472">
        <v>0</v>
      </c>
      <c r="F2444" s="231">
        <f>'57'!K67</f>
        <v>0</v>
      </c>
      <c r="G2444" s="312">
        <f t="shared" si="235"/>
        <v>0</v>
      </c>
      <c r="I2444" s="472">
        <v>0</v>
      </c>
      <c r="J2444" s="231">
        <f>'58'!K67</f>
        <v>0</v>
      </c>
      <c r="K2444" s="312">
        <f t="shared" si="236"/>
        <v>0</v>
      </c>
    </row>
    <row r="2445" spans="1:11" ht="15.75">
      <c r="A2445" s="485">
        <v>2445</v>
      </c>
      <c r="B2445" s="234" t="s">
        <v>414</v>
      </c>
      <c r="E2445" s="472"/>
      <c r="F2445" s="231"/>
      <c r="G2445" s="370"/>
      <c r="I2445" s="472"/>
      <c r="J2445" s="231"/>
      <c r="K2445" s="370"/>
    </row>
    <row r="2446" spans="1:11" ht="15.75">
      <c r="A2446" s="485">
        <v>2446</v>
      </c>
      <c r="B2446" s="234" t="s">
        <v>271</v>
      </c>
      <c r="E2446" s="472"/>
      <c r="F2446" s="231"/>
      <c r="G2446" s="370"/>
      <c r="I2446" s="472"/>
      <c r="J2446" s="231"/>
      <c r="K2446" s="370"/>
    </row>
    <row r="2447" spans="1:11">
      <c r="A2447" s="485">
        <v>2447</v>
      </c>
      <c r="B2447" t="s">
        <v>135</v>
      </c>
      <c r="E2447" s="472"/>
      <c r="F2447" s="231"/>
      <c r="G2447" s="370"/>
      <c r="I2447" s="472"/>
      <c r="J2447" s="231"/>
      <c r="K2447" s="370"/>
    </row>
    <row r="2448" spans="1:11">
      <c r="A2448" s="485">
        <v>2448</v>
      </c>
      <c r="B2448" s="636" t="s">
        <v>1220</v>
      </c>
      <c r="E2448" s="472">
        <v>50281</v>
      </c>
      <c r="F2448" s="231">
        <f>'57'!M14</f>
        <v>13949</v>
      </c>
      <c r="G2448" s="312">
        <f t="shared" ref="G2448:G2454" si="237">F2448-E2448</f>
        <v>-36332</v>
      </c>
      <c r="I2448" s="472">
        <v>27768</v>
      </c>
      <c r="J2448" s="231">
        <f>'58'!M14</f>
        <v>27190</v>
      </c>
      <c r="K2448" s="312">
        <f t="shared" ref="K2448:K2454" si="238">J2448-I2448</f>
        <v>-578</v>
      </c>
    </row>
    <row r="2449" spans="1:11">
      <c r="A2449" s="485">
        <v>2449</v>
      </c>
      <c r="B2449" s="636" t="s">
        <v>1221</v>
      </c>
      <c r="E2449" s="472">
        <v>0</v>
      </c>
      <c r="F2449" s="231">
        <f>'57'!M15</f>
        <v>35</v>
      </c>
      <c r="G2449" s="312">
        <f t="shared" si="237"/>
        <v>35</v>
      </c>
      <c r="I2449" s="472">
        <v>0</v>
      </c>
      <c r="J2449" s="231">
        <f>'58'!M15</f>
        <v>298</v>
      </c>
      <c r="K2449" s="312">
        <f t="shared" si="238"/>
        <v>298</v>
      </c>
    </row>
    <row r="2450" spans="1:11">
      <c r="A2450" s="485">
        <v>2450</v>
      </c>
      <c r="B2450" s="636" t="s">
        <v>1222</v>
      </c>
      <c r="E2450" s="472">
        <v>74</v>
      </c>
      <c r="F2450" s="231">
        <f>'57'!M16</f>
        <v>597</v>
      </c>
      <c r="G2450" s="312">
        <f t="shared" si="237"/>
        <v>523</v>
      </c>
      <c r="I2450" s="472">
        <v>326</v>
      </c>
      <c r="J2450" s="231">
        <f>'58'!M16</f>
        <v>633</v>
      </c>
      <c r="K2450" s="312">
        <f t="shared" si="238"/>
        <v>307</v>
      </c>
    </row>
    <row r="2451" spans="1:11">
      <c r="A2451" s="485">
        <v>2451</v>
      </c>
      <c r="B2451" s="636" t="s">
        <v>1223</v>
      </c>
      <c r="E2451" s="472">
        <v>0</v>
      </c>
      <c r="F2451" s="231">
        <f>'57'!M17</f>
        <v>0</v>
      </c>
      <c r="G2451" s="312">
        <f t="shared" si="237"/>
        <v>0</v>
      </c>
      <c r="I2451" s="472">
        <v>0</v>
      </c>
      <c r="J2451" s="231">
        <f>'58'!M17</f>
        <v>0</v>
      </c>
      <c r="K2451" s="312">
        <f t="shared" si="238"/>
        <v>0</v>
      </c>
    </row>
    <row r="2452" spans="1:11">
      <c r="A2452" s="485">
        <v>2452</v>
      </c>
      <c r="B2452" t="s">
        <v>136</v>
      </c>
      <c r="D2452" t="s">
        <v>905</v>
      </c>
      <c r="E2452" s="472">
        <v>1201</v>
      </c>
      <c r="F2452" s="231">
        <f>'57'!M18</f>
        <v>393</v>
      </c>
      <c r="G2452" s="312">
        <f t="shared" si="237"/>
        <v>-808</v>
      </c>
      <c r="I2452" s="472">
        <v>408</v>
      </c>
      <c r="J2452" s="231">
        <f>'58'!M18</f>
        <v>817</v>
      </c>
      <c r="K2452" s="312">
        <f t="shared" si="238"/>
        <v>409</v>
      </c>
    </row>
    <row r="2453" spans="1:11">
      <c r="A2453" s="485">
        <v>2453</v>
      </c>
      <c r="B2453" t="s">
        <v>137</v>
      </c>
      <c r="D2453" t="s">
        <v>905</v>
      </c>
      <c r="E2453" s="472">
        <v>66</v>
      </c>
      <c r="F2453" s="231">
        <f>'57'!M19</f>
        <v>152</v>
      </c>
      <c r="G2453" s="312">
        <f t="shared" si="237"/>
        <v>86</v>
      </c>
      <c r="I2453" s="472">
        <v>227</v>
      </c>
      <c r="J2453" s="231">
        <f>'58'!M19</f>
        <v>100</v>
      </c>
      <c r="K2453" s="312">
        <f t="shared" si="238"/>
        <v>-127</v>
      </c>
    </row>
    <row r="2454" spans="1:11">
      <c r="A2454" s="485">
        <v>2454</v>
      </c>
      <c r="B2454" t="s">
        <v>299</v>
      </c>
      <c r="D2454" t="s">
        <v>905</v>
      </c>
      <c r="E2454" s="472">
        <v>1046</v>
      </c>
      <c r="F2454" s="231">
        <f>'57'!M20</f>
        <v>1458</v>
      </c>
      <c r="G2454" s="312">
        <f t="shared" si="237"/>
        <v>412</v>
      </c>
      <c r="I2454" s="472">
        <v>1009</v>
      </c>
      <c r="J2454" s="231">
        <f>'58'!M20</f>
        <v>1994</v>
      </c>
      <c r="K2454" s="312">
        <f t="shared" si="238"/>
        <v>985</v>
      </c>
    </row>
    <row r="2455" spans="1:11">
      <c r="A2455" s="485">
        <v>2455</v>
      </c>
      <c r="B2455" s="672" t="s">
        <v>1102</v>
      </c>
      <c r="D2455" t="s">
        <v>905</v>
      </c>
      <c r="E2455" s="472"/>
      <c r="F2455" s="718"/>
      <c r="G2455" s="370"/>
      <c r="I2455" s="472"/>
      <c r="J2455" s="718"/>
      <c r="K2455" s="370"/>
    </row>
    <row r="2456" spans="1:11">
      <c r="A2456" s="485">
        <v>2456</v>
      </c>
      <c r="B2456" t="s">
        <v>300</v>
      </c>
      <c r="D2456" t="s">
        <v>905</v>
      </c>
      <c r="E2456" s="472">
        <v>0</v>
      </c>
      <c r="F2456" s="231">
        <f>'57'!M22</f>
        <v>0</v>
      </c>
      <c r="G2456" s="312">
        <f t="shared" ref="G2456:G2461" si="239">F2456-E2456</f>
        <v>0</v>
      </c>
      <c r="I2456" s="472">
        <v>0</v>
      </c>
      <c r="J2456" s="231">
        <f>'58'!M22</f>
        <v>0</v>
      </c>
      <c r="K2456" s="312">
        <f t="shared" ref="K2456:K2461" si="240">J2456-I2456</f>
        <v>0</v>
      </c>
    </row>
    <row r="2457" spans="1:11">
      <c r="A2457" s="485">
        <v>2457</v>
      </c>
      <c r="B2457" t="s">
        <v>301</v>
      </c>
      <c r="D2457" t="s">
        <v>905</v>
      </c>
      <c r="E2457" s="472">
        <v>0</v>
      </c>
      <c r="F2457" s="231">
        <f>'57'!M23</f>
        <v>39</v>
      </c>
      <c r="G2457" s="312">
        <f t="shared" si="239"/>
        <v>39</v>
      </c>
      <c r="I2457" s="472">
        <v>31</v>
      </c>
      <c r="J2457" s="231">
        <f>'58'!M23</f>
        <v>36</v>
      </c>
      <c r="K2457" s="312">
        <f t="shared" si="240"/>
        <v>5</v>
      </c>
    </row>
    <row r="2458" spans="1:11">
      <c r="A2458" s="485">
        <v>2458</v>
      </c>
      <c r="B2458" s="388" t="s">
        <v>1324</v>
      </c>
      <c r="D2458" t="s">
        <v>905</v>
      </c>
      <c r="E2458" s="472">
        <v>49</v>
      </c>
      <c r="F2458" s="231">
        <f>'57'!M24</f>
        <v>50</v>
      </c>
      <c r="G2458" s="312">
        <f t="shared" si="239"/>
        <v>1</v>
      </c>
      <c r="I2458" s="472">
        <v>0</v>
      </c>
      <c r="J2458" s="231">
        <f>'58'!M24</f>
        <v>6</v>
      </c>
      <c r="K2458" s="312">
        <f t="shared" si="240"/>
        <v>6</v>
      </c>
    </row>
    <row r="2459" spans="1:11">
      <c r="A2459" s="485">
        <v>2459</v>
      </c>
      <c r="B2459" t="s">
        <v>302</v>
      </c>
      <c r="D2459" t="s">
        <v>905</v>
      </c>
      <c r="E2459" s="472">
        <v>0</v>
      </c>
      <c r="F2459" s="231">
        <f>'57'!M25</f>
        <v>0</v>
      </c>
      <c r="G2459" s="312">
        <f t="shared" si="239"/>
        <v>0</v>
      </c>
      <c r="I2459" s="472">
        <v>0</v>
      </c>
      <c r="J2459" s="231">
        <f>'58'!M25</f>
        <v>0</v>
      </c>
      <c r="K2459" s="312">
        <f t="shared" si="240"/>
        <v>0</v>
      </c>
    </row>
    <row r="2460" spans="1:11">
      <c r="A2460" s="485">
        <v>2460</v>
      </c>
      <c r="B2460" t="s">
        <v>115</v>
      </c>
      <c r="D2460" t="s">
        <v>905</v>
      </c>
      <c r="E2460" s="472">
        <v>6015</v>
      </c>
      <c r="F2460" s="231">
        <f>'57'!M28</f>
        <v>4886</v>
      </c>
      <c r="G2460" s="312">
        <f t="shared" si="239"/>
        <v>-1129</v>
      </c>
      <c r="I2460" s="472">
        <v>3754</v>
      </c>
      <c r="J2460" s="231">
        <f>'58'!M28</f>
        <v>2191</v>
      </c>
      <c r="K2460" s="312">
        <f t="shared" si="240"/>
        <v>-1563</v>
      </c>
    </row>
    <row r="2461" spans="1:11" ht="15.75">
      <c r="A2461" s="485">
        <v>2461</v>
      </c>
      <c r="B2461" s="234" t="s">
        <v>106</v>
      </c>
      <c r="D2461" t="s">
        <v>905</v>
      </c>
      <c r="E2461" s="472">
        <v>58732</v>
      </c>
      <c r="F2461" s="231">
        <f>'57'!M29</f>
        <v>21559</v>
      </c>
      <c r="G2461" s="312">
        <f t="shared" si="239"/>
        <v>-37173</v>
      </c>
      <c r="I2461" s="472">
        <v>33523</v>
      </c>
      <c r="J2461" s="231">
        <f>'58'!M29</f>
        <v>33265</v>
      </c>
      <c r="K2461" s="312">
        <f t="shared" si="240"/>
        <v>-258</v>
      </c>
    </row>
    <row r="2462" spans="1:11" ht="15.75">
      <c r="A2462" s="485">
        <v>2462</v>
      </c>
      <c r="B2462" s="234" t="s">
        <v>303</v>
      </c>
      <c r="D2462" t="s">
        <v>905</v>
      </c>
      <c r="E2462" s="472"/>
      <c r="F2462" s="231"/>
      <c r="G2462" s="370"/>
      <c r="I2462" s="472"/>
      <c r="J2462" s="231"/>
      <c r="K2462" s="370"/>
    </row>
    <row r="2463" spans="1:11">
      <c r="A2463" s="485">
        <v>2463</v>
      </c>
      <c r="B2463" t="s">
        <v>135</v>
      </c>
      <c r="D2463" t="s">
        <v>905</v>
      </c>
      <c r="E2463" s="472"/>
      <c r="F2463" s="231"/>
      <c r="G2463" s="370"/>
      <c r="I2463" s="472"/>
      <c r="J2463" s="231"/>
      <c r="K2463" s="370"/>
    </row>
    <row r="2464" spans="1:11">
      <c r="A2464" s="485">
        <v>2464</v>
      </c>
      <c r="B2464" s="636" t="s">
        <v>1220</v>
      </c>
      <c r="D2464" t="s">
        <v>905</v>
      </c>
      <c r="E2464" s="472">
        <v>30166</v>
      </c>
      <c r="F2464" s="231">
        <f>'57'!M33</f>
        <v>56328</v>
      </c>
      <c r="G2464" s="312">
        <f t="shared" ref="G2464:G2470" si="241">F2464-E2464</f>
        <v>26162</v>
      </c>
      <c r="I2464" s="472">
        <v>4357</v>
      </c>
      <c r="J2464" s="231">
        <f>'58'!M33</f>
        <v>20153</v>
      </c>
      <c r="K2464" s="312">
        <f t="shared" ref="K2464:K2470" si="242">J2464-I2464</f>
        <v>15796</v>
      </c>
    </row>
    <row r="2465" spans="1:11">
      <c r="A2465" s="485">
        <v>2465</v>
      </c>
      <c r="B2465" s="636" t="s">
        <v>1221</v>
      </c>
      <c r="D2465" t="s">
        <v>905</v>
      </c>
      <c r="E2465" s="472">
        <v>0</v>
      </c>
      <c r="F2465" s="231">
        <f>'57'!M34</f>
        <v>0</v>
      </c>
      <c r="G2465" s="312">
        <f t="shared" si="241"/>
        <v>0</v>
      </c>
      <c r="I2465" s="472">
        <v>0</v>
      </c>
      <c r="J2465" s="231">
        <f>'58'!M34</f>
        <v>0</v>
      </c>
      <c r="K2465" s="312">
        <f t="shared" si="242"/>
        <v>0</v>
      </c>
    </row>
    <row r="2466" spans="1:11">
      <c r="A2466" s="485">
        <v>2466</v>
      </c>
      <c r="B2466" s="636" t="s">
        <v>1222</v>
      </c>
      <c r="E2466" s="472">
        <v>0</v>
      </c>
      <c r="F2466" s="231">
        <f>'57'!M35</f>
        <v>0</v>
      </c>
      <c r="G2466" s="312">
        <f t="shared" si="241"/>
        <v>0</v>
      </c>
      <c r="I2466" s="472">
        <v>0</v>
      </c>
      <c r="J2466" s="231">
        <f>'58'!M35</f>
        <v>2</v>
      </c>
      <c r="K2466" s="312">
        <f t="shared" si="242"/>
        <v>2</v>
      </c>
    </row>
    <row r="2467" spans="1:11">
      <c r="A2467" s="485">
        <v>2467</v>
      </c>
      <c r="B2467" s="636" t="s">
        <v>1223</v>
      </c>
      <c r="E2467" s="472">
        <v>0</v>
      </c>
      <c r="F2467" s="231">
        <f>'57'!M36</f>
        <v>0</v>
      </c>
      <c r="G2467" s="312">
        <f t="shared" si="241"/>
        <v>0</v>
      </c>
      <c r="I2467" s="472">
        <v>0</v>
      </c>
      <c r="J2467" s="231">
        <f>'58'!M36</f>
        <v>0</v>
      </c>
      <c r="K2467" s="312">
        <f t="shared" si="242"/>
        <v>0</v>
      </c>
    </row>
    <row r="2468" spans="1:11">
      <c r="A2468" s="485">
        <v>2468</v>
      </c>
      <c r="B2468" t="s">
        <v>136</v>
      </c>
      <c r="D2468" t="s">
        <v>905</v>
      </c>
      <c r="E2468" s="472">
        <v>0</v>
      </c>
      <c r="F2468" s="231">
        <f>'57'!M37</f>
        <v>1679</v>
      </c>
      <c r="G2468" s="312">
        <f t="shared" si="241"/>
        <v>1679</v>
      </c>
      <c r="I2468" s="472">
        <v>0</v>
      </c>
      <c r="J2468" s="231">
        <f>'58'!M37</f>
        <v>115</v>
      </c>
      <c r="K2468" s="312">
        <f t="shared" si="242"/>
        <v>115</v>
      </c>
    </row>
    <row r="2469" spans="1:11">
      <c r="A2469" s="485">
        <v>2469</v>
      </c>
      <c r="B2469" t="s">
        <v>137</v>
      </c>
      <c r="D2469" t="s">
        <v>905</v>
      </c>
      <c r="E2469" s="472">
        <v>0</v>
      </c>
      <c r="F2469" s="231">
        <f>'57'!M38</f>
        <v>0</v>
      </c>
      <c r="G2469" s="312">
        <f t="shared" si="241"/>
        <v>0</v>
      </c>
      <c r="I2469" s="472">
        <v>0</v>
      </c>
      <c r="J2469" s="231">
        <f>'58'!M38</f>
        <v>0</v>
      </c>
      <c r="K2469" s="312">
        <f t="shared" si="242"/>
        <v>0</v>
      </c>
    </row>
    <row r="2470" spans="1:11">
      <c r="A2470" s="485">
        <v>2470</v>
      </c>
      <c r="B2470" t="s">
        <v>299</v>
      </c>
      <c r="D2470" t="s">
        <v>905</v>
      </c>
      <c r="E2470" s="472">
        <v>246</v>
      </c>
      <c r="F2470" s="231">
        <f>'57'!M39</f>
        <v>2092</v>
      </c>
      <c r="G2470" s="312">
        <f t="shared" si="241"/>
        <v>1846</v>
      </c>
      <c r="I2470" s="472">
        <v>111</v>
      </c>
      <c r="J2470" s="231">
        <f>'58'!M39</f>
        <v>843</v>
      </c>
      <c r="K2470" s="312">
        <f t="shared" si="242"/>
        <v>732</v>
      </c>
    </row>
    <row r="2471" spans="1:11">
      <c r="A2471" s="485">
        <v>2471</v>
      </c>
      <c r="B2471" s="672" t="s">
        <v>1102</v>
      </c>
      <c r="D2471" t="s">
        <v>905</v>
      </c>
      <c r="E2471" s="472"/>
      <c r="F2471" s="718"/>
      <c r="G2471" s="370"/>
      <c r="I2471" s="472"/>
      <c r="J2471" s="718"/>
      <c r="K2471" s="370"/>
    </row>
    <row r="2472" spans="1:11">
      <c r="A2472" s="485">
        <v>2472</v>
      </c>
      <c r="B2472" t="s">
        <v>300</v>
      </c>
      <c r="D2472" t="s">
        <v>905</v>
      </c>
      <c r="E2472" s="472">
        <v>0</v>
      </c>
      <c r="F2472" s="231">
        <f>'57'!M41</f>
        <v>0</v>
      </c>
      <c r="G2472" s="312">
        <f t="shared" ref="G2472:G2477" si="243">F2472-E2472</f>
        <v>0</v>
      </c>
      <c r="I2472" s="472">
        <v>0</v>
      </c>
      <c r="J2472" s="231">
        <f>'58'!M41</f>
        <v>0</v>
      </c>
      <c r="K2472" s="312">
        <f t="shared" ref="K2472:K2477" si="244">J2472-I2472</f>
        <v>0</v>
      </c>
    </row>
    <row r="2473" spans="1:11">
      <c r="A2473" s="485">
        <v>2473</v>
      </c>
      <c r="B2473" t="s">
        <v>301</v>
      </c>
      <c r="D2473" t="s">
        <v>905</v>
      </c>
      <c r="E2473" s="472">
        <v>0</v>
      </c>
      <c r="F2473" s="231">
        <f>'57'!M42</f>
        <v>1</v>
      </c>
      <c r="G2473" s="312">
        <f t="shared" si="243"/>
        <v>1</v>
      </c>
      <c r="I2473" s="472">
        <v>0</v>
      </c>
      <c r="J2473" s="231">
        <f>'58'!M42</f>
        <v>0</v>
      </c>
      <c r="K2473" s="312">
        <f t="shared" si="244"/>
        <v>0</v>
      </c>
    </row>
    <row r="2474" spans="1:11">
      <c r="A2474" s="485">
        <v>2474</v>
      </c>
      <c r="B2474" s="388" t="s">
        <v>1324</v>
      </c>
      <c r="D2474" t="s">
        <v>905</v>
      </c>
      <c r="E2474" s="472">
        <v>2144</v>
      </c>
      <c r="F2474" s="231">
        <f>'57'!M43</f>
        <v>0</v>
      </c>
      <c r="G2474" s="312">
        <f t="shared" si="243"/>
        <v>-2144</v>
      </c>
      <c r="I2474" s="472">
        <v>0</v>
      </c>
      <c r="J2474" s="231">
        <f>'58'!M43</f>
        <v>0</v>
      </c>
      <c r="K2474" s="312">
        <f t="shared" si="244"/>
        <v>0</v>
      </c>
    </row>
    <row r="2475" spans="1:11">
      <c r="A2475" s="485">
        <v>2475</v>
      </c>
      <c r="B2475" t="s">
        <v>302</v>
      </c>
      <c r="D2475" t="s">
        <v>905</v>
      </c>
      <c r="E2475" s="472">
        <v>0</v>
      </c>
      <c r="F2475" s="231">
        <f>'57'!M44</f>
        <v>0</v>
      </c>
      <c r="G2475" s="312">
        <f t="shared" si="243"/>
        <v>0</v>
      </c>
      <c r="I2475" s="472">
        <v>0</v>
      </c>
      <c r="J2475" s="231">
        <f>'58'!M44</f>
        <v>0</v>
      </c>
      <c r="K2475" s="312">
        <f t="shared" si="244"/>
        <v>0</v>
      </c>
    </row>
    <row r="2476" spans="1:11">
      <c r="A2476" s="485">
        <v>2476</v>
      </c>
      <c r="B2476" t="s">
        <v>115</v>
      </c>
      <c r="D2476" t="s">
        <v>905</v>
      </c>
      <c r="E2476" s="472">
        <v>975</v>
      </c>
      <c r="F2476" s="231">
        <f>'57'!M47</f>
        <v>0</v>
      </c>
      <c r="G2476" s="312">
        <f t="shared" si="243"/>
        <v>-975</v>
      </c>
      <c r="I2476" s="472">
        <v>743</v>
      </c>
      <c r="J2476" s="231">
        <f>'58'!M47</f>
        <v>0</v>
      </c>
      <c r="K2476" s="312">
        <f t="shared" si="244"/>
        <v>-743</v>
      </c>
    </row>
    <row r="2477" spans="1:11" ht="15.75">
      <c r="A2477" s="485">
        <v>2477</v>
      </c>
      <c r="B2477" s="234" t="s">
        <v>106</v>
      </c>
      <c r="D2477" t="s">
        <v>905</v>
      </c>
      <c r="E2477" s="472">
        <v>33531</v>
      </c>
      <c r="F2477" s="231">
        <f>'57'!M48</f>
        <v>60350</v>
      </c>
      <c r="G2477" s="312">
        <f t="shared" si="243"/>
        <v>26819</v>
      </c>
      <c r="I2477" s="472">
        <v>5211</v>
      </c>
      <c r="J2477" s="231">
        <f>'58'!M48</f>
        <v>21113</v>
      </c>
      <c r="K2477" s="312">
        <f t="shared" si="244"/>
        <v>15902</v>
      </c>
    </row>
    <row r="2478" spans="1:11" ht="15.75">
      <c r="A2478" s="485">
        <v>2478</v>
      </c>
      <c r="B2478" s="234" t="s">
        <v>172</v>
      </c>
      <c r="D2478" t="s">
        <v>905</v>
      </c>
      <c r="E2478" s="472"/>
      <c r="F2478" s="231"/>
      <c r="G2478" s="370"/>
      <c r="I2478" s="472"/>
      <c r="J2478" s="231"/>
      <c r="K2478" s="370"/>
    </row>
    <row r="2479" spans="1:11">
      <c r="A2479" s="485">
        <v>2479</v>
      </c>
      <c r="B2479" t="s">
        <v>135</v>
      </c>
      <c r="D2479" t="s">
        <v>905</v>
      </c>
      <c r="E2479" s="472"/>
      <c r="F2479" s="231"/>
      <c r="G2479" s="370"/>
      <c r="I2479" s="472"/>
      <c r="J2479" s="231"/>
      <c r="K2479" s="370"/>
    </row>
    <row r="2480" spans="1:11">
      <c r="A2480" s="485">
        <v>2480</v>
      </c>
      <c r="B2480" s="636" t="s">
        <v>1220</v>
      </c>
      <c r="D2480" t="s">
        <v>905</v>
      </c>
      <c r="E2480" s="472">
        <v>80447</v>
      </c>
      <c r="F2480" s="231">
        <f>'57'!M52</f>
        <v>70277</v>
      </c>
      <c r="G2480" s="312">
        <f t="shared" ref="G2480:G2486" si="245">F2480-E2480</f>
        <v>-10170</v>
      </c>
      <c r="I2480" s="472">
        <v>32125</v>
      </c>
      <c r="J2480" s="231">
        <f>'58'!M52</f>
        <v>47343</v>
      </c>
      <c r="K2480" s="312">
        <f t="shared" ref="K2480:K2486" si="246">J2480-I2480</f>
        <v>15218</v>
      </c>
    </row>
    <row r="2481" spans="1:11">
      <c r="A2481" s="485">
        <v>2481</v>
      </c>
      <c r="B2481" s="636" t="s">
        <v>1221</v>
      </c>
      <c r="D2481" t="s">
        <v>905</v>
      </c>
      <c r="E2481" s="472">
        <v>0</v>
      </c>
      <c r="F2481" s="231">
        <f>'57'!M53</f>
        <v>35</v>
      </c>
      <c r="G2481" s="312">
        <f t="shared" si="245"/>
        <v>35</v>
      </c>
      <c r="I2481" s="472">
        <v>0</v>
      </c>
      <c r="J2481" s="231">
        <f>'58'!M53</f>
        <v>298</v>
      </c>
      <c r="K2481" s="312">
        <f t="shared" si="246"/>
        <v>298</v>
      </c>
    </row>
    <row r="2482" spans="1:11">
      <c r="A2482" s="485">
        <v>2482</v>
      </c>
      <c r="B2482" s="636" t="s">
        <v>1222</v>
      </c>
      <c r="E2482" s="472">
        <v>74</v>
      </c>
      <c r="F2482" s="231">
        <f>'57'!M54</f>
        <v>597</v>
      </c>
      <c r="G2482" s="312">
        <f t="shared" si="245"/>
        <v>523</v>
      </c>
      <c r="I2482" s="472">
        <v>326</v>
      </c>
      <c r="J2482" s="231">
        <f>'58'!M54</f>
        <v>635</v>
      </c>
      <c r="K2482" s="312">
        <f t="shared" si="246"/>
        <v>309</v>
      </c>
    </row>
    <row r="2483" spans="1:11">
      <c r="A2483" s="485">
        <v>2483</v>
      </c>
      <c r="B2483" s="636" t="s">
        <v>1223</v>
      </c>
      <c r="E2483" s="472">
        <v>0</v>
      </c>
      <c r="F2483" s="231">
        <f>'57'!M55</f>
        <v>0</v>
      </c>
      <c r="G2483" s="312">
        <f t="shared" si="245"/>
        <v>0</v>
      </c>
      <c r="I2483" s="472">
        <v>0</v>
      </c>
      <c r="J2483" s="231">
        <f>'58'!M55</f>
        <v>0</v>
      </c>
      <c r="K2483" s="312">
        <f t="shared" si="246"/>
        <v>0</v>
      </c>
    </row>
    <row r="2484" spans="1:11">
      <c r="A2484" s="485">
        <v>2484</v>
      </c>
      <c r="B2484" t="s">
        <v>136</v>
      </c>
      <c r="D2484" t="s">
        <v>905</v>
      </c>
      <c r="E2484" s="472">
        <v>1201</v>
      </c>
      <c r="F2484" s="231">
        <f>'57'!M56</f>
        <v>2072</v>
      </c>
      <c r="G2484" s="312">
        <f t="shared" si="245"/>
        <v>871</v>
      </c>
      <c r="I2484" s="472">
        <v>408</v>
      </c>
      <c r="J2484" s="231">
        <f>'58'!M56</f>
        <v>932</v>
      </c>
      <c r="K2484" s="312">
        <f t="shared" si="246"/>
        <v>524</v>
      </c>
    </row>
    <row r="2485" spans="1:11">
      <c r="A2485" s="485">
        <v>2485</v>
      </c>
      <c r="B2485" t="s">
        <v>137</v>
      </c>
      <c r="D2485" t="s">
        <v>905</v>
      </c>
      <c r="E2485" s="472">
        <v>66</v>
      </c>
      <c r="F2485" s="231">
        <f>'57'!M57</f>
        <v>152</v>
      </c>
      <c r="G2485" s="312">
        <f t="shared" si="245"/>
        <v>86</v>
      </c>
      <c r="I2485" s="472">
        <v>227</v>
      </c>
      <c r="J2485" s="231">
        <f>'58'!M57</f>
        <v>100</v>
      </c>
      <c r="K2485" s="312">
        <f t="shared" si="246"/>
        <v>-127</v>
      </c>
    </row>
    <row r="2486" spans="1:11">
      <c r="A2486" s="485">
        <v>2486</v>
      </c>
      <c r="B2486" t="s">
        <v>299</v>
      </c>
      <c r="D2486" t="s">
        <v>905</v>
      </c>
      <c r="E2486" s="472">
        <v>1292</v>
      </c>
      <c r="F2486" s="231">
        <f>'57'!M58</f>
        <v>3550</v>
      </c>
      <c r="G2486" s="312">
        <f t="shared" si="245"/>
        <v>2258</v>
      </c>
      <c r="I2486" s="472">
        <v>1120</v>
      </c>
      <c r="J2486" s="231">
        <f>'58'!M58</f>
        <v>2837</v>
      </c>
      <c r="K2486" s="312">
        <f t="shared" si="246"/>
        <v>1717</v>
      </c>
    </row>
    <row r="2487" spans="1:11">
      <c r="A2487" s="485">
        <v>2487</v>
      </c>
      <c r="B2487" s="672" t="s">
        <v>1102</v>
      </c>
      <c r="D2487" t="s">
        <v>905</v>
      </c>
      <c r="E2487" s="472"/>
      <c r="F2487" s="718"/>
      <c r="G2487" s="370"/>
      <c r="I2487" s="472"/>
      <c r="J2487" s="718"/>
      <c r="K2487" s="370"/>
    </row>
    <row r="2488" spans="1:11">
      <c r="A2488" s="485">
        <v>2488</v>
      </c>
      <c r="B2488" t="s">
        <v>300</v>
      </c>
      <c r="D2488" t="s">
        <v>905</v>
      </c>
      <c r="E2488" s="472">
        <v>0</v>
      </c>
      <c r="F2488" s="231">
        <f>'57'!M60</f>
        <v>0</v>
      </c>
      <c r="G2488" s="312">
        <f t="shared" ref="G2488:G2493" si="247">F2488-E2488</f>
        <v>0</v>
      </c>
      <c r="I2488" s="472">
        <v>0</v>
      </c>
      <c r="J2488" s="231">
        <f>'58'!M60</f>
        <v>0</v>
      </c>
      <c r="K2488" s="312">
        <f t="shared" ref="K2488:K2493" si="248">J2488-I2488</f>
        <v>0</v>
      </c>
    </row>
    <row r="2489" spans="1:11">
      <c r="A2489" s="485">
        <v>2489</v>
      </c>
      <c r="B2489" t="s">
        <v>301</v>
      </c>
      <c r="D2489" t="s">
        <v>905</v>
      </c>
      <c r="E2489" s="472">
        <v>0</v>
      </c>
      <c r="F2489" s="231">
        <f>'57'!M61</f>
        <v>40</v>
      </c>
      <c r="G2489" s="312">
        <f t="shared" si="247"/>
        <v>40</v>
      </c>
      <c r="I2489" s="472">
        <v>31</v>
      </c>
      <c r="J2489" s="231">
        <f>'58'!M61</f>
        <v>36</v>
      </c>
      <c r="K2489" s="312">
        <f t="shared" si="248"/>
        <v>5</v>
      </c>
    </row>
    <row r="2490" spans="1:11">
      <c r="A2490" s="485">
        <v>2490</v>
      </c>
      <c r="B2490" s="388" t="s">
        <v>1324</v>
      </c>
      <c r="D2490" t="s">
        <v>905</v>
      </c>
      <c r="E2490" s="472">
        <v>2193</v>
      </c>
      <c r="F2490" s="231">
        <f>'57'!M62</f>
        <v>50</v>
      </c>
      <c r="G2490" s="312">
        <f t="shared" si="247"/>
        <v>-2143</v>
      </c>
      <c r="I2490" s="472">
        <v>0</v>
      </c>
      <c r="J2490" s="231">
        <f>'58'!M62</f>
        <v>6</v>
      </c>
      <c r="K2490" s="312">
        <f t="shared" si="248"/>
        <v>6</v>
      </c>
    </row>
    <row r="2491" spans="1:11">
      <c r="A2491" s="485">
        <v>2491</v>
      </c>
      <c r="B2491" t="s">
        <v>302</v>
      </c>
      <c r="D2491" t="s">
        <v>905</v>
      </c>
      <c r="E2491" s="472">
        <v>0</v>
      </c>
      <c r="F2491" s="231">
        <f>'57'!M63</f>
        <v>0</v>
      </c>
      <c r="G2491" s="312">
        <f t="shared" si="247"/>
        <v>0</v>
      </c>
      <c r="I2491" s="472">
        <v>0</v>
      </c>
      <c r="J2491" s="231">
        <f>'58'!M63</f>
        <v>0</v>
      </c>
      <c r="K2491" s="312">
        <f t="shared" si="248"/>
        <v>0</v>
      </c>
    </row>
    <row r="2492" spans="1:11">
      <c r="A2492" s="485">
        <v>2492</v>
      </c>
      <c r="B2492" t="s">
        <v>115</v>
      </c>
      <c r="D2492" t="s">
        <v>905</v>
      </c>
      <c r="E2492" s="472">
        <v>6990</v>
      </c>
      <c r="F2492" s="231">
        <f>'57'!M66</f>
        <v>4886</v>
      </c>
      <c r="G2492" s="312">
        <f t="shared" si="247"/>
        <v>-2104</v>
      </c>
      <c r="I2492" s="472">
        <v>4497</v>
      </c>
      <c r="J2492" s="231">
        <f>'58'!M66</f>
        <v>2191</v>
      </c>
      <c r="K2492" s="312">
        <f t="shared" si="248"/>
        <v>-2306</v>
      </c>
    </row>
    <row r="2493" spans="1:11" ht="15.75">
      <c r="A2493" s="485">
        <v>2493</v>
      </c>
      <c r="B2493" s="234" t="s">
        <v>106</v>
      </c>
      <c r="D2493" t="s">
        <v>905</v>
      </c>
      <c r="E2493" s="472">
        <v>92263</v>
      </c>
      <c r="F2493" s="231">
        <f>'57'!M67</f>
        <v>81909</v>
      </c>
      <c r="G2493" s="312">
        <f t="shared" si="247"/>
        <v>-10354</v>
      </c>
      <c r="I2493" s="472">
        <v>38734</v>
      </c>
      <c r="J2493" s="231">
        <f>'58'!M67</f>
        <v>54378</v>
      </c>
      <c r="K2493" s="312">
        <f t="shared" si="248"/>
        <v>15644</v>
      </c>
    </row>
    <row r="2494" spans="1:11" ht="15.75">
      <c r="A2494" s="485">
        <v>2494</v>
      </c>
      <c r="B2494" s="234" t="s">
        <v>305</v>
      </c>
      <c r="D2494" t="s">
        <v>905</v>
      </c>
      <c r="E2494" s="472"/>
      <c r="F2494" s="231"/>
      <c r="G2494" s="370"/>
      <c r="I2494" s="472"/>
      <c r="J2494" s="231"/>
      <c r="K2494" s="370"/>
    </row>
    <row r="2495" spans="1:11" ht="15.75">
      <c r="A2495" s="485">
        <v>2495</v>
      </c>
      <c r="B2495" s="234" t="s">
        <v>271</v>
      </c>
      <c r="D2495" t="s">
        <v>905</v>
      </c>
      <c r="E2495" s="472"/>
      <c r="F2495" s="231"/>
      <c r="G2495" s="370"/>
      <c r="I2495" s="472"/>
      <c r="J2495" s="231"/>
      <c r="K2495" s="370"/>
    </row>
    <row r="2496" spans="1:11">
      <c r="A2496" s="485">
        <v>2496</v>
      </c>
      <c r="B2496" t="s">
        <v>135</v>
      </c>
      <c r="D2496" t="s">
        <v>905</v>
      </c>
      <c r="E2496" s="472"/>
      <c r="F2496" s="231"/>
      <c r="G2496" s="370"/>
      <c r="I2496" s="472"/>
      <c r="J2496" s="231"/>
      <c r="K2496" s="370"/>
    </row>
    <row r="2497" spans="1:11">
      <c r="A2497" s="485">
        <v>2497</v>
      </c>
      <c r="B2497" s="636" t="s">
        <v>1220</v>
      </c>
      <c r="D2497" t="s">
        <v>905</v>
      </c>
      <c r="E2497" s="472">
        <v>-12154</v>
      </c>
      <c r="F2497" s="231">
        <f>'57'!O14</f>
        <v>-6665</v>
      </c>
      <c r="G2497" s="312">
        <f t="shared" ref="G2497:G2503" si="249">F2497-E2497</f>
        <v>5489</v>
      </c>
      <c r="I2497" s="472">
        <v>-15518</v>
      </c>
      <c r="J2497" s="231">
        <f>'58'!O14</f>
        <v>-16284</v>
      </c>
      <c r="K2497" s="312">
        <f t="shared" ref="K2497:K2503" si="250">J2497-I2497</f>
        <v>-766</v>
      </c>
    </row>
    <row r="2498" spans="1:11">
      <c r="A2498" s="485">
        <v>2498</v>
      </c>
      <c r="B2498" s="636" t="s">
        <v>1221</v>
      </c>
      <c r="E2498" s="472">
        <v>0</v>
      </c>
      <c r="F2498" s="231">
        <f>'57'!O15</f>
        <v>-160</v>
      </c>
      <c r="G2498" s="312">
        <f t="shared" si="249"/>
        <v>-160</v>
      </c>
      <c r="I2498" s="472">
        <v>0</v>
      </c>
      <c r="J2498" s="231">
        <f>'58'!O15</f>
        <v>-35</v>
      </c>
      <c r="K2498" s="312">
        <f t="shared" si="250"/>
        <v>-35</v>
      </c>
    </row>
    <row r="2499" spans="1:11">
      <c r="A2499" s="485">
        <v>2499</v>
      </c>
      <c r="B2499" s="636" t="s">
        <v>1222</v>
      </c>
      <c r="E2499" s="472">
        <v>-84</v>
      </c>
      <c r="F2499" s="231">
        <f>'57'!O16</f>
        <v>-201</v>
      </c>
      <c r="G2499" s="312">
        <f t="shared" si="249"/>
        <v>-117</v>
      </c>
      <c r="I2499" s="472">
        <v>-124</v>
      </c>
      <c r="J2499" s="231">
        <f>'58'!O16</f>
        <v>-202</v>
      </c>
      <c r="K2499" s="312">
        <f t="shared" si="250"/>
        <v>-78</v>
      </c>
    </row>
    <row r="2500" spans="1:11">
      <c r="A2500" s="485">
        <v>2500</v>
      </c>
      <c r="B2500" s="636" t="s">
        <v>1223</v>
      </c>
      <c r="E2500" s="472">
        <v>0</v>
      </c>
      <c r="F2500" s="231">
        <f>'57'!O17</f>
        <v>0</v>
      </c>
      <c r="G2500" s="312">
        <f t="shared" si="249"/>
        <v>0</v>
      </c>
      <c r="I2500" s="472">
        <v>0</v>
      </c>
      <c r="J2500" s="231">
        <f>'58'!O17</f>
        <v>0</v>
      </c>
      <c r="K2500" s="312">
        <f t="shared" si="250"/>
        <v>0</v>
      </c>
    </row>
    <row r="2501" spans="1:11">
      <c r="A2501" s="485">
        <v>2501</v>
      </c>
      <c r="B2501" t="s">
        <v>136</v>
      </c>
      <c r="D2501" t="s">
        <v>905</v>
      </c>
      <c r="E2501" s="472">
        <v>-1198</v>
      </c>
      <c r="F2501" s="231">
        <f>'57'!O18</f>
        <v>-622</v>
      </c>
      <c r="G2501" s="312">
        <f t="shared" si="249"/>
        <v>576</v>
      </c>
      <c r="I2501" s="472">
        <v>-442</v>
      </c>
      <c r="J2501" s="231">
        <f>'58'!O18</f>
        <v>-728</v>
      </c>
      <c r="K2501" s="312">
        <f t="shared" si="250"/>
        <v>-286</v>
      </c>
    </row>
    <row r="2502" spans="1:11">
      <c r="A2502" s="485">
        <v>2502</v>
      </c>
      <c r="B2502" t="s">
        <v>137</v>
      </c>
      <c r="D2502" t="s">
        <v>905</v>
      </c>
      <c r="E2502" s="472">
        <v>-66</v>
      </c>
      <c r="F2502" s="231">
        <f>'57'!O19</f>
        <v>-152</v>
      </c>
      <c r="G2502" s="312">
        <f t="shared" si="249"/>
        <v>-86</v>
      </c>
      <c r="I2502" s="472">
        <v>-227</v>
      </c>
      <c r="J2502" s="231">
        <f>'58'!O19</f>
        <v>-100</v>
      </c>
      <c r="K2502" s="312">
        <f t="shared" si="250"/>
        <v>127</v>
      </c>
    </row>
    <row r="2503" spans="1:11">
      <c r="A2503" s="485">
        <v>2503</v>
      </c>
      <c r="B2503" t="s">
        <v>299</v>
      </c>
      <c r="D2503" t="s">
        <v>905</v>
      </c>
      <c r="E2503" s="472">
        <v>-771</v>
      </c>
      <c r="F2503" s="231">
        <f>'57'!O20</f>
        <v>-874</v>
      </c>
      <c r="G2503" s="312">
        <f t="shared" si="249"/>
        <v>-103</v>
      </c>
      <c r="I2503" s="472">
        <v>-668</v>
      </c>
      <c r="J2503" s="231">
        <f>'58'!O20</f>
        <v>-1047</v>
      </c>
      <c r="K2503" s="312">
        <f t="shared" si="250"/>
        <v>-379</v>
      </c>
    </row>
    <row r="2504" spans="1:11">
      <c r="A2504" s="485">
        <v>2504</v>
      </c>
      <c r="B2504" s="672" t="s">
        <v>1102</v>
      </c>
      <c r="D2504" t="s">
        <v>905</v>
      </c>
      <c r="E2504" s="472"/>
      <c r="F2504" s="718"/>
      <c r="G2504" s="370"/>
      <c r="I2504" s="472"/>
      <c r="J2504" s="718"/>
      <c r="K2504" s="370"/>
    </row>
    <row r="2505" spans="1:11">
      <c r="A2505" s="485">
        <v>2505</v>
      </c>
      <c r="B2505" t="s">
        <v>300</v>
      </c>
      <c r="D2505" t="s">
        <v>905</v>
      </c>
      <c r="E2505" s="472">
        <v>0</v>
      </c>
      <c r="F2505" s="231">
        <f>'57'!O22</f>
        <v>0</v>
      </c>
      <c r="G2505" s="312">
        <f t="shared" ref="G2505:G2510" si="251">F2505-E2505</f>
        <v>0</v>
      </c>
      <c r="I2505" s="472">
        <v>0</v>
      </c>
      <c r="J2505" s="231">
        <f>'58'!O22</f>
        <v>0</v>
      </c>
      <c r="K2505" s="312">
        <f t="shared" ref="K2505:K2510" si="252">J2505-I2505</f>
        <v>0</v>
      </c>
    </row>
    <row r="2506" spans="1:11">
      <c r="A2506" s="485">
        <v>2506</v>
      </c>
      <c r="B2506" t="s">
        <v>301</v>
      </c>
      <c r="D2506" t="s">
        <v>905</v>
      </c>
      <c r="E2506" s="472">
        <v>-139</v>
      </c>
      <c r="F2506" s="231">
        <f>'57'!O23</f>
        <v>-39</v>
      </c>
      <c r="G2506" s="312">
        <f t="shared" si="251"/>
        <v>100</v>
      </c>
      <c r="I2506" s="472">
        <v>-162</v>
      </c>
      <c r="J2506" s="231">
        <f>'58'!O23</f>
        <v>-39</v>
      </c>
      <c r="K2506" s="312">
        <f t="shared" si="252"/>
        <v>123</v>
      </c>
    </row>
    <row r="2507" spans="1:11">
      <c r="A2507" s="485">
        <v>2507</v>
      </c>
      <c r="B2507" s="388" t="s">
        <v>1324</v>
      </c>
      <c r="D2507" t="s">
        <v>905</v>
      </c>
      <c r="E2507" s="472">
        <v>0</v>
      </c>
      <c r="F2507" s="231">
        <f>'57'!O24</f>
        <v>-27</v>
      </c>
      <c r="G2507" s="312">
        <f t="shared" si="251"/>
        <v>-27</v>
      </c>
      <c r="I2507" s="472">
        <v>0</v>
      </c>
      <c r="J2507" s="231">
        <f>'58'!O24</f>
        <v>-24</v>
      </c>
      <c r="K2507" s="312">
        <f t="shared" si="252"/>
        <v>-24</v>
      </c>
    </row>
    <row r="2508" spans="1:11">
      <c r="A2508" s="485">
        <v>2508</v>
      </c>
      <c r="B2508" t="s">
        <v>302</v>
      </c>
      <c r="D2508" t="s">
        <v>905</v>
      </c>
      <c r="E2508" s="472">
        <v>0</v>
      </c>
      <c r="F2508" s="231">
        <f>'57'!O25</f>
        <v>0</v>
      </c>
      <c r="G2508" s="312">
        <f t="shared" si="251"/>
        <v>0</v>
      </c>
      <c r="I2508" s="472">
        <v>0</v>
      </c>
      <c r="J2508" s="231">
        <f>'58'!O25</f>
        <v>0</v>
      </c>
      <c r="K2508" s="312">
        <f t="shared" si="252"/>
        <v>0</v>
      </c>
    </row>
    <row r="2509" spans="1:11">
      <c r="A2509" s="485">
        <v>2509</v>
      </c>
      <c r="B2509" t="s">
        <v>115</v>
      </c>
      <c r="D2509" t="s">
        <v>905</v>
      </c>
      <c r="E2509" s="472">
        <v>-2228</v>
      </c>
      <c r="F2509" s="231">
        <f>'57'!O28</f>
        <v>-406</v>
      </c>
      <c r="G2509" s="312">
        <f t="shared" si="251"/>
        <v>1822</v>
      </c>
      <c r="I2509" s="472">
        <v>-690</v>
      </c>
      <c r="J2509" s="231">
        <f>'58'!O28</f>
        <v>-140</v>
      </c>
      <c r="K2509" s="312">
        <f t="shared" si="252"/>
        <v>550</v>
      </c>
    </row>
    <row r="2510" spans="1:11" ht="15.75">
      <c r="A2510" s="485">
        <v>2510</v>
      </c>
      <c r="B2510" s="234" t="s">
        <v>106</v>
      </c>
      <c r="D2510" t="s">
        <v>905</v>
      </c>
      <c r="E2510" s="472">
        <v>-16640</v>
      </c>
      <c r="F2510" s="231">
        <f>'57'!O29</f>
        <v>-9146</v>
      </c>
      <c r="G2510" s="312">
        <f t="shared" si="251"/>
        <v>7494</v>
      </c>
      <c r="I2510" s="472">
        <v>-17831</v>
      </c>
      <c r="J2510" s="231">
        <f>'58'!O29</f>
        <v>-18599</v>
      </c>
      <c r="K2510" s="312">
        <f t="shared" si="252"/>
        <v>-768</v>
      </c>
    </row>
    <row r="2511" spans="1:11" ht="15.75">
      <c r="A2511" s="485">
        <v>2511</v>
      </c>
      <c r="B2511" s="234" t="s">
        <v>303</v>
      </c>
      <c r="D2511" t="s">
        <v>905</v>
      </c>
      <c r="E2511" s="472"/>
      <c r="F2511" s="231"/>
      <c r="G2511" s="370"/>
      <c r="I2511" s="472"/>
      <c r="J2511" s="231"/>
      <c r="K2511" s="370"/>
    </row>
    <row r="2512" spans="1:11">
      <c r="A2512" s="485">
        <v>2512</v>
      </c>
      <c r="B2512" t="s">
        <v>135</v>
      </c>
      <c r="D2512" t="s">
        <v>905</v>
      </c>
      <c r="E2512" s="472"/>
      <c r="F2512" s="231"/>
      <c r="G2512" s="370"/>
      <c r="I2512" s="472"/>
      <c r="J2512" s="231"/>
      <c r="K2512" s="370"/>
    </row>
    <row r="2513" spans="1:11">
      <c r="A2513" s="485">
        <v>2513</v>
      </c>
      <c r="B2513" s="636" t="s">
        <v>1220</v>
      </c>
      <c r="D2513" t="s">
        <v>905</v>
      </c>
      <c r="E2513" s="472">
        <v>-25</v>
      </c>
      <c r="F2513" s="231">
        <f>'57'!O33</f>
        <v>-1648</v>
      </c>
      <c r="G2513" s="312">
        <f t="shared" ref="G2513:G2519" si="253">F2513-E2513</f>
        <v>-1623</v>
      </c>
      <c r="I2513" s="472">
        <v>0</v>
      </c>
      <c r="J2513" s="231">
        <f>'58'!O33</f>
        <v>-857</v>
      </c>
      <c r="K2513" s="312">
        <f t="shared" ref="K2513:K2519" si="254">J2513-I2513</f>
        <v>-857</v>
      </c>
    </row>
    <row r="2514" spans="1:11">
      <c r="A2514" s="485">
        <v>2514</v>
      </c>
      <c r="B2514" s="636" t="s">
        <v>1221</v>
      </c>
      <c r="D2514" t="s">
        <v>905</v>
      </c>
      <c r="E2514" s="472">
        <v>0</v>
      </c>
      <c r="F2514" s="231">
        <f>'57'!O34</f>
        <v>0</v>
      </c>
      <c r="G2514" s="312">
        <f t="shared" si="253"/>
        <v>0</v>
      </c>
      <c r="I2514" s="472">
        <v>0</v>
      </c>
      <c r="J2514" s="231">
        <f>'58'!O34</f>
        <v>0</v>
      </c>
      <c r="K2514" s="312">
        <f t="shared" si="254"/>
        <v>0</v>
      </c>
    </row>
    <row r="2515" spans="1:11">
      <c r="A2515" s="485">
        <v>2515</v>
      </c>
      <c r="B2515" s="636" t="s">
        <v>1222</v>
      </c>
      <c r="E2515" s="472">
        <v>0</v>
      </c>
      <c r="F2515" s="231">
        <f>'57'!O35</f>
        <v>0</v>
      </c>
      <c r="G2515" s="312">
        <f t="shared" si="253"/>
        <v>0</v>
      </c>
      <c r="I2515" s="472">
        <v>0</v>
      </c>
      <c r="J2515" s="231">
        <f>'58'!O35</f>
        <v>0</v>
      </c>
      <c r="K2515" s="312">
        <f t="shared" si="254"/>
        <v>0</v>
      </c>
    </row>
    <row r="2516" spans="1:11">
      <c r="A2516" s="485">
        <v>2516</v>
      </c>
      <c r="B2516" s="636" t="s">
        <v>1223</v>
      </c>
      <c r="E2516" s="472">
        <v>0</v>
      </c>
      <c r="F2516" s="231">
        <f>'57'!O36</f>
        <v>0</v>
      </c>
      <c r="G2516" s="312">
        <f t="shared" si="253"/>
        <v>0</v>
      </c>
      <c r="I2516" s="472">
        <v>0</v>
      </c>
      <c r="J2516" s="231">
        <f>'58'!O36</f>
        <v>0</v>
      </c>
      <c r="K2516" s="312">
        <f t="shared" si="254"/>
        <v>0</v>
      </c>
    </row>
    <row r="2517" spans="1:11">
      <c r="A2517" s="485">
        <v>2517</v>
      </c>
      <c r="B2517" t="s">
        <v>136</v>
      </c>
      <c r="D2517" t="s">
        <v>905</v>
      </c>
      <c r="E2517" s="472">
        <v>0</v>
      </c>
      <c r="F2517" s="231">
        <f>'57'!O37</f>
        <v>-932</v>
      </c>
      <c r="G2517" s="312">
        <f t="shared" si="253"/>
        <v>-932</v>
      </c>
      <c r="I2517" s="472">
        <v>0</v>
      </c>
      <c r="J2517" s="231">
        <f>'58'!O37</f>
        <v>0</v>
      </c>
      <c r="K2517" s="312">
        <f t="shared" si="254"/>
        <v>0</v>
      </c>
    </row>
    <row r="2518" spans="1:11">
      <c r="A2518" s="485">
        <v>2518</v>
      </c>
      <c r="B2518" t="s">
        <v>137</v>
      </c>
      <c r="D2518" t="s">
        <v>905</v>
      </c>
      <c r="E2518" s="472">
        <v>0</v>
      </c>
      <c r="F2518" s="231">
        <f>'57'!O38</f>
        <v>0</v>
      </c>
      <c r="G2518" s="312">
        <f t="shared" si="253"/>
        <v>0</v>
      </c>
      <c r="I2518" s="472">
        <v>0</v>
      </c>
      <c r="J2518" s="231">
        <f>'58'!O38</f>
        <v>0</v>
      </c>
      <c r="K2518" s="312">
        <f t="shared" si="254"/>
        <v>0</v>
      </c>
    </row>
    <row r="2519" spans="1:11">
      <c r="A2519" s="485">
        <v>2519</v>
      </c>
      <c r="B2519" t="s">
        <v>299</v>
      </c>
      <c r="D2519" t="s">
        <v>905</v>
      </c>
      <c r="E2519" s="472">
        <v>-72</v>
      </c>
      <c r="F2519" s="231">
        <f>'57'!O39</f>
        <v>-298</v>
      </c>
      <c r="G2519" s="312">
        <f t="shared" si="253"/>
        <v>-226</v>
      </c>
      <c r="I2519" s="472">
        <v>-23</v>
      </c>
      <c r="J2519" s="231">
        <f>'58'!O39</f>
        <v>-44</v>
      </c>
      <c r="K2519" s="312">
        <f t="shared" si="254"/>
        <v>-21</v>
      </c>
    </row>
    <row r="2520" spans="1:11">
      <c r="A2520" s="485">
        <v>2520</v>
      </c>
      <c r="B2520" s="672" t="s">
        <v>1102</v>
      </c>
      <c r="D2520" t="s">
        <v>905</v>
      </c>
      <c r="E2520" s="472"/>
      <c r="F2520" s="718"/>
      <c r="G2520" s="370"/>
      <c r="I2520" s="472"/>
      <c r="J2520" s="718"/>
      <c r="K2520" s="370"/>
    </row>
    <row r="2521" spans="1:11">
      <c r="A2521" s="485">
        <v>2521</v>
      </c>
      <c r="B2521" t="s">
        <v>300</v>
      </c>
      <c r="D2521" t="s">
        <v>905</v>
      </c>
      <c r="E2521" s="472">
        <v>0</v>
      </c>
      <c r="F2521" s="231">
        <f>'57'!O41</f>
        <v>0</v>
      </c>
      <c r="G2521" s="312">
        <f t="shared" ref="G2521:G2526" si="255">F2521-E2521</f>
        <v>0</v>
      </c>
      <c r="I2521" s="472">
        <v>0</v>
      </c>
      <c r="J2521" s="231">
        <f>'58'!O41</f>
        <v>0</v>
      </c>
      <c r="K2521" s="312">
        <f t="shared" ref="K2521:K2526" si="256">J2521-I2521</f>
        <v>0</v>
      </c>
    </row>
    <row r="2522" spans="1:11">
      <c r="A2522" s="485">
        <v>2522</v>
      </c>
      <c r="B2522" t="s">
        <v>301</v>
      </c>
      <c r="D2522" t="s">
        <v>905</v>
      </c>
      <c r="E2522" s="472">
        <v>0</v>
      </c>
      <c r="F2522" s="231">
        <f>'57'!O42</f>
        <v>0</v>
      </c>
      <c r="G2522" s="312">
        <f t="shared" si="255"/>
        <v>0</v>
      </c>
      <c r="I2522" s="472">
        <v>0</v>
      </c>
      <c r="J2522" s="231">
        <f>'58'!O42</f>
        <v>0</v>
      </c>
      <c r="K2522" s="312">
        <f t="shared" si="256"/>
        <v>0</v>
      </c>
    </row>
    <row r="2523" spans="1:11">
      <c r="A2523" s="485">
        <v>2523</v>
      </c>
      <c r="B2523" s="388" t="s">
        <v>1324</v>
      </c>
      <c r="D2523" t="s">
        <v>905</v>
      </c>
      <c r="E2523" s="472">
        <v>0</v>
      </c>
      <c r="F2523" s="231">
        <f>'57'!O43</f>
        <v>0</v>
      </c>
      <c r="G2523" s="312">
        <f t="shared" si="255"/>
        <v>0</v>
      </c>
      <c r="I2523" s="472">
        <v>0</v>
      </c>
      <c r="J2523" s="231">
        <f>'58'!O43</f>
        <v>0</v>
      </c>
      <c r="K2523" s="312">
        <f t="shared" si="256"/>
        <v>0</v>
      </c>
    </row>
    <row r="2524" spans="1:11">
      <c r="A2524" s="485">
        <v>2524</v>
      </c>
      <c r="B2524" t="s">
        <v>302</v>
      </c>
      <c r="D2524" t="s">
        <v>905</v>
      </c>
      <c r="E2524" s="472">
        <v>0</v>
      </c>
      <c r="F2524" s="231">
        <f>'57'!O44</f>
        <v>0</v>
      </c>
      <c r="G2524" s="312">
        <f t="shared" si="255"/>
        <v>0</v>
      </c>
      <c r="I2524" s="472">
        <v>0</v>
      </c>
      <c r="J2524" s="231">
        <f>'58'!O44</f>
        <v>0</v>
      </c>
      <c r="K2524" s="312">
        <f t="shared" si="256"/>
        <v>0</v>
      </c>
    </row>
    <row r="2525" spans="1:11">
      <c r="A2525" s="485">
        <v>2525</v>
      </c>
      <c r="B2525" t="s">
        <v>115</v>
      </c>
      <c r="D2525" t="s">
        <v>905</v>
      </c>
      <c r="E2525" s="472">
        <v>0</v>
      </c>
      <c r="F2525" s="231">
        <f>'57'!O47</f>
        <v>0</v>
      </c>
      <c r="G2525" s="312">
        <f t="shared" si="255"/>
        <v>0</v>
      </c>
      <c r="I2525" s="472">
        <v>0</v>
      </c>
      <c r="J2525" s="231">
        <f>'58'!O47</f>
        <v>0</v>
      </c>
      <c r="K2525" s="312">
        <f t="shared" si="256"/>
        <v>0</v>
      </c>
    </row>
    <row r="2526" spans="1:11" ht="15.75">
      <c r="A2526" s="485">
        <v>2526</v>
      </c>
      <c r="B2526" s="234" t="s">
        <v>106</v>
      </c>
      <c r="D2526" t="s">
        <v>905</v>
      </c>
      <c r="E2526" s="472">
        <v>-97</v>
      </c>
      <c r="F2526" s="231">
        <f>'57'!O48</f>
        <v>-2878</v>
      </c>
      <c r="G2526" s="312">
        <f t="shared" si="255"/>
        <v>-2781</v>
      </c>
      <c r="I2526" s="472">
        <v>-23</v>
      </c>
      <c r="J2526" s="231">
        <f>'58'!O48</f>
        <v>-901</v>
      </c>
      <c r="K2526" s="312">
        <f t="shared" si="256"/>
        <v>-878</v>
      </c>
    </row>
    <row r="2527" spans="1:11" ht="15.75">
      <c r="A2527" s="485">
        <v>2527</v>
      </c>
      <c r="B2527" s="234" t="s">
        <v>172</v>
      </c>
      <c r="D2527" t="s">
        <v>905</v>
      </c>
      <c r="E2527" s="472"/>
      <c r="F2527" s="231"/>
      <c r="G2527" s="370"/>
      <c r="I2527" s="472"/>
      <c r="J2527" s="231"/>
      <c r="K2527" s="370"/>
    </row>
    <row r="2528" spans="1:11">
      <c r="A2528" s="485">
        <v>2528</v>
      </c>
      <c r="B2528" t="s">
        <v>135</v>
      </c>
      <c r="D2528" t="s">
        <v>905</v>
      </c>
      <c r="E2528" s="472"/>
      <c r="F2528" s="231"/>
      <c r="G2528" s="370"/>
      <c r="I2528" s="472"/>
      <c r="J2528" s="231"/>
      <c r="K2528" s="370"/>
    </row>
    <row r="2529" spans="1:11">
      <c r="A2529" s="485">
        <v>2529</v>
      </c>
      <c r="B2529" s="636" t="s">
        <v>1220</v>
      </c>
      <c r="D2529" t="s">
        <v>905</v>
      </c>
      <c r="E2529" s="472">
        <v>-12179</v>
      </c>
      <c r="F2529" s="231">
        <f>'57'!O52</f>
        <v>-8313</v>
      </c>
      <c r="G2529" s="312">
        <f t="shared" ref="G2529:G2535" si="257">F2529-E2529</f>
        <v>3866</v>
      </c>
      <c r="I2529" s="472">
        <v>-15518</v>
      </c>
      <c r="J2529" s="231">
        <f>'58'!O52</f>
        <v>-17141</v>
      </c>
      <c r="K2529" s="312">
        <f t="shared" ref="K2529:K2535" si="258">J2529-I2529</f>
        <v>-1623</v>
      </c>
    </row>
    <row r="2530" spans="1:11">
      <c r="A2530" s="485">
        <v>2530</v>
      </c>
      <c r="B2530" s="636" t="s">
        <v>1221</v>
      </c>
      <c r="D2530" t="s">
        <v>905</v>
      </c>
      <c r="E2530" s="472">
        <v>0</v>
      </c>
      <c r="F2530" s="231">
        <f>'57'!O53</f>
        <v>-160</v>
      </c>
      <c r="G2530" s="312">
        <f t="shared" si="257"/>
        <v>-160</v>
      </c>
      <c r="I2530" s="472">
        <v>0</v>
      </c>
      <c r="J2530" s="231">
        <f>'58'!O53</f>
        <v>-35</v>
      </c>
      <c r="K2530" s="312">
        <f t="shared" si="258"/>
        <v>-35</v>
      </c>
    </row>
    <row r="2531" spans="1:11">
      <c r="A2531" s="485">
        <v>2531</v>
      </c>
      <c r="B2531" s="636" t="s">
        <v>1222</v>
      </c>
      <c r="E2531" s="472">
        <v>-84</v>
      </c>
      <c r="F2531" s="231">
        <f>'57'!O54</f>
        <v>-201</v>
      </c>
      <c r="G2531" s="312">
        <f t="shared" si="257"/>
        <v>-117</v>
      </c>
      <c r="I2531" s="472">
        <v>-124</v>
      </c>
      <c r="J2531" s="231">
        <f>'58'!O54</f>
        <v>-202</v>
      </c>
      <c r="K2531" s="312">
        <f t="shared" si="258"/>
        <v>-78</v>
      </c>
    </row>
    <row r="2532" spans="1:11">
      <c r="A2532" s="485">
        <v>2532</v>
      </c>
      <c r="B2532" s="636" t="s">
        <v>1223</v>
      </c>
      <c r="E2532" s="472">
        <v>0</v>
      </c>
      <c r="F2532" s="231">
        <f>'57'!O55</f>
        <v>0</v>
      </c>
      <c r="G2532" s="312">
        <f t="shared" si="257"/>
        <v>0</v>
      </c>
      <c r="I2532" s="472">
        <v>0</v>
      </c>
      <c r="J2532" s="231">
        <f>'58'!O55</f>
        <v>0</v>
      </c>
      <c r="K2532" s="312">
        <f t="shared" si="258"/>
        <v>0</v>
      </c>
    </row>
    <row r="2533" spans="1:11">
      <c r="A2533" s="485">
        <v>2533</v>
      </c>
      <c r="B2533" t="s">
        <v>136</v>
      </c>
      <c r="D2533" t="s">
        <v>905</v>
      </c>
      <c r="E2533" s="472">
        <v>-1198</v>
      </c>
      <c r="F2533" s="231">
        <f>'57'!O56</f>
        <v>-1554</v>
      </c>
      <c r="G2533" s="312">
        <f t="shared" si="257"/>
        <v>-356</v>
      </c>
      <c r="I2533" s="472">
        <v>-442</v>
      </c>
      <c r="J2533" s="231">
        <f>'58'!O56</f>
        <v>-728</v>
      </c>
      <c r="K2533" s="312">
        <f t="shared" si="258"/>
        <v>-286</v>
      </c>
    </row>
    <row r="2534" spans="1:11">
      <c r="A2534" s="485">
        <v>2534</v>
      </c>
      <c r="B2534" t="s">
        <v>137</v>
      </c>
      <c r="D2534" t="s">
        <v>905</v>
      </c>
      <c r="E2534" s="472">
        <v>-66</v>
      </c>
      <c r="F2534" s="231">
        <f>'57'!O57</f>
        <v>-152</v>
      </c>
      <c r="G2534" s="312">
        <f t="shared" si="257"/>
        <v>-86</v>
      </c>
      <c r="I2534" s="472">
        <v>-227</v>
      </c>
      <c r="J2534" s="231">
        <f>'58'!O57</f>
        <v>-100</v>
      </c>
      <c r="K2534" s="312">
        <f t="shared" si="258"/>
        <v>127</v>
      </c>
    </row>
    <row r="2535" spans="1:11">
      <c r="A2535" s="485">
        <v>2535</v>
      </c>
      <c r="B2535" t="s">
        <v>299</v>
      </c>
      <c r="D2535" t="s">
        <v>905</v>
      </c>
      <c r="E2535" s="472">
        <v>-843</v>
      </c>
      <c r="F2535" s="231">
        <f>'57'!O58</f>
        <v>-1172</v>
      </c>
      <c r="G2535" s="312">
        <f t="shared" si="257"/>
        <v>-329</v>
      </c>
      <c r="I2535" s="472">
        <v>-691</v>
      </c>
      <c r="J2535" s="231">
        <f>'58'!O58</f>
        <v>-1091</v>
      </c>
      <c r="K2535" s="312">
        <f t="shared" si="258"/>
        <v>-400</v>
      </c>
    </row>
    <row r="2536" spans="1:11">
      <c r="A2536" s="485">
        <v>2536</v>
      </c>
      <c r="B2536" s="672" t="s">
        <v>1102</v>
      </c>
      <c r="D2536" t="s">
        <v>905</v>
      </c>
      <c r="E2536" s="472"/>
      <c r="F2536" s="718"/>
      <c r="G2536" s="370"/>
      <c r="I2536" s="472"/>
      <c r="J2536" s="718"/>
      <c r="K2536" s="370"/>
    </row>
    <row r="2537" spans="1:11">
      <c r="A2537" s="485">
        <v>2537</v>
      </c>
      <c r="B2537" t="s">
        <v>300</v>
      </c>
      <c r="D2537" t="s">
        <v>905</v>
      </c>
      <c r="E2537" s="472">
        <v>0</v>
      </c>
      <c r="F2537" s="231">
        <f>'57'!O60</f>
        <v>0</v>
      </c>
      <c r="G2537" s="312">
        <f t="shared" ref="G2537:G2542" si="259">F2537-E2537</f>
        <v>0</v>
      </c>
      <c r="I2537" s="472">
        <v>0</v>
      </c>
      <c r="J2537" s="231">
        <f>'58'!O60</f>
        <v>0</v>
      </c>
      <c r="K2537" s="312">
        <f t="shared" ref="K2537:K2542" si="260">J2537-I2537</f>
        <v>0</v>
      </c>
    </row>
    <row r="2538" spans="1:11">
      <c r="A2538" s="485">
        <v>2538</v>
      </c>
      <c r="B2538" t="s">
        <v>301</v>
      </c>
      <c r="D2538" t="s">
        <v>905</v>
      </c>
      <c r="E2538" s="472">
        <v>-139</v>
      </c>
      <c r="F2538" s="231">
        <f>'57'!O61</f>
        <v>-39</v>
      </c>
      <c r="G2538" s="312">
        <f t="shared" si="259"/>
        <v>100</v>
      </c>
      <c r="I2538" s="472">
        <v>-162</v>
      </c>
      <c r="J2538" s="231">
        <f>'58'!O61</f>
        <v>-39</v>
      </c>
      <c r="K2538" s="312">
        <f t="shared" si="260"/>
        <v>123</v>
      </c>
    </row>
    <row r="2539" spans="1:11">
      <c r="A2539" s="485">
        <v>2539</v>
      </c>
      <c r="B2539" s="388" t="s">
        <v>1324</v>
      </c>
      <c r="D2539" t="s">
        <v>905</v>
      </c>
      <c r="E2539" s="472">
        <v>0</v>
      </c>
      <c r="F2539" s="231">
        <f>'57'!O62</f>
        <v>-27</v>
      </c>
      <c r="G2539" s="312">
        <f t="shared" si="259"/>
        <v>-27</v>
      </c>
      <c r="I2539" s="472">
        <v>0</v>
      </c>
      <c r="J2539" s="231">
        <f>'58'!O62</f>
        <v>-24</v>
      </c>
      <c r="K2539" s="312">
        <f t="shared" si="260"/>
        <v>-24</v>
      </c>
    </row>
    <row r="2540" spans="1:11">
      <c r="A2540" s="485">
        <v>2540</v>
      </c>
      <c r="B2540" t="s">
        <v>302</v>
      </c>
      <c r="D2540" t="s">
        <v>905</v>
      </c>
      <c r="E2540" s="472">
        <v>0</v>
      </c>
      <c r="F2540" s="231">
        <f>'57'!O63</f>
        <v>0</v>
      </c>
      <c r="G2540" s="312">
        <f t="shared" si="259"/>
        <v>0</v>
      </c>
      <c r="I2540" s="472">
        <v>0</v>
      </c>
      <c r="J2540" s="231">
        <f>'58'!O63</f>
        <v>0</v>
      </c>
      <c r="K2540" s="312">
        <f t="shared" si="260"/>
        <v>0</v>
      </c>
    </row>
    <row r="2541" spans="1:11">
      <c r="A2541" s="485">
        <v>2541</v>
      </c>
      <c r="B2541" t="s">
        <v>115</v>
      </c>
      <c r="D2541" t="s">
        <v>905</v>
      </c>
      <c r="E2541" s="472">
        <v>-2228</v>
      </c>
      <c r="F2541" s="231">
        <f>'57'!O66</f>
        <v>-406</v>
      </c>
      <c r="G2541" s="312">
        <f t="shared" si="259"/>
        <v>1822</v>
      </c>
      <c r="I2541" s="472">
        <v>-690</v>
      </c>
      <c r="J2541" s="231">
        <f>'58'!O66</f>
        <v>-140</v>
      </c>
      <c r="K2541" s="312">
        <f t="shared" si="260"/>
        <v>550</v>
      </c>
    </row>
    <row r="2542" spans="1:11" ht="15.75">
      <c r="A2542" s="485">
        <v>2542</v>
      </c>
      <c r="B2542" s="234" t="s">
        <v>106</v>
      </c>
      <c r="D2542" t="s">
        <v>905</v>
      </c>
      <c r="E2542" s="472">
        <v>-16737</v>
      </c>
      <c r="F2542" s="231">
        <f>'57'!O67</f>
        <v>-12024</v>
      </c>
      <c r="G2542" s="312">
        <f t="shared" si="259"/>
        <v>4713</v>
      </c>
      <c r="I2542" s="472">
        <v>-17854</v>
      </c>
      <c r="J2542" s="231">
        <f>'58'!O67</f>
        <v>-19500</v>
      </c>
      <c r="K2542" s="312">
        <f t="shared" si="260"/>
        <v>-1646</v>
      </c>
    </row>
    <row r="2543" spans="1:11" ht="15.75">
      <c r="A2543" s="485">
        <v>2543</v>
      </c>
      <c r="B2543" s="234" t="s">
        <v>306</v>
      </c>
      <c r="D2543" t="s">
        <v>905</v>
      </c>
      <c r="E2543" s="472"/>
      <c r="F2543" s="231"/>
      <c r="G2543" s="370"/>
      <c r="I2543" s="472"/>
      <c r="J2543" s="231"/>
      <c r="K2543" s="370"/>
    </row>
    <row r="2544" spans="1:11" ht="15.75">
      <c r="A2544" s="485">
        <v>2544</v>
      </c>
      <c r="B2544" s="234" t="s">
        <v>271</v>
      </c>
      <c r="D2544" t="s">
        <v>905</v>
      </c>
      <c r="E2544" s="472"/>
      <c r="F2544" s="231"/>
      <c r="G2544" s="370"/>
      <c r="I2544" s="472"/>
      <c r="J2544" s="231"/>
      <c r="K2544" s="370"/>
    </row>
    <row r="2545" spans="1:11">
      <c r="A2545" s="485">
        <v>2545</v>
      </c>
      <c r="B2545" t="s">
        <v>135</v>
      </c>
      <c r="D2545" t="s">
        <v>905</v>
      </c>
      <c r="E2545" s="472"/>
      <c r="F2545" s="231"/>
      <c r="G2545" s="370"/>
      <c r="I2545" s="472"/>
      <c r="J2545" s="231"/>
      <c r="K2545" s="370"/>
    </row>
    <row r="2546" spans="1:11">
      <c r="A2546" s="485">
        <v>2546</v>
      </c>
      <c r="B2546" s="636" t="s">
        <v>1220</v>
      </c>
      <c r="D2546" t="s">
        <v>905</v>
      </c>
      <c r="E2546" s="472">
        <v>-6027</v>
      </c>
      <c r="F2546" s="231">
        <f>'57'!Q14</f>
        <v>-9941</v>
      </c>
      <c r="G2546" s="312">
        <f t="shared" ref="G2546:G2552" si="261">F2546-E2546</f>
        <v>-3914</v>
      </c>
      <c r="I2546" s="472">
        <v>-1394</v>
      </c>
      <c r="J2546" s="231">
        <f>'58'!Q14</f>
        <v>-6730</v>
      </c>
      <c r="K2546" s="312">
        <f t="shared" ref="K2546:K2552" si="262">J2546-I2546</f>
        <v>-5336</v>
      </c>
    </row>
    <row r="2547" spans="1:11">
      <c r="A2547" s="485">
        <v>2547</v>
      </c>
      <c r="B2547" s="636" t="s">
        <v>1221</v>
      </c>
      <c r="E2547" s="472">
        <v>0</v>
      </c>
      <c r="F2547" s="231">
        <f>'57'!Q15</f>
        <v>-103</v>
      </c>
      <c r="G2547" s="312">
        <f t="shared" si="261"/>
        <v>-103</v>
      </c>
      <c r="I2547" s="472">
        <v>0</v>
      </c>
      <c r="J2547" s="231">
        <f>'58'!Q15</f>
        <v>-65</v>
      </c>
      <c r="K2547" s="312">
        <f t="shared" si="262"/>
        <v>-65</v>
      </c>
    </row>
    <row r="2548" spans="1:11">
      <c r="A2548" s="485">
        <v>2548</v>
      </c>
      <c r="B2548" s="636" t="s">
        <v>1222</v>
      </c>
      <c r="E2548" s="472">
        <v>-237</v>
      </c>
      <c r="F2548" s="231">
        <f>'57'!Q16</f>
        <v>-211</v>
      </c>
      <c r="G2548" s="312">
        <f t="shared" si="261"/>
        <v>26</v>
      </c>
      <c r="I2548" s="472">
        <v>-108</v>
      </c>
      <c r="J2548" s="231">
        <f>'58'!Q16</f>
        <v>-278</v>
      </c>
      <c r="K2548" s="312">
        <f t="shared" si="262"/>
        <v>-170</v>
      </c>
    </row>
    <row r="2549" spans="1:11">
      <c r="A2549" s="485">
        <v>2549</v>
      </c>
      <c r="B2549" s="636" t="s">
        <v>1223</v>
      </c>
      <c r="E2549" s="472">
        <v>0</v>
      </c>
      <c r="F2549" s="231">
        <f>'57'!Q17</f>
        <v>0</v>
      </c>
      <c r="G2549" s="312">
        <f t="shared" si="261"/>
        <v>0</v>
      </c>
      <c r="I2549" s="472">
        <v>0</v>
      </c>
      <c r="J2549" s="231">
        <f>'58'!Q17</f>
        <v>0</v>
      </c>
      <c r="K2549" s="312">
        <f t="shared" si="262"/>
        <v>0</v>
      </c>
    </row>
    <row r="2550" spans="1:11">
      <c r="A2550" s="485">
        <v>2550</v>
      </c>
      <c r="B2550" t="s">
        <v>136</v>
      </c>
      <c r="D2550" t="s">
        <v>905</v>
      </c>
      <c r="E2550" s="472">
        <v>-1351</v>
      </c>
      <c r="F2550" s="231">
        <f>'57'!Q18</f>
        <v>-34</v>
      </c>
      <c r="G2550" s="312">
        <f t="shared" si="261"/>
        <v>1317</v>
      </c>
      <c r="I2550" s="472">
        <v>-40</v>
      </c>
      <c r="J2550" s="231">
        <f>'58'!Q18</f>
        <v>-320</v>
      </c>
      <c r="K2550" s="312">
        <f t="shared" si="262"/>
        <v>-280</v>
      </c>
    </row>
    <row r="2551" spans="1:11">
      <c r="A2551" s="485">
        <v>2551</v>
      </c>
      <c r="B2551" t="s">
        <v>137</v>
      </c>
      <c r="D2551" t="s">
        <v>905</v>
      </c>
      <c r="E2551" s="472">
        <v>0</v>
      </c>
      <c r="F2551" s="231">
        <f>'57'!Q19</f>
        <v>0</v>
      </c>
      <c r="G2551" s="312">
        <f t="shared" si="261"/>
        <v>0</v>
      </c>
      <c r="I2551" s="472">
        <v>0</v>
      </c>
      <c r="J2551" s="231">
        <f>'58'!Q19</f>
        <v>0</v>
      </c>
      <c r="K2551" s="312">
        <f t="shared" si="262"/>
        <v>0</v>
      </c>
    </row>
    <row r="2552" spans="1:11">
      <c r="A2552" s="485">
        <v>2552</v>
      </c>
      <c r="B2552" t="s">
        <v>299</v>
      </c>
      <c r="D2552" t="s">
        <v>905</v>
      </c>
      <c r="E2552" s="472">
        <v>-505</v>
      </c>
      <c r="F2552" s="231">
        <f>'57'!Q20</f>
        <v>-1002</v>
      </c>
      <c r="G2552" s="312">
        <f t="shared" si="261"/>
        <v>-497</v>
      </c>
      <c r="I2552" s="472">
        <v>-349</v>
      </c>
      <c r="J2552" s="231">
        <f>'58'!Q20</f>
        <v>-1028</v>
      </c>
      <c r="K2552" s="312">
        <f t="shared" si="262"/>
        <v>-679</v>
      </c>
    </row>
    <row r="2553" spans="1:11">
      <c r="A2553" s="485">
        <v>2553</v>
      </c>
      <c r="B2553" s="672" t="s">
        <v>1102</v>
      </c>
      <c r="D2553" t="s">
        <v>905</v>
      </c>
      <c r="E2553" s="472"/>
      <c r="F2553" s="718"/>
      <c r="G2553" s="370"/>
      <c r="I2553" s="472"/>
      <c r="J2553" s="718"/>
      <c r="K2553" s="370"/>
    </row>
    <row r="2554" spans="1:11">
      <c r="A2554" s="485">
        <v>2554</v>
      </c>
      <c r="B2554" t="s">
        <v>300</v>
      </c>
      <c r="D2554" t="s">
        <v>905</v>
      </c>
      <c r="E2554" s="472">
        <v>0</v>
      </c>
      <c r="F2554" s="231">
        <f>'57'!Q22</f>
        <v>0</v>
      </c>
      <c r="G2554" s="312">
        <f t="shared" ref="G2554:G2559" si="263">F2554-E2554</f>
        <v>0</v>
      </c>
      <c r="I2554" s="472">
        <v>0</v>
      </c>
      <c r="J2554" s="231">
        <f>'58'!Q22</f>
        <v>0</v>
      </c>
      <c r="K2554" s="312">
        <f t="shared" ref="K2554:K2559" si="264">J2554-I2554</f>
        <v>0</v>
      </c>
    </row>
    <row r="2555" spans="1:11">
      <c r="A2555" s="485">
        <v>2555</v>
      </c>
      <c r="B2555" t="s">
        <v>301</v>
      </c>
      <c r="D2555" t="s">
        <v>905</v>
      </c>
      <c r="E2555" s="472">
        <v>-17</v>
      </c>
      <c r="F2555" s="231">
        <f>'57'!Q23</f>
        <v>-3</v>
      </c>
      <c r="G2555" s="312">
        <f t="shared" si="263"/>
        <v>14</v>
      </c>
      <c r="I2555" s="472">
        <v>0</v>
      </c>
      <c r="J2555" s="231">
        <f>'58'!Q23</f>
        <v>-4</v>
      </c>
      <c r="K2555" s="312">
        <f t="shared" si="264"/>
        <v>-4</v>
      </c>
    </row>
    <row r="2556" spans="1:11">
      <c r="A2556" s="485">
        <v>2556</v>
      </c>
      <c r="B2556" s="388" t="s">
        <v>1324</v>
      </c>
      <c r="D2556" t="s">
        <v>905</v>
      </c>
      <c r="E2556" s="472">
        <v>0</v>
      </c>
      <c r="F2556" s="231">
        <f>'57'!Q24</f>
        <v>0</v>
      </c>
      <c r="G2556" s="312">
        <f t="shared" si="263"/>
        <v>0</v>
      </c>
      <c r="I2556" s="472">
        <v>0</v>
      </c>
      <c r="J2556" s="231">
        <f>'58'!Q24</f>
        <v>0</v>
      </c>
      <c r="K2556" s="312">
        <f t="shared" si="264"/>
        <v>0</v>
      </c>
    </row>
    <row r="2557" spans="1:11">
      <c r="A2557" s="485">
        <v>2557</v>
      </c>
      <c r="B2557" t="s">
        <v>302</v>
      </c>
      <c r="D2557" t="s">
        <v>905</v>
      </c>
      <c r="E2557" s="472">
        <v>0</v>
      </c>
      <c r="F2557" s="231">
        <f>'57'!Q25</f>
        <v>0</v>
      </c>
      <c r="G2557" s="312">
        <f t="shared" si="263"/>
        <v>0</v>
      </c>
      <c r="I2557" s="472">
        <v>0</v>
      </c>
      <c r="J2557" s="231">
        <f>'58'!Q25</f>
        <v>0</v>
      </c>
      <c r="K2557" s="312">
        <f t="shared" si="264"/>
        <v>0</v>
      </c>
    </row>
    <row r="2558" spans="1:11">
      <c r="A2558" s="485">
        <v>2558</v>
      </c>
      <c r="B2558" t="s">
        <v>115</v>
      </c>
      <c r="D2558" t="s">
        <v>905</v>
      </c>
      <c r="E2558" s="472">
        <v>-603</v>
      </c>
      <c r="F2558" s="231">
        <f>'57'!Q28</f>
        <v>-1449</v>
      </c>
      <c r="G2558" s="312">
        <f t="shared" si="263"/>
        <v>-846</v>
      </c>
      <c r="I2558" s="472">
        <v>-701</v>
      </c>
      <c r="J2558" s="231">
        <f>'58'!Q28</f>
        <v>-1090</v>
      </c>
      <c r="K2558" s="312">
        <f t="shared" si="264"/>
        <v>-389</v>
      </c>
    </row>
    <row r="2559" spans="1:11" ht="15.75">
      <c r="A2559" s="485">
        <v>2559</v>
      </c>
      <c r="B2559" s="234" t="s">
        <v>106</v>
      </c>
      <c r="D2559" t="s">
        <v>905</v>
      </c>
      <c r="E2559" s="472">
        <v>-8740</v>
      </c>
      <c r="F2559" s="231">
        <f>'57'!Q29</f>
        <v>-12743</v>
      </c>
      <c r="G2559" s="312">
        <f t="shared" si="263"/>
        <v>-4003</v>
      </c>
      <c r="I2559" s="472">
        <v>-2592</v>
      </c>
      <c r="J2559" s="231">
        <f>'58'!Q29</f>
        <v>-9515</v>
      </c>
      <c r="K2559" s="312">
        <f t="shared" si="264"/>
        <v>-6923</v>
      </c>
    </row>
    <row r="2560" spans="1:11" ht="15.75">
      <c r="A2560" s="485">
        <v>2560</v>
      </c>
      <c r="B2560" s="234" t="s">
        <v>303</v>
      </c>
      <c r="D2560" t="s">
        <v>905</v>
      </c>
      <c r="E2560" s="472"/>
      <c r="F2560" s="231"/>
      <c r="G2560" s="370"/>
      <c r="I2560" s="472"/>
      <c r="J2560" s="231"/>
      <c r="K2560" s="370"/>
    </row>
    <row r="2561" spans="1:11">
      <c r="A2561" s="485">
        <v>2561</v>
      </c>
      <c r="B2561" t="s">
        <v>135</v>
      </c>
      <c r="D2561" t="s">
        <v>905</v>
      </c>
      <c r="E2561" s="472"/>
      <c r="F2561" s="231"/>
      <c r="G2561" s="370"/>
      <c r="I2561" s="472"/>
      <c r="J2561" s="231"/>
      <c r="K2561" s="370"/>
    </row>
    <row r="2562" spans="1:11">
      <c r="A2562" s="485">
        <v>2562</v>
      </c>
      <c r="B2562" s="636" t="s">
        <v>1220</v>
      </c>
      <c r="D2562" t="s">
        <v>905</v>
      </c>
      <c r="E2562" s="472">
        <v>0</v>
      </c>
      <c r="F2562" s="231">
        <f>'57'!Q33</f>
        <v>-359</v>
      </c>
      <c r="G2562" s="312">
        <f t="shared" ref="G2562:G2568" si="265">F2562-E2562</f>
        <v>-359</v>
      </c>
      <c r="I2562" s="472">
        <v>0</v>
      </c>
      <c r="J2562" s="231">
        <f>'58'!Q33</f>
        <v>-3200</v>
      </c>
      <c r="K2562" s="312">
        <f t="shared" ref="K2562:K2568" si="266">J2562-I2562</f>
        <v>-3200</v>
      </c>
    </row>
    <row r="2563" spans="1:11">
      <c r="A2563" s="485">
        <v>2563</v>
      </c>
      <c r="B2563" s="636" t="s">
        <v>1221</v>
      </c>
      <c r="D2563" t="s">
        <v>905</v>
      </c>
      <c r="E2563" s="472">
        <v>0</v>
      </c>
      <c r="F2563" s="231">
        <f>'57'!Q34</f>
        <v>0</v>
      </c>
      <c r="G2563" s="312">
        <f t="shared" si="265"/>
        <v>0</v>
      </c>
      <c r="I2563" s="472">
        <v>0</v>
      </c>
      <c r="J2563" s="231">
        <f>'58'!Q34</f>
        <v>0</v>
      </c>
      <c r="K2563" s="312">
        <f t="shared" si="266"/>
        <v>0</v>
      </c>
    </row>
    <row r="2564" spans="1:11">
      <c r="A2564" s="485">
        <v>2564</v>
      </c>
      <c r="B2564" s="636" t="s">
        <v>1222</v>
      </c>
      <c r="E2564" s="472">
        <v>0</v>
      </c>
      <c r="F2564" s="231">
        <f>'57'!Q35</f>
        <v>0</v>
      </c>
      <c r="G2564" s="312">
        <f t="shared" si="265"/>
        <v>0</v>
      </c>
      <c r="I2564" s="472">
        <v>0</v>
      </c>
      <c r="J2564" s="231">
        <f>'58'!Q35</f>
        <v>0</v>
      </c>
      <c r="K2564" s="312">
        <f t="shared" si="266"/>
        <v>0</v>
      </c>
    </row>
    <row r="2565" spans="1:11">
      <c r="A2565" s="485">
        <v>2565</v>
      </c>
      <c r="B2565" s="636" t="s">
        <v>1223</v>
      </c>
      <c r="E2565" s="472">
        <v>0</v>
      </c>
      <c r="F2565" s="231">
        <f>'57'!Q36</f>
        <v>0</v>
      </c>
      <c r="G2565" s="312">
        <f t="shared" si="265"/>
        <v>0</v>
      </c>
      <c r="I2565" s="472">
        <v>0</v>
      </c>
      <c r="J2565" s="231">
        <f>'58'!Q36</f>
        <v>0</v>
      </c>
      <c r="K2565" s="312">
        <f t="shared" si="266"/>
        <v>0</v>
      </c>
    </row>
    <row r="2566" spans="1:11">
      <c r="A2566" s="485">
        <v>2566</v>
      </c>
      <c r="B2566" t="s">
        <v>136</v>
      </c>
      <c r="D2566" t="s">
        <v>905</v>
      </c>
      <c r="E2566" s="472">
        <v>0</v>
      </c>
      <c r="F2566" s="231">
        <f>'57'!Q37</f>
        <v>-349</v>
      </c>
      <c r="G2566" s="312">
        <f t="shared" si="265"/>
        <v>-349</v>
      </c>
      <c r="I2566" s="472">
        <v>0</v>
      </c>
      <c r="J2566" s="231">
        <f>'58'!Q37</f>
        <v>-1350</v>
      </c>
      <c r="K2566" s="312">
        <f t="shared" si="266"/>
        <v>-1350</v>
      </c>
    </row>
    <row r="2567" spans="1:11">
      <c r="A2567" s="485">
        <v>2567</v>
      </c>
      <c r="B2567" t="s">
        <v>137</v>
      </c>
      <c r="D2567" t="s">
        <v>905</v>
      </c>
      <c r="E2567" s="472">
        <v>0</v>
      </c>
      <c r="F2567" s="231">
        <f>'57'!Q38</f>
        <v>0</v>
      </c>
      <c r="G2567" s="312">
        <f t="shared" si="265"/>
        <v>0</v>
      </c>
      <c r="I2567" s="472">
        <v>0</v>
      </c>
      <c r="J2567" s="231">
        <f>'58'!Q38</f>
        <v>0</v>
      </c>
      <c r="K2567" s="312">
        <f t="shared" si="266"/>
        <v>0</v>
      </c>
    </row>
    <row r="2568" spans="1:11">
      <c r="A2568" s="485">
        <v>2568</v>
      </c>
      <c r="B2568" t="s">
        <v>299</v>
      </c>
      <c r="D2568" t="s">
        <v>905</v>
      </c>
      <c r="E2568" s="472">
        <v>-11</v>
      </c>
      <c r="F2568" s="231">
        <f>'57'!Q39</f>
        <v>-243</v>
      </c>
      <c r="G2568" s="312">
        <f t="shared" si="265"/>
        <v>-232</v>
      </c>
      <c r="I2568" s="472">
        <v>0</v>
      </c>
      <c r="J2568" s="231">
        <f>'58'!Q39</f>
        <v>-2</v>
      </c>
      <c r="K2568" s="312">
        <f t="shared" si="266"/>
        <v>-2</v>
      </c>
    </row>
    <row r="2569" spans="1:11">
      <c r="A2569" s="485">
        <v>2569</v>
      </c>
      <c r="B2569" s="672" t="s">
        <v>1102</v>
      </c>
      <c r="D2569" t="s">
        <v>905</v>
      </c>
      <c r="E2569" s="472"/>
      <c r="F2569" s="718"/>
      <c r="G2569" s="370"/>
      <c r="I2569" s="472"/>
      <c r="J2569" s="718"/>
      <c r="K2569" s="370"/>
    </row>
    <row r="2570" spans="1:11">
      <c r="A2570" s="485">
        <v>2570</v>
      </c>
      <c r="B2570" t="s">
        <v>300</v>
      </c>
      <c r="D2570" t="s">
        <v>905</v>
      </c>
      <c r="E2570" s="472">
        <v>0</v>
      </c>
      <c r="F2570" s="231">
        <f>'57'!Q41</f>
        <v>0</v>
      </c>
      <c r="G2570" s="312">
        <f t="shared" ref="G2570:G2575" si="267">F2570-E2570</f>
        <v>0</v>
      </c>
      <c r="I2570" s="472">
        <v>0</v>
      </c>
      <c r="J2570" s="231">
        <f>'58'!Q41</f>
        <v>0</v>
      </c>
      <c r="K2570" s="312">
        <f t="shared" ref="K2570:K2575" si="268">J2570-I2570</f>
        <v>0</v>
      </c>
    </row>
    <row r="2571" spans="1:11">
      <c r="A2571" s="485">
        <v>2571</v>
      </c>
      <c r="B2571" t="s">
        <v>301</v>
      </c>
      <c r="D2571" t="s">
        <v>905</v>
      </c>
      <c r="E2571" s="472">
        <v>0</v>
      </c>
      <c r="F2571" s="231">
        <f>'57'!Q42</f>
        <v>0</v>
      </c>
      <c r="G2571" s="312">
        <f t="shared" si="267"/>
        <v>0</v>
      </c>
      <c r="I2571" s="472">
        <v>0</v>
      </c>
      <c r="J2571" s="231">
        <f>'58'!Q42</f>
        <v>-2</v>
      </c>
      <c r="K2571" s="312">
        <f t="shared" si="268"/>
        <v>-2</v>
      </c>
    </row>
    <row r="2572" spans="1:11">
      <c r="A2572" s="485">
        <v>2572</v>
      </c>
      <c r="B2572" s="388" t="s">
        <v>1324</v>
      </c>
      <c r="D2572" t="s">
        <v>905</v>
      </c>
      <c r="E2572" s="472">
        <v>0</v>
      </c>
      <c r="F2572" s="231">
        <f>'57'!Q43</f>
        <v>-158</v>
      </c>
      <c r="G2572" s="312">
        <f t="shared" si="267"/>
        <v>-158</v>
      </c>
      <c r="I2572" s="472">
        <v>0</v>
      </c>
      <c r="J2572" s="231">
        <f>'58'!Q43</f>
        <v>-831</v>
      </c>
      <c r="K2572" s="312">
        <f t="shared" si="268"/>
        <v>-831</v>
      </c>
    </row>
    <row r="2573" spans="1:11">
      <c r="A2573" s="485">
        <v>2573</v>
      </c>
      <c r="B2573" t="s">
        <v>302</v>
      </c>
      <c r="D2573" t="s">
        <v>905</v>
      </c>
      <c r="E2573" s="472">
        <v>0</v>
      </c>
      <c r="F2573" s="231">
        <f>'57'!Q44</f>
        <v>0</v>
      </c>
      <c r="G2573" s="312">
        <f t="shared" si="267"/>
        <v>0</v>
      </c>
      <c r="I2573" s="472">
        <v>0</v>
      </c>
      <c r="J2573" s="231">
        <f>'58'!Q44</f>
        <v>0</v>
      </c>
      <c r="K2573" s="312">
        <f t="shared" si="268"/>
        <v>0</v>
      </c>
    </row>
    <row r="2574" spans="1:11">
      <c r="A2574" s="485">
        <v>2574</v>
      </c>
      <c r="B2574" t="s">
        <v>115</v>
      </c>
      <c r="D2574" t="s">
        <v>905</v>
      </c>
      <c r="E2574" s="472">
        <v>0</v>
      </c>
      <c r="F2574" s="231">
        <f>'57'!Q47</f>
        <v>0</v>
      </c>
      <c r="G2574" s="312">
        <f t="shared" si="267"/>
        <v>0</v>
      </c>
      <c r="I2574" s="472">
        <v>0</v>
      </c>
      <c r="J2574" s="231">
        <f>'58'!Q47</f>
        <v>0</v>
      </c>
      <c r="K2574" s="312">
        <f t="shared" si="268"/>
        <v>0</v>
      </c>
    </row>
    <row r="2575" spans="1:11" ht="15.75">
      <c r="A2575" s="485">
        <v>2575</v>
      </c>
      <c r="B2575" s="234" t="s">
        <v>106</v>
      </c>
      <c r="D2575" t="s">
        <v>905</v>
      </c>
      <c r="E2575" s="472">
        <v>-11</v>
      </c>
      <c r="F2575" s="231">
        <f>'57'!Q48</f>
        <v>-1109</v>
      </c>
      <c r="G2575" s="312">
        <f t="shared" si="267"/>
        <v>-1098</v>
      </c>
      <c r="I2575" s="472">
        <v>0</v>
      </c>
      <c r="J2575" s="231">
        <f>'58'!Q48</f>
        <v>-5385</v>
      </c>
      <c r="K2575" s="312">
        <f t="shared" si="268"/>
        <v>-5385</v>
      </c>
    </row>
    <row r="2576" spans="1:11" ht="15.75">
      <c r="A2576" s="485">
        <v>2576</v>
      </c>
      <c r="B2576" s="234" t="s">
        <v>172</v>
      </c>
      <c r="D2576" t="s">
        <v>905</v>
      </c>
      <c r="E2576" s="472"/>
      <c r="F2576" s="231"/>
      <c r="G2576" s="370"/>
      <c r="I2576" s="472"/>
      <c r="J2576" s="231"/>
      <c r="K2576" s="370"/>
    </row>
    <row r="2577" spans="1:11">
      <c r="A2577" s="485">
        <v>2577</v>
      </c>
      <c r="B2577" t="s">
        <v>135</v>
      </c>
      <c r="D2577" t="s">
        <v>905</v>
      </c>
      <c r="E2577" s="472"/>
      <c r="F2577" s="231"/>
      <c r="G2577" s="370"/>
      <c r="I2577" s="472"/>
      <c r="J2577" s="231"/>
      <c r="K2577" s="370"/>
    </row>
    <row r="2578" spans="1:11">
      <c r="A2578" s="485">
        <v>2578</v>
      </c>
      <c r="B2578" s="636" t="s">
        <v>1220</v>
      </c>
      <c r="D2578" t="s">
        <v>905</v>
      </c>
      <c r="E2578" s="472">
        <v>-6027</v>
      </c>
      <c r="F2578" s="231">
        <f>'57'!Q52</f>
        <v>-10300</v>
      </c>
      <c r="G2578" s="312">
        <f t="shared" ref="G2578:G2584" si="269">F2578-E2578</f>
        <v>-4273</v>
      </c>
      <c r="I2578" s="472">
        <v>-1394</v>
      </c>
      <c r="J2578" s="231">
        <f>'58'!Q52</f>
        <v>-9930</v>
      </c>
      <c r="K2578" s="312">
        <f t="shared" ref="K2578:K2584" si="270">J2578-I2578</f>
        <v>-8536</v>
      </c>
    </row>
    <row r="2579" spans="1:11">
      <c r="A2579" s="485">
        <v>2579</v>
      </c>
      <c r="B2579" s="636" t="s">
        <v>1221</v>
      </c>
      <c r="D2579" t="s">
        <v>905</v>
      </c>
      <c r="E2579" s="472">
        <v>0</v>
      </c>
      <c r="F2579" s="231">
        <f>'57'!Q53</f>
        <v>-103</v>
      </c>
      <c r="G2579" s="312">
        <f t="shared" si="269"/>
        <v>-103</v>
      </c>
      <c r="I2579" s="472">
        <v>0</v>
      </c>
      <c r="J2579" s="231">
        <f>'58'!Q53</f>
        <v>-65</v>
      </c>
      <c r="K2579" s="312">
        <f t="shared" si="270"/>
        <v>-65</v>
      </c>
    </row>
    <row r="2580" spans="1:11">
      <c r="A2580" s="485">
        <v>2580</v>
      </c>
      <c r="B2580" s="636" t="s">
        <v>1222</v>
      </c>
      <c r="E2580" s="472">
        <v>-237</v>
      </c>
      <c r="F2580" s="231">
        <f>'57'!Q54</f>
        <v>-211</v>
      </c>
      <c r="G2580" s="312">
        <f t="shared" si="269"/>
        <v>26</v>
      </c>
      <c r="I2580" s="472">
        <v>-108</v>
      </c>
      <c r="J2580" s="231">
        <f>'58'!Q54</f>
        <v>-278</v>
      </c>
      <c r="K2580" s="312">
        <f t="shared" si="270"/>
        <v>-170</v>
      </c>
    </row>
    <row r="2581" spans="1:11">
      <c r="A2581" s="485">
        <v>2581</v>
      </c>
      <c r="B2581" s="636" t="s">
        <v>1223</v>
      </c>
      <c r="E2581" s="472">
        <v>0</v>
      </c>
      <c r="F2581" s="231">
        <f>'57'!Q55</f>
        <v>0</v>
      </c>
      <c r="G2581" s="312">
        <f t="shared" si="269"/>
        <v>0</v>
      </c>
      <c r="I2581" s="472">
        <v>0</v>
      </c>
      <c r="J2581" s="231">
        <f>'58'!Q55</f>
        <v>0</v>
      </c>
      <c r="K2581" s="312">
        <f t="shared" si="270"/>
        <v>0</v>
      </c>
    </row>
    <row r="2582" spans="1:11">
      <c r="A2582" s="485">
        <v>2582</v>
      </c>
      <c r="B2582" t="s">
        <v>136</v>
      </c>
      <c r="D2582" t="s">
        <v>905</v>
      </c>
      <c r="E2582" s="472">
        <v>-1351</v>
      </c>
      <c r="F2582" s="231">
        <f>'57'!Q56</f>
        <v>-383</v>
      </c>
      <c r="G2582" s="312">
        <f t="shared" si="269"/>
        <v>968</v>
      </c>
      <c r="I2582" s="472">
        <v>-40</v>
      </c>
      <c r="J2582" s="231">
        <f>'58'!Q56</f>
        <v>-1670</v>
      </c>
      <c r="K2582" s="312">
        <f t="shared" si="270"/>
        <v>-1630</v>
      </c>
    </row>
    <row r="2583" spans="1:11">
      <c r="A2583" s="485">
        <v>2583</v>
      </c>
      <c r="B2583" t="s">
        <v>137</v>
      </c>
      <c r="D2583" t="s">
        <v>905</v>
      </c>
      <c r="E2583" s="472">
        <v>0</v>
      </c>
      <c r="F2583" s="231">
        <f>'57'!Q57</f>
        <v>0</v>
      </c>
      <c r="G2583" s="312">
        <f t="shared" si="269"/>
        <v>0</v>
      </c>
      <c r="I2583" s="472">
        <v>0</v>
      </c>
      <c r="J2583" s="231">
        <f>'58'!Q57</f>
        <v>0</v>
      </c>
      <c r="K2583" s="312">
        <f t="shared" si="270"/>
        <v>0</v>
      </c>
    </row>
    <row r="2584" spans="1:11">
      <c r="A2584" s="485">
        <v>2584</v>
      </c>
      <c r="B2584" t="s">
        <v>299</v>
      </c>
      <c r="D2584" t="s">
        <v>905</v>
      </c>
      <c r="E2584" s="472">
        <v>-516</v>
      </c>
      <c r="F2584" s="231">
        <f>'57'!Q58</f>
        <v>-1245</v>
      </c>
      <c r="G2584" s="312">
        <f t="shared" si="269"/>
        <v>-729</v>
      </c>
      <c r="I2584" s="472">
        <v>-349</v>
      </c>
      <c r="J2584" s="231">
        <f>'58'!Q58</f>
        <v>-1030</v>
      </c>
      <c r="K2584" s="312">
        <f t="shared" si="270"/>
        <v>-681</v>
      </c>
    </row>
    <row r="2585" spans="1:11">
      <c r="A2585" s="485">
        <v>2585</v>
      </c>
      <c r="B2585" s="672" t="s">
        <v>1102</v>
      </c>
      <c r="D2585" t="s">
        <v>905</v>
      </c>
      <c r="E2585" s="472"/>
      <c r="F2585" s="718"/>
      <c r="G2585" s="370"/>
      <c r="I2585" s="472"/>
      <c r="J2585" s="718"/>
      <c r="K2585" s="370"/>
    </row>
    <row r="2586" spans="1:11">
      <c r="A2586" s="485">
        <v>2586</v>
      </c>
      <c r="B2586" t="s">
        <v>300</v>
      </c>
      <c r="D2586" t="s">
        <v>905</v>
      </c>
      <c r="E2586" s="472">
        <v>0</v>
      </c>
      <c r="F2586" s="231">
        <f>'57'!Q60</f>
        <v>0</v>
      </c>
      <c r="G2586" s="312">
        <f t="shared" ref="G2586:G2591" si="271">F2586-E2586</f>
        <v>0</v>
      </c>
      <c r="I2586" s="472">
        <v>0</v>
      </c>
      <c r="J2586" s="231">
        <f>'58'!Q60</f>
        <v>0</v>
      </c>
      <c r="K2586" s="312">
        <f t="shared" ref="K2586:K2591" si="272">J2586-I2586</f>
        <v>0</v>
      </c>
    </row>
    <row r="2587" spans="1:11">
      <c r="A2587" s="485">
        <v>2587</v>
      </c>
      <c r="B2587" t="s">
        <v>301</v>
      </c>
      <c r="D2587" t="s">
        <v>905</v>
      </c>
      <c r="E2587" s="472">
        <v>-17</v>
      </c>
      <c r="F2587" s="231">
        <f>'57'!Q61</f>
        <v>-3</v>
      </c>
      <c r="G2587" s="312">
        <f t="shared" si="271"/>
        <v>14</v>
      </c>
      <c r="I2587" s="472">
        <v>0</v>
      </c>
      <c r="J2587" s="231">
        <f>'58'!Q61</f>
        <v>-6</v>
      </c>
      <c r="K2587" s="312">
        <f t="shared" si="272"/>
        <v>-6</v>
      </c>
    </row>
    <row r="2588" spans="1:11">
      <c r="A2588" s="485">
        <v>2588</v>
      </c>
      <c r="B2588" s="388" t="s">
        <v>1324</v>
      </c>
      <c r="D2588" t="s">
        <v>905</v>
      </c>
      <c r="E2588" s="472">
        <v>0</v>
      </c>
      <c r="F2588" s="231">
        <f>'57'!Q62</f>
        <v>-158</v>
      </c>
      <c r="G2588" s="312">
        <f t="shared" si="271"/>
        <v>-158</v>
      </c>
      <c r="I2588" s="472">
        <v>0</v>
      </c>
      <c r="J2588" s="231">
        <f>'58'!Q62</f>
        <v>-831</v>
      </c>
      <c r="K2588" s="312">
        <f t="shared" si="272"/>
        <v>-831</v>
      </c>
    </row>
    <row r="2589" spans="1:11">
      <c r="A2589" s="485">
        <v>2589</v>
      </c>
      <c r="B2589" t="s">
        <v>302</v>
      </c>
      <c r="D2589" t="s">
        <v>905</v>
      </c>
      <c r="E2589" s="472">
        <v>0</v>
      </c>
      <c r="F2589" s="231">
        <f>'57'!Q63</f>
        <v>0</v>
      </c>
      <c r="G2589" s="312">
        <f t="shared" si="271"/>
        <v>0</v>
      </c>
      <c r="I2589" s="472">
        <v>0</v>
      </c>
      <c r="J2589" s="231">
        <f>'58'!Q63</f>
        <v>0</v>
      </c>
      <c r="K2589" s="312">
        <f t="shared" si="272"/>
        <v>0</v>
      </c>
    </row>
    <row r="2590" spans="1:11">
      <c r="A2590" s="485">
        <v>2590</v>
      </c>
      <c r="B2590" t="s">
        <v>115</v>
      </c>
      <c r="D2590" t="s">
        <v>905</v>
      </c>
      <c r="E2590" s="472">
        <v>-603</v>
      </c>
      <c r="F2590" s="231">
        <f>'57'!Q66</f>
        <v>-1449</v>
      </c>
      <c r="G2590" s="312">
        <f t="shared" si="271"/>
        <v>-846</v>
      </c>
      <c r="I2590" s="472">
        <v>-701</v>
      </c>
      <c r="J2590" s="231">
        <f>'58'!Q66</f>
        <v>-1090</v>
      </c>
      <c r="K2590" s="312">
        <f t="shared" si="272"/>
        <v>-389</v>
      </c>
    </row>
    <row r="2591" spans="1:11" ht="15.75">
      <c r="A2591" s="485">
        <v>2591</v>
      </c>
      <c r="B2591" s="234" t="s">
        <v>106</v>
      </c>
      <c r="D2591" t="s">
        <v>905</v>
      </c>
      <c r="E2591" s="472">
        <v>-8751</v>
      </c>
      <c r="F2591" s="231">
        <f>'57'!Q67</f>
        <v>-13852</v>
      </c>
      <c r="G2591" s="312">
        <f t="shared" si="271"/>
        <v>-5101</v>
      </c>
      <c r="I2591" s="472">
        <v>-2592</v>
      </c>
      <c r="J2591" s="231">
        <f>'58'!Q67</f>
        <v>-14900</v>
      </c>
      <c r="K2591" s="312">
        <f t="shared" si="272"/>
        <v>-12308</v>
      </c>
    </row>
    <row r="2592" spans="1:11" ht="15.75">
      <c r="A2592" s="485">
        <v>2592</v>
      </c>
      <c r="B2592" s="234" t="s">
        <v>1021</v>
      </c>
      <c r="D2592" t="s">
        <v>905</v>
      </c>
      <c r="E2592" s="472"/>
      <c r="F2592" s="231"/>
      <c r="G2592" s="370"/>
      <c r="I2592" s="472"/>
      <c r="J2592" s="231"/>
      <c r="K2592" s="370"/>
    </row>
    <row r="2593" spans="1:11" ht="15.75">
      <c r="A2593" s="485">
        <v>2593</v>
      </c>
      <c r="B2593" s="234" t="s">
        <v>271</v>
      </c>
      <c r="D2593" t="s">
        <v>905</v>
      </c>
      <c r="E2593" s="472"/>
      <c r="F2593" s="231"/>
      <c r="G2593" s="370"/>
      <c r="I2593" s="472"/>
      <c r="J2593" s="231"/>
      <c r="K2593" s="370"/>
    </row>
    <row r="2594" spans="1:11">
      <c r="A2594" s="485">
        <v>2594</v>
      </c>
      <c r="B2594" t="s">
        <v>135</v>
      </c>
      <c r="D2594" t="s">
        <v>905</v>
      </c>
      <c r="E2594" s="472"/>
      <c r="F2594" s="231"/>
      <c r="G2594" s="370"/>
      <c r="I2594" s="472"/>
      <c r="J2594" s="231"/>
      <c r="K2594" s="370"/>
    </row>
    <row r="2595" spans="1:11">
      <c r="A2595" s="485">
        <v>2595</v>
      </c>
      <c r="B2595" s="636" t="s">
        <v>1220</v>
      </c>
      <c r="D2595" t="s">
        <v>905</v>
      </c>
      <c r="E2595" s="472">
        <v>0</v>
      </c>
      <c r="F2595" s="231">
        <f>'57'!S14</f>
        <v>0</v>
      </c>
      <c r="G2595" s="312">
        <f t="shared" ref="G2595:G2601" si="273">F2595-E2595</f>
        <v>0</v>
      </c>
      <c r="I2595" s="472">
        <v>0</v>
      </c>
      <c r="J2595" s="231">
        <f>'58'!S14</f>
        <v>0</v>
      </c>
      <c r="K2595" s="312">
        <f t="shared" ref="K2595:K2601" si="274">J2595-I2595</f>
        <v>0</v>
      </c>
    </row>
    <row r="2596" spans="1:11">
      <c r="A2596" s="485">
        <v>2596</v>
      </c>
      <c r="B2596" s="636" t="s">
        <v>1221</v>
      </c>
      <c r="E2596" s="472">
        <v>0</v>
      </c>
      <c r="F2596" s="231">
        <f>'57'!S15</f>
        <v>0</v>
      </c>
      <c r="G2596" s="312">
        <f t="shared" si="273"/>
        <v>0</v>
      </c>
      <c r="I2596" s="472">
        <v>0</v>
      </c>
      <c r="J2596" s="231">
        <f>'58'!S15</f>
        <v>0</v>
      </c>
      <c r="K2596" s="312">
        <f t="shared" si="274"/>
        <v>0</v>
      </c>
    </row>
    <row r="2597" spans="1:11">
      <c r="A2597" s="485">
        <v>2597</v>
      </c>
      <c r="B2597" s="636" t="s">
        <v>1222</v>
      </c>
      <c r="E2597" s="472">
        <v>0</v>
      </c>
      <c r="F2597" s="231">
        <f>'57'!S16</f>
        <v>0</v>
      </c>
      <c r="G2597" s="312">
        <f t="shared" si="273"/>
        <v>0</v>
      </c>
      <c r="I2597" s="472">
        <v>0</v>
      </c>
      <c r="J2597" s="231">
        <f>'58'!S16</f>
        <v>0</v>
      </c>
      <c r="K2597" s="312">
        <f t="shared" si="274"/>
        <v>0</v>
      </c>
    </row>
    <row r="2598" spans="1:11">
      <c r="A2598" s="485">
        <v>2598</v>
      </c>
      <c r="B2598" s="636" t="s">
        <v>1223</v>
      </c>
      <c r="E2598" s="472">
        <v>0</v>
      </c>
      <c r="F2598" s="231">
        <f>'57'!S17</f>
        <v>0</v>
      </c>
      <c r="G2598" s="312">
        <f t="shared" si="273"/>
        <v>0</v>
      </c>
      <c r="I2598" s="472">
        <v>0</v>
      </c>
      <c r="J2598" s="231">
        <f>'58'!S17</f>
        <v>0</v>
      </c>
      <c r="K2598" s="312">
        <f t="shared" si="274"/>
        <v>0</v>
      </c>
    </row>
    <row r="2599" spans="1:11">
      <c r="A2599" s="485">
        <v>2599</v>
      </c>
      <c r="B2599" t="s">
        <v>136</v>
      </c>
      <c r="D2599" t="s">
        <v>905</v>
      </c>
      <c r="E2599" s="472">
        <v>-37</v>
      </c>
      <c r="F2599" s="231">
        <f>'57'!S18</f>
        <v>72</v>
      </c>
      <c r="G2599" s="312">
        <f t="shared" si="273"/>
        <v>109</v>
      </c>
      <c r="I2599" s="472">
        <v>-19</v>
      </c>
      <c r="J2599" s="231">
        <f>'58'!S18</f>
        <v>-76</v>
      </c>
      <c r="K2599" s="312">
        <f t="shared" si="274"/>
        <v>-57</v>
      </c>
    </row>
    <row r="2600" spans="1:11">
      <c r="A2600" s="485">
        <v>2600</v>
      </c>
      <c r="B2600" t="s">
        <v>137</v>
      </c>
      <c r="D2600" t="s">
        <v>905</v>
      </c>
      <c r="E2600" s="472">
        <v>0</v>
      </c>
      <c r="F2600" s="231">
        <f>'57'!S19</f>
        <v>0</v>
      </c>
      <c r="G2600" s="312">
        <f t="shared" si="273"/>
        <v>0</v>
      </c>
      <c r="I2600" s="472">
        <v>0</v>
      </c>
      <c r="J2600" s="231">
        <f>'58'!S19</f>
        <v>0</v>
      </c>
      <c r="K2600" s="312">
        <f t="shared" si="274"/>
        <v>0</v>
      </c>
    </row>
    <row r="2601" spans="1:11">
      <c r="A2601" s="485">
        <v>2601</v>
      </c>
      <c r="B2601" t="s">
        <v>299</v>
      </c>
      <c r="D2601" t="s">
        <v>905</v>
      </c>
      <c r="E2601" s="472">
        <v>0</v>
      </c>
      <c r="F2601" s="231">
        <f>'57'!S20</f>
        <v>0</v>
      </c>
      <c r="G2601" s="312">
        <f t="shared" si="273"/>
        <v>0</v>
      </c>
      <c r="I2601" s="472">
        <v>0</v>
      </c>
      <c r="J2601" s="231">
        <f>'58'!S20</f>
        <v>0</v>
      </c>
      <c r="K2601" s="312">
        <f t="shared" si="274"/>
        <v>0</v>
      </c>
    </row>
    <row r="2602" spans="1:11">
      <c r="A2602" s="485">
        <v>2602</v>
      </c>
      <c r="B2602" s="672" t="s">
        <v>1102</v>
      </c>
      <c r="D2602" t="s">
        <v>905</v>
      </c>
      <c r="E2602" s="472"/>
      <c r="F2602" s="718"/>
      <c r="G2602" s="370"/>
      <c r="I2602" s="472"/>
      <c r="J2602" s="718"/>
      <c r="K2602" s="370"/>
    </row>
    <row r="2603" spans="1:11">
      <c r="A2603" s="485">
        <v>2603</v>
      </c>
      <c r="B2603" t="s">
        <v>300</v>
      </c>
      <c r="D2603" t="s">
        <v>905</v>
      </c>
      <c r="E2603" s="472">
        <v>0</v>
      </c>
      <c r="F2603" s="231">
        <f>'57'!S22</f>
        <v>0</v>
      </c>
      <c r="G2603" s="312">
        <f t="shared" ref="G2603:G2608" si="275">F2603-E2603</f>
        <v>0</v>
      </c>
      <c r="I2603" s="472">
        <v>0</v>
      </c>
      <c r="J2603" s="231">
        <f>'58'!S22</f>
        <v>0</v>
      </c>
      <c r="K2603" s="312">
        <f t="shared" ref="K2603:K2608" si="276">J2603-I2603</f>
        <v>0</v>
      </c>
    </row>
    <row r="2604" spans="1:11">
      <c r="A2604" s="485">
        <v>2604</v>
      </c>
      <c r="B2604" t="s">
        <v>301</v>
      </c>
      <c r="D2604" t="s">
        <v>905</v>
      </c>
      <c r="E2604" s="472">
        <v>-10</v>
      </c>
      <c r="F2604" s="231">
        <f>'57'!S23</f>
        <v>1</v>
      </c>
      <c r="G2604" s="312">
        <f t="shared" si="275"/>
        <v>11</v>
      </c>
      <c r="I2604" s="472">
        <v>-6</v>
      </c>
      <c r="J2604" s="231">
        <f>'58'!S23</f>
        <v>-1</v>
      </c>
      <c r="K2604" s="312">
        <f t="shared" si="276"/>
        <v>5</v>
      </c>
    </row>
    <row r="2605" spans="1:11">
      <c r="A2605" s="485">
        <v>2605</v>
      </c>
      <c r="B2605" s="388" t="s">
        <v>1324</v>
      </c>
      <c r="D2605" t="s">
        <v>905</v>
      </c>
      <c r="E2605" s="472">
        <v>0</v>
      </c>
      <c r="F2605" s="231">
        <f>'57'!S24</f>
        <v>0</v>
      </c>
      <c r="G2605" s="312">
        <f t="shared" si="275"/>
        <v>0</v>
      </c>
      <c r="I2605" s="472">
        <v>0</v>
      </c>
      <c r="J2605" s="231">
        <f>'58'!S24</f>
        <v>0</v>
      </c>
      <c r="K2605" s="312">
        <f t="shared" si="276"/>
        <v>0</v>
      </c>
    </row>
    <row r="2606" spans="1:11">
      <c r="A2606" s="485">
        <v>2606</v>
      </c>
      <c r="B2606" t="s">
        <v>302</v>
      </c>
      <c r="D2606" t="s">
        <v>905</v>
      </c>
      <c r="E2606" s="472">
        <v>0</v>
      </c>
      <c r="F2606" s="231">
        <f>'57'!S25</f>
        <v>0</v>
      </c>
      <c r="G2606" s="312">
        <f t="shared" si="275"/>
        <v>0</v>
      </c>
      <c r="I2606" s="472">
        <v>0</v>
      </c>
      <c r="J2606" s="231">
        <f>'58'!S25</f>
        <v>0</v>
      </c>
      <c r="K2606" s="312">
        <f t="shared" si="276"/>
        <v>0</v>
      </c>
    </row>
    <row r="2607" spans="1:11">
      <c r="A2607" s="485">
        <v>2607</v>
      </c>
      <c r="B2607" t="s">
        <v>115</v>
      </c>
      <c r="D2607" t="s">
        <v>905</v>
      </c>
      <c r="E2607" s="472">
        <v>0</v>
      </c>
      <c r="F2607" s="231">
        <f>'57'!S28</f>
        <v>0</v>
      </c>
      <c r="G2607" s="312">
        <f t="shared" si="275"/>
        <v>0</v>
      </c>
      <c r="I2607" s="472">
        <v>0</v>
      </c>
      <c r="J2607" s="231">
        <f>'58'!S28</f>
        <v>0</v>
      </c>
      <c r="K2607" s="312">
        <f t="shared" si="276"/>
        <v>0</v>
      </c>
    </row>
    <row r="2608" spans="1:11" ht="15.75">
      <c r="A2608" s="485">
        <v>2608</v>
      </c>
      <c r="B2608" s="234" t="s">
        <v>106</v>
      </c>
      <c r="D2608" t="s">
        <v>905</v>
      </c>
      <c r="E2608" s="472">
        <v>-47</v>
      </c>
      <c r="F2608" s="231">
        <f>'57'!S29</f>
        <v>73</v>
      </c>
      <c r="G2608" s="312">
        <f t="shared" si="275"/>
        <v>120</v>
      </c>
      <c r="I2608" s="472">
        <v>-25</v>
      </c>
      <c r="J2608" s="231">
        <f>'58'!S29</f>
        <v>-77</v>
      </c>
      <c r="K2608" s="312">
        <f t="shared" si="276"/>
        <v>-52</v>
      </c>
    </row>
    <row r="2609" spans="1:11" ht="15.75">
      <c r="A2609" s="485">
        <v>2609</v>
      </c>
      <c r="B2609" s="234" t="s">
        <v>303</v>
      </c>
      <c r="D2609" t="s">
        <v>905</v>
      </c>
      <c r="E2609" s="472"/>
      <c r="F2609" s="231"/>
      <c r="G2609" s="370"/>
      <c r="I2609" s="472"/>
      <c r="J2609" s="231"/>
      <c r="K2609" s="370"/>
    </row>
    <row r="2610" spans="1:11">
      <c r="A2610" s="485">
        <v>2610</v>
      </c>
      <c r="B2610" t="s">
        <v>135</v>
      </c>
      <c r="D2610" t="s">
        <v>905</v>
      </c>
      <c r="E2610" s="472"/>
      <c r="F2610" s="231"/>
      <c r="G2610" s="370"/>
      <c r="I2610" s="472"/>
      <c r="J2610" s="231"/>
      <c r="K2610" s="370"/>
    </row>
    <row r="2611" spans="1:11">
      <c r="A2611" s="485">
        <v>2611</v>
      </c>
      <c r="B2611" s="636" t="s">
        <v>1220</v>
      </c>
      <c r="D2611" t="s">
        <v>905</v>
      </c>
      <c r="E2611" s="472">
        <v>0</v>
      </c>
      <c r="F2611" s="231">
        <f>'57'!S33</f>
        <v>0</v>
      </c>
      <c r="G2611" s="312">
        <f t="shared" ref="G2611:G2617" si="277">F2611-E2611</f>
        <v>0</v>
      </c>
      <c r="I2611" s="472">
        <v>0</v>
      </c>
      <c r="J2611" s="231">
        <f>'58'!S33</f>
        <v>0</v>
      </c>
      <c r="K2611" s="312">
        <f t="shared" ref="K2611:K2617" si="278">J2611-I2611</f>
        <v>0</v>
      </c>
    </row>
    <row r="2612" spans="1:11">
      <c r="A2612" s="485">
        <v>2612</v>
      </c>
      <c r="B2612" s="636" t="s">
        <v>1221</v>
      </c>
      <c r="D2612" t="s">
        <v>905</v>
      </c>
      <c r="E2612" s="472">
        <v>0</v>
      </c>
      <c r="F2612" s="231">
        <f>'57'!S34</f>
        <v>0</v>
      </c>
      <c r="G2612" s="312">
        <f t="shared" si="277"/>
        <v>0</v>
      </c>
      <c r="I2612" s="472">
        <v>0</v>
      </c>
      <c r="J2612" s="231">
        <f>'58'!S34</f>
        <v>0</v>
      </c>
      <c r="K2612" s="312">
        <f t="shared" si="278"/>
        <v>0</v>
      </c>
    </row>
    <row r="2613" spans="1:11">
      <c r="A2613" s="485">
        <v>2613</v>
      </c>
      <c r="B2613" s="636" t="s">
        <v>1222</v>
      </c>
      <c r="E2613" s="472">
        <v>0</v>
      </c>
      <c r="F2613" s="231">
        <f>'57'!S35</f>
        <v>0</v>
      </c>
      <c r="G2613" s="312">
        <f t="shared" si="277"/>
        <v>0</v>
      </c>
      <c r="I2613" s="472">
        <v>0</v>
      </c>
      <c r="J2613" s="231">
        <f>'58'!S35</f>
        <v>0</v>
      </c>
      <c r="K2613" s="312">
        <f t="shared" si="278"/>
        <v>0</v>
      </c>
    </row>
    <row r="2614" spans="1:11">
      <c r="A2614" s="485">
        <v>2614</v>
      </c>
      <c r="B2614" s="636" t="s">
        <v>1223</v>
      </c>
      <c r="E2614" s="472">
        <v>0</v>
      </c>
      <c r="F2614" s="231">
        <f>'57'!S36</f>
        <v>0</v>
      </c>
      <c r="G2614" s="312">
        <f t="shared" si="277"/>
        <v>0</v>
      </c>
      <c r="I2614" s="472">
        <v>0</v>
      </c>
      <c r="J2614" s="231">
        <f>'58'!S36</f>
        <v>0</v>
      </c>
      <c r="K2614" s="312">
        <f t="shared" si="278"/>
        <v>0</v>
      </c>
    </row>
    <row r="2615" spans="1:11">
      <c r="A2615" s="485">
        <v>2615</v>
      </c>
      <c r="B2615" t="s">
        <v>136</v>
      </c>
      <c r="D2615" t="s">
        <v>905</v>
      </c>
      <c r="E2615" s="472">
        <v>0</v>
      </c>
      <c r="F2615" s="231">
        <f>'57'!S37</f>
        <v>0</v>
      </c>
      <c r="G2615" s="312">
        <f t="shared" si="277"/>
        <v>0</v>
      </c>
      <c r="I2615" s="472">
        <v>0</v>
      </c>
      <c r="J2615" s="231">
        <f>'58'!S37</f>
        <v>0</v>
      </c>
      <c r="K2615" s="312">
        <f t="shared" si="278"/>
        <v>0</v>
      </c>
    </row>
    <row r="2616" spans="1:11">
      <c r="A2616" s="485">
        <v>2616</v>
      </c>
      <c r="B2616" t="s">
        <v>137</v>
      </c>
      <c r="D2616" t="s">
        <v>905</v>
      </c>
      <c r="E2616" s="472">
        <v>0</v>
      </c>
      <c r="F2616" s="231">
        <f>'57'!S38</f>
        <v>0</v>
      </c>
      <c r="G2616" s="312">
        <f t="shared" si="277"/>
        <v>0</v>
      </c>
      <c r="I2616" s="472">
        <v>0</v>
      </c>
      <c r="J2616" s="231">
        <f>'58'!S38</f>
        <v>0</v>
      </c>
      <c r="K2616" s="312">
        <f t="shared" si="278"/>
        <v>0</v>
      </c>
    </row>
    <row r="2617" spans="1:11">
      <c r="A2617" s="485">
        <v>2617</v>
      </c>
      <c r="B2617" t="s">
        <v>299</v>
      </c>
      <c r="D2617" t="s">
        <v>905</v>
      </c>
      <c r="E2617" s="472">
        <v>0</v>
      </c>
      <c r="F2617" s="231">
        <f>'57'!S39</f>
        <v>0</v>
      </c>
      <c r="G2617" s="312">
        <f t="shared" si="277"/>
        <v>0</v>
      </c>
      <c r="I2617" s="472">
        <v>0</v>
      </c>
      <c r="J2617" s="231">
        <f>'58'!S39</f>
        <v>0</v>
      </c>
      <c r="K2617" s="312">
        <f t="shared" si="278"/>
        <v>0</v>
      </c>
    </row>
    <row r="2618" spans="1:11">
      <c r="A2618" s="485">
        <v>2618</v>
      </c>
      <c r="B2618" s="672" t="s">
        <v>1102</v>
      </c>
      <c r="D2618" t="s">
        <v>905</v>
      </c>
      <c r="E2618" s="472"/>
      <c r="F2618" s="718"/>
      <c r="G2618" s="370"/>
      <c r="I2618" s="472"/>
      <c r="J2618" s="718"/>
      <c r="K2618" s="370"/>
    </row>
    <row r="2619" spans="1:11">
      <c r="A2619" s="485">
        <v>2619</v>
      </c>
      <c r="B2619" t="s">
        <v>300</v>
      </c>
      <c r="D2619" t="s">
        <v>905</v>
      </c>
      <c r="E2619" s="472">
        <v>0</v>
      </c>
      <c r="F2619" s="231">
        <f>'57'!S41</f>
        <v>0</v>
      </c>
      <c r="G2619" s="312">
        <f t="shared" ref="G2619:G2624" si="279">F2619-E2619</f>
        <v>0</v>
      </c>
      <c r="I2619" s="472">
        <v>0</v>
      </c>
      <c r="J2619" s="231">
        <f>'58'!S41</f>
        <v>0</v>
      </c>
      <c r="K2619" s="312">
        <f t="shared" ref="K2619:K2624" si="280">J2619-I2619</f>
        <v>0</v>
      </c>
    </row>
    <row r="2620" spans="1:11">
      <c r="A2620" s="485">
        <v>2620</v>
      </c>
      <c r="B2620" t="s">
        <v>301</v>
      </c>
      <c r="D2620" t="s">
        <v>905</v>
      </c>
      <c r="E2620" s="472">
        <v>0</v>
      </c>
      <c r="F2620" s="231">
        <f>'57'!S42</f>
        <v>0</v>
      </c>
      <c r="G2620" s="312">
        <f t="shared" si="279"/>
        <v>0</v>
      </c>
      <c r="I2620" s="472">
        <v>0</v>
      </c>
      <c r="J2620" s="231">
        <f>'58'!S42</f>
        <v>0</v>
      </c>
      <c r="K2620" s="312">
        <f t="shared" si="280"/>
        <v>0</v>
      </c>
    </row>
    <row r="2621" spans="1:11">
      <c r="A2621" s="485">
        <v>2621</v>
      </c>
      <c r="B2621" s="388" t="s">
        <v>1324</v>
      </c>
      <c r="D2621" t="s">
        <v>905</v>
      </c>
      <c r="E2621" s="472">
        <v>0</v>
      </c>
      <c r="F2621" s="231">
        <f>'57'!S43</f>
        <v>0</v>
      </c>
      <c r="G2621" s="312">
        <f t="shared" si="279"/>
        <v>0</v>
      </c>
      <c r="I2621" s="472">
        <v>0</v>
      </c>
      <c r="J2621" s="231">
        <f>'58'!S43</f>
        <v>0</v>
      </c>
      <c r="K2621" s="312">
        <f t="shared" si="280"/>
        <v>0</v>
      </c>
    </row>
    <row r="2622" spans="1:11">
      <c r="A2622" s="485">
        <v>2622</v>
      </c>
      <c r="B2622" t="s">
        <v>302</v>
      </c>
      <c r="D2622" t="s">
        <v>905</v>
      </c>
      <c r="E2622" s="472">
        <v>0</v>
      </c>
      <c r="F2622" s="231">
        <f>'57'!S44</f>
        <v>0</v>
      </c>
      <c r="G2622" s="312">
        <f t="shared" si="279"/>
        <v>0</v>
      </c>
      <c r="I2622" s="472">
        <v>0</v>
      </c>
      <c r="J2622" s="231">
        <f>'58'!S44</f>
        <v>0</v>
      </c>
      <c r="K2622" s="312">
        <f t="shared" si="280"/>
        <v>0</v>
      </c>
    </row>
    <row r="2623" spans="1:11">
      <c r="A2623" s="485">
        <v>2623</v>
      </c>
      <c r="B2623" t="s">
        <v>115</v>
      </c>
      <c r="D2623" t="s">
        <v>905</v>
      </c>
      <c r="E2623" s="472">
        <v>0</v>
      </c>
      <c r="F2623" s="231">
        <f>'57'!S47</f>
        <v>0</v>
      </c>
      <c r="G2623" s="312">
        <f t="shared" si="279"/>
        <v>0</v>
      </c>
      <c r="I2623" s="472">
        <v>0</v>
      </c>
      <c r="J2623" s="231">
        <f>'58'!S47</f>
        <v>0</v>
      </c>
      <c r="K2623" s="312">
        <f t="shared" si="280"/>
        <v>0</v>
      </c>
    </row>
    <row r="2624" spans="1:11" ht="15.75">
      <c r="A2624" s="485">
        <v>2624</v>
      </c>
      <c r="B2624" s="234" t="s">
        <v>106</v>
      </c>
      <c r="D2624" t="s">
        <v>905</v>
      </c>
      <c r="E2624" s="472">
        <v>0</v>
      </c>
      <c r="F2624" s="231">
        <f>'57'!S48</f>
        <v>0</v>
      </c>
      <c r="G2624" s="312">
        <f t="shared" si="279"/>
        <v>0</v>
      </c>
      <c r="I2624" s="472">
        <v>0</v>
      </c>
      <c r="J2624" s="231">
        <f>'58'!S48</f>
        <v>0</v>
      </c>
      <c r="K2624" s="312">
        <f t="shared" si="280"/>
        <v>0</v>
      </c>
    </row>
    <row r="2625" spans="1:11" ht="15.75">
      <c r="A2625" s="485">
        <v>2625</v>
      </c>
      <c r="B2625" s="234" t="s">
        <v>172</v>
      </c>
      <c r="D2625" t="s">
        <v>905</v>
      </c>
      <c r="E2625" s="472"/>
      <c r="F2625" s="231"/>
      <c r="G2625" s="370"/>
      <c r="I2625" s="472"/>
      <c r="J2625" s="231"/>
      <c r="K2625" s="370"/>
    </row>
    <row r="2626" spans="1:11">
      <c r="A2626" s="485">
        <v>2626</v>
      </c>
      <c r="B2626" t="s">
        <v>135</v>
      </c>
      <c r="D2626" t="s">
        <v>905</v>
      </c>
      <c r="E2626" s="472"/>
      <c r="F2626" s="231"/>
      <c r="G2626" s="370"/>
      <c r="I2626" s="472"/>
      <c r="J2626" s="231"/>
      <c r="K2626" s="370"/>
    </row>
    <row r="2627" spans="1:11">
      <c r="A2627" s="485">
        <v>2627</v>
      </c>
      <c r="B2627" s="636" t="s">
        <v>1220</v>
      </c>
      <c r="D2627" t="s">
        <v>905</v>
      </c>
      <c r="E2627" s="472">
        <v>0</v>
      </c>
      <c r="F2627" s="231">
        <f>'57'!S52</f>
        <v>0</v>
      </c>
      <c r="G2627" s="312">
        <f t="shared" ref="G2627:G2633" si="281">F2627-E2627</f>
        <v>0</v>
      </c>
      <c r="I2627" s="472">
        <v>0</v>
      </c>
      <c r="J2627" s="231">
        <f>'58'!S52</f>
        <v>0</v>
      </c>
      <c r="K2627" s="312">
        <f t="shared" ref="K2627:K2633" si="282">J2627-I2627</f>
        <v>0</v>
      </c>
    </row>
    <row r="2628" spans="1:11">
      <c r="A2628" s="485">
        <v>2628</v>
      </c>
      <c r="B2628" s="636" t="s">
        <v>1221</v>
      </c>
      <c r="D2628" t="s">
        <v>905</v>
      </c>
      <c r="E2628" s="472">
        <v>0</v>
      </c>
      <c r="F2628" s="231">
        <f>'57'!S53</f>
        <v>0</v>
      </c>
      <c r="G2628" s="312">
        <f t="shared" si="281"/>
        <v>0</v>
      </c>
      <c r="I2628" s="472">
        <v>0</v>
      </c>
      <c r="J2628" s="231">
        <f>'58'!S53</f>
        <v>0</v>
      </c>
      <c r="K2628" s="312">
        <f t="shared" si="282"/>
        <v>0</v>
      </c>
    </row>
    <row r="2629" spans="1:11">
      <c r="A2629" s="485">
        <v>2629</v>
      </c>
      <c r="B2629" s="636" t="s">
        <v>1222</v>
      </c>
      <c r="E2629" s="472">
        <v>0</v>
      </c>
      <c r="F2629" s="231">
        <f>'57'!S54</f>
        <v>0</v>
      </c>
      <c r="G2629" s="312">
        <f t="shared" si="281"/>
        <v>0</v>
      </c>
      <c r="I2629" s="472">
        <v>0</v>
      </c>
      <c r="J2629" s="231">
        <f>'58'!S54</f>
        <v>0</v>
      </c>
      <c r="K2629" s="312">
        <f t="shared" si="282"/>
        <v>0</v>
      </c>
    </row>
    <row r="2630" spans="1:11">
      <c r="A2630" s="485">
        <v>2630</v>
      </c>
      <c r="B2630" s="636" t="s">
        <v>1223</v>
      </c>
      <c r="E2630" s="472">
        <v>0</v>
      </c>
      <c r="F2630" s="231">
        <f>'57'!S55</f>
        <v>0</v>
      </c>
      <c r="G2630" s="312">
        <f t="shared" si="281"/>
        <v>0</v>
      </c>
      <c r="I2630" s="472">
        <v>0</v>
      </c>
      <c r="J2630" s="231">
        <f>'58'!S55</f>
        <v>0</v>
      </c>
      <c r="K2630" s="312">
        <f t="shared" si="282"/>
        <v>0</v>
      </c>
    </row>
    <row r="2631" spans="1:11">
      <c r="A2631" s="485">
        <v>2631</v>
      </c>
      <c r="B2631" t="s">
        <v>136</v>
      </c>
      <c r="D2631" t="s">
        <v>905</v>
      </c>
      <c r="E2631" s="472">
        <v>-37</v>
      </c>
      <c r="F2631" s="231">
        <f>'57'!S56</f>
        <v>72</v>
      </c>
      <c r="G2631" s="312">
        <f t="shared" si="281"/>
        <v>109</v>
      </c>
      <c r="I2631" s="472">
        <v>-19</v>
      </c>
      <c r="J2631" s="231">
        <f>'58'!S56</f>
        <v>-76</v>
      </c>
      <c r="K2631" s="312">
        <f t="shared" si="282"/>
        <v>-57</v>
      </c>
    </row>
    <row r="2632" spans="1:11">
      <c r="A2632" s="485">
        <v>2632</v>
      </c>
      <c r="B2632" t="s">
        <v>137</v>
      </c>
      <c r="D2632" t="s">
        <v>905</v>
      </c>
      <c r="E2632" s="472">
        <v>0</v>
      </c>
      <c r="F2632" s="231">
        <f>'57'!S57</f>
        <v>0</v>
      </c>
      <c r="G2632" s="312">
        <f t="shared" si="281"/>
        <v>0</v>
      </c>
      <c r="I2632" s="472">
        <v>0</v>
      </c>
      <c r="J2632" s="231">
        <f>'58'!S57</f>
        <v>0</v>
      </c>
      <c r="K2632" s="312">
        <f t="shared" si="282"/>
        <v>0</v>
      </c>
    </row>
    <row r="2633" spans="1:11">
      <c r="A2633" s="485">
        <v>2633</v>
      </c>
      <c r="B2633" t="s">
        <v>299</v>
      </c>
      <c r="D2633" t="s">
        <v>905</v>
      </c>
      <c r="E2633" s="472">
        <v>0</v>
      </c>
      <c r="F2633" s="231">
        <f>'57'!S58</f>
        <v>0</v>
      </c>
      <c r="G2633" s="312">
        <f t="shared" si="281"/>
        <v>0</v>
      </c>
      <c r="I2633" s="472">
        <v>0</v>
      </c>
      <c r="J2633" s="231">
        <f>'58'!S58</f>
        <v>0</v>
      </c>
      <c r="K2633" s="312">
        <f t="shared" si="282"/>
        <v>0</v>
      </c>
    </row>
    <row r="2634" spans="1:11">
      <c r="A2634" s="485">
        <v>2634</v>
      </c>
      <c r="B2634" s="672" t="s">
        <v>1102</v>
      </c>
      <c r="D2634" t="s">
        <v>905</v>
      </c>
      <c r="E2634" s="472"/>
      <c r="F2634" s="718"/>
      <c r="G2634" s="370"/>
      <c r="I2634" s="472"/>
      <c r="J2634" s="718"/>
      <c r="K2634" s="370"/>
    </row>
    <row r="2635" spans="1:11">
      <c r="A2635" s="485">
        <v>2635</v>
      </c>
      <c r="B2635" t="s">
        <v>300</v>
      </c>
      <c r="D2635" t="s">
        <v>905</v>
      </c>
      <c r="E2635" s="472">
        <v>0</v>
      </c>
      <c r="F2635" s="231">
        <f>'57'!S60</f>
        <v>0</v>
      </c>
      <c r="G2635" s="312">
        <f t="shared" ref="G2635:G2640" si="283">F2635-E2635</f>
        <v>0</v>
      </c>
      <c r="I2635" s="472">
        <v>0</v>
      </c>
      <c r="J2635" s="231">
        <f>'58'!S60</f>
        <v>0</v>
      </c>
      <c r="K2635" s="312">
        <f t="shared" ref="K2635:K2640" si="284">J2635-I2635</f>
        <v>0</v>
      </c>
    </row>
    <row r="2636" spans="1:11">
      <c r="A2636" s="485">
        <v>2636</v>
      </c>
      <c r="B2636" t="s">
        <v>301</v>
      </c>
      <c r="D2636" t="s">
        <v>905</v>
      </c>
      <c r="E2636" s="472">
        <v>-10</v>
      </c>
      <c r="F2636" s="231">
        <f>'57'!S61</f>
        <v>1</v>
      </c>
      <c r="G2636" s="312">
        <f t="shared" si="283"/>
        <v>11</v>
      </c>
      <c r="I2636" s="472">
        <v>-6</v>
      </c>
      <c r="J2636" s="231">
        <f>'58'!S61</f>
        <v>-1</v>
      </c>
      <c r="K2636" s="312">
        <f t="shared" si="284"/>
        <v>5</v>
      </c>
    </row>
    <row r="2637" spans="1:11">
      <c r="A2637" s="485">
        <v>2637</v>
      </c>
      <c r="B2637" s="388" t="s">
        <v>1324</v>
      </c>
      <c r="D2637" t="s">
        <v>905</v>
      </c>
      <c r="E2637" s="472">
        <v>0</v>
      </c>
      <c r="F2637" s="231">
        <f>'57'!S62</f>
        <v>0</v>
      </c>
      <c r="G2637" s="312">
        <f t="shared" si="283"/>
        <v>0</v>
      </c>
      <c r="I2637" s="472">
        <v>0</v>
      </c>
      <c r="J2637" s="231">
        <f>'58'!S62</f>
        <v>0</v>
      </c>
      <c r="K2637" s="312">
        <f t="shared" si="284"/>
        <v>0</v>
      </c>
    </row>
    <row r="2638" spans="1:11">
      <c r="A2638" s="485">
        <v>2638</v>
      </c>
      <c r="B2638" t="s">
        <v>302</v>
      </c>
      <c r="D2638" t="s">
        <v>905</v>
      </c>
      <c r="E2638" s="472">
        <v>0</v>
      </c>
      <c r="F2638" s="231">
        <f>'57'!S63</f>
        <v>0</v>
      </c>
      <c r="G2638" s="312">
        <f t="shared" si="283"/>
        <v>0</v>
      </c>
      <c r="I2638" s="472">
        <v>0</v>
      </c>
      <c r="J2638" s="231">
        <f>'58'!S63</f>
        <v>0</v>
      </c>
      <c r="K2638" s="312">
        <f t="shared" si="284"/>
        <v>0</v>
      </c>
    </row>
    <row r="2639" spans="1:11">
      <c r="A2639" s="485">
        <v>2639</v>
      </c>
      <c r="B2639" t="s">
        <v>115</v>
      </c>
      <c r="D2639" t="s">
        <v>905</v>
      </c>
      <c r="E2639" s="472">
        <v>0</v>
      </c>
      <c r="F2639" s="231">
        <f>'57'!S66</f>
        <v>0</v>
      </c>
      <c r="G2639" s="312">
        <f t="shared" si="283"/>
        <v>0</v>
      </c>
      <c r="I2639" s="472">
        <v>0</v>
      </c>
      <c r="J2639" s="231">
        <f>'58'!S66</f>
        <v>0</v>
      </c>
      <c r="K2639" s="312">
        <f t="shared" si="284"/>
        <v>0</v>
      </c>
    </row>
    <row r="2640" spans="1:11" ht="15.75">
      <c r="A2640" s="485">
        <v>2640</v>
      </c>
      <c r="B2640" s="234" t="s">
        <v>106</v>
      </c>
      <c r="D2640" t="s">
        <v>905</v>
      </c>
      <c r="E2640" s="472">
        <v>-47</v>
      </c>
      <c r="F2640" s="231">
        <f>'57'!S67</f>
        <v>73</v>
      </c>
      <c r="G2640" s="312">
        <f t="shared" si="283"/>
        <v>120</v>
      </c>
      <c r="I2640" s="472">
        <v>-25</v>
      </c>
      <c r="J2640" s="231">
        <f>'58'!S67</f>
        <v>-77</v>
      </c>
      <c r="K2640" s="312">
        <f t="shared" si="284"/>
        <v>-52</v>
      </c>
    </row>
    <row r="2641" spans="1:11" ht="15.75">
      <c r="A2641" s="485">
        <v>2641</v>
      </c>
      <c r="B2641" s="234" t="s">
        <v>172</v>
      </c>
      <c r="D2641" t="s">
        <v>905</v>
      </c>
      <c r="E2641" s="472"/>
      <c r="F2641" s="231"/>
      <c r="G2641" s="370"/>
      <c r="I2641" s="472"/>
      <c r="J2641" s="231"/>
      <c r="K2641" s="370"/>
    </row>
    <row r="2642" spans="1:11" ht="15.75">
      <c r="A2642" s="485">
        <v>2642</v>
      </c>
      <c r="B2642" s="234" t="s">
        <v>271</v>
      </c>
      <c r="D2642" t="s">
        <v>905</v>
      </c>
      <c r="E2642" s="472"/>
      <c r="F2642" s="231"/>
      <c r="G2642" s="370"/>
      <c r="I2642" s="472"/>
      <c r="J2642" s="231"/>
      <c r="K2642" s="370"/>
    </row>
    <row r="2643" spans="1:11">
      <c r="A2643" s="485">
        <v>2643</v>
      </c>
      <c r="B2643" t="s">
        <v>135</v>
      </c>
      <c r="D2643" t="s">
        <v>905</v>
      </c>
      <c r="E2643" s="472"/>
      <c r="F2643" s="231"/>
      <c r="G2643" s="370"/>
      <c r="I2643" s="472"/>
      <c r="J2643" s="231"/>
      <c r="K2643" s="370"/>
    </row>
    <row r="2644" spans="1:11">
      <c r="A2644" s="485">
        <v>2644</v>
      </c>
      <c r="B2644" s="636" t="s">
        <v>1220</v>
      </c>
      <c r="D2644" t="s">
        <v>905</v>
      </c>
      <c r="E2644" s="472">
        <v>151456</v>
      </c>
      <c r="F2644" s="231">
        <f>'57'!U14</f>
        <v>44821</v>
      </c>
      <c r="G2644" s="312">
        <f t="shared" ref="G2644:G2650" si="285">F2644-E2644</f>
        <v>-106635</v>
      </c>
      <c r="I2644" s="472">
        <v>120607</v>
      </c>
      <c r="J2644" s="231">
        <f>'58'!U14</f>
        <v>23994</v>
      </c>
      <c r="K2644" s="312">
        <f t="shared" ref="K2644:K2650" si="286">J2644-I2644</f>
        <v>-96613</v>
      </c>
    </row>
    <row r="2645" spans="1:11">
      <c r="A2645" s="485">
        <v>2645</v>
      </c>
      <c r="B2645" s="636" t="s">
        <v>1221</v>
      </c>
      <c r="E2645" s="472">
        <v>0</v>
      </c>
      <c r="F2645" s="231">
        <f>'57'!U15</f>
        <v>40</v>
      </c>
      <c r="G2645" s="312">
        <f t="shared" si="285"/>
        <v>40</v>
      </c>
      <c r="I2645" s="472">
        <v>0</v>
      </c>
      <c r="J2645" s="231">
        <f>'58'!U15</f>
        <v>268</v>
      </c>
      <c r="K2645" s="312">
        <f t="shared" si="286"/>
        <v>268</v>
      </c>
    </row>
    <row r="2646" spans="1:11">
      <c r="A2646" s="485">
        <v>2646</v>
      </c>
      <c r="B2646" s="636" t="s">
        <v>1222</v>
      </c>
      <c r="E2646" s="472">
        <v>74</v>
      </c>
      <c r="F2646" s="231">
        <f>'57'!U16</f>
        <v>708</v>
      </c>
      <c r="G2646" s="312">
        <f t="shared" si="285"/>
        <v>634</v>
      </c>
      <c r="I2646" s="472">
        <v>292</v>
      </c>
      <c r="J2646" s="231">
        <f>'58'!U16</f>
        <v>593</v>
      </c>
      <c r="K2646" s="312">
        <f t="shared" si="286"/>
        <v>301</v>
      </c>
    </row>
    <row r="2647" spans="1:11">
      <c r="A2647" s="485">
        <v>2647</v>
      </c>
      <c r="B2647" s="636" t="s">
        <v>1223</v>
      </c>
      <c r="E2647" s="472">
        <v>0</v>
      </c>
      <c r="F2647" s="231">
        <f>'57'!U17</f>
        <v>0</v>
      </c>
      <c r="G2647" s="312">
        <f t="shared" si="285"/>
        <v>0</v>
      </c>
      <c r="I2647" s="472">
        <v>0</v>
      </c>
      <c r="J2647" s="231">
        <f>'58'!U17</f>
        <v>0</v>
      </c>
      <c r="K2647" s="312">
        <f t="shared" si="286"/>
        <v>0</v>
      </c>
    </row>
    <row r="2648" spans="1:11">
      <c r="A2648" s="485">
        <v>2648</v>
      </c>
      <c r="B2648" t="s">
        <v>136</v>
      </c>
      <c r="D2648" t="s">
        <v>905</v>
      </c>
      <c r="E2648" s="472">
        <v>579</v>
      </c>
      <c r="F2648" s="231">
        <f>'57'!U18</f>
        <v>656</v>
      </c>
      <c r="G2648" s="312">
        <f t="shared" si="285"/>
        <v>77</v>
      </c>
      <c r="I2648" s="472">
        <v>2011</v>
      </c>
      <c r="J2648" s="231">
        <f>'58'!U18</f>
        <v>769</v>
      </c>
      <c r="K2648" s="312">
        <f t="shared" si="286"/>
        <v>-1242</v>
      </c>
    </row>
    <row r="2649" spans="1:11">
      <c r="A2649" s="485">
        <v>2649</v>
      </c>
      <c r="B2649" t="s">
        <v>137</v>
      </c>
      <c r="D2649" t="s">
        <v>905</v>
      </c>
      <c r="E2649" s="472">
        <v>0</v>
      </c>
      <c r="F2649" s="231">
        <f>'57'!U19</f>
        <v>0</v>
      </c>
      <c r="G2649" s="312">
        <f t="shared" si="285"/>
        <v>0</v>
      </c>
      <c r="I2649" s="472">
        <v>0</v>
      </c>
      <c r="J2649" s="231">
        <f>'58'!U19</f>
        <v>0</v>
      </c>
      <c r="K2649" s="312">
        <f t="shared" si="286"/>
        <v>0</v>
      </c>
    </row>
    <row r="2650" spans="1:11">
      <c r="A2650" s="485">
        <v>2650</v>
      </c>
      <c r="B2650" t="s">
        <v>299</v>
      </c>
      <c r="D2650" t="s">
        <v>905</v>
      </c>
      <c r="E2650" s="472">
        <v>1806</v>
      </c>
      <c r="F2650" s="231">
        <f>'57'!U20</f>
        <v>1675</v>
      </c>
      <c r="G2650" s="312">
        <f t="shared" si="285"/>
        <v>-131</v>
      </c>
      <c r="I2650" s="472">
        <v>2068</v>
      </c>
      <c r="J2650" s="231">
        <f>'58'!U20</f>
        <v>1693</v>
      </c>
      <c r="K2650" s="312">
        <f t="shared" si="286"/>
        <v>-375</v>
      </c>
    </row>
    <row r="2651" spans="1:11">
      <c r="A2651" s="485">
        <v>2651</v>
      </c>
      <c r="B2651" s="672" t="s">
        <v>1102</v>
      </c>
      <c r="D2651" t="s">
        <v>905</v>
      </c>
      <c r="E2651" s="472"/>
      <c r="F2651" s="718"/>
      <c r="G2651" s="370"/>
      <c r="I2651" s="472"/>
      <c r="J2651" s="718"/>
      <c r="K2651" s="370"/>
    </row>
    <row r="2652" spans="1:11">
      <c r="A2652" s="485">
        <v>2652</v>
      </c>
      <c r="B2652" t="s">
        <v>300</v>
      </c>
      <c r="D2652" t="s">
        <v>905</v>
      </c>
      <c r="E2652" s="472">
        <v>0</v>
      </c>
      <c r="F2652" s="231">
        <f>'57'!U22</f>
        <v>0</v>
      </c>
      <c r="G2652" s="312">
        <f t="shared" ref="G2652:G2657" si="287">F2652-E2652</f>
        <v>0</v>
      </c>
      <c r="I2652" s="472">
        <v>0</v>
      </c>
      <c r="J2652" s="231">
        <f>'58'!U22</f>
        <v>0</v>
      </c>
      <c r="K2652" s="312">
        <f t="shared" ref="K2652:K2657" si="288">J2652-I2652</f>
        <v>0</v>
      </c>
    </row>
    <row r="2653" spans="1:11">
      <c r="A2653" s="485">
        <v>2653</v>
      </c>
      <c r="B2653" t="s">
        <v>301</v>
      </c>
      <c r="D2653" t="s">
        <v>905</v>
      </c>
      <c r="E2653" s="472">
        <v>138</v>
      </c>
      <c r="F2653" s="231">
        <f>'57'!U23</f>
        <v>37</v>
      </c>
      <c r="G2653" s="312">
        <f t="shared" si="287"/>
        <v>-101</v>
      </c>
      <c r="I2653" s="472">
        <v>165</v>
      </c>
      <c r="J2653" s="231">
        <f>'58'!U23</f>
        <v>36</v>
      </c>
      <c r="K2653" s="312">
        <f t="shared" si="288"/>
        <v>-129</v>
      </c>
    </row>
    <row r="2654" spans="1:11">
      <c r="A2654" s="485">
        <v>2654</v>
      </c>
      <c r="B2654" s="388" t="s">
        <v>1324</v>
      </c>
      <c r="D2654" t="s">
        <v>905</v>
      </c>
      <c r="E2654" s="472">
        <v>49</v>
      </c>
      <c r="F2654" s="231">
        <f>'57'!U24</f>
        <v>33</v>
      </c>
      <c r="G2654" s="312">
        <f t="shared" si="287"/>
        <v>-16</v>
      </c>
      <c r="I2654" s="472">
        <v>0</v>
      </c>
      <c r="J2654" s="231">
        <f>'58'!U24</f>
        <v>10</v>
      </c>
      <c r="K2654" s="312">
        <f t="shared" si="288"/>
        <v>10</v>
      </c>
    </row>
    <row r="2655" spans="1:11">
      <c r="A2655" s="485">
        <v>2655</v>
      </c>
      <c r="B2655" t="s">
        <v>302</v>
      </c>
      <c r="D2655" t="s">
        <v>905</v>
      </c>
      <c r="E2655" s="472">
        <v>0</v>
      </c>
      <c r="F2655" s="231">
        <f>'57'!U25</f>
        <v>0</v>
      </c>
      <c r="G2655" s="312">
        <f t="shared" si="287"/>
        <v>0</v>
      </c>
      <c r="I2655" s="472">
        <v>0</v>
      </c>
      <c r="J2655" s="231">
        <f>'58'!U25</f>
        <v>0</v>
      </c>
      <c r="K2655" s="312">
        <f t="shared" si="288"/>
        <v>0</v>
      </c>
    </row>
    <row r="2656" spans="1:11">
      <c r="A2656" s="485">
        <v>2656</v>
      </c>
      <c r="B2656" t="s">
        <v>115</v>
      </c>
      <c r="D2656" t="s">
        <v>905</v>
      </c>
      <c r="E2656" s="472">
        <v>11607</v>
      </c>
      <c r="F2656" s="231">
        <f>'57'!U28</f>
        <v>5112</v>
      </c>
      <c r="G2656" s="312">
        <f t="shared" si="287"/>
        <v>-6495</v>
      </c>
      <c r="I2656" s="472">
        <v>8531</v>
      </c>
      <c r="J2656" s="231">
        <f>'58'!U28</f>
        <v>2488</v>
      </c>
      <c r="K2656" s="312">
        <f t="shared" si="288"/>
        <v>-6043</v>
      </c>
    </row>
    <row r="2657" spans="1:11" ht="15.75">
      <c r="A2657" s="485">
        <v>2657</v>
      </c>
      <c r="B2657" s="234" t="s">
        <v>106</v>
      </c>
      <c r="D2657" t="s">
        <v>905</v>
      </c>
      <c r="E2657" s="472">
        <v>165709</v>
      </c>
      <c r="F2657" s="231">
        <f>'57'!U29</f>
        <v>53082</v>
      </c>
      <c r="G2657" s="312">
        <f t="shared" si="287"/>
        <v>-112627</v>
      </c>
      <c r="I2657" s="472">
        <v>133674</v>
      </c>
      <c r="J2657" s="231">
        <f>'58'!U29</f>
        <v>29851</v>
      </c>
      <c r="K2657" s="312">
        <f t="shared" si="288"/>
        <v>-103823</v>
      </c>
    </row>
    <row r="2658" spans="1:11" ht="15.75">
      <c r="A2658" s="485">
        <v>2658</v>
      </c>
      <c r="B2658" s="234" t="s">
        <v>303</v>
      </c>
      <c r="D2658" t="s">
        <v>905</v>
      </c>
      <c r="E2658" s="472"/>
      <c r="F2658" s="231"/>
      <c r="G2658" s="370"/>
      <c r="I2658" s="472"/>
      <c r="J2658" s="231"/>
      <c r="K2658" s="370"/>
    </row>
    <row r="2659" spans="1:11">
      <c r="A2659" s="485">
        <v>2659</v>
      </c>
      <c r="B2659" t="s">
        <v>135</v>
      </c>
      <c r="D2659" t="s">
        <v>905</v>
      </c>
      <c r="E2659" s="472"/>
      <c r="F2659" s="231"/>
      <c r="G2659" s="370"/>
      <c r="I2659" s="472"/>
      <c r="J2659" s="231"/>
      <c r="K2659" s="370"/>
    </row>
    <row r="2660" spans="1:11">
      <c r="A2660" s="485">
        <v>2660</v>
      </c>
      <c r="B2660" s="636" t="s">
        <v>1220</v>
      </c>
      <c r="D2660" t="s">
        <v>905</v>
      </c>
      <c r="E2660" s="472">
        <v>30142</v>
      </c>
      <c r="F2660" s="231">
        <f>'57'!U33</f>
        <v>149405</v>
      </c>
      <c r="G2660" s="312">
        <f t="shared" ref="G2660:G2666" si="289">F2660-E2660</f>
        <v>119263</v>
      </c>
      <c r="I2660" s="472">
        <v>4394</v>
      </c>
      <c r="J2660" s="231">
        <f>'58'!U33</f>
        <v>121369</v>
      </c>
      <c r="K2660" s="312">
        <f t="shared" ref="K2660:K2666" si="290">J2660-I2660</f>
        <v>116975</v>
      </c>
    </row>
    <row r="2661" spans="1:11">
      <c r="A2661" s="485">
        <v>2661</v>
      </c>
      <c r="B2661" s="636" t="s">
        <v>1221</v>
      </c>
      <c r="D2661" t="s">
        <v>905</v>
      </c>
      <c r="E2661" s="472">
        <v>0</v>
      </c>
      <c r="F2661" s="231">
        <f>'57'!U34</f>
        <v>0</v>
      </c>
      <c r="G2661" s="312">
        <f t="shared" si="289"/>
        <v>0</v>
      </c>
      <c r="I2661" s="472">
        <v>0</v>
      </c>
      <c r="J2661" s="231">
        <f>'58'!U34</f>
        <v>0</v>
      </c>
      <c r="K2661" s="312">
        <f t="shared" si="290"/>
        <v>0</v>
      </c>
    </row>
    <row r="2662" spans="1:11">
      <c r="A2662" s="485">
        <v>2662</v>
      </c>
      <c r="B2662" s="636" t="s">
        <v>1222</v>
      </c>
      <c r="E2662" s="472">
        <v>0</v>
      </c>
      <c r="F2662" s="231">
        <f>'57'!U35</f>
        <v>0</v>
      </c>
      <c r="G2662" s="312">
        <f t="shared" si="289"/>
        <v>0</v>
      </c>
      <c r="I2662" s="472">
        <v>0</v>
      </c>
      <c r="J2662" s="231">
        <f>'58'!U35</f>
        <v>2</v>
      </c>
      <c r="K2662" s="312">
        <f t="shared" si="290"/>
        <v>2</v>
      </c>
    </row>
    <row r="2663" spans="1:11">
      <c r="A2663" s="485">
        <v>2663</v>
      </c>
      <c r="B2663" s="636" t="s">
        <v>1223</v>
      </c>
      <c r="E2663" s="472">
        <v>0</v>
      </c>
      <c r="F2663" s="231">
        <f>'57'!U36</f>
        <v>0</v>
      </c>
      <c r="G2663" s="312">
        <f t="shared" si="289"/>
        <v>0</v>
      </c>
      <c r="I2663" s="472">
        <v>0</v>
      </c>
      <c r="J2663" s="231">
        <f>'58'!U36</f>
        <v>0</v>
      </c>
      <c r="K2663" s="312">
        <f t="shared" si="290"/>
        <v>0</v>
      </c>
    </row>
    <row r="2664" spans="1:11">
      <c r="A2664" s="485">
        <v>2664</v>
      </c>
      <c r="B2664" t="s">
        <v>136</v>
      </c>
      <c r="D2664" t="s">
        <v>905</v>
      </c>
      <c r="E2664" s="472">
        <v>3491</v>
      </c>
      <c r="F2664" s="231">
        <f>'57'!U37</f>
        <v>4063</v>
      </c>
      <c r="G2664" s="312">
        <f t="shared" si="289"/>
        <v>572</v>
      </c>
      <c r="I2664" s="472">
        <v>3624</v>
      </c>
      <c r="J2664" s="231">
        <f>'58'!U37</f>
        <v>3813</v>
      </c>
      <c r="K2664" s="312">
        <f t="shared" si="290"/>
        <v>189</v>
      </c>
    </row>
    <row r="2665" spans="1:11">
      <c r="A2665" s="485">
        <v>2665</v>
      </c>
      <c r="B2665" t="s">
        <v>137</v>
      </c>
      <c r="D2665" t="s">
        <v>905</v>
      </c>
      <c r="E2665" s="472">
        <v>0</v>
      </c>
      <c r="F2665" s="231">
        <f>'57'!U38</f>
        <v>0</v>
      </c>
      <c r="G2665" s="312">
        <f t="shared" si="289"/>
        <v>0</v>
      </c>
      <c r="I2665" s="472">
        <v>0</v>
      </c>
      <c r="J2665" s="231">
        <f>'58'!U38</f>
        <v>0</v>
      </c>
      <c r="K2665" s="312">
        <f t="shared" si="290"/>
        <v>0</v>
      </c>
    </row>
    <row r="2666" spans="1:11">
      <c r="A2666" s="485">
        <v>2666</v>
      </c>
      <c r="B2666" t="s">
        <v>299</v>
      </c>
      <c r="D2666" t="s">
        <v>905</v>
      </c>
      <c r="E2666" s="472">
        <v>317</v>
      </c>
      <c r="F2666" s="231">
        <f>'57'!U39</f>
        <v>3483</v>
      </c>
      <c r="G2666" s="312">
        <f t="shared" si="289"/>
        <v>3166</v>
      </c>
      <c r="I2666" s="472">
        <v>122</v>
      </c>
      <c r="J2666" s="231">
        <f>'58'!U39</f>
        <v>2332</v>
      </c>
      <c r="K2666" s="312">
        <f t="shared" si="290"/>
        <v>2210</v>
      </c>
    </row>
    <row r="2667" spans="1:11">
      <c r="A2667" s="485">
        <v>2667</v>
      </c>
      <c r="B2667" s="672" t="s">
        <v>1102</v>
      </c>
      <c r="D2667" t="s">
        <v>905</v>
      </c>
      <c r="E2667" s="472"/>
      <c r="F2667" s="718"/>
      <c r="G2667" s="370"/>
      <c r="I2667" s="472"/>
      <c r="J2667" s="718"/>
      <c r="K2667" s="370"/>
    </row>
    <row r="2668" spans="1:11">
      <c r="A2668" s="485">
        <v>2668</v>
      </c>
      <c r="B2668" t="s">
        <v>300</v>
      </c>
      <c r="D2668" t="s">
        <v>905</v>
      </c>
      <c r="E2668" s="472">
        <v>0</v>
      </c>
      <c r="F2668" s="231">
        <f>'57'!U41</f>
        <v>0</v>
      </c>
      <c r="G2668" s="312">
        <f t="shared" ref="G2668:G2673" si="291">F2668-E2668</f>
        <v>0</v>
      </c>
      <c r="I2668" s="472">
        <v>0</v>
      </c>
      <c r="J2668" s="231">
        <f>'58'!U41</f>
        <v>0</v>
      </c>
      <c r="K2668" s="312">
        <f t="shared" ref="K2668:K2673" si="292">J2668-I2668</f>
        <v>0</v>
      </c>
    </row>
    <row r="2669" spans="1:11">
      <c r="A2669" s="485">
        <v>2669</v>
      </c>
      <c r="B2669" t="s">
        <v>301</v>
      </c>
      <c r="D2669" t="s">
        <v>905</v>
      </c>
      <c r="E2669" s="472">
        <v>736</v>
      </c>
      <c r="F2669" s="231">
        <f>'57'!U42</f>
        <v>10</v>
      </c>
      <c r="G2669" s="312">
        <f t="shared" si="291"/>
        <v>-726</v>
      </c>
      <c r="I2669" s="472">
        <v>875</v>
      </c>
      <c r="J2669" s="231">
        <f>'58'!U42</f>
        <v>12</v>
      </c>
      <c r="K2669" s="312">
        <f t="shared" si="292"/>
        <v>-863</v>
      </c>
    </row>
    <row r="2670" spans="1:11">
      <c r="A2670" s="485">
        <v>2670</v>
      </c>
      <c r="B2670" s="388" t="s">
        <v>1324</v>
      </c>
      <c r="D2670" t="s">
        <v>905</v>
      </c>
      <c r="E2670" s="472">
        <v>2144</v>
      </c>
      <c r="F2670" s="231">
        <f>'57'!U43</f>
        <v>936</v>
      </c>
      <c r="G2670" s="312">
        <f t="shared" si="291"/>
        <v>-1208</v>
      </c>
      <c r="I2670" s="472">
        <v>0</v>
      </c>
      <c r="J2670" s="231">
        <f>'58'!U43</f>
        <v>1094</v>
      </c>
      <c r="K2670" s="312">
        <f t="shared" si="292"/>
        <v>1094</v>
      </c>
    </row>
    <row r="2671" spans="1:11">
      <c r="A2671" s="485">
        <v>2671</v>
      </c>
      <c r="B2671" t="s">
        <v>302</v>
      </c>
      <c r="D2671" t="s">
        <v>905</v>
      </c>
      <c r="E2671" s="472">
        <v>0</v>
      </c>
      <c r="F2671" s="231">
        <f>'57'!U44</f>
        <v>0</v>
      </c>
      <c r="G2671" s="312">
        <f t="shared" si="291"/>
        <v>0</v>
      </c>
      <c r="I2671" s="472">
        <v>0</v>
      </c>
      <c r="J2671" s="231">
        <f>'58'!U44</f>
        <v>0</v>
      </c>
      <c r="K2671" s="312">
        <f t="shared" si="292"/>
        <v>0</v>
      </c>
    </row>
    <row r="2672" spans="1:11">
      <c r="A2672" s="485">
        <v>2672</v>
      </c>
      <c r="B2672" t="s">
        <v>115</v>
      </c>
      <c r="D2672" t="s">
        <v>905</v>
      </c>
      <c r="E2672" s="472">
        <v>2474</v>
      </c>
      <c r="F2672" s="231">
        <f>'57'!U47</f>
        <v>0</v>
      </c>
      <c r="G2672" s="312">
        <f t="shared" si="291"/>
        <v>-2474</v>
      </c>
      <c r="I2672" s="472">
        <v>1499</v>
      </c>
      <c r="J2672" s="231">
        <f>'58'!U47</f>
        <v>0</v>
      </c>
      <c r="K2672" s="312">
        <f t="shared" si="292"/>
        <v>-1499</v>
      </c>
    </row>
    <row r="2673" spans="1:11" ht="15.75">
      <c r="A2673" s="485">
        <v>2673</v>
      </c>
      <c r="B2673" s="234" t="s">
        <v>106</v>
      </c>
      <c r="D2673" t="s">
        <v>905</v>
      </c>
      <c r="E2673" s="472">
        <v>39304</v>
      </c>
      <c r="F2673" s="231">
        <f>'57'!U48</f>
        <v>158147</v>
      </c>
      <c r="G2673" s="312">
        <f t="shared" si="291"/>
        <v>118843</v>
      </c>
      <c r="I2673" s="472">
        <v>10514</v>
      </c>
      <c r="J2673" s="231">
        <f>'58'!U48</f>
        <v>128622</v>
      </c>
      <c r="K2673" s="312">
        <f t="shared" si="292"/>
        <v>118108</v>
      </c>
    </row>
    <row r="2674" spans="1:11" ht="15.75">
      <c r="A2674" s="485">
        <v>2674</v>
      </c>
      <c r="B2674" s="234" t="s">
        <v>172</v>
      </c>
      <c r="D2674" t="s">
        <v>905</v>
      </c>
      <c r="E2674" s="472"/>
      <c r="F2674" s="231"/>
      <c r="G2674" s="370"/>
      <c r="I2674" s="472"/>
      <c r="J2674" s="231"/>
      <c r="K2674" s="370"/>
    </row>
    <row r="2675" spans="1:11">
      <c r="A2675" s="485">
        <v>2675</v>
      </c>
      <c r="B2675" t="s">
        <v>135</v>
      </c>
      <c r="D2675" t="s">
        <v>905</v>
      </c>
      <c r="E2675" s="472"/>
      <c r="F2675" s="231"/>
      <c r="G2675" s="370"/>
      <c r="I2675" s="472"/>
      <c r="J2675" s="231"/>
      <c r="K2675" s="370"/>
    </row>
    <row r="2676" spans="1:11">
      <c r="A2676" s="485">
        <v>2676</v>
      </c>
      <c r="B2676" s="636" t="s">
        <v>1220</v>
      </c>
      <c r="D2676" t="s">
        <v>905</v>
      </c>
      <c r="E2676" s="472">
        <v>181598</v>
      </c>
      <c r="F2676" s="231">
        <f>'57'!U52</f>
        <v>194226</v>
      </c>
      <c r="G2676" s="312">
        <f t="shared" ref="G2676:G2682" si="293">F2676-E2676</f>
        <v>12628</v>
      </c>
      <c r="I2676" s="472">
        <v>125001</v>
      </c>
      <c r="J2676" s="231">
        <f>'58'!U52</f>
        <v>145363</v>
      </c>
      <c r="K2676" s="312">
        <f t="shared" ref="K2676:K2682" si="294">J2676-I2676</f>
        <v>20362</v>
      </c>
    </row>
    <row r="2677" spans="1:11">
      <c r="A2677" s="485">
        <v>2677</v>
      </c>
      <c r="B2677" s="636" t="s">
        <v>1221</v>
      </c>
      <c r="D2677" t="s">
        <v>905</v>
      </c>
      <c r="E2677" s="472">
        <v>0</v>
      </c>
      <c r="F2677" s="231">
        <f>'57'!U53</f>
        <v>40</v>
      </c>
      <c r="G2677" s="312">
        <f t="shared" si="293"/>
        <v>40</v>
      </c>
      <c r="I2677" s="472">
        <v>0</v>
      </c>
      <c r="J2677" s="231">
        <f>'58'!U53</f>
        <v>268</v>
      </c>
      <c r="K2677" s="312">
        <f t="shared" si="294"/>
        <v>268</v>
      </c>
    </row>
    <row r="2678" spans="1:11">
      <c r="A2678" s="485">
        <v>2678</v>
      </c>
      <c r="B2678" s="636" t="s">
        <v>1222</v>
      </c>
      <c r="E2678" s="472">
        <v>74</v>
      </c>
      <c r="F2678" s="231">
        <f>'57'!U54</f>
        <v>708</v>
      </c>
      <c r="G2678" s="312">
        <f t="shared" si="293"/>
        <v>634</v>
      </c>
      <c r="I2678" s="472">
        <v>292</v>
      </c>
      <c r="J2678" s="231">
        <f>'58'!U54</f>
        <v>595</v>
      </c>
      <c r="K2678" s="312">
        <f t="shared" si="294"/>
        <v>303</v>
      </c>
    </row>
    <row r="2679" spans="1:11">
      <c r="A2679" s="485">
        <v>2679</v>
      </c>
      <c r="B2679" s="636" t="s">
        <v>1223</v>
      </c>
      <c r="E2679" s="472">
        <v>0</v>
      </c>
      <c r="F2679" s="231">
        <f>'57'!U55</f>
        <v>0</v>
      </c>
      <c r="G2679" s="312">
        <f t="shared" si="293"/>
        <v>0</v>
      </c>
      <c r="I2679" s="472">
        <v>0</v>
      </c>
      <c r="J2679" s="231">
        <f>'58'!U55</f>
        <v>0</v>
      </c>
      <c r="K2679" s="312">
        <f t="shared" si="294"/>
        <v>0</v>
      </c>
    </row>
    <row r="2680" spans="1:11">
      <c r="A2680" s="485">
        <v>2680</v>
      </c>
      <c r="B2680" t="s">
        <v>136</v>
      </c>
      <c r="D2680" t="s">
        <v>905</v>
      </c>
      <c r="E2680" s="472">
        <v>4070</v>
      </c>
      <c r="F2680" s="231">
        <f>'57'!U56</f>
        <v>4719</v>
      </c>
      <c r="G2680" s="312">
        <f t="shared" si="293"/>
        <v>649</v>
      </c>
      <c r="I2680" s="472">
        <v>5635</v>
      </c>
      <c r="J2680" s="231">
        <f>'58'!U56</f>
        <v>4582</v>
      </c>
      <c r="K2680" s="312">
        <f t="shared" si="294"/>
        <v>-1053</v>
      </c>
    </row>
    <row r="2681" spans="1:11">
      <c r="A2681" s="485">
        <v>2681</v>
      </c>
      <c r="B2681" t="s">
        <v>137</v>
      </c>
      <c r="D2681" t="s">
        <v>905</v>
      </c>
      <c r="E2681" s="472">
        <v>0</v>
      </c>
      <c r="F2681" s="231">
        <f>'57'!U57</f>
        <v>0</v>
      </c>
      <c r="G2681" s="312">
        <f t="shared" si="293"/>
        <v>0</v>
      </c>
      <c r="I2681" s="472">
        <v>0</v>
      </c>
      <c r="J2681" s="231">
        <f>'58'!U57</f>
        <v>0</v>
      </c>
      <c r="K2681" s="312">
        <f t="shared" si="294"/>
        <v>0</v>
      </c>
    </row>
    <row r="2682" spans="1:11">
      <c r="A2682" s="485">
        <v>2682</v>
      </c>
      <c r="B2682" t="s">
        <v>299</v>
      </c>
      <c r="D2682" t="s">
        <v>905</v>
      </c>
      <c r="E2682" s="472">
        <v>2123</v>
      </c>
      <c r="F2682" s="231">
        <f>'57'!U58</f>
        <v>5158</v>
      </c>
      <c r="G2682" s="312">
        <f t="shared" si="293"/>
        <v>3035</v>
      </c>
      <c r="I2682" s="472">
        <v>2190</v>
      </c>
      <c r="J2682" s="231">
        <f>'58'!U58</f>
        <v>4025</v>
      </c>
      <c r="K2682" s="312">
        <f t="shared" si="294"/>
        <v>1835</v>
      </c>
    </row>
    <row r="2683" spans="1:11">
      <c r="A2683" s="485">
        <v>2683</v>
      </c>
      <c r="B2683" s="672" t="s">
        <v>1102</v>
      </c>
      <c r="D2683" t="s">
        <v>905</v>
      </c>
      <c r="E2683" s="472"/>
      <c r="F2683" s="718"/>
      <c r="G2683" s="370"/>
      <c r="I2683" s="472"/>
      <c r="J2683" s="718"/>
      <c r="K2683" s="370"/>
    </row>
    <row r="2684" spans="1:11">
      <c r="A2684" s="485">
        <v>2684</v>
      </c>
      <c r="B2684" t="s">
        <v>300</v>
      </c>
      <c r="D2684" t="s">
        <v>905</v>
      </c>
      <c r="E2684" s="472">
        <v>0</v>
      </c>
      <c r="F2684" s="231">
        <f>'57'!U60</f>
        <v>0</v>
      </c>
      <c r="G2684" s="312">
        <f t="shared" ref="G2684:G2689" si="295">F2684-E2684</f>
        <v>0</v>
      </c>
      <c r="I2684" s="472">
        <v>0</v>
      </c>
      <c r="J2684" s="231">
        <f>'58'!U60</f>
        <v>0</v>
      </c>
      <c r="K2684" s="312">
        <f t="shared" ref="K2684:K2689" si="296">J2684-I2684</f>
        <v>0</v>
      </c>
    </row>
    <row r="2685" spans="1:11">
      <c r="A2685" s="485">
        <v>2685</v>
      </c>
      <c r="B2685" t="s">
        <v>301</v>
      </c>
      <c r="D2685" t="s">
        <v>905</v>
      </c>
      <c r="E2685" s="472">
        <v>874</v>
      </c>
      <c r="F2685" s="231">
        <f>'57'!U61</f>
        <v>47</v>
      </c>
      <c r="G2685" s="312">
        <f t="shared" si="295"/>
        <v>-827</v>
      </c>
      <c r="I2685" s="472">
        <v>1040</v>
      </c>
      <c r="J2685" s="231">
        <f>'58'!U61</f>
        <v>48</v>
      </c>
      <c r="K2685" s="312">
        <f t="shared" si="296"/>
        <v>-992</v>
      </c>
    </row>
    <row r="2686" spans="1:11">
      <c r="A2686" s="485">
        <v>2686</v>
      </c>
      <c r="B2686" s="388" t="s">
        <v>1324</v>
      </c>
      <c r="D2686" t="s">
        <v>905</v>
      </c>
      <c r="E2686" s="472">
        <v>2193</v>
      </c>
      <c r="F2686" s="231">
        <f>'57'!U62</f>
        <v>969</v>
      </c>
      <c r="G2686" s="312">
        <f t="shared" si="295"/>
        <v>-1224</v>
      </c>
      <c r="I2686" s="472">
        <v>0</v>
      </c>
      <c r="J2686" s="231">
        <f>'58'!U62</f>
        <v>1104</v>
      </c>
      <c r="K2686" s="312">
        <f t="shared" si="296"/>
        <v>1104</v>
      </c>
    </row>
    <row r="2687" spans="1:11">
      <c r="A2687" s="485">
        <v>2687</v>
      </c>
      <c r="B2687" t="s">
        <v>302</v>
      </c>
      <c r="D2687" t="s">
        <v>905</v>
      </c>
      <c r="E2687" s="472">
        <v>0</v>
      </c>
      <c r="F2687" s="231">
        <f>'57'!U63</f>
        <v>0</v>
      </c>
      <c r="G2687" s="312">
        <f t="shared" si="295"/>
        <v>0</v>
      </c>
      <c r="I2687" s="472">
        <v>0</v>
      </c>
      <c r="J2687" s="231">
        <f>'58'!U63</f>
        <v>0</v>
      </c>
      <c r="K2687" s="312">
        <f t="shared" si="296"/>
        <v>0</v>
      </c>
    </row>
    <row r="2688" spans="1:11">
      <c r="A2688" s="485">
        <v>2688</v>
      </c>
      <c r="B2688" t="s">
        <v>115</v>
      </c>
      <c r="D2688" t="s">
        <v>905</v>
      </c>
      <c r="E2688" s="472">
        <v>14081</v>
      </c>
      <c r="F2688" s="231">
        <f>'57'!U66</f>
        <v>5112</v>
      </c>
      <c r="G2688" s="312">
        <f t="shared" si="295"/>
        <v>-8969</v>
      </c>
      <c r="I2688" s="472">
        <v>10030</v>
      </c>
      <c r="J2688" s="231">
        <f>'58'!U66</f>
        <v>2488</v>
      </c>
      <c r="K2688" s="312">
        <f t="shared" si="296"/>
        <v>-7542</v>
      </c>
    </row>
    <row r="2689" spans="1:11" ht="15.75">
      <c r="A2689" s="485">
        <v>2689</v>
      </c>
      <c r="B2689" s="234" t="s">
        <v>106</v>
      </c>
      <c r="D2689" t="s">
        <v>905</v>
      </c>
      <c r="E2689" s="472">
        <v>205013</v>
      </c>
      <c r="F2689" s="231">
        <f>'57'!U67</f>
        <v>211229</v>
      </c>
      <c r="G2689" s="312">
        <f t="shared" si="295"/>
        <v>6216</v>
      </c>
      <c r="I2689" s="472">
        <v>144188</v>
      </c>
      <c r="J2689" s="231">
        <f>'58'!U67</f>
        <v>158473</v>
      </c>
      <c r="K2689" s="312">
        <f t="shared" si="296"/>
        <v>14285</v>
      </c>
    </row>
    <row r="2690" spans="1:11" ht="15.75">
      <c r="A2690" s="485">
        <v>2690</v>
      </c>
      <c r="B2690" s="234" t="s">
        <v>308</v>
      </c>
      <c r="D2690" t="s">
        <v>905</v>
      </c>
      <c r="E2690" s="472"/>
      <c r="F2690" s="231"/>
      <c r="G2690" s="370"/>
      <c r="I2690" s="472"/>
      <c r="J2690" s="231"/>
      <c r="K2690" s="370"/>
    </row>
    <row r="2691" spans="1:11" ht="15.75">
      <c r="A2691" s="485">
        <v>2691</v>
      </c>
      <c r="B2691" s="234" t="s">
        <v>1022</v>
      </c>
      <c r="D2691" t="s">
        <v>905</v>
      </c>
      <c r="E2691" s="472"/>
      <c r="F2691" s="231"/>
      <c r="G2691" s="370"/>
      <c r="I2691" s="472"/>
      <c r="J2691" s="231"/>
      <c r="K2691" s="370"/>
    </row>
    <row r="2692" spans="1:11">
      <c r="A2692" s="485">
        <v>2692</v>
      </c>
      <c r="B2692" t="s">
        <v>135</v>
      </c>
      <c r="D2692" t="s">
        <v>905</v>
      </c>
      <c r="E2692" s="472"/>
      <c r="F2692" s="231"/>
      <c r="G2692" s="370"/>
      <c r="I2692" s="472"/>
      <c r="J2692" s="231"/>
      <c r="K2692" s="370"/>
    </row>
    <row r="2693" spans="1:11">
      <c r="A2693" s="485">
        <v>2693</v>
      </c>
      <c r="B2693" s="636" t="s">
        <v>1220</v>
      </c>
      <c r="D2693" t="s">
        <v>905</v>
      </c>
      <c r="E2693" s="472">
        <v>151456</v>
      </c>
      <c r="F2693" s="231">
        <f>'57'!O75</f>
        <v>44821</v>
      </c>
      <c r="G2693" s="312">
        <f t="shared" ref="G2693:G2699" si="297">F2693-E2693</f>
        <v>-106635</v>
      </c>
      <c r="I2693" s="472"/>
      <c r="J2693" s="718"/>
      <c r="K2693" s="370"/>
    </row>
    <row r="2694" spans="1:11">
      <c r="A2694" s="485">
        <v>2694</v>
      </c>
      <c r="B2694" s="636" t="s">
        <v>1221</v>
      </c>
      <c r="E2694" s="472">
        <v>0</v>
      </c>
      <c r="F2694" s="231">
        <f>'57'!O76</f>
        <v>40</v>
      </c>
      <c r="G2694" s="312">
        <f t="shared" si="297"/>
        <v>40</v>
      </c>
      <c r="I2694" s="472"/>
      <c r="J2694" s="718"/>
      <c r="K2694" s="370"/>
    </row>
    <row r="2695" spans="1:11">
      <c r="A2695" s="485">
        <v>2695</v>
      </c>
      <c r="B2695" s="636" t="s">
        <v>1222</v>
      </c>
      <c r="E2695" s="472">
        <v>74</v>
      </c>
      <c r="F2695" s="231">
        <f>'57'!O77</f>
        <v>708</v>
      </c>
      <c r="G2695" s="312">
        <f t="shared" si="297"/>
        <v>634</v>
      </c>
      <c r="I2695" s="472"/>
      <c r="J2695" s="718"/>
      <c r="K2695" s="370"/>
    </row>
    <row r="2696" spans="1:11">
      <c r="A2696" s="485">
        <v>2696</v>
      </c>
      <c r="B2696" s="636" t="s">
        <v>1223</v>
      </c>
      <c r="E2696" s="472">
        <v>0</v>
      </c>
      <c r="F2696" s="231">
        <f>'57'!O78</f>
        <v>0</v>
      </c>
      <c r="G2696" s="312">
        <f t="shared" si="297"/>
        <v>0</v>
      </c>
      <c r="I2696" s="472"/>
      <c r="J2696" s="718"/>
      <c r="K2696" s="370"/>
    </row>
    <row r="2697" spans="1:11">
      <c r="A2697" s="485">
        <v>2697</v>
      </c>
      <c r="B2697" t="s">
        <v>136</v>
      </c>
      <c r="E2697" s="472">
        <v>579</v>
      </c>
      <c r="F2697" s="231">
        <f>'57'!O79</f>
        <v>656</v>
      </c>
      <c r="G2697" s="312">
        <f t="shared" si="297"/>
        <v>77</v>
      </c>
      <c r="I2697" s="472"/>
      <c r="J2697" s="718"/>
      <c r="K2697" s="370"/>
    </row>
    <row r="2698" spans="1:11">
      <c r="A2698" s="485">
        <v>2698</v>
      </c>
      <c r="B2698" t="s">
        <v>137</v>
      </c>
      <c r="E2698" s="472">
        <v>0</v>
      </c>
      <c r="F2698" s="231">
        <f>'57'!O80</f>
        <v>0</v>
      </c>
      <c r="G2698" s="312">
        <f t="shared" si="297"/>
        <v>0</v>
      </c>
      <c r="I2698" s="472"/>
      <c r="J2698" s="718"/>
      <c r="K2698" s="370"/>
    </row>
    <row r="2699" spans="1:11">
      <c r="A2699" s="485">
        <v>2699</v>
      </c>
      <c r="B2699" t="s">
        <v>299</v>
      </c>
      <c r="E2699" s="472">
        <v>1806</v>
      </c>
      <c r="F2699" s="231">
        <f>'57'!O81</f>
        <v>1675</v>
      </c>
      <c r="G2699" s="312">
        <f t="shared" si="297"/>
        <v>-131</v>
      </c>
      <c r="I2699" s="472"/>
      <c r="J2699" s="718"/>
      <c r="K2699" s="370"/>
    </row>
    <row r="2700" spans="1:11">
      <c r="A2700" s="485">
        <v>2700</v>
      </c>
      <c r="B2700" s="672" t="s">
        <v>1102</v>
      </c>
      <c r="E2700" s="472"/>
      <c r="F2700" s="718"/>
      <c r="G2700" s="370"/>
      <c r="I2700" s="472"/>
      <c r="J2700" s="718"/>
      <c r="K2700" s="370"/>
    </row>
    <row r="2701" spans="1:11">
      <c r="A2701" s="485">
        <v>2701</v>
      </c>
      <c r="B2701" t="s">
        <v>300</v>
      </c>
      <c r="E2701" s="472">
        <v>0</v>
      </c>
      <c r="F2701" s="231">
        <f>'57'!O83</f>
        <v>0</v>
      </c>
      <c r="G2701" s="312">
        <f t="shared" ref="G2701:G2706" si="298">F2701-E2701</f>
        <v>0</v>
      </c>
      <c r="I2701" s="472"/>
      <c r="J2701" s="718"/>
      <c r="K2701" s="370"/>
    </row>
    <row r="2702" spans="1:11">
      <c r="A2702" s="485">
        <v>2702</v>
      </c>
      <c r="B2702" t="s">
        <v>301</v>
      </c>
      <c r="E2702" s="472">
        <v>138</v>
      </c>
      <c r="F2702" s="231">
        <f>'57'!O84</f>
        <v>37</v>
      </c>
      <c r="G2702" s="312">
        <f t="shared" si="298"/>
        <v>-101</v>
      </c>
      <c r="I2702" s="472"/>
      <c r="J2702" s="718"/>
      <c r="K2702" s="370"/>
    </row>
    <row r="2703" spans="1:11">
      <c r="A2703" s="485">
        <v>2703</v>
      </c>
      <c r="B2703" s="388" t="s">
        <v>1324</v>
      </c>
      <c r="E2703" s="472">
        <v>49</v>
      </c>
      <c r="F2703" s="231">
        <f>'57'!O85</f>
        <v>33</v>
      </c>
      <c r="G2703" s="312">
        <f t="shared" si="298"/>
        <v>-16</v>
      </c>
      <c r="I2703" s="472"/>
      <c r="J2703" s="718"/>
      <c r="K2703" s="370"/>
    </row>
    <row r="2704" spans="1:11">
      <c r="A2704" s="485">
        <v>2704</v>
      </c>
      <c r="B2704" t="s">
        <v>302</v>
      </c>
      <c r="E2704" s="472">
        <v>0</v>
      </c>
      <c r="F2704" s="231">
        <f>'57'!O86</f>
        <v>0</v>
      </c>
      <c r="G2704" s="312">
        <f t="shared" si="298"/>
        <v>0</v>
      </c>
      <c r="I2704" s="472"/>
      <c r="J2704" s="718"/>
      <c r="K2704" s="370"/>
    </row>
    <row r="2705" spans="1:11">
      <c r="A2705" s="485">
        <v>2705</v>
      </c>
      <c r="B2705" t="s">
        <v>115</v>
      </c>
      <c r="E2705" s="472">
        <v>11607</v>
      </c>
      <c r="F2705" s="231">
        <f>'57'!O89</f>
        <v>5112</v>
      </c>
      <c r="G2705" s="312">
        <f t="shared" si="298"/>
        <v>-6495</v>
      </c>
      <c r="I2705" s="472"/>
      <c r="J2705" s="718"/>
      <c r="K2705" s="370"/>
    </row>
    <row r="2706" spans="1:11" ht="15.75">
      <c r="A2706" s="485">
        <v>2706</v>
      </c>
      <c r="B2706" s="234" t="s">
        <v>106</v>
      </c>
      <c r="E2706" s="472">
        <v>165709</v>
      </c>
      <c r="F2706" s="231">
        <f>'57'!O90</f>
        <v>53082</v>
      </c>
      <c r="G2706" s="312">
        <f t="shared" si="298"/>
        <v>-112627</v>
      </c>
      <c r="I2706" s="472"/>
      <c r="J2706" s="718"/>
      <c r="K2706" s="370"/>
    </row>
    <row r="2707" spans="1:11" ht="15.75">
      <c r="A2707" s="485">
        <v>2707</v>
      </c>
      <c r="B2707" s="234" t="s">
        <v>1023</v>
      </c>
      <c r="E2707" s="472"/>
      <c r="F2707" s="231"/>
      <c r="G2707" s="370"/>
      <c r="I2707" s="472"/>
      <c r="J2707" s="231"/>
      <c r="K2707" s="370"/>
    </row>
    <row r="2708" spans="1:11">
      <c r="A2708" s="485">
        <v>2708</v>
      </c>
      <c r="B2708" t="s">
        <v>135</v>
      </c>
      <c r="E2708" s="472"/>
      <c r="F2708" s="231"/>
      <c r="G2708" s="370"/>
      <c r="I2708" s="472"/>
      <c r="J2708" s="231"/>
      <c r="K2708" s="370"/>
    </row>
    <row r="2709" spans="1:11">
      <c r="A2709" s="485">
        <v>2709</v>
      </c>
      <c r="B2709" s="636" t="s">
        <v>1220</v>
      </c>
      <c r="E2709" s="472">
        <v>30142</v>
      </c>
      <c r="F2709" s="231">
        <f>'57'!Q75</f>
        <v>149407</v>
      </c>
      <c r="G2709" s="312">
        <f t="shared" ref="G2709:G2715" si="299">F2709-E2709</f>
        <v>119265</v>
      </c>
      <c r="I2709" s="472"/>
      <c r="J2709" s="718"/>
      <c r="K2709" s="370"/>
    </row>
    <row r="2710" spans="1:11">
      <c r="A2710" s="485">
        <v>2710</v>
      </c>
      <c r="B2710" s="636" t="s">
        <v>1221</v>
      </c>
      <c r="E2710" s="472">
        <v>0</v>
      </c>
      <c r="F2710" s="231">
        <f>'57'!Q76</f>
        <v>0</v>
      </c>
      <c r="G2710" s="312">
        <f t="shared" si="299"/>
        <v>0</v>
      </c>
      <c r="I2710" s="472"/>
      <c r="J2710" s="718"/>
      <c r="K2710" s="370"/>
    </row>
    <row r="2711" spans="1:11">
      <c r="A2711" s="485">
        <v>2711</v>
      </c>
      <c r="B2711" s="636" t="s">
        <v>1222</v>
      </c>
      <c r="E2711" s="472">
        <v>0</v>
      </c>
      <c r="F2711" s="231">
        <f>'57'!Q77</f>
        <v>0</v>
      </c>
      <c r="G2711" s="312">
        <f t="shared" si="299"/>
        <v>0</v>
      </c>
      <c r="I2711" s="472"/>
      <c r="J2711" s="718"/>
      <c r="K2711" s="370"/>
    </row>
    <row r="2712" spans="1:11">
      <c r="A2712" s="485">
        <v>2712</v>
      </c>
      <c r="B2712" s="636" t="s">
        <v>1223</v>
      </c>
      <c r="E2712" s="472">
        <v>0</v>
      </c>
      <c r="F2712" s="231">
        <f>'57'!Q78</f>
        <v>0</v>
      </c>
      <c r="G2712" s="312">
        <f t="shared" si="299"/>
        <v>0</v>
      </c>
      <c r="I2712" s="472"/>
      <c r="J2712" s="718"/>
      <c r="K2712" s="370"/>
    </row>
    <row r="2713" spans="1:11">
      <c r="A2713" s="485">
        <v>2713</v>
      </c>
      <c r="B2713" t="s">
        <v>136</v>
      </c>
      <c r="E2713" s="472">
        <v>803</v>
      </c>
      <c r="F2713" s="231">
        <f>'57'!Q79</f>
        <v>1750</v>
      </c>
      <c r="G2713" s="312">
        <f t="shared" si="299"/>
        <v>947</v>
      </c>
      <c r="I2713" s="472"/>
      <c r="J2713" s="718"/>
      <c r="K2713" s="370"/>
    </row>
    <row r="2714" spans="1:11">
      <c r="A2714" s="485">
        <v>2714</v>
      </c>
      <c r="B2714" t="s">
        <v>137</v>
      </c>
      <c r="E2714" s="472">
        <v>0</v>
      </c>
      <c r="F2714" s="231">
        <f>'57'!Q80</f>
        <v>0</v>
      </c>
      <c r="G2714" s="312">
        <f t="shared" si="299"/>
        <v>0</v>
      </c>
      <c r="I2714" s="472"/>
      <c r="J2714" s="718"/>
      <c r="K2714" s="370"/>
    </row>
    <row r="2715" spans="1:11">
      <c r="A2715" s="485">
        <v>2715</v>
      </c>
      <c r="B2715" t="s">
        <v>299</v>
      </c>
      <c r="E2715" s="472">
        <v>317</v>
      </c>
      <c r="F2715" s="231">
        <f>'57'!Q81</f>
        <v>3481</v>
      </c>
      <c r="G2715" s="312">
        <f t="shared" si="299"/>
        <v>3164</v>
      </c>
      <c r="I2715" s="472"/>
      <c r="J2715" s="718"/>
      <c r="K2715" s="370"/>
    </row>
    <row r="2716" spans="1:11">
      <c r="A2716" s="485">
        <v>2716</v>
      </c>
      <c r="B2716" s="672" t="s">
        <v>1102</v>
      </c>
      <c r="E2716" s="472"/>
      <c r="F2716" s="718"/>
      <c r="G2716" s="370"/>
      <c r="I2716" s="472"/>
      <c r="J2716" s="718"/>
      <c r="K2716" s="370"/>
    </row>
    <row r="2717" spans="1:11">
      <c r="A2717" s="485">
        <v>2717</v>
      </c>
      <c r="B2717" t="s">
        <v>300</v>
      </c>
      <c r="E2717" s="472">
        <v>0</v>
      </c>
      <c r="F2717" s="231">
        <f>'57'!Q83</f>
        <v>0</v>
      </c>
      <c r="G2717" s="312">
        <f t="shared" ref="G2717:G2722" si="300">F2717-E2717</f>
        <v>0</v>
      </c>
      <c r="I2717" s="472"/>
      <c r="J2717" s="718"/>
      <c r="K2717" s="370"/>
    </row>
    <row r="2718" spans="1:11">
      <c r="A2718" s="485">
        <v>2718</v>
      </c>
      <c r="B2718" t="s">
        <v>301</v>
      </c>
      <c r="E2718" s="472">
        <v>549</v>
      </c>
      <c r="F2718" s="231">
        <f>'57'!Q84</f>
        <v>10</v>
      </c>
      <c r="G2718" s="312">
        <f t="shared" si="300"/>
        <v>-539</v>
      </c>
      <c r="I2718" s="472"/>
      <c r="J2718" s="718"/>
      <c r="K2718" s="370"/>
    </row>
    <row r="2719" spans="1:11">
      <c r="A2719" s="485">
        <v>2719</v>
      </c>
      <c r="B2719" s="388" t="s">
        <v>1324</v>
      </c>
      <c r="E2719" s="472">
        <v>65</v>
      </c>
      <c r="F2719" s="231">
        <f>'57'!Q85</f>
        <v>63</v>
      </c>
      <c r="G2719" s="312">
        <f t="shared" si="300"/>
        <v>-2</v>
      </c>
      <c r="I2719" s="472"/>
      <c r="J2719" s="718"/>
      <c r="K2719" s="370"/>
    </row>
    <row r="2720" spans="1:11">
      <c r="A2720" s="485">
        <v>2720</v>
      </c>
      <c r="B2720" t="s">
        <v>302</v>
      </c>
      <c r="E2720" s="472">
        <v>0</v>
      </c>
      <c r="F2720" s="231">
        <f>'57'!Q86</f>
        <v>0</v>
      </c>
      <c r="G2720" s="312">
        <f t="shared" si="300"/>
        <v>0</v>
      </c>
      <c r="I2720" s="472"/>
      <c r="J2720" s="718"/>
      <c r="K2720" s="370"/>
    </row>
    <row r="2721" spans="1:11">
      <c r="A2721" s="485">
        <v>2721</v>
      </c>
      <c r="B2721" t="s">
        <v>115</v>
      </c>
      <c r="E2721" s="472">
        <v>2106</v>
      </c>
      <c r="F2721" s="231">
        <f>'57'!Q89</f>
        <v>0</v>
      </c>
      <c r="G2721" s="312">
        <f t="shared" si="300"/>
        <v>-2106</v>
      </c>
      <c r="I2721" s="472"/>
      <c r="J2721" s="718"/>
      <c r="K2721" s="370"/>
    </row>
    <row r="2722" spans="1:11" ht="15.75">
      <c r="A2722" s="485">
        <v>2722</v>
      </c>
      <c r="B2722" s="234" t="s">
        <v>106</v>
      </c>
      <c r="E2722" s="472">
        <v>33982</v>
      </c>
      <c r="F2722" s="231">
        <f>'57'!Q90</f>
        <v>154711</v>
      </c>
      <c r="G2722" s="312">
        <f t="shared" si="300"/>
        <v>120729</v>
      </c>
      <c r="I2722" s="472"/>
      <c r="J2722" s="718"/>
      <c r="K2722" s="370"/>
    </row>
    <row r="2723" spans="1:11" ht="15.75">
      <c r="A2723" s="485">
        <v>2723</v>
      </c>
      <c r="B2723" s="234" t="s">
        <v>309</v>
      </c>
      <c r="E2723" s="472"/>
      <c r="F2723" s="231"/>
      <c r="G2723" s="370"/>
      <c r="I2723" s="472"/>
      <c r="J2723" s="231"/>
      <c r="K2723" s="370"/>
    </row>
    <row r="2724" spans="1:11">
      <c r="A2724" s="485">
        <v>2724</v>
      </c>
      <c r="B2724" t="s">
        <v>135</v>
      </c>
      <c r="E2724" s="472"/>
      <c r="F2724" s="231"/>
      <c r="G2724" s="370"/>
      <c r="I2724" s="472"/>
      <c r="J2724" s="231"/>
      <c r="K2724" s="370"/>
    </row>
    <row r="2725" spans="1:11">
      <c r="A2725" s="485">
        <v>2725</v>
      </c>
      <c r="B2725" s="636" t="s">
        <v>1220</v>
      </c>
      <c r="E2725" s="472">
        <v>0</v>
      </c>
      <c r="F2725" s="231">
        <f>'57'!S75</f>
        <v>0</v>
      </c>
      <c r="G2725" s="312">
        <f t="shared" ref="G2725:G2731" si="301">F2725-E2725</f>
        <v>0</v>
      </c>
      <c r="I2725" s="472"/>
      <c r="J2725" s="718"/>
      <c r="K2725" s="370"/>
    </row>
    <row r="2726" spans="1:11">
      <c r="A2726" s="485">
        <v>2726</v>
      </c>
      <c r="B2726" s="636" t="s">
        <v>1221</v>
      </c>
      <c r="E2726" s="472">
        <v>0</v>
      </c>
      <c r="F2726" s="231">
        <f>'57'!S76</f>
        <v>0</v>
      </c>
      <c r="G2726" s="312">
        <f t="shared" si="301"/>
        <v>0</v>
      </c>
      <c r="I2726" s="472"/>
      <c r="J2726" s="718"/>
      <c r="K2726" s="370"/>
    </row>
    <row r="2727" spans="1:11">
      <c r="A2727" s="485">
        <v>2727</v>
      </c>
      <c r="B2727" s="636" t="s">
        <v>1222</v>
      </c>
      <c r="E2727" s="472">
        <v>0</v>
      </c>
      <c r="F2727" s="231">
        <f>'57'!S77</f>
        <v>0</v>
      </c>
      <c r="G2727" s="312">
        <f t="shared" si="301"/>
        <v>0</v>
      </c>
      <c r="I2727" s="472"/>
      <c r="J2727" s="718"/>
      <c r="K2727" s="370"/>
    </row>
    <row r="2728" spans="1:11">
      <c r="A2728" s="485">
        <v>2728</v>
      </c>
      <c r="B2728" s="636" t="s">
        <v>1223</v>
      </c>
      <c r="E2728" s="472">
        <v>0</v>
      </c>
      <c r="F2728" s="231">
        <f>'57'!S78</f>
        <v>0</v>
      </c>
      <c r="G2728" s="312">
        <f t="shared" si="301"/>
        <v>0</v>
      </c>
      <c r="I2728" s="472"/>
      <c r="J2728" s="718"/>
      <c r="K2728" s="370"/>
    </row>
    <row r="2729" spans="1:11">
      <c r="A2729" s="485">
        <v>2729</v>
      </c>
      <c r="B2729" t="s">
        <v>136</v>
      </c>
      <c r="E2729" s="472">
        <v>2688</v>
      </c>
      <c r="F2729" s="231">
        <f>'57'!S79</f>
        <v>2314</v>
      </c>
      <c r="G2729" s="312">
        <f t="shared" si="301"/>
        <v>-374</v>
      </c>
      <c r="I2729" s="472"/>
      <c r="J2729" s="718"/>
      <c r="K2729" s="370"/>
    </row>
    <row r="2730" spans="1:11">
      <c r="A2730" s="485">
        <v>2730</v>
      </c>
      <c r="B2730" t="s">
        <v>137</v>
      </c>
      <c r="E2730" s="472">
        <v>0</v>
      </c>
      <c r="F2730" s="231">
        <f>'57'!S80</f>
        <v>0</v>
      </c>
      <c r="G2730" s="312">
        <f t="shared" si="301"/>
        <v>0</v>
      </c>
      <c r="I2730" s="472"/>
      <c r="J2730" s="718"/>
      <c r="K2730" s="370"/>
    </row>
    <row r="2731" spans="1:11">
      <c r="A2731" s="485">
        <v>2731</v>
      </c>
      <c r="B2731" t="s">
        <v>299</v>
      </c>
      <c r="E2731" s="472">
        <v>0</v>
      </c>
      <c r="F2731" s="231">
        <f>'57'!S81</f>
        <v>0</v>
      </c>
      <c r="G2731" s="312">
        <f t="shared" si="301"/>
        <v>0</v>
      </c>
      <c r="I2731" s="472"/>
      <c r="J2731" s="718"/>
      <c r="K2731" s="370"/>
    </row>
    <row r="2732" spans="1:11">
      <c r="A2732" s="485">
        <v>2732</v>
      </c>
      <c r="B2732" s="672" t="s">
        <v>1102</v>
      </c>
      <c r="E2732" s="472"/>
      <c r="F2732" s="718"/>
      <c r="G2732" s="370"/>
      <c r="I2732" s="472"/>
      <c r="J2732" s="718"/>
      <c r="K2732" s="370"/>
    </row>
    <row r="2733" spans="1:11">
      <c r="A2733" s="485">
        <v>2733</v>
      </c>
      <c r="B2733" t="s">
        <v>300</v>
      </c>
      <c r="E2733" s="472">
        <v>0</v>
      </c>
      <c r="F2733" s="231">
        <f>'57'!S83</f>
        <v>0</v>
      </c>
      <c r="G2733" s="312">
        <f t="shared" ref="G2733:G2738" si="302">F2733-E2733</f>
        <v>0</v>
      </c>
      <c r="I2733" s="472"/>
      <c r="J2733" s="718"/>
      <c r="K2733" s="370"/>
    </row>
    <row r="2734" spans="1:11">
      <c r="A2734" s="485">
        <v>2734</v>
      </c>
      <c r="B2734" t="s">
        <v>301</v>
      </c>
      <c r="E2734" s="472">
        <v>187</v>
      </c>
      <c r="F2734" s="231">
        <f>'57'!S84</f>
        <v>0</v>
      </c>
      <c r="G2734" s="312">
        <f t="shared" si="302"/>
        <v>-187</v>
      </c>
      <c r="I2734" s="472"/>
      <c r="J2734" s="718"/>
      <c r="K2734" s="370"/>
    </row>
    <row r="2735" spans="1:11">
      <c r="A2735" s="485">
        <v>2735</v>
      </c>
      <c r="B2735" s="388" t="s">
        <v>1324</v>
      </c>
      <c r="E2735" s="472">
        <v>2079</v>
      </c>
      <c r="F2735" s="231">
        <f>'57'!S85</f>
        <v>873</v>
      </c>
      <c r="G2735" s="312">
        <f t="shared" si="302"/>
        <v>-1206</v>
      </c>
      <c r="I2735" s="472"/>
      <c r="J2735" s="718"/>
      <c r="K2735" s="370"/>
    </row>
    <row r="2736" spans="1:11">
      <c r="A2736" s="485">
        <v>2736</v>
      </c>
      <c r="B2736" t="s">
        <v>302</v>
      </c>
      <c r="E2736" s="472">
        <v>0</v>
      </c>
      <c r="F2736" s="231">
        <f>'57'!S86</f>
        <v>0</v>
      </c>
      <c r="G2736" s="312">
        <f t="shared" si="302"/>
        <v>0</v>
      </c>
      <c r="I2736" s="472"/>
      <c r="J2736" s="718"/>
      <c r="K2736" s="370"/>
    </row>
    <row r="2737" spans="1:11">
      <c r="A2737" s="485">
        <v>2737</v>
      </c>
      <c r="B2737" t="s">
        <v>115</v>
      </c>
      <c r="E2737" s="472">
        <v>368</v>
      </c>
      <c r="F2737" s="231">
        <f>'57'!S89</f>
        <v>0</v>
      </c>
      <c r="G2737" s="312">
        <f t="shared" si="302"/>
        <v>-368</v>
      </c>
      <c r="I2737" s="472"/>
      <c r="J2737" s="718"/>
      <c r="K2737" s="370"/>
    </row>
    <row r="2738" spans="1:11" ht="15.75">
      <c r="A2738" s="485">
        <v>2738</v>
      </c>
      <c r="B2738" s="234" t="s">
        <v>106</v>
      </c>
      <c r="E2738" s="472">
        <v>5322</v>
      </c>
      <c r="F2738" s="231">
        <f>'57'!S90</f>
        <v>3437</v>
      </c>
      <c r="G2738" s="312">
        <f t="shared" si="302"/>
        <v>-1885</v>
      </c>
      <c r="I2738" s="472"/>
      <c r="J2738" s="718"/>
      <c r="K2738" s="370"/>
    </row>
    <row r="2739" spans="1:11" ht="15.75">
      <c r="A2739" s="485">
        <v>2739</v>
      </c>
      <c r="B2739" s="234" t="s">
        <v>172</v>
      </c>
      <c r="E2739" s="472"/>
      <c r="F2739" s="231"/>
      <c r="G2739" s="370"/>
      <c r="I2739" s="472"/>
      <c r="J2739" s="231"/>
      <c r="K2739" s="370"/>
    </row>
    <row r="2740" spans="1:11">
      <c r="A2740" s="485">
        <v>2740</v>
      </c>
      <c r="B2740" t="s">
        <v>135</v>
      </c>
      <c r="E2740" s="472"/>
      <c r="F2740" s="231"/>
      <c r="G2740" s="370"/>
      <c r="I2740" s="472"/>
      <c r="J2740" s="231"/>
      <c r="K2740" s="370"/>
    </row>
    <row r="2741" spans="1:11">
      <c r="A2741" s="485">
        <v>2741</v>
      </c>
      <c r="B2741" s="636" t="s">
        <v>1220</v>
      </c>
      <c r="E2741" s="472">
        <v>181598</v>
      </c>
      <c r="F2741" s="231">
        <f>'57'!U75</f>
        <v>194228</v>
      </c>
      <c r="G2741" s="312">
        <f t="shared" ref="G2741:G2747" si="303">F2741-E2741</f>
        <v>12630</v>
      </c>
      <c r="I2741" s="472"/>
      <c r="J2741" s="718"/>
      <c r="K2741" s="370"/>
    </row>
    <row r="2742" spans="1:11">
      <c r="A2742" s="485">
        <v>2742</v>
      </c>
      <c r="B2742" s="636" t="s">
        <v>1221</v>
      </c>
      <c r="E2742" s="472">
        <v>0</v>
      </c>
      <c r="F2742" s="231">
        <f>'57'!U76</f>
        <v>40</v>
      </c>
      <c r="G2742" s="312">
        <f t="shared" si="303"/>
        <v>40</v>
      </c>
      <c r="I2742" s="472"/>
      <c r="J2742" s="718"/>
      <c r="K2742" s="370"/>
    </row>
    <row r="2743" spans="1:11">
      <c r="A2743" s="485">
        <v>2743</v>
      </c>
      <c r="B2743" s="636" t="s">
        <v>1222</v>
      </c>
      <c r="E2743" s="472">
        <v>74</v>
      </c>
      <c r="F2743" s="231">
        <f>'57'!U77</f>
        <v>708</v>
      </c>
      <c r="G2743" s="312">
        <f t="shared" si="303"/>
        <v>634</v>
      </c>
      <c r="I2743" s="472"/>
      <c r="J2743" s="718"/>
      <c r="K2743" s="370"/>
    </row>
    <row r="2744" spans="1:11">
      <c r="A2744" s="485">
        <v>2744</v>
      </c>
      <c r="B2744" s="636" t="s">
        <v>1223</v>
      </c>
      <c r="E2744" s="472">
        <v>0</v>
      </c>
      <c r="F2744" s="231">
        <f>'57'!U78</f>
        <v>0</v>
      </c>
      <c r="G2744" s="312">
        <f t="shared" si="303"/>
        <v>0</v>
      </c>
      <c r="I2744" s="472"/>
      <c r="J2744" s="718"/>
      <c r="K2744" s="370"/>
    </row>
    <row r="2745" spans="1:11">
      <c r="A2745" s="485">
        <v>2745</v>
      </c>
      <c r="B2745" t="s">
        <v>136</v>
      </c>
      <c r="E2745" s="472">
        <v>4070</v>
      </c>
      <c r="F2745" s="231">
        <f>'57'!U79</f>
        <v>4720</v>
      </c>
      <c r="G2745" s="312">
        <f t="shared" si="303"/>
        <v>650</v>
      </c>
      <c r="I2745" s="472"/>
      <c r="J2745" s="718"/>
      <c r="K2745" s="370"/>
    </row>
    <row r="2746" spans="1:11">
      <c r="A2746" s="485">
        <v>2746</v>
      </c>
      <c r="B2746" t="s">
        <v>137</v>
      </c>
      <c r="E2746" s="472">
        <v>0</v>
      </c>
      <c r="F2746" s="231">
        <f>'57'!U80</f>
        <v>0</v>
      </c>
      <c r="G2746" s="312">
        <f t="shared" si="303"/>
        <v>0</v>
      </c>
      <c r="I2746" s="472"/>
      <c r="J2746" s="718"/>
      <c r="K2746" s="370"/>
    </row>
    <row r="2747" spans="1:11">
      <c r="A2747" s="485">
        <v>2747</v>
      </c>
      <c r="B2747" t="s">
        <v>299</v>
      </c>
      <c r="E2747" s="472">
        <v>2123</v>
      </c>
      <c r="F2747" s="231">
        <f>'57'!U81</f>
        <v>5156</v>
      </c>
      <c r="G2747" s="312">
        <f t="shared" si="303"/>
        <v>3033</v>
      </c>
      <c r="I2747" s="472"/>
      <c r="J2747" s="718"/>
      <c r="K2747" s="370"/>
    </row>
    <row r="2748" spans="1:11">
      <c r="A2748" s="485">
        <v>2748</v>
      </c>
      <c r="B2748" s="672" t="s">
        <v>1102</v>
      </c>
      <c r="E2748" s="472"/>
      <c r="F2748" s="718"/>
      <c r="G2748" s="370"/>
      <c r="I2748" s="472"/>
      <c r="J2748" s="718"/>
      <c r="K2748" s="370"/>
    </row>
    <row r="2749" spans="1:11">
      <c r="A2749" s="485">
        <v>2749</v>
      </c>
      <c r="B2749" t="s">
        <v>300</v>
      </c>
      <c r="E2749" s="472">
        <v>0</v>
      </c>
      <c r="F2749" s="231">
        <f>'57'!U83</f>
        <v>0</v>
      </c>
      <c r="G2749" s="312">
        <f t="shared" ref="G2749:G2754" si="304">F2749-E2749</f>
        <v>0</v>
      </c>
      <c r="I2749" s="472"/>
      <c r="J2749" s="718"/>
      <c r="K2749" s="370"/>
    </row>
    <row r="2750" spans="1:11">
      <c r="A2750" s="485">
        <v>2750</v>
      </c>
      <c r="B2750" t="s">
        <v>301</v>
      </c>
      <c r="E2750" s="472">
        <v>874</v>
      </c>
      <c r="F2750" s="231">
        <f>'57'!U84</f>
        <v>47</v>
      </c>
      <c r="G2750" s="312">
        <f t="shared" si="304"/>
        <v>-827</v>
      </c>
      <c r="I2750" s="472"/>
      <c r="J2750" s="718"/>
      <c r="K2750" s="370"/>
    </row>
    <row r="2751" spans="1:11">
      <c r="A2751" s="485">
        <v>2751</v>
      </c>
      <c r="B2751" s="388" t="s">
        <v>1324</v>
      </c>
      <c r="E2751" s="472">
        <v>2193</v>
      </c>
      <c r="F2751" s="231">
        <f>'57'!U85</f>
        <v>969</v>
      </c>
      <c r="G2751" s="312">
        <f t="shared" si="304"/>
        <v>-1224</v>
      </c>
      <c r="I2751" s="472"/>
      <c r="J2751" s="718"/>
      <c r="K2751" s="370"/>
    </row>
    <row r="2752" spans="1:11">
      <c r="A2752" s="485">
        <v>2752</v>
      </c>
      <c r="B2752" t="s">
        <v>302</v>
      </c>
      <c r="E2752" s="472">
        <v>0</v>
      </c>
      <c r="F2752" s="231">
        <f>'57'!U86</f>
        <v>0</v>
      </c>
      <c r="G2752" s="312">
        <f t="shared" si="304"/>
        <v>0</v>
      </c>
      <c r="I2752" s="472"/>
      <c r="J2752" s="718"/>
      <c r="K2752" s="370"/>
    </row>
    <row r="2753" spans="1:11">
      <c r="A2753" s="485">
        <v>2753</v>
      </c>
      <c r="B2753" t="s">
        <v>115</v>
      </c>
      <c r="E2753" s="472">
        <v>14081</v>
      </c>
      <c r="F2753" s="231">
        <f>'57'!U89</f>
        <v>5112</v>
      </c>
      <c r="G2753" s="312">
        <f t="shared" si="304"/>
        <v>-8969</v>
      </c>
      <c r="I2753" s="472"/>
      <c r="J2753" s="718"/>
      <c r="K2753" s="370"/>
    </row>
    <row r="2754" spans="1:11" ht="15.75">
      <c r="A2754" s="485">
        <v>2754</v>
      </c>
      <c r="B2754" s="234" t="s">
        <v>106</v>
      </c>
      <c r="E2754" s="472">
        <v>205013</v>
      </c>
      <c r="F2754" s="231">
        <f>'57'!U90</f>
        <v>211230</v>
      </c>
      <c r="G2754" s="312">
        <f t="shared" si="304"/>
        <v>6217</v>
      </c>
      <c r="I2754" s="472"/>
      <c r="J2754" s="718"/>
      <c r="K2754" s="370"/>
    </row>
    <row r="2755" spans="1:11" ht="15.75">
      <c r="A2755" s="485">
        <v>2755</v>
      </c>
      <c r="B2755" s="673" t="s">
        <v>1146</v>
      </c>
      <c r="E2755" s="472"/>
      <c r="F2755" s="231"/>
      <c r="G2755" s="370"/>
      <c r="I2755" s="472"/>
      <c r="J2755" s="231"/>
      <c r="K2755" s="370"/>
    </row>
    <row r="2756" spans="1:11" ht="15.75">
      <c r="A2756" s="485">
        <v>2756</v>
      </c>
      <c r="B2756" s="673" t="s">
        <v>680</v>
      </c>
      <c r="E2756" s="472"/>
      <c r="F2756" s="231"/>
      <c r="G2756" s="370"/>
      <c r="I2756" s="472"/>
      <c r="J2756" s="231"/>
      <c r="K2756" s="370"/>
    </row>
    <row r="2757" spans="1:11" ht="15.75">
      <c r="A2757" s="485">
        <v>2757</v>
      </c>
      <c r="B2757" s="673" t="s">
        <v>271</v>
      </c>
      <c r="E2757" s="472"/>
      <c r="F2757" s="231"/>
      <c r="G2757" s="370"/>
      <c r="I2757" s="472"/>
      <c r="J2757" s="231"/>
      <c r="K2757" s="370"/>
    </row>
    <row r="2758" spans="1:11">
      <c r="A2758" s="485">
        <v>2758</v>
      </c>
      <c r="B2758" s="672" t="s">
        <v>135</v>
      </c>
      <c r="E2758" s="472"/>
      <c r="F2758" s="231"/>
      <c r="G2758" s="370"/>
      <c r="I2758" s="472"/>
      <c r="J2758" s="231"/>
      <c r="K2758" s="370"/>
    </row>
    <row r="2759" spans="1:11">
      <c r="A2759" s="485">
        <v>2759</v>
      </c>
      <c r="B2759" s="679" t="s">
        <v>1220</v>
      </c>
      <c r="E2759" s="472"/>
      <c r="F2759" s="718"/>
      <c r="G2759" s="370"/>
      <c r="I2759" s="472"/>
      <c r="J2759" s="718"/>
      <c r="K2759" s="370"/>
    </row>
    <row r="2760" spans="1:11">
      <c r="A2760" s="485">
        <v>2760</v>
      </c>
      <c r="B2760" s="679" t="s">
        <v>1221</v>
      </c>
      <c r="E2760" s="472"/>
      <c r="F2760" s="718"/>
      <c r="G2760" s="370"/>
      <c r="I2760" s="472"/>
      <c r="J2760" s="718"/>
      <c r="K2760" s="370"/>
    </row>
    <row r="2761" spans="1:11">
      <c r="A2761" s="485">
        <v>2761</v>
      </c>
      <c r="B2761" s="679" t="s">
        <v>1222</v>
      </c>
      <c r="E2761" s="472"/>
      <c r="F2761" s="718"/>
      <c r="G2761" s="370"/>
      <c r="I2761" s="472"/>
      <c r="J2761" s="718"/>
      <c r="K2761" s="370"/>
    </row>
    <row r="2762" spans="1:11">
      <c r="A2762" s="485">
        <v>2762</v>
      </c>
      <c r="B2762" s="679" t="s">
        <v>1223</v>
      </c>
      <c r="E2762" s="472"/>
      <c r="F2762" s="718"/>
      <c r="G2762" s="370"/>
      <c r="I2762" s="472"/>
      <c r="J2762" s="718"/>
      <c r="K2762" s="370"/>
    </row>
    <row r="2763" spans="1:11">
      <c r="A2763" s="485">
        <v>2763</v>
      </c>
      <c r="B2763" s="672" t="s">
        <v>136</v>
      </c>
      <c r="E2763" s="472"/>
      <c r="F2763" s="718"/>
      <c r="G2763" s="370"/>
      <c r="I2763" s="472"/>
      <c r="J2763" s="718"/>
      <c r="K2763" s="370"/>
    </row>
    <row r="2764" spans="1:11">
      <c r="A2764" s="485">
        <v>2764</v>
      </c>
      <c r="B2764" s="672" t="s">
        <v>137</v>
      </c>
      <c r="E2764" s="472"/>
      <c r="F2764" s="718"/>
      <c r="G2764" s="370"/>
      <c r="I2764" s="472"/>
      <c r="J2764" s="718"/>
      <c r="K2764" s="370"/>
    </row>
    <row r="2765" spans="1:11">
      <c r="A2765" s="485">
        <v>2765</v>
      </c>
      <c r="B2765" s="672" t="s">
        <v>299</v>
      </c>
      <c r="E2765" s="472"/>
      <c r="F2765" s="718"/>
      <c r="G2765" s="370"/>
      <c r="I2765" s="472"/>
      <c r="J2765" s="718"/>
      <c r="K2765" s="370"/>
    </row>
    <row r="2766" spans="1:11">
      <c r="A2766" s="485">
        <v>2766</v>
      </c>
      <c r="B2766" s="672" t="s">
        <v>1102</v>
      </c>
      <c r="E2766" s="472"/>
      <c r="F2766" s="718"/>
      <c r="G2766" s="370"/>
      <c r="I2766" s="472"/>
      <c r="J2766" s="718"/>
      <c r="K2766" s="370"/>
    </row>
    <row r="2767" spans="1:11">
      <c r="A2767" s="485">
        <v>2767</v>
      </c>
      <c r="B2767" s="672" t="s">
        <v>300</v>
      </c>
      <c r="E2767" s="472"/>
      <c r="F2767" s="718"/>
      <c r="G2767" s="370"/>
      <c r="I2767" s="472"/>
      <c r="J2767" s="718"/>
      <c r="K2767" s="370"/>
    </row>
    <row r="2768" spans="1:11">
      <c r="A2768" s="485">
        <v>2768</v>
      </c>
      <c r="B2768" s="672" t="s">
        <v>301</v>
      </c>
      <c r="E2768" s="472"/>
      <c r="F2768" s="718"/>
      <c r="G2768" s="370"/>
      <c r="I2768" s="472"/>
      <c r="J2768" s="718"/>
      <c r="K2768" s="370"/>
    </row>
    <row r="2769" spans="1:11">
      <c r="A2769" s="485">
        <v>2769</v>
      </c>
      <c r="B2769" s="771" t="s">
        <v>1324</v>
      </c>
      <c r="E2769" s="472"/>
      <c r="F2769" s="718"/>
      <c r="G2769" s="370"/>
      <c r="I2769" s="472"/>
      <c r="J2769" s="718"/>
      <c r="K2769" s="370"/>
    </row>
    <row r="2770" spans="1:11">
      <c r="A2770" s="485">
        <v>2770</v>
      </c>
      <c r="B2770" s="672" t="s">
        <v>302</v>
      </c>
      <c r="E2770" s="472"/>
      <c r="F2770" s="718"/>
      <c r="G2770" s="370"/>
      <c r="I2770" s="472"/>
      <c r="J2770" s="718"/>
      <c r="K2770" s="370"/>
    </row>
    <row r="2771" spans="1:11">
      <c r="A2771" s="485">
        <v>2771</v>
      </c>
      <c r="B2771" s="672" t="s">
        <v>115</v>
      </c>
      <c r="E2771" s="472"/>
      <c r="F2771" s="718"/>
      <c r="G2771" s="370"/>
      <c r="I2771" s="472"/>
      <c r="J2771" s="718"/>
      <c r="K2771" s="370"/>
    </row>
    <row r="2772" spans="1:11">
      <c r="A2772" s="485">
        <v>2772</v>
      </c>
      <c r="B2772" s="672" t="s">
        <v>106</v>
      </c>
      <c r="E2772" s="472"/>
      <c r="F2772" s="718"/>
      <c r="G2772" s="370"/>
      <c r="I2772" s="472"/>
      <c r="J2772" s="718"/>
      <c r="K2772" s="370"/>
    </row>
    <row r="2773" spans="1:11" ht="15.75">
      <c r="A2773" s="485">
        <v>2773</v>
      </c>
      <c r="B2773" s="673" t="s">
        <v>303</v>
      </c>
      <c r="E2773" s="472"/>
      <c r="F2773" s="231"/>
      <c r="G2773" s="370"/>
      <c r="I2773" s="472"/>
      <c r="J2773" s="231"/>
      <c r="K2773" s="370"/>
    </row>
    <row r="2774" spans="1:11">
      <c r="A2774" s="485">
        <v>2774</v>
      </c>
      <c r="B2774" s="672" t="s">
        <v>135</v>
      </c>
      <c r="E2774" s="472"/>
      <c r="F2774" s="231"/>
      <c r="G2774" s="370"/>
      <c r="I2774" s="472"/>
      <c r="J2774" s="231"/>
      <c r="K2774" s="370"/>
    </row>
    <row r="2775" spans="1:11">
      <c r="A2775" s="485">
        <v>2775</v>
      </c>
      <c r="B2775" s="679" t="s">
        <v>1220</v>
      </c>
      <c r="E2775" s="472"/>
      <c r="F2775" s="718"/>
      <c r="G2775" s="370"/>
      <c r="I2775" s="472"/>
      <c r="J2775" s="718"/>
      <c r="K2775" s="370"/>
    </row>
    <row r="2776" spans="1:11">
      <c r="A2776" s="485">
        <v>2776</v>
      </c>
      <c r="B2776" s="679" t="s">
        <v>1221</v>
      </c>
      <c r="E2776" s="472"/>
      <c r="F2776" s="718"/>
      <c r="G2776" s="370"/>
      <c r="I2776" s="472"/>
      <c r="J2776" s="718"/>
      <c r="K2776" s="370"/>
    </row>
    <row r="2777" spans="1:11">
      <c r="A2777" s="485">
        <v>2777</v>
      </c>
      <c r="B2777" s="679" t="s">
        <v>1222</v>
      </c>
      <c r="E2777" s="472"/>
      <c r="F2777" s="718"/>
      <c r="G2777" s="370"/>
      <c r="I2777" s="472"/>
      <c r="J2777" s="718"/>
      <c r="K2777" s="370"/>
    </row>
    <row r="2778" spans="1:11">
      <c r="A2778" s="485">
        <v>2778</v>
      </c>
      <c r="B2778" s="679" t="s">
        <v>1223</v>
      </c>
      <c r="E2778" s="472"/>
      <c r="F2778" s="718"/>
      <c r="G2778" s="370"/>
      <c r="I2778" s="472"/>
      <c r="J2778" s="718"/>
      <c r="K2778" s="370"/>
    </row>
    <row r="2779" spans="1:11">
      <c r="A2779" s="485">
        <v>2779</v>
      </c>
      <c r="B2779" s="672" t="s">
        <v>136</v>
      </c>
      <c r="E2779" s="472"/>
      <c r="F2779" s="718"/>
      <c r="G2779" s="370"/>
      <c r="I2779" s="472"/>
      <c r="J2779" s="718"/>
      <c r="K2779" s="370"/>
    </row>
    <row r="2780" spans="1:11">
      <c r="A2780" s="485">
        <v>2780</v>
      </c>
      <c r="B2780" s="672" t="s">
        <v>137</v>
      </c>
      <c r="E2780" s="472"/>
      <c r="F2780" s="718"/>
      <c r="G2780" s="370"/>
      <c r="I2780" s="472"/>
      <c r="J2780" s="718"/>
      <c r="K2780" s="370"/>
    </row>
    <row r="2781" spans="1:11">
      <c r="A2781" s="485">
        <v>2781</v>
      </c>
      <c r="B2781" s="672" t="s">
        <v>299</v>
      </c>
      <c r="E2781" s="472"/>
      <c r="F2781" s="718"/>
      <c r="G2781" s="370"/>
      <c r="I2781" s="472"/>
      <c r="J2781" s="718"/>
      <c r="K2781" s="370"/>
    </row>
    <row r="2782" spans="1:11">
      <c r="A2782" s="485">
        <v>2782</v>
      </c>
      <c r="B2782" s="672" t="s">
        <v>1102</v>
      </c>
      <c r="E2782" s="472"/>
      <c r="F2782" s="718"/>
      <c r="G2782" s="370"/>
      <c r="I2782" s="472"/>
      <c r="J2782" s="718"/>
      <c r="K2782" s="370"/>
    </row>
    <row r="2783" spans="1:11">
      <c r="A2783" s="485">
        <v>2783</v>
      </c>
      <c r="B2783" s="672" t="s">
        <v>300</v>
      </c>
      <c r="E2783" s="472"/>
      <c r="F2783" s="718"/>
      <c r="G2783" s="370"/>
      <c r="I2783" s="472"/>
      <c r="J2783" s="718"/>
      <c r="K2783" s="370"/>
    </row>
    <row r="2784" spans="1:11">
      <c r="A2784" s="485">
        <v>2784</v>
      </c>
      <c r="B2784" s="672" t="s">
        <v>301</v>
      </c>
      <c r="E2784" s="472"/>
      <c r="F2784" s="718"/>
      <c r="G2784" s="370"/>
      <c r="I2784" s="472"/>
      <c r="J2784" s="718"/>
      <c r="K2784" s="370"/>
    </row>
    <row r="2785" spans="1:11">
      <c r="A2785" s="485">
        <v>2785</v>
      </c>
      <c r="B2785" s="771" t="s">
        <v>1324</v>
      </c>
      <c r="E2785" s="472"/>
      <c r="F2785" s="718"/>
      <c r="G2785" s="370"/>
      <c r="I2785" s="472"/>
      <c r="J2785" s="718"/>
      <c r="K2785" s="370"/>
    </row>
    <row r="2786" spans="1:11">
      <c r="A2786" s="485">
        <v>2786</v>
      </c>
      <c r="B2786" s="672" t="s">
        <v>302</v>
      </c>
      <c r="E2786" s="472"/>
      <c r="F2786" s="718"/>
      <c r="G2786" s="370"/>
      <c r="I2786" s="472"/>
      <c r="J2786" s="718"/>
      <c r="K2786" s="370"/>
    </row>
    <row r="2787" spans="1:11">
      <c r="A2787" s="485">
        <v>2787</v>
      </c>
      <c r="B2787" s="672" t="s">
        <v>115</v>
      </c>
      <c r="E2787" s="472"/>
      <c r="F2787" s="718"/>
      <c r="G2787" s="370"/>
      <c r="I2787" s="472"/>
      <c r="J2787" s="718"/>
      <c r="K2787" s="370"/>
    </row>
    <row r="2788" spans="1:11">
      <c r="A2788" s="485">
        <v>2788</v>
      </c>
      <c r="B2788" s="672" t="s">
        <v>106</v>
      </c>
      <c r="E2788" s="472"/>
      <c r="F2788" s="718"/>
      <c r="G2788" s="370"/>
      <c r="I2788" s="472"/>
      <c r="J2788" s="718"/>
      <c r="K2788" s="370"/>
    </row>
    <row r="2789" spans="1:11" ht="15.75">
      <c r="A2789" s="485">
        <v>2789</v>
      </c>
      <c r="B2789" s="673" t="s">
        <v>172</v>
      </c>
      <c r="E2789" s="472"/>
      <c r="F2789" s="231"/>
      <c r="G2789" s="370"/>
      <c r="I2789" s="472"/>
      <c r="J2789" s="231"/>
      <c r="K2789" s="370"/>
    </row>
    <row r="2790" spans="1:11">
      <c r="A2790" s="485">
        <v>2790</v>
      </c>
      <c r="B2790" s="672" t="s">
        <v>135</v>
      </c>
      <c r="E2790" s="472"/>
      <c r="F2790" s="231"/>
      <c r="G2790" s="370"/>
      <c r="I2790" s="472"/>
      <c r="J2790" s="231"/>
      <c r="K2790" s="370"/>
    </row>
    <row r="2791" spans="1:11">
      <c r="A2791" s="485">
        <v>2791</v>
      </c>
      <c r="B2791" s="679" t="s">
        <v>1220</v>
      </c>
      <c r="E2791" s="472"/>
      <c r="F2791" s="718"/>
      <c r="G2791" s="370"/>
      <c r="I2791" s="472"/>
      <c r="J2791" s="718"/>
      <c r="K2791" s="370"/>
    </row>
    <row r="2792" spans="1:11">
      <c r="A2792" s="485">
        <v>2792</v>
      </c>
      <c r="B2792" s="679" t="s">
        <v>1221</v>
      </c>
      <c r="E2792" s="472"/>
      <c r="F2792" s="718"/>
      <c r="G2792" s="370"/>
      <c r="I2792" s="472"/>
      <c r="J2792" s="718"/>
      <c r="K2792" s="370"/>
    </row>
    <row r="2793" spans="1:11">
      <c r="A2793" s="485">
        <v>2793</v>
      </c>
      <c r="B2793" s="679" t="s">
        <v>1222</v>
      </c>
      <c r="E2793" s="472"/>
      <c r="F2793" s="718"/>
      <c r="G2793" s="370"/>
      <c r="I2793" s="472"/>
      <c r="J2793" s="718"/>
      <c r="K2793" s="370"/>
    </row>
    <row r="2794" spans="1:11">
      <c r="A2794" s="485">
        <v>2794</v>
      </c>
      <c r="B2794" s="679" t="s">
        <v>1223</v>
      </c>
      <c r="E2794" s="472"/>
      <c r="F2794" s="718"/>
      <c r="G2794" s="370"/>
      <c r="I2794" s="472"/>
      <c r="J2794" s="718"/>
      <c r="K2794" s="370"/>
    </row>
    <row r="2795" spans="1:11">
      <c r="A2795" s="485">
        <v>2795</v>
      </c>
      <c r="B2795" s="672" t="s">
        <v>136</v>
      </c>
      <c r="E2795" s="472"/>
      <c r="F2795" s="718"/>
      <c r="G2795" s="370"/>
      <c r="I2795" s="472"/>
      <c r="J2795" s="718"/>
      <c r="K2795" s="370"/>
    </row>
    <row r="2796" spans="1:11">
      <c r="A2796" s="485">
        <v>2796</v>
      </c>
      <c r="B2796" s="672" t="s">
        <v>137</v>
      </c>
      <c r="E2796" s="472"/>
      <c r="F2796" s="718"/>
      <c r="G2796" s="370"/>
      <c r="I2796" s="472"/>
      <c r="J2796" s="718"/>
      <c r="K2796" s="370"/>
    </row>
    <row r="2797" spans="1:11">
      <c r="A2797" s="485">
        <v>2797</v>
      </c>
      <c r="B2797" s="672" t="s">
        <v>299</v>
      </c>
      <c r="E2797" s="472"/>
      <c r="F2797" s="718"/>
      <c r="G2797" s="370"/>
      <c r="I2797" s="472"/>
      <c r="J2797" s="718"/>
      <c r="K2797" s="370"/>
    </row>
    <row r="2798" spans="1:11">
      <c r="A2798" s="485">
        <v>2798</v>
      </c>
      <c r="B2798" s="672" t="s">
        <v>1102</v>
      </c>
      <c r="E2798" s="472"/>
      <c r="F2798" s="718"/>
      <c r="G2798" s="370"/>
      <c r="I2798" s="472"/>
      <c r="J2798" s="718"/>
      <c r="K2798" s="370"/>
    </row>
    <row r="2799" spans="1:11">
      <c r="A2799" s="485">
        <v>2799</v>
      </c>
      <c r="B2799" s="672" t="s">
        <v>300</v>
      </c>
      <c r="E2799" s="472"/>
      <c r="F2799" s="718"/>
      <c r="G2799" s="370"/>
      <c r="I2799" s="472"/>
      <c r="J2799" s="718"/>
      <c r="K2799" s="370"/>
    </row>
    <row r="2800" spans="1:11">
      <c r="A2800" s="485">
        <v>2800</v>
      </c>
      <c r="B2800" s="672" t="s">
        <v>301</v>
      </c>
      <c r="E2800" s="472"/>
      <c r="F2800" s="718"/>
      <c r="G2800" s="370"/>
      <c r="I2800" s="472"/>
      <c r="J2800" s="718"/>
      <c r="K2800" s="370"/>
    </row>
    <row r="2801" spans="1:11">
      <c r="A2801" s="485">
        <v>2801</v>
      </c>
      <c r="B2801" s="771" t="s">
        <v>1324</v>
      </c>
      <c r="E2801" s="472"/>
      <c r="F2801" s="718"/>
      <c r="G2801" s="370"/>
      <c r="I2801" s="472"/>
      <c r="J2801" s="718"/>
      <c r="K2801" s="370"/>
    </row>
    <row r="2802" spans="1:11">
      <c r="A2802" s="485">
        <v>2802</v>
      </c>
      <c r="B2802" s="672" t="s">
        <v>302</v>
      </c>
      <c r="E2802" s="472"/>
      <c r="F2802" s="718"/>
      <c r="G2802" s="370"/>
      <c r="I2802" s="472"/>
      <c r="J2802" s="718"/>
      <c r="K2802" s="370"/>
    </row>
    <row r="2803" spans="1:11">
      <c r="A2803" s="485">
        <v>2803</v>
      </c>
      <c r="B2803" s="672" t="s">
        <v>115</v>
      </c>
      <c r="E2803" s="472"/>
      <c r="F2803" s="718"/>
      <c r="G2803" s="370"/>
      <c r="I2803" s="472"/>
      <c r="J2803" s="718"/>
      <c r="K2803" s="370"/>
    </row>
    <row r="2804" spans="1:11">
      <c r="A2804" s="485">
        <v>2804</v>
      </c>
      <c r="B2804" s="672" t="s">
        <v>106</v>
      </c>
      <c r="E2804" s="472"/>
      <c r="F2804" s="718"/>
      <c r="G2804" s="370"/>
      <c r="I2804" s="472"/>
      <c r="J2804" s="718"/>
      <c r="K2804" s="370"/>
    </row>
    <row r="2805" spans="1:11" ht="15.75">
      <c r="A2805" s="485">
        <v>2805</v>
      </c>
      <c r="B2805" s="673" t="s">
        <v>1018</v>
      </c>
      <c r="E2805" s="472"/>
      <c r="F2805" s="231"/>
      <c r="G2805" s="370"/>
      <c r="I2805" s="472"/>
      <c r="J2805" s="231"/>
      <c r="K2805" s="370"/>
    </row>
    <row r="2806" spans="1:11" ht="15.75">
      <c r="A2806" s="485">
        <v>2806</v>
      </c>
      <c r="B2806" s="673" t="s">
        <v>271</v>
      </c>
      <c r="E2806" s="472"/>
      <c r="F2806" s="231"/>
      <c r="G2806" s="370"/>
      <c r="I2806" s="472"/>
      <c r="J2806" s="231"/>
      <c r="K2806" s="370"/>
    </row>
    <row r="2807" spans="1:11">
      <c r="A2807" s="485">
        <v>2807</v>
      </c>
      <c r="B2807" s="672" t="s">
        <v>135</v>
      </c>
      <c r="E2807" s="472"/>
      <c r="F2807" s="231"/>
      <c r="G2807" s="370"/>
      <c r="I2807" s="472"/>
      <c r="J2807" s="231"/>
      <c r="K2807" s="370"/>
    </row>
    <row r="2808" spans="1:11">
      <c r="A2808" s="485">
        <v>2808</v>
      </c>
      <c r="B2808" s="679" t="s">
        <v>1220</v>
      </c>
      <c r="E2808" s="472"/>
      <c r="F2808" s="718"/>
      <c r="G2808" s="370"/>
      <c r="I2808" s="472"/>
      <c r="J2808" s="718"/>
      <c r="K2808" s="370"/>
    </row>
    <row r="2809" spans="1:11">
      <c r="A2809" s="485">
        <v>2809</v>
      </c>
      <c r="B2809" s="679" t="s">
        <v>1221</v>
      </c>
      <c r="E2809" s="472"/>
      <c r="F2809" s="718"/>
      <c r="G2809" s="370"/>
      <c r="I2809" s="472"/>
      <c r="J2809" s="718"/>
      <c r="K2809" s="370"/>
    </row>
    <row r="2810" spans="1:11">
      <c r="A2810" s="485">
        <v>2810</v>
      </c>
      <c r="B2810" s="679" t="s">
        <v>1222</v>
      </c>
      <c r="E2810" s="472"/>
      <c r="F2810" s="718"/>
      <c r="G2810" s="370"/>
      <c r="I2810" s="472"/>
      <c r="J2810" s="718"/>
      <c r="K2810" s="370"/>
    </row>
    <row r="2811" spans="1:11">
      <c r="A2811" s="485">
        <v>2811</v>
      </c>
      <c r="B2811" s="679" t="s">
        <v>1223</v>
      </c>
      <c r="E2811" s="472"/>
      <c r="F2811" s="718"/>
      <c r="G2811" s="370"/>
      <c r="I2811" s="472"/>
      <c r="J2811" s="718"/>
      <c r="K2811" s="370"/>
    </row>
    <row r="2812" spans="1:11">
      <c r="A2812" s="485">
        <v>2812</v>
      </c>
      <c r="B2812" s="672" t="s">
        <v>136</v>
      </c>
      <c r="E2812" s="472"/>
      <c r="F2812" s="718"/>
      <c r="G2812" s="370"/>
      <c r="I2812" s="472"/>
      <c r="J2812" s="718"/>
      <c r="K2812" s="370"/>
    </row>
    <row r="2813" spans="1:11">
      <c r="A2813" s="485">
        <v>2813</v>
      </c>
      <c r="B2813" s="672" t="s">
        <v>137</v>
      </c>
      <c r="E2813" s="472"/>
      <c r="F2813" s="718"/>
      <c r="G2813" s="370"/>
      <c r="I2813" s="472"/>
      <c r="J2813" s="718"/>
      <c r="K2813" s="370"/>
    </row>
    <row r="2814" spans="1:11">
      <c r="A2814" s="485">
        <v>2814</v>
      </c>
      <c r="B2814" s="672" t="s">
        <v>299</v>
      </c>
      <c r="E2814" s="472"/>
      <c r="F2814" s="718"/>
      <c r="G2814" s="370"/>
      <c r="I2814" s="472"/>
      <c r="J2814" s="718"/>
      <c r="K2814" s="370"/>
    </row>
    <row r="2815" spans="1:11">
      <c r="A2815" s="485">
        <v>2815</v>
      </c>
      <c r="B2815" s="672" t="s">
        <v>1102</v>
      </c>
      <c r="E2815" s="472"/>
      <c r="F2815" s="718"/>
      <c r="G2815" s="370"/>
      <c r="I2815" s="472"/>
      <c r="J2815" s="718"/>
      <c r="K2815" s="370"/>
    </row>
    <row r="2816" spans="1:11">
      <c r="A2816" s="485">
        <v>2816</v>
      </c>
      <c r="B2816" s="672" t="s">
        <v>300</v>
      </c>
      <c r="E2816" s="472"/>
      <c r="F2816" s="718"/>
      <c r="G2816" s="370"/>
      <c r="I2816" s="472"/>
      <c r="J2816" s="718"/>
      <c r="K2816" s="370"/>
    </row>
    <row r="2817" spans="1:11">
      <c r="A2817" s="485">
        <v>2817</v>
      </c>
      <c r="B2817" s="672" t="s">
        <v>301</v>
      </c>
      <c r="E2817" s="472"/>
      <c r="F2817" s="718"/>
      <c r="G2817" s="370"/>
      <c r="I2817" s="472"/>
      <c r="J2817" s="718"/>
      <c r="K2817" s="370"/>
    </row>
    <row r="2818" spans="1:11">
      <c r="A2818" s="485">
        <v>2818</v>
      </c>
      <c r="B2818" s="771" t="s">
        <v>1324</v>
      </c>
      <c r="E2818" s="472"/>
      <c r="F2818" s="718"/>
      <c r="G2818" s="370"/>
      <c r="I2818" s="472"/>
      <c r="J2818" s="718"/>
      <c r="K2818" s="370"/>
    </row>
    <row r="2819" spans="1:11">
      <c r="A2819" s="485">
        <v>2819</v>
      </c>
      <c r="B2819" s="672" t="s">
        <v>302</v>
      </c>
      <c r="E2819" s="472"/>
      <c r="F2819" s="718"/>
      <c r="G2819" s="370"/>
      <c r="I2819" s="472"/>
      <c r="J2819" s="718"/>
      <c r="K2819" s="370"/>
    </row>
    <row r="2820" spans="1:11">
      <c r="A2820" s="485">
        <v>2820</v>
      </c>
      <c r="B2820" s="672" t="s">
        <v>115</v>
      </c>
      <c r="E2820" s="472"/>
      <c r="F2820" s="718"/>
      <c r="G2820" s="370"/>
      <c r="I2820" s="472"/>
      <c r="J2820" s="718"/>
      <c r="K2820" s="370"/>
    </row>
    <row r="2821" spans="1:11">
      <c r="A2821" s="485">
        <v>2821</v>
      </c>
      <c r="B2821" s="672" t="s">
        <v>106</v>
      </c>
      <c r="E2821" s="472"/>
      <c r="F2821" s="718"/>
      <c r="G2821" s="370"/>
      <c r="I2821" s="472"/>
      <c r="J2821" s="718"/>
      <c r="K2821" s="370"/>
    </row>
    <row r="2822" spans="1:11" ht="15.75">
      <c r="A2822" s="485">
        <v>2822</v>
      </c>
      <c r="B2822" s="673" t="s">
        <v>303</v>
      </c>
      <c r="E2822" s="472"/>
      <c r="F2822" s="231"/>
      <c r="G2822" s="370"/>
      <c r="I2822" s="472"/>
      <c r="J2822" s="231"/>
      <c r="K2822" s="370"/>
    </row>
    <row r="2823" spans="1:11">
      <c r="A2823" s="485">
        <v>2823</v>
      </c>
      <c r="B2823" s="672" t="s">
        <v>135</v>
      </c>
      <c r="E2823" s="472"/>
      <c r="F2823" s="231"/>
      <c r="G2823" s="370"/>
      <c r="I2823" s="472"/>
      <c r="J2823" s="231"/>
      <c r="K2823" s="370"/>
    </row>
    <row r="2824" spans="1:11">
      <c r="A2824" s="485">
        <v>2824</v>
      </c>
      <c r="B2824" s="679" t="s">
        <v>1220</v>
      </c>
      <c r="E2824" s="472"/>
      <c r="F2824" s="718"/>
      <c r="G2824" s="370"/>
      <c r="I2824" s="472"/>
      <c r="J2824" s="718"/>
      <c r="K2824" s="370"/>
    </row>
    <row r="2825" spans="1:11">
      <c r="A2825" s="485">
        <v>2825</v>
      </c>
      <c r="B2825" s="679" t="s">
        <v>1221</v>
      </c>
      <c r="E2825" s="472"/>
      <c r="F2825" s="718"/>
      <c r="G2825" s="370"/>
      <c r="I2825" s="472"/>
      <c r="J2825" s="718"/>
      <c r="K2825" s="370"/>
    </row>
    <row r="2826" spans="1:11">
      <c r="A2826" s="485">
        <v>2826</v>
      </c>
      <c r="B2826" s="679" t="s">
        <v>1222</v>
      </c>
      <c r="E2826" s="472"/>
      <c r="F2826" s="718"/>
      <c r="G2826" s="370"/>
      <c r="I2826" s="472"/>
      <c r="J2826" s="718"/>
      <c r="K2826" s="370"/>
    </row>
    <row r="2827" spans="1:11">
      <c r="A2827" s="485">
        <v>2827</v>
      </c>
      <c r="B2827" s="679" t="s">
        <v>1223</v>
      </c>
      <c r="E2827" s="472"/>
      <c r="F2827" s="718"/>
      <c r="G2827" s="370"/>
      <c r="I2827" s="472"/>
      <c r="J2827" s="718"/>
      <c r="K2827" s="370"/>
    </row>
    <row r="2828" spans="1:11">
      <c r="A2828" s="485">
        <v>2828</v>
      </c>
      <c r="B2828" s="672" t="s">
        <v>136</v>
      </c>
      <c r="E2828" s="472"/>
      <c r="F2828" s="718"/>
      <c r="G2828" s="370"/>
      <c r="I2828" s="472"/>
      <c r="J2828" s="718"/>
      <c r="K2828" s="370"/>
    </row>
    <row r="2829" spans="1:11">
      <c r="A2829" s="485">
        <v>2829</v>
      </c>
      <c r="B2829" s="672" t="s">
        <v>137</v>
      </c>
      <c r="E2829" s="472"/>
      <c r="F2829" s="718"/>
      <c r="G2829" s="370"/>
      <c r="I2829" s="472"/>
      <c r="J2829" s="718"/>
      <c r="K2829" s="370"/>
    </row>
    <row r="2830" spans="1:11">
      <c r="A2830" s="485">
        <v>2830</v>
      </c>
      <c r="B2830" s="672" t="s">
        <v>299</v>
      </c>
      <c r="E2830" s="472"/>
      <c r="F2830" s="718"/>
      <c r="G2830" s="370"/>
      <c r="I2830" s="472"/>
      <c r="J2830" s="718"/>
      <c r="K2830" s="370"/>
    </row>
    <row r="2831" spans="1:11">
      <c r="A2831" s="485">
        <v>2831</v>
      </c>
      <c r="B2831" s="672" t="s">
        <v>1102</v>
      </c>
      <c r="E2831" s="472"/>
      <c r="F2831" s="718"/>
      <c r="G2831" s="370"/>
      <c r="I2831" s="472"/>
      <c r="J2831" s="718"/>
      <c r="K2831" s="370"/>
    </row>
    <row r="2832" spans="1:11">
      <c r="A2832" s="485">
        <v>2832</v>
      </c>
      <c r="B2832" s="672" t="s">
        <v>300</v>
      </c>
      <c r="E2832" s="472"/>
      <c r="F2832" s="718"/>
      <c r="G2832" s="370"/>
      <c r="I2832" s="472"/>
      <c r="J2832" s="718"/>
      <c r="K2832" s="370"/>
    </row>
    <row r="2833" spans="1:11">
      <c r="A2833" s="485">
        <v>2833</v>
      </c>
      <c r="B2833" s="672" t="s">
        <v>301</v>
      </c>
      <c r="E2833" s="472"/>
      <c r="F2833" s="718"/>
      <c r="G2833" s="370"/>
      <c r="I2833" s="472"/>
      <c r="J2833" s="718"/>
      <c r="K2833" s="370"/>
    </row>
    <row r="2834" spans="1:11">
      <c r="A2834" s="485">
        <v>2834</v>
      </c>
      <c r="B2834" s="771" t="s">
        <v>1324</v>
      </c>
      <c r="E2834" s="472"/>
      <c r="F2834" s="718"/>
      <c r="G2834" s="370"/>
      <c r="I2834" s="472"/>
      <c r="J2834" s="718"/>
      <c r="K2834" s="370"/>
    </row>
    <row r="2835" spans="1:11">
      <c r="A2835" s="485">
        <v>2835</v>
      </c>
      <c r="B2835" s="672" t="s">
        <v>302</v>
      </c>
      <c r="E2835" s="472"/>
      <c r="F2835" s="718"/>
      <c r="G2835" s="370"/>
      <c r="I2835" s="472"/>
      <c r="J2835" s="718"/>
      <c r="K2835" s="370"/>
    </row>
    <row r="2836" spans="1:11">
      <c r="A2836" s="485">
        <v>2836</v>
      </c>
      <c r="B2836" s="672" t="s">
        <v>115</v>
      </c>
      <c r="E2836" s="472"/>
      <c r="F2836" s="718"/>
      <c r="G2836" s="370"/>
      <c r="I2836" s="472"/>
      <c r="J2836" s="718"/>
      <c r="K2836" s="370"/>
    </row>
    <row r="2837" spans="1:11">
      <c r="A2837" s="485">
        <v>2837</v>
      </c>
      <c r="B2837" s="672" t="s">
        <v>106</v>
      </c>
      <c r="E2837" s="472"/>
      <c r="F2837" s="718"/>
      <c r="G2837" s="370"/>
      <c r="I2837" s="472"/>
      <c r="J2837" s="718"/>
      <c r="K2837" s="370"/>
    </row>
    <row r="2838" spans="1:11" ht="15.75">
      <c r="A2838" s="485">
        <v>2838</v>
      </c>
      <c r="B2838" s="673" t="s">
        <v>172</v>
      </c>
      <c r="E2838" s="472"/>
      <c r="F2838" s="231"/>
      <c r="G2838" s="370"/>
      <c r="I2838" s="472"/>
      <c r="J2838" s="231"/>
      <c r="K2838" s="370"/>
    </row>
    <row r="2839" spans="1:11">
      <c r="A2839" s="485">
        <v>2839</v>
      </c>
      <c r="B2839" s="672" t="s">
        <v>135</v>
      </c>
      <c r="E2839" s="472"/>
      <c r="F2839" s="231"/>
      <c r="G2839" s="370"/>
      <c r="I2839" s="472"/>
      <c r="J2839" s="231"/>
      <c r="K2839" s="370"/>
    </row>
    <row r="2840" spans="1:11">
      <c r="A2840" s="485">
        <v>2840</v>
      </c>
      <c r="B2840" s="679" t="s">
        <v>1220</v>
      </c>
      <c r="E2840" s="472"/>
      <c r="F2840" s="718"/>
      <c r="G2840" s="370"/>
      <c r="I2840" s="472"/>
      <c r="J2840" s="718"/>
      <c r="K2840" s="370"/>
    </row>
    <row r="2841" spans="1:11">
      <c r="A2841" s="485">
        <v>2841</v>
      </c>
      <c r="B2841" s="679" t="s">
        <v>1221</v>
      </c>
      <c r="E2841" s="472"/>
      <c r="F2841" s="718"/>
      <c r="G2841" s="370"/>
      <c r="I2841" s="472"/>
      <c r="J2841" s="718"/>
      <c r="K2841" s="370"/>
    </row>
    <row r="2842" spans="1:11">
      <c r="A2842" s="485">
        <v>2842</v>
      </c>
      <c r="B2842" s="679" t="s">
        <v>1222</v>
      </c>
      <c r="E2842" s="472"/>
      <c r="F2842" s="718"/>
      <c r="G2842" s="370"/>
      <c r="I2842" s="472"/>
      <c r="J2842" s="718"/>
      <c r="K2842" s="370"/>
    </row>
    <row r="2843" spans="1:11">
      <c r="A2843" s="485">
        <v>2843</v>
      </c>
      <c r="B2843" s="679" t="s">
        <v>1223</v>
      </c>
      <c r="E2843" s="472"/>
      <c r="F2843" s="718"/>
      <c r="G2843" s="370"/>
      <c r="I2843" s="472"/>
      <c r="J2843" s="718"/>
      <c r="K2843" s="370"/>
    </row>
    <row r="2844" spans="1:11">
      <c r="A2844" s="485">
        <v>2844</v>
      </c>
      <c r="B2844" s="672" t="s">
        <v>136</v>
      </c>
      <c r="E2844" s="472"/>
      <c r="F2844" s="718"/>
      <c r="G2844" s="370"/>
      <c r="I2844" s="472"/>
      <c r="J2844" s="718"/>
      <c r="K2844" s="370"/>
    </row>
    <row r="2845" spans="1:11">
      <c r="A2845" s="485">
        <v>2845</v>
      </c>
      <c r="B2845" s="672" t="s">
        <v>137</v>
      </c>
      <c r="E2845" s="472"/>
      <c r="F2845" s="718"/>
      <c r="G2845" s="370"/>
      <c r="I2845" s="472"/>
      <c r="J2845" s="718"/>
      <c r="K2845" s="370"/>
    </row>
    <row r="2846" spans="1:11">
      <c r="A2846" s="485">
        <v>2846</v>
      </c>
      <c r="B2846" s="672" t="s">
        <v>299</v>
      </c>
      <c r="E2846" s="472"/>
      <c r="F2846" s="718"/>
      <c r="G2846" s="370"/>
      <c r="I2846" s="472"/>
      <c r="J2846" s="718"/>
      <c r="K2846" s="370"/>
    </row>
    <row r="2847" spans="1:11">
      <c r="A2847" s="485">
        <v>2847</v>
      </c>
      <c r="B2847" s="672" t="s">
        <v>1102</v>
      </c>
      <c r="E2847" s="472"/>
      <c r="F2847" s="718"/>
      <c r="G2847" s="370"/>
      <c r="I2847" s="472"/>
      <c r="J2847" s="718"/>
      <c r="K2847" s="370"/>
    </row>
    <row r="2848" spans="1:11">
      <c r="A2848" s="485">
        <v>2848</v>
      </c>
      <c r="B2848" s="672" t="s">
        <v>300</v>
      </c>
      <c r="E2848" s="472"/>
      <c r="F2848" s="718"/>
      <c r="G2848" s="370"/>
      <c r="I2848" s="472"/>
      <c r="J2848" s="718"/>
      <c r="K2848" s="370"/>
    </row>
    <row r="2849" spans="1:11">
      <c r="A2849" s="485">
        <v>2849</v>
      </c>
      <c r="B2849" s="672" t="s">
        <v>301</v>
      </c>
      <c r="E2849" s="472"/>
      <c r="F2849" s="718"/>
      <c r="G2849" s="370"/>
      <c r="I2849" s="472"/>
      <c r="J2849" s="718"/>
      <c r="K2849" s="370"/>
    </row>
    <row r="2850" spans="1:11">
      <c r="A2850" s="485">
        <v>2850</v>
      </c>
      <c r="B2850" s="771" t="s">
        <v>1324</v>
      </c>
      <c r="E2850" s="472"/>
      <c r="F2850" s="718"/>
      <c r="G2850" s="370"/>
      <c r="I2850" s="472"/>
      <c r="J2850" s="718"/>
      <c r="K2850" s="370"/>
    </row>
    <row r="2851" spans="1:11">
      <c r="A2851" s="485">
        <v>2851</v>
      </c>
      <c r="B2851" s="672" t="s">
        <v>302</v>
      </c>
      <c r="E2851" s="472"/>
      <c r="F2851" s="718"/>
      <c r="G2851" s="370"/>
      <c r="I2851" s="472"/>
      <c r="J2851" s="718"/>
      <c r="K2851" s="370"/>
    </row>
    <row r="2852" spans="1:11">
      <c r="A2852" s="485">
        <v>2852</v>
      </c>
      <c r="B2852" s="672" t="s">
        <v>115</v>
      </c>
      <c r="E2852" s="472"/>
      <c r="F2852" s="718"/>
      <c r="G2852" s="370"/>
      <c r="I2852" s="472"/>
      <c r="J2852" s="718"/>
      <c r="K2852" s="370"/>
    </row>
    <row r="2853" spans="1:11">
      <c r="A2853" s="485">
        <v>2853</v>
      </c>
      <c r="B2853" s="672" t="s">
        <v>106</v>
      </c>
      <c r="E2853" s="472"/>
      <c r="F2853" s="718"/>
      <c r="G2853" s="370"/>
      <c r="I2853" s="472"/>
      <c r="J2853" s="718"/>
      <c r="K2853" s="370"/>
    </row>
    <row r="2854" spans="1:11" ht="15.75">
      <c r="A2854" s="485">
        <v>2854</v>
      </c>
      <c r="B2854" s="673" t="s">
        <v>1019</v>
      </c>
      <c r="E2854" s="472"/>
      <c r="F2854" s="231"/>
      <c r="G2854" s="370"/>
      <c r="I2854" s="472"/>
      <c r="J2854" s="231"/>
      <c r="K2854" s="370"/>
    </row>
    <row r="2855" spans="1:11" ht="15.75">
      <c r="A2855" s="485">
        <v>2855</v>
      </c>
      <c r="B2855" s="673" t="s">
        <v>271</v>
      </c>
      <c r="E2855" s="472"/>
      <c r="F2855" s="231"/>
      <c r="G2855" s="370"/>
      <c r="I2855" s="472"/>
      <c r="J2855" s="231"/>
      <c r="K2855" s="370"/>
    </row>
    <row r="2856" spans="1:11">
      <c r="A2856" s="485">
        <v>2856</v>
      </c>
      <c r="B2856" s="672" t="s">
        <v>135</v>
      </c>
      <c r="E2856" s="472"/>
      <c r="F2856" s="231"/>
      <c r="G2856" s="370"/>
      <c r="I2856" s="472"/>
      <c r="J2856" s="231"/>
      <c r="K2856" s="370"/>
    </row>
    <row r="2857" spans="1:11">
      <c r="A2857" s="485">
        <v>2857</v>
      </c>
      <c r="B2857" s="679" t="s">
        <v>1220</v>
      </c>
      <c r="E2857" s="472"/>
      <c r="F2857" s="718"/>
      <c r="G2857" s="370"/>
      <c r="I2857" s="472"/>
      <c r="J2857" s="718"/>
      <c r="K2857" s="370"/>
    </row>
    <row r="2858" spans="1:11">
      <c r="A2858" s="485">
        <v>2858</v>
      </c>
      <c r="B2858" s="679" t="s">
        <v>1221</v>
      </c>
      <c r="E2858" s="472"/>
      <c r="F2858" s="718"/>
      <c r="G2858" s="370"/>
      <c r="I2858" s="472"/>
      <c r="J2858" s="718"/>
      <c r="K2858" s="370"/>
    </row>
    <row r="2859" spans="1:11">
      <c r="A2859" s="485">
        <v>2859</v>
      </c>
      <c r="B2859" s="679" t="s">
        <v>1222</v>
      </c>
      <c r="E2859" s="472"/>
      <c r="F2859" s="718"/>
      <c r="G2859" s="370"/>
      <c r="I2859" s="472"/>
      <c r="J2859" s="718"/>
      <c r="K2859" s="370"/>
    </row>
    <row r="2860" spans="1:11">
      <c r="A2860" s="485">
        <v>2860</v>
      </c>
      <c r="B2860" s="679" t="s">
        <v>1223</v>
      </c>
      <c r="E2860" s="472"/>
      <c r="F2860" s="718"/>
      <c r="G2860" s="370"/>
      <c r="I2860" s="472"/>
      <c r="J2860" s="718"/>
      <c r="K2860" s="370"/>
    </row>
    <row r="2861" spans="1:11">
      <c r="A2861" s="485">
        <v>2861</v>
      </c>
      <c r="B2861" s="672" t="s">
        <v>136</v>
      </c>
      <c r="E2861" s="472"/>
      <c r="F2861" s="718"/>
      <c r="G2861" s="370"/>
      <c r="I2861" s="472"/>
      <c r="J2861" s="718"/>
      <c r="K2861" s="370"/>
    </row>
    <row r="2862" spans="1:11">
      <c r="A2862" s="485">
        <v>2862</v>
      </c>
      <c r="B2862" s="672" t="s">
        <v>137</v>
      </c>
      <c r="E2862" s="472"/>
      <c r="F2862" s="718"/>
      <c r="G2862" s="370"/>
      <c r="I2862" s="472"/>
      <c r="J2862" s="718"/>
      <c r="K2862" s="370"/>
    </row>
    <row r="2863" spans="1:11">
      <c r="A2863" s="485">
        <v>2863</v>
      </c>
      <c r="B2863" s="672" t="s">
        <v>299</v>
      </c>
      <c r="E2863" s="472"/>
      <c r="F2863" s="718"/>
      <c r="G2863" s="370"/>
      <c r="I2863" s="472"/>
      <c r="J2863" s="718"/>
      <c r="K2863" s="370"/>
    </row>
    <row r="2864" spans="1:11">
      <c r="A2864" s="485">
        <v>2864</v>
      </c>
      <c r="B2864" s="672" t="s">
        <v>1102</v>
      </c>
      <c r="E2864" s="472"/>
      <c r="F2864" s="718"/>
      <c r="G2864" s="370"/>
      <c r="I2864" s="472"/>
      <c r="J2864" s="718"/>
      <c r="K2864" s="370"/>
    </row>
    <row r="2865" spans="1:11">
      <c r="A2865" s="485">
        <v>2865</v>
      </c>
      <c r="B2865" s="672" t="s">
        <v>300</v>
      </c>
      <c r="E2865" s="472"/>
      <c r="F2865" s="718"/>
      <c r="G2865" s="370"/>
      <c r="I2865" s="472"/>
      <c r="J2865" s="718"/>
      <c r="K2865" s="370"/>
    </row>
    <row r="2866" spans="1:11">
      <c r="A2866" s="485">
        <v>2866</v>
      </c>
      <c r="B2866" s="672" t="s">
        <v>301</v>
      </c>
      <c r="E2866" s="472"/>
      <c r="F2866" s="718"/>
      <c r="G2866" s="370"/>
      <c r="I2866" s="472"/>
      <c r="J2866" s="718"/>
      <c r="K2866" s="370"/>
    </row>
    <row r="2867" spans="1:11">
      <c r="A2867" s="485">
        <v>2867</v>
      </c>
      <c r="B2867" s="771" t="s">
        <v>1324</v>
      </c>
      <c r="E2867" s="472"/>
      <c r="F2867" s="718"/>
      <c r="G2867" s="370"/>
      <c r="I2867" s="472"/>
      <c r="J2867" s="718"/>
      <c r="K2867" s="370"/>
    </row>
    <row r="2868" spans="1:11">
      <c r="A2868" s="485">
        <v>2868</v>
      </c>
      <c r="B2868" s="672" t="s">
        <v>302</v>
      </c>
      <c r="E2868" s="472"/>
      <c r="F2868" s="718"/>
      <c r="G2868" s="370"/>
      <c r="I2868" s="472"/>
      <c r="J2868" s="718"/>
      <c r="K2868" s="370"/>
    </row>
    <row r="2869" spans="1:11">
      <c r="A2869" s="485">
        <v>2869</v>
      </c>
      <c r="B2869" s="672" t="s">
        <v>115</v>
      </c>
      <c r="E2869" s="472"/>
      <c r="F2869" s="718"/>
      <c r="G2869" s="370"/>
      <c r="I2869" s="472"/>
      <c r="J2869" s="718"/>
      <c r="K2869" s="370"/>
    </row>
    <row r="2870" spans="1:11">
      <c r="A2870" s="485">
        <v>2870</v>
      </c>
      <c r="B2870" s="672" t="s">
        <v>106</v>
      </c>
      <c r="E2870" s="472"/>
      <c r="F2870" s="718"/>
      <c r="G2870" s="370"/>
      <c r="I2870" s="472"/>
      <c r="J2870" s="718"/>
      <c r="K2870" s="370"/>
    </row>
    <row r="2871" spans="1:11" ht="15.75">
      <c r="A2871" s="485">
        <v>2871</v>
      </c>
      <c r="B2871" s="673" t="s">
        <v>303</v>
      </c>
      <c r="E2871" s="472"/>
      <c r="F2871" s="231"/>
      <c r="G2871" s="370"/>
      <c r="I2871" s="472"/>
      <c r="J2871" s="231"/>
      <c r="K2871" s="370"/>
    </row>
    <row r="2872" spans="1:11">
      <c r="A2872" s="485">
        <v>2872</v>
      </c>
      <c r="B2872" s="672" t="s">
        <v>135</v>
      </c>
      <c r="E2872" s="472"/>
      <c r="F2872" s="231"/>
      <c r="G2872" s="370"/>
      <c r="I2872" s="472"/>
      <c r="J2872" s="231"/>
      <c r="K2872" s="370"/>
    </row>
    <row r="2873" spans="1:11">
      <c r="A2873" s="485">
        <v>2873</v>
      </c>
      <c r="B2873" s="679" t="s">
        <v>1220</v>
      </c>
      <c r="E2873" s="472"/>
      <c r="F2873" s="718"/>
      <c r="G2873" s="370"/>
      <c r="I2873" s="472"/>
      <c r="J2873" s="718"/>
      <c r="K2873" s="370"/>
    </row>
    <row r="2874" spans="1:11">
      <c r="A2874" s="485">
        <v>2874</v>
      </c>
      <c r="B2874" s="679" t="s">
        <v>1221</v>
      </c>
      <c r="E2874" s="472"/>
      <c r="F2874" s="718"/>
      <c r="G2874" s="370"/>
      <c r="I2874" s="472"/>
      <c r="J2874" s="718"/>
      <c r="K2874" s="370"/>
    </row>
    <row r="2875" spans="1:11">
      <c r="A2875" s="485">
        <v>2875</v>
      </c>
      <c r="B2875" s="679" t="s">
        <v>1222</v>
      </c>
      <c r="E2875" s="472"/>
      <c r="F2875" s="718"/>
      <c r="G2875" s="370"/>
      <c r="I2875" s="472"/>
      <c r="J2875" s="718"/>
      <c r="K2875" s="370"/>
    </row>
    <row r="2876" spans="1:11">
      <c r="A2876" s="485">
        <v>2876</v>
      </c>
      <c r="B2876" s="679" t="s">
        <v>1223</v>
      </c>
      <c r="E2876" s="472"/>
      <c r="F2876" s="718"/>
      <c r="G2876" s="370"/>
      <c r="I2876" s="472"/>
      <c r="J2876" s="718"/>
      <c r="K2876" s="370"/>
    </row>
    <row r="2877" spans="1:11">
      <c r="A2877" s="485">
        <v>2877</v>
      </c>
      <c r="B2877" s="672" t="s">
        <v>136</v>
      </c>
      <c r="E2877" s="472"/>
      <c r="F2877" s="718"/>
      <c r="G2877" s="370"/>
      <c r="I2877" s="472"/>
      <c r="J2877" s="718"/>
      <c r="K2877" s="370"/>
    </row>
    <row r="2878" spans="1:11">
      <c r="A2878" s="485">
        <v>2878</v>
      </c>
      <c r="B2878" s="672" t="s">
        <v>137</v>
      </c>
      <c r="E2878" s="472"/>
      <c r="F2878" s="718"/>
      <c r="G2878" s="370"/>
      <c r="I2878" s="472"/>
      <c r="J2878" s="718"/>
      <c r="K2878" s="370"/>
    </row>
    <row r="2879" spans="1:11">
      <c r="A2879" s="485">
        <v>2879</v>
      </c>
      <c r="B2879" s="672" t="s">
        <v>299</v>
      </c>
      <c r="E2879" s="472"/>
      <c r="F2879" s="718"/>
      <c r="G2879" s="370"/>
      <c r="I2879" s="472"/>
      <c r="J2879" s="718"/>
      <c r="K2879" s="370"/>
    </row>
    <row r="2880" spans="1:11">
      <c r="A2880" s="485">
        <v>2880</v>
      </c>
      <c r="B2880" s="672" t="s">
        <v>1102</v>
      </c>
      <c r="E2880" s="472"/>
      <c r="F2880" s="718"/>
      <c r="G2880" s="370"/>
      <c r="I2880" s="472"/>
      <c r="J2880" s="718"/>
      <c r="K2880" s="370"/>
    </row>
    <row r="2881" spans="1:11">
      <c r="A2881" s="485">
        <v>2881</v>
      </c>
      <c r="B2881" s="672" t="s">
        <v>300</v>
      </c>
      <c r="E2881" s="472"/>
      <c r="F2881" s="718"/>
      <c r="G2881" s="370"/>
      <c r="I2881" s="472"/>
      <c r="J2881" s="718"/>
      <c r="K2881" s="370"/>
    </row>
    <row r="2882" spans="1:11">
      <c r="A2882" s="485">
        <v>2882</v>
      </c>
      <c r="B2882" s="672" t="s">
        <v>301</v>
      </c>
      <c r="E2882" s="472"/>
      <c r="F2882" s="718"/>
      <c r="G2882" s="370"/>
      <c r="I2882" s="472"/>
      <c r="J2882" s="718"/>
      <c r="K2882" s="370"/>
    </row>
    <row r="2883" spans="1:11">
      <c r="A2883" s="485">
        <v>2883</v>
      </c>
      <c r="B2883" s="771" t="s">
        <v>1324</v>
      </c>
      <c r="E2883" s="472"/>
      <c r="F2883" s="718"/>
      <c r="G2883" s="370"/>
      <c r="I2883" s="472"/>
      <c r="J2883" s="718"/>
      <c r="K2883" s="370"/>
    </row>
    <row r="2884" spans="1:11">
      <c r="A2884" s="485">
        <v>2884</v>
      </c>
      <c r="B2884" s="672" t="s">
        <v>302</v>
      </c>
      <c r="E2884" s="472"/>
      <c r="F2884" s="718"/>
      <c r="G2884" s="370"/>
      <c r="I2884" s="472"/>
      <c r="J2884" s="718"/>
      <c r="K2884" s="370"/>
    </row>
    <row r="2885" spans="1:11">
      <c r="A2885" s="485">
        <v>2885</v>
      </c>
      <c r="B2885" s="672" t="s">
        <v>115</v>
      </c>
      <c r="E2885" s="472"/>
      <c r="F2885" s="718"/>
      <c r="G2885" s="370"/>
      <c r="I2885" s="472"/>
      <c r="J2885" s="718"/>
      <c r="K2885" s="370"/>
    </row>
    <row r="2886" spans="1:11">
      <c r="A2886" s="485">
        <v>2886</v>
      </c>
      <c r="B2886" s="672" t="s">
        <v>106</v>
      </c>
      <c r="E2886" s="472"/>
      <c r="F2886" s="718"/>
      <c r="G2886" s="370"/>
      <c r="I2886" s="472"/>
      <c r="J2886" s="718"/>
      <c r="K2886" s="370"/>
    </row>
    <row r="2887" spans="1:11" ht="15.75">
      <c r="A2887" s="485">
        <v>2887</v>
      </c>
      <c r="B2887" s="673" t="s">
        <v>172</v>
      </c>
      <c r="E2887" s="472"/>
      <c r="F2887" s="231"/>
      <c r="G2887" s="370"/>
      <c r="I2887" s="472"/>
      <c r="J2887" s="231"/>
      <c r="K2887" s="370"/>
    </row>
    <row r="2888" spans="1:11">
      <c r="A2888" s="485">
        <v>2888</v>
      </c>
      <c r="B2888" s="672" t="s">
        <v>135</v>
      </c>
      <c r="E2888" s="472"/>
      <c r="F2888" s="231"/>
      <c r="G2888" s="370"/>
      <c r="I2888" s="472"/>
      <c r="J2888" s="231"/>
      <c r="K2888" s="370"/>
    </row>
    <row r="2889" spans="1:11">
      <c r="A2889" s="485">
        <v>2889</v>
      </c>
      <c r="B2889" s="679" t="s">
        <v>1220</v>
      </c>
      <c r="E2889" s="472"/>
      <c r="F2889" s="718"/>
      <c r="G2889" s="370"/>
      <c r="I2889" s="472"/>
      <c r="J2889" s="718"/>
      <c r="K2889" s="370"/>
    </row>
    <row r="2890" spans="1:11">
      <c r="A2890" s="485">
        <v>2890</v>
      </c>
      <c r="B2890" s="679" t="s">
        <v>1221</v>
      </c>
      <c r="E2890" s="472"/>
      <c r="F2890" s="718"/>
      <c r="G2890" s="370"/>
      <c r="I2890" s="472"/>
      <c r="J2890" s="718"/>
      <c r="K2890" s="370"/>
    </row>
    <row r="2891" spans="1:11">
      <c r="A2891" s="485">
        <v>2891</v>
      </c>
      <c r="B2891" s="679" t="s">
        <v>1222</v>
      </c>
      <c r="E2891" s="472"/>
      <c r="F2891" s="718"/>
      <c r="G2891" s="370"/>
      <c r="I2891" s="472"/>
      <c r="J2891" s="718"/>
      <c r="K2891" s="370"/>
    </row>
    <row r="2892" spans="1:11">
      <c r="A2892" s="485">
        <v>2892</v>
      </c>
      <c r="B2892" s="679" t="s">
        <v>1223</v>
      </c>
      <c r="E2892" s="472"/>
      <c r="F2892" s="718"/>
      <c r="G2892" s="370"/>
      <c r="I2892" s="472"/>
      <c r="J2892" s="718"/>
      <c r="K2892" s="370"/>
    </row>
    <row r="2893" spans="1:11">
      <c r="A2893" s="485">
        <v>2893</v>
      </c>
      <c r="B2893" s="672" t="s">
        <v>136</v>
      </c>
      <c r="E2893" s="472"/>
      <c r="F2893" s="718"/>
      <c r="G2893" s="370"/>
      <c r="I2893" s="472"/>
      <c r="J2893" s="718"/>
      <c r="K2893" s="370"/>
    </row>
    <row r="2894" spans="1:11">
      <c r="A2894" s="485">
        <v>2894</v>
      </c>
      <c r="B2894" s="672" t="s">
        <v>137</v>
      </c>
      <c r="E2894" s="472"/>
      <c r="F2894" s="718"/>
      <c r="G2894" s="370"/>
      <c r="I2894" s="472"/>
      <c r="J2894" s="718"/>
      <c r="K2894" s="370"/>
    </row>
    <row r="2895" spans="1:11">
      <c r="A2895" s="485">
        <v>2895</v>
      </c>
      <c r="B2895" s="672" t="s">
        <v>299</v>
      </c>
      <c r="E2895" s="472"/>
      <c r="F2895" s="718"/>
      <c r="G2895" s="370"/>
      <c r="I2895" s="472"/>
      <c r="J2895" s="718"/>
      <c r="K2895" s="370"/>
    </row>
    <row r="2896" spans="1:11">
      <c r="A2896" s="485">
        <v>2896</v>
      </c>
      <c r="B2896" s="672" t="s">
        <v>1102</v>
      </c>
      <c r="E2896" s="472"/>
      <c r="F2896" s="718"/>
      <c r="G2896" s="370"/>
      <c r="I2896" s="472"/>
      <c r="J2896" s="718"/>
      <c r="K2896" s="370"/>
    </row>
    <row r="2897" spans="1:11">
      <c r="A2897" s="485">
        <v>2897</v>
      </c>
      <c r="B2897" s="672" t="s">
        <v>300</v>
      </c>
      <c r="E2897" s="472"/>
      <c r="F2897" s="718"/>
      <c r="G2897" s="370"/>
      <c r="I2897" s="472"/>
      <c r="J2897" s="718"/>
      <c r="K2897" s="370"/>
    </row>
    <row r="2898" spans="1:11">
      <c r="A2898" s="485">
        <v>2898</v>
      </c>
      <c r="B2898" s="672" t="s">
        <v>301</v>
      </c>
      <c r="E2898" s="472"/>
      <c r="F2898" s="718"/>
      <c r="G2898" s="370"/>
      <c r="I2898" s="472"/>
      <c r="J2898" s="718"/>
      <c r="K2898" s="370"/>
    </row>
    <row r="2899" spans="1:11">
      <c r="A2899" s="485">
        <v>2899</v>
      </c>
      <c r="B2899" s="771" t="s">
        <v>1324</v>
      </c>
      <c r="E2899" s="472"/>
      <c r="F2899" s="718"/>
      <c r="G2899" s="370"/>
      <c r="I2899" s="472"/>
      <c r="J2899" s="718"/>
      <c r="K2899" s="370"/>
    </row>
    <row r="2900" spans="1:11">
      <c r="A2900" s="485">
        <v>2900</v>
      </c>
      <c r="B2900" s="672" t="s">
        <v>302</v>
      </c>
      <c r="E2900" s="472"/>
      <c r="F2900" s="718"/>
      <c r="G2900" s="370"/>
      <c r="I2900" s="472"/>
      <c r="J2900" s="718"/>
      <c r="K2900" s="370"/>
    </row>
    <row r="2901" spans="1:11">
      <c r="A2901" s="485">
        <v>2901</v>
      </c>
      <c r="B2901" s="672" t="s">
        <v>115</v>
      </c>
      <c r="E2901" s="472"/>
      <c r="F2901" s="718"/>
      <c r="G2901" s="370"/>
      <c r="I2901" s="472"/>
      <c r="J2901" s="718"/>
      <c r="K2901" s="370"/>
    </row>
    <row r="2902" spans="1:11">
      <c r="A2902" s="485">
        <v>2902</v>
      </c>
      <c r="B2902" s="672" t="s">
        <v>106</v>
      </c>
      <c r="E2902" s="472"/>
      <c r="F2902" s="718"/>
      <c r="G2902" s="370"/>
      <c r="I2902" s="472"/>
      <c r="J2902" s="718"/>
      <c r="K2902" s="370"/>
    </row>
    <row r="2903" spans="1:11" ht="15.75">
      <c r="A2903" s="485">
        <v>2903</v>
      </c>
      <c r="B2903" s="673" t="s">
        <v>1020</v>
      </c>
      <c r="E2903" s="472"/>
      <c r="F2903" s="231"/>
      <c r="G2903" s="370"/>
      <c r="I2903" s="472"/>
      <c r="J2903" s="231"/>
      <c r="K2903" s="370"/>
    </row>
    <row r="2904" spans="1:11" ht="15.75">
      <c r="A2904" s="485">
        <v>2904</v>
      </c>
      <c r="B2904" s="673" t="s">
        <v>271</v>
      </c>
      <c r="E2904" s="472"/>
      <c r="F2904" s="231"/>
      <c r="G2904" s="370"/>
      <c r="I2904" s="472"/>
      <c r="J2904" s="231"/>
      <c r="K2904" s="370"/>
    </row>
    <row r="2905" spans="1:11">
      <c r="A2905" s="485">
        <v>2905</v>
      </c>
      <c r="B2905" s="672" t="s">
        <v>135</v>
      </c>
      <c r="E2905" s="472"/>
      <c r="F2905" s="231"/>
      <c r="G2905" s="370"/>
      <c r="I2905" s="472"/>
      <c r="J2905" s="231"/>
      <c r="K2905" s="370"/>
    </row>
    <row r="2906" spans="1:11">
      <c r="A2906" s="485">
        <v>2906</v>
      </c>
      <c r="B2906" s="679" t="s">
        <v>1220</v>
      </c>
      <c r="E2906" s="472"/>
      <c r="F2906" s="718"/>
      <c r="G2906" s="370"/>
      <c r="I2906" s="472"/>
      <c r="J2906" s="718"/>
      <c r="K2906" s="370"/>
    </row>
    <row r="2907" spans="1:11">
      <c r="A2907" s="485">
        <v>2907</v>
      </c>
      <c r="B2907" s="679" t="s">
        <v>1221</v>
      </c>
      <c r="E2907" s="472"/>
      <c r="F2907" s="718"/>
      <c r="G2907" s="370"/>
      <c r="I2907" s="472"/>
      <c r="J2907" s="718"/>
      <c r="K2907" s="370"/>
    </row>
    <row r="2908" spans="1:11">
      <c r="A2908" s="485">
        <v>2908</v>
      </c>
      <c r="B2908" s="679" t="s">
        <v>1222</v>
      </c>
      <c r="E2908" s="472"/>
      <c r="F2908" s="718"/>
      <c r="G2908" s="370"/>
      <c r="I2908" s="472"/>
      <c r="J2908" s="718"/>
      <c r="K2908" s="370"/>
    </row>
    <row r="2909" spans="1:11">
      <c r="A2909" s="485">
        <v>2909</v>
      </c>
      <c r="B2909" s="679" t="s">
        <v>1223</v>
      </c>
      <c r="E2909" s="472"/>
      <c r="F2909" s="718"/>
      <c r="G2909" s="370"/>
      <c r="I2909" s="472"/>
      <c r="J2909" s="718"/>
      <c r="K2909" s="370"/>
    </row>
    <row r="2910" spans="1:11">
      <c r="A2910" s="485">
        <v>2910</v>
      </c>
      <c r="B2910" s="672" t="s">
        <v>136</v>
      </c>
      <c r="E2910" s="472"/>
      <c r="F2910" s="718"/>
      <c r="G2910" s="370"/>
      <c r="I2910" s="472"/>
      <c r="J2910" s="718"/>
      <c r="K2910" s="370"/>
    </row>
    <row r="2911" spans="1:11">
      <c r="A2911" s="485">
        <v>2911</v>
      </c>
      <c r="B2911" s="672" t="s">
        <v>137</v>
      </c>
      <c r="E2911" s="472"/>
      <c r="F2911" s="718"/>
      <c r="G2911" s="370"/>
      <c r="I2911" s="472"/>
      <c r="J2911" s="718"/>
      <c r="K2911" s="370"/>
    </row>
    <row r="2912" spans="1:11">
      <c r="A2912" s="485">
        <v>2912</v>
      </c>
      <c r="B2912" s="672" t="s">
        <v>299</v>
      </c>
      <c r="E2912" s="472"/>
      <c r="F2912" s="718"/>
      <c r="G2912" s="370"/>
      <c r="I2912" s="472"/>
      <c r="J2912" s="718"/>
      <c r="K2912" s="370"/>
    </row>
    <row r="2913" spans="1:11">
      <c r="A2913" s="485">
        <v>2913</v>
      </c>
      <c r="B2913" s="672" t="s">
        <v>1102</v>
      </c>
      <c r="E2913" s="472"/>
      <c r="F2913" s="718"/>
      <c r="G2913" s="370"/>
      <c r="I2913" s="472"/>
      <c r="J2913" s="718"/>
      <c r="K2913" s="370"/>
    </row>
    <row r="2914" spans="1:11">
      <c r="A2914" s="485">
        <v>2914</v>
      </c>
      <c r="B2914" s="672" t="s">
        <v>300</v>
      </c>
      <c r="E2914" s="472"/>
      <c r="F2914" s="718"/>
      <c r="G2914" s="370"/>
      <c r="I2914" s="472"/>
      <c r="J2914" s="718"/>
      <c r="K2914" s="370"/>
    </row>
    <row r="2915" spans="1:11">
      <c r="A2915" s="485">
        <v>2915</v>
      </c>
      <c r="B2915" s="672" t="s">
        <v>301</v>
      </c>
      <c r="E2915" s="472"/>
      <c r="F2915" s="718"/>
      <c r="G2915" s="370"/>
      <c r="I2915" s="472"/>
      <c r="J2915" s="718"/>
      <c r="K2915" s="370"/>
    </row>
    <row r="2916" spans="1:11">
      <c r="A2916" s="485">
        <v>2916</v>
      </c>
      <c r="B2916" s="771" t="s">
        <v>1324</v>
      </c>
      <c r="E2916" s="472"/>
      <c r="F2916" s="718"/>
      <c r="G2916" s="370"/>
      <c r="I2916" s="472"/>
      <c r="J2916" s="718"/>
      <c r="K2916" s="370"/>
    </row>
    <row r="2917" spans="1:11">
      <c r="A2917" s="485">
        <v>2917</v>
      </c>
      <c r="B2917" s="672" t="s">
        <v>302</v>
      </c>
      <c r="E2917" s="472"/>
      <c r="F2917" s="718"/>
      <c r="G2917" s="370"/>
      <c r="I2917" s="472"/>
      <c r="J2917" s="718"/>
      <c r="K2917" s="370"/>
    </row>
    <row r="2918" spans="1:11">
      <c r="A2918" s="485">
        <v>2918</v>
      </c>
      <c r="B2918" s="672" t="s">
        <v>115</v>
      </c>
      <c r="E2918" s="472"/>
      <c r="F2918" s="718"/>
      <c r="G2918" s="370"/>
      <c r="I2918" s="472"/>
      <c r="J2918" s="718"/>
      <c r="K2918" s="370"/>
    </row>
    <row r="2919" spans="1:11">
      <c r="A2919" s="485">
        <v>2919</v>
      </c>
      <c r="B2919" s="672" t="s">
        <v>106</v>
      </c>
      <c r="E2919" s="472"/>
      <c r="F2919" s="718"/>
      <c r="G2919" s="370"/>
      <c r="I2919" s="472"/>
      <c r="J2919" s="718"/>
      <c r="K2919" s="370"/>
    </row>
    <row r="2920" spans="1:11" ht="15.75">
      <c r="A2920" s="485">
        <v>2920</v>
      </c>
      <c r="B2920" s="673" t="s">
        <v>303</v>
      </c>
      <c r="E2920" s="472"/>
      <c r="F2920" s="231"/>
      <c r="G2920" s="370"/>
      <c r="I2920" s="472"/>
      <c r="J2920" s="231"/>
      <c r="K2920" s="370"/>
    </row>
    <row r="2921" spans="1:11">
      <c r="A2921" s="485">
        <v>2921</v>
      </c>
      <c r="B2921" s="672" t="s">
        <v>135</v>
      </c>
      <c r="E2921" s="472"/>
      <c r="F2921" s="231"/>
      <c r="G2921" s="370"/>
      <c r="I2921" s="472"/>
      <c r="J2921" s="231"/>
      <c r="K2921" s="370"/>
    </row>
    <row r="2922" spans="1:11">
      <c r="A2922" s="485">
        <v>2922</v>
      </c>
      <c r="B2922" s="679" t="s">
        <v>1220</v>
      </c>
      <c r="E2922" s="472"/>
      <c r="F2922" s="718"/>
      <c r="G2922" s="370"/>
      <c r="I2922" s="472"/>
      <c r="J2922" s="718"/>
      <c r="K2922" s="370"/>
    </row>
    <row r="2923" spans="1:11">
      <c r="A2923" s="485">
        <v>2923</v>
      </c>
      <c r="B2923" s="679" t="s">
        <v>1221</v>
      </c>
      <c r="E2923" s="472"/>
      <c r="F2923" s="718"/>
      <c r="G2923" s="370"/>
      <c r="I2923" s="472"/>
      <c r="J2923" s="718"/>
      <c r="K2923" s="370"/>
    </row>
    <row r="2924" spans="1:11">
      <c r="A2924" s="485">
        <v>2924</v>
      </c>
      <c r="B2924" s="679" t="s">
        <v>1222</v>
      </c>
      <c r="E2924" s="472"/>
      <c r="F2924" s="718"/>
      <c r="G2924" s="370"/>
      <c r="I2924" s="472"/>
      <c r="J2924" s="718"/>
      <c r="K2924" s="370"/>
    </row>
    <row r="2925" spans="1:11">
      <c r="A2925" s="485">
        <v>2925</v>
      </c>
      <c r="B2925" s="679" t="s">
        <v>1223</v>
      </c>
      <c r="E2925" s="472"/>
      <c r="F2925" s="718"/>
      <c r="G2925" s="370"/>
      <c r="I2925" s="472"/>
      <c r="J2925" s="718"/>
      <c r="K2925" s="370"/>
    </row>
    <row r="2926" spans="1:11">
      <c r="A2926" s="485">
        <v>2926</v>
      </c>
      <c r="B2926" s="672" t="s">
        <v>136</v>
      </c>
      <c r="E2926" s="472"/>
      <c r="F2926" s="718"/>
      <c r="G2926" s="370"/>
      <c r="I2926" s="472"/>
      <c r="J2926" s="718"/>
      <c r="K2926" s="370"/>
    </row>
    <row r="2927" spans="1:11">
      <c r="A2927" s="485">
        <v>2927</v>
      </c>
      <c r="B2927" s="672" t="s">
        <v>137</v>
      </c>
      <c r="E2927" s="472"/>
      <c r="F2927" s="718"/>
      <c r="G2927" s="370"/>
      <c r="I2927" s="472"/>
      <c r="J2927" s="718"/>
      <c r="K2927" s="370"/>
    </row>
    <row r="2928" spans="1:11">
      <c r="A2928" s="485">
        <v>2928</v>
      </c>
      <c r="B2928" s="672" t="s">
        <v>299</v>
      </c>
      <c r="E2928" s="472"/>
      <c r="F2928" s="718"/>
      <c r="G2928" s="370"/>
      <c r="I2928" s="472"/>
      <c r="J2928" s="718"/>
      <c r="K2928" s="370"/>
    </row>
    <row r="2929" spans="1:11">
      <c r="A2929" s="485">
        <v>2929</v>
      </c>
      <c r="B2929" s="672" t="s">
        <v>1102</v>
      </c>
      <c r="E2929" s="472"/>
      <c r="F2929" s="718"/>
      <c r="G2929" s="370"/>
      <c r="I2929" s="472"/>
      <c r="J2929" s="718"/>
      <c r="K2929" s="370"/>
    </row>
    <row r="2930" spans="1:11">
      <c r="A2930" s="485">
        <v>2930</v>
      </c>
      <c r="B2930" s="672" t="s">
        <v>300</v>
      </c>
      <c r="E2930" s="472"/>
      <c r="F2930" s="718"/>
      <c r="G2930" s="370"/>
      <c r="I2930" s="472"/>
      <c r="J2930" s="718"/>
      <c r="K2930" s="370"/>
    </row>
    <row r="2931" spans="1:11">
      <c r="A2931" s="485">
        <v>2931</v>
      </c>
      <c r="B2931" s="672" t="s">
        <v>301</v>
      </c>
      <c r="E2931" s="472"/>
      <c r="F2931" s="718"/>
      <c r="G2931" s="370"/>
      <c r="I2931" s="472"/>
      <c r="J2931" s="718"/>
      <c r="K2931" s="370"/>
    </row>
    <row r="2932" spans="1:11">
      <c r="A2932" s="485">
        <v>2932</v>
      </c>
      <c r="B2932" s="771" t="s">
        <v>1324</v>
      </c>
      <c r="E2932" s="472"/>
      <c r="F2932" s="718"/>
      <c r="G2932" s="370"/>
      <c r="I2932" s="472"/>
      <c r="J2932" s="718"/>
      <c r="K2932" s="370"/>
    </row>
    <row r="2933" spans="1:11">
      <c r="A2933" s="485">
        <v>2933</v>
      </c>
      <c r="B2933" s="672" t="s">
        <v>302</v>
      </c>
      <c r="E2933" s="472"/>
      <c r="F2933" s="718"/>
      <c r="G2933" s="370"/>
      <c r="I2933" s="472"/>
      <c r="J2933" s="718"/>
      <c r="K2933" s="370"/>
    </row>
    <row r="2934" spans="1:11">
      <c r="A2934" s="485">
        <v>2934</v>
      </c>
      <c r="B2934" s="672" t="s">
        <v>115</v>
      </c>
      <c r="E2934" s="472"/>
      <c r="F2934" s="718"/>
      <c r="G2934" s="370"/>
      <c r="I2934" s="472"/>
      <c r="J2934" s="718"/>
      <c r="K2934" s="370"/>
    </row>
    <row r="2935" spans="1:11">
      <c r="A2935" s="485">
        <v>2935</v>
      </c>
      <c r="B2935" s="672" t="s">
        <v>106</v>
      </c>
      <c r="E2935" s="472"/>
      <c r="F2935" s="718"/>
      <c r="G2935" s="370"/>
      <c r="I2935" s="472"/>
      <c r="J2935" s="718"/>
      <c r="K2935" s="370"/>
    </row>
    <row r="2936" spans="1:11" ht="15.75">
      <c r="A2936" s="485">
        <v>2936</v>
      </c>
      <c r="B2936" s="673" t="s">
        <v>172</v>
      </c>
      <c r="E2936" s="472"/>
      <c r="F2936" s="231"/>
      <c r="G2936" s="370"/>
      <c r="I2936" s="472"/>
      <c r="J2936" s="231"/>
      <c r="K2936" s="370"/>
    </row>
    <row r="2937" spans="1:11">
      <c r="A2937" s="485">
        <v>2937</v>
      </c>
      <c r="B2937" s="672" t="s">
        <v>135</v>
      </c>
      <c r="E2937" s="472"/>
      <c r="F2937" s="231"/>
      <c r="G2937" s="370"/>
      <c r="I2937" s="472"/>
      <c r="J2937" s="231"/>
      <c r="K2937" s="370"/>
    </row>
    <row r="2938" spans="1:11">
      <c r="A2938" s="485">
        <v>2938</v>
      </c>
      <c r="B2938" s="679" t="s">
        <v>1220</v>
      </c>
      <c r="E2938" s="472"/>
      <c r="F2938" s="718"/>
      <c r="G2938" s="370"/>
      <c r="I2938" s="472"/>
      <c r="J2938" s="718"/>
      <c r="K2938" s="370"/>
    </row>
    <row r="2939" spans="1:11">
      <c r="A2939" s="485">
        <v>2939</v>
      </c>
      <c r="B2939" s="679" t="s">
        <v>1221</v>
      </c>
      <c r="E2939" s="472"/>
      <c r="F2939" s="718"/>
      <c r="G2939" s="370"/>
      <c r="I2939" s="472"/>
      <c r="J2939" s="718"/>
      <c r="K2939" s="370"/>
    </row>
    <row r="2940" spans="1:11">
      <c r="A2940" s="485">
        <v>2940</v>
      </c>
      <c r="B2940" s="679" t="s">
        <v>1222</v>
      </c>
      <c r="E2940" s="472"/>
      <c r="F2940" s="718"/>
      <c r="G2940" s="370"/>
      <c r="I2940" s="472"/>
      <c r="J2940" s="718"/>
      <c r="K2940" s="370"/>
    </row>
    <row r="2941" spans="1:11">
      <c r="A2941" s="485">
        <v>2941</v>
      </c>
      <c r="B2941" s="679" t="s">
        <v>1223</v>
      </c>
      <c r="E2941" s="472"/>
      <c r="F2941" s="718"/>
      <c r="G2941" s="370"/>
      <c r="I2941" s="472"/>
      <c r="J2941" s="718"/>
      <c r="K2941" s="370"/>
    </row>
    <row r="2942" spans="1:11">
      <c r="A2942" s="485">
        <v>2942</v>
      </c>
      <c r="B2942" s="672" t="s">
        <v>136</v>
      </c>
      <c r="E2942" s="472"/>
      <c r="F2942" s="718"/>
      <c r="G2942" s="370"/>
      <c r="I2942" s="472"/>
      <c r="J2942" s="718"/>
      <c r="K2942" s="370"/>
    </row>
    <row r="2943" spans="1:11">
      <c r="A2943" s="485">
        <v>2943</v>
      </c>
      <c r="B2943" s="672" t="s">
        <v>137</v>
      </c>
      <c r="E2943" s="472"/>
      <c r="F2943" s="718"/>
      <c r="G2943" s="370"/>
      <c r="I2943" s="472"/>
      <c r="J2943" s="718"/>
      <c r="K2943" s="370"/>
    </row>
    <row r="2944" spans="1:11">
      <c r="A2944" s="485">
        <v>2944</v>
      </c>
      <c r="B2944" s="672" t="s">
        <v>299</v>
      </c>
      <c r="E2944" s="472"/>
      <c r="F2944" s="718"/>
      <c r="G2944" s="370"/>
      <c r="I2944" s="472"/>
      <c r="J2944" s="718"/>
      <c r="K2944" s="370"/>
    </row>
    <row r="2945" spans="1:11">
      <c r="A2945" s="485">
        <v>2945</v>
      </c>
      <c r="B2945" s="672" t="s">
        <v>1102</v>
      </c>
      <c r="E2945" s="472"/>
      <c r="F2945" s="718"/>
      <c r="G2945" s="370"/>
      <c r="I2945" s="472"/>
      <c r="J2945" s="718"/>
      <c r="K2945" s="370"/>
    </row>
    <row r="2946" spans="1:11">
      <c r="A2946" s="485">
        <v>2946</v>
      </c>
      <c r="B2946" s="672" t="s">
        <v>300</v>
      </c>
      <c r="E2946" s="472"/>
      <c r="F2946" s="718"/>
      <c r="G2946" s="370"/>
      <c r="I2946" s="472"/>
      <c r="J2946" s="718"/>
      <c r="K2946" s="370"/>
    </row>
    <row r="2947" spans="1:11">
      <c r="A2947" s="485">
        <v>2947</v>
      </c>
      <c r="B2947" s="672" t="s">
        <v>301</v>
      </c>
      <c r="E2947" s="472"/>
      <c r="F2947" s="718"/>
      <c r="G2947" s="370"/>
      <c r="I2947" s="472"/>
      <c r="J2947" s="718"/>
      <c r="K2947" s="370"/>
    </row>
    <row r="2948" spans="1:11">
      <c r="A2948" s="485">
        <v>2948</v>
      </c>
      <c r="B2948" s="771" t="s">
        <v>1324</v>
      </c>
      <c r="E2948" s="472"/>
      <c r="F2948" s="718"/>
      <c r="G2948" s="370"/>
      <c r="I2948" s="472"/>
      <c r="J2948" s="718"/>
      <c r="K2948" s="370"/>
    </row>
    <row r="2949" spans="1:11">
      <c r="A2949" s="485">
        <v>2949</v>
      </c>
      <c r="B2949" s="672" t="s">
        <v>302</v>
      </c>
      <c r="E2949" s="472"/>
      <c r="F2949" s="718"/>
      <c r="G2949" s="370"/>
      <c r="I2949" s="472"/>
      <c r="J2949" s="718"/>
      <c r="K2949" s="370"/>
    </row>
    <row r="2950" spans="1:11">
      <c r="A2950" s="485">
        <v>2950</v>
      </c>
      <c r="B2950" s="672" t="s">
        <v>115</v>
      </c>
      <c r="E2950" s="472"/>
      <c r="F2950" s="718"/>
      <c r="G2950" s="370"/>
      <c r="I2950" s="472"/>
      <c r="J2950" s="718"/>
      <c r="K2950" s="370"/>
    </row>
    <row r="2951" spans="1:11">
      <c r="A2951" s="485">
        <v>2951</v>
      </c>
      <c r="B2951" s="672" t="s">
        <v>106</v>
      </c>
      <c r="E2951" s="472"/>
      <c r="F2951" s="718"/>
      <c r="G2951" s="370"/>
      <c r="I2951" s="472"/>
      <c r="J2951" s="718"/>
      <c r="K2951" s="370"/>
    </row>
    <row r="2952" spans="1:11" ht="15.75">
      <c r="A2952" s="485">
        <v>2952</v>
      </c>
      <c r="B2952" s="673" t="s">
        <v>1134</v>
      </c>
      <c r="E2952" s="472"/>
      <c r="F2952" s="231"/>
      <c r="G2952" s="370"/>
      <c r="I2952" s="472"/>
      <c r="J2952" s="231"/>
      <c r="K2952" s="370"/>
    </row>
    <row r="2953" spans="1:11" ht="15.75">
      <c r="A2953" s="485">
        <v>2953</v>
      </c>
      <c r="B2953" s="673" t="s">
        <v>271</v>
      </c>
      <c r="E2953" s="472"/>
      <c r="F2953" s="231"/>
      <c r="G2953" s="370"/>
      <c r="I2953" s="472"/>
      <c r="J2953" s="231"/>
      <c r="K2953" s="370"/>
    </row>
    <row r="2954" spans="1:11">
      <c r="A2954" s="485">
        <v>2954</v>
      </c>
      <c r="B2954" s="672" t="s">
        <v>135</v>
      </c>
      <c r="E2954" s="472"/>
      <c r="F2954" s="231"/>
      <c r="G2954" s="370"/>
      <c r="I2954" s="472"/>
      <c r="J2954" s="231"/>
      <c r="K2954" s="370"/>
    </row>
    <row r="2955" spans="1:11">
      <c r="A2955" s="485">
        <v>2955</v>
      </c>
      <c r="B2955" s="679" t="s">
        <v>1220</v>
      </c>
      <c r="E2955" s="472"/>
      <c r="F2955" s="718"/>
      <c r="G2955" s="370"/>
      <c r="I2955" s="472"/>
      <c r="J2955" s="718"/>
      <c r="K2955" s="370"/>
    </row>
    <row r="2956" spans="1:11">
      <c r="A2956" s="485">
        <v>2956</v>
      </c>
      <c r="B2956" s="679" t="s">
        <v>1221</v>
      </c>
      <c r="E2956" s="472"/>
      <c r="F2956" s="718"/>
      <c r="G2956" s="370"/>
      <c r="I2956" s="472"/>
      <c r="J2956" s="718"/>
      <c r="K2956" s="370"/>
    </row>
    <row r="2957" spans="1:11">
      <c r="A2957" s="485">
        <v>2957</v>
      </c>
      <c r="B2957" s="679" t="s">
        <v>1222</v>
      </c>
      <c r="E2957" s="472"/>
      <c r="F2957" s="718"/>
      <c r="G2957" s="370"/>
      <c r="I2957" s="472"/>
      <c r="J2957" s="718"/>
      <c r="K2957" s="370"/>
    </row>
    <row r="2958" spans="1:11">
      <c r="A2958" s="485">
        <v>2958</v>
      </c>
      <c r="B2958" s="679" t="s">
        <v>1223</v>
      </c>
      <c r="E2958" s="472"/>
      <c r="F2958" s="718"/>
      <c r="G2958" s="370"/>
      <c r="I2958" s="472"/>
      <c r="J2958" s="718"/>
      <c r="K2958" s="370"/>
    </row>
    <row r="2959" spans="1:11">
      <c r="A2959" s="485">
        <v>2959</v>
      </c>
      <c r="B2959" s="672" t="s">
        <v>136</v>
      </c>
      <c r="E2959" s="472"/>
      <c r="F2959" s="718"/>
      <c r="G2959" s="370"/>
      <c r="I2959" s="472"/>
      <c r="J2959" s="718"/>
      <c r="K2959" s="370"/>
    </row>
    <row r="2960" spans="1:11">
      <c r="A2960" s="485">
        <v>2960</v>
      </c>
      <c r="B2960" s="672" t="s">
        <v>137</v>
      </c>
      <c r="E2960" s="472"/>
      <c r="F2960" s="718"/>
      <c r="G2960" s="370"/>
      <c r="I2960" s="472"/>
      <c r="J2960" s="718"/>
      <c r="K2960" s="370"/>
    </row>
    <row r="2961" spans="1:11">
      <c r="A2961" s="485">
        <v>2961</v>
      </c>
      <c r="B2961" s="672" t="s">
        <v>299</v>
      </c>
      <c r="E2961" s="472"/>
      <c r="F2961" s="718"/>
      <c r="G2961" s="370"/>
      <c r="I2961" s="472"/>
      <c r="J2961" s="718"/>
      <c r="K2961" s="370"/>
    </row>
    <row r="2962" spans="1:11">
      <c r="A2962" s="485">
        <v>2962</v>
      </c>
      <c r="B2962" s="672" t="s">
        <v>1102</v>
      </c>
      <c r="E2962" s="472"/>
      <c r="F2962" s="718"/>
      <c r="G2962" s="370"/>
      <c r="I2962" s="472"/>
      <c r="J2962" s="718"/>
      <c r="K2962" s="370"/>
    </row>
    <row r="2963" spans="1:11">
      <c r="A2963" s="485">
        <v>2963</v>
      </c>
      <c r="B2963" s="672" t="s">
        <v>300</v>
      </c>
      <c r="E2963" s="472"/>
      <c r="F2963" s="718"/>
      <c r="G2963" s="370"/>
      <c r="I2963" s="472"/>
      <c r="J2963" s="718"/>
      <c r="K2963" s="370"/>
    </row>
    <row r="2964" spans="1:11">
      <c r="A2964" s="485">
        <v>2964</v>
      </c>
      <c r="B2964" s="672" t="s">
        <v>301</v>
      </c>
      <c r="E2964" s="472"/>
      <c r="F2964" s="718"/>
      <c r="G2964" s="370"/>
      <c r="I2964" s="472"/>
      <c r="J2964" s="718"/>
      <c r="K2964" s="370"/>
    </row>
    <row r="2965" spans="1:11">
      <c r="A2965" s="485">
        <v>2965</v>
      </c>
      <c r="B2965" s="771" t="s">
        <v>1324</v>
      </c>
      <c r="E2965" s="472"/>
      <c r="F2965" s="718"/>
      <c r="G2965" s="370"/>
      <c r="I2965" s="472"/>
      <c r="J2965" s="718"/>
      <c r="K2965" s="370"/>
    </row>
    <row r="2966" spans="1:11">
      <c r="A2966" s="485">
        <v>2966</v>
      </c>
      <c r="B2966" s="672" t="s">
        <v>302</v>
      </c>
      <c r="E2966" s="472"/>
      <c r="F2966" s="718"/>
      <c r="G2966" s="370"/>
      <c r="I2966" s="472"/>
      <c r="J2966" s="718"/>
      <c r="K2966" s="370"/>
    </row>
    <row r="2967" spans="1:11">
      <c r="A2967" s="485">
        <v>2967</v>
      </c>
      <c r="B2967" s="672" t="s">
        <v>115</v>
      </c>
      <c r="E2967" s="472"/>
      <c r="F2967" s="718"/>
      <c r="G2967" s="370"/>
      <c r="I2967" s="472"/>
      <c r="J2967" s="718"/>
      <c r="K2967" s="370"/>
    </row>
    <row r="2968" spans="1:11">
      <c r="A2968" s="485">
        <v>2968</v>
      </c>
      <c r="B2968" s="672" t="s">
        <v>106</v>
      </c>
      <c r="E2968" s="472"/>
      <c r="F2968" s="718"/>
      <c r="G2968" s="370"/>
      <c r="I2968" s="472"/>
      <c r="J2968" s="718"/>
      <c r="K2968" s="370"/>
    </row>
    <row r="2969" spans="1:11" ht="15.75">
      <c r="A2969" s="485">
        <v>2969</v>
      </c>
      <c r="B2969" s="673" t="s">
        <v>303</v>
      </c>
      <c r="E2969" s="472"/>
      <c r="F2969" s="231"/>
      <c r="G2969" s="370"/>
      <c r="I2969" s="472"/>
      <c r="J2969" s="231"/>
      <c r="K2969" s="370"/>
    </row>
    <row r="2970" spans="1:11">
      <c r="A2970" s="485">
        <v>2970</v>
      </c>
      <c r="B2970" s="672" t="s">
        <v>135</v>
      </c>
      <c r="E2970" s="472"/>
      <c r="F2970" s="231"/>
      <c r="G2970" s="370"/>
      <c r="I2970" s="472"/>
      <c r="J2970" s="231"/>
      <c r="K2970" s="370"/>
    </row>
    <row r="2971" spans="1:11">
      <c r="A2971" s="485">
        <v>2971</v>
      </c>
      <c r="B2971" s="679" t="s">
        <v>1220</v>
      </c>
      <c r="E2971" s="472"/>
      <c r="F2971" s="718"/>
      <c r="G2971" s="370"/>
      <c r="I2971" s="472"/>
      <c r="J2971" s="718"/>
      <c r="K2971" s="370"/>
    </row>
    <row r="2972" spans="1:11">
      <c r="A2972" s="485">
        <v>2972</v>
      </c>
      <c r="B2972" s="679" t="s">
        <v>1221</v>
      </c>
      <c r="E2972" s="472"/>
      <c r="F2972" s="718"/>
      <c r="G2972" s="370"/>
      <c r="I2972" s="472"/>
      <c r="J2972" s="718"/>
      <c r="K2972" s="370"/>
    </row>
    <row r="2973" spans="1:11">
      <c r="A2973" s="485">
        <v>2973</v>
      </c>
      <c r="B2973" s="679" t="s">
        <v>1222</v>
      </c>
      <c r="E2973" s="472"/>
      <c r="F2973" s="718"/>
      <c r="G2973" s="370"/>
      <c r="I2973" s="472"/>
      <c r="J2973" s="718"/>
      <c r="K2973" s="370"/>
    </row>
    <row r="2974" spans="1:11">
      <c r="A2974" s="485">
        <v>2974</v>
      </c>
      <c r="B2974" s="679" t="s">
        <v>1223</v>
      </c>
      <c r="E2974" s="472"/>
      <c r="F2974" s="718"/>
      <c r="G2974" s="370"/>
      <c r="I2974" s="472"/>
      <c r="J2974" s="718"/>
      <c r="K2974" s="370"/>
    </row>
    <row r="2975" spans="1:11">
      <c r="A2975" s="485">
        <v>2975</v>
      </c>
      <c r="B2975" s="672" t="s">
        <v>136</v>
      </c>
      <c r="E2975" s="472"/>
      <c r="F2975" s="718"/>
      <c r="G2975" s="370"/>
      <c r="I2975" s="472"/>
      <c r="J2975" s="718"/>
      <c r="K2975" s="370"/>
    </row>
    <row r="2976" spans="1:11">
      <c r="A2976" s="485">
        <v>2976</v>
      </c>
      <c r="B2976" s="672" t="s">
        <v>137</v>
      </c>
      <c r="E2976" s="472"/>
      <c r="F2976" s="718"/>
      <c r="G2976" s="370"/>
      <c r="I2976" s="472"/>
      <c r="J2976" s="718"/>
      <c r="K2976" s="370"/>
    </row>
    <row r="2977" spans="1:11">
      <c r="A2977" s="485">
        <v>2977</v>
      </c>
      <c r="B2977" s="672" t="s">
        <v>299</v>
      </c>
      <c r="E2977" s="472"/>
      <c r="F2977" s="718"/>
      <c r="G2977" s="370"/>
      <c r="I2977" s="472"/>
      <c r="J2977" s="718"/>
      <c r="K2977" s="370"/>
    </row>
    <row r="2978" spans="1:11">
      <c r="A2978" s="485">
        <v>2978</v>
      </c>
      <c r="B2978" s="672" t="s">
        <v>1102</v>
      </c>
      <c r="E2978" s="472"/>
      <c r="F2978" s="718"/>
      <c r="G2978" s="370"/>
      <c r="I2978" s="472"/>
      <c r="J2978" s="718"/>
      <c r="K2978" s="370"/>
    </row>
    <row r="2979" spans="1:11">
      <c r="A2979" s="485">
        <v>2979</v>
      </c>
      <c r="B2979" s="672" t="s">
        <v>300</v>
      </c>
      <c r="E2979" s="472"/>
      <c r="F2979" s="718"/>
      <c r="G2979" s="370"/>
      <c r="I2979" s="472"/>
      <c r="J2979" s="718"/>
      <c r="K2979" s="370"/>
    </row>
    <row r="2980" spans="1:11">
      <c r="A2980" s="485">
        <v>2980</v>
      </c>
      <c r="B2980" s="672" t="s">
        <v>301</v>
      </c>
      <c r="E2980" s="472"/>
      <c r="F2980" s="718"/>
      <c r="G2980" s="370"/>
      <c r="I2980" s="472"/>
      <c r="J2980" s="718"/>
      <c r="K2980" s="370"/>
    </row>
    <row r="2981" spans="1:11">
      <c r="A2981" s="485">
        <v>2981</v>
      </c>
      <c r="B2981" s="771" t="s">
        <v>1324</v>
      </c>
      <c r="E2981" s="472"/>
      <c r="F2981" s="718"/>
      <c r="G2981" s="370"/>
      <c r="I2981" s="472"/>
      <c r="J2981" s="718"/>
      <c r="K2981" s="370"/>
    </row>
    <row r="2982" spans="1:11">
      <c r="A2982" s="485">
        <v>2982</v>
      </c>
      <c r="B2982" s="672" t="s">
        <v>302</v>
      </c>
      <c r="E2982" s="472"/>
      <c r="F2982" s="718"/>
      <c r="G2982" s="370"/>
      <c r="I2982" s="472"/>
      <c r="J2982" s="718"/>
      <c r="K2982" s="370"/>
    </row>
    <row r="2983" spans="1:11">
      <c r="A2983" s="485">
        <v>2983</v>
      </c>
      <c r="B2983" s="672" t="s">
        <v>115</v>
      </c>
      <c r="E2983" s="472"/>
      <c r="F2983" s="718"/>
      <c r="G2983" s="370"/>
      <c r="I2983" s="472"/>
      <c r="J2983" s="718"/>
      <c r="K2983" s="370"/>
    </row>
    <row r="2984" spans="1:11">
      <c r="A2984" s="485">
        <v>2984</v>
      </c>
      <c r="B2984" s="672" t="s">
        <v>106</v>
      </c>
      <c r="E2984" s="472"/>
      <c r="F2984" s="718"/>
      <c r="G2984" s="370"/>
      <c r="I2984" s="472"/>
      <c r="J2984" s="718"/>
      <c r="K2984" s="370"/>
    </row>
    <row r="2985" spans="1:11" ht="15.75">
      <c r="A2985" s="485">
        <v>2985</v>
      </c>
      <c r="B2985" s="673" t="s">
        <v>172</v>
      </c>
      <c r="E2985" s="472"/>
      <c r="F2985" s="231"/>
      <c r="G2985" s="370"/>
      <c r="I2985" s="472"/>
      <c r="J2985" s="231"/>
      <c r="K2985" s="370"/>
    </row>
    <row r="2986" spans="1:11">
      <c r="A2986" s="485">
        <v>2986</v>
      </c>
      <c r="B2986" s="672" t="s">
        <v>135</v>
      </c>
      <c r="E2986" s="472"/>
      <c r="F2986" s="231"/>
      <c r="G2986" s="370"/>
      <c r="I2986" s="472"/>
      <c r="J2986" s="231"/>
      <c r="K2986" s="370"/>
    </row>
    <row r="2987" spans="1:11">
      <c r="A2987" s="485">
        <v>2987</v>
      </c>
      <c r="B2987" s="679" t="s">
        <v>1220</v>
      </c>
      <c r="E2987" s="472"/>
      <c r="F2987" s="718"/>
      <c r="G2987" s="370"/>
      <c r="I2987" s="472"/>
      <c r="J2987" s="718"/>
      <c r="K2987" s="370"/>
    </row>
    <row r="2988" spans="1:11">
      <c r="A2988" s="485">
        <v>2988</v>
      </c>
      <c r="B2988" s="679" t="s">
        <v>1221</v>
      </c>
      <c r="E2988" s="472"/>
      <c r="F2988" s="718"/>
      <c r="G2988" s="370"/>
      <c r="I2988" s="472"/>
      <c r="J2988" s="718"/>
      <c r="K2988" s="370"/>
    </row>
    <row r="2989" spans="1:11">
      <c r="A2989" s="485">
        <v>2989</v>
      </c>
      <c r="B2989" s="679" t="s">
        <v>1222</v>
      </c>
      <c r="E2989" s="472"/>
      <c r="F2989" s="718"/>
      <c r="G2989" s="370"/>
      <c r="I2989" s="472"/>
      <c r="J2989" s="718"/>
      <c r="K2989" s="370"/>
    </row>
    <row r="2990" spans="1:11">
      <c r="A2990" s="485">
        <v>2990</v>
      </c>
      <c r="B2990" s="679" t="s">
        <v>1223</v>
      </c>
      <c r="E2990" s="472"/>
      <c r="F2990" s="718"/>
      <c r="G2990" s="370"/>
      <c r="I2990" s="472"/>
      <c r="J2990" s="718"/>
      <c r="K2990" s="370"/>
    </row>
    <row r="2991" spans="1:11">
      <c r="A2991" s="485">
        <v>2991</v>
      </c>
      <c r="B2991" s="672" t="s">
        <v>136</v>
      </c>
      <c r="E2991" s="472"/>
      <c r="F2991" s="718"/>
      <c r="G2991" s="370"/>
      <c r="I2991" s="472"/>
      <c r="J2991" s="718"/>
      <c r="K2991" s="370"/>
    </row>
    <row r="2992" spans="1:11">
      <c r="A2992" s="485">
        <v>2992</v>
      </c>
      <c r="B2992" s="672" t="s">
        <v>137</v>
      </c>
      <c r="E2992" s="472"/>
      <c r="F2992" s="718"/>
      <c r="G2992" s="370"/>
      <c r="I2992" s="472"/>
      <c r="J2992" s="718"/>
      <c r="K2992" s="370"/>
    </row>
    <row r="2993" spans="1:11">
      <c r="A2993" s="485">
        <v>2993</v>
      </c>
      <c r="B2993" s="672" t="s">
        <v>299</v>
      </c>
      <c r="E2993" s="472"/>
      <c r="F2993" s="718"/>
      <c r="G2993" s="370"/>
      <c r="I2993" s="472"/>
      <c r="J2993" s="718"/>
      <c r="K2993" s="370"/>
    </row>
    <row r="2994" spans="1:11">
      <c r="A2994" s="485">
        <v>2994</v>
      </c>
      <c r="B2994" s="672" t="s">
        <v>1102</v>
      </c>
      <c r="E2994" s="472"/>
      <c r="F2994" s="718"/>
      <c r="G2994" s="370"/>
      <c r="I2994" s="472"/>
      <c r="J2994" s="718"/>
      <c r="K2994" s="370"/>
    </row>
    <row r="2995" spans="1:11">
      <c r="A2995" s="485">
        <v>2995</v>
      </c>
      <c r="B2995" s="672" t="s">
        <v>300</v>
      </c>
      <c r="E2995" s="472"/>
      <c r="F2995" s="718"/>
      <c r="G2995" s="370"/>
      <c r="I2995" s="472"/>
      <c r="J2995" s="718"/>
      <c r="K2995" s="370"/>
    </row>
    <row r="2996" spans="1:11">
      <c r="A2996" s="485">
        <v>2996</v>
      </c>
      <c r="B2996" s="672" t="s">
        <v>301</v>
      </c>
      <c r="E2996" s="472"/>
      <c r="F2996" s="718"/>
      <c r="G2996" s="370"/>
      <c r="I2996" s="472"/>
      <c r="J2996" s="718"/>
      <c r="K2996" s="370"/>
    </row>
    <row r="2997" spans="1:11">
      <c r="A2997" s="485">
        <v>2997</v>
      </c>
      <c r="B2997" s="771" t="s">
        <v>1324</v>
      </c>
      <c r="E2997" s="472"/>
      <c r="F2997" s="718"/>
      <c r="G2997" s="370"/>
      <c r="I2997" s="472"/>
      <c r="J2997" s="718"/>
      <c r="K2997" s="370"/>
    </row>
    <row r="2998" spans="1:11">
      <c r="A2998" s="485">
        <v>2998</v>
      </c>
      <c r="B2998" s="672" t="s">
        <v>302</v>
      </c>
      <c r="E2998" s="472"/>
      <c r="F2998" s="718"/>
      <c r="G2998" s="370"/>
      <c r="I2998" s="472"/>
      <c r="J2998" s="718"/>
      <c r="K2998" s="370"/>
    </row>
    <row r="2999" spans="1:11">
      <c r="A2999" s="485">
        <v>2999</v>
      </c>
      <c r="B2999" s="672" t="s">
        <v>115</v>
      </c>
      <c r="E2999" s="472"/>
      <c r="F2999" s="718"/>
      <c r="G2999" s="370"/>
      <c r="I2999" s="472"/>
      <c r="J2999" s="718"/>
      <c r="K2999" s="370"/>
    </row>
    <row r="3000" spans="1:11">
      <c r="A3000" s="485">
        <v>3000</v>
      </c>
      <c r="B3000" s="672" t="s">
        <v>106</v>
      </c>
      <c r="E3000" s="472"/>
      <c r="F3000" s="718"/>
      <c r="G3000" s="370"/>
      <c r="I3000" s="472"/>
      <c r="J3000" s="718"/>
      <c r="K3000" s="370"/>
    </row>
    <row r="3001" spans="1:11" ht="15.75">
      <c r="A3001" s="485">
        <v>3001</v>
      </c>
      <c r="B3001" s="673" t="s">
        <v>414</v>
      </c>
      <c r="E3001" s="472"/>
      <c r="F3001" s="231"/>
      <c r="G3001" s="370"/>
      <c r="I3001" s="472"/>
      <c r="J3001" s="231"/>
      <c r="K3001" s="370"/>
    </row>
    <row r="3002" spans="1:11" ht="15.75">
      <c r="A3002" s="485">
        <v>3002</v>
      </c>
      <c r="B3002" s="673" t="s">
        <v>271</v>
      </c>
      <c r="E3002" s="472"/>
      <c r="F3002" s="231"/>
      <c r="G3002" s="370"/>
      <c r="I3002" s="472"/>
      <c r="J3002" s="231"/>
      <c r="K3002" s="370"/>
    </row>
    <row r="3003" spans="1:11">
      <c r="A3003" s="485">
        <v>3003</v>
      </c>
      <c r="B3003" s="672" t="s">
        <v>135</v>
      </c>
      <c r="E3003" s="472"/>
      <c r="F3003" s="231"/>
      <c r="G3003" s="370"/>
      <c r="I3003" s="472"/>
      <c r="J3003" s="231"/>
      <c r="K3003" s="370"/>
    </row>
    <row r="3004" spans="1:11">
      <c r="A3004" s="485">
        <v>3004</v>
      </c>
      <c r="B3004" s="679" t="s">
        <v>1220</v>
      </c>
      <c r="E3004" s="472"/>
      <c r="F3004" s="718"/>
      <c r="G3004" s="370"/>
      <c r="I3004" s="472"/>
      <c r="J3004" s="718"/>
      <c r="K3004" s="370"/>
    </row>
    <row r="3005" spans="1:11">
      <c r="A3005" s="485">
        <v>3005</v>
      </c>
      <c r="B3005" s="679" t="s">
        <v>1221</v>
      </c>
      <c r="E3005" s="472"/>
      <c r="F3005" s="718"/>
      <c r="G3005" s="370"/>
      <c r="I3005" s="472"/>
      <c r="J3005" s="718"/>
      <c r="K3005" s="370"/>
    </row>
    <row r="3006" spans="1:11">
      <c r="A3006" s="485">
        <v>3006</v>
      </c>
      <c r="B3006" s="679" t="s">
        <v>1222</v>
      </c>
      <c r="E3006" s="472"/>
      <c r="F3006" s="718"/>
      <c r="G3006" s="370"/>
      <c r="I3006" s="472"/>
      <c r="J3006" s="718"/>
      <c r="K3006" s="370"/>
    </row>
    <row r="3007" spans="1:11">
      <c r="A3007" s="485">
        <v>3007</v>
      </c>
      <c r="B3007" s="679" t="s">
        <v>1223</v>
      </c>
      <c r="E3007" s="472"/>
      <c r="F3007" s="718"/>
      <c r="G3007" s="370"/>
      <c r="I3007" s="472"/>
      <c r="J3007" s="718"/>
      <c r="K3007" s="370"/>
    </row>
    <row r="3008" spans="1:11">
      <c r="A3008" s="485">
        <v>3008</v>
      </c>
      <c r="B3008" s="672" t="s">
        <v>136</v>
      </c>
      <c r="E3008" s="472"/>
      <c r="F3008" s="718"/>
      <c r="G3008" s="370"/>
      <c r="I3008" s="472"/>
      <c r="J3008" s="718"/>
      <c r="K3008" s="370"/>
    </row>
    <row r="3009" spans="1:11">
      <c r="A3009" s="485">
        <v>3009</v>
      </c>
      <c r="B3009" s="672" t="s">
        <v>137</v>
      </c>
      <c r="E3009" s="472"/>
      <c r="F3009" s="718"/>
      <c r="G3009" s="370"/>
      <c r="I3009" s="472"/>
      <c r="J3009" s="718"/>
      <c r="K3009" s="370"/>
    </row>
    <row r="3010" spans="1:11">
      <c r="A3010" s="485">
        <v>3010</v>
      </c>
      <c r="B3010" s="672" t="s">
        <v>299</v>
      </c>
      <c r="E3010" s="472"/>
      <c r="F3010" s="718"/>
      <c r="G3010" s="370"/>
      <c r="I3010" s="472"/>
      <c r="J3010" s="718"/>
      <c r="K3010" s="370"/>
    </row>
    <row r="3011" spans="1:11">
      <c r="A3011" s="485">
        <v>3011</v>
      </c>
      <c r="B3011" s="672" t="s">
        <v>1102</v>
      </c>
      <c r="E3011" s="472"/>
      <c r="F3011" s="718"/>
      <c r="G3011" s="370"/>
      <c r="I3011" s="472"/>
      <c r="J3011" s="718"/>
      <c r="K3011" s="370"/>
    </row>
    <row r="3012" spans="1:11">
      <c r="A3012" s="485">
        <v>3012</v>
      </c>
      <c r="B3012" s="672" t="s">
        <v>300</v>
      </c>
      <c r="E3012" s="472"/>
      <c r="F3012" s="718"/>
      <c r="G3012" s="370"/>
      <c r="I3012" s="472"/>
      <c r="J3012" s="718"/>
      <c r="K3012" s="370"/>
    </row>
    <row r="3013" spans="1:11">
      <c r="A3013" s="485">
        <v>3013</v>
      </c>
      <c r="B3013" s="672" t="s">
        <v>301</v>
      </c>
      <c r="E3013" s="472"/>
      <c r="F3013" s="718"/>
      <c r="G3013" s="370"/>
      <c r="I3013" s="472"/>
      <c r="J3013" s="718"/>
      <c r="K3013" s="370"/>
    </row>
    <row r="3014" spans="1:11">
      <c r="A3014" s="485">
        <v>3014</v>
      </c>
      <c r="B3014" s="771" t="s">
        <v>1324</v>
      </c>
      <c r="E3014" s="472"/>
      <c r="F3014" s="718"/>
      <c r="G3014" s="370"/>
      <c r="I3014" s="472"/>
      <c r="J3014" s="718"/>
      <c r="K3014" s="370"/>
    </row>
    <row r="3015" spans="1:11">
      <c r="A3015" s="485">
        <v>3015</v>
      </c>
      <c r="B3015" s="672" t="s">
        <v>302</v>
      </c>
      <c r="E3015" s="472"/>
      <c r="F3015" s="718"/>
      <c r="G3015" s="370"/>
      <c r="I3015" s="472"/>
      <c r="J3015" s="718"/>
      <c r="K3015" s="370"/>
    </row>
    <row r="3016" spans="1:11">
      <c r="A3016" s="485">
        <v>3016</v>
      </c>
      <c r="B3016" s="672" t="s">
        <v>115</v>
      </c>
      <c r="E3016" s="472"/>
      <c r="F3016" s="718"/>
      <c r="G3016" s="370"/>
      <c r="I3016" s="472"/>
      <c r="J3016" s="718"/>
      <c r="K3016" s="370"/>
    </row>
    <row r="3017" spans="1:11">
      <c r="A3017" s="485">
        <v>3017</v>
      </c>
      <c r="B3017" s="672" t="s">
        <v>106</v>
      </c>
      <c r="E3017" s="472"/>
      <c r="F3017" s="718"/>
      <c r="G3017" s="370"/>
      <c r="I3017" s="472"/>
      <c r="J3017" s="718"/>
      <c r="K3017" s="370"/>
    </row>
    <row r="3018" spans="1:11" ht="15.75">
      <c r="A3018" s="485">
        <v>3018</v>
      </c>
      <c r="B3018" s="673" t="s">
        <v>303</v>
      </c>
      <c r="E3018" s="472"/>
      <c r="F3018" s="231"/>
      <c r="G3018" s="370"/>
      <c r="I3018" s="472"/>
      <c r="J3018" s="231"/>
      <c r="K3018" s="370"/>
    </row>
    <row r="3019" spans="1:11">
      <c r="A3019" s="485">
        <v>3019</v>
      </c>
      <c r="B3019" s="672" t="s">
        <v>135</v>
      </c>
      <c r="E3019" s="472"/>
      <c r="F3019" s="231"/>
      <c r="G3019" s="370"/>
      <c r="I3019" s="472"/>
      <c r="J3019" s="231"/>
      <c r="K3019" s="370"/>
    </row>
    <row r="3020" spans="1:11">
      <c r="A3020" s="485">
        <v>3020</v>
      </c>
      <c r="B3020" s="679" t="s">
        <v>1220</v>
      </c>
      <c r="E3020" s="472"/>
      <c r="F3020" s="718"/>
      <c r="G3020" s="370"/>
      <c r="I3020" s="472"/>
      <c r="J3020" s="718"/>
      <c r="K3020" s="370"/>
    </row>
    <row r="3021" spans="1:11">
      <c r="A3021" s="485">
        <v>3021</v>
      </c>
      <c r="B3021" s="679" t="s">
        <v>1221</v>
      </c>
      <c r="E3021" s="472"/>
      <c r="F3021" s="718"/>
      <c r="G3021" s="370"/>
      <c r="I3021" s="472"/>
      <c r="J3021" s="718"/>
      <c r="K3021" s="370"/>
    </row>
    <row r="3022" spans="1:11">
      <c r="A3022" s="485">
        <v>3022</v>
      </c>
      <c r="B3022" s="679" t="s">
        <v>1222</v>
      </c>
      <c r="E3022" s="472"/>
      <c r="F3022" s="718"/>
      <c r="G3022" s="370"/>
      <c r="I3022" s="472"/>
      <c r="J3022" s="718"/>
      <c r="K3022" s="370"/>
    </row>
    <row r="3023" spans="1:11">
      <c r="A3023" s="485">
        <v>3023</v>
      </c>
      <c r="B3023" s="679" t="s">
        <v>1223</v>
      </c>
      <c r="E3023" s="472"/>
      <c r="F3023" s="718"/>
      <c r="G3023" s="370"/>
      <c r="I3023" s="472"/>
      <c r="J3023" s="718"/>
      <c r="K3023" s="370"/>
    </row>
    <row r="3024" spans="1:11">
      <c r="A3024" s="485">
        <v>3024</v>
      </c>
      <c r="B3024" s="672" t="s">
        <v>136</v>
      </c>
      <c r="E3024" s="472"/>
      <c r="F3024" s="718"/>
      <c r="G3024" s="370"/>
      <c r="I3024" s="472"/>
      <c r="J3024" s="718"/>
      <c r="K3024" s="370"/>
    </row>
    <row r="3025" spans="1:11">
      <c r="A3025" s="485">
        <v>3025</v>
      </c>
      <c r="B3025" s="672" t="s">
        <v>137</v>
      </c>
      <c r="E3025" s="472"/>
      <c r="F3025" s="718"/>
      <c r="G3025" s="370"/>
      <c r="I3025" s="472"/>
      <c r="J3025" s="718"/>
      <c r="K3025" s="370"/>
    </row>
    <row r="3026" spans="1:11">
      <c r="A3026" s="485">
        <v>3026</v>
      </c>
      <c r="B3026" s="672" t="s">
        <v>299</v>
      </c>
      <c r="E3026" s="472"/>
      <c r="F3026" s="718"/>
      <c r="G3026" s="370"/>
      <c r="I3026" s="472"/>
      <c r="J3026" s="718"/>
      <c r="K3026" s="370"/>
    </row>
    <row r="3027" spans="1:11">
      <c r="A3027" s="485">
        <v>3027</v>
      </c>
      <c r="B3027" s="672" t="s">
        <v>1102</v>
      </c>
      <c r="E3027" s="472"/>
      <c r="F3027" s="718"/>
      <c r="G3027" s="370"/>
      <c r="I3027" s="472"/>
      <c r="J3027" s="718"/>
      <c r="K3027" s="370"/>
    </row>
    <row r="3028" spans="1:11">
      <c r="A3028" s="485">
        <v>3028</v>
      </c>
      <c r="B3028" s="672" t="s">
        <v>300</v>
      </c>
      <c r="E3028" s="472"/>
      <c r="F3028" s="718"/>
      <c r="G3028" s="370"/>
      <c r="I3028" s="472"/>
      <c r="J3028" s="718"/>
      <c r="K3028" s="370"/>
    </row>
    <row r="3029" spans="1:11">
      <c r="A3029" s="485">
        <v>3029</v>
      </c>
      <c r="B3029" s="672" t="s">
        <v>301</v>
      </c>
      <c r="E3029" s="472"/>
      <c r="F3029" s="718"/>
      <c r="G3029" s="370"/>
      <c r="I3029" s="472"/>
      <c r="J3029" s="718"/>
      <c r="K3029" s="370"/>
    </row>
    <row r="3030" spans="1:11">
      <c r="A3030" s="485">
        <v>3030</v>
      </c>
      <c r="B3030" s="771" t="s">
        <v>1324</v>
      </c>
      <c r="E3030" s="472"/>
      <c r="F3030" s="718"/>
      <c r="G3030" s="370"/>
      <c r="I3030" s="472"/>
      <c r="J3030" s="718"/>
      <c r="K3030" s="370"/>
    </row>
    <row r="3031" spans="1:11">
      <c r="A3031" s="485">
        <v>3031</v>
      </c>
      <c r="B3031" s="672" t="s">
        <v>302</v>
      </c>
      <c r="E3031" s="472"/>
      <c r="F3031" s="718"/>
      <c r="G3031" s="370"/>
      <c r="I3031" s="472"/>
      <c r="J3031" s="718"/>
      <c r="K3031" s="370"/>
    </row>
    <row r="3032" spans="1:11">
      <c r="A3032" s="485">
        <v>3032</v>
      </c>
      <c r="B3032" s="672" t="s">
        <v>115</v>
      </c>
      <c r="E3032" s="472"/>
      <c r="F3032" s="718"/>
      <c r="G3032" s="370"/>
      <c r="I3032" s="472"/>
      <c r="J3032" s="718"/>
      <c r="K3032" s="370"/>
    </row>
    <row r="3033" spans="1:11">
      <c r="A3033" s="485">
        <v>3033</v>
      </c>
      <c r="B3033" s="672" t="s">
        <v>106</v>
      </c>
      <c r="E3033" s="472"/>
      <c r="F3033" s="718"/>
      <c r="G3033" s="370"/>
      <c r="I3033" s="472"/>
      <c r="J3033" s="718"/>
      <c r="K3033" s="370"/>
    </row>
    <row r="3034" spans="1:11" ht="15.75">
      <c r="A3034" s="485">
        <v>3034</v>
      </c>
      <c r="B3034" s="673" t="s">
        <v>172</v>
      </c>
      <c r="E3034" s="472"/>
      <c r="F3034" s="231"/>
      <c r="G3034" s="370"/>
      <c r="I3034" s="472"/>
      <c r="J3034" s="231"/>
      <c r="K3034" s="370"/>
    </row>
    <row r="3035" spans="1:11">
      <c r="A3035" s="485">
        <v>3035</v>
      </c>
      <c r="B3035" s="672" t="s">
        <v>135</v>
      </c>
      <c r="E3035" s="472"/>
      <c r="F3035" s="231"/>
      <c r="G3035" s="370"/>
      <c r="I3035" s="472"/>
      <c r="J3035" s="231"/>
      <c r="K3035" s="370"/>
    </row>
    <row r="3036" spans="1:11">
      <c r="A3036" s="485">
        <v>3036</v>
      </c>
      <c r="B3036" s="679" t="s">
        <v>1220</v>
      </c>
      <c r="E3036" s="472"/>
      <c r="F3036" s="718"/>
      <c r="G3036" s="370"/>
      <c r="I3036" s="472"/>
      <c r="J3036" s="718"/>
      <c r="K3036" s="370"/>
    </row>
    <row r="3037" spans="1:11">
      <c r="A3037" s="485">
        <v>3037</v>
      </c>
      <c r="B3037" s="679" t="s">
        <v>1221</v>
      </c>
      <c r="E3037" s="472"/>
      <c r="F3037" s="718"/>
      <c r="G3037" s="370"/>
      <c r="I3037" s="472"/>
      <c r="J3037" s="718"/>
      <c r="K3037" s="370"/>
    </row>
    <row r="3038" spans="1:11">
      <c r="A3038" s="485">
        <v>3038</v>
      </c>
      <c r="B3038" s="679" t="s">
        <v>1222</v>
      </c>
      <c r="E3038" s="472"/>
      <c r="F3038" s="718"/>
      <c r="G3038" s="370"/>
      <c r="I3038" s="472"/>
      <c r="J3038" s="718"/>
      <c r="K3038" s="370"/>
    </row>
    <row r="3039" spans="1:11">
      <c r="A3039" s="485">
        <v>3039</v>
      </c>
      <c r="B3039" s="679" t="s">
        <v>1223</v>
      </c>
      <c r="E3039" s="472"/>
      <c r="F3039" s="718"/>
      <c r="G3039" s="370"/>
      <c r="I3039" s="472"/>
      <c r="J3039" s="718"/>
      <c r="K3039" s="370"/>
    </row>
    <row r="3040" spans="1:11">
      <c r="A3040" s="485">
        <v>3040</v>
      </c>
      <c r="B3040" s="672" t="s">
        <v>136</v>
      </c>
      <c r="E3040" s="472"/>
      <c r="F3040" s="718"/>
      <c r="G3040" s="370"/>
      <c r="I3040" s="472"/>
      <c r="J3040" s="718"/>
      <c r="K3040" s="370"/>
    </row>
    <row r="3041" spans="1:11">
      <c r="A3041" s="485">
        <v>3041</v>
      </c>
      <c r="B3041" s="672" t="s">
        <v>137</v>
      </c>
      <c r="E3041" s="472"/>
      <c r="F3041" s="718"/>
      <c r="G3041" s="370"/>
      <c r="I3041" s="472"/>
      <c r="J3041" s="718"/>
      <c r="K3041" s="370"/>
    </row>
    <row r="3042" spans="1:11">
      <c r="A3042" s="485">
        <v>3042</v>
      </c>
      <c r="B3042" s="672" t="s">
        <v>299</v>
      </c>
      <c r="E3042" s="472"/>
      <c r="F3042" s="718"/>
      <c r="G3042" s="370"/>
      <c r="I3042" s="472"/>
      <c r="J3042" s="718"/>
      <c r="K3042" s="370"/>
    </row>
    <row r="3043" spans="1:11">
      <c r="A3043" s="485">
        <v>3043</v>
      </c>
      <c r="B3043" s="672" t="s">
        <v>1102</v>
      </c>
      <c r="E3043" s="472"/>
      <c r="F3043" s="718"/>
      <c r="G3043" s="370"/>
      <c r="I3043" s="472"/>
      <c r="J3043" s="718"/>
      <c r="K3043" s="370"/>
    </row>
    <row r="3044" spans="1:11">
      <c r="A3044" s="485">
        <v>3044</v>
      </c>
      <c r="B3044" s="672" t="s">
        <v>300</v>
      </c>
      <c r="E3044" s="472"/>
      <c r="F3044" s="718"/>
      <c r="G3044" s="370"/>
      <c r="I3044" s="472"/>
      <c r="J3044" s="718"/>
      <c r="K3044" s="370"/>
    </row>
    <row r="3045" spans="1:11">
      <c r="A3045" s="485">
        <v>3045</v>
      </c>
      <c r="B3045" s="672" t="s">
        <v>301</v>
      </c>
      <c r="E3045" s="472"/>
      <c r="F3045" s="718"/>
      <c r="G3045" s="370"/>
      <c r="I3045" s="472"/>
      <c r="J3045" s="718"/>
      <c r="K3045" s="370"/>
    </row>
    <row r="3046" spans="1:11">
      <c r="A3046" s="485">
        <v>3046</v>
      </c>
      <c r="B3046" s="771" t="s">
        <v>1324</v>
      </c>
      <c r="E3046" s="472"/>
      <c r="F3046" s="718"/>
      <c r="G3046" s="370"/>
      <c r="I3046" s="472"/>
      <c r="J3046" s="718"/>
      <c r="K3046" s="370"/>
    </row>
    <row r="3047" spans="1:11">
      <c r="A3047" s="485">
        <v>3047</v>
      </c>
      <c r="B3047" s="672" t="s">
        <v>302</v>
      </c>
      <c r="E3047" s="472"/>
      <c r="F3047" s="718"/>
      <c r="G3047" s="370"/>
      <c r="I3047" s="472"/>
      <c r="J3047" s="718"/>
      <c r="K3047" s="370"/>
    </row>
    <row r="3048" spans="1:11">
      <c r="A3048" s="485">
        <v>3048</v>
      </c>
      <c r="B3048" s="672" t="s">
        <v>115</v>
      </c>
      <c r="E3048" s="472"/>
      <c r="F3048" s="718"/>
      <c r="G3048" s="370"/>
      <c r="I3048" s="472"/>
      <c r="J3048" s="718"/>
      <c r="K3048" s="370"/>
    </row>
    <row r="3049" spans="1:11">
      <c r="A3049" s="485">
        <v>3049</v>
      </c>
      <c r="B3049" s="672" t="s">
        <v>106</v>
      </c>
      <c r="E3049" s="472"/>
      <c r="F3049" s="718"/>
      <c r="G3049" s="370"/>
      <c r="I3049" s="472"/>
      <c r="J3049" s="718"/>
      <c r="K3049" s="370"/>
    </row>
    <row r="3050" spans="1:11" ht="15.75">
      <c r="A3050" s="485">
        <v>3050</v>
      </c>
      <c r="B3050" s="673" t="s">
        <v>305</v>
      </c>
      <c r="E3050" s="472"/>
      <c r="F3050" s="231"/>
      <c r="G3050" s="370"/>
      <c r="I3050" s="472"/>
      <c r="J3050" s="231"/>
      <c r="K3050" s="370"/>
    </row>
    <row r="3051" spans="1:11" ht="15.75">
      <c r="A3051" s="485">
        <v>3051</v>
      </c>
      <c r="B3051" s="673" t="s">
        <v>271</v>
      </c>
      <c r="E3051" s="472"/>
      <c r="F3051" s="231"/>
      <c r="G3051" s="370"/>
      <c r="I3051" s="472"/>
      <c r="J3051" s="231"/>
      <c r="K3051" s="370"/>
    </row>
    <row r="3052" spans="1:11">
      <c r="A3052" s="485">
        <v>3052</v>
      </c>
      <c r="B3052" s="672" t="s">
        <v>135</v>
      </c>
      <c r="E3052" s="472"/>
      <c r="F3052" s="231"/>
      <c r="G3052" s="370"/>
      <c r="I3052" s="472"/>
      <c r="J3052" s="231"/>
      <c r="K3052" s="370"/>
    </row>
    <row r="3053" spans="1:11">
      <c r="A3053" s="485">
        <v>3053</v>
      </c>
      <c r="B3053" s="679" t="s">
        <v>1220</v>
      </c>
      <c r="E3053" s="472"/>
      <c r="F3053" s="231"/>
      <c r="G3053" s="370"/>
      <c r="I3053" s="472"/>
      <c r="J3053" s="231"/>
      <c r="K3053" s="370"/>
    </row>
    <row r="3054" spans="1:11">
      <c r="A3054" s="485">
        <v>3054</v>
      </c>
      <c r="B3054" s="679" t="s">
        <v>1221</v>
      </c>
      <c r="E3054" s="472"/>
      <c r="F3054" s="231"/>
      <c r="G3054" s="370"/>
      <c r="I3054" s="472"/>
      <c r="J3054" s="231"/>
      <c r="K3054" s="370"/>
    </row>
    <row r="3055" spans="1:11">
      <c r="A3055" s="485">
        <v>3055</v>
      </c>
      <c r="B3055" s="679" t="s">
        <v>1222</v>
      </c>
      <c r="E3055" s="472"/>
      <c r="F3055" s="231"/>
      <c r="G3055" s="370"/>
      <c r="I3055" s="472"/>
      <c r="J3055" s="231"/>
      <c r="K3055" s="370"/>
    </row>
    <row r="3056" spans="1:11">
      <c r="A3056" s="485">
        <v>3056</v>
      </c>
      <c r="B3056" s="679" t="s">
        <v>1223</v>
      </c>
      <c r="E3056" s="472"/>
      <c r="F3056" s="231"/>
      <c r="G3056" s="370"/>
      <c r="I3056" s="472"/>
      <c r="J3056" s="231"/>
      <c r="K3056" s="370"/>
    </row>
    <row r="3057" spans="1:11">
      <c r="A3057" s="485">
        <v>3057</v>
      </c>
      <c r="B3057" s="672" t="s">
        <v>136</v>
      </c>
      <c r="E3057" s="472"/>
      <c r="F3057" s="231"/>
      <c r="G3057" s="370"/>
      <c r="I3057" s="472"/>
      <c r="J3057" s="231"/>
      <c r="K3057" s="370"/>
    </row>
    <row r="3058" spans="1:11">
      <c r="A3058" s="485">
        <v>3058</v>
      </c>
      <c r="B3058" s="672" t="s">
        <v>137</v>
      </c>
      <c r="E3058" s="472"/>
      <c r="F3058" s="231"/>
      <c r="G3058" s="370"/>
      <c r="I3058" s="472"/>
      <c r="J3058" s="231"/>
      <c r="K3058" s="370"/>
    </row>
    <row r="3059" spans="1:11">
      <c r="A3059" s="485">
        <v>3059</v>
      </c>
      <c r="B3059" s="672" t="s">
        <v>299</v>
      </c>
      <c r="E3059" s="472"/>
      <c r="F3059" s="231"/>
      <c r="G3059" s="370"/>
      <c r="I3059" s="472"/>
      <c r="J3059" s="231"/>
      <c r="K3059" s="370"/>
    </row>
    <row r="3060" spans="1:11">
      <c r="A3060" s="485">
        <v>3060</v>
      </c>
      <c r="B3060" s="672" t="s">
        <v>1102</v>
      </c>
      <c r="E3060" s="472"/>
      <c r="F3060" s="231"/>
      <c r="G3060" s="370"/>
      <c r="I3060" s="472"/>
      <c r="J3060" s="231"/>
      <c r="K3060" s="370"/>
    </row>
    <row r="3061" spans="1:11">
      <c r="A3061" s="485">
        <v>3061</v>
      </c>
      <c r="B3061" s="672" t="s">
        <v>300</v>
      </c>
      <c r="E3061" s="472"/>
      <c r="F3061" s="231"/>
      <c r="G3061" s="370"/>
      <c r="I3061" s="472"/>
      <c r="J3061" s="231"/>
      <c r="K3061" s="370"/>
    </row>
    <row r="3062" spans="1:11">
      <c r="A3062" s="485">
        <v>3062</v>
      </c>
      <c r="B3062" s="672" t="s">
        <v>301</v>
      </c>
      <c r="E3062" s="472"/>
      <c r="F3062" s="231"/>
      <c r="G3062" s="370"/>
      <c r="I3062" s="472"/>
      <c r="J3062" s="231"/>
      <c r="K3062" s="370"/>
    </row>
    <row r="3063" spans="1:11">
      <c r="A3063" s="485">
        <v>3063</v>
      </c>
      <c r="B3063" s="771" t="s">
        <v>1324</v>
      </c>
      <c r="E3063" s="472"/>
      <c r="F3063" s="231"/>
      <c r="G3063" s="370"/>
      <c r="I3063" s="472"/>
      <c r="J3063" s="231"/>
      <c r="K3063" s="370"/>
    </row>
    <row r="3064" spans="1:11">
      <c r="A3064" s="485">
        <v>3064</v>
      </c>
      <c r="B3064" s="672" t="s">
        <v>302</v>
      </c>
      <c r="E3064" s="472"/>
      <c r="F3064" s="231"/>
      <c r="G3064" s="370"/>
      <c r="I3064" s="472"/>
      <c r="J3064" s="231"/>
      <c r="K3064" s="370"/>
    </row>
    <row r="3065" spans="1:11">
      <c r="A3065" s="485">
        <v>3065</v>
      </c>
      <c r="B3065" s="672" t="s">
        <v>115</v>
      </c>
      <c r="E3065" s="472"/>
      <c r="F3065" s="231"/>
      <c r="G3065" s="370"/>
      <c r="I3065" s="472"/>
      <c r="J3065" s="231"/>
      <c r="K3065" s="370"/>
    </row>
    <row r="3066" spans="1:11">
      <c r="A3066" s="485">
        <v>3066</v>
      </c>
      <c r="B3066" s="672" t="s">
        <v>106</v>
      </c>
      <c r="E3066" s="472"/>
      <c r="F3066" s="231"/>
      <c r="G3066" s="370"/>
      <c r="I3066" s="472"/>
      <c r="J3066" s="231"/>
      <c r="K3066" s="370"/>
    </row>
    <row r="3067" spans="1:11" ht="15.75">
      <c r="A3067" s="485">
        <v>3067</v>
      </c>
      <c r="B3067" s="673" t="s">
        <v>303</v>
      </c>
      <c r="E3067" s="472"/>
      <c r="F3067" s="231"/>
      <c r="G3067" s="370"/>
      <c r="I3067" s="472"/>
      <c r="J3067" s="231"/>
      <c r="K3067" s="370"/>
    </row>
    <row r="3068" spans="1:11">
      <c r="A3068" s="485">
        <v>3068</v>
      </c>
      <c r="B3068" s="672" t="s">
        <v>135</v>
      </c>
      <c r="E3068" s="472"/>
      <c r="F3068" s="231"/>
      <c r="G3068" s="370"/>
      <c r="I3068" s="472"/>
      <c r="J3068" s="231"/>
      <c r="K3068" s="370"/>
    </row>
    <row r="3069" spans="1:11">
      <c r="A3069" s="485">
        <v>3069</v>
      </c>
      <c r="B3069" s="679" t="s">
        <v>1220</v>
      </c>
      <c r="E3069" s="472"/>
      <c r="F3069" s="231"/>
      <c r="G3069" s="370"/>
      <c r="I3069" s="472"/>
      <c r="J3069" s="231"/>
      <c r="K3069" s="370"/>
    </row>
    <row r="3070" spans="1:11">
      <c r="A3070" s="485">
        <v>3070</v>
      </c>
      <c r="B3070" s="679" t="s">
        <v>1221</v>
      </c>
      <c r="E3070" s="472"/>
      <c r="F3070" s="231"/>
      <c r="G3070" s="370"/>
      <c r="I3070" s="472"/>
      <c r="J3070" s="231"/>
      <c r="K3070" s="370"/>
    </row>
    <row r="3071" spans="1:11">
      <c r="A3071" s="485">
        <v>3071</v>
      </c>
      <c r="B3071" s="679" t="s">
        <v>1222</v>
      </c>
      <c r="E3071" s="472"/>
      <c r="F3071" s="231"/>
      <c r="G3071" s="370"/>
      <c r="I3071" s="472"/>
      <c r="J3071" s="231"/>
      <c r="K3071" s="370"/>
    </row>
    <row r="3072" spans="1:11">
      <c r="A3072" s="485">
        <v>3072</v>
      </c>
      <c r="B3072" s="679" t="s">
        <v>1223</v>
      </c>
      <c r="E3072" s="472"/>
      <c r="F3072" s="231"/>
      <c r="G3072" s="370"/>
      <c r="I3072" s="472"/>
      <c r="J3072" s="231"/>
      <c r="K3072" s="370"/>
    </row>
    <row r="3073" spans="1:11">
      <c r="A3073" s="485">
        <v>3073</v>
      </c>
      <c r="B3073" s="672" t="s">
        <v>136</v>
      </c>
      <c r="E3073" s="472"/>
      <c r="F3073" s="231"/>
      <c r="G3073" s="370"/>
      <c r="I3073" s="472"/>
      <c r="J3073" s="231"/>
      <c r="K3073" s="370"/>
    </row>
    <row r="3074" spans="1:11">
      <c r="A3074" s="485">
        <v>3074</v>
      </c>
      <c r="B3074" s="672" t="s">
        <v>137</v>
      </c>
      <c r="E3074" s="472"/>
      <c r="F3074" s="231"/>
      <c r="G3074" s="370"/>
      <c r="I3074" s="472"/>
      <c r="J3074" s="231"/>
      <c r="K3074" s="370"/>
    </row>
    <row r="3075" spans="1:11">
      <c r="A3075" s="485">
        <v>3075</v>
      </c>
      <c r="B3075" s="672" t="s">
        <v>299</v>
      </c>
      <c r="E3075" s="472"/>
      <c r="F3075" s="231"/>
      <c r="G3075" s="370"/>
      <c r="I3075" s="472"/>
      <c r="J3075" s="231"/>
      <c r="K3075" s="370"/>
    </row>
    <row r="3076" spans="1:11">
      <c r="A3076" s="485">
        <v>3076</v>
      </c>
      <c r="B3076" s="672" t="s">
        <v>1102</v>
      </c>
      <c r="E3076" s="472"/>
      <c r="F3076" s="231"/>
      <c r="G3076" s="370"/>
      <c r="I3076" s="472"/>
      <c r="J3076" s="231"/>
      <c r="K3076" s="370"/>
    </row>
    <row r="3077" spans="1:11">
      <c r="A3077" s="485">
        <v>3077</v>
      </c>
      <c r="B3077" s="672" t="s">
        <v>300</v>
      </c>
      <c r="E3077" s="472"/>
      <c r="F3077" s="231"/>
      <c r="G3077" s="370"/>
      <c r="I3077" s="472"/>
      <c r="J3077" s="231"/>
      <c r="K3077" s="370"/>
    </row>
    <row r="3078" spans="1:11">
      <c r="A3078" s="485">
        <v>3078</v>
      </c>
      <c r="B3078" s="672" t="s">
        <v>301</v>
      </c>
      <c r="E3078" s="472"/>
      <c r="F3078" s="231"/>
      <c r="G3078" s="370"/>
      <c r="I3078" s="472"/>
      <c r="J3078" s="231"/>
      <c r="K3078" s="370"/>
    </row>
    <row r="3079" spans="1:11">
      <c r="A3079" s="485">
        <v>3079</v>
      </c>
      <c r="B3079" s="771" t="s">
        <v>1324</v>
      </c>
      <c r="E3079" s="472"/>
      <c r="F3079" s="231"/>
      <c r="G3079" s="370"/>
      <c r="I3079" s="472"/>
      <c r="J3079" s="231"/>
      <c r="K3079" s="370"/>
    </row>
    <row r="3080" spans="1:11">
      <c r="A3080" s="485">
        <v>3080</v>
      </c>
      <c r="B3080" s="672" t="s">
        <v>302</v>
      </c>
      <c r="E3080" s="472"/>
      <c r="F3080" s="231"/>
      <c r="G3080" s="370"/>
      <c r="I3080" s="472"/>
      <c r="J3080" s="231"/>
      <c r="K3080" s="370"/>
    </row>
    <row r="3081" spans="1:11">
      <c r="A3081" s="485">
        <v>3081</v>
      </c>
      <c r="B3081" s="672" t="s">
        <v>115</v>
      </c>
      <c r="E3081" s="472"/>
      <c r="F3081" s="231"/>
      <c r="G3081" s="370"/>
      <c r="I3081" s="472"/>
      <c r="J3081" s="231"/>
      <c r="K3081" s="370"/>
    </row>
    <row r="3082" spans="1:11">
      <c r="A3082" s="485">
        <v>3082</v>
      </c>
      <c r="B3082" s="672" t="s">
        <v>106</v>
      </c>
      <c r="E3082" s="472"/>
      <c r="F3082" s="231"/>
      <c r="G3082" s="370"/>
      <c r="I3082" s="472"/>
      <c r="J3082" s="231"/>
      <c r="K3082" s="370"/>
    </row>
    <row r="3083" spans="1:11" ht="15.75">
      <c r="A3083" s="485">
        <v>3083</v>
      </c>
      <c r="B3083" s="673" t="s">
        <v>172</v>
      </c>
      <c r="E3083" s="472"/>
      <c r="F3083" s="231"/>
      <c r="G3083" s="370"/>
      <c r="I3083" s="472"/>
      <c r="J3083" s="231"/>
      <c r="K3083" s="370"/>
    </row>
    <row r="3084" spans="1:11">
      <c r="A3084" s="485">
        <v>3084</v>
      </c>
      <c r="B3084" s="672" t="s">
        <v>135</v>
      </c>
      <c r="E3084" s="472"/>
      <c r="F3084" s="231"/>
      <c r="G3084" s="370"/>
      <c r="I3084" s="472"/>
      <c r="J3084" s="231"/>
      <c r="K3084" s="370"/>
    </row>
    <row r="3085" spans="1:11">
      <c r="A3085" s="485">
        <v>3085</v>
      </c>
      <c r="B3085" s="679" t="s">
        <v>1220</v>
      </c>
      <c r="E3085" s="472"/>
      <c r="F3085" s="231"/>
      <c r="G3085" s="370"/>
      <c r="I3085" s="472"/>
      <c r="J3085" s="231"/>
      <c r="K3085" s="370"/>
    </row>
    <row r="3086" spans="1:11">
      <c r="A3086" s="485">
        <v>3086</v>
      </c>
      <c r="B3086" s="679" t="s">
        <v>1221</v>
      </c>
      <c r="E3086" s="472"/>
      <c r="F3086" s="231"/>
      <c r="G3086" s="370"/>
      <c r="I3086" s="472"/>
      <c r="J3086" s="231"/>
      <c r="K3086" s="370"/>
    </row>
    <row r="3087" spans="1:11">
      <c r="A3087" s="485">
        <v>3087</v>
      </c>
      <c r="B3087" s="679" t="s">
        <v>1222</v>
      </c>
      <c r="E3087" s="472"/>
      <c r="F3087" s="231"/>
      <c r="G3087" s="370"/>
      <c r="I3087" s="472"/>
      <c r="J3087" s="231"/>
      <c r="K3087" s="370"/>
    </row>
    <row r="3088" spans="1:11">
      <c r="A3088" s="485">
        <v>3088</v>
      </c>
      <c r="B3088" s="679" t="s">
        <v>1223</v>
      </c>
      <c r="E3088" s="472"/>
      <c r="F3088" s="231"/>
      <c r="G3088" s="370"/>
      <c r="I3088" s="472"/>
      <c r="J3088" s="231"/>
      <c r="K3088" s="370"/>
    </row>
    <row r="3089" spans="1:11">
      <c r="A3089" s="485">
        <v>3089</v>
      </c>
      <c r="B3089" s="672" t="s">
        <v>136</v>
      </c>
      <c r="E3089" s="472"/>
      <c r="F3089" s="231"/>
      <c r="G3089" s="370"/>
      <c r="I3089" s="472"/>
      <c r="J3089" s="231"/>
      <c r="K3089" s="370"/>
    </row>
    <row r="3090" spans="1:11">
      <c r="A3090" s="485">
        <v>3090</v>
      </c>
      <c r="B3090" s="672" t="s">
        <v>137</v>
      </c>
      <c r="E3090" s="472"/>
      <c r="F3090" s="231"/>
      <c r="G3090" s="370"/>
      <c r="I3090" s="472"/>
      <c r="J3090" s="231"/>
      <c r="K3090" s="370"/>
    </row>
    <row r="3091" spans="1:11">
      <c r="A3091" s="485">
        <v>3091</v>
      </c>
      <c r="B3091" s="672" t="s">
        <v>299</v>
      </c>
      <c r="E3091" s="472"/>
      <c r="F3091" s="231"/>
      <c r="G3091" s="370"/>
      <c r="I3091" s="472"/>
      <c r="J3091" s="231"/>
      <c r="K3091" s="370"/>
    </row>
    <row r="3092" spans="1:11">
      <c r="A3092" s="485">
        <v>3092</v>
      </c>
      <c r="B3092" s="672" t="s">
        <v>1102</v>
      </c>
      <c r="E3092" s="472"/>
      <c r="F3092" s="231"/>
      <c r="G3092" s="370"/>
      <c r="I3092" s="472"/>
      <c r="J3092" s="231"/>
      <c r="K3092" s="370"/>
    </row>
    <row r="3093" spans="1:11">
      <c r="A3093" s="485">
        <v>3093</v>
      </c>
      <c r="B3093" s="672" t="s">
        <v>300</v>
      </c>
      <c r="E3093" s="472"/>
      <c r="F3093" s="231"/>
      <c r="G3093" s="370"/>
      <c r="I3093" s="472"/>
      <c r="J3093" s="231"/>
      <c r="K3093" s="370"/>
    </row>
    <row r="3094" spans="1:11">
      <c r="A3094" s="485">
        <v>3094</v>
      </c>
      <c r="B3094" s="672" t="s">
        <v>301</v>
      </c>
      <c r="E3094" s="472"/>
      <c r="F3094" s="231"/>
      <c r="G3094" s="370"/>
      <c r="I3094" s="472"/>
      <c r="J3094" s="231"/>
      <c r="K3094" s="370"/>
    </row>
    <row r="3095" spans="1:11">
      <c r="A3095" s="485">
        <v>3095</v>
      </c>
      <c r="B3095" s="771" t="s">
        <v>1324</v>
      </c>
      <c r="E3095" s="472"/>
      <c r="F3095" s="231"/>
      <c r="G3095" s="370"/>
      <c r="I3095" s="472"/>
      <c r="J3095" s="231"/>
      <c r="K3095" s="370"/>
    </row>
    <row r="3096" spans="1:11">
      <c r="A3096" s="485">
        <v>3096</v>
      </c>
      <c r="B3096" s="672" t="s">
        <v>302</v>
      </c>
      <c r="E3096" s="472"/>
      <c r="F3096" s="231"/>
      <c r="G3096" s="370"/>
      <c r="I3096" s="472"/>
      <c r="J3096" s="231"/>
      <c r="K3096" s="370"/>
    </row>
    <row r="3097" spans="1:11">
      <c r="A3097" s="485">
        <v>3097</v>
      </c>
      <c r="B3097" s="672" t="s">
        <v>115</v>
      </c>
      <c r="E3097" s="472"/>
      <c r="F3097" s="231"/>
      <c r="G3097" s="370"/>
      <c r="I3097" s="472"/>
      <c r="J3097" s="231"/>
      <c r="K3097" s="370"/>
    </row>
    <row r="3098" spans="1:11">
      <c r="A3098" s="485">
        <v>3098</v>
      </c>
      <c r="B3098" s="672" t="s">
        <v>106</v>
      </c>
      <c r="E3098" s="472"/>
      <c r="F3098" s="231"/>
      <c r="G3098" s="370"/>
      <c r="I3098" s="472"/>
      <c r="J3098" s="231"/>
      <c r="K3098" s="370"/>
    </row>
    <row r="3099" spans="1:11" ht="15.75">
      <c r="A3099" s="485">
        <v>3099</v>
      </c>
      <c r="B3099" s="673" t="s">
        <v>306</v>
      </c>
      <c r="E3099" s="472"/>
      <c r="F3099" s="231"/>
      <c r="G3099" s="370"/>
      <c r="I3099" s="472"/>
      <c r="J3099" s="231"/>
      <c r="K3099" s="370"/>
    </row>
    <row r="3100" spans="1:11" ht="15.75">
      <c r="A3100" s="485">
        <v>3100</v>
      </c>
      <c r="B3100" s="673" t="s">
        <v>271</v>
      </c>
      <c r="E3100" s="472"/>
      <c r="F3100" s="231"/>
      <c r="G3100" s="370"/>
      <c r="I3100" s="472"/>
      <c r="J3100" s="231"/>
      <c r="K3100" s="370"/>
    </row>
    <row r="3101" spans="1:11">
      <c r="A3101" s="485">
        <v>3101</v>
      </c>
      <c r="B3101" s="672" t="s">
        <v>135</v>
      </c>
      <c r="E3101" s="472"/>
      <c r="F3101" s="231"/>
      <c r="G3101" s="370"/>
      <c r="I3101" s="472"/>
      <c r="J3101" s="231"/>
      <c r="K3101" s="370"/>
    </row>
    <row r="3102" spans="1:11">
      <c r="A3102" s="485">
        <v>3102</v>
      </c>
      <c r="B3102" s="679" t="s">
        <v>1220</v>
      </c>
      <c r="E3102" s="472"/>
      <c r="F3102" s="718"/>
      <c r="G3102" s="370"/>
      <c r="I3102" s="472"/>
      <c r="J3102" s="718"/>
      <c r="K3102" s="370"/>
    </row>
    <row r="3103" spans="1:11">
      <c r="A3103" s="485">
        <v>3103</v>
      </c>
      <c r="B3103" s="679" t="s">
        <v>1221</v>
      </c>
      <c r="E3103" s="472"/>
      <c r="F3103" s="718"/>
      <c r="G3103" s="370"/>
      <c r="I3103" s="472"/>
      <c r="J3103" s="718"/>
      <c r="K3103" s="370"/>
    </row>
    <row r="3104" spans="1:11">
      <c r="A3104" s="485">
        <v>3104</v>
      </c>
      <c r="B3104" s="679" t="s">
        <v>1222</v>
      </c>
      <c r="E3104" s="472"/>
      <c r="F3104" s="718"/>
      <c r="G3104" s="370"/>
      <c r="I3104" s="472"/>
      <c r="J3104" s="718"/>
      <c r="K3104" s="370"/>
    </row>
    <row r="3105" spans="1:11">
      <c r="A3105" s="485">
        <v>3105</v>
      </c>
      <c r="B3105" s="679" t="s">
        <v>1223</v>
      </c>
      <c r="E3105" s="472"/>
      <c r="F3105" s="718"/>
      <c r="G3105" s="370"/>
      <c r="I3105" s="472"/>
      <c r="J3105" s="718"/>
      <c r="K3105" s="370"/>
    </row>
    <row r="3106" spans="1:11">
      <c r="A3106" s="485">
        <v>3106</v>
      </c>
      <c r="B3106" s="672" t="s">
        <v>136</v>
      </c>
      <c r="E3106" s="472"/>
      <c r="F3106" s="718"/>
      <c r="G3106" s="370"/>
      <c r="I3106" s="472"/>
      <c r="J3106" s="718"/>
      <c r="K3106" s="370"/>
    </row>
    <row r="3107" spans="1:11">
      <c r="A3107" s="485">
        <v>3107</v>
      </c>
      <c r="B3107" s="672" t="s">
        <v>137</v>
      </c>
      <c r="E3107" s="472"/>
      <c r="F3107" s="718"/>
      <c r="G3107" s="370"/>
      <c r="I3107" s="472"/>
      <c r="J3107" s="718"/>
      <c r="K3107" s="370"/>
    </row>
    <row r="3108" spans="1:11">
      <c r="A3108" s="485">
        <v>3108</v>
      </c>
      <c r="B3108" s="672" t="s">
        <v>299</v>
      </c>
      <c r="E3108" s="472"/>
      <c r="F3108" s="718"/>
      <c r="G3108" s="370"/>
      <c r="I3108" s="472"/>
      <c r="J3108" s="718"/>
      <c r="K3108" s="370"/>
    </row>
    <row r="3109" spans="1:11">
      <c r="A3109" s="485">
        <v>3109</v>
      </c>
      <c r="B3109" s="672" t="s">
        <v>1102</v>
      </c>
      <c r="E3109" s="472"/>
      <c r="F3109" s="718"/>
      <c r="G3109" s="370"/>
      <c r="I3109" s="472"/>
      <c r="J3109" s="718"/>
      <c r="K3109" s="370"/>
    </row>
    <row r="3110" spans="1:11">
      <c r="A3110" s="485">
        <v>3110</v>
      </c>
      <c r="B3110" s="672" t="s">
        <v>300</v>
      </c>
      <c r="E3110" s="472"/>
      <c r="F3110" s="718"/>
      <c r="G3110" s="370"/>
      <c r="I3110" s="472"/>
      <c r="J3110" s="718"/>
      <c r="K3110" s="370"/>
    </row>
    <row r="3111" spans="1:11">
      <c r="A3111" s="485">
        <v>3111</v>
      </c>
      <c r="B3111" s="672" t="s">
        <v>301</v>
      </c>
      <c r="E3111" s="472"/>
      <c r="F3111" s="718"/>
      <c r="G3111" s="370"/>
      <c r="I3111" s="472"/>
      <c r="J3111" s="718"/>
      <c r="K3111" s="370"/>
    </row>
    <row r="3112" spans="1:11">
      <c r="A3112" s="485">
        <v>3112</v>
      </c>
      <c r="B3112" s="771" t="s">
        <v>1324</v>
      </c>
      <c r="E3112" s="472"/>
      <c r="F3112" s="718"/>
      <c r="G3112" s="370"/>
      <c r="I3112" s="472"/>
      <c r="J3112" s="718"/>
      <c r="K3112" s="370"/>
    </row>
    <row r="3113" spans="1:11">
      <c r="A3113" s="485">
        <v>3113</v>
      </c>
      <c r="B3113" s="672" t="s">
        <v>302</v>
      </c>
      <c r="E3113" s="472"/>
      <c r="F3113" s="718"/>
      <c r="G3113" s="370"/>
      <c r="I3113" s="472"/>
      <c r="J3113" s="718"/>
      <c r="K3113" s="370"/>
    </row>
    <row r="3114" spans="1:11">
      <c r="A3114" s="485">
        <v>3114</v>
      </c>
      <c r="B3114" s="672" t="s">
        <v>115</v>
      </c>
      <c r="E3114" s="472"/>
      <c r="F3114" s="718"/>
      <c r="G3114" s="370"/>
      <c r="I3114" s="472"/>
      <c r="J3114" s="718"/>
      <c r="K3114" s="370"/>
    </row>
    <row r="3115" spans="1:11">
      <c r="A3115" s="485">
        <v>3115</v>
      </c>
      <c r="B3115" s="672" t="s">
        <v>106</v>
      </c>
      <c r="E3115" s="472"/>
      <c r="F3115" s="718"/>
      <c r="G3115" s="370"/>
      <c r="I3115" s="472"/>
      <c r="J3115" s="718"/>
      <c r="K3115" s="370"/>
    </row>
    <row r="3116" spans="1:11" ht="15.75">
      <c r="A3116" s="485">
        <v>3116</v>
      </c>
      <c r="B3116" s="673" t="s">
        <v>303</v>
      </c>
      <c r="E3116" s="472"/>
      <c r="F3116" s="231"/>
      <c r="G3116" s="370"/>
      <c r="I3116" s="472"/>
      <c r="J3116" s="231"/>
      <c r="K3116" s="370"/>
    </row>
    <row r="3117" spans="1:11">
      <c r="A3117" s="485">
        <v>3117</v>
      </c>
      <c r="B3117" s="672" t="s">
        <v>135</v>
      </c>
      <c r="E3117" s="472"/>
      <c r="F3117" s="231"/>
      <c r="G3117" s="370"/>
      <c r="I3117" s="472"/>
      <c r="J3117" s="231"/>
      <c r="K3117" s="370"/>
    </row>
    <row r="3118" spans="1:11">
      <c r="A3118" s="485">
        <v>3118</v>
      </c>
      <c r="B3118" s="679" t="s">
        <v>1220</v>
      </c>
      <c r="E3118" s="472"/>
      <c r="F3118" s="718"/>
      <c r="G3118" s="370"/>
      <c r="I3118" s="472"/>
      <c r="J3118" s="718"/>
      <c r="K3118" s="370"/>
    </row>
    <row r="3119" spans="1:11">
      <c r="A3119" s="485">
        <v>3119</v>
      </c>
      <c r="B3119" s="679" t="s">
        <v>1221</v>
      </c>
      <c r="E3119" s="472"/>
      <c r="F3119" s="718"/>
      <c r="G3119" s="370"/>
      <c r="I3119" s="472"/>
      <c r="J3119" s="718"/>
      <c r="K3119" s="370"/>
    </row>
    <row r="3120" spans="1:11">
      <c r="A3120" s="485">
        <v>3120</v>
      </c>
      <c r="B3120" s="679" t="s">
        <v>1222</v>
      </c>
      <c r="E3120" s="472"/>
      <c r="F3120" s="718"/>
      <c r="G3120" s="370"/>
      <c r="I3120" s="472"/>
      <c r="J3120" s="718"/>
      <c r="K3120" s="370"/>
    </row>
    <row r="3121" spans="1:11">
      <c r="A3121" s="485">
        <v>3121</v>
      </c>
      <c r="B3121" s="679" t="s">
        <v>1223</v>
      </c>
      <c r="E3121" s="472"/>
      <c r="F3121" s="718"/>
      <c r="G3121" s="370"/>
      <c r="I3121" s="472"/>
      <c r="J3121" s="718"/>
      <c r="K3121" s="370"/>
    </row>
    <row r="3122" spans="1:11">
      <c r="A3122" s="485">
        <v>3122</v>
      </c>
      <c r="B3122" s="672" t="s">
        <v>136</v>
      </c>
      <c r="E3122" s="472"/>
      <c r="F3122" s="718"/>
      <c r="G3122" s="370"/>
      <c r="I3122" s="472"/>
      <c r="J3122" s="718"/>
      <c r="K3122" s="370"/>
    </row>
    <row r="3123" spans="1:11">
      <c r="A3123" s="485">
        <v>3123</v>
      </c>
      <c r="B3123" s="672" t="s">
        <v>137</v>
      </c>
      <c r="E3123" s="472"/>
      <c r="F3123" s="718"/>
      <c r="G3123" s="370"/>
      <c r="I3123" s="472"/>
      <c r="J3123" s="718"/>
      <c r="K3123" s="370"/>
    </row>
    <row r="3124" spans="1:11">
      <c r="A3124" s="485">
        <v>3124</v>
      </c>
      <c r="B3124" s="672" t="s">
        <v>299</v>
      </c>
      <c r="E3124" s="472"/>
      <c r="F3124" s="718"/>
      <c r="G3124" s="370"/>
      <c r="I3124" s="472"/>
      <c r="J3124" s="718"/>
      <c r="K3124" s="370"/>
    </row>
    <row r="3125" spans="1:11">
      <c r="A3125" s="485">
        <v>3125</v>
      </c>
      <c r="B3125" s="672" t="s">
        <v>1102</v>
      </c>
      <c r="E3125" s="472"/>
      <c r="F3125" s="718"/>
      <c r="G3125" s="370"/>
      <c r="I3125" s="472"/>
      <c r="J3125" s="718"/>
      <c r="K3125" s="370"/>
    </row>
    <row r="3126" spans="1:11">
      <c r="A3126" s="485">
        <v>3126</v>
      </c>
      <c r="B3126" s="672" t="s">
        <v>300</v>
      </c>
      <c r="E3126" s="472"/>
      <c r="F3126" s="718"/>
      <c r="G3126" s="370"/>
      <c r="I3126" s="472"/>
      <c r="J3126" s="718"/>
      <c r="K3126" s="370"/>
    </row>
    <row r="3127" spans="1:11">
      <c r="A3127" s="485">
        <v>3127</v>
      </c>
      <c r="B3127" s="672" t="s">
        <v>301</v>
      </c>
      <c r="E3127" s="472"/>
      <c r="F3127" s="718"/>
      <c r="G3127" s="370"/>
      <c r="I3127" s="472"/>
      <c r="J3127" s="718"/>
      <c r="K3127" s="370"/>
    </row>
    <row r="3128" spans="1:11">
      <c r="A3128" s="485">
        <v>3128</v>
      </c>
      <c r="B3128" s="771" t="s">
        <v>1324</v>
      </c>
      <c r="E3128" s="472"/>
      <c r="F3128" s="718"/>
      <c r="G3128" s="370"/>
      <c r="I3128" s="472"/>
      <c r="J3128" s="718"/>
      <c r="K3128" s="370"/>
    </row>
    <row r="3129" spans="1:11">
      <c r="A3129" s="485">
        <v>3129</v>
      </c>
      <c r="B3129" s="672" t="s">
        <v>302</v>
      </c>
      <c r="E3129" s="472"/>
      <c r="F3129" s="718"/>
      <c r="G3129" s="370"/>
      <c r="I3129" s="472"/>
      <c r="J3129" s="718"/>
      <c r="K3129" s="370"/>
    </row>
    <row r="3130" spans="1:11">
      <c r="A3130" s="485">
        <v>3130</v>
      </c>
      <c r="B3130" s="672" t="s">
        <v>115</v>
      </c>
      <c r="E3130" s="472"/>
      <c r="F3130" s="718"/>
      <c r="G3130" s="370"/>
      <c r="I3130" s="472"/>
      <c r="J3130" s="718"/>
      <c r="K3130" s="370"/>
    </row>
    <row r="3131" spans="1:11">
      <c r="A3131" s="485">
        <v>3131</v>
      </c>
      <c r="B3131" s="672" t="s">
        <v>106</v>
      </c>
      <c r="E3131" s="472"/>
      <c r="F3131" s="718"/>
      <c r="G3131" s="370"/>
      <c r="I3131" s="472"/>
      <c r="J3131" s="718"/>
      <c r="K3131" s="370"/>
    </row>
    <row r="3132" spans="1:11" ht="15.75">
      <c r="A3132" s="485">
        <v>3132</v>
      </c>
      <c r="B3132" s="673" t="s">
        <v>172</v>
      </c>
      <c r="E3132" s="472"/>
      <c r="F3132" s="231"/>
      <c r="G3132" s="370"/>
      <c r="I3132" s="472"/>
      <c r="J3132" s="231"/>
      <c r="K3132" s="370"/>
    </row>
    <row r="3133" spans="1:11">
      <c r="A3133" s="485">
        <v>3133</v>
      </c>
      <c r="B3133" s="672" t="s">
        <v>135</v>
      </c>
      <c r="E3133" s="472"/>
      <c r="F3133" s="231"/>
      <c r="G3133" s="370"/>
      <c r="I3133" s="472"/>
      <c r="J3133" s="231"/>
      <c r="K3133" s="370"/>
    </row>
    <row r="3134" spans="1:11">
      <c r="A3134" s="485">
        <v>3134</v>
      </c>
      <c r="B3134" s="679" t="s">
        <v>1220</v>
      </c>
      <c r="E3134" s="472"/>
      <c r="F3134" s="718"/>
      <c r="G3134" s="370"/>
      <c r="I3134" s="472"/>
      <c r="J3134" s="718"/>
      <c r="K3134" s="370"/>
    </row>
    <row r="3135" spans="1:11">
      <c r="A3135" s="485">
        <v>3135</v>
      </c>
      <c r="B3135" s="679" t="s">
        <v>1221</v>
      </c>
      <c r="E3135" s="472"/>
      <c r="F3135" s="718"/>
      <c r="G3135" s="370"/>
      <c r="I3135" s="472"/>
      <c r="J3135" s="718"/>
      <c r="K3135" s="370"/>
    </row>
    <row r="3136" spans="1:11">
      <c r="A3136" s="485">
        <v>3136</v>
      </c>
      <c r="B3136" s="679" t="s">
        <v>1222</v>
      </c>
      <c r="E3136" s="472"/>
      <c r="F3136" s="718"/>
      <c r="G3136" s="370"/>
      <c r="I3136" s="472"/>
      <c r="J3136" s="718"/>
      <c r="K3136" s="370"/>
    </row>
    <row r="3137" spans="1:11">
      <c r="A3137" s="485">
        <v>3137</v>
      </c>
      <c r="B3137" s="679" t="s">
        <v>1223</v>
      </c>
      <c r="E3137" s="472"/>
      <c r="F3137" s="718"/>
      <c r="G3137" s="370"/>
      <c r="I3137" s="472"/>
      <c r="J3137" s="718"/>
      <c r="K3137" s="370"/>
    </row>
    <row r="3138" spans="1:11">
      <c r="A3138" s="485">
        <v>3138</v>
      </c>
      <c r="B3138" s="672" t="s">
        <v>136</v>
      </c>
      <c r="E3138" s="472"/>
      <c r="F3138" s="718"/>
      <c r="G3138" s="370"/>
      <c r="I3138" s="472"/>
      <c r="J3138" s="718"/>
      <c r="K3138" s="370"/>
    </row>
    <row r="3139" spans="1:11">
      <c r="A3139" s="485">
        <v>3139</v>
      </c>
      <c r="B3139" s="672" t="s">
        <v>137</v>
      </c>
      <c r="E3139" s="472"/>
      <c r="F3139" s="718"/>
      <c r="G3139" s="370"/>
      <c r="I3139" s="472"/>
      <c r="J3139" s="718"/>
      <c r="K3139" s="370"/>
    </row>
    <row r="3140" spans="1:11">
      <c r="A3140" s="485">
        <v>3140</v>
      </c>
      <c r="B3140" s="672" t="s">
        <v>299</v>
      </c>
      <c r="E3140" s="472"/>
      <c r="F3140" s="718"/>
      <c r="G3140" s="370"/>
      <c r="I3140" s="472"/>
      <c r="J3140" s="718"/>
      <c r="K3140" s="370"/>
    </row>
    <row r="3141" spans="1:11">
      <c r="A3141" s="485">
        <v>3141</v>
      </c>
      <c r="B3141" s="672" t="s">
        <v>1102</v>
      </c>
      <c r="E3141" s="472"/>
      <c r="F3141" s="718"/>
      <c r="G3141" s="370"/>
      <c r="I3141" s="472"/>
      <c r="J3141" s="718"/>
      <c r="K3141" s="370"/>
    </row>
    <row r="3142" spans="1:11">
      <c r="A3142" s="485">
        <v>3142</v>
      </c>
      <c r="B3142" s="672" t="s">
        <v>300</v>
      </c>
      <c r="E3142" s="472"/>
      <c r="F3142" s="718"/>
      <c r="G3142" s="370"/>
      <c r="I3142" s="472"/>
      <c r="J3142" s="718"/>
      <c r="K3142" s="370"/>
    </row>
    <row r="3143" spans="1:11">
      <c r="A3143" s="485">
        <v>3143</v>
      </c>
      <c r="B3143" s="672" t="s">
        <v>301</v>
      </c>
      <c r="E3143" s="472"/>
      <c r="F3143" s="718"/>
      <c r="G3143" s="370"/>
      <c r="I3143" s="472"/>
      <c r="J3143" s="718"/>
      <c r="K3143" s="370"/>
    </row>
    <row r="3144" spans="1:11">
      <c r="A3144" s="485">
        <v>3144</v>
      </c>
      <c r="B3144" s="771" t="s">
        <v>1324</v>
      </c>
      <c r="E3144" s="472"/>
      <c r="F3144" s="718"/>
      <c r="G3144" s="370"/>
      <c r="I3144" s="472"/>
      <c r="J3144" s="718"/>
      <c r="K3144" s="370"/>
    </row>
    <row r="3145" spans="1:11">
      <c r="A3145" s="485">
        <v>3145</v>
      </c>
      <c r="B3145" s="672" t="s">
        <v>302</v>
      </c>
      <c r="E3145" s="472"/>
      <c r="F3145" s="718"/>
      <c r="G3145" s="370"/>
      <c r="I3145" s="472"/>
      <c r="J3145" s="718"/>
      <c r="K3145" s="370"/>
    </row>
    <row r="3146" spans="1:11">
      <c r="A3146" s="485">
        <v>3146</v>
      </c>
      <c r="B3146" s="672" t="s">
        <v>115</v>
      </c>
      <c r="E3146" s="472"/>
      <c r="F3146" s="718"/>
      <c r="G3146" s="370"/>
      <c r="I3146" s="472"/>
      <c r="J3146" s="718"/>
      <c r="K3146" s="370"/>
    </row>
    <row r="3147" spans="1:11">
      <c r="A3147" s="485">
        <v>3147</v>
      </c>
      <c r="B3147" s="672" t="s">
        <v>106</v>
      </c>
      <c r="E3147" s="472"/>
      <c r="F3147" s="718"/>
      <c r="G3147" s="370"/>
      <c r="I3147" s="472"/>
      <c r="J3147" s="718"/>
      <c r="K3147" s="370"/>
    </row>
    <row r="3148" spans="1:11" ht="15.75">
      <c r="A3148" s="485">
        <v>3148</v>
      </c>
      <c r="B3148" s="673" t="s">
        <v>1021</v>
      </c>
      <c r="E3148" s="472"/>
      <c r="F3148" s="231"/>
      <c r="G3148" s="370"/>
      <c r="I3148" s="472"/>
      <c r="J3148" s="231"/>
      <c r="K3148" s="370"/>
    </row>
    <row r="3149" spans="1:11" ht="15.75">
      <c r="A3149" s="485">
        <v>3149</v>
      </c>
      <c r="B3149" s="673" t="s">
        <v>271</v>
      </c>
      <c r="E3149" s="472"/>
      <c r="F3149" s="231"/>
      <c r="G3149" s="370"/>
      <c r="I3149" s="472"/>
      <c r="J3149" s="231"/>
      <c r="K3149" s="370"/>
    </row>
    <row r="3150" spans="1:11">
      <c r="A3150" s="485">
        <v>3150</v>
      </c>
      <c r="B3150" s="672" t="s">
        <v>135</v>
      </c>
      <c r="E3150" s="472"/>
      <c r="F3150" s="231"/>
      <c r="G3150" s="370"/>
      <c r="I3150" s="472"/>
      <c r="J3150" s="231"/>
      <c r="K3150" s="370"/>
    </row>
    <row r="3151" spans="1:11">
      <c r="A3151" s="485">
        <v>3151</v>
      </c>
      <c r="B3151" s="679" t="s">
        <v>1220</v>
      </c>
      <c r="E3151" s="472"/>
      <c r="F3151" s="718"/>
      <c r="G3151" s="370"/>
      <c r="I3151" s="472"/>
      <c r="J3151" s="718"/>
      <c r="K3151" s="370"/>
    </row>
    <row r="3152" spans="1:11">
      <c r="A3152" s="485">
        <v>3152</v>
      </c>
      <c r="B3152" s="679" t="s">
        <v>1221</v>
      </c>
      <c r="E3152" s="472"/>
      <c r="F3152" s="718"/>
      <c r="G3152" s="370"/>
      <c r="I3152" s="472"/>
      <c r="J3152" s="718"/>
      <c r="K3152" s="370"/>
    </row>
    <row r="3153" spans="1:11">
      <c r="A3153" s="485">
        <v>3153</v>
      </c>
      <c r="B3153" s="679" t="s">
        <v>1222</v>
      </c>
      <c r="E3153" s="472"/>
      <c r="F3153" s="718"/>
      <c r="G3153" s="370"/>
      <c r="I3153" s="472"/>
      <c r="J3153" s="718"/>
      <c r="K3153" s="370"/>
    </row>
    <row r="3154" spans="1:11">
      <c r="A3154" s="485">
        <v>3154</v>
      </c>
      <c r="B3154" s="679" t="s">
        <v>1223</v>
      </c>
      <c r="E3154" s="472"/>
      <c r="F3154" s="718"/>
      <c r="G3154" s="370"/>
      <c r="I3154" s="472"/>
      <c r="J3154" s="718"/>
      <c r="K3154" s="370"/>
    </row>
    <row r="3155" spans="1:11">
      <c r="A3155" s="485">
        <v>3155</v>
      </c>
      <c r="B3155" s="672" t="s">
        <v>136</v>
      </c>
      <c r="E3155" s="472"/>
      <c r="F3155" s="718"/>
      <c r="G3155" s="370"/>
      <c r="I3155" s="472"/>
      <c r="J3155" s="718"/>
      <c r="K3155" s="370"/>
    </row>
    <row r="3156" spans="1:11">
      <c r="A3156" s="485">
        <v>3156</v>
      </c>
      <c r="B3156" s="672" t="s">
        <v>137</v>
      </c>
      <c r="E3156" s="472"/>
      <c r="F3156" s="718"/>
      <c r="G3156" s="370"/>
      <c r="I3156" s="472"/>
      <c r="J3156" s="718"/>
      <c r="K3156" s="370"/>
    </row>
    <row r="3157" spans="1:11">
      <c r="A3157" s="485">
        <v>3157</v>
      </c>
      <c r="B3157" s="672" t="s">
        <v>299</v>
      </c>
      <c r="E3157" s="472"/>
      <c r="F3157" s="718"/>
      <c r="G3157" s="370"/>
      <c r="I3157" s="472"/>
      <c r="J3157" s="718"/>
      <c r="K3157" s="370"/>
    </row>
    <row r="3158" spans="1:11">
      <c r="A3158" s="485">
        <v>3158</v>
      </c>
      <c r="B3158" s="672" t="s">
        <v>1102</v>
      </c>
      <c r="E3158" s="472"/>
      <c r="F3158" s="718"/>
      <c r="G3158" s="370"/>
      <c r="I3158" s="472"/>
      <c r="J3158" s="718"/>
      <c r="K3158" s="370"/>
    </row>
    <row r="3159" spans="1:11">
      <c r="A3159" s="485">
        <v>3159</v>
      </c>
      <c r="B3159" s="672" t="s">
        <v>300</v>
      </c>
      <c r="E3159" s="472"/>
      <c r="F3159" s="718"/>
      <c r="G3159" s="370"/>
      <c r="I3159" s="472"/>
      <c r="J3159" s="718"/>
      <c r="K3159" s="370"/>
    </row>
    <row r="3160" spans="1:11">
      <c r="A3160" s="485">
        <v>3160</v>
      </c>
      <c r="B3160" s="672" t="s">
        <v>301</v>
      </c>
      <c r="E3160" s="472"/>
      <c r="F3160" s="718"/>
      <c r="G3160" s="370"/>
      <c r="I3160" s="472"/>
      <c r="J3160" s="718"/>
      <c r="K3160" s="370"/>
    </row>
    <row r="3161" spans="1:11">
      <c r="A3161" s="485">
        <v>3161</v>
      </c>
      <c r="B3161" s="771" t="s">
        <v>1324</v>
      </c>
      <c r="E3161" s="472"/>
      <c r="F3161" s="718"/>
      <c r="G3161" s="370"/>
      <c r="I3161" s="472"/>
      <c r="J3161" s="718"/>
      <c r="K3161" s="370"/>
    </row>
    <row r="3162" spans="1:11">
      <c r="A3162" s="485">
        <v>3162</v>
      </c>
      <c r="B3162" s="672" t="s">
        <v>302</v>
      </c>
      <c r="E3162" s="472"/>
      <c r="F3162" s="718"/>
      <c r="G3162" s="370"/>
      <c r="I3162" s="472"/>
      <c r="J3162" s="718"/>
      <c r="K3162" s="370"/>
    </row>
    <row r="3163" spans="1:11">
      <c r="A3163" s="485">
        <v>3163</v>
      </c>
      <c r="B3163" s="672" t="s">
        <v>115</v>
      </c>
      <c r="E3163" s="472"/>
      <c r="F3163" s="718"/>
      <c r="G3163" s="370"/>
      <c r="I3163" s="472"/>
      <c r="J3163" s="718"/>
      <c r="K3163" s="370"/>
    </row>
    <row r="3164" spans="1:11">
      <c r="A3164" s="485">
        <v>3164</v>
      </c>
      <c r="B3164" s="672" t="s">
        <v>106</v>
      </c>
      <c r="E3164" s="472"/>
      <c r="F3164" s="718"/>
      <c r="G3164" s="370"/>
      <c r="I3164" s="472"/>
      <c r="J3164" s="718"/>
      <c r="K3164" s="370"/>
    </row>
    <row r="3165" spans="1:11" ht="15.75">
      <c r="A3165" s="485">
        <v>3165</v>
      </c>
      <c r="B3165" s="673" t="s">
        <v>303</v>
      </c>
      <c r="E3165" s="472"/>
      <c r="F3165" s="231"/>
      <c r="G3165" s="370"/>
      <c r="I3165" s="472"/>
      <c r="J3165" s="231"/>
      <c r="K3165" s="370"/>
    </row>
    <row r="3166" spans="1:11">
      <c r="A3166" s="485">
        <v>3166</v>
      </c>
      <c r="B3166" s="672" t="s">
        <v>135</v>
      </c>
      <c r="E3166" s="472"/>
      <c r="F3166" s="231"/>
      <c r="G3166" s="370"/>
      <c r="I3166" s="472"/>
      <c r="J3166" s="231"/>
      <c r="K3166" s="370"/>
    </row>
    <row r="3167" spans="1:11">
      <c r="A3167" s="485">
        <v>3167</v>
      </c>
      <c r="B3167" s="679" t="s">
        <v>1220</v>
      </c>
      <c r="E3167" s="472"/>
      <c r="F3167" s="718"/>
      <c r="G3167" s="370"/>
      <c r="I3167" s="472"/>
      <c r="J3167" s="718"/>
      <c r="K3167" s="370"/>
    </row>
    <row r="3168" spans="1:11">
      <c r="A3168" s="485">
        <v>3168</v>
      </c>
      <c r="B3168" s="679" t="s">
        <v>1221</v>
      </c>
      <c r="E3168" s="472"/>
      <c r="F3168" s="718"/>
      <c r="G3168" s="370"/>
      <c r="I3168" s="472"/>
      <c r="J3168" s="718"/>
      <c r="K3168" s="370"/>
    </row>
    <row r="3169" spans="1:11">
      <c r="A3169" s="485">
        <v>3169</v>
      </c>
      <c r="B3169" s="679" t="s">
        <v>1222</v>
      </c>
      <c r="E3169" s="472"/>
      <c r="F3169" s="718"/>
      <c r="G3169" s="370"/>
      <c r="I3169" s="472"/>
      <c r="J3169" s="718"/>
      <c r="K3169" s="370"/>
    </row>
    <row r="3170" spans="1:11">
      <c r="A3170" s="485">
        <v>3170</v>
      </c>
      <c r="B3170" s="679" t="s">
        <v>1223</v>
      </c>
      <c r="E3170" s="472"/>
      <c r="F3170" s="718"/>
      <c r="G3170" s="370"/>
      <c r="I3170" s="472"/>
      <c r="J3170" s="718"/>
      <c r="K3170" s="370"/>
    </row>
    <row r="3171" spans="1:11">
      <c r="A3171" s="485">
        <v>3171</v>
      </c>
      <c r="B3171" s="672" t="s">
        <v>136</v>
      </c>
      <c r="E3171" s="472"/>
      <c r="F3171" s="718"/>
      <c r="G3171" s="370"/>
      <c r="I3171" s="472"/>
      <c r="J3171" s="718"/>
      <c r="K3171" s="370"/>
    </row>
    <row r="3172" spans="1:11">
      <c r="A3172" s="485">
        <v>3172</v>
      </c>
      <c r="B3172" s="672" t="s">
        <v>137</v>
      </c>
      <c r="E3172" s="472"/>
      <c r="F3172" s="718"/>
      <c r="G3172" s="370"/>
      <c r="I3172" s="472"/>
      <c r="J3172" s="718"/>
      <c r="K3172" s="370"/>
    </row>
    <row r="3173" spans="1:11">
      <c r="A3173" s="485">
        <v>3173</v>
      </c>
      <c r="B3173" s="672" t="s">
        <v>299</v>
      </c>
      <c r="E3173" s="472"/>
      <c r="F3173" s="718"/>
      <c r="G3173" s="370"/>
      <c r="I3173" s="472"/>
      <c r="J3173" s="718"/>
      <c r="K3173" s="370"/>
    </row>
    <row r="3174" spans="1:11">
      <c r="A3174" s="485">
        <v>3174</v>
      </c>
      <c r="B3174" s="672" t="s">
        <v>1102</v>
      </c>
      <c r="E3174" s="472"/>
      <c r="F3174" s="718"/>
      <c r="G3174" s="370"/>
      <c r="I3174" s="472"/>
      <c r="J3174" s="718"/>
      <c r="K3174" s="370"/>
    </row>
    <row r="3175" spans="1:11">
      <c r="A3175" s="485">
        <v>3175</v>
      </c>
      <c r="B3175" s="672" t="s">
        <v>300</v>
      </c>
      <c r="E3175" s="472"/>
      <c r="F3175" s="718"/>
      <c r="G3175" s="370"/>
      <c r="I3175" s="472"/>
      <c r="J3175" s="718"/>
      <c r="K3175" s="370"/>
    </row>
    <row r="3176" spans="1:11">
      <c r="A3176" s="485">
        <v>3176</v>
      </c>
      <c r="B3176" s="672" t="s">
        <v>301</v>
      </c>
      <c r="E3176" s="472"/>
      <c r="F3176" s="718"/>
      <c r="G3176" s="370"/>
      <c r="I3176" s="472"/>
      <c r="J3176" s="718"/>
      <c r="K3176" s="370"/>
    </row>
    <row r="3177" spans="1:11">
      <c r="A3177" s="485">
        <v>3177</v>
      </c>
      <c r="B3177" s="771" t="s">
        <v>1324</v>
      </c>
      <c r="E3177" s="472"/>
      <c r="F3177" s="718"/>
      <c r="G3177" s="370"/>
      <c r="I3177" s="472"/>
      <c r="J3177" s="718"/>
      <c r="K3177" s="370"/>
    </row>
    <row r="3178" spans="1:11">
      <c r="A3178" s="485">
        <v>3178</v>
      </c>
      <c r="B3178" s="672" t="s">
        <v>302</v>
      </c>
      <c r="E3178" s="472"/>
      <c r="F3178" s="718"/>
      <c r="G3178" s="370"/>
      <c r="I3178" s="472"/>
      <c r="J3178" s="718"/>
      <c r="K3178" s="370"/>
    </row>
    <row r="3179" spans="1:11">
      <c r="A3179" s="485">
        <v>3179</v>
      </c>
      <c r="B3179" s="672" t="s">
        <v>115</v>
      </c>
      <c r="E3179" s="472"/>
      <c r="F3179" s="718"/>
      <c r="G3179" s="370"/>
      <c r="I3179" s="472"/>
      <c r="J3179" s="718"/>
      <c r="K3179" s="370"/>
    </row>
    <row r="3180" spans="1:11">
      <c r="A3180" s="485">
        <v>3180</v>
      </c>
      <c r="B3180" s="672" t="s">
        <v>106</v>
      </c>
      <c r="E3180" s="472"/>
      <c r="F3180" s="718"/>
      <c r="G3180" s="370"/>
      <c r="I3180" s="472"/>
      <c r="J3180" s="718"/>
      <c r="K3180" s="370"/>
    </row>
    <row r="3181" spans="1:11" ht="15.75">
      <c r="A3181" s="485">
        <v>3181</v>
      </c>
      <c r="B3181" s="673" t="s">
        <v>172</v>
      </c>
      <c r="E3181" s="472"/>
      <c r="F3181" s="231"/>
      <c r="G3181" s="370"/>
      <c r="I3181" s="472"/>
      <c r="J3181" s="231"/>
      <c r="K3181" s="370"/>
    </row>
    <row r="3182" spans="1:11">
      <c r="A3182" s="485">
        <v>3182</v>
      </c>
      <c r="B3182" s="672" t="s">
        <v>135</v>
      </c>
      <c r="E3182" s="472"/>
      <c r="F3182" s="231"/>
      <c r="G3182" s="370"/>
      <c r="I3182" s="472"/>
      <c r="J3182" s="231"/>
      <c r="K3182" s="370"/>
    </row>
    <row r="3183" spans="1:11">
      <c r="A3183" s="485">
        <v>3183</v>
      </c>
      <c r="B3183" s="679" t="s">
        <v>1220</v>
      </c>
      <c r="E3183" s="472"/>
      <c r="F3183" s="718"/>
      <c r="G3183" s="370"/>
      <c r="I3183" s="472"/>
      <c r="J3183" s="718"/>
      <c r="K3183" s="370"/>
    </row>
    <row r="3184" spans="1:11">
      <c r="A3184" s="485">
        <v>3184</v>
      </c>
      <c r="B3184" s="679" t="s">
        <v>1221</v>
      </c>
      <c r="E3184" s="472"/>
      <c r="F3184" s="718"/>
      <c r="G3184" s="370"/>
      <c r="I3184" s="472"/>
      <c r="J3184" s="718"/>
      <c r="K3184" s="370"/>
    </row>
    <row r="3185" spans="1:11">
      <c r="A3185" s="485">
        <v>3185</v>
      </c>
      <c r="B3185" s="679" t="s">
        <v>1222</v>
      </c>
      <c r="E3185" s="472"/>
      <c r="F3185" s="718"/>
      <c r="G3185" s="370"/>
      <c r="I3185" s="472"/>
      <c r="J3185" s="718"/>
      <c r="K3185" s="370"/>
    </row>
    <row r="3186" spans="1:11">
      <c r="A3186" s="485">
        <v>3186</v>
      </c>
      <c r="B3186" s="679" t="s">
        <v>1223</v>
      </c>
      <c r="E3186" s="472"/>
      <c r="F3186" s="718"/>
      <c r="G3186" s="370"/>
      <c r="I3186" s="472"/>
      <c r="J3186" s="718"/>
      <c r="K3186" s="370"/>
    </row>
    <row r="3187" spans="1:11">
      <c r="A3187" s="485">
        <v>3187</v>
      </c>
      <c r="B3187" s="672" t="s">
        <v>136</v>
      </c>
      <c r="E3187" s="472"/>
      <c r="F3187" s="718"/>
      <c r="G3187" s="370"/>
      <c r="I3187" s="472"/>
      <c r="J3187" s="718"/>
      <c r="K3187" s="370"/>
    </row>
    <row r="3188" spans="1:11">
      <c r="A3188" s="485">
        <v>3188</v>
      </c>
      <c r="B3188" s="672" t="s">
        <v>137</v>
      </c>
      <c r="E3188" s="472"/>
      <c r="F3188" s="718"/>
      <c r="G3188" s="370"/>
      <c r="I3188" s="472"/>
      <c r="J3188" s="718"/>
      <c r="K3188" s="370"/>
    </row>
    <row r="3189" spans="1:11">
      <c r="A3189" s="485">
        <v>3189</v>
      </c>
      <c r="B3189" s="672" t="s">
        <v>299</v>
      </c>
      <c r="E3189" s="472"/>
      <c r="F3189" s="718"/>
      <c r="G3189" s="370"/>
      <c r="I3189" s="472"/>
      <c r="J3189" s="718"/>
      <c r="K3189" s="370"/>
    </row>
    <row r="3190" spans="1:11">
      <c r="A3190" s="485">
        <v>3190</v>
      </c>
      <c r="B3190" s="672" t="s">
        <v>1102</v>
      </c>
      <c r="E3190" s="472"/>
      <c r="F3190" s="718"/>
      <c r="G3190" s="370"/>
      <c r="I3190" s="472"/>
      <c r="J3190" s="718"/>
      <c r="K3190" s="370"/>
    </row>
    <row r="3191" spans="1:11">
      <c r="A3191" s="485">
        <v>3191</v>
      </c>
      <c r="B3191" s="672" t="s">
        <v>300</v>
      </c>
      <c r="E3191" s="472"/>
      <c r="F3191" s="718"/>
      <c r="G3191" s="370"/>
      <c r="I3191" s="472"/>
      <c r="J3191" s="718"/>
      <c r="K3191" s="370"/>
    </row>
    <row r="3192" spans="1:11">
      <c r="A3192" s="485">
        <v>3192</v>
      </c>
      <c r="B3192" s="672" t="s">
        <v>301</v>
      </c>
      <c r="E3192" s="472"/>
      <c r="F3192" s="718"/>
      <c r="G3192" s="370"/>
      <c r="I3192" s="472"/>
      <c r="J3192" s="718"/>
      <c r="K3192" s="370"/>
    </row>
    <row r="3193" spans="1:11">
      <c r="A3193" s="485">
        <v>3193</v>
      </c>
      <c r="B3193" s="771" t="s">
        <v>1324</v>
      </c>
      <c r="E3193" s="472"/>
      <c r="F3193" s="718"/>
      <c r="G3193" s="370"/>
      <c r="I3193" s="472"/>
      <c r="J3193" s="718"/>
      <c r="K3193" s="370"/>
    </row>
    <row r="3194" spans="1:11">
      <c r="A3194" s="485">
        <v>3194</v>
      </c>
      <c r="B3194" s="672" t="s">
        <v>302</v>
      </c>
      <c r="E3194" s="472"/>
      <c r="F3194" s="718"/>
      <c r="G3194" s="370"/>
      <c r="I3194" s="472"/>
      <c r="J3194" s="718"/>
      <c r="K3194" s="370"/>
    </row>
    <row r="3195" spans="1:11">
      <c r="A3195" s="485">
        <v>3195</v>
      </c>
      <c r="B3195" s="672" t="s">
        <v>115</v>
      </c>
      <c r="E3195" s="472"/>
      <c r="F3195" s="718"/>
      <c r="G3195" s="370"/>
      <c r="I3195" s="472"/>
      <c r="J3195" s="718"/>
      <c r="K3195" s="370"/>
    </row>
    <row r="3196" spans="1:11">
      <c r="A3196" s="485">
        <v>3196</v>
      </c>
      <c r="B3196" s="672" t="s">
        <v>106</v>
      </c>
      <c r="E3196" s="472"/>
      <c r="F3196" s="718"/>
      <c r="G3196" s="370"/>
      <c r="I3196" s="472"/>
      <c r="J3196" s="718"/>
      <c r="K3196" s="370"/>
    </row>
    <row r="3197" spans="1:11" ht="15.75">
      <c r="A3197" s="485">
        <v>3197</v>
      </c>
      <c r="B3197" s="673" t="s">
        <v>172</v>
      </c>
      <c r="E3197" s="472"/>
      <c r="F3197" s="231"/>
      <c r="G3197" s="370"/>
      <c r="I3197" s="472"/>
      <c r="J3197" s="231"/>
      <c r="K3197" s="370"/>
    </row>
    <row r="3198" spans="1:11" ht="15.75">
      <c r="A3198" s="485">
        <v>3198</v>
      </c>
      <c r="B3198" s="673" t="s">
        <v>271</v>
      </c>
      <c r="E3198" s="472"/>
      <c r="F3198" s="231"/>
      <c r="G3198" s="370"/>
      <c r="I3198" s="472"/>
      <c r="J3198" s="231"/>
      <c r="K3198" s="370"/>
    </row>
    <row r="3199" spans="1:11">
      <c r="A3199" s="485">
        <v>3199</v>
      </c>
      <c r="B3199" s="672" t="s">
        <v>135</v>
      </c>
      <c r="E3199" s="472"/>
      <c r="F3199" s="231"/>
      <c r="G3199" s="370"/>
      <c r="I3199" s="472"/>
      <c r="J3199" s="231"/>
      <c r="K3199" s="370"/>
    </row>
    <row r="3200" spans="1:11">
      <c r="A3200" s="485">
        <v>3200</v>
      </c>
      <c r="B3200" s="679" t="s">
        <v>1220</v>
      </c>
      <c r="E3200" s="472"/>
      <c r="F3200" s="718"/>
      <c r="G3200" s="370"/>
      <c r="I3200" s="472"/>
      <c r="J3200" s="718"/>
      <c r="K3200" s="370"/>
    </row>
    <row r="3201" spans="1:11">
      <c r="A3201" s="485">
        <v>3201</v>
      </c>
      <c r="B3201" s="679" t="s">
        <v>1221</v>
      </c>
      <c r="E3201" s="472"/>
      <c r="F3201" s="718"/>
      <c r="G3201" s="370"/>
      <c r="I3201" s="472"/>
      <c r="J3201" s="718"/>
      <c r="K3201" s="370"/>
    </row>
    <row r="3202" spans="1:11">
      <c r="A3202" s="485">
        <v>3202</v>
      </c>
      <c r="B3202" s="679" t="s">
        <v>1222</v>
      </c>
      <c r="E3202" s="472"/>
      <c r="F3202" s="718"/>
      <c r="G3202" s="370"/>
      <c r="I3202" s="472"/>
      <c r="J3202" s="718"/>
      <c r="K3202" s="370"/>
    </row>
    <row r="3203" spans="1:11">
      <c r="A3203" s="485">
        <v>3203</v>
      </c>
      <c r="B3203" s="679" t="s">
        <v>1223</v>
      </c>
      <c r="E3203" s="472"/>
      <c r="F3203" s="718"/>
      <c r="G3203" s="370"/>
      <c r="I3203" s="472"/>
      <c r="J3203" s="718"/>
      <c r="K3203" s="370"/>
    </row>
    <row r="3204" spans="1:11">
      <c r="A3204" s="485">
        <v>3204</v>
      </c>
      <c r="B3204" s="672" t="s">
        <v>136</v>
      </c>
      <c r="E3204" s="472"/>
      <c r="F3204" s="718"/>
      <c r="G3204" s="370"/>
      <c r="I3204" s="472"/>
      <c r="J3204" s="718"/>
      <c r="K3204" s="370"/>
    </row>
    <row r="3205" spans="1:11">
      <c r="A3205" s="485">
        <v>3205</v>
      </c>
      <c r="B3205" s="672" t="s">
        <v>137</v>
      </c>
      <c r="E3205" s="472"/>
      <c r="F3205" s="718"/>
      <c r="G3205" s="370"/>
      <c r="I3205" s="472"/>
      <c r="J3205" s="718"/>
      <c r="K3205" s="370"/>
    </row>
    <row r="3206" spans="1:11">
      <c r="A3206" s="485">
        <v>3206</v>
      </c>
      <c r="B3206" s="672" t="s">
        <v>299</v>
      </c>
      <c r="E3206" s="472"/>
      <c r="F3206" s="718"/>
      <c r="G3206" s="370"/>
      <c r="I3206" s="472"/>
      <c r="J3206" s="718"/>
      <c r="K3206" s="370"/>
    </row>
    <row r="3207" spans="1:11">
      <c r="A3207" s="485">
        <v>3207</v>
      </c>
      <c r="B3207" s="672" t="s">
        <v>1102</v>
      </c>
      <c r="E3207" s="472"/>
      <c r="F3207" s="718"/>
      <c r="G3207" s="370"/>
      <c r="I3207" s="472"/>
      <c r="J3207" s="718"/>
      <c r="K3207" s="370"/>
    </row>
    <row r="3208" spans="1:11">
      <c r="A3208" s="485">
        <v>3208</v>
      </c>
      <c r="B3208" s="672" t="s">
        <v>300</v>
      </c>
      <c r="E3208" s="472"/>
      <c r="F3208" s="718"/>
      <c r="G3208" s="370"/>
      <c r="I3208" s="472"/>
      <c r="J3208" s="718"/>
      <c r="K3208" s="370"/>
    </row>
    <row r="3209" spans="1:11">
      <c r="A3209" s="485">
        <v>3209</v>
      </c>
      <c r="B3209" s="672" t="s">
        <v>301</v>
      </c>
      <c r="E3209" s="472"/>
      <c r="F3209" s="718"/>
      <c r="G3209" s="370"/>
      <c r="I3209" s="472"/>
      <c r="J3209" s="718"/>
      <c r="K3209" s="370"/>
    </row>
    <row r="3210" spans="1:11">
      <c r="A3210" s="485">
        <v>3210</v>
      </c>
      <c r="B3210" s="771" t="s">
        <v>1324</v>
      </c>
      <c r="E3210" s="472"/>
      <c r="F3210" s="718"/>
      <c r="G3210" s="370"/>
      <c r="I3210" s="472"/>
      <c r="J3210" s="718"/>
      <c r="K3210" s="370"/>
    </row>
    <row r="3211" spans="1:11">
      <c r="A3211" s="485">
        <v>3211</v>
      </c>
      <c r="B3211" s="672" t="s">
        <v>302</v>
      </c>
      <c r="E3211" s="472"/>
      <c r="F3211" s="718"/>
      <c r="G3211" s="370"/>
      <c r="I3211" s="472"/>
      <c r="J3211" s="718"/>
      <c r="K3211" s="370"/>
    </row>
    <row r="3212" spans="1:11">
      <c r="A3212" s="485">
        <v>3212</v>
      </c>
      <c r="B3212" s="672" t="s">
        <v>115</v>
      </c>
      <c r="E3212" s="472"/>
      <c r="F3212" s="718"/>
      <c r="G3212" s="370"/>
      <c r="I3212" s="472"/>
      <c r="J3212" s="718"/>
      <c r="K3212" s="370"/>
    </row>
    <row r="3213" spans="1:11">
      <c r="A3213" s="485">
        <v>3213</v>
      </c>
      <c r="B3213" s="672" t="s">
        <v>106</v>
      </c>
      <c r="E3213" s="472"/>
      <c r="F3213" s="718"/>
      <c r="G3213" s="370"/>
      <c r="I3213" s="472"/>
      <c r="J3213" s="718"/>
      <c r="K3213" s="370"/>
    </row>
    <row r="3214" spans="1:11" ht="15.75">
      <c r="A3214" s="485">
        <v>3214</v>
      </c>
      <c r="B3214" s="673" t="s">
        <v>303</v>
      </c>
      <c r="E3214" s="472"/>
      <c r="F3214" s="231"/>
      <c r="G3214" s="370"/>
      <c r="I3214" s="472"/>
      <c r="J3214" s="231"/>
      <c r="K3214" s="370"/>
    </row>
    <row r="3215" spans="1:11">
      <c r="A3215" s="485">
        <v>3215</v>
      </c>
      <c r="B3215" s="672" t="s">
        <v>135</v>
      </c>
      <c r="E3215" s="472"/>
      <c r="F3215" s="231"/>
      <c r="G3215" s="370"/>
      <c r="I3215" s="472"/>
      <c r="J3215" s="231"/>
      <c r="K3215" s="370"/>
    </row>
    <row r="3216" spans="1:11">
      <c r="A3216" s="485">
        <v>3216</v>
      </c>
      <c r="B3216" s="679" t="s">
        <v>1220</v>
      </c>
      <c r="E3216" s="472"/>
      <c r="F3216" s="718"/>
      <c r="G3216" s="370"/>
      <c r="I3216" s="472"/>
      <c r="J3216" s="718"/>
      <c r="K3216" s="370"/>
    </row>
    <row r="3217" spans="1:11">
      <c r="A3217" s="485">
        <v>3217</v>
      </c>
      <c r="B3217" s="679" t="s">
        <v>1221</v>
      </c>
      <c r="E3217" s="472"/>
      <c r="F3217" s="718"/>
      <c r="G3217" s="370"/>
      <c r="I3217" s="472"/>
      <c r="J3217" s="718"/>
      <c r="K3217" s="370"/>
    </row>
    <row r="3218" spans="1:11">
      <c r="A3218" s="485">
        <v>3218</v>
      </c>
      <c r="B3218" s="679" t="s">
        <v>1222</v>
      </c>
      <c r="E3218" s="472"/>
      <c r="F3218" s="718"/>
      <c r="G3218" s="370"/>
      <c r="I3218" s="472"/>
      <c r="J3218" s="718"/>
      <c r="K3218" s="370"/>
    </row>
    <row r="3219" spans="1:11">
      <c r="A3219" s="485">
        <v>3219</v>
      </c>
      <c r="B3219" s="679" t="s">
        <v>1223</v>
      </c>
      <c r="E3219" s="472"/>
      <c r="F3219" s="718"/>
      <c r="G3219" s="370"/>
      <c r="I3219" s="472"/>
      <c r="J3219" s="718"/>
      <c r="K3219" s="370"/>
    </row>
    <row r="3220" spans="1:11">
      <c r="A3220" s="485">
        <v>3220</v>
      </c>
      <c r="B3220" s="672" t="s">
        <v>136</v>
      </c>
      <c r="E3220" s="472"/>
      <c r="F3220" s="718"/>
      <c r="G3220" s="370"/>
      <c r="I3220" s="472"/>
      <c r="J3220" s="718"/>
      <c r="K3220" s="370"/>
    </row>
    <row r="3221" spans="1:11">
      <c r="A3221" s="485">
        <v>3221</v>
      </c>
      <c r="B3221" s="672" t="s">
        <v>137</v>
      </c>
      <c r="E3221" s="472"/>
      <c r="F3221" s="718"/>
      <c r="G3221" s="370"/>
      <c r="I3221" s="472"/>
      <c r="J3221" s="718"/>
      <c r="K3221" s="370"/>
    </row>
    <row r="3222" spans="1:11">
      <c r="A3222" s="485">
        <v>3222</v>
      </c>
      <c r="B3222" s="672" t="s">
        <v>299</v>
      </c>
      <c r="E3222" s="472"/>
      <c r="F3222" s="718"/>
      <c r="G3222" s="370"/>
      <c r="I3222" s="472"/>
      <c r="J3222" s="718"/>
      <c r="K3222" s="370"/>
    </row>
    <row r="3223" spans="1:11">
      <c r="A3223" s="485">
        <v>3223</v>
      </c>
      <c r="B3223" s="672" t="s">
        <v>1102</v>
      </c>
      <c r="E3223" s="472"/>
      <c r="F3223" s="718"/>
      <c r="G3223" s="370"/>
      <c r="I3223" s="472"/>
      <c r="J3223" s="718"/>
      <c r="K3223" s="370"/>
    </row>
    <row r="3224" spans="1:11">
      <c r="A3224" s="485">
        <v>3224</v>
      </c>
      <c r="B3224" s="672" t="s">
        <v>300</v>
      </c>
      <c r="E3224" s="472"/>
      <c r="F3224" s="718"/>
      <c r="G3224" s="370"/>
      <c r="I3224" s="472"/>
      <c r="J3224" s="718"/>
      <c r="K3224" s="370"/>
    </row>
    <row r="3225" spans="1:11">
      <c r="A3225" s="485">
        <v>3225</v>
      </c>
      <c r="B3225" s="672" t="s">
        <v>301</v>
      </c>
      <c r="E3225" s="472"/>
      <c r="F3225" s="718"/>
      <c r="G3225" s="370"/>
      <c r="I3225" s="472"/>
      <c r="J3225" s="718"/>
      <c r="K3225" s="370"/>
    </row>
    <row r="3226" spans="1:11">
      <c r="A3226" s="485">
        <v>3226</v>
      </c>
      <c r="B3226" s="771" t="s">
        <v>1324</v>
      </c>
      <c r="E3226" s="472"/>
      <c r="F3226" s="718"/>
      <c r="G3226" s="370"/>
      <c r="I3226" s="472"/>
      <c r="J3226" s="718"/>
      <c r="K3226" s="370"/>
    </row>
    <row r="3227" spans="1:11">
      <c r="A3227" s="485">
        <v>3227</v>
      </c>
      <c r="B3227" s="672" t="s">
        <v>302</v>
      </c>
      <c r="E3227" s="472"/>
      <c r="F3227" s="718"/>
      <c r="G3227" s="370"/>
      <c r="I3227" s="472"/>
      <c r="J3227" s="718"/>
      <c r="K3227" s="370"/>
    </row>
    <row r="3228" spans="1:11">
      <c r="A3228" s="485">
        <v>3228</v>
      </c>
      <c r="B3228" s="672" t="s">
        <v>115</v>
      </c>
      <c r="E3228" s="472"/>
      <c r="F3228" s="718"/>
      <c r="G3228" s="370"/>
      <c r="I3228" s="472"/>
      <c r="J3228" s="718"/>
      <c r="K3228" s="370"/>
    </row>
    <row r="3229" spans="1:11">
      <c r="A3229" s="485">
        <v>3229</v>
      </c>
      <c r="B3229" s="672" t="s">
        <v>106</v>
      </c>
      <c r="E3229" s="472"/>
      <c r="F3229" s="718"/>
      <c r="G3229" s="370"/>
      <c r="I3229" s="472"/>
      <c r="J3229" s="718"/>
      <c r="K3229" s="370"/>
    </row>
    <row r="3230" spans="1:11" ht="15.75">
      <c r="A3230" s="485">
        <v>3230</v>
      </c>
      <c r="B3230" s="673" t="s">
        <v>172</v>
      </c>
      <c r="E3230" s="472"/>
      <c r="F3230" s="231"/>
      <c r="G3230" s="370"/>
      <c r="I3230" s="472"/>
      <c r="J3230" s="231"/>
      <c r="K3230" s="370"/>
    </row>
    <row r="3231" spans="1:11">
      <c r="A3231" s="485">
        <v>3231</v>
      </c>
      <c r="B3231" s="672" t="s">
        <v>135</v>
      </c>
      <c r="E3231" s="472"/>
      <c r="F3231" s="231"/>
      <c r="G3231" s="370"/>
      <c r="I3231" s="472"/>
      <c r="J3231" s="231"/>
      <c r="K3231" s="370"/>
    </row>
    <row r="3232" spans="1:11">
      <c r="A3232" s="485">
        <v>3232</v>
      </c>
      <c r="B3232" s="679" t="s">
        <v>1220</v>
      </c>
      <c r="E3232" s="472"/>
      <c r="F3232" s="718"/>
      <c r="G3232" s="370"/>
      <c r="I3232" s="472"/>
      <c r="J3232" s="718"/>
      <c r="K3232" s="370"/>
    </row>
    <row r="3233" spans="1:11">
      <c r="A3233" s="485">
        <v>3233</v>
      </c>
      <c r="B3233" s="679" t="s">
        <v>1221</v>
      </c>
      <c r="E3233" s="472"/>
      <c r="F3233" s="718"/>
      <c r="G3233" s="370"/>
      <c r="I3233" s="472"/>
      <c r="J3233" s="718"/>
      <c r="K3233" s="370"/>
    </row>
    <row r="3234" spans="1:11">
      <c r="A3234" s="485">
        <v>3234</v>
      </c>
      <c r="B3234" s="679" t="s">
        <v>1222</v>
      </c>
      <c r="E3234" s="472"/>
      <c r="F3234" s="718"/>
      <c r="G3234" s="370"/>
      <c r="I3234" s="472"/>
      <c r="J3234" s="718"/>
      <c r="K3234" s="370"/>
    </row>
    <row r="3235" spans="1:11">
      <c r="A3235" s="485">
        <v>3235</v>
      </c>
      <c r="B3235" s="679" t="s">
        <v>1223</v>
      </c>
      <c r="E3235" s="472"/>
      <c r="F3235" s="718"/>
      <c r="G3235" s="370"/>
      <c r="I3235" s="472"/>
      <c r="J3235" s="718"/>
      <c r="K3235" s="370"/>
    </row>
    <row r="3236" spans="1:11">
      <c r="A3236" s="485">
        <v>3236</v>
      </c>
      <c r="B3236" s="672" t="s">
        <v>136</v>
      </c>
      <c r="E3236" s="472"/>
      <c r="F3236" s="718"/>
      <c r="G3236" s="370"/>
      <c r="I3236" s="472"/>
      <c r="J3236" s="718"/>
      <c r="K3236" s="370"/>
    </row>
    <row r="3237" spans="1:11">
      <c r="A3237" s="485">
        <v>3237</v>
      </c>
      <c r="B3237" s="672" t="s">
        <v>137</v>
      </c>
      <c r="E3237" s="472"/>
      <c r="F3237" s="718"/>
      <c r="G3237" s="370"/>
      <c r="I3237" s="472"/>
      <c r="J3237" s="718"/>
      <c r="K3237" s="370"/>
    </row>
    <row r="3238" spans="1:11">
      <c r="A3238" s="485">
        <v>3238</v>
      </c>
      <c r="B3238" s="672" t="s">
        <v>299</v>
      </c>
      <c r="E3238" s="472"/>
      <c r="F3238" s="718"/>
      <c r="G3238" s="370"/>
      <c r="I3238" s="472"/>
      <c r="J3238" s="718"/>
      <c r="K3238" s="370"/>
    </row>
    <row r="3239" spans="1:11">
      <c r="A3239" s="485">
        <v>3239</v>
      </c>
      <c r="B3239" s="672" t="s">
        <v>1102</v>
      </c>
      <c r="E3239" s="472"/>
      <c r="F3239" s="718"/>
      <c r="G3239" s="370"/>
      <c r="I3239" s="472"/>
      <c r="J3239" s="718"/>
      <c r="K3239" s="370"/>
    </row>
    <row r="3240" spans="1:11">
      <c r="A3240" s="485">
        <v>3240</v>
      </c>
      <c r="B3240" s="672" t="s">
        <v>300</v>
      </c>
      <c r="E3240" s="472"/>
      <c r="F3240" s="718"/>
      <c r="G3240" s="370"/>
      <c r="I3240" s="472"/>
      <c r="J3240" s="718"/>
      <c r="K3240" s="370"/>
    </row>
    <row r="3241" spans="1:11">
      <c r="A3241" s="485">
        <v>3241</v>
      </c>
      <c r="B3241" s="672" t="s">
        <v>301</v>
      </c>
      <c r="E3241" s="472"/>
      <c r="F3241" s="718"/>
      <c r="G3241" s="370"/>
      <c r="I3241" s="472"/>
      <c r="J3241" s="718"/>
      <c r="K3241" s="370"/>
    </row>
    <row r="3242" spans="1:11">
      <c r="A3242" s="485">
        <v>3242</v>
      </c>
      <c r="B3242" s="771" t="s">
        <v>1324</v>
      </c>
      <c r="E3242" s="472"/>
      <c r="F3242" s="718"/>
      <c r="G3242" s="370"/>
      <c r="I3242" s="472"/>
      <c r="J3242" s="718"/>
      <c r="K3242" s="370"/>
    </row>
    <row r="3243" spans="1:11">
      <c r="A3243" s="485">
        <v>3243</v>
      </c>
      <c r="B3243" s="672" t="s">
        <v>302</v>
      </c>
      <c r="E3243" s="472"/>
      <c r="F3243" s="718"/>
      <c r="G3243" s="370"/>
      <c r="I3243" s="472"/>
      <c r="J3243" s="718"/>
      <c r="K3243" s="370"/>
    </row>
    <row r="3244" spans="1:11">
      <c r="A3244" s="485">
        <v>3244</v>
      </c>
      <c r="B3244" s="672" t="s">
        <v>115</v>
      </c>
      <c r="E3244" s="472"/>
      <c r="F3244" s="718"/>
      <c r="G3244" s="370"/>
      <c r="I3244" s="472"/>
      <c r="J3244" s="718"/>
      <c r="K3244" s="370"/>
    </row>
    <row r="3245" spans="1:11">
      <c r="A3245" s="485">
        <v>3245</v>
      </c>
      <c r="B3245" s="672" t="s">
        <v>106</v>
      </c>
      <c r="E3245" s="472"/>
      <c r="F3245" s="718"/>
      <c r="G3245" s="370"/>
      <c r="I3245" s="472"/>
      <c r="J3245" s="718"/>
      <c r="K3245" s="370"/>
    </row>
    <row r="3246" spans="1:11" ht="15.75">
      <c r="A3246" s="485">
        <v>3246</v>
      </c>
      <c r="B3246" s="673" t="s">
        <v>308</v>
      </c>
      <c r="E3246" s="472"/>
      <c r="F3246" s="231"/>
      <c r="G3246" s="370"/>
      <c r="I3246" s="472"/>
      <c r="J3246" s="231"/>
      <c r="K3246" s="370"/>
    </row>
    <row r="3247" spans="1:11" ht="15.75">
      <c r="A3247" s="485">
        <v>3247</v>
      </c>
      <c r="B3247" s="673" t="s">
        <v>1022</v>
      </c>
      <c r="E3247" s="472"/>
      <c r="F3247" s="231"/>
      <c r="G3247" s="370"/>
      <c r="I3247" s="472"/>
      <c r="J3247" s="231"/>
      <c r="K3247" s="370"/>
    </row>
    <row r="3248" spans="1:11">
      <c r="A3248" s="485">
        <v>3248</v>
      </c>
      <c r="B3248" s="672" t="s">
        <v>135</v>
      </c>
      <c r="E3248" s="472"/>
      <c r="F3248" s="231"/>
      <c r="G3248" s="370"/>
      <c r="I3248" s="472"/>
      <c r="J3248" s="231"/>
      <c r="K3248" s="370"/>
    </row>
    <row r="3249" spans="1:11">
      <c r="A3249" s="485">
        <v>3249</v>
      </c>
      <c r="B3249" s="679" t="s">
        <v>1220</v>
      </c>
      <c r="E3249" s="472"/>
      <c r="F3249" s="718"/>
      <c r="G3249" s="370"/>
      <c r="I3249" s="472"/>
      <c r="J3249" s="718"/>
      <c r="K3249" s="370"/>
    </row>
    <row r="3250" spans="1:11">
      <c r="A3250" s="485">
        <v>3250</v>
      </c>
      <c r="B3250" s="679" t="s">
        <v>1221</v>
      </c>
      <c r="E3250" s="472"/>
      <c r="F3250" s="718"/>
      <c r="G3250" s="370"/>
      <c r="I3250" s="472"/>
      <c r="J3250" s="718"/>
      <c r="K3250" s="370"/>
    </row>
    <row r="3251" spans="1:11">
      <c r="A3251" s="485">
        <v>3251</v>
      </c>
      <c r="B3251" s="679" t="s">
        <v>1222</v>
      </c>
      <c r="E3251" s="472"/>
      <c r="F3251" s="718"/>
      <c r="G3251" s="370"/>
      <c r="I3251" s="472"/>
      <c r="J3251" s="718"/>
      <c r="K3251" s="370"/>
    </row>
    <row r="3252" spans="1:11">
      <c r="A3252" s="485">
        <v>3252</v>
      </c>
      <c r="B3252" s="679" t="s">
        <v>1223</v>
      </c>
      <c r="E3252" s="472"/>
      <c r="F3252" s="718"/>
      <c r="G3252" s="370"/>
      <c r="I3252" s="472"/>
      <c r="J3252" s="718"/>
      <c r="K3252" s="370"/>
    </row>
    <row r="3253" spans="1:11">
      <c r="A3253" s="485">
        <v>3253</v>
      </c>
      <c r="B3253" s="672" t="s">
        <v>136</v>
      </c>
      <c r="E3253" s="472"/>
      <c r="F3253" s="718"/>
      <c r="G3253" s="370"/>
      <c r="I3253" s="472"/>
      <c r="J3253" s="718"/>
      <c r="K3253" s="370"/>
    </row>
    <row r="3254" spans="1:11">
      <c r="A3254" s="485">
        <v>3254</v>
      </c>
      <c r="B3254" s="672" t="s">
        <v>137</v>
      </c>
      <c r="E3254" s="472"/>
      <c r="F3254" s="718"/>
      <c r="G3254" s="370"/>
      <c r="I3254" s="472"/>
      <c r="J3254" s="718"/>
      <c r="K3254" s="370"/>
    </row>
    <row r="3255" spans="1:11">
      <c r="A3255" s="485">
        <v>3255</v>
      </c>
      <c r="B3255" s="672" t="s">
        <v>299</v>
      </c>
      <c r="E3255" s="472"/>
      <c r="F3255" s="718"/>
      <c r="G3255" s="370"/>
      <c r="I3255" s="472"/>
      <c r="J3255" s="718"/>
      <c r="K3255" s="370"/>
    </row>
    <row r="3256" spans="1:11">
      <c r="A3256" s="485">
        <v>3256</v>
      </c>
      <c r="B3256" s="672" t="s">
        <v>1102</v>
      </c>
      <c r="E3256" s="472"/>
      <c r="F3256" s="718"/>
      <c r="G3256" s="370"/>
      <c r="I3256" s="472"/>
      <c r="J3256" s="718"/>
      <c r="K3256" s="370"/>
    </row>
    <row r="3257" spans="1:11">
      <c r="A3257" s="485">
        <v>3257</v>
      </c>
      <c r="B3257" s="672" t="s">
        <v>300</v>
      </c>
      <c r="E3257" s="472"/>
      <c r="F3257" s="718"/>
      <c r="G3257" s="370"/>
      <c r="I3257" s="472"/>
      <c r="J3257" s="718"/>
      <c r="K3257" s="370"/>
    </row>
    <row r="3258" spans="1:11">
      <c r="A3258" s="485">
        <v>3258</v>
      </c>
      <c r="B3258" s="672" t="s">
        <v>301</v>
      </c>
      <c r="E3258" s="472"/>
      <c r="F3258" s="718"/>
      <c r="G3258" s="370"/>
      <c r="I3258" s="472"/>
      <c r="J3258" s="718"/>
      <c r="K3258" s="370"/>
    </row>
    <row r="3259" spans="1:11">
      <c r="A3259" s="485">
        <v>3259</v>
      </c>
      <c r="B3259" s="771" t="s">
        <v>1324</v>
      </c>
      <c r="E3259" s="472"/>
      <c r="F3259" s="718"/>
      <c r="G3259" s="370"/>
      <c r="I3259" s="472"/>
      <c r="J3259" s="718"/>
      <c r="K3259" s="370"/>
    </row>
    <row r="3260" spans="1:11">
      <c r="A3260" s="485">
        <v>3260</v>
      </c>
      <c r="B3260" s="672" t="s">
        <v>302</v>
      </c>
      <c r="E3260" s="472"/>
      <c r="F3260" s="718"/>
      <c r="G3260" s="370"/>
      <c r="I3260" s="472"/>
      <c r="J3260" s="718"/>
      <c r="K3260" s="370"/>
    </row>
    <row r="3261" spans="1:11">
      <c r="A3261" s="485">
        <v>3261</v>
      </c>
      <c r="B3261" s="672" t="s">
        <v>115</v>
      </c>
      <c r="E3261" s="472"/>
      <c r="F3261" s="718"/>
      <c r="G3261" s="370"/>
      <c r="I3261" s="472"/>
      <c r="J3261" s="718"/>
      <c r="K3261" s="370"/>
    </row>
    <row r="3262" spans="1:11" ht="15.75">
      <c r="A3262" s="485">
        <v>3262</v>
      </c>
      <c r="B3262" s="673" t="s">
        <v>106</v>
      </c>
      <c r="E3262" s="472"/>
      <c r="F3262" s="718"/>
      <c r="G3262" s="370"/>
      <c r="I3262" s="472"/>
      <c r="J3262" s="718"/>
      <c r="K3262" s="370"/>
    </row>
    <row r="3263" spans="1:11" ht="15.75">
      <c r="A3263" s="485">
        <v>3263</v>
      </c>
      <c r="B3263" s="673" t="s">
        <v>1023</v>
      </c>
      <c r="E3263" s="472"/>
      <c r="F3263" s="231"/>
      <c r="G3263" s="370"/>
      <c r="I3263" s="472"/>
      <c r="J3263" s="231"/>
      <c r="K3263" s="370"/>
    </row>
    <row r="3264" spans="1:11">
      <c r="A3264" s="485">
        <v>3264</v>
      </c>
      <c r="B3264" s="672" t="s">
        <v>135</v>
      </c>
      <c r="E3264" s="472"/>
      <c r="F3264" s="231"/>
      <c r="G3264" s="370"/>
      <c r="I3264" s="472"/>
      <c r="J3264" s="231"/>
      <c r="K3264" s="370"/>
    </row>
    <row r="3265" spans="1:11">
      <c r="A3265" s="485">
        <v>3265</v>
      </c>
      <c r="B3265" s="679" t="s">
        <v>1220</v>
      </c>
      <c r="E3265" s="472"/>
      <c r="F3265" s="718"/>
      <c r="G3265" s="370"/>
      <c r="I3265" s="472"/>
      <c r="J3265" s="718"/>
      <c r="K3265" s="370"/>
    </row>
    <row r="3266" spans="1:11">
      <c r="A3266" s="485">
        <v>3266</v>
      </c>
      <c r="B3266" s="679" t="s">
        <v>1221</v>
      </c>
      <c r="E3266" s="472"/>
      <c r="F3266" s="718"/>
      <c r="G3266" s="370"/>
      <c r="I3266" s="472"/>
      <c r="J3266" s="718"/>
      <c r="K3266" s="370"/>
    </row>
    <row r="3267" spans="1:11">
      <c r="A3267" s="485">
        <v>3267</v>
      </c>
      <c r="B3267" s="679" t="s">
        <v>1222</v>
      </c>
      <c r="E3267" s="472"/>
      <c r="F3267" s="718"/>
      <c r="G3267" s="370"/>
      <c r="I3267" s="472"/>
      <c r="J3267" s="718"/>
      <c r="K3267" s="370"/>
    </row>
    <row r="3268" spans="1:11">
      <c r="A3268" s="485">
        <v>3268</v>
      </c>
      <c r="B3268" s="679" t="s">
        <v>1223</v>
      </c>
      <c r="E3268" s="472"/>
      <c r="F3268" s="718"/>
      <c r="G3268" s="370"/>
      <c r="I3268" s="472"/>
      <c r="J3268" s="718"/>
      <c r="K3268" s="370"/>
    </row>
    <row r="3269" spans="1:11">
      <c r="A3269" s="485">
        <v>3269</v>
      </c>
      <c r="B3269" s="672" t="s">
        <v>136</v>
      </c>
      <c r="E3269" s="472"/>
      <c r="F3269" s="718"/>
      <c r="G3269" s="370"/>
      <c r="I3269" s="472"/>
      <c r="J3269" s="718"/>
      <c r="K3269" s="370"/>
    </row>
    <row r="3270" spans="1:11">
      <c r="A3270" s="485">
        <v>3270</v>
      </c>
      <c r="B3270" s="672" t="s">
        <v>137</v>
      </c>
      <c r="E3270" s="472"/>
      <c r="F3270" s="718"/>
      <c r="G3270" s="370"/>
      <c r="I3270" s="472"/>
      <c r="J3270" s="718"/>
      <c r="K3270" s="370"/>
    </row>
    <row r="3271" spans="1:11">
      <c r="A3271" s="485">
        <v>3271</v>
      </c>
      <c r="B3271" s="672" t="s">
        <v>299</v>
      </c>
      <c r="E3271" s="472"/>
      <c r="F3271" s="718"/>
      <c r="G3271" s="370"/>
      <c r="I3271" s="472"/>
      <c r="J3271" s="718"/>
      <c r="K3271" s="370"/>
    </row>
    <row r="3272" spans="1:11">
      <c r="A3272" s="485">
        <v>3272</v>
      </c>
      <c r="B3272" s="672" t="s">
        <v>1102</v>
      </c>
      <c r="E3272" s="472"/>
      <c r="F3272" s="718"/>
      <c r="G3272" s="370"/>
      <c r="I3272" s="472"/>
      <c r="J3272" s="718"/>
      <c r="K3272" s="370"/>
    </row>
    <row r="3273" spans="1:11">
      <c r="A3273" s="485">
        <v>3273</v>
      </c>
      <c r="B3273" s="672" t="s">
        <v>300</v>
      </c>
      <c r="E3273" s="472"/>
      <c r="F3273" s="718"/>
      <c r="G3273" s="370"/>
      <c r="I3273" s="472"/>
      <c r="J3273" s="718"/>
      <c r="K3273" s="370"/>
    </row>
    <row r="3274" spans="1:11">
      <c r="A3274" s="485">
        <v>3274</v>
      </c>
      <c r="B3274" s="672" t="s">
        <v>301</v>
      </c>
      <c r="E3274" s="472"/>
      <c r="F3274" s="718"/>
      <c r="G3274" s="370"/>
      <c r="I3274" s="472"/>
      <c r="J3274" s="718"/>
      <c r="K3274" s="370"/>
    </row>
    <row r="3275" spans="1:11">
      <c r="A3275" s="485">
        <v>3275</v>
      </c>
      <c r="B3275" s="771" t="s">
        <v>1324</v>
      </c>
      <c r="E3275" s="472"/>
      <c r="F3275" s="718"/>
      <c r="G3275" s="370"/>
      <c r="I3275" s="472"/>
      <c r="J3275" s="718"/>
      <c r="K3275" s="370"/>
    </row>
    <row r="3276" spans="1:11">
      <c r="A3276" s="485">
        <v>3276</v>
      </c>
      <c r="B3276" s="672" t="s">
        <v>302</v>
      </c>
      <c r="E3276" s="472"/>
      <c r="F3276" s="718"/>
      <c r="G3276" s="370"/>
      <c r="I3276" s="472"/>
      <c r="J3276" s="718"/>
      <c r="K3276" s="370"/>
    </row>
    <row r="3277" spans="1:11">
      <c r="A3277" s="485">
        <v>3277</v>
      </c>
      <c r="B3277" s="672" t="s">
        <v>115</v>
      </c>
      <c r="E3277" s="472"/>
      <c r="F3277" s="718"/>
      <c r="G3277" s="370"/>
      <c r="I3277" s="472"/>
      <c r="J3277" s="718"/>
      <c r="K3277" s="370"/>
    </row>
    <row r="3278" spans="1:11" ht="15.75">
      <c r="A3278" s="485">
        <v>3278</v>
      </c>
      <c r="B3278" s="673" t="s">
        <v>106</v>
      </c>
      <c r="E3278" s="472"/>
      <c r="F3278" s="718"/>
      <c r="G3278" s="370"/>
      <c r="I3278" s="472"/>
      <c r="J3278" s="718"/>
      <c r="K3278" s="370"/>
    </row>
    <row r="3279" spans="1:11" ht="15.75">
      <c r="A3279" s="485">
        <v>3279</v>
      </c>
      <c r="B3279" s="673" t="s">
        <v>309</v>
      </c>
      <c r="E3279" s="472"/>
      <c r="F3279" s="231"/>
      <c r="G3279" s="370"/>
      <c r="I3279" s="472"/>
      <c r="J3279" s="231"/>
      <c r="K3279" s="370"/>
    </row>
    <row r="3280" spans="1:11">
      <c r="A3280" s="485">
        <v>3280</v>
      </c>
      <c r="B3280" s="672" t="s">
        <v>135</v>
      </c>
      <c r="E3280" s="472"/>
      <c r="F3280" s="231"/>
      <c r="G3280" s="370"/>
      <c r="I3280" s="472"/>
      <c r="J3280" s="231"/>
      <c r="K3280" s="370"/>
    </row>
    <row r="3281" spans="1:11">
      <c r="A3281" s="485">
        <v>3281</v>
      </c>
      <c r="B3281" s="679" t="s">
        <v>1220</v>
      </c>
      <c r="E3281" s="472"/>
      <c r="F3281" s="718"/>
      <c r="G3281" s="370"/>
      <c r="I3281" s="472"/>
      <c r="J3281" s="718"/>
      <c r="K3281" s="370"/>
    </row>
    <row r="3282" spans="1:11">
      <c r="A3282" s="485">
        <v>3282</v>
      </c>
      <c r="B3282" s="679" t="s">
        <v>1221</v>
      </c>
      <c r="E3282" s="472"/>
      <c r="F3282" s="718"/>
      <c r="G3282" s="370"/>
      <c r="I3282" s="472"/>
      <c r="J3282" s="718"/>
      <c r="K3282" s="370"/>
    </row>
    <row r="3283" spans="1:11">
      <c r="A3283" s="485">
        <v>3283</v>
      </c>
      <c r="B3283" s="679" t="s">
        <v>1222</v>
      </c>
      <c r="E3283" s="472"/>
      <c r="F3283" s="718"/>
      <c r="G3283" s="370"/>
      <c r="I3283" s="472"/>
      <c r="J3283" s="718"/>
      <c r="K3283" s="370"/>
    </row>
    <row r="3284" spans="1:11">
      <c r="A3284" s="485">
        <v>3284</v>
      </c>
      <c r="B3284" s="679" t="s">
        <v>1223</v>
      </c>
      <c r="E3284" s="472"/>
      <c r="F3284" s="718"/>
      <c r="G3284" s="370"/>
      <c r="I3284" s="472"/>
      <c r="J3284" s="718"/>
      <c r="K3284" s="370"/>
    </row>
    <row r="3285" spans="1:11">
      <c r="A3285" s="485">
        <v>3285</v>
      </c>
      <c r="B3285" s="672" t="s">
        <v>136</v>
      </c>
      <c r="E3285" s="472"/>
      <c r="F3285" s="718"/>
      <c r="G3285" s="370"/>
      <c r="I3285" s="472"/>
      <c r="J3285" s="718"/>
      <c r="K3285" s="370"/>
    </row>
    <row r="3286" spans="1:11">
      <c r="A3286" s="485">
        <v>3286</v>
      </c>
      <c r="B3286" s="672" t="s">
        <v>137</v>
      </c>
      <c r="E3286" s="472"/>
      <c r="F3286" s="718"/>
      <c r="G3286" s="370"/>
      <c r="I3286" s="472"/>
      <c r="J3286" s="718"/>
      <c r="K3286" s="370"/>
    </row>
    <row r="3287" spans="1:11">
      <c r="A3287" s="485">
        <v>3287</v>
      </c>
      <c r="B3287" s="672" t="s">
        <v>299</v>
      </c>
      <c r="E3287" s="472"/>
      <c r="F3287" s="718"/>
      <c r="G3287" s="370"/>
      <c r="I3287" s="472"/>
      <c r="J3287" s="718"/>
      <c r="K3287" s="370"/>
    </row>
    <row r="3288" spans="1:11">
      <c r="A3288" s="485">
        <v>3288</v>
      </c>
      <c r="B3288" s="672" t="s">
        <v>1102</v>
      </c>
      <c r="E3288" s="472"/>
      <c r="F3288" s="718"/>
      <c r="G3288" s="370"/>
      <c r="I3288" s="472"/>
      <c r="J3288" s="718"/>
      <c r="K3288" s="370"/>
    </row>
    <row r="3289" spans="1:11">
      <c r="A3289" s="485">
        <v>3289</v>
      </c>
      <c r="B3289" s="672" t="s">
        <v>300</v>
      </c>
      <c r="E3289" s="472"/>
      <c r="F3289" s="718"/>
      <c r="G3289" s="370"/>
      <c r="I3289" s="472"/>
      <c r="J3289" s="718"/>
      <c r="K3289" s="370"/>
    </row>
    <row r="3290" spans="1:11">
      <c r="A3290" s="485">
        <v>3290</v>
      </c>
      <c r="B3290" s="672" t="s">
        <v>301</v>
      </c>
      <c r="E3290" s="472"/>
      <c r="F3290" s="718"/>
      <c r="G3290" s="370"/>
      <c r="I3290" s="472"/>
      <c r="J3290" s="718"/>
      <c r="K3290" s="370"/>
    </row>
    <row r="3291" spans="1:11">
      <c r="A3291" s="485">
        <v>3291</v>
      </c>
      <c r="B3291" s="771" t="s">
        <v>1324</v>
      </c>
      <c r="E3291" s="472"/>
      <c r="F3291" s="718"/>
      <c r="G3291" s="370"/>
      <c r="I3291" s="472"/>
      <c r="J3291" s="718"/>
      <c r="K3291" s="370"/>
    </row>
    <row r="3292" spans="1:11">
      <c r="A3292" s="485">
        <v>3292</v>
      </c>
      <c r="B3292" s="672" t="s">
        <v>302</v>
      </c>
      <c r="E3292" s="472"/>
      <c r="F3292" s="718"/>
      <c r="G3292" s="370"/>
      <c r="I3292" s="472"/>
      <c r="J3292" s="718"/>
      <c r="K3292" s="370"/>
    </row>
    <row r="3293" spans="1:11">
      <c r="A3293" s="485">
        <v>3293</v>
      </c>
      <c r="B3293" s="672" t="s">
        <v>115</v>
      </c>
      <c r="E3293" s="472"/>
      <c r="F3293" s="718"/>
      <c r="G3293" s="370"/>
      <c r="I3293" s="472"/>
      <c r="J3293" s="718"/>
      <c r="K3293" s="370"/>
    </row>
    <row r="3294" spans="1:11" ht="15.75">
      <c r="A3294" s="485">
        <v>3294</v>
      </c>
      <c r="B3294" s="673" t="s">
        <v>106</v>
      </c>
      <c r="E3294" s="472"/>
      <c r="F3294" s="718"/>
      <c r="G3294" s="370"/>
      <c r="I3294" s="472"/>
      <c r="J3294" s="718"/>
      <c r="K3294" s="370"/>
    </row>
    <row r="3295" spans="1:11" ht="15.75">
      <c r="A3295" s="485">
        <v>3295</v>
      </c>
      <c r="B3295" s="673" t="s">
        <v>172</v>
      </c>
      <c r="E3295" s="472"/>
      <c r="F3295" s="231"/>
      <c r="G3295" s="370"/>
      <c r="I3295" s="472"/>
      <c r="J3295" s="231"/>
      <c r="K3295" s="370"/>
    </row>
    <row r="3296" spans="1:11">
      <c r="A3296" s="485">
        <v>3296</v>
      </c>
      <c r="B3296" s="672" t="s">
        <v>135</v>
      </c>
      <c r="E3296" s="472"/>
      <c r="F3296" s="231"/>
      <c r="G3296" s="370"/>
      <c r="I3296" s="472"/>
      <c r="J3296" s="231"/>
      <c r="K3296" s="370"/>
    </row>
    <row r="3297" spans="1:11">
      <c r="A3297" s="485">
        <v>3297</v>
      </c>
      <c r="B3297" s="679" t="s">
        <v>1220</v>
      </c>
      <c r="E3297" s="472"/>
      <c r="F3297" s="718"/>
      <c r="G3297" s="370"/>
      <c r="I3297" s="472"/>
      <c r="J3297" s="718"/>
      <c r="K3297" s="370"/>
    </row>
    <row r="3298" spans="1:11">
      <c r="A3298" s="485">
        <v>3298</v>
      </c>
      <c r="B3298" s="679" t="s">
        <v>1221</v>
      </c>
      <c r="E3298" s="472"/>
      <c r="F3298" s="718"/>
      <c r="G3298" s="370"/>
      <c r="I3298" s="472"/>
      <c r="J3298" s="718"/>
      <c r="K3298" s="370"/>
    </row>
    <row r="3299" spans="1:11">
      <c r="A3299" s="485">
        <v>3299</v>
      </c>
      <c r="B3299" s="679" t="s">
        <v>1222</v>
      </c>
      <c r="E3299" s="472"/>
      <c r="F3299" s="718"/>
      <c r="G3299" s="370"/>
      <c r="I3299" s="472"/>
      <c r="J3299" s="718"/>
      <c r="K3299" s="370"/>
    </row>
    <row r="3300" spans="1:11">
      <c r="A3300" s="485">
        <v>3300</v>
      </c>
      <c r="B3300" s="679" t="s">
        <v>1223</v>
      </c>
      <c r="E3300" s="472"/>
      <c r="F3300" s="718"/>
      <c r="G3300" s="370"/>
      <c r="I3300" s="472"/>
      <c r="J3300" s="718"/>
      <c r="K3300" s="370"/>
    </row>
    <row r="3301" spans="1:11">
      <c r="A3301" s="485">
        <v>3301</v>
      </c>
      <c r="B3301" s="672" t="s">
        <v>136</v>
      </c>
      <c r="E3301" s="472"/>
      <c r="F3301" s="718"/>
      <c r="G3301" s="370"/>
      <c r="I3301" s="472"/>
      <c r="J3301" s="718"/>
      <c r="K3301" s="370"/>
    </row>
    <row r="3302" spans="1:11">
      <c r="A3302" s="485">
        <v>3302</v>
      </c>
      <c r="B3302" s="672" t="s">
        <v>137</v>
      </c>
      <c r="E3302" s="472"/>
      <c r="F3302" s="718"/>
      <c r="G3302" s="370"/>
      <c r="I3302" s="472"/>
      <c r="J3302" s="718"/>
      <c r="K3302" s="370"/>
    </row>
    <row r="3303" spans="1:11">
      <c r="A3303" s="485">
        <v>3303</v>
      </c>
      <c r="B3303" s="672" t="s">
        <v>299</v>
      </c>
      <c r="E3303" s="472"/>
      <c r="F3303" s="718"/>
      <c r="G3303" s="370"/>
      <c r="I3303" s="472"/>
      <c r="J3303" s="718"/>
      <c r="K3303" s="370"/>
    </row>
    <row r="3304" spans="1:11">
      <c r="A3304" s="485">
        <v>3304</v>
      </c>
      <c r="B3304" s="672" t="s">
        <v>1102</v>
      </c>
      <c r="E3304" s="472"/>
      <c r="F3304" s="718"/>
      <c r="G3304" s="370"/>
      <c r="I3304" s="472"/>
      <c r="J3304" s="718"/>
      <c r="K3304" s="370"/>
    </row>
    <row r="3305" spans="1:11">
      <c r="A3305" s="485">
        <v>3305</v>
      </c>
      <c r="B3305" s="672" t="s">
        <v>300</v>
      </c>
      <c r="E3305" s="472"/>
      <c r="F3305" s="718"/>
      <c r="G3305" s="370"/>
      <c r="I3305" s="472"/>
      <c r="J3305" s="718"/>
      <c r="K3305" s="370"/>
    </row>
    <row r="3306" spans="1:11">
      <c r="A3306" s="485">
        <v>3306</v>
      </c>
      <c r="B3306" s="672" t="s">
        <v>301</v>
      </c>
      <c r="E3306" s="472"/>
      <c r="F3306" s="718"/>
      <c r="G3306" s="370"/>
      <c r="I3306" s="472"/>
      <c r="J3306" s="718"/>
      <c r="K3306" s="370"/>
    </row>
    <row r="3307" spans="1:11">
      <c r="A3307" s="485">
        <v>3307</v>
      </c>
      <c r="B3307" s="771" t="s">
        <v>1324</v>
      </c>
      <c r="E3307" s="472"/>
      <c r="F3307" s="718"/>
      <c r="G3307" s="370"/>
      <c r="I3307" s="472"/>
      <c r="J3307" s="718"/>
      <c r="K3307" s="370"/>
    </row>
    <row r="3308" spans="1:11">
      <c r="A3308" s="485">
        <v>3308</v>
      </c>
      <c r="B3308" s="672" t="s">
        <v>302</v>
      </c>
      <c r="E3308" s="472"/>
      <c r="F3308" s="718"/>
      <c r="G3308" s="370"/>
      <c r="I3308" s="472"/>
      <c r="J3308" s="718"/>
      <c r="K3308" s="370"/>
    </row>
    <row r="3309" spans="1:11">
      <c r="A3309" s="485">
        <v>3309</v>
      </c>
      <c r="B3309" s="672" t="s">
        <v>115</v>
      </c>
      <c r="E3309" s="472"/>
      <c r="F3309" s="718"/>
      <c r="G3309" s="370"/>
      <c r="I3309" s="472"/>
      <c r="J3309" s="718"/>
      <c r="K3309" s="370"/>
    </row>
    <row r="3310" spans="1:11" ht="15.75">
      <c r="A3310" s="485">
        <v>3310</v>
      </c>
      <c r="B3310" s="673" t="s">
        <v>106</v>
      </c>
      <c r="E3310" s="472"/>
      <c r="F3310" s="718"/>
      <c r="G3310" s="370"/>
      <c r="I3310" s="472"/>
      <c r="J3310" s="718"/>
      <c r="K3310" s="370"/>
    </row>
    <row r="3311" spans="1:11" ht="15.75">
      <c r="A3311" s="485">
        <v>3311</v>
      </c>
      <c r="B3311" s="234" t="s">
        <v>582</v>
      </c>
      <c r="E3311" s="472"/>
      <c r="F3311" s="231"/>
      <c r="G3311" s="370"/>
      <c r="I3311" s="472"/>
      <c r="J3311" s="231"/>
      <c r="K3311" s="370"/>
    </row>
    <row r="3312" spans="1:11" ht="15.75">
      <c r="A3312" s="485">
        <v>3312</v>
      </c>
      <c r="B3312" s="234" t="s">
        <v>583</v>
      </c>
      <c r="E3312" s="472"/>
      <c r="F3312" s="231"/>
      <c r="G3312" s="370"/>
      <c r="I3312" s="472"/>
      <c r="J3312" s="231"/>
      <c r="K3312" s="370"/>
    </row>
    <row r="3313" spans="1:11" ht="15.75">
      <c r="A3313" s="485">
        <v>3313</v>
      </c>
      <c r="B3313" s="234" t="s">
        <v>1103</v>
      </c>
      <c r="E3313" s="472"/>
      <c r="F3313" s="231"/>
      <c r="G3313" s="370"/>
      <c r="I3313" s="472"/>
      <c r="J3313" s="231"/>
      <c r="K3313" s="370"/>
    </row>
    <row r="3314" spans="1:11">
      <c r="A3314" s="485">
        <v>3314</v>
      </c>
      <c r="B3314" t="s">
        <v>319</v>
      </c>
      <c r="E3314" s="472"/>
      <c r="F3314" s="231"/>
      <c r="G3314" s="370"/>
      <c r="I3314" s="472"/>
      <c r="J3314" s="231"/>
      <c r="K3314" s="370"/>
    </row>
    <row r="3315" spans="1:11">
      <c r="A3315" s="485">
        <v>3315</v>
      </c>
      <c r="B3315" s="636" t="s">
        <v>1220</v>
      </c>
      <c r="E3315" s="472">
        <v>109917</v>
      </c>
      <c r="F3315" s="231">
        <f>'59'!J11</f>
        <v>137838</v>
      </c>
      <c r="G3315" s="312">
        <f t="shared" ref="G3315:G3326" si="305">F3315-E3315</f>
        <v>27921</v>
      </c>
      <c r="I3315" s="472">
        <v>237556</v>
      </c>
      <c r="J3315" s="231">
        <f>'59'!L11</f>
        <v>173077</v>
      </c>
      <c r="K3315" s="312">
        <f t="shared" ref="K3315:K3326" si="306">J3315-I3315</f>
        <v>-64479</v>
      </c>
    </row>
    <row r="3316" spans="1:11">
      <c r="A3316" s="485">
        <v>3316</v>
      </c>
      <c r="B3316" s="636" t="s">
        <v>1221</v>
      </c>
      <c r="E3316" s="472">
        <v>65</v>
      </c>
      <c r="F3316" s="231">
        <f>'59'!J12</f>
        <v>804</v>
      </c>
      <c r="G3316" s="312">
        <f t="shared" si="305"/>
        <v>739</v>
      </c>
      <c r="I3316" s="472">
        <v>0</v>
      </c>
      <c r="J3316" s="231">
        <f>'59'!L12</f>
        <v>689</v>
      </c>
      <c r="K3316" s="312">
        <f t="shared" si="306"/>
        <v>689</v>
      </c>
    </row>
    <row r="3317" spans="1:11">
      <c r="A3317" s="485">
        <v>3317</v>
      </c>
      <c r="B3317" s="636" t="s">
        <v>1222</v>
      </c>
      <c r="E3317" s="472">
        <v>0</v>
      </c>
      <c r="F3317" s="231">
        <f>'59'!J13</f>
        <v>0</v>
      </c>
      <c r="G3317" s="312">
        <f t="shared" si="305"/>
        <v>0</v>
      </c>
      <c r="I3317" s="472">
        <v>0</v>
      </c>
      <c r="J3317" s="231">
        <f>'59'!L13</f>
        <v>0</v>
      </c>
      <c r="K3317" s="312">
        <f t="shared" si="306"/>
        <v>0</v>
      </c>
    </row>
    <row r="3318" spans="1:11">
      <c r="A3318" s="485">
        <v>3318</v>
      </c>
      <c r="B3318" s="636" t="s">
        <v>1223</v>
      </c>
      <c r="E3318" s="472">
        <v>0</v>
      </c>
      <c r="F3318" s="231">
        <f>'59'!J14</f>
        <v>0</v>
      </c>
      <c r="G3318" s="312">
        <f t="shared" si="305"/>
        <v>0</v>
      </c>
      <c r="I3318" s="472">
        <v>0</v>
      </c>
      <c r="J3318" s="231">
        <f>'59'!L14</f>
        <v>0</v>
      </c>
      <c r="K3318" s="312">
        <f t="shared" si="306"/>
        <v>0</v>
      </c>
    </row>
    <row r="3319" spans="1:11">
      <c r="A3319" s="485">
        <v>3319</v>
      </c>
      <c r="B3319" t="s">
        <v>320</v>
      </c>
      <c r="D3319" t="s">
        <v>905</v>
      </c>
      <c r="E3319" s="472">
        <v>0</v>
      </c>
      <c r="F3319" s="231">
        <f>'59'!J15</f>
        <v>0</v>
      </c>
      <c r="G3319" s="312">
        <f t="shared" si="305"/>
        <v>0</v>
      </c>
      <c r="I3319" s="472">
        <v>0</v>
      </c>
      <c r="J3319" s="231">
        <f>'59'!L15</f>
        <v>0</v>
      </c>
      <c r="K3319" s="312">
        <f t="shared" si="306"/>
        <v>0</v>
      </c>
    </row>
    <row r="3320" spans="1:11">
      <c r="A3320" s="485">
        <v>3320</v>
      </c>
      <c r="B3320" t="s">
        <v>321</v>
      </c>
      <c r="D3320" t="s">
        <v>905</v>
      </c>
      <c r="E3320" s="472">
        <v>0</v>
      </c>
      <c r="F3320" s="231">
        <f>'59'!J16</f>
        <v>0</v>
      </c>
      <c r="G3320" s="312">
        <f t="shared" si="305"/>
        <v>0</v>
      </c>
      <c r="I3320" s="472">
        <v>0</v>
      </c>
      <c r="J3320" s="231">
        <f>'59'!L16</f>
        <v>0</v>
      </c>
      <c r="K3320" s="312">
        <f t="shared" si="306"/>
        <v>0</v>
      </c>
    </row>
    <row r="3321" spans="1:11">
      <c r="A3321" s="485">
        <v>3321</v>
      </c>
      <c r="B3321" t="s">
        <v>322</v>
      </c>
      <c r="D3321" t="s">
        <v>905</v>
      </c>
      <c r="E3321" s="472">
        <v>1319</v>
      </c>
      <c r="F3321" s="231">
        <f>'59'!J17</f>
        <v>2844</v>
      </c>
      <c r="G3321" s="312">
        <f t="shared" si="305"/>
        <v>1525</v>
      </c>
      <c r="I3321" s="472">
        <v>1452</v>
      </c>
      <c r="J3321" s="231">
        <f>'59'!L17</f>
        <v>3903</v>
      </c>
      <c r="K3321" s="312">
        <f t="shared" si="306"/>
        <v>2451</v>
      </c>
    </row>
    <row r="3322" spans="1:11">
      <c r="A3322" s="485">
        <v>3322</v>
      </c>
      <c r="B3322" t="s">
        <v>684</v>
      </c>
      <c r="D3322" t="s">
        <v>905</v>
      </c>
      <c r="E3322" s="472">
        <v>114</v>
      </c>
      <c r="F3322" s="231">
        <f>'59'!J18</f>
        <v>189</v>
      </c>
      <c r="G3322" s="312">
        <f t="shared" si="305"/>
        <v>75</v>
      </c>
      <c r="I3322" s="472">
        <v>183</v>
      </c>
      <c r="J3322" s="231">
        <f>'59'!L18</f>
        <v>120</v>
      </c>
      <c r="K3322" s="312">
        <f t="shared" si="306"/>
        <v>-63</v>
      </c>
    </row>
    <row r="3323" spans="1:11">
      <c r="A3323" s="485">
        <v>3323</v>
      </c>
      <c r="B3323" t="s">
        <v>323</v>
      </c>
      <c r="D3323" t="s">
        <v>905</v>
      </c>
      <c r="E3323" s="472">
        <v>0</v>
      </c>
      <c r="F3323" s="231">
        <f>'59'!J19</f>
        <v>0</v>
      </c>
      <c r="G3323" s="312">
        <f t="shared" si="305"/>
        <v>0</v>
      </c>
      <c r="I3323" s="472">
        <v>0</v>
      </c>
      <c r="J3323" s="231">
        <f>'59'!L19</f>
        <v>0</v>
      </c>
      <c r="K3323" s="312">
        <f t="shared" si="306"/>
        <v>0</v>
      </c>
    </row>
    <row r="3324" spans="1:11" ht="15.75">
      <c r="A3324" s="485">
        <v>3324</v>
      </c>
      <c r="B3324" s="234" t="s">
        <v>324</v>
      </c>
      <c r="D3324" t="s">
        <v>905</v>
      </c>
      <c r="E3324" s="472">
        <v>111415</v>
      </c>
      <c r="F3324" s="231">
        <f>'59'!J20</f>
        <v>141675</v>
      </c>
      <c r="G3324" s="312">
        <f t="shared" si="305"/>
        <v>30260</v>
      </c>
      <c r="I3324" s="472">
        <v>239191</v>
      </c>
      <c r="J3324" s="231">
        <f>'59'!L20</f>
        <v>177789</v>
      </c>
      <c r="K3324" s="312">
        <f t="shared" si="306"/>
        <v>-61402</v>
      </c>
    </row>
    <row r="3325" spans="1:11">
      <c r="A3325" s="485">
        <v>3325</v>
      </c>
      <c r="B3325" t="s">
        <v>1104</v>
      </c>
      <c r="D3325" t="s">
        <v>905</v>
      </c>
      <c r="E3325" s="472">
        <v>-108732</v>
      </c>
      <c r="F3325" s="231">
        <f>'59'!J22</f>
        <v>-138778</v>
      </c>
      <c r="G3325" s="312">
        <f t="shared" si="305"/>
        <v>-30046</v>
      </c>
      <c r="I3325" s="472">
        <v>-236254</v>
      </c>
      <c r="J3325" s="231">
        <f>'59'!L22</f>
        <v>-174008</v>
      </c>
      <c r="K3325" s="312">
        <f t="shared" si="306"/>
        <v>62246</v>
      </c>
    </row>
    <row r="3326" spans="1:11" ht="15.75">
      <c r="A3326" s="485">
        <v>3326</v>
      </c>
      <c r="B3326" s="234" t="s">
        <v>427</v>
      </c>
      <c r="D3326" t="s">
        <v>905</v>
      </c>
      <c r="E3326" s="472">
        <v>2683</v>
      </c>
      <c r="F3326" s="231">
        <f>'59'!J24</f>
        <v>2897</v>
      </c>
      <c r="G3326" s="312">
        <f t="shared" si="305"/>
        <v>214</v>
      </c>
      <c r="I3326" s="472">
        <v>2937</v>
      </c>
      <c r="J3326" s="231">
        <f>'59'!L24</f>
        <v>3781</v>
      </c>
      <c r="K3326" s="312">
        <f t="shared" si="306"/>
        <v>844</v>
      </c>
    </row>
    <row r="3327" spans="1:11" ht="15.75">
      <c r="A3327" s="485">
        <v>3327</v>
      </c>
      <c r="B3327" s="234" t="s">
        <v>585</v>
      </c>
      <c r="D3327" t="s">
        <v>905</v>
      </c>
      <c r="E3327" s="472"/>
      <c r="F3327" s="231"/>
      <c r="G3327" s="370"/>
      <c r="I3327" s="472"/>
      <c r="J3327" s="231"/>
      <c r="K3327" s="370"/>
    </row>
    <row r="3328" spans="1:11" ht="15.75">
      <c r="A3328" s="485">
        <v>3328</v>
      </c>
      <c r="B3328" s="234" t="s">
        <v>586</v>
      </c>
      <c r="D3328" t="s">
        <v>905</v>
      </c>
      <c r="E3328" s="472"/>
      <c r="F3328" s="231"/>
      <c r="G3328" s="370"/>
      <c r="I3328" s="472"/>
      <c r="J3328" s="231"/>
      <c r="K3328" s="370"/>
    </row>
    <row r="3329" spans="1:11" ht="15.75">
      <c r="A3329" s="485">
        <v>3329</v>
      </c>
      <c r="B3329" s="234" t="s">
        <v>1105</v>
      </c>
      <c r="D3329" t="s">
        <v>905</v>
      </c>
      <c r="E3329" s="472"/>
      <c r="F3329" s="231"/>
      <c r="G3329" s="370"/>
      <c r="I3329" s="472"/>
      <c r="J3329" s="231"/>
      <c r="K3329" s="370"/>
    </row>
    <row r="3330" spans="1:11">
      <c r="A3330" s="485">
        <v>3330</v>
      </c>
      <c r="B3330" t="s">
        <v>32</v>
      </c>
      <c r="D3330" t="s">
        <v>905</v>
      </c>
      <c r="E3330" s="472">
        <v>19737</v>
      </c>
      <c r="F3330" s="231">
        <f>'60'!I36</f>
        <v>7035</v>
      </c>
      <c r="G3330" s="312">
        <f>F3330-E3330</f>
        <v>-12702</v>
      </c>
      <c r="H3330" s="84" t="s">
        <v>1418</v>
      </c>
      <c r="I3330" s="472">
        <v>3540</v>
      </c>
      <c r="J3330" s="231">
        <f>'60'!K36</f>
        <v>19288</v>
      </c>
      <c r="K3330" s="312">
        <f>J3330-I3330</f>
        <v>15748</v>
      </c>
    </row>
    <row r="3331" spans="1:11">
      <c r="A3331" s="485">
        <v>3331</v>
      </c>
      <c r="B3331" t="s">
        <v>33</v>
      </c>
      <c r="E3331" s="472">
        <v>0</v>
      </c>
      <c r="F3331" s="231">
        <f>'60'!I38</f>
        <v>0</v>
      </c>
      <c r="G3331" s="312">
        <f>F3331-E3331</f>
        <v>0</v>
      </c>
      <c r="I3331" s="472">
        <v>0</v>
      </c>
      <c r="J3331" s="231">
        <f>'60'!K38</f>
        <v>0</v>
      </c>
      <c r="K3331" s="312">
        <f>J3331-I3331</f>
        <v>0</v>
      </c>
    </row>
    <row r="3332" spans="1:11" ht="15.75">
      <c r="A3332" s="485">
        <v>3332</v>
      </c>
      <c r="B3332" s="234" t="s">
        <v>106</v>
      </c>
      <c r="E3332" s="472">
        <v>19737</v>
      </c>
      <c r="F3332" s="231">
        <f>'60'!I41</f>
        <v>7035</v>
      </c>
      <c r="G3332" s="312">
        <f>F3332-E3332</f>
        <v>-12702</v>
      </c>
      <c r="H3332" s="84" t="s">
        <v>1418</v>
      </c>
      <c r="I3332" s="472">
        <v>3540</v>
      </c>
      <c r="J3332" s="231">
        <f>'60'!K41</f>
        <v>19288</v>
      </c>
      <c r="K3332" s="312">
        <f>J3332-I3332</f>
        <v>15748</v>
      </c>
    </row>
    <row r="3333" spans="1:11" ht="15.75">
      <c r="A3333" s="485">
        <v>3333</v>
      </c>
      <c r="B3333" s="234" t="s">
        <v>587</v>
      </c>
      <c r="E3333" s="472"/>
      <c r="F3333" s="231"/>
      <c r="G3333" s="370"/>
      <c r="I3333" s="472"/>
      <c r="J3333" s="231"/>
      <c r="K3333" s="370"/>
    </row>
    <row r="3334" spans="1:11" ht="15.75">
      <c r="A3334" s="485">
        <v>3334</v>
      </c>
      <c r="B3334" s="234" t="s">
        <v>420</v>
      </c>
      <c r="D3334" t="s">
        <v>905</v>
      </c>
      <c r="E3334" s="472"/>
      <c r="F3334" s="231"/>
      <c r="G3334" s="370"/>
      <c r="I3334" s="472"/>
      <c r="J3334" s="231"/>
      <c r="K3334" s="370"/>
    </row>
    <row r="3335" spans="1:11" ht="15.75">
      <c r="A3335" s="485">
        <v>3335</v>
      </c>
      <c r="B3335" s="234" t="s">
        <v>1024</v>
      </c>
      <c r="D3335" t="s">
        <v>905</v>
      </c>
      <c r="E3335" s="472"/>
      <c r="F3335" s="231"/>
      <c r="G3335" s="370"/>
      <c r="I3335" s="472"/>
      <c r="J3335" s="231"/>
      <c r="K3335" s="370"/>
    </row>
    <row r="3336" spans="1:11" ht="15.75">
      <c r="A3336" s="485">
        <v>3336</v>
      </c>
      <c r="B3336" s="234" t="s">
        <v>176</v>
      </c>
      <c r="D3336" t="s">
        <v>905</v>
      </c>
      <c r="E3336" s="472"/>
      <c r="F3336" s="231"/>
      <c r="G3336" s="370"/>
      <c r="I3336" s="472"/>
      <c r="J3336" s="231"/>
      <c r="K3336" s="370"/>
    </row>
    <row r="3337" spans="1:11">
      <c r="A3337" s="485">
        <v>3337</v>
      </c>
      <c r="B3337" t="s">
        <v>135</v>
      </c>
      <c r="E3337" s="472">
        <v>95</v>
      </c>
      <c r="F3337" s="231">
        <f>'61'!D19</f>
        <v>118</v>
      </c>
      <c r="G3337" s="312">
        <f>F3337-E3337</f>
        <v>23</v>
      </c>
      <c r="I3337" s="472"/>
      <c r="J3337" s="718"/>
      <c r="K3337" s="370"/>
    </row>
    <row r="3338" spans="1:11">
      <c r="A3338" s="485">
        <v>3338</v>
      </c>
      <c r="B3338" t="s">
        <v>136</v>
      </c>
      <c r="E3338" s="472">
        <v>55</v>
      </c>
      <c r="F3338" s="231">
        <f>'61'!D20</f>
        <v>20</v>
      </c>
      <c r="G3338" s="312">
        <f>F3338-E3338</f>
        <v>-35</v>
      </c>
      <c r="I3338" s="472"/>
      <c r="J3338" s="718"/>
      <c r="K3338" s="370"/>
    </row>
    <row r="3339" spans="1:11">
      <c r="A3339" s="485">
        <v>3339</v>
      </c>
      <c r="B3339" t="s">
        <v>1106</v>
      </c>
      <c r="E3339" s="472">
        <v>289</v>
      </c>
      <c r="F3339" s="231">
        <f>'61'!D21</f>
        <v>164</v>
      </c>
      <c r="G3339" s="312">
        <f>F3339-E3339</f>
        <v>-125</v>
      </c>
      <c r="I3339" s="472"/>
      <c r="J3339" s="718"/>
      <c r="K3339" s="370"/>
    </row>
    <row r="3340" spans="1:11">
      <c r="A3340" s="485">
        <v>3340</v>
      </c>
      <c r="B3340" s="672" t="s">
        <v>1357</v>
      </c>
      <c r="E3340" s="472"/>
      <c r="F3340" s="231"/>
      <c r="G3340" s="312"/>
      <c r="I3340" s="472"/>
      <c r="J3340" s="718"/>
      <c r="K3340" s="370"/>
    </row>
    <row r="3341" spans="1:11" ht="15.75">
      <c r="A3341" s="485">
        <v>3341</v>
      </c>
      <c r="B3341" s="234" t="s">
        <v>106</v>
      </c>
      <c r="E3341" s="472">
        <v>439</v>
      </c>
      <c r="F3341" s="231">
        <f>'61'!D23</f>
        <v>302</v>
      </c>
      <c r="G3341" s="312">
        <f>F3341-E3341</f>
        <v>-137</v>
      </c>
      <c r="I3341" s="472"/>
      <c r="J3341" s="718"/>
      <c r="K3341" s="370"/>
    </row>
    <row r="3342" spans="1:11" ht="15.75">
      <c r="A3342" s="485">
        <v>3342</v>
      </c>
      <c r="B3342" s="234" t="s">
        <v>370</v>
      </c>
      <c r="E3342" s="472"/>
      <c r="F3342" s="231"/>
      <c r="G3342" s="370"/>
      <c r="I3342" s="472"/>
      <c r="J3342" s="231"/>
      <c r="K3342" s="370"/>
    </row>
    <row r="3343" spans="1:11">
      <c r="A3343" s="485">
        <v>3343</v>
      </c>
      <c r="B3343" t="s">
        <v>135</v>
      </c>
      <c r="E3343" s="472">
        <v>12857643</v>
      </c>
      <c r="F3343" s="231">
        <f>'61'!F19</f>
        <v>10853972</v>
      </c>
      <c r="G3343" s="312">
        <f>F3343-E3343</f>
        <v>-2003671</v>
      </c>
      <c r="I3343" s="472"/>
      <c r="J3343" s="718"/>
      <c r="K3343" s="370"/>
    </row>
    <row r="3344" spans="1:11">
      <c r="A3344" s="485">
        <v>3344</v>
      </c>
      <c r="B3344" t="s">
        <v>136</v>
      </c>
      <c r="E3344" s="472">
        <v>1198230</v>
      </c>
      <c r="F3344" s="231">
        <f>'61'!F20</f>
        <v>1082162</v>
      </c>
      <c r="G3344" s="312">
        <f>F3344-E3344</f>
        <v>-116068</v>
      </c>
      <c r="I3344" s="472"/>
      <c r="J3344" s="718"/>
      <c r="K3344" s="370"/>
    </row>
    <row r="3345" spans="1:11">
      <c r="A3345" s="485">
        <v>3345</v>
      </c>
      <c r="B3345" t="s">
        <v>1106</v>
      </c>
      <c r="E3345" s="472">
        <v>2505276</v>
      </c>
      <c r="F3345" s="231">
        <f>'61'!F21</f>
        <v>151672</v>
      </c>
      <c r="G3345" s="312">
        <f>F3345-E3345</f>
        <v>-2353604</v>
      </c>
      <c r="I3345" s="472"/>
      <c r="J3345" s="718"/>
      <c r="K3345" s="370"/>
    </row>
    <row r="3346" spans="1:11">
      <c r="A3346" s="485">
        <v>3346</v>
      </c>
      <c r="B3346" s="672" t="s">
        <v>1357</v>
      </c>
      <c r="E3346" s="472"/>
      <c r="F3346" s="231"/>
      <c r="G3346" s="312"/>
      <c r="I3346" s="472"/>
      <c r="J3346" s="718"/>
      <c r="K3346" s="370"/>
    </row>
    <row r="3347" spans="1:11" ht="15.75">
      <c r="A3347" s="485">
        <v>3347</v>
      </c>
      <c r="B3347" s="234" t="s">
        <v>106</v>
      </c>
      <c r="E3347" s="472">
        <v>16561149</v>
      </c>
      <c r="F3347" s="231">
        <f>'61'!F23</f>
        <v>12087806</v>
      </c>
      <c r="G3347" s="312">
        <f>F3347-E3347</f>
        <v>-4473343</v>
      </c>
      <c r="I3347" s="472"/>
      <c r="J3347" s="718"/>
      <c r="K3347" s="370"/>
    </row>
    <row r="3348" spans="1:11" ht="15.75">
      <c r="A3348" s="485">
        <v>3348</v>
      </c>
      <c r="B3348" s="234" t="s">
        <v>1107</v>
      </c>
      <c r="E3348" s="472"/>
      <c r="F3348" s="231"/>
      <c r="G3348" s="370"/>
      <c r="I3348" s="472"/>
      <c r="J3348" s="231"/>
      <c r="K3348" s="370"/>
    </row>
    <row r="3349" spans="1:11" ht="15.75">
      <c r="A3349" s="485">
        <v>3349</v>
      </c>
      <c r="B3349" s="234" t="s">
        <v>327</v>
      </c>
      <c r="E3349" s="472"/>
      <c r="F3349" s="231"/>
      <c r="G3349" s="370"/>
      <c r="I3349" s="472"/>
      <c r="J3349" s="231"/>
      <c r="K3349" s="370"/>
    </row>
    <row r="3350" spans="1:11" ht="15.75">
      <c r="A3350" s="485">
        <v>3350</v>
      </c>
      <c r="B3350" s="234" t="s">
        <v>700</v>
      </c>
      <c r="E3350" s="472"/>
      <c r="F3350" s="231"/>
      <c r="G3350" s="370"/>
      <c r="I3350" s="472"/>
      <c r="J3350" s="231"/>
      <c r="K3350" s="370"/>
    </row>
    <row r="3351" spans="1:11" ht="15.75">
      <c r="A3351" s="485">
        <v>3351</v>
      </c>
      <c r="B3351" s="234" t="s">
        <v>1025</v>
      </c>
      <c r="E3351" s="472"/>
      <c r="F3351" s="231"/>
      <c r="G3351" s="370"/>
      <c r="I3351" s="472"/>
      <c r="J3351" s="231"/>
      <c r="K3351" s="370"/>
    </row>
    <row r="3352" spans="1:11">
      <c r="A3352" s="485">
        <v>3352</v>
      </c>
      <c r="B3352" t="s">
        <v>328</v>
      </c>
      <c r="E3352" s="472">
        <v>0</v>
      </c>
      <c r="F3352" s="231">
        <f>'dnu62'!G26</f>
        <v>0</v>
      </c>
      <c r="G3352" s="312">
        <f>F3352-E3352</f>
        <v>0</v>
      </c>
      <c r="I3352" s="472">
        <v>0</v>
      </c>
      <c r="J3352" s="231">
        <f>'dnu62'!I26</f>
        <v>0</v>
      </c>
      <c r="K3352" s="312">
        <f>J3352-I3352</f>
        <v>0</v>
      </c>
    </row>
    <row r="3353" spans="1:11">
      <c r="A3353" s="485">
        <v>3353</v>
      </c>
      <c r="B3353" t="s">
        <v>188</v>
      </c>
      <c r="E3353" s="472">
        <v>0</v>
      </c>
      <c r="F3353" s="231">
        <f>'dnu62'!G27</f>
        <v>0</v>
      </c>
      <c r="G3353" s="312">
        <f>F3353-E3353</f>
        <v>0</v>
      </c>
      <c r="I3353" s="472">
        <v>0</v>
      </c>
      <c r="J3353" s="231">
        <f>'dnu62'!I27</f>
        <v>0</v>
      </c>
      <c r="K3353" s="312">
        <f>J3353-I3353</f>
        <v>0</v>
      </c>
    </row>
    <row r="3354" spans="1:11">
      <c r="A3354" s="485">
        <v>3354</v>
      </c>
      <c r="B3354" t="s">
        <v>329</v>
      </c>
      <c r="E3354" s="472">
        <v>0</v>
      </c>
      <c r="F3354" s="231">
        <f>'dnu62'!G28</f>
        <v>0</v>
      </c>
      <c r="G3354" s="312">
        <f>F3354-E3354</f>
        <v>0</v>
      </c>
      <c r="I3354" s="472">
        <v>0</v>
      </c>
      <c r="J3354" s="231">
        <f>'dnu62'!I28</f>
        <v>0</v>
      </c>
      <c r="K3354" s="312">
        <f>J3354-I3354</f>
        <v>0</v>
      </c>
    </row>
    <row r="3355" spans="1:11">
      <c r="A3355" s="485">
        <v>3355</v>
      </c>
      <c r="B3355" t="s">
        <v>330</v>
      </c>
      <c r="E3355" s="472">
        <v>0</v>
      </c>
      <c r="F3355" s="231">
        <f>'dnu62'!G29</f>
        <v>0</v>
      </c>
      <c r="G3355" s="312">
        <f>F3355-E3355</f>
        <v>0</v>
      </c>
      <c r="I3355" s="472">
        <v>0</v>
      </c>
      <c r="J3355" s="231">
        <f>'dnu62'!I29</f>
        <v>0</v>
      </c>
      <c r="K3355" s="312">
        <f>J3355-I3355</f>
        <v>0</v>
      </c>
    </row>
    <row r="3356" spans="1:11" ht="15.75">
      <c r="A3356" s="485">
        <v>3356</v>
      </c>
      <c r="B3356" s="234" t="s">
        <v>184</v>
      </c>
      <c r="D3356" t="s">
        <v>905</v>
      </c>
      <c r="E3356" s="472">
        <v>0</v>
      </c>
      <c r="F3356" s="231">
        <f>'dnu62'!G30</f>
        <v>0</v>
      </c>
      <c r="G3356" s="312">
        <f>F3356-E3356</f>
        <v>0</v>
      </c>
      <c r="I3356" s="472">
        <v>0</v>
      </c>
      <c r="J3356" s="231">
        <f>'dnu62'!I30</f>
        <v>0</v>
      </c>
      <c r="K3356" s="312">
        <f>J3356-I3356</f>
        <v>0</v>
      </c>
    </row>
    <row r="3357" spans="1:11">
      <c r="A3357" s="485">
        <v>3357</v>
      </c>
      <c r="B3357" t="s">
        <v>332</v>
      </c>
      <c r="D3357" t="s">
        <v>905</v>
      </c>
      <c r="E3357" s="472"/>
      <c r="F3357" s="231"/>
      <c r="G3357" s="370"/>
      <c r="I3357" s="472"/>
      <c r="J3357" s="231"/>
      <c r="K3357" s="370"/>
    </row>
    <row r="3358" spans="1:11">
      <c r="A3358" s="485">
        <v>3358</v>
      </c>
      <c r="B3358" t="s">
        <v>1026</v>
      </c>
      <c r="D3358" t="s">
        <v>905</v>
      </c>
      <c r="E3358" s="472">
        <v>0</v>
      </c>
      <c r="F3358" s="231">
        <f>'dnu62'!G33</f>
        <v>0</v>
      </c>
      <c r="G3358" s="312">
        <f>F3358-E3358</f>
        <v>0</v>
      </c>
      <c r="I3358" s="472">
        <v>0</v>
      </c>
      <c r="J3358" s="231">
        <f>'dnu62'!I33</f>
        <v>0</v>
      </c>
      <c r="K3358" s="312">
        <f>J3358-I3358</f>
        <v>0</v>
      </c>
    </row>
    <row r="3359" spans="1:11">
      <c r="A3359" s="485">
        <v>3359</v>
      </c>
      <c r="B3359" t="s">
        <v>1027</v>
      </c>
      <c r="D3359" t="s">
        <v>905</v>
      </c>
      <c r="E3359" s="472">
        <v>0</v>
      </c>
      <c r="F3359" s="231">
        <f>'dnu62'!G34</f>
        <v>0</v>
      </c>
      <c r="G3359" s="312">
        <f>F3359-E3359</f>
        <v>0</v>
      </c>
      <c r="I3359" s="472">
        <v>0</v>
      </c>
      <c r="J3359" s="231">
        <f>'dnu62'!I34</f>
        <v>0</v>
      </c>
      <c r="K3359" s="312">
        <f>J3359-I3359</f>
        <v>0</v>
      </c>
    </row>
    <row r="3360" spans="1:11">
      <c r="A3360" s="485">
        <v>3360</v>
      </c>
      <c r="B3360" t="s">
        <v>106</v>
      </c>
      <c r="D3360" t="s">
        <v>905</v>
      </c>
      <c r="E3360" s="472">
        <v>0</v>
      </c>
      <c r="F3360" s="231">
        <f>'dnu62'!G35</f>
        <v>0</v>
      </c>
      <c r="G3360" s="312">
        <f>F3360-E3360</f>
        <v>0</v>
      </c>
      <c r="I3360" s="472">
        <v>0</v>
      </c>
      <c r="J3360" s="231">
        <f>'dnu62'!I35</f>
        <v>0</v>
      </c>
      <c r="K3360" s="312">
        <f>J3360-I3360</f>
        <v>0</v>
      </c>
    </row>
    <row r="3361" spans="1:11" ht="15.75">
      <c r="A3361" s="485">
        <v>3361</v>
      </c>
      <c r="B3361" s="234" t="s">
        <v>331</v>
      </c>
      <c r="E3361" s="472"/>
      <c r="F3361" s="231"/>
      <c r="G3361" s="370"/>
      <c r="I3361" s="472"/>
      <c r="J3361" s="231"/>
      <c r="K3361" s="370"/>
    </row>
    <row r="3362" spans="1:11">
      <c r="A3362" s="485">
        <v>3362</v>
      </c>
      <c r="B3362" t="s">
        <v>328</v>
      </c>
      <c r="D3362" t="s">
        <v>905</v>
      </c>
      <c r="E3362" s="472">
        <v>0</v>
      </c>
      <c r="F3362" s="231">
        <f>'dnu62'!G38</f>
        <v>0</v>
      </c>
      <c r="G3362" s="312">
        <f>F3362-E3362</f>
        <v>0</v>
      </c>
      <c r="I3362" s="472">
        <v>0</v>
      </c>
      <c r="J3362" s="231">
        <f>'dnu62'!I38</f>
        <v>0</v>
      </c>
      <c r="K3362" s="312">
        <f>J3362-I3362</f>
        <v>0</v>
      </c>
    </row>
    <row r="3363" spans="1:11">
      <c r="A3363" s="485">
        <v>3363</v>
      </c>
      <c r="B3363" t="s">
        <v>188</v>
      </c>
      <c r="D3363" t="s">
        <v>905</v>
      </c>
      <c r="E3363" s="472">
        <v>0</v>
      </c>
      <c r="F3363" s="231">
        <f>'dnu62'!G39</f>
        <v>0</v>
      </c>
      <c r="G3363" s="312">
        <f>F3363-E3363</f>
        <v>0</v>
      </c>
      <c r="I3363" s="472">
        <v>0</v>
      </c>
      <c r="J3363" s="231">
        <f>'dnu62'!I39</f>
        <v>0</v>
      </c>
      <c r="K3363" s="312">
        <f>J3363-I3363</f>
        <v>0</v>
      </c>
    </row>
    <row r="3364" spans="1:11">
      <c r="A3364" s="485">
        <v>3364</v>
      </c>
      <c r="B3364" t="s">
        <v>329</v>
      </c>
      <c r="D3364" t="s">
        <v>905</v>
      </c>
      <c r="E3364" s="472">
        <v>0</v>
      </c>
      <c r="F3364" s="231">
        <f>'dnu62'!G40</f>
        <v>0</v>
      </c>
      <c r="G3364" s="312">
        <f>F3364-E3364</f>
        <v>0</v>
      </c>
      <c r="I3364" s="472">
        <v>0</v>
      </c>
      <c r="J3364" s="231">
        <f>'dnu62'!I40</f>
        <v>0</v>
      </c>
      <c r="K3364" s="312">
        <f>J3364-I3364</f>
        <v>0</v>
      </c>
    </row>
    <row r="3365" spans="1:11" ht="15.75">
      <c r="A3365" s="485">
        <v>3365</v>
      </c>
      <c r="B3365" s="234" t="s">
        <v>184</v>
      </c>
      <c r="E3365" s="472">
        <v>0</v>
      </c>
      <c r="F3365" s="231">
        <f>'dnu62'!G41</f>
        <v>0</v>
      </c>
      <c r="G3365" s="312">
        <f>F3365-E3365</f>
        <v>0</v>
      </c>
      <c r="I3365" s="472">
        <v>0</v>
      </c>
      <c r="J3365" s="231">
        <f>'dnu62'!I41</f>
        <v>0</v>
      </c>
      <c r="K3365" s="312">
        <f>J3365-I3365</f>
        <v>0</v>
      </c>
    </row>
    <row r="3366" spans="1:11">
      <c r="A3366" s="485">
        <v>3366</v>
      </c>
      <c r="B3366" t="s">
        <v>332</v>
      </c>
      <c r="D3366" t="s">
        <v>905</v>
      </c>
      <c r="E3366" s="472"/>
      <c r="F3366" s="231"/>
      <c r="G3366" s="370"/>
      <c r="I3366" s="472"/>
      <c r="J3366" s="231"/>
      <c r="K3366" s="370"/>
    </row>
    <row r="3367" spans="1:11">
      <c r="A3367" s="485">
        <v>3367</v>
      </c>
      <c r="B3367" t="s">
        <v>1026</v>
      </c>
      <c r="D3367" t="s">
        <v>905</v>
      </c>
      <c r="E3367" s="472">
        <v>0</v>
      </c>
      <c r="F3367" s="231">
        <f>'dnu62'!G44</f>
        <v>0</v>
      </c>
      <c r="G3367" s="312">
        <f>F3367-E3367</f>
        <v>0</v>
      </c>
      <c r="I3367" s="472">
        <v>0</v>
      </c>
      <c r="J3367" s="231">
        <f>'dnu62'!I44</f>
        <v>0</v>
      </c>
      <c r="K3367" s="312">
        <f>J3367-I3367</f>
        <v>0</v>
      </c>
    </row>
    <row r="3368" spans="1:11">
      <c r="A3368" s="485">
        <v>3368</v>
      </c>
      <c r="B3368" t="s">
        <v>1027</v>
      </c>
      <c r="D3368" t="s">
        <v>905</v>
      </c>
      <c r="E3368" s="472">
        <v>0</v>
      </c>
      <c r="F3368" s="231">
        <f>'dnu62'!G45</f>
        <v>0</v>
      </c>
      <c r="G3368" s="312">
        <f>F3368-E3368</f>
        <v>0</v>
      </c>
      <c r="I3368" s="472">
        <v>0</v>
      </c>
      <c r="J3368" s="231">
        <f>'dnu62'!I45</f>
        <v>0</v>
      </c>
      <c r="K3368" s="312">
        <f>J3368-I3368</f>
        <v>0</v>
      </c>
    </row>
    <row r="3369" spans="1:11" ht="15.75">
      <c r="A3369" s="485">
        <v>3369</v>
      </c>
      <c r="B3369" s="234" t="s">
        <v>106</v>
      </c>
      <c r="D3369" t="s">
        <v>905</v>
      </c>
      <c r="E3369" s="472">
        <v>0</v>
      </c>
      <c r="F3369" s="231">
        <f>'dnu62'!G46</f>
        <v>0</v>
      </c>
      <c r="G3369" s="312">
        <f>F3369-E3369</f>
        <v>0</v>
      </c>
      <c r="I3369" s="472">
        <v>0</v>
      </c>
      <c r="J3369" s="231">
        <f>'dnu62'!I46</f>
        <v>0</v>
      </c>
      <c r="K3369" s="312">
        <f>J3369-I3369</f>
        <v>0</v>
      </c>
    </row>
    <row r="3370" spans="1:11" ht="15.75">
      <c r="A3370" s="485">
        <v>3370</v>
      </c>
      <c r="B3370" s="234" t="s">
        <v>702</v>
      </c>
      <c r="E3370" s="472"/>
      <c r="F3370" s="231"/>
      <c r="G3370" s="370"/>
      <c r="I3370" s="472"/>
      <c r="J3370" s="231"/>
      <c r="K3370" s="370"/>
    </row>
    <row r="3371" spans="1:11" ht="15.75">
      <c r="A3371" s="485">
        <v>3371</v>
      </c>
      <c r="B3371" s="234" t="s">
        <v>1025</v>
      </c>
      <c r="D3371" t="s">
        <v>905</v>
      </c>
      <c r="E3371" s="472"/>
      <c r="F3371" s="231"/>
      <c r="G3371" s="370"/>
      <c r="I3371" s="472"/>
      <c r="J3371" s="231"/>
      <c r="K3371" s="370"/>
    </row>
    <row r="3372" spans="1:11">
      <c r="A3372" s="485">
        <v>3372</v>
      </c>
      <c r="B3372" t="s">
        <v>328</v>
      </c>
      <c r="D3372" t="s">
        <v>905</v>
      </c>
      <c r="E3372" s="472">
        <v>0</v>
      </c>
      <c r="F3372" s="231">
        <f>'dnu 63'!G8</f>
        <v>1550</v>
      </c>
      <c r="G3372" s="312">
        <f>F3372-E3372</f>
        <v>1550</v>
      </c>
      <c r="I3372" s="472">
        <v>0</v>
      </c>
      <c r="J3372" s="231">
        <f>'dnu 63'!I8</f>
        <v>1550</v>
      </c>
      <c r="K3372" s="312">
        <f>J3372-I3372</f>
        <v>1550</v>
      </c>
    </row>
    <row r="3373" spans="1:11">
      <c r="A3373" s="485">
        <v>3373</v>
      </c>
      <c r="B3373" t="s">
        <v>188</v>
      </c>
      <c r="D3373" t="s">
        <v>905</v>
      </c>
      <c r="E3373" s="472">
        <v>0</v>
      </c>
      <c r="F3373" s="231">
        <f>'dnu 63'!G9</f>
        <v>5898</v>
      </c>
      <c r="G3373" s="312">
        <f>F3373-E3373</f>
        <v>5898</v>
      </c>
      <c r="I3373" s="472">
        <v>0</v>
      </c>
      <c r="J3373" s="231">
        <f>'dnu 63'!I9</f>
        <v>5898</v>
      </c>
      <c r="K3373" s="312">
        <f>J3373-I3373</f>
        <v>5898</v>
      </c>
    </row>
    <row r="3374" spans="1:11">
      <c r="A3374" s="485">
        <v>3374</v>
      </c>
      <c r="B3374" t="s">
        <v>329</v>
      </c>
      <c r="E3374" s="472">
        <v>0</v>
      </c>
      <c r="F3374" s="231">
        <f>'dnu 63'!G10</f>
        <v>6749</v>
      </c>
      <c r="G3374" s="312">
        <f>F3374-E3374</f>
        <v>6749</v>
      </c>
      <c r="I3374" s="472">
        <v>0</v>
      </c>
      <c r="J3374" s="231">
        <f>'dnu 63'!I10</f>
        <v>6749</v>
      </c>
      <c r="K3374" s="312">
        <f>J3374-I3374</f>
        <v>6749</v>
      </c>
    </row>
    <row r="3375" spans="1:11">
      <c r="A3375" s="485">
        <v>3375</v>
      </c>
      <c r="B3375" t="s">
        <v>330</v>
      </c>
      <c r="E3375" s="472">
        <v>0</v>
      </c>
      <c r="F3375" s="231">
        <f>'dnu 63'!G11</f>
        <v>-724</v>
      </c>
      <c r="G3375" s="312">
        <f>F3375-E3375</f>
        <v>-724</v>
      </c>
      <c r="I3375" s="472">
        <v>0</v>
      </c>
      <c r="J3375" s="231">
        <f>'dnu 63'!I11</f>
        <v>-724</v>
      </c>
      <c r="K3375" s="312">
        <f>J3375-I3375</f>
        <v>-724</v>
      </c>
    </row>
    <row r="3376" spans="1:11" ht="15.75">
      <c r="A3376" s="485">
        <v>3376</v>
      </c>
      <c r="B3376" s="234" t="s">
        <v>184</v>
      </c>
      <c r="D3376" t="s">
        <v>905</v>
      </c>
      <c r="E3376" s="472">
        <v>0</v>
      </c>
      <c r="F3376" s="231">
        <f>'dnu 63'!G12</f>
        <v>13473</v>
      </c>
      <c r="G3376" s="312">
        <f>F3376-E3376</f>
        <v>13473</v>
      </c>
      <c r="I3376" s="472">
        <v>0</v>
      </c>
      <c r="J3376" s="231">
        <f>'dnu 63'!I12</f>
        <v>13473</v>
      </c>
      <c r="K3376" s="312">
        <f>J3376-I3376</f>
        <v>13473</v>
      </c>
    </row>
    <row r="3377" spans="1:11">
      <c r="A3377" s="485">
        <v>3377</v>
      </c>
      <c r="B3377" t="s">
        <v>332</v>
      </c>
      <c r="D3377" t="s">
        <v>905</v>
      </c>
      <c r="E3377" s="472"/>
      <c r="F3377" s="231"/>
      <c r="G3377" s="370"/>
      <c r="I3377" s="472"/>
      <c r="J3377" s="231"/>
      <c r="K3377" s="370"/>
    </row>
    <row r="3378" spans="1:11">
      <c r="A3378" s="485">
        <v>3378</v>
      </c>
      <c r="B3378" t="s">
        <v>1026</v>
      </c>
      <c r="D3378" t="s">
        <v>905</v>
      </c>
      <c r="E3378" s="472">
        <v>0</v>
      </c>
      <c r="F3378" s="231">
        <f>'dnu 63'!G14</f>
        <v>1430</v>
      </c>
      <c r="G3378" s="312">
        <f>F3378-E3378</f>
        <v>1430</v>
      </c>
      <c r="I3378" s="472">
        <v>0</v>
      </c>
      <c r="J3378" s="231">
        <f>'dnu 63'!I14</f>
        <v>1430</v>
      </c>
      <c r="K3378" s="312">
        <f>J3378-I3378</f>
        <v>1430</v>
      </c>
    </row>
    <row r="3379" spans="1:11">
      <c r="A3379" s="485">
        <v>3379</v>
      </c>
      <c r="B3379" t="s">
        <v>1027</v>
      </c>
      <c r="D3379" t="s">
        <v>905</v>
      </c>
      <c r="E3379" s="472">
        <v>0</v>
      </c>
      <c r="F3379" s="231">
        <f>'dnu 63'!G15</f>
        <v>12043</v>
      </c>
      <c r="G3379" s="312">
        <f>F3379-E3379</f>
        <v>12043</v>
      </c>
      <c r="I3379" s="472">
        <v>0</v>
      </c>
      <c r="J3379" s="231">
        <f>'dnu 63'!I15</f>
        <v>12043</v>
      </c>
      <c r="K3379" s="312">
        <f>J3379-I3379</f>
        <v>12043</v>
      </c>
    </row>
    <row r="3380" spans="1:11">
      <c r="A3380" s="485">
        <v>3380</v>
      </c>
      <c r="B3380" t="s">
        <v>106</v>
      </c>
      <c r="D3380" t="s">
        <v>905</v>
      </c>
      <c r="E3380" s="472">
        <v>0</v>
      </c>
      <c r="F3380" s="231">
        <f>'dnu 63'!G16</f>
        <v>13473</v>
      </c>
      <c r="G3380" s="312">
        <f>F3380-E3380</f>
        <v>13473</v>
      </c>
      <c r="I3380" s="472">
        <v>0</v>
      </c>
      <c r="J3380" s="231">
        <f>'dnu 63'!I16</f>
        <v>13473</v>
      </c>
      <c r="K3380" s="312">
        <f>J3380-I3380</f>
        <v>13473</v>
      </c>
    </row>
    <row r="3381" spans="1:11" ht="15.75">
      <c r="A3381" s="485">
        <v>3381</v>
      </c>
      <c r="B3381" s="234" t="s">
        <v>331</v>
      </c>
      <c r="E3381" s="472"/>
      <c r="F3381" s="231"/>
      <c r="G3381" s="370"/>
      <c r="I3381" s="472"/>
      <c r="J3381" s="231"/>
      <c r="K3381" s="370"/>
    </row>
    <row r="3382" spans="1:11">
      <c r="A3382" s="485">
        <v>3382</v>
      </c>
      <c r="B3382" t="s">
        <v>328</v>
      </c>
      <c r="D3382" t="s">
        <v>905</v>
      </c>
      <c r="E3382" s="472">
        <v>0</v>
      </c>
      <c r="F3382" s="231">
        <f>'dnu 63'!G19</f>
        <v>1430</v>
      </c>
      <c r="G3382" s="312">
        <f>F3382-E3382</f>
        <v>1430</v>
      </c>
      <c r="I3382" s="472">
        <v>0</v>
      </c>
      <c r="J3382" s="231">
        <f>'dnu 63'!I19</f>
        <v>1430</v>
      </c>
      <c r="K3382" s="312">
        <f>J3382-I3382</f>
        <v>1430</v>
      </c>
    </row>
    <row r="3383" spans="1:11">
      <c r="A3383" s="485">
        <v>3383</v>
      </c>
      <c r="B3383" t="s">
        <v>188</v>
      </c>
      <c r="D3383" t="s">
        <v>905</v>
      </c>
      <c r="E3383" s="472">
        <v>0</v>
      </c>
      <c r="F3383" s="231">
        <f>'dnu 63'!G20</f>
        <v>5551</v>
      </c>
      <c r="G3383" s="312">
        <f>F3383-E3383</f>
        <v>5551</v>
      </c>
      <c r="I3383" s="472">
        <v>0</v>
      </c>
      <c r="J3383" s="231">
        <f>'dnu 63'!I20</f>
        <v>5551</v>
      </c>
      <c r="K3383" s="312">
        <f>J3383-I3383</f>
        <v>5551</v>
      </c>
    </row>
    <row r="3384" spans="1:11">
      <c r="A3384" s="485">
        <v>3384</v>
      </c>
      <c r="B3384" t="s">
        <v>329</v>
      </c>
      <c r="D3384" t="s">
        <v>905</v>
      </c>
      <c r="E3384" s="472">
        <v>0</v>
      </c>
      <c r="F3384" s="231">
        <f>'dnu 63'!G21</f>
        <v>6492</v>
      </c>
      <c r="G3384" s="312">
        <f>F3384-E3384</f>
        <v>6492</v>
      </c>
      <c r="I3384" s="472">
        <v>0</v>
      </c>
      <c r="J3384" s="231">
        <f>'dnu 63'!I21</f>
        <v>6492</v>
      </c>
      <c r="K3384" s="312">
        <f>J3384-I3384</f>
        <v>6492</v>
      </c>
    </row>
    <row r="3385" spans="1:11" ht="15.75">
      <c r="A3385" s="485">
        <v>3385</v>
      </c>
      <c r="B3385" s="234" t="s">
        <v>184</v>
      </c>
      <c r="E3385" s="472">
        <v>0</v>
      </c>
      <c r="F3385" s="231">
        <f>'dnu 63'!G22</f>
        <v>13473</v>
      </c>
      <c r="G3385" s="312">
        <f>F3385-E3385</f>
        <v>13473</v>
      </c>
      <c r="I3385" s="472">
        <v>0</v>
      </c>
      <c r="J3385" s="231">
        <f>'dnu 63'!I22</f>
        <v>13473</v>
      </c>
      <c r="K3385" s="312">
        <f>J3385-I3385</f>
        <v>13473</v>
      </c>
    </row>
    <row r="3386" spans="1:11">
      <c r="A3386" s="485">
        <v>3386</v>
      </c>
      <c r="B3386" t="s">
        <v>332</v>
      </c>
      <c r="D3386" t="s">
        <v>905</v>
      </c>
      <c r="E3386" s="472"/>
      <c r="F3386" s="231"/>
      <c r="G3386" s="370"/>
      <c r="I3386" s="472"/>
      <c r="J3386" s="231"/>
      <c r="K3386" s="370"/>
    </row>
    <row r="3387" spans="1:11">
      <c r="A3387" s="485">
        <v>3387</v>
      </c>
      <c r="B3387" t="s">
        <v>1026</v>
      </c>
      <c r="D3387" t="s">
        <v>905</v>
      </c>
      <c r="E3387" s="472">
        <v>0</v>
      </c>
      <c r="F3387" s="231">
        <f>'dnu 63'!G24</f>
        <v>1430</v>
      </c>
      <c r="G3387" s="312">
        <f>F3387-E3387</f>
        <v>1430</v>
      </c>
      <c r="I3387" s="472">
        <v>0</v>
      </c>
      <c r="J3387" s="231">
        <f>'dnu 63'!I24</f>
        <v>1430</v>
      </c>
      <c r="K3387" s="312">
        <f>J3387-I3387</f>
        <v>1430</v>
      </c>
    </row>
    <row r="3388" spans="1:11">
      <c r="A3388" s="485">
        <v>3388</v>
      </c>
      <c r="B3388" t="s">
        <v>1027</v>
      </c>
      <c r="D3388" t="s">
        <v>905</v>
      </c>
      <c r="E3388" s="472">
        <v>0</v>
      </c>
      <c r="F3388" s="231">
        <f>'dnu 63'!G25</f>
        <v>12043</v>
      </c>
      <c r="G3388" s="312">
        <f>F3388-E3388</f>
        <v>12043</v>
      </c>
      <c r="I3388" s="472">
        <v>0</v>
      </c>
      <c r="J3388" s="231">
        <f>'dnu 63'!I25</f>
        <v>12043</v>
      </c>
      <c r="K3388" s="312">
        <f>J3388-I3388</f>
        <v>12043</v>
      </c>
    </row>
    <row r="3389" spans="1:11" ht="15.75">
      <c r="A3389" s="485">
        <v>3389</v>
      </c>
      <c r="B3389" s="234" t="s">
        <v>106</v>
      </c>
      <c r="D3389" t="s">
        <v>905</v>
      </c>
      <c r="E3389" s="472">
        <v>0</v>
      </c>
      <c r="F3389" s="231">
        <f>'dnu 63'!G26</f>
        <v>13473</v>
      </c>
      <c r="G3389" s="312">
        <f>F3389-E3389</f>
        <v>13473</v>
      </c>
      <c r="I3389" s="472">
        <v>0</v>
      </c>
      <c r="J3389" s="231">
        <f>'dnu 63'!I26</f>
        <v>13473</v>
      </c>
      <c r="K3389" s="312">
        <f>J3389-I3389</f>
        <v>13473</v>
      </c>
    </row>
    <row r="3390" spans="1:11" ht="15.75">
      <c r="A3390" s="485">
        <v>3390</v>
      </c>
      <c r="B3390" s="234" t="s">
        <v>703</v>
      </c>
      <c r="E3390" s="472"/>
      <c r="F3390" s="231"/>
      <c r="G3390" s="370"/>
      <c r="I3390" s="472"/>
      <c r="J3390" s="231"/>
      <c r="K3390" s="370"/>
    </row>
    <row r="3391" spans="1:11" ht="15.75">
      <c r="A3391" s="485">
        <v>3391</v>
      </c>
      <c r="B3391" s="234" t="s">
        <v>1025</v>
      </c>
      <c r="D3391" t="s">
        <v>905</v>
      </c>
      <c r="E3391" s="472"/>
      <c r="F3391" s="231"/>
      <c r="G3391" s="370"/>
      <c r="I3391" s="472"/>
      <c r="J3391" s="231"/>
      <c r="K3391" s="370"/>
    </row>
    <row r="3392" spans="1:11">
      <c r="A3392" s="485">
        <v>3392</v>
      </c>
      <c r="B3392" t="s">
        <v>328</v>
      </c>
      <c r="D3392" t="s">
        <v>905</v>
      </c>
      <c r="E3392" s="472">
        <v>0</v>
      </c>
      <c r="F3392" s="231">
        <f>'dnu 63'!G33</f>
        <v>911</v>
      </c>
      <c r="G3392" s="312">
        <f>F3392-E3392</f>
        <v>911</v>
      </c>
      <c r="I3392" s="472">
        <v>0</v>
      </c>
      <c r="J3392" s="231">
        <f>'dnu 63'!I33</f>
        <v>911</v>
      </c>
      <c r="K3392" s="312">
        <f>J3392-I3392</f>
        <v>911</v>
      </c>
    </row>
    <row r="3393" spans="1:11">
      <c r="A3393" s="485">
        <v>3393</v>
      </c>
      <c r="B3393" t="s">
        <v>188</v>
      </c>
      <c r="D3393" t="s">
        <v>905</v>
      </c>
      <c r="E3393" s="472">
        <v>0</v>
      </c>
      <c r="F3393" s="231">
        <f>'dnu 63'!G34</f>
        <v>1299</v>
      </c>
      <c r="G3393" s="312">
        <f>F3393-E3393</f>
        <v>1299</v>
      </c>
      <c r="I3393" s="472">
        <v>0</v>
      </c>
      <c r="J3393" s="231">
        <f>'dnu 63'!I34</f>
        <v>1299</v>
      </c>
      <c r="K3393" s="312">
        <f>J3393-I3393</f>
        <v>1299</v>
      </c>
    </row>
    <row r="3394" spans="1:11">
      <c r="A3394" s="485">
        <v>3394</v>
      </c>
      <c r="B3394" t="s">
        <v>329</v>
      </c>
      <c r="E3394" s="472">
        <v>0</v>
      </c>
      <c r="F3394" s="231">
        <f>'dnu 63'!G35</f>
        <v>0</v>
      </c>
      <c r="G3394" s="312">
        <f>F3394-E3394</f>
        <v>0</v>
      </c>
      <c r="I3394" s="472">
        <v>0</v>
      </c>
      <c r="J3394" s="231">
        <f>'dnu 63'!I35</f>
        <v>0</v>
      </c>
      <c r="K3394" s="312">
        <f>J3394-I3394</f>
        <v>0</v>
      </c>
    </row>
    <row r="3395" spans="1:11">
      <c r="A3395" s="485">
        <v>3395</v>
      </c>
      <c r="B3395" t="s">
        <v>330</v>
      </c>
      <c r="E3395" s="472">
        <v>0</v>
      </c>
      <c r="F3395" s="231">
        <f>'dnu 63'!G36</f>
        <v>-28</v>
      </c>
      <c r="G3395" s="312">
        <f>F3395-E3395</f>
        <v>-28</v>
      </c>
      <c r="I3395" s="472">
        <v>0</v>
      </c>
      <c r="J3395" s="231">
        <f>'dnu 63'!I36</f>
        <v>-28</v>
      </c>
      <c r="K3395" s="312">
        <f>J3395-I3395</f>
        <v>-28</v>
      </c>
    </row>
    <row r="3396" spans="1:11" ht="15.75">
      <c r="A3396" s="485">
        <v>3396</v>
      </c>
      <c r="B3396" s="234" t="s">
        <v>184</v>
      </c>
      <c r="D3396" t="s">
        <v>905</v>
      </c>
      <c r="E3396" s="472">
        <v>0</v>
      </c>
      <c r="F3396" s="231">
        <f>'dnu 63'!G37</f>
        <v>2182</v>
      </c>
      <c r="G3396" s="312">
        <f>F3396-E3396</f>
        <v>2182</v>
      </c>
      <c r="I3396" s="472">
        <v>0</v>
      </c>
      <c r="J3396" s="231">
        <f>'dnu 63'!I37</f>
        <v>2182</v>
      </c>
      <c r="K3396" s="312">
        <f>J3396-I3396</f>
        <v>2182</v>
      </c>
    </row>
    <row r="3397" spans="1:11">
      <c r="A3397" s="485">
        <v>3397</v>
      </c>
      <c r="B3397" t="s">
        <v>332</v>
      </c>
      <c r="D3397" t="s">
        <v>905</v>
      </c>
      <c r="E3397" s="472"/>
      <c r="F3397" s="231"/>
      <c r="G3397" s="370"/>
      <c r="I3397" s="472"/>
      <c r="J3397" s="231"/>
      <c r="K3397" s="370"/>
    </row>
    <row r="3398" spans="1:11">
      <c r="A3398" s="485">
        <v>3398</v>
      </c>
      <c r="B3398" t="s">
        <v>1026</v>
      </c>
      <c r="D3398" t="s">
        <v>905</v>
      </c>
      <c r="E3398" s="472">
        <v>0</v>
      </c>
      <c r="F3398" s="231">
        <f>'dnu 63'!G40</f>
        <v>894</v>
      </c>
      <c r="G3398" s="312">
        <f>F3398-E3398</f>
        <v>894</v>
      </c>
      <c r="I3398" s="472">
        <v>0</v>
      </c>
      <c r="J3398" s="231">
        <f>'dnu 63'!I40</f>
        <v>894</v>
      </c>
      <c r="K3398" s="312">
        <f>J3398-I3398</f>
        <v>894</v>
      </c>
    </row>
    <row r="3399" spans="1:11">
      <c r="A3399" s="485">
        <v>3399</v>
      </c>
      <c r="B3399" t="s">
        <v>1027</v>
      </c>
      <c r="D3399" t="s">
        <v>905</v>
      </c>
      <c r="E3399" s="472">
        <v>0</v>
      </c>
      <c r="F3399" s="231">
        <f>'dnu 63'!G41</f>
        <v>1288</v>
      </c>
      <c r="G3399" s="312">
        <f>F3399-E3399</f>
        <v>1288</v>
      </c>
      <c r="I3399" s="472">
        <v>0</v>
      </c>
      <c r="J3399" s="231">
        <f>'dnu 63'!I41</f>
        <v>1288</v>
      </c>
      <c r="K3399" s="312">
        <f>J3399-I3399</f>
        <v>1288</v>
      </c>
    </row>
    <row r="3400" spans="1:11">
      <c r="A3400" s="485">
        <v>3400</v>
      </c>
      <c r="B3400" t="s">
        <v>106</v>
      </c>
      <c r="D3400" t="s">
        <v>905</v>
      </c>
      <c r="E3400" s="472">
        <v>0</v>
      </c>
      <c r="F3400" s="231">
        <f>'dnu 63'!G42</f>
        <v>2182</v>
      </c>
      <c r="G3400" s="312">
        <f>F3400-E3400</f>
        <v>2182</v>
      </c>
      <c r="I3400" s="472">
        <v>0</v>
      </c>
      <c r="J3400" s="231">
        <f>'dnu 63'!I42</f>
        <v>2182</v>
      </c>
      <c r="K3400" s="312">
        <f>J3400-I3400</f>
        <v>2182</v>
      </c>
    </row>
    <row r="3401" spans="1:11" ht="15.75">
      <c r="A3401" s="485">
        <v>3401</v>
      </c>
      <c r="B3401" s="234" t="s">
        <v>331</v>
      </c>
      <c r="E3401" s="472"/>
      <c r="F3401" s="231"/>
      <c r="G3401" s="370"/>
      <c r="I3401" s="472"/>
      <c r="J3401" s="231"/>
      <c r="K3401" s="370"/>
    </row>
    <row r="3402" spans="1:11">
      <c r="A3402" s="485">
        <v>3402</v>
      </c>
      <c r="B3402" t="s">
        <v>328</v>
      </c>
      <c r="D3402" t="s">
        <v>905</v>
      </c>
      <c r="E3402" s="472">
        <v>0</v>
      </c>
      <c r="F3402" s="231">
        <f>'dnu 63'!G45</f>
        <v>894</v>
      </c>
      <c r="G3402" s="312">
        <f>F3402-E3402</f>
        <v>894</v>
      </c>
      <c r="I3402" s="472">
        <v>0</v>
      </c>
      <c r="J3402" s="231">
        <f>'dnu 63'!I45</f>
        <v>894</v>
      </c>
      <c r="K3402" s="312">
        <f>J3402-I3402</f>
        <v>894</v>
      </c>
    </row>
    <row r="3403" spans="1:11">
      <c r="A3403" s="485">
        <v>3403</v>
      </c>
      <c r="B3403" t="s">
        <v>188</v>
      </c>
      <c r="D3403" t="s">
        <v>905</v>
      </c>
      <c r="E3403" s="472">
        <v>0</v>
      </c>
      <c r="F3403" s="231">
        <f>'dnu 63'!G46</f>
        <v>1288</v>
      </c>
      <c r="G3403" s="312">
        <f>F3403-E3403</f>
        <v>1288</v>
      </c>
      <c r="I3403" s="472">
        <v>0</v>
      </c>
      <c r="J3403" s="231">
        <f>'dnu 63'!I46</f>
        <v>1288</v>
      </c>
      <c r="K3403" s="312">
        <f>J3403-I3403</f>
        <v>1288</v>
      </c>
    </row>
    <row r="3404" spans="1:11">
      <c r="A3404" s="485">
        <v>3404</v>
      </c>
      <c r="B3404" t="s">
        <v>329</v>
      </c>
      <c r="D3404" t="s">
        <v>905</v>
      </c>
      <c r="E3404" s="472">
        <v>0</v>
      </c>
      <c r="F3404" s="231">
        <f>'dnu 63'!G47</f>
        <v>0</v>
      </c>
      <c r="G3404" s="312">
        <f>F3404-E3404</f>
        <v>0</v>
      </c>
      <c r="I3404" s="472">
        <v>0</v>
      </c>
      <c r="J3404" s="231">
        <f>'dnu 63'!I47</f>
        <v>0</v>
      </c>
      <c r="K3404" s="312">
        <f>J3404-I3404</f>
        <v>0</v>
      </c>
    </row>
    <row r="3405" spans="1:11" ht="15.75">
      <c r="A3405" s="485">
        <v>3405</v>
      </c>
      <c r="B3405" s="234" t="s">
        <v>184</v>
      </c>
      <c r="E3405" s="472">
        <v>0</v>
      </c>
      <c r="F3405" s="231">
        <f>'dnu 63'!G48</f>
        <v>2182</v>
      </c>
      <c r="G3405" s="312">
        <f>F3405-E3405</f>
        <v>2182</v>
      </c>
      <c r="I3405" s="472">
        <v>0</v>
      </c>
      <c r="J3405" s="231">
        <f>'dnu 63'!I48</f>
        <v>2182</v>
      </c>
      <c r="K3405" s="312">
        <f>J3405-I3405</f>
        <v>2182</v>
      </c>
    </row>
    <row r="3406" spans="1:11">
      <c r="A3406" s="485">
        <v>3406</v>
      </c>
      <c r="B3406" t="s">
        <v>332</v>
      </c>
      <c r="D3406" t="s">
        <v>905</v>
      </c>
      <c r="E3406" s="472"/>
      <c r="F3406" s="231"/>
      <c r="G3406" s="370"/>
      <c r="I3406" s="472"/>
      <c r="J3406" s="231"/>
      <c r="K3406" s="370"/>
    </row>
    <row r="3407" spans="1:11">
      <c r="A3407" s="485">
        <v>3407</v>
      </c>
      <c r="B3407" t="s">
        <v>1026</v>
      </c>
      <c r="D3407" t="s">
        <v>905</v>
      </c>
      <c r="E3407" s="472">
        <v>0</v>
      </c>
      <c r="F3407" s="231">
        <f>'dnu 63'!G51</f>
        <v>894</v>
      </c>
      <c r="G3407" s="312">
        <f>F3407-E3407</f>
        <v>894</v>
      </c>
      <c r="I3407" s="472">
        <v>0</v>
      </c>
      <c r="J3407" s="231">
        <f>'dnu 63'!I51</f>
        <v>894</v>
      </c>
      <c r="K3407" s="312">
        <f>J3407-I3407</f>
        <v>894</v>
      </c>
    </row>
    <row r="3408" spans="1:11">
      <c r="A3408" s="485">
        <v>3408</v>
      </c>
      <c r="B3408" t="s">
        <v>1027</v>
      </c>
      <c r="D3408" t="s">
        <v>905</v>
      </c>
      <c r="E3408" s="472">
        <v>0</v>
      </c>
      <c r="F3408" s="231">
        <f>'dnu 63'!G52</f>
        <v>1288</v>
      </c>
      <c r="G3408" s="312">
        <f>F3408-E3408</f>
        <v>1288</v>
      </c>
      <c r="I3408" s="472">
        <v>0</v>
      </c>
      <c r="J3408" s="231">
        <f>'dnu 63'!I52</f>
        <v>1288</v>
      </c>
      <c r="K3408" s="312">
        <f>J3408-I3408</f>
        <v>1288</v>
      </c>
    </row>
    <row r="3409" spans="1:11" ht="15.75">
      <c r="A3409" s="485">
        <v>3409</v>
      </c>
      <c r="B3409" s="234" t="s">
        <v>106</v>
      </c>
      <c r="D3409" t="s">
        <v>905</v>
      </c>
      <c r="E3409" s="472">
        <v>0</v>
      </c>
      <c r="F3409" s="231">
        <f>'dnu 63'!G53</f>
        <v>2182</v>
      </c>
      <c r="G3409" s="312">
        <f>F3409-E3409</f>
        <v>2182</v>
      </c>
      <c r="I3409" s="472">
        <v>0</v>
      </c>
      <c r="J3409" s="231">
        <f>'dnu 63'!I53</f>
        <v>2182</v>
      </c>
      <c r="K3409" s="312">
        <f>J3409-I3409</f>
        <v>2182</v>
      </c>
    </row>
    <row r="3410" spans="1:11" ht="15.75">
      <c r="A3410" s="485">
        <v>3410</v>
      </c>
      <c r="B3410" s="234" t="s">
        <v>733</v>
      </c>
      <c r="E3410" s="472"/>
      <c r="F3410" s="231"/>
      <c r="G3410" s="370"/>
      <c r="I3410" s="472"/>
      <c r="J3410" s="231"/>
      <c r="K3410" s="370"/>
    </row>
    <row r="3411" spans="1:11" ht="15.75">
      <c r="A3411" s="485">
        <v>3411</v>
      </c>
      <c r="B3411" s="234" t="s">
        <v>335</v>
      </c>
      <c r="D3411" t="s">
        <v>905</v>
      </c>
      <c r="E3411" s="472"/>
      <c r="F3411" s="231"/>
      <c r="G3411" s="370"/>
      <c r="I3411" s="472"/>
      <c r="J3411" s="231"/>
      <c r="K3411" s="370"/>
    </row>
    <row r="3412" spans="1:11" ht="15.75">
      <c r="A3412" s="485">
        <v>3412</v>
      </c>
      <c r="B3412" s="234" t="s">
        <v>704</v>
      </c>
      <c r="D3412" t="s">
        <v>905</v>
      </c>
      <c r="E3412" s="472"/>
      <c r="F3412" s="231"/>
      <c r="G3412" s="370"/>
      <c r="I3412" s="472"/>
      <c r="J3412" s="231"/>
      <c r="K3412" s="370"/>
    </row>
    <row r="3413" spans="1:11">
      <c r="A3413" s="485">
        <v>3413</v>
      </c>
      <c r="B3413" t="s">
        <v>328</v>
      </c>
      <c r="D3413" t="s">
        <v>905</v>
      </c>
      <c r="E3413" s="472">
        <v>0</v>
      </c>
      <c r="F3413" s="231">
        <f>'63'!G15</f>
        <v>0</v>
      </c>
      <c r="G3413" s="312">
        <f>F3413-E3413</f>
        <v>0</v>
      </c>
      <c r="I3413" s="472">
        <v>0</v>
      </c>
      <c r="J3413" s="231">
        <f>'63'!I15</f>
        <v>0</v>
      </c>
      <c r="K3413" s="312">
        <f>J3413-I3413</f>
        <v>0</v>
      </c>
    </row>
    <row r="3414" spans="1:11">
      <c r="A3414" s="485">
        <v>3414</v>
      </c>
      <c r="B3414" t="s">
        <v>188</v>
      </c>
      <c r="E3414" s="472">
        <v>0</v>
      </c>
      <c r="F3414" s="231">
        <f>'63'!G16</f>
        <v>0</v>
      </c>
      <c r="G3414" s="312">
        <f>F3414-E3414</f>
        <v>0</v>
      </c>
      <c r="I3414" s="472">
        <v>0</v>
      </c>
      <c r="J3414" s="231">
        <f>'63'!I16</f>
        <v>0</v>
      </c>
      <c r="K3414" s="312">
        <f>J3414-I3414</f>
        <v>0</v>
      </c>
    </row>
    <row r="3415" spans="1:11">
      <c r="A3415" s="485">
        <v>3415</v>
      </c>
      <c r="B3415" t="s">
        <v>329</v>
      </c>
      <c r="E3415" s="472">
        <v>0</v>
      </c>
      <c r="F3415" s="231">
        <f>'63'!G17</f>
        <v>0</v>
      </c>
      <c r="G3415" s="312">
        <f>F3415-E3415</f>
        <v>0</v>
      </c>
      <c r="I3415" s="472">
        <v>0</v>
      </c>
      <c r="J3415" s="231">
        <f>'63'!I17</f>
        <v>0</v>
      </c>
      <c r="K3415" s="312">
        <f>J3415-I3415</f>
        <v>0</v>
      </c>
    </row>
    <row r="3416" spans="1:11">
      <c r="A3416" s="485">
        <v>3416</v>
      </c>
      <c r="B3416" t="s">
        <v>330</v>
      </c>
      <c r="E3416" s="472">
        <v>0</v>
      </c>
      <c r="F3416" s="231">
        <f>'63'!G18</f>
        <v>0</v>
      </c>
      <c r="G3416" s="312">
        <f>F3416-E3416</f>
        <v>0</v>
      </c>
      <c r="I3416" s="472">
        <v>0</v>
      </c>
      <c r="J3416" s="231">
        <f>'63'!I18</f>
        <v>0</v>
      </c>
      <c r="K3416" s="312">
        <f>J3416-I3416</f>
        <v>0</v>
      </c>
    </row>
    <row r="3417" spans="1:11" ht="15.75">
      <c r="A3417" s="485">
        <v>3417</v>
      </c>
      <c r="B3417" s="234" t="s">
        <v>184</v>
      </c>
      <c r="D3417" t="s">
        <v>905</v>
      </c>
      <c r="E3417" s="472">
        <v>0</v>
      </c>
      <c r="F3417" s="231">
        <f>'63'!G19</f>
        <v>0</v>
      </c>
      <c r="G3417" s="312">
        <f>F3417-E3417</f>
        <v>0</v>
      </c>
      <c r="I3417" s="472">
        <v>0</v>
      </c>
      <c r="J3417" s="231">
        <f>'63'!I19</f>
        <v>0</v>
      </c>
      <c r="K3417" s="312">
        <f>J3417-I3417</f>
        <v>0</v>
      </c>
    </row>
    <row r="3418" spans="1:11" ht="15.75">
      <c r="A3418" s="485">
        <v>3418</v>
      </c>
      <c r="B3418" s="234" t="s">
        <v>332</v>
      </c>
      <c r="D3418" t="s">
        <v>905</v>
      </c>
      <c r="E3418" s="472"/>
      <c r="F3418" s="231"/>
      <c r="G3418" s="370"/>
      <c r="I3418" s="472"/>
      <c r="J3418" s="231"/>
      <c r="K3418" s="370"/>
    </row>
    <row r="3419" spans="1:11">
      <c r="A3419" s="485">
        <v>3419</v>
      </c>
      <c r="B3419" t="s">
        <v>1026</v>
      </c>
      <c r="D3419" t="s">
        <v>905</v>
      </c>
      <c r="E3419" s="472">
        <v>0</v>
      </c>
      <c r="F3419" s="231">
        <f>'63'!G21</f>
        <v>0</v>
      </c>
      <c r="G3419" s="312">
        <f>F3419-E3419</f>
        <v>0</v>
      </c>
      <c r="I3419" s="472">
        <v>0</v>
      </c>
      <c r="J3419" s="231">
        <f>'63'!I21</f>
        <v>0</v>
      </c>
      <c r="K3419" s="312">
        <f>J3419-I3419</f>
        <v>0</v>
      </c>
    </row>
    <row r="3420" spans="1:11">
      <c r="A3420" s="485">
        <v>3420</v>
      </c>
      <c r="B3420" t="s">
        <v>1028</v>
      </c>
      <c r="D3420" t="s">
        <v>905</v>
      </c>
      <c r="E3420" s="472">
        <v>0</v>
      </c>
      <c r="F3420" s="231">
        <f>'63'!G22</f>
        <v>0</v>
      </c>
      <c r="G3420" s="312">
        <f>F3420-E3420</f>
        <v>0</v>
      </c>
      <c r="I3420" s="472">
        <v>0</v>
      </c>
      <c r="J3420" s="231">
        <f>'63'!I22</f>
        <v>0</v>
      </c>
      <c r="K3420" s="312">
        <f>J3420-I3420</f>
        <v>0</v>
      </c>
    </row>
    <row r="3421" spans="1:11" ht="15.75">
      <c r="A3421" s="485">
        <v>3421</v>
      </c>
      <c r="B3421" s="234" t="s">
        <v>106</v>
      </c>
      <c r="D3421" t="s">
        <v>905</v>
      </c>
      <c r="E3421" s="472">
        <v>0</v>
      </c>
      <c r="F3421" s="231">
        <f>'63'!G23</f>
        <v>0</v>
      </c>
      <c r="G3421" s="312">
        <f>F3421-E3421</f>
        <v>0</v>
      </c>
      <c r="I3421" s="472">
        <v>0</v>
      </c>
      <c r="J3421" s="231">
        <f>'63'!I23</f>
        <v>0</v>
      </c>
      <c r="K3421" s="312">
        <f>J3421-I3421</f>
        <v>0</v>
      </c>
    </row>
    <row r="3422" spans="1:11" ht="15.75">
      <c r="A3422" s="485">
        <v>3422</v>
      </c>
      <c r="B3422" s="234" t="s">
        <v>331</v>
      </c>
      <c r="E3422" s="472"/>
      <c r="F3422" s="231"/>
      <c r="G3422" s="370"/>
      <c r="I3422" s="472"/>
      <c r="J3422" s="231"/>
      <c r="K3422" s="370"/>
    </row>
    <row r="3423" spans="1:11">
      <c r="A3423" s="485">
        <v>3423</v>
      </c>
      <c r="B3423" t="s">
        <v>328</v>
      </c>
      <c r="D3423" t="s">
        <v>905</v>
      </c>
      <c r="E3423" s="472">
        <v>0</v>
      </c>
      <c r="F3423" s="231">
        <f>'63'!G26</f>
        <v>0</v>
      </c>
      <c r="G3423" s="312">
        <f>F3423-E3423</f>
        <v>0</v>
      </c>
      <c r="I3423" s="472">
        <v>0</v>
      </c>
      <c r="J3423" s="231">
        <f>'63'!I26</f>
        <v>0</v>
      </c>
      <c r="K3423" s="312">
        <f>J3423-I3423</f>
        <v>0</v>
      </c>
    </row>
    <row r="3424" spans="1:11">
      <c r="A3424" s="485">
        <v>3424</v>
      </c>
      <c r="B3424" t="s">
        <v>188</v>
      </c>
      <c r="D3424" t="s">
        <v>905</v>
      </c>
      <c r="E3424" s="472">
        <v>0</v>
      </c>
      <c r="F3424" s="231">
        <f>'63'!G27</f>
        <v>0</v>
      </c>
      <c r="G3424" s="312">
        <f>F3424-E3424</f>
        <v>0</v>
      </c>
      <c r="I3424" s="472">
        <v>0</v>
      </c>
      <c r="J3424" s="231">
        <f>'63'!I27</f>
        <v>0</v>
      </c>
      <c r="K3424" s="312">
        <f>J3424-I3424</f>
        <v>0</v>
      </c>
    </row>
    <row r="3425" spans="1:11">
      <c r="A3425" s="485">
        <v>3425</v>
      </c>
      <c r="B3425" t="s">
        <v>329</v>
      </c>
      <c r="D3425" t="s">
        <v>905</v>
      </c>
      <c r="E3425" s="472">
        <v>0</v>
      </c>
      <c r="F3425" s="231">
        <f>'63'!G28</f>
        <v>0</v>
      </c>
      <c r="G3425" s="312">
        <f>F3425-E3425</f>
        <v>0</v>
      </c>
      <c r="I3425" s="472">
        <v>0</v>
      </c>
      <c r="J3425" s="231">
        <f>'63'!I28</f>
        <v>0</v>
      </c>
      <c r="K3425" s="312">
        <f>J3425-I3425</f>
        <v>0</v>
      </c>
    </row>
    <row r="3426" spans="1:11">
      <c r="A3426" s="485">
        <v>3426</v>
      </c>
      <c r="B3426" s="388" t="s">
        <v>330</v>
      </c>
      <c r="E3426" s="472">
        <v>0</v>
      </c>
      <c r="F3426" s="231">
        <f>'63'!G29</f>
        <v>0</v>
      </c>
      <c r="G3426" s="312">
        <f>F3426-E3426</f>
        <v>0</v>
      </c>
      <c r="I3426" s="472">
        <v>0</v>
      </c>
      <c r="J3426" s="231">
        <f>'63'!I29</f>
        <v>0</v>
      </c>
      <c r="K3426" s="312">
        <f>J3426-I3426</f>
        <v>0</v>
      </c>
    </row>
    <row r="3427" spans="1:11" ht="15.75">
      <c r="A3427" s="485">
        <v>3427</v>
      </c>
      <c r="B3427" s="234" t="s">
        <v>331</v>
      </c>
      <c r="D3427" t="s">
        <v>905</v>
      </c>
      <c r="E3427" s="472">
        <v>0</v>
      </c>
      <c r="F3427" s="231">
        <f>'63'!G30</f>
        <v>0</v>
      </c>
      <c r="G3427" s="312">
        <f>F3427-E3427</f>
        <v>0</v>
      </c>
      <c r="I3427" s="472">
        <v>0</v>
      </c>
      <c r="J3427" s="231">
        <f>'63'!I30</f>
        <v>0</v>
      </c>
      <c r="K3427" s="312">
        <f>J3427-I3427</f>
        <v>0</v>
      </c>
    </row>
    <row r="3428" spans="1:11" ht="15.75">
      <c r="A3428" s="485">
        <v>3428</v>
      </c>
      <c r="B3428" s="234" t="s">
        <v>332</v>
      </c>
      <c r="D3428" t="s">
        <v>905</v>
      </c>
      <c r="E3428" s="472"/>
      <c r="F3428" s="231"/>
      <c r="G3428" s="370"/>
      <c r="I3428" s="472"/>
      <c r="J3428" s="231"/>
      <c r="K3428" s="370"/>
    </row>
    <row r="3429" spans="1:11">
      <c r="A3429" s="485">
        <v>3429</v>
      </c>
      <c r="B3429" t="s">
        <v>1026</v>
      </c>
      <c r="D3429" t="s">
        <v>905</v>
      </c>
      <c r="E3429" s="472">
        <v>0</v>
      </c>
      <c r="F3429" s="231">
        <f>'63'!G32</f>
        <v>0</v>
      </c>
      <c r="G3429" s="312">
        <f>F3429-E3429</f>
        <v>0</v>
      </c>
      <c r="I3429" s="472">
        <v>0</v>
      </c>
      <c r="J3429" s="231">
        <f>'63'!I32</f>
        <v>0</v>
      </c>
      <c r="K3429" s="312">
        <f>J3429-I3429</f>
        <v>0</v>
      </c>
    </row>
    <row r="3430" spans="1:11">
      <c r="A3430" s="485">
        <v>3430</v>
      </c>
      <c r="B3430" t="s">
        <v>1028</v>
      </c>
      <c r="D3430" s="388" t="s">
        <v>905</v>
      </c>
      <c r="E3430" s="472">
        <v>0</v>
      </c>
      <c r="F3430" s="231">
        <f>'63'!G33</f>
        <v>0</v>
      </c>
      <c r="G3430" s="312">
        <f>F3430-E3430</f>
        <v>0</v>
      </c>
      <c r="I3430" s="472">
        <v>0</v>
      </c>
      <c r="J3430" s="231">
        <f>'63'!I33</f>
        <v>0</v>
      </c>
      <c r="K3430" s="312">
        <f>J3430-I3430</f>
        <v>0</v>
      </c>
    </row>
    <row r="3431" spans="1:11" ht="15.75">
      <c r="A3431" s="485">
        <v>3431</v>
      </c>
      <c r="B3431" s="234" t="s">
        <v>106</v>
      </c>
      <c r="D3431" t="s">
        <v>905</v>
      </c>
      <c r="E3431" s="472">
        <v>0</v>
      </c>
      <c r="F3431" s="231">
        <f>'63'!G34</f>
        <v>0</v>
      </c>
      <c r="G3431" s="312">
        <f>F3431-E3431</f>
        <v>0</v>
      </c>
      <c r="I3431" s="472">
        <v>0</v>
      </c>
      <c r="J3431" s="231">
        <f>'63'!I34</f>
        <v>0</v>
      </c>
      <c r="K3431" s="312">
        <f>J3431-I3431</f>
        <v>0</v>
      </c>
    </row>
    <row r="3432" spans="1:11" ht="15.75">
      <c r="A3432" s="485">
        <v>3432</v>
      </c>
      <c r="B3432" s="234" t="s">
        <v>589</v>
      </c>
      <c r="E3432" s="472"/>
      <c r="F3432" s="231"/>
      <c r="G3432" s="370"/>
      <c r="I3432" s="472"/>
      <c r="J3432" s="231"/>
      <c r="K3432" s="370"/>
    </row>
    <row r="3433" spans="1:11" ht="15.75">
      <c r="A3433" s="485">
        <v>3433</v>
      </c>
      <c r="B3433" s="234" t="s">
        <v>1108</v>
      </c>
      <c r="D3433" t="s">
        <v>905</v>
      </c>
      <c r="E3433" s="472"/>
      <c r="F3433" s="231"/>
      <c r="G3433" s="370"/>
      <c r="I3433" s="472"/>
      <c r="J3433" s="231"/>
      <c r="K3433" s="370"/>
    </row>
    <row r="3434" spans="1:11" ht="15.75">
      <c r="A3434" s="485">
        <v>3434</v>
      </c>
      <c r="B3434" s="234" t="s">
        <v>1029</v>
      </c>
      <c r="D3434" t="s">
        <v>905</v>
      </c>
      <c r="E3434" s="472"/>
      <c r="F3434" s="231"/>
      <c r="G3434" s="370"/>
      <c r="I3434" s="472"/>
      <c r="J3434" s="231"/>
      <c r="K3434" s="370"/>
    </row>
    <row r="3435" spans="1:11">
      <c r="A3435" s="485">
        <v>3435</v>
      </c>
      <c r="B3435" t="s">
        <v>447</v>
      </c>
      <c r="D3435" t="s">
        <v>905</v>
      </c>
      <c r="E3435" s="472">
        <v>0</v>
      </c>
      <c r="F3435" s="231">
        <f>'64'!F21</f>
        <v>0</v>
      </c>
      <c r="G3435" s="312">
        <f>F3435-E3435</f>
        <v>0</v>
      </c>
      <c r="I3435" s="472">
        <v>0</v>
      </c>
      <c r="J3435" s="231">
        <f>'64'!H21</f>
        <v>0</v>
      </c>
      <c r="K3435" s="312">
        <f>J3435-I3435</f>
        <v>0</v>
      </c>
    </row>
    <row r="3436" spans="1:11">
      <c r="A3436" s="485">
        <v>3436</v>
      </c>
      <c r="B3436" t="s">
        <v>448</v>
      </c>
      <c r="E3436" s="472">
        <v>0</v>
      </c>
      <c r="F3436" s="231">
        <f>'64'!F22</f>
        <v>0</v>
      </c>
      <c r="G3436" s="312">
        <f>F3436-E3436</f>
        <v>0</v>
      </c>
      <c r="I3436" s="472">
        <v>0</v>
      </c>
      <c r="J3436" s="231">
        <f>'64'!H22</f>
        <v>0</v>
      </c>
      <c r="K3436" s="312">
        <f>J3436-I3436</f>
        <v>0</v>
      </c>
    </row>
    <row r="3437" spans="1:11">
      <c r="A3437" s="485">
        <v>3437</v>
      </c>
      <c r="B3437" t="s">
        <v>449</v>
      </c>
      <c r="E3437" s="472">
        <v>0</v>
      </c>
      <c r="F3437" s="231">
        <f>'64'!F23</f>
        <v>0</v>
      </c>
      <c r="G3437" s="312">
        <f>F3437-E3437</f>
        <v>0</v>
      </c>
      <c r="I3437" s="472">
        <v>0</v>
      </c>
      <c r="J3437" s="231">
        <f>'64'!H23</f>
        <v>0</v>
      </c>
      <c r="K3437" s="312">
        <f>J3437-I3437</f>
        <v>0</v>
      </c>
    </row>
    <row r="3438" spans="1:11" ht="15.75">
      <c r="A3438" s="485">
        <v>3438</v>
      </c>
      <c r="B3438" s="234" t="s">
        <v>450</v>
      </c>
      <c r="E3438" s="472">
        <v>0</v>
      </c>
      <c r="F3438" s="231">
        <f>'64'!F24</f>
        <v>0</v>
      </c>
      <c r="G3438" s="312">
        <f>F3438-E3438</f>
        <v>0</v>
      </c>
      <c r="I3438" s="472">
        <v>0</v>
      </c>
      <c r="J3438" s="231">
        <f>'64'!H24</f>
        <v>0</v>
      </c>
      <c r="K3438" s="312">
        <f>J3438-I3438</f>
        <v>0</v>
      </c>
    </row>
    <row r="3439" spans="1:11" ht="15.75">
      <c r="A3439" s="485">
        <v>3439</v>
      </c>
      <c r="B3439" s="234" t="s">
        <v>465</v>
      </c>
      <c r="D3439" t="s">
        <v>905</v>
      </c>
      <c r="E3439" s="472">
        <v>0</v>
      </c>
      <c r="F3439" s="231">
        <f>'64'!F26</f>
        <v>0</v>
      </c>
      <c r="G3439" s="312">
        <f>F3439-E3439</f>
        <v>0</v>
      </c>
      <c r="I3439" s="472">
        <v>0</v>
      </c>
      <c r="J3439" s="231">
        <f>'64'!H26</f>
        <v>0</v>
      </c>
      <c r="K3439" s="312">
        <f>J3439-I3439</f>
        <v>0</v>
      </c>
    </row>
    <row r="3440" spans="1:11" ht="15.75">
      <c r="A3440" s="485">
        <v>3440</v>
      </c>
      <c r="B3440" s="234" t="s">
        <v>1109</v>
      </c>
      <c r="D3440" t="s">
        <v>905</v>
      </c>
      <c r="E3440" s="472"/>
      <c r="F3440" s="231"/>
      <c r="G3440" s="370"/>
      <c r="I3440" s="472"/>
      <c r="J3440" s="231"/>
      <c r="K3440" s="370"/>
    </row>
    <row r="3441" spans="1:11" ht="15.75">
      <c r="A3441" s="485">
        <v>3441</v>
      </c>
      <c r="B3441" s="234" t="s">
        <v>1030</v>
      </c>
      <c r="D3441" t="s">
        <v>905</v>
      </c>
      <c r="E3441" s="472"/>
      <c r="F3441" s="231"/>
      <c r="G3441" s="370"/>
      <c r="I3441" s="472"/>
      <c r="J3441" s="231"/>
      <c r="K3441" s="370"/>
    </row>
    <row r="3442" spans="1:11">
      <c r="A3442" s="485">
        <v>3442</v>
      </c>
      <c r="B3442" t="s">
        <v>447</v>
      </c>
      <c r="D3442" t="s">
        <v>905</v>
      </c>
      <c r="E3442" s="472">
        <v>425</v>
      </c>
      <c r="F3442" s="231">
        <f>'64'!D52</f>
        <v>5243</v>
      </c>
      <c r="G3442" s="312">
        <f>F3442-E3442</f>
        <v>4818</v>
      </c>
      <c r="I3442" s="472">
        <v>349</v>
      </c>
      <c r="J3442" s="231">
        <f>'64'!D62</f>
        <v>3194</v>
      </c>
      <c r="K3442" s="312">
        <f>J3442-I3442</f>
        <v>2845</v>
      </c>
    </row>
    <row r="3443" spans="1:11">
      <c r="A3443" s="485">
        <v>3443</v>
      </c>
      <c r="B3443" t="s">
        <v>448</v>
      </c>
      <c r="D3443" t="s">
        <v>905</v>
      </c>
      <c r="E3443" s="472">
        <v>2718</v>
      </c>
      <c r="F3443" s="231">
        <f>'64'!D53</f>
        <v>37811</v>
      </c>
      <c r="G3443" s="312">
        <f>F3443-E3443</f>
        <v>35093</v>
      </c>
      <c r="I3443" s="472">
        <v>2281</v>
      </c>
      <c r="J3443" s="231">
        <f>'64'!D63</f>
        <v>17681</v>
      </c>
      <c r="K3443" s="312">
        <f>J3443-I3443</f>
        <v>15400</v>
      </c>
    </row>
    <row r="3444" spans="1:11">
      <c r="A3444" s="485">
        <v>3444</v>
      </c>
      <c r="B3444" t="s">
        <v>449</v>
      </c>
      <c r="E3444" s="472">
        <v>4933</v>
      </c>
      <c r="F3444" s="231">
        <f>'64'!D54</f>
        <v>16450</v>
      </c>
      <c r="G3444" s="312">
        <f>F3444-E3444</f>
        <v>11517</v>
      </c>
      <c r="I3444" s="472">
        <v>5795</v>
      </c>
      <c r="J3444" s="231">
        <f>'64'!D64</f>
        <v>10041</v>
      </c>
      <c r="K3444" s="312">
        <f>J3444-I3444</f>
        <v>4246</v>
      </c>
    </row>
    <row r="3445" spans="1:11" ht="15.75">
      <c r="A3445" s="485">
        <v>3445</v>
      </c>
      <c r="B3445" s="234" t="s">
        <v>450</v>
      </c>
      <c r="E3445" s="472">
        <v>8076</v>
      </c>
      <c r="F3445" s="231">
        <f>'64'!D55</f>
        <v>59504</v>
      </c>
      <c r="G3445" s="312">
        <f>F3445-E3445</f>
        <v>51428</v>
      </c>
      <c r="I3445" s="472">
        <v>8425</v>
      </c>
      <c r="J3445" s="231">
        <f>'64'!D65</f>
        <v>30916</v>
      </c>
      <c r="K3445" s="312">
        <f>J3445-I3445</f>
        <v>22491</v>
      </c>
    </row>
    <row r="3446" spans="1:11" ht="15.75">
      <c r="A3446" s="485">
        <v>3446</v>
      </c>
      <c r="B3446" s="234" t="s">
        <v>1031</v>
      </c>
      <c r="D3446" t="s">
        <v>905</v>
      </c>
      <c r="E3446" s="472"/>
      <c r="F3446" s="231"/>
      <c r="G3446" s="370"/>
      <c r="I3446" s="472"/>
      <c r="J3446" s="231"/>
      <c r="K3446" s="370"/>
    </row>
    <row r="3447" spans="1:11">
      <c r="A3447" s="485">
        <v>3447</v>
      </c>
      <c r="B3447" t="s">
        <v>447</v>
      </c>
      <c r="D3447" t="s">
        <v>905</v>
      </c>
      <c r="E3447" s="472">
        <v>1128</v>
      </c>
      <c r="F3447" s="231">
        <f>'64'!F52</f>
        <v>3364</v>
      </c>
      <c r="G3447" s="312">
        <f>F3447-E3447</f>
        <v>2236</v>
      </c>
      <c r="I3447" s="472">
        <v>1180</v>
      </c>
      <c r="J3447" s="231">
        <f>'64'!F62</f>
        <v>4972</v>
      </c>
      <c r="K3447" s="312">
        <f>J3447-I3447</f>
        <v>3792</v>
      </c>
    </row>
    <row r="3448" spans="1:11">
      <c r="A3448" s="485">
        <v>3448</v>
      </c>
      <c r="B3448" t="s">
        <v>448</v>
      </c>
      <c r="D3448" t="s">
        <v>905</v>
      </c>
      <c r="E3448" s="472">
        <v>3739</v>
      </c>
      <c r="F3448" s="231">
        <f>'64'!F53</f>
        <v>9120</v>
      </c>
      <c r="G3448" s="312">
        <f>F3448-E3448</f>
        <v>5381</v>
      </c>
      <c r="I3448" s="472">
        <v>4077</v>
      </c>
      <c r="J3448" s="231">
        <f>'64'!F63</f>
        <v>22076</v>
      </c>
      <c r="K3448" s="312">
        <f>J3448-I3448</f>
        <v>17999</v>
      </c>
    </row>
    <row r="3449" spans="1:11">
      <c r="A3449" s="485">
        <v>3449</v>
      </c>
      <c r="B3449" t="s">
        <v>449</v>
      </c>
      <c r="D3449" t="s">
        <v>905</v>
      </c>
      <c r="E3449" s="472">
        <v>1632</v>
      </c>
      <c r="F3449" s="231">
        <f>'64'!F54</f>
        <v>846</v>
      </c>
      <c r="G3449" s="312">
        <f>F3449-E3449</f>
        <v>-786</v>
      </c>
      <c r="I3449" s="472">
        <v>2422</v>
      </c>
      <c r="J3449" s="231">
        <f>'64'!F64</f>
        <v>17078</v>
      </c>
      <c r="K3449" s="312">
        <f>J3449-I3449</f>
        <v>14656</v>
      </c>
    </row>
    <row r="3450" spans="1:11" ht="15.75">
      <c r="A3450" s="485">
        <v>3450</v>
      </c>
      <c r="B3450" s="234" t="s">
        <v>450</v>
      </c>
      <c r="E3450" s="472">
        <v>6499</v>
      </c>
      <c r="F3450" s="231">
        <f>'64'!F55</f>
        <v>13330</v>
      </c>
      <c r="G3450" s="312">
        <f>F3450-E3450</f>
        <v>6831</v>
      </c>
      <c r="I3450" s="472">
        <v>7679</v>
      </c>
      <c r="J3450" s="231">
        <f>'64'!F65</f>
        <v>44126</v>
      </c>
      <c r="K3450" s="312">
        <f>J3450-I3450</f>
        <v>36447</v>
      </c>
    </row>
    <row r="3451" spans="1:11" ht="15.75">
      <c r="A3451" s="485">
        <v>3451</v>
      </c>
      <c r="B3451" s="234" t="s">
        <v>1032</v>
      </c>
      <c r="D3451" t="s">
        <v>905</v>
      </c>
      <c r="E3451" s="472"/>
      <c r="F3451" s="231"/>
      <c r="G3451" s="370"/>
      <c r="I3451" s="472"/>
      <c r="J3451" s="231"/>
      <c r="K3451" s="370"/>
    </row>
    <row r="3452" spans="1:11">
      <c r="A3452" s="485">
        <v>3452</v>
      </c>
      <c r="B3452" t="s">
        <v>447</v>
      </c>
      <c r="D3452" t="s">
        <v>905</v>
      </c>
      <c r="E3452" s="472">
        <v>2726</v>
      </c>
      <c r="F3452" s="231">
        <f>'64'!H52</f>
        <v>6240</v>
      </c>
      <c r="G3452" s="312">
        <f>F3452-E3452</f>
        <v>3514</v>
      </c>
      <c r="I3452" s="472">
        <v>2368</v>
      </c>
      <c r="J3452" s="231">
        <f>'64'!H62</f>
        <v>5326</v>
      </c>
      <c r="K3452" s="312">
        <f>J3452-I3452</f>
        <v>2958</v>
      </c>
    </row>
    <row r="3453" spans="1:11">
      <c r="A3453" s="485">
        <v>3453</v>
      </c>
      <c r="B3453" t="s">
        <v>448</v>
      </c>
      <c r="D3453" t="s">
        <v>905</v>
      </c>
      <c r="E3453" s="472">
        <v>10658</v>
      </c>
      <c r="F3453" s="231">
        <f>'64'!H53</f>
        <v>18406</v>
      </c>
      <c r="G3453" s="312">
        <f>F3453-E3453</f>
        <v>7748</v>
      </c>
      <c r="I3453" s="472">
        <v>9230</v>
      </c>
      <c r="J3453" s="231">
        <f>'64'!H63</f>
        <v>17672</v>
      </c>
      <c r="K3453" s="312">
        <f>J3453-I3453</f>
        <v>8442</v>
      </c>
    </row>
    <row r="3454" spans="1:11">
      <c r="A3454" s="485">
        <v>3454</v>
      </c>
      <c r="B3454" t="s">
        <v>449</v>
      </c>
      <c r="D3454" t="s">
        <v>905</v>
      </c>
      <c r="E3454" s="472">
        <v>10550</v>
      </c>
      <c r="F3454" s="231">
        <f>'64'!H54</f>
        <v>3856</v>
      </c>
      <c r="G3454" s="312">
        <f>F3454-E3454</f>
        <v>-6694</v>
      </c>
      <c r="I3454" s="472">
        <v>15165</v>
      </c>
      <c r="J3454" s="231">
        <f>'64'!H64</f>
        <v>6450</v>
      </c>
      <c r="K3454" s="312">
        <f>J3454-I3454</f>
        <v>-8715</v>
      </c>
    </row>
    <row r="3455" spans="1:11" ht="15.75">
      <c r="A3455" s="485">
        <v>3455</v>
      </c>
      <c r="B3455" s="234" t="s">
        <v>450</v>
      </c>
      <c r="E3455" s="472">
        <v>23934</v>
      </c>
      <c r="F3455" s="231">
        <f>'64'!H55</f>
        <v>28502</v>
      </c>
      <c r="G3455" s="312">
        <f>F3455-E3455</f>
        <v>4568</v>
      </c>
      <c r="I3455" s="472">
        <v>26763</v>
      </c>
      <c r="J3455" s="231">
        <f>'64'!H65</f>
        <v>29448</v>
      </c>
      <c r="K3455" s="312">
        <f>J3455-I3455</f>
        <v>2685</v>
      </c>
    </row>
    <row r="3456" spans="1:11" ht="15.75">
      <c r="A3456" s="485">
        <v>3456</v>
      </c>
      <c r="B3456" s="234" t="s">
        <v>451</v>
      </c>
      <c r="D3456" t="s">
        <v>905</v>
      </c>
      <c r="E3456" s="472">
        <v>21900</v>
      </c>
      <c r="F3456" s="231">
        <f>'64'!D70</f>
        <v>101336.04311003414</v>
      </c>
      <c r="G3456" s="370"/>
      <c r="I3456" s="472"/>
      <c r="J3456" s="718"/>
      <c r="K3456" s="370"/>
    </row>
    <row r="3457" spans="1:11" ht="15.75">
      <c r="A3457" s="485">
        <v>3457</v>
      </c>
      <c r="B3457" s="234" t="s">
        <v>592</v>
      </c>
      <c r="D3457" t="s">
        <v>905</v>
      </c>
      <c r="E3457" s="472"/>
      <c r="F3457" s="231"/>
      <c r="G3457" s="370"/>
      <c r="I3457" s="472"/>
      <c r="J3457" s="231"/>
      <c r="K3457" s="370"/>
    </row>
    <row r="3458" spans="1:11">
      <c r="A3458" s="485">
        <v>3458</v>
      </c>
      <c r="B3458" t="s">
        <v>714</v>
      </c>
      <c r="D3458" t="s">
        <v>905</v>
      </c>
      <c r="E3458" s="472">
        <v>2427</v>
      </c>
      <c r="F3458" s="231">
        <f>'65'!F6</f>
        <v>3325</v>
      </c>
      <c r="G3458" s="312">
        <f>F3458-E3458</f>
        <v>898</v>
      </c>
      <c r="I3458" s="472">
        <v>2337</v>
      </c>
      <c r="J3458" s="231">
        <f>'65'!H6</f>
        <v>2747</v>
      </c>
      <c r="K3458" s="312">
        <f>J3458-I3458</f>
        <v>410</v>
      </c>
    </row>
    <row r="3459" spans="1:11">
      <c r="A3459" s="485">
        <v>3459</v>
      </c>
      <c r="B3459" t="s">
        <v>715</v>
      </c>
      <c r="D3459" t="s">
        <v>905</v>
      </c>
      <c r="E3459" s="472">
        <v>0</v>
      </c>
      <c r="F3459" s="231">
        <f>'65'!F7</f>
        <v>0</v>
      </c>
      <c r="G3459" s="312">
        <f>F3459-E3459</f>
        <v>0</v>
      </c>
      <c r="I3459" s="472">
        <v>0</v>
      </c>
      <c r="J3459" s="231">
        <f>'65'!H7</f>
        <v>0</v>
      </c>
      <c r="K3459" s="312">
        <f>J3459-I3459</f>
        <v>0</v>
      </c>
    </row>
    <row r="3460" spans="1:11" ht="15.75">
      <c r="A3460" s="485">
        <v>3460</v>
      </c>
      <c r="B3460" s="234" t="s">
        <v>466</v>
      </c>
      <c r="E3460" s="472">
        <v>2427</v>
      </c>
      <c r="F3460" s="231">
        <f>'65'!F8</f>
        <v>3325</v>
      </c>
      <c r="G3460" s="312">
        <f>F3460-E3460</f>
        <v>898</v>
      </c>
      <c r="I3460" s="472">
        <v>2337</v>
      </c>
      <c r="J3460" s="231">
        <f>'65'!H8</f>
        <v>2747</v>
      </c>
      <c r="K3460" s="312">
        <f>J3460-I3460</f>
        <v>410</v>
      </c>
    </row>
    <row r="3461" spans="1:11" ht="15.75">
      <c r="A3461" s="485">
        <v>3461</v>
      </c>
      <c r="B3461" s="234" t="s">
        <v>1110</v>
      </c>
      <c r="E3461" s="472"/>
      <c r="F3461" s="231"/>
      <c r="G3461" s="370"/>
      <c r="I3461" s="472"/>
      <c r="J3461" s="231"/>
      <c r="K3461" s="370"/>
    </row>
    <row r="3462" spans="1:11" ht="15.75">
      <c r="A3462" s="485">
        <v>3462</v>
      </c>
      <c r="B3462" s="234" t="s">
        <v>430</v>
      </c>
      <c r="D3462" t="s">
        <v>905</v>
      </c>
      <c r="E3462" s="472"/>
      <c r="F3462" s="231"/>
      <c r="G3462" s="370"/>
      <c r="I3462" s="472"/>
      <c r="J3462" s="231"/>
      <c r="K3462" s="370"/>
    </row>
    <row r="3463" spans="1:11">
      <c r="A3463" s="485">
        <v>3463</v>
      </c>
      <c r="B3463" t="s">
        <v>187</v>
      </c>
      <c r="D3463" t="s">
        <v>905</v>
      </c>
      <c r="E3463" s="472">
        <v>2726</v>
      </c>
      <c r="F3463" s="231">
        <f>'65'!F13</f>
        <v>0</v>
      </c>
      <c r="G3463" s="312">
        <f>F3463-E3463</f>
        <v>-2726</v>
      </c>
      <c r="I3463" s="472">
        <v>2368</v>
      </c>
      <c r="J3463" s="231">
        <f>'65'!H13</f>
        <v>0</v>
      </c>
      <c r="K3463" s="312">
        <f>J3463-I3463</f>
        <v>-2368</v>
      </c>
    </row>
    <row r="3464" spans="1:11">
      <c r="A3464" s="485">
        <v>3464</v>
      </c>
      <c r="B3464" t="s">
        <v>336</v>
      </c>
      <c r="D3464" t="s">
        <v>905</v>
      </c>
      <c r="E3464" s="472">
        <v>10658</v>
      </c>
      <c r="F3464" s="231">
        <f>'65'!F14</f>
        <v>0</v>
      </c>
      <c r="G3464" s="312">
        <f>F3464-E3464</f>
        <v>-10658</v>
      </c>
      <c r="I3464" s="472">
        <v>9230</v>
      </c>
      <c r="J3464" s="231">
        <f>'65'!H14</f>
        <v>0</v>
      </c>
      <c r="K3464" s="312">
        <f>J3464-I3464</f>
        <v>-9230</v>
      </c>
    </row>
    <row r="3465" spans="1:11">
      <c r="A3465" s="485">
        <v>3465</v>
      </c>
      <c r="B3465" t="s">
        <v>337</v>
      </c>
      <c r="E3465" s="472">
        <v>10550</v>
      </c>
      <c r="F3465" s="231">
        <f>'65'!F15</f>
        <v>16334</v>
      </c>
      <c r="G3465" s="312">
        <f>F3465-E3465</f>
        <v>5784</v>
      </c>
      <c r="I3465" s="472">
        <v>15165</v>
      </c>
      <c r="J3465" s="231">
        <f>'65'!H15</f>
        <v>13492</v>
      </c>
      <c r="K3465" s="312">
        <f>J3465-I3465</f>
        <v>-1673</v>
      </c>
    </row>
    <row r="3466" spans="1:11" ht="15.75">
      <c r="A3466" s="485">
        <v>3466</v>
      </c>
      <c r="B3466" s="234" t="s">
        <v>106</v>
      </c>
      <c r="E3466" s="472">
        <v>23934</v>
      </c>
      <c r="F3466" s="231">
        <f>'65'!F16</f>
        <v>16334</v>
      </c>
      <c r="G3466" s="312">
        <f>F3466-E3466</f>
        <v>-7600</v>
      </c>
      <c r="I3466" s="472">
        <v>26763</v>
      </c>
      <c r="J3466" s="231">
        <f>'65'!H16</f>
        <v>13492</v>
      </c>
      <c r="K3466" s="312">
        <f>J3466-I3466</f>
        <v>-13271</v>
      </c>
    </row>
    <row r="3467" spans="1:11" ht="15.75">
      <c r="A3467" s="485">
        <v>3467</v>
      </c>
      <c r="B3467" s="234" t="s">
        <v>593</v>
      </c>
      <c r="D3467" t="s">
        <v>905</v>
      </c>
      <c r="E3467" s="472"/>
      <c r="F3467" s="231"/>
      <c r="G3467" s="370"/>
      <c r="I3467" s="472"/>
      <c r="J3467" s="231"/>
      <c r="K3467" s="370"/>
    </row>
    <row r="3468" spans="1:11" ht="15.75">
      <c r="A3468" s="485">
        <v>3468</v>
      </c>
      <c r="B3468" s="234" t="s">
        <v>452</v>
      </c>
      <c r="D3468" t="s">
        <v>905</v>
      </c>
      <c r="E3468" s="472"/>
      <c r="F3468" s="231"/>
      <c r="G3468" s="370"/>
      <c r="I3468" s="472"/>
      <c r="J3468" s="231"/>
      <c r="K3468" s="370"/>
    </row>
    <row r="3469" spans="1:11">
      <c r="A3469" s="485">
        <v>3469</v>
      </c>
      <c r="B3469" t="s">
        <v>1111</v>
      </c>
      <c r="D3469" t="s">
        <v>905</v>
      </c>
      <c r="E3469" s="472">
        <v>1</v>
      </c>
      <c r="F3469" s="231">
        <f>'65'!F25</f>
        <v>1</v>
      </c>
      <c r="G3469" s="312">
        <f>F3469-E3469</f>
        <v>0</v>
      </c>
      <c r="I3469" s="472"/>
      <c r="J3469" s="718"/>
      <c r="K3469" s="370"/>
    </row>
    <row r="3470" spans="1:11">
      <c r="A3470" s="485">
        <v>3470</v>
      </c>
      <c r="B3470" t="s">
        <v>455</v>
      </c>
      <c r="D3470" t="s">
        <v>905</v>
      </c>
      <c r="E3470" s="472">
        <v>0</v>
      </c>
      <c r="F3470" s="231">
        <f>'65'!F26</f>
        <v>0</v>
      </c>
      <c r="G3470" s="312">
        <f>F3470-E3470</f>
        <v>0</v>
      </c>
      <c r="I3470" s="472"/>
      <c r="J3470" s="718"/>
      <c r="K3470" s="370"/>
    </row>
    <row r="3471" spans="1:11" ht="15.75">
      <c r="A3471" s="485">
        <v>3471</v>
      </c>
      <c r="B3471" s="234" t="s">
        <v>453</v>
      </c>
      <c r="E3471" s="472"/>
      <c r="F3471" s="231"/>
      <c r="G3471" s="370"/>
      <c r="I3471" s="472"/>
      <c r="J3471" s="231"/>
      <c r="K3471" s="370"/>
    </row>
    <row r="3472" spans="1:11">
      <c r="A3472" s="485">
        <v>3472</v>
      </c>
      <c r="B3472" t="s">
        <v>1111</v>
      </c>
      <c r="E3472" s="472">
        <v>0</v>
      </c>
      <c r="F3472" s="231">
        <f>'65'!H25</f>
        <v>0</v>
      </c>
      <c r="G3472" s="312">
        <f>F3472-E3472</f>
        <v>0</v>
      </c>
      <c r="I3472" s="472"/>
      <c r="J3472" s="718"/>
      <c r="K3472" s="370"/>
    </row>
    <row r="3473" spans="1:11">
      <c r="A3473" s="485">
        <v>3473</v>
      </c>
      <c r="B3473" t="s">
        <v>455</v>
      </c>
      <c r="E3473" s="472">
        <v>0</v>
      </c>
      <c r="F3473" s="231">
        <f>'65'!H26</f>
        <v>0</v>
      </c>
      <c r="G3473" s="312">
        <f>F3473-E3473</f>
        <v>0</v>
      </c>
      <c r="I3473" s="472"/>
      <c r="J3473" s="718"/>
      <c r="K3473" s="370"/>
    </row>
    <row r="3474" spans="1:11" ht="15.75">
      <c r="A3474" s="485">
        <v>3474</v>
      </c>
      <c r="B3474" s="234" t="s">
        <v>1033</v>
      </c>
      <c r="E3474" s="472"/>
      <c r="F3474" s="231"/>
      <c r="G3474" s="370"/>
      <c r="I3474" s="472"/>
      <c r="J3474" s="231"/>
      <c r="K3474" s="370"/>
    </row>
    <row r="3475" spans="1:11" ht="15.75">
      <c r="A3475" s="485">
        <v>3475</v>
      </c>
      <c r="B3475" s="234" t="s">
        <v>598</v>
      </c>
      <c r="E3475" s="472"/>
      <c r="F3475" s="231"/>
      <c r="G3475" s="370"/>
      <c r="I3475" s="472"/>
      <c r="J3475" s="231"/>
      <c r="K3475" s="370"/>
    </row>
    <row r="3476" spans="1:11">
      <c r="A3476" s="485">
        <v>3476</v>
      </c>
      <c r="B3476" t="s">
        <v>1112</v>
      </c>
      <c r="E3476" s="472">
        <v>-3707</v>
      </c>
      <c r="F3476" s="231" t="e">
        <f>'67'!#REF!</f>
        <v>#REF!</v>
      </c>
      <c r="G3476" s="312" t="e">
        <f t="shared" ref="G3476:G3485" si="307">F3476-E3476</f>
        <v>#REF!</v>
      </c>
      <c r="I3476" s="472">
        <v>100</v>
      </c>
      <c r="J3476" s="231">
        <f>'67'!E7</f>
        <v>-1342</v>
      </c>
      <c r="K3476" s="312">
        <f t="shared" ref="K3476:K3485" si="308">J3476-I3476</f>
        <v>-1442</v>
      </c>
    </row>
    <row r="3477" spans="1:11">
      <c r="A3477" s="485">
        <v>3477</v>
      </c>
      <c r="B3477" t="s">
        <v>1113</v>
      </c>
      <c r="E3477" s="472">
        <v>-26778</v>
      </c>
      <c r="F3477" s="231" t="e">
        <f>'67'!#REF!</f>
        <v>#REF!</v>
      </c>
      <c r="G3477" s="312" t="e">
        <f t="shared" si="307"/>
        <v>#REF!</v>
      </c>
      <c r="I3477" s="472">
        <v>11130</v>
      </c>
      <c r="J3477" s="231">
        <f>'67'!E8</f>
        <v>-4018</v>
      </c>
      <c r="K3477" s="312">
        <f t="shared" si="308"/>
        <v>-15148</v>
      </c>
    </row>
    <row r="3478" spans="1:11">
      <c r="A3478" s="485">
        <v>3478</v>
      </c>
      <c r="B3478" t="s">
        <v>1114</v>
      </c>
      <c r="E3478" s="472">
        <v>-38901</v>
      </c>
      <c r="F3478" s="231" t="e">
        <f>'67'!#REF!</f>
        <v>#REF!</v>
      </c>
      <c r="G3478" s="312" t="e">
        <f t="shared" si="307"/>
        <v>#REF!</v>
      </c>
      <c r="I3478" s="472">
        <v>-28409</v>
      </c>
      <c r="J3478" s="231">
        <f>'67'!E9</f>
        <v>-10250</v>
      </c>
      <c r="K3478" s="312">
        <f t="shared" si="308"/>
        <v>18159</v>
      </c>
    </row>
    <row r="3479" spans="1:11">
      <c r="A3479" s="485">
        <v>3479</v>
      </c>
      <c r="B3479" t="s">
        <v>1115</v>
      </c>
      <c r="E3479" s="472">
        <v>-425</v>
      </c>
      <c r="F3479" s="231" t="e">
        <f>'67'!#REF!</f>
        <v>#REF!</v>
      </c>
      <c r="G3479" s="312" t="e">
        <f t="shared" si="307"/>
        <v>#REF!</v>
      </c>
      <c r="I3479" s="472">
        <v>-349</v>
      </c>
      <c r="J3479" s="231">
        <f>'67'!E10</f>
        <v>10136</v>
      </c>
      <c r="K3479" s="312">
        <f t="shared" si="308"/>
        <v>10485</v>
      </c>
    </row>
    <row r="3480" spans="1:11">
      <c r="A3480" s="485">
        <v>3480</v>
      </c>
      <c r="B3480" t="s">
        <v>1116</v>
      </c>
      <c r="D3480" t="s">
        <v>905</v>
      </c>
      <c r="E3480" s="472">
        <v>26804</v>
      </c>
      <c r="F3480" s="231" t="e">
        <f>'67'!#REF!</f>
        <v>#REF!</v>
      </c>
      <c r="G3480" s="312" t="e">
        <f t="shared" si="307"/>
        <v>#REF!</v>
      </c>
      <c r="I3480" s="472">
        <v>36318</v>
      </c>
      <c r="J3480" s="231">
        <f>'67'!E11</f>
        <v>-18707</v>
      </c>
      <c r="K3480" s="312">
        <f t="shared" si="308"/>
        <v>-55025</v>
      </c>
    </row>
    <row r="3481" spans="1:11" ht="15.75">
      <c r="A3481" s="485">
        <v>3481</v>
      </c>
      <c r="B3481" s="234" t="s">
        <v>106</v>
      </c>
      <c r="D3481" t="s">
        <v>905</v>
      </c>
      <c r="E3481" s="472">
        <v>-43007</v>
      </c>
      <c r="F3481" s="231">
        <f>'67'!C13</f>
        <v>-35726.313779000004</v>
      </c>
      <c r="G3481" s="312">
        <f t="shared" si="307"/>
        <v>7280.6862209999963</v>
      </c>
      <c r="I3481" s="472">
        <v>18790</v>
      </c>
      <c r="J3481" s="231">
        <f>'67'!E13</f>
        <v>-24181</v>
      </c>
      <c r="K3481" s="312">
        <f t="shared" si="308"/>
        <v>-42971</v>
      </c>
    </row>
    <row r="3482" spans="1:11">
      <c r="A3482" s="485">
        <v>3482</v>
      </c>
      <c r="B3482" t="s">
        <v>721</v>
      </c>
      <c r="D3482" t="s">
        <v>905</v>
      </c>
      <c r="E3482" s="472">
        <v>5252</v>
      </c>
      <c r="F3482" s="231" t="e">
        <f>'67'!#REF!</f>
        <v>#REF!</v>
      </c>
      <c r="G3482" s="312" t="e">
        <f t="shared" si="307"/>
        <v>#REF!</v>
      </c>
      <c r="H3482" s="84" t="s">
        <v>1421</v>
      </c>
      <c r="I3482" s="472">
        <v>-5064</v>
      </c>
      <c r="J3482" s="231">
        <f>'67'!E14</f>
        <v>19224</v>
      </c>
      <c r="K3482" s="312">
        <f t="shared" si="308"/>
        <v>24288</v>
      </c>
    </row>
    <row r="3483" spans="1:11">
      <c r="A3483" s="485">
        <v>3483</v>
      </c>
      <c r="B3483" t="s">
        <v>722</v>
      </c>
      <c r="D3483" t="s">
        <v>905</v>
      </c>
      <c r="E3483" s="472">
        <v>0</v>
      </c>
      <c r="F3483" s="231" t="e">
        <f>'67'!#REF!</f>
        <v>#REF!</v>
      </c>
      <c r="G3483" s="312" t="e">
        <f t="shared" si="307"/>
        <v>#REF!</v>
      </c>
      <c r="I3483" s="472">
        <v>0</v>
      </c>
      <c r="J3483" s="231">
        <f>'67'!E15</f>
        <v>0</v>
      </c>
      <c r="K3483" s="312">
        <f t="shared" si="308"/>
        <v>0</v>
      </c>
    </row>
    <row r="3484" spans="1:11">
      <c r="A3484" s="485">
        <v>3484</v>
      </c>
      <c r="B3484" t="s">
        <v>342</v>
      </c>
      <c r="D3484" t="s">
        <v>905</v>
      </c>
      <c r="E3484" s="472">
        <v>111</v>
      </c>
      <c r="F3484" s="231">
        <f>'67'!C18</f>
        <v>-6161</v>
      </c>
      <c r="G3484" s="312">
        <f t="shared" si="307"/>
        <v>-6272</v>
      </c>
      <c r="H3484" s="84" t="s">
        <v>1422</v>
      </c>
      <c r="I3484" s="472">
        <v>7503</v>
      </c>
      <c r="J3484" s="231">
        <f>'67'!E18</f>
        <v>-11761</v>
      </c>
      <c r="K3484" s="312">
        <f t="shared" si="308"/>
        <v>-19264</v>
      </c>
    </row>
    <row r="3485" spans="1:11" ht="15.75">
      <c r="A3485" s="485">
        <v>3485</v>
      </c>
      <c r="B3485" s="234" t="s">
        <v>106</v>
      </c>
      <c r="D3485" t="s">
        <v>905</v>
      </c>
      <c r="E3485" s="472">
        <v>-37644</v>
      </c>
      <c r="F3485" s="231">
        <f>'67'!C19</f>
        <v>-75561.313779000004</v>
      </c>
      <c r="G3485" s="312">
        <f t="shared" si="307"/>
        <v>-37917.313779000004</v>
      </c>
      <c r="H3485" s="84" t="s">
        <v>1421</v>
      </c>
      <c r="I3485" s="472">
        <v>21229</v>
      </c>
      <c r="J3485" s="231">
        <f>'67'!E19</f>
        <v>-16718</v>
      </c>
      <c r="K3485" s="312">
        <f t="shared" si="308"/>
        <v>-37947</v>
      </c>
    </row>
    <row r="3486" spans="1:11" ht="15.75">
      <c r="A3486" s="485">
        <v>3486</v>
      </c>
      <c r="B3486" s="234" t="s">
        <v>599</v>
      </c>
      <c r="D3486" t="s">
        <v>905</v>
      </c>
      <c r="E3486" s="472"/>
      <c r="F3486" s="231"/>
      <c r="G3486" s="370"/>
      <c r="I3486" s="472"/>
      <c r="J3486" s="231"/>
      <c r="K3486" s="370"/>
    </row>
    <row r="3487" spans="1:11">
      <c r="A3487" s="485">
        <v>3487</v>
      </c>
      <c r="B3487" t="s">
        <v>6</v>
      </c>
      <c r="D3487" t="s">
        <v>905</v>
      </c>
      <c r="E3487" s="472">
        <v>36676</v>
      </c>
      <c r="F3487" s="231">
        <f>'67'!C29</f>
        <v>36536</v>
      </c>
      <c r="G3487" s="312">
        <f t="shared" ref="G3487:G3498" si="309">F3487-E3487</f>
        <v>-140</v>
      </c>
      <c r="H3487" s="796" t="s">
        <v>1416</v>
      </c>
      <c r="I3487" s="472">
        <v>30525</v>
      </c>
      <c r="J3487" s="231">
        <f>'67'!E29</f>
        <v>30497</v>
      </c>
      <c r="K3487" s="312">
        <f t="shared" ref="K3487:K3498" si="310">J3487-I3487</f>
        <v>-28</v>
      </c>
    </row>
    <row r="3488" spans="1:11">
      <c r="A3488" s="485">
        <v>3488</v>
      </c>
      <c r="B3488" t="s">
        <v>7</v>
      </c>
      <c r="D3488" t="s">
        <v>905</v>
      </c>
      <c r="E3488" s="472">
        <v>799</v>
      </c>
      <c r="F3488" s="231">
        <f>'67'!C30</f>
        <v>1608</v>
      </c>
      <c r="G3488" s="312">
        <f t="shared" si="309"/>
        <v>809</v>
      </c>
      <c r="H3488" s="795"/>
      <c r="I3488" s="472">
        <v>814</v>
      </c>
      <c r="J3488" s="231">
        <f>'67'!E30</f>
        <v>1847</v>
      </c>
      <c r="K3488" s="312">
        <f t="shared" si="310"/>
        <v>1033</v>
      </c>
    </row>
    <row r="3489" spans="1:11">
      <c r="A3489" s="485">
        <v>3489</v>
      </c>
      <c r="B3489" t="s">
        <v>343</v>
      </c>
      <c r="D3489" t="s">
        <v>905</v>
      </c>
      <c r="E3489" s="472">
        <v>307</v>
      </c>
      <c r="F3489" s="231">
        <f>'67'!C31</f>
        <v>-9</v>
      </c>
      <c r="G3489" s="312">
        <f t="shared" si="309"/>
        <v>-316</v>
      </c>
      <c r="H3489" s="795"/>
      <c r="I3489" s="472">
        <v>68</v>
      </c>
      <c r="J3489" s="231">
        <f>'67'!E31</f>
        <v>-116</v>
      </c>
      <c r="K3489" s="312">
        <f t="shared" si="310"/>
        <v>-184</v>
      </c>
    </row>
    <row r="3490" spans="1:11">
      <c r="A3490" s="485">
        <v>3490</v>
      </c>
      <c r="B3490" t="s">
        <v>72</v>
      </c>
      <c r="E3490" s="472">
        <v>-6325</v>
      </c>
      <c r="F3490" s="231">
        <f>'67'!C32</f>
        <v>12902</v>
      </c>
      <c r="G3490" s="312">
        <f t="shared" si="309"/>
        <v>19227</v>
      </c>
      <c r="H3490" s="795"/>
      <c r="I3490" s="472">
        <v>10707</v>
      </c>
      <c r="J3490" s="231">
        <f>'67'!E32</f>
        <v>-5690</v>
      </c>
      <c r="K3490" s="312">
        <f t="shared" si="310"/>
        <v>-16397</v>
      </c>
    </row>
    <row r="3491" spans="1:11">
      <c r="A3491" s="485">
        <v>3491</v>
      </c>
      <c r="B3491" t="s">
        <v>344</v>
      </c>
      <c r="D3491" t="s">
        <v>905</v>
      </c>
      <c r="E3491" s="472">
        <v>-18</v>
      </c>
      <c r="F3491" s="231">
        <f>'67'!C33</f>
        <v>0</v>
      </c>
      <c r="G3491" s="312">
        <f t="shared" si="309"/>
        <v>18</v>
      </c>
      <c r="H3491" s="795"/>
      <c r="I3491" s="472">
        <v>-18</v>
      </c>
      <c r="J3491" s="231">
        <f>'67'!E33</f>
        <v>0</v>
      </c>
      <c r="K3491" s="312">
        <f t="shared" si="310"/>
        <v>18</v>
      </c>
    </row>
    <row r="3492" spans="1:11">
      <c r="A3492" s="485">
        <v>3492</v>
      </c>
      <c r="B3492" t="s">
        <v>1343</v>
      </c>
      <c r="D3492" t="s">
        <v>905</v>
      </c>
      <c r="E3492" s="472">
        <v>0</v>
      </c>
      <c r="F3492" s="231">
        <f>'67'!C34</f>
        <v>0</v>
      </c>
      <c r="G3492" s="312">
        <f t="shared" si="309"/>
        <v>0</v>
      </c>
      <c r="H3492" s="795"/>
      <c r="I3492" s="472">
        <v>-6864</v>
      </c>
      <c r="J3492" s="231">
        <f>'67'!E34</f>
        <v>0</v>
      </c>
      <c r="K3492" s="312">
        <f t="shared" si="310"/>
        <v>6864</v>
      </c>
    </row>
    <row r="3493" spans="1:11">
      <c r="A3493" s="485">
        <v>3493</v>
      </c>
      <c r="B3493" t="s">
        <v>1344</v>
      </c>
      <c r="D3493" t="s">
        <v>905</v>
      </c>
      <c r="E3493" s="472">
        <v>0</v>
      </c>
      <c r="F3493" s="231">
        <f>'67'!C35</f>
        <v>0</v>
      </c>
      <c r="G3493" s="312">
        <f t="shared" si="309"/>
        <v>0</v>
      </c>
      <c r="H3493" s="795"/>
      <c r="I3493" s="472">
        <v>0</v>
      </c>
      <c r="J3493" s="231">
        <f>'67'!E35</f>
        <v>0</v>
      </c>
      <c r="K3493" s="312">
        <f t="shared" si="310"/>
        <v>0</v>
      </c>
    </row>
    <row r="3494" spans="1:11">
      <c r="A3494" s="485">
        <v>3494</v>
      </c>
      <c r="B3494" t="s">
        <v>4</v>
      </c>
      <c r="D3494" t="s">
        <v>905</v>
      </c>
      <c r="E3494" s="472">
        <v>-1374</v>
      </c>
      <c r="F3494" s="231">
        <f>'67'!C36</f>
        <v>-259</v>
      </c>
      <c r="G3494" s="312">
        <f t="shared" si="309"/>
        <v>1115</v>
      </c>
      <c r="H3494" s="795"/>
      <c r="I3494" s="472">
        <v>-297</v>
      </c>
      <c r="J3494" s="231">
        <f>'67'!E36</f>
        <v>-232</v>
      </c>
      <c r="K3494" s="312">
        <f t="shared" si="310"/>
        <v>65</v>
      </c>
    </row>
    <row r="3495" spans="1:11">
      <c r="A3495" s="485">
        <v>3495</v>
      </c>
      <c r="B3495" t="s">
        <v>345</v>
      </c>
      <c r="D3495" t="s">
        <v>905</v>
      </c>
      <c r="E3495" s="472">
        <v>-126</v>
      </c>
      <c r="F3495" s="231">
        <f>'67'!C37</f>
        <v>0</v>
      </c>
      <c r="G3495" s="312">
        <f t="shared" si="309"/>
        <v>126</v>
      </c>
      <c r="H3495" s="795"/>
      <c r="I3495" s="472">
        <v>-591</v>
      </c>
      <c r="J3495" s="231">
        <f>'67'!E37</f>
        <v>-43</v>
      </c>
      <c r="K3495" s="312">
        <f t="shared" si="310"/>
        <v>548</v>
      </c>
    </row>
    <row r="3496" spans="1:11">
      <c r="A3496" s="485">
        <v>3496</v>
      </c>
      <c r="B3496" t="s">
        <v>346</v>
      </c>
      <c r="E3496" s="472">
        <v>77563</v>
      </c>
      <c r="F3496" s="231">
        <f>'67'!C40</f>
        <v>64780</v>
      </c>
      <c r="G3496" s="312">
        <f t="shared" si="309"/>
        <v>-12783</v>
      </c>
      <c r="H3496" s="795"/>
      <c r="I3496" s="472">
        <v>29135</v>
      </c>
      <c r="J3496" s="231">
        <f>'67'!E40</f>
        <v>26324</v>
      </c>
      <c r="K3496" s="312">
        <f t="shared" si="310"/>
        <v>-2811</v>
      </c>
    </row>
    <row r="3497" spans="1:11">
      <c r="A3497" s="485">
        <v>3497</v>
      </c>
      <c r="B3497" t="s">
        <v>1238</v>
      </c>
      <c r="E3497" s="472">
        <v>31602</v>
      </c>
      <c r="F3497" s="231">
        <f>'67'!C41</f>
        <v>31928</v>
      </c>
      <c r="G3497" s="312">
        <f t="shared" si="309"/>
        <v>326</v>
      </c>
      <c r="I3497" s="472">
        <v>29617</v>
      </c>
      <c r="J3497" s="231">
        <f>'67'!E41</f>
        <v>31032</v>
      </c>
      <c r="K3497" s="312">
        <f t="shared" si="310"/>
        <v>1415</v>
      </c>
    </row>
    <row r="3498" spans="1:11" ht="15.75">
      <c r="A3498" s="485">
        <v>3498</v>
      </c>
      <c r="B3498" s="234" t="s">
        <v>106</v>
      </c>
      <c r="D3498" t="s">
        <v>905</v>
      </c>
      <c r="E3498" s="472">
        <v>139104</v>
      </c>
      <c r="F3498" s="231">
        <f>'67'!C42</f>
        <v>147829</v>
      </c>
      <c r="G3498" s="312">
        <f t="shared" si="309"/>
        <v>8725</v>
      </c>
      <c r="H3498" s="796" t="s">
        <v>1416</v>
      </c>
      <c r="I3498" s="472">
        <v>93096</v>
      </c>
      <c r="J3498" s="231">
        <f>'67'!E42</f>
        <v>82650</v>
      </c>
      <c r="K3498" s="312">
        <f t="shared" si="310"/>
        <v>-10446</v>
      </c>
    </row>
    <row r="3499" spans="1:11" ht="15.75">
      <c r="A3499" s="485">
        <v>3499</v>
      </c>
      <c r="B3499" s="234" t="s">
        <v>1117</v>
      </c>
      <c r="D3499" t="s">
        <v>905</v>
      </c>
      <c r="G3499" s="370"/>
      <c r="K3499" s="370"/>
    </row>
    <row r="3500" spans="1:11" ht="15.75">
      <c r="A3500" s="485">
        <v>3500</v>
      </c>
      <c r="B3500" s="234" t="s">
        <v>1062</v>
      </c>
      <c r="D3500" t="s">
        <v>905</v>
      </c>
      <c r="G3500" s="370"/>
      <c r="K3500" s="370"/>
    </row>
    <row r="3501" spans="1:11" ht="15.75">
      <c r="A3501" s="485">
        <v>3501</v>
      </c>
      <c r="B3501" s="234" t="s">
        <v>1218</v>
      </c>
      <c r="D3501" t="s">
        <v>905</v>
      </c>
      <c r="G3501" s="370"/>
      <c r="K3501" s="370"/>
    </row>
    <row r="3502" spans="1:11" ht="15.75">
      <c r="A3502" s="485">
        <v>3502</v>
      </c>
      <c r="B3502" s="234" t="s">
        <v>1147</v>
      </c>
      <c r="D3502" t="s">
        <v>905</v>
      </c>
      <c r="G3502" s="370"/>
      <c r="K3502" s="370"/>
    </row>
    <row r="3503" spans="1:11">
      <c r="E3503" s="472"/>
      <c r="H3503"/>
      <c r="I3503" s="472"/>
    </row>
    <row r="3504" spans="1:11">
      <c r="E3504" s="472"/>
      <c r="I3504" s="472"/>
    </row>
    <row r="3505" spans="5:9">
      <c r="E3505" s="472"/>
      <c r="I3505" s="472"/>
    </row>
    <row r="3506" spans="5:9">
      <c r="E3506" s="742"/>
      <c r="I3506" s="472"/>
    </row>
    <row r="3507" spans="5:9">
      <c r="E3507" s="742"/>
    </row>
  </sheetData>
  <autoFilter ref="A1:N3509"/>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
  <sheetViews>
    <sheetView zoomScaleNormal="100" zoomScaleSheetLayoutView="100" workbookViewId="0">
      <selection activeCell="I26" sqref="I26"/>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FF0000"/>
    <pageSetUpPr fitToPage="1"/>
  </sheetPr>
  <dimension ref="A1:G1"/>
  <sheetViews>
    <sheetView workbookViewId="0"/>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G1"/>
  <sheetViews>
    <sheetView workbookViewId="0">
      <selection activeCell="H31" sqref="H31"/>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G1"/>
  <sheetViews>
    <sheetView workbookViewId="0">
      <selection activeCell="I39" sqref="I39"/>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A4"/>
  <sheetViews>
    <sheetView workbookViewId="0"/>
  </sheetViews>
  <sheetFormatPr defaultRowHeight="15"/>
  <sheetData>
    <row r="1" spans="1:1">
      <c r="A1" t="s">
        <v>1066</v>
      </c>
    </row>
    <row r="3" spans="1:1">
      <c r="A3" t="s">
        <v>1278</v>
      </c>
    </row>
    <row r="4" spans="1:1">
      <c r="A4" t="s">
        <v>1279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A1:G1"/>
  <sheetViews>
    <sheetView workbookViewId="0">
      <selection activeCell="H25" sqref="H25"/>
    </sheetView>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
  <sheetViews>
    <sheetView workbookViewId="0"/>
  </sheetViews>
  <sheetFormatPr defaultColWidth="8.77734375" defaultRowHeight="15"/>
  <cols>
    <col min="7" max="7" width="20.77734375" customWidth="1"/>
  </cols>
  <sheetData>
    <row r="1" spans="1:7">
      <c r="A1" s="693" t="str">
        <f>'1'!A1</f>
        <v>SWANSEA BAY UNIVERSITY HEALTH BOARD ANNUAL ACCOUNTS 2023-24</v>
      </c>
      <c r="B1" s="204"/>
      <c r="C1" s="204"/>
      <c r="D1" s="204"/>
      <c r="E1" s="204"/>
      <c r="F1" s="204"/>
      <c r="G1" s="204"/>
    </row>
  </sheetData>
  <pageMargins left="0.70866141732283472" right="0.70866141732283472" top="0.74803149606299213" bottom="0.74803149606299213" header="0.31496062992125984" footer="0.31496062992125984"/>
  <pageSetup paperSize="9" scale="99" orientation="portrait" r:id="rId1"/>
  <headerFooter>
    <oddFooter>&amp;C&amp;A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R74"/>
  <sheetViews>
    <sheetView workbookViewId="0">
      <selection activeCell="A33" sqref="A33"/>
    </sheetView>
  </sheetViews>
  <sheetFormatPr defaultRowHeight="15"/>
  <cols>
    <col min="1" max="1" width="21.5546875" customWidth="1"/>
    <col min="5" max="5" width="11.109375" customWidth="1"/>
    <col min="6" max="6" width="9.109375" customWidth="1"/>
    <col min="7" max="7" width="0.77734375" customWidth="1"/>
    <col min="8" max="8" width="8.109375" customWidth="1"/>
    <col min="9" max="9" width="1.5546875" customWidth="1"/>
    <col min="10" max="10" width="9.109375" bestFit="1" customWidth="1"/>
    <col min="11" max="11" width="1.77734375" customWidth="1"/>
    <col min="12" max="12" width="9.44140625" bestFit="1" customWidth="1"/>
    <col min="14" max="14" width="9.44140625" bestFit="1" customWidth="1"/>
  </cols>
  <sheetData>
    <row r="1" spans="1:18" ht="15.75">
      <c r="A1" s="265" t="str">
        <f>+'1'!A1</f>
        <v>SWANSEA BAY UNIVERSITY HEALTH BOARD ANNUAL ACCOUNTS 2023-24</v>
      </c>
      <c r="B1" s="266"/>
      <c r="C1" s="266"/>
      <c r="D1" s="266"/>
      <c r="E1" s="266"/>
      <c r="F1" s="267"/>
      <c r="G1" s="267"/>
      <c r="H1" s="267"/>
      <c r="I1" s="48"/>
      <c r="J1" s="204"/>
      <c r="K1" s="204"/>
      <c r="L1" s="204"/>
      <c r="O1" s="84"/>
      <c r="P1" s="84"/>
      <c r="Q1" s="84"/>
      <c r="R1" s="84"/>
    </row>
    <row r="2" spans="1:18" ht="15.75">
      <c r="A2" s="32"/>
      <c r="B2" s="32"/>
      <c r="C2" s="32"/>
      <c r="D2" s="32"/>
      <c r="E2" s="32"/>
      <c r="F2" s="64"/>
      <c r="G2" s="64"/>
      <c r="H2" s="64"/>
      <c r="I2" s="15"/>
      <c r="O2" s="84"/>
      <c r="P2" s="84"/>
      <c r="Q2" s="84"/>
      <c r="R2" s="84"/>
    </row>
    <row r="3" spans="1:18" ht="15.75">
      <c r="A3" s="32" t="s">
        <v>528</v>
      </c>
      <c r="B3" s="14"/>
      <c r="C3" s="14"/>
      <c r="D3" s="14"/>
      <c r="E3" s="14"/>
      <c r="F3" s="14"/>
      <c r="G3" s="14"/>
      <c r="H3" s="14"/>
      <c r="I3" s="49"/>
      <c r="J3" s="15"/>
      <c r="O3" s="84"/>
      <c r="P3" s="84"/>
      <c r="Q3" s="84"/>
      <c r="R3" s="84"/>
    </row>
    <row r="4" spans="1:18" ht="15.75">
      <c r="A4" s="32"/>
      <c r="B4" s="14"/>
      <c r="C4" s="14"/>
      <c r="D4" s="14"/>
      <c r="E4" s="14"/>
      <c r="F4" s="14"/>
      <c r="G4" s="14"/>
      <c r="H4" s="14"/>
      <c r="I4" s="49"/>
      <c r="J4" s="15"/>
      <c r="O4" s="84"/>
      <c r="P4" s="84"/>
      <c r="Q4" s="84"/>
      <c r="R4" s="84"/>
    </row>
    <row r="5" spans="1:18">
      <c r="A5" s="219"/>
      <c r="B5" s="14"/>
      <c r="C5" s="14"/>
      <c r="D5" s="14"/>
      <c r="E5" s="14"/>
      <c r="F5" s="14"/>
      <c r="G5" s="14"/>
      <c r="H5" s="14"/>
      <c r="I5" s="49"/>
      <c r="J5" s="15"/>
      <c r="O5" s="84"/>
      <c r="P5" s="84"/>
      <c r="Q5" s="84"/>
      <c r="R5" s="84"/>
    </row>
    <row r="6" spans="1:18">
      <c r="A6" s="219"/>
      <c r="B6" s="14"/>
      <c r="C6" s="14"/>
      <c r="D6" s="14"/>
      <c r="E6" s="14"/>
      <c r="F6" s="14"/>
      <c r="G6" s="14"/>
      <c r="H6" s="14"/>
      <c r="I6" s="49"/>
      <c r="J6" s="15"/>
      <c r="O6" s="84"/>
      <c r="P6" s="84"/>
      <c r="Q6" s="84"/>
      <c r="R6" s="84"/>
    </row>
    <row r="7" spans="1:18">
      <c r="A7" s="219"/>
      <c r="B7" s="14"/>
      <c r="C7" s="14"/>
      <c r="D7" s="14"/>
      <c r="E7" s="14"/>
      <c r="F7" s="14"/>
      <c r="G7" s="14"/>
      <c r="H7" s="14"/>
      <c r="I7" s="49"/>
      <c r="J7" s="15"/>
      <c r="O7" s="84"/>
      <c r="P7" s="84"/>
      <c r="Q7" s="84"/>
      <c r="R7" s="84"/>
    </row>
    <row r="8" spans="1:18">
      <c r="A8" s="219"/>
      <c r="B8" s="14"/>
      <c r="C8" s="14"/>
      <c r="D8" s="14"/>
      <c r="E8" s="14"/>
      <c r="F8" s="14"/>
      <c r="G8" s="14"/>
      <c r="H8" s="14"/>
      <c r="I8" s="49"/>
      <c r="J8" s="15"/>
      <c r="O8" s="84"/>
      <c r="P8" s="84"/>
      <c r="Q8" s="84"/>
      <c r="R8" s="84"/>
    </row>
    <row r="9" spans="1:18">
      <c r="A9" s="300"/>
      <c r="B9" s="14"/>
      <c r="C9" s="14"/>
      <c r="D9" s="14"/>
      <c r="E9" s="14"/>
      <c r="F9" s="14"/>
      <c r="G9" s="14"/>
      <c r="H9" s="14"/>
      <c r="I9" s="49"/>
      <c r="J9" s="15"/>
      <c r="O9" s="84"/>
      <c r="P9" s="84"/>
      <c r="Q9" s="84"/>
      <c r="R9" s="84"/>
    </row>
    <row r="10" spans="1:18">
      <c r="A10" s="219"/>
      <c r="B10" s="14"/>
      <c r="C10" s="14"/>
      <c r="D10" s="14"/>
      <c r="E10" s="14"/>
      <c r="F10" s="14"/>
      <c r="G10" s="14"/>
      <c r="H10" s="14"/>
      <c r="I10" s="49"/>
      <c r="J10" s="15"/>
      <c r="O10" s="84"/>
      <c r="P10" s="84"/>
      <c r="Q10" s="84"/>
      <c r="R10" s="84"/>
    </row>
    <row r="11" spans="1:18">
      <c r="A11" s="300"/>
      <c r="B11" s="14"/>
      <c r="C11" s="14"/>
      <c r="D11" s="14"/>
      <c r="E11" s="14"/>
      <c r="F11" s="14"/>
      <c r="G11" s="14"/>
      <c r="H11" s="14"/>
      <c r="I11" s="49"/>
      <c r="J11" s="15"/>
      <c r="O11" s="84"/>
      <c r="P11" s="84"/>
      <c r="Q11" s="84"/>
      <c r="R11" s="84"/>
    </row>
    <row r="12" spans="1:18">
      <c r="A12" s="300"/>
      <c r="B12" s="14"/>
      <c r="C12" s="14"/>
      <c r="D12" s="14"/>
      <c r="E12" s="14"/>
      <c r="F12" s="14"/>
      <c r="G12" s="14"/>
      <c r="H12" s="14"/>
      <c r="I12" s="49"/>
      <c r="J12" s="15"/>
      <c r="O12" s="84"/>
      <c r="P12" s="84"/>
      <c r="Q12" s="84"/>
      <c r="R12" s="84"/>
    </row>
    <row r="13" spans="1:18">
      <c r="A13" s="300"/>
      <c r="B13" s="14"/>
      <c r="C13" s="14"/>
      <c r="D13" s="14"/>
      <c r="E13" s="14"/>
      <c r="F13" s="14"/>
      <c r="G13" s="14"/>
      <c r="H13" s="14"/>
      <c r="I13" s="49"/>
      <c r="J13" s="15"/>
      <c r="O13" s="84"/>
      <c r="P13" s="84"/>
      <c r="Q13" s="84"/>
      <c r="R13" s="84"/>
    </row>
    <row r="14" spans="1:18">
      <c r="A14" s="219"/>
      <c r="B14" s="219"/>
      <c r="C14" s="14"/>
      <c r="D14" s="14"/>
      <c r="E14" s="14"/>
      <c r="F14" s="14"/>
      <c r="G14" s="14"/>
      <c r="H14" s="14"/>
      <c r="I14" s="49"/>
      <c r="J14" s="15"/>
      <c r="O14" s="84"/>
      <c r="P14" s="84"/>
      <c r="Q14" s="84"/>
      <c r="R14" s="84"/>
    </row>
    <row r="15" spans="1:18">
      <c r="A15" s="219"/>
      <c r="B15" s="219"/>
      <c r="C15" s="14"/>
      <c r="D15" s="14"/>
      <c r="E15" s="14"/>
      <c r="F15" s="14"/>
      <c r="G15" s="14"/>
      <c r="H15" s="14"/>
      <c r="I15" s="49"/>
      <c r="J15" s="15"/>
      <c r="O15" s="84"/>
      <c r="P15" s="84"/>
      <c r="Q15" s="84"/>
      <c r="R15" s="84"/>
    </row>
    <row r="16" spans="1:18">
      <c r="A16" s="219"/>
      <c r="B16" s="256"/>
      <c r="C16" s="64"/>
      <c r="D16" s="64"/>
      <c r="E16" s="25"/>
      <c r="F16" s="188"/>
      <c r="G16" s="188"/>
      <c r="H16" s="188"/>
      <c r="I16" s="18"/>
      <c r="J16" s="15"/>
      <c r="O16" s="84"/>
      <c r="P16" s="84"/>
      <c r="Q16" s="84"/>
      <c r="R16" s="84"/>
    </row>
    <row r="17" spans="1:18">
      <c r="A17" s="219"/>
      <c r="B17" s="256"/>
      <c r="C17" s="64"/>
      <c r="D17" s="64"/>
      <c r="E17" s="25"/>
      <c r="F17" s="188"/>
      <c r="G17" s="188"/>
      <c r="H17" s="188"/>
      <c r="I17" s="18"/>
      <c r="J17" s="15"/>
      <c r="O17" s="84"/>
      <c r="P17" s="84"/>
      <c r="Q17" s="84"/>
      <c r="R17" s="84"/>
    </row>
    <row r="18" spans="1:18">
      <c r="A18" s="23" t="s">
        <v>518</v>
      </c>
      <c r="B18" s="2"/>
      <c r="C18" s="2"/>
      <c r="D18" s="2"/>
      <c r="E18" s="2"/>
      <c r="F18" s="2"/>
      <c r="G18" s="2"/>
      <c r="H18" s="2"/>
      <c r="I18" s="49"/>
      <c r="J18" s="15"/>
      <c r="O18" s="84"/>
      <c r="P18" s="84"/>
      <c r="Q18" s="84"/>
      <c r="R18" s="84"/>
    </row>
    <row r="19" spans="1:18">
      <c r="A19" s="288"/>
      <c r="B19" s="2"/>
      <c r="C19" s="2"/>
      <c r="D19" s="2"/>
      <c r="E19" s="2"/>
      <c r="F19" s="3" t="s">
        <v>552</v>
      </c>
      <c r="G19" s="2"/>
      <c r="H19" s="2"/>
      <c r="I19" s="49"/>
      <c r="J19" s="15"/>
      <c r="O19" s="84"/>
      <c r="P19" s="84"/>
      <c r="Q19" s="84"/>
      <c r="R19" s="84"/>
    </row>
    <row r="20" spans="1:18">
      <c r="A20" s="23"/>
      <c r="B20" s="2"/>
      <c r="C20" s="2"/>
      <c r="D20" s="2"/>
      <c r="E20" s="2"/>
      <c r="F20" s="2"/>
      <c r="G20" s="2"/>
      <c r="H20" s="2"/>
      <c r="I20" s="49"/>
      <c r="J20" s="15"/>
      <c r="O20" s="84"/>
      <c r="P20" s="84"/>
      <c r="Q20" s="84"/>
      <c r="R20" s="84"/>
    </row>
    <row r="21" spans="1:18">
      <c r="A21" s="23"/>
      <c r="B21" s="2"/>
      <c r="C21" s="2"/>
      <c r="D21" s="2"/>
      <c r="F21" s="19" t="s">
        <v>1353</v>
      </c>
      <c r="G21" s="49"/>
      <c r="H21" s="19" t="s">
        <v>1424</v>
      </c>
      <c r="I21" s="49"/>
      <c r="J21" s="19" t="s">
        <v>1589</v>
      </c>
      <c r="L21" s="272" t="s">
        <v>106</v>
      </c>
      <c r="O21" s="84"/>
      <c r="P21" s="84"/>
      <c r="Q21" s="84"/>
      <c r="R21" s="84"/>
    </row>
    <row r="22" spans="1:18" ht="15.75">
      <c r="A22" s="151"/>
      <c r="B22" s="2"/>
      <c r="C22" s="2"/>
      <c r="D22" s="2"/>
      <c r="F22" s="120" t="s">
        <v>22</v>
      </c>
      <c r="G22" s="36"/>
      <c r="H22" s="120" t="s">
        <v>22</v>
      </c>
      <c r="I22" s="49"/>
      <c r="J22" s="120" t="s">
        <v>22</v>
      </c>
      <c r="L22" s="119" t="s">
        <v>22</v>
      </c>
      <c r="O22" s="84"/>
      <c r="P22" s="84"/>
      <c r="Q22" s="84"/>
      <c r="R22" s="84"/>
    </row>
    <row r="23" spans="1:18">
      <c r="A23" s="23" t="s">
        <v>496</v>
      </c>
      <c r="B23" s="14"/>
      <c r="C23" s="14"/>
      <c r="D23" s="14"/>
      <c r="F23" s="52">
        <f>'Data Sheet'!N319</f>
        <v>1113261</v>
      </c>
      <c r="G23" s="49"/>
      <c r="H23" s="52">
        <f>'Data Sheet'!N327</f>
        <v>1165677</v>
      </c>
      <c r="I23" s="51"/>
      <c r="J23" s="1227">
        <f>'2'!G20</f>
        <v>1282338</v>
      </c>
      <c r="L23" s="328">
        <f t="shared" ref="L23:L28" si="0">+F23+H23+J23</f>
        <v>3561276</v>
      </c>
      <c r="O23" s="84"/>
      <c r="P23" s="84"/>
      <c r="Q23" s="84"/>
      <c r="R23" s="84"/>
    </row>
    <row r="24" spans="1:18">
      <c r="A24" s="44" t="s">
        <v>529</v>
      </c>
      <c r="B24" s="14"/>
      <c r="C24" s="14"/>
      <c r="D24" s="14"/>
      <c r="F24" s="52">
        <f>'Data Sheet'!N320</f>
        <v>1156</v>
      </c>
      <c r="G24" s="49"/>
      <c r="H24" s="52">
        <f>'Data Sheet'!N328</f>
        <v>1206</v>
      </c>
      <c r="I24" s="51"/>
      <c r="J24" s="51">
        <f>-'29'!G15</f>
        <v>1562</v>
      </c>
      <c r="L24" s="328">
        <f t="shared" si="0"/>
        <v>3924</v>
      </c>
      <c r="O24" s="84"/>
      <c r="P24" s="84"/>
      <c r="Q24" s="84"/>
      <c r="R24" s="84"/>
    </row>
    <row r="25" spans="1:18">
      <c r="A25" s="44" t="s">
        <v>1566</v>
      </c>
      <c r="B25" s="14"/>
      <c r="C25" s="14"/>
      <c r="D25" s="14"/>
      <c r="F25" s="52">
        <f>'Data Sheet'!N321</f>
        <v>-2406</v>
      </c>
      <c r="G25" s="49"/>
      <c r="H25" s="52">
        <f>'Data Sheet'!N329</f>
        <v>-2024</v>
      </c>
      <c r="I25" s="51"/>
      <c r="J25" s="1228">
        <v>-2711</v>
      </c>
      <c r="L25" s="328">
        <f t="shared" si="0"/>
        <v>-7141</v>
      </c>
      <c r="O25" s="84"/>
      <c r="P25" s="84"/>
      <c r="Q25" s="84"/>
      <c r="R25" s="84"/>
    </row>
    <row r="26" spans="1:18">
      <c r="A26" s="1155" t="s">
        <v>1742</v>
      </c>
      <c r="B26" s="14"/>
      <c r="C26" s="14"/>
      <c r="D26" s="14"/>
      <c r="F26" s="52">
        <f>'Data Sheet'!N322</f>
        <v>0</v>
      </c>
      <c r="G26" s="49"/>
      <c r="H26" s="52">
        <f>'Data Sheet'!N330</f>
        <v>0</v>
      </c>
      <c r="I26" s="51"/>
      <c r="J26" s="220">
        <v>0</v>
      </c>
      <c r="L26" s="328">
        <f t="shared" si="0"/>
        <v>0</v>
      </c>
      <c r="O26" s="84"/>
      <c r="P26" s="84"/>
      <c r="Q26" s="84"/>
      <c r="R26" s="84"/>
    </row>
    <row r="27" spans="1:18">
      <c r="A27" s="44" t="s">
        <v>519</v>
      </c>
      <c r="B27" s="14"/>
      <c r="C27" s="14"/>
      <c r="D27" s="14"/>
      <c r="F27" s="646">
        <f>SUM(F23:F26)</f>
        <v>1112011</v>
      </c>
      <c r="G27" s="49"/>
      <c r="H27" s="646">
        <f>SUM(H23:H26)</f>
        <v>1164859</v>
      </c>
      <c r="I27" s="52"/>
      <c r="J27" s="646">
        <f>SUM(J23:J26)</f>
        <v>1281189</v>
      </c>
      <c r="L27" s="835">
        <f>+F27+H27+J27</f>
        <v>3558059</v>
      </c>
      <c r="N27" s="544"/>
      <c r="O27" s="84"/>
      <c r="P27" s="84"/>
      <c r="Q27" s="84"/>
      <c r="R27" s="84"/>
    </row>
    <row r="28" spans="1:18">
      <c r="A28" s="44" t="s">
        <v>498</v>
      </c>
      <c r="B28" s="14"/>
      <c r="C28" s="14"/>
      <c r="D28" s="14"/>
      <c r="F28" s="52">
        <f>'Data Sheet'!N324</f>
        <v>1087612</v>
      </c>
      <c r="G28" s="49"/>
      <c r="H28" s="52">
        <f>'Data Sheet'!N332</f>
        <v>1166697</v>
      </c>
      <c r="I28" s="51"/>
      <c r="J28" s="220">
        <v>1264375</v>
      </c>
      <c r="L28" s="329">
        <f t="shared" si="0"/>
        <v>3518684</v>
      </c>
      <c r="O28" s="84"/>
      <c r="P28" s="84"/>
      <c r="Q28" s="84"/>
      <c r="R28" s="84"/>
    </row>
    <row r="29" spans="1:18" ht="15.75" thickBot="1">
      <c r="A29" s="23" t="s">
        <v>499</v>
      </c>
      <c r="B29" s="14"/>
      <c r="C29" s="14"/>
      <c r="D29" s="14"/>
      <c r="F29" s="136">
        <f>F28-F27</f>
        <v>-24399</v>
      </c>
      <c r="G29" s="111"/>
      <c r="H29" s="136">
        <f>H28-H27</f>
        <v>1838</v>
      </c>
      <c r="I29" s="52"/>
      <c r="J29" s="136">
        <f>J28-J27</f>
        <v>-16814</v>
      </c>
      <c r="L29" s="836">
        <f>+F29+H29+J29</f>
        <v>-39375</v>
      </c>
      <c r="N29" s="544"/>
      <c r="O29" s="84"/>
      <c r="P29" s="84"/>
      <c r="Q29" s="84"/>
      <c r="R29" s="84"/>
    </row>
    <row r="30" spans="1:18">
      <c r="A30" s="44"/>
      <c r="B30" s="14"/>
      <c r="C30" s="14"/>
      <c r="D30" s="14"/>
      <c r="E30" s="84"/>
      <c r="F30" s="14"/>
      <c r="G30" s="14"/>
      <c r="H30" s="14"/>
      <c r="I30" s="51"/>
      <c r="J30" s="14"/>
      <c r="K30" s="84"/>
      <c r="L30" s="1225"/>
      <c r="O30" s="84"/>
      <c r="P30" s="84"/>
      <c r="Q30" s="84"/>
      <c r="R30" s="84"/>
    </row>
    <row r="31" spans="1:18" s="388" customFormat="1">
      <c r="A31" s="411" t="s">
        <v>1974</v>
      </c>
      <c r="B31" s="387"/>
      <c r="C31" s="387"/>
      <c r="D31" s="387"/>
      <c r="E31" s="387"/>
      <c r="F31" s="387"/>
      <c r="G31" s="387"/>
      <c r="H31" s="387"/>
      <c r="I31" s="409"/>
      <c r="J31" s="400"/>
      <c r="K31" s="391"/>
      <c r="L31" s="410"/>
      <c r="O31" s="391"/>
      <c r="P31" s="391"/>
      <c r="Q31" s="391"/>
      <c r="R31" s="391"/>
    </row>
    <row r="32" spans="1:18" ht="15.75">
      <c r="A32" s="411"/>
      <c r="B32" s="14"/>
      <c r="C32" s="14"/>
      <c r="D32" s="14"/>
      <c r="E32" s="14"/>
      <c r="F32" s="14"/>
      <c r="G32" s="14"/>
      <c r="H32" s="14"/>
      <c r="I32" s="51"/>
      <c r="J32" s="35"/>
      <c r="K32" s="84"/>
      <c r="L32" s="316"/>
      <c r="O32" s="84"/>
      <c r="P32" s="84"/>
      <c r="Q32" s="84"/>
      <c r="R32" s="84"/>
    </row>
    <row r="33" spans="1:18" ht="15.75">
      <c r="A33" s="411" t="s">
        <v>1975</v>
      </c>
      <c r="B33" s="14"/>
      <c r="C33" s="14"/>
      <c r="D33" s="14"/>
      <c r="E33" s="14"/>
      <c r="F33" s="14"/>
      <c r="G33" s="14"/>
      <c r="H33" s="14"/>
      <c r="I33" s="51"/>
      <c r="J33" s="35"/>
      <c r="K33" s="84"/>
      <c r="L33" s="316"/>
      <c r="O33" s="84"/>
      <c r="P33" s="84"/>
      <c r="Q33" s="84"/>
      <c r="R33" s="84"/>
    </row>
    <row r="34" spans="1:18" ht="15.75">
      <c r="A34" s="760"/>
      <c r="B34" s="14"/>
      <c r="C34" s="14"/>
      <c r="D34" s="14"/>
      <c r="E34" s="14"/>
      <c r="F34" s="14"/>
      <c r="G34" s="14"/>
      <c r="H34" s="14"/>
      <c r="I34" s="51"/>
      <c r="J34" s="35"/>
      <c r="K34" s="84"/>
      <c r="L34" s="316"/>
      <c r="O34" s="84"/>
      <c r="P34" s="84"/>
      <c r="Q34" s="84"/>
      <c r="R34" s="84"/>
    </row>
    <row r="35" spans="1:18" s="388" customFormat="1" ht="15.75">
      <c r="A35" s="760"/>
      <c r="B35" s="387"/>
      <c r="C35" s="387"/>
      <c r="D35" s="387"/>
      <c r="E35" s="387"/>
      <c r="F35" s="387"/>
      <c r="G35" s="387"/>
      <c r="H35" s="387"/>
      <c r="I35" s="409"/>
      <c r="J35" s="400"/>
      <c r="K35" s="391"/>
      <c r="L35" s="412"/>
      <c r="O35" s="391"/>
      <c r="P35" s="391"/>
      <c r="Q35" s="391"/>
      <c r="R35" s="391"/>
    </row>
    <row r="36" spans="1:18" ht="15.75">
      <c r="A36" s="235"/>
      <c r="B36" s="14"/>
      <c r="C36" s="14"/>
      <c r="D36" s="14"/>
      <c r="E36" s="14"/>
      <c r="F36" s="14"/>
      <c r="G36" s="14"/>
      <c r="H36" s="14"/>
      <c r="I36" s="51"/>
      <c r="J36" s="35"/>
      <c r="K36" s="84"/>
      <c r="L36" s="316"/>
      <c r="O36" s="84"/>
      <c r="P36" s="84"/>
      <c r="Q36" s="84"/>
      <c r="R36" s="84"/>
    </row>
    <row r="37" spans="1:18">
      <c r="A37" s="235"/>
      <c r="B37" s="411"/>
      <c r="C37" s="411"/>
      <c r="D37" s="411"/>
      <c r="E37" s="411"/>
      <c r="F37" s="411"/>
      <c r="G37" s="411"/>
      <c r="H37" s="411"/>
      <c r="I37" s="411"/>
      <c r="J37" s="411"/>
      <c r="K37" s="411"/>
      <c r="L37" s="411"/>
      <c r="N37" s="411"/>
      <c r="O37" s="84"/>
      <c r="P37" s="84"/>
      <c r="Q37" s="84"/>
      <c r="R37" s="84"/>
    </row>
    <row r="38" spans="1:18">
      <c r="A38" s="235"/>
      <c r="B38" s="411"/>
      <c r="C38" s="411"/>
      <c r="D38" s="411"/>
      <c r="E38" s="411"/>
      <c r="F38" s="411"/>
      <c r="G38" s="411"/>
      <c r="H38" s="411"/>
      <c r="I38" s="411"/>
      <c r="J38" s="411"/>
      <c r="K38" s="411"/>
      <c r="L38" s="411"/>
      <c r="N38" s="411"/>
      <c r="O38" s="84"/>
      <c r="P38" s="84"/>
      <c r="Q38" s="84"/>
      <c r="R38" s="84"/>
    </row>
    <row r="39" spans="1:18">
      <c r="A39" s="235"/>
      <c r="N39" s="411"/>
      <c r="O39" s="84"/>
      <c r="P39" s="84"/>
      <c r="Q39" s="84"/>
      <c r="R39" s="84"/>
    </row>
    <row r="40" spans="1:18" ht="15.75">
      <c r="A40" s="235"/>
      <c r="B40" s="14"/>
      <c r="C40" s="14"/>
      <c r="D40" s="14"/>
      <c r="E40" s="14"/>
      <c r="F40" s="14"/>
      <c r="G40" s="14"/>
      <c r="H40" s="14"/>
      <c r="I40" s="51"/>
      <c r="J40" s="35"/>
      <c r="K40" s="84"/>
      <c r="L40" s="316"/>
      <c r="O40" s="84"/>
      <c r="P40" s="84"/>
      <c r="Q40" s="84"/>
      <c r="R40" s="84"/>
    </row>
    <row r="41" spans="1:18" ht="15.75">
      <c r="A41" s="235"/>
      <c r="B41" s="14"/>
      <c r="C41" s="14"/>
      <c r="D41" s="14"/>
      <c r="E41" s="14"/>
      <c r="F41" s="14"/>
      <c r="G41" s="14"/>
      <c r="H41" s="14"/>
      <c r="I41" s="51"/>
      <c r="J41" s="35"/>
      <c r="K41" s="84"/>
      <c r="L41" s="316"/>
      <c r="O41" s="84"/>
      <c r="P41" s="84"/>
      <c r="Q41" s="84"/>
      <c r="R41" s="84"/>
    </row>
    <row r="42" spans="1:18" ht="15.75">
      <c r="A42" s="235"/>
      <c r="B42" s="14"/>
      <c r="C42" s="14"/>
      <c r="D42" s="14"/>
      <c r="E42" s="14"/>
      <c r="F42" s="14"/>
      <c r="G42" s="14"/>
      <c r="H42" s="14"/>
      <c r="I42" s="51"/>
      <c r="J42" s="35"/>
      <c r="K42" s="84"/>
      <c r="L42" s="316"/>
      <c r="O42" s="84"/>
      <c r="P42" s="84"/>
      <c r="Q42" s="84"/>
      <c r="R42" s="84"/>
    </row>
    <row r="43" spans="1:18" ht="15.75">
      <c r="A43" s="235"/>
      <c r="B43" s="14"/>
      <c r="C43" s="14"/>
      <c r="D43" s="14"/>
      <c r="E43" s="14"/>
      <c r="F43" s="14"/>
      <c r="G43" s="14"/>
      <c r="H43" s="14"/>
      <c r="I43" s="51"/>
      <c r="J43" s="35"/>
      <c r="K43" s="84"/>
      <c r="L43" s="316"/>
      <c r="O43" s="84"/>
      <c r="P43" s="84"/>
      <c r="Q43" s="84"/>
      <c r="R43" s="84"/>
    </row>
    <row r="44" spans="1:18" ht="15.75">
      <c r="A44" s="235"/>
      <c r="B44" s="14"/>
      <c r="C44" s="14"/>
      <c r="D44" s="14"/>
      <c r="E44" s="14"/>
      <c r="F44" s="14"/>
      <c r="G44" s="14"/>
      <c r="H44" s="14"/>
      <c r="I44" s="51"/>
      <c r="J44" s="35"/>
      <c r="K44" s="84"/>
      <c r="L44" s="316"/>
      <c r="O44" s="84"/>
      <c r="P44" s="84"/>
      <c r="Q44" s="84"/>
      <c r="R44" s="84"/>
    </row>
    <row r="45" spans="1:18" ht="15.75">
      <c r="A45" s="235"/>
      <c r="B45" s="14"/>
      <c r="C45" s="14"/>
      <c r="D45" s="14"/>
      <c r="E45" s="14"/>
      <c r="F45" s="14"/>
      <c r="G45" s="14"/>
      <c r="H45" s="14"/>
      <c r="I45" s="51"/>
      <c r="J45" s="35"/>
      <c r="K45" s="84"/>
      <c r="L45" s="316"/>
      <c r="O45" s="84"/>
      <c r="P45" s="84"/>
      <c r="Q45" s="84"/>
      <c r="R45" s="84"/>
    </row>
    <row r="46" spans="1:18" ht="15.75">
      <c r="A46" s="23" t="s">
        <v>517</v>
      </c>
      <c r="B46" s="35"/>
      <c r="C46" s="35"/>
      <c r="D46" s="35"/>
      <c r="E46" s="35"/>
      <c r="F46" s="35"/>
      <c r="G46" s="35"/>
      <c r="H46" s="35"/>
      <c r="I46" s="49"/>
      <c r="J46" s="52"/>
      <c r="L46" s="234"/>
      <c r="O46" s="84"/>
      <c r="P46" s="84"/>
      <c r="Q46" s="84"/>
      <c r="R46" s="84"/>
    </row>
    <row r="47" spans="1:18">
      <c r="A47" s="44"/>
      <c r="B47" s="35"/>
      <c r="C47" s="35"/>
      <c r="D47" s="35"/>
      <c r="E47" s="35"/>
      <c r="F47" s="24"/>
      <c r="G47" s="24"/>
      <c r="H47" s="39"/>
      <c r="I47" s="49"/>
      <c r="J47" s="39"/>
      <c r="L47" s="272"/>
      <c r="O47" s="84"/>
      <c r="P47" s="84"/>
      <c r="Q47" s="84"/>
      <c r="R47" s="84"/>
    </row>
    <row r="48" spans="1:18">
      <c r="A48" s="44"/>
      <c r="B48" s="35"/>
      <c r="C48" s="35"/>
      <c r="D48" s="35"/>
      <c r="E48" s="35"/>
      <c r="F48" s="19" t="s">
        <v>1353</v>
      </c>
      <c r="G48" s="49"/>
      <c r="H48" s="19" t="s">
        <v>1424</v>
      </c>
      <c r="I48" s="49"/>
      <c r="J48" s="19" t="s">
        <v>1589</v>
      </c>
      <c r="L48" s="272" t="s">
        <v>106</v>
      </c>
      <c r="O48" s="84"/>
      <c r="P48" s="84"/>
      <c r="Q48" s="84"/>
      <c r="R48" s="84"/>
    </row>
    <row r="49" spans="1:18">
      <c r="A49" s="2"/>
      <c r="B49" s="62"/>
      <c r="C49" s="62"/>
      <c r="D49" s="62"/>
      <c r="E49" s="63"/>
      <c r="F49" s="120" t="s">
        <v>22</v>
      </c>
      <c r="G49" s="36"/>
      <c r="H49" s="120" t="s">
        <v>22</v>
      </c>
      <c r="I49" s="49"/>
      <c r="J49" s="120" t="s">
        <v>22</v>
      </c>
      <c r="L49" s="119" t="s">
        <v>22</v>
      </c>
      <c r="O49" s="84"/>
      <c r="P49" s="84"/>
      <c r="Q49" s="84"/>
      <c r="R49" s="84"/>
    </row>
    <row r="50" spans="1:18">
      <c r="A50" s="3" t="s">
        <v>100</v>
      </c>
      <c r="B50" s="14"/>
      <c r="C50" s="14"/>
      <c r="D50" s="14"/>
      <c r="E50" s="14"/>
      <c r="F50" s="52">
        <f>'Data Sheet'!N356</f>
        <v>69545</v>
      </c>
      <c r="G50" s="49"/>
      <c r="H50" s="52">
        <f>'Data Sheet'!N368</f>
        <v>38937</v>
      </c>
      <c r="I50" s="2"/>
      <c r="J50" s="220">
        <v>64390</v>
      </c>
      <c r="L50" s="328">
        <f t="shared" ref="L50:L56" si="1">+J50+H50+F50</f>
        <v>172872</v>
      </c>
      <c r="O50" s="84"/>
      <c r="P50" s="84"/>
      <c r="Q50" s="84"/>
      <c r="R50" s="84"/>
    </row>
    <row r="51" spans="1:18">
      <c r="A51" s="2" t="s">
        <v>349</v>
      </c>
      <c r="B51" s="14"/>
      <c r="C51" s="14"/>
      <c r="D51" s="14"/>
      <c r="E51" s="14"/>
      <c r="F51" s="52">
        <f>'Data Sheet'!N357</f>
        <v>0</v>
      </c>
      <c r="G51" s="49"/>
      <c r="H51" s="52">
        <f>'Data Sheet'!N369</f>
        <v>0</v>
      </c>
      <c r="I51" s="39"/>
      <c r="J51" s="220">
        <v>0</v>
      </c>
      <c r="L51" s="328">
        <f t="shared" si="1"/>
        <v>0</v>
      </c>
      <c r="O51" s="84"/>
      <c r="P51" s="84"/>
      <c r="Q51" s="84"/>
      <c r="R51" s="84"/>
    </row>
    <row r="52" spans="1:18">
      <c r="A52" s="406" t="s">
        <v>1700</v>
      </c>
      <c r="B52" s="35"/>
      <c r="C52" s="35"/>
      <c r="D52" s="35"/>
      <c r="E52" s="35"/>
      <c r="F52" s="52">
        <f>'Data Sheet'!N358</f>
        <v>-1354</v>
      </c>
      <c r="G52" s="49"/>
      <c r="H52" s="52">
        <f>'Data Sheet'!N370</f>
        <v>-16</v>
      </c>
      <c r="I52" s="60"/>
      <c r="J52" s="220">
        <v>-399</v>
      </c>
      <c r="L52" s="328">
        <f t="shared" si="1"/>
        <v>-1769</v>
      </c>
      <c r="O52" s="84"/>
      <c r="P52" s="84"/>
      <c r="Q52" s="84"/>
      <c r="R52" s="84"/>
    </row>
    <row r="53" spans="1:18">
      <c r="A53" s="77" t="s">
        <v>350</v>
      </c>
      <c r="B53" s="35"/>
      <c r="C53" s="35"/>
      <c r="D53" s="35"/>
      <c r="E53" s="35"/>
      <c r="F53" s="52">
        <f>'Data Sheet'!N359</f>
        <v>-621</v>
      </c>
      <c r="G53" s="49"/>
      <c r="H53" s="52">
        <f>'Data Sheet'!N371</f>
        <v>-43</v>
      </c>
      <c r="I53" s="60"/>
      <c r="J53" s="220">
        <v>0</v>
      </c>
      <c r="L53" s="328">
        <f t="shared" si="1"/>
        <v>-664</v>
      </c>
      <c r="O53" s="84"/>
      <c r="P53" s="84"/>
      <c r="Q53" s="84"/>
      <c r="R53" s="84"/>
    </row>
    <row r="54" spans="1:18" ht="15.75">
      <c r="A54" s="77" t="s">
        <v>351</v>
      </c>
      <c r="B54" s="35"/>
      <c r="C54" s="35"/>
      <c r="D54" s="35"/>
      <c r="E54" s="35"/>
      <c r="F54" s="52">
        <f>'Data Sheet'!N360</f>
        <v>-185</v>
      </c>
      <c r="G54" s="49"/>
      <c r="H54" s="52">
        <f>'Data Sheet'!N372</f>
        <v>-232</v>
      </c>
      <c r="I54" s="61"/>
      <c r="J54" s="220">
        <v>-259</v>
      </c>
      <c r="L54" s="328">
        <f t="shared" si="1"/>
        <v>-676</v>
      </c>
      <c r="O54" s="84"/>
      <c r="P54" s="84"/>
      <c r="Q54" s="84"/>
      <c r="R54" s="84"/>
    </row>
    <row r="55" spans="1:18" ht="15.75">
      <c r="A55" s="77" t="s">
        <v>1580</v>
      </c>
      <c r="B55" s="35"/>
      <c r="C55" s="35"/>
      <c r="D55" s="35"/>
      <c r="E55" s="35"/>
      <c r="F55" s="52">
        <f>'Data Sheet'!N361</f>
        <v>0</v>
      </c>
      <c r="G55" s="49"/>
      <c r="H55" s="52">
        <f>'Data Sheet'!N373</f>
        <v>0</v>
      </c>
      <c r="I55" s="61"/>
      <c r="J55" s="220">
        <v>0</v>
      </c>
      <c r="L55" s="328">
        <f t="shared" si="1"/>
        <v>0</v>
      </c>
      <c r="O55" s="84"/>
      <c r="P55" s="84"/>
      <c r="Q55" s="84"/>
      <c r="R55" s="84"/>
    </row>
    <row r="56" spans="1:18" ht="15.75">
      <c r="A56" s="77" t="s">
        <v>1573</v>
      </c>
      <c r="B56" s="35"/>
      <c r="C56" s="35"/>
      <c r="D56" s="35"/>
      <c r="E56" s="35"/>
      <c r="F56" s="52">
        <f>'Data Sheet'!N362</f>
        <v>0</v>
      </c>
      <c r="G56" s="49"/>
      <c r="H56" s="52">
        <f>'Data Sheet'!N374</f>
        <v>0</v>
      </c>
      <c r="I56" s="61"/>
      <c r="J56" s="220">
        <v>0</v>
      </c>
      <c r="L56" s="328">
        <f t="shared" si="1"/>
        <v>0</v>
      </c>
      <c r="O56" s="84"/>
      <c r="P56" s="84"/>
      <c r="Q56" s="84"/>
      <c r="R56" s="84"/>
    </row>
    <row r="57" spans="1:18" ht="15.75" hidden="1">
      <c r="A57" s="77"/>
      <c r="B57" s="35"/>
      <c r="C57" s="35"/>
      <c r="D57" s="35"/>
      <c r="E57" s="35"/>
      <c r="F57" s="52"/>
      <c r="G57" s="49"/>
      <c r="H57" s="52"/>
      <c r="I57" s="61"/>
      <c r="J57" s="220"/>
      <c r="L57" s="328"/>
      <c r="O57" s="84"/>
      <c r="P57" s="84"/>
      <c r="Q57" s="84"/>
      <c r="R57" s="84"/>
    </row>
    <row r="58" spans="1:18" ht="15.75">
      <c r="A58" s="2" t="s">
        <v>500</v>
      </c>
      <c r="B58" s="62"/>
      <c r="C58" s="62"/>
      <c r="D58" s="62"/>
      <c r="E58" s="63"/>
      <c r="F58" s="646">
        <f>SUM(F50:F57)</f>
        <v>67385</v>
      </c>
      <c r="G58" s="49"/>
      <c r="H58" s="646">
        <f>SUM(H50:H57)</f>
        <v>38646</v>
      </c>
      <c r="I58" s="61"/>
      <c r="J58" s="646">
        <f>SUM(J50:J57)</f>
        <v>63732</v>
      </c>
      <c r="L58" s="645">
        <f>SUM(L50:L57)</f>
        <v>169763</v>
      </c>
      <c r="O58" s="84"/>
      <c r="P58" s="84"/>
      <c r="Q58" s="84"/>
      <c r="R58" s="84"/>
    </row>
    <row r="59" spans="1:18">
      <c r="A59" s="2" t="s">
        <v>520</v>
      </c>
      <c r="B59" s="62"/>
      <c r="C59" s="62"/>
      <c r="D59" s="62"/>
      <c r="E59" s="63"/>
      <c r="F59" s="52">
        <f>'Data Sheet'!N365</f>
        <v>67417</v>
      </c>
      <c r="G59" s="49"/>
      <c r="H59" s="52">
        <f>'Data Sheet'!N377</f>
        <v>38684</v>
      </c>
      <c r="I59" s="35"/>
      <c r="J59" s="220">
        <v>63787</v>
      </c>
      <c r="L59" s="49">
        <f>+J59+H59+F59</f>
        <v>169888</v>
      </c>
      <c r="O59" s="84"/>
      <c r="P59" s="84"/>
      <c r="Q59" s="84"/>
      <c r="R59" s="84"/>
    </row>
    <row r="60" spans="1:18" ht="15.75" thickBot="1">
      <c r="A60" s="3" t="s">
        <v>501</v>
      </c>
      <c r="B60" s="35"/>
      <c r="C60" s="35"/>
      <c r="D60" s="35"/>
      <c r="E60" s="35"/>
      <c r="F60" s="59">
        <f>F59-F58</f>
        <v>32</v>
      </c>
      <c r="G60" s="49"/>
      <c r="H60" s="59">
        <f>H59-H58</f>
        <v>38</v>
      </c>
      <c r="I60" s="332"/>
      <c r="J60" s="59">
        <f>J59-J58</f>
        <v>55</v>
      </c>
      <c r="L60" s="58">
        <f>L59-L58</f>
        <v>125</v>
      </c>
      <c r="O60" s="84"/>
      <c r="P60" s="84"/>
      <c r="Q60" s="84"/>
      <c r="R60" s="84"/>
    </row>
    <row r="61" spans="1:18" ht="15.75">
      <c r="A61" s="84"/>
      <c r="B61" s="84"/>
      <c r="C61" s="84"/>
      <c r="D61" s="84"/>
      <c r="E61" s="84"/>
      <c r="F61" s="316"/>
      <c r="G61" s="84"/>
      <c r="H61" s="507"/>
      <c r="J61" s="84"/>
      <c r="O61" s="84"/>
      <c r="P61" s="84"/>
      <c r="Q61" s="84"/>
      <c r="R61" s="84"/>
    </row>
    <row r="62" spans="1:18" s="388" customFormat="1">
      <c r="A62" s="411" t="s">
        <v>1746</v>
      </c>
      <c r="B62" s="391"/>
      <c r="C62" s="391"/>
      <c r="D62" s="391"/>
      <c r="E62" s="391"/>
      <c r="F62" s="391"/>
      <c r="G62" s="391"/>
      <c r="H62" s="391"/>
      <c r="I62" s="391"/>
      <c r="J62" s="391"/>
      <c r="K62" s="391"/>
      <c r="L62" s="391"/>
      <c r="O62" s="391"/>
      <c r="P62" s="391"/>
      <c r="Q62" s="391"/>
      <c r="R62" s="391"/>
    </row>
    <row r="63" spans="1:18">
      <c r="A63" s="411"/>
      <c r="B63" s="84"/>
      <c r="C63" s="84"/>
      <c r="D63" s="84"/>
      <c r="E63" s="84"/>
      <c r="F63" s="84"/>
      <c r="G63" s="84"/>
      <c r="H63" s="84"/>
      <c r="I63" s="84"/>
      <c r="J63" s="84"/>
      <c r="K63" s="84"/>
      <c r="L63" s="84"/>
    </row>
    <row r="64" spans="1:18">
      <c r="A64" s="235"/>
      <c r="B64" s="84"/>
      <c r="C64" s="84"/>
      <c r="D64" s="84"/>
      <c r="E64" s="84"/>
      <c r="F64" s="84"/>
      <c r="G64" s="84"/>
      <c r="H64" s="84"/>
      <c r="I64" s="84"/>
      <c r="J64" s="84"/>
      <c r="K64" s="84"/>
      <c r="L64" s="84"/>
    </row>
    <row r="65" spans="1:12">
      <c r="A65" s="228"/>
      <c r="B65" s="84"/>
      <c r="C65" s="84"/>
      <c r="D65" s="84"/>
      <c r="E65" s="84"/>
      <c r="F65" s="84"/>
      <c r="G65" s="84"/>
      <c r="H65" s="84"/>
      <c r="I65" s="84"/>
      <c r="J65" s="84"/>
      <c r="K65" s="84"/>
      <c r="L65" s="84"/>
    </row>
    <row r="66" spans="1:12">
      <c r="A66" s="228"/>
      <c r="B66" s="84"/>
      <c r="C66" s="84"/>
      <c r="D66" s="84"/>
      <c r="E66" s="84"/>
      <c r="F66" s="84"/>
      <c r="G66" s="84"/>
      <c r="H66" s="84"/>
      <c r="I66" s="84"/>
      <c r="J66" s="84"/>
      <c r="K66" s="84"/>
      <c r="L66" s="84"/>
    </row>
    <row r="67" spans="1:12">
      <c r="A67" s="14"/>
      <c r="B67" s="84"/>
      <c r="C67" s="84"/>
      <c r="D67" s="84"/>
      <c r="E67" s="84"/>
      <c r="F67" s="84"/>
      <c r="G67" s="84"/>
      <c r="H67" s="84"/>
      <c r="I67" s="84"/>
      <c r="J67" s="84"/>
      <c r="K67" s="84"/>
      <c r="L67" s="84"/>
    </row>
    <row r="68" spans="1:12">
      <c r="A68" s="14"/>
      <c r="B68" s="84"/>
      <c r="C68" s="84"/>
      <c r="D68" s="84"/>
      <c r="E68" s="84"/>
      <c r="F68" s="84"/>
      <c r="G68" s="84"/>
      <c r="H68" s="84"/>
      <c r="I68" s="84"/>
      <c r="J68" s="84"/>
      <c r="K68" s="84"/>
      <c r="L68" s="84"/>
    </row>
    <row r="69" spans="1:12">
      <c r="A69" s="14"/>
      <c r="B69" s="84"/>
      <c r="C69" s="84"/>
      <c r="D69" s="84"/>
      <c r="E69" s="84"/>
      <c r="F69" s="84"/>
      <c r="G69" s="84"/>
      <c r="H69" s="84"/>
      <c r="I69" s="84"/>
      <c r="J69" s="84"/>
      <c r="K69" s="84"/>
      <c r="L69" s="84"/>
    </row>
    <row r="70" spans="1:12">
      <c r="A70" s="84"/>
      <c r="B70" s="84"/>
      <c r="C70" s="84"/>
      <c r="D70" s="84"/>
      <c r="E70" s="84"/>
      <c r="F70" s="84"/>
      <c r="G70" s="84"/>
      <c r="H70" s="84"/>
      <c r="I70" s="84"/>
      <c r="J70" s="84"/>
      <c r="K70" s="84"/>
      <c r="L70" s="84"/>
    </row>
    <row r="71" spans="1:12">
      <c r="A71" s="84"/>
      <c r="B71" s="84"/>
      <c r="C71" s="84"/>
      <c r="D71" s="84"/>
      <c r="E71" s="84"/>
      <c r="F71" s="84"/>
      <c r="G71" s="84"/>
      <c r="H71" s="84"/>
      <c r="I71" s="84"/>
      <c r="J71" s="84"/>
      <c r="K71" s="84"/>
      <c r="L71" s="84"/>
    </row>
    <row r="72" spans="1:12">
      <c r="A72" s="84"/>
      <c r="B72" s="84"/>
      <c r="C72" s="84"/>
      <c r="D72" s="84"/>
      <c r="E72" s="84"/>
      <c r="F72" s="84"/>
      <c r="G72" s="84"/>
      <c r="H72" s="84"/>
      <c r="I72" s="84"/>
      <c r="J72" s="84"/>
      <c r="K72" s="84"/>
      <c r="L72" s="84"/>
    </row>
    <row r="73" spans="1:12">
      <c r="A73" s="84"/>
      <c r="B73" s="84"/>
      <c r="C73" s="84"/>
      <c r="D73" s="84"/>
      <c r="E73" s="84"/>
      <c r="F73" s="84"/>
      <c r="G73" s="84"/>
      <c r="H73" s="84"/>
      <c r="I73" s="84"/>
      <c r="J73" s="84"/>
      <c r="K73" s="84"/>
      <c r="L73" s="84"/>
    </row>
    <row r="74" spans="1:12">
      <c r="A74" s="84"/>
      <c r="B74" s="84"/>
      <c r="C74" s="84"/>
      <c r="D74" s="84"/>
      <c r="E74" s="84"/>
      <c r="F74" s="84"/>
      <c r="G74" s="84"/>
      <c r="H74" s="84"/>
      <c r="I74" s="84"/>
      <c r="J74" s="84"/>
      <c r="K74" s="84"/>
      <c r="L74" s="84"/>
    </row>
  </sheetData>
  <sheetProtection algorithmName="SHA-512" hashValue="LKj1DpM4X4ZXu6BKO5o0GMBc/0U+o1ryPG7kdzF6hyocdvRDlM5PR9gTfFcJVh88y17hIimoGUmjzRttKk0Jrw==" saltValue="rt/RespIXR1bfbaPK8000A==" spinCount="100000" sheet="1" formatCells="0" formatRows="0"/>
  <customSheetViews>
    <customSheetView guid="{7FD99AA4-5903-494A-9F09-AEC84FBFFB84}" fitToPage="1" topLeftCell="A10">
      <selection activeCell="E62" sqref="E62"/>
      <pageMargins left="0.70866141732283472" right="0.70866141732283472" top="0.74803149606299213" bottom="0.74803149606299213" header="0.31496062992125984" footer="0.31496062992125984"/>
      <pageSetup paperSize="9" scale="74" orientation="portrait" r:id="rId1"/>
      <headerFooter>
        <oddFooter>&amp;C&amp;A</oddFooter>
      </headerFooter>
    </customSheetView>
    <customSheetView guid="{44A2B057-7D30-4594-817B-0DBCD9A92E4A}" fitToPage="1" topLeftCell="A10">
      <selection activeCell="E62" sqref="E62"/>
      <pageMargins left="0.70866141732283472" right="0.70866141732283472" top="0.74803149606299213" bottom="0.74803149606299213" header="0.31496062992125984" footer="0.31496062992125984"/>
      <pageSetup paperSize="9" scale="7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3" orientation="portrait" r:id="rId3"/>
  <headerFooter>
    <oddFooter>&amp;C&amp;A</oddFooter>
  </headerFooter>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52"/>
  <sheetViews>
    <sheetView topLeftCell="A22" workbookViewId="0">
      <selection activeCell="J32" sqref="J32"/>
    </sheetView>
  </sheetViews>
  <sheetFormatPr defaultColWidth="8.77734375" defaultRowHeight="15"/>
  <cols>
    <col min="1" max="1" width="21.5546875" customWidth="1"/>
    <col min="6" max="6" width="0.77734375" customWidth="1"/>
    <col min="7" max="7" width="12.109375" customWidth="1"/>
    <col min="8" max="8" width="11.77734375" customWidth="1"/>
  </cols>
  <sheetData>
    <row r="1" spans="1:14" ht="15.75">
      <c r="A1" s="265" t="str">
        <f>+'1'!A1</f>
        <v>SWANSEA BAY UNIVERSITY HEALTH BOARD ANNUAL ACCOUNTS 2023-24</v>
      </c>
      <c r="B1" s="266"/>
      <c r="C1" s="266"/>
      <c r="D1" s="266"/>
      <c r="E1" s="266"/>
      <c r="F1" s="266"/>
      <c r="G1" s="267"/>
      <c r="H1" s="267"/>
      <c r="I1" s="15"/>
      <c r="K1" s="84"/>
      <c r="L1" s="84"/>
      <c r="M1" s="84"/>
      <c r="N1" s="84"/>
    </row>
    <row r="2" spans="1:14" ht="15.75">
      <c r="A2" s="32"/>
      <c r="B2" s="32"/>
      <c r="C2" s="32"/>
      <c r="D2" s="32"/>
      <c r="E2" s="32"/>
      <c r="F2" s="32"/>
      <c r="G2" s="64"/>
      <c r="H2" s="64"/>
      <c r="I2" s="15"/>
      <c r="K2" s="84"/>
      <c r="L2" s="84"/>
      <c r="M2" s="84"/>
      <c r="N2" s="84"/>
    </row>
    <row r="3" spans="1:14">
      <c r="A3" s="84"/>
      <c r="B3" s="84"/>
      <c r="C3" s="84"/>
      <c r="D3" s="84"/>
      <c r="E3" s="84"/>
      <c r="F3" s="84"/>
      <c r="G3" s="84"/>
      <c r="H3" s="84"/>
      <c r="K3" s="84"/>
      <c r="L3" s="84"/>
      <c r="M3" s="84"/>
      <c r="N3" s="84"/>
    </row>
    <row r="4" spans="1:14">
      <c r="A4" s="268" t="s">
        <v>1352</v>
      </c>
      <c r="B4" s="84"/>
      <c r="C4" s="84"/>
      <c r="D4" s="84"/>
      <c r="E4" s="84"/>
      <c r="F4" s="84"/>
      <c r="G4" s="84"/>
      <c r="H4" s="84"/>
      <c r="K4" s="84"/>
      <c r="L4" s="84"/>
      <c r="M4" s="84"/>
      <c r="N4" s="84"/>
    </row>
    <row r="5" spans="1:14">
      <c r="A5" s="84"/>
      <c r="B5" s="84"/>
      <c r="C5" s="84"/>
      <c r="D5" s="84"/>
      <c r="E5" s="84"/>
      <c r="F5" s="84"/>
      <c r="G5" s="84"/>
      <c r="H5" s="84"/>
      <c r="K5" s="84"/>
      <c r="L5" s="84"/>
      <c r="M5" s="84"/>
      <c r="N5" s="84"/>
    </row>
    <row r="6" spans="1:14">
      <c r="A6" s="14"/>
      <c r="B6" s="84"/>
      <c r="C6" s="84"/>
      <c r="D6" s="84"/>
      <c r="E6" s="84"/>
      <c r="F6" s="84"/>
      <c r="G6" s="84"/>
      <c r="H6" s="84"/>
      <c r="K6" s="84"/>
      <c r="L6" s="84"/>
      <c r="M6" s="84"/>
      <c r="N6" s="84"/>
    </row>
    <row r="7" spans="1:14">
      <c r="A7" s="231"/>
      <c r="B7" s="84"/>
      <c r="C7" s="84"/>
      <c r="D7" s="84"/>
      <c r="E7" s="84"/>
      <c r="F7" s="84"/>
      <c r="G7" s="84"/>
      <c r="H7" s="84"/>
      <c r="K7" s="84"/>
      <c r="L7" s="84"/>
      <c r="M7" s="84"/>
      <c r="N7" s="84"/>
    </row>
    <row r="8" spans="1:14">
      <c r="A8" s="231"/>
      <c r="B8" s="84"/>
      <c r="C8" s="84"/>
      <c r="D8" s="84"/>
      <c r="E8" s="84"/>
      <c r="F8" s="84"/>
      <c r="G8" s="84"/>
      <c r="H8" s="84"/>
      <c r="K8" s="84"/>
      <c r="L8" s="84"/>
      <c r="M8" s="84"/>
      <c r="N8" s="84"/>
    </row>
    <row r="9" spans="1:14">
      <c r="A9" s="231"/>
      <c r="B9" s="84"/>
      <c r="C9" s="84"/>
      <c r="D9" s="84"/>
      <c r="E9" s="84"/>
      <c r="F9" s="84"/>
      <c r="G9" s="84"/>
      <c r="H9" s="84"/>
      <c r="K9" s="84"/>
      <c r="L9" s="84"/>
      <c r="M9" s="84"/>
      <c r="N9" s="84"/>
    </row>
    <row r="10" spans="1:14">
      <c r="A10" s="231"/>
      <c r="B10" s="84"/>
      <c r="C10" s="84"/>
      <c r="D10" s="84"/>
      <c r="E10" s="84"/>
      <c r="F10" s="84"/>
      <c r="G10" s="84"/>
      <c r="H10" s="84"/>
      <c r="K10" s="84"/>
      <c r="L10" s="84"/>
      <c r="M10" s="84"/>
      <c r="N10" s="84"/>
    </row>
    <row r="11" spans="1:14">
      <c r="A11" s="231"/>
      <c r="B11" s="84"/>
      <c r="C11" s="84"/>
      <c r="D11" s="84"/>
      <c r="E11" s="84"/>
      <c r="F11" s="84"/>
      <c r="G11" s="84"/>
      <c r="H11" s="84"/>
      <c r="K11" s="84"/>
      <c r="L11" s="84"/>
      <c r="M11" s="84"/>
      <c r="N11" s="84"/>
    </row>
    <row r="12" spans="1:14">
      <c r="A12" s="231"/>
      <c r="B12" s="84"/>
      <c r="C12" s="84"/>
      <c r="D12" s="84"/>
      <c r="E12" s="84"/>
      <c r="F12" s="84"/>
      <c r="G12" s="84"/>
      <c r="H12" s="84"/>
      <c r="K12" s="84"/>
      <c r="L12" s="84"/>
      <c r="M12" s="84"/>
      <c r="N12" s="84"/>
    </row>
    <row r="13" spans="1:14">
      <c r="A13" s="231"/>
      <c r="B13" s="84"/>
      <c r="C13" s="84"/>
      <c r="D13" s="84"/>
      <c r="E13" s="84"/>
      <c r="F13" s="84"/>
      <c r="G13" s="84"/>
      <c r="H13" s="84"/>
      <c r="K13" s="84"/>
      <c r="L13" s="84"/>
      <c r="M13" s="84"/>
      <c r="N13" s="84"/>
    </row>
    <row r="14" spans="1:14">
      <c r="A14" s="231"/>
      <c r="B14" s="84"/>
      <c r="C14" s="84"/>
      <c r="D14" s="84"/>
      <c r="E14" s="84"/>
      <c r="F14" s="84"/>
      <c r="G14" s="84"/>
      <c r="H14" s="84"/>
      <c r="K14" s="84"/>
      <c r="L14" s="84"/>
      <c r="M14" s="84"/>
      <c r="N14" s="84"/>
    </row>
    <row r="15" spans="1:14">
      <c r="A15" s="231"/>
      <c r="B15" s="84"/>
      <c r="C15" s="84"/>
      <c r="D15" s="84"/>
      <c r="E15" s="84"/>
      <c r="F15" s="84"/>
      <c r="G15" s="84"/>
      <c r="H15" s="84"/>
      <c r="K15" s="84"/>
      <c r="L15" s="84"/>
      <c r="M15" s="84"/>
      <c r="N15" s="84"/>
    </row>
    <row r="16" spans="1:14">
      <c r="A16" s="231"/>
      <c r="K16" s="84"/>
      <c r="L16" s="84"/>
      <c r="M16" s="84"/>
      <c r="N16" s="84"/>
    </row>
    <row r="17" spans="1:17">
      <c r="A17" s="14"/>
      <c r="K17" s="84"/>
      <c r="L17" s="84"/>
      <c r="M17" s="84"/>
      <c r="N17" s="84"/>
    </row>
    <row r="18" spans="1:17">
      <c r="A18" s="14"/>
      <c r="K18" s="84"/>
      <c r="L18" s="84"/>
      <c r="M18" s="84"/>
      <c r="N18" s="84"/>
    </row>
    <row r="19" spans="1:17">
      <c r="A19" s="14"/>
      <c r="K19" s="84"/>
      <c r="L19" s="84"/>
      <c r="M19" s="84"/>
      <c r="N19" s="84"/>
    </row>
    <row r="20" spans="1:17">
      <c r="K20" s="84"/>
      <c r="L20" s="84"/>
      <c r="M20" s="84"/>
      <c r="N20" s="84"/>
    </row>
    <row r="21" spans="1:17">
      <c r="K21" s="84"/>
      <c r="L21" s="84"/>
      <c r="M21" s="84"/>
      <c r="N21" s="84"/>
    </row>
    <row r="22" spans="1:17">
      <c r="A22" s="317"/>
      <c r="B22" s="318"/>
      <c r="C22" s="318"/>
      <c r="E22" s="319"/>
      <c r="F22" s="319"/>
      <c r="G22" s="319"/>
      <c r="H22" s="486"/>
      <c r="K22" s="84"/>
      <c r="L22" s="84"/>
      <c r="M22" s="84"/>
      <c r="N22" s="84"/>
    </row>
    <row r="23" spans="1:17">
      <c r="A23" s="317"/>
      <c r="B23" s="318"/>
      <c r="C23" s="318"/>
      <c r="E23" s="319"/>
      <c r="F23" s="319"/>
      <c r="G23" s="319"/>
      <c r="H23" s="486"/>
      <c r="K23" s="84"/>
      <c r="L23" s="84"/>
      <c r="M23" s="84"/>
      <c r="N23" s="84"/>
    </row>
    <row r="24" spans="1:17">
      <c r="A24" s="317"/>
      <c r="B24" s="318"/>
      <c r="C24" s="318"/>
      <c r="D24" s="318"/>
      <c r="E24" s="318"/>
      <c r="F24" s="318"/>
      <c r="G24" s="318"/>
      <c r="H24" s="486"/>
      <c r="I24" s="318"/>
      <c r="J24" s="318"/>
      <c r="K24" s="969"/>
      <c r="L24" s="969"/>
      <c r="M24" s="969"/>
      <c r="N24" s="84"/>
      <c r="O24" s="319"/>
      <c r="P24" s="319"/>
      <c r="Q24" s="486"/>
    </row>
    <row r="25" spans="1:17">
      <c r="A25" s="317"/>
      <c r="B25" s="318"/>
      <c r="C25" s="318"/>
      <c r="D25" s="318"/>
      <c r="E25" s="318"/>
      <c r="F25" s="318"/>
      <c r="G25" s="318"/>
      <c r="H25" s="486"/>
      <c r="I25" s="318"/>
      <c r="J25" s="318"/>
      <c r="K25" s="969"/>
      <c r="L25" s="969"/>
      <c r="M25" s="969"/>
      <c r="N25" s="84"/>
      <c r="O25" s="319"/>
      <c r="P25" s="319"/>
      <c r="Q25" s="486"/>
    </row>
    <row r="26" spans="1:17">
      <c r="A26" s="317"/>
      <c r="B26" s="318"/>
      <c r="C26" s="318"/>
      <c r="E26" s="318"/>
      <c r="F26" s="318"/>
      <c r="G26" s="318"/>
      <c r="H26" s="318"/>
      <c r="K26" s="84"/>
      <c r="L26" s="84"/>
      <c r="M26" s="84"/>
      <c r="N26" s="84"/>
    </row>
    <row r="27" spans="1:17" ht="25.5" customHeight="1">
      <c r="A27" s="1245" t="s">
        <v>1342</v>
      </c>
      <c r="B27" s="1245"/>
      <c r="C27" s="1245"/>
      <c r="D27" s="1246"/>
      <c r="E27" s="478"/>
      <c r="F27" s="478"/>
      <c r="G27" s="487"/>
      <c r="H27" s="478"/>
      <c r="I27" s="478"/>
      <c r="J27" s="478"/>
      <c r="K27" s="970"/>
      <c r="L27" s="970"/>
      <c r="M27" s="84"/>
      <c r="N27" s="84"/>
    </row>
    <row r="28" spans="1:17">
      <c r="A28" s="478"/>
      <c r="B28" s="658" t="s">
        <v>1067</v>
      </c>
      <c r="C28" s="478"/>
      <c r="D28" s="488"/>
      <c r="E28" s="478"/>
      <c r="F28" s="478"/>
      <c r="H28" s="508" t="s">
        <v>1278</v>
      </c>
      <c r="I28" s="478"/>
      <c r="J28" s="388"/>
      <c r="K28" s="970"/>
      <c r="L28" s="970"/>
      <c r="M28" s="84"/>
      <c r="N28" s="84"/>
    </row>
    <row r="29" spans="1:17">
      <c r="A29" s="461"/>
      <c r="B29" s="658" t="s">
        <v>1068</v>
      </c>
      <c r="C29" s="478"/>
      <c r="D29" s="488"/>
      <c r="E29" s="478"/>
      <c r="F29" s="478"/>
      <c r="H29" s="884" t="s">
        <v>1732</v>
      </c>
      <c r="I29" s="478"/>
      <c r="J29" s="478"/>
      <c r="K29" s="970"/>
      <c r="L29" s="970"/>
      <c r="M29" s="84"/>
      <c r="N29" s="84"/>
    </row>
    <row r="30" spans="1:17">
      <c r="A30" s="317"/>
      <c r="B30" s="489"/>
      <c r="C30" s="318"/>
      <c r="D30" s="489"/>
      <c r="E30" s="318"/>
      <c r="F30" s="318"/>
      <c r="G30" s="489"/>
      <c r="H30" s="318"/>
      <c r="I30" s="318"/>
      <c r="J30" s="318"/>
      <c r="K30" s="969"/>
      <c r="L30" s="969"/>
      <c r="M30" s="84"/>
      <c r="N30" s="84"/>
    </row>
    <row r="31" spans="1:17">
      <c r="A31" s="885" t="s">
        <v>1802</v>
      </c>
      <c r="B31" s="145"/>
      <c r="C31" s="145"/>
      <c r="D31" s="145"/>
      <c r="E31" s="145"/>
      <c r="F31" s="145"/>
      <c r="G31" s="145"/>
      <c r="H31" s="317"/>
      <c r="K31" s="84"/>
      <c r="L31" s="84"/>
      <c r="M31" s="84"/>
      <c r="N31" s="84"/>
    </row>
    <row r="32" spans="1:17">
      <c r="A32" s="145"/>
      <c r="B32" s="146"/>
      <c r="C32" s="146"/>
      <c r="D32" s="146"/>
      <c r="E32" s="146"/>
      <c r="F32" s="146"/>
      <c r="G32" s="146"/>
      <c r="K32" s="84"/>
      <c r="L32" s="84"/>
      <c r="M32" s="84"/>
      <c r="N32" s="84"/>
    </row>
    <row r="33" spans="1:14">
      <c r="A33" s="145"/>
      <c r="B33" s="146"/>
      <c r="C33" s="146"/>
      <c r="D33" s="146"/>
      <c r="E33" s="146"/>
      <c r="F33" s="146"/>
      <c r="G33" s="146"/>
      <c r="K33" s="84"/>
      <c r="L33" s="84"/>
      <c r="M33" s="84"/>
      <c r="N33" s="84"/>
    </row>
    <row r="34" spans="1:14">
      <c r="A34" s="145"/>
      <c r="B34" s="146"/>
      <c r="C34" s="146"/>
      <c r="D34" s="146"/>
      <c r="E34" s="146"/>
      <c r="F34" s="146"/>
      <c r="G34" s="146"/>
      <c r="K34" s="84"/>
      <c r="L34" s="84"/>
      <c r="M34" s="84"/>
      <c r="N34" s="84"/>
    </row>
    <row r="35" spans="1:14">
      <c r="A35" s="461"/>
      <c r="B35" s="146"/>
      <c r="C35" s="146"/>
      <c r="D35" s="146"/>
      <c r="E35" s="146"/>
      <c r="F35" s="146"/>
      <c r="G35" s="146"/>
      <c r="K35" s="84"/>
      <c r="L35" s="84"/>
      <c r="M35" s="84"/>
      <c r="N35" s="84"/>
    </row>
    <row r="36" spans="1:14">
      <c r="A36" s="145"/>
      <c r="B36" s="146"/>
      <c r="C36" s="146"/>
      <c r="D36" s="146"/>
      <c r="E36" s="146"/>
      <c r="F36" s="146"/>
      <c r="G36" s="146"/>
      <c r="K36" s="84"/>
      <c r="L36" s="84"/>
      <c r="M36" s="84"/>
      <c r="N36" s="84"/>
    </row>
    <row r="37" spans="1:14">
      <c r="A37" s="145"/>
      <c r="B37" s="146"/>
      <c r="C37" s="146"/>
      <c r="D37" s="146"/>
      <c r="E37" s="146"/>
      <c r="F37" s="146"/>
      <c r="G37" s="146"/>
      <c r="K37" s="84"/>
      <c r="L37" s="84"/>
      <c r="M37" s="84"/>
      <c r="N37" s="84"/>
    </row>
    <row r="38" spans="1:14">
      <c r="K38" s="84"/>
      <c r="L38" s="84"/>
      <c r="M38" s="84"/>
      <c r="N38" s="84"/>
    </row>
    <row r="39" spans="1:14">
      <c r="K39" s="84"/>
      <c r="L39" s="84"/>
      <c r="M39" s="84"/>
      <c r="N39" s="84"/>
    </row>
    <row r="40" spans="1:14">
      <c r="K40" s="84"/>
      <c r="L40" s="84"/>
      <c r="M40" s="84"/>
      <c r="N40" s="84"/>
    </row>
    <row r="41" spans="1:14" s="388" customFormat="1">
      <c r="A41" s="659" t="s">
        <v>1231</v>
      </c>
      <c r="B41" s="476"/>
      <c r="C41" s="477"/>
      <c r="D41" s="477"/>
      <c r="E41" s="476"/>
      <c r="F41" s="476"/>
      <c r="G41" s="476"/>
      <c r="H41" s="478"/>
      <c r="I41" s="478"/>
      <c r="K41" s="391"/>
      <c r="L41" s="391"/>
      <c r="M41" s="391"/>
      <c r="N41" s="391"/>
    </row>
    <row r="42" spans="1:14" s="388" customFormat="1">
      <c r="A42" s="660" t="s">
        <v>1058</v>
      </c>
      <c r="B42" s="477"/>
      <c r="C42" s="477"/>
      <c r="D42" s="477"/>
      <c r="E42" s="477"/>
      <c r="F42" s="477"/>
      <c r="G42" s="477"/>
      <c r="H42" s="478"/>
      <c r="I42" s="478"/>
      <c r="K42" s="391"/>
      <c r="L42" s="391"/>
      <c r="M42" s="391"/>
      <c r="N42" s="391"/>
    </row>
    <row r="43" spans="1:14" s="388" customFormat="1">
      <c r="A43" s="660" t="s">
        <v>1153</v>
      </c>
      <c r="B43" s="477"/>
      <c r="C43" s="477"/>
      <c r="D43" s="477"/>
      <c r="E43" s="477"/>
      <c r="F43" s="477"/>
      <c r="G43" s="478"/>
      <c r="H43" s="478"/>
      <c r="I43" s="478"/>
      <c r="K43" s="391"/>
      <c r="L43" s="391"/>
      <c r="M43" s="391"/>
      <c r="N43" s="391"/>
    </row>
    <row r="44" spans="1:14" s="388" customFormat="1">
      <c r="A44" s="478"/>
      <c r="B44" s="477"/>
      <c r="C44" s="477"/>
      <c r="E44" s="662" t="s">
        <v>1589</v>
      </c>
      <c r="F44" s="662"/>
      <c r="G44" s="663" t="s">
        <v>1424</v>
      </c>
      <c r="H44" s="478"/>
      <c r="I44" s="478"/>
      <c r="K44" s="391"/>
      <c r="L44" s="391"/>
      <c r="M44" s="391"/>
      <c r="N44" s="391"/>
    </row>
    <row r="45" spans="1:14" s="388" customFormat="1">
      <c r="A45" s="661" t="s">
        <v>1057</v>
      </c>
      <c r="B45" s="477"/>
      <c r="C45" s="477"/>
      <c r="E45" s="680">
        <f>'39'!F22</f>
        <v>314675</v>
      </c>
      <c r="F45" s="680"/>
      <c r="G45" s="681">
        <f>'39'!J22</f>
        <v>315307</v>
      </c>
      <c r="H45" s="478"/>
      <c r="I45" s="478"/>
      <c r="K45" s="391"/>
      <c r="L45" s="391"/>
      <c r="M45" s="391"/>
      <c r="N45" s="391"/>
    </row>
    <row r="46" spans="1:14" s="388" customFormat="1">
      <c r="A46" s="660" t="s">
        <v>959</v>
      </c>
      <c r="B46" s="477"/>
      <c r="C46" s="477"/>
      <c r="E46" s="680">
        <f>'39'!F23</f>
        <v>302538</v>
      </c>
      <c r="F46" s="680"/>
      <c r="G46" s="681">
        <f>'39'!J23</f>
        <v>298578</v>
      </c>
      <c r="H46" s="478"/>
      <c r="I46" s="478"/>
      <c r="K46" s="391"/>
      <c r="L46" s="391"/>
      <c r="M46" s="391"/>
      <c r="N46" s="391"/>
    </row>
    <row r="47" spans="1:14" s="388" customFormat="1">
      <c r="A47" s="660" t="s">
        <v>960</v>
      </c>
      <c r="B47" s="477"/>
      <c r="C47" s="477"/>
      <c r="E47" s="682">
        <f>E46/E45</f>
        <v>0.96143004687375866</v>
      </c>
      <c r="F47" s="682"/>
      <c r="G47" s="682">
        <f>'39'!J24</f>
        <v>0.94694377226005133</v>
      </c>
      <c r="H47" s="478"/>
      <c r="I47" s="478"/>
      <c r="K47" s="391"/>
      <c r="L47" s="391"/>
      <c r="M47" s="391"/>
      <c r="N47" s="391"/>
    </row>
    <row r="48" spans="1:14" s="388" customFormat="1">
      <c r="A48" s="886" t="s">
        <v>1753</v>
      </c>
      <c r="B48" s="479"/>
      <c r="C48" s="479"/>
      <c r="D48" s="479"/>
      <c r="E48" s="479"/>
      <c r="F48" s="479"/>
      <c r="G48" s="479"/>
      <c r="H48" s="478"/>
      <c r="I48" s="478"/>
      <c r="K48" s="391"/>
      <c r="L48" s="391"/>
      <c r="M48" s="391"/>
      <c r="N48" s="391"/>
    </row>
    <row r="49" spans="11:14">
      <c r="K49" s="84"/>
      <c r="L49" s="84"/>
      <c r="M49" s="84"/>
      <c r="N49" s="84"/>
    </row>
    <row r="50" spans="11:14">
      <c r="K50" s="84"/>
      <c r="L50" s="84"/>
      <c r="M50" s="84"/>
      <c r="N50" s="84"/>
    </row>
    <row r="51" spans="11:14">
      <c r="K51" s="84"/>
      <c r="L51" s="84"/>
      <c r="M51" s="84"/>
      <c r="N51" s="84"/>
    </row>
    <row r="52" spans="11:14">
      <c r="K52" s="84"/>
      <c r="L52" s="84"/>
      <c r="M52" s="84"/>
      <c r="N52" s="84"/>
    </row>
  </sheetData>
  <sheetProtection algorithmName="SHA-512" hashValue="wcJOnYltyheshFiZn/wpFb72XjUI03cZHExmDyT8lwGKz7whALU28Uree5EaI2YhlIYo2mbvIfcUJkiLSXIfVg==" saltValue="JLmhQcQOoCC/qOInXyJGww==" spinCount="100000" sheet="1" formatCells="0" formatRows="0"/>
  <customSheetViews>
    <customSheetView guid="{7FD99AA4-5903-494A-9F09-AEC84FBFFB84}">
      <selection activeCell="L11" sqref="L11"/>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44A2B057-7D30-4594-817B-0DBCD9A92E4A}">
      <selection activeCell="L11" sqref="L11"/>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mergeCells count="1">
    <mergeCell ref="A27:D27"/>
  </mergeCells>
  <pageMargins left="0.70866141732283472" right="0.70866141732283472" top="0.74803149606299213" bottom="0.74803149606299213" header="0.31496062992125984" footer="0.31496062992125984"/>
  <pageSetup paperSize="9" scale="81" orientation="portrait" r:id="rId3"/>
  <headerFooter>
    <oddFooter>&amp;C&amp;A</oddFoot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'Source-'!$A$3:$A$4</xm:f>
          </x14:formula1>
          <xm:sqref>H28</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Q78"/>
  <sheetViews>
    <sheetView topLeftCell="A10" workbookViewId="0">
      <selection activeCell="I37" sqref="I37"/>
    </sheetView>
  </sheetViews>
  <sheetFormatPr defaultRowHeight="15"/>
  <cols>
    <col min="1" max="1" width="28.109375" customWidth="1"/>
    <col min="6" max="6" width="0.44140625" customWidth="1"/>
    <col min="8" max="8" width="0.21875" customWidth="1"/>
    <col min="9" max="9" width="8.77734375" customWidth="1"/>
    <col min="10" max="10" width="0.44140625" style="146" customWidth="1"/>
    <col min="11" max="11" width="8.77734375" style="146"/>
  </cols>
  <sheetData>
    <row r="1" spans="1:17" ht="15.75">
      <c r="A1" s="10" t="str">
        <f>+'1'!A1</f>
        <v>SWANSEA BAY UNIVERSITY HEALTH BOARD ANNUAL ACCOUNTS 2023-24</v>
      </c>
      <c r="B1" s="34"/>
      <c r="C1" s="34"/>
      <c r="D1" s="34"/>
      <c r="E1" s="34"/>
      <c r="F1" s="34"/>
      <c r="G1" s="48"/>
      <c r="H1" s="48"/>
      <c r="I1" s="34"/>
      <c r="J1" s="444"/>
      <c r="K1" s="444"/>
      <c r="N1" s="84"/>
      <c r="O1" s="84"/>
      <c r="P1" s="84"/>
      <c r="Q1" s="84"/>
    </row>
    <row r="2" spans="1:17">
      <c r="N2" s="84"/>
      <c r="O2" s="84"/>
      <c r="P2" s="84"/>
      <c r="Q2" s="84"/>
    </row>
    <row r="3" spans="1:17" ht="15.75">
      <c r="A3" s="17" t="s">
        <v>352</v>
      </c>
      <c r="N3" s="84"/>
      <c r="O3" s="84"/>
      <c r="P3" s="84"/>
      <c r="Q3" s="84"/>
    </row>
    <row r="4" spans="1:17">
      <c r="N4" s="84"/>
      <c r="O4" s="84"/>
      <c r="P4" s="84"/>
      <c r="Q4" s="84"/>
    </row>
    <row r="5" spans="1:17">
      <c r="A5" s="3" t="s">
        <v>0</v>
      </c>
      <c r="N5" s="84"/>
      <c r="O5" s="84"/>
      <c r="P5" s="84"/>
      <c r="Q5" s="84"/>
    </row>
    <row r="6" spans="1:17">
      <c r="A6" s="3"/>
      <c r="E6" s="36" t="s">
        <v>355</v>
      </c>
      <c r="F6" s="36"/>
      <c r="G6" s="36" t="s">
        <v>356</v>
      </c>
      <c r="H6" s="36"/>
      <c r="I6" s="36" t="s">
        <v>1589</v>
      </c>
      <c r="J6" s="36"/>
      <c r="K6" s="19" t="s">
        <v>1424</v>
      </c>
      <c r="N6" s="84"/>
      <c r="O6" s="84"/>
      <c r="P6" s="84"/>
      <c r="Q6" s="84"/>
    </row>
    <row r="7" spans="1:17">
      <c r="A7" s="2"/>
      <c r="E7" s="36" t="s">
        <v>357</v>
      </c>
      <c r="F7" s="36"/>
      <c r="G7" s="36" t="s">
        <v>357</v>
      </c>
      <c r="H7" s="36"/>
      <c r="I7" s="36" t="s">
        <v>106</v>
      </c>
      <c r="J7" s="36"/>
      <c r="K7" s="19" t="s">
        <v>106</v>
      </c>
      <c r="N7" s="84"/>
      <c r="O7" s="84"/>
      <c r="P7" s="84"/>
      <c r="Q7" s="84"/>
    </row>
    <row r="8" spans="1:17">
      <c r="A8" s="2"/>
      <c r="E8" s="119" t="s">
        <v>22</v>
      </c>
      <c r="F8" s="36"/>
      <c r="G8" s="119" t="s">
        <v>22</v>
      </c>
      <c r="H8" s="36"/>
      <c r="I8" s="36" t="s">
        <v>22</v>
      </c>
      <c r="J8" s="36"/>
      <c r="K8" s="120" t="s">
        <v>22</v>
      </c>
      <c r="N8" s="84"/>
      <c r="O8" s="84"/>
      <c r="P8" s="84"/>
      <c r="Q8" s="84"/>
    </row>
    <row r="9" spans="1:17">
      <c r="A9" s="2" t="s">
        <v>101</v>
      </c>
      <c r="E9" s="97">
        <v>73518</v>
      </c>
      <c r="F9" s="97"/>
      <c r="G9" s="987"/>
      <c r="H9" s="988"/>
      <c r="I9" s="43">
        <f t="shared" ref="I9:I14" si="0">+G9+E9</f>
        <v>73518</v>
      </c>
      <c r="J9" s="68"/>
      <c r="K9" s="43">
        <f>'Data Sheet'!N462</f>
        <v>70533</v>
      </c>
      <c r="N9" s="84"/>
      <c r="O9" s="84"/>
      <c r="P9" s="84"/>
      <c r="Q9" s="84"/>
    </row>
    <row r="10" spans="1:17">
      <c r="A10" s="2" t="s">
        <v>102</v>
      </c>
      <c r="E10" s="97">
        <v>23757</v>
      </c>
      <c r="F10" s="97"/>
      <c r="G10" s="97">
        <v>-6073</v>
      </c>
      <c r="H10" s="988"/>
      <c r="I10" s="43">
        <f t="shared" si="0"/>
        <v>17684</v>
      </c>
      <c r="J10" s="68"/>
      <c r="K10" s="43">
        <f>'Data Sheet'!N463</f>
        <v>17316</v>
      </c>
      <c r="N10" s="84"/>
      <c r="O10" s="84"/>
      <c r="P10" s="84"/>
      <c r="Q10" s="84"/>
    </row>
    <row r="11" spans="1:17">
      <c r="A11" s="2" t="s">
        <v>103</v>
      </c>
      <c r="E11" s="97">
        <v>30538</v>
      </c>
      <c r="F11" s="97"/>
      <c r="G11" s="987"/>
      <c r="H11" s="988"/>
      <c r="I11" s="43">
        <f t="shared" si="0"/>
        <v>30538</v>
      </c>
      <c r="J11" s="68"/>
      <c r="K11" s="43">
        <f>'Data Sheet'!N464</f>
        <v>30036</v>
      </c>
      <c r="N11" s="84"/>
      <c r="O11" s="84"/>
      <c r="P11" s="84"/>
      <c r="Q11" s="84"/>
    </row>
    <row r="12" spans="1:17">
      <c r="A12" s="2" t="s">
        <v>104</v>
      </c>
      <c r="E12" s="97">
        <v>1408</v>
      </c>
      <c r="F12" s="84"/>
      <c r="G12" s="97">
        <v>4511</v>
      </c>
      <c r="I12" s="43">
        <f t="shared" si="0"/>
        <v>5919</v>
      </c>
      <c r="J12"/>
      <c r="K12" s="43">
        <f>'Data Sheet'!N465</f>
        <v>4781</v>
      </c>
      <c r="N12" s="84"/>
      <c r="O12" s="84"/>
      <c r="P12" s="84"/>
      <c r="Q12" s="84"/>
    </row>
    <row r="13" spans="1:17">
      <c r="A13" s="2" t="s">
        <v>105</v>
      </c>
      <c r="E13" s="97">
        <v>1428</v>
      </c>
      <c r="F13" s="97"/>
      <c r="G13" s="987"/>
      <c r="I13" s="43">
        <f t="shared" si="0"/>
        <v>1428</v>
      </c>
      <c r="J13"/>
      <c r="K13" s="43">
        <f>'Data Sheet'!N466</f>
        <v>794</v>
      </c>
      <c r="N13" s="84"/>
      <c r="O13" s="84"/>
      <c r="P13" s="84"/>
      <c r="Q13" s="84"/>
    </row>
    <row r="14" spans="1:17">
      <c r="A14" s="2" t="s">
        <v>353</v>
      </c>
      <c r="E14" s="97">
        <v>84350</v>
      </c>
      <c r="G14" s="987"/>
      <c r="I14" s="43">
        <f t="shared" si="0"/>
        <v>84350</v>
      </c>
      <c r="J14"/>
      <c r="K14" s="43">
        <f>'Data Sheet'!N467</f>
        <v>79198</v>
      </c>
      <c r="N14" s="84"/>
      <c r="O14" s="84"/>
      <c r="P14" s="84"/>
      <c r="Q14" s="84"/>
    </row>
    <row r="15" spans="1:17" ht="15.75" thickBot="1">
      <c r="A15" s="4" t="s">
        <v>106</v>
      </c>
      <c r="E15" s="137">
        <f>SUM(E9:E14)</f>
        <v>214999</v>
      </c>
      <c r="G15" s="137">
        <f>SUM(G9:G14)</f>
        <v>-1562</v>
      </c>
      <c r="I15" s="137">
        <f>SUM(I9:I14)</f>
        <v>213437</v>
      </c>
      <c r="J15"/>
      <c r="K15" s="136">
        <f>SUM(K9:K14)</f>
        <v>202658</v>
      </c>
      <c r="N15" s="84"/>
      <c r="O15" s="84"/>
      <c r="P15" s="84"/>
      <c r="Q15" s="84"/>
    </row>
    <row r="16" spans="1:17">
      <c r="A16" s="77"/>
      <c r="B16" s="228"/>
      <c r="C16" s="228"/>
      <c r="D16" s="228"/>
      <c r="E16" s="88"/>
      <c r="G16" s="88"/>
      <c r="J16"/>
      <c r="K16" s="182"/>
      <c r="L16" s="84"/>
      <c r="N16" s="84"/>
      <c r="O16" s="84"/>
      <c r="P16" s="84"/>
      <c r="Q16" s="84"/>
    </row>
    <row r="17" spans="1:17">
      <c r="A17" s="406"/>
      <c r="B17" s="228"/>
      <c r="C17" s="228"/>
      <c r="D17" s="228"/>
      <c r="E17" s="88"/>
      <c r="G17" s="88"/>
      <c r="J17"/>
      <c r="K17" s="182"/>
      <c r="L17" s="84"/>
      <c r="N17" s="84"/>
      <c r="O17" s="84"/>
      <c r="P17" s="84"/>
      <c r="Q17" s="84"/>
    </row>
    <row r="18" spans="1:17">
      <c r="A18" s="406"/>
      <c r="B18" s="228"/>
      <c r="C18" s="228"/>
      <c r="D18" s="228"/>
      <c r="E18" s="88"/>
      <c r="G18" s="88"/>
      <c r="J18"/>
      <c r="K18" s="182"/>
      <c r="L18" s="84"/>
      <c r="N18" s="84"/>
      <c r="O18" s="84"/>
      <c r="P18" s="84"/>
      <c r="Q18" s="84"/>
    </row>
    <row r="19" spans="1:17">
      <c r="A19" s="77"/>
      <c r="B19" s="228"/>
      <c r="C19" s="228"/>
      <c r="D19" s="228"/>
      <c r="E19" s="88"/>
      <c r="F19" s="88"/>
      <c r="G19" s="88"/>
      <c r="I19" s="182"/>
      <c r="J19" s="182"/>
      <c r="K19" s="182"/>
      <c r="L19" s="84"/>
      <c r="N19" s="84"/>
      <c r="O19" s="84"/>
      <c r="P19" s="84"/>
      <c r="Q19" s="84"/>
    </row>
    <row r="20" spans="1:17">
      <c r="A20" s="77"/>
      <c r="B20" s="228"/>
      <c r="C20" s="228"/>
      <c r="D20" s="228"/>
      <c r="E20" s="88"/>
      <c r="F20" s="88"/>
      <c r="G20" s="88"/>
      <c r="H20" s="88"/>
      <c r="I20" s="182"/>
      <c r="J20" s="182"/>
      <c r="K20" s="182"/>
      <c r="L20" s="84"/>
      <c r="N20" s="84"/>
      <c r="O20" s="84"/>
      <c r="P20" s="84"/>
      <c r="Q20" s="84"/>
    </row>
    <row r="21" spans="1:17">
      <c r="A21" s="77"/>
      <c r="B21" s="228"/>
      <c r="C21" s="228"/>
      <c r="D21" s="228"/>
      <c r="E21" s="88"/>
      <c r="F21" s="88"/>
      <c r="G21" s="88"/>
      <c r="H21" s="88"/>
      <c r="I21" s="182"/>
      <c r="J21" s="182"/>
      <c r="K21" s="182"/>
      <c r="L21" s="84"/>
      <c r="N21" s="84"/>
      <c r="O21" s="84"/>
      <c r="P21" s="84"/>
      <c r="Q21" s="84"/>
    </row>
    <row r="22" spans="1:17">
      <c r="A22" s="3" t="s">
        <v>1</v>
      </c>
      <c r="E22" s="36"/>
      <c r="F22" s="36"/>
      <c r="I22" s="36" t="s">
        <v>1589</v>
      </c>
      <c r="J22" s="36"/>
      <c r="K22" s="19" t="s">
        <v>1424</v>
      </c>
      <c r="N22" s="84"/>
      <c r="O22" s="84"/>
      <c r="P22" s="84"/>
      <c r="Q22" s="84"/>
    </row>
    <row r="23" spans="1:17">
      <c r="E23" s="36"/>
      <c r="F23" s="36"/>
      <c r="I23" s="36" t="s">
        <v>22</v>
      </c>
      <c r="J23" s="36"/>
      <c r="K23" s="120" t="s">
        <v>22</v>
      </c>
      <c r="N23" s="84"/>
      <c r="O23" s="84"/>
      <c r="P23" s="84"/>
      <c r="Q23" s="84"/>
    </row>
    <row r="24" spans="1:17">
      <c r="E24" s="36"/>
      <c r="F24" s="36"/>
      <c r="I24" s="36"/>
      <c r="J24" s="36"/>
      <c r="K24" s="19"/>
      <c r="N24" s="84"/>
      <c r="O24" s="84"/>
      <c r="P24" s="84"/>
      <c r="Q24" s="84"/>
    </row>
    <row r="25" spans="1:17">
      <c r="A25" s="2" t="s">
        <v>107</v>
      </c>
      <c r="E25" s="70"/>
      <c r="F25" s="70"/>
      <c r="I25" s="70">
        <v>39934</v>
      </c>
      <c r="J25" s="110"/>
      <c r="K25" s="43">
        <f>'Data Sheet'!N470</f>
        <v>43308</v>
      </c>
      <c r="N25" s="84"/>
      <c r="O25" s="84"/>
      <c r="P25" s="84"/>
      <c r="Q25" s="84"/>
    </row>
    <row r="26" spans="1:17">
      <c r="A26" s="2" t="s">
        <v>108</v>
      </c>
      <c r="E26" s="70"/>
      <c r="F26" s="70"/>
      <c r="I26" s="70">
        <v>8787</v>
      </c>
      <c r="J26" s="110"/>
      <c r="K26" s="43">
        <f>'Data Sheet'!N471</f>
        <v>8644</v>
      </c>
      <c r="N26" s="84"/>
      <c r="O26" s="84"/>
      <c r="P26" s="84"/>
      <c r="Q26" s="84"/>
    </row>
    <row r="27" spans="1:17">
      <c r="A27" s="2" t="s">
        <v>1358</v>
      </c>
      <c r="E27" s="70"/>
      <c r="F27" s="70"/>
      <c r="I27" s="70">
        <v>1701</v>
      </c>
      <c r="J27" s="110"/>
      <c r="K27" s="43">
        <f>'Data Sheet'!N472</f>
        <v>970</v>
      </c>
      <c r="N27" s="84"/>
      <c r="O27" s="84"/>
      <c r="P27" s="84"/>
      <c r="Q27" s="84"/>
    </row>
    <row r="28" spans="1:17">
      <c r="A28" s="2" t="s">
        <v>109</v>
      </c>
      <c r="E28" s="70"/>
      <c r="F28" s="70"/>
      <c r="I28" s="70">
        <v>830</v>
      </c>
      <c r="J28" s="110"/>
      <c r="K28" s="43">
        <f>'Data Sheet'!N473</f>
        <v>861</v>
      </c>
      <c r="N28" s="84"/>
      <c r="O28" s="84"/>
      <c r="P28" s="84"/>
      <c r="Q28" s="84"/>
    </row>
    <row r="29" spans="1:17">
      <c r="A29" s="2" t="s">
        <v>473</v>
      </c>
      <c r="E29" s="70"/>
      <c r="F29" s="70"/>
      <c r="I29" s="70">
        <v>134297</v>
      </c>
      <c r="J29" s="110"/>
      <c r="K29" s="43">
        <f>'Data Sheet'!N474</f>
        <v>126423</v>
      </c>
      <c r="N29" s="84"/>
      <c r="O29" s="84"/>
      <c r="P29" s="84"/>
      <c r="Q29" s="84"/>
    </row>
    <row r="30" spans="1:17">
      <c r="A30" s="2" t="s">
        <v>110</v>
      </c>
      <c r="E30" s="70"/>
      <c r="F30" s="70"/>
      <c r="I30" s="70">
        <v>14257</v>
      </c>
      <c r="J30" s="110"/>
      <c r="K30" s="43">
        <f>'Data Sheet'!N475</f>
        <v>15924</v>
      </c>
      <c r="N30" s="84"/>
      <c r="O30" s="84"/>
      <c r="P30" s="84"/>
      <c r="Q30" s="84"/>
    </row>
    <row r="31" spans="1:17">
      <c r="A31" s="2" t="s">
        <v>111</v>
      </c>
      <c r="E31" s="70"/>
      <c r="F31" s="70"/>
      <c r="I31" s="70">
        <v>4860</v>
      </c>
      <c r="J31" s="110"/>
      <c r="K31" s="43">
        <f>'Data Sheet'!N476</f>
        <v>2956</v>
      </c>
      <c r="N31" s="84"/>
      <c r="O31" s="84"/>
      <c r="P31" s="84"/>
      <c r="Q31" s="84"/>
    </row>
    <row r="32" spans="1:17">
      <c r="A32" s="2" t="s">
        <v>112</v>
      </c>
      <c r="E32" s="70"/>
      <c r="F32" s="70"/>
      <c r="I32" s="70">
        <v>9325</v>
      </c>
      <c r="J32" s="110"/>
      <c r="K32" s="43">
        <f>'Data Sheet'!N477</f>
        <v>7758</v>
      </c>
      <c r="N32" s="84"/>
      <c r="O32" s="84"/>
      <c r="P32" s="84"/>
      <c r="Q32" s="84"/>
    </row>
    <row r="33" spans="1:17">
      <c r="A33" s="2" t="s">
        <v>113</v>
      </c>
      <c r="E33" s="70"/>
      <c r="F33" s="70"/>
      <c r="I33" s="70">
        <v>79468</v>
      </c>
      <c r="J33" s="110"/>
      <c r="K33" s="43">
        <f>'Data Sheet'!N478</f>
        <v>60703</v>
      </c>
      <c r="N33" s="84"/>
      <c r="O33" s="84"/>
      <c r="P33" s="84"/>
      <c r="Q33" s="84"/>
    </row>
    <row r="34" spans="1:17">
      <c r="A34" s="2" t="s">
        <v>114</v>
      </c>
      <c r="E34" s="70"/>
      <c r="F34" s="70"/>
      <c r="I34" s="70">
        <v>15755</v>
      </c>
      <c r="J34" s="110"/>
      <c r="K34" s="43">
        <f>'Data Sheet'!N479</f>
        <v>14356</v>
      </c>
      <c r="N34" s="84"/>
      <c r="O34" s="84"/>
      <c r="P34" s="84"/>
      <c r="Q34" s="84"/>
    </row>
    <row r="35" spans="1:17">
      <c r="A35" s="2" t="s">
        <v>354</v>
      </c>
      <c r="E35" s="70"/>
      <c r="F35" s="70"/>
      <c r="I35" s="70">
        <v>0</v>
      </c>
      <c r="J35" s="110"/>
      <c r="K35" s="43">
        <f>'Data Sheet'!N480</f>
        <v>0</v>
      </c>
      <c r="N35" s="84"/>
      <c r="O35" s="84"/>
      <c r="P35" s="84"/>
      <c r="Q35" s="84"/>
    </row>
    <row r="36" spans="1:17">
      <c r="A36" s="2" t="s">
        <v>115</v>
      </c>
      <c r="E36" s="70"/>
      <c r="F36" s="70"/>
      <c r="I36" s="70">
        <v>426</v>
      </c>
      <c r="J36" s="110"/>
      <c r="K36" s="124">
        <f>'Data Sheet'!N481</f>
        <v>167</v>
      </c>
      <c r="N36" s="84"/>
      <c r="O36" s="84"/>
      <c r="P36" s="84"/>
      <c r="Q36" s="84"/>
    </row>
    <row r="37" spans="1:17" ht="15.75" thickBot="1">
      <c r="A37" s="4" t="s">
        <v>106</v>
      </c>
      <c r="E37" s="69"/>
      <c r="F37" s="69"/>
      <c r="I37" s="137">
        <f>SUM(I25:I36)</f>
        <v>309640</v>
      </c>
      <c r="J37" s="69"/>
      <c r="K37" s="136">
        <f>SUM(K25:K36)</f>
        <v>282070</v>
      </c>
      <c r="N37" s="84"/>
      <c r="O37" s="84"/>
      <c r="P37" s="84"/>
      <c r="Q37" s="84"/>
    </row>
    <row r="38" spans="1:17">
      <c r="A38" s="2"/>
      <c r="B38" s="84"/>
      <c r="C38" s="84"/>
      <c r="D38" s="84"/>
      <c r="E38" s="65"/>
      <c r="F38" s="65"/>
      <c r="G38" s="65"/>
      <c r="H38" s="65"/>
      <c r="I38" s="65"/>
      <c r="J38" s="14"/>
      <c r="K38" s="14"/>
      <c r="L38" s="84"/>
      <c r="N38" s="84"/>
      <c r="O38" s="84"/>
      <c r="P38" s="84"/>
      <c r="Q38" s="84"/>
    </row>
    <row r="39" spans="1:17">
      <c r="A39" s="65"/>
      <c r="B39" s="84"/>
      <c r="C39" s="84"/>
      <c r="D39" s="84"/>
      <c r="E39" s="14"/>
      <c r="F39" s="14"/>
      <c r="G39" s="14"/>
      <c r="H39" s="14"/>
      <c r="I39" s="14"/>
      <c r="J39" s="65"/>
      <c r="K39" s="14"/>
      <c r="L39" s="84"/>
      <c r="N39" s="84"/>
      <c r="O39" s="84"/>
      <c r="P39" s="84"/>
      <c r="Q39" s="84"/>
    </row>
    <row r="40" spans="1:17">
      <c r="A40" s="14"/>
      <c r="B40" s="84"/>
      <c r="C40" s="84"/>
      <c r="D40" s="84"/>
      <c r="E40" s="14"/>
      <c r="F40" s="14"/>
      <c r="G40" s="14"/>
      <c r="H40" s="14"/>
      <c r="I40" s="14"/>
      <c r="J40" s="72"/>
      <c r="K40" s="66"/>
      <c r="L40" s="84"/>
      <c r="N40" s="84"/>
      <c r="O40" s="84"/>
      <c r="P40" s="84"/>
      <c r="Q40" s="84"/>
    </row>
    <row r="41" spans="1:17">
      <c r="A41" s="14"/>
      <c r="B41" s="84"/>
      <c r="C41" s="84"/>
      <c r="D41" s="84"/>
      <c r="E41" s="14"/>
      <c r="F41" s="14"/>
      <c r="G41" s="14"/>
      <c r="H41" s="14"/>
      <c r="I41" s="14"/>
      <c r="J41" s="72"/>
      <c r="K41" s="66"/>
      <c r="L41" s="84"/>
      <c r="N41" s="84"/>
      <c r="O41" s="84"/>
      <c r="P41" s="84"/>
      <c r="Q41" s="84"/>
    </row>
    <row r="42" spans="1:17">
      <c r="A42" s="66"/>
      <c r="B42" s="84"/>
      <c r="C42" s="84"/>
      <c r="D42" s="84"/>
      <c r="E42" s="14"/>
      <c r="F42" s="14"/>
      <c r="G42" s="72"/>
      <c r="H42" s="72"/>
      <c r="I42" s="14"/>
      <c r="J42" s="72"/>
      <c r="K42" s="66"/>
      <c r="L42" s="84"/>
      <c r="N42" s="84"/>
      <c r="O42" s="84"/>
      <c r="P42" s="84"/>
      <c r="Q42" s="84"/>
    </row>
    <row r="43" spans="1:17">
      <c r="A43" s="66"/>
      <c r="B43" s="84"/>
      <c r="C43" s="84"/>
      <c r="D43" s="84"/>
      <c r="E43" s="14"/>
      <c r="F43" s="14"/>
      <c r="G43" s="72"/>
      <c r="H43" s="72"/>
      <c r="I43" s="14"/>
      <c r="J43" s="72"/>
      <c r="K43" s="66"/>
      <c r="L43" s="84"/>
      <c r="N43" s="84"/>
      <c r="O43" s="84"/>
      <c r="P43" s="84"/>
      <c r="Q43" s="84"/>
    </row>
    <row r="44" spans="1:17">
      <c r="A44" s="66"/>
      <c r="B44" s="84"/>
      <c r="C44" s="84"/>
      <c r="D44" s="84"/>
      <c r="E44" s="14"/>
      <c r="F44" s="14"/>
      <c r="G44" s="72"/>
      <c r="H44" s="72"/>
      <c r="I44" s="14"/>
      <c r="J44" s="74"/>
      <c r="K44" s="88"/>
      <c r="L44" s="84"/>
    </row>
    <row r="45" spans="1:17">
      <c r="A45" s="66"/>
      <c r="B45" s="84"/>
      <c r="C45" s="84"/>
      <c r="D45" s="84"/>
      <c r="E45" s="14"/>
      <c r="F45" s="14"/>
      <c r="G45" s="72"/>
      <c r="H45" s="72"/>
      <c r="I45" s="14"/>
      <c r="J45" s="74"/>
      <c r="K45" s="88"/>
      <c r="L45" s="84"/>
    </row>
    <row r="46" spans="1:17">
      <c r="A46" s="66"/>
      <c r="B46" s="84"/>
      <c r="C46" s="84"/>
      <c r="D46" s="84"/>
      <c r="E46" s="84"/>
      <c r="F46" s="84"/>
      <c r="G46" s="84"/>
      <c r="H46" s="84"/>
      <c r="I46" s="84"/>
      <c r="J46" s="278"/>
      <c r="K46" s="278"/>
      <c r="L46" s="84"/>
    </row>
    <row r="47" spans="1:17">
      <c r="A47" s="66"/>
      <c r="B47" s="84"/>
      <c r="C47" s="84"/>
      <c r="D47" s="84"/>
      <c r="E47" s="84"/>
      <c r="F47" s="84"/>
      <c r="G47" s="84"/>
      <c r="H47" s="84"/>
      <c r="I47" s="84"/>
      <c r="J47" s="278"/>
      <c r="K47" s="278"/>
      <c r="L47" s="84"/>
    </row>
    <row r="48" spans="1:17">
      <c r="A48" s="66"/>
      <c r="B48" s="84"/>
      <c r="C48" s="84"/>
      <c r="D48" s="84"/>
      <c r="E48" s="84"/>
      <c r="F48" s="84"/>
      <c r="G48" s="84"/>
      <c r="H48" s="84"/>
      <c r="I48" s="84"/>
      <c r="J48" s="278"/>
      <c r="K48" s="278"/>
      <c r="L48" s="84"/>
    </row>
    <row r="49" spans="1:12">
      <c r="A49" s="66"/>
      <c r="B49" s="84"/>
      <c r="C49" s="84"/>
      <c r="D49" s="84"/>
      <c r="E49" s="84"/>
      <c r="F49" s="84"/>
      <c r="G49" s="84"/>
      <c r="H49" s="84"/>
      <c r="I49" s="84"/>
      <c r="J49" s="278"/>
      <c r="K49" s="278"/>
      <c r="L49" s="84"/>
    </row>
    <row r="50" spans="1:12">
      <c r="A50" s="66"/>
      <c r="B50" s="84"/>
      <c r="C50" s="84"/>
      <c r="D50" s="84"/>
      <c r="E50" s="84"/>
      <c r="F50" s="84"/>
      <c r="G50" s="84"/>
      <c r="H50" s="84"/>
      <c r="I50" s="84"/>
      <c r="J50" s="278"/>
      <c r="K50" s="278"/>
      <c r="L50" s="84"/>
    </row>
    <row r="51" spans="1:12">
      <c r="A51" s="66"/>
      <c r="B51" s="84"/>
      <c r="C51" s="84"/>
      <c r="D51" s="84"/>
      <c r="E51" s="84"/>
      <c r="F51" s="84"/>
      <c r="G51" s="84"/>
      <c r="H51" s="84"/>
      <c r="I51" s="84"/>
      <c r="J51" s="278"/>
      <c r="K51" s="278"/>
      <c r="L51" s="84"/>
    </row>
    <row r="52" spans="1:12">
      <c r="A52" s="66"/>
      <c r="B52" s="84"/>
      <c r="C52" s="84"/>
      <c r="D52" s="84"/>
      <c r="E52" s="84"/>
      <c r="F52" s="84"/>
      <c r="G52" s="84"/>
      <c r="H52" s="84"/>
      <c r="I52" s="84"/>
      <c r="J52" s="278"/>
      <c r="K52" s="278"/>
      <c r="L52" s="84"/>
    </row>
    <row r="53" spans="1:12">
      <c r="A53" s="66"/>
      <c r="B53" s="84"/>
      <c r="C53" s="84"/>
      <c r="D53" s="84"/>
      <c r="E53" s="84"/>
      <c r="F53" s="84"/>
      <c r="G53" s="84"/>
      <c r="H53" s="84"/>
      <c r="I53" s="84"/>
      <c r="J53" s="278"/>
      <c r="K53" s="278"/>
      <c r="L53" s="84"/>
    </row>
    <row r="54" spans="1:12">
      <c r="A54" s="66"/>
      <c r="B54" s="84"/>
      <c r="C54" s="84"/>
      <c r="D54" s="84"/>
      <c r="E54" s="84"/>
      <c r="F54" s="84"/>
      <c r="G54" s="84"/>
      <c r="H54" s="84"/>
      <c r="I54" s="84"/>
      <c r="J54" s="278"/>
      <c r="K54" s="278"/>
      <c r="L54" s="84"/>
    </row>
    <row r="55" spans="1:12">
      <c r="A55" s="66"/>
      <c r="B55" s="84"/>
      <c r="C55" s="84"/>
      <c r="D55" s="84"/>
      <c r="E55" s="84"/>
      <c r="F55" s="84"/>
      <c r="G55" s="84"/>
      <c r="H55" s="84"/>
      <c r="I55" s="84"/>
      <c r="J55" s="278"/>
      <c r="K55" s="278"/>
      <c r="L55" s="84"/>
    </row>
    <row r="56" spans="1:12">
      <c r="A56" s="66"/>
      <c r="B56" s="84"/>
      <c r="C56" s="84"/>
      <c r="D56" s="84"/>
      <c r="E56" s="84"/>
      <c r="F56" s="84"/>
      <c r="G56" s="84"/>
      <c r="H56" s="84"/>
      <c r="I56" s="84"/>
      <c r="J56" s="278"/>
      <c r="K56" s="278"/>
      <c r="L56" s="84"/>
    </row>
    <row r="57" spans="1:12">
      <c r="A57" s="66"/>
      <c r="B57" s="84"/>
      <c r="C57" s="84"/>
      <c r="D57" s="84"/>
      <c r="E57" s="84"/>
      <c r="F57" s="84"/>
      <c r="G57" s="84"/>
      <c r="H57" s="84"/>
      <c r="I57" s="84"/>
      <c r="J57" s="278"/>
      <c r="K57" s="278"/>
      <c r="L57" s="84"/>
    </row>
    <row r="58" spans="1:12">
      <c r="A58" s="67"/>
      <c r="B58" s="84"/>
      <c r="C58" s="84"/>
      <c r="D58" s="84"/>
      <c r="E58" s="84"/>
      <c r="F58" s="84"/>
      <c r="G58" s="84"/>
      <c r="H58" s="84"/>
      <c r="I58" s="84"/>
      <c r="J58" s="278"/>
      <c r="K58" s="278"/>
    </row>
    <row r="59" spans="1:12">
      <c r="A59" s="67"/>
      <c r="B59" s="84"/>
      <c r="C59" s="84"/>
      <c r="D59" s="84"/>
      <c r="E59" s="84"/>
      <c r="F59" s="84"/>
      <c r="G59" s="84"/>
      <c r="H59" s="84"/>
      <c r="I59" s="84"/>
      <c r="J59" s="278"/>
      <c r="K59" s="278"/>
    </row>
    <row r="60" spans="1:12">
      <c r="A60" s="66"/>
      <c r="B60" s="84"/>
      <c r="C60" s="84"/>
      <c r="D60" s="84"/>
      <c r="E60" s="84"/>
      <c r="F60" s="84"/>
      <c r="G60" s="84"/>
      <c r="H60" s="84"/>
      <c r="I60" s="84"/>
      <c r="J60" s="278"/>
      <c r="K60" s="278"/>
    </row>
    <row r="61" spans="1:12">
      <c r="A61" s="14"/>
      <c r="B61" s="84"/>
      <c r="C61" s="84"/>
      <c r="D61" s="84"/>
      <c r="E61" s="84"/>
      <c r="F61" s="84"/>
      <c r="G61" s="84"/>
      <c r="H61" s="84"/>
      <c r="I61" s="84"/>
      <c r="J61" s="278"/>
      <c r="K61" s="278"/>
    </row>
    <row r="62" spans="1:12">
      <c r="A62" s="64"/>
      <c r="B62" s="84"/>
      <c r="C62" s="84"/>
      <c r="D62" s="84"/>
      <c r="E62" s="84"/>
      <c r="F62" s="84"/>
      <c r="G62" s="84"/>
      <c r="H62" s="84"/>
      <c r="I62" s="84"/>
      <c r="J62" s="278"/>
      <c r="K62" s="278"/>
    </row>
    <row r="63" spans="1:12">
      <c r="A63" s="64"/>
      <c r="B63" s="84"/>
      <c r="C63" s="84"/>
      <c r="D63" s="84"/>
      <c r="E63" s="84"/>
      <c r="F63" s="84"/>
      <c r="G63" s="84"/>
      <c r="H63" s="84"/>
      <c r="I63" s="84"/>
      <c r="J63" s="278"/>
      <c r="K63" s="278"/>
    </row>
    <row r="64" spans="1:12">
      <c r="A64" s="64"/>
      <c r="B64" s="84"/>
      <c r="C64" s="84"/>
      <c r="D64" s="84"/>
      <c r="E64" s="84"/>
      <c r="F64" s="84"/>
      <c r="G64" s="84"/>
      <c r="H64" s="84"/>
      <c r="I64" s="84"/>
      <c r="J64" s="278"/>
      <c r="K64" s="278"/>
    </row>
    <row r="65" spans="1:11">
      <c r="A65" s="64"/>
      <c r="B65" s="84"/>
      <c r="C65" s="84"/>
      <c r="D65" s="84"/>
      <c r="E65" s="84"/>
      <c r="F65" s="84"/>
      <c r="G65" s="84"/>
      <c r="H65" s="84"/>
      <c r="I65" s="84"/>
      <c r="J65" s="278"/>
      <c r="K65" s="278"/>
    </row>
    <row r="66" spans="1:11">
      <c r="A66" s="64"/>
      <c r="B66" s="84"/>
      <c r="C66" s="84"/>
      <c r="D66" s="84"/>
      <c r="E66" s="84"/>
      <c r="F66" s="84"/>
      <c r="G66" s="84"/>
      <c r="H66" s="84"/>
      <c r="I66" s="84"/>
      <c r="J66" s="278"/>
      <c r="K66" s="278"/>
    </row>
    <row r="67" spans="1:11">
      <c r="A67" s="64"/>
      <c r="B67" s="84"/>
      <c r="C67" s="84"/>
      <c r="D67" s="84"/>
      <c r="E67" s="84"/>
      <c r="F67" s="84"/>
      <c r="G67" s="84"/>
      <c r="H67" s="84"/>
      <c r="I67" s="84"/>
      <c r="J67" s="278"/>
      <c r="K67" s="278"/>
    </row>
    <row r="68" spans="1:11">
      <c r="A68" s="64"/>
      <c r="B68" s="84"/>
      <c r="C68" s="84"/>
      <c r="D68" s="84"/>
      <c r="E68" s="84"/>
      <c r="F68" s="84"/>
      <c r="G68" s="84"/>
      <c r="H68" s="84"/>
      <c r="I68" s="84"/>
      <c r="J68" s="278"/>
      <c r="K68" s="278"/>
    </row>
    <row r="69" spans="1:11">
      <c r="A69" s="64"/>
      <c r="B69" s="84"/>
      <c r="C69" s="84"/>
      <c r="D69" s="84"/>
      <c r="E69" s="84"/>
      <c r="F69" s="84"/>
      <c r="G69" s="84"/>
      <c r="H69" s="84"/>
      <c r="I69" s="84"/>
      <c r="J69" s="278"/>
      <c r="K69" s="278"/>
    </row>
    <row r="70" spans="1:11">
      <c r="A70" s="15"/>
    </row>
    <row r="71" spans="1:11">
      <c r="A71" s="15"/>
    </row>
    <row r="72" spans="1:11">
      <c r="A72" s="15"/>
    </row>
    <row r="73" spans="1:11">
      <c r="A73" s="15"/>
    </row>
    <row r="74" spans="1:11">
      <c r="A74" s="15"/>
    </row>
    <row r="75" spans="1:11">
      <c r="A75" s="15"/>
    </row>
    <row r="76" spans="1:11">
      <c r="A76" s="15"/>
    </row>
    <row r="77" spans="1:11">
      <c r="A77" s="15"/>
    </row>
    <row r="78" spans="1:11">
      <c r="A78" s="15"/>
    </row>
  </sheetData>
  <sheetProtection algorithmName="SHA-512" hashValue="SKMKe9mrPvXQ+las+p/tkgvTX6kEmKgEEvlLy1vuu34LOISsp9R+LIApEX5GHdljA98RV9jsXPgnorr10kv8wg==" saltValue="PHF4NnbfwJ99uKCjrOPEWg==" spinCount="100000" sheet="1" formatCells="0" formatRows="0"/>
  <customSheetViews>
    <customSheetView guid="{7FD99AA4-5903-494A-9F09-AEC84FBFFB84}" fitToPage="1" topLeftCell="A7">
      <selection activeCell="A17" sqref="A17"/>
      <pageMargins left="0.70866141732283472" right="0.70866141732283472" top="0.74803149606299213" bottom="0.74803149606299213" header="0.31496062992125984" footer="0.31496062992125984"/>
      <pageSetup paperSize="9" scale="96" orientation="portrait" r:id="rId1"/>
      <headerFooter>
        <oddFooter>&amp;C&amp;A</oddFooter>
      </headerFooter>
    </customSheetView>
    <customSheetView guid="{44A2B057-7D30-4594-817B-0DBCD9A92E4A}" fitToPage="1" topLeftCell="A7">
      <selection activeCell="A17" sqref="A17"/>
      <pageMargins left="0.70866141732283472" right="0.70866141732283472" top="0.74803149606299213" bottom="0.74803149606299213" header="0.31496062992125984" footer="0.31496062992125984"/>
      <pageSetup paperSize="9" scale="9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0" orientation="portrait" r:id="rId3"/>
  <headerFooter>
    <oddFooter>&amp;C&amp;A</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K3887"/>
  <sheetViews>
    <sheetView workbookViewId="0">
      <selection activeCell="N18" sqref="N18"/>
    </sheetView>
  </sheetViews>
  <sheetFormatPr defaultRowHeight="15"/>
  <cols>
    <col min="1" max="1" width="8.88671875" style="381"/>
    <col min="2" max="2" width="44" style="146" customWidth="1"/>
    <col min="3" max="3" width="13" customWidth="1"/>
    <col min="4" max="4" width="3.5546875" customWidth="1"/>
    <col min="5" max="5" width="8.44140625" style="910" customWidth="1"/>
    <col min="6" max="6" width="4.77734375" style="910" customWidth="1"/>
    <col min="7" max="7" width="7.5546875" style="910" customWidth="1"/>
    <col min="8" max="8" width="4.77734375" customWidth="1"/>
    <col min="9" max="9" width="11.44140625" style="742" hidden="1" customWidth="1"/>
    <col min="10" max="10" width="0.77734375" hidden="1" customWidth="1"/>
    <col min="11" max="11" width="10" hidden="1" customWidth="1"/>
    <col min="12" max="12" width="6.109375" hidden="1" customWidth="1"/>
    <col min="13" max="13" width="8.77734375" customWidth="1"/>
    <col min="14" max="14" width="12.109375" style="231" customWidth="1"/>
    <col min="15" max="15" width="0" style="898" hidden="1" customWidth="1"/>
    <col min="16" max="16" width="0.5546875" style="898" hidden="1" customWidth="1"/>
    <col min="17" max="17" width="0" style="898" hidden="1" customWidth="1"/>
    <col min="18" max="18" width="0.77734375" customWidth="1"/>
    <col min="19" max="19" width="9.109375" style="231" hidden="1" customWidth="1"/>
    <col min="20" max="20" width="1.109375" style="231" hidden="1" customWidth="1"/>
    <col min="21" max="21" width="0" style="231" hidden="1" customWidth="1"/>
    <col min="22" max="22" width="0.77734375" style="231" hidden="1" customWidth="1"/>
    <col min="23" max="23" width="9.44140625" style="654" hidden="1" customWidth="1"/>
    <col min="24" max="24" width="0" hidden="1" customWidth="1"/>
    <col min="25" max="26" width="0" style="654" hidden="1" customWidth="1"/>
    <col min="27" max="30" width="9.21875" style="654"/>
    <col min="31" max="31" width="12.109375" bestFit="1" customWidth="1"/>
    <col min="32" max="32" width="9.6640625" customWidth="1"/>
    <col min="34" max="34" width="10.44140625" customWidth="1"/>
    <col min="35" max="35" width="9.44140625" bestFit="1" customWidth="1"/>
    <col min="36" max="36" width="3.5546875" customWidth="1"/>
    <col min="37" max="37" width="11" customWidth="1"/>
  </cols>
  <sheetData>
    <row r="1" spans="1:37" s="146" customFormat="1" ht="15.75">
      <c r="A1" s="433">
        <v>1</v>
      </c>
      <c r="B1" s="341" t="s">
        <v>1590</v>
      </c>
      <c r="E1" s="909"/>
      <c r="F1" s="909"/>
      <c r="G1" s="909"/>
      <c r="I1" s="868" t="s">
        <v>1285</v>
      </c>
      <c r="J1" s="868" t="s">
        <v>1285</v>
      </c>
      <c r="K1" s="868" t="s">
        <v>1285</v>
      </c>
      <c r="L1" s="868" t="s">
        <v>1285</v>
      </c>
      <c r="M1" s="868" t="s">
        <v>1285</v>
      </c>
      <c r="N1" s="1014"/>
      <c r="O1" s="932" t="s">
        <v>1285</v>
      </c>
      <c r="P1" s="932" t="s">
        <v>1285</v>
      </c>
      <c r="Q1" s="932" t="s">
        <v>1285</v>
      </c>
      <c r="R1" s="868" t="s">
        <v>1285</v>
      </c>
      <c r="S1" s="868" t="s">
        <v>1285</v>
      </c>
      <c r="T1" s="868" t="s">
        <v>1285</v>
      </c>
      <c r="U1" s="868" t="s">
        <v>1285</v>
      </c>
      <c r="V1" s="868" t="s">
        <v>1285</v>
      </c>
      <c r="W1" s="895"/>
      <c r="Y1" s="654"/>
      <c r="Z1" s="654"/>
      <c r="AA1" s="654"/>
      <c r="AB1" s="654"/>
      <c r="AC1" s="654"/>
      <c r="AD1" s="654"/>
    </row>
    <row r="2" spans="1:37" ht="22.5">
      <c r="A2" s="381">
        <v>2</v>
      </c>
      <c r="B2" s="146" t="s">
        <v>1285</v>
      </c>
      <c r="C2" s="733" t="s">
        <v>1069</v>
      </c>
      <c r="D2" s="733"/>
      <c r="E2" s="922" t="s">
        <v>1587</v>
      </c>
      <c r="F2" s="905"/>
      <c r="G2" s="922" t="s">
        <v>1587</v>
      </c>
      <c r="H2" s="733"/>
      <c r="I2" s="739" t="s">
        <v>1287</v>
      </c>
      <c r="J2" s="733" t="s">
        <v>1285</v>
      </c>
      <c r="K2" s="739" t="s">
        <v>1287</v>
      </c>
      <c r="L2" s="733" t="s">
        <v>1285</v>
      </c>
      <c r="M2" s="733" t="s">
        <v>1285</v>
      </c>
      <c r="N2" s="1015"/>
      <c r="O2" s="929" t="s">
        <v>1520</v>
      </c>
      <c r="P2" s="929" t="s">
        <v>1285</v>
      </c>
      <c r="Q2" s="929" t="s">
        <v>1521</v>
      </c>
      <c r="R2" s="733" t="s">
        <v>1285</v>
      </c>
      <c r="S2" s="733" t="s">
        <v>1285</v>
      </c>
      <c r="T2" s="733" t="s">
        <v>1285</v>
      </c>
      <c r="U2" s="461"/>
      <c r="Y2" s="654" t="s">
        <v>1528</v>
      </c>
      <c r="AE2" s="485"/>
      <c r="AF2" s="1143" t="s">
        <v>1725</v>
      </c>
      <c r="AG2" s="1143"/>
      <c r="AH2" s="1143"/>
      <c r="AI2" s="1143" t="s">
        <v>1725</v>
      </c>
      <c r="AJ2" s="1143"/>
      <c r="AK2" s="1143"/>
    </row>
    <row r="3" spans="1:37" ht="15.75">
      <c r="A3" s="381">
        <v>3</v>
      </c>
      <c r="B3" s="146" t="s">
        <v>1285</v>
      </c>
      <c r="C3" s="733"/>
      <c r="D3" s="733"/>
      <c r="E3" s="906" t="s">
        <v>1125</v>
      </c>
      <c r="F3" s="907"/>
      <c r="G3" s="908" t="s">
        <v>905</v>
      </c>
      <c r="H3" s="734"/>
      <c r="I3" s="740" t="s">
        <v>1125</v>
      </c>
      <c r="J3" s="734"/>
      <c r="K3" s="341" t="s">
        <v>905</v>
      </c>
      <c r="L3" s="733"/>
      <c r="M3" s="733"/>
      <c r="N3" s="943"/>
      <c r="O3" s="924" t="s">
        <v>1285</v>
      </c>
      <c r="P3" s="924" t="s">
        <v>1285</v>
      </c>
      <c r="Q3" s="924" t="s">
        <v>1285</v>
      </c>
      <c r="R3" s="733" t="s">
        <v>1285</v>
      </c>
      <c r="S3" s="733" t="s">
        <v>1285</v>
      </c>
      <c r="T3" s="733" t="s">
        <v>1285</v>
      </c>
      <c r="U3" s="461"/>
      <c r="Y3" s="654" t="s">
        <v>1285</v>
      </c>
      <c r="AF3" s="472" t="s">
        <v>1715</v>
      </c>
      <c r="AG3" s="472"/>
      <c r="AH3" s="472"/>
      <c r="AI3" s="472"/>
      <c r="AJ3" s="472"/>
      <c r="AK3" s="472"/>
    </row>
    <row r="4" spans="1:37">
      <c r="A4" s="381">
        <v>4</v>
      </c>
      <c r="B4" s="146" t="s">
        <v>1285</v>
      </c>
      <c r="C4" s="733"/>
      <c r="D4" s="733"/>
      <c r="E4" s="909" t="s">
        <v>1589</v>
      </c>
      <c r="F4" s="905"/>
      <c r="G4" s="909" t="s">
        <v>1589</v>
      </c>
      <c r="H4" s="733"/>
      <c r="I4" s="146" t="s">
        <v>1589</v>
      </c>
      <c r="J4" s="733"/>
      <c r="K4" s="146" t="s">
        <v>1424</v>
      </c>
      <c r="L4" s="733"/>
      <c r="M4" s="733"/>
      <c r="N4" s="1016"/>
      <c r="O4" s="924" t="s">
        <v>1285</v>
      </c>
      <c r="P4" s="924" t="s">
        <v>1285</v>
      </c>
      <c r="Q4" s="924" t="s">
        <v>1285</v>
      </c>
      <c r="R4" s="733" t="s">
        <v>1285</v>
      </c>
      <c r="S4" s="461" t="s">
        <v>1280</v>
      </c>
      <c r="T4" s="733" t="s">
        <v>1285</v>
      </c>
      <c r="U4" s="461" t="s">
        <v>1280</v>
      </c>
      <c r="Y4" s="654" t="s">
        <v>1285</v>
      </c>
    </row>
    <row r="5" spans="1:37">
      <c r="A5" s="381">
        <v>5</v>
      </c>
      <c r="J5" s="738"/>
      <c r="K5" s="868" t="s">
        <v>1406</v>
      </c>
      <c r="L5" s="738"/>
      <c r="M5" s="738"/>
      <c r="N5" s="1017"/>
      <c r="O5" s="923"/>
      <c r="P5" s="923" t="s">
        <v>1285</v>
      </c>
      <c r="Q5" s="923"/>
      <c r="R5" s="733"/>
      <c r="S5" s="722"/>
      <c r="T5" s="461"/>
      <c r="U5" s="722"/>
      <c r="W5" s="655"/>
      <c r="Y5" s="654" t="s">
        <v>1285</v>
      </c>
    </row>
    <row r="6" spans="1:37">
      <c r="A6" s="381">
        <v>6</v>
      </c>
      <c r="B6" s="146" t="s">
        <v>14</v>
      </c>
      <c r="D6" t="s">
        <v>905</v>
      </c>
      <c r="E6" s="910">
        <f>'2'!G11</f>
        <v>213437</v>
      </c>
      <c r="G6" s="910">
        <f>'2'!I11</f>
        <v>202658</v>
      </c>
      <c r="I6" s="231">
        <f>'2'!G11</f>
        <v>213437</v>
      </c>
      <c r="J6" s="370"/>
      <c r="K6" s="231">
        <f>'2'!I11</f>
        <v>202658</v>
      </c>
      <c r="N6" s="1018">
        <v>202658</v>
      </c>
      <c r="O6" s="898" t="e">
        <f>#REF!</f>
        <v>#REF!</v>
      </c>
      <c r="Q6" s="898" t="e">
        <f>#REF!</f>
        <v>#REF!</v>
      </c>
      <c r="R6" s="231"/>
      <c r="S6" s="722">
        <f t="shared" ref="S6:S30" si="0">E6-I6</f>
        <v>0</v>
      </c>
      <c r="T6" s="461"/>
      <c r="U6" s="722">
        <f t="shared" ref="U6:U30" si="1">G6-K6</f>
        <v>0</v>
      </c>
      <c r="W6" s="655">
        <f t="shared" ref="W6:W30" si="2">G6-N6</f>
        <v>0</v>
      </c>
      <c r="Z6" s="654">
        <f t="shared" ref="Z6:Z41" si="3">E6-Y6</f>
        <v>213437</v>
      </c>
    </row>
    <row r="7" spans="1:37">
      <c r="A7" s="381">
        <v>7</v>
      </c>
      <c r="B7" s="146" t="s">
        <v>15</v>
      </c>
      <c r="D7" t="s">
        <v>905</v>
      </c>
      <c r="E7" s="910">
        <f>'2'!G12</f>
        <v>309640</v>
      </c>
      <c r="G7" s="910">
        <f>'2'!I12</f>
        <v>282070</v>
      </c>
      <c r="I7" s="231">
        <f>'2'!G12</f>
        <v>309640</v>
      </c>
      <c r="J7" s="370"/>
      <c r="K7" s="231">
        <f>'2'!I12</f>
        <v>282070</v>
      </c>
      <c r="N7" s="1018">
        <v>282070</v>
      </c>
      <c r="O7" s="898" t="e">
        <f>#REF!</f>
        <v>#REF!</v>
      </c>
      <c r="Q7" s="898" t="e">
        <f>#REF!</f>
        <v>#REF!</v>
      </c>
      <c r="R7" s="231"/>
      <c r="S7" s="722">
        <f t="shared" si="0"/>
        <v>0</v>
      </c>
      <c r="T7" s="461"/>
      <c r="U7" s="722">
        <f t="shared" si="1"/>
        <v>0</v>
      </c>
      <c r="W7" s="655">
        <f t="shared" si="2"/>
        <v>0</v>
      </c>
      <c r="Z7" s="654">
        <f t="shared" si="3"/>
        <v>309640</v>
      </c>
    </row>
    <row r="8" spans="1:37">
      <c r="A8" s="381">
        <v>8</v>
      </c>
      <c r="B8" s="146" t="s">
        <v>16</v>
      </c>
      <c r="D8" t="s">
        <v>905</v>
      </c>
      <c r="E8" s="910">
        <f>'2'!G13</f>
        <v>1073827</v>
      </c>
      <c r="G8" s="910">
        <f>'2'!I13</f>
        <v>981563</v>
      </c>
      <c r="I8" s="231">
        <f>'2'!G13</f>
        <v>1073827</v>
      </c>
      <c r="J8" s="370"/>
      <c r="K8" s="231">
        <f>'2'!I13</f>
        <v>981563</v>
      </c>
      <c r="N8" s="1018">
        <v>981563</v>
      </c>
      <c r="O8" s="898" t="e">
        <f>#REF!</f>
        <v>#REF!</v>
      </c>
      <c r="Q8" s="898" t="e">
        <f>#REF!</f>
        <v>#REF!</v>
      </c>
      <c r="R8" s="231"/>
      <c r="S8" s="722">
        <f t="shared" si="0"/>
        <v>0</v>
      </c>
      <c r="T8" s="461"/>
      <c r="U8" s="722">
        <f t="shared" si="1"/>
        <v>0</v>
      </c>
      <c r="W8" s="655">
        <f t="shared" si="2"/>
        <v>0</v>
      </c>
      <c r="Z8" s="654">
        <f t="shared" si="3"/>
        <v>1073827</v>
      </c>
    </row>
    <row r="9" spans="1:37" ht="15.75">
      <c r="A9" s="381">
        <v>9</v>
      </c>
      <c r="B9" s="341" t="s">
        <v>906</v>
      </c>
      <c r="D9" t="s">
        <v>905</v>
      </c>
      <c r="E9" s="910">
        <f>'2'!G14</f>
        <v>1596904</v>
      </c>
      <c r="G9" s="910">
        <f>'2'!I14</f>
        <v>1466291</v>
      </c>
      <c r="I9" s="231">
        <f>'2'!G14</f>
        <v>1596904</v>
      </c>
      <c r="J9" s="370"/>
      <c r="K9" s="231">
        <f>'2'!I14</f>
        <v>1466291</v>
      </c>
      <c r="N9" s="1018">
        <v>1466291</v>
      </c>
      <c r="O9" s="898" t="e">
        <f>#REF!</f>
        <v>#REF!</v>
      </c>
      <c r="Q9" s="898" t="e">
        <f>#REF!</f>
        <v>#REF!</v>
      </c>
      <c r="R9" s="231"/>
      <c r="S9" s="722">
        <f t="shared" si="0"/>
        <v>0</v>
      </c>
      <c r="T9" s="461"/>
      <c r="U9" s="722">
        <f t="shared" si="1"/>
        <v>0</v>
      </c>
      <c r="W9" s="655">
        <f t="shared" si="2"/>
        <v>0</v>
      </c>
      <c r="Z9" s="654">
        <f t="shared" si="3"/>
        <v>1596904</v>
      </c>
    </row>
    <row r="10" spans="1:37">
      <c r="A10" s="381">
        <v>10</v>
      </c>
      <c r="B10" s="146" t="s">
        <v>907</v>
      </c>
      <c r="D10" t="s">
        <v>905</v>
      </c>
      <c r="E10" s="910">
        <f>'2'!G15</f>
        <v>-319587</v>
      </c>
      <c r="G10" s="910">
        <f>'2'!I15</f>
        <v>-305442</v>
      </c>
      <c r="I10" s="231">
        <f>'2'!G15</f>
        <v>-319587</v>
      </c>
      <c r="J10" s="370"/>
      <c r="K10" s="231">
        <f>'2'!I15</f>
        <v>-305442</v>
      </c>
      <c r="N10" s="1018">
        <v>-305442</v>
      </c>
      <c r="O10" s="898" t="e">
        <f>#REF!</f>
        <v>#REF!</v>
      </c>
      <c r="Q10" s="898" t="e">
        <f>#REF!</f>
        <v>#REF!</v>
      </c>
      <c r="R10" s="231"/>
      <c r="S10" s="722">
        <f t="shared" si="0"/>
        <v>0</v>
      </c>
      <c r="T10" s="461"/>
      <c r="U10" s="722">
        <f t="shared" si="1"/>
        <v>0</v>
      </c>
      <c r="W10" s="655">
        <f t="shared" si="2"/>
        <v>0</v>
      </c>
      <c r="Z10" s="654">
        <f t="shared" si="3"/>
        <v>-319587</v>
      </c>
    </row>
    <row r="11" spans="1:37" ht="15.75">
      <c r="A11" s="381">
        <v>11</v>
      </c>
      <c r="B11" s="341" t="s">
        <v>908</v>
      </c>
      <c r="D11" t="s">
        <v>905</v>
      </c>
      <c r="E11" s="910">
        <f>'2'!G16</f>
        <v>1277317</v>
      </c>
      <c r="G11" s="910">
        <f>'2'!I16</f>
        <v>1160849</v>
      </c>
      <c r="I11" s="231">
        <f>'2'!G16</f>
        <v>1277317</v>
      </c>
      <c r="J11" s="370"/>
      <c r="K11" s="231">
        <f>'2'!I16</f>
        <v>1160849</v>
      </c>
      <c r="N11" s="1018">
        <v>1160849</v>
      </c>
      <c r="O11" s="898" t="e">
        <f>#REF!</f>
        <v>#REF!</v>
      </c>
      <c r="Q11" s="898" t="e">
        <f>#REF!</f>
        <v>#REF!</v>
      </c>
      <c r="R11" s="231"/>
      <c r="S11" s="722">
        <f t="shared" si="0"/>
        <v>0</v>
      </c>
      <c r="T11" s="461"/>
      <c r="U11" s="722">
        <f t="shared" si="1"/>
        <v>0</v>
      </c>
      <c r="W11" s="655">
        <f t="shared" si="2"/>
        <v>0</v>
      </c>
      <c r="Z11" s="654">
        <f t="shared" si="3"/>
        <v>1277317</v>
      </c>
    </row>
    <row r="12" spans="1:37">
      <c r="A12" s="381">
        <v>12</v>
      </c>
      <c r="B12" s="146" t="s">
        <v>603</v>
      </c>
      <c r="D12" t="s">
        <v>905</v>
      </c>
      <c r="E12" s="910">
        <f>'2'!G17</f>
        <v>0</v>
      </c>
      <c r="G12" s="910">
        <f>'2'!I17</f>
        <v>0</v>
      </c>
      <c r="I12" s="231">
        <f>'2'!G17</f>
        <v>0</v>
      </c>
      <c r="J12" s="370"/>
      <c r="K12" s="231">
        <f>'2'!I17</f>
        <v>0</v>
      </c>
      <c r="N12" s="1018">
        <v>0</v>
      </c>
      <c r="O12" s="898" t="e">
        <f>#REF!</f>
        <v>#REF!</v>
      </c>
      <c r="Q12" s="898" t="e">
        <f>#REF!</f>
        <v>#REF!</v>
      </c>
      <c r="R12" s="231"/>
      <c r="S12" s="722">
        <f t="shared" si="0"/>
        <v>0</v>
      </c>
      <c r="T12" s="461"/>
      <c r="U12" s="722">
        <f t="shared" si="1"/>
        <v>0</v>
      </c>
      <c r="W12" s="655">
        <f t="shared" si="2"/>
        <v>0</v>
      </c>
      <c r="Z12" s="654">
        <f t="shared" si="3"/>
        <v>0</v>
      </c>
    </row>
    <row r="13" spans="1:37">
      <c r="A13" s="381">
        <v>13</v>
      </c>
      <c r="B13" s="146" t="s">
        <v>909</v>
      </c>
      <c r="D13" t="s">
        <v>905</v>
      </c>
      <c r="E13" s="910">
        <f>'2'!G18</f>
        <v>-8</v>
      </c>
      <c r="G13" s="910">
        <f>'2'!I18</f>
        <v>-116</v>
      </c>
      <c r="I13" s="231">
        <f>'2'!G18</f>
        <v>-8</v>
      </c>
      <c r="J13" s="370"/>
      <c r="K13" s="231">
        <f>'2'!I18</f>
        <v>-116</v>
      </c>
      <c r="N13" s="1018">
        <v>-116</v>
      </c>
      <c r="O13" s="898" t="e">
        <f>#REF!</f>
        <v>#REF!</v>
      </c>
      <c r="Q13" s="898" t="e">
        <f>#REF!</f>
        <v>#REF!</v>
      </c>
      <c r="R13" s="231"/>
      <c r="S13" s="722">
        <f t="shared" si="0"/>
        <v>0</v>
      </c>
      <c r="T13" s="461"/>
      <c r="U13" s="722">
        <f t="shared" si="1"/>
        <v>0</v>
      </c>
      <c r="W13" s="655">
        <f t="shared" si="2"/>
        <v>0</v>
      </c>
      <c r="Z13" s="654">
        <f t="shared" si="3"/>
        <v>-8</v>
      </c>
    </row>
    <row r="14" spans="1:37">
      <c r="A14" s="381">
        <v>14</v>
      </c>
      <c r="B14" s="146" t="s">
        <v>20</v>
      </c>
      <c r="D14" t="s">
        <v>905</v>
      </c>
      <c r="E14" s="910">
        <f>'2'!G19</f>
        <v>5029</v>
      </c>
      <c r="G14" s="910">
        <f>'2'!I19</f>
        <v>4944</v>
      </c>
      <c r="I14" s="231">
        <f>'2'!G19</f>
        <v>5029</v>
      </c>
      <c r="J14" s="370"/>
      <c r="K14" s="231">
        <f>'2'!I19</f>
        <v>4944</v>
      </c>
      <c r="N14" s="1018">
        <v>4944</v>
      </c>
      <c r="O14" s="898" t="e">
        <f>#REF!</f>
        <v>#REF!</v>
      </c>
      <c r="Q14" s="898" t="e">
        <f>#REF!</f>
        <v>#REF!</v>
      </c>
      <c r="R14" s="231"/>
      <c r="S14" s="722">
        <f t="shared" si="0"/>
        <v>0</v>
      </c>
      <c r="T14" s="461"/>
      <c r="U14" s="722">
        <f t="shared" si="1"/>
        <v>0</v>
      </c>
      <c r="W14" s="655">
        <f t="shared" si="2"/>
        <v>0</v>
      </c>
      <c r="Z14" s="654">
        <f t="shared" si="3"/>
        <v>5029</v>
      </c>
    </row>
    <row r="15" spans="1:37" ht="15.75">
      <c r="A15" s="381">
        <v>15</v>
      </c>
      <c r="B15" s="341" t="s">
        <v>21</v>
      </c>
      <c r="D15" t="s">
        <v>905</v>
      </c>
      <c r="E15" s="910">
        <f>'2'!G20</f>
        <v>1282338</v>
      </c>
      <c r="G15" s="910">
        <f>'2'!I20</f>
        <v>1165677</v>
      </c>
      <c r="I15" s="231">
        <f>'2'!G20</f>
        <v>1282338</v>
      </c>
      <c r="J15" s="370"/>
      <c r="K15" s="231">
        <f>'2'!I20</f>
        <v>1165677</v>
      </c>
      <c r="N15" s="1018">
        <v>1165677</v>
      </c>
      <c r="O15" s="898" t="e">
        <f>#REF!</f>
        <v>#REF!</v>
      </c>
      <c r="Q15" s="898" t="e">
        <f>#REF!</f>
        <v>#REF!</v>
      </c>
      <c r="R15" s="231"/>
      <c r="S15" s="722">
        <f t="shared" si="0"/>
        <v>0</v>
      </c>
      <c r="T15" s="461"/>
      <c r="U15" s="722">
        <f t="shared" si="1"/>
        <v>0</v>
      </c>
      <c r="W15" s="655">
        <f t="shared" si="2"/>
        <v>0</v>
      </c>
      <c r="Z15" s="654">
        <f t="shared" si="3"/>
        <v>1282338</v>
      </c>
    </row>
    <row r="16" spans="1:37" ht="15.75">
      <c r="A16" s="381">
        <v>16</v>
      </c>
      <c r="B16" s="341" t="s">
        <v>23</v>
      </c>
      <c r="I16" s="737"/>
      <c r="K16" s="231"/>
      <c r="N16" s="1018"/>
      <c r="S16" s="722">
        <f t="shared" si="0"/>
        <v>0</v>
      </c>
      <c r="U16" s="722">
        <f t="shared" si="1"/>
        <v>0</v>
      </c>
      <c r="W16" s="655">
        <f t="shared" si="2"/>
        <v>0</v>
      </c>
      <c r="Z16" s="654">
        <f t="shared" si="3"/>
        <v>0</v>
      </c>
    </row>
    <row r="17" spans="1:26">
      <c r="A17" s="381">
        <v>17</v>
      </c>
      <c r="B17" s="146" t="s">
        <v>910</v>
      </c>
      <c r="D17" t="s">
        <v>905</v>
      </c>
      <c r="E17" s="910">
        <f>'3'!F9</f>
        <v>-17751</v>
      </c>
      <c r="G17" s="910">
        <f>'3'!H9</f>
        <v>-24674</v>
      </c>
      <c r="I17" s="737">
        <f>'3'!F9</f>
        <v>-17751</v>
      </c>
      <c r="K17" s="231">
        <f>'3'!H9</f>
        <v>-24674</v>
      </c>
      <c r="N17" s="1018">
        <v>-24674</v>
      </c>
      <c r="O17" s="898">
        <f>'3'!F9</f>
        <v>-17751</v>
      </c>
      <c r="Q17" s="898">
        <f>'3'!H9</f>
        <v>-24674</v>
      </c>
      <c r="R17" s="231"/>
      <c r="S17" s="722">
        <f t="shared" si="0"/>
        <v>0</v>
      </c>
      <c r="T17" s="461"/>
      <c r="U17" s="722">
        <f t="shared" si="1"/>
        <v>0</v>
      </c>
      <c r="W17" s="655">
        <f t="shared" si="2"/>
        <v>0</v>
      </c>
      <c r="Z17" s="654">
        <f t="shared" si="3"/>
        <v>-17751</v>
      </c>
    </row>
    <row r="18" spans="1:26">
      <c r="A18" s="381">
        <v>18</v>
      </c>
      <c r="B18" s="146" t="s">
        <v>1529</v>
      </c>
      <c r="D18" t="s">
        <v>905</v>
      </c>
      <c r="E18" s="910">
        <f>'3'!F10</f>
        <v>0</v>
      </c>
      <c r="G18" s="910">
        <f>'3'!H10</f>
        <v>0</v>
      </c>
      <c r="I18" s="737">
        <f>'3'!F10</f>
        <v>0</v>
      </c>
      <c r="K18" s="231">
        <f>'3'!H10</f>
        <v>0</v>
      </c>
      <c r="N18" s="1018">
        <v>0</v>
      </c>
      <c r="R18" s="231"/>
      <c r="S18" s="722">
        <f t="shared" si="0"/>
        <v>0</v>
      </c>
      <c r="T18" s="461"/>
      <c r="U18" s="722">
        <f t="shared" si="1"/>
        <v>0</v>
      </c>
      <c r="W18" s="655">
        <f t="shared" si="2"/>
        <v>0</v>
      </c>
      <c r="Z18" s="654">
        <f t="shared" si="3"/>
        <v>0</v>
      </c>
    </row>
    <row r="19" spans="1:26">
      <c r="A19" s="381">
        <v>19</v>
      </c>
      <c r="B19" s="146" t="s">
        <v>25</v>
      </c>
      <c r="D19" t="s">
        <v>905</v>
      </c>
      <c r="E19" s="910">
        <f>'3'!F11</f>
        <v>0</v>
      </c>
      <c r="G19" s="910">
        <f>'3'!H11</f>
        <v>0</v>
      </c>
      <c r="I19" s="737">
        <f>'3'!F11</f>
        <v>0</v>
      </c>
      <c r="K19" s="231">
        <f>'3'!H11</f>
        <v>0</v>
      </c>
      <c r="N19" s="1018">
        <v>0</v>
      </c>
      <c r="O19" s="898">
        <f>'3'!F11</f>
        <v>0</v>
      </c>
      <c r="Q19" s="898">
        <f>'3'!H11</f>
        <v>0</v>
      </c>
      <c r="R19" s="231"/>
      <c r="S19" s="722">
        <f t="shared" si="0"/>
        <v>0</v>
      </c>
      <c r="T19" s="461"/>
      <c r="U19" s="722">
        <f t="shared" si="1"/>
        <v>0</v>
      </c>
      <c r="W19" s="655">
        <f t="shared" si="2"/>
        <v>0</v>
      </c>
      <c r="Z19" s="654">
        <f t="shared" si="3"/>
        <v>0</v>
      </c>
    </row>
    <row r="20" spans="1:26">
      <c r="A20" s="381">
        <v>20</v>
      </c>
      <c r="B20" s="146" t="s">
        <v>911</v>
      </c>
      <c r="D20" t="s">
        <v>905</v>
      </c>
      <c r="E20" s="910">
        <f>'3'!F12</f>
        <v>0</v>
      </c>
      <c r="G20" s="910">
        <f>'3'!H12</f>
        <v>0</v>
      </c>
      <c r="I20" s="737">
        <f>'3'!F12</f>
        <v>0</v>
      </c>
      <c r="K20" s="231">
        <f>'3'!H12</f>
        <v>0</v>
      </c>
      <c r="N20" s="1018">
        <v>0</v>
      </c>
      <c r="O20" s="898">
        <f>'3'!F12</f>
        <v>0</v>
      </c>
      <c r="Q20" s="898">
        <f>'3'!H12</f>
        <v>0</v>
      </c>
      <c r="R20" s="231"/>
      <c r="S20" s="722">
        <f t="shared" si="0"/>
        <v>0</v>
      </c>
      <c r="T20" s="461"/>
      <c r="U20" s="722">
        <f t="shared" si="1"/>
        <v>0</v>
      </c>
      <c r="W20" s="655">
        <f t="shared" si="2"/>
        <v>0</v>
      </c>
      <c r="Z20" s="654">
        <f t="shared" si="3"/>
        <v>0</v>
      </c>
    </row>
    <row r="21" spans="1:26">
      <c r="A21" s="381">
        <v>21</v>
      </c>
      <c r="B21" s="146" t="s">
        <v>912</v>
      </c>
      <c r="D21" t="s">
        <v>905</v>
      </c>
      <c r="E21" s="910">
        <f>'3'!F13</f>
        <v>0</v>
      </c>
      <c r="G21" s="910">
        <f>'3'!H13</f>
        <v>0</v>
      </c>
      <c r="I21" s="737">
        <f>'3'!F13</f>
        <v>0</v>
      </c>
      <c r="K21" s="231">
        <f>'3'!H13</f>
        <v>0</v>
      </c>
      <c r="N21" s="1018">
        <v>0</v>
      </c>
      <c r="O21" s="898">
        <f>'3'!F13</f>
        <v>0</v>
      </c>
      <c r="Q21" s="898">
        <f>'3'!H13</f>
        <v>0</v>
      </c>
      <c r="R21" s="231"/>
      <c r="S21" s="722">
        <f t="shared" si="0"/>
        <v>0</v>
      </c>
      <c r="T21" s="461"/>
      <c r="U21" s="722">
        <f t="shared" si="1"/>
        <v>0</v>
      </c>
      <c r="W21" s="655">
        <f t="shared" si="2"/>
        <v>0</v>
      </c>
      <c r="Z21" s="654">
        <f t="shared" si="3"/>
        <v>0</v>
      </c>
    </row>
    <row r="22" spans="1:26" ht="15.75">
      <c r="A22" s="381">
        <v>22</v>
      </c>
      <c r="B22" s="341" t="s">
        <v>913</v>
      </c>
      <c r="D22" t="s">
        <v>905</v>
      </c>
      <c r="E22" s="910">
        <f>'3'!F14</f>
        <v>166</v>
      </c>
      <c r="G22" s="910">
        <f>'3'!H14</f>
        <v>0</v>
      </c>
      <c r="I22" s="737">
        <f>'3'!F14</f>
        <v>166</v>
      </c>
      <c r="K22" s="231">
        <f>'3'!H14</f>
        <v>0</v>
      </c>
      <c r="N22" s="1018">
        <v>0</v>
      </c>
      <c r="O22" s="898">
        <f>'3'!F14</f>
        <v>166</v>
      </c>
      <c r="Q22" s="898">
        <f>'3'!H14</f>
        <v>0</v>
      </c>
      <c r="R22" s="231"/>
      <c r="S22" s="722">
        <f t="shared" si="0"/>
        <v>0</v>
      </c>
      <c r="T22" s="461"/>
      <c r="U22" s="722">
        <f t="shared" si="1"/>
        <v>0</v>
      </c>
      <c r="W22" s="655">
        <f t="shared" si="2"/>
        <v>0</v>
      </c>
      <c r="Z22" s="654">
        <f t="shared" si="3"/>
        <v>166</v>
      </c>
    </row>
    <row r="23" spans="1:26">
      <c r="A23" s="381">
        <v>23</v>
      </c>
      <c r="B23" s="146" t="s">
        <v>28</v>
      </c>
      <c r="D23" t="s">
        <v>905</v>
      </c>
      <c r="E23" s="910">
        <f>'3'!F15</f>
        <v>0</v>
      </c>
      <c r="G23" s="910">
        <f>'3'!H15</f>
        <v>0</v>
      </c>
      <c r="I23" s="737">
        <f>'3'!F15</f>
        <v>0</v>
      </c>
      <c r="K23" s="231">
        <f>'3'!H15</f>
        <v>0</v>
      </c>
      <c r="N23" s="1018">
        <v>0</v>
      </c>
      <c r="O23" s="898">
        <f>'3'!F15</f>
        <v>0</v>
      </c>
      <c r="Q23" s="898">
        <f>'3'!H15</f>
        <v>0</v>
      </c>
      <c r="R23" s="231"/>
      <c r="S23" s="722">
        <f t="shared" si="0"/>
        <v>0</v>
      </c>
      <c r="T23" s="461"/>
      <c r="U23" s="722">
        <f t="shared" si="1"/>
        <v>0</v>
      </c>
      <c r="W23" s="655">
        <f t="shared" si="2"/>
        <v>0</v>
      </c>
      <c r="Z23" s="654">
        <f t="shared" si="3"/>
        <v>0</v>
      </c>
    </row>
    <row r="24" spans="1:26">
      <c r="A24" s="381">
        <v>24</v>
      </c>
      <c r="B24" s="146" t="s">
        <v>74</v>
      </c>
      <c r="D24" t="s">
        <v>905</v>
      </c>
      <c r="E24" s="910">
        <f>'3'!F16</f>
        <v>0</v>
      </c>
      <c r="G24" s="910">
        <f>'3'!H16</f>
        <v>0</v>
      </c>
      <c r="I24" s="737">
        <f>'3'!F16</f>
        <v>0</v>
      </c>
      <c r="K24" s="231">
        <f>'3'!H16</f>
        <v>0</v>
      </c>
      <c r="N24" s="1018">
        <v>0</v>
      </c>
      <c r="O24" s="898">
        <f>'3'!F16</f>
        <v>0</v>
      </c>
      <c r="Q24" s="898">
        <f>'3'!H16</f>
        <v>0</v>
      </c>
      <c r="R24" s="231"/>
      <c r="S24" s="722">
        <f t="shared" si="0"/>
        <v>0</v>
      </c>
      <c r="T24" s="461"/>
      <c r="U24" s="722">
        <f t="shared" si="1"/>
        <v>0</v>
      </c>
      <c r="W24" s="655">
        <f t="shared" si="2"/>
        <v>0</v>
      </c>
      <c r="Z24" s="654">
        <f t="shared" si="3"/>
        <v>0</v>
      </c>
    </row>
    <row r="25" spans="1:26" ht="15.75">
      <c r="A25" s="381">
        <v>25</v>
      </c>
      <c r="B25" s="341" t="s">
        <v>604</v>
      </c>
      <c r="D25" t="s">
        <v>905</v>
      </c>
      <c r="E25" s="910">
        <f>'3'!F17</f>
        <v>-6</v>
      </c>
      <c r="G25" s="910">
        <f>'3'!H17</f>
        <v>0</v>
      </c>
      <c r="I25" s="737">
        <f>'3'!F17</f>
        <v>-6</v>
      </c>
      <c r="K25" s="231">
        <f>'3'!H17</f>
        <v>0</v>
      </c>
      <c r="N25" s="1018"/>
      <c r="O25" s="898">
        <f>'3'!F17</f>
        <v>-6</v>
      </c>
      <c r="Q25" s="898">
        <f>'3'!H17</f>
        <v>0</v>
      </c>
      <c r="R25" s="231"/>
      <c r="S25" s="722">
        <f t="shared" si="0"/>
        <v>0</v>
      </c>
      <c r="T25" s="461"/>
      <c r="U25" s="722">
        <f t="shared" si="1"/>
        <v>0</v>
      </c>
      <c r="W25" s="655">
        <f t="shared" si="2"/>
        <v>0</v>
      </c>
      <c r="Z25" s="654">
        <f t="shared" si="3"/>
        <v>-6</v>
      </c>
    </row>
    <row r="26" spans="1:26" ht="15.75">
      <c r="A26" s="381">
        <v>26</v>
      </c>
      <c r="B26" s="341" t="s">
        <v>1059</v>
      </c>
      <c r="D26" t="s">
        <v>905</v>
      </c>
      <c r="E26" s="910">
        <f>'3'!F18</f>
        <v>0</v>
      </c>
      <c r="G26" s="910">
        <f>'3'!H18</f>
        <v>0</v>
      </c>
      <c r="I26" s="737">
        <f>'3'!F18</f>
        <v>0</v>
      </c>
      <c r="K26" s="231">
        <f>'3'!H18</f>
        <v>0</v>
      </c>
      <c r="N26" s="1018">
        <v>0</v>
      </c>
      <c r="O26" s="898">
        <f>'3'!F18</f>
        <v>0</v>
      </c>
      <c r="Q26" s="898">
        <f>'3'!H18</f>
        <v>0</v>
      </c>
      <c r="R26" s="231"/>
      <c r="S26" s="722">
        <f t="shared" si="0"/>
        <v>0</v>
      </c>
      <c r="T26" s="461"/>
      <c r="U26" s="722">
        <f t="shared" si="1"/>
        <v>0</v>
      </c>
      <c r="W26" s="655">
        <f t="shared" si="2"/>
        <v>0</v>
      </c>
      <c r="Z26" s="654">
        <f t="shared" si="3"/>
        <v>0</v>
      </c>
    </row>
    <row r="27" spans="1:26" ht="15.75">
      <c r="A27" s="381">
        <v>27</v>
      </c>
      <c r="B27" s="341" t="s">
        <v>921</v>
      </c>
      <c r="D27" t="s">
        <v>905</v>
      </c>
      <c r="E27" s="910">
        <f>'3'!F19</f>
        <v>0</v>
      </c>
      <c r="G27" s="910">
        <f>'3'!H19</f>
        <v>0</v>
      </c>
      <c r="I27" s="737">
        <f>'3'!F19</f>
        <v>0</v>
      </c>
      <c r="K27" s="231">
        <f>'3'!H19</f>
        <v>0</v>
      </c>
      <c r="N27" s="1018">
        <v>0</v>
      </c>
      <c r="O27" s="898">
        <f>'3'!F19</f>
        <v>0</v>
      </c>
      <c r="Q27" s="898">
        <f>'3'!H19</f>
        <v>0</v>
      </c>
      <c r="R27" s="231"/>
      <c r="S27" s="722">
        <f t="shared" si="0"/>
        <v>0</v>
      </c>
      <c r="T27" s="461"/>
      <c r="U27" s="722">
        <f t="shared" si="1"/>
        <v>0</v>
      </c>
      <c r="W27" s="655">
        <f t="shared" si="2"/>
        <v>0</v>
      </c>
      <c r="Z27" s="654">
        <f t="shared" si="3"/>
        <v>0</v>
      </c>
    </row>
    <row r="28" spans="1:26" ht="15.75">
      <c r="A28" s="381">
        <v>28</v>
      </c>
      <c r="B28" s="341" t="s">
        <v>29</v>
      </c>
      <c r="D28" t="s">
        <v>905</v>
      </c>
      <c r="E28" s="910">
        <f>'3'!F20</f>
        <v>-17591</v>
      </c>
      <c r="G28" s="910">
        <f>'3'!H20</f>
        <v>-24674</v>
      </c>
      <c r="I28" s="737">
        <f>'3'!F20</f>
        <v>-17591</v>
      </c>
      <c r="K28" s="231">
        <f>'3'!H20</f>
        <v>-24674</v>
      </c>
      <c r="N28" s="1018">
        <v>-24674</v>
      </c>
      <c r="O28" s="898">
        <f>'3'!F20</f>
        <v>-17591</v>
      </c>
      <c r="Q28" s="898">
        <f>'3'!H20</f>
        <v>-24674</v>
      </c>
      <c r="R28" s="231"/>
      <c r="S28" s="722">
        <f t="shared" si="0"/>
        <v>0</v>
      </c>
      <c r="T28" s="461"/>
      <c r="U28" s="722">
        <f t="shared" si="1"/>
        <v>0</v>
      </c>
      <c r="W28" s="655">
        <f t="shared" si="2"/>
        <v>0</v>
      </c>
      <c r="Z28" s="654">
        <f t="shared" si="3"/>
        <v>-17591</v>
      </c>
    </row>
    <row r="29" spans="1:26" ht="15.75">
      <c r="A29" s="381">
        <v>29</v>
      </c>
      <c r="B29" s="341" t="s">
        <v>30</v>
      </c>
      <c r="D29" t="s">
        <v>905</v>
      </c>
      <c r="E29" s="910">
        <f>'3'!F22</f>
        <v>1264747</v>
      </c>
      <c r="G29" s="910">
        <f>'3'!H22</f>
        <v>1141003</v>
      </c>
      <c r="I29" s="737">
        <f>'3'!F22</f>
        <v>1264747</v>
      </c>
      <c r="J29" s="370"/>
      <c r="K29" s="231">
        <f>'3'!H22</f>
        <v>1141003</v>
      </c>
      <c r="N29" s="1018">
        <v>1141003</v>
      </c>
      <c r="O29" s="898">
        <f>'3'!F22</f>
        <v>1264747</v>
      </c>
      <c r="Q29" s="898">
        <f>'3'!H22</f>
        <v>1141003</v>
      </c>
      <c r="R29" s="231"/>
      <c r="S29" s="722">
        <f t="shared" si="0"/>
        <v>0</v>
      </c>
      <c r="T29" s="461"/>
      <c r="U29" s="722">
        <f t="shared" si="1"/>
        <v>0</v>
      </c>
      <c r="W29" s="655">
        <f t="shared" si="2"/>
        <v>0</v>
      </c>
      <c r="Z29" s="654">
        <f t="shared" si="3"/>
        <v>1264747</v>
      </c>
    </row>
    <row r="30" spans="1:26" ht="15.75">
      <c r="A30" s="381">
        <v>30</v>
      </c>
      <c r="B30" s="669" t="s">
        <v>1158</v>
      </c>
      <c r="C30" s="529"/>
      <c r="I30" s="737"/>
      <c r="J30" s="370"/>
      <c r="K30" s="231"/>
      <c r="N30" s="1018"/>
      <c r="S30" s="722">
        <f t="shared" si="0"/>
        <v>0</v>
      </c>
      <c r="U30" s="722">
        <f t="shared" si="1"/>
        <v>0</v>
      </c>
      <c r="W30" s="655">
        <f t="shared" si="2"/>
        <v>0</v>
      </c>
      <c r="Z30" s="654">
        <f t="shared" si="3"/>
        <v>0</v>
      </c>
    </row>
    <row r="31" spans="1:26" ht="15.75">
      <c r="A31" s="381">
        <v>31</v>
      </c>
      <c r="B31" s="670" t="s">
        <v>1159</v>
      </c>
      <c r="C31" s="529"/>
      <c r="E31" s="718"/>
      <c r="F31" s="718"/>
      <c r="G31" s="718"/>
      <c r="I31" s="741"/>
      <c r="J31" s="370"/>
      <c r="K31" s="718"/>
      <c r="N31" s="1018"/>
      <c r="S31" s="722"/>
      <c r="U31" s="722"/>
      <c r="W31" s="655"/>
      <c r="Z31" s="654">
        <f t="shared" si="3"/>
        <v>0</v>
      </c>
    </row>
    <row r="32" spans="1:26" ht="15.75">
      <c r="A32" s="381">
        <v>32</v>
      </c>
      <c r="B32" s="670" t="s">
        <v>1160</v>
      </c>
      <c r="C32" s="529"/>
      <c r="E32" s="718"/>
      <c r="F32" s="718"/>
      <c r="G32" s="718"/>
      <c r="I32" s="741"/>
      <c r="J32" s="370"/>
      <c r="K32" s="718"/>
      <c r="N32" s="1018"/>
      <c r="S32" s="722"/>
      <c r="U32" s="722"/>
      <c r="W32" s="655"/>
      <c r="Z32" s="654">
        <f t="shared" si="3"/>
        <v>0</v>
      </c>
    </row>
    <row r="33" spans="1:26" ht="15.75">
      <c r="A33" s="381">
        <v>33</v>
      </c>
      <c r="B33" s="670" t="s">
        <v>1161</v>
      </c>
      <c r="C33" s="529"/>
      <c r="E33" s="718"/>
      <c r="F33" s="718"/>
      <c r="G33" s="718"/>
      <c r="I33" s="741"/>
      <c r="J33" s="370"/>
      <c r="K33" s="718"/>
      <c r="N33" s="1018"/>
      <c r="S33" s="722"/>
      <c r="U33" s="722"/>
      <c r="W33" s="655"/>
      <c r="Z33" s="654">
        <f t="shared" si="3"/>
        <v>0</v>
      </c>
    </row>
    <row r="34" spans="1:26" ht="15.75">
      <c r="A34" s="381">
        <v>34</v>
      </c>
      <c r="B34" s="671" t="s">
        <v>1162</v>
      </c>
      <c r="C34" s="529"/>
      <c r="E34" s="718"/>
      <c r="F34" s="718"/>
      <c r="G34" s="718"/>
      <c r="I34" s="741"/>
      <c r="J34" s="370"/>
      <c r="K34" s="718"/>
      <c r="N34" s="1018"/>
      <c r="S34" s="722"/>
      <c r="U34" s="722"/>
      <c r="W34" s="655"/>
      <c r="Z34" s="654">
        <f t="shared" si="3"/>
        <v>0</v>
      </c>
    </row>
    <row r="35" spans="1:26" ht="15.75">
      <c r="A35" s="381">
        <v>35</v>
      </c>
      <c r="B35" s="670" t="s">
        <v>1163</v>
      </c>
      <c r="C35" s="529"/>
      <c r="E35" s="718"/>
      <c r="F35" s="718"/>
      <c r="G35" s="718"/>
      <c r="I35" s="741"/>
      <c r="J35" s="370"/>
      <c r="K35" s="718"/>
      <c r="N35" s="1018"/>
      <c r="S35" s="722"/>
      <c r="U35" s="722"/>
      <c r="W35" s="655"/>
      <c r="Z35" s="654">
        <f t="shared" si="3"/>
        <v>0</v>
      </c>
    </row>
    <row r="36" spans="1:26" ht="15.75">
      <c r="A36" s="381">
        <v>36</v>
      </c>
      <c r="B36" s="670" t="s">
        <v>1164</v>
      </c>
      <c r="C36" s="529"/>
      <c r="E36" s="718"/>
      <c r="F36" s="718"/>
      <c r="G36" s="718"/>
      <c r="I36" s="741"/>
      <c r="J36" s="370"/>
      <c r="K36" s="718"/>
      <c r="N36" s="1018"/>
      <c r="S36" s="722"/>
      <c r="U36" s="722"/>
      <c r="W36" s="655"/>
      <c r="Z36" s="654">
        <f t="shared" si="3"/>
        <v>0</v>
      </c>
    </row>
    <row r="37" spans="1:26" ht="15.75">
      <c r="A37" s="381">
        <v>37</v>
      </c>
      <c r="B37" s="670" t="s">
        <v>20</v>
      </c>
      <c r="C37" s="529"/>
      <c r="E37" s="718"/>
      <c r="F37" s="718"/>
      <c r="G37" s="718"/>
      <c r="I37" s="741"/>
      <c r="J37" s="370"/>
      <c r="K37" s="718"/>
      <c r="N37" s="1018"/>
      <c r="S37" s="722"/>
      <c r="U37" s="722"/>
      <c r="W37" s="655"/>
      <c r="Z37" s="654">
        <f t="shared" si="3"/>
        <v>0</v>
      </c>
    </row>
    <row r="38" spans="1:26" ht="15.75">
      <c r="A38" s="381">
        <v>38</v>
      </c>
      <c r="B38" s="671" t="s">
        <v>63</v>
      </c>
      <c r="C38" s="529"/>
      <c r="E38" s="718"/>
      <c r="F38" s="718"/>
      <c r="G38" s="718"/>
      <c r="I38" s="741"/>
      <c r="J38" s="370"/>
      <c r="K38" s="718"/>
      <c r="N38" s="1018"/>
      <c r="S38" s="722"/>
      <c r="U38" s="722"/>
      <c r="W38" s="655"/>
      <c r="Z38" s="654">
        <f t="shared" si="3"/>
        <v>0</v>
      </c>
    </row>
    <row r="39" spans="1:26" ht="15.75">
      <c r="A39" s="381">
        <v>39</v>
      </c>
      <c r="B39" s="671" t="s">
        <v>1073</v>
      </c>
      <c r="C39" s="529"/>
      <c r="E39" s="718"/>
      <c r="F39" s="718"/>
      <c r="G39" s="718"/>
      <c r="I39" s="741"/>
      <c r="J39" s="370"/>
      <c r="K39" s="718"/>
      <c r="N39" s="1018"/>
      <c r="S39" s="722"/>
      <c r="U39" s="722"/>
      <c r="W39" s="655"/>
      <c r="Z39" s="654">
        <f t="shared" si="3"/>
        <v>0</v>
      </c>
    </row>
    <row r="40" spans="1:26" ht="15.75">
      <c r="A40" s="381">
        <v>40</v>
      </c>
      <c r="B40" s="671" t="s">
        <v>1165</v>
      </c>
      <c r="C40" s="529"/>
      <c r="E40" s="718"/>
      <c r="F40" s="718"/>
      <c r="G40" s="718"/>
      <c r="I40" s="741"/>
      <c r="J40" s="370"/>
      <c r="K40" s="718"/>
      <c r="N40" s="1018"/>
      <c r="S40" s="722"/>
      <c r="U40" s="722"/>
      <c r="W40" s="655"/>
      <c r="Z40" s="654">
        <f t="shared" si="3"/>
        <v>0</v>
      </c>
    </row>
    <row r="41" spans="1:26" ht="15.75">
      <c r="A41" s="381">
        <v>41</v>
      </c>
      <c r="B41" s="936" t="s">
        <v>910</v>
      </c>
      <c r="C41" s="529"/>
      <c r="E41" s="718"/>
      <c r="F41" s="718"/>
      <c r="G41" s="718"/>
      <c r="I41" s="741"/>
      <c r="J41" s="370"/>
      <c r="K41" s="718"/>
      <c r="N41" s="1018"/>
      <c r="S41" s="722"/>
      <c r="U41" s="722"/>
      <c r="W41" s="655"/>
      <c r="Z41" s="654">
        <f t="shared" si="3"/>
        <v>0</v>
      </c>
    </row>
    <row r="42" spans="1:26" ht="15.75">
      <c r="A42" s="381">
        <v>42</v>
      </c>
      <c r="B42" s="936" t="s">
        <v>1529</v>
      </c>
      <c r="C42" s="529"/>
      <c r="E42" s="718"/>
      <c r="F42" s="718"/>
      <c r="G42" s="718"/>
      <c r="I42" s="741"/>
      <c r="J42" s="370"/>
      <c r="K42" s="718"/>
      <c r="N42" s="1018"/>
      <c r="S42" s="722"/>
      <c r="U42" s="722"/>
      <c r="W42" s="655"/>
    </row>
    <row r="43" spans="1:26" ht="15.75">
      <c r="A43" s="381">
        <v>43</v>
      </c>
      <c r="B43" s="936" t="s">
        <v>25</v>
      </c>
      <c r="C43" s="529"/>
      <c r="E43" s="718"/>
      <c r="F43" s="718"/>
      <c r="G43" s="718"/>
      <c r="I43" s="741"/>
      <c r="J43" s="370"/>
      <c r="K43" s="718"/>
      <c r="N43" s="1018"/>
      <c r="S43" s="722"/>
      <c r="U43" s="722"/>
      <c r="W43" s="655"/>
      <c r="Z43" s="654">
        <f t="shared" ref="Z43:Z67" si="4">E43-Y43</f>
        <v>0</v>
      </c>
    </row>
    <row r="44" spans="1:26" ht="15.75">
      <c r="A44" s="381">
        <v>44</v>
      </c>
      <c r="B44" s="936" t="s">
        <v>911</v>
      </c>
      <c r="C44" s="529"/>
      <c r="E44" s="718"/>
      <c r="F44" s="718"/>
      <c r="G44" s="718"/>
      <c r="I44" s="741"/>
      <c r="J44" s="370"/>
      <c r="K44" s="718"/>
      <c r="N44" s="1018"/>
      <c r="S44" s="722"/>
      <c r="U44" s="722"/>
      <c r="W44" s="655"/>
      <c r="Z44" s="654">
        <f t="shared" si="4"/>
        <v>0</v>
      </c>
    </row>
    <row r="45" spans="1:26" ht="15.75">
      <c r="A45" s="381">
        <v>45</v>
      </c>
      <c r="B45" s="936" t="s">
        <v>912</v>
      </c>
      <c r="C45" s="529"/>
      <c r="E45" s="718"/>
      <c r="F45" s="718"/>
      <c r="G45" s="718"/>
      <c r="I45" s="741"/>
      <c r="J45" s="370"/>
      <c r="K45" s="718"/>
      <c r="N45" s="1018"/>
      <c r="S45" s="722"/>
      <c r="U45" s="722"/>
      <c r="W45" s="655"/>
      <c r="Z45" s="654">
        <f t="shared" si="4"/>
        <v>0</v>
      </c>
    </row>
    <row r="46" spans="1:26" ht="15.75">
      <c r="A46" s="381">
        <v>46</v>
      </c>
      <c r="B46" s="936" t="s">
        <v>913</v>
      </c>
      <c r="C46" s="529"/>
      <c r="E46" s="718"/>
      <c r="F46" s="718"/>
      <c r="G46" s="718"/>
      <c r="I46" s="741"/>
      <c r="J46" s="370"/>
      <c r="K46" s="718"/>
      <c r="N46" s="1018"/>
      <c r="S46" s="722"/>
      <c r="U46" s="722"/>
      <c r="W46" s="655"/>
      <c r="Z46" s="654">
        <f t="shared" si="4"/>
        <v>0</v>
      </c>
    </row>
    <row r="47" spans="1:26" ht="15.75">
      <c r="A47" s="381">
        <v>47</v>
      </c>
      <c r="B47" s="936" t="s">
        <v>28</v>
      </c>
      <c r="C47" s="529"/>
      <c r="E47" s="718"/>
      <c r="F47" s="718"/>
      <c r="G47" s="718"/>
      <c r="I47" s="741"/>
      <c r="J47" s="370"/>
      <c r="K47" s="718"/>
      <c r="N47" s="1018"/>
      <c r="S47" s="722"/>
      <c r="U47" s="722"/>
      <c r="W47" s="655"/>
      <c r="Z47" s="654">
        <f t="shared" si="4"/>
        <v>0</v>
      </c>
    </row>
    <row r="48" spans="1:26" ht="15.75">
      <c r="A48" s="381">
        <v>48</v>
      </c>
      <c r="B48" s="936" t="s">
        <v>74</v>
      </c>
      <c r="C48" s="529"/>
      <c r="E48" s="718"/>
      <c r="F48" s="718"/>
      <c r="G48" s="718"/>
      <c r="I48" s="741"/>
      <c r="J48" s="370"/>
      <c r="K48" s="718"/>
      <c r="N48" s="1018"/>
      <c r="S48" s="722"/>
      <c r="U48" s="722"/>
      <c r="W48" s="655"/>
      <c r="Z48" s="654">
        <f t="shared" si="4"/>
        <v>0</v>
      </c>
    </row>
    <row r="49" spans="1:26" ht="15.75">
      <c r="A49" s="381">
        <v>49</v>
      </c>
      <c r="B49" s="936" t="s">
        <v>604</v>
      </c>
      <c r="C49" s="529"/>
      <c r="E49" s="718"/>
      <c r="F49" s="718"/>
      <c r="G49" s="718"/>
      <c r="I49" s="741"/>
      <c r="J49" s="370"/>
      <c r="K49" s="718"/>
      <c r="N49" s="1018"/>
      <c r="S49" s="722"/>
      <c r="U49" s="722"/>
      <c r="W49" s="655"/>
      <c r="Z49" s="654">
        <f t="shared" si="4"/>
        <v>0</v>
      </c>
    </row>
    <row r="50" spans="1:26" ht="15.75">
      <c r="A50" s="381">
        <v>50</v>
      </c>
      <c r="B50" s="936" t="s">
        <v>1059</v>
      </c>
      <c r="C50" s="529"/>
      <c r="E50" s="718"/>
      <c r="F50" s="718"/>
      <c r="G50" s="718"/>
      <c r="I50" s="741"/>
      <c r="J50" s="370"/>
      <c r="K50" s="718"/>
      <c r="N50" s="1018"/>
      <c r="S50" s="722"/>
      <c r="U50" s="722"/>
      <c r="W50" s="655"/>
      <c r="Z50" s="654">
        <f t="shared" si="4"/>
        <v>0</v>
      </c>
    </row>
    <row r="51" spans="1:26" ht="15.75">
      <c r="A51" s="381">
        <v>51</v>
      </c>
      <c r="B51" s="936" t="s">
        <v>921</v>
      </c>
      <c r="C51" s="529"/>
      <c r="E51" s="718"/>
      <c r="F51" s="718"/>
      <c r="G51" s="718"/>
      <c r="I51" s="741"/>
      <c r="J51" s="370"/>
      <c r="K51" s="718"/>
      <c r="N51" s="1018"/>
      <c r="S51" s="722"/>
      <c r="U51" s="722"/>
      <c r="W51" s="655"/>
      <c r="Z51" s="654">
        <f t="shared" si="4"/>
        <v>0</v>
      </c>
    </row>
    <row r="52" spans="1:26" ht="15.75">
      <c r="A52" s="381">
        <v>52</v>
      </c>
      <c r="B52" s="937" t="s">
        <v>29</v>
      </c>
      <c r="C52" s="529"/>
      <c r="E52" s="718"/>
      <c r="F52" s="718"/>
      <c r="G52" s="718"/>
      <c r="I52" s="741"/>
      <c r="J52" s="370"/>
      <c r="K52" s="718"/>
      <c r="N52" s="1018"/>
      <c r="S52" s="722"/>
      <c r="U52" s="722"/>
      <c r="W52" s="655"/>
      <c r="Z52" s="654">
        <f t="shared" si="4"/>
        <v>0</v>
      </c>
    </row>
    <row r="53" spans="1:26" ht="15.75">
      <c r="A53" s="381">
        <v>53</v>
      </c>
      <c r="B53" s="937" t="s">
        <v>30</v>
      </c>
      <c r="C53" s="529"/>
      <c r="E53" s="718"/>
      <c r="F53" s="718"/>
      <c r="G53" s="718"/>
      <c r="I53" s="741"/>
      <c r="J53" s="370"/>
      <c r="K53" s="718"/>
      <c r="N53" s="1018"/>
      <c r="S53" s="722"/>
      <c r="U53" s="722"/>
      <c r="W53" s="655"/>
      <c r="Z53" s="654">
        <f t="shared" si="4"/>
        <v>0</v>
      </c>
    </row>
    <row r="54" spans="1:26" ht="15.75">
      <c r="A54" s="381">
        <v>54</v>
      </c>
      <c r="B54" s="669" t="s">
        <v>1370</v>
      </c>
      <c r="C54" s="530"/>
      <c r="E54" s="718"/>
      <c r="F54" s="718"/>
      <c r="G54" s="718"/>
      <c r="I54" s="741"/>
      <c r="J54" s="370"/>
      <c r="K54" s="718"/>
      <c r="N54" s="1018"/>
      <c r="S54" s="722"/>
      <c r="U54" s="722"/>
      <c r="W54" s="655"/>
      <c r="Z54" s="654">
        <f t="shared" si="4"/>
        <v>0</v>
      </c>
    </row>
    <row r="55" spans="1:26">
      <c r="A55" s="381">
        <v>55</v>
      </c>
      <c r="B55" s="806" t="s">
        <v>101</v>
      </c>
      <c r="C55" s="530"/>
      <c r="E55" s="718"/>
      <c r="F55" s="718"/>
      <c r="G55" s="718"/>
      <c r="I55" s="741"/>
      <c r="J55" s="370"/>
      <c r="K55" s="718"/>
      <c r="N55" s="1018"/>
      <c r="S55" s="722"/>
      <c r="U55" s="722"/>
      <c r="W55" s="655"/>
      <c r="Z55" s="654">
        <f t="shared" si="4"/>
        <v>0</v>
      </c>
    </row>
    <row r="56" spans="1:26">
      <c r="A56" s="381">
        <v>56</v>
      </c>
      <c r="B56" s="936" t="s">
        <v>1167</v>
      </c>
      <c r="C56" s="530"/>
      <c r="E56" s="718"/>
      <c r="F56" s="718"/>
      <c r="G56" s="718"/>
      <c r="I56" s="741"/>
      <c r="J56" s="370"/>
      <c r="K56" s="718"/>
      <c r="N56" s="1018"/>
      <c r="S56" s="722"/>
      <c r="U56" s="722"/>
      <c r="W56" s="655"/>
      <c r="Z56" s="654">
        <f t="shared" si="4"/>
        <v>0</v>
      </c>
    </row>
    <row r="57" spans="1:26">
      <c r="A57" s="381">
        <v>57</v>
      </c>
      <c r="B57" s="936" t="s">
        <v>1168</v>
      </c>
      <c r="C57" s="530"/>
      <c r="E57" s="718"/>
      <c r="F57" s="718"/>
      <c r="G57" s="718"/>
      <c r="I57" s="741"/>
      <c r="J57" s="370"/>
      <c r="K57" s="718"/>
      <c r="N57" s="1018"/>
      <c r="S57" s="722"/>
      <c r="U57" s="722"/>
      <c r="W57" s="655"/>
      <c r="Z57" s="654">
        <f t="shared" si="4"/>
        <v>0</v>
      </c>
    </row>
    <row r="58" spans="1:26">
      <c r="A58" s="381">
        <v>58</v>
      </c>
      <c r="B58" s="936" t="s">
        <v>1169</v>
      </c>
      <c r="C58" s="530"/>
      <c r="E58" s="718"/>
      <c r="F58" s="718"/>
      <c r="G58" s="718"/>
      <c r="I58" s="741"/>
      <c r="J58" s="370"/>
      <c r="K58" s="718"/>
      <c r="N58" s="1018"/>
      <c r="S58" s="722"/>
      <c r="U58" s="722"/>
      <c r="W58" s="655"/>
      <c r="Z58" s="654">
        <f t="shared" si="4"/>
        <v>0</v>
      </c>
    </row>
    <row r="59" spans="1:26">
      <c r="A59" s="381">
        <v>59</v>
      </c>
      <c r="B59" s="936" t="s">
        <v>1170</v>
      </c>
      <c r="C59" s="530"/>
      <c r="E59" s="718"/>
      <c r="F59" s="718"/>
      <c r="G59" s="718"/>
      <c r="I59" s="741"/>
      <c r="J59" s="370"/>
      <c r="K59" s="718"/>
      <c r="N59" s="1018"/>
      <c r="S59" s="722"/>
      <c r="U59" s="722"/>
      <c r="W59" s="655"/>
      <c r="Z59" s="654">
        <f t="shared" si="4"/>
        <v>0</v>
      </c>
    </row>
    <row r="60" spans="1:26">
      <c r="A60" s="381">
        <v>60</v>
      </c>
      <c r="B60" s="936" t="s">
        <v>17</v>
      </c>
      <c r="C60" s="530"/>
      <c r="E60" s="718"/>
      <c r="F60" s="718"/>
      <c r="G60" s="718"/>
      <c r="I60" s="741"/>
      <c r="J60" s="370"/>
      <c r="K60" s="718"/>
      <c r="N60" s="1018"/>
      <c r="S60" s="722"/>
      <c r="U60" s="722"/>
      <c r="W60" s="655"/>
      <c r="Z60" s="654">
        <f t="shared" si="4"/>
        <v>0</v>
      </c>
    </row>
    <row r="61" spans="1:26">
      <c r="A61" s="381">
        <v>61</v>
      </c>
      <c r="B61" s="936" t="s">
        <v>908</v>
      </c>
      <c r="C61" s="530"/>
      <c r="E61" s="718"/>
      <c r="F61" s="718"/>
      <c r="G61" s="718"/>
      <c r="I61" s="741"/>
      <c r="J61" s="370"/>
      <c r="K61" s="718"/>
      <c r="N61" s="1018"/>
      <c r="S61" s="722"/>
      <c r="U61" s="722"/>
      <c r="W61" s="655"/>
      <c r="Z61" s="654">
        <f t="shared" si="4"/>
        <v>0</v>
      </c>
    </row>
    <row r="62" spans="1:26">
      <c r="A62" s="381">
        <v>62</v>
      </c>
      <c r="B62" s="936" t="s">
        <v>1171</v>
      </c>
      <c r="C62" s="530"/>
      <c r="E62" s="718"/>
      <c r="F62" s="718"/>
      <c r="G62" s="718"/>
      <c r="I62" s="741"/>
      <c r="J62" s="370"/>
      <c r="K62" s="718"/>
      <c r="N62" s="1018"/>
      <c r="S62" s="722"/>
      <c r="U62" s="722"/>
      <c r="W62" s="655"/>
      <c r="Z62" s="654">
        <f t="shared" si="4"/>
        <v>0</v>
      </c>
    </row>
    <row r="63" spans="1:26">
      <c r="A63" s="381">
        <v>63</v>
      </c>
      <c r="B63" s="936" t="s">
        <v>1172</v>
      </c>
      <c r="C63" s="530"/>
      <c r="E63" s="718"/>
      <c r="F63" s="718"/>
      <c r="G63" s="718"/>
      <c r="I63" s="741"/>
      <c r="J63" s="370"/>
      <c r="K63" s="718"/>
      <c r="N63" s="1018"/>
      <c r="S63" s="722"/>
      <c r="U63" s="722"/>
      <c r="W63" s="655"/>
      <c r="Z63" s="654">
        <f t="shared" si="4"/>
        <v>0</v>
      </c>
    </row>
    <row r="64" spans="1:26">
      <c r="A64" s="381">
        <v>64</v>
      </c>
      <c r="B64" s="936" t="s">
        <v>1173</v>
      </c>
      <c r="C64" s="530"/>
      <c r="E64" s="718"/>
      <c r="F64" s="718"/>
      <c r="G64" s="718"/>
      <c r="I64" s="741"/>
      <c r="J64" s="370"/>
      <c r="K64" s="718"/>
      <c r="N64" s="1018"/>
      <c r="S64" s="722"/>
      <c r="U64" s="722"/>
      <c r="W64" s="655"/>
      <c r="Z64" s="654">
        <f t="shared" si="4"/>
        <v>0</v>
      </c>
    </row>
    <row r="65" spans="1:26">
      <c r="A65" s="381">
        <v>65</v>
      </c>
      <c r="B65" s="936" t="s">
        <v>1174</v>
      </c>
      <c r="C65" s="530"/>
      <c r="E65" s="718"/>
      <c r="F65" s="718"/>
      <c r="G65" s="718"/>
      <c r="I65" s="741"/>
      <c r="J65" s="370"/>
      <c r="K65" s="718"/>
      <c r="N65" s="1018"/>
      <c r="S65" s="722"/>
      <c r="U65" s="722"/>
      <c r="W65" s="655"/>
      <c r="Z65" s="654">
        <f t="shared" si="4"/>
        <v>0</v>
      </c>
    </row>
    <row r="66" spans="1:26" ht="15.75">
      <c r="A66" s="381">
        <v>66</v>
      </c>
      <c r="B66" s="937" t="s">
        <v>23</v>
      </c>
      <c r="C66" s="531"/>
      <c r="E66" s="718"/>
      <c r="F66" s="718"/>
      <c r="G66" s="718"/>
      <c r="I66" s="741"/>
      <c r="J66" s="370"/>
      <c r="K66" s="718"/>
      <c r="N66" s="1018"/>
      <c r="S66" s="722"/>
      <c r="U66" s="722"/>
      <c r="W66" s="655"/>
      <c r="Z66" s="654">
        <f t="shared" si="4"/>
        <v>0</v>
      </c>
    </row>
    <row r="67" spans="1:26">
      <c r="A67" s="381">
        <v>67</v>
      </c>
      <c r="B67" s="936" t="s">
        <v>910</v>
      </c>
      <c r="C67" s="530"/>
      <c r="E67" s="718"/>
      <c r="F67" s="718"/>
      <c r="G67" s="718"/>
      <c r="I67" s="741"/>
      <c r="J67" s="370"/>
      <c r="K67" s="718"/>
      <c r="N67" s="1018"/>
      <c r="S67" s="722"/>
      <c r="U67" s="722"/>
      <c r="W67" s="655"/>
      <c r="Z67" s="654">
        <f t="shared" si="4"/>
        <v>0</v>
      </c>
    </row>
    <row r="68" spans="1:26">
      <c r="A68" s="381">
        <v>68</v>
      </c>
      <c r="B68" s="936" t="s">
        <v>1529</v>
      </c>
      <c r="C68" s="530"/>
      <c r="E68" s="718"/>
      <c r="F68" s="718"/>
      <c r="G68" s="718"/>
      <c r="I68" s="741"/>
      <c r="J68" s="370"/>
      <c r="K68" s="718"/>
      <c r="N68" s="1018"/>
      <c r="S68" s="722"/>
      <c r="U68" s="722"/>
      <c r="W68" s="655"/>
    </row>
    <row r="69" spans="1:26">
      <c r="A69" s="381">
        <v>69</v>
      </c>
      <c r="B69" s="936" t="s">
        <v>25</v>
      </c>
      <c r="C69" s="530"/>
      <c r="E69" s="718"/>
      <c r="F69" s="718"/>
      <c r="G69" s="718"/>
      <c r="I69" s="741"/>
      <c r="J69" s="370"/>
      <c r="K69" s="718"/>
      <c r="N69" s="1018"/>
      <c r="S69" s="722"/>
      <c r="U69" s="722"/>
      <c r="W69" s="655"/>
      <c r="Z69" s="654">
        <f t="shared" ref="Z69:Z100" si="5">E69-Y69</f>
        <v>0</v>
      </c>
    </row>
    <row r="70" spans="1:26">
      <c r="A70" s="381">
        <v>70</v>
      </c>
      <c r="B70" s="936" t="s">
        <v>911</v>
      </c>
      <c r="C70" s="530"/>
      <c r="E70" s="718"/>
      <c r="F70" s="718"/>
      <c r="G70" s="718"/>
      <c r="I70" s="741"/>
      <c r="J70" s="370"/>
      <c r="K70" s="718"/>
      <c r="N70" s="1018"/>
      <c r="S70" s="722"/>
      <c r="U70" s="722"/>
      <c r="W70" s="655"/>
      <c r="Z70" s="654">
        <f t="shared" si="5"/>
        <v>0</v>
      </c>
    </row>
    <row r="71" spans="1:26">
      <c r="A71" s="381">
        <v>71</v>
      </c>
      <c r="B71" s="936" t="s">
        <v>912</v>
      </c>
      <c r="C71" s="530"/>
      <c r="E71" s="718"/>
      <c r="F71" s="718"/>
      <c r="G71" s="718"/>
      <c r="I71" s="741"/>
      <c r="J71" s="370"/>
      <c r="K71" s="718"/>
      <c r="N71" s="1018"/>
      <c r="S71" s="722"/>
      <c r="U71" s="722"/>
      <c r="W71" s="655"/>
      <c r="Z71" s="654">
        <f t="shared" si="5"/>
        <v>0</v>
      </c>
    </row>
    <row r="72" spans="1:26">
      <c r="A72" s="381">
        <v>72</v>
      </c>
      <c r="B72" s="936" t="s">
        <v>913</v>
      </c>
      <c r="C72" s="530"/>
      <c r="E72" s="718"/>
      <c r="F72" s="718"/>
      <c r="G72" s="718"/>
      <c r="I72" s="741"/>
      <c r="J72" s="370"/>
      <c r="K72" s="718"/>
      <c r="N72" s="1018"/>
      <c r="S72" s="722"/>
      <c r="U72" s="722"/>
      <c r="W72" s="655"/>
      <c r="Z72" s="654">
        <f t="shared" si="5"/>
        <v>0</v>
      </c>
    </row>
    <row r="73" spans="1:26">
      <c r="A73" s="381">
        <v>73</v>
      </c>
      <c r="B73" s="936" t="s">
        <v>28</v>
      </c>
      <c r="C73" s="530"/>
      <c r="E73" s="718"/>
      <c r="F73" s="718"/>
      <c r="G73" s="718"/>
      <c r="I73" s="741"/>
      <c r="J73" s="370"/>
      <c r="K73" s="718"/>
      <c r="N73" s="1018"/>
      <c r="S73" s="722"/>
      <c r="U73" s="722"/>
      <c r="W73" s="655"/>
      <c r="Z73" s="654">
        <f t="shared" si="5"/>
        <v>0</v>
      </c>
    </row>
    <row r="74" spans="1:26">
      <c r="A74" s="381">
        <v>74</v>
      </c>
      <c r="B74" s="936" t="s">
        <v>74</v>
      </c>
      <c r="C74" s="530"/>
      <c r="E74" s="718"/>
      <c r="F74" s="718"/>
      <c r="G74" s="718"/>
      <c r="I74" s="741"/>
      <c r="J74" s="370"/>
      <c r="K74" s="718"/>
      <c r="N74" s="1018"/>
      <c r="S74" s="722"/>
      <c r="U74" s="722"/>
      <c r="W74" s="655"/>
      <c r="Z74" s="654">
        <f t="shared" si="5"/>
        <v>0</v>
      </c>
    </row>
    <row r="75" spans="1:26">
      <c r="A75" s="381">
        <v>75</v>
      </c>
      <c r="B75" s="936" t="s">
        <v>604</v>
      </c>
      <c r="C75" s="530"/>
      <c r="E75" s="718"/>
      <c r="F75" s="718"/>
      <c r="G75" s="718"/>
      <c r="I75" s="741"/>
      <c r="J75" s="370"/>
      <c r="K75" s="718"/>
      <c r="N75" s="1018"/>
      <c r="S75" s="722"/>
      <c r="U75" s="722"/>
      <c r="W75" s="655"/>
      <c r="Z75" s="654">
        <f t="shared" si="5"/>
        <v>0</v>
      </c>
    </row>
    <row r="76" spans="1:26">
      <c r="A76" s="381">
        <v>76</v>
      </c>
      <c r="B76" s="936" t="s">
        <v>1059</v>
      </c>
      <c r="C76" s="530"/>
      <c r="E76" s="718"/>
      <c r="F76" s="718"/>
      <c r="G76" s="718"/>
      <c r="I76" s="741"/>
      <c r="J76" s="370"/>
      <c r="K76" s="718"/>
      <c r="N76" s="1018"/>
      <c r="S76" s="722"/>
      <c r="U76" s="722"/>
      <c r="W76" s="655"/>
      <c r="Z76" s="654">
        <f t="shared" si="5"/>
        <v>0</v>
      </c>
    </row>
    <row r="77" spans="1:26">
      <c r="A77" s="381">
        <v>77</v>
      </c>
      <c r="B77" s="936" t="s">
        <v>921</v>
      </c>
      <c r="C77" s="530"/>
      <c r="E77" s="718"/>
      <c r="F77" s="718"/>
      <c r="G77" s="718"/>
      <c r="I77" s="741"/>
      <c r="J77" s="370"/>
      <c r="K77" s="718"/>
      <c r="N77" s="1018"/>
      <c r="S77" s="722"/>
      <c r="U77" s="722"/>
      <c r="W77" s="655"/>
      <c r="Z77" s="654">
        <f t="shared" si="5"/>
        <v>0</v>
      </c>
    </row>
    <row r="78" spans="1:26" ht="15.75">
      <c r="A78" s="381">
        <v>78</v>
      </c>
      <c r="B78" s="937" t="s">
        <v>29</v>
      </c>
      <c r="C78" s="531"/>
      <c r="E78" s="718"/>
      <c r="F78" s="718"/>
      <c r="G78" s="718"/>
      <c r="I78" s="741"/>
      <c r="J78" s="370"/>
      <c r="K78" s="718"/>
      <c r="N78" s="1018"/>
      <c r="S78" s="722"/>
      <c r="U78" s="722"/>
      <c r="W78" s="655"/>
      <c r="Z78" s="654">
        <f t="shared" si="5"/>
        <v>0</v>
      </c>
    </row>
    <row r="79" spans="1:26" ht="15.75">
      <c r="A79" s="381">
        <v>79</v>
      </c>
      <c r="B79" s="937" t="s">
        <v>30</v>
      </c>
      <c r="C79" s="531"/>
      <c r="E79" s="718"/>
      <c r="F79" s="718"/>
      <c r="G79" s="718"/>
      <c r="I79" s="741"/>
      <c r="J79" s="370"/>
      <c r="K79" s="718"/>
      <c r="N79" s="1018"/>
      <c r="S79" s="722"/>
      <c r="U79" s="722"/>
      <c r="W79" s="655"/>
      <c r="Z79" s="654">
        <f t="shared" si="5"/>
        <v>0</v>
      </c>
    </row>
    <row r="80" spans="1:26" ht="15" customHeight="1">
      <c r="A80" s="381">
        <v>80</v>
      </c>
      <c r="B80" s="341" t="s">
        <v>914</v>
      </c>
      <c r="I80" s="737"/>
      <c r="K80" s="231"/>
      <c r="N80" s="1018"/>
      <c r="S80" s="722"/>
      <c r="U80" s="722"/>
      <c r="W80" s="655"/>
      <c r="Z80" s="654">
        <f t="shared" si="5"/>
        <v>0</v>
      </c>
    </row>
    <row r="81" spans="1:32" ht="15.75">
      <c r="A81" s="381">
        <v>81</v>
      </c>
      <c r="B81" s="341" t="s">
        <v>31</v>
      </c>
      <c r="I81" s="737"/>
      <c r="K81" s="231"/>
      <c r="N81" s="1018"/>
      <c r="S81" s="722"/>
      <c r="U81" s="722"/>
      <c r="W81" s="655"/>
      <c r="Z81" s="654">
        <f t="shared" si="5"/>
        <v>0</v>
      </c>
    </row>
    <row r="82" spans="1:32">
      <c r="A82" s="381">
        <v>82</v>
      </c>
      <c r="B82" s="146" t="s">
        <v>32</v>
      </c>
      <c r="D82" t="s">
        <v>905</v>
      </c>
      <c r="E82" s="910">
        <f>'4'!D11</f>
        <v>595357</v>
      </c>
      <c r="G82" s="910">
        <f>'4'!F11</f>
        <v>578411</v>
      </c>
      <c r="I82" s="737">
        <f>'4'!D11</f>
        <v>595357</v>
      </c>
      <c r="K82" s="231">
        <f>'4'!F11</f>
        <v>578411</v>
      </c>
      <c r="N82" s="1018">
        <v>578411</v>
      </c>
      <c r="O82" s="898">
        <f>'4'!D11</f>
        <v>595357</v>
      </c>
      <c r="Q82" s="898">
        <f>'4'!F11</f>
        <v>578411</v>
      </c>
      <c r="R82" s="231"/>
      <c r="S82" s="722">
        <f t="shared" ref="S82:S118" si="6">E82-I82</f>
        <v>0</v>
      </c>
      <c r="T82" s="461"/>
      <c r="U82" s="722">
        <f t="shared" ref="U82:U118" si="7">G82-K82</f>
        <v>0</v>
      </c>
      <c r="W82" s="655">
        <f t="shared" ref="W82:W118" si="8">G82-N82</f>
        <v>0</v>
      </c>
      <c r="Z82" s="654">
        <f t="shared" si="5"/>
        <v>595357</v>
      </c>
    </row>
    <row r="83" spans="1:32">
      <c r="A83" s="381">
        <v>83</v>
      </c>
      <c r="B83" s="146" t="s">
        <v>1460</v>
      </c>
      <c r="E83" s="910">
        <f>'4'!D12</f>
        <v>31269</v>
      </c>
      <c r="G83" s="910">
        <f>'4'!F12</f>
        <v>16802</v>
      </c>
      <c r="I83" s="737">
        <f>'4'!D12</f>
        <v>31269</v>
      </c>
      <c r="K83" s="231">
        <f>'4'!F12</f>
        <v>16802</v>
      </c>
      <c r="N83" s="1018">
        <v>16802</v>
      </c>
      <c r="R83" s="231"/>
      <c r="S83" s="722">
        <f t="shared" si="6"/>
        <v>0</v>
      </c>
      <c r="T83" s="461"/>
      <c r="U83" s="722">
        <f t="shared" si="7"/>
        <v>0</v>
      </c>
      <c r="W83" s="655">
        <f t="shared" si="8"/>
        <v>0</v>
      </c>
      <c r="Z83" s="654">
        <f t="shared" si="5"/>
        <v>31269</v>
      </c>
    </row>
    <row r="84" spans="1:32">
      <c r="A84" s="381">
        <v>84</v>
      </c>
      <c r="B84" s="146" t="s">
        <v>33</v>
      </c>
      <c r="D84" t="s">
        <v>905</v>
      </c>
      <c r="E84" s="910">
        <f>'4'!D13</f>
        <v>2987</v>
      </c>
      <c r="G84" s="910">
        <f>'4'!F13</f>
        <v>4033</v>
      </c>
      <c r="I84" s="737">
        <f>'4'!D13</f>
        <v>2987</v>
      </c>
      <c r="K84" s="231">
        <f>'4'!F13</f>
        <v>4033</v>
      </c>
      <c r="N84" s="1018">
        <v>4033</v>
      </c>
      <c r="O84" s="898">
        <f>'4'!D13</f>
        <v>2987</v>
      </c>
      <c r="Q84" s="898">
        <f>'4'!F13</f>
        <v>4033</v>
      </c>
      <c r="R84" s="231"/>
      <c r="S84" s="722">
        <f t="shared" si="6"/>
        <v>0</v>
      </c>
      <c r="T84" s="461"/>
      <c r="U84" s="722">
        <f t="shared" si="7"/>
        <v>0</v>
      </c>
      <c r="W84" s="655">
        <f t="shared" si="8"/>
        <v>0</v>
      </c>
      <c r="Z84" s="654">
        <f t="shared" si="5"/>
        <v>2987</v>
      </c>
    </row>
    <row r="85" spans="1:32">
      <c r="A85" s="381">
        <v>85</v>
      </c>
      <c r="B85" s="146" t="s">
        <v>34</v>
      </c>
      <c r="D85" t="s">
        <v>905</v>
      </c>
      <c r="E85" s="910">
        <f>'4'!D14</f>
        <v>153538</v>
      </c>
      <c r="G85" s="910">
        <f>'4'!F14</f>
        <v>124590</v>
      </c>
      <c r="I85" s="737">
        <f>'4'!D14</f>
        <v>153538</v>
      </c>
      <c r="K85" s="231">
        <f>'4'!F14</f>
        <v>124590</v>
      </c>
      <c r="N85" s="1018">
        <v>124590</v>
      </c>
      <c r="O85" s="898">
        <f>'4'!D14</f>
        <v>153538</v>
      </c>
      <c r="Q85" s="898">
        <f>'4'!F14</f>
        <v>124590</v>
      </c>
      <c r="R85" s="231"/>
      <c r="S85" s="722">
        <f t="shared" si="6"/>
        <v>0</v>
      </c>
      <c r="T85" s="461"/>
      <c r="U85" s="722">
        <f t="shared" si="7"/>
        <v>0</v>
      </c>
      <c r="W85" s="655">
        <f t="shared" si="8"/>
        <v>0</v>
      </c>
      <c r="Z85" s="654">
        <f t="shared" si="5"/>
        <v>153538</v>
      </c>
      <c r="AF85">
        <f>G85-E85</f>
        <v>-28948</v>
      </c>
    </row>
    <row r="86" spans="1:32">
      <c r="A86" s="381">
        <v>86</v>
      </c>
      <c r="B86" s="146" t="s">
        <v>35</v>
      </c>
      <c r="D86" t="s">
        <v>905</v>
      </c>
      <c r="E86" s="910">
        <f>'4'!D15</f>
        <v>0</v>
      </c>
      <c r="G86" s="910">
        <f>'4'!F15</f>
        <v>0</v>
      </c>
      <c r="I86" s="737">
        <f>'4'!D15</f>
        <v>0</v>
      </c>
      <c r="K86" s="231">
        <f>'4'!F15</f>
        <v>0</v>
      </c>
      <c r="N86" s="1018">
        <v>0</v>
      </c>
      <c r="O86" s="898">
        <f>'4'!D15</f>
        <v>0</v>
      </c>
      <c r="Q86" s="898">
        <f>'4'!F15</f>
        <v>0</v>
      </c>
      <c r="R86" s="231"/>
      <c r="S86" s="722">
        <f t="shared" si="6"/>
        <v>0</v>
      </c>
      <c r="T86" s="461"/>
      <c r="U86" s="722">
        <f t="shared" si="7"/>
        <v>0</v>
      </c>
      <c r="W86" s="655">
        <f t="shared" si="8"/>
        <v>0</v>
      </c>
      <c r="Z86" s="654">
        <f t="shared" si="5"/>
        <v>0</v>
      </c>
      <c r="AF86">
        <f>G86-E86</f>
        <v>0</v>
      </c>
    </row>
    <row r="87" spans="1:32" ht="15.75">
      <c r="A87" s="381">
        <v>87</v>
      </c>
      <c r="B87" s="341" t="s">
        <v>37</v>
      </c>
      <c r="D87" t="s">
        <v>905</v>
      </c>
      <c r="E87" s="910">
        <f>'4'!D16</f>
        <v>783151</v>
      </c>
      <c r="G87" s="910">
        <f>'4'!F16</f>
        <v>723836</v>
      </c>
      <c r="I87" s="737">
        <f>'4'!D16</f>
        <v>783151</v>
      </c>
      <c r="K87" s="231">
        <f>'4'!F16</f>
        <v>723836</v>
      </c>
      <c r="N87" s="1018">
        <v>723836</v>
      </c>
      <c r="O87" s="898">
        <f>'4'!D16</f>
        <v>783151</v>
      </c>
      <c r="Q87" s="898">
        <f>'4'!F16</f>
        <v>723836</v>
      </c>
      <c r="R87" s="231"/>
      <c r="S87" s="722">
        <f t="shared" si="6"/>
        <v>0</v>
      </c>
      <c r="T87" s="461"/>
      <c r="U87" s="722">
        <f t="shared" si="7"/>
        <v>0</v>
      </c>
      <c r="W87" s="655">
        <f t="shared" si="8"/>
        <v>0</v>
      </c>
      <c r="Z87" s="654">
        <f t="shared" si="5"/>
        <v>783151</v>
      </c>
    </row>
    <row r="88" spans="1:32" ht="15.75">
      <c r="A88" s="381">
        <v>88</v>
      </c>
      <c r="B88" s="341" t="s">
        <v>38</v>
      </c>
      <c r="I88" s="737"/>
      <c r="K88" s="231"/>
      <c r="N88" s="1018"/>
      <c r="S88" s="722">
        <f t="shared" si="6"/>
        <v>0</v>
      </c>
      <c r="U88" s="722">
        <f t="shared" si="7"/>
        <v>0</v>
      </c>
      <c r="W88" s="655">
        <f t="shared" si="8"/>
        <v>0</v>
      </c>
      <c r="Z88" s="654">
        <f t="shared" si="5"/>
        <v>0</v>
      </c>
    </row>
    <row r="89" spans="1:32">
      <c r="A89" s="381">
        <v>89</v>
      </c>
      <c r="B89" s="146" t="s">
        <v>39</v>
      </c>
      <c r="D89" t="s">
        <v>905</v>
      </c>
      <c r="E89" s="910">
        <f>'4'!D18</f>
        <v>12263.313779</v>
      </c>
      <c r="G89" s="910">
        <f>'4'!F18</f>
        <v>10714</v>
      </c>
      <c r="I89" s="737">
        <f>'4'!D18</f>
        <v>12263.313779</v>
      </c>
      <c r="K89" s="231">
        <f>'4'!F18</f>
        <v>10714</v>
      </c>
      <c r="N89" s="1018">
        <v>10714</v>
      </c>
      <c r="O89" s="898">
        <f>'4'!D18</f>
        <v>12263.313779</v>
      </c>
      <c r="Q89" s="898">
        <f>'4'!F18</f>
        <v>10714</v>
      </c>
      <c r="R89" s="231"/>
      <c r="S89" s="722">
        <f t="shared" si="6"/>
        <v>0</v>
      </c>
      <c r="T89" s="461"/>
      <c r="U89" s="722">
        <f t="shared" si="7"/>
        <v>0</v>
      </c>
      <c r="W89" s="655">
        <f t="shared" si="8"/>
        <v>0</v>
      </c>
      <c r="Z89" s="654">
        <f t="shared" si="5"/>
        <v>12263.313779</v>
      </c>
      <c r="AF89">
        <f>G89-E89</f>
        <v>-1549.3137790000001</v>
      </c>
    </row>
    <row r="90" spans="1:32">
      <c r="A90" s="381">
        <v>90</v>
      </c>
      <c r="B90" s="146" t="s">
        <v>34</v>
      </c>
      <c r="D90" t="s">
        <v>905</v>
      </c>
      <c r="E90" s="910">
        <f>'4'!D19</f>
        <v>99292</v>
      </c>
      <c r="G90" s="910">
        <f>'4'!F19</f>
        <v>75640</v>
      </c>
      <c r="I90" s="737">
        <f>'4'!D19</f>
        <v>99292</v>
      </c>
      <c r="K90" s="231">
        <f>'4'!F19</f>
        <v>75640</v>
      </c>
      <c r="N90" s="1018">
        <v>75640</v>
      </c>
      <c r="O90" s="898">
        <f>'4'!D19</f>
        <v>99292</v>
      </c>
      <c r="Q90" s="898">
        <f>'4'!F19</f>
        <v>75640</v>
      </c>
      <c r="R90" s="231"/>
      <c r="S90" s="722">
        <f t="shared" si="6"/>
        <v>0</v>
      </c>
      <c r="T90" s="461"/>
      <c r="U90" s="722">
        <f t="shared" si="7"/>
        <v>0</v>
      </c>
      <c r="W90" s="655">
        <f t="shared" si="8"/>
        <v>0</v>
      </c>
      <c r="Z90" s="654">
        <f t="shared" si="5"/>
        <v>99292</v>
      </c>
      <c r="AF90">
        <f>G90-E90</f>
        <v>-23652</v>
      </c>
    </row>
    <row r="91" spans="1:32">
      <c r="A91" s="381">
        <v>91</v>
      </c>
      <c r="B91" s="146" t="s">
        <v>35</v>
      </c>
      <c r="D91" t="s">
        <v>905</v>
      </c>
      <c r="E91" s="910">
        <f>'4'!D20</f>
        <v>0</v>
      </c>
      <c r="G91" s="910">
        <f>'4'!F20</f>
        <v>0</v>
      </c>
      <c r="I91" s="737">
        <f>'4'!D20</f>
        <v>0</v>
      </c>
      <c r="K91" s="231">
        <f>'4'!F20</f>
        <v>0</v>
      </c>
      <c r="N91" s="1018">
        <v>0</v>
      </c>
      <c r="O91" s="898">
        <f>'4'!D20</f>
        <v>0</v>
      </c>
      <c r="Q91" s="898">
        <f>'4'!F20</f>
        <v>0</v>
      </c>
      <c r="R91" s="231"/>
      <c r="S91" s="722">
        <f t="shared" si="6"/>
        <v>0</v>
      </c>
      <c r="T91" s="461"/>
      <c r="U91" s="722">
        <f t="shared" si="7"/>
        <v>0</v>
      </c>
      <c r="W91" s="655">
        <f t="shared" si="8"/>
        <v>0</v>
      </c>
      <c r="Z91" s="654">
        <f t="shared" si="5"/>
        <v>0</v>
      </c>
      <c r="AF91">
        <f>G91-E91</f>
        <v>0</v>
      </c>
    </row>
    <row r="92" spans="1:32">
      <c r="A92" s="381">
        <v>92</v>
      </c>
      <c r="B92" s="146" t="s">
        <v>40</v>
      </c>
      <c r="D92" t="s">
        <v>905</v>
      </c>
      <c r="E92" s="910">
        <f>'4'!D21</f>
        <v>2824</v>
      </c>
      <c r="G92" s="910">
        <f>'4'!F21</f>
        <v>2859</v>
      </c>
      <c r="I92" s="737">
        <f>'4'!D21</f>
        <v>2824</v>
      </c>
      <c r="K92" s="231">
        <f>'4'!F21</f>
        <v>2859</v>
      </c>
      <c r="N92" s="1018">
        <v>2859</v>
      </c>
      <c r="O92" s="898">
        <f>'4'!D21</f>
        <v>2824</v>
      </c>
      <c r="Q92" s="898">
        <f>'4'!F21</f>
        <v>2859</v>
      </c>
      <c r="R92" s="231"/>
      <c r="S92" s="722">
        <f t="shared" si="6"/>
        <v>0</v>
      </c>
      <c r="T92" s="461"/>
      <c r="U92" s="722">
        <f t="shared" si="7"/>
        <v>0</v>
      </c>
      <c r="W92" s="655">
        <f t="shared" si="8"/>
        <v>0</v>
      </c>
      <c r="Z92" s="654">
        <f t="shared" si="5"/>
        <v>2824</v>
      </c>
    </row>
    <row r="93" spans="1:32" ht="15.75">
      <c r="A93" s="381">
        <v>93</v>
      </c>
      <c r="B93" s="341" t="s">
        <v>281</v>
      </c>
      <c r="D93" t="s">
        <v>905</v>
      </c>
      <c r="E93" s="910">
        <f>'4'!D22</f>
        <v>114379.313779</v>
      </c>
      <c r="G93" s="910">
        <f>'4'!F22</f>
        <v>89213</v>
      </c>
      <c r="I93" s="737">
        <f>'4'!D22</f>
        <v>114379.313779</v>
      </c>
      <c r="K93" s="231">
        <f>'4'!F22</f>
        <v>89213</v>
      </c>
      <c r="N93" s="1018">
        <v>89213</v>
      </c>
      <c r="O93" s="898">
        <f>'4'!D22</f>
        <v>114379.313779</v>
      </c>
      <c r="Q93" s="898">
        <f>'4'!F22</f>
        <v>89213</v>
      </c>
      <c r="R93" s="231"/>
      <c r="S93" s="722">
        <f t="shared" si="6"/>
        <v>0</v>
      </c>
      <c r="T93" s="461"/>
      <c r="U93" s="722">
        <f t="shared" si="7"/>
        <v>0</v>
      </c>
      <c r="W93" s="655">
        <f t="shared" si="8"/>
        <v>0</v>
      </c>
      <c r="Z93" s="654">
        <f t="shared" si="5"/>
        <v>114379.313779</v>
      </c>
    </row>
    <row r="94" spans="1:32">
      <c r="A94" s="381">
        <v>94</v>
      </c>
      <c r="B94" s="146" t="s">
        <v>41</v>
      </c>
      <c r="D94" t="s">
        <v>905</v>
      </c>
      <c r="E94" s="910">
        <f>'4'!D23</f>
        <v>170</v>
      </c>
      <c r="G94" s="910">
        <f>'4'!F23</f>
        <v>0</v>
      </c>
      <c r="I94" s="737">
        <f>'4'!D23</f>
        <v>170</v>
      </c>
      <c r="K94" s="231">
        <f>'4'!F23</f>
        <v>0</v>
      </c>
      <c r="N94" s="1018">
        <v>0</v>
      </c>
      <c r="O94" s="898">
        <f>'4'!D23</f>
        <v>170</v>
      </c>
      <c r="Q94" s="898">
        <f>'4'!F23</f>
        <v>0</v>
      </c>
      <c r="R94" s="231"/>
      <c r="S94" s="722">
        <f t="shared" si="6"/>
        <v>0</v>
      </c>
      <c r="T94" s="461"/>
      <c r="U94" s="722">
        <f t="shared" si="7"/>
        <v>0</v>
      </c>
      <c r="W94" s="655">
        <f t="shared" si="8"/>
        <v>0</v>
      </c>
      <c r="Z94" s="654">
        <f t="shared" si="5"/>
        <v>170</v>
      </c>
    </row>
    <row r="95" spans="1:32" ht="15.75">
      <c r="A95" s="381">
        <v>95</v>
      </c>
      <c r="B95" s="341" t="s">
        <v>42</v>
      </c>
      <c r="D95" t="s">
        <v>905</v>
      </c>
      <c r="E95" s="910">
        <f>'4'!D24</f>
        <v>114549.313779</v>
      </c>
      <c r="G95" s="910">
        <f>'4'!F24</f>
        <v>89213</v>
      </c>
      <c r="I95" s="737">
        <f>'4'!D24</f>
        <v>114549.313779</v>
      </c>
      <c r="K95" s="231">
        <f>'4'!F24</f>
        <v>89213</v>
      </c>
      <c r="N95" s="1018">
        <v>89213</v>
      </c>
      <c r="O95" s="898">
        <f>'4'!D24</f>
        <v>114549.313779</v>
      </c>
      <c r="Q95" s="898">
        <f>'4'!F24</f>
        <v>89213</v>
      </c>
      <c r="R95" s="231"/>
      <c r="S95" s="722">
        <f t="shared" si="6"/>
        <v>0</v>
      </c>
      <c r="T95" s="461"/>
      <c r="U95" s="722">
        <f t="shared" si="7"/>
        <v>0</v>
      </c>
      <c r="W95" s="655">
        <f t="shared" si="8"/>
        <v>0</v>
      </c>
      <c r="Z95" s="654">
        <f t="shared" si="5"/>
        <v>114549.313779</v>
      </c>
    </row>
    <row r="96" spans="1:32" ht="15.75">
      <c r="A96" s="381">
        <v>96</v>
      </c>
      <c r="B96" s="341" t="s">
        <v>43</v>
      </c>
      <c r="D96" t="s">
        <v>905</v>
      </c>
      <c r="E96" s="910">
        <f>'4'!D25</f>
        <v>897700.31377899996</v>
      </c>
      <c r="G96" s="910">
        <f>'4'!F25</f>
        <v>813049</v>
      </c>
      <c r="I96" s="737">
        <f>'4'!D25</f>
        <v>897700.31377899996</v>
      </c>
      <c r="K96" s="231">
        <f>'4'!F25</f>
        <v>813049</v>
      </c>
      <c r="N96" s="1018">
        <v>813049</v>
      </c>
      <c r="O96" s="898">
        <f>'4'!D25</f>
        <v>897700.31377899996</v>
      </c>
      <c r="Q96" s="898">
        <f>'4'!F25</f>
        <v>813049</v>
      </c>
      <c r="R96" s="231"/>
      <c r="S96" s="722">
        <f t="shared" si="6"/>
        <v>0</v>
      </c>
      <c r="T96" s="461"/>
      <c r="U96" s="722">
        <f t="shared" si="7"/>
        <v>0</v>
      </c>
      <c r="W96" s="655">
        <f t="shared" si="8"/>
        <v>0</v>
      </c>
      <c r="Z96" s="654">
        <f t="shared" si="5"/>
        <v>897700.31377899996</v>
      </c>
    </row>
    <row r="97" spans="1:32" ht="15.75">
      <c r="A97" s="381">
        <v>97</v>
      </c>
      <c r="B97" s="341" t="s">
        <v>44</v>
      </c>
      <c r="I97" s="737"/>
      <c r="K97" s="231"/>
      <c r="N97" s="1018"/>
      <c r="S97" s="722">
        <f t="shared" si="6"/>
        <v>0</v>
      </c>
      <c r="U97" s="722">
        <f t="shared" si="7"/>
        <v>0</v>
      </c>
      <c r="W97" s="655">
        <f t="shared" si="8"/>
        <v>0</v>
      </c>
      <c r="Z97" s="654">
        <f t="shared" si="5"/>
        <v>0</v>
      </c>
    </row>
    <row r="98" spans="1:32">
      <c r="A98" s="381">
        <v>98</v>
      </c>
      <c r="B98" s="146" t="s">
        <v>45</v>
      </c>
      <c r="D98" t="s">
        <v>905</v>
      </c>
      <c r="E98" s="910">
        <f>'4'!D27</f>
        <v>-197915</v>
      </c>
      <c r="G98" s="910">
        <f>'4'!F27</f>
        <v>-219166</v>
      </c>
      <c r="I98" s="737">
        <f>'4'!D27</f>
        <v>-197915</v>
      </c>
      <c r="K98" s="231">
        <f>'4'!F27</f>
        <v>-219166</v>
      </c>
      <c r="N98" s="1018">
        <v>-219166</v>
      </c>
      <c r="O98" s="898">
        <f>'4'!D27</f>
        <v>-197915</v>
      </c>
      <c r="Q98" s="898">
        <f>'4'!F27</f>
        <v>-219166</v>
      </c>
      <c r="R98" s="231"/>
      <c r="S98" s="722">
        <f t="shared" si="6"/>
        <v>0</v>
      </c>
      <c r="T98" s="461"/>
      <c r="U98" s="722">
        <f t="shared" si="7"/>
        <v>0</v>
      </c>
      <c r="W98" s="655">
        <f t="shared" si="8"/>
        <v>0</v>
      </c>
      <c r="Z98" s="654">
        <f t="shared" si="5"/>
        <v>-197915</v>
      </c>
      <c r="AF98">
        <f>G98-E98</f>
        <v>-21251</v>
      </c>
    </row>
    <row r="99" spans="1:32">
      <c r="A99" s="381">
        <v>99</v>
      </c>
      <c r="B99" s="936" t="s">
        <v>826</v>
      </c>
      <c r="D99" t="s">
        <v>905</v>
      </c>
      <c r="E99" s="718"/>
      <c r="G99" s="718"/>
      <c r="I99" s="741"/>
      <c r="K99" s="718"/>
      <c r="N99" s="1018"/>
      <c r="S99" s="722">
        <f t="shared" si="6"/>
        <v>0</v>
      </c>
      <c r="U99" s="722">
        <f t="shared" si="7"/>
        <v>0</v>
      </c>
      <c r="W99" s="655">
        <f t="shared" si="8"/>
        <v>0</v>
      </c>
      <c r="Z99" s="654">
        <f t="shared" si="5"/>
        <v>0</v>
      </c>
      <c r="AF99">
        <f>G99-E99</f>
        <v>0</v>
      </c>
    </row>
    <row r="100" spans="1:32">
      <c r="A100" s="381">
        <v>100</v>
      </c>
      <c r="B100" s="146" t="s">
        <v>46</v>
      </c>
      <c r="D100" t="s">
        <v>905</v>
      </c>
      <c r="E100" s="910">
        <f>'4'!D28</f>
        <v>0</v>
      </c>
      <c r="G100" s="910">
        <f>'4'!F28</f>
        <v>0</v>
      </c>
      <c r="I100" s="737">
        <f>'4'!D28</f>
        <v>0</v>
      </c>
      <c r="K100" s="231">
        <f>'4'!F28</f>
        <v>0</v>
      </c>
      <c r="N100" s="1018">
        <v>0</v>
      </c>
      <c r="O100" s="898">
        <f>'4'!D28</f>
        <v>0</v>
      </c>
      <c r="Q100" s="898">
        <f>'4'!F28</f>
        <v>0</v>
      </c>
      <c r="R100" s="231"/>
      <c r="S100" s="722">
        <f t="shared" si="6"/>
        <v>0</v>
      </c>
      <c r="T100" s="461"/>
      <c r="U100" s="722">
        <f t="shared" si="7"/>
        <v>0</v>
      </c>
      <c r="W100" s="655">
        <f t="shared" si="8"/>
        <v>0</v>
      </c>
      <c r="Z100" s="654">
        <f t="shared" si="5"/>
        <v>0</v>
      </c>
    </row>
    <row r="101" spans="1:32">
      <c r="A101" s="381">
        <v>101</v>
      </c>
      <c r="B101" s="146" t="s">
        <v>47</v>
      </c>
      <c r="D101" t="s">
        <v>905</v>
      </c>
      <c r="E101" s="910">
        <f>'4'!D29</f>
        <v>-53082</v>
      </c>
      <c r="G101" s="910">
        <f>'4'!F29</f>
        <v>-29851</v>
      </c>
      <c r="I101" s="737">
        <f>'4'!D29</f>
        <v>-53082</v>
      </c>
      <c r="K101" s="231">
        <f>'4'!F29</f>
        <v>-29851</v>
      </c>
      <c r="N101" s="1018">
        <v>-29851</v>
      </c>
      <c r="O101" s="898">
        <f>'4'!D29</f>
        <v>-53082</v>
      </c>
      <c r="Q101" s="898">
        <f>'4'!F29</f>
        <v>-29851</v>
      </c>
      <c r="R101" s="231"/>
      <c r="S101" s="722">
        <f t="shared" si="6"/>
        <v>0</v>
      </c>
      <c r="T101" s="461"/>
      <c r="U101" s="722">
        <f t="shared" si="7"/>
        <v>0</v>
      </c>
      <c r="W101" s="655">
        <f t="shared" si="8"/>
        <v>0</v>
      </c>
      <c r="Z101" s="654">
        <f t="shared" ref="Z101:Z119" si="9">E101-Y101</f>
        <v>-53082</v>
      </c>
      <c r="AF101" s="472">
        <f>G101-E101</f>
        <v>23231</v>
      </c>
    </row>
    <row r="102" spans="1:32" ht="15.75">
      <c r="A102" s="381">
        <v>102</v>
      </c>
      <c r="B102" s="341" t="s">
        <v>48</v>
      </c>
      <c r="D102" t="s">
        <v>905</v>
      </c>
      <c r="E102" s="910">
        <f>'4'!D30</f>
        <v>-250997</v>
      </c>
      <c r="G102" s="910">
        <f>'4'!F30</f>
        <v>-249017</v>
      </c>
      <c r="I102" s="737">
        <f>'4'!D30</f>
        <v>-250997</v>
      </c>
      <c r="K102" s="231">
        <f>'4'!F30</f>
        <v>-249017</v>
      </c>
      <c r="N102" s="1018">
        <v>-249017</v>
      </c>
      <c r="O102" s="898">
        <f>'4'!D30</f>
        <v>-250997</v>
      </c>
      <c r="Q102" s="898">
        <f>'4'!F30</f>
        <v>-249017</v>
      </c>
      <c r="R102" s="231"/>
      <c r="S102" s="722">
        <f t="shared" si="6"/>
        <v>0</v>
      </c>
      <c r="T102" s="461"/>
      <c r="U102" s="722">
        <f t="shared" si="7"/>
        <v>0</v>
      </c>
      <c r="W102" s="655">
        <f t="shared" si="8"/>
        <v>0</v>
      </c>
      <c r="Z102" s="654">
        <f t="shared" si="9"/>
        <v>-250997</v>
      </c>
    </row>
    <row r="103" spans="1:32" ht="15.75">
      <c r="A103" s="381">
        <v>103</v>
      </c>
      <c r="B103" s="341" t="s">
        <v>49</v>
      </c>
      <c r="D103" t="s">
        <v>905</v>
      </c>
      <c r="E103" s="910">
        <f>'4'!D31</f>
        <v>-136447.68622099998</v>
      </c>
      <c r="G103" s="910">
        <f>'4'!F31</f>
        <v>-159804</v>
      </c>
      <c r="I103" s="737">
        <f>'4'!D31</f>
        <v>-136447.68622099998</v>
      </c>
      <c r="K103" s="231">
        <f>'4'!F31</f>
        <v>-159804</v>
      </c>
      <c r="N103" s="1018">
        <v>-159804</v>
      </c>
      <c r="O103" s="898">
        <f>'4'!D31</f>
        <v>-136447.68622099998</v>
      </c>
      <c r="Q103" s="898">
        <f>'4'!F31</f>
        <v>-159804</v>
      </c>
      <c r="R103" s="231"/>
      <c r="S103" s="722">
        <f t="shared" si="6"/>
        <v>0</v>
      </c>
      <c r="T103" s="461"/>
      <c r="U103" s="722">
        <f t="shared" si="7"/>
        <v>0</v>
      </c>
      <c r="W103" s="655">
        <f t="shared" si="8"/>
        <v>0</v>
      </c>
      <c r="Z103" s="654">
        <f t="shared" si="9"/>
        <v>-136447.68622099998</v>
      </c>
    </row>
    <row r="104" spans="1:32" ht="15.75">
      <c r="A104" s="381">
        <v>104</v>
      </c>
      <c r="B104" s="341" t="s">
        <v>50</v>
      </c>
      <c r="I104" s="737"/>
      <c r="K104" s="231"/>
      <c r="N104" s="1018"/>
      <c r="R104" s="231"/>
      <c r="S104" s="722">
        <f t="shared" si="6"/>
        <v>0</v>
      </c>
      <c r="U104" s="722">
        <f t="shared" si="7"/>
        <v>0</v>
      </c>
      <c r="W104" s="655">
        <f t="shared" si="8"/>
        <v>0</v>
      </c>
      <c r="Z104" s="654">
        <f t="shared" si="9"/>
        <v>0</v>
      </c>
    </row>
    <row r="105" spans="1:32">
      <c r="A105" s="381">
        <v>105</v>
      </c>
      <c r="B105" s="146" t="s">
        <v>45</v>
      </c>
      <c r="D105" t="s">
        <v>905</v>
      </c>
      <c r="E105" s="910">
        <f>'4'!D33</f>
        <v>-80726</v>
      </c>
      <c r="G105" s="910">
        <f>'4'!F33</f>
        <v>-41052</v>
      </c>
      <c r="I105" s="737">
        <f>'4'!D33</f>
        <v>-80726</v>
      </c>
      <c r="K105" s="231">
        <f>'4'!F33</f>
        <v>-41052</v>
      </c>
      <c r="N105" s="1018">
        <v>-41052</v>
      </c>
      <c r="O105" s="898">
        <f>'4'!D33</f>
        <v>-80726</v>
      </c>
      <c r="Q105" s="898">
        <f>'4'!F33</f>
        <v>-41052</v>
      </c>
      <c r="R105" s="231"/>
      <c r="S105" s="722">
        <f t="shared" si="6"/>
        <v>0</v>
      </c>
      <c r="T105" s="461"/>
      <c r="U105" s="722">
        <f t="shared" si="7"/>
        <v>0</v>
      </c>
      <c r="W105" s="655">
        <f t="shared" si="8"/>
        <v>0</v>
      </c>
      <c r="Z105" s="654">
        <f t="shared" si="9"/>
        <v>-80726</v>
      </c>
      <c r="AF105">
        <f>G105-E105</f>
        <v>39674</v>
      </c>
    </row>
    <row r="106" spans="1:32">
      <c r="A106" s="381">
        <v>106</v>
      </c>
      <c r="B106" s="936" t="s">
        <v>826</v>
      </c>
      <c r="D106" t="s">
        <v>905</v>
      </c>
      <c r="E106" s="718"/>
      <c r="G106" s="718"/>
      <c r="I106" s="741"/>
      <c r="K106" s="718"/>
      <c r="N106" s="1018"/>
      <c r="S106" s="722">
        <f t="shared" si="6"/>
        <v>0</v>
      </c>
      <c r="U106" s="722">
        <f t="shared" si="7"/>
        <v>0</v>
      </c>
      <c r="W106" s="655">
        <f t="shared" si="8"/>
        <v>0</v>
      </c>
      <c r="Z106" s="654">
        <f t="shared" si="9"/>
        <v>0</v>
      </c>
      <c r="AF106">
        <f>G106-E106</f>
        <v>0</v>
      </c>
    </row>
    <row r="107" spans="1:32">
      <c r="A107" s="381">
        <v>107</v>
      </c>
      <c r="B107" s="146" t="s">
        <v>46</v>
      </c>
      <c r="D107" t="s">
        <v>905</v>
      </c>
      <c r="E107" s="910">
        <f>'4'!D34</f>
        <v>0</v>
      </c>
      <c r="G107" s="910">
        <f>'4'!F34</f>
        <v>0</v>
      </c>
      <c r="I107" s="737">
        <f>'4'!D34</f>
        <v>0</v>
      </c>
      <c r="K107" s="231">
        <f>'4'!F34</f>
        <v>0</v>
      </c>
      <c r="N107" s="1018">
        <v>0</v>
      </c>
      <c r="O107" s="898">
        <f>'4'!D34</f>
        <v>0</v>
      </c>
      <c r="Q107" s="898">
        <f>'4'!F34</f>
        <v>0</v>
      </c>
      <c r="R107" s="231"/>
      <c r="S107" s="722">
        <f t="shared" si="6"/>
        <v>0</v>
      </c>
      <c r="T107" s="461"/>
      <c r="U107" s="722">
        <f t="shared" si="7"/>
        <v>0</v>
      </c>
      <c r="W107" s="655">
        <f t="shared" si="8"/>
        <v>0</v>
      </c>
      <c r="Z107" s="654">
        <f t="shared" si="9"/>
        <v>0</v>
      </c>
    </row>
    <row r="108" spans="1:32">
      <c r="A108" s="381">
        <v>108</v>
      </c>
      <c r="B108" s="146" t="s">
        <v>47</v>
      </c>
      <c r="D108" t="s">
        <v>905</v>
      </c>
      <c r="E108" s="910">
        <f>'4'!D35</f>
        <v>-158147</v>
      </c>
      <c r="G108" s="910">
        <f>'4'!F35</f>
        <v>-128622</v>
      </c>
      <c r="I108" s="737">
        <f>'4'!D35</f>
        <v>-158147</v>
      </c>
      <c r="K108" s="231">
        <f>'4'!F35</f>
        <v>-128622</v>
      </c>
      <c r="N108" s="1018">
        <v>-128622</v>
      </c>
      <c r="O108" s="898">
        <f>'4'!D35</f>
        <v>-158147</v>
      </c>
      <c r="Q108" s="898">
        <f>'4'!F35</f>
        <v>-128622</v>
      </c>
      <c r="R108" s="231"/>
      <c r="S108" s="722">
        <f t="shared" si="6"/>
        <v>0</v>
      </c>
      <c r="T108" s="461"/>
      <c r="U108" s="722">
        <f t="shared" si="7"/>
        <v>0</v>
      </c>
      <c r="W108" s="655">
        <f t="shared" si="8"/>
        <v>0</v>
      </c>
      <c r="Z108" s="654">
        <f t="shared" si="9"/>
        <v>-158147</v>
      </c>
      <c r="AF108" s="472">
        <f>G108-E108</f>
        <v>29525</v>
      </c>
    </row>
    <row r="109" spans="1:32" ht="15.75">
      <c r="A109" s="381">
        <v>109</v>
      </c>
      <c r="B109" s="341" t="s">
        <v>51</v>
      </c>
      <c r="D109" t="s">
        <v>905</v>
      </c>
      <c r="E109" s="910">
        <f>'4'!D36</f>
        <v>-238873</v>
      </c>
      <c r="G109" s="910">
        <f>'4'!F36</f>
        <v>-169674</v>
      </c>
      <c r="I109" s="737">
        <f>'4'!D36</f>
        <v>-238873</v>
      </c>
      <c r="K109" s="231">
        <f>'4'!F36</f>
        <v>-169674</v>
      </c>
      <c r="N109" s="1018">
        <v>-169674</v>
      </c>
      <c r="O109" s="898">
        <f>'4'!D36</f>
        <v>-238873</v>
      </c>
      <c r="Q109" s="898">
        <f>'4'!F36</f>
        <v>-169674</v>
      </c>
      <c r="R109" s="231"/>
      <c r="S109" s="722">
        <f t="shared" si="6"/>
        <v>0</v>
      </c>
      <c r="T109" s="461"/>
      <c r="U109" s="722">
        <f t="shared" si="7"/>
        <v>0</v>
      </c>
      <c r="W109" s="655">
        <f t="shared" si="8"/>
        <v>0</v>
      </c>
      <c r="Z109" s="654">
        <f t="shared" si="9"/>
        <v>-238873</v>
      </c>
    </row>
    <row r="110" spans="1:32" ht="15.75">
      <c r="A110" s="381">
        <v>110</v>
      </c>
      <c r="B110" s="341" t="s">
        <v>52</v>
      </c>
      <c r="D110" t="s">
        <v>905</v>
      </c>
      <c r="E110" s="910">
        <f>'4'!D37</f>
        <v>407830.31377899996</v>
      </c>
      <c r="G110" s="910">
        <f>'4'!F37</f>
        <v>394358</v>
      </c>
      <c r="I110" s="737">
        <f>'4'!D37</f>
        <v>407830.31377899996</v>
      </c>
      <c r="K110" s="231">
        <f>'4'!F37</f>
        <v>394358</v>
      </c>
      <c r="N110" s="1018">
        <v>394358</v>
      </c>
      <c r="O110" s="898">
        <f>'4'!D37</f>
        <v>407830.31377899996</v>
      </c>
      <c r="Q110" s="898">
        <f>'4'!F37</f>
        <v>394358</v>
      </c>
      <c r="R110" s="231"/>
      <c r="S110" s="722">
        <f t="shared" si="6"/>
        <v>0</v>
      </c>
      <c r="T110" s="461"/>
      <c r="U110" s="722">
        <f t="shared" si="7"/>
        <v>0</v>
      </c>
      <c r="W110" s="655">
        <f t="shared" si="8"/>
        <v>0</v>
      </c>
      <c r="Z110" s="654">
        <f t="shared" si="9"/>
        <v>407830.31377899996</v>
      </c>
    </row>
    <row r="111" spans="1:32" ht="15.75">
      <c r="A111" s="381">
        <v>111</v>
      </c>
      <c r="B111" s="341" t="s">
        <v>53</v>
      </c>
      <c r="I111" s="737"/>
      <c r="K111" s="231"/>
      <c r="S111" s="722">
        <f t="shared" si="6"/>
        <v>0</v>
      </c>
      <c r="U111" s="722">
        <f t="shared" si="7"/>
        <v>0</v>
      </c>
      <c r="W111" s="655">
        <f t="shared" si="8"/>
        <v>0</v>
      </c>
      <c r="Z111" s="654">
        <f t="shared" si="9"/>
        <v>0</v>
      </c>
    </row>
    <row r="112" spans="1:32" ht="15.75">
      <c r="A112" s="381">
        <v>112</v>
      </c>
      <c r="B112" s="341" t="s">
        <v>54</v>
      </c>
      <c r="I112" s="737"/>
      <c r="K112" s="231"/>
      <c r="N112" s="1018"/>
      <c r="S112" s="722">
        <f t="shared" si="6"/>
        <v>0</v>
      </c>
      <c r="U112" s="722">
        <f t="shared" si="7"/>
        <v>0</v>
      </c>
      <c r="W112" s="655">
        <f t="shared" si="8"/>
        <v>0</v>
      </c>
      <c r="Z112" s="654">
        <f t="shared" si="9"/>
        <v>0</v>
      </c>
    </row>
    <row r="113" spans="1:26">
      <c r="A113" s="381">
        <v>113</v>
      </c>
      <c r="B113" s="936" t="s">
        <v>827</v>
      </c>
      <c r="D113" t="s">
        <v>905</v>
      </c>
      <c r="E113" s="718"/>
      <c r="F113" s="718"/>
      <c r="G113" s="718"/>
      <c r="I113" s="741"/>
      <c r="K113" s="718"/>
      <c r="N113" s="1019"/>
      <c r="S113" s="722">
        <f t="shared" si="6"/>
        <v>0</v>
      </c>
      <c r="U113" s="722">
        <f t="shared" si="7"/>
        <v>0</v>
      </c>
      <c r="W113" s="655">
        <f t="shared" si="8"/>
        <v>0</v>
      </c>
      <c r="Z113" s="654">
        <f t="shared" si="9"/>
        <v>0</v>
      </c>
    </row>
    <row r="114" spans="1:26">
      <c r="A114" s="381">
        <v>114</v>
      </c>
      <c r="B114" s="146" t="s">
        <v>55</v>
      </c>
      <c r="D114" t="s">
        <v>905</v>
      </c>
      <c r="E114" s="910">
        <f>'4'!D41</f>
        <v>340984</v>
      </c>
      <c r="G114" s="910">
        <f>'4'!F41</f>
        <v>327629</v>
      </c>
      <c r="I114" s="737">
        <f>'4'!D41</f>
        <v>340984</v>
      </c>
      <c r="K114" s="231">
        <f>'4'!F41</f>
        <v>327629</v>
      </c>
      <c r="N114" s="1019">
        <v>327629</v>
      </c>
      <c r="O114" s="898">
        <f>'4'!D41</f>
        <v>340984</v>
      </c>
      <c r="Q114" s="898">
        <f>'4'!F41</f>
        <v>327629</v>
      </c>
      <c r="R114" s="231"/>
      <c r="S114" s="722">
        <f t="shared" si="6"/>
        <v>0</v>
      </c>
      <c r="T114" s="461"/>
      <c r="U114" s="722">
        <f t="shared" si="7"/>
        <v>0</v>
      </c>
      <c r="W114" s="655">
        <f t="shared" si="8"/>
        <v>0</v>
      </c>
      <c r="Z114" s="654">
        <f t="shared" si="9"/>
        <v>340984</v>
      </c>
    </row>
    <row r="115" spans="1:26">
      <c r="A115" s="381">
        <v>115</v>
      </c>
      <c r="B115" s="146" t="s">
        <v>56</v>
      </c>
      <c r="D115" t="s">
        <v>905</v>
      </c>
      <c r="E115" s="910">
        <f>'4'!D42</f>
        <v>66845</v>
      </c>
      <c r="G115" s="910">
        <f>'4'!F42</f>
        <v>66729</v>
      </c>
      <c r="I115" s="737">
        <f>'4'!D42</f>
        <v>66845</v>
      </c>
      <c r="K115" s="231">
        <f>'4'!F42</f>
        <v>66729</v>
      </c>
      <c r="N115" s="1018">
        <v>66729</v>
      </c>
      <c r="O115" s="898">
        <f>'4'!D42</f>
        <v>66845</v>
      </c>
      <c r="Q115" s="898">
        <f>'4'!F42</f>
        <v>66729</v>
      </c>
      <c r="R115" s="231"/>
      <c r="S115" s="722">
        <f t="shared" si="6"/>
        <v>0</v>
      </c>
      <c r="T115" s="461"/>
      <c r="U115" s="722">
        <f t="shared" si="7"/>
        <v>0</v>
      </c>
      <c r="W115" s="655">
        <f t="shared" si="8"/>
        <v>0</v>
      </c>
      <c r="Z115" s="654">
        <f t="shared" si="9"/>
        <v>66845</v>
      </c>
    </row>
    <row r="116" spans="1:26">
      <c r="A116" s="381">
        <v>116</v>
      </c>
      <c r="B116" s="936" t="s">
        <v>833</v>
      </c>
      <c r="D116" t="s">
        <v>905</v>
      </c>
      <c r="E116" s="718"/>
      <c r="F116" s="718"/>
      <c r="G116" s="718"/>
      <c r="I116" s="741"/>
      <c r="K116" s="718"/>
      <c r="N116" s="1018"/>
      <c r="S116" s="722">
        <f t="shared" si="6"/>
        <v>0</v>
      </c>
      <c r="U116" s="722">
        <f t="shared" si="7"/>
        <v>0</v>
      </c>
      <c r="W116" s="655">
        <f t="shared" si="8"/>
        <v>0</v>
      </c>
      <c r="Z116" s="654">
        <f t="shared" si="9"/>
        <v>0</v>
      </c>
    </row>
    <row r="117" spans="1:26" ht="15.75">
      <c r="A117" s="381">
        <v>117</v>
      </c>
      <c r="B117" s="341" t="s">
        <v>57</v>
      </c>
      <c r="D117" t="s">
        <v>905</v>
      </c>
      <c r="E117" s="910">
        <f>'4'!D43</f>
        <v>407829</v>
      </c>
      <c r="G117" s="910">
        <f>'4'!F43</f>
        <v>394358</v>
      </c>
      <c r="I117" s="737">
        <f>'4'!D43</f>
        <v>407829</v>
      </c>
      <c r="K117" s="231">
        <f>'4'!F43</f>
        <v>394358</v>
      </c>
      <c r="N117" s="1018">
        <v>394358</v>
      </c>
      <c r="O117" s="898">
        <f>'4'!D43</f>
        <v>407829</v>
      </c>
      <c r="Q117" s="898">
        <f>'4'!F43</f>
        <v>394358</v>
      </c>
      <c r="R117" s="231"/>
      <c r="S117" s="722">
        <f t="shared" si="6"/>
        <v>0</v>
      </c>
      <c r="T117" s="461"/>
      <c r="U117" s="722">
        <f t="shared" si="7"/>
        <v>0</v>
      </c>
      <c r="W117" s="655">
        <f t="shared" si="8"/>
        <v>0</v>
      </c>
      <c r="Z117" s="654">
        <f t="shared" si="9"/>
        <v>407829</v>
      </c>
    </row>
    <row r="118" spans="1:26" ht="15.75">
      <c r="A118" s="381">
        <v>118</v>
      </c>
      <c r="B118" s="341" t="s">
        <v>60</v>
      </c>
      <c r="I118" s="737"/>
      <c r="K118" s="231"/>
      <c r="N118" s="1018"/>
      <c r="S118" s="722">
        <f t="shared" si="6"/>
        <v>0</v>
      </c>
      <c r="U118" s="722">
        <f t="shared" si="7"/>
        <v>0</v>
      </c>
      <c r="W118" s="655">
        <f t="shared" si="8"/>
        <v>0</v>
      </c>
      <c r="Z118" s="654">
        <f t="shared" si="9"/>
        <v>0</v>
      </c>
    </row>
    <row r="119" spans="1:26" ht="15.75">
      <c r="A119" s="381">
        <v>119</v>
      </c>
      <c r="B119" s="937" t="s">
        <v>915</v>
      </c>
      <c r="E119" s="718"/>
      <c r="F119" s="718"/>
      <c r="G119" s="718"/>
      <c r="I119" s="741"/>
      <c r="K119" s="718"/>
      <c r="N119" s="1018"/>
      <c r="S119" s="722"/>
      <c r="U119" s="722"/>
      <c r="W119" s="655"/>
      <c r="Z119" s="654">
        <f t="shared" si="9"/>
        <v>0</v>
      </c>
    </row>
    <row r="120" spans="1:26" ht="15.75">
      <c r="A120" s="381">
        <v>120</v>
      </c>
      <c r="B120" s="937" t="s">
        <v>916</v>
      </c>
      <c r="E120" s="718" t="s">
        <v>1035</v>
      </c>
      <c r="F120" s="718"/>
      <c r="G120" s="718"/>
      <c r="I120" s="741"/>
      <c r="K120" s="718"/>
      <c r="N120" s="1018" t="s">
        <v>1035</v>
      </c>
      <c r="S120" s="722"/>
      <c r="U120" s="722"/>
      <c r="W120" s="655"/>
    </row>
    <row r="121" spans="1:26" ht="15.75">
      <c r="A121" s="381">
        <v>121</v>
      </c>
      <c r="B121" s="937" t="s">
        <v>917</v>
      </c>
      <c r="D121" t="s">
        <v>905</v>
      </c>
      <c r="E121" s="718"/>
      <c r="F121" s="718"/>
      <c r="G121" s="718"/>
      <c r="I121" s="741"/>
      <c r="J121" s="371"/>
      <c r="K121" s="718"/>
      <c r="N121" s="1018"/>
      <c r="S121" s="722"/>
      <c r="U121" s="722"/>
      <c r="W121" s="655"/>
      <c r="Z121" s="654">
        <f>E121-Y121</f>
        <v>0</v>
      </c>
    </row>
    <row r="122" spans="1:26">
      <c r="A122" s="381">
        <v>122</v>
      </c>
      <c r="B122" s="1050" t="s">
        <v>1563</v>
      </c>
      <c r="D122" t="s">
        <v>905</v>
      </c>
      <c r="E122" s="718"/>
      <c r="F122" s="718"/>
      <c r="G122" s="718"/>
      <c r="I122" s="741"/>
      <c r="K122" s="718"/>
      <c r="N122" s="1018"/>
      <c r="S122" s="722"/>
      <c r="U122" s="722"/>
      <c r="W122" s="655"/>
      <c r="Z122" s="654">
        <f>E122-Y122</f>
        <v>0</v>
      </c>
    </row>
    <row r="123" spans="1:26">
      <c r="A123" s="381">
        <v>123</v>
      </c>
      <c r="B123" s="146" t="s">
        <v>1564</v>
      </c>
      <c r="D123" t="s">
        <v>905</v>
      </c>
      <c r="E123" s="718"/>
      <c r="F123" s="718"/>
      <c r="G123" s="718"/>
      <c r="I123" s="741"/>
      <c r="K123" s="718"/>
      <c r="N123" s="1018"/>
      <c r="S123" s="722"/>
      <c r="U123" s="722"/>
      <c r="W123" s="655"/>
    </row>
    <row r="124" spans="1:26">
      <c r="A124" s="1049">
        <v>124</v>
      </c>
      <c r="B124" s="388" t="s">
        <v>1661</v>
      </c>
      <c r="D124" t="s">
        <v>905</v>
      </c>
      <c r="E124" s="718"/>
      <c r="F124" s="718"/>
      <c r="G124" s="718"/>
      <c r="I124" s="741"/>
      <c r="K124" s="718"/>
      <c r="N124" s="1018"/>
      <c r="S124" s="722"/>
      <c r="U124" s="722"/>
      <c r="W124" s="655"/>
    </row>
    <row r="125" spans="1:26" ht="15.75">
      <c r="A125" s="381">
        <v>125</v>
      </c>
      <c r="B125" s="937" t="s">
        <v>288</v>
      </c>
      <c r="D125" t="s">
        <v>905</v>
      </c>
      <c r="E125" s="718"/>
      <c r="F125" s="718"/>
      <c r="G125" s="718"/>
      <c r="I125" s="741"/>
      <c r="K125" s="718"/>
      <c r="N125" s="1018"/>
      <c r="S125" s="722"/>
      <c r="U125" s="722"/>
      <c r="W125" s="655"/>
      <c r="Z125" s="654">
        <f>E125-Y125</f>
        <v>0</v>
      </c>
    </row>
    <row r="126" spans="1:26">
      <c r="A126" s="381">
        <v>126</v>
      </c>
      <c r="B126" s="936" t="s">
        <v>67</v>
      </c>
      <c r="D126" t="s">
        <v>905</v>
      </c>
      <c r="E126" s="718"/>
      <c r="F126" s="718"/>
      <c r="G126" s="718"/>
      <c r="I126" s="741"/>
      <c r="K126" s="718"/>
      <c r="N126" s="1018"/>
      <c r="S126" s="722"/>
      <c r="U126" s="722"/>
      <c r="W126" s="655"/>
      <c r="Z126" s="654">
        <f>E126-Y126</f>
        <v>0</v>
      </c>
    </row>
    <row r="127" spans="1:26">
      <c r="A127" s="381">
        <v>127</v>
      </c>
      <c r="B127" s="936" t="s">
        <v>919</v>
      </c>
      <c r="D127" t="s">
        <v>905</v>
      </c>
      <c r="E127" s="718"/>
      <c r="F127" s="718"/>
      <c r="G127" s="718"/>
      <c r="I127" s="741"/>
      <c r="K127" s="718"/>
      <c r="N127" s="1018"/>
      <c r="S127" s="722"/>
      <c r="U127" s="722"/>
      <c r="W127" s="655"/>
      <c r="Z127" s="654">
        <f>E127-Y127</f>
        <v>0</v>
      </c>
    </row>
    <row r="128" spans="1:26">
      <c r="A128" s="381">
        <v>128</v>
      </c>
      <c r="B128" s="936" t="s">
        <v>1530</v>
      </c>
      <c r="D128" t="s">
        <v>905</v>
      </c>
      <c r="E128" s="718"/>
      <c r="F128" s="718"/>
      <c r="G128" s="718"/>
      <c r="I128" s="741"/>
      <c r="K128" s="718"/>
      <c r="N128" s="1018"/>
      <c r="S128" s="722"/>
      <c r="U128" s="722"/>
      <c r="W128" s="655"/>
    </row>
    <row r="129" spans="1:26">
      <c r="A129" s="381">
        <v>129</v>
      </c>
      <c r="B129" s="936" t="s">
        <v>69</v>
      </c>
      <c r="D129" t="s">
        <v>905</v>
      </c>
      <c r="E129" s="718"/>
      <c r="F129" s="718"/>
      <c r="G129" s="718"/>
      <c r="I129" s="741"/>
      <c r="K129" s="718"/>
      <c r="N129" s="1018"/>
      <c r="S129" s="722"/>
      <c r="U129" s="722"/>
      <c r="W129" s="655"/>
      <c r="Z129" s="654">
        <f t="shared" ref="Z129:Z143" si="10">E129-Y129</f>
        <v>0</v>
      </c>
    </row>
    <row r="130" spans="1:26">
      <c r="A130" s="381">
        <v>130</v>
      </c>
      <c r="B130" s="936" t="s">
        <v>70</v>
      </c>
      <c r="D130" t="s">
        <v>905</v>
      </c>
      <c r="E130" s="718"/>
      <c r="F130" s="718"/>
      <c r="G130" s="718"/>
      <c r="I130" s="741"/>
      <c r="K130" s="718"/>
      <c r="N130" s="1018"/>
      <c r="S130" s="722"/>
      <c r="U130" s="722"/>
      <c r="W130" s="655"/>
      <c r="Z130" s="654">
        <f t="shared" si="10"/>
        <v>0</v>
      </c>
    </row>
    <row r="131" spans="1:26">
      <c r="A131" s="381">
        <v>131</v>
      </c>
      <c r="B131" s="936" t="s">
        <v>71</v>
      </c>
      <c r="D131" t="s">
        <v>905</v>
      </c>
      <c r="E131" s="718"/>
      <c r="F131" s="718"/>
      <c r="G131" s="718"/>
      <c r="I131" s="741"/>
      <c r="K131" s="718"/>
      <c r="N131" s="1018"/>
      <c r="S131" s="722"/>
      <c r="U131" s="722"/>
      <c r="W131" s="655"/>
      <c r="Z131" s="654">
        <f t="shared" si="10"/>
        <v>0</v>
      </c>
    </row>
    <row r="132" spans="1:26">
      <c r="A132" s="381">
        <v>132</v>
      </c>
      <c r="B132" s="936" t="s">
        <v>913</v>
      </c>
      <c r="D132" t="s">
        <v>905</v>
      </c>
      <c r="E132" s="718"/>
      <c r="F132" s="718"/>
      <c r="G132" s="718"/>
      <c r="I132" s="741"/>
      <c r="K132" s="718"/>
      <c r="N132" s="1018"/>
      <c r="S132" s="722"/>
      <c r="U132" s="722"/>
      <c r="W132" s="655"/>
      <c r="Z132" s="654">
        <f t="shared" si="10"/>
        <v>0</v>
      </c>
    </row>
    <row r="133" spans="1:26">
      <c r="A133" s="381">
        <v>133</v>
      </c>
      <c r="B133" s="936" t="s">
        <v>72</v>
      </c>
      <c r="D133" t="s">
        <v>905</v>
      </c>
      <c r="E133" s="718"/>
      <c r="F133" s="718"/>
      <c r="G133" s="718"/>
      <c r="I133" s="741"/>
      <c r="K133" s="718"/>
      <c r="N133" s="1018"/>
      <c r="S133" s="722"/>
      <c r="U133" s="722"/>
      <c r="W133" s="655"/>
      <c r="Z133" s="654">
        <f t="shared" si="10"/>
        <v>0</v>
      </c>
    </row>
    <row r="134" spans="1:26">
      <c r="A134" s="381">
        <v>134</v>
      </c>
      <c r="B134" s="936" t="s">
        <v>1235</v>
      </c>
      <c r="D134" t="s">
        <v>905</v>
      </c>
      <c r="E134" s="718"/>
      <c r="F134" s="718"/>
      <c r="G134" s="718"/>
      <c r="I134" s="741"/>
      <c r="K134" s="718"/>
      <c r="N134" s="1018"/>
      <c r="S134" s="722"/>
      <c r="U134" s="722"/>
      <c r="W134" s="655"/>
      <c r="Z134" s="654">
        <f t="shared" si="10"/>
        <v>0</v>
      </c>
    </row>
    <row r="135" spans="1:26">
      <c r="A135" s="381">
        <v>135</v>
      </c>
      <c r="B135" s="936" t="s">
        <v>74</v>
      </c>
      <c r="D135" t="s">
        <v>905</v>
      </c>
      <c r="E135" s="718"/>
      <c r="F135" s="718"/>
      <c r="G135" s="718"/>
      <c r="I135" s="741"/>
      <c r="K135" s="718"/>
      <c r="N135" s="1018"/>
      <c r="S135" s="722"/>
      <c r="U135" s="722"/>
      <c r="W135" s="655"/>
      <c r="Z135" s="654">
        <f t="shared" si="10"/>
        <v>0</v>
      </c>
    </row>
    <row r="136" spans="1:26">
      <c r="A136" s="381">
        <v>136</v>
      </c>
      <c r="B136" s="936" t="s">
        <v>75</v>
      </c>
      <c r="D136" t="s">
        <v>905</v>
      </c>
      <c r="E136" s="718"/>
      <c r="F136" s="718"/>
      <c r="G136" s="718"/>
      <c r="I136" s="741"/>
      <c r="K136" s="718"/>
      <c r="N136" s="1018"/>
      <c r="S136" s="722"/>
      <c r="U136" s="722"/>
      <c r="W136" s="655"/>
      <c r="Z136" s="654">
        <f t="shared" si="10"/>
        <v>0</v>
      </c>
    </row>
    <row r="137" spans="1:26">
      <c r="A137" s="381">
        <v>137</v>
      </c>
      <c r="B137" s="936" t="s">
        <v>920</v>
      </c>
      <c r="D137" t="s">
        <v>905</v>
      </c>
      <c r="E137" s="718"/>
      <c r="F137" s="718"/>
      <c r="G137" s="718"/>
      <c r="I137" s="741"/>
      <c r="K137" s="718"/>
      <c r="N137" s="1018"/>
      <c r="S137" s="722"/>
      <c r="U137" s="722"/>
      <c r="W137" s="655"/>
      <c r="Z137" s="654">
        <f t="shared" si="10"/>
        <v>0</v>
      </c>
    </row>
    <row r="138" spans="1:26">
      <c r="A138" s="381">
        <v>138</v>
      </c>
      <c r="B138" s="936" t="s">
        <v>921</v>
      </c>
      <c r="D138" t="s">
        <v>905</v>
      </c>
      <c r="E138" s="718"/>
      <c r="F138" s="718"/>
      <c r="G138" s="718"/>
      <c r="I138" s="741"/>
      <c r="K138" s="718"/>
      <c r="N138" s="1018"/>
      <c r="S138" s="722"/>
      <c r="U138" s="722"/>
      <c r="W138" s="655"/>
      <c r="Z138" s="654">
        <f t="shared" si="10"/>
        <v>0</v>
      </c>
    </row>
    <row r="139" spans="1:26">
      <c r="A139" s="381">
        <v>139</v>
      </c>
      <c r="B139" s="936" t="s">
        <v>922</v>
      </c>
      <c r="D139" t="s">
        <v>905</v>
      </c>
      <c r="E139" s="718"/>
      <c r="F139" s="718"/>
      <c r="G139" s="718"/>
      <c r="I139" s="741"/>
      <c r="K139" s="718"/>
      <c r="N139" s="1018"/>
      <c r="S139" s="722"/>
      <c r="U139" s="722"/>
      <c r="W139" s="655"/>
      <c r="Z139" s="654">
        <f t="shared" si="10"/>
        <v>0</v>
      </c>
    </row>
    <row r="140" spans="1:26" ht="15.75">
      <c r="A140" s="381">
        <v>140</v>
      </c>
      <c r="B140" s="937" t="s">
        <v>923</v>
      </c>
      <c r="D140" t="s">
        <v>905</v>
      </c>
      <c r="E140" s="718"/>
      <c r="F140" s="718"/>
      <c r="G140" s="718"/>
      <c r="I140" s="741"/>
      <c r="K140" s="718"/>
      <c r="N140" s="1018"/>
      <c r="S140" s="722"/>
      <c r="U140" s="722"/>
      <c r="W140" s="655"/>
      <c r="Z140" s="654">
        <f t="shared" si="10"/>
        <v>0</v>
      </c>
    </row>
    <row r="141" spans="1:26">
      <c r="A141" s="381">
        <v>141</v>
      </c>
      <c r="B141" s="936" t="s">
        <v>924</v>
      </c>
      <c r="D141" t="s">
        <v>905</v>
      </c>
      <c r="E141" s="718"/>
      <c r="F141" s="718"/>
      <c r="G141" s="718"/>
      <c r="I141" s="741"/>
      <c r="K141" s="718"/>
      <c r="N141" s="1018"/>
      <c r="S141" s="722"/>
      <c r="U141" s="722"/>
      <c r="W141" s="655"/>
      <c r="Z141" s="654">
        <f t="shared" si="10"/>
        <v>0</v>
      </c>
    </row>
    <row r="142" spans="1:26">
      <c r="A142" s="381">
        <v>142</v>
      </c>
      <c r="B142" s="936" t="s">
        <v>925</v>
      </c>
      <c r="D142" t="s">
        <v>905</v>
      </c>
      <c r="E142" s="718"/>
      <c r="F142" s="718"/>
      <c r="G142" s="718"/>
      <c r="I142" s="741"/>
      <c r="K142" s="718"/>
      <c r="N142" s="1018"/>
      <c r="S142" s="722"/>
      <c r="U142" s="722"/>
      <c r="W142" s="655"/>
      <c r="Z142" s="654">
        <f t="shared" si="10"/>
        <v>0</v>
      </c>
    </row>
    <row r="143" spans="1:26">
      <c r="A143" s="381">
        <v>143</v>
      </c>
      <c r="B143" s="936" t="s">
        <v>926</v>
      </c>
      <c r="D143" t="s">
        <v>905</v>
      </c>
      <c r="E143" s="718"/>
      <c r="F143" s="718"/>
      <c r="G143" s="718"/>
      <c r="I143" s="741"/>
      <c r="K143" s="718"/>
      <c r="N143" s="1018"/>
      <c r="S143" s="722"/>
      <c r="U143" s="722"/>
      <c r="W143" s="655"/>
      <c r="Z143" s="654">
        <f t="shared" si="10"/>
        <v>0</v>
      </c>
    </row>
    <row r="144" spans="1:26">
      <c r="A144" s="381">
        <v>144</v>
      </c>
      <c r="B144" s="146" t="s">
        <v>1565</v>
      </c>
      <c r="D144" t="s">
        <v>905</v>
      </c>
      <c r="E144" s="718"/>
      <c r="F144" s="718"/>
      <c r="G144" s="718"/>
      <c r="I144" s="741"/>
      <c r="K144" s="718"/>
      <c r="N144" s="1018"/>
      <c r="S144" s="722"/>
      <c r="U144" s="722"/>
      <c r="W144" s="655"/>
    </row>
    <row r="145" spans="1:26">
      <c r="A145" s="381">
        <v>145</v>
      </c>
      <c r="B145" s="936" t="s">
        <v>927</v>
      </c>
      <c r="D145" t="s">
        <v>905</v>
      </c>
      <c r="E145" s="718"/>
      <c r="F145" s="718"/>
      <c r="G145" s="718"/>
      <c r="I145" s="741"/>
      <c r="K145" s="718"/>
      <c r="N145" s="1018"/>
      <c r="S145" s="722"/>
      <c r="U145" s="722"/>
      <c r="W145" s="655"/>
      <c r="Z145" s="654">
        <f t="shared" ref="Z145:Z177" si="11">E145-Y145</f>
        <v>0</v>
      </c>
    </row>
    <row r="146" spans="1:26">
      <c r="A146" s="381">
        <v>146</v>
      </c>
      <c r="B146" s="936" t="s">
        <v>928</v>
      </c>
      <c r="D146" t="s">
        <v>905</v>
      </c>
      <c r="E146" s="718"/>
      <c r="F146" s="718"/>
      <c r="G146" s="718"/>
      <c r="I146" s="741"/>
      <c r="K146" s="718"/>
      <c r="N146" s="1018"/>
      <c r="S146" s="722"/>
      <c r="U146" s="722"/>
      <c r="W146" s="655"/>
      <c r="Z146" s="654">
        <f t="shared" si="11"/>
        <v>0</v>
      </c>
    </row>
    <row r="147" spans="1:26">
      <c r="A147" s="381">
        <v>147</v>
      </c>
      <c r="B147" s="936" t="s">
        <v>1237</v>
      </c>
      <c r="E147" s="718"/>
      <c r="F147" s="718"/>
      <c r="G147" s="718"/>
      <c r="I147" s="741"/>
      <c r="K147" s="718"/>
      <c r="N147" s="1018"/>
      <c r="S147" s="722"/>
      <c r="U147" s="722"/>
      <c r="W147" s="655"/>
      <c r="Z147" s="654">
        <f t="shared" si="11"/>
        <v>0</v>
      </c>
    </row>
    <row r="148" spans="1:26" ht="15.75">
      <c r="A148" s="381">
        <v>148</v>
      </c>
      <c r="B148" s="937" t="s">
        <v>291</v>
      </c>
      <c r="D148" t="s">
        <v>905</v>
      </c>
      <c r="E148" s="718"/>
      <c r="F148" s="718"/>
      <c r="G148" s="718"/>
      <c r="I148" s="741"/>
      <c r="K148" s="718"/>
      <c r="N148" s="1018"/>
      <c r="S148" s="722"/>
      <c r="U148" s="722"/>
      <c r="W148" s="655"/>
      <c r="Z148" s="654">
        <f t="shared" si="11"/>
        <v>0</v>
      </c>
    </row>
    <row r="149" spans="1:26" ht="15.75">
      <c r="A149" s="381">
        <v>149</v>
      </c>
      <c r="B149" s="341" t="s">
        <v>55</v>
      </c>
      <c r="I149" s="737"/>
      <c r="K149" s="231"/>
      <c r="N149" s="1018"/>
      <c r="S149" s="722">
        <f t="shared" ref="S149:S181" si="12">E149-I149</f>
        <v>0</v>
      </c>
      <c r="U149" s="722">
        <f t="shared" ref="U149:U181" si="13">G149-K149</f>
        <v>0</v>
      </c>
      <c r="W149" s="655">
        <f t="shared" ref="W149:W181" si="14">G149-N149</f>
        <v>0</v>
      </c>
      <c r="Z149" s="654">
        <f t="shared" si="11"/>
        <v>0</v>
      </c>
    </row>
    <row r="150" spans="1:26" ht="15.75">
      <c r="A150" s="381">
        <v>150</v>
      </c>
      <c r="B150" s="341" t="s">
        <v>917</v>
      </c>
      <c r="D150" t="s">
        <v>905</v>
      </c>
      <c r="E150" s="910">
        <f>'5'!B10</f>
        <v>327629</v>
      </c>
      <c r="G150" s="910">
        <f>'6'!B10</f>
        <v>282899</v>
      </c>
      <c r="I150" s="737">
        <f>'5'!B10</f>
        <v>327629</v>
      </c>
      <c r="J150" s="371"/>
      <c r="K150" s="231">
        <f>'6'!B10</f>
        <v>282899</v>
      </c>
      <c r="N150" s="1018">
        <v>282899</v>
      </c>
      <c r="O150" s="898">
        <f>'5'!B10</f>
        <v>327629</v>
      </c>
      <c r="Q150" s="898">
        <f>'6'!B10</f>
        <v>282899</v>
      </c>
      <c r="R150" s="231"/>
      <c r="S150" s="722">
        <f t="shared" si="12"/>
        <v>0</v>
      </c>
      <c r="T150" s="461"/>
      <c r="U150" s="722">
        <f t="shared" si="13"/>
        <v>0</v>
      </c>
      <c r="W150" s="655">
        <f t="shared" si="14"/>
        <v>0</v>
      </c>
      <c r="Z150" s="654">
        <f t="shared" si="11"/>
        <v>327629</v>
      </c>
    </row>
    <row r="151" spans="1:26">
      <c r="A151" s="381">
        <v>151</v>
      </c>
      <c r="B151" s="1050" t="s">
        <v>1563</v>
      </c>
      <c r="D151" t="s">
        <v>905</v>
      </c>
      <c r="E151" s="910">
        <f>'5'!B11</f>
        <v>0</v>
      </c>
      <c r="G151" s="910">
        <f>'6'!B11</f>
        <v>0</v>
      </c>
      <c r="I151" s="737">
        <f>'5'!B11</f>
        <v>0</v>
      </c>
      <c r="J151" s="371"/>
      <c r="K151" s="231">
        <f>'6'!B11</f>
        <v>0</v>
      </c>
      <c r="N151" s="1018">
        <v>0</v>
      </c>
      <c r="O151" s="898">
        <f>'5'!B11</f>
        <v>0</v>
      </c>
      <c r="Q151" s="898">
        <f>'6'!B11</f>
        <v>0</v>
      </c>
      <c r="R151" s="231"/>
      <c r="S151" s="722">
        <f t="shared" si="12"/>
        <v>0</v>
      </c>
      <c r="T151" s="461"/>
      <c r="U151" s="722">
        <f t="shared" si="13"/>
        <v>0</v>
      </c>
      <c r="W151" s="655">
        <f t="shared" si="14"/>
        <v>0</v>
      </c>
      <c r="Z151" s="654">
        <f t="shared" si="11"/>
        <v>0</v>
      </c>
    </row>
    <row r="152" spans="1:26">
      <c r="A152" s="381">
        <v>152</v>
      </c>
      <c r="B152" s="146" t="s">
        <v>1564</v>
      </c>
      <c r="D152" t="s">
        <v>905</v>
      </c>
      <c r="E152" s="910">
        <f>'5'!B12</f>
        <v>0</v>
      </c>
      <c r="G152" s="910">
        <f>'6'!B12</f>
        <v>-902</v>
      </c>
      <c r="I152" s="737">
        <f>'5'!B12</f>
        <v>0</v>
      </c>
      <c r="J152" s="371"/>
      <c r="K152" s="231">
        <f>'6'!B12</f>
        <v>-902</v>
      </c>
      <c r="N152" s="1018">
        <v>-902</v>
      </c>
      <c r="R152" s="231"/>
      <c r="S152" s="722">
        <f t="shared" si="12"/>
        <v>0</v>
      </c>
      <c r="T152" s="461"/>
      <c r="U152" s="722">
        <f t="shared" si="13"/>
        <v>0</v>
      </c>
      <c r="W152" s="655">
        <f t="shared" si="14"/>
        <v>0</v>
      </c>
      <c r="Z152" s="654">
        <f t="shared" si="11"/>
        <v>0</v>
      </c>
    </row>
    <row r="153" spans="1:26">
      <c r="A153" s="1049">
        <v>153</v>
      </c>
      <c r="B153" s="388" t="s">
        <v>1661</v>
      </c>
      <c r="D153" t="s">
        <v>905</v>
      </c>
      <c r="E153" s="910">
        <f>'5'!B13</f>
        <v>-32126</v>
      </c>
      <c r="G153" s="910">
        <f>'6'!B13</f>
        <v>0</v>
      </c>
      <c r="I153" s="737"/>
      <c r="J153" s="371"/>
      <c r="K153" s="231"/>
      <c r="N153" s="1018"/>
      <c r="R153" s="231"/>
      <c r="S153" s="722"/>
      <c r="T153" s="461"/>
      <c r="U153" s="722"/>
      <c r="W153" s="655"/>
    </row>
    <row r="154" spans="1:26" ht="15.75">
      <c r="A154" s="381">
        <v>154</v>
      </c>
      <c r="B154" s="341" t="s">
        <v>288</v>
      </c>
      <c r="D154" t="s">
        <v>905</v>
      </c>
      <c r="E154" s="910">
        <f>'5'!B14</f>
        <v>295503</v>
      </c>
      <c r="G154" s="910">
        <f>'6'!B14</f>
        <v>281997</v>
      </c>
      <c r="I154" s="737">
        <f>'5'!B14</f>
        <v>295503</v>
      </c>
      <c r="J154" s="371"/>
      <c r="K154" s="231">
        <f>'6'!B14</f>
        <v>281997</v>
      </c>
      <c r="N154" s="1018">
        <v>281997</v>
      </c>
      <c r="O154" s="898">
        <f>'5'!B14</f>
        <v>295503</v>
      </c>
      <c r="Q154" s="898">
        <f>'6'!B14</f>
        <v>281997</v>
      </c>
      <c r="R154" s="231"/>
      <c r="S154" s="722">
        <f t="shared" si="12"/>
        <v>0</v>
      </c>
      <c r="T154" s="461"/>
      <c r="U154" s="722">
        <f t="shared" si="13"/>
        <v>0</v>
      </c>
      <c r="W154" s="655">
        <f t="shared" si="14"/>
        <v>0</v>
      </c>
      <c r="Z154" s="654">
        <f t="shared" si="11"/>
        <v>295503</v>
      </c>
    </row>
    <row r="155" spans="1:26">
      <c r="A155" s="381">
        <v>155</v>
      </c>
      <c r="B155" s="146" t="s">
        <v>67</v>
      </c>
      <c r="D155" t="s">
        <v>905</v>
      </c>
      <c r="E155" s="910">
        <f>'5'!B15</f>
        <v>-1282338</v>
      </c>
      <c r="G155" s="910">
        <f>'6'!B15</f>
        <v>-1165677</v>
      </c>
      <c r="I155" s="737">
        <f>'5'!B15</f>
        <v>-1282338</v>
      </c>
      <c r="J155" s="371"/>
      <c r="K155" s="231">
        <f>'6'!B15</f>
        <v>-1165677</v>
      </c>
      <c r="N155" s="1018">
        <v>-1165677</v>
      </c>
      <c r="O155" s="898">
        <f>'5'!B15</f>
        <v>-1282338</v>
      </c>
      <c r="Q155" s="898">
        <f>'6'!B15</f>
        <v>-1165677</v>
      </c>
      <c r="R155" s="231"/>
      <c r="S155" s="722">
        <f t="shared" si="12"/>
        <v>0</v>
      </c>
      <c r="T155" s="461"/>
      <c r="U155" s="722">
        <f t="shared" si="13"/>
        <v>0</v>
      </c>
      <c r="W155" s="655">
        <f t="shared" si="14"/>
        <v>0</v>
      </c>
      <c r="Z155" s="654">
        <f t="shared" si="11"/>
        <v>-1282338</v>
      </c>
    </row>
    <row r="156" spans="1:26">
      <c r="A156" s="381">
        <v>156</v>
      </c>
      <c r="B156" s="146" t="s">
        <v>919</v>
      </c>
      <c r="D156" t="s">
        <v>905</v>
      </c>
      <c r="E156" s="910">
        <f>'5'!B16</f>
        <v>0</v>
      </c>
      <c r="G156" s="910">
        <f>'6'!B16</f>
        <v>0</v>
      </c>
      <c r="I156" s="737">
        <f>'5'!B16</f>
        <v>0</v>
      </c>
      <c r="J156" s="371"/>
      <c r="K156" s="231">
        <f>'6'!B16</f>
        <v>0</v>
      </c>
      <c r="N156" s="1018">
        <v>0</v>
      </c>
      <c r="O156" s="898">
        <f>'5'!B16</f>
        <v>0</v>
      </c>
      <c r="Q156" s="898">
        <f>'6'!B16</f>
        <v>0</v>
      </c>
      <c r="R156" s="231"/>
      <c r="S156" s="722">
        <f t="shared" si="12"/>
        <v>0</v>
      </c>
      <c r="T156" s="461"/>
      <c r="U156" s="722">
        <f t="shared" si="13"/>
        <v>0</v>
      </c>
      <c r="W156" s="655">
        <f t="shared" si="14"/>
        <v>0</v>
      </c>
      <c r="Z156" s="654">
        <f t="shared" si="11"/>
        <v>0</v>
      </c>
    </row>
    <row r="157" spans="1:26">
      <c r="A157" s="381">
        <v>157</v>
      </c>
      <c r="B157" s="146" t="s">
        <v>1530</v>
      </c>
      <c r="D157" t="s">
        <v>905</v>
      </c>
      <c r="E157" s="910">
        <f>'5'!B17</f>
        <v>0</v>
      </c>
      <c r="G157" s="910">
        <f>'6'!B17</f>
        <v>0</v>
      </c>
      <c r="I157" s="737">
        <f>'5'!B17</f>
        <v>0</v>
      </c>
      <c r="J157" s="371"/>
      <c r="K157" s="231">
        <f>'6'!B17</f>
        <v>0</v>
      </c>
      <c r="N157" s="1018">
        <v>0</v>
      </c>
      <c r="R157" s="231"/>
      <c r="S157" s="722">
        <f t="shared" si="12"/>
        <v>0</v>
      </c>
      <c r="T157" s="461"/>
      <c r="U157" s="722">
        <f t="shared" si="13"/>
        <v>0</v>
      </c>
      <c r="W157" s="655">
        <f t="shared" si="14"/>
        <v>0</v>
      </c>
      <c r="Z157" s="654">
        <f t="shared" si="11"/>
        <v>0</v>
      </c>
    </row>
    <row r="158" spans="1:26">
      <c r="A158" s="381">
        <v>158</v>
      </c>
      <c r="B158" s="146" t="s">
        <v>69</v>
      </c>
      <c r="D158" t="s">
        <v>905</v>
      </c>
      <c r="E158" s="910">
        <f>'5'!B18</f>
        <v>0</v>
      </c>
      <c r="G158" s="910">
        <f>'6'!B18</f>
        <v>0</v>
      </c>
      <c r="I158" s="737">
        <f>'5'!B18</f>
        <v>0</v>
      </c>
      <c r="J158" s="371"/>
      <c r="K158" s="231">
        <f>'6'!B18</f>
        <v>0</v>
      </c>
      <c r="N158" s="1018">
        <v>0</v>
      </c>
      <c r="O158" s="898">
        <f>'5'!B18</f>
        <v>0</v>
      </c>
      <c r="Q158" s="898">
        <f>'6'!B18</f>
        <v>0</v>
      </c>
      <c r="R158" s="231"/>
      <c r="S158" s="722">
        <f t="shared" si="12"/>
        <v>0</v>
      </c>
      <c r="T158" s="461"/>
      <c r="U158" s="722">
        <f t="shared" si="13"/>
        <v>0</v>
      </c>
      <c r="W158" s="655">
        <f t="shared" si="14"/>
        <v>0</v>
      </c>
      <c r="Z158" s="654">
        <f t="shared" si="11"/>
        <v>0</v>
      </c>
    </row>
    <row r="159" spans="1:26">
      <c r="A159" s="381">
        <v>159</v>
      </c>
      <c r="B159" s="146" t="s">
        <v>70</v>
      </c>
      <c r="D159" t="s">
        <v>905</v>
      </c>
      <c r="E159" s="910">
        <f>'5'!B19</f>
        <v>0</v>
      </c>
      <c r="G159" s="910">
        <f>'6'!B19</f>
        <v>0</v>
      </c>
      <c r="I159" s="737">
        <f>'5'!B19</f>
        <v>0</v>
      </c>
      <c r="J159" s="371"/>
      <c r="K159" s="231">
        <f>'6'!B19</f>
        <v>0</v>
      </c>
      <c r="N159" s="1018">
        <v>0</v>
      </c>
      <c r="O159" s="898">
        <f>'5'!B19</f>
        <v>0</v>
      </c>
      <c r="Q159" s="898">
        <f>'6'!B19</f>
        <v>0</v>
      </c>
      <c r="R159" s="231"/>
      <c r="S159" s="722">
        <f t="shared" si="12"/>
        <v>0</v>
      </c>
      <c r="T159" s="461"/>
      <c r="U159" s="722">
        <f t="shared" si="13"/>
        <v>0</v>
      </c>
      <c r="W159" s="655">
        <f t="shared" si="14"/>
        <v>0</v>
      </c>
      <c r="Z159" s="654">
        <f t="shared" si="11"/>
        <v>0</v>
      </c>
    </row>
    <row r="160" spans="1:26">
      <c r="A160" s="381">
        <v>160</v>
      </c>
      <c r="B160" s="146" t="s">
        <v>71</v>
      </c>
      <c r="D160" t="s">
        <v>905</v>
      </c>
      <c r="E160" s="910">
        <f>'5'!B20</f>
        <v>0</v>
      </c>
      <c r="G160" s="910">
        <f>'6'!B20</f>
        <v>0</v>
      </c>
      <c r="I160" s="737">
        <f>'5'!B20</f>
        <v>0</v>
      </c>
      <c r="J160" s="371"/>
      <c r="K160" s="231">
        <f>'6'!B20</f>
        <v>0</v>
      </c>
      <c r="N160" s="1018">
        <v>0</v>
      </c>
      <c r="O160" s="898">
        <f>'5'!B20</f>
        <v>0</v>
      </c>
      <c r="Q160" s="898">
        <f>'6'!B20</f>
        <v>0</v>
      </c>
      <c r="R160" s="231"/>
      <c r="S160" s="722">
        <f t="shared" si="12"/>
        <v>0</v>
      </c>
      <c r="T160" s="461"/>
      <c r="U160" s="722">
        <f t="shared" si="13"/>
        <v>0</v>
      </c>
      <c r="W160" s="655">
        <f t="shared" si="14"/>
        <v>0</v>
      </c>
      <c r="Z160" s="654">
        <f t="shared" si="11"/>
        <v>0</v>
      </c>
    </row>
    <row r="161" spans="1:26">
      <c r="A161" s="381">
        <v>161</v>
      </c>
      <c r="B161" s="146" t="s">
        <v>913</v>
      </c>
      <c r="D161" t="s">
        <v>905</v>
      </c>
      <c r="E161" s="718"/>
      <c r="F161" s="718"/>
      <c r="G161" s="718"/>
      <c r="I161" s="741"/>
      <c r="J161" s="371"/>
      <c r="K161" s="718"/>
      <c r="N161" s="1018"/>
      <c r="R161" s="231"/>
      <c r="S161" s="722">
        <f t="shared" si="12"/>
        <v>0</v>
      </c>
      <c r="U161" s="722">
        <f t="shared" si="13"/>
        <v>0</v>
      </c>
      <c r="W161" s="655">
        <f t="shared" si="14"/>
        <v>0</v>
      </c>
      <c r="Z161" s="654">
        <f t="shared" si="11"/>
        <v>0</v>
      </c>
    </row>
    <row r="162" spans="1:26">
      <c r="A162" s="381">
        <v>162</v>
      </c>
      <c r="B162" s="146" t="s">
        <v>72</v>
      </c>
      <c r="D162" t="s">
        <v>905</v>
      </c>
      <c r="E162" s="910">
        <f>'5'!B21</f>
        <v>0</v>
      </c>
      <c r="G162" s="910">
        <f>'6'!B21</f>
        <v>0</v>
      </c>
      <c r="I162" s="737">
        <f>'5'!B21</f>
        <v>0</v>
      </c>
      <c r="J162" s="371"/>
      <c r="K162" s="231">
        <f>'6'!B21</f>
        <v>0</v>
      </c>
      <c r="N162" s="1018">
        <v>0</v>
      </c>
      <c r="O162" s="898">
        <f>'5'!B21</f>
        <v>0</v>
      </c>
      <c r="Q162" s="898">
        <f>'6'!B21</f>
        <v>0</v>
      </c>
      <c r="R162" s="231"/>
      <c r="S162" s="722">
        <f t="shared" si="12"/>
        <v>0</v>
      </c>
      <c r="T162" s="461"/>
      <c r="U162" s="722">
        <f t="shared" si="13"/>
        <v>0</v>
      </c>
      <c r="W162" s="655">
        <f t="shared" si="14"/>
        <v>0</v>
      </c>
      <c r="Z162" s="654">
        <f t="shared" si="11"/>
        <v>0</v>
      </c>
    </row>
    <row r="163" spans="1:26">
      <c r="A163" s="381">
        <v>163</v>
      </c>
      <c r="B163" s="146" t="s">
        <v>1235</v>
      </c>
      <c r="D163" t="s">
        <v>905</v>
      </c>
      <c r="E163" s="910">
        <f>'5'!B22</f>
        <v>0</v>
      </c>
      <c r="G163" s="910">
        <f>'6'!B22</f>
        <v>0</v>
      </c>
      <c r="I163" s="737">
        <f>'5'!B22</f>
        <v>0</v>
      </c>
      <c r="J163" s="371"/>
      <c r="K163" s="231">
        <f>'6'!B22</f>
        <v>0</v>
      </c>
      <c r="N163" s="1018">
        <v>0</v>
      </c>
      <c r="O163" s="898">
        <f>'5'!B22</f>
        <v>0</v>
      </c>
      <c r="Q163" s="898">
        <f>'6'!B22</f>
        <v>0</v>
      </c>
      <c r="R163" s="231"/>
      <c r="S163" s="722">
        <f t="shared" si="12"/>
        <v>0</v>
      </c>
      <c r="T163" s="461"/>
      <c r="U163" s="722">
        <f t="shared" si="13"/>
        <v>0</v>
      </c>
      <c r="W163" s="655">
        <f t="shared" si="14"/>
        <v>0</v>
      </c>
      <c r="Z163" s="654">
        <f t="shared" si="11"/>
        <v>0</v>
      </c>
    </row>
    <row r="164" spans="1:26">
      <c r="A164" s="381">
        <v>164</v>
      </c>
      <c r="B164" s="146" t="s">
        <v>74</v>
      </c>
      <c r="D164" t="s">
        <v>905</v>
      </c>
      <c r="E164" s="910">
        <f>'5'!B23</f>
        <v>17469</v>
      </c>
      <c r="G164" s="910">
        <f>'6'!B23</f>
        <v>3874</v>
      </c>
      <c r="I164" s="737">
        <f>'5'!B23</f>
        <v>17469</v>
      </c>
      <c r="J164" s="371"/>
      <c r="K164" s="231">
        <f>'6'!B23</f>
        <v>3874</v>
      </c>
      <c r="N164" s="1018">
        <v>3874</v>
      </c>
      <c r="O164" s="898">
        <f>'5'!B23</f>
        <v>17469</v>
      </c>
      <c r="Q164" s="898">
        <f>'6'!B23</f>
        <v>3874</v>
      </c>
      <c r="R164" s="231"/>
      <c r="S164" s="722">
        <f t="shared" si="12"/>
        <v>0</v>
      </c>
      <c r="T164" s="461"/>
      <c r="U164" s="722">
        <f t="shared" si="13"/>
        <v>0</v>
      </c>
      <c r="W164" s="655">
        <f t="shared" si="14"/>
        <v>0</v>
      </c>
      <c r="Z164" s="654">
        <f t="shared" si="11"/>
        <v>17469</v>
      </c>
    </row>
    <row r="165" spans="1:26">
      <c r="A165" s="381">
        <v>165</v>
      </c>
      <c r="B165" s="146" t="s">
        <v>75</v>
      </c>
      <c r="D165" t="s">
        <v>905</v>
      </c>
      <c r="E165" s="910">
        <f>'5'!B24</f>
        <v>0</v>
      </c>
      <c r="G165" s="910">
        <f>'6'!B24</f>
        <v>24</v>
      </c>
      <c r="I165" s="737">
        <f>'5'!B24</f>
        <v>0</v>
      </c>
      <c r="J165" s="371"/>
      <c r="K165" s="231">
        <f>'6'!B24</f>
        <v>24</v>
      </c>
      <c r="N165" s="1018">
        <v>24</v>
      </c>
      <c r="O165" s="898">
        <f>'5'!B24</f>
        <v>0</v>
      </c>
      <c r="Q165" s="898">
        <f>'6'!B24</f>
        <v>24</v>
      </c>
      <c r="R165" s="231"/>
      <c r="S165" s="722">
        <f t="shared" si="12"/>
        <v>0</v>
      </c>
      <c r="T165" s="461"/>
      <c r="U165" s="722">
        <f t="shared" si="13"/>
        <v>0</v>
      </c>
      <c r="W165" s="655">
        <f t="shared" si="14"/>
        <v>0</v>
      </c>
      <c r="Z165" s="654">
        <f t="shared" si="11"/>
        <v>0</v>
      </c>
    </row>
    <row r="166" spans="1:26">
      <c r="A166" s="381">
        <v>166</v>
      </c>
      <c r="B166" s="146" t="s">
        <v>920</v>
      </c>
      <c r="D166" t="s">
        <v>905</v>
      </c>
      <c r="E166" s="910">
        <f>'5'!B25</f>
        <v>6</v>
      </c>
      <c r="G166" s="910">
        <f>'6'!B25</f>
        <v>-1788</v>
      </c>
      <c r="I166" s="737">
        <f>'5'!B25</f>
        <v>6</v>
      </c>
      <c r="J166" s="371"/>
      <c r="K166" s="231">
        <f>'6'!B25</f>
        <v>-1788</v>
      </c>
      <c r="N166" s="1018">
        <v>-1788</v>
      </c>
      <c r="O166" s="898">
        <f>'5'!B25</f>
        <v>6</v>
      </c>
      <c r="Q166" s="898">
        <f>'6'!B25</f>
        <v>-1788</v>
      </c>
      <c r="R166" s="231"/>
      <c r="S166" s="722">
        <f t="shared" si="12"/>
        <v>0</v>
      </c>
      <c r="T166" s="461"/>
      <c r="U166" s="722">
        <f t="shared" si="13"/>
        <v>0</v>
      </c>
      <c r="W166" s="655">
        <f t="shared" si="14"/>
        <v>0</v>
      </c>
      <c r="Z166" s="654">
        <f t="shared" si="11"/>
        <v>6</v>
      </c>
    </row>
    <row r="167" spans="1:26">
      <c r="A167" s="381">
        <v>167</v>
      </c>
      <c r="B167" s="936" t="s">
        <v>921</v>
      </c>
      <c r="D167" t="s">
        <v>905</v>
      </c>
      <c r="E167" s="718"/>
      <c r="F167" s="718"/>
      <c r="G167" s="718"/>
      <c r="I167" s="741"/>
      <c r="J167" s="371"/>
      <c r="K167" s="718"/>
      <c r="N167" s="1018"/>
      <c r="R167" s="231"/>
      <c r="S167" s="722">
        <f t="shared" si="12"/>
        <v>0</v>
      </c>
      <c r="U167" s="722">
        <f t="shared" si="13"/>
        <v>0</v>
      </c>
      <c r="W167" s="655">
        <f t="shared" si="14"/>
        <v>0</v>
      </c>
      <c r="Z167" s="654">
        <f t="shared" si="11"/>
        <v>0</v>
      </c>
    </row>
    <row r="168" spans="1:26">
      <c r="A168" s="381">
        <v>168</v>
      </c>
      <c r="B168" s="936" t="s">
        <v>922</v>
      </c>
      <c r="D168" t="s">
        <v>905</v>
      </c>
      <c r="E168" s="718"/>
      <c r="F168" s="718"/>
      <c r="G168" s="718"/>
      <c r="I168" s="741"/>
      <c r="J168" s="371"/>
      <c r="K168" s="718"/>
      <c r="N168" s="1018"/>
      <c r="R168" s="231"/>
      <c r="S168" s="722">
        <f t="shared" si="12"/>
        <v>0</v>
      </c>
      <c r="U168" s="722">
        <f t="shared" si="13"/>
        <v>0</v>
      </c>
      <c r="W168" s="655">
        <f t="shared" si="14"/>
        <v>0</v>
      </c>
      <c r="Z168" s="654">
        <f t="shared" si="11"/>
        <v>0</v>
      </c>
    </row>
    <row r="169" spans="1:26" ht="15.75">
      <c r="A169" s="381">
        <v>169</v>
      </c>
      <c r="B169" s="341" t="s">
        <v>923</v>
      </c>
      <c r="D169" t="s">
        <v>905</v>
      </c>
      <c r="E169" s="910">
        <f>'5'!B26</f>
        <v>-1264863</v>
      </c>
      <c r="G169" s="910">
        <f>'6'!B26</f>
        <v>-1163567</v>
      </c>
      <c r="I169" s="737">
        <f>'5'!B26</f>
        <v>-1264863</v>
      </c>
      <c r="J169" s="371"/>
      <c r="K169" s="231">
        <f>'6'!B26</f>
        <v>-1163567</v>
      </c>
      <c r="N169" s="1018">
        <v>-1163567</v>
      </c>
      <c r="O169" s="898">
        <f>'5'!B26</f>
        <v>-1264863</v>
      </c>
      <c r="Q169" s="898">
        <f>'6'!B26</f>
        <v>-1163567</v>
      </c>
      <c r="R169" s="231"/>
      <c r="S169" s="722">
        <f t="shared" si="12"/>
        <v>0</v>
      </c>
      <c r="T169" s="461"/>
      <c r="U169" s="722">
        <f t="shared" si="13"/>
        <v>0</v>
      </c>
      <c r="W169" s="655">
        <f t="shared" si="14"/>
        <v>0</v>
      </c>
      <c r="Z169" s="654">
        <f t="shared" si="11"/>
        <v>-1264863</v>
      </c>
    </row>
    <row r="170" spans="1:26">
      <c r="A170" s="381">
        <v>170</v>
      </c>
      <c r="B170" s="936" t="s">
        <v>924</v>
      </c>
      <c r="D170" t="s">
        <v>905</v>
      </c>
      <c r="E170" s="718"/>
      <c r="F170" s="718"/>
      <c r="G170" s="718"/>
      <c r="I170" s="741"/>
      <c r="J170" s="371"/>
      <c r="K170" s="718"/>
      <c r="N170" s="1018"/>
      <c r="R170" s="231"/>
      <c r="S170" s="722">
        <f t="shared" si="12"/>
        <v>0</v>
      </c>
      <c r="U170" s="722">
        <f t="shared" si="13"/>
        <v>0</v>
      </c>
      <c r="W170" s="655">
        <f t="shared" si="14"/>
        <v>0</v>
      </c>
      <c r="Z170" s="654">
        <f t="shared" si="11"/>
        <v>0</v>
      </c>
    </row>
    <row r="171" spans="1:26">
      <c r="A171" s="381">
        <v>171</v>
      </c>
      <c r="B171" s="936" t="s">
        <v>925</v>
      </c>
      <c r="D171" t="s">
        <v>905</v>
      </c>
      <c r="E171" s="718"/>
      <c r="F171" s="718"/>
      <c r="G171" s="718"/>
      <c r="I171" s="741"/>
      <c r="J171" s="371"/>
      <c r="K171" s="718"/>
      <c r="N171" s="1018"/>
      <c r="R171" s="231"/>
      <c r="S171" s="722">
        <f t="shared" si="12"/>
        <v>0</v>
      </c>
      <c r="U171" s="722">
        <f t="shared" si="13"/>
        <v>0</v>
      </c>
      <c r="W171" s="655">
        <f t="shared" si="14"/>
        <v>0</v>
      </c>
      <c r="Z171" s="654">
        <f t="shared" si="11"/>
        <v>0</v>
      </c>
    </row>
    <row r="172" spans="1:26">
      <c r="A172" s="381">
        <v>172</v>
      </c>
      <c r="B172" s="936" t="s">
        <v>926</v>
      </c>
      <c r="D172" t="s">
        <v>905</v>
      </c>
      <c r="E172" s="718"/>
      <c r="F172" s="718"/>
      <c r="G172" s="718"/>
      <c r="I172" s="741"/>
      <c r="J172" s="371"/>
      <c r="K172" s="718"/>
      <c r="N172" s="1018"/>
      <c r="R172" s="231"/>
      <c r="S172" s="722">
        <f t="shared" si="12"/>
        <v>0</v>
      </c>
      <c r="U172" s="722">
        <f t="shared" si="13"/>
        <v>0</v>
      </c>
      <c r="W172" s="655">
        <f t="shared" si="14"/>
        <v>0</v>
      </c>
      <c r="Z172" s="654">
        <f t="shared" si="11"/>
        <v>0</v>
      </c>
    </row>
    <row r="173" spans="1:26">
      <c r="A173" s="381">
        <v>173</v>
      </c>
      <c r="B173" s="936" t="s">
        <v>1565</v>
      </c>
      <c r="D173" t="s">
        <v>905</v>
      </c>
      <c r="E173" s="718"/>
      <c r="F173" s="718"/>
      <c r="G173" s="718"/>
      <c r="I173" s="741"/>
      <c r="J173" s="371"/>
      <c r="K173" s="718"/>
      <c r="N173" s="1018"/>
      <c r="R173" s="231"/>
      <c r="S173" s="722">
        <f t="shared" si="12"/>
        <v>0</v>
      </c>
      <c r="U173" s="722">
        <f t="shared" si="13"/>
        <v>0</v>
      </c>
      <c r="W173" s="655">
        <f t="shared" si="14"/>
        <v>0</v>
      </c>
      <c r="Z173" s="654">
        <f t="shared" si="11"/>
        <v>0</v>
      </c>
    </row>
    <row r="174" spans="1:26">
      <c r="A174" s="381">
        <v>174</v>
      </c>
      <c r="B174" s="936" t="s">
        <v>927</v>
      </c>
      <c r="D174" t="s">
        <v>905</v>
      </c>
      <c r="E174" s="718"/>
      <c r="F174" s="718"/>
      <c r="G174" s="718"/>
      <c r="I174" s="741"/>
      <c r="J174" s="371"/>
      <c r="K174" s="718"/>
      <c r="N174" s="1018"/>
      <c r="R174" s="231"/>
      <c r="S174" s="722">
        <f t="shared" si="12"/>
        <v>0</v>
      </c>
      <c r="U174" s="722">
        <f t="shared" si="13"/>
        <v>0</v>
      </c>
      <c r="W174" s="655">
        <f t="shared" si="14"/>
        <v>0</v>
      </c>
      <c r="Z174" s="654">
        <f t="shared" si="11"/>
        <v>0</v>
      </c>
    </row>
    <row r="175" spans="1:26">
      <c r="A175" s="381">
        <v>175</v>
      </c>
      <c r="B175" s="146" t="s">
        <v>928</v>
      </c>
      <c r="D175" t="s">
        <v>905</v>
      </c>
      <c r="E175" s="910">
        <f>'5'!B27</f>
        <v>1278416</v>
      </c>
      <c r="G175" s="910">
        <f>'6'!B27</f>
        <v>1180716</v>
      </c>
      <c r="I175" s="737">
        <f>'5'!B27</f>
        <v>1278416</v>
      </c>
      <c r="J175" s="371"/>
      <c r="K175" s="231">
        <f>'6'!B27</f>
        <v>1180716</v>
      </c>
      <c r="N175" s="1018">
        <v>1180716</v>
      </c>
      <c r="O175" s="898">
        <f>'5'!B27</f>
        <v>1278416</v>
      </c>
      <c r="Q175" s="898">
        <f>'6'!B27</f>
        <v>1180716</v>
      </c>
      <c r="R175" s="231"/>
      <c r="S175" s="722">
        <f t="shared" si="12"/>
        <v>0</v>
      </c>
      <c r="T175" s="461"/>
      <c r="U175" s="722">
        <f t="shared" si="13"/>
        <v>0</v>
      </c>
      <c r="W175" s="655">
        <f t="shared" si="14"/>
        <v>0</v>
      </c>
      <c r="Z175" s="654">
        <f t="shared" si="11"/>
        <v>1278416</v>
      </c>
    </row>
    <row r="176" spans="1:26">
      <c r="A176" s="381">
        <v>176</v>
      </c>
      <c r="B176" s="146" t="s">
        <v>1237</v>
      </c>
      <c r="D176" t="s">
        <v>905</v>
      </c>
      <c r="E176" s="910">
        <f>'5'!B28</f>
        <v>31928</v>
      </c>
      <c r="G176" s="910">
        <f>'6'!B28</f>
        <v>28483</v>
      </c>
      <c r="I176" s="737">
        <f>'5'!B28</f>
        <v>31928</v>
      </c>
      <c r="J176" s="371"/>
      <c r="K176" s="231">
        <f>'6'!B28</f>
        <v>28483</v>
      </c>
      <c r="N176" s="1018">
        <v>28483</v>
      </c>
      <c r="O176" s="898">
        <f>'5'!B28</f>
        <v>31928</v>
      </c>
      <c r="Q176" s="898">
        <f>'6'!B28</f>
        <v>28483</v>
      </c>
      <c r="R176" s="231"/>
      <c r="S176" s="722">
        <f t="shared" si="12"/>
        <v>0</v>
      </c>
      <c r="T176" s="461"/>
      <c r="U176" s="722">
        <f t="shared" si="13"/>
        <v>0</v>
      </c>
      <c r="W176" s="655">
        <f t="shared" si="14"/>
        <v>0</v>
      </c>
      <c r="Z176" s="654">
        <f t="shared" si="11"/>
        <v>31928</v>
      </c>
    </row>
    <row r="177" spans="1:26" ht="15.75">
      <c r="A177" s="381">
        <v>177</v>
      </c>
      <c r="B177" s="341" t="s">
        <v>291</v>
      </c>
      <c r="D177" t="s">
        <v>905</v>
      </c>
      <c r="E177" s="910">
        <f>'5'!B29</f>
        <v>340984</v>
      </c>
      <c r="G177" s="910">
        <f>'6'!B29</f>
        <v>327629</v>
      </c>
      <c r="I177" s="737">
        <f>'5'!B29</f>
        <v>340984</v>
      </c>
      <c r="J177" s="371"/>
      <c r="K177" s="231">
        <f>'6'!B29</f>
        <v>327629</v>
      </c>
      <c r="N177" s="1018">
        <v>327629</v>
      </c>
      <c r="O177" s="898">
        <f>'5'!B29</f>
        <v>340984</v>
      </c>
      <c r="Q177" s="898">
        <f>'6'!B29</f>
        <v>327629</v>
      </c>
      <c r="R177" s="231"/>
      <c r="S177" s="722">
        <f t="shared" si="12"/>
        <v>0</v>
      </c>
      <c r="T177" s="461"/>
      <c r="U177" s="722">
        <f t="shared" si="13"/>
        <v>0</v>
      </c>
      <c r="W177" s="655">
        <f t="shared" si="14"/>
        <v>0</v>
      </c>
      <c r="Z177" s="654">
        <f t="shared" si="11"/>
        <v>340984</v>
      </c>
    </row>
    <row r="178" spans="1:26" ht="15.75">
      <c r="A178" s="381">
        <v>178</v>
      </c>
      <c r="B178" s="341" t="s">
        <v>929</v>
      </c>
      <c r="I178" s="737"/>
      <c r="J178" s="371"/>
      <c r="K178" s="231"/>
      <c r="N178" s="1018"/>
      <c r="S178" s="722">
        <f t="shared" si="12"/>
        <v>0</v>
      </c>
      <c r="U178" s="722">
        <f t="shared" si="13"/>
        <v>0</v>
      </c>
      <c r="W178" s="655">
        <f t="shared" si="14"/>
        <v>0</v>
      </c>
      <c r="Z178" s="654">
        <f t="shared" ref="Z178:Z206" si="15">E178-Y178</f>
        <v>0</v>
      </c>
    </row>
    <row r="179" spans="1:26" ht="15.75">
      <c r="A179" s="381">
        <v>179</v>
      </c>
      <c r="B179" s="341" t="s">
        <v>917</v>
      </c>
      <c r="D179" t="s">
        <v>905</v>
      </c>
      <c r="E179" s="910">
        <f>'5'!D10</f>
        <v>66729</v>
      </c>
      <c r="G179" s="910">
        <f>'6'!D10</f>
        <v>45848</v>
      </c>
      <c r="I179" s="737">
        <f>'5'!D10</f>
        <v>66729</v>
      </c>
      <c r="J179" s="371"/>
      <c r="K179" s="231">
        <f>'6'!D10</f>
        <v>45848</v>
      </c>
      <c r="N179" s="1018">
        <v>45848</v>
      </c>
      <c r="O179" s="898">
        <f>'5'!D10</f>
        <v>66729</v>
      </c>
      <c r="Q179" s="898">
        <f>'6'!D10</f>
        <v>45848</v>
      </c>
      <c r="S179" s="722">
        <f t="shared" si="12"/>
        <v>0</v>
      </c>
      <c r="T179" s="461"/>
      <c r="U179" s="722">
        <f t="shared" si="13"/>
        <v>0</v>
      </c>
      <c r="W179" s="655">
        <f t="shared" si="14"/>
        <v>0</v>
      </c>
      <c r="Z179" s="654">
        <f t="shared" si="15"/>
        <v>66729</v>
      </c>
    </row>
    <row r="180" spans="1:26">
      <c r="A180" s="381">
        <v>180</v>
      </c>
      <c r="B180" s="1050" t="s">
        <v>1563</v>
      </c>
      <c r="D180" t="s">
        <v>905</v>
      </c>
      <c r="E180" s="910">
        <f>'5'!D11</f>
        <v>0</v>
      </c>
      <c r="G180" s="910">
        <f>'6'!D11</f>
        <v>0</v>
      </c>
      <c r="I180" s="737">
        <f>'5'!D11</f>
        <v>0</v>
      </c>
      <c r="J180" s="371"/>
      <c r="K180" s="231">
        <f>'6'!D11</f>
        <v>0</v>
      </c>
      <c r="N180" s="1018">
        <v>0</v>
      </c>
      <c r="O180" s="898">
        <f>'5'!D11</f>
        <v>0</v>
      </c>
      <c r="Q180" s="898">
        <f>'6'!D11</f>
        <v>0</v>
      </c>
      <c r="S180" s="722">
        <f t="shared" si="12"/>
        <v>0</v>
      </c>
      <c r="T180" s="461"/>
      <c r="U180" s="722">
        <f t="shared" si="13"/>
        <v>0</v>
      </c>
      <c r="W180" s="655">
        <f t="shared" si="14"/>
        <v>0</v>
      </c>
      <c r="Z180" s="654">
        <f t="shared" si="15"/>
        <v>0</v>
      </c>
    </row>
    <row r="181" spans="1:26">
      <c r="A181" s="381">
        <v>181</v>
      </c>
      <c r="B181" s="146" t="s">
        <v>1564</v>
      </c>
      <c r="D181" t="s">
        <v>905</v>
      </c>
      <c r="E181" s="910">
        <f>'5'!D12</f>
        <v>0</v>
      </c>
      <c r="G181" s="910">
        <f>'6'!D12</f>
        <v>0</v>
      </c>
      <c r="I181" s="737">
        <f>'5'!D12</f>
        <v>0</v>
      </c>
      <c r="J181" s="371"/>
      <c r="K181" s="231">
        <f>'6'!D12</f>
        <v>0</v>
      </c>
      <c r="N181" s="1018">
        <v>0</v>
      </c>
      <c r="S181" s="722">
        <f t="shared" si="12"/>
        <v>0</v>
      </c>
      <c r="T181" s="461"/>
      <c r="U181" s="722">
        <f t="shared" si="13"/>
        <v>0</v>
      </c>
      <c r="W181" s="655">
        <f t="shared" si="14"/>
        <v>0</v>
      </c>
      <c r="Z181" s="654">
        <f t="shared" si="15"/>
        <v>0</v>
      </c>
    </row>
    <row r="182" spans="1:26">
      <c r="A182" s="1049">
        <v>182</v>
      </c>
      <c r="B182" s="388" t="s">
        <v>1661</v>
      </c>
      <c r="D182" t="s">
        <v>905</v>
      </c>
      <c r="E182" s="910">
        <f>'5'!D13</f>
        <v>0</v>
      </c>
      <c r="G182" s="910">
        <f>'6'!D13</f>
        <v>0</v>
      </c>
      <c r="I182" s="737"/>
      <c r="J182" s="371"/>
      <c r="K182" s="231"/>
      <c r="N182" s="1018"/>
      <c r="S182" s="722"/>
      <c r="T182" s="461"/>
      <c r="U182" s="722"/>
      <c r="W182" s="655"/>
    </row>
    <row r="183" spans="1:26" ht="15.75">
      <c r="A183" s="381">
        <v>183</v>
      </c>
      <c r="B183" s="341" t="s">
        <v>288</v>
      </c>
      <c r="D183" t="s">
        <v>905</v>
      </c>
      <c r="E183" s="910">
        <f>'5'!D14</f>
        <v>66729</v>
      </c>
      <c r="G183" s="910">
        <f>'6'!D14</f>
        <v>45848</v>
      </c>
      <c r="I183" s="737">
        <f>'5'!D14</f>
        <v>66729</v>
      </c>
      <c r="J183" s="371"/>
      <c r="K183" s="231">
        <f>'6'!D14</f>
        <v>45848</v>
      </c>
      <c r="N183" s="1018">
        <v>45848</v>
      </c>
      <c r="O183" s="898">
        <f>'5'!D14</f>
        <v>66729</v>
      </c>
      <c r="Q183" s="898">
        <f>'6'!D14</f>
        <v>45848</v>
      </c>
      <c r="S183" s="722">
        <f t="shared" ref="S183:S206" si="16">E183-I183</f>
        <v>0</v>
      </c>
      <c r="T183" s="461"/>
      <c r="U183" s="722">
        <f t="shared" ref="U183:U206" si="17">G183-K183</f>
        <v>0</v>
      </c>
      <c r="W183" s="655">
        <f t="shared" ref="W183:W206" si="18">G183-N183</f>
        <v>0</v>
      </c>
      <c r="Z183" s="654">
        <f t="shared" si="15"/>
        <v>66729</v>
      </c>
    </row>
    <row r="184" spans="1:26">
      <c r="A184" s="381">
        <v>184</v>
      </c>
      <c r="B184" s="146" t="s">
        <v>67</v>
      </c>
      <c r="D184" t="s">
        <v>905</v>
      </c>
      <c r="E184" s="910">
        <f>'5'!D15</f>
        <v>0</v>
      </c>
      <c r="G184" s="910">
        <f>'6'!D15</f>
        <v>0</v>
      </c>
      <c r="I184" s="737">
        <f>'5'!D15</f>
        <v>0</v>
      </c>
      <c r="J184" s="371"/>
      <c r="K184" s="231">
        <f>'6'!D15</f>
        <v>0</v>
      </c>
      <c r="N184" s="1018">
        <v>0</v>
      </c>
      <c r="O184" s="898">
        <f>'5'!D15</f>
        <v>0</v>
      </c>
      <c r="Q184" s="898">
        <f>'6'!D15</f>
        <v>0</v>
      </c>
      <c r="S184" s="722">
        <f t="shared" si="16"/>
        <v>0</v>
      </c>
      <c r="T184" s="461"/>
      <c r="U184" s="722">
        <f t="shared" si="17"/>
        <v>0</v>
      </c>
      <c r="W184" s="655">
        <f t="shared" si="18"/>
        <v>0</v>
      </c>
      <c r="Z184" s="654">
        <f t="shared" si="15"/>
        <v>0</v>
      </c>
    </row>
    <row r="185" spans="1:26">
      <c r="A185" s="381">
        <v>185</v>
      </c>
      <c r="B185" s="146" t="s">
        <v>919</v>
      </c>
      <c r="D185" t="s">
        <v>905</v>
      </c>
      <c r="E185" s="910">
        <f>'5'!D16</f>
        <v>17751</v>
      </c>
      <c r="G185" s="910">
        <f>'6'!D16</f>
        <v>24674</v>
      </c>
      <c r="I185" s="737">
        <f>'5'!D16</f>
        <v>17751</v>
      </c>
      <c r="J185" s="371"/>
      <c r="K185" s="231">
        <f>'6'!D16</f>
        <v>24674</v>
      </c>
      <c r="N185" s="1018">
        <v>24674</v>
      </c>
      <c r="O185" s="898">
        <f>'5'!D16</f>
        <v>17751</v>
      </c>
      <c r="Q185" s="898">
        <f>'6'!D16</f>
        <v>24674</v>
      </c>
      <c r="S185" s="722">
        <f t="shared" si="16"/>
        <v>0</v>
      </c>
      <c r="T185" s="461"/>
      <c r="U185" s="722">
        <f t="shared" si="17"/>
        <v>0</v>
      </c>
      <c r="W185" s="655">
        <f t="shared" si="18"/>
        <v>0</v>
      </c>
      <c r="Z185" s="654">
        <f t="shared" si="15"/>
        <v>17751</v>
      </c>
    </row>
    <row r="186" spans="1:26">
      <c r="A186" s="381">
        <v>186</v>
      </c>
      <c r="B186" s="146" t="s">
        <v>1530</v>
      </c>
      <c r="D186" t="s">
        <v>905</v>
      </c>
      <c r="E186" s="910">
        <f>'5'!D17</f>
        <v>0</v>
      </c>
      <c r="G186" s="910">
        <f>'6'!D17</f>
        <v>81</v>
      </c>
      <c r="I186" s="737">
        <f>'5'!D17</f>
        <v>0</v>
      </c>
      <c r="J186" s="371"/>
      <c r="K186" s="231">
        <f>'6'!D17</f>
        <v>81</v>
      </c>
      <c r="N186" s="1018">
        <v>81</v>
      </c>
      <c r="S186" s="722">
        <f t="shared" si="16"/>
        <v>0</v>
      </c>
      <c r="T186" s="461"/>
      <c r="U186" s="722">
        <f t="shared" si="17"/>
        <v>0</v>
      </c>
      <c r="W186" s="655">
        <f t="shared" si="18"/>
        <v>0</v>
      </c>
      <c r="Z186" s="654">
        <f t="shared" si="15"/>
        <v>0</v>
      </c>
    </row>
    <row r="187" spans="1:26">
      <c r="A187" s="381">
        <v>187</v>
      </c>
      <c r="B187" s="146" t="s">
        <v>69</v>
      </c>
      <c r="D187" t="s">
        <v>905</v>
      </c>
      <c r="E187" s="910">
        <f>'5'!D18</f>
        <v>0</v>
      </c>
      <c r="G187" s="910">
        <f>'6'!D18</f>
        <v>0</v>
      </c>
      <c r="I187" s="737">
        <f>'5'!D18</f>
        <v>0</v>
      </c>
      <c r="J187" s="371"/>
      <c r="K187" s="231">
        <f>'6'!D18</f>
        <v>0</v>
      </c>
      <c r="N187" s="1018">
        <v>0</v>
      </c>
      <c r="O187" s="898">
        <f>'5'!D18</f>
        <v>0</v>
      </c>
      <c r="Q187" s="898">
        <f>'6'!D18</f>
        <v>0</v>
      </c>
      <c r="S187" s="722">
        <f t="shared" si="16"/>
        <v>0</v>
      </c>
      <c r="T187" s="461"/>
      <c r="U187" s="722">
        <f t="shared" si="17"/>
        <v>0</v>
      </c>
      <c r="W187" s="655">
        <f t="shared" si="18"/>
        <v>0</v>
      </c>
      <c r="Z187" s="654">
        <f t="shared" si="15"/>
        <v>0</v>
      </c>
    </row>
    <row r="188" spans="1:26">
      <c r="A188" s="381">
        <v>188</v>
      </c>
      <c r="B188" s="146" t="s">
        <v>70</v>
      </c>
      <c r="D188" t="s">
        <v>905</v>
      </c>
      <c r="E188" s="910">
        <f>'5'!D19</f>
        <v>0</v>
      </c>
      <c r="G188" s="910">
        <f>'6'!D19</f>
        <v>0</v>
      </c>
      <c r="I188" s="737">
        <f>'5'!D19</f>
        <v>0</v>
      </c>
      <c r="J188" s="371"/>
      <c r="K188" s="231">
        <f>'6'!D19</f>
        <v>0</v>
      </c>
      <c r="N188" s="1018">
        <v>0</v>
      </c>
      <c r="O188" s="898">
        <f>'5'!D19</f>
        <v>0</v>
      </c>
      <c r="Q188" s="898">
        <f>'6'!D19</f>
        <v>0</v>
      </c>
      <c r="S188" s="722">
        <f t="shared" si="16"/>
        <v>0</v>
      </c>
      <c r="T188" s="461"/>
      <c r="U188" s="722">
        <f t="shared" si="17"/>
        <v>0</v>
      </c>
      <c r="W188" s="655">
        <f t="shared" si="18"/>
        <v>0</v>
      </c>
      <c r="Z188" s="654">
        <f t="shared" si="15"/>
        <v>0</v>
      </c>
    </row>
    <row r="189" spans="1:26">
      <c r="A189" s="381">
        <v>189</v>
      </c>
      <c r="B189" s="146" t="s">
        <v>71</v>
      </c>
      <c r="D189" t="s">
        <v>905</v>
      </c>
      <c r="E189" s="910">
        <f>'5'!D20</f>
        <v>-166</v>
      </c>
      <c r="G189" s="910">
        <f>'6'!D20</f>
        <v>0</v>
      </c>
      <c r="I189" s="737">
        <f>'5'!D20</f>
        <v>-166</v>
      </c>
      <c r="J189" s="371"/>
      <c r="K189" s="231">
        <f>'6'!D20</f>
        <v>0</v>
      </c>
      <c r="N189" s="1018">
        <v>0</v>
      </c>
      <c r="O189" s="898">
        <f>'5'!D20</f>
        <v>-166</v>
      </c>
      <c r="Q189" s="898">
        <f>'6'!D20</f>
        <v>0</v>
      </c>
      <c r="S189" s="722">
        <f t="shared" si="16"/>
        <v>0</v>
      </c>
      <c r="T189" s="461"/>
      <c r="U189" s="722">
        <f t="shared" si="17"/>
        <v>0</v>
      </c>
      <c r="W189" s="655">
        <f t="shared" si="18"/>
        <v>0</v>
      </c>
      <c r="Z189" s="654">
        <f t="shared" si="15"/>
        <v>-166</v>
      </c>
    </row>
    <row r="190" spans="1:26">
      <c r="A190" s="381">
        <v>190</v>
      </c>
      <c r="B190" s="936" t="s">
        <v>913</v>
      </c>
      <c r="D190" t="s">
        <v>905</v>
      </c>
      <c r="E190" s="718"/>
      <c r="F190" s="718"/>
      <c r="G190" s="718"/>
      <c r="I190" s="741"/>
      <c r="K190" s="718"/>
      <c r="N190" s="1018"/>
      <c r="S190" s="722">
        <f t="shared" si="16"/>
        <v>0</v>
      </c>
      <c r="U190" s="722">
        <f t="shared" si="17"/>
        <v>0</v>
      </c>
      <c r="W190" s="655">
        <f t="shared" si="18"/>
        <v>0</v>
      </c>
      <c r="Z190" s="654">
        <f t="shared" si="15"/>
        <v>0</v>
      </c>
    </row>
    <row r="191" spans="1:26">
      <c r="A191" s="381">
        <v>191</v>
      </c>
      <c r="B191" s="146" t="s">
        <v>72</v>
      </c>
      <c r="D191" t="s">
        <v>905</v>
      </c>
      <c r="E191" s="910">
        <f>'5'!D21</f>
        <v>0</v>
      </c>
      <c r="G191" s="910">
        <f>'6'!D21</f>
        <v>0</v>
      </c>
      <c r="I191" s="737">
        <f>'5'!D21</f>
        <v>0</v>
      </c>
      <c r="K191" s="231">
        <f>'6'!D21</f>
        <v>0</v>
      </c>
      <c r="N191" s="1018">
        <v>0</v>
      </c>
      <c r="O191" s="898">
        <f>'5'!D21</f>
        <v>0</v>
      </c>
      <c r="Q191" s="898">
        <f>'6'!D21</f>
        <v>0</v>
      </c>
      <c r="S191" s="722">
        <f t="shared" si="16"/>
        <v>0</v>
      </c>
      <c r="T191" s="461"/>
      <c r="U191" s="722">
        <f t="shared" si="17"/>
        <v>0</v>
      </c>
      <c r="W191" s="655">
        <f t="shared" si="18"/>
        <v>0</v>
      </c>
      <c r="Z191" s="654">
        <f t="shared" si="15"/>
        <v>0</v>
      </c>
    </row>
    <row r="192" spans="1:26">
      <c r="A192" s="381">
        <v>192</v>
      </c>
      <c r="B192" s="146" t="s">
        <v>1235</v>
      </c>
      <c r="D192" t="s">
        <v>905</v>
      </c>
      <c r="E192" s="910">
        <f>'5'!D22</f>
        <v>0</v>
      </c>
      <c r="G192" s="910">
        <f>'6'!D22</f>
        <v>0</v>
      </c>
      <c r="I192" s="737">
        <f>'5'!D22</f>
        <v>0</v>
      </c>
      <c r="K192" s="231">
        <f>'6'!D22</f>
        <v>0</v>
      </c>
      <c r="N192" s="1018">
        <v>0</v>
      </c>
      <c r="O192" s="898">
        <f>'5'!D22</f>
        <v>0</v>
      </c>
      <c r="Q192" s="898">
        <f>'6'!D22</f>
        <v>0</v>
      </c>
      <c r="S192" s="722">
        <f t="shared" si="16"/>
        <v>0</v>
      </c>
      <c r="T192" s="461"/>
      <c r="U192" s="722">
        <f t="shared" si="17"/>
        <v>0</v>
      </c>
      <c r="W192" s="655">
        <f t="shared" si="18"/>
        <v>0</v>
      </c>
      <c r="Z192" s="654">
        <f t="shared" si="15"/>
        <v>0</v>
      </c>
    </row>
    <row r="193" spans="1:26">
      <c r="A193" s="381">
        <v>193</v>
      </c>
      <c r="B193" s="146" t="s">
        <v>74</v>
      </c>
      <c r="D193" t="s">
        <v>905</v>
      </c>
      <c r="E193" s="910">
        <f>'5'!D23</f>
        <v>-17469</v>
      </c>
      <c r="G193" s="910">
        <f>'6'!D23</f>
        <v>-3874</v>
      </c>
      <c r="I193" s="737">
        <f>'5'!D23</f>
        <v>-17469</v>
      </c>
      <c r="K193" s="231">
        <f>'6'!D23</f>
        <v>-3874</v>
      </c>
      <c r="N193" s="1018">
        <v>-3874</v>
      </c>
      <c r="O193" s="898">
        <f>'5'!D23</f>
        <v>-17469</v>
      </c>
      <c r="Q193" s="898">
        <f>'6'!D23</f>
        <v>-3874</v>
      </c>
      <c r="S193" s="722">
        <f t="shared" si="16"/>
        <v>0</v>
      </c>
      <c r="T193" s="461"/>
      <c r="U193" s="722">
        <f t="shared" si="17"/>
        <v>0</v>
      </c>
      <c r="W193" s="655">
        <f t="shared" si="18"/>
        <v>0</v>
      </c>
      <c r="Z193" s="654">
        <f t="shared" si="15"/>
        <v>-17469</v>
      </c>
    </row>
    <row r="194" spans="1:26">
      <c r="A194" s="381">
        <v>194</v>
      </c>
      <c r="B194" s="146" t="s">
        <v>75</v>
      </c>
      <c r="D194" t="s">
        <v>905</v>
      </c>
      <c r="E194" s="910">
        <f>'5'!D24</f>
        <v>0</v>
      </c>
      <c r="G194" s="910">
        <f>'6'!D24</f>
        <v>0</v>
      </c>
      <c r="I194" s="737">
        <f>'5'!D24</f>
        <v>0</v>
      </c>
      <c r="K194" s="231">
        <f>'6'!D24</f>
        <v>0</v>
      </c>
      <c r="N194" s="1018">
        <v>0</v>
      </c>
      <c r="O194" s="898">
        <f>'5'!D24</f>
        <v>0</v>
      </c>
      <c r="Q194" s="898">
        <f>'6'!D24</f>
        <v>0</v>
      </c>
      <c r="S194" s="722">
        <f t="shared" si="16"/>
        <v>0</v>
      </c>
      <c r="T194" s="461"/>
      <c r="U194" s="722">
        <f t="shared" si="17"/>
        <v>0</v>
      </c>
      <c r="W194" s="655">
        <f t="shared" si="18"/>
        <v>0</v>
      </c>
      <c r="Z194" s="654">
        <f t="shared" si="15"/>
        <v>0</v>
      </c>
    </row>
    <row r="195" spans="1:26">
      <c r="A195" s="381">
        <v>195</v>
      </c>
      <c r="B195" s="146" t="s">
        <v>920</v>
      </c>
      <c r="D195" t="s">
        <v>905</v>
      </c>
      <c r="E195" s="910">
        <f>'5'!D25</f>
        <v>0</v>
      </c>
      <c r="G195" s="910">
        <f>'6'!D25</f>
        <v>0</v>
      </c>
      <c r="I195" s="737">
        <f>'5'!D25</f>
        <v>0</v>
      </c>
      <c r="K195" s="231">
        <f>'6'!D25</f>
        <v>0</v>
      </c>
      <c r="N195" s="1018">
        <v>0</v>
      </c>
      <c r="O195" s="898">
        <f>'5'!D25</f>
        <v>0</v>
      </c>
      <c r="Q195" s="898">
        <f>'6'!D25</f>
        <v>0</v>
      </c>
      <c r="S195" s="722">
        <f t="shared" si="16"/>
        <v>0</v>
      </c>
      <c r="T195" s="461"/>
      <c r="U195" s="722">
        <f t="shared" si="17"/>
        <v>0</v>
      </c>
      <c r="W195" s="655">
        <f t="shared" si="18"/>
        <v>0</v>
      </c>
      <c r="Z195" s="654">
        <f t="shared" si="15"/>
        <v>0</v>
      </c>
    </row>
    <row r="196" spans="1:26">
      <c r="A196" s="381">
        <v>196</v>
      </c>
      <c r="B196" s="936" t="s">
        <v>921</v>
      </c>
      <c r="D196" t="s">
        <v>905</v>
      </c>
      <c r="E196" s="718"/>
      <c r="F196" s="718"/>
      <c r="G196" s="718"/>
      <c r="I196" s="741"/>
      <c r="K196" s="718"/>
      <c r="N196" s="1018"/>
      <c r="S196" s="722">
        <f t="shared" si="16"/>
        <v>0</v>
      </c>
      <c r="U196" s="722">
        <f t="shared" si="17"/>
        <v>0</v>
      </c>
      <c r="W196" s="655">
        <f t="shared" si="18"/>
        <v>0</v>
      </c>
      <c r="Z196" s="654">
        <f t="shared" si="15"/>
        <v>0</v>
      </c>
    </row>
    <row r="197" spans="1:26">
      <c r="A197" s="381">
        <v>197</v>
      </c>
      <c r="B197" s="936" t="s">
        <v>922</v>
      </c>
      <c r="D197" t="s">
        <v>905</v>
      </c>
      <c r="E197" s="718"/>
      <c r="F197" s="718"/>
      <c r="G197" s="718"/>
      <c r="I197" s="741"/>
      <c r="K197" s="718"/>
      <c r="N197" s="1018"/>
      <c r="S197" s="722">
        <f t="shared" si="16"/>
        <v>0</v>
      </c>
      <c r="U197" s="722">
        <f t="shared" si="17"/>
        <v>0</v>
      </c>
      <c r="W197" s="655">
        <f t="shared" si="18"/>
        <v>0</v>
      </c>
      <c r="Z197" s="654">
        <f t="shared" si="15"/>
        <v>0</v>
      </c>
    </row>
    <row r="198" spans="1:26" ht="15.75">
      <c r="A198" s="381">
        <v>198</v>
      </c>
      <c r="B198" s="341" t="s">
        <v>923</v>
      </c>
      <c r="D198" t="s">
        <v>905</v>
      </c>
      <c r="E198" s="910">
        <f>'5'!D26</f>
        <v>116</v>
      </c>
      <c r="G198" s="910">
        <f>'6'!D26</f>
        <v>20881</v>
      </c>
      <c r="I198" s="737">
        <f>'5'!D26</f>
        <v>116</v>
      </c>
      <c r="K198" s="231">
        <f>'6'!D26</f>
        <v>20881</v>
      </c>
      <c r="N198" s="1018">
        <v>20881</v>
      </c>
      <c r="O198" s="898">
        <f>'5'!D26</f>
        <v>116</v>
      </c>
      <c r="Q198" s="898">
        <f>'6'!D26</f>
        <v>20881</v>
      </c>
      <c r="S198" s="722">
        <f t="shared" si="16"/>
        <v>0</v>
      </c>
      <c r="T198" s="461"/>
      <c r="U198" s="722">
        <f t="shared" si="17"/>
        <v>0</v>
      </c>
      <c r="W198" s="655">
        <f t="shared" si="18"/>
        <v>0</v>
      </c>
      <c r="Z198" s="654">
        <f t="shared" si="15"/>
        <v>116</v>
      </c>
    </row>
    <row r="199" spans="1:26">
      <c r="A199" s="381">
        <v>199</v>
      </c>
      <c r="B199" s="936" t="s">
        <v>924</v>
      </c>
      <c r="D199" t="s">
        <v>905</v>
      </c>
      <c r="E199" s="718"/>
      <c r="F199" s="718"/>
      <c r="G199" s="718"/>
      <c r="I199" s="741"/>
      <c r="K199" s="718"/>
      <c r="N199" s="1018"/>
      <c r="S199" s="722">
        <f t="shared" si="16"/>
        <v>0</v>
      </c>
      <c r="U199" s="722">
        <f t="shared" si="17"/>
        <v>0</v>
      </c>
      <c r="W199" s="655">
        <f t="shared" si="18"/>
        <v>0</v>
      </c>
      <c r="Z199" s="654">
        <f t="shared" si="15"/>
        <v>0</v>
      </c>
    </row>
    <row r="200" spans="1:26">
      <c r="A200" s="381">
        <v>200</v>
      </c>
      <c r="B200" s="936" t="s">
        <v>925</v>
      </c>
      <c r="D200" t="s">
        <v>905</v>
      </c>
      <c r="E200" s="718"/>
      <c r="F200" s="718"/>
      <c r="G200" s="718"/>
      <c r="I200" s="741"/>
      <c r="K200" s="718"/>
      <c r="N200" s="1018"/>
      <c r="S200" s="722">
        <f t="shared" si="16"/>
        <v>0</v>
      </c>
      <c r="U200" s="722">
        <f t="shared" si="17"/>
        <v>0</v>
      </c>
      <c r="W200" s="655">
        <f t="shared" si="18"/>
        <v>0</v>
      </c>
      <c r="Z200" s="654">
        <f t="shared" si="15"/>
        <v>0</v>
      </c>
    </row>
    <row r="201" spans="1:26">
      <c r="A201" s="381">
        <v>201</v>
      </c>
      <c r="B201" s="936" t="s">
        <v>926</v>
      </c>
      <c r="D201" t="s">
        <v>905</v>
      </c>
      <c r="E201" s="718"/>
      <c r="F201" s="718"/>
      <c r="G201" s="718"/>
      <c r="I201" s="741"/>
      <c r="K201" s="718"/>
      <c r="N201" s="1018"/>
      <c r="S201" s="722">
        <f t="shared" si="16"/>
        <v>0</v>
      </c>
      <c r="U201" s="722">
        <f t="shared" si="17"/>
        <v>0</v>
      </c>
      <c r="W201" s="655">
        <f t="shared" si="18"/>
        <v>0</v>
      </c>
      <c r="Z201" s="654">
        <f t="shared" si="15"/>
        <v>0</v>
      </c>
    </row>
    <row r="202" spans="1:26">
      <c r="A202" s="381">
        <v>202</v>
      </c>
      <c r="B202" s="936" t="s">
        <v>1565</v>
      </c>
      <c r="D202" t="s">
        <v>905</v>
      </c>
      <c r="E202" s="718"/>
      <c r="F202" s="718"/>
      <c r="G202" s="718"/>
      <c r="I202" s="741"/>
      <c r="K202" s="718"/>
      <c r="N202" s="1018"/>
      <c r="S202" s="722">
        <f t="shared" si="16"/>
        <v>0</v>
      </c>
      <c r="U202" s="722">
        <f t="shared" si="17"/>
        <v>0</v>
      </c>
      <c r="W202" s="655">
        <f t="shared" si="18"/>
        <v>0</v>
      </c>
      <c r="Z202" s="654">
        <f t="shared" si="15"/>
        <v>0</v>
      </c>
    </row>
    <row r="203" spans="1:26">
      <c r="A203" s="381">
        <v>203</v>
      </c>
      <c r="B203" s="936" t="s">
        <v>927</v>
      </c>
      <c r="D203" t="s">
        <v>905</v>
      </c>
      <c r="E203" s="718"/>
      <c r="F203" s="718"/>
      <c r="G203" s="718"/>
      <c r="I203" s="741"/>
      <c r="K203" s="718"/>
      <c r="N203" s="1018"/>
      <c r="S203" s="722">
        <f t="shared" si="16"/>
        <v>0</v>
      </c>
      <c r="U203" s="722">
        <f t="shared" si="17"/>
        <v>0</v>
      </c>
      <c r="W203" s="655">
        <f t="shared" si="18"/>
        <v>0</v>
      </c>
      <c r="Z203" s="654">
        <f t="shared" si="15"/>
        <v>0</v>
      </c>
    </row>
    <row r="204" spans="1:26">
      <c r="A204" s="381">
        <v>204</v>
      </c>
      <c r="B204" s="146" t="s">
        <v>928</v>
      </c>
      <c r="D204" t="s">
        <v>905</v>
      </c>
      <c r="E204" s="910">
        <f>'5'!D27</f>
        <v>0</v>
      </c>
      <c r="G204" s="910">
        <f>'6'!D27</f>
        <v>0</v>
      </c>
      <c r="I204" s="737">
        <f>'5'!D27</f>
        <v>0</v>
      </c>
      <c r="K204" s="231">
        <f>'6'!D27</f>
        <v>0</v>
      </c>
      <c r="N204" s="1018">
        <v>0</v>
      </c>
      <c r="O204" s="898">
        <f>'5'!D27</f>
        <v>0</v>
      </c>
      <c r="Q204" s="898">
        <f>'6'!D27</f>
        <v>0</v>
      </c>
      <c r="S204" s="722">
        <f t="shared" si="16"/>
        <v>0</v>
      </c>
      <c r="T204" s="461"/>
      <c r="U204" s="722">
        <f t="shared" si="17"/>
        <v>0</v>
      </c>
      <c r="W204" s="655">
        <f t="shared" si="18"/>
        <v>0</v>
      </c>
      <c r="Z204" s="654">
        <f t="shared" si="15"/>
        <v>0</v>
      </c>
    </row>
    <row r="205" spans="1:26">
      <c r="A205" s="381">
        <v>205</v>
      </c>
      <c r="B205" s="146" t="s">
        <v>1237</v>
      </c>
      <c r="E205" s="910">
        <f>'5'!D28</f>
        <v>0</v>
      </c>
      <c r="G205" s="910">
        <f>'6'!D28</f>
        <v>0</v>
      </c>
      <c r="I205" s="737">
        <f>'5'!D28</f>
        <v>0</v>
      </c>
      <c r="K205" s="231">
        <f>'6'!D28</f>
        <v>0</v>
      </c>
      <c r="N205" s="1018">
        <v>0</v>
      </c>
      <c r="O205" s="898">
        <f>'5'!D28</f>
        <v>0</v>
      </c>
      <c r="Q205" s="898">
        <f>'6'!D28</f>
        <v>0</v>
      </c>
      <c r="S205" s="722">
        <f t="shared" si="16"/>
        <v>0</v>
      </c>
      <c r="T205" s="461"/>
      <c r="U205" s="722">
        <f t="shared" si="17"/>
        <v>0</v>
      </c>
      <c r="W205" s="655">
        <f t="shared" si="18"/>
        <v>0</v>
      </c>
      <c r="Z205" s="654">
        <f t="shared" si="15"/>
        <v>0</v>
      </c>
    </row>
    <row r="206" spans="1:26" ht="15.75">
      <c r="A206" s="381">
        <v>206</v>
      </c>
      <c r="B206" s="341" t="s">
        <v>291</v>
      </c>
      <c r="D206" t="s">
        <v>905</v>
      </c>
      <c r="E206" s="910">
        <f>'5'!D29</f>
        <v>66845</v>
      </c>
      <c r="G206" s="910">
        <f>'6'!D29</f>
        <v>66729</v>
      </c>
      <c r="I206" s="737">
        <f>'5'!D29</f>
        <v>66845</v>
      </c>
      <c r="K206" s="231">
        <f>'6'!D29</f>
        <v>66729</v>
      </c>
      <c r="N206" s="1018">
        <v>66729</v>
      </c>
      <c r="O206" s="898">
        <f>'5'!D29</f>
        <v>66845</v>
      </c>
      <c r="Q206" s="898">
        <f>'6'!D29</f>
        <v>66729</v>
      </c>
      <c r="S206" s="722">
        <f t="shared" si="16"/>
        <v>0</v>
      </c>
      <c r="T206" s="461"/>
      <c r="U206" s="722">
        <f t="shared" si="17"/>
        <v>0</v>
      </c>
      <c r="W206" s="655">
        <f t="shared" si="18"/>
        <v>0</v>
      </c>
      <c r="Z206" s="654">
        <f t="shared" si="15"/>
        <v>66845</v>
      </c>
    </row>
    <row r="207" spans="1:26" ht="15.75">
      <c r="A207" s="381">
        <v>207</v>
      </c>
      <c r="B207" s="937" t="s">
        <v>115</v>
      </c>
      <c r="E207" s="718" t="s">
        <v>1042</v>
      </c>
      <c r="F207" s="718"/>
      <c r="G207" s="718"/>
      <c r="I207" s="741"/>
      <c r="K207" s="718"/>
      <c r="N207" s="1018" t="s">
        <v>1042</v>
      </c>
      <c r="S207" s="722"/>
      <c r="U207" s="722"/>
      <c r="W207" s="655"/>
    </row>
    <row r="208" spans="1:26" ht="15.75">
      <c r="A208" s="381">
        <v>208</v>
      </c>
      <c r="B208" s="937" t="s">
        <v>917</v>
      </c>
      <c r="D208" t="s">
        <v>905</v>
      </c>
      <c r="E208" s="718"/>
      <c r="F208" s="718"/>
      <c r="G208" s="718"/>
      <c r="I208" s="741"/>
      <c r="K208" s="718"/>
      <c r="N208" s="1018"/>
      <c r="S208" s="722"/>
      <c r="U208" s="722"/>
      <c r="W208" s="655"/>
      <c r="Z208" s="654">
        <f t="shared" ref="Z208:Z214" si="19">E208-Y208</f>
        <v>0</v>
      </c>
    </row>
    <row r="209" spans="1:26">
      <c r="A209" s="381">
        <v>209</v>
      </c>
      <c r="B209" s="1050" t="s">
        <v>1563</v>
      </c>
      <c r="D209" t="s">
        <v>905</v>
      </c>
      <c r="E209" s="718"/>
      <c r="F209" s="718"/>
      <c r="G209" s="718"/>
      <c r="I209" s="741"/>
      <c r="K209" s="718"/>
      <c r="N209" s="1018"/>
      <c r="S209" s="722"/>
      <c r="U209" s="722"/>
      <c r="W209" s="655"/>
      <c r="Z209" s="654">
        <f t="shared" si="19"/>
        <v>0</v>
      </c>
    </row>
    <row r="210" spans="1:26">
      <c r="A210" s="381">
        <v>210</v>
      </c>
      <c r="B210" s="146" t="s">
        <v>1564</v>
      </c>
      <c r="D210" t="s">
        <v>905</v>
      </c>
      <c r="E210" s="718"/>
      <c r="F210" s="718"/>
      <c r="G210" s="718"/>
      <c r="I210" s="741"/>
      <c r="K210" s="718"/>
      <c r="N210" s="1018"/>
      <c r="S210" s="722"/>
      <c r="U210" s="722"/>
      <c r="W210" s="655"/>
      <c r="Z210" s="654">
        <f t="shared" si="19"/>
        <v>0</v>
      </c>
    </row>
    <row r="211" spans="1:26">
      <c r="A211" s="1049">
        <v>211</v>
      </c>
      <c r="B211" s="388" t="s">
        <v>1661</v>
      </c>
      <c r="D211" t="s">
        <v>905</v>
      </c>
      <c r="E211" s="718"/>
      <c r="F211" s="718"/>
      <c r="G211" s="718"/>
      <c r="I211" s="741"/>
      <c r="K211" s="718"/>
      <c r="N211" s="1018"/>
      <c r="S211" s="722"/>
      <c r="U211" s="722"/>
      <c r="W211" s="655"/>
    </row>
    <row r="212" spans="1:26" ht="15.75">
      <c r="A212" s="381">
        <v>212</v>
      </c>
      <c r="B212" s="937" t="s">
        <v>288</v>
      </c>
      <c r="D212" t="s">
        <v>905</v>
      </c>
      <c r="E212" s="718"/>
      <c r="F212" s="718"/>
      <c r="G212" s="718"/>
      <c r="I212" s="741"/>
      <c r="K212" s="718"/>
      <c r="N212" s="1018"/>
      <c r="S212" s="722"/>
      <c r="U212" s="722"/>
      <c r="W212" s="655"/>
      <c r="Z212" s="654">
        <f t="shared" si="19"/>
        <v>0</v>
      </c>
    </row>
    <row r="213" spans="1:26">
      <c r="A213" s="381">
        <v>213</v>
      </c>
      <c r="B213" s="936" t="s">
        <v>67</v>
      </c>
      <c r="D213" t="s">
        <v>905</v>
      </c>
      <c r="E213" s="718"/>
      <c r="F213" s="718"/>
      <c r="G213" s="718"/>
      <c r="I213" s="741"/>
      <c r="K213" s="718"/>
      <c r="N213" s="1018"/>
      <c r="S213" s="722"/>
      <c r="U213" s="722"/>
      <c r="W213" s="655"/>
      <c r="Z213" s="654">
        <f t="shared" si="19"/>
        <v>0</v>
      </c>
    </row>
    <row r="214" spans="1:26">
      <c r="A214" s="381">
        <v>214</v>
      </c>
      <c r="B214" s="936" t="s">
        <v>919</v>
      </c>
      <c r="D214" t="s">
        <v>905</v>
      </c>
      <c r="E214" s="718"/>
      <c r="F214" s="718"/>
      <c r="G214" s="718"/>
      <c r="I214" s="741"/>
      <c r="K214" s="718"/>
      <c r="N214" s="1018"/>
      <c r="S214" s="722"/>
      <c r="U214" s="722"/>
      <c r="W214" s="655"/>
      <c r="Z214" s="654">
        <f t="shared" si="19"/>
        <v>0</v>
      </c>
    </row>
    <row r="215" spans="1:26">
      <c r="A215" s="381">
        <v>215</v>
      </c>
      <c r="B215" s="936" t="s">
        <v>1530</v>
      </c>
      <c r="D215" t="s">
        <v>905</v>
      </c>
      <c r="E215" s="718"/>
      <c r="F215" s="718"/>
      <c r="G215" s="718"/>
      <c r="I215" s="741"/>
      <c r="K215" s="718"/>
      <c r="N215" s="1018"/>
      <c r="S215" s="722"/>
      <c r="U215" s="722"/>
      <c r="W215" s="655"/>
    </row>
    <row r="216" spans="1:26">
      <c r="A216" s="381">
        <v>216</v>
      </c>
      <c r="B216" s="936" t="s">
        <v>69</v>
      </c>
      <c r="D216" t="s">
        <v>905</v>
      </c>
      <c r="E216" s="718"/>
      <c r="F216" s="718"/>
      <c r="G216" s="718"/>
      <c r="I216" s="741"/>
      <c r="K216" s="718"/>
      <c r="N216" s="1018"/>
      <c r="S216" s="722"/>
      <c r="U216" s="722"/>
      <c r="W216" s="655"/>
      <c r="Z216" s="654">
        <f t="shared" ref="Z216:Z248" si="20">E216-Y216</f>
        <v>0</v>
      </c>
    </row>
    <row r="217" spans="1:26">
      <c r="A217" s="381">
        <v>217</v>
      </c>
      <c r="B217" s="936" t="s">
        <v>70</v>
      </c>
      <c r="D217" t="s">
        <v>905</v>
      </c>
      <c r="E217" s="718"/>
      <c r="F217" s="718"/>
      <c r="G217" s="718"/>
      <c r="I217" s="741"/>
      <c r="K217" s="718"/>
      <c r="N217" s="1018"/>
      <c r="S217" s="722"/>
      <c r="U217" s="722"/>
      <c r="W217" s="655"/>
      <c r="Z217" s="654">
        <f t="shared" si="20"/>
        <v>0</v>
      </c>
    </row>
    <row r="218" spans="1:26">
      <c r="A218" s="381">
        <v>218</v>
      </c>
      <c r="B218" s="936" t="s">
        <v>71</v>
      </c>
      <c r="D218" t="s">
        <v>905</v>
      </c>
      <c r="E218" s="718"/>
      <c r="F218" s="718"/>
      <c r="G218" s="718"/>
      <c r="I218" s="741"/>
      <c r="K218" s="718"/>
      <c r="N218" s="1018"/>
      <c r="S218" s="722"/>
      <c r="U218" s="722"/>
      <c r="W218" s="655"/>
      <c r="Z218" s="654">
        <f t="shared" si="20"/>
        <v>0</v>
      </c>
    </row>
    <row r="219" spans="1:26">
      <c r="A219" s="381">
        <v>219</v>
      </c>
      <c r="B219" s="936" t="s">
        <v>913</v>
      </c>
      <c r="D219" t="s">
        <v>905</v>
      </c>
      <c r="E219" s="718"/>
      <c r="F219" s="718"/>
      <c r="G219" s="718"/>
      <c r="I219" s="741"/>
      <c r="K219" s="718"/>
      <c r="N219" s="1018"/>
      <c r="S219" s="722"/>
      <c r="U219" s="722"/>
      <c r="W219" s="655"/>
      <c r="Z219" s="654">
        <f t="shared" si="20"/>
        <v>0</v>
      </c>
    </row>
    <row r="220" spans="1:26">
      <c r="A220" s="381">
        <v>220</v>
      </c>
      <c r="B220" s="936" t="s">
        <v>72</v>
      </c>
      <c r="D220" t="s">
        <v>905</v>
      </c>
      <c r="E220" s="718"/>
      <c r="F220" s="718"/>
      <c r="G220" s="718"/>
      <c r="I220" s="741"/>
      <c r="K220" s="718"/>
      <c r="N220" s="1018"/>
      <c r="S220" s="722"/>
      <c r="U220" s="722"/>
      <c r="W220" s="655"/>
      <c r="Z220" s="654">
        <f t="shared" si="20"/>
        <v>0</v>
      </c>
    </row>
    <row r="221" spans="1:26">
      <c r="A221" s="381">
        <v>221</v>
      </c>
      <c r="B221" s="936" t="s">
        <v>1235</v>
      </c>
      <c r="D221" t="s">
        <v>905</v>
      </c>
      <c r="E221" s="718"/>
      <c r="F221" s="718"/>
      <c r="G221" s="718"/>
      <c r="I221" s="741"/>
      <c r="K221" s="718"/>
      <c r="N221" s="1018"/>
      <c r="S221" s="722"/>
      <c r="U221" s="722"/>
      <c r="W221" s="655"/>
      <c r="Z221" s="654">
        <f t="shared" si="20"/>
        <v>0</v>
      </c>
    </row>
    <row r="222" spans="1:26">
      <c r="A222" s="381">
        <v>222</v>
      </c>
      <c r="B222" s="936" t="s">
        <v>74</v>
      </c>
      <c r="D222" t="s">
        <v>905</v>
      </c>
      <c r="E222" s="718"/>
      <c r="F222" s="718"/>
      <c r="G222" s="718"/>
      <c r="I222" s="741"/>
      <c r="K222" s="718"/>
      <c r="N222" s="1018"/>
      <c r="S222" s="722"/>
      <c r="U222" s="722"/>
      <c r="W222" s="655"/>
      <c r="Z222" s="654">
        <f t="shared" si="20"/>
        <v>0</v>
      </c>
    </row>
    <row r="223" spans="1:26">
      <c r="A223" s="381">
        <v>223</v>
      </c>
      <c r="B223" s="936" t="s">
        <v>75</v>
      </c>
      <c r="D223" t="s">
        <v>905</v>
      </c>
      <c r="E223" s="718"/>
      <c r="F223" s="718"/>
      <c r="G223" s="718"/>
      <c r="I223" s="741"/>
      <c r="K223" s="718"/>
      <c r="N223" s="1018"/>
      <c r="S223" s="722"/>
      <c r="U223" s="722"/>
      <c r="W223" s="655"/>
      <c r="Z223" s="654">
        <f t="shared" si="20"/>
        <v>0</v>
      </c>
    </row>
    <row r="224" spans="1:26">
      <c r="A224" s="381">
        <v>224</v>
      </c>
      <c r="B224" s="936" t="s">
        <v>920</v>
      </c>
      <c r="D224" t="s">
        <v>905</v>
      </c>
      <c r="E224" s="718"/>
      <c r="F224" s="718"/>
      <c r="G224" s="718"/>
      <c r="I224" s="741"/>
      <c r="K224" s="718"/>
      <c r="N224" s="1018"/>
      <c r="S224" s="722"/>
      <c r="U224" s="722"/>
      <c r="W224" s="655"/>
      <c r="Z224" s="654">
        <f t="shared" si="20"/>
        <v>0</v>
      </c>
    </row>
    <row r="225" spans="1:26">
      <c r="A225" s="381">
        <v>225</v>
      </c>
      <c r="B225" s="936" t="s">
        <v>921</v>
      </c>
      <c r="D225" t="s">
        <v>905</v>
      </c>
      <c r="E225" s="718"/>
      <c r="F225" s="718"/>
      <c r="G225" s="718"/>
      <c r="I225" s="741"/>
      <c r="K225" s="718"/>
      <c r="N225" s="1018"/>
      <c r="S225" s="722"/>
      <c r="U225" s="722"/>
      <c r="W225" s="655"/>
      <c r="Z225" s="654">
        <f t="shared" si="20"/>
        <v>0</v>
      </c>
    </row>
    <row r="226" spans="1:26">
      <c r="A226" s="381">
        <v>226</v>
      </c>
      <c r="B226" s="936" t="s">
        <v>922</v>
      </c>
      <c r="D226" t="s">
        <v>905</v>
      </c>
      <c r="E226" s="718"/>
      <c r="F226" s="718"/>
      <c r="G226" s="718"/>
      <c r="I226" s="741"/>
      <c r="K226" s="718"/>
      <c r="N226" s="1018"/>
      <c r="S226" s="722"/>
      <c r="U226" s="722"/>
      <c r="W226" s="655"/>
      <c r="Z226" s="654">
        <f t="shared" si="20"/>
        <v>0</v>
      </c>
    </row>
    <row r="227" spans="1:26" ht="15.75">
      <c r="A227" s="381">
        <v>227</v>
      </c>
      <c r="B227" s="937" t="s">
        <v>923</v>
      </c>
      <c r="D227" t="s">
        <v>905</v>
      </c>
      <c r="E227" s="718"/>
      <c r="F227" s="718"/>
      <c r="G227" s="718"/>
      <c r="I227" s="741"/>
      <c r="K227" s="718"/>
      <c r="N227" s="1018"/>
      <c r="S227" s="722"/>
      <c r="U227" s="722"/>
      <c r="W227" s="655"/>
      <c r="Z227" s="654">
        <f t="shared" si="20"/>
        <v>0</v>
      </c>
    </row>
    <row r="228" spans="1:26">
      <c r="A228" s="381">
        <v>228</v>
      </c>
      <c r="B228" s="936" t="s">
        <v>924</v>
      </c>
      <c r="D228" t="s">
        <v>905</v>
      </c>
      <c r="E228" s="718"/>
      <c r="F228" s="718"/>
      <c r="G228" s="718"/>
      <c r="I228" s="741"/>
      <c r="K228" s="718"/>
      <c r="N228" s="1018"/>
      <c r="S228" s="722"/>
      <c r="U228" s="722"/>
      <c r="W228" s="655"/>
      <c r="Z228" s="654">
        <f t="shared" si="20"/>
        <v>0</v>
      </c>
    </row>
    <row r="229" spans="1:26">
      <c r="A229" s="381">
        <v>229</v>
      </c>
      <c r="B229" s="936" t="s">
        <v>925</v>
      </c>
      <c r="D229" t="s">
        <v>905</v>
      </c>
      <c r="E229" s="718"/>
      <c r="F229" s="718"/>
      <c r="G229" s="718"/>
      <c r="I229" s="741"/>
      <c r="K229" s="718"/>
      <c r="N229" s="1018"/>
      <c r="S229" s="722"/>
      <c r="U229" s="722"/>
      <c r="W229" s="655"/>
      <c r="Z229" s="654">
        <f t="shared" si="20"/>
        <v>0</v>
      </c>
    </row>
    <row r="230" spans="1:26">
      <c r="A230" s="381">
        <v>230</v>
      </c>
      <c r="B230" s="936" t="s">
        <v>926</v>
      </c>
      <c r="D230" t="s">
        <v>905</v>
      </c>
      <c r="F230" s="718"/>
      <c r="G230" s="718"/>
      <c r="I230" s="741"/>
      <c r="K230" s="718"/>
      <c r="N230" s="1018"/>
      <c r="S230" s="722"/>
      <c r="U230" s="722"/>
      <c r="W230" s="655"/>
      <c r="Z230" s="654">
        <f t="shared" si="20"/>
        <v>0</v>
      </c>
    </row>
    <row r="231" spans="1:26">
      <c r="A231" s="381">
        <v>231</v>
      </c>
      <c r="B231" s="936" t="s">
        <v>1565</v>
      </c>
      <c r="D231" t="s">
        <v>905</v>
      </c>
      <c r="E231" s="718"/>
      <c r="F231" s="718"/>
      <c r="G231" s="718"/>
      <c r="I231" s="741"/>
      <c r="K231" s="718"/>
      <c r="N231" s="1018"/>
      <c r="S231" s="722"/>
      <c r="U231" s="722"/>
      <c r="W231" s="655"/>
      <c r="Z231" s="654">
        <f t="shared" si="20"/>
        <v>0</v>
      </c>
    </row>
    <row r="232" spans="1:26">
      <c r="A232" s="381">
        <v>232</v>
      </c>
      <c r="B232" s="936" t="s">
        <v>927</v>
      </c>
      <c r="D232" t="s">
        <v>905</v>
      </c>
      <c r="E232" s="718"/>
      <c r="F232" s="718"/>
      <c r="G232" s="718"/>
      <c r="I232" s="741"/>
      <c r="K232" s="718"/>
      <c r="N232" s="1018"/>
      <c r="S232" s="722"/>
      <c r="U232" s="722"/>
      <c r="W232" s="655"/>
      <c r="Z232" s="654">
        <f t="shared" si="20"/>
        <v>0</v>
      </c>
    </row>
    <row r="233" spans="1:26">
      <c r="A233" s="381">
        <v>233</v>
      </c>
      <c r="B233" s="936" t="s">
        <v>928</v>
      </c>
      <c r="D233" t="s">
        <v>905</v>
      </c>
      <c r="E233" s="718"/>
      <c r="F233" s="718"/>
      <c r="G233" s="718"/>
      <c r="I233" s="741"/>
      <c r="K233" s="718"/>
      <c r="N233" s="1018"/>
      <c r="S233" s="722"/>
      <c r="U233" s="722"/>
      <c r="W233" s="655"/>
      <c r="Z233" s="654">
        <f t="shared" si="20"/>
        <v>0</v>
      </c>
    </row>
    <row r="234" spans="1:26">
      <c r="A234" s="381">
        <v>234</v>
      </c>
      <c r="B234" s="146" t="s">
        <v>1237</v>
      </c>
      <c r="E234" s="718"/>
      <c r="F234" s="718"/>
      <c r="G234" s="718"/>
      <c r="I234" s="741"/>
      <c r="K234" s="718"/>
      <c r="N234" s="1018"/>
      <c r="S234" s="722"/>
      <c r="U234" s="722"/>
      <c r="W234" s="655"/>
      <c r="Z234" s="654">
        <f t="shared" si="20"/>
        <v>0</v>
      </c>
    </row>
    <row r="235" spans="1:26" ht="15.75">
      <c r="A235" s="381">
        <v>235</v>
      </c>
      <c r="B235" s="937" t="s">
        <v>291</v>
      </c>
      <c r="D235" t="s">
        <v>905</v>
      </c>
      <c r="E235" s="718"/>
      <c r="F235" s="718"/>
      <c r="G235" s="718"/>
      <c r="I235" s="741"/>
      <c r="K235" s="718"/>
      <c r="N235" s="1018"/>
      <c r="S235" s="722"/>
      <c r="U235" s="722"/>
      <c r="W235" s="655"/>
      <c r="Z235" s="654">
        <f t="shared" si="20"/>
        <v>0</v>
      </c>
    </row>
    <row r="236" spans="1:26" ht="15.75">
      <c r="A236" s="381">
        <v>236</v>
      </c>
      <c r="B236" s="341" t="s">
        <v>172</v>
      </c>
      <c r="I236" s="737"/>
      <c r="K236" s="231"/>
      <c r="N236" s="1018"/>
      <c r="S236" s="722">
        <f t="shared" ref="S236:S259" si="21">E236-I236</f>
        <v>0</v>
      </c>
      <c r="U236" s="722">
        <f t="shared" ref="U236:U259" si="22">G236-K236</f>
        <v>0</v>
      </c>
      <c r="W236" s="655">
        <f t="shared" ref="W236:W259" si="23">G236-N236</f>
        <v>0</v>
      </c>
      <c r="Z236" s="654">
        <f t="shared" si="20"/>
        <v>0</v>
      </c>
    </row>
    <row r="237" spans="1:26" ht="15.75">
      <c r="A237" s="381">
        <v>237</v>
      </c>
      <c r="B237" s="341" t="s">
        <v>917</v>
      </c>
      <c r="D237" t="s">
        <v>905</v>
      </c>
      <c r="E237" s="910">
        <f>'5'!F10</f>
        <v>394358</v>
      </c>
      <c r="G237" s="910">
        <f>'6'!F10</f>
        <v>328747</v>
      </c>
      <c r="I237" s="737">
        <f>'5'!F10</f>
        <v>394358</v>
      </c>
      <c r="J237" s="371"/>
      <c r="K237" s="231">
        <f>'6'!F10</f>
        <v>328747</v>
      </c>
      <c r="N237" s="1018">
        <v>328747</v>
      </c>
      <c r="O237" s="898">
        <f>'5'!F10</f>
        <v>394358</v>
      </c>
      <c r="Q237" s="898">
        <f>'6'!F10</f>
        <v>328747</v>
      </c>
      <c r="S237" s="722">
        <f t="shared" si="21"/>
        <v>0</v>
      </c>
      <c r="T237" s="461"/>
      <c r="U237" s="722">
        <f t="shared" si="22"/>
        <v>0</v>
      </c>
      <c r="W237" s="655">
        <f t="shared" si="23"/>
        <v>0</v>
      </c>
      <c r="Z237" s="654">
        <f t="shared" si="20"/>
        <v>394358</v>
      </c>
    </row>
    <row r="238" spans="1:26">
      <c r="A238" s="381">
        <v>238</v>
      </c>
      <c r="B238" s="1050" t="s">
        <v>1563</v>
      </c>
      <c r="D238" t="s">
        <v>905</v>
      </c>
      <c r="E238" s="910">
        <f>'5'!F11</f>
        <v>0</v>
      </c>
      <c r="G238" s="910">
        <f>'6'!F11</f>
        <v>0</v>
      </c>
      <c r="I238" s="737">
        <f>'5'!F11</f>
        <v>0</v>
      </c>
      <c r="J238" s="371"/>
      <c r="K238" s="231">
        <f>'6'!F11</f>
        <v>0</v>
      </c>
      <c r="N238" s="1018">
        <v>0</v>
      </c>
      <c r="O238" s="898">
        <f>'5'!F11</f>
        <v>0</v>
      </c>
      <c r="Q238" s="898">
        <f>'6'!F11</f>
        <v>0</v>
      </c>
      <c r="S238" s="722">
        <f t="shared" si="21"/>
        <v>0</v>
      </c>
      <c r="T238" s="461"/>
      <c r="U238" s="722">
        <f t="shared" si="22"/>
        <v>0</v>
      </c>
      <c r="W238" s="655">
        <f t="shared" si="23"/>
        <v>0</v>
      </c>
      <c r="Z238" s="654">
        <f t="shared" si="20"/>
        <v>0</v>
      </c>
    </row>
    <row r="239" spans="1:26">
      <c r="A239" s="381">
        <v>239</v>
      </c>
      <c r="B239" s="146" t="s">
        <v>1564</v>
      </c>
      <c r="D239" t="s">
        <v>905</v>
      </c>
      <c r="E239" s="910">
        <f>'5'!F12</f>
        <v>0</v>
      </c>
      <c r="G239" s="910">
        <f>'6'!F12</f>
        <v>-902</v>
      </c>
      <c r="I239" s="737">
        <f>'5'!F12</f>
        <v>0</v>
      </c>
      <c r="J239" s="371"/>
      <c r="K239" s="231">
        <f>'6'!F12</f>
        <v>-902</v>
      </c>
      <c r="N239" s="1018">
        <v>-902</v>
      </c>
      <c r="S239" s="722">
        <f t="shared" si="21"/>
        <v>0</v>
      </c>
      <c r="T239" s="461"/>
      <c r="U239" s="722">
        <f t="shared" si="22"/>
        <v>0</v>
      </c>
      <c r="W239" s="655">
        <f t="shared" si="23"/>
        <v>0</v>
      </c>
      <c r="Z239" s="654">
        <f t="shared" si="20"/>
        <v>0</v>
      </c>
    </row>
    <row r="240" spans="1:26">
      <c r="A240" s="1049">
        <v>240</v>
      </c>
      <c r="B240" s="388" t="s">
        <v>1661</v>
      </c>
      <c r="D240" t="s">
        <v>905</v>
      </c>
      <c r="E240" s="910">
        <f>'5'!F13</f>
        <v>-32126</v>
      </c>
      <c r="G240" s="910">
        <f>'6'!F13</f>
        <v>0</v>
      </c>
      <c r="I240" s="737"/>
      <c r="J240" s="371"/>
      <c r="K240" s="231"/>
      <c r="N240" s="1018"/>
      <c r="S240" s="722"/>
      <c r="T240" s="461"/>
      <c r="U240" s="722"/>
      <c r="W240" s="655"/>
    </row>
    <row r="241" spans="1:26" ht="15.75">
      <c r="A241" s="381">
        <v>241</v>
      </c>
      <c r="B241" s="341" t="s">
        <v>288</v>
      </c>
      <c r="D241" t="s">
        <v>905</v>
      </c>
      <c r="E241" s="910">
        <f>'5'!F14</f>
        <v>362232</v>
      </c>
      <c r="G241" s="910">
        <f>'6'!F14</f>
        <v>327845</v>
      </c>
      <c r="I241" s="737">
        <f>'5'!F14</f>
        <v>362232</v>
      </c>
      <c r="J241" s="371"/>
      <c r="K241" s="231">
        <f>'6'!F14</f>
        <v>327845</v>
      </c>
      <c r="N241" s="1018">
        <v>327845</v>
      </c>
      <c r="O241" s="898">
        <f>'5'!F14</f>
        <v>362232</v>
      </c>
      <c r="Q241" s="898">
        <f>'6'!F14</f>
        <v>327845</v>
      </c>
      <c r="S241" s="722">
        <f t="shared" si="21"/>
        <v>0</v>
      </c>
      <c r="T241" s="461"/>
      <c r="U241" s="722">
        <f t="shared" si="22"/>
        <v>0</v>
      </c>
      <c r="W241" s="655">
        <f t="shared" si="23"/>
        <v>0</v>
      </c>
      <c r="Z241" s="654">
        <f t="shared" si="20"/>
        <v>362232</v>
      </c>
    </row>
    <row r="242" spans="1:26">
      <c r="A242" s="381">
        <v>242</v>
      </c>
      <c r="B242" s="146" t="s">
        <v>67</v>
      </c>
      <c r="D242" t="s">
        <v>905</v>
      </c>
      <c r="E242" s="910">
        <f>'5'!F15</f>
        <v>-1282338</v>
      </c>
      <c r="G242" s="910">
        <f>'6'!F15</f>
        <v>-1165677</v>
      </c>
      <c r="I242" s="737">
        <f>'5'!F15</f>
        <v>-1282338</v>
      </c>
      <c r="J242" s="371"/>
      <c r="K242" s="231">
        <f>'6'!F15</f>
        <v>-1165677</v>
      </c>
      <c r="N242" s="1018">
        <v>-1165677</v>
      </c>
      <c r="O242" s="898">
        <f>'5'!F15</f>
        <v>-1282338</v>
      </c>
      <c r="Q242" s="898">
        <f>'6'!F15</f>
        <v>-1165677</v>
      </c>
      <c r="S242" s="722">
        <f t="shared" si="21"/>
        <v>0</v>
      </c>
      <c r="T242" s="461"/>
      <c r="U242" s="722">
        <f t="shared" si="22"/>
        <v>0</v>
      </c>
      <c r="W242" s="655">
        <f t="shared" si="23"/>
        <v>0</v>
      </c>
      <c r="Z242" s="654">
        <f t="shared" si="20"/>
        <v>-1282338</v>
      </c>
    </row>
    <row r="243" spans="1:26">
      <c r="A243" s="381">
        <v>243</v>
      </c>
      <c r="B243" s="146" t="s">
        <v>919</v>
      </c>
      <c r="D243" t="s">
        <v>905</v>
      </c>
      <c r="E243" s="910">
        <f>'5'!F16</f>
        <v>17751</v>
      </c>
      <c r="G243" s="910">
        <f>'6'!F16</f>
        <v>24674</v>
      </c>
      <c r="I243" s="737">
        <f>'5'!F16</f>
        <v>17751</v>
      </c>
      <c r="J243" s="371"/>
      <c r="K243" s="231">
        <f>'6'!F16</f>
        <v>24674</v>
      </c>
      <c r="N243" s="1018">
        <v>24674</v>
      </c>
      <c r="O243" s="898">
        <f>'5'!F16</f>
        <v>17751</v>
      </c>
      <c r="Q243" s="898">
        <f>'6'!F16</f>
        <v>24674</v>
      </c>
      <c r="S243" s="722">
        <f t="shared" si="21"/>
        <v>0</v>
      </c>
      <c r="T243" s="461"/>
      <c r="U243" s="722">
        <f t="shared" si="22"/>
        <v>0</v>
      </c>
      <c r="W243" s="655">
        <f t="shared" si="23"/>
        <v>0</v>
      </c>
      <c r="Z243" s="654">
        <f t="shared" si="20"/>
        <v>17751</v>
      </c>
    </row>
    <row r="244" spans="1:26">
      <c r="A244" s="381">
        <v>244</v>
      </c>
      <c r="B244" s="146" t="s">
        <v>1530</v>
      </c>
      <c r="D244" t="s">
        <v>905</v>
      </c>
      <c r="E244" s="910">
        <f>'5'!F17</f>
        <v>0</v>
      </c>
      <c r="G244" s="910">
        <f>'6'!F17</f>
        <v>81</v>
      </c>
      <c r="I244" s="737">
        <f>'5'!F17</f>
        <v>0</v>
      </c>
      <c r="J244" s="371"/>
      <c r="K244" s="231">
        <f>'6'!F17</f>
        <v>81</v>
      </c>
      <c r="N244" s="1018">
        <v>81</v>
      </c>
      <c r="S244" s="722">
        <f t="shared" si="21"/>
        <v>0</v>
      </c>
      <c r="T244" s="461"/>
      <c r="U244" s="722">
        <f t="shared" si="22"/>
        <v>0</v>
      </c>
      <c r="W244" s="655">
        <f t="shared" si="23"/>
        <v>0</v>
      </c>
      <c r="Z244" s="654">
        <f t="shared" si="20"/>
        <v>0</v>
      </c>
    </row>
    <row r="245" spans="1:26">
      <c r="A245" s="381">
        <v>245</v>
      </c>
      <c r="B245" s="146" t="s">
        <v>69</v>
      </c>
      <c r="D245" t="s">
        <v>905</v>
      </c>
      <c r="E245" s="910">
        <f>'5'!F18</f>
        <v>0</v>
      </c>
      <c r="G245" s="910">
        <f>'6'!F18</f>
        <v>0</v>
      </c>
      <c r="I245" s="737">
        <f>'5'!F18</f>
        <v>0</v>
      </c>
      <c r="J245" s="371"/>
      <c r="K245" s="231">
        <f>'6'!F18</f>
        <v>0</v>
      </c>
      <c r="N245" s="1018">
        <v>0</v>
      </c>
      <c r="O245" s="898">
        <f>'5'!F18</f>
        <v>0</v>
      </c>
      <c r="Q245" s="898">
        <f>'6'!F18</f>
        <v>0</v>
      </c>
      <c r="S245" s="722">
        <f t="shared" si="21"/>
        <v>0</v>
      </c>
      <c r="T245" s="461"/>
      <c r="U245" s="722">
        <f t="shared" si="22"/>
        <v>0</v>
      </c>
      <c r="W245" s="655">
        <f t="shared" si="23"/>
        <v>0</v>
      </c>
      <c r="Z245" s="654">
        <f t="shared" si="20"/>
        <v>0</v>
      </c>
    </row>
    <row r="246" spans="1:26">
      <c r="A246" s="381">
        <v>246</v>
      </c>
      <c r="B246" s="146" t="s">
        <v>70</v>
      </c>
      <c r="D246" t="s">
        <v>905</v>
      </c>
      <c r="E246" s="910">
        <f>'5'!F19</f>
        <v>0</v>
      </c>
      <c r="G246" s="910">
        <f>'6'!F19</f>
        <v>0</v>
      </c>
      <c r="I246" s="737">
        <f>'5'!F19</f>
        <v>0</v>
      </c>
      <c r="J246" s="371"/>
      <c r="K246" s="231">
        <f>'6'!F19</f>
        <v>0</v>
      </c>
      <c r="N246" s="1018">
        <v>0</v>
      </c>
      <c r="O246" s="898">
        <f>'5'!F19</f>
        <v>0</v>
      </c>
      <c r="Q246" s="898">
        <f>'6'!F19</f>
        <v>0</v>
      </c>
      <c r="S246" s="722">
        <f t="shared" si="21"/>
        <v>0</v>
      </c>
      <c r="T246" s="461"/>
      <c r="U246" s="722">
        <f t="shared" si="22"/>
        <v>0</v>
      </c>
      <c r="W246" s="655">
        <f t="shared" si="23"/>
        <v>0</v>
      </c>
      <c r="Z246" s="654">
        <f t="shared" si="20"/>
        <v>0</v>
      </c>
    </row>
    <row r="247" spans="1:26">
      <c r="A247" s="381">
        <v>247</v>
      </c>
      <c r="B247" s="146" t="s">
        <v>71</v>
      </c>
      <c r="D247" t="s">
        <v>905</v>
      </c>
      <c r="E247" s="910">
        <f>'5'!F20</f>
        <v>-166</v>
      </c>
      <c r="G247" s="910">
        <f>'6'!F20</f>
        <v>0</v>
      </c>
      <c r="I247" s="737">
        <f>'5'!F20</f>
        <v>-166</v>
      </c>
      <c r="J247" s="371"/>
      <c r="K247" s="231">
        <f>'6'!F20</f>
        <v>0</v>
      </c>
      <c r="N247" s="1018">
        <v>0</v>
      </c>
      <c r="O247" s="898">
        <f>'5'!F20</f>
        <v>-166</v>
      </c>
      <c r="Q247" s="898">
        <f>'6'!F20</f>
        <v>0</v>
      </c>
      <c r="S247" s="722">
        <f t="shared" si="21"/>
        <v>0</v>
      </c>
      <c r="T247" s="461"/>
      <c r="U247" s="722">
        <f t="shared" si="22"/>
        <v>0</v>
      </c>
      <c r="W247" s="655">
        <f t="shared" si="23"/>
        <v>0</v>
      </c>
      <c r="Z247" s="654">
        <f t="shared" si="20"/>
        <v>-166</v>
      </c>
    </row>
    <row r="248" spans="1:26">
      <c r="A248" s="381">
        <v>248</v>
      </c>
      <c r="B248" s="936" t="s">
        <v>913</v>
      </c>
      <c r="D248" t="s">
        <v>905</v>
      </c>
      <c r="E248" s="718"/>
      <c r="F248" s="718"/>
      <c r="G248" s="718"/>
      <c r="I248" s="741"/>
      <c r="K248" s="718"/>
      <c r="N248" s="1018"/>
      <c r="S248" s="722">
        <f t="shared" si="21"/>
        <v>0</v>
      </c>
      <c r="U248" s="722">
        <f t="shared" si="22"/>
        <v>0</v>
      </c>
      <c r="W248" s="655">
        <f t="shared" si="23"/>
        <v>0</v>
      </c>
      <c r="Z248" s="654">
        <f t="shared" si="20"/>
        <v>0</v>
      </c>
    </row>
    <row r="249" spans="1:26">
      <c r="A249" s="381">
        <v>249</v>
      </c>
      <c r="B249" s="146" t="s">
        <v>72</v>
      </c>
      <c r="D249" t="s">
        <v>905</v>
      </c>
      <c r="E249" s="910">
        <f>'5'!F21</f>
        <v>0</v>
      </c>
      <c r="G249" s="910">
        <f>'6'!F21</f>
        <v>0</v>
      </c>
      <c r="I249" s="737">
        <f>'5'!F21</f>
        <v>0</v>
      </c>
      <c r="K249" s="231">
        <f>'6'!F21</f>
        <v>0</v>
      </c>
      <c r="N249" s="1018">
        <v>0</v>
      </c>
      <c r="O249" s="898">
        <f>'5'!F21</f>
        <v>0</v>
      </c>
      <c r="Q249" s="898">
        <f>'6'!F21</f>
        <v>0</v>
      </c>
      <c r="S249" s="722">
        <f t="shared" si="21"/>
        <v>0</v>
      </c>
      <c r="T249" s="461"/>
      <c r="U249" s="722">
        <f t="shared" si="22"/>
        <v>0</v>
      </c>
      <c r="W249" s="655">
        <f t="shared" si="23"/>
        <v>0</v>
      </c>
      <c r="Z249" s="654">
        <f t="shared" ref="Z249:Z280" si="24">E249-Y249</f>
        <v>0</v>
      </c>
    </row>
    <row r="250" spans="1:26">
      <c r="A250" s="381">
        <v>250</v>
      </c>
      <c r="B250" s="146" t="s">
        <v>1235</v>
      </c>
      <c r="D250" t="s">
        <v>905</v>
      </c>
      <c r="E250" s="910">
        <f>'5'!F22</f>
        <v>0</v>
      </c>
      <c r="G250" s="910">
        <f>'6'!F22</f>
        <v>0</v>
      </c>
      <c r="I250" s="737">
        <f>'5'!F22</f>
        <v>0</v>
      </c>
      <c r="K250" s="231">
        <f>'6'!F22</f>
        <v>0</v>
      </c>
      <c r="N250" s="1018">
        <v>0</v>
      </c>
      <c r="O250" s="898">
        <f>'5'!F22</f>
        <v>0</v>
      </c>
      <c r="Q250" s="898">
        <f>'6'!F22</f>
        <v>0</v>
      </c>
      <c r="S250" s="722">
        <f t="shared" si="21"/>
        <v>0</v>
      </c>
      <c r="T250" s="461"/>
      <c r="U250" s="722">
        <f t="shared" si="22"/>
        <v>0</v>
      </c>
      <c r="W250" s="655">
        <f t="shared" si="23"/>
        <v>0</v>
      </c>
      <c r="Z250" s="654">
        <f t="shared" si="24"/>
        <v>0</v>
      </c>
    </row>
    <row r="251" spans="1:26">
      <c r="A251" s="381">
        <v>251</v>
      </c>
      <c r="B251" s="146" t="s">
        <v>74</v>
      </c>
      <c r="D251" t="s">
        <v>905</v>
      </c>
      <c r="E251" s="910">
        <f>'5'!F23</f>
        <v>0</v>
      </c>
      <c r="G251" s="910">
        <f>'6'!F23</f>
        <v>0</v>
      </c>
      <c r="I251" s="737">
        <f>'5'!F23</f>
        <v>0</v>
      </c>
      <c r="K251" s="231">
        <f>'6'!F23</f>
        <v>0</v>
      </c>
      <c r="N251" s="1018">
        <v>0</v>
      </c>
      <c r="O251" s="898">
        <f>'5'!F23</f>
        <v>0</v>
      </c>
      <c r="Q251" s="898">
        <f>'6'!F23</f>
        <v>0</v>
      </c>
      <c r="S251" s="722">
        <f t="shared" si="21"/>
        <v>0</v>
      </c>
      <c r="T251" s="461"/>
      <c r="U251" s="722">
        <f t="shared" si="22"/>
        <v>0</v>
      </c>
      <c r="W251" s="655">
        <f t="shared" si="23"/>
        <v>0</v>
      </c>
      <c r="Z251" s="654">
        <f t="shared" si="24"/>
        <v>0</v>
      </c>
    </row>
    <row r="252" spans="1:26">
      <c r="A252" s="381">
        <v>252</v>
      </c>
      <c r="B252" s="146" t="s">
        <v>75</v>
      </c>
      <c r="D252" t="s">
        <v>905</v>
      </c>
      <c r="E252" s="910">
        <f>'5'!F24</f>
        <v>0</v>
      </c>
      <c r="G252" s="910">
        <f>'6'!F24</f>
        <v>24</v>
      </c>
      <c r="I252" s="737">
        <f>'5'!F24</f>
        <v>0</v>
      </c>
      <c r="K252" s="231">
        <f>'6'!F24</f>
        <v>24</v>
      </c>
      <c r="N252" s="1018">
        <v>24</v>
      </c>
      <c r="O252" s="898">
        <f>'5'!F24</f>
        <v>0</v>
      </c>
      <c r="Q252" s="898">
        <f>'6'!F24</f>
        <v>24</v>
      </c>
      <c r="S252" s="722">
        <f t="shared" si="21"/>
        <v>0</v>
      </c>
      <c r="T252" s="461"/>
      <c r="U252" s="722">
        <f t="shared" si="22"/>
        <v>0</v>
      </c>
      <c r="W252" s="655">
        <f t="shared" si="23"/>
        <v>0</v>
      </c>
      <c r="Z252" s="654">
        <f t="shared" si="24"/>
        <v>0</v>
      </c>
    </row>
    <row r="253" spans="1:26">
      <c r="A253" s="381">
        <v>253</v>
      </c>
      <c r="B253" s="146" t="s">
        <v>920</v>
      </c>
      <c r="D253" t="s">
        <v>905</v>
      </c>
      <c r="E253" s="910">
        <f>'5'!F25</f>
        <v>6</v>
      </c>
      <c r="G253" s="910">
        <f>'6'!F25</f>
        <v>-1788</v>
      </c>
      <c r="I253" s="737">
        <f>'5'!F25</f>
        <v>6</v>
      </c>
      <c r="K253" s="231">
        <f>'6'!F25</f>
        <v>-1788</v>
      </c>
      <c r="N253" s="1018">
        <v>-1788</v>
      </c>
      <c r="O253" s="898">
        <f>'5'!F25</f>
        <v>6</v>
      </c>
      <c r="Q253" s="898">
        <f>'6'!F25</f>
        <v>-1788</v>
      </c>
      <c r="S253" s="722">
        <f t="shared" si="21"/>
        <v>0</v>
      </c>
      <c r="T253" s="461"/>
      <c r="U253" s="722">
        <f t="shared" si="22"/>
        <v>0</v>
      </c>
      <c r="W253" s="655">
        <f t="shared" si="23"/>
        <v>0</v>
      </c>
      <c r="Z253" s="654">
        <f t="shared" si="24"/>
        <v>6</v>
      </c>
    </row>
    <row r="254" spans="1:26">
      <c r="A254" s="381">
        <v>254</v>
      </c>
      <c r="B254" s="936" t="s">
        <v>921</v>
      </c>
      <c r="D254" t="s">
        <v>905</v>
      </c>
      <c r="E254" s="718"/>
      <c r="F254" s="718"/>
      <c r="G254" s="718"/>
      <c r="I254" s="741"/>
      <c r="K254" s="718"/>
      <c r="N254" s="1018"/>
      <c r="S254" s="722">
        <f t="shared" si="21"/>
        <v>0</v>
      </c>
      <c r="U254" s="722">
        <f t="shared" si="22"/>
        <v>0</v>
      </c>
      <c r="W254" s="655">
        <f t="shared" si="23"/>
        <v>0</v>
      </c>
      <c r="Z254" s="654">
        <f t="shared" si="24"/>
        <v>0</v>
      </c>
    </row>
    <row r="255" spans="1:26">
      <c r="A255" s="381">
        <v>255</v>
      </c>
      <c r="B255" s="936" t="s">
        <v>922</v>
      </c>
      <c r="D255" t="s">
        <v>905</v>
      </c>
      <c r="E255" s="718"/>
      <c r="F255" s="718"/>
      <c r="G255" s="718"/>
      <c r="I255" s="741"/>
      <c r="K255" s="718"/>
      <c r="N255" s="1018"/>
      <c r="S255" s="722">
        <f t="shared" si="21"/>
        <v>0</v>
      </c>
      <c r="U255" s="722">
        <f t="shared" si="22"/>
        <v>0</v>
      </c>
      <c r="W255" s="655">
        <f t="shared" si="23"/>
        <v>0</v>
      </c>
      <c r="Z255" s="654">
        <f t="shared" si="24"/>
        <v>0</v>
      </c>
    </row>
    <row r="256" spans="1:26" ht="15.75">
      <c r="A256" s="381">
        <v>256</v>
      </c>
      <c r="B256" s="341" t="s">
        <v>923</v>
      </c>
      <c r="D256" t="s">
        <v>905</v>
      </c>
      <c r="E256" s="910">
        <f>'5'!F26</f>
        <v>-1264747</v>
      </c>
      <c r="G256" s="910">
        <f>'6'!F26</f>
        <v>-1142686</v>
      </c>
      <c r="I256" s="737">
        <f>'5'!F26</f>
        <v>-1264747</v>
      </c>
      <c r="K256" s="231">
        <f>'6'!F26</f>
        <v>-1142686</v>
      </c>
      <c r="N256" s="1018">
        <v>-1142686</v>
      </c>
      <c r="O256" s="898">
        <f>'5'!F26</f>
        <v>-1264747</v>
      </c>
      <c r="Q256" s="898">
        <f>'6'!F26</f>
        <v>-1142686</v>
      </c>
      <c r="S256" s="722">
        <f t="shared" si="21"/>
        <v>0</v>
      </c>
      <c r="T256" s="461"/>
      <c r="U256" s="722">
        <f t="shared" si="22"/>
        <v>0</v>
      </c>
      <c r="W256" s="655">
        <f t="shared" si="23"/>
        <v>0</v>
      </c>
      <c r="Z256" s="654">
        <f t="shared" si="24"/>
        <v>-1264747</v>
      </c>
    </row>
    <row r="257" spans="1:26">
      <c r="A257" s="381">
        <v>257</v>
      </c>
      <c r="B257" s="936" t="s">
        <v>924</v>
      </c>
      <c r="D257" t="s">
        <v>905</v>
      </c>
      <c r="E257" s="718"/>
      <c r="F257" s="718"/>
      <c r="G257" s="718"/>
      <c r="I257" s="741"/>
      <c r="K257" s="718"/>
      <c r="N257" s="1018"/>
      <c r="S257" s="722">
        <f t="shared" si="21"/>
        <v>0</v>
      </c>
      <c r="U257" s="722">
        <f t="shared" si="22"/>
        <v>0</v>
      </c>
      <c r="W257" s="655">
        <f t="shared" si="23"/>
        <v>0</v>
      </c>
      <c r="Z257" s="654">
        <f t="shared" si="24"/>
        <v>0</v>
      </c>
    </row>
    <row r="258" spans="1:26">
      <c r="A258" s="381">
        <v>258</v>
      </c>
      <c r="B258" s="936" t="s">
        <v>925</v>
      </c>
      <c r="D258" t="s">
        <v>905</v>
      </c>
      <c r="E258" s="718"/>
      <c r="F258" s="718"/>
      <c r="G258" s="718"/>
      <c r="I258" s="741"/>
      <c r="K258" s="718"/>
      <c r="N258" s="1018"/>
      <c r="S258" s="722">
        <f t="shared" si="21"/>
        <v>0</v>
      </c>
      <c r="U258" s="722">
        <f t="shared" si="22"/>
        <v>0</v>
      </c>
      <c r="W258" s="655">
        <f t="shared" si="23"/>
        <v>0</v>
      </c>
      <c r="Z258" s="654">
        <f t="shared" si="24"/>
        <v>0</v>
      </c>
    </row>
    <row r="259" spans="1:26">
      <c r="A259" s="381">
        <v>259</v>
      </c>
      <c r="B259" s="936" t="s">
        <v>926</v>
      </c>
      <c r="D259" t="s">
        <v>905</v>
      </c>
      <c r="E259" s="718"/>
      <c r="F259" s="718"/>
      <c r="G259" s="718"/>
      <c r="I259" s="741"/>
      <c r="K259" s="718"/>
      <c r="N259" s="1018"/>
      <c r="S259" s="722">
        <f t="shared" si="21"/>
        <v>0</v>
      </c>
      <c r="U259" s="722">
        <f t="shared" si="22"/>
        <v>0</v>
      </c>
      <c r="W259" s="655">
        <f t="shared" si="23"/>
        <v>0</v>
      </c>
      <c r="Z259" s="654">
        <f t="shared" si="24"/>
        <v>0</v>
      </c>
    </row>
    <row r="260" spans="1:26">
      <c r="A260" s="381">
        <v>260</v>
      </c>
      <c r="B260" s="936" t="s">
        <v>1565</v>
      </c>
      <c r="D260" t="s">
        <v>905</v>
      </c>
      <c r="E260" s="718"/>
      <c r="F260" s="718"/>
      <c r="G260" s="718"/>
      <c r="I260" s="741"/>
      <c r="K260" s="718"/>
      <c r="N260" s="1018"/>
      <c r="S260" s="722"/>
      <c r="U260" s="722"/>
      <c r="W260" s="655"/>
      <c r="Z260" s="654">
        <f t="shared" si="24"/>
        <v>0</v>
      </c>
    </row>
    <row r="261" spans="1:26">
      <c r="A261" s="381">
        <v>261</v>
      </c>
      <c r="B261" s="936" t="s">
        <v>927</v>
      </c>
      <c r="D261" t="s">
        <v>905</v>
      </c>
      <c r="E261" s="718"/>
      <c r="F261" s="718"/>
      <c r="G261" s="718"/>
      <c r="I261" s="741"/>
      <c r="K261" s="718"/>
      <c r="N261" s="1018"/>
      <c r="S261" s="722">
        <f t="shared" ref="S261:S292" si="25">E261-I261</f>
        <v>0</v>
      </c>
      <c r="U261" s="722">
        <f t="shared" ref="U261:U292" si="26">G261-K261</f>
        <v>0</v>
      </c>
      <c r="W261" s="655">
        <f t="shared" ref="W261:W292" si="27">G261-N261</f>
        <v>0</v>
      </c>
      <c r="Z261" s="654">
        <f t="shared" si="24"/>
        <v>0</v>
      </c>
    </row>
    <row r="262" spans="1:26">
      <c r="A262" s="381">
        <v>262</v>
      </c>
      <c r="B262" s="146" t="s">
        <v>928</v>
      </c>
      <c r="D262" t="s">
        <v>905</v>
      </c>
      <c r="E262" s="910">
        <f>'5'!F27</f>
        <v>1278416</v>
      </c>
      <c r="G262" s="910">
        <f>'6'!F27</f>
        <v>1180716</v>
      </c>
      <c r="I262" s="737">
        <f>'5'!F27</f>
        <v>1278416</v>
      </c>
      <c r="K262" s="231">
        <f>'6'!F27</f>
        <v>1180716</v>
      </c>
      <c r="N262" s="1018">
        <v>1180716</v>
      </c>
      <c r="O262" s="898">
        <f>'5'!F27</f>
        <v>1278416</v>
      </c>
      <c r="Q262" s="898">
        <f>'6'!F27</f>
        <v>1180716</v>
      </c>
      <c r="S262" s="722">
        <f t="shared" si="25"/>
        <v>0</v>
      </c>
      <c r="T262" s="461"/>
      <c r="U262" s="722">
        <f t="shared" si="26"/>
        <v>0</v>
      </c>
      <c r="W262" s="655">
        <f t="shared" si="27"/>
        <v>0</v>
      </c>
      <c r="Z262" s="654">
        <f t="shared" si="24"/>
        <v>1278416</v>
      </c>
    </row>
    <row r="263" spans="1:26">
      <c r="A263" s="381">
        <v>263</v>
      </c>
      <c r="B263" s="146" t="s">
        <v>1237</v>
      </c>
      <c r="D263" t="s">
        <v>905</v>
      </c>
      <c r="E263" s="910">
        <f>'5'!F28</f>
        <v>31928</v>
      </c>
      <c r="G263" s="910">
        <f>'6'!F28</f>
        <v>28483</v>
      </c>
      <c r="I263" s="737">
        <f>'5'!F28</f>
        <v>31928</v>
      </c>
      <c r="K263" s="231">
        <f>'6'!F28</f>
        <v>28483</v>
      </c>
      <c r="N263" s="1018">
        <v>28483</v>
      </c>
      <c r="O263" s="898">
        <f>'5'!F28</f>
        <v>31928</v>
      </c>
      <c r="Q263" s="898">
        <f>'6'!F28</f>
        <v>28483</v>
      </c>
      <c r="S263" s="722">
        <f t="shared" si="25"/>
        <v>0</v>
      </c>
      <c r="T263" s="461"/>
      <c r="U263" s="722">
        <f t="shared" si="26"/>
        <v>0</v>
      </c>
      <c r="W263" s="655">
        <f t="shared" si="27"/>
        <v>0</v>
      </c>
      <c r="Z263" s="654">
        <f t="shared" si="24"/>
        <v>31928</v>
      </c>
    </row>
    <row r="264" spans="1:26" ht="15.75">
      <c r="A264" s="381">
        <v>264</v>
      </c>
      <c r="B264" s="341" t="s">
        <v>291</v>
      </c>
      <c r="D264" t="s">
        <v>905</v>
      </c>
      <c r="E264" s="910">
        <f>'5'!F29</f>
        <v>407829</v>
      </c>
      <c r="G264" s="910">
        <f>'6'!F29</f>
        <v>394358</v>
      </c>
      <c r="I264" s="737">
        <f>'5'!F29</f>
        <v>407829</v>
      </c>
      <c r="K264" s="231">
        <f>'6'!F29</f>
        <v>394358</v>
      </c>
      <c r="N264" s="1018">
        <v>394358</v>
      </c>
      <c r="O264" s="898">
        <f>'5'!F29</f>
        <v>407829</v>
      </c>
      <c r="Q264" s="898">
        <f>'6'!F29</f>
        <v>394358</v>
      </c>
      <c r="S264" s="722">
        <f t="shared" si="25"/>
        <v>0</v>
      </c>
      <c r="T264" s="461"/>
      <c r="U264" s="722">
        <f t="shared" si="26"/>
        <v>0</v>
      </c>
      <c r="W264" s="655">
        <f t="shared" si="27"/>
        <v>0</v>
      </c>
      <c r="Z264" s="654">
        <f t="shared" si="24"/>
        <v>407829</v>
      </c>
    </row>
    <row r="265" spans="1:26" ht="15.75">
      <c r="A265" s="381">
        <v>265</v>
      </c>
      <c r="B265" s="341" t="s">
        <v>930</v>
      </c>
      <c r="I265" s="737"/>
      <c r="K265" s="231"/>
      <c r="N265" s="1018"/>
      <c r="S265" s="722">
        <f t="shared" si="25"/>
        <v>0</v>
      </c>
      <c r="U265" s="722">
        <f t="shared" si="26"/>
        <v>0</v>
      </c>
      <c r="W265" s="655">
        <f t="shared" si="27"/>
        <v>0</v>
      </c>
      <c r="Z265" s="654">
        <f t="shared" si="24"/>
        <v>0</v>
      </c>
    </row>
    <row r="266" spans="1:26" ht="15.75">
      <c r="A266" s="381">
        <v>266</v>
      </c>
      <c r="B266" s="341" t="s">
        <v>931</v>
      </c>
      <c r="I266" s="737"/>
      <c r="K266" s="231"/>
      <c r="N266" s="1018"/>
      <c r="S266" s="722">
        <f t="shared" si="25"/>
        <v>0</v>
      </c>
      <c r="U266" s="722">
        <f t="shared" si="26"/>
        <v>0</v>
      </c>
      <c r="W266" s="655">
        <f t="shared" si="27"/>
        <v>0</v>
      </c>
      <c r="Z266" s="654">
        <f t="shared" si="24"/>
        <v>0</v>
      </c>
    </row>
    <row r="267" spans="1:26" ht="15.75">
      <c r="A267" s="381">
        <v>267</v>
      </c>
      <c r="B267" s="937" t="s">
        <v>1175</v>
      </c>
      <c r="I267" s="741"/>
      <c r="K267" s="718"/>
      <c r="N267" s="1018"/>
      <c r="S267" s="722">
        <f t="shared" si="25"/>
        <v>0</v>
      </c>
      <c r="U267" s="722">
        <f t="shared" si="26"/>
        <v>0</v>
      </c>
      <c r="W267" s="655">
        <f t="shared" si="27"/>
        <v>0</v>
      </c>
      <c r="Z267" s="654">
        <f t="shared" si="24"/>
        <v>0</v>
      </c>
    </row>
    <row r="268" spans="1:26">
      <c r="A268" s="381">
        <v>268</v>
      </c>
      <c r="B268" s="146" t="s">
        <v>21</v>
      </c>
      <c r="D268" t="s">
        <v>905</v>
      </c>
      <c r="E268" s="910">
        <f>'7'!D8</f>
        <v>-1282338</v>
      </c>
      <c r="G268" s="910">
        <f>'7'!F8</f>
        <v>-1165677</v>
      </c>
      <c r="I268" s="737">
        <f>'7'!D8</f>
        <v>-1282338</v>
      </c>
      <c r="K268" s="231">
        <f>'7'!F8</f>
        <v>-1165677</v>
      </c>
      <c r="N268" s="1018">
        <v>-1165677</v>
      </c>
      <c r="O268" s="898">
        <f>'7'!D8</f>
        <v>-1282338</v>
      </c>
      <c r="Q268" s="898">
        <f>'7'!F8</f>
        <v>-1165677</v>
      </c>
      <c r="S268" s="722">
        <f t="shared" si="25"/>
        <v>0</v>
      </c>
      <c r="T268" s="461"/>
      <c r="U268" s="722">
        <f t="shared" si="26"/>
        <v>0</v>
      </c>
      <c r="W268" s="655">
        <f t="shared" si="27"/>
        <v>0</v>
      </c>
      <c r="Z268" s="654">
        <f t="shared" si="24"/>
        <v>-1282338</v>
      </c>
    </row>
    <row r="269" spans="1:26">
      <c r="A269" s="381">
        <v>269</v>
      </c>
      <c r="B269" s="146" t="s">
        <v>80</v>
      </c>
      <c r="D269" t="s">
        <v>905</v>
      </c>
      <c r="E269" s="910">
        <f>'7'!D9</f>
        <v>-75561.313779000004</v>
      </c>
      <c r="G269" s="910">
        <f>'7'!F9</f>
        <v>-16718</v>
      </c>
      <c r="I269" s="737">
        <f>'7'!D9</f>
        <v>-75561.313779000004</v>
      </c>
      <c r="K269" s="231">
        <f>'7'!F9</f>
        <v>-16718</v>
      </c>
      <c r="N269" s="1018">
        <v>-16718</v>
      </c>
      <c r="O269" s="898">
        <f>'7'!D9</f>
        <v>-75561.313779000004</v>
      </c>
      <c r="Q269" s="898">
        <f>'7'!F9</f>
        <v>-16718</v>
      </c>
      <c r="S269" s="722">
        <f t="shared" si="25"/>
        <v>0</v>
      </c>
      <c r="T269" s="461"/>
      <c r="U269" s="722">
        <f t="shared" si="26"/>
        <v>0</v>
      </c>
      <c r="W269" s="655">
        <f t="shared" si="27"/>
        <v>0</v>
      </c>
      <c r="Z269" s="654">
        <f t="shared" si="24"/>
        <v>-75561.313779000004</v>
      </c>
    </row>
    <row r="270" spans="1:26">
      <c r="A270" s="381">
        <v>270</v>
      </c>
      <c r="B270" s="146" t="s">
        <v>79</v>
      </c>
      <c r="D270" t="s">
        <v>905</v>
      </c>
      <c r="E270" s="910">
        <f>'7'!D10</f>
        <v>147829</v>
      </c>
      <c r="G270" s="910">
        <f>'7'!F10</f>
        <v>82650</v>
      </c>
      <c r="I270" s="737">
        <f>'7'!D10</f>
        <v>147829</v>
      </c>
      <c r="K270" s="231">
        <f>'7'!F10</f>
        <v>82650</v>
      </c>
      <c r="N270" s="1018">
        <v>82650</v>
      </c>
      <c r="O270" s="898">
        <f>'7'!D10</f>
        <v>147829</v>
      </c>
      <c r="Q270" s="898">
        <f>'7'!F10</f>
        <v>82650</v>
      </c>
      <c r="S270" s="722">
        <f t="shared" si="25"/>
        <v>0</v>
      </c>
      <c r="T270" s="461"/>
      <c r="U270" s="722">
        <f t="shared" si="26"/>
        <v>0</v>
      </c>
      <c r="W270" s="655">
        <f t="shared" si="27"/>
        <v>0</v>
      </c>
      <c r="Z270" s="654">
        <f t="shared" si="24"/>
        <v>147829</v>
      </c>
    </row>
    <row r="271" spans="1:26">
      <c r="A271" s="381">
        <v>271</v>
      </c>
      <c r="B271" s="146" t="s">
        <v>81</v>
      </c>
      <c r="D271" t="s">
        <v>905</v>
      </c>
      <c r="E271" s="910">
        <f>'7'!D11</f>
        <v>-12024</v>
      </c>
      <c r="G271" s="910">
        <f>'7'!F11</f>
        <v>-19500</v>
      </c>
      <c r="I271" s="737">
        <f>'7'!D11</f>
        <v>-12024</v>
      </c>
      <c r="K271" s="231">
        <f>'7'!F11</f>
        <v>-19500</v>
      </c>
      <c r="N271" s="1018">
        <v>-19500</v>
      </c>
      <c r="O271" s="898">
        <f>'7'!D11</f>
        <v>-12024</v>
      </c>
      <c r="Q271" s="898">
        <f>'7'!F11</f>
        <v>-19500</v>
      </c>
      <c r="S271" s="722">
        <f t="shared" si="25"/>
        <v>0</v>
      </c>
      <c r="T271" s="461"/>
      <c r="U271" s="722">
        <f t="shared" si="26"/>
        <v>0</v>
      </c>
      <c r="W271" s="655">
        <f t="shared" si="27"/>
        <v>0</v>
      </c>
      <c r="Z271" s="654">
        <f t="shared" si="24"/>
        <v>-12024</v>
      </c>
    </row>
    <row r="272" spans="1:26">
      <c r="A272" s="381">
        <v>272</v>
      </c>
      <c r="B272" s="936" t="s">
        <v>932</v>
      </c>
      <c r="D272" t="s">
        <v>905</v>
      </c>
      <c r="E272" s="718"/>
      <c r="F272" s="718"/>
      <c r="G272" s="718"/>
      <c r="I272" s="741"/>
      <c r="K272" s="718"/>
      <c r="N272" s="1018"/>
      <c r="S272" s="722">
        <f t="shared" si="25"/>
        <v>0</v>
      </c>
      <c r="U272" s="722">
        <f t="shared" si="26"/>
        <v>0</v>
      </c>
      <c r="W272" s="655">
        <f t="shared" si="27"/>
        <v>0</v>
      </c>
      <c r="Z272" s="654">
        <f t="shared" si="24"/>
        <v>0</v>
      </c>
    </row>
    <row r="273" spans="1:26" ht="15.75">
      <c r="A273" s="381">
        <v>273</v>
      </c>
      <c r="B273" s="341" t="s">
        <v>82</v>
      </c>
      <c r="D273" t="s">
        <v>905</v>
      </c>
      <c r="E273" s="910">
        <f>'7'!D12</f>
        <v>-1222094.313779</v>
      </c>
      <c r="G273" s="910">
        <f>'7'!F12</f>
        <v>-1119245</v>
      </c>
      <c r="I273" s="737">
        <f>'7'!D12</f>
        <v>-1222094.313779</v>
      </c>
      <c r="K273" s="231">
        <f>'7'!F12</f>
        <v>-1119245</v>
      </c>
      <c r="N273" s="1018">
        <v>-1119245</v>
      </c>
      <c r="O273" s="898">
        <f>'7'!D12</f>
        <v>-1222094.313779</v>
      </c>
      <c r="Q273" s="898">
        <f>'7'!F12</f>
        <v>-1119245</v>
      </c>
      <c r="S273" s="722">
        <f t="shared" si="25"/>
        <v>0</v>
      </c>
      <c r="T273" s="461"/>
      <c r="U273" s="722">
        <f t="shared" si="26"/>
        <v>0</v>
      </c>
      <c r="W273" s="655">
        <f t="shared" si="27"/>
        <v>0</v>
      </c>
      <c r="Z273" s="654">
        <f t="shared" si="24"/>
        <v>-1222094.313779</v>
      </c>
    </row>
    <row r="274" spans="1:26" ht="15.75">
      <c r="A274" s="381">
        <v>274</v>
      </c>
      <c r="B274" s="341" t="s">
        <v>933</v>
      </c>
      <c r="I274" s="737"/>
      <c r="K274" s="231"/>
      <c r="N274" s="1018"/>
      <c r="S274" s="722">
        <f t="shared" si="25"/>
        <v>0</v>
      </c>
      <c r="U274" s="722">
        <f t="shared" si="26"/>
        <v>0</v>
      </c>
      <c r="W274" s="655">
        <f t="shared" si="27"/>
        <v>0</v>
      </c>
      <c r="Z274" s="654">
        <f t="shared" si="24"/>
        <v>0</v>
      </c>
    </row>
    <row r="275" spans="1:26">
      <c r="A275" s="381">
        <v>275</v>
      </c>
      <c r="B275" s="936" t="s">
        <v>934</v>
      </c>
      <c r="I275" s="741"/>
      <c r="K275" s="718"/>
      <c r="N275" s="1018"/>
      <c r="S275" s="722">
        <f t="shared" si="25"/>
        <v>0</v>
      </c>
      <c r="U275" s="722">
        <f t="shared" si="26"/>
        <v>0</v>
      </c>
      <c r="W275" s="655">
        <f t="shared" si="27"/>
        <v>0</v>
      </c>
      <c r="Z275" s="654">
        <f t="shared" si="24"/>
        <v>0</v>
      </c>
    </row>
    <row r="276" spans="1:26">
      <c r="A276" s="381">
        <v>276</v>
      </c>
      <c r="B276" s="146" t="s">
        <v>5</v>
      </c>
      <c r="D276" t="s">
        <v>905</v>
      </c>
      <c r="E276" s="910">
        <f>'7'!D15</f>
        <v>-48375</v>
      </c>
      <c r="G276" s="910">
        <f>'7'!F15</f>
        <v>-56849</v>
      </c>
      <c r="I276" s="737">
        <f>'7'!D15</f>
        <v>-48375</v>
      </c>
      <c r="K276" s="231">
        <f>'7'!F15</f>
        <v>-56849</v>
      </c>
      <c r="N276" s="1018">
        <v>-56849</v>
      </c>
      <c r="O276" s="898">
        <f>'7'!D15</f>
        <v>-48375</v>
      </c>
      <c r="Q276" s="898">
        <f>'7'!F15</f>
        <v>-56849</v>
      </c>
      <c r="S276" s="722">
        <f t="shared" si="25"/>
        <v>0</v>
      </c>
      <c r="T276" s="461"/>
      <c r="U276" s="722">
        <f t="shared" si="26"/>
        <v>0</v>
      </c>
      <c r="W276" s="655">
        <f t="shared" si="27"/>
        <v>0</v>
      </c>
      <c r="Z276" s="654">
        <f t="shared" si="24"/>
        <v>-48375</v>
      </c>
    </row>
    <row r="277" spans="1:26">
      <c r="A277" s="381">
        <v>277</v>
      </c>
      <c r="B277" s="146" t="s">
        <v>84</v>
      </c>
      <c r="D277" t="s">
        <v>905</v>
      </c>
      <c r="E277" s="910">
        <f>'7'!D16</f>
        <v>66</v>
      </c>
      <c r="G277" s="910">
        <f>'7'!F16</f>
        <v>131</v>
      </c>
      <c r="I277" s="737">
        <f>'7'!D16</f>
        <v>66</v>
      </c>
      <c r="K277" s="231">
        <f>'7'!F16</f>
        <v>131</v>
      </c>
      <c r="N277" s="1018">
        <v>131</v>
      </c>
      <c r="O277" s="898">
        <f>'7'!D16</f>
        <v>66</v>
      </c>
      <c r="Q277" s="898">
        <f>'7'!F16</f>
        <v>131</v>
      </c>
      <c r="S277" s="722">
        <f t="shared" si="25"/>
        <v>0</v>
      </c>
      <c r="T277" s="461"/>
      <c r="U277" s="722">
        <f t="shared" si="26"/>
        <v>0</v>
      </c>
      <c r="W277" s="655">
        <f t="shared" si="27"/>
        <v>0</v>
      </c>
      <c r="Z277" s="654">
        <f t="shared" si="24"/>
        <v>66</v>
      </c>
    </row>
    <row r="278" spans="1:26">
      <c r="A278" s="381">
        <v>278</v>
      </c>
      <c r="B278" s="146" t="s">
        <v>85</v>
      </c>
      <c r="D278" t="s">
        <v>905</v>
      </c>
      <c r="E278" s="910">
        <f>'7'!D17</f>
        <v>-242</v>
      </c>
      <c r="G278" s="910">
        <f>'7'!F17</f>
        <v>-771</v>
      </c>
      <c r="I278" s="737">
        <f>'7'!D17</f>
        <v>-242</v>
      </c>
      <c r="K278" s="231">
        <f>'7'!F17</f>
        <v>-771</v>
      </c>
      <c r="N278" s="1018">
        <v>-771</v>
      </c>
      <c r="O278" s="898">
        <f>'7'!D17</f>
        <v>-242</v>
      </c>
      <c r="Q278" s="898">
        <f>'7'!F17</f>
        <v>-771</v>
      </c>
      <c r="S278" s="722">
        <f t="shared" si="25"/>
        <v>0</v>
      </c>
      <c r="T278" s="461"/>
      <c r="U278" s="722">
        <f t="shared" si="26"/>
        <v>0</v>
      </c>
      <c r="W278" s="655">
        <f t="shared" si="27"/>
        <v>0</v>
      </c>
      <c r="Z278" s="654">
        <f t="shared" si="24"/>
        <v>-242</v>
      </c>
    </row>
    <row r="279" spans="1:26">
      <c r="A279" s="381">
        <v>279</v>
      </c>
      <c r="B279" s="146" t="s">
        <v>86</v>
      </c>
      <c r="D279" t="s">
        <v>905</v>
      </c>
      <c r="E279" s="910">
        <f>'7'!D18</f>
        <v>0</v>
      </c>
      <c r="G279" s="910">
        <f>'7'!F18</f>
        <v>0</v>
      </c>
      <c r="I279" s="737">
        <f>'7'!D18</f>
        <v>0</v>
      </c>
      <c r="K279" s="231">
        <f>'7'!F18</f>
        <v>0</v>
      </c>
      <c r="N279" s="1018">
        <v>0</v>
      </c>
      <c r="O279" s="898">
        <f>'7'!D18</f>
        <v>0</v>
      </c>
      <c r="Q279" s="898">
        <f>'7'!F18</f>
        <v>0</v>
      </c>
      <c r="S279" s="722">
        <f t="shared" si="25"/>
        <v>0</v>
      </c>
      <c r="T279" s="461"/>
      <c r="U279" s="722">
        <f t="shared" si="26"/>
        <v>0</v>
      </c>
      <c r="W279" s="655">
        <f t="shared" si="27"/>
        <v>0</v>
      </c>
      <c r="Z279" s="654">
        <f t="shared" si="24"/>
        <v>0</v>
      </c>
    </row>
    <row r="280" spans="1:26">
      <c r="A280" s="381">
        <v>280</v>
      </c>
      <c r="B280" s="936" t="s">
        <v>1176</v>
      </c>
      <c r="E280" s="718"/>
      <c r="F280" s="718"/>
      <c r="G280" s="718"/>
      <c r="I280" s="741"/>
      <c r="K280" s="718"/>
      <c r="N280" s="1018"/>
      <c r="S280" s="722">
        <f t="shared" si="25"/>
        <v>0</v>
      </c>
      <c r="U280" s="722">
        <f t="shared" si="26"/>
        <v>0</v>
      </c>
      <c r="W280" s="655">
        <f t="shared" si="27"/>
        <v>0</v>
      </c>
      <c r="Z280" s="654">
        <f t="shared" si="24"/>
        <v>0</v>
      </c>
    </row>
    <row r="281" spans="1:26">
      <c r="A281" s="381">
        <v>281</v>
      </c>
      <c r="B281" s="936" t="s">
        <v>1239</v>
      </c>
      <c r="E281" s="718"/>
      <c r="F281" s="718"/>
      <c r="G281" s="718"/>
      <c r="I281" s="741"/>
      <c r="K281" s="718"/>
      <c r="N281" s="1018"/>
      <c r="S281" s="722">
        <f t="shared" si="25"/>
        <v>0</v>
      </c>
      <c r="U281" s="722">
        <f t="shared" si="26"/>
        <v>0</v>
      </c>
      <c r="W281" s="655">
        <f t="shared" si="27"/>
        <v>0</v>
      </c>
      <c r="Z281" s="654">
        <f t="shared" ref="Z281:Z308" si="28">E281-Y281</f>
        <v>0</v>
      </c>
    </row>
    <row r="282" spans="1:26">
      <c r="A282" s="381">
        <v>282</v>
      </c>
      <c r="B282" s="146" t="s">
        <v>87</v>
      </c>
      <c r="D282" t="s">
        <v>905</v>
      </c>
      <c r="E282" s="910">
        <f>'7'!D19</f>
        <v>0</v>
      </c>
      <c r="G282" s="910">
        <f>'7'!F19</f>
        <v>0</v>
      </c>
      <c r="I282" s="737">
        <f>'7'!D19</f>
        <v>0</v>
      </c>
      <c r="K282" s="231">
        <f>'7'!F19</f>
        <v>0</v>
      </c>
      <c r="N282" s="1018">
        <v>0</v>
      </c>
      <c r="O282" s="898">
        <f>'7'!D19</f>
        <v>0</v>
      </c>
      <c r="Q282" s="898">
        <f>'7'!F19</f>
        <v>0</v>
      </c>
      <c r="S282" s="722">
        <f t="shared" si="25"/>
        <v>0</v>
      </c>
      <c r="T282" s="461"/>
      <c r="U282" s="722">
        <f t="shared" si="26"/>
        <v>0</v>
      </c>
      <c r="W282" s="655">
        <f t="shared" si="27"/>
        <v>0</v>
      </c>
      <c r="Z282" s="654">
        <f t="shared" si="28"/>
        <v>0</v>
      </c>
    </row>
    <row r="283" spans="1:26">
      <c r="A283" s="381">
        <v>283</v>
      </c>
      <c r="B283" s="146" t="s">
        <v>88</v>
      </c>
      <c r="D283" t="s">
        <v>905</v>
      </c>
      <c r="E283" s="910">
        <f>'7'!D20</f>
        <v>0</v>
      </c>
      <c r="G283" s="910">
        <f>'7'!F20</f>
        <v>0</v>
      </c>
      <c r="I283" s="737">
        <f>'7'!D20</f>
        <v>0</v>
      </c>
      <c r="K283" s="231">
        <f>'7'!F20</f>
        <v>0</v>
      </c>
      <c r="N283" s="1018">
        <v>0</v>
      </c>
      <c r="O283" s="898">
        <f>'7'!D20</f>
        <v>0</v>
      </c>
      <c r="Q283" s="898">
        <f>'7'!F20</f>
        <v>0</v>
      </c>
      <c r="S283" s="722">
        <f t="shared" si="25"/>
        <v>0</v>
      </c>
      <c r="T283" s="461"/>
      <c r="U283" s="722">
        <f t="shared" si="26"/>
        <v>0</v>
      </c>
      <c r="W283" s="655">
        <f t="shared" si="27"/>
        <v>0</v>
      </c>
      <c r="Z283" s="654">
        <f t="shared" si="28"/>
        <v>0</v>
      </c>
    </row>
    <row r="284" spans="1:26">
      <c r="A284" s="381">
        <v>284</v>
      </c>
      <c r="B284" s="146" t="s">
        <v>89</v>
      </c>
      <c r="D284" t="s">
        <v>905</v>
      </c>
      <c r="E284" s="910">
        <f>'7'!D21</f>
        <v>0</v>
      </c>
      <c r="G284" s="910">
        <f>'7'!F21</f>
        <v>0</v>
      </c>
      <c r="I284" s="737">
        <f>'7'!D21</f>
        <v>0</v>
      </c>
      <c r="K284" s="231">
        <f>'7'!F21</f>
        <v>0</v>
      </c>
      <c r="N284" s="1018">
        <v>0</v>
      </c>
      <c r="O284" s="898">
        <f>'7'!D21</f>
        <v>0</v>
      </c>
      <c r="Q284" s="898">
        <f>'7'!F21</f>
        <v>0</v>
      </c>
      <c r="S284" s="722">
        <f t="shared" si="25"/>
        <v>0</v>
      </c>
      <c r="T284" s="461"/>
      <c r="U284" s="722">
        <f t="shared" si="26"/>
        <v>0</v>
      </c>
      <c r="W284" s="655">
        <f t="shared" si="27"/>
        <v>0</v>
      </c>
      <c r="Z284" s="654">
        <f t="shared" si="28"/>
        <v>0</v>
      </c>
    </row>
    <row r="285" spans="1:26">
      <c r="A285" s="381">
        <v>285</v>
      </c>
      <c r="B285" s="146" t="s">
        <v>90</v>
      </c>
      <c r="D285" t="s">
        <v>905</v>
      </c>
      <c r="E285" s="910">
        <f>'7'!D22</f>
        <v>0</v>
      </c>
      <c r="G285" s="910">
        <f>'7'!F22</f>
        <v>0</v>
      </c>
      <c r="I285" s="737">
        <f>'7'!D22</f>
        <v>0</v>
      </c>
      <c r="K285" s="231">
        <f>'7'!F22</f>
        <v>0</v>
      </c>
      <c r="N285" s="1018">
        <v>0</v>
      </c>
      <c r="O285" s="898">
        <f>'7'!D22</f>
        <v>0</v>
      </c>
      <c r="Q285" s="898">
        <f>'7'!F22</f>
        <v>0</v>
      </c>
      <c r="S285" s="722">
        <f t="shared" si="25"/>
        <v>0</v>
      </c>
      <c r="T285" s="461"/>
      <c r="U285" s="722">
        <f t="shared" si="26"/>
        <v>0</v>
      </c>
      <c r="W285" s="655">
        <f t="shared" si="27"/>
        <v>0</v>
      </c>
      <c r="Z285" s="654">
        <f t="shared" si="28"/>
        <v>0</v>
      </c>
    </row>
    <row r="286" spans="1:26">
      <c r="A286" s="381">
        <v>286</v>
      </c>
      <c r="B286" s="936" t="s">
        <v>1177</v>
      </c>
      <c r="E286" s="718"/>
      <c r="F286" s="718"/>
      <c r="G286" s="718"/>
      <c r="I286" s="741"/>
      <c r="K286" s="718"/>
      <c r="N286" s="1018"/>
      <c r="S286" s="722">
        <f t="shared" si="25"/>
        <v>0</v>
      </c>
      <c r="U286" s="722">
        <f t="shared" si="26"/>
        <v>0</v>
      </c>
      <c r="W286" s="655">
        <f t="shared" si="27"/>
        <v>0</v>
      </c>
      <c r="Z286" s="654">
        <f t="shared" si="28"/>
        <v>0</v>
      </c>
    </row>
    <row r="287" spans="1:26" ht="15.75">
      <c r="A287" s="381">
        <v>287</v>
      </c>
      <c r="B287" s="341" t="s">
        <v>935</v>
      </c>
      <c r="D287" t="s">
        <v>905</v>
      </c>
      <c r="E287" s="910">
        <f>'7'!D23</f>
        <v>-48551</v>
      </c>
      <c r="G287" s="910">
        <f>'7'!F23</f>
        <v>-57489</v>
      </c>
      <c r="I287" s="737">
        <f>'7'!D23</f>
        <v>-48551</v>
      </c>
      <c r="K287" s="231">
        <f>'7'!F23</f>
        <v>-57489</v>
      </c>
      <c r="N287" s="1018">
        <v>-57489</v>
      </c>
      <c r="O287" s="898">
        <f>'7'!D23</f>
        <v>-48551</v>
      </c>
      <c r="Q287" s="898">
        <f>'7'!F23</f>
        <v>-57489</v>
      </c>
      <c r="S287" s="722">
        <f t="shared" si="25"/>
        <v>0</v>
      </c>
      <c r="T287" s="461"/>
      <c r="U287" s="722">
        <f t="shared" si="26"/>
        <v>0</v>
      </c>
      <c r="W287" s="655">
        <f t="shared" si="27"/>
        <v>0</v>
      </c>
      <c r="Z287" s="654">
        <f t="shared" si="28"/>
        <v>-48551</v>
      </c>
    </row>
    <row r="288" spans="1:26" ht="15.75">
      <c r="A288" s="381">
        <v>288</v>
      </c>
      <c r="B288" s="341" t="s">
        <v>936</v>
      </c>
      <c r="D288" t="s">
        <v>905</v>
      </c>
      <c r="E288" s="910">
        <f>'7'!D24</f>
        <v>-1270645.313779</v>
      </c>
      <c r="G288" s="910">
        <f>'7'!F24</f>
        <v>-1176734</v>
      </c>
      <c r="I288" s="737">
        <f>'7'!D24</f>
        <v>-1270645.313779</v>
      </c>
      <c r="K288" s="231">
        <f>'7'!F24</f>
        <v>-1176734</v>
      </c>
      <c r="N288" s="1018">
        <v>-1176734</v>
      </c>
      <c r="O288" s="898">
        <f>'7'!D24</f>
        <v>-1270645.313779</v>
      </c>
      <c r="Q288" s="898">
        <f>'7'!F24</f>
        <v>-1176734</v>
      </c>
      <c r="S288" s="722">
        <f t="shared" si="25"/>
        <v>0</v>
      </c>
      <c r="T288" s="461"/>
      <c r="U288" s="722">
        <f t="shared" si="26"/>
        <v>0</v>
      </c>
      <c r="W288" s="655">
        <f t="shared" si="27"/>
        <v>0</v>
      </c>
      <c r="Z288" s="654">
        <f t="shared" si="28"/>
        <v>-1270645.313779</v>
      </c>
    </row>
    <row r="289" spans="1:26" ht="15.75">
      <c r="A289" s="381">
        <v>289</v>
      </c>
      <c r="B289" s="341" t="s">
        <v>610</v>
      </c>
      <c r="I289" s="737"/>
      <c r="K289" s="231"/>
      <c r="N289" s="1018"/>
      <c r="S289" s="722">
        <f t="shared" si="25"/>
        <v>0</v>
      </c>
      <c r="U289" s="722">
        <f t="shared" si="26"/>
        <v>0</v>
      </c>
      <c r="W289" s="655">
        <f t="shared" si="27"/>
        <v>0</v>
      </c>
      <c r="Z289" s="654">
        <f t="shared" si="28"/>
        <v>0</v>
      </c>
    </row>
    <row r="290" spans="1:26">
      <c r="A290" s="381">
        <v>290</v>
      </c>
      <c r="B290" s="146" t="s">
        <v>937</v>
      </c>
      <c r="D290" t="s">
        <v>905</v>
      </c>
      <c r="E290" s="910">
        <f>'7'!D27</f>
        <v>1278416</v>
      </c>
      <c r="G290" s="910">
        <f>'7'!F27</f>
        <v>1180716</v>
      </c>
      <c r="I290" s="737">
        <f>'7'!D27</f>
        <v>1278416</v>
      </c>
      <c r="K290" s="231">
        <f>'7'!F27</f>
        <v>1180716</v>
      </c>
      <c r="N290" s="1018">
        <v>1180716</v>
      </c>
      <c r="O290" s="898">
        <f>'7'!D27</f>
        <v>1278416</v>
      </c>
      <c r="Q290" s="898">
        <f>'7'!F27</f>
        <v>1180716</v>
      </c>
      <c r="S290" s="722">
        <f t="shared" si="25"/>
        <v>0</v>
      </c>
      <c r="T290" s="461"/>
      <c r="U290" s="722">
        <f t="shared" si="26"/>
        <v>0</v>
      </c>
      <c r="W290" s="655">
        <f t="shared" si="27"/>
        <v>0</v>
      </c>
      <c r="Z290" s="654">
        <f t="shared" si="28"/>
        <v>1278416</v>
      </c>
    </row>
    <row r="291" spans="1:26">
      <c r="A291" s="381">
        <v>291</v>
      </c>
      <c r="B291" s="146" t="s">
        <v>94</v>
      </c>
      <c r="D291" t="s">
        <v>905</v>
      </c>
      <c r="E291" s="910">
        <f>'7'!D28</f>
        <v>0</v>
      </c>
      <c r="G291" s="910">
        <f>'7'!F28</f>
        <v>0</v>
      </c>
      <c r="I291" s="737">
        <f>'7'!D28</f>
        <v>0</v>
      </c>
      <c r="K291" s="231">
        <f>'7'!F28</f>
        <v>0</v>
      </c>
      <c r="N291" s="1018">
        <v>0</v>
      </c>
      <c r="O291" s="898">
        <f>'7'!D28</f>
        <v>0</v>
      </c>
      <c r="Q291" s="898">
        <f>'7'!F28</f>
        <v>0</v>
      </c>
      <c r="S291" s="722">
        <f t="shared" si="25"/>
        <v>0</v>
      </c>
      <c r="T291" s="461"/>
      <c r="U291" s="722">
        <f t="shared" si="26"/>
        <v>0</v>
      </c>
      <c r="W291" s="655">
        <f t="shared" si="27"/>
        <v>0</v>
      </c>
      <c r="Z291" s="654">
        <f t="shared" si="28"/>
        <v>0</v>
      </c>
    </row>
    <row r="292" spans="1:26">
      <c r="A292" s="381">
        <v>292</v>
      </c>
      <c r="B292" s="146" t="s">
        <v>95</v>
      </c>
      <c r="D292" t="s">
        <v>905</v>
      </c>
      <c r="E292" s="910">
        <f>'7'!D29</f>
        <v>0</v>
      </c>
      <c r="G292" s="910">
        <f>'7'!F29</f>
        <v>0</v>
      </c>
      <c r="I292" s="737">
        <f>'7'!D29</f>
        <v>0</v>
      </c>
      <c r="K292" s="231">
        <f>'7'!F29</f>
        <v>0</v>
      </c>
      <c r="N292" s="1018">
        <v>0</v>
      </c>
      <c r="O292" s="898">
        <f>'7'!D29</f>
        <v>0</v>
      </c>
      <c r="Q292" s="898">
        <f>'7'!F29</f>
        <v>0</v>
      </c>
      <c r="S292" s="722">
        <f t="shared" si="25"/>
        <v>0</v>
      </c>
      <c r="T292" s="461"/>
      <c r="U292" s="722">
        <f t="shared" si="26"/>
        <v>0</v>
      </c>
      <c r="W292" s="655">
        <f t="shared" si="27"/>
        <v>0</v>
      </c>
      <c r="Z292" s="654">
        <f t="shared" si="28"/>
        <v>0</v>
      </c>
    </row>
    <row r="293" spans="1:26">
      <c r="A293" s="381">
        <v>293</v>
      </c>
      <c r="B293" s="936" t="s">
        <v>938</v>
      </c>
      <c r="D293" t="s">
        <v>905</v>
      </c>
      <c r="E293" s="718"/>
      <c r="F293" s="718"/>
      <c r="G293" s="718"/>
      <c r="I293" s="741"/>
      <c r="K293" s="718"/>
      <c r="N293" s="1018"/>
      <c r="S293" s="722"/>
      <c r="U293" s="722"/>
      <c r="W293" s="655"/>
      <c r="Z293" s="654">
        <f t="shared" si="28"/>
        <v>0</v>
      </c>
    </row>
    <row r="294" spans="1:26">
      <c r="A294" s="381">
        <v>294</v>
      </c>
      <c r="B294" s="936" t="s">
        <v>939</v>
      </c>
      <c r="D294" t="s">
        <v>905</v>
      </c>
      <c r="E294" s="718"/>
      <c r="F294" s="718"/>
      <c r="G294" s="718"/>
      <c r="I294" s="741"/>
      <c r="K294" s="718"/>
      <c r="N294" s="1018"/>
      <c r="S294" s="722"/>
      <c r="U294" s="722"/>
      <c r="W294" s="655"/>
      <c r="Z294" s="654">
        <f t="shared" si="28"/>
        <v>0</v>
      </c>
    </row>
    <row r="295" spans="1:26">
      <c r="A295" s="381">
        <v>295</v>
      </c>
      <c r="B295" s="936" t="s">
        <v>940</v>
      </c>
      <c r="D295" t="s">
        <v>905</v>
      </c>
      <c r="E295" s="718"/>
      <c r="F295" s="718"/>
      <c r="G295" s="718"/>
      <c r="I295" s="741"/>
      <c r="K295" s="718"/>
      <c r="N295" s="1018"/>
      <c r="S295" s="722"/>
      <c r="U295" s="722"/>
      <c r="W295" s="655"/>
      <c r="Z295" s="654">
        <f t="shared" si="28"/>
        <v>0</v>
      </c>
    </row>
    <row r="296" spans="1:26">
      <c r="A296" s="381">
        <v>296</v>
      </c>
      <c r="B296" s="936" t="s">
        <v>942</v>
      </c>
      <c r="D296" t="s">
        <v>905</v>
      </c>
      <c r="E296" s="718"/>
      <c r="F296" s="718"/>
      <c r="G296" s="718"/>
      <c r="I296" s="741"/>
      <c r="K296" s="718"/>
      <c r="N296" s="1018"/>
      <c r="S296" s="722"/>
      <c r="U296" s="722"/>
      <c r="W296" s="655"/>
      <c r="Z296" s="654">
        <f t="shared" si="28"/>
        <v>0</v>
      </c>
    </row>
    <row r="297" spans="1:26">
      <c r="A297" s="381">
        <v>297</v>
      </c>
      <c r="B297" s="936" t="s">
        <v>1554</v>
      </c>
      <c r="D297" t="s">
        <v>905</v>
      </c>
      <c r="E297" s="718"/>
      <c r="F297" s="718"/>
      <c r="G297" s="718"/>
      <c r="I297" s="741"/>
      <c r="K297" s="718"/>
      <c r="N297" s="1018"/>
      <c r="S297" s="722"/>
      <c r="U297" s="722"/>
      <c r="W297" s="655"/>
      <c r="Z297" s="654">
        <f t="shared" si="28"/>
        <v>0</v>
      </c>
    </row>
    <row r="298" spans="1:26">
      <c r="A298" s="381">
        <v>298</v>
      </c>
      <c r="B298" s="936" t="s">
        <v>943</v>
      </c>
      <c r="D298" t="s">
        <v>905</v>
      </c>
      <c r="E298" s="718"/>
      <c r="F298" s="718"/>
      <c r="G298" s="718"/>
      <c r="I298" s="741"/>
      <c r="K298" s="718"/>
      <c r="N298" s="1018"/>
      <c r="S298" s="722"/>
      <c r="U298" s="722"/>
      <c r="W298" s="655"/>
      <c r="Z298" s="654">
        <f t="shared" si="28"/>
        <v>0</v>
      </c>
    </row>
    <row r="299" spans="1:26">
      <c r="A299" s="381">
        <v>299</v>
      </c>
      <c r="B299" s="936" t="s">
        <v>944</v>
      </c>
      <c r="D299" t="s">
        <v>905</v>
      </c>
      <c r="E299" s="718"/>
      <c r="F299" s="718"/>
      <c r="G299" s="718"/>
      <c r="I299" s="741"/>
      <c r="K299" s="718"/>
      <c r="N299" s="1018"/>
      <c r="S299" s="722"/>
      <c r="U299" s="722"/>
      <c r="W299" s="655"/>
      <c r="Z299" s="654">
        <f t="shared" si="28"/>
        <v>0</v>
      </c>
    </row>
    <row r="300" spans="1:26">
      <c r="A300" s="381">
        <v>300</v>
      </c>
      <c r="B300" s="146" t="s">
        <v>96</v>
      </c>
      <c r="D300" t="s">
        <v>905</v>
      </c>
      <c r="E300" s="910">
        <f>'7'!D30</f>
        <v>-3538</v>
      </c>
      <c r="G300" s="910">
        <f>'7'!F30</f>
        <v>-2899</v>
      </c>
      <c r="I300" s="737">
        <f>'7'!D30</f>
        <v>-3538</v>
      </c>
      <c r="K300" s="231">
        <f>'7'!F30</f>
        <v>-2899</v>
      </c>
      <c r="N300" s="1018">
        <v>-2899</v>
      </c>
      <c r="O300" s="898">
        <f>'7'!D30</f>
        <v>-3538</v>
      </c>
      <c r="Q300" s="898">
        <f>'7'!F30</f>
        <v>-2899</v>
      </c>
      <c r="S300" s="722">
        <f t="shared" ref="S300:S308" si="29">E300-I300</f>
        <v>0</v>
      </c>
      <c r="T300" s="461"/>
      <c r="U300" s="722">
        <f t="shared" ref="U300:U308" si="30">G300-K300</f>
        <v>0</v>
      </c>
      <c r="W300" s="655">
        <f t="shared" ref="W300:W308" si="31">G300-N300</f>
        <v>0</v>
      </c>
      <c r="Z300" s="654">
        <f t="shared" si="28"/>
        <v>-3538</v>
      </c>
    </row>
    <row r="301" spans="1:26">
      <c r="A301" s="381">
        <v>301</v>
      </c>
      <c r="B301" s="146" t="s">
        <v>1531</v>
      </c>
      <c r="C301" s="388"/>
      <c r="D301" t="s">
        <v>905</v>
      </c>
      <c r="E301" s="910">
        <f>'7'!D31</f>
        <v>0</v>
      </c>
      <c r="G301" s="910">
        <f>'7'!F31</f>
        <v>0</v>
      </c>
      <c r="I301" s="737">
        <f>'7'!D31</f>
        <v>0</v>
      </c>
      <c r="K301" s="231">
        <f>'7'!F31</f>
        <v>0</v>
      </c>
      <c r="N301" s="1018">
        <v>0</v>
      </c>
      <c r="S301" s="722">
        <f t="shared" si="29"/>
        <v>0</v>
      </c>
      <c r="T301" s="461"/>
      <c r="U301" s="722">
        <f t="shared" si="30"/>
        <v>0</v>
      </c>
      <c r="W301" s="655">
        <f t="shared" si="31"/>
        <v>0</v>
      </c>
      <c r="Z301" s="654">
        <f t="shared" si="28"/>
        <v>0</v>
      </c>
    </row>
    <row r="302" spans="1:26">
      <c r="A302" s="381">
        <v>302</v>
      </c>
      <c r="B302" s="146" t="s">
        <v>1532</v>
      </c>
      <c r="C302" s="388"/>
      <c r="D302" t="s">
        <v>905</v>
      </c>
      <c r="E302" s="910">
        <f>'7'!D32</f>
        <v>-4267</v>
      </c>
      <c r="G302" s="910">
        <f>'7'!F32</f>
        <v>-2622</v>
      </c>
      <c r="I302" s="737">
        <f>'7'!D32</f>
        <v>-4267</v>
      </c>
      <c r="K302" s="231">
        <f>'7'!F32</f>
        <v>-2622</v>
      </c>
      <c r="N302" s="1018">
        <v>-2622</v>
      </c>
      <c r="S302" s="722">
        <f t="shared" si="29"/>
        <v>0</v>
      </c>
      <c r="T302" s="461"/>
      <c r="U302" s="722">
        <f t="shared" si="30"/>
        <v>0</v>
      </c>
      <c r="W302" s="655">
        <f t="shared" si="31"/>
        <v>0</v>
      </c>
      <c r="Z302" s="654">
        <f t="shared" si="28"/>
        <v>-4267</v>
      </c>
    </row>
    <row r="303" spans="1:26">
      <c r="A303" s="381">
        <v>303</v>
      </c>
      <c r="B303" s="146" t="s">
        <v>945</v>
      </c>
      <c r="D303" t="s">
        <v>905</v>
      </c>
      <c r="E303" s="910">
        <f>'7'!D33</f>
        <v>0</v>
      </c>
      <c r="G303" s="910">
        <f>'7'!F33</f>
        <v>0</v>
      </c>
      <c r="I303" s="737">
        <f>'7'!D33</f>
        <v>0</v>
      </c>
      <c r="K303" s="231">
        <f>'7'!F33</f>
        <v>0</v>
      </c>
      <c r="N303" s="1018">
        <v>0</v>
      </c>
      <c r="O303" s="898">
        <f>'7'!D33</f>
        <v>0</v>
      </c>
      <c r="Q303" s="898">
        <f>'7'!F33</f>
        <v>0</v>
      </c>
      <c r="S303" s="722">
        <f t="shared" si="29"/>
        <v>0</v>
      </c>
      <c r="T303" s="461"/>
      <c r="U303" s="722">
        <f t="shared" si="30"/>
        <v>0</v>
      </c>
      <c r="W303" s="655">
        <f t="shared" si="31"/>
        <v>0</v>
      </c>
      <c r="Z303" s="654">
        <f t="shared" si="28"/>
        <v>0</v>
      </c>
    </row>
    <row r="304" spans="1:26" ht="15.75">
      <c r="A304" s="381">
        <v>304</v>
      </c>
      <c r="B304" s="341" t="s">
        <v>98</v>
      </c>
      <c r="D304" t="s">
        <v>905</v>
      </c>
      <c r="E304" s="910">
        <f>'7'!D34</f>
        <v>1270611</v>
      </c>
      <c r="G304" s="910">
        <f>'7'!F34</f>
        <v>1175195</v>
      </c>
      <c r="I304" s="737">
        <f>'7'!D34</f>
        <v>1270611</v>
      </c>
      <c r="K304" s="231">
        <f>'7'!F34</f>
        <v>1175195</v>
      </c>
      <c r="N304" s="1018">
        <v>1175195</v>
      </c>
      <c r="O304" s="898">
        <f>'7'!D34</f>
        <v>1270611</v>
      </c>
      <c r="Q304" s="898">
        <f>'7'!F34</f>
        <v>1175195</v>
      </c>
      <c r="S304" s="722">
        <f t="shared" si="29"/>
        <v>0</v>
      </c>
      <c r="T304" s="461"/>
      <c r="U304" s="722">
        <f t="shared" si="30"/>
        <v>0</v>
      </c>
      <c r="W304" s="655">
        <f t="shared" si="31"/>
        <v>0</v>
      </c>
      <c r="Z304" s="654">
        <f t="shared" si="28"/>
        <v>1270611</v>
      </c>
    </row>
    <row r="305" spans="1:26" ht="15.75">
      <c r="A305" s="381">
        <v>305</v>
      </c>
      <c r="B305" s="341" t="s">
        <v>946</v>
      </c>
      <c r="D305" t="s">
        <v>905</v>
      </c>
      <c r="E305" s="910">
        <f>'7'!D35</f>
        <v>-34.31377899996005</v>
      </c>
      <c r="G305" s="910">
        <f>'7'!F35</f>
        <v>-1539</v>
      </c>
      <c r="I305" s="737">
        <f>'7'!D35</f>
        <v>-34.31377899996005</v>
      </c>
      <c r="K305" s="231">
        <f>'7'!F35</f>
        <v>-1539</v>
      </c>
      <c r="N305" s="1018">
        <v>-1539</v>
      </c>
      <c r="O305" s="898">
        <f>'7'!D35</f>
        <v>-34.31377899996005</v>
      </c>
      <c r="Q305" s="898">
        <f>'7'!F35</f>
        <v>-1539</v>
      </c>
      <c r="S305" s="722">
        <f t="shared" si="29"/>
        <v>0</v>
      </c>
      <c r="T305" s="461"/>
      <c r="U305" s="722">
        <f t="shared" si="30"/>
        <v>0</v>
      </c>
      <c r="W305" s="655">
        <f t="shared" si="31"/>
        <v>0</v>
      </c>
      <c r="Z305" s="654">
        <f t="shared" si="28"/>
        <v>-34.31377899996005</v>
      </c>
    </row>
    <row r="306" spans="1:26" ht="15.75">
      <c r="A306" s="381">
        <v>306</v>
      </c>
      <c r="B306" s="341" t="s">
        <v>947</v>
      </c>
      <c r="D306" t="s">
        <v>905</v>
      </c>
      <c r="E306" s="910">
        <f>'7'!D36</f>
        <v>2859</v>
      </c>
      <c r="G306" s="910">
        <f>'7'!F36</f>
        <v>4398</v>
      </c>
      <c r="I306" s="737">
        <f>'7'!D36</f>
        <v>2859</v>
      </c>
      <c r="K306" s="231">
        <f>'7'!F36</f>
        <v>4398</v>
      </c>
      <c r="N306" s="1018">
        <v>4398</v>
      </c>
      <c r="O306" s="898">
        <f>'7'!D36</f>
        <v>2859</v>
      </c>
      <c r="Q306" s="898">
        <f>'7'!F36</f>
        <v>4398</v>
      </c>
      <c r="S306" s="722">
        <f t="shared" si="29"/>
        <v>0</v>
      </c>
      <c r="T306" s="461"/>
      <c r="U306" s="722">
        <f t="shared" si="30"/>
        <v>0</v>
      </c>
      <c r="W306" s="655">
        <f t="shared" si="31"/>
        <v>0</v>
      </c>
      <c r="Z306" s="654">
        <f t="shared" si="28"/>
        <v>2859</v>
      </c>
    </row>
    <row r="307" spans="1:26" ht="15.75">
      <c r="A307" s="381">
        <v>307</v>
      </c>
      <c r="B307" s="341" t="s">
        <v>948</v>
      </c>
      <c r="D307" t="s">
        <v>905</v>
      </c>
      <c r="E307" s="910">
        <f>'7'!D37</f>
        <v>2824.68622100004</v>
      </c>
      <c r="G307" s="910">
        <f>'7'!F37</f>
        <v>2859</v>
      </c>
      <c r="I307" s="737">
        <f>'7'!D37</f>
        <v>2824.68622100004</v>
      </c>
      <c r="K307" s="231">
        <f>'7'!F37</f>
        <v>2859</v>
      </c>
      <c r="N307" s="1018">
        <v>2859</v>
      </c>
      <c r="O307" s="898">
        <f>'7'!D37</f>
        <v>2824.68622100004</v>
      </c>
      <c r="Q307" s="898">
        <f>'7'!F37</f>
        <v>2859</v>
      </c>
      <c r="S307" s="722">
        <f t="shared" si="29"/>
        <v>0</v>
      </c>
      <c r="T307" s="461"/>
      <c r="U307" s="722">
        <f t="shared" si="30"/>
        <v>0</v>
      </c>
      <c r="W307" s="655">
        <f t="shared" si="31"/>
        <v>0</v>
      </c>
      <c r="Z307" s="654">
        <f t="shared" si="28"/>
        <v>2824.68622100004</v>
      </c>
    </row>
    <row r="308" spans="1:26" ht="15.75">
      <c r="A308" s="381">
        <v>308</v>
      </c>
      <c r="B308" s="341" t="s">
        <v>949</v>
      </c>
      <c r="I308" s="737"/>
      <c r="K308" s="231"/>
      <c r="N308" s="1018"/>
      <c r="S308" s="722">
        <f t="shared" si="29"/>
        <v>0</v>
      </c>
      <c r="U308" s="722">
        <f t="shared" si="30"/>
        <v>0</v>
      </c>
      <c r="W308" s="655">
        <f t="shared" si="31"/>
        <v>0</v>
      </c>
      <c r="Z308" s="654">
        <f t="shared" si="28"/>
        <v>0</v>
      </c>
    </row>
    <row r="309" spans="1:26" ht="15.75">
      <c r="A309" s="381">
        <v>309</v>
      </c>
      <c r="B309" s="341" t="s">
        <v>950</v>
      </c>
      <c r="E309" s="910" t="s">
        <v>1051</v>
      </c>
      <c r="I309" s="737"/>
      <c r="K309" s="231"/>
      <c r="N309" s="1018" t="s">
        <v>1051</v>
      </c>
      <c r="S309" s="722"/>
      <c r="U309" s="722"/>
      <c r="W309" s="655"/>
    </row>
    <row r="310" spans="1:26" ht="15.75">
      <c r="A310" s="381">
        <v>310</v>
      </c>
      <c r="B310" s="1051" t="s">
        <v>1052</v>
      </c>
      <c r="C310" s="375"/>
      <c r="I310" s="737"/>
      <c r="K310" s="231"/>
      <c r="N310" s="1018"/>
      <c r="S310" s="722">
        <f t="shared" ref="S310:S348" si="32">E310-I310</f>
        <v>0</v>
      </c>
      <c r="U310" s="722">
        <f t="shared" ref="U310:U348" si="33">G310-K310</f>
        <v>0</v>
      </c>
      <c r="W310" s="655">
        <f t="shared" ref="W310:W348" si="34">G310-N310</f>
        <v>0</v>
      </c>
      <c r="Z310" s="654">
        <f t="shared" ref="Z310:Z348" si="35">E310-Y310</f>
        <v>0</v>
      </c>
    </row>
    <row r="311" spans="1:26">
      <c r="A311" s="381">
        <v>311</v>
      </c>
      <c r="B311" s="146" t="s">
        <v>496</v>
      </c>
      <c r="E311" s="910">
        <f>'27'!F23</f>
        <v>1113261</v>
      </c>
      <c r="G311" s="718"/>
      <c r="I311" s="737">
        <f>'27'!F23</f>
        <v>1113261</v>
      </c>
      <c r="K311" s="718"/>
      <c r="N311" s="1018">
        <v>1096986</v>
      </c>
      <c r="O311" s="898">
        <f>'27'!F23</f>
        <v>1113261</v>
      </c>
      <c r="S311" s="722">
        <f t="shared" si="32"/>
        <v>0</v>
      </c>
      <c r="T311" s="461"/>
      <c r="U311" s="722">
        <f t="shared" si="33"/>
        <v>0</v>
      </c>
      <c r="W311" s="655">
        <f t="shared" si="34"/>
        <v>-1096986</v>
      </c>
      <c r="X311" s="231" t="s">
        <v>1518</v>
      </c>
      <c r="Z311" s="654">
        <f t="shared" si="35"/>
        <v>1113261</v>
      </c>
    </row>
    <row r="312" spans="1:26">
      <c r="A312" s="381">
        <v>312</v>
      </c>
      <c r="B312" s="146" t="s">
        <v>612</v>
      </c>
      <c r="E312" s="910">
        <f>'27'!F24</f>
        <v>1156</v>
      </c>
      <c r="G312" s="718"/>
      <c r="I312" s="737">
        <f>'27'!F24</f>
        <v>1156</v>
      </c>
      <c r="K312" s="718"/>
      <c r="N312" s="1018">
        <v>739</v>
      </c>
      <c r="O312" s="898">
        <f>'27'!F24</f>
        <v>1156</v>
      </c>
      <c r="S312" s="722">
        <f t="shared" si="32"/>
        <v>0</v>
      </c>
      <c r="T312" s="461"/>
      <c r="U312" s="722">
        <f t="shared" si="33"/>
        <v>0</v>
      </c>
      <c r="W312" s="655">
        <f t="shared" si="34"/>
        <v>-739</v>
      </c>
      <c r="X312" s="231" t="s">
        <v>1518</v>
      </c>
      <c r="Z312" s="654">
        <f t="shared" si="35"/>
        <v>1156</v>
      </c>
    </row>
    <row r="313" spans="1:26">
      <c r="A313" s="381">
        <v>313</v>
      </c>
      <c r="B313" s="146" t="s">
        <v>1566</v>
      </c>
      <c r="E313" s="910">
        <f>'27'!F25</f>
        <v>-2406</v>
      </c>
      <c r="G313" s="718"/>
      <c r="I313" s="737">
        <f>'27'!F25</f>
        <v>-2406</v>
      </c>
      <c r="K313" s="718"/>
      <c r="N313" s="1018">
        <v>-2164</v>
      </c>
      <c r="O313" s="898">
        <f>'27'!F25</f>
        <v>-2406</v>
      </c>
      <c r="S313" s="722">
        <f t="shared" si="32"/>
        <v>0</v>
      </c>
      <c r="T313" s="461"/>
      <c r="U313" s="722">
        <f t="shared" si="33"/>
        <v>0</v>
      </c>
      <c r="W313" s="655">
        <f t="shared" si="34"/>
        <v>2164</v>
      </c>
      <c r="X313" s="231" t="s">
        <v>1518</v>
      </c>
      <c r="Z313" s="654">
        <f t="shared" si="35"/>
        <v>-2406</v>
      </c>
    </row>
    <row r="314" spans="1:26">
      <c r="A314" s="381">
        <v>314</v>
      </c>
      <c r="B314" s="1079" t="s">
        <v>1742</v>
      </c>
      <c r="E314" s="910">
        <f>'27'!F26</f>
        <v>0</v>
      </c>
      <c r="G314" s="718"/>
      <c r="I314" s="737">
        <f>'27'!F26</f>
        <v>0</v>
      </c>
      <c r="K314" s="718"/>
      <c r="N314" s="1018">
        <v>0</v>
      </c>
      <c r="S314" s="722">
        <f t="shared" si="32"/>
        <v>0</v>
      </c>
      <c r="T314" s="461"/>
      <c r="U314" s="722">
        <f t="shared" si="33"/>
        <v>0</v>
      </c>
      <c r="W314" s="655">
        <f t="shared" si="34"/>
        <v>0</v>
      </c>
      <c r="X314" s="231"/>
      <c r="Z314" s="654">
        <f t="shared" si="35"/>
        <v>0</v>
      </c>
    </row>
    <row r="315" spans="1:26" ht="15.75">
      <c r="A315" s="381">
        <v>315</v>
      </c>
      <c r="B315" s="341" t="s">
        <v>613</v>
      </c>
      <c r="E315" s="910">
        <f>'27'!F27</f>
        <v>1112011</v>
      </c>
      <c r="G315" s="718"/>
      <c r="I315" s="737">
        <f>'27'!F27</f>
        <v>1112011</v>
      </c>
      <c r="K315" s="718"/>
      <c r="N315" s="1018">
        <v>1095561</v>
      </c>
      <c r="O315" s="898">
        <f>'27'!F27</f>
        <v>1112011</v>
      </c>
      <c r="S315" s="722">
        <f t="shared" si="32"/>
        <v>0</v>
      </c>
      <c r="T315" s="461"/>
      <c r="U315" s="722">
        <f t="shared" si="33"/>
        <v>0</v>
      </c>
      <c r="W315" s="655">
        <f t="shared" si="34"/>
        <v>-1095561</v>
      </c>
      <c r="X315" s="231" t="s">
        <v>1518</v>
      </c>
      <c r="Z315" s="654">
        <f t="shared" si="35"/>
        <v>1112011</v>
      </c>
    </row>
    <row r="316" spans="1:26" ht="15.75">
      <c r="A316" s="381">
        <v>316</v>
      </c>
      <c r="B316" s="341" t="s">
        <v>498</v>
      </c>
      <c r="E316" s="910">
        <f>'27'!F28</f>
        <v>1087612</v>
      </c>
      <c r="G316" s="718"/>
      <c r="I316" s="737">
        <f>'27'!F28</f>
        <v>1087612</v>
      </c>
      <c r="K316" s="718"/>
      <c r="N316" s="1018">
        <v>1071257</v>
      </c>
      <c r="O316" s="898">
        <f>'27'!F28</f>
        <v>1087612</v>
      </c>
      <c r="S316" s="722">
        <f t="shared" si="32"/>
        <v>0</v>
      </c>
      <c r="T316" s="461"/>
      <c r="U316" s="722">
        <f t="shared" si="33"/>
        <v>0</v>
      </c>
      <c r="W316" s="655">
        <f t="shared" si="34"/>
        <v>-1071257</v>
      </c>
      <c r="X316" s="231" t="s">
        <v>1518</v>
      </c>
      <c r="Z316" s="654">
        <f t="shared" si="35"/>
        <v>1087612</v>
      </c>
    </row>
    <row r="317" spans="1:26" ht="15.75">
      <c r="A317" s="381">
        <v>317</v>
      </c>
      <c r="B317" s="341" t="s">
        <v>499</v>
      </c>
      <c r="E317" s="910">
        <f>'27'!F29</f>
        <v>-24399</v>
      </c>
      <c r="G317" s="718"/>
      <c r="I317" s="737">
        <f>'27'!F29</f>
        <v>-24399</v>
      </c>
      <c r="K317" s="718"/>
      <c r="N317" s="1018">
        <v>-24304</v>
      </c>
      <c r="O317" s="898">
        <f>'27'!F29</f>
        <v>-24399</v>
      </c>
      <c r="S317" s="722">
        <f t="shared" si="32"/>
        <v>0</v>
      </c>
      <c r="T317" s="461"/>
      <c r="U317" s="722">
        <f t="shared" si="33"/>
        <v>0</v>
      </c>
      <c r="W317" s="655">
        <f t="shared" si="34"/>
        <v>24304</v>
      </c>
      <c r="X317" s="231" t="s">
        <v>1518</v>
      </c>
      <c r="Z317" s="654">
        <f t="shared" si="35"/>
        <v>-24399</v>
      </c>
    </row>
    <row r="318" spans="1:26" ht="15.75">
      <c r="A318" s="381">
        <v>318</v>
      </c>
      <c r="B318" s="1051" t="s">
        <v>1053</v>
      </c>
      <c r="C318" s="375"/>
      <c r="I318" s="737"/>
      <c r="K318" s="231"/>
      <c r="N318" s="1018"/>
      <c r="S318" s="722">
        <f t="shared" si="32"/>
        <v>0</v>
      </c>
      <c r="U318" s="722">
        <f t="shared" si="33"/>
        <v>0</v>
      </c>
      <c r="W318" s="655">
        <f t="shared" si="34"/>
        <v>0</v>
      </c>
      <c r="Z318" s="654">
        <f t="shared" si="35"/>
        <v>0</v>
      </c>
    </row>
    <row r="319" spans="1:26">
      <c r="A319" s="381">
        <v>319</v>
      </c>
      <c r="B319" s="146" t="s">
        <v>496</v>
      </c>
      <c r="E319" s="910">
        <f>'27'!H23</f>
        <v>1165677</v>
      </c>
      <c r="G319" s="718"/>
      <c r="I319" s="737">
        <f>'27'!H23</f>
        <v>1165677</v>
      </c>
      <c r="K319" s="718"/>
      <c r="N319" s="1018">
        <v>1113261</v>
      </c>
      <c r="O319" s="898">
        <f>'27'!H23</f>
        <v>1165677</v>
      </c>
      <c r="S319" s="722">
        <f t="shared" si="32"/>
        <v>0</v>
      </c>
      <c r="T319" s="461"/>
      <c r="U319" s="722">
        <f t="shared" si="33"/>
        <v>0</v>
      </c>
      <c r="W319" s="655">
        <f t="shared" si="34"/>
        <v>-1113261</v>
      </c>
      <c r="X319" s="231" t="s">
        <v>1518</v>
      </c>
      <c r="Z319" s="654">
        <f t="shared" si="35"/>
        <v>1165677</v>
      </c>
    </row>
    <row r="320" spans="1:26">
      <c r="A320" s="381">
        <v>320</v>
      </c>
      <c r="B320" s="146" t="s">
        <v>612</v>
      </c>
      <c r="E320" s="910">
        <f>'27'!H24</f>
        <v>1206</v>
      </c>
      <c r="G320" s="718"/>
      <c r="I320" s="737">
        <f>'27'!H24</f>
        <v>1206</v>
      </c>
      <c r="K320" s="718"/>
      <c r="N320" s="1018">
        <v>1156</v>
      </c>
      <c r="O320" s="898">
        <f>'27'!H24</f>
        <v>1206</v>
      </c>
      <c r="S320" s="722">
        <f t="shared" si="32"/>
        <v>0</v>
      </c>
      <c r="T320" s="461"/>
      <c r="U320" s="722">
        <f t="shared" si="33"/>
        <v>0</v>
      </c>
      <c r="W320" s="655">
        <f t="shared" si="34"/>
        <v>-1156</v>
      </c>
      <c r="X320" s="231" t="s">
        <v>1518</v>
      </c>
      <c r="Z320" s="654">
        <f t="shared" si="35"/>
        <v>1206</v>
      </c>
    </row>
    <row r="321" spans="1:26">
      <c r="A321" s="381">
        <v>321</v>
      </c>
      <c r="B321" s="146" t="s">
        <v>1566</v>
      </c>
      <c r="E321" s="910">
        <f>'27'!H25</f>
        <v>-2024</v>
      </c>
      <c r="G321" s="718"/>
      <c r="I321" s="737">
        <f>'27'!H25</f>
        <v>-2024</v>
      </c>
      <c r="K321" s="718"/>
      <c r="N321" s="1018">
        <v>-2406</v>
      </c>
      <c r="O321" s="898">
        <f>'27'!H25</f>
        <v>-2024</v>
      </c>
      <c r="S321" s="722">
        <f t="shared" si="32"/>
        <v>0</v>
      </c>
      <c r="T321" s="461"/>
      <c r="U321" s="722">
        <f t="shared" si="33"/>
        <v>0</v>
      </c>
      <c r="W321" s="655">
        <f t="shared" si="34"/>
        <v>2406</v>
      </c>
      <c r="X321" s="231" t="s">
        <v>1518</v>
      </c>
      <c r="Z321" s="654">
        <f t="shared" si="35"/>
        <v>-2024</v>
      </c>
    </row>
    <row r="322" spans="1:26">
      <c r="A322" s="381">
        <v>322</v>
      </c>
      <c r="B322" s="1079" t="s">
        <v>1742</v>
      </c>
      <c r="E322" s="910">
        <f>'27'!H26</f>
        <v>0</v>
      </c>
      <c r="G322" s="718"/>
      <c r="I322" s="737">
        <f>'27'!H26</f>
        <v>0</v>
      </c>
      <c r="K322" s="718"/>
      <c r="N322" s="1018">
        <v>0</v>
      </c>
      <c r="S322" s="722">
        <f t="shared" si="32"/>
        <v>0</v>
      </c>
      <c r="T322" s="461"/>
      <c r="U322" s="722">
        <f t="shared" si="33"/>
        <v>0</v>
      </c>
      <c r="W322" s="655">
        <f t="shared" si="34"/>
        <v>0</v>
      </c>
      <c r="X322" s="231"/>
      <c r="Z322" s="654">
        <f t="shared" si="35"/>
        <v>0</v>
      </c>
    </row>
    <row r="323" spans="1:26" ht="15.75">
      <c r="A323" s="381">
        <v>323</v>
      </c>
      <c r="B323" s="341" t="s">
        <v>613</v>
      </c>
      <c r="E323" s="910">
        <f>'27'!H27</f>
        <v>1164859</v>
      </c>
      <c r="G323" s="718"/>
      <c r="I323" s="737">
        <f>'27'!H27</f>
        <v>1164859</v>
      </c>
      <c r="K323" s="718"/>
      <c r="N323" s="1018">
        <v>1112011</v>
      </c>
      <c r="O323" s="898">
        <f>'27'!H27</f>
        <v>1164859</v>
      </c>
      <c r="S323" s="722">
        <f t="shared" si="32"/>
        <v>0</v>
      </c>
      <c r="T323" s="461"/>
      <c r="U323" s="722">
        <f t="shared" si="33"/>
        <v>0</v>
      </c>
      <c r="W323" s="655">
        <f t="shared" si="34"/>
        <v>-1112011</v>
      </c>
      <c r="X323" s="231" t="s">
        <v>1518</v>
      </c>
      <c r="Z323" s="654">
        <f t="shared" si="35"/>
        <v>1164859</v>
      </c>
    </row>
    <row r="324" spans="1:26" ht="15.75">
      <c r="A324" s="381">
        <v>324</v>
      </c>
      <c r="B324" s="341" t="s">
        <v>498</v>
      </c>
      <c r="E324" s="910">
        <f>'27'!H28</f>
        <v>1166697</v>
      </c>
      <c r="G324" s="718"/>
      <c r="I324" s="737">
        <f>'27'!H28</f>
        <v>1166697</v>
      </c>
      <c r="K324" s="718"/>
      <c r="N324" s="1018">
        <v>1087612</v>
      </c>
      <c r="O324" s="898">
        <f>'27'!H28</f>
        <v>1166697</v>
      </c>
      <c r="S324" s="722">
        <f t="shared" si="32"/>
        <v>0</v>
      </c>
      <c r="T324" s="461"/>
      <c r="U324" s="722">
        <f t="shared" si="33"/>
        <v>0</v>
      </c>
      <c r="W324" s="655">
        <f t="shared" si="34"/>
        <v>-1087612</v>
      </c>
      <c r="X324" s="231" t="s">
        <v>1518</v>
      </c>
      <c r="Z324" s="654">
        <f t="shared" si="35"/>
        <v>1166697</v>
      </c>
    </row>
    <row r="325" spans="1:26" ht="15.75">
      <c r="A325" s="381">
        <v>325</v>
      </c>
      <c r="B325" s="341" t="s">
        <v>499</v>
      </c>
      <c r="E325" s="910">
        <f>'27'!H29</f>
        <v>1838</v>
      </c>
      <c r="G325" s="718"/>
      <c r="I325" s="737">
        <f>'27'!H29</f>
        <v>1838</v>
      </c>
      <c r="K325" s="718"/>
      <c r="N325" s="1018">
        <v>-24399</v>
      </c>
      <c r="O325" s="898">
        <f>'27'!H29</f>
        <v>1838</v>
      </c>
      <c r="S325" s="722">
        <f t="shared" si="32"/>
        <v>0</v>
      </c>
      <c r="T325" s="461"/>
      <c r="U325" s="722">
        <f t="shared" si="33"/>
        <v>0</v>
      </c>
      <c r="W325" s="655">
        <f t="shared" si="34"/>
        <v>24399</v>
      </c>
      <c r="X325" s="231" t="s">
        <v>1518</v>
      </c>
      <c r="Z325" s="654">
        <f t="shared" si="35"/>
        <v>1838</v>
      </c>
    </row>
    <row r="326" spans="1:26" ht="15.75">
      <c r="A326" s="381">
        <v>326</v>
      </c>
      <c r="B326" s="1051" t="s">
        <v>1054</v>
      </c>
      <c r="C326" s="375"/>
      <c r="I326" s="737"/>
      <c r="K326" s="231"/>
      <c r="N326" s="1018"/>
      <c r="S326" s="722">
        <f t="shared" si="32"/>
        <v>0</v>
      </c>
      <c r="U326" s="722">
        <f t="shared" si="33"/>
        <v>0</v>
      </c>
      <c r="W326" s="655">
        <f t="shared" si="34"/>
        <v>0</v>
      </c>
      <c r="Z326" s="654">
        <f t="shared" si="35"/>
        <v>0</v>
      </c>
    </row>
    <row r="327" spans="1:26">
      <c r="A327" s="381">
        <v>327</v>
      </c>
      <c r="B327" s="146" t="s">
        <v>496</v>
      </c>
      <c r="E327" s="910">
        <f>'27'!J23</f>
        <v>1282338</v>
      </c>
      <c r="G327" s="718"/>
      <c r="I327" s="737">
        <f>'27'!J23</f>
        <v>1282338</v>
      </c>
      <c r="K327" s="718"/>
      <c r="N327" s="1018">
        <v>1165677</v>
      </c>
      <c r="O327" s="898">
        <f>'27'!J23</f>
        <v>1282338</v>
      </c>
      <c r="S327" s="722">
        <f t="shared" si="32"/>
        <v>0</v>
      </c>
      <c r="T327" s="461"/>
      <c r="U327" s="722">
        <f t="shared" si="33"/>
        <v>0</v>
      </c>
      <c r="W327" s="655">
        <f t="shared" si="34"/>
        <v>-1165677</v>
      </c>
      <c r="X327" s="231" t="s">
        <v>1518</v>
      </c>
      <c r="Z327" s="654">
        <f t="shared" si="35"/>
        <v>1282338</v>
      </c>
    </row>
    <row r="328" spans="1:26">
      <c r="A328" s="381">
        <v>328</v>
      </c>
      <c r="B328" s="146" t="s">
        <v>612</v>
      </c>
      <c r="E328" s="910">
        <f>'27'!J24</f>
        <v>1562</v>
      </c>
      <c r="G328" s="718"/>
      <c r="I328" s="737">
        <f>'27'!J24</f>
        <v>1562</v>
      </c>
      <c r="K328" s="718"/>
      <c r="N328" s="1018">
        <v>1206</v>
      </c>
      <c r="O328" s="898">
        <f>'27'!J24</f>
        <v>1562</v>
      </c>
      <c r="S328" s="722">
        <f t="shared" si="32"/>
        <v>0</v>
      </c>
      <c r="T328" s="461"/>
      <c r="U328" s="722">
        <f t="shared" si="33"/>
        <v>0</v>
      </c>
      <c r="W328" s="655">
        <f t="shared" si="34"/>
        <v>-1206</v>
      </c>
      <c r="X328" s="231" t="s">
        <v>1518</v>
      </c>
      <c r="Z328" s="654">
        <f t="shared" si="35"/>
        <v>1562</v>
      </c>
    </row>
    <row r="329" spans="1:26">
      <c r="A329" s="381">
        <v>329</v>
      </c>
      <c r="B329" s="146" t="s">
        <v>1566</v>
      </c>
      <c r="E329" s="910">
        <f>'27'!J25</f>
        <v>-2711</v>
      </c>
      <c r="G329" s="718"/>
      <c r="I329" s="737">
        <f>'27'!J25</f>
        <v>-2711</v>
      </c>
      <c r="K329" s="718"/>
      <c r="N329" s="1018">
        <v>-2024</v>
      </c>
      <c r="O329" s="898">
        <f>'27'!J25</f>
        <v>-2711</v>
      </c>
      <c r="S329" s="722">
        <f t="shared" si="32"/>
        <v>0</v>
      </c>
      <c r="T329" s="461"/>
      <c r="U329" s="722">
        <f t="shared" si="33"/>
        <v>0</v>
      </c>
      <c r="W329" s="655">
        <f t="shared" si="34"/>
        <v>2024</v>
      </c>
      <c r="X329" s="231" t="s">
        <v>1518</v>
      </c>
      <c r="Z329" s="654">
        <f t="shared" si="35"/>
        <v>-2711</v>
      </c>
    </row>
    <row r="330" spans="1:26">
      <c r="A330" s="381">
        <v>330</v>
      </c>
      <c r="B330" s="1079" t="s">
        <v>1742</v>
      </c>
      <c r="E330" s="910">
        <f>'27'!J26</f>
        <v>0</v>
      </c>
      <c r="G330" s="718"/>
      <c r="I330" s="737">
        <f>'27'!J26</f>
        <v>0</v>
      </c>
      <c r="K330" s="718"/>
      <c r="N330" s="1018">
        <v>0</v>
      </c>
      <c r="S330" s="722">
        <f t="shared" si="32"/>
        <v>0</v>
      </c>
      <c r="T330" s="461"/>
      <c r="U330" s="722">
        <f t="shared" si="33"/>
        <v>0</v>
      </c>
      <c r="W330" s="655">
        <f t="shared" si="34"/>
        <v>0</v>
      </c>
      <c r="X330" s="231"/>
      <c r="Z330" s="654">
        <f t="shared" si="35"/>
        <v>0</v>
      </c>
    </row>
    <row r="331" spans="1:26" ht="15.75">
      <c r="A331" s="381">
        <v>331</v>
      </c>
      <c r="B331" s="341" t="s">
        <v>613</v>
      </c>
      <c r="E331" s="910">
        <f>'27'!J27</f>
        <v>1281189</v>
      </c>
      <c r="G331" s="718"/>
      <c r="I331" s="737">
        <f>'27'!J27</f>
        <v>1281189</v>
      </c>
      <c r="K331" s="718"/>
      <c r="N331" s="1018">
        <v>1164859</v>
      </c>
      <c r="O331" s="898">
        <f>'27'!J27</f>
        <v>1281189</v>
      </c>
      <c r="S331" s="722">
        <f t="shared" si="32"/>
        <v>0</v>
      </c>
      <c r="T331" s="461"/>
      <c r="U331" s="722">
        <f t="shared" si="33"/>
        <v>0</v>
      </c>
      <c r="W331" s="655">
        <f t="shared" si="34"/>
        <v>-1164859</v>
      </c>
      <c r="X331" s="231" t="s">
        <v>1518</v>
      </c>
      <c r="Z331" s="654">
        <f t="shared" si="35"/>
        <v>1281189</v>
      </c>
    </row>
    <row r="332" spans="1:26" ht="15.75">
      <c r="A332" s="381">
        <v>332</v>
      </c>
      <c r="B332" s="341" t="s">
        <v>498</v>
      </c>
      <c r="E332" s="910">
        <f>'27'!J28</f>
        <v>1264375</v>
      </c>
      <c r="G332" s="718"/>
      <c r="I332" s="737">
        <f>'27'!J28</f>
        <v>1264375</v>
      </c>
      <c r="K332" s="718"/>
      <c r="N332" s="1018">
        <v>1166697</v>
      </c>
      <c r="O332" s="898">
        <f>'27'!J28</f>
        <v>1264375</v>
      </c>
      <c r="S332" s="722">
        <f t="shared" si="32"/>
        <v>0</v>
      </c>
      <c r="T332" s="461"/>
      <c r="U332" s="722">
        <f t="shared" si="33"/>
        <v>0</v>
      </c>
      <c r="W332" s="655">
        <f t="shared" si="34"/>
        <v>-1166697</v>
      </c>
      <c r="X332" s="231" t="s">
        <v>1518</v>
      </c>
      <c r="Z332" s="654">
        <f t="shared" si="35"/>
        <v>1264375</v>
      </c>
    </row>
    <row r="333" spans="1:26" ht="15.75">
      <c r="A333" s="381">
        <v>333</v>
      </c>
      <c r="B333" s="341" t="s">
        <v>499</v>
      </c>
      <c r="E333" s="910">
        <f>'27'!J29</f>
        <v>-16814</v>
      </c>
      <c r="G333" s="718"/>
      <c r="I333" s="737">
        <f>'27'!J29</f>
        <v>-16814</v>
      </c>
      <c r="K333" s="718"/>
      <c r="N333" s="1018">
        <v>1838</v>
      </c>
      <c r="O333" s="898">
        <f>'27'!J29</f>
        <v>-16814</v>
      </c>
      <c r="S333" s="722">
        <f t="shared" si="32"/>
        <v>0</v>
      </c>
      <c r="T333" s="461"/>
      <c r="U333" s="722">
        <f t="shared" si="33"/>
        <v>0</v>
      </c>
      <c r="W333" s="655">
        <f t="shared" si="34"/>
        <v>-1838</v>
      </c>
      <c r="X333" s="231" t="s">
        <v>1518</v>
      </c>
      <c r="Z333" s="654">
        <f t="shared" si="35"/>
        <v>-16814</v>
      </c>
    </row>
    <row r="334" spans="1:26" ht="15.75">
      <c r="A334" s="381">
        <v>334</v>
      </c>
      <c r="B334" s="341" t="s">
        <v>951</v>
      </c>
      <c r="I334" s="737"/>
      <c r="K334" s="231"/>
      <c r="N334" s="1018"/>
      <c r="S334" s="722">
        <f t="shared" si="32"/>
        <v>0</v>
      </c>
      <c r="U334" s="722">
        <f t="shared" si="33"/>
        <v>0</v>
      </c>
      <c r="W334" s="655">
        <f t="shared" si="34"/>
        <v>0</v>
      </c>
      <c r="Z334" s="654">
        <f t="shared" si="35"/>
        <v>0</v>
      </c>
    </row>
    <row r="335" spans="1:26">
      <c r="A335" s="381">
        <v>335</v>
      </c>
      <c r="B335" s="146" t="s">
        <v>496</v>
      </c>
      <c r="E335" s="910">
        <f>'27'!L23</f>
        <v>3561276</v>
      </c>
      <c r="G335" s="718"/>
      <c r="I335" s="737">
        <f>'27'!L23</f>
        <v>3561276</v>
      </c>
      <c r="K335" s="718"/>
      <c r="N335" s="1018">
        <v>3375924</v>
      </c>
      <c r="O335" s="898">
        <f>'27'!L23</f>
        <v>3561276</v>
      </c>
      <c r="S335" s="722">
        <f t="shared" si="32"/>
        <v>0</v>
      </c>
      <c r="T335" s="461"/>
      <c r="U335" s="722">
        <f t="shared" si="33"/>
        <v>0</v>
      </c>
      <c r="W335" s="655">
        <f t="shared" si="34"/>
        <v>-3375924</v>
      </c>
      <c r="X335" s="231" t="s">
        <v>1518</v>
      </c>
      <c r="Z335" s="654">
        <f t="shared" si="35"/>
        <v>3561276</v>
      </c>
    </row>
    <row r="336" spans="1:26">
      <c r="A336" s="381">
        <v>336</v>
      </c>
      <c r="B336" s="146" t="s">
        <v>612</v>
      </c>
      <c r="E336" s="910">
        <f>'27'!L24</f>
        <v>3924</v>
      </c>
      <c r="G336" s="718"/>
      <c r="I336" s="737">
        <f>'27'!L24</f>
        <v>3924</v>
      </c>
      <c r="K336" s="718"/>
      <c r="N336" s="1018">
        <v>3101</v>
      </c>
      <c r="O336" s="898">
        <f>'27'!L24</f>
        <v>3924</v>
      </c>
      <c r="S336" s="722">
        <f t="shared" si="32"/>
        <v>0</v>
      </c>
      <c r="T336" s="461"/>
      <c r="U336" s="722">
        <f t="shared" si="33"/>
        <v>0</v>
      </c>
      <c r="W336" s="655">
        <f t="shared" si="34"/>
        <v>-3101</v>
      </c>
      <c r="X336" s="231" t="s">
        <v>1518</v>
      </c>
      <c r="Z336" s="654">
        <f t="shared" si="35"/>
        <v>3924</v>
      </c>
    </row>
    <row r="337" spans="1:26">
      <c r="A337" s="381">
        <v>337</v>
      </c>
      <c r="B337" s="146" t="s">
        <v>1566</v>
      </c>
      <c r="E337" s="910">
        <f>'27'!L25</f>
        <v>-7141</v>
      </c>
      <c r="G337" s="718"/>
      <c r="I337" s="737">
        <f>'27'!L25</f>
        <v>-7141</v>
      </c>
      <c r="K337" s="718"/>
      <c r="N337" s="1018">
        <v>-6594</v>
      </c>
      <c r="O337" s="898">
        <f>'27'!L25</f>
        <v>-7141</v>
      </c>
      <c r="S337" s="722">
        <f t="shared" si="32"/>
        <v>0</v>
      </c>
      <c r="T337" s="461"/>
      <c r="U337" s="722">
        <f t="shared" si="33"/>
        <v>0</v>
      </c>
      <c r="W337" s="655">
        <f t="shared" si="34"/>
        <v>6594</v>
      </c>
      <c r="X337" s="231" t="s">
        <v>1518</v>
      </c>
      <c r="Z337" s="654">
        <f t="shared" si="35"/>
        <v>-7141</v>
      </c>
    </row>
    <row r="338" spans="1:26">
      <c r="A338" s="381">
        <v>338</v>
      </c>
      <c r="B338" s="1079" t="s">
        <v>1742</v>
      </c>
      <c r="E338" s="910">
        <f>'27'!L26</f>
        <v>0</v>
      </c>
      <c r="G338" s="718"/>
      <c r="I338" s="737">
        <f>'27'!L26</f>
        <v>0</v>
      </c>
      <c r="K338" s="718"/>
      <c r="N338" s="1018">
        <v>0</v>
      </c>
      <c r="S338" s="722">
        <f t="shared" si="32"/>
        <v>0</v>
      </c>
      <c r="T338" s="461"/>
      <c r="U338" s="722">
        <f t="shared" si="33"/>
        <v>0</v>
      </c>
      <c r="W338" s="655">
        <f t="shared" si="34"/>
        <v>0</v>
      </c>
      <c r="X338" s="231"/>
      <c r="Z338" s="654">
        <f t="shared" si="35"/>
        <v>0</v>
      </c>
    </row>
    <row r="339" spans="1:26" ht="15.75">
      <c r="A339" s="381">
        <v>339</v>
      </c>
      <c r="B339" s="341" t="s">
        <v>613</v>
      </c>
      <c r="E339" s="910">
        <f>'27'!L27</f>
        <v>3558059</v>
      </c>
      <c r="G339" s="718"/>
      <c r="I339" s="737">
        <f>'27'!L27</f>
        <v>3558059</v>
      </c>
      <c r="K339" s="718"/>
      <c r="N339" s="1018">
        <v>3372431</v>
      </c>
      <c r="O339" s="898">
        <f>'27'!L27</f>
        <v>3558059</v>
      </c>
      <c r="S339" s="722">
        <f t="shared" si="32"/>
        <v>0</v>
      </c>
      <c r="T339" s="461"/>
      <c r="U339" s="722">
        <f t="shared" si="33"/>
        <v>0</v>
      </c>
      <c r="W339" s="655">
        <f t="shared" si="34"/>
        <v>-3372431</v>
      </c>
      <c r="X339" s="231" t="s">
        <v>1518</v>
      </c>
      <c r="Z339" s="654">
        <f t="shared" si="35"/>
        <v>3558059</v>
      </c>
    </row>
    <row r="340" spans="1:26" ht="15.75">
      <c r="A340" s="381">
        <v>340</v>
      </c>
      <c r="B340" s="341" t="s">
        <v>498</v>
      </c>
      <c r="E340" s="910">
        <f>'27'!L28</f>
        <v>3518684</v>
      </c>
      <c r="G340" s="718"/>
      <c r="I340" s="737">
        <f>'27'!L28</f>
        <v>3518684</v>
      </c>
      <c r="K340" s="718"/>
      <c r="N340" s="1018">
        <v>3325566</v>
      </c>
      <c r="O340" s="898">
        <f>'27'!L28</f>
        <v>3518684</v>
      </c>
      <c r="S340" s="722">
        <f t="shared" si="32"/>
        <v>0</v>
      </c>
      <c r="T340" s="461"/>
      <c r="U340" s="722">
        <f t="shared" si="33"/>
        <v>0</v>
      </c>
      <c r="W340" s="655">
        <f t="shared" si="34"/>
        <v>-3325566</v>
      </c>
      <c r="X340" s="231" t="s">
        <v>1518</v>
      </c>
      <c r="Z340" s="654">
        <f t="shared" si="35"/>
        <v>3518684</v>
      </c>
    </row>
    <row r="341" spans="1:26" ht="15.75">
      <c r="A341" s="381">
        <v>341</v>
      </c>
      <c r="B341" s="341" t="s">
        <v>499</v>
      </c>
      <c r="E341" s="910">
        <f>'27'!L29</f>
        <v>-39375</v>
      </c>
      <c r="G341" s="718"/>
      <c r="I341" s="737">
        <f>'27'!L29</f>
        <v>-39375</v>
      </c>
      <c r="K341" s="718"/>
      <c r="N341" s="1018">
        <v>-46865</v>
      </c>
      <c r="O341" s="898">
        <f>'27'!L29</f>
        <v>-39375</v>
      </c>
      <c r="S341" s="722">
        <f t="shared" si="32"/>
        <v>0</v>
      </c>
      <c r="T341" s="461"/>
      <c r="U341" s="722">
        <f t="shared" si="33"/>
        <v>0</v>
      </c>
      <c r="W341" s="655">
        <f t="shared" si="34"/>
        <v>46865</v>
      </c>
      <c r="X341" s="231" t="s">
        <v>1518</v>
      </c>
      <c r="Z341" s="654">
        <f t="shared" si="35"/>
        <v>-39375</v>
      </c>
    </row>
    <row r="342" spans="1:26" ht="15.75">
      <c r="A342" s="381">
        <v>342</v>
      </c>
      <c r="B342" s="341" t="s">
        <v>952</v>
      </c>
      <c r="I342" s="737"/>
      <c r="K342" s="231"/>
      <c r="N342" s="1018"/>
      <c r="S342" s="722">
        <f t="shared" si="32"/>
        <v>0</v>
      </c>
      <c r="U342" s="722">
        <f t="shared" si="33"/>
        <v>0</v>
      </c>
      <c r="W342" s="655">
        <f t="shared" si="34"/>
        <v>0</v>
      </c>
      <c r="Z342" s="654">
        <f t="shared" si="35"/>
        <v>0</v>
      </c>
    </row>
    <row r="343" spans="1:26" ht="15.75">
      <c r="A343" s="381">
        <v>343</v>
      </c>
      <c r="B343" s="1051" t="s">
        <v>1048</v>
      </c>
      <c r="C343" s="469"/>
      <c r="I343" s="737"/>
      <c r="K343" s="231"/>
      <c r="N343" s="1018"/>
      <c r="S343" s="722">
        <f t="shared" si="32"/>
        <v>0</v>
      </c>
      <c r="U343" s="722">
        <f t="shared" si="33"/>
        <v>0</v>
      </c>
      <c r="W343" s="655">
        <f t="shared" si="34"/>
        <v>0</v>
      </c>
      <c r="Z343" s="654">
        <f t="shared" si="35"/>
        <v>0</v>
      </c>
    </row>
    <row r="344" spans="1:26">
      <c r="A344" s="381">
        <v>344</v>
      </c>
      <c r="B344" s="146" t="s">
        <v>100</v>
      </c>
      <c r="E344" s="910">
        <f>'27'!F50</f>
        <v>69545</v>
      </c>
      <c r="G344" s="718"/>
      <c r="I344" s="737">
        <f>'27'!F50</f>
        <v>69545</v>
      </c>
      <c r="K344" s="718"/>
      <c r="N344" s="1018">
        <v>49799</v>
      </c>
      <c r="O344" s="898">
        <f>'27'!F50</f>
        <v>69545</v>
      </c>
      <c r="S344" s="722">
        <f t="shared" si="32"/>
        <v>0</v>
      </c>
      <c r="T344" s="461"/>
      <c r="U344" s="722">
        <f t="shared" si="33"/>
        <v>0</v>
      </c>
      <c r="W344" s="655">
        <f t="shared" si="34"/>
        <v>-49799</v>
      </c>
      <c r="X344" s="231" t="s">
        <v>1518</v>
      </c>
      <c r="Z344" s="654">
        <f t="shared" si="35"/>
        <v>69545</v>
      </c>
    </row>
    <row r="345" spans="1:26">
      <c r="A345" s="381">
        <v>345</v>
      </c>
      <c r="B345" s="146" t="s">
        <v>615</v>
      </c>
      <c r="E345" s="910">
        <f>'27'!F51</f>
        <v>0</v>
      </c>
      <c r="G345" s="718"/>
      <c r="I345" s="737">
        <f>'27'!F51</f>
        <v>0</v>
      </c>
      <c r="K345" s="718"/>
      <c r="N345" s="1018">
        <v>0</v>
      </c>
      <c r="O345" s="898">
        <f>'27'!F51</f>
        <v>0</v>
      </c>
      <c r="S345" s="722">
        <f t="shared" si="32"/>
        <v>0</v>
      </c>
      <c r="T345" s="461"/>
      <c r="U345" s="722">
        <f t="shared" si="33"/>
        <v>0</v>
      </c>
      <c r="W345" s="655">
        <f t="shared" si="34"/>
        <v>0</v>
      </c>
      <c r="X345" s="231" t="s">
        <v>1518</v>
      </c>
      <c r="Z345" s="654">
        <f t="shared" si="35"/>
        <v>0</v>
      </c>
    </row>
    <row r="346" spans="1:26">
      <c r="A346" s="381">
        <v>346</v>
      </c>
      <c r="B346" s="388" t="s">
        <v>1700</v>
      </c>
      <c r="E346" s="910">
        <f>'27'!F52</f>
        <v>-1354</v>
      </c>
      <c r="G346" s="718"/>
      <c r="I346" s="737">
        <f>'27'!F52</f>
        <v>-1354</v>
      </c>
      <c r="K346" s="718"/>
      <c r="N346" s="1018">
        <v>-140</v>
      </c>
      <c r="O346" s="898">
        <f>'27'!F52</f>
        <v>-1354</v>
      </c>
      <c r="S346" s="722">
        <f t="shared" si="32"/>
        <v>0</v>
      </c>
      <c r="T346" s="461"/>
      <c r="U346" s="722">
        <f t="shared" si="33"/>
        <v>0</v>
      </c>
      <c r="W346" s="655">
        <f t="shared" si="34"/>
        <v>140</v>
      </c>
      <c r="X346" s="231" t="s">
        <v>1518</v>
      </c>
      <c r="Z346" s="654">
        <f t="shared" si="35"/>
        <v>-1354</v>
      </c>
    </row>
    <row r="347" spans="1:26">
      <c r="A347" s="381">
        <v>347</v>
      </c>
      <c r="B347" s="146" t="s">
        <v>617</v>
      </c>
      <c r="E347" s="910">
        <f>'27'!F53</f>
        <v>-621</v>
      </c>
      <c r="G347" s="718"/>
      <c r="I347" s="737">
        <f>'27'!F53</f>
        <v>-621</v>
      </c>
      <c r="K347" s="718"/>
      <c r="N347" s="1018">
        <v>-1517</v>
      </c>
      <c r="O347" s="898">
        <f>'27'!F53</f>
        <v>-621</v>
      </c>
      <c r="S347" s="722">
        <f t="shared" si="32"/>
        <v>0</v>
      </c>
      <c r="T347" s="461"/>
      <c r="U347" s="722">
        <f t="shared" si="33"/>
        <v>0</v>
      </c>
      <c r="W347" s="655">
        <f t="shared" si="34"/>
        <v>1517</v>
      </c>
      <c r="X347" s="231" t="s">
        <v>1290</v>
      </c>
      <c r="Z347" s="654">
        <f t="shared" si="35"/>
        <v>-621</v>
      </c>
    </row>
    <row r="348" spans="1:26">
      <c r="A348" s="381">
        <v>348</v>
      </c>
      <c r="B348" s="146" t="s">
        <v>618</v>
      </c>
      <c r="E348" s="910">
        <f>'27'!F54</f>
        <v>-185</v>
      </c>
      <c r="G348" s="718"/>
      <c r="I348" s="737">
        <f>'27'!F54</f>
        <v>-185</v>
      </c>
      <c r="K348" s="718"/>
      <c r="N348" s="1018">
        <v>-186</v>
      </c>
      <c r="O348" s="898">
        <f>'27'!F54</f>
        <v>-185</v>
      </c>
      <c r="S348" s="722">
        <f t="shared" si="32"/>
        <v>0</v>
      </c>
      <c r="T348" s="461"/>
      <c r="U348" s="722">
        <f t="shared" si="33"/>
        <v>0</v>
      </c>
      <c r="W348" s="655">
        <f t="shared" si="34"/>
        <v>186</v>
      </c>
      <c r="X348" s="231" t="s">
        <v>1518</v>
      </c>
      <c r="Z348" s="654">
        <f t="shared" si="35"/>
        <v>-185</v>
      </c>
    </row>
    <row r="349" spans="1:26">
      <c r="A349" s="381">
        <v>349</v>
      </c>
      <c r="B349" s="146" t="s">
        <v>1580</v>
      </c>
      <c r="E349" s="910">
        <f>'27'!F55</f>
        <v>0</v>
      </c>
      <c r="G349" s="718"/>
      <c r="I349" s="737"/>
      <c r="K349" s="718"/>
      <c r="N349" s="1018">
        <v>0</v>
      </c>
      <c r="S349" s="722"/>
      <c r="T349" s="461"/>
      <c r="U349" s="722"/>
      <c r="W349" s="655"/>
      <c r="X349" s="231"/>
    </row>
    <row r="350" spans="1:26">
      <c r="A350" s="381">
        <v>350</v>
      </c>
      <c r="B350" s="146" t="s">
        <v>1571</v>
      </c>
      <c r="E350" s="910">
        <f>'27'!F56</f>
        <v>0</v>
      </c>
      <c r="G350" s="718"/>
      <c r="I350" s="737"/>
      <c r="K350" s="718"/>
      <c r="N350" s="1018">
        <v>0</v>
      </c>
      <c r="S350" s="722"/>
      <c r="T350" s="461"/>
      <c r="U350" s="722"/>
      <c r="W350" s="655"/>
      <c r="X350" s="231"/>
    </row>
    <row r="351" spans="1:26">
      <c r="A351" s="381">
        <v>351</v>
      </c>
      <c r="B351" s="1079"/>
      <c r="E351" s="910">
        <f>'27'!F57</f>
        <v>0</v>
      </c>
      <c r="G351" s="718"/>
      <c r="I351" s="737"/>
      <c r="K351" s="718"/>
      <c r="N351" s="1018">
        <v>0</v>
      </c>
      <c r="S351" s="722"/>
      <c r="T351" s="461"/>
      <c r="U351" s="722"/>
      <c r="W351" s="655"/>
      <c r="X351" s="231"/>
    </row>
    <row r="352" spans="1:26" ht="15.75">
      <c r="A352" s="381">
        <v>352</v>
      </c>
      <c r="B352" s="341" t="s">
        <v>619</v>
      </c>
      <c r="C352" s="465"/>
      <c r="E352" s="910">
        <f>'27'!F58</f>
        <v>67385</v>
      </c>
      <c r="G352" s="718"/>
      <c r="I352" s="737">
        <f>'27'!F58</f>
        <v>67385</v>
      </c>
      <c r="K352" s="718"/>
      <c r="N352" s="1018">
        <v>47956</v>
      </c>
      <c r="O352" s="898">
        <f>'27'!F58</f>
        <v>67385</v>
      </c>
      <c r="S352" s="722">
        <f t="shared" ref="S352:S360" si="36">E352-I352</f>
        <v>0</v>
      </c>
      <c r="T352" s="461"/>
      <c r="U352" s="722">
        <f t="shared" ref="U352:U360" si="37">G352-K352</f>
        <v>0</v>
      </c>
      <c r="W352" s="655">
        <f t="shared" ref="W352:W360" si="38">G352-N352</f>
        <v>-47956</v>
      </c>
      <c r="X352" s="231" t="s">
        <v>1518</v>
      </c>
      <c r="Z352" s="654">
        <f t="shared" ref="Z352:Z360" si="39">E352-Y352</f>
        <v>67385</v>
      </c>
    </row>
    <row r="353" spans="1:26" ht="15.75">
      <c r="A353" s="381">
        <v>353</v>
      </c>
      <c r="B353" s="341" t="s">
        <v>620</v>
      </c>
      <c r="C353" s="465"/>
      <c r="E353" s="910">
        <f>'27'!F59</f>
        <v>67417</v>
      </c>
      <c r="G353" s="718"/>
      <c r="I353" s="737">
        <f>'27'!F59</f>
        <v>67417</v>
      </c>
      <c r="K353" s="718"/>
      <c r="N353" s="1018">
        <v>47984</v>
      </c>
      <c r="O353" s="898">
        <f>'27'!F59</f>
        <v>67417</v>
      </c>
      <c r="S353" s="722">
        <f t="shared" si="36"/>
        <v>0</v>
      </c>
      <c r="T353" s="461"/>
      <c r="U353" s="722">
        <f t="shared" si="37"/>
        <v>0</v>
      </c>
      <c r="W353" s="655">
        <f t="shared" si="38"/>
        <v>-47984</v>
      </c>
      <c r="X353" s="231" t="s">
        <v>1518</v>
      </c>
      <c r="Z353" s="654">
        <f t="shared" si="39"/>
        <v>67417</v>
      </c>
    </row>
    <row r="354" spans="1:26" ht="15.75">
      <c r="A354" s="381">
        <v>354</v>
      </c>
      <c r="B354" s="341" t="s">
        <v>621</v>
      </c>
      <c r="C354" s="465"/>
      <c r="E354" s="910">
        <f>'27'!F60</f>
        <v>32</v>
      </c>
      <c r="G354" s="718"/>
      <c r="I354" s="737">
        <f>'27'!F60</f>
        <v>32</v>
      </c>
      <c r="K354" s="718"/>
      <c r="N354" s="1018">
        <v>28</v>
      </c>
      <c r="O354" s="898">
        <f>'27'!F60</f>
        <v>32</v>
      </c>
      <c r="S354" s="722">
        <f t="shared" si="36"/>
        <v>0</v>
      </c>
      <c r="T354" s="461"/>
      <c r="U354" s="722">
        <f t="shared" si="37"/>
        <v>0</v>
      </c>
      <c r="W354" s="655">
        <f t="shared" si="38"/>
        <v>-28</v>
      </c>
      <c r="X354" s="231" t="s">
        <v>1518</v>
      </c>
      <c r="Z354" s="654">
        <f t="shared" si="39"/>
        <v>32</v>
      </c>
    </row>
    <row r="355" spans="1:26" ht="15.75">
      <c r="A355" s="381">
        <v>355</v>
      </c>
      <c r="B355" s="1051" t="s">
        <v>1049</v>
      </c>
      <c r="C355" s="469"/>
      <c r="I355" s="737"/>
      <c r="K355" s="231"/>
      <c r="N355" s="1018"/>
      <c r="S355" s="722">
        <f t="shared" si="36"/>
        <v>0</v>
      </c>
      <c r="U355" s="722">
        <f t="shared" si="37"/>
        <v>0</v>
      </c>
      <c r="W355" s="655">
        <f t="shared" si="38"/>
        <v>0</v>
      </c>
      <c r="Z355" s="654">
        <f t="shared" si="39"/>
        <v>0</v>
      </c>
    </row>
    <row r="356" spans="1:26">
      <c r="A356" s="381">
        <v>356</v>
      </c>
      <c r="B356" s="146" t="s">
        <v>100</v>
      </c>
      <c r="E356" s="910">
        <f>'27'!H50</f>
        <v>38937</v>
      </c>
      <c r="G356" s="718"/>
      <c r="I356" s="737">
        <f>'27'!H50</f>
        <v>38937</v>
      </c>
      <c r="K356" s="718"/>
      <c r="N356" s="1018">
        <v>69545</v>
      </c>
      <c r="O356" s="898">
        <f>'27'!H50</f>
        <v>38937</v>
      </c>
      <c r="S356" s="722">
        <f t="shared" si="36"/>
        <v>0</v>
      </c>
      <c r="T356" s="461"/>
      <c r="U356" s="722">
        <f t="shared" si="37"/>
        <v>0</v>
      </c>
      <c r="W356" s="655">
        <f t="shared" si="38"/>
        <v>-69545</v>
      </c>
      <c r="X356" s="231" t="s">
        <v>1518</v>
      </c>
      <c r="Z356" s="654">
        <f t="shared" si="39"/>
        <v>38937</v>
      </c>
    </row>
    <row r="357" spans="1:26">
      <c r="A357" s="381">
        <v>357</v>
      </c>
      <c r="B357" s="146" t="s">
        <v>615</v>
      </c>
      <c r="E357" s="910">
        <f>'27'!H51</f>
        <v>0</v>
      </c>
      <c r="G357" s="718"/>
      <c r="I357" s="737">
        <f>'27'!H51</f>
        <v>0</v>
      </c>
      <c r="K357" s="718"/>
      <c r="N357" s="1018">
        <v>0</v>
      </c>
      <c r="O357" s="898">
        <f>'27'!H51</f>
        <v>0</v>
      </c>
      <c r="S357" s="722">
        <f t="shared" si="36"/>
        <v>0</v>
      </c>
      <c r="T357" s="461"/>
      <c r="U357" s="722">
        <f t="shared" si="37"/>
        <v>0</v>
      </c>
      <c r="W357" s="655">
        <f t="shared" si="38"/>
        <v>0</v>
      </c>
      <c r="X357" s="231" t="s">
        <v>1518</v>
      </c>
      <c r="Z357" s="654">
        <f t="shared" si="39"/>
        <v>0</v>
      </c>
    </row>
    <row r="358" spans="1:26">
      <c r="A358" s="381">
        <v>358</v>
      </c>
      <c r="B358" s="388" t="s">
        <v>1700</v>
      </c>
      <c r="E358" s="910">
        <f>'27'!H52</f>
        <v>-16</v>
      </c>
      <c r="G358" s="718"/>
      <c r="I358" s="737">
        <f>'27'!H52</f>
        <v>-16</v>
      </c>
      <c r="K358" s="718"/>
      <c r="N358" s="1018">
        <v>-1354</v>
      </c>
      <c r="O358" s="898">
        <f>'27'!H52</f>
        <v>-16</v>
      </c>
      <c r="S358" s="722">
        <f t="shared" si="36"/>
        <v>0</v>
      </c>
      <c r="T358" s="461"/>
      <c r="U358" s="722">
        <f t="shared" si="37"/>
        <v>0</v>
      </c>
      <c r="W358" s="655">
        <f t="shared" si="38"/>
        <v>1354</v>
      </c>
      <c r="X358" s="231" t="s">
        <v>1518</v>
      </c>
      <c r="Z358" s="654">
        <f t="shared" si="39"/>
        <v>-16</v>
      </c>
    </row>
    <row r="359" spans="1:26">
      <c r="A359" s="381">
        <v>359</v>
      </c>
      <c r="B359" s="146" t="s">
        <v>617</v>
      </c>
      <c r="E359" s="910">
        <f>'27'!H53</f>
        <v>-43</v>
      </c>
      <c r="G359" s="718"/>
      <c r="I359" s="737">
        <f>'27'!H53</f>
        <v>-43</v>
      </c>
      <c r="K359" s="718"/>
      <c r="N359" s="1018">
        <v>-621</v>
      </c>
      <c r="O359" s="898">
        <f>'27'!H53</f>
        <v>-43</v>
      </c>
      <c r="S359" s="722">
        <f t="shared" si="36"/>
        <v>0</v>
      </c>
      <c r="T359" s="461"/>
      <c r="U359" s="722">
        <f t="shared" si="37"/>
        <v>0</v>
      </c>
      <c r="W359" s="655">
        <f t="shared" si="38"/>
        <v>621</v>
      </c>
      <c r="X359" s="231" t="s">
        <v>1290</v>
      </c>
      <c r="Z359" s="654">
        <f t="shared" si="39"/>
        <v>-43</v>
      </c>
    </row>
    <row r="360" spans="1:26">
      <c r="A360" s="381">
        <v>360</v>
      </c>
      <c r="B360" s="146" t="s">
        <v>618</v>
      </c>
      <c r="E360" s="910">
        <f>'27'!H54</f>
        <v>-232</v>
      </c>
      <c r="G360" s="718"/>
      <c r="I360" s="737">
        <f>'27'!H54</f>
        <v>-232</v>
      </c>
      <c r="K360" s="718"/>
      <c r="N360" s="1018">
        <v>-185</v>
      </c>
      <c r="O360" s="898">
        <f>'27'!H54</f>
        <v>-232</v>
      </c>
      <c r="S360" s="722">
        <f t="shared" si="36"/>
        <v>0</v>
      </c>
      <c r="T360" s="461"/>
      <c r="U360" s="722">
        <f t="shared" si="37"/>
        <v>0</v>
      </c>
      <c r="W360" s="655">
        <f t="shared" si="38"/>
        <v>185</v>
      </c>
      <c r="X360" s="231" t="s">
        <v>1518</v>
      </c>
      <c r="Z360" s="654">
        <f t="shared" si="39"/>
        <v>-232</v>
      </c>
    </row>
    <row r="361" spans="1:26">
      <c r="A361" s="381">
        <v>361</v>
      </c>
      <c r="B361" s="146" t="s">
        <v>1580</v>
      </c>
      <c r="E361" s="910">
        <f>'27'!H55</f>
        <v>0</v>
      </c>
      <c r="G361" s="718"/>
      <c r="I361" s="737"/>
      <c r="K361" s="718"/>
      <c r="N361" s="1018">
        <v>0</v>
      </c>
      <c r="S361" s="722"/>
      <c r="T361" s="461"/>
      <c r="U361" s="722"/>
      <c r="W361" s="655"/>
      <c r="X361" s="231"/>
    </row>
    <row r="362" spans="1:26">
      <c r="A362" s="381">
        <v>362</v>
      </c>
      <c r="B362" s="146" t="s">
        <v>1571</v>
      </c>
      <c r="E362" s="910">
        <f>'27'!H56</f>
        <v>0</v>
      </c>
      <c r="G362" s="718"/>
      <c r="I362" s="737"/>
      <c r="K362" s="718"/>
      <c r="N362" s="1018">
        <v>0</v>
      </c>
      <c r="S362" s="722"/>
      <c r="T362" s="461"/>
      <c r="U362" s="722"/>
      <c r="W362" s="655"/>
      <c r="X362" s="231"/>
    </row>
    <row r="363" spans="1:26">
      <c r="A363" s="381">
        <v>363</v>
      </c>
      <c r="B363" s="1079"/>
      <c r="E363" s="910">
        <f>'27'!H57</f>
        <v>0</v>
      </c>
      <c r="G363" s="718"/>
      <c r="I363" s="737"/>
      <c r="K363" s="718"/>
      <c r="N363" s="1018">
        <v>0</v>
      </c>
      <c r="S363" s="722"/>
      <c r="T363" s="461"/>
      <c r="U363" s="722"/>
      <c r="W363" s="655"/>
      <c r="X363" s="231"/>
    </row>
    <row r="364" spans="1:26" ht="15.75">
      <c r="A364" s="381">
        <v>364</v>
      </c>
      <c r="B364" s="341" t="s">
        <v>619</v>
      </c>
      <c r="C364" s="465"/>
      <c r="E364" s="910">
        <f>'27'!H58</f>
        <v>38646</v>
      </c>
      <c r="G364" s="718"/>
      <c r="I364" s="737">
        <f>'27'!H58</f>
        <v>38646</v>
      </c>
      <c r="K364" s="718"/>
      <c r="N364" s="1018">
        <v>67385</v>
      </c>
      <c r="O364" s="898">
        <f>'27'!H58</f>
        <v>38646</v>
      </c>
      <c r="S364" s="722">
        <f t="shared" ref="S364:S372" si="40">E364-I364</f>
        <v>0</v>
      </c>
      <c r="T364" s="461"/>
      <c r="U364" s="722">
        <f t="shared" ref="U364:U372" si="41">G364-K364</f>
        <v>0</v>
      </c>
      <c r="W364" s="655">
        <f t="shared" ref="W364:W372" si="42">G364-N364</f>
        <v>-67385</v>
      </c>
      <c r="X364" s="231" t="s">
        <v>1518</v>
      </c>
      <c r="Z364" s="654">
        <f t="shared" ref="Z364:Z372" si="43">E364-Y364</f>
        <v>38646</v>
      </c>
    </row>
    <row r="365" spans="1:26" ht="15.75">
      <c r="A365" s="381">
        <v>365</v>
      </c>
      <c r="B365" s="341" t="s">
        <v>620</v>
      </c>
      <c r="C365" s="465"/>
      <c r="E365" s="910">
        <f>'27'!H59</f>
        <v>38684</v>
      </c>
      <c r="G365" s="718"/>
      <c r="I365" s="737">
        <f>'27'!H59</f>
        <v>38684</v>
      </c>
      <c r="K365" s="718"/>
      <c r="N365" s="1018">
        <v>67417</v>
      </c>
      <c r="O365" s="898">
        <f>'27'!H59</f>
        <v>38684</v>
      </c>
      <c r="S365" s="722">
        <f t="shared" si="40"/>
        <v>0</v>
      </c>
      <c r="T365" s="461"/>
      <c r="U365" s="722">
        <f t="shared" si="41"/>
        <v>0</v>
      </c>
      <c r="W365" s="655">
        <f t="shared" si="42"/>
        <v>-67417</v>
      </c>
      <c r="X365" s="231" t="s">
        <v>1518</v>
      </c>
      <c r="Z365" s="654">
        <f t="shared" si="43"/>
        <v>38684</v>
      </c>
    </row>
    <row r="366" spans="1:26" ht="15.75">
      <c r="A366" s="381">
        <v>366</v>
      </c>
      <c r="B366" s="341" t="s">
        <v>621</v>
      </c>
      <c r="C366" s="465"/>
      <c r="E366" s="910">
        <f>'27'!H60</f>
        <v>38</v>
      </c>
      <c r="G366" s="718"/>
      <c r="I366" s="737">
        <f>'27'!H60</f>
        <v>38</v>
      </c>
      <c r="K366" s="718"/>
      <c r="N366" s="1018">
        <v>32</v>
      </c>
      <c r="O366" s="898">
        <f>'27'!H60</f>
        <v>38</v>
      </c>
      <c r="S366" s="722">
        <f t="shared" si="40"/>
        <v>0</v>
      </c>
      <c r="T366" s="461"/>
      <c r="U366" s="722">
        <f t="shared" si="41"/>
        <v>0</v>
      </c>
      <c r="W366" s="655">
        <f t="shared" si="42"/>
        <v>-32</v>
      </c>
      <c r="X366" s="231" t="s">
        <v>1518</v>
      </c>
      <c r="Z366" s="654">
        <f t="shared" si="43"/>
        <v>38</v>
      </c>
    </row>
    <row r="367" spans="1:26" ht="15.75">
      <c r="A367" s="381">
        <v>367</v>
      </c>
      <c r="B367" s="1051" t="s">
        <v>1050</v>
      </c>
      <c r="C367" s="469"/>
      <c r="I367" s="737"/>
      <c r="K367" s="231"/>
      <c r="N367" s="1018"/>
      <c r="S367" s="722">
        <f t="shared" si="40"/>
        <v>0</v>
      </c>
      <c r="U367" s="722">
        <f t="shared" si="41"/>
        <v>0</v>
      </c>
      <c r="W367" s="655">
        <f t="shared" si="42"/>
        <v>0</v>
      </c>
      <c r="Z367" s="654">
        <f t="shared" si="43"/>
        <v>0</v>
      </c>
    </row>
    <row r="368" spans="1:26">
      <c r="A368" s="381">
        <v>368</v>
      </c>
      <c r="B368" s="146" t="s">
        <v>100</v>
      </c>
      <c r="E368" s="910">
        <f>'27'!J50</f>
        <v>64390</v>
      </c>
      <c r="G368" s="718"/>
      <c r="I368" s="737">
        <f>'27'!J50</f>
        <v>64390</v>
      </c>
      <c r="K368" s="718"/>
      <c r="N368" s="1018">
        <v>38937</v>
      </c>
      <c r="O368" s="898">
        <f>'27'!J50</f>
        <v>64390</v>
      </c>
      <c r="S368" s="722">
        <f t="shared" si="40"/>
        <v>0</v>
      </c>
      <c r="T368" s="461"/>
      <c r="U368" s="722">
        <f t="shared" si="41"/>
        <v>0</v>
      </c>
      <c r="W368" s="655">
        <f t="shared" si="42"/>
        <v>-38937</v>
      </c>
      <c r="X368" s="231" t="s">
        <v>1518</v>
      </c>
      <c r="Z368" s="654">
        <f t="shared" si="43"/>
        <v>64390</v>
      </c>
    </row>
    <row r="369" spans="1:26">
      <c r="A369" s="381">
        <v>369</v>
      </c>
      <c r="B369" s="146" t="s">
        <v>615</v>
      </c>
      <c r="E369" s="910">
        <f>'27'!J51</f>
        <v>0</v>
      </c>
      <c r="G369" s="718"/>
      <c r="I369" s="737">
        <f>'27'!J51</f>
        <v>0</v>
      </c>
      <c r="K369" s="718"/>
      <c r="N369" s="1018">
        <v>0</v>
      </c>
      <c r="O369" s="898">
        <f>'27'!J51</f>
        <v>0</v>
      </c>
      <c r="S369" s="722">
        <f t="shared" si="40"/>
        <v>0</v>
      </c>
      <c r="T369" s="461"/>
      <c r="U369" s="722">
        <f t="shared" si="41"/>
        <v>0</v>
      </c>
      <c r="W369" s="655">
        <f t="shared" si="42"/>
        <v>0</v>
      </c>
      <c r="X369" s="231" t="s">
        <v>1518</v>
      </c>
      <c r="Z369" s="654">
        <f t="shared" si="43"/>
        <v>0</v>
      </c>
    </row>
    <row r="370" spans="1:26">
      <c r="A370" s="381">
        <v>370</v>
      </c>
      <c r="B370" s="388" t="s">
        <v>1700</v>
      </c>
      <c r="E370" s="910">
        <f>'27'!J52</f>
        <v>-399</v>
      </c>
      <c r="G370" s="718"/>
      <c r="I370" s="737">
        <f>'27'!J52</f>
        <v>-399</v>
      </c>
      <c r="K370" s="718"/>
      <c r="N370" s="1018">
        <v>-16</v>
      </c>
      <c r="O370" s="898">
        <f>'27'!J52</f>
        <v>-399</v>
      </c>
      <c r="S370" s="722">
        <f t="shared" si="40"/>
        <v>0</v>
      </c>
      <c r="T370" s="461"/>
      <c r="U370" s="722">
        <f t="shared" si="41"/>
        <v>0</v>
      </c>
      <c r="W370" s="655">
        <f t="shared" si="42"/>
        <v>16</v>
      </c>
      <c r="X370" s="231" t="s">
        <v>1518</v>
      </c>
      <c r="Z370" s="654">
        <f t="shared" si="43"/>
        <v>-399</v>
      </c>
    </row>
    <row r="371" spans="1:26">
      <c r="A371" s="381">
        <v>371</v>
      </c>
      <c r="B371" s="146" t="s">
        <v>617</v>
      </c>
      <c r="E371" s="910">
        <f>'27'!J53</f>
        <v>0</v>
      </c>
      <c r="G371" s="718"/>
      <c r="I371" s="737">
        <f>'27'!J53</f>
        <v>0</v>
      </c>
      <c r="K371" s="718"/>
      <c r="N371" s="1018">
        <v>-43</v>
      </c>
      <c r="O371" s="898">
        <f>'27'!J53</f>
        <v>0</v>
      </c>
      <c r="S371" s="722">
        <f t="shared" si="40"/>
        <v>0</v>
      </c>
      <c r="T371" s="461"/>
      <c r="U371" s="722">
        <f t="shared" si="41"/>
        <v>0</v>
      </c>
      <c r="W371" s="655">
        <f t="shared" si="42"/>
        <v>43</v>
      </c>
      <c r="X371" s="231" t="s">
        <v>1518</v>
      </c>
      <c r="Z371" s="654">
        <f t="shared" si="43"/>
        <v>0</v>
      </c>
    </row>
    <row r="372" spans="1:26">
      <c r="A372" s="381">
        <v>372</v>
      </c>
      <c r="B372" s="146" t="s">
        <v>618</v>
      </c>
      <c r="E372" s="910">
        <f>'27'!J54</f>
        <v>-259</v>
      </c>
      <c r="G372" s="718"/>
      <c r="I372" s="737">
        <f>'27'!J54</f>
        <v>-259</v>
      </c>
      <c r="K372" s="718"/>
      <c r="N372" s="1018">
        <v>-232</v>
      </c>
      <c r="O372" s="898">
        <f>'27'!J54</f>
        <v>-259</v>
      </c>
      <c r="S372" s="722">
        <f t="shared" si="40"/>
        <v>0</v>
      </c>
      <c r="T372" s="461"/>
      <c r="U372" s="722">
        <f t="shared" si="41"/>
        <v>0</v>
      </c>
      <c r="W372" s="655">
        <f t="shared" si="42"/>
        <v>232</v>
      </c>
      <c r="X372" s="231" t="s">
        <v>1518</v>
      </c>
      <c r="Z372" s="654">
        <f t="shared" si="43"/>
        <v>-259</v>
      </c>
    </row>
    <row r="373" spans="1:26">
      <c r="A373" s="381">
        <v>373</v>
      </c>
      <c r="B373" s="146" t="s">
        <v>1580</v>
      </c>
      <c r="E373" s="910">
        <f>'27'!J55</f>
        <v>0</v>
      </c>
      <c r="G373" s="718"/>
      <c r="I373" s="737"/>
      <c r="K373" s="718"/>
      <c r="N373" s="1018">
        <v>0</v>
      </c>
      <c r="S373" s="722"/>
      <c r="T373" s="461"/>
      <c r="U373" s="722"/>
      <c r="W373" s="655"/>
      <c r="X373" s="231"/>
    </row>
    <row r="374" spans="1:26">
      <c r="A374" s="381">
        <v>374</v>
      </c>
      <c r="B374" s="146" t="s">
        <v>1571</v>
      </c>
      <c r="E374" s="910">
        <f>'27'!J56</f>
        <v>0</v>
      </c>
      <c r="G374" s="718"/>
      <c r="I374" s="737"/>
      <c r="K374" s="718"/>
      <c r="N374" s="1018">
        <v>0</v>
      </c>
      <c r="S374" s="722"/>
      <c r="T374" s="461"/>
      <c r="U374" s="722"/>
      <c r="W374" s="655"/>
      <c r="X374" s="231"/>
    </row>
    <row r="375" spans="1:26">
      <c r="A375" s="381">
        <v>375</v>
      </c>
      <c r="B375" s="1079"/>
      <c r="E375" s="910">
        <f>'27'!J57</f>
        <v>0</v>
      </c>
      <c r="G375" s="718"/>
      <c r="I375" s="737"/>
      <c r="K375" s="718"/>
      <c r="N375" s="1018">
        <v>0</v>
      </c>
      <c r="S375" s="722"/>
      <c r="T375" s="461"/>
      <c r="U375" s="722"/>
      <c r="W375" s="655"/>
      <c r="X375" s="231"/>
    </row>
    <row r="376" spans="1:26" ht="15.75">
      <c r="A376" s="381">
        <v>376</v>
      </c>
      <c r="B376" s="341" t="s">
        <v>619</v>
      </c>
      <c r="C376" s="465"/>
      <c r="E376" s="910">
        <f>'27'!J58</f>
        <v>63732</v>
      </c>
      <c r="G376" s="718"/>
      <c r="I376" s="737">
        <f>'27'!J58</f>
        <v>63732</v>
      </c>
      <c r="K376" s="718"/>
      <c r="N376" s="1018">
        <v>38646</v>
      </c>
      <c r="O376" s="898">
        <f>'27'!J58</f>
        <v>63732</v>
      </c>
      <c r="S376" s="722">
        <f t="shared" ref="S376:S384" si="44">E376-I376</f>
        <v>0</v>
      </c>
      <c r="T376" s="461"/>
      <c r="U376" s="722">
        <f t="shared" ref="U376:U384" si="45">G376-K376</f>
        <v>0</v>
      </c>
      <c r="W376" s="655">
        <f t="shared" ref="W376:W384" si="46">G376-N376</f>
        <v>-38646</v>
      </c>
      <c r="X376" s="231" t="s">
        <v>1518</v>
      </c>
      <c r="Z376" s="654">
        <f t="shared" ref="Z376:Z384" si="47">E376-Y376</f>
        <v>63732</v>
      </c>
    </row>
    <row r="377" spans="1:26" ht="15.75">
      <c r="A377" s="381">
        <v>377</v>
      </c>
      <c r="B377" s="341" t="s">
        <v>620</v>
      </c>
      <c r="C377" s="465"/>
      <c r="E377" s="910">
        <f>'27'!J59</f>
        <v>63787</v>
      </c>
      <c r="G377" s="718"/>
      <c r="I377" s="737">
        <f>'27'!J59</f>
        <v>63787</v>
      </c>
      <c r="K377" s="718"/>
      <c r="N377" s="1018">
        <v>38684</v>
      </c>
      <c r="O377" s="898">
        <f>'27'!J59</f>
        <v>63787</v>
      </c>
      <c r="S377" s="722">
        <f t="shared" si="44"/>
        <v>0</v>
      </c>
      <c r="T377" s="461"/>
      <c r="U377" s="722">
        <f t="shared" si="45"/>
        <v>0</v>
      </c>
      <c r="W377" s="655">
        <f t="shared" si="46"/>
        <v>-38684</v>
      </c>
      <c r="X377" s="231" t="s">
        <v>1518</v>
      </c>
      <c r="Z377" s="654">
        <f t="shared" si="47"/>
        <v>63787</v>
      </c>
    </row>
    <row r="378" spans="1:26" ht="15.75">
      <c r="A378" s="381">
        <v>378</v>
      </c>
      <c r="B378" s="341" t="s">
        <v>621</v>
      </c>
      <c r="C378" s="465"/>
      <c r="E378" s="910">
        <f>'27'!J60</f>
        <v>55</v>
      </c>
      <c r="G378" s="718"/>
      <c r="I378" s="737">
        <f>'27'!J60</f>
        <v>55</v>
      </c>
      <c r="K378" s="718"/>
      <c r="N378" s="1018">
        <v>38</v>
      </c>
      <c r="O378" s="898">
        <f>'27'!J60</f>
        <v>55</v>
      </c>
      <c r="S378" s="722">
        <f t="shared" si="44"/>
        <v>0</v>
      </c>
      <c r="T378" s="461"/>
      <c r="U378" s="722">
        <f t="shared" si="45"/>
        <v>0</v>
      </c>
      <c r="W378" s="655">
        <f t="shared" si="46"/>
        <v>-38</v>
      </c>
      <c r="X378" s="231" t="s">
        <v>1518</v>
      </c>
      <c r="Z378" s="654">
        <f t="shared" si="47"/>
        <v>55</v>
      </c>
    </row>
    <row r="379" spans="1:26" ht="15.75">
      <c r="A379" s="381">
        <v>379</v>
      </c>
      <c r="B379" s="1051" t="s">
        <v>953</v>
      </c>
      <c r="C379" s="465"/>
      <c r="I379" s="737"/>
      <c r="K379" s="231"/>
      <c r="N379" s="1018"/>
      <c r="S379" s="722">
        <f t="shared" si="44"/>
        <v>0</v>
      </c>
      <c r="U379" s="722">
        <f t="shared" si="45"/>
        <v>0</v>
      </c>
      <c r="W379" s="655">
        <f t="shared" si="46"/>
        <v>0</v>
      </c>
      <c r="Z379" s="654">
        <f t="shared" si="47"/>
        <v>0</v>
      </c>
    </row>
    <row r="380" spans="1:26">
      <c r="A380" s="381">
        <v>380</v>
      </c>
      <c r="B380" s="146" t="s">
        <v>100</v>
      </c>
      <c r="E380" s="910">
        <f>'27'!L50</f>
        <v>172872</v>
      </c>
      <c r="G380" s="718"/>
      <c r="I380" s="737">
        <f>'27'!L50</f>
        <v>172872</v>
      </c>
      <c r="K380" s="718"/>
      <c r="N380" s="1018">
        <v>158281</v>
      </c>
      <c r="O380" s="898">
        <f>'27'!L50</f>
        <v>172872</v>
      </c>
      <c r="S380" s="722">
        <f t="shared" si="44"/>
        <v>0</v>
      </c>
      <c r="T380" s="461"/>
      <c r="U380" s="722">
        <f t="shared" si="45"/>
        <v>0</v>
      </c>
      <c r="W380" s="655">
        <f t="shared" si="46"/>
        <v>-158281</v>
      </c>
      <c r="X380" s="231" t="s">
        <v>1518</v>
      </c>
      <c r="Z380" s="654">
        <f t="shared" si="47"/>
        <v>172872</v>
      </c>
    </row>
    <row r="381" spans="1:26">
      <c r="A381" s="381">
        <v>381</v>
      </c>
      <c r="B381" s="146" t="s">
        <v>615</v>
      </c>
      <c r="E381" s="910">
        <f>'27'!L51</f>
        <v>0</v>
      </c>
      <c r="G381" s="718"/>
      <c r="I381" s="737">
        <f>'27'!L51</f>
        <v>0</v>
      </c>
      <c r="K381" s="718"/>
      <c r="N381" s="1018">
        <v>0</v>
      </c>
      <c r="O381" s="898">
        <f>'27'!L51</f>
        <v>0</v>
      </c>
      <c r="S381" s="722">
        <f t="shared" si="44"/>
        <v>0</v>
      </c>
      <c r="T381" s="461"/>
      <c r="U381" s="722">
        <f t="shared" si="45"/>
        <v>0</v>
      </c>
      <c r="W381" s="655">
        <f t="shared" si="46"/>
        <v>0</v>
      </c>
      <c r="X381" s="231" t="s">
        <v>1518</v>
      </c>
      <c r="Z381" s="654">
        <f t="shared" si="47"/>
        <v>0</v>
      </c>
    </row>
    <row r="382" spans="1:26">
      <c r="A382" s="381">
        <v>382</v>
      </c>
      <c r="B382" s="388" t="s">
        <v>1700</v>
      </c>
      <c r="E382" s="910">
        <f>'27'!L52</f>
        <v>-1769</v>
      </c>
      <c r="G382" s="718"/>
      <c r="I382" s="737">
        <f>'27'!L52</f>
        <v>-1769</v>
      </c>
      <c r="K382" s="718"/>
      <c r="N382" s="1018">
        <v>-1510</v>
      </c>
      <c r="O382" s="898">
        <f>'27'!L52</f>
        <v>-1769</v>
      </c>
      <c r="S382" s="722">
        <f t="shared" si="44"/>
        <v>0</v>
      </c>
      <c r="T382" s="461"/>
      <c r="U382" s="722">
        <f t="shared" si="45"/>
        <v>0</v>
      </c>
      <c r="W382" s="655">
        <f t="shared" si="46"/>
        <v>1510</v>
      </c>
      <c r="X382" s="231" t="s">
        <v>1518</v>
      </c>
      <c r="Z382" s="654">
        <f t="shared" si="47"/>
        <v>-1769</v>
      </c>
    </row>
    <row r="383" spans="1:26">
      <c r="A383" s="381">
        <v>383</v>
      </c>
      <c r="B383" s="146" t="s">
        <v>617</v>
      </c>
      <c r="E383" s="910">
        <f>'27'!L53</f>
        <v>-664</v>
      </c>
      <c r="G383" s="718"/>
      <c r="I383" s="737">
        <f>'27'!L53</f>
        <v>-664</v>
      </c>
      <c r="K383" s="718"/>
      <c r="N383" s="1018">
        <v>-2181</v>
      </c>
      <c r="O383" s="898">
        <f>'27'!L53</f>
        <v>-664</v>
      </c>
      <c r="S383" s="722">
        <f t="shared" si="44"/>
        <v>0</v>
      </c>
      <c r="T383" s="461"/>
      <c r="U383" s="722">
        <f t="shared" si="45"/>
        <v>0</v>
      </c>
      <c r="W383" s="655">
        <f t="shared" si="46"/>
        <v>2181</v>
      </c>
      <c r="X383" s="231" t="s">
        <v>1518</v>
      </c>
      <c r="Z383" s="654">
        <f t="shared" si="47"/>
        <v>-664</v>
      </c>
    </row>
    <row r="384" spans="1:26">
      <c r="A384" s="381">
        <v>384</v>
      </c>
      <c r="B384" s="146" t="s">
        <v>618</v>
      </c>
      <c r="E384" s="910">
        <f>'27'!L54</f>
        <v>-676</v>
      </c>
      <c r="G384" s="718"/>
      <c r="I384" s="737">
        <f>'27'!L54</f>
        <v>-676</v>
      </c>
      <c r="K384" s="718"/>
      <c r="N384" s="1018">
        <v>-603</v>
      </c>
      <c r="O384" s="898">
        <f>'27'!L54</f>
        <v>-676</v>
      </c>
      <c r="S384" s="722">
        <f t="shared" si="44"/>
        <v>0</v>
      </c>
      <c r="T384" s="461"/>
      <c r="U384" s="722">
        <f t="shared" si="45"/>
        <v>0</v>
      </c>
      <c r="W384" s="655">
        <f t="shared" si="46"/>
        <v>603</v>
      </c>
      <c r="X384" s="231" t="s">
        <v>1518</v>
      </c>
      <c r="Z384" s="654">
        <f t="shared" si="47"/>
        <v>-676</v>
      </c>
    </row>
    <row r="385" spans="1:26">
      <c r="A385" s="381">
        <v>385</v>
      </c>
      <c r="B385" s="146" t="s">
        <v>1580</v>
      </c>
      <c r="E385" s="910">
        <f>'27'!L55</f>
        <v>0</v>
      </c>
      <c r="G385" s="718"/>
      <c r="I385" s="737"/>
      <c r="K385" s="718"/>
      <c r="N385" s="1018">
        <v>0</v>
      </c>
      <c r="S385" s="722"/>
      <c r="T385" s="461"/>
      <c r="U385" s="722"/>
      <c r="W385" s="655"/>
      <c r="X385" s="231"/>
    </row>
    <row r="386" spans="1:26">
      <c r="A386" s="381">
        <v>386</v>
      </c>
      <c r="B386" s="146" t="s">
        <v>1571</v>
      </c>
      <c r="E386" s="910">
        <f>'27'!L56</f>
        <v>0</v>
      </c>
      <c r="G386" s="718"/>
      <c r="I386" s="737"/>
      <c r="K386" s="718"/>
      <c r="N386" s="1018">
        <v>0</v>
      </c>
      <c r="S386" s="722"/>
      <c r="T386" s="461"/>
      <c r="U386" s="722"/>
      <c r="W386" s="655"/>
      <c r="X386" s="231"/>
    </row>
    <row r="387" spans="1:26">
      <c r="A387" s="381">
        <v>387</v>
      </c>
      <c r="B387" s="1079"/>
      <c r="E387" s="910">
        <f>'27'!L57</f>
        <v>0</v>
      </c>
      <c r="G387" s="718"/>
      <c r="I387" s="737"/>
      <c r="K387" s="718"/>
      <c r="N387" s="1018">
        <v>0</v>
      </c>
      <c r="S387" s="722"/>
      <c r="T387" s="461"/>
      <c r="U387" s="722"/>
      <c r="W387" s="655"/>
      <c r="X387" s="231"/>
    </row>
    <row r="388" spans="1:26" ht="15.75">
      <c r="A388" s="381">
        <v>388</v>
      </c>
      <c r="B388" s="341" t="s">
        <v>619</v>
      </c>
      <c r="C388" s="465"/>
      <c r="E388" s="910">
        <f>'27'!L58</f>
        <v>169763</v>
      </c>
      <c r="G388" s="718"/>
      <c r="I388" s="737">
        <f>'27'!L58</f>
        <v>169763</v>
      </c>
      <c r="K388" s="718"/>
      <c r="N388" s="1018">
        <v>153987</v>
      </c>
      <c r="O388" s="898">
        <f>'27'!L58</f>
        <v>169763</v>
      </c>
      <c r="S388" s="722">
        <f>E388-I388</f>
        <v>0</v>
      </c>
      <c r="T388" s="461"/>
      <c r="U388" s="722">
        <f>G388-K388</f>
        <v>0</v>
      </c>
      <c r="W388" s="655">
        <f>G388-N388</f>
        <v>-153987</v>
      </c>
      <c r="X388" s="231" t="s">
        <v>1518</v>
      </c>
      <c r="Z388" s="654">
        <f>E388-Y388</f>
        <v>169763</v>
      </c>
    </row>
    <row r="389" spans="1:26" ht="15.75">
      <c r="A389" s="381">
        <v>389</v>
      </c>
      <c r="B389" s="341" t="s">
        <v>620</v>
      </c>
      <c r="C389" s="465"/>
      <c r="E389" s="910">
        <f>'27'!L59</f>
        <v>169888</v>
      </c>
      <c r="G389" s="718"/>
      <c r="I389" s="737">
        <f>'27'!L59</f>
        <v>169888</v>
      </c>
      <c r="K389" s="718"/>
      <c r="N389" s="1018">
        <v>154085</v>
      </c>
      <c r="O389" s="898">
        <f>'27'!L59</f>
        <v>169888</v>
      </c>
      <c r="S389" s="722">
        <f>E389-I389</f>
        <v>0</v>
      </c>
      <c r="T389" s="461"/>
      <c r="U389" s="722">
        <f>G389-K389</f>
        <v>0</v>
      </c>
      <c r="W389" s="655">
        <f>G389-N389</f>
        <v>-154085</v>
      </c>
      <c r="X389" s="231" t="s">
        <v>1518</v>
      </c>
      <c r="Z389" s="654">
        <f>E389-Y389</f>
        <v>169888</v>
      </c>
    </row>
    <row r="390" spans="1:26" ht="15.75">
      <c r="A390" s="381">
        <v>390</v>
      </c>
      <c r="B390" s="341" t="s">
        <v>621</v>
      </c>
      <c r="C390" s="465"/>
      <c r="E390" s="910">
        <f>'27'!L60</f>
        <v>125</v>
      </c>
      <c r="G390" s="718"/>
      <c r="I390" s="737">
        <f>'27'!L60</f>
        <v>125</v>
      </c>
      <c r="K390" s="718"/>
      <c r="N390" s="1018">
        <v>98</v>
      </c>
      <c r="O390" s="898">
        <f>'27'!L60</f>
        <v>125</v>
      </c>
      <c r="S390" s="722">
        <f>E390-I390</f>
        <v>0</v>
      </c>
      <c r="T390" s="461"/>
      <c r="U390" s="722">
        <f>G390-K390</f>
        <v>0</v>
      </c>
      <c r="W390" s="655">
        <f>G390-N390</f>
        <v>-98</v>
      </c>
      <c r="X390" s="231" t="s">
        <v>1518</v>
      </c>
      <c r="Z390" s="654">
        <f>E390-Y390</f>
        <v>125</v>
      </c>
    </row>
    <row r="391" spans="1:26" ht="15.75">
      <c r="A391" s="381">
        <v>391</v>
      </c>
      <c r="B391" s="937" t="s">
        <v>954</v>
      </c>
      <c r="C391" s="465"/>
      <c r="I391" s="737"/>
      <c r="K391" s="231"/>
      <c r="N391" s="1018"/>
      <c r="S391" s="722">
        <f>E391-I391</f>
        <v>0</v>
      </c>
      <c r="U391" s="722">
        <f>G391-K391</f>
        <v>0</v>
      </c>
      <c r="W391" s="655">
        <f>G391-N391</f>
        <v>0</v>
      </c>
      <c r="Z391" s="654">
        <f>E391-Y391</f>
        <v>0</v>
      </c>
    </row>
    <row r="392" spans="1:26" ht="15.75">
      <c r="A392" s="381">
        <v>392</v>
      </c>
      <c r="B392" s="937" t="s">
        <v>1037</v>
      </c>
      <c r="E392" s="718" t="s">
        <v>1035</v>
      </c>
      <c r="F392" s="718"/>
      <c r="G392" s="718"/>
      <c r="I392" s="741"/>
      <c r="K392" s="718"/>
      <c r="N392" s="1018" t="s">
        <v>1035</v>
      </c>
      <c r="S392" s="722"/>
      <c r="U392" s="722"/>
      <c r="W392" s="655"/>
    </row>
    <row r="393" spans="1:26">
      <c r="A393" s="381">
        <v>393</v>
      </c>
      <c r="B393" s="936" t="s">
        <v>1073</v>
      </c>
      <c r="E393" s="718"/>
      <c r="F393" s="718"/>
      <c r="G393" s="718"/>
      <c r="I393" s="741"/>
      <c r="K393" s="718"/>
      <c r="N393" s="1018"/>
      <c r="S393" s="722"/>
      <c r="U393" s="722"/>
      <c r="W393" s="655"/>
      <c r="Z393" s="654">
        <f t="shared" ref="Z393:Z413" si="48">E393-Y393</f>
        <v>0</v>
      </c>
    </row>
    <row r="394" spans="1:26">
      <c r="A394" s="381">
        <v>394</v>
      </c>
      <c r="B394" s="936" t="s">
        <v>1074</v>
      </c>
      <c r="E394" s="718"/>
      <c r="F394" s="718"/>
      <c r="G394" s="718"/>
      <c r="I394" s="741"/>
      <c r="K394" s="718"/>
      <c r="N394" s="1018"/>
      <c r="S394" s="722"/>
      <c r="U394" s="722"/>
      <c r="W394" s="655"/>
      <c r="Z394" s="654">
        <f t="shared" si="48"/>
        <v>0</v>
      </c>
    </row>
    <row r="395" spans="1:26" ht="15.75">
      <c r="A395" s="381">
        <v>395</v>
      </c>
      <c r="B395" s="937" t="s">
        <v>1075</v>
      </c>
      <c r="E395" s="718"/>
      <c r="F395" s="718"/>
      <c r="G395" s="718"/>
      <c r="I395" s="741"/>
      <c r="K395" s="718"/>
      <c r="N395" s="1018"/>
      <c r="S395" s="722"/>
      <c r="U395" s="722"/>
      <c r="W395" s="655"/>
      <c r="Z395" s="654">
        <f t="shared" si="48"/>
        <v>0</v>
      </c>
    </row>
    <row r="396" spans="1:26" ht="15.75">
      <c r="A396" s="381">
        <v>396</v>
      </c>
      <c r="B396" s="937" t="s">
        <v>1038</v>
      </c>
      <c r="E396" s="718"/>
      <c r="F396" s="718"/>
      <c r="G396" s="718"/>
      <c r="I396" s="741"/>
      <c r="K396" s="718"/>
      <c r="N396" s="1018"/>
      <c r="S396" s="722"/>
      <c r="U396" s="722"/>
      <c r="W396" s="655"/>
      <c r="Z396" s="654">
        <f t="shared" si="48"/>
        <v>0</v>
      </c>
    </row>
    <row r="397" spans="1:26" ht="15.75">
      <c r="A397" s="381">
        <v>397</v>
      </c>
      <c r="B397" s="936" t="s">
        <v>1073</v>
      </c>
      <c r="C397" s="465"/>
      <c r="E397" s="718"/>
      <c r="F397" s="718"/>
      <c r="G397" s="718"/>
      <c r="I397" s="741"/>
      <c r="K397" s="718"/>
      <c r="N397" s="1018"/>
      <c r="S397" s="722"/>
      <c r="U397" s="722"/>
      <c r="W397" s="655"/>
      <c r="Z397" s="654">
        <f t="shared" si="48"/>
        <v>0</v>
      </c>
    </row>
    <row r="398" spans="1:26" ht="15.75">
      <c r="A398" s="381">
        <v>398</v>
      </c>
      <c r="B398" s="936" t="s">
        <v>1074</v>
      </c>
      <c r="C398" s="465"/>
      <c r="E398" s="718"/>
      <c r="F398" s="718"/>
      <c r="G398" s="718"/>
      <c r="I398" s="741"/>
      <c r="K398" s="718"/>
      <c r="N398" s="1018"/>
      <c r="S398" s="722"/>
      <c r="U398" s="722"/>
      <c r="W398" s="655"/>
      <c r="Z398" s="654">
        <f t="shared" si="48"/>
        <v>0</v>
      </c>
    </row>
    <row r="399" spans="1:26" ht="15.75">
      <c r="A399" s="381">
        <v>399</v>
      </c>
      <c r="B399" s="937" t="s">
        <v>1075</v>
      </c>
      <c r="C399" s="465"/>
      <c r="E399" s="718"/>
      <c r="F399" s="718"/>
      <c r="G399" s="718"/>
      <c r="I399" s="741"/>
      <c r="K399" s="718"/>
      <c r="N399" s="1018"/>
      <c r="S399" s="722"/>
      <c r="U399" s="722"/>
      <c r="W399" s="655"/>
      <c r="Z399" s="654">
        <f t="shared" si="48"/>
        <v>0</v>
      </c>
    </row>
    <row r="400" spans="1:26" ht="15.75">
      <c r="A400" s="381">
        <v>400</v>
      </c>
      <c r="B400" s="937" t="s">
        <v>1039</v>
      </c>
      <c r="E400" s="718"/>
      <c r="F400" s="718"/>
      <c r="G400" s="718"/>
      <c r="I400" s="741"/>
      <c r="K400" s="718"/>
      <c r="N400" s="1018"/>
      <c r="S400" s="722"/>
      <c r="U400" s="722"/>
      <c r="W400" s="655"/>
      <c r="Z400" s="654">
        <f t="shared" si="48"/>
        <v>0</v>
      </c>
    </row>
    <row r="401" spans="1:26">
      <c r="A401" s="381">
        <v>401</v>
      </c>
      <c r="B401" s="936" t="s">
        <v>1073</v>
      </c>
      <c r="E401" s="718"/>
      <c r="F401" s="718"/>
      <c r="G401" s="718"/>
      <c r="I401" s="741"/>
      <c r="K401" s="718"/>
      <c r="N401" s="1018"/>
      <c r="S401" s="722"/>
      <c r="U401" s="722"/>
      <c r="W401" s="655"/>
      <c r="Z401" s="654">
        <f t="shared" si="48"/>
        <v>0</v>
      </c>
    </row>
    <row r="402" spans="1:26">
      <c r="A402" s="381">
        <v>402</v>
      </c>
      <c r="B402" s="936" t="s">
        <v>1074</v>
      </c>
      <c r="E402" s="718"/>
      <c r="F402" s="718"/>
      <c r="G402" s="718"/>
      <c r="I402" s="741"/>
      <c r="K402" s="718"/>
      <c r="N402" s="1018"/>
      <c r="S402" s="722"/>
      <c r="U402" s="722"/>
      <c r="W402" s="655"/>
      <c r="Z402" s="654">
        <f t="shared" si="48"/>
        <v>0</v>
      </c>
    </row>
    <row r="403" spans="1:26" ht="15.75">
      <c r="A403" s="381">
        <v>403</v>
      </c>
      <c r="B403" s="937" t="s">
        <v>1075</v>
      </c>
      <c r="E403" s="718"/>
      <c r="F403" s="718"/>
      <c r="G403" s="718"/>
      <c r="I403" s="741"/>
      <c r="K403" s="718"/>
      <c r="N403" s="1018"/>
      <c r="S403" s="722"/>
      <c r="U403" s="722"/>
      <c r="W403" s="655"/>
      <c r="Z403" s="654">
        <f t="shared" si="48"/>
        <v>0</v>
      </c>
    </row>
    <row r="404" spans="1:26" ht="15.75">
      <c r="A404" s="381">
        <v>404</v>
      </c>
      <c r="B404" s="937" t="s">
        <v>955</v>
      </c>
      <c r="E404" s="718"/>
      <c r="F404" s="718"/>
      <c r="G404" s="718"/>
      <c r="I404" s="741"/>
      <c r="K404" s="718"/>
      <c r="N404" s="1018"/>
      <c r="S404" s="722"/>
      <c r="U404" s="722"/>
      <c r="W404" s="655"/>
      <c r="Z404" s="654">
        <f t="shared" si="48"/>
        <v>0</v>
      </c>
    </row>
    <row r="405" spans="1:26">
      <c r="A405" s="381">
        <v>405</v>
      </c>
      <c r="B405" s="936" t="s">
        <v>1073</v>
      </c>
      <c r="E405" s="718"/>
      <c r="F405" s="718"/>
      <c r="G405" s="718"/>
      <c r="I405" s="741"/>
      <c r="K405" s="718"/>
      <c r="N405" s="1018"/>
      <c r="S405" s="722"/>
      <c r="U405" s="722"/>
      <c r="W405" s="655"/>
      <c r="Z405" s="654">
        <f t="shared" si="48"/>
        <v>0</v>
      </c>
    </row>
    <row r="406" spans="1:26">
      <c r="A406" s="381">
        <v>406</v>
      </c>
      <c r="B406" s="936" t="s">
        <v>1074</v>
      </c>
      <c r="E406" s="718"/>
      <c r="F406" s="718"/>
      <c r="G406" s="718"/>
      <c r="I406" s="741"/>
      <c r="K406" s="718"/>
      <c r="N406" s="1018"/>
      <c r="S406" s="722"/>
      <c r="U406" s="722"/>
      <c r="W406" s="655"/>
      <c r="Z406" s="654">
        <f t="shared" si="48"/>
        <v>0</v>
      </c>
    </row>
    <row r="407" spans="1:26" ht="15.75">
      <c r="A407" s="381">
        <v>407</v>
      </c>
      <c r="B407" s="937" t="s">
        <v>1075</v>
      </c>
      <c r="E407" s="718"/>
      <c r="F407" s="718"/>
      <c r="G407" s="718"/>
      <c r="I407" s="741"/>
      <c r="K407" s="718"/>
      <c r="N407" s="1018"/>
      <c r="S407" s="722"/>
      <c r="U407" s="722"/>
      <c r="W407" s="655"/>
      <c r="Z407" s="654">
        <f t="shared" si="48"/>
        <v>0</v>
      </c>
    </row>
    <row r="408" spans="1:26" ht="15.75">
      <c r="A408" s="381">
        <v>408</v>
      </c>
      <c r="B408" s="937" t="s">
        <v>1178</v>
      </c>
      <c r="I408" s="737"/>
      <c r="K408" s="231"/>
      <c r="N408" s="1018"/>
      <c r="S408" s="722"/>
      <c r="U408" s="722"/>
      <c r="W408" s="655"/>
      <c r="Z408" s="654">
        <f t="shared" si="48"/>
        <v>0</v>
      </c>
    </row>
    <row r="409" spans="1:26" ht="15.75">
      <c r="A409" s="381">
        <v>409</v>
      </c>
      <c r="B409" s="937" t="s">
        <v>1179</v>
      </c>
      <c r="E409" s="718"/>
      <c r="F409" s="718"/>
      <c r="G409" s="718"/>
      <c r="I409" s="741"/>
      <c r="K409" s="718"/>
      <c r="N409" s="1018"/>
      <c r="S409" s="722"/>
      <c r="U409" s="722"/>
      <c r="W409" s="655"/>
      <c r="Z409" s="654">
        <f t="shared" si="48"/>
        <v>0</v>
      </c>
    </row>
    <row r="410" spans="1:26" ht="15.75">
      <c r="A410" s="381">
        <v>410</v>
      </c>
      <c r="B410" s="937" t="s">
        <v>1180</v>
      </c>
      <c r="E410" s="718"/>
      <c r="F410" s="718"/>
      <c r="G410" s="718"/>
      <c r="I410" s="741"/>
      <c r="K410" s="718"/>
      <c r="N410" s="1018"/>
      <c r="S410" s="722"/>
      <c r="U410" s="722"/>
      <c r="W410" s="655"/>
      <c r="Z410" s="654">
        <f t="shared" si="48"/>
        <v>0</v>
      </c>
    </row>
    <row r="411" spans="1:26">
      <c r="A411" s="381">
        <v>411</v>
      </c>
      <c r="B411" s="936" t="s">
        <v>496</v>
      </c>
      <c r="E411" s="718"/>
      <c r="F411" s="718"/>
      <c r="G411" s="718"/>
      <c r="I411" s="741"/>
      <c r="K411" s="718"/>
      <c r="N411" s="1018"/>
      <c r="S411" s="722"/>
      <c r="U411" s="722"/>
      <c r="W411" s="655"/>
      <c r="Z411" s="654">
        <f t="shared" si="48"/>
        <v>0</v>
      </c>
    </row>
    <row r="412" spans="1:26">
      <c r="A412" s="381">
        <v>412</v>
      </c>
      <c r="B412" s="936" t="s">
        <v>612</v>
      </c>
      <c r="E412" s="718"/>
      <c r="F412" s="718"/>
      <c r="G412" s="718"/>
      <c r="I412" s="741"/>
      <c r="K412" s="718"/>
      <c r="N412" s="1018"/>
      <c r="S412" s="722"/>
      <c r="U412" s="722"/>
      <c r="W412" s="655"/>
      <c r="Z412" s="654">
        <f t="shared" si="48"/>
        <v>0</v>
      </c>
    </row>
    <row r="413" spans="1:26">
      <c r="A413" s="381">
        <v>413</v>
      </c>
      <c r="B413" s="936" t="s">
        <v>497</v>
      </c>
      <c r="E413" s="718"/>
      <c r="F413" s="718"/>
      <c r="G413" s="718"/>
      <c r="I413" s="741"/>
      <c r="K413" s="718"/>
      <c r="N413" s="1018"/>
      <c r="S413" s="722"/>
      <c r="U413" s="722"/>
      <c r="W413" s="655"/>
      <c r="Z413" s="654">
        <f t="shared" si="48"/>
        <v>0</v>
      </c>
    </row>
    <row r="414" spans="1:26">
      <c r="A414" s="381">
        <v>414</v>
      </c>
      <c r="B414" s="936" t="s">
        <v>1567</v>
      </c>
      <c r="E414" s="718"/>
      <c r="F414" s="718"/>
      <c r="G414" s="718"/>
      <c r="I414" s="741"/>
      <c r="K414" s="718"/>
      <c r="N414" s="1018"/>
      <c r="S414" s="722"/>
      <c r="U414" s="722"/>
      <c r="W414" s="655"/>
    </row>
    <row r="415" spans="1:26" ht="15.75">
      <c r="A415" s="381">
        <v>415</v>
      </c>
      <c r="B415" s="937" t="s">
        <v>613</v>
      </c>
      <c r="E415" s="718"/>
      <c r="F415" s="718"/>
      <c r="G415" s="718"/>
      <c r="I415" s="741"/>
      <c r="K415" s="718"/>
      <c r="N415" s="1018"/>
      <c r="S415" s="722"/>
      <c r="U415" s="722"/>
      <c r="W415" s="655"/>
      <c r="Z415" s="654">
        <f t="shared" ref="Z415:Z424" si="49">E415-Y415</f>
        <v>0</v>
      </c>
    </row>
    <row r="416" spans="1:26" ht="15.75">
      <c r="A416" s="381">
        <v>416</v>
      </c>
      <c r="B416" s="937" t="s">
        <v>498</v>
      </c>
      <c r="E416" s="718"/>
      <c r="F416" s="718"/>
      <c r="G416" s="718"/>
      <c r="I416" s="741"/>
      <c r="K416" s="718"/>
      <c r="N416" s="1018"/>
      <c r="S416" s="722"/>
      <c r="U416" s="722"/>
      <c r="W416" s="655"/>
      <c r="Z416" s="654">
        <f t="shared" si="49"/>
        <v>0</v>
      </c>
    </row>
    <row r="417" spans="1:26" ht="15.75">
      <c r="A417" s="381">
        <v>417</v>
      </c>
      <c r="B417" s="937" t="s">
        <v>499</v>
      </c>
      <c r="E417" s="718"/>
      <c r="F417" s="718"/>
      <c r="G417" s="718"/>
      <c r="I417" s="741"/>
      <c r="K417" s="718"/>
      <c r="N417" s="1018"/>
      <c r="S417" s="722"/>
      <c r="U417" s="722"/>
      <c r="W417" s="655"/>
      <c r="Z417" s="654">
        <f t="shared" si="49"/>
        <v>0</v>
      </c>
    </row>
    <row r="418" spans="1:26" ht="15.75">
      <c r="A418" s="381">
        <v>418</v>
      </c>
      <c r="B418" s="937" t="s">
        <v>1181</v>
      </c>
      <c r="E418" s="718"/>
      <c r="F418" s="718"/>
      <c r="G418" s="718"/>
      <c r="I418" s="741"/>
      <c r="K418" s="718"/>
      <c r="N418" s="1018"/>
      <c r="S418" s="722"/>
      <c r="U418" s="722"/>
      <c r="W418" s="655"/>
      <c r="Z418" s="654">
        <f t="shared" si="49"/>
        <v>0</v>
      </c>
    </row>
    <row r="419" spans="1:26" ht="15.75">
      <c r="A419" s="381">
        <v>419</v>
      </c>
      <c r="B419" s="937" t="s">
        <v>1180</v>
      </c>
      <c r="E419" s="718"/>
      <c r="F419" s="718"/>
      <c r="G419" s="718"/>
      <c r="I419" s="741"/>
      <c r="K419" s="718"/>
      <c r="N419" s="1018"/>
      <c r="S419" s="722"/>
      <c r="U419" s="722"/>
      <c r="W419" s="655"/>
      <c r="Z419" s="654">
        <f t="shared" si="49"/>
        <v>0</v>
      </c>
    </row>
    <row r="420" spans="1:26">
      <c r="A420" s="381">
        <v>420</v>
      </c>
      <c r="B420" s="936" t="s">
        <v>100</v>
      </c>
      <c r="E420" s="718"/>
      <c r="F420" s="718"/>
      <c r="G420" s="718"/>
      <c r="I420" s="741"/>
      <c r="K420" s="718"/>
      <c r="N420" s="1018"/>
      <c r="S420" s="722"/>
      <c r="U420" s="722"/>
      <c r="W420" s="655"/>
      <c r="Z420" s="654">
        <f t="shared" si="49"/>
        <v>0</v>
      </c>
    </row>
    <row r="421" spans="1:26">
      <c r="A421" s="381">
        <v>421</v>
      </c>
      <c r="B421" s="936" t="s">
        <v>615</v>
      </c>
      <c r="E421" s="718"/>
      <c r="F421" s="718"/>
      <c r="G421" s="718"/>
      <c r="I421" s="741"/>
      <c r="K421" s="718"/>
      <c r="N421" s="1018"/>
      <c r="S421" s="722"/>
      <c r="U421" s="722"/>
      <c r="W421" s="655"/>
      <c r="Z421" s="654">
        <f t="shared" si="49"/>
        <v>0</v>
      </c>
    </row>
    <row r="422" spans="1:26">
      <c r="A422" s="381">
        <v>422</v>
      </c>
      <c r="B422" s="771" t="s">
        <v>1700</v>
      </c>
      <c r="E422" s="718"/>
      <c r="F422" s="718"/>
      <c r="G422" s="718"/>
      <c r="I422" s="741"/>
      <c r="K422" s="718"/>
      <c r="N422" s="1018"/>
      <c r="S422" s="722"/>
      <c r="U422" s="722"/>
      <c r="W422" s="655"/>
      <c r="Z422" s="654">
        <f t="shared" si="49"/>
        <v>0</v>
      </c>
    </row>
    <row r="423" spans="1:26">
      <c r="A423" s="381">
        <v>423</v>
      </c>
      <c r="B423" s="936" t="s">
        <v>617</v>
      </c>
      <c r="E423" s="718"/>
      <c r="F423" s="718"/>
      <c r="G423" s="718"/>
      <c r="I423" s="741"/>
      <c r="K423" s="718"/>
      <c r="N423" s="1018"/>
      <c r="S423" s="722"/>
      <c r="U423" s="722"/>
      <c r="W423" s="655"/>
      <c r="Z423" s="654">
        <f t="shared" si="49"/>
        <v>0</v>
      </c>
    </row>
    <row r="424" spans="1:26">
      <c r="A424" s="381">
        <v>424</v>
      </c>
      <c r="B424" s="936" t="s">
        <v>618</v>
      </c>
      <c r="E424" s="718"/>
      <c r="F424" s="718"/>
      <c r="G424" s="718"/>
      <c r="I424" s="741"/>
      <c r="K424" s="718"/>
      <c r="N424" s="1018"/>
      <c r="S424" s="722"/>
      <c r="U424" s="722"/>
      <c r="W424" s="655"/>
      <c r="Z424" s="654">
        <f t="shared" si="49"/>
        <v>0</v>
      </c>
    </row>
    <row r="425" spans="1:26">
      <c r="A425" s="381">
        <v>425</v>
      </c>
      <c r="B425" s="936" t="s">
        <v>1580</v>
      </c>
      <c r="E425" s="718"/>
      <c r="F425" s="718"/>
      <c r="G425" s="718"/>
      <c r="I425" s="741"/>
      <c r="K425" s="718"/>
      <c r="N425" s="1018"/>
      <c r="S425" s="722"/>
      <c r="U425" s="722"/>
      <c r="W425" s="655"/>
    </row>
    <row r="426" spans="1:26">
      <c r="A426" s="381">
        <v>426</v>
      </c>
      <c r="B426" s="146" t="s">
        <v>1571</v>
      </c>
      <c r="E426" s="718"/>
      <c r="F426" s="718"/>
      <c r="G426" s="718"/>
      <c r="I426" s="741"/>
      <c r="K426" s="718"/>
      <c r="N426" s="1018"/>
      <c r="S426" s="722"/>
      <c r="U426" s="722"/>
      <c r="W426" s="655"/>
    </row>
    <row r="427" spans="1:26">
      <c r="A427" s="381">
        <v>427</v>
      </c>
      <c r="B427" s="146" t="s">
        <v>1572</v>
      </c>
      <c r="E427" s="718"/>
      <c r="F427" s="718"/>
      <c r="G427" s="718"/>
      <c r="I427" s="741"/>
      <c r="K427" s="718"/>
      <c r="N427" s="1018"/>
      <c r="S427" s="722"/>
      <c r="U427" s="722"/>
      <c r="W427" s="655"/>
    </row>
    <row r="428" spans="1:26" ht="15.75">
      <c r="A428" s="381">
        <v>428</v>
      </c>
      <c r="B428" s="937" t="s">
        <v>619</v>
      </c>
      <c r="E428" s="718"/>
      <c r="F428" s="718"/>
      <c r="G428" s="718"/>
      <c r="I428" s="741"/>
      <c r="K428" s="718"/>
      <c r="N428" s="1018"/>
      <c r="S428" s="722"/>
      <c r="U428" s="722"/>
      <c r="W428" s="655"/>
      <c r="Z428" s="654">
        <f>E428-Y428</f>
        <v>0</v>
      </c>
    </row>
    <row r="429" spans="1:26" ht="15.75">
      <c r="A429" s="381">
        <v>429</v>
      </c>
      <c r="B429" s="937" t="s">
        <v>620</v>
      </c>
      <c r="E429" s="718"/>
      <c r="F429" s="718"/>
      <c r="G429" s="718"/>
      <c r="I429" s="741"/>
      <c r="K429" s="718"/>
      <c r="N429" s="1018"/>
      <c r="S429" s="722"/>
      <c r="U429" s="722"/>
      <c r="W429" s="655"/>
      <c r="Z429" s="654">
        <f>E429-Y429</f>
        <v>0</v>
      </c>
    </row>
    <row r="430" spans="1:26" ht="15.75">
      <c r="A430" s="381">
        <v>430</v>
      </c>
      <c r="B430" s="937" t="s">
        <v>621</v>
      </c>
      <c r="E430" s="718"/>
      <c r="F430" s="718"/>
      <c r="G430" s="718"/>
      <c r="I430" s="741"/>
      <c r="K430" s="718"/>
      <c r="N430" s="1018"/>
      <c r="S430" s="722"/>
      <c r="U430" s="722"/>
      <c r="W430" s="655"/>
      <c r="Z430" s="654">
        <f>E430-Y430</f>
        <v>0</v>
      </c>
    </row>
    <row r="431" spans="1:26" ht="15.75">
      <c r="A431" s="381">
        <v>431</v>
      </c>
      <c r="B431" s="341" t="s">
        <v>1182</v>
      </c>
      <c r="E431" s="912" t="str">
        <f>'28'!H28</f>
        <v>Approved</v>
      </c>
      <c r="G431" s="718"/>
      <c r="I431" s="737" t="str">
        <f>'28'!H28</f>
        <v>Approved</v>
      </c>
      <c r="K431" s="718"/>
      <c r="N431" s="1018" t="s">
        <v>1278</v>
      </c>
      <c r="O431" s="925" t="str">
        <f>'28'!H28</f>
        <v>Approved</v>
      </c>
      <c r="S431" s="722"/>
      <c r="T431" s="461"/>
      <c r="U431" s="722"/>
      <c r="W431" s="655"/>
    </row>
    <row r="432" spans="1:26" ht="15.75">
      <c r="A432" s="381">
        <v>432</v>
      </c>
      <c r="B432" s="341" t="s">
        <v>1066</v>
      </c>
      <c r="I432" s="737"/>
      <c r="K432" s="231"/>
      <c r="N432" s="1018"/>
      <c r="S432" s="722"/>
      <c r="U432" s="722"/>
      <c r="W432" s="655"/>
      <c r="Z432" s="654">
        <f t="shared" ref="Z432:Z463" si="50">E432-Y432</f>
        <v>0</v>
      </c>
    </row>
    <row r="433" spans="1:26" ht="15.75">
      <c r="A433" s="381">
        <v>433</v>
      </c>
      <c r="B433" s="341" t="s">
        <v>956</v>
      </c>
      <c r="I433" s="737"/>
      <c r="K433" s="231"/>
      <c r="N433" s="1018"/>
      <c r="S433" s="722"/>
      <c r="U433" s="722"/>
      <c r="W433" s="655"/>
      <c r="Z433" s="654">
        <f t="shared" si="50"/>
        <v>0</v>
      </c>
    </row>
    <row r="434" spans="1:26" ht="15.75">
      <c r="A434" s="381">
        <v>434</v>
      </c>
      <c r="B434" s="937" t="s">
        <v>957</v>
      </c>
      <c r="E434" s="718"/>
      <c r="F434" s="718"/>
      <c r="G434" s="718"/>
      <c r="I434" s="737"/>
      <c r="K434" s="231"/>
      <c r="N434" s="1018"/>
      <c r="S434" s="722"/>
      <c r="U434" s="722"/>
      <c r="W434" s="655"/>
      <c r="Z434" s="654">
        <f t="shared" si="50"/>
        <v>0</v>
      </c>
    </row>
    <row r="435" spans="1:26">
      <c r="A435" s="381">
        <v>435</v>
      </c>
      <c r="B435" s="936" t="s">
        <v>1076</v>
      </c>
      <c r="E435" s="718"/>
      <c r="F435" s="718"/>
      <c r="G435" s="718"/>
      <c r="I435" s="741"/>
      <c r="K435" s="718"/>
      <c r="N435" s="1018"/>
      <c r="S435" s="722"/>
      <c r="U435" s="722"/>
      <c r="W435" s="655"/>
      <c r="Z435" s="654">
        <f t="shared" si="50"/>
        <v>0</v>
      </c>
    </row>
    <row r="436" spans="1:26">
      <c r="A436" s="381">
        <v>436</v>
      </c>
      <c r="B436" s="936" t="s">
        <v>1077</v>
      </c>
      <c r="E436" s="718"/>
      <c r="F436" s="718"/>
      <c r="G436" s="718"/>
      <c r="I436" s="741"/>
      <c r="K436" s="718"/>
      <c r="N436" s="1018"/>
      <c r="S436" s="722"/>
      <c r="U436" s="722"/>
      <c r="W436" s="655"/>
      <c r="Z436" s="654">
        <f t="shared" si="50"/>
        <v>0</v>
      </c>
    </row>
    <row r="437" spans="1:26">
      <c r="A437" s="381">
        <v>437</v>
      </c>
      <c r="B437" s="936" t="s">
        <v>944</v>
      </c>
      <c r="E437" s="718"/>
      <c r="F437" s="718"/>
      <c r="G437" s="718"/>
      <c r="I437" s="741"/>
      <c r="K437" s="718"/>
      <c r="N437" s="1018"/>
      <c r="S437" s="722"/>
      <c r="U437" s="722"/>
      <c r="W437" s="655"/>
      <c r="Z437" s="654">
        <f t="shared" si="50"/>
        <v>0</v>
      </c>
    </row>
    <row r="438" spans="1:26" ht="15.75">
      <c r="A438" s="381">
        <v>438</v>
      </c>
      <c r="B438" s="937" t="s">
        <v>1078</v>
      </c>
      <c r="E438" s="718"/>
      <c r="F438" s="718"/>
      <c r="G438" s="718"/>
      <c r="I438" s="741"/>
      <c r="K438" s="718"/>
      <c r="N438" s="1018"/>
      <c r="S438" s="722"/>
      <c r="U438" s="722"/>
      <c r="W438" s="655"/>
      <c r="Z438" s="654">
        <f t="shared" si="50"/>
        <v>0</v>
      </c>
    </row>
    <row r="439" spans="1:26" ht="15.75">
      <c r="A439" s="381">
        <v>439</v>
      </c>
      <c r="B439" s="937" t="s">
        <v>1079</v>
      </c>
      <c r="I439" s="741"/>
      <c r="K439" s="718"/>
      <c r="N439" s="1018"/>
      <c r="S439" s="722"/>
      <c r="U439" s="722"/>
      <c r="W439" s="655"/>
      <c r="Z439" s="654">
        <f t="shared" si="50"/>
        <v>0</v>
      </c>
    </row>
    <row r="440" spans="1:26" ht="15.75">
      <c r="A440" s="381">
        <v>440</v>
      </c>
      <c r="B440" s="341" t="s">
        <v>1232</v>
      </c>
      <c r="I440" s="737"/>
      <c r="K440" s="231"/>
      <c r="N440" s="1018"/>
      <c r="S440" s="722"/>
      <c r="U440" s="722"/>
      <c r="W440" s="655"/>
      <c r="Z440" s="654">
        <f t="shared" si="50"/>
        <v>0</v>
      </c>
    </row>
    <row r="441" spans="1:26">
      <c r="A441" s="381">
        <v>441</v>
      </c>
      <c r="B441" s="146" t="s">
        <v>958</v>
      </c>
      <c r="D441" t="s">
        <v>905</v>
      </c>
      <c r="E441" s="912">
        <f>'28'!E45</f>
        <v>314675</v>
      </c>
      <c r="G441" s="912">
        <f>'28'!G45</f>
        <v>315307</v>
      </c>
      <c r="I441" s="737">
        <f>'28'!E45</f>
        <v>314675</v>
      </c>
      <c r="K441" s="312">
        <f>'28'!G45</f>
        <v>315307</v>
      </c>
      <c r="N441" s="1018">
        <v>315307</v>
      </c>
      <c r="O441" s="925">
        <f>'28'!E45</f>
        <v>314675</v>
      </c>
      <c r="Q441" s="925">
        <f>'28'!G45</f>
        <v>315307</v>
      </c>
      <c r="S441" s="722">
        <f t="shared" ref="S441:S482" si="51">E441-I441</f>
        <v>0</v>
      </c>
      <c r="T441" s="461"/>
      <c r="U441" s="722">
        <f>G441-K441</f>
        <v>0</v>
      </c>
      <c r="W441" s="655">
        <f>G441-N441</f>
        <v>0</v>
      </c>
      <c r="Z441" s="654">
        <f t="shared" si="50"/>
        <v>314675</v>
      </c>
    </row>
    <row r="442" spans="1:26">
      <c r="A442" s="381">
        <v>442</v>
      </c>
      <c r="B442" s="146" t="s">
        <v>959</v>
      </c>
      <c r="D442" t="s">
        <v>905</v>
      </c>
      <c r="E442" s="912">
        <f>'28'!E46</f>
        <v>302538</v>
      </c>
      <c r="G442" s="912">
        <f>'28'!G46</f>
        <v>298578</v>
      </c>
      <c r="I442" s="737">
        <f>'28'!E46</f>
        <v>302538</v>
      </c>
      <c r="K442" s="312">
        <f>'28'!G46</f>
        <v>298578</v>
      </c>
      <c r="N442" s="1018">
        <v>298578</v>
      </c>
      <c r="O442" s="925">
        <f>'28'!E46</f>
        <v>302538</v>
      </c>
      <c r="Q442" s="925">
        <f>'28'!G46</f>
        <v>298578</v>
      </c>
      <c r="S442" s="722">
        <f t="shared" si="51"/>
        <v>0</v>
      </c>
      <c r="T442" s="461"/>
      <c r="U442" s="722">
        <f>G442-K442</f>
        <v>0</v>
      </c>
      <c r="W442" s="655">
        <f>G442-N442</f>
        <v>0</v>
      </c>
      <c r="Z442" s="654">
        <f t="shared" si="50"/>
        <v>302538</v>
      </c>
    </row>
    <row r="443" spans="1:26" ht="15.75">
      <c r="A443" s="381">
        <v>443</v>
      </c>
      <c r="B443" s="341" t="s">
        <v>960</v>
      </c>
      <c r="D443" t="s">
        <v>905</v>
      </c>
      <c r="E443" s="913">
        <f>'28'!E47</f>
        <v>0.96143004687375866</v>
      </c>
      <c r="F443" s="913"/>
      <c r="G443" s="913">
        <f>'28'!G47</f>
        <v>0.94694377226005133</v>
      </c>
      <c r="I443" s="511">
        <f>'28'!E47</f>
        <v>0.96143004687375866</v>
      </c>
      <c r="K443" s="719">
        <f>'28'!G47</f>
        <v>0.94694377226005133</v>
      </c>
      <c r="N443" s="1020">
        <v>1</v>
      </c>
      <c r="O443" s="926">
        <f>'28'!E47</f>
        <v>0.96143004687375866</v>
      </c>
      <c r="Q443" s="926">
        <f>'28'!G47</f>
        <v>0.94694377226005133</v>
      </c>
      <c r="S443" s="722">
        <f t="shared" si="51"/>
        <v>0</v>
      </c>
      <c r="T443" s="461"/>
      <c r="U443" s="722">
        <f>G443-K443</f>
        <v>0</v>
      </c>
      <c r="W443" s="655">
        <f>G443-N443</f>
        <v>-5.3056227739948669E-2</v>
      </c>
      <c r="Z443" s="654">
        <f t="shared" si="50"/>
        <v>0.96143004687375866</v>
      </c>
    </row>
    <row r="444" spans="1:26" ht="15.75">
      <c r="A444" s="381">
        <v>444</v>
      </c>
      <c r="B444" s="341" t="s">
        <v>352</v>
      </c>
      <c r="I444" s="737"/>
      <c r="K444" s="231"/>
      <c r="N444" s="1018"/>
      <c r="S444" s="722">
        <f t="shared" si="51"/>
        <v>0</v>
      </c>
      <c r="U444" s="722">
        <f>G444-K444</f>
        <v>0</v>
      </c>
      <c r="W444" s="655">
        <f>G444-N444</f>
        <v>0</v>
      </c>
      <c r="Z444" s="654">
        <f t="shared" si="50"/>
        <v>0</v>
      </c>
    </row>
    <row r="445" spans="1:26" ht="15.75">
      <c r="A445" s="381">
        <v>445</v>
      </c>
      <c r="B445" s="341" t="s">
        <v>961</v>
      </c>
      <c r="I445" s="737"/>
      <c r="K445" s="231"/>
      <c r="N445" s="1018"/>
      <c r="S445" s="722">
        <f t="shared" si="51"/>
        <v>0</v>
      </c>
      <c r="U445" s="722">
        <f>G445-K445</f>
        <v>0</v>
      </c>
      <c r="W445" s="655">
        <f>G445-N445</f>
        <v>0</v>
      </c>
      <c r="Z445" s="654">
        <f t="shared" si="50"/>
        <v>0</v>
      </c>
    </row>
    <row r="446" spans="1:26">
      <c r="A446" s="381">
        <v>446</v>
      </c>
      <c r="B446" s="146" t="s">
        <v>101</v>
      </c>
      <c r="E446" s="910">
        <f>'29'!E9</f>
        <v>73518</v>
      </c>
      <c r="G446" s="718"/>
      <c r="I446" s="737">
        <f>'29'!E9</f>
        <v>73518</v>
      </c>
      <c r="K446" s="718"/>
      <c r="N446" s="1018">
        <v>70533</v>
      </c>
      <c r="O446" s="898">
        <f>'29'!E9</f>
        <v>73518</v>
      </c>
      <c r="R446" s="231"/>
      <c r="S446" s="722">
        <f t="shared" si="51"/>
        <v>0</v>
      </c>
      <c r="T446" s="461"/>
      <c r="U446" s="722"/>
      <c r="W446" s="655"/>
      <c r="Z446" s="654">
        <f t="shared" si="50"/>
        <v>73518</v>
      </c>
    </row>
    <row r="447" spans="1:26">
      <c r="A447" s="381">
        <v>447</v>
      </c>
      <c r="B447" s="146" t="s">
        <v>102</v>
      </c>
      <c r="E447" s="910">
        <f>'29'!E10</f>
        <v>23757</v>
      </c>
      <c r="G447" s="718"/>
      <c r="I447" s="737">
        <f>'29'!E10</f>
        <v>23757</v>
      </c>
      <c r="K447" s="718"/>
      <c r="N447" s="1018">
        <v>22120</v>
      </c>
      <c r="O447" s="898">
        <f>'29'!E10</f>
        <v>23757</v>
      </c>
      <c r="R447" s="231"/>
      <c r="S447" s="722">
        <f t="shared" si="51"/>
        <v>0</v>
      </c>
      <c r="T447" s="461"/>
      <c r="U447" s="722"/>
      <c r="W447" s="655"/>
      <c r="Z447" s="654">
        <f t="shared" si="50"/>
        <v>23757</v>
      </c>
    </row>
    <row r="448" spans="1:26">
      <c r="A448" s="381">
        <v>448</v>
      </c>
      <c r="B448" s="146" t="s">
        <v>103</v>
      </c>
      <c r="E448" s="910">
        <f>'29'!E11</f>
        <v>30538</v>
      </c>
      <c r="G448" s="718"/>
      <c r="I448" s="737">
        <f>'29'!E11</f>
        <v>30538</v>
      </c>
      <c r="K448" s="718"/>
      <c r="N448" s="1018">
        <v>30036</v>
      </c>
      <c r="O448" s="898">
        <f>'29'!E11</f>
        <v>30538</v>
      </c>
      <c r="R448" s="231"/>
      <c r="S448" s="722">
        <f t="shared" si="51"/>
        <v>0</v>
      </c>
      <c r="T448" s="461"/>
      <c r="U448" s="722"/>
      <c r="W448" s="655"/>
      <c r="Z448" s="654">
        <f t="shared" si="50"/>
        <v>30538</v>
      </c>
    </row>
    <row r="449" spans="1:26">
      <c r="A449" s="381">
        <v>449</v>
      </c>
      <c r="B449" s="146" t="s">
        <v>104</v>
      </c>
      <c r="E449" s="910">
        <f>'29'!E12</f>
        <v>1408</v>
      </c>
      <c r="G449" s="718"/>
      <c r="I449" s="737">
        <f>'29'!E12</f>
        <v>1408</v>
      </c>
      <c r="K449" s="718"/>
      <c r="N449" s="1018">
        <v>1183</v>
      </c>
      <c r="O449" s="898">
        <f>'29'!E12</f>
        <v>1408</v>
      </c>
      <c r="R449" s="231"/>
      <c r="S449" s="722">
        <f t="shared" si="51"/>
        <v>0</v>
      </c>
      <c r="T449" s="461"/>
      <c r="U449" s="722"/>
      <c r="W449" s="655"/>
      <c r="Z449" s="654">
        <f t="shared" si="50"/>
        <v>1408</v>
      </c>
    </row>
    <row r="450" spans="1:26">
      <c r="A450" s="381">
        <v>450</v>
      </c>
      <c r="B450" s="146" t="s">
        <v>105</v>
      </c>
      <c r="E450" s="910">
        <f>'29'!E13</f>
        <v>1428</v>
      </c>
      <c r="G450" s="718"/>
      <c r="I450" s="737">
        <f>'29'!E13</f>
        <v>1428</v>
      </c>
      <c r="K450" s="718"/>
      <c r="N450" s="1018">
        <v>794</v>
      </c>
      <c r="O450" s="898">
        <f>'29'!E13</f>
        <v>1428</v>
      </c>
      <c r="R450" s="231"/>
      <c r="S450" s="722">
        <f t="shared" si="51"/>
        <v>0</v>
      </c>
      <c r="T450" s="461"/>
      <c r="U450" s="722"/>
      <c r="W450" s="655"/>
      <c r="Z450" s="654">
        <f t="shared" si="50"/>
        <v>1428</v>
      </c>
    </row>
    <row r="451" spans="1:26">
      <c r="A451" s="381">
        <v>451</v>
      </c>
      <c r="B451" s="146" t="s">
        <v>353</v>
      </c>
      <c r="E451" s="910">
        <f>'29'!E14</f>
        <v>84350</v>
      </c>
      <c r="G451" s="718"/>
      <c r="I451" s="737">
        <f>'29'!E14</f>
        <v>84350</v>
      </c>
      <c r="K451" s="718"/>
      <c r="N451" s="1018">
        <v>79198</v>
      </c>
      <c r="O451" s="898">
        <f>'29'!E14</f>
        <v>84350</v>
      </c>
      <c r="R451" s="231"/>
      <c r="S451" s="722">
        <f t="shared" si="51"/>
        <v>0</v>
      </c>
      <c r="T451" s="461"/>
      <c r="U451" s="722"/>
      <c r="W451" s="655"/>
      <c r="Z451" s="654">
        <f t="shared" si="50"/>
        <v>84350</v>
      </c>
    </row>
    <row r="452" spans="1:26" ht="15.75">
      <c r="A452" s="381">
        <v>452</v>
      </c>
      <c r="B452" s="341" t="s">
        <v>106</v>
      </c>
      <c r="E452" s="910">
        <f>'29'!E15</f>
        <v>214999</v>
      </c>
      <c r="G452" s="718"/>
      <c r="I452" s="737">
        <f>'29'!E15</f>
        <v>214999</v>
      </c>
      <c r="K452" s="718"/>
      <c r="N452" s="1018">
        <v>203864</v>
      </c>
      <c r="O452" s="898">
        <f>'29'!E15</f>
        <v>214999</v>
      </c>
      <c r="R452" s="231"/>
      <c r="S452" s="722">
        <f t="shared" si="51"/>
        <v>0</v>
      </c>
      <c r="T452" s="461"/>
      <c r="U452" s="722"/>
      <c r="W452" s="655"/>
      <c r="Z452" s="654">
        <f t="shared" si="50"/>
        <v>214999</v>
      </c>
    </row>
    <row r="453" spans="1:26" ht="15.75">
      <c r="A453" s="381">
        <v>453</v>
      </c>
      <c r="B453" s="341" t="s">
        <v>962</v>
      </c>
      <c r="I453" s="737"/>
      <c r="K453" s="231"/>
      <c r="N453" s="1018"/>
      <c r="S453" s="722">
        <f t="shared" si="51"/>
        <v>0</v>
      </c>
      <c r="U453" s="722"/>
      <c r="W453" s="655"/>
      <c r="Z453" s="654">
        <f t="shared" si="50"/>
        <v>0</v>
      </c>
    </row>
    <row r="454" spans="1:26">
      <c r="A454" s="381">
        <v>454</v>
      </c>
      <c r="B454" s="146" t="s">
        <v>101</v>
      </c>
      <c r="E454" s="718"/>
      <c r="G454" s="718"/>
      <c r="I454" s="741"/>
      <c r="K454" s="718"/>
      <c r="N454" s="1018"/>
      <c r="S454" s="722">
        <f t="shared" si="51"/>
        <v>0</v>
      </c>
      <c r="U454" s="722"/>
      <c r="W454" s="655"/>
      <c r="Z454" s="654">
        <f t="shared" si="50"/>
        <v>0</v>
      </c>
    </row>
    <row r="455" spans="1:26">
      <c r="A455" s="381">
        <v>455</v>
      </c>
      <c r="B455" s="146" t="s">
        <v>102</v>
      </c>
      <c r="E455" s="910">
        <f>'29'!G10</f>
        <v>-6073</v>
      </c>
      <c r="G455" s="718"/>
      <c r="I455" s="737">
        <f>'29'!G10</f>
        <v>-6073</v>
      </c>
      <c r="K455" s="718"/>
      <c r="N455" s="1018">
        <v>-4804</v>
      </c>
      <c r="O455" s="898">
        <f>'29'!G10</f>
        <v>-6073</v>
      </c>
      <c r="S455" s="722">
        <f t="shared" si="51"/>
        <v>0</v>
      </c>
      <c r="T455" s="461"/>
      <c r="U455" s="722"/>
      <c r="W455" s="655"/>
      <c r="Z455" s="654">
        <f t="shared" si="50"/>
        <v>-6073</v>
      </c>
    </row>
    <row r="456" spans="1:26">
      <c r="A456" s="381">
        <v>456</v>
      </c>
      <c r="B456" s="146" t="s">
        <v>103</v>
      </c>
      <c r="E456" s="718"/>
      <c r="G456" s="718"/>
      <c r="I456" s="741"/>
      <c r="K456" s="718"/>
      <c r="N456" s="1018"/>
      <c r="S456" s="722">
        <f t="shared" si="51"/>
        <v>0</v>
      </c>
      <c r="U456" s="722"/>
      <c r="W456" s="655"/>
      <c r="Z456" s="654">
        <f t="shared" si="50"/>
        <v>0</v>
      </c>
    </row>
    <row r="457" spans="1:26">
      <c r="A457" s="381">
        <v>457</v>
      </c>
      <c r="B457" s="146" t="s">
        <v>104</v>
      </c>
      <c r="E457" s="910">
        <f>'29'!G12</f>
        <v>4511</v>
      </c>
      <c r="G457" s="718"/>
      <c r="I457" s="737">
        <f>'29'!G12</f>
        <v>4511</v>
      </c>
      <c r="K457" s="718"/>
      <c r="N457" s="1018">
        <v>3598</v>
      </c>
      <c r="O457" s="898">
        <f>'29'!G12</f>
        <v>4511</v>
      </c>
      <c r="S457" s="722">
        <f t="shared" si="51"/>
        <v>0</v>
      </c>
      <c r="T457" s="461"/>
      <c r="U457" s="722"/>
      <c r="W457" s="655"/>
      <c r="Z457" s="654">
        <f t="shared" si="50"/>
        <v>4511</v>
      </c>
    </row>
    <row r="458" spans="1:26">
      <c r="A458" s="381">
        <v>458</v>
      </c>
      <c r="B458" s="146" t="s">
        <v>105</v>
      </c>
      <c r="E458" s="718"/>
      <c r="G458" s="718"/>
      <c r="I458" s="741"/>
      <c r="K458" s="718"/>
      <c r="N458" s="1018"/>
      <c r="S458" s="722">
        <f t="shared" si="51"/>
        <v>0</v>
      </c>
      <c r="U458" s="722"/>
      <c r="W458" s="655"/>
      <c r="Z458" s="654">
        <f t="shared" si="50"/>
        <v>0</v>
      </c>
    </row>
    <row r="459" spans="1:26">
      <c r="A459" s="381">
        <v>459</v>
      </c>
      <c r="B459" s="146" t="s">
        <v>353</v>
      </c>
      <c r="E459" s="718"/>
      <c r="G459" s="718"/>
      <c r="I459" s="741"/>
      <c r="K459" s="718"/>
      <c r="N459" s="1018"/>
      <c r="S459" s="722">
        <f t="shared" si="51"/>
        <v>0</v>
      </c>
      <c r="U459" s="722"/>
      <c r="W459" s="655"/>
      <c r="Z459" s="654">
        <f t="shared" si="50"/>
        <v>0</v>
      </c>
    </row>
    <row r="460" spans="1:26" ht="15.75">
      <c r="A460" s="381">
        <v>460</v>
      </c>
      <c r="B460" s="341" t="s">
        <v>106</v>
      </c>
      <c r="E460" s="910">
        <f>'29'!G15</f>
        <v>-1562</v>
      </c>
      <c r="G460" s="718"/>
      <c r="I460" s="737">
        <f>'29'!G15</f>
        <v>-1562</v>
      </c>
      <c r="K460" s="718"/>
      <c r="N460" s="1018">
        <v>-1206</v>
      </c>
      <c r="O460" s="898">
        <f>'29'!G15</f>
        <v>-1562</v>
      </c>
      <c r="S460" s="722">
        <f t="shared" si="51"/>
        <v>0</v>
      </c>
      <c r="T460" s="461"/>
      <c r="U460" s="722"/>
      <c r="W460" s="655"/>
      <c r="Z460" s="654">
        <f t="shared" si="50"/>
        <v>-1562</v>
      </c>
    </row>
    <row r="461" spans="1:26" ht="15.75">
      <c r="A461" s="381">
        <v>461</v>
      </c>
      <c r="B461" s="341" t="s">
        <v>172</v>
      </c>
      <c r="I461" s="737"/>
      <c r="K461" s="231"/>
      <c r="N461" s="1018"/>
      <c r="S461" s="722">
        <f t="shared" si="51"/>
        <v>0</v>
      </c>
      <c r="U461" s="722">
        <f t="shared" ref="U461:U482" si="52">G461-K461</f>
        <v>0</v>
      </c>
      <c r="W461" s="655">
        <f t="shared" ref="W461:W482" si="53">G461-N461</f>
        <v>0</v>
      </c>
      <c r="Z461" s="654">
        <f t="shared" si="50"/>
        <v>0</v>
      </c>
    </row>
    <row r="462" spans="1:26">
      <c r="A462" s="381">
        <v>462</v>
      </c>
      <c r="B462" s="146" t="s">
        <v>101</v>
      </c>
      <c r="D462" t="s">
        <v>905</v>
      </c>
      <c r="E462" s="910">
        <f>'29'!I9</f>
        <v>73518</v>
      </c>
      <c r="G462" s="910">
        <f>'29'!K9</f>
        <v>70533</v>
      </c>
      <c r="I462" s="737">
        <f>'29'!I9</f>
        <v>73518</v>
      </c>
      <c r="K462" s="312">
        <f>'29'!K9</f>
        <v>70533</v>
      </c>
      <c r="N462" s="1018">
        <v>70533</v>
      </c>
      <c r="O462" s="898">
        <f>'29'!I9</f>
        <v>73518</v>
      </c>
      <c r="Q462" s="925">
        <f>'29'!K9</f>
        <v>70533</v>
      </c>
      <c r="S462" s="722">
        <f t="shared" si="51"/>
        <v>0</v>
      </c>
      <c r="T462" s="461"/>
      <c r="U462" s="722">
        <f t="shared" si="52"/>
        <v>0</v>
      </c>
      <c r="W462" s="655">
        <f t="shared" si="53"/>
        <v>0</v>
      </c>
      <c r="Z462" s="654">
        <f t="shared" si="50"/>
        <v>73518</v>
      </c>
    </row>
    <row r="463" spans="1:26">
      <c r="A463" s="381">
        <v>463</v>
      </c>
      <c r="B463" s="146" t="s">
        <v>102</v>
      </c>
      <c r="D463" t="s">
        <v>905</v>
      </c>
      <c r="E463" s="910">
        <f>'29'!I10</f>
        <v>17684</v>
      </c>
      <c r="G463" s="910">
        <f>'29'!K10</f>
        <v>17316</v>
      </c>
      <c r="I463" s="737">
        <f>'29'!I10</f>
        <v>17684</v>
      </c>
      <c r="K463" s="312">
        <f>'29'!K10</f>
        <v>17316</v>
      </c>
      <c r="N463" s="1018">
        <v>17316</v>
      </c>
      <c r="O463" s="898">
        <f>'29'!I10</f>
        <v>17684</v>
      </c>
      <c r="Q463" s="925">
        <f>'29'!K10</f>
        <v>17316</v>
      </c>
      <c r="S463" s="722">
        <f t="shared" si="51"/>
        <v>0</v>
      </c>
      <c r="T463" s="461"/>
      <c r="U463" s="722">
        <f t="shared" si="52"/>
        <v>0</v>
      </c>
      <c r="W463" s="655">
        <f t="shared" si="53"/>
        <v>0</v>
      </c>
      <c r="Z463" s="654">
        <f t="shared" si="50"/>
        <v>17684</v>
      </c>
    </row>
    <row r="464" spans="1:26">
      <c r="A464" s="381">
        <v>464</v>
      </c>
      <c r="B464" s="146" t="s">
        <v>103</v>
      </c>
      <c r="D464" t="s">
        <v>905</v>
      </c>
      <c r="E464" s="910">
        <f>'29'!I11</f>
        <v>30538</v>
      </c>
      <c r="G464" s="910">
        <f>'29'!K11</f>
        <v>30036</v>
      </c>
      <c r="I464" s="737">
        <f>'29'!I11</f>
        <v>30538</v>
      </c>
      <c r="K464" s="312">
        <f>'29'!K11</f>
        <v>30036</v>
      </c>
      <c r="N464" s="1018">
        <v>30036</v>
      </c>
      <c r="O464" s="898">
        <f>'29'!I11</f>
        <v>30538</v>
      </c>
      <c r="Q464" s="925">
        <f>'29'!K11</f>
        <v>30036</v>
      </c>
      <c r="S464" s="722">
        <f t="shared" si="51"/>
        <v>0</v>
      </c>
      <c r="T464" s="461"/>
      <c r="U464" s="722">
        <f t="shared" si="52"/>
        <v>0</v>
      </c>
      <c r="W464" s="655">
        <f t="shared" si="53"/>
        <v>0</v>
      </c>
      <c r="Z464" s="654">
        <f t="shared" ref="Z464:Z495" si="54">E464-Y464</f>
        <v>30538</v>
      </c>
    </row>
    <row r="465" spans="1:26">
      <c r="A465" s="381">
        <v>465</v>
      </c>
      <c r="B465" s="146" t="s">
        <v>104</v>
      </c>
      <c r="D465" t="s">
        <v>905</v>
      </c>
      <c r="E465" s="910">
        <f>'29'!I12</f>
        <v>5919</v>
      </c>
      <c r="G465" s="910">
        <f>'29'!K12</f>
        <v>4781</v>
      </c>
      <c r="I465" s="737">
        <f>'29'!I12</f>
        <v>5919</v>
      </c>
      <c r="K465" s="312">
        <f>'29'!K12</f>
        <v>4781</v>
      </c>
      <c r="N465" s="1018">
        <v>4781</v>
      </c>
      <c r="O465" s="898">
        <f>'29'!I12</f>
        <v>5919</v>
      </c>
      <c r="Q465" s="925">
        <f>'29'!K12</f>
        <v>4781</v>
      </c>
      <c r="S465" s="722">
        <f t="shared" si="51"/>
        <v>0</v>
      </c>
      <c r="T465" s="461"/>
      <c r="U465" s="722">
        <f t="shared" si="52"/>
        <v>0</v>
      </c>
      <c r="W465" s="655">
        <f t="shared" si="53"/>
        <v>0</v>
      </c>
      <c r="Z465" s="654">
        <f t="shared" si="54"/>
        <v>5919</v>
      </c>
    </row>
    <row r="466" spans="1:26">
      <c r="A466" s="381">
        <v>466</v>
      </c>
      <c r="B466" s="146" t="s">
        <v>105</v>
      </c>
      <c r="D466" t="s">
        <v>905</v>
      </c>
      <c r="E466" s="910">
        <f>'29'!I13</f>
        <v>1428</v>
      </c>
      <c r="G466" s="910">
        <f>'29'!K13</f>
        <v>794</v>
      </c>
      <c r="I466" s="737">
        <f>'29'!I13</f>
        <v>1428</v>
      </c>
      <c r="K466" s="312">
        <f>'29'!K13</f>
        <v>794</v>
      </c>
      <c r="N466" s="1018">
        <v>794</v>
      </c>
      <c r="O466" s="898">
        <f>'29'!I13</f>
        <v>1428</v>
      </c>
      <c r="Q466" s="925">
        <f>'29'!K13</f>
        <v>794</v>
      </c>
      <c r="S466" s="722">
        <f t="shared" si="51"/>
        <v>0</v>
      </c>
      <c r="T466" s="461"/>
      <c r="U466" s="722">
        <f t="shared" si="52"/>
        <v>0</v>
      </c>
      <c r="W466" s="655">
        <f t="shared" si="53"/>
        <v>0</v>
      </c>
      <c r="Z466" s="654">
        <f t="shared" si="54"/>
        <v>1428</v>
      </c>
    </row>
    <row r="467" spans="1:26">
      <c r="A467" s="381">
        <v>467</v>
      </c>
      <c r="B467" s="146" t="s">
        <v>353</v>
      </c>
      <c r="D467" t="s">
        <v>905</v>
      </c>
      <c r="E467" s="910">
        <f>'29'!I14</f>
        <v>84350</v>
      </c>
      <c r="G467" s="910">
        <f>'29'!K14</f>
        <v>79198</v>
      </c>
      <c r="I467" s="737">
        <f>'29'!I14</f>
        <v>84350</v>
      </c>
      <c r="K467" s="312">
        <f>'29'!K14</f>
        <v>79198</v>
      </c>
      <c r="N467" s="1018">
        <v>79198</v>
      </c>
      <c r="O467" s="898">
        <f>'29'!I14</f>
        <v>84350</v>
      </c>
      <c r="Q467" s="925">
        <f>'29'!K14</f>
        <v>79198</v>
      </c>
      <c r="S467" s="722">
        <f t="shared" si="51"/>
        <v>0</v>
      </c>
      <c r="T467" s="461"/>
      <c r="U467" s="722">
        <f t="shared" si="52"/>
        <v>0</v>
      </c>
      <c r="W467" s="655">
        <f t="shared" si="53"/>
        <v>0</v>
      </c>
      <c r="Z467" s="654">
        <f t="shared" si="54"/>
        <v>84350</v>
      </c>
    </row>
    <row r="468" spans="1:26" ht="15.75">
      <c r="A468" s="381">
        <v>468</v>
      </c>
      <c r="B468" s="341" t="s">
        <v>106</v>
      </c>
      <c r="D468" t="s">
        <v>905</v>
      </c>
      <c r="E468" s="910">
        <f>'29'!I15</f>
        <v>213437</v>
      </c>
      <c r="G468" s="910">
        <f>'29'!K15</f>
        <v>202658</v>
      </c>
      <c r="I468" s="737">
        <f>'29'!I15</f>
        <v>213437</v>
      </c>
      <c r="K468" s="312">
        <f>'29'!K15</f>
        <v>202658</v>
      </c>
      <c r="N468" s="1018">
        <v>202658</v>
      </c>
      <c r="O468" s="925">
        <f>'29'!I15</f>
        <v>213437</v>
      </c>
      <c r="Q468" s="925">
        <f>'29'!K15</f>
        <v>202658</v>
      </c>
      <c r="S468" s="722">
        <f t="shared" si="51"/>
        <v>0</v>
      </c>
      <c r="T468" s="461"/>
      <c r="U468" s="722">
        <f t="shared" si="52"/>
        <v>0</v>
      </c>
      <c r="W468" s="655">
        <f t="shared" si="53"/>
        <v>0</v>
      </c>
      <c r="Z468" s="654">
        <f t="shared" si="54"/>
        <v>213437</v>
      </c>
    </row>
    <row r="469" spans="1:26" ht="15.75">
      <c r="A469" s="381">
        <v>469</v>
      </c>
      <c r="B469" s="341" t="s">
        <v>1</v>
      </c>
      <c r="I469" s="737"/>
      <c r="K469" s="231"/>
      <c r="N469" s="1018"/>
      <c r="S469" s="722">
        <f t="shared" si="51"/>
        <v>0</v>
      </c>
      <c r="U469" s="722">
        <f t="shared" si="52"/>
        <v>0</v>
      </c>
      <c r="W469" s="655">
        <f t="shared" si="53"/>
        <v>0</v>
      </c>
      <c r="Z469" s="654">
        <f t="shared" si="54"/>
        <v>0</v>
      </c>
    </row>
    <row r="470" spans="1:26">
      <c r="A470" s="381">
        <v>470</v>
      </c>
      <c r="B470" s="146" t="s">
        <v>107</v>
      </c>
      <c r="D470" t="s">
        <v>905</v>
      </c>
      <c r="E470" s="910">
        <f>'29'!I25</f>
        <v>39934</v>
      </c>
      <c r="G470" s="910">
        <f>'29'!K25</f>
        <v>43308</v>
      </c>
      <c r="I470" s="737">
        <f>'29'!I25</f>
        <v>39934</v>
      </c>
      <c r="J470" s="370"/>
      <c r="K470" s="231">
        <f>'29'!K25</f>
        <v>43308</v>
      </c>
      <c r="N470" s="1018">
        <v>43308</v>
      </c>
      <c r="O470" s="898">
        <f>'29'!I25</f>
        <v>39934</v>
      </c>
      <c r="Q470" s="898">
        <f>'29'!K25</f>
        <v>43308</v>
      </c>
      <c r="S470" s="722">
        <f t="shared" si="51"/>
        <v>0</v>
      </c>
      <c r="T470" s="461"/>
      <c r="U470" s="722">
        <f t="shared" si="52"/>
        <v>0</v>
      </c>
      <c r="W470" s="655">
        <f t="shared" si="53"/>
        <v>0</v>
      </c>
      <c r="Z470" s="654">
        <f t="shared" si="54"/>
        <v>39934</v>
      </c>
    </row>
    <row r="471" spans="1:26">
      <c r="A471" s="381">
        <v>471</v>
      </c>
      <c r="B471" s="146" t="s">
        <v>108</v>
      </c>
      <c r="D471" t="s">
        <v>905</v>
      </c>
      <c r="E471" s="910">
        <f>'29'!I26</f>
        <v>8787</v>
      </c>
      <c r="G471" s="910">
        <f>'29'!K26</f>
        <v>8644</v>
      </c>
      <c r="I471" s="737">
        <f>'29'!I26</f>
        <v>8787</v>
      </c>
      <c r="J471" s="370"/>
      <c r="K471" s="231">
        <f>'29'!K26</f>
        <v>8644</v>
      </c>
      <c r="N471" s="1018">
        <v>8644</v>
      </c>
      <c r="O471" s="898">
        <f>'29'!I26</f>
        <v>8787</v>
      </c>
      <c r="Q471" s="898">
        <f>'29'!K26</f>
        <v>8644</v>
      </c>
      <c r="S471" s="722">
        <f t="shared" si="51"/>
        <v>0</v>
      </c>
      <c r="T471" s="461"/>
      <c r="U471" s="722">
        <f t="shared" si="52"/>
        <v>0</v>
      </c>
      <c r="W471" s="655">
        <f t="shared" si="53"/>
        <v>0</v>
      </c>
      <c r="Z471" s="654">
        <f t="shared" si="54"/>
        <v>8787</v>
      </c>
    </row>
    <row r="472" spans="1:26">
      <c r="A472" s="381">
        <v>472</v>
      </c>
      <c r="B472" s="146" t="s">
        <v>1492</v>
      </c>
      <c r="D472" t="s">
        <v>905</v>
      </c>
      <c r="E472" s="910">
        <f>'29'!I27</f>
        <v>1701</v>
      </c>
      <c r="G472" s="910">
        <f>'29'!K27</f>
        <v>970</v>
      </c>
      <c r="I472" s="737">
        <f>'29'!I27</f>
        <v>1701</v>
      </c>
      <c r="J472" s="370"/>
      <c r="K472" s="231">
        <f>'29'!K27</f>
        <v>970</v>
      </c>
      <c r="N472" s="1018">
        <v>970</v>
      </c>
      <c r="O472" s="898">
        <f>'29'!I27</f>
        <v>1701</v>
      </c>
      <c r="Q472" s="898">
        <f>'29'!K27</f>
        <v>970</v>
      </c>
      <c r="S472" s="722">
        <f t="shared" si="51"/>
        <v>0</v>
      </c>
      <c r="T472" s="461"/>
      <c r="U472" s="722">
        <f t="shared" si="52"/>
        <v>0</v>
      </c>
      <c r="W472" s="655">
        <f t="shared" si="53"/>
        <v>0</v>
      </c>
      <c r="Z472" s="654">
        <f t="shared" si="54"/>
        <v>1701</v>
      </c>
    </row>
    <row r="473" spans="1:26">
      <c r="A473" s="381">
        <v>473</v>
      </c>
      <c r="B473" s="146" t="s">
        <v>109</v>
      </c>
      <c r="D473" t="s">
        <v>905</v>
      </c>
      <c r="E473" s="910">
        <f>'29'!I28</f>
        <v>830</v>
      </c>
      <c r="G473" s="910">
        <f>'29'!K28</f>
        <v>861</v>
      </c>
      <c r="I473" s="737">
        <f>'29'!I28</f>
        <v>830</v>
      </c>
      <c r="J473" s="370"/>
      <c r="K473" s="231">
        <f>'29'!K28</f>
        <v>861</v>
      </c>
      <c r="N473" s="1018">
        <v>861</v>
      </c>
      <c r="O473" s="898">
        <f>'29'!I28</f>
        <v>830</v>
      </c>
      <c r="Q473" s="898">
        <f>'29'!K28</f>
        <v>861</v>
      </c>
      <c r="S473" s="722">
        <f t="shared" si="51"/>
        <v>0</v>
      </c>
      <c r="T473" s="461"/>
      <c r="U473" s="722">
        <f t="shared" si="52"/>
        <v>0</v>
      </c>
      <c r="W473" s="655">
        <f t="shared" si="53"/>
        <v>0</v>
      </c>
      <c r="Z473" s="654">
        <f t="shared" si="54"/>
        <v>830</v>
      </c>
    </row>
    <row r="474" spans="1:26">
      <c r="A474" s="381">
        <v>474</v>
      </c>
      <c r="B474" s="146" t="s">
        <v>851</v>
      </c>
      <c r="D474" t="s">
        <v>905</v>
      </c>
      <c r="E474" s="910">
        <f>'29'!I29</f>
        <v>134297</v>
      </c>
      <c r="G474" s="910">
        <f>'29'!K29</f>
        <v>126423</v>
      </c>
      <c r="I474" s="737">
        <f>'29'!I29</f>
        <v>134297</v>
      </c>
      <c r="J474" s="370"/>
      <c r="K474" s="231">
        <f>'29'!K29</f>
        <v>126423</v>
      </c>
      <c r="N474" s="1018">
        <v>126423</v>
      </c>
      <c r="O474" s="898">
        <f>'29'!I29</f>
        <v>134297</v>
      </c>
      <c r="Q474" s="898">
        <f>'29'!K29</f>
        <v>126423</v>
      </c>
      <c r="S474" s="722">
        <f t="shared" si="51"/>
        <v>0</v>
      </c>
      <c r="T474" s="461"/>
      <c r="U474" s="722">
        <f t="shared" si="52"/>
        <v>0</v>
      </c>
      <c r="W474" s="655">
        <f t="shared" si="53"/>
        <v>0</v>
      </c>
      <c r="Z474" s="654">
        <f t="shared" si="54"/>
        <v>134297</v>
      </c>
    </row>
    <row r="475" spans="1:26">
      <c r="A475" s="381">
        <v>475</v>
      </c>
      <c r="B475" s="146" t="s">
        <v>110</v>
      </c>
      <c r="D475" t="s">
        <v>905</v>
      </c>
      <c r="E475" s="910">
        <f>'29'!I30</f>
        <v>14257</v>
      </c>
      <c r="G475" s="910">
        <f>'29'!K30</f>
        <v>15924</v>
      </c>
      <c r="I475" s="737">
        <f>'29'!I30</f>
        <v>14257</v>
      </c>
      <c r="J475" s="370"/>
      <c r="K475" s="231">
        <f>'29'!K30</f>
        <v>15924</v>
      </c>
      <c r="N475" s="1018">
        <v>15924</v>
      </c>
      <c r="O475" s="898">
        <f>'29'!I30</f>
        <v>14257</v>
      </c>
      <c r="Q475" s="898">
        <f>'29'!K30</f>
        <v>15924</v>
      </c>
      <c r="S475" s="722">
        <f t="shared" si="51"/>
        <v>0</v>
      </c>
      <c r="T475" s="461"/>
      <c r="U475" s="722">
        <f t="shared" si="52"/>
        <v>0</v>
      </c>
      <c r="W475" s="655">
        <f t="shared" si="53"/>
        <v>0</v>
      </c>
      <c r="Z475" s="654">
        <f t="shared" si="54"/>
        <v>14257</v>
      </c>
    </row>
    <row r="476" spans="1:26">
      <c r="A476" s="381">
        <v>476</v>
      </c>
      <c r="B476" s="146" t="s">
        <v>111</v>
      </c>
      <c r="D476" t="s">
        <v>905</v>
      </c>
      <c r="E476" s="910">
        <f>'29'!I31</f>
        <v>4860</v>
      </c>
      <c r="G476" s="910">
        <f>'29'!K31</f>
        <v>2956</v>
      </c>
      <c r="I476" s="737">
        <f>'29'!I31</f>
        <v>4860</v>
      </c>
      <c r="J476" s="370"/>
      <c r="K476" s="231">
        <f>'29'!K31</f>
        <v>2956</v>
      </c>
      <c r="N476" s="1018">
        <v>2956</v>
      </c>
      <c r="O476" s="898">
        <f>'29'!I31</f>
        <v>4860</v>
      </c>
      <c r="Q476" s="898">
        <f>'29'!K31</f>
        <v>2956</v>
      </c>
      <c r="S476" s="722">
        <f t="shared" si="51"/>
        <v>0</v>
      </c>
      <c r="T476" s="461"/>
      <c r="U476" s="722">
        <f t="shared" si="52"/>
        <v>0</v>
      </c>
      <c r="W476" s="655">
        <f t="shared" si="53"/>
        <v>0</v>
      </c>
      <c r="Z476" s="654">
        <f t="shared" si="54"/>
        <v>4860</v>
      </c>
    </row>
    <row r="477" spans="1:26">
      <c r="A477" s="381">
        <v>477</v>
      </c>
      <c r="B477" s="146" t="s">
        <v>112</v>
      </c>
      <c r="D477" t="s">
        <v>905</v>
      </c>
      <c r="E477" s="910">
        <f>'29'!I32</f>
        <v>9325</v>
      </c>
      <c r="G477" s="910">
        <f>'29'!K32</f>
        <v>7758</v>
      </c>
      <c r="I477" s="737">
        <f>'29'!I32</f>
        <v>9325</v>
      </c>
      <c r="J477" s="370"/>
      <c r="K477" s="231">
        <f>'29'!K32</f>
        <v>7758</v>
      </c>
      <c r="N477" s="1018">
        <v>7758</v>
      </c>
      <c r="O477" s="898">
        <f>'29'!I32</f>
        <v>9325</v>
      </c>
      <c r="Q477" s="898">
        <f>'29'!K32</f>
        <v>7758</v>
      </c>
      <c r="S477" s="722">
        <f t="shared" si="51"/>
        <v>0</v>
      </c>
      <c r="T477" s="461"/>
      <c r="U477" s="722">
        <f t="shared" si="52"/>
        <v>0</v>
      </c>
      <c r="W477" s="655">
        <f t="shared" si="53"/>
        <v>0</v>
      </c>
      <c r="Z477" s="654">
        <f t="shared" si="54"/>
        <v>9325</v>
      </c>
    </row>
    <row r="478" spans="1:26">
      <c r="A478" s="381">
        <v>478</v>
      </c>
      <c r="B478" s="146" t="s">
        <v>113</v>
      </c>
      <c r="D478" t="s">
        <v>905</v>
      </c>
      <c r="E478" s="910">
        <f>'29'!I33</f>
        <v>79468</v>
      </c>
      <c r="G478" s="910">
        <f>'29'!K33</f>
        <v>60703</v>
      </c>
      <c r="I478" s="737">
        <f>'29'!I33</f>
        <v>79468</v>
      </c>
      <c r="J478" s="370"/>
      <c r="K478" s="231">
        <f>'29'!K33</f>
        <v>60703</v>
      </c>
      <c r="N478" s="1018">
        <v>60703</v>
      </c>
      <c r="O478" s="898">
        <f>'29'!I33</f>
        <v>79468</v>
      </c>
      <c r="Q478" s="898">
        <f>'29'!K33</f>
        <v>60703</v>
      </c>
      <c r="S478" s="722">
        <f t="shared" si="51"/>
        <v>0</v>
      </c>
      <c r="T478" s="461"/>
      <c r="U478" s="722">
        <f t="shared" si="52"/>
        <v>0</v>
      </c>
      <c r="W478" s="655">
        <f t="shared" si="53"/>
        <v>0</v>
      </c>
      <c r="Z478" s="654">
        <f t="shared" si="54"/>
        <v>79468</v>
      </c>
    </row>
    <row r="479" spans="1:26">
      <c r="A479" s="381">
        <v>479</v>
      </c>
      <c r="B479" s="146" t="s">
        <v>114</v>
      </c>
      <c r="D479" t="s">
        <v>905</v>
      </c>
      <c r="E479" s="910">
        <f>'29'!I34</f>
        <v>15755</v>
      </c>
      <c r="G479" s="910">
        <f>'29'!K34</f>
        <v>14356</v>
      </c>
      <c r="I479" s="737">
        <f>'29'!I34</f>
        <v>15755</v>
      </c>
      <c r="J479" s="370"/>
      <c r="K479" s="231">
        <f>'29'!K34</f>
        <v>14356</v>
      </c>
      <c r="N479" s="1018">
        <v>14356</v>
      </c>
      <c r="O479" s="898">
        <f>'29'!I34</f>
        <v>15755</v>
      </c>
      <c r="Q479" s="898">
        <f>'29'!K34</f>
        <v>14356</v>
      </c>
      <c r="S479" s="722">
        <f t="shared" si="51"/>
        <v>0</v>
      </c>
      <c r="T479" s="461"/>
      <c r="U479" s="722">
        <f t="shared" si="52"/>
        <v>0</v>
      </c>
      <c r="W479" s="655">
        <f t="shared" si="53"/>
        <v>0</v>
      </c>
      <c r="Z479" s="654">
        <f t="shared" si="54"/>
        <v>15755</v>
      </c>
    </row>
    <row r="480" spans="1:26">
      <c r="A480" s="381">
        <v>480</v>
      </c>
      <c r="B480" s="146" t="s">
        <v>626</v>
      </c>
      <c r="D480" t="s">
        <v>905</v>
      </c>
      <c r="E480" s="910">
        <f>'29'!I35</f>
        <v>0</v>
      </c>
      <c r="G480" s="910">
        <f>'29'!K35</f>
        <v>0</v>
      </c>
      <c r="I480" s="737">
        <f>'29'!I35</f>
        <v>0</v>
      </c>
      <c r="J480" s="370"/>
      <c r="K480" s="231">
        <f>'29'!K35</f>
        <v>0</v>
      </c>
      <c r="N480" s="1018">
        <v>0</v>
      </c>
      <c r="O480" s="898">
        <f>'29'!I35</f>
        <v>0</v>
      </c>
      <c r="Q480" s="898">
        <f>'29'!K35</f>
        <v>0</v>
      </c>
      <c r="S480" s="722">
        <f t="shared" si="51"/>
        <v>0</v>
      </c>
      <c r="T480" s="461"/>
      <c r="U480" s="722">
        <f t="shared" si="52"/>
        <v>0</v>
      </c>
      <c r="W480" s="655">
        <f t="shared" si="53"/>
        <v>0</v>
      </c>
      <c r="Z480" s="654">
        <f t="shared" si="54"/>
        <v>0</v>
      </c>
    </row>
    <row r="481" spans="1:26">
      <c r="A481" s="381">
        <v>481</v>
      </c>
      <c r="B481" s="146" t="s">
        <v>115</v>
      </c>
      <c r="D481" t="s">
        <v>905</v>
      </c>
      <c r="E481" s="910">
        <f>'29'!I36</f>
        <v>426</v>
      </c>
      <c r="G481" s="910">
        <f>'29'!K36</f>
        <v>167</v>
      </c>
      <c r="I481" s="737">
        <f>'29'!I36</f>
        <v>426</v>
      </c>
      <c r="J481" s="370"/>
      <c r="K481" s="231">
        <f>'29'!K36</f>
        <v>167</v>
      </c>
      <c r="N481" s="1018">
        <v>167</v>
      </c>
      <c r="O481" s="898">
        <f>'29'!I36</f>
        <v>426</v>
      </c>
      <c r="Q481" s="898">
        <f>'29'!K36</f>
        <v>167</v>
      </c>
      <c r="S481" s="722">
        <f t="shared" si="51"/>
        <v>0</v>
      </c>
      <c r="T481" s="461"/>
      <c r="U481" s="722">
        <f t="shared" si="52"/>
        <v>0</v>
      </c>
      <c r="W481" s="655">
        <f t="shared" si="53"/>
        <v>0</v>
      </c>
      <c r="Z481" s="654">
        <f t="shared" si="54"/>
        <v>426</v>
      </c>
    </row>
    <row r="482" spans="1:26" ht="15.75">
      <c r="A482" s="381">
        <v>482</v>
      </c>
      <c r="B482" s="341" t="s">
        <v>106</v>
      </c>
      <c r="D482" t="s">
        <v>905</v>
      </c>
      <c r="E482" s="910">
        <f>'29'!I37</f>
        <v>309640</v>
      </c>
      <c r="G482" s="910">
        <f>'29'!K37</f>
        <v>282070</v>
      </c>
      <c r="I482" s="737">
        <f>'29'!I37</f>
        <v>309640</v>
      </c>
      <c r="J482" s="370"/>
      <c r="K482" s="231">
        <f>'29'!K37</f>
        <v>282070</v>
      </c>
      <c r="N482" s="1018">
        <v>282070</v>
      </c>
      <c r="O482" s="898">
        <f>'29'!I37</f>
        <v>309640</v>
      </c>
      <c r="Q482" s="898">
        <f>'29'!K37</f>
        <v>282070</v>
      </c>
      <c r="S482" s="722">
        <f t="shared" si="51"/>
        <v>0</v>
      </c>
      <c r="T482" s="461"/>
      <c r="U482" s="722">
        <f t="shared" si="52"/>
        <v>0</v>
      </c>
      <c r="W482" s="655">
        <f t="shared" si="53"/>
        <v>0</v>
      </c>
      <c r="Z482" s="654">
        <f t="shared" si="54"/>
        <v>309640</v>
      </c>
    </row>
    <row r="483" spans="1:26" ht="15.75">
      <c r="A483" s="381">
        <v>483</v>
      </c>
      <c r="B483" s="937" t="s">
        <v>1361</v>
      </c>
      <c r="E483" s="718"/>
      <c r="F483" s="718"/>
      <c r="G483" s="718"/>
      <c r="I483" s="737"/>
      <c r="J483" s="370"/>
      <c r="K483" s="231"/>
      <c r="N483" s="1018"/>
      <c r="S483" s="722"/>
      <c r="T483" s="461"/>
      <c r="U483" s="722"/>
      <c r="W483" s="655"/>
      <c r="Z483" s="654">
        <f t="shared" si="54"/>
        <v>0</v>
      </c>
    </row>
    <row r="484" spans="1:26">
      <c r="A484" s="381">
        <v>484</v>
      </c>
      <c r="B484" s="936" t="s">
        <v>1362</v>
      </c>
      <c r="E484" s="718"/>
      <c r="F484" s="718"/>
      <c r="G484" s="718"/>
      <c r="I484" s="737"/>
      <c r="J484" s="370"/>
      <c r="K484" s="231"/>
      <c r="N484" s="1018"/>
      <c r="S484" s="722"/>
      <c r="T484" s="461"/>
      <c r="U484" s="722"/>
      <c r="W484" s="655"/>
      <c r="Z484" s="654">
        <f t="shared" si="54"/>
        <v>0</v>
      </c>
    </row>
    <row r="485" spans="1:26">
      <c r="A485" s="381">
        <v>485</v>
      </c>
      <c r="B485" s="936" t="s">
        <v>1363</v>
      </c>
      <c r="E485" s="718"/>
      <c r="F485" s="718"/>
      <c r="G485" s="718"/>
      <c r="I485" s="737"/>
      <c r="J485" s="370"/>
      <c r="K485" s="231"/>
      <c r="N485" s="1018"/>
      <c r="S485" s="722"/>
      <c r="T485" s="461"/>
      <c r="U485" s="722"/>
      <c r="W485" s="655"/>
      <c r="Z485" s="654">
        <f t="shared" si="54"/>
        <v>0</v>
      </c>
    </row>
    <row r="486" spans="1:26">
      <c r="A486" s="381">
        <v>486</v>
      </c>
      <c r="B486" s="936" t="s">
        <v>1364</v>
      </c>
      <c r="E486" s="718"/>
      <c r="F486" s="718"/>
      <c r="G486" s="718"/>
      <c r="I486" s="737"/>
      <c r="J486" s="370"/>
      <c r="K486" s="231"/>
      <c r="N486" s="1018"/>
      <c r="S486" s="722"/>
      <c r="T486" s="461"/>
      <c r="U486" s="722"/>
      <c r="W486" s="655"/>
      <c r="Z486" s="654">
        <f t="shared" si="54"/>
        <v>0</v>
      </c>
    </row>
    <row r="487" spans="1:26">
      <c r="A487" s="381">
        <v>487</v>
      </c>
      <c r="B487" s="936" t="s">
        <v>1365</v>
      </c>
      <c r="E487" s="718"/>
      <c r="F487" s="718"/>
      <c r="G487" s="718"/>
      <c r="I487" s="737"/>
      <c r="J487" s="370"/>
      <c r="K487" s="231"/>
      <c r="N487" s="1018"/>
      <c r="S487" s="722"/>
      <c r="T487" s="461"/>
      <c r="U487" s="722"/>
      <c r="W487" s="655"/>
      <c r="Z487" s="654">
        <f t="shared" si="54"/>
        <v>0</v>
      </c>
    </row>
    <row r="488" spans="1:26">
      <c r="A488" s="381">
        <v>488</v>
      </c>
      <c r="B488" s="936" t="s">
        <v>1366</v>
      </c>
      <c r="E488" s="718"/>
      <c r="F488" s="718"/>
      <c r="G488" s="718"/>
      <c r="I488" s="737"/>
      <c r="J488" s="370"/>
      <c r="K488" s="231"/>
      <c r="N488" s="1018"/>
      <c r="S488" s="722"/>
      <c r="T488" s="461"/>
      <c r="U488" s="722"/>
      <c r="W488" s="655"/>
      <c r="Z488" s="654">
        <f t="shared" si="54"/>
        <v>0</v>
      </c>
    </row>
    <row r="489" spans="1:26">
      <c r="A489" s="381">
        <v>489</v>
      </c>
      <c r="B489" s="936" t="s">
        <v>1367</v>
      </c>
      <c r="E489" s="718"/>
      <c r="F489" s="718"/>
      <c r="G489" s="718"/>
      <c r="I489" s="737"/>
      <c r="J489" s="370"/>
      <c r="K489" s="231"/>
      <c r="N489" s="1018"/>
      <c r="S489" s="722"/>
      <c r="T489" s="461"/>
      <c r="U489" s="722"/>
      <c r="W489" s="655"/>
      <c r="Z489" s="654">
        <f t="shared" si="54"/>
        <v>0</v>
      </c>
    </row>
    <row r="490" spans="1:26">
      <c r="A490" s="381">
        <v>490</v>
      </c>
      <c r="B490" s="936" t="s">
        <v>1368</v>
      </c>
      <c r="E490" s="718"/>
      <c r="F490" s="718"/>
      <c r="G490" s="718"/>
      <c r="I490" s="737"/>
      <c r="J490" s="370"/>
      <c r="K490" s="231"/>
      <c r="N490" s="1018"/>
      <c r="S490" s="722"/>
      <c r="T490" s="461"/>
      <c r="U490" s="722"/>
      <c r="W490" s="655"/>
      <c r="Z490" s="654">
        <f t="shared" si="54"/>
        <v>0</v>
      </c>
    </row>
    <row r="491" spans="1:26">
      <c r="A491" s="381">
        <v>491</v>
      </c>
      <c r="B491" s="936" t="s">
        <v>63</v>
      </c>
      <c r="E491" s="718"/>
      <c r="F491" s="718"/>
      <c r="G491" s="718"/>
      <c r="I491" s="737"/>
      <c r="J491" s="370"/>
      <c r="K491" s="231"/>
      <c r="N491" s="1018"/>
      <c r="S491" s="722"/>
      <c r="T491" s="461"/>
      <c r="U491" s="722"/>
      <c r="W491" s="655"/>
      <c r="Z491" s="654">
        <f t="shared" si="54"/>
        <v>0</v>
      </c>
    </row>
    <row r="492" spans="1:26" ht="15.75">
      <c r="A492" s="381">
        <v>492</v>
      </c>
      <c r="B492" s="937" t="s">
        <v>1183</v>
      </c>
      <c r="C492" s="531"/>
      <c r="E492" s="718"/>
      <c r="F492" s="718"/>
      <c r="G492" s="718"/>
      <c r="I492" s="737"/>
      <c r="J492" s="370"/>
      <c r="K492" s="231"/>
      <c r="N492" s="1018"/>
      <c r="S492" s="722"/>
      <c r="U492" s="722"/>
      <c r="W492" s="655"/>
      <c r="Z492" s="654">
        <f t="shared" si="54"/>
        <v>0</v>
      </c>
    </row>
    <row r="493" spans="1:26" ht="15.75">
      <c r="A493" s="381">
        <v>493</v>
      </c>
      <c r="B493" s="936" t="s">
        <v>1184</v>
      </c>
      <c r="C493" s="531"/>
      <c r="E493" s="718"/>
      <c r="F493" s="718"/>
      <c r="G493" s="718"/>
      <c r="I493" s="741"/>
      <c r="J493" s="370"/>
      <c r="K493" s="718"/>
      <c r="N493" s="1018"/>
      <c r="S493" s="722"/>
      <c r="U493" s="722"/>
      <c r="W493" s="655"/>
      <c r="Z493" s="654">
        <f t="shared" si="54"/>
        <v>0</v>
      </c>
    </row>
    <row r="494" spans="1:26" ht="15.75">
      <c r="A494" s="381">
        <v>494</v>
      </c>
      <c r="B494" s="936" t="s">
        <v>1185</v>
      </c>
      <c r="C494" s="531"/>
      <c r="E494" s="718"/>
      <c r="F494" s="718"/>
      <c r="G494" s="718"/>
      <c r="I494" s="741"/>
      <c r="J494" s="370"/>
      <c r="K494" s="718"/>
      <c r="N494" s="1018"/>
      <c r="S494" s="722"/>
      <c r="U494" s="722"/>
      <c r="W494" s="655"/>
      <c r="Z494" s="654">
        <f t="shared" si="54"/>
        <v>0</v>
      </c>
    </row>
    <row r="495" spans="1:26" ht="15.75">
      <c r="A495" s="381">
        <v>495</v>
      </c>
      <c r="B495" s="936" t="s">
        <v>1186</v>
      </c>
      <c r="C495" s="531"/>
      <c r="E495" s="718"/>
      <c r="F495" s="718"/>
      <c r="G495" s="718"/>
      <c r="I495" s="741"/>
      <c r="J495" s="370"/>
      <c r="K495" s="718"/>
      <c r="N495" s="1018"/>
      <c r="S495" s="722"/>
      <c r="U495" s="722"/>
      <c r="W495" s="655"/>
      <c r="Z495" s="654">
        <f t="shared" si="54"/>
        <v>0</v>
      </c>
    </row>
    <row r="496" spans="1:26" ht="15.75">
      <c r="A496" s="381">
        <v>496</v>
      </c>
      <c r="B496" s="936" t="s">
        <v>1187</v>
      </c>
      <c r="C496" s="531"/>
      <c r="E496" s="718"/>
      <c r="F496" s="718"/>
      <c r="G496" s="718"/>
      <c r="I496" s="741"/>
      <c r="J496" s="370"/>
      <c r="K496" s="718"/>
      <c r="N496" s="1018"/>
      <c r="S496" s="722"/>
      <c r="U496" s="722"/>
      <c r="W496" s="655"/>
      <c r="Z496" s="654">
        <f t="shared" ref="Z496:Z514" si="55">E496-Y496</f>
        <v>0</v>
      </c>
    </row>
    <row r="497" spans="1:26" ht="15.75">
      <c r="A497" s="381">
        <v>497</v>
      </c>
      <c r="B497" s="936" t="s">
        <v>1188</v>
      </c>
      <c r="C497" s="531"/>
      <c r="E497" s="718"/>
      <c r="F497" s="718"/>
      <c r="G497" s="718"/>
      <c r="I497" s="741"/>
      <c r="J497" s="370"/>
      <c r="K497" s="718"/>
      <c r="N497" s="1018"/>
      <c r="S497" s="722"/>
      <c r="U497" s="722"/>
      <c r="W497" s="655"/>
      <c r="Z497" s="654">
        <f t="shared" si="55"/>
        <v>0</v>
      </c>
    </row>
    <row r="498" spans="1:26" ht="15.75">
      <c r="A498" s="381">
        <v>498</v>
      </c>
      <c r="B498" s="936" t="s">
        <v>1189</v>
      </c>
      <c r="C498" s="531"/>
      <c r="E498" s="718"/>
      <c r="F498" s="718"/>
      <c r="G498" s="718"/>
      <c r="I498" s="741"/>
      <c r="J498" s="370"/>
      <c r="K498" s="718"/>
      <c r="N498" s="1018"/>
      <c r="S498" s="722"/>
      <c r="U498" s="722"/>
      <c r="W498" s="655"/>
      <c r="Z498" s="654">
        <f t="shared" si="55"/>
        <v>0</v>
      </c>
    </row>
    <row r="499" spans="1:26" ht="15.75">
      <c r="A499" s="381">
        <v>499</v>
      </c>
      <c r="B499" s="936" t="s">
        <v>1190</v>
      </c>
      <c r="C499" s="531"/>
      <c r="E499" s="718"/>
      <c r="F499" s="718"/>
      <c r="G499" s="718"/>
      <c r="I499" s="741"/>
      <c r="J499" s="370"/>
      <c r="K499" s="718"/>
      <c r="N499" s="1018"/>
      <c r="S499" s="722"/>
      <c r="U499" s="722"/>
      <c r="W499" s="655"/>
      <c r="Z499" s="654">
        <f t="shared" si="55"/>
        <v>0</v>
      </c>
    </row>
    <row r="500" spans="1:26" ht="15.75">
      <c r="A500" s="381">
        <v>500</v>
      </c>
      <c r="B500" s="936" t="s">
        <v>1191</v>
      </c>
      <c r="C500" s="531"/>
      <c r="E500" s="718"/>
      <c r="F500" s="718"/>
      <c r="G500" s="718"/>
      <c r="I500" s="741"/>
      <c r="J500" s="370"/>
      <c r="K500" s="718"/>
      <c r="N500" s="1018"/>
      <c r="S500" s="722"/>
      <c r="U500" s="722"/>
      <c r="W500" s="655"/>
      <c r="Z500" s="654">
        <f t="shared" si="55"/>
        <v>0</v>
      </c>
    </row>
    <row r="501" spans="1:26" ht="15.75">
      <c r="A501" s="381">
        <v>501</v>
      </c>
      <c r="B501" s="936" t="s">
        <v>1192</v>
      </c>
      <c r="C501" s="531"/>
      <c r="E501" s="718"/>
      <c r="F501" s="718"/>
      <c r="G501" s="718"/>
      <c r="I501" s="741"/>
      <c r="J501" s="370"/>
      <c r="K501" s="718"/>
      <c r="N501" s="1018"/>
      <c r="S501" s="722"/>
      <c r="U501" s="722"/>
      <c r="W501" s="655"/>
      <c r="Z501" s="654">
        <f t="shared" si="55"/>
        <v>0</v>
      </c>
    </row>
    <row r="502" spans="1:26" ht="15.75">
      <c r="A502" s="381">
        <v>502</v>
      </c>
      <c r="B502" s="936" t="s">
        <v>1409</v>
      </c>
      <c r="C502" s="531"/>
      <c r="E502" s="718"/>
      <c r="F502" s="718"/>
      <c r="G502" s="718"/>
      <c r="I502" s="741"/>
      <c r="J502" s="370"/>
      <c r="K502" s="718"/>
      <c r="N502" s="1018"/>
      <c r="S502" s="722"/>
      <c r="U502" s="722"/>
      <c r="W502" s="655"/>
      <c r="Z502" s="654">
        <f t="shared" si="55"/>
        <v>0</v>
      </c>
    </row>
    <row r="503" spans="1:26" ht="15.75">
      <c r="A503" s="381">
        <v>503</v>
      </c>
      <c r="B503" s="936" t="s">
        <v>115</v>
      </c>
      <c r="C503" s="531"/>
      <c r="E503" s="718"/>
      <c r="F503" s="718"/>
      <c r="G503" s="718"/>
      <c r="I503" s="741"/>
      <c r="J503" s="370"/>
      <c r="K503" s="718"/>
      <c r="N503" s="1018"/>
      <c r="S503" s="722"/>
      <c r="U503" s="722"/>
      <c r="W503" s="655"/>
      <c r="Z503" s="654">
        <f t="shared" si="55"/>
        <v>0</v>
      </c>
    </row>
    <row r="504" spans="1:26" ht="15.75">
      <c r="A504" s="381">
        <v>504</v>
      </c>
      <c r="B504" s="937" t="s">
        <v>106</v>
      </c>
      <c r="C504" s="531"/>
      <c r="E504" s="718"/>
      <c r="F504" s="718"/>
      <c r="G504" s="718"/>
      <c r="I504" s="741"/>
      <c r="J504" s="370"/>
      <c r="K504" s="718"/>
      <c r="N504" s="1018"/>
      <c r="S504" s="722"/>
      <c r="U504" s="722"/>
      <c r="W504" s="655"/>
      <c r="Z504" s="654">
        <f t="shared" si="55"/>
        <v>0</v>
      </c>
    </row>
    <row r="505" spans="1:26" ht="15.75">
      <c r="A505" s="381">
        <v>505</v>
      </c>
      <c r="B505" s="937" t="s">
        <v>1193</v>
      </c>
      <c r="C505" s="531"/>
      <c r="E505" s="718"/>
      <c r="F505" s="718"/>
      <c r="G505" s="718"/>
      <c r="I505" s="741"/>
      <c r="J505" s="370"/>
      <c r="K505" s="718"/>
      <c r="N505" s="1018"/>
      <c r="S505" s="722"/>
      <c r="U505" s="722"/>
      <c r="W505" s="655"/>
      <c r="Z505" s="654">
        <f t="shared" si="55"/>
        <v>0</v>
      </c>
    </row>
    <row r="506" spans="1:26" ht="15.75">
      <c r="A506" s="381">
        <v>506</v>
      </c>
      <c r="B506" s="936" t="s">
        <v>1194</v>
      </c>
      <c r="C506" s="531"/>
      <c r="E506" s="718"/>
      <c r="F506" s="718"/>
      <c r="G506" s="718"/>
      <c r="I506" s="741"/>
      <c r="J506" s="370"/>
      <c r="K506" s="718"/>
      <c r="N506" s="1018"/>
      <c r="S506" s="722"/>
      <c r="U506" s="722"/>
      <c r="W506" s="655"/>
      <c r="Z506" s="654">
        <f t="shared" si="55"/>
        <v>0</v>
      </c>
    </row>
    <row r="507" spans="1:26" ht="15.75">
      <c r="A507" s="381">
        <v>507</v>
      </c>
      <c r="B507" s="936" t="s">
        <v>1195</v>
      </c>
      <c r="C507" s="531"/>
      <c r="E507" s="718"/>
      <c r="F507" s="718"/>
      <c r="G507" s="718"/>
      <c r="I507" s="741"/>
      <c r="J507" s="370"/>
      <c r="K507" s="718"/>
      <c r="N507" s="1018"/>
      <c r="S507" s="722"/>
      <c r="U507" s="722"/>
      <c r="W507" s="655"/>
      <c r="Z507" s="654">
        <f t="shared" si="55"/>
        <v>0</v>
      </c>
    </row>
    <row r="508" spans="1:26" ht="15.75">
      <c r="A508" s="381">
        <v>508</v>
      </c>
      <c r="B508" s="936" t="s">
        <v>1196</v>
      </c>
      <c r="C508" s="531"/>
      <c r="E508" s="718"/>
      <c r="F508" s="718"/>
      <c r="G508" s="718"/>
      <c r="I508" s="741"/>
      <c r="J508" s="370"/>
      <c r="K508" s="718"/>
      <c r="N508" s="1018"/>
      <c r="S508" s="722"/>
      <c r="U508" s="722"/>
      <c r="W508" s="655"/>
      <c r="Z508" s="654">
        <f t="shared" si="55"/>
        <v>0</v>
      </c>
    </row>
    <row r="509" spans="1:26" ht="15.75">
      <c r="A509" s="381">
        <v>509</v>
      </c>
      <c r="B509" s="936" t="s">
        <v>1308</v>
      </c>
      <c r="C509" s="531"/>
      <c r="E509" s="718"/>
      <c r="F509" s="718"/>
      <c r="G509" s="718"/>
      <c r="I509" s="741"/>
      <c r="J509" s="370"/>
      <c r="K509" s="718"/>
      <c r="N509" s="1018"/>
      <c r="S509" s="722"/>
      <c r="U509" s="722"/>
      <c r="W509" s="655"/>
      <c r="Z509" s="654">
        <f t="shared" si="55"/>
        <v>0</v>
      </c>
    </row>
    <row r="510" spans="1:26" ht="15.75">
      <c r="A510" s="381">
        <v>510</v>
      </c>
      <c r="B510" s="936" t="s">
        <v>1309</v>
      </c>
      <c r="C510" s="531"/>
      <c r="E510" s="718"/>
      <c r="F510" s="718"/>
      <c r="G510" s="718"/>
      <c r="I510" s="741"/>
      <c r="J510" s="370"/>
      <c r="K510" s="718"/>
      <c r="N510" s="1018"/>
      <c r="S510" s="722"/>
      <c r="U510" s="722"/>
      <c r="W510" s="655"/>
      <c r="Z510" s="654">
        <f t="shared" si="55"/>
        <v>0</v>
      </c>
    </row>
    <row r="511" spans="1:26" ht="15.75">
      <c r="A511" s="381">
        <v>511</v>
      </c>
      <c r="B511" s="936" t="s">
        <v>1197</v>
      </c>
      <c r="C511" s="531"/>
      <c r="E511" s="718"/>
      <c r="F511" s="718"/>
      <c r="G511" s="718"/>
      <c r="I511" s="741"/>
      <c r="J511" s="370"/>
      <c r="K511" s="718"/>
      <c r="N511" s="1018"/>
      <c r="S511" s="722"/>
      <c r="U511" s="722"/>
      <c r="W511" s="655"/>
      <c r="Z511" s="654">
        <f t="shared" si="55"/>
        <v>0</v>
      </c>
    </row>
    <row r="512" spans="1:26" ht="15.75">
      <c r="A512" s="381">
        <v>512</v>
      </c>
      <c r="B512" s="936" t="s">
        <v>1198</v>
      </c>
      <c r="C512" s="531"/>
      <c r="E512" s="718"/>
      <c r="F512" s="718"/>
      <c r="G512" s="718"/>
      <c r="I512" s="741"/>
      <c r="J512" s="370"/>
      <c r="K512" s="718"/>
      <c r="N512" s="1018"/>
      <c r="S512" s="722"/>
      <c r="U512" s="722"/>
      <c r="W512" s="655"/>
      <c r="Z512" s="654">
        <f t="shared" si="55"/>
        <v>0</v>
      </c>
    </row>
    <row r="513" spans="1:26" ht="15.75">
      <c r="A513" s="381">
        <v>513</v>
      </c>
      <c r="B513" s="936" t="s">
        <v>1199</v>
      </c>
      <c r="C513" s="531"/>
      <c r="E513" s="718"/>
      <c r="F513" s="718"/>
      <c r="G513" s="718"/>
      <c r="I513" s="741"/>
      <c r="J513" s="370"/>
      <c r="K513" s="718"/>
      <c r="N513" s="1018"/>
      <c r="S513" s="722"/>
      <c r="U513" s="722"/>
      <c r="W513" s="655"/>
      <c r="Z513" s="654">
        <f t="shared" si="55"/>
        <v>0</v>
      </c>
    </row>
    <row r="514" spans="1:26" ht="15.75">
      <c r="A514" s="381">
        <v>514</v>
      </c>
      <c r="B514" s="936" t="s">
        <v>1410</v>
      </c>
      <c r="C514" s="531"/>
      <c r="E514" s="718"/>
      <c r="F514" s="718"/>
      <c r="G514" s="718"/>
      <c r="I514" s="741"/>
      <c r="J514" s="370"/>
      <c r="K514" s="718"/>
      <c r="N514" s="1018"/>
      <c r="S514" s="722"/>
      <c r="U514" s="722"/>
      <c r="W514" s="655"/>
      <c r="Z514" s="654">
        <f t="shared" si="55"/>
        <v>0</v>
      </c>
    </row>
    <row r="515" spans="1:26" ht="15.75">
      <c r="A515" s="381">
        <v>515</v>
      </c>
      <c r="B515" s="936" t="s">
        <v>1578</v>
      </c>
      <c r="C515" s="531"/>
      <c r="E515" s="718"/>
      <c r="F515" s="718"/>
      <c r="G515" s="718"/>
      <c r="I515" s="741"/>
      <c r="J515" s="370"/>
      <c r="K515" s="718"/>
      <c r="N515" s="1018"/>
      <c r="S515" s="722"/>
      <c r="U515" s="722"/>
      <c r="W515" s="655"/>
    </row>
    <row r="516" spans="1:26" ht="15.75">
      <c r="A516" s="381">
        <v>516</v>
      </c>
      <c r="B516" s="936" t="s">
        <v>115</v>
      </c>
      <c r="C516" s="531"/>
      <c r="E516" s="718"/>
      <c r="F516" s="718"/>
      <c r="G516" s="718"/>
      <c r="I516" s="741"/>
      <c r="J516" s="370"/>
      <c r="K516" s="718"/>
      <c r="N516" s="1018"/>
      <c r="S516" s="722"/>
      <c r="U516" s="722"/>
      <c r="W516" s="655"/>
      <c r="Z516" s="654">
        <f t="shared" ref="Z516:Z548" si="56">E516-Y516</f>
        <v>0</v>
      </c>
    </row>
    <row r="517" spans="1:26" ht="15.75">
      <c r="A517" s="381">
        <v>517</v>
      </c>
      <c r="B517" s="937" t="s">
        <v>106</v>
      </c>
      <c r="C517" s="531"/>
      <c r="E517" s="718"/>
      <c r="F517" s="718"/>
      <c r="G517" s="718"/>
      <c r="I517" s="741"/>
      <c r="J517" s="370"/>
      <c r="K517" s="718"/>
      <c r="N517" s="1018"/>
      <c r="S517" s="722"/>
      <c r="U517" s="722"/>
      <c r="W517" s="655"/>
      <c r="Z517" s="654">
        <f t="shared" si="56"/>
        <v>0</v>
      </c>
    </row>
    <row r="518" spans="1:26" ht="15.75">
      <c r="A518" s="381">
        <v>518</v>
      </c>
      <c r="B518" s="937" t="s">
        <v>1200</v>
      </c>
      <c r="C518" s="531"/>
      <c r="E518" s="718"/>
      <c r="F518" s="718"/>
      <c r="G518" s="718"/>
      <c r="I518" s="737"/>
      <c r="J518" s="370"/>
      <c r="K518" s="231"/>
      <c r="N518" s="1018"/>
      <c r="S518" s="722"/>
      <c r="U518" s="722"/>
      <c r="W518" s="655"/>
      <c r="Z518" s="654">
        <f t="shared" si="56"/>
        <v>0</v>
      </c>
    </row>
    <row r="519" spans="1:26" ht="15.75">
      <c r="A519" s="381">
        <v>519</v>
      </c>
      <c r="B519" s="936" t="s">
        <v>143</v>
      </c>
      <c r="C519" s="531"/>
      <c r="E519" s="718"/>
      <c r="F519" s="718"/>
      <c r="G519" s="718"/>
      <c r="I519" s="741"/>
      <c r="J519" s="370"/>
      <c r="K519" s="718"/>
      <c r="N519" s="1018"/>
      <c r="S519" s="722"/>
      <c r="U519" s="722"/>
      <c r="W519" s="655"/>
      <c r="Z519" s="654">
        <f t="shared" si="56"/>
        <v>0</v>
      </c>
    </row>
    <row r="520" spans="1:26" ht="15.75">
      <c r="A520" s="381">
        <v>520</v>
      </c>
      <c r="B520" s="936" t="s">
        <v>273</v>
      </c>
      <c r="C520" s="531"/>
      <c r="E520" s="718"/>
      <c r="F520" s="718"/>
      <c r="G520" s="718"/>
      <c r="I520" s="741"/>
      <c r="J520" s="370"/>
      <c r="K520" s="718"/>
      <c r="N520" s="1018"/>
      <c r="S520" s="722"/>
      <c r="U520" s="722"/>
      <c r="W520" s="655"/>
      <c r="Z520" s="654">
        <f t="shared" si="56"/>
        <v>0</v>
      </c>
    </row>
    <row r="521" spans="1:26" ht="15.75">
      <c r="A521" s="381">
        <v>521</v>
      </c>
      <c r="B521" s="936" t="s">
        <v>869</v>
      </c>
      <c r="C521" s="531"/>
      <c r="E521" s="718"/>
      <c r="F521" s="718"/>
      <c r="G521" s="718"/>
      <c r="I521" s="741"/>
      <c r="J521" s="370"/>
      <c r="K521" s="718"/>
      <c r="N521" s="1018"/>
      <c r="S521" s="722"/>
      <c r="U521" s="722"/>
      <c r="W521" s="655"/>
      <c r="Z521" s="654">
        <f t="shared" si="56"/>
        <v>0</v>
      </c>
    </row>
    <row r="522" spans="1:26" ht="15.75">
      <c r="A522" s="381">
        <v>522</v>
      </c>
      <c r="B522" s="936" t="s">
        <v>1201</v>
      </c>
      <c r="C522" s="531"/>
      <c r="E522" s="718"/>
      <c r="F522" s="718"/>
      <c r="G522" s="718"/>
      <c r="I522" s="741"/>
      <c r="J522" s="370"/>
      <c r="K522" s="718"/>
      <c r="N522" s="1018"/>
      <c r="S522" s="722"/>
      <c r="U522" s="722"/>
      <c r="W522" s="655"/>
      <c r="Z522" s="654">
        <f t="shared" si="56"/>
        <v>0</v>
      </c>
    </row>
    <row r="523" spans="1:26" ht="15.75">
      <c r="A523" s="381">
        <v>523</v>
      </c>
      <c r="B523" s="936" t="s">
        <v>864</v>
      </c>
      <c r="C523" s="531"/>
      <c r="E523" s="718"/>
      <c r="F523" s="718"/>
      <c r="G523" s="718"/>
      <c r="I523" s="741"/>
      <c r="J523" s="370"/>
      <c r="K523" s="718"/>
      <c r="N523" s="1018"/>
      <c r="S523" s="722"/>
      <c r="U523" s="722"/>
      <c r="W523" s="655"/>
      <c r="Z523" s="654">
        <f t="shared" si="56"/>
        <v>0</v>
      </c>
    </row>
    <row r="524" spans="1:26" ht="15.75">
      <c r="A524" s="381">
        <v>524</v>
      </c>
      <c r="B524" s="936" t="s">
        <v>110</v>
      </c>
      <c r="C524" s="531"/>
      <c r="E524" s="718"/>
      <c r="F524" s="718"/>
      <c r="G524" s="718"/>
      <c r="I524" s="741"/>
      <c r="J524" s="370"/>
      <c r="K524" s="718"/>
      <c r="N524" s="1018"/>
      <c r="S524" s="722"/>
      <c r="U524" s="722"/>
      <c r="W524" s="655"/>
      <c r="Z524" s="654">
        <f t="shared" si="56"/>
        <v>0</v>
      </c>
    </row>
    <row r="525" spans="1:26" ht="15.75">
      <c r="A525" s="381">
        <v>525</v>
      </c>
      <c r="B525" s="936" t="s">
        <v>1202</v>
      </c>
      <c r="C525" s="531"/>
      <c r="E525" s="718"/>
      <c r="F525" s="718"/>
      <c r="G525" s="718"/>
      <c r="I525" s="741"/>
      <c r="J525" s="370"/>
      <c r="K525" s="718"/>
      <c r="N525" s="1018"/>
      <c r="S525" s="722"/>
      <c r="U525" s="722"/>
      <c r="W525" s="655"/>
      <c r="Z525" s="654">
        <f t="shared" si="56"/>
        <v>0</v>
      </c>
    </row>
    <row r="526" spans="1:26" ht="15.75">
      <c r="A526" s="381">
        <v>526</v>
      </c>
      <c r="B526" s="936" t="s">
        <v>318</v>
      </c>
      <c r="C526" s="531"/>
      <c r="E526" s="718"/>
      <c r="F526" s="718"/>
      <c r="G526" s="718"/>
      <c r="I526" s="741"/>
      <c r="J526" s="370"/>
      <c r="K526" s="718"/>
      <c r="N526" s="1018"/>
      <c r="S526" s="722"/>
      <c r="U526" s="722"/>
      <c r="W526" s="655"/>
      <c r="Z526" s="654">
        <f t="shared" si="56"/>
        <v>0</v>
      </c>
    </row>
    <row r="527" spans="1:26" ht="15.75">
      <c r="A527" s="381">
        <v>527</v>
      </c>
      <c r="B527" s="936" t="s">
        <v>1203</v>
      </c>
      <c r="C527" s="531"/>
      <c r="E527" s="718"/>
      <c r="F527" s="718"/>
      <c r="G527" s="718"/>
      <c r="I527" s="741"/>
      <c r="J527" s="370"/>
      <c r="K527" s="718"/>
      <c r="N527" s="1018"/>
      <c r="S527" s="722"/>
      <c r="U527" s="722"/>
      <c r="W527" s="655"/>
      <c r="Z527" s="654">
        <f t="shared" si="56"/>
        <v>0</v>
      </c>
    </row>
    <row r="528" spans="1:26">
      <c r="A528" s="381">
        <v>528</v>
      </c>
      <c r="B528" s="146" t="s">
        <v>116</v>
      </c>
      <c r="D528" t="s">
        <v>905</v>
      </c>
      <c r="E528" s="910">
        <f>'30'!F9</f>
        <v>2246</v>
      </c>
      <c r="G528" s="910">
        <f>'30'!H9</f>
        <v>1798</v>
      </c>
      <c r="I528" s="737">
        <f>'30'!F9</f>
        <v>2246</v>
      </c>
      <c r="K528" s="231">
        <f>'30'!H9</f>
        <v>1798</v>
      </c>
      <c r="N528" s="1018">
        <v>1798</v>
      </c>
      <c r="O528" s="898">
        <f>'30'!F9</f>
        <v>2246</v>
      </c>
      <c r="Q528" s="898">
        <f>'30'!H9</f>
        <v>1798</v>
      </c>
      <c r="S528" s="722">
        <f t="shared" ref="S528:S539" si="57">E528-I528</f>
        <v>0</v>
      </c>
      <c r="T528" s="461"/>
      <c r="U528" s="722">
        <f t="shared" ref="U528:U539" si="58">G528-K528</f>
        <v>0</v>
      </c>
      <c r="W528" s="655">
        <f t="shared" ref="W528:W539" si="59">G528-N528</f>
        <v>0</v>
      </c>
      <c r="Z528" s="654">
        <f t="shared" si="56"/>
        <v>2246</v>
      </c>
    </row>
    <row r="529" spans="1:26">
      <c r="A529" s="381">
        <v>529</v>
      </c>
      <c r="B529" s="2" t="s">
        <v>1292</v>
      </c>
      <c r="D529" t="s">
        <v>905</v>
      </c>
      <c r="E529" s="910">
        <f>'30'!F10</f>
        <v>742296</v>
      </c>
      <c r="G529" s="910">
        <f>'30'!H10</f>
        <v>692569</v>
      </c>
      <c r="I529" s="737">
        <f>'30'!F10</f>
        <v>742296</v>
      </c>
      <c r="K529" s="231">
        <f>'30'!H10</f>
        <v>692569</v>
      </c>
      <c r="N529" s="1018">
        <v>692569</v>
      </c>
      <c r="O529" s="898">
        <f>'30'!F10</f>
        <v>742296</v>
      </c>
      <c r="Q529" s="898">
        <f>'30'!H10</f>
        <v>692569</v>
      </c>
      <c r="S529" s="722">
        <f t="shared" si="57"/>
        <v>0</v>
      </c>
      <c r="T529" s="461"/>
      <c r="U529" s="722">
        <f t="shared" si="58"/>
        <v>0</v>
      </c>
      <c r="W529" s="655">
        <f t="shared" si="59"/>
        <v>0</v>
      </c>
      <c r="Z529" s="654">
        <f t="shared" si="56"/>
        <v>742296</v>
      </c>
    </row>
    <row r="530" spans="1:26">
      <c r="A530" s="381">
        <v>530</v>
      </c>
      <c r="B530" s="42" t="s">
        <v>1293</v>
      </c>
      <c r="E530" s="910">
        <f>'30'!F11</f>
        <v>0</v>
      </c>
      <c r="G530" s="910">
        <f>'30'!H11</f>
        <v>0</v>
      </c>
      <c r="I530" s="737">
        <f>'30'!F11</f>
        <v>0</v>
      </c>
      <c r="K530" s="231">
        <f>'30'!H11</f>
        <v>0</v>
      </c>
      <c r="N530" s="1018">
        <v>0</v>
      </c>
      <c r="O530" s="898">
        <f>'30'!F11</f>
        <v>0</v>
      </c>
      <c r="Q530" s="898">
        <f>'30'!H11</f>
        <v>0</v>
      </c>
      <c r="S530" s="722">
        <f t="shared" si="57"/>
        <v>0</v>
      </c>
      <c r="T530" s="461"/>
      <c r="U530" s="722">
        <f t="shared" si="58"/>
        <v>0</v>
      </c>
      <c r="W530" s="655">
        <f t="shared" si="59"/>
        <v>0</v>
      </c>
      <c r="Z530" s="654">
        <f t="shared" si="56"/>
        <v>0</v>
      </c>
    </row>
    <row r="531" spans="1:26">
      <c r="A531" s="381">
        <v>531</v>
      </c>
      <c r="B531" s="42" t="s">
        <v>1303</v>
      </c>
      <c r="E531" s="910">
        <f>'30'!F12</f>
        <v>0</v>
      </c>
      <c r="G531" s="910">
        <f>'30'!H12</f>
        <v>0</v>
      </c>
      <c r="I531" s="737">
        <f>'30'!F12</f>
        <v>0</v>
      </c>
      <c r="K531" s="231">
        <f>'30'!H12</f>
        <v>0</v>
      </c>
      <c r="N531" s="1018">
        <v>0</v>
      </c>
      <c r="O531" s="898">
        <f>'30'!F12</f>
        <v>0</v>
      </c>
      <c r="Q531" s="898">
        <f>'30'!H12</f>
        <v>0</v>
      </c>
      <c r="S531" s="722">
        <f t="shared" si="57"/>
        <v>0</v>
      </c>
      <c r="T531" s="461"/>
      <c r="U531" s="722">
        <f t="shared" si="58"/>
        <v>0</v>
      </c>
      <c r="W531" s="655">
        <f t="shared" si="59"/>
        <v>0</v>
      </c>
      <c r="Z531" s="654">
        <f t="shared" si="56"/>
        <v>0</v>
      </c>
    </row>
    <row r="532" spans="1:26">
      <c r="A532" s="381">
        <v>532</v>
      </c>
      <c r="B532" s="42" t="s">
        <v>1294</v>
      </c>
      <c r="E532" s="910">
        <f>'30'!F13</f>
        <v>33930</v>
      </c>
      <c r="G532" s="910">
        <f>'30'!H13</f>
        <v>32746</v>
      </c>
      <c r="I532" s="737">
        <f>'30'!F13</f>
        <v>33930</v>
      </c>
      <c r="K532" s="231">
        <f>'30'!H13</f>
        <v>32746</v>
      </c>
      <c r="N532" s="1018">
        <v>32746</v>
      </c>
      <c r="O532" s="898">
        <f>'30'!F13</f>
        <v>33930</v>
      </c>
      <c r="Q532" s="898">
        <f>'30'!H13</f>
        <v>32746</v>
      </c>
      <c r="S532" s="722">
        <f t="shared" si="57"/>
        <v>0</v>
      </c>
      <c r="T532" s="461"/>
      <c r="U532" s="722">
        <f t="shared" si="58"/>
        <v>0</v>
      </c>
      <c r="W532" s="655">
        <f t="shared" si="59"/>
        <v>0</v>
      </c>
      <c r="Z532" s="654">
        <f t="shared" si="56"/>
        <v>33930</v>
      </c>
    </row>
    <row r="533" spans="1:26">
      <c r="A533" s="381">
        <v>533</v>
      </c>
      <c r="B533" s="42" t="s">
        <v>1304</v>
      </c>
      <c r="E533" s="910">
        <f>'30'!F14</f>
        <v>407</v>
      </c>
      <c r="G533" s="910">
        <f>'30'!H14</f>
        <v>335</v>
      </c>
      <c r="I533" s="737">
        <f>'30'!F14</f>
        <v>407</v>
      </c>
      <c r="K533" s="231">
        <f>'30'!H14</f>
        <v>335</v>
      </c>
      <c r="N533" s="1018">
        <v>335</v>
      </c>
      <c r="O533" s="898">
        <f>'30'!F14</f>
        <v>407</v>
      </c>
      <c r="Q533" s="898">
        <f>'30'!H14</f>
        <v>335</v>
      </c>
      <c r="S533" s="722">
        <f t="shared" si="57"/>
        <v>0</v>
      </c>
      <c r="T533" s="461"/>
      <c r="U533" s="722">
        <f t="shared" si="58"/>
        <v>0</v>
      </c>
      <c r="W533" s="655">
        <f t="shared" si="59"/>
        <v>0</v>
      </c>
      <c r="Z533" s="654">
        <f t="shared" si="56"/>
        <v>407</v>
      </c>
    </row>
    <row r="534" spans="1:26">
      <c r="A534" s="381">
        <v>534</v>
      </c>
      <c r="B534" s="146" t="s">
        <v>118</v>
      </c>
      <c r="D534" t="s">
        <v>905</v>
      </c>
      <c r="E534" s="910">
        <f>'30'!F15</f>
        <v>157374</v>
      </c>
      <c r="G534" s="910">
        <f>'30'!H15</f>
        <v>145993</v>
      </c>
      <c r="I534" s="737">
        <f>'30'!F15</f>
        <v>157374</v>
      </c>
      <c r="K534" s="231">
        <f>'30'!H15</f>
        <v>145993</v>
      </c>
      <c r="N534" s="1018">
        <v>145993</v>
      </c>
      <c r="O534" s="898">
        <f>'30'!F15</f>
        <v>157374</v>
      </c>
      <c r="Q534" s="898">
        <f>'30'!H15</f>
        <v>145993</v>
      </c>
      <c r="S534" s="722">
        <f t="shared" si="57"/>
        <v>0</v>
      </c>
      <c r="T534" s="461"/>
      <c r="U534" s="722">
        <f t="shared" si="58"/>
        <v>0</v>
      </c>
      <c r="W534" s="655">
        <f t="shared" si="59"/>
        <v>0</v>
      </c>
      <c r="Z534" s="654">
        <f t="shared" si="56"/>
        <v>157374</v>
      </c>
    </row>
    <row r="535" spans="1:26">
      <c r="A535" s="381">
        <v>535</v>
      </c>
      <c r="B535" s="146" t="s">
        <v>119</v>
      </c>
      <c r="D535" t="s">
        <v>905</v>
      </c>
      <c r="E535" s="910">
        <f>'30'!F16</f>
        <v>10610</v>
      </c>
      <c r="G535" s="910">
        <f>'30'!H16</f>
        <v>9500</v>
      </c>
      <c r="I535" s="737">
        <f>'30'!F16</f>
        <v>10610</v>
      </c>
      <c r="K535" s="231">
        <f>'30'!H16</f>
        <v>9500</v>
      </c>
      <c r="N535" s="1018">
        <v>9500</v>
      </c>
      <c r="O535" s="898">
        <f>'30'!F16</f>
        <v>10610</v>
      </c>
      <c r="Q535" s="898">
        <f>'30'!H16</f>
        <v>9500</v>
      </c>
      <c r="S535" s="722">
        <f t="shared" si="57"/>
        <v>0</v>
      </c>
      <c r="T535" s="461"/>
      <c r="U535" s="722">
        <f t="shared" si="58"/>
        <v>0</v>
      </c>
      <c r="W535" s="655">
        <f t="shared" si="59"/>
        <v>0</v>
      </c>
      <c r="Z535" s="654">
        <f t="shared" si="56"/>
        <v>10610</v>
      </c>
    </row>
    <row r="536" spans="1:26">
      <c r="A536" s="381">
        <v>536</v>
      </c>
      <c r="B536" s="146" t="s">
        <v>120</v>
      </c>
      <c r="D536" t="s">
        <v>905</v>
      </c>
      <c r="E536" s="910">
        <f>'30'!F17</f>
        <v>660</v>
      </c>
      <c r="G536" s="910">
        <f>'30'!H17</f>
        <v>1065</v>
      </c>
      <c r="I536" s="737">
        <f>'30'!F17</f>
        <v>660</v>
      </c>
      <c r="K536" s="231">
        <f>'30'!H17</f>
        <v>1065</v>
      </c>
      <c r="N536" s="1018">
        <v>1065</v>
      </c>
      <c r="O536" s="898">
        <f>'30'!F17</f>
        <v>660</v>
      </c>
      <c r="Q536" s="898">
        <f>'30'!H17</f>
        <v>1065</v>
      </c>
      <c r="S536" s="722">
        <f t="shared" si="57"/>
        <v>0</v>
      </c>
      <c r="T536" s="461"/>
      <c r="U536" s="722">
        <f t="shared" si="58"/>
        <v>0</v>
      </c>
      <c r="W536" s="655">
        <f t="shared" si="59"/>
        <v>0</v>
      </c>
      <c r="Z536" s="654">
        <f t="shared" si="56"/>
        <v>660</v>
      </c>
    </row>
    <row r="537" spans="1:26">
      <c r="A537" s="381">
        <v>537</v>
      </c>
      <c r="B537" s="146" t="s">
        <v>121</v>
      </c>
      <c r="D537" t="s">
        <v>905</v>
      </c>
      <c r="E537" s="910">
        <f>'30'!F18</f>
        <v>19646</v>
      </c>
      <c r="G537" s="910">
        <f>'30'!H18</f>
        <v>18080</v>
      </c>
      <c r="I537" s="737">
        <f>'30'!F18</f>
        <v>19646</v>
      </c>
      <c r="K537" s="231">
        <f>'30'!H18</f>
        <v>18080</v>
      </c>
      <c r="N537" s="1018">
        <v>18080</v>
      </c>
      <c r="O537" s="898">
        <f>'30'!F18</f>
        <v>19646</v>
      </c>
      <c r="Q537" s="898">
        <f>'30'!H18</f>
        <v>18080</v>
      </c>
      <c r="S537" s="722">
        <f t="shared" si="57"/>
        <v>0</v>
      </c>
      <c r="T537" s="461"/>
      <c r="U537" s="722">
        <f t="shared" si="58"/>
        <v>0</v>
      </c>
      <c r="W537" s="655">
        <f t="shared" si="59"/>
        <v>0</v>
      </c>
      <c r="Z537" s="654">
        <f t="shared" si="56"/>
        <v>19646</v>
      </c>
    </row>
    <row r="538" spans="1:26">
      <c r="A538" s="381">
        <v>538</v>
      </c>
      <c r="B538" s="146" t="s">
        <v>122</v>
      </c>
      <c r="D538" t="s">
        <v>905</v>
      </c>
      <c r="E538" s="910">
        <f>'30'!F19</f>
        <v>1282</v>
      </c>
      <c r="G538" s="910">
        <f>'30'!H19</f>
        <v>1367</v>
      </c>
      <c r="I538" s="737">
        <f>'30'!F19</f>
        <v>1282</v>
      </c>
      <c r="K538" s="231">
        <f>'30'!H19</f>
        <v>1367</v>
      </c>
      <c r="N538" s="1018">
        <v>1367</v>
      </c>
      <c r="O538" s="898">
        <f>'30'!F19</f>
        <v>1282</v>
      </c>
      <c r="Q538" s="898">
        <f>'30'!H19</f>
        <v>1367</v>
      </c>
      <c r="S538" s="722">
        <f t="shared" si="57"/>
        <v>0</v>
      </c>
      <c r="T538" s="461"/>
      <c r="U538" s="722">
        <f t="shared" si="58"/>
        <v>0</v>
      </c>
      <c r="W538" s="655">
        <f t="shared" si="59"/>
        <v>0</v>
      </c>
      <c r="Z538" s="654">
        <f t="shared" si="56"/>
        <v>1282</v>
      </c>
    </row>
    <row r="539" spans="1:26">
      <c r="A539" s="381">
        <v>539</v>
      </c>
      <c r="B539" s="146" t="s">
        <v>123</v>
      </c>
      <c r="D539" t="s">
        <v>905</v>
      </c>
      <c r="E539" s="910">
        <f>'30'!F20</f>
        <v>33110</v>
      </c>
      <c r="G539" s="910">
        <f>'30'!H20</f>
        <v>34980</v>
      </c>
      <c r="I539" s="737">
        <f>'30'!F20</f>
        <v>33110</v>
      </c>
      <c r="K539" s="231">
        <f>'30'!H20</f>
        <v>34980</v>
      </c>
      <c r="N539" s="1018">
        <v>34980</v>
      </c>
      <c r="O539" s="898">
        <f>'30'!F20</f>
        <v>33110</v>
      </c>
      <c r="Q539" s="898">
        <f>'30'!H20</f>
        <v>34980</v>
      </c>
      <c r="S539" s="722">
        <f t="shared" si="57"/>
        <v>0</v>
      </c>
      <c r="T539" s="461"/>
      <c r="U539" s="722">
        <f t="shared" si="58"/>
        <v>0</v>
      </c>
      <c r="W539" s="655">
        <f t="shared" si="59"/>
        <v>0</v>
      </c>
      <c r="Z539" s="654">
        <f t="shared" si="56"/>
        <v>33110</v>
      </c>
    </row>
    <row r="540" spans="1:26">
      <c r="A540" s="381">
        <v>540</v>
      </c>
      <c r="B540" s="771" t="s">
        <v>1701</v>
      </c>
      <c r="I540" s="737"/>
      <c r="K540" s="231"/>
      <c r="N540" s="1018"/>
      <c r="S540" s="722"/>
      <c r="T540" s="461"/>
      <c r="U540" s="722"/>
      <c r="W540" s="655"/>
    </row>
    <row r="541" spans="1:26" ht="15.75">
      <c r="A541" s="381">
        <v>541</v>
      </c>
      <c r="B541" s="936" t="s">
        <v>1369</v>
      </c>
      <c r="C541" s="531"/>
      <c r="E541" s="718"/>
      <c r="F541" s="718"/>
      <c r="G541" s="718"/>
      <c r="I541" s="741"/>
      <c r="J541" s="370"/>
      <c r="K541" s="718"/>
      <c r="N541" s="1018"/>
      <c r="S541" s="722"/>
      <c r="U541" s="722"/>
      <c r="W541" s="655"/>
      <c r="Z541" s="654">
        <f t="shared" si="56"/>
        <v>0</v>
      </c>
    </row>
    <row r="542" spans="1:26">
      <c r="A542" s="381">
        <v>542</v>
      </c>
      <c r="B542" s="936" t="s">
        <v>963</v>
      </c>
      <c r="D542" t="s">
        <v>905</v>
      </c>
      <c r="E542" s="718"/>
      <c r="F542" s="718"/>
      <c r="G542" s="718"/>
      <c r="I542" s="741"/>
      <c r="K542" s="718"/>
      <c r="N542" s="1018"/>
      <c r="S542" s="722"/>
      <c r="U542" s="722"/>
      <c r="W542" s="655"/>
      <c r="Z542" s="654">
        <f t="shared" si="56"/>
        <v>0</v>
      </c>
    </row>
    <row r="543" spans="1:26">
      <c r="A543" s="381">
        <v>543</v>
      </c>
      <c r="B543" s="936" t="s">
        <v>1047</v>
      </c>
      <c r="D543" t="s">
        <v>905</v>
      </c>
      <c r="E543" s="718"/>
      <c r="F543" s="718"/>
      <c r="G543" s="718"/>
      <c r="I543" s="741"/>
      <c r="K543" s="718"/>
      <c r="N543" s="1018"/>
      <c r="S543" s="722"/>
      <c r="U543" s="722"/>
      <c r="W543" s="655"/>
      <c r="Z543" s="654">
        <f t="shared" si="56"/>
        <v>0</v>
      </c>
    </row>
    <row r="544" spans="1:26">
      <c r="A544" s="381">
        <v>544</v>
      </c>
      <c r="B544" s="146" t="s">
        <v>124</v>
      </c>
      <c r="D544" t="s">
        <v>905</v>
      </c>
      <c r="E544" s="910">
        <f>'30'!F21</f>
        <v>4419</v>
      </c>
      <c r="G544" s="910">
        <f>'30'!H21</f>
        <v>4033</v>
      </c>
      <c r="I544" s="737">
        <f>'30'!F21</f>
        <v>4419</v>
      </c>
      <c r="K544" s="231">
        <f>'30'!H21</f>
        <v>4033</v>
      </c>
      <c r="N544" s="1018">
        <v>4033</v>
      </c>
      <c r="O544" s="898">
        <f>'30'!F21</f>
        <v>4419</v>
      </c>
      <c r="Q544" s="898">
        <f>'30'!H21</f>
        <v>4033</v>
      </c>
      <c r="S544" s="722">
        <f t="shared" ref="S544:S575" si="60">E544-I544</f>
        <v>0</v>
      </c>
      <c r="T544" s="461"/>
      <c r="U544" s="722">
        <f t="shared" ref="U544:U575" si="61">G544-K544</f>
        <v>0</v>
      </c>
      <c r="W544" s="655">
        <f t="shared" ref="W544:W575" si="62">G544-N544</f>
        <v>0</v>
      </c>
      <c r="Z544" s="654">
        <f t="shared" si="56"/>
        <v>4419</v>
      </c>
    </row>
    <row r="545" spans="1:26">
      <c r="A545" s="381">
        <v>545</v>
      </c>
      <c r="B545" s="936" t="s">
        <v>1080</v>
      </c>
      <c r="D545" t="s">
        <v>905</v>
      </c>
      <c r="E545" s="718"/>
      <c r="F545" s="718"/>
      <c r="G545" s="718"/>
      <c r="I545" s="741"/>
      <c r="K545" s="718"/>
      <c r="N545" s="1018"/>
      <c r="S545" s="722">
        <f t="shared" si="60"/>
        <v>0</v>
      </c>
      <c r="U545" s="722">
        <f t="shared" si="61"/>
        <v>0</v>
      </c>
      <c r="W545" s="655">
        <f t="shared" si="62"/>
        <v>0</v>
      </c>
      <c r="Z545" s="654">
        <f t="shared" si="56"/>
        <v>0</v>
      </c>
    </row>
    <row r="546" spans="1:26">
      <c r="A546" s="381">
        <v>546</v>
      </c>
      <c r="B546" s="146" t="s">
        <v>6</v>
      </c>
      <c r="D546" t="s">
        <v>905</v>
      </c>
      <c r="E546" s="910">
        <f>'30'!F22</f>
        <v>32451</v>
      </c>
      <c r="G546" s="910">
        <f>'30'!H22</f>
        <v>30497</v>
      </c>
      <c r="I546" s="231">
        <f>'30'!F22</f>
        <v>32451</v>
      </c>
      <c r="K546" s="231">
        <f>'30'!H22</f>
        <v>30497</v>
      </c>
      <c r="N546" s="1018">
        <v>30497</v>
      </c>
      <c r="O546" s="898">
        <f>'30'!F22</f>
        <v>32451</v>
      </c>
      <c r="Q546" s="898">
        <f>'30'!H22</f>
        <v>30497</v>
      </c>
      <c r="S546" s="722">
        <f t="shared" si="60"/>
        <v>0</v>
      </c>
      <c r="T546" s="461"/>
      <c r="U546" s="722">
        <f t="shared" si="61"/>
        <v>0</v>
      </c>
      <c r="W546" s="655">
        <f t="shared" si="62"/>
        <v>0</v>
      </c>
      <c r="Z546" s="654">
        <f t="shared" si="56"/>
        <v>32451</v>
      </c>
    </row>
    <row r="547" spans="1:26">
      <c r="A547" s="381">
        <v>547</v>
      </c>
      <c r="B547" s="146" t="s">
        <v>1461</v>
      </c>
      <c r="E547" s="910">
        <f>'30'!F23</f>
        <v>4084</v>
      </c>
      <c r="G547" s="910">
        <f>'30'!H23</f>
        <v>2526</v>
      </c>
      <c r="I547" s="231">
        <f>'30'!F23</f>
        <v>4084</v>
      </c>
      <c r="K547" s="231">
        <f>'30'!H23</f>
        <v>2526</v>
      </c>
      <c r="N547" s="1018">
        <v>2526</v>
      </c>
      <c r="S547" s="722">
        <f t="shared" si="60"/>
        <v>0</v>
      </c>
      <c r="T547" s="461"/>
      <c r="U547" s="722">
        <f t="shared" si="61"/>
        <v>0</v>
      </c>
      <c r="W547" s="655">
        <f t="shared" si="62"/>
        <v>0</v>
      </c>
      <c r="Z547" s="654">
        <f t="shared" si="56"/>
        <v>4084</v>
      </c>
    </row>
    <row r="548" spans="1:26">
      <c r="A548" s="381">
        <v>548</v>
      </c>
      <c r="B548" s="146" t="s">
        <v>7</v>
      </c>
      <c r="D548" t="s">
        <v>905</v>
      </c>
      <c r="E548" s="910">
        <f>'30'!F24</f>
        <v>1608</v>
      </c>
      <c r="G548" s="910">
        <f>'30'!H24</f>
        <v>1847</v>
      </c>
      <c r="I548" s="231">
        <f>'30'!F24</f>
        <v>1608</v>
      </c>
      <c r="K548" s="231">
        <f>'30'!H24</f>
        <v>1847</v>
      </c>
      <c r="N548" s="1018">
        <v>1847</v>
      </c>
      <c r="O548" s="898">
        <f>'30'!F24</f>
        <v>1608</v>
      </c>
      <c r="Q548" s="898">
        <f>'30'!H24</f>
        <v>1847</v>
      </c>
      <c r="S548" s="722">
        <f t="shared" si="60"/>
        <v>0</v>
      </c>
      <c r="T548" s="461"/>
      <c r="U548" s="722">
        <f t="shared" si="61"/>
        <v>0</v>
      </c>
      <c r="W548" s="655">
        <f t="shared" si="62"/>
        <v>0</v>
      </c>
      <c r="Z548" s="654">
        <f t="shared" si="56"/>
        <v>1608</v>
      </c>
    </row>
    <row r="549" spans="1:26">
      <c r="A549" s="381">
        <v>549</v>
      </c>
      <c r="B549" s="146" t="s">
        <v>125</v>
      </c>
      <c r="D549" t="s">
        <v>905</v>
      </c>
      <c r="E549" s="910">
        <f>'30'!F25</f>
        <v>12902</v>
      </c>
      <c r="G549" s="910">
        <f>'30'!H25</f>
        <v>-5690</v>
      </c>
      <c r="I549" s="231">
        <f>'30'!F25</f>
        <v>12902</v>
      </c>
      <c r="K549" s="231">
        <f>'30'!H25</f>
        <v>-5690</v>
      </c>
      <c r="N549" s="1018">
        <v>-5690</v>
      </c>
      <c r="O549" s="898">
        <f>'30'!F25</f>
        <v>12902</v>
      </c>
      <c r="Q549" s="898">
        <f>'30'!H25</f>
        <v>-5690</v>
      </c>
      <c r="S549" s="722">
        <f t="shared" si="60"/>
        <v>0</v>
      </c>
      <c r="T549" s="461"/>
      <c r="U549" s="722">
        <f t="shared" si="61"/>
        <v>0</v>
      </c>
      <c r="W549" s="655">
        <f t="shared" si="62"/>
        <v>0</v>
      </c>
      <c r="Z549" s="654">
        <f t="shared" ref="Z549:Z580" si="63">E549-Y549</f>
        <v>12902</v>
      </c>
    </row>
    <row r="550" spans="1:26">
      <c r="A550" s="381">
        <v>550</v>
      </c>
      <c r="B550" s="146" t="s">
        <v>1462</v>
      </c>
      <c r="E550" s="910">
        <f>'30'!F26</f>
        <v>0</v>
      </c>
      <c r="G550" s="910">
        <f>'30'!H26</f>
        <v>0</v>
      </c>
      <c r="I550" s="231">
        <f>'30'!F26</f>
        <v>0</v>
      </c>
      <c r="K550" s="231">
        <f>'30'!H26</f>
        <v>0</v>
      </c>
      <c r="N550" s="1018">
        <v>0</v>
      </c>
      <c r="S550" s="722">
        <f t="shared" si="60"/>
        <v>0</v>
      </c>
      <c r="T550" s="461"/>
      <c r="U550" s="722">
        <f t="shared" si="61"/>
        <v>0</v>
      </c>
      <c r="W550" s="655">
        <f t="shared" si="62"/>
        <v>0</v>
      </c>
      <c r="Z550" s="654">
        <f t="shared" si="63"/>
        <v>0</v>
      </c>
    </row>
    <row r="551" spans="1:26">
      <c r="A551" s="381">
        <v>551</v>
      </c>
      <c r="B551" s="146" t="s">
        <v>126</v>
      </c>
      <c r="D551" t="s">
        <v>905</v>
      </c>
      <c r="E551" s="910">
        <f>'30'!F27</f>
        <v>0</v>
      </c>
      <c r="G551" s="910">
        <f>'30'!H27</f>
        <v>0</v>
      </c>
      <c r="I551" s="231">
        <f>'30'!F27</f>
        <v>0</v>
      </c>
      <c r="K551" s="231">
        <f>'30'!H27</f>
        <v>0</v>
      </c>
      <c r="N551" s="1018">
        <v>0</v>
      </c>
      <c r="O551" s="898">
        <f>'30'!F27</f>
        <v>0</v>
      </c>
      <c r="Q551" s="898">
        <f>'30'!H27</f>
        <v>0</v>
      </c>
      <c r="S551" s="722">
        <f t="shared" si="60"/>
        <v>0</v>
      </c>
      <c r="T551" s="461"/>
      <c r="U551" s="722">
        <f t="shared" si="61"/>
        <v>0</v>
      </c>
      <c r="W551" s="655">
        <f t="shared" si="62"/>
        <v>0</v>
      </c>
      <c r="Z551" s="654">
        <f t="shared" si="63"/>
        <v>0</v>
      </c>
    </row>
    <row r="552" spans="1:26">
      <c r="A552" s="381">
        <v>552</v>
      </c>
      <c r="B552" s="146" t="s">
        <v>627</v>
      </c>
      <c r="D552" t="s">
        <v>905</v>
      </c>
      <c r="E552" s="910">
        <f>'30'!F28</f>
        <v>0</v>
      </c>
      <c r="G552" s="910">
        <f>'30'!H28</f>
        <v>0</v>
      </c>
      <c r="I552" s="231">
        <f>'30'!F28</f>
        <v>0</v>
      </c>
      <c r="K552" s="231">
        <f>'30'!H28</f>
        <v>0</v>
      </c>
      <c r="N552" s="1018">
        <v>0</v>
      </c>
      <c r="O552" s="898">
        <f>'30'!F28</f>
        <v>0</v>
      </c>
      <c r="Q552" s="898">
        <f>'30'!H28</f>
        <v>0</v>
      </c>
      <c r="S552" s="722">
        <f t="shared" si="60"/>
        <v>0</v>
      </c>
      <c r="T552" s="461"/>
      <c r="U552" s="722">
        <f t="shared" si="61"/>
        <v>0</v>
      </c>
      <c r="W552" s="655">
        <f t="shared" si="62"/>
        <v>0</v>
      </c>
      <c r="Z552" s="654">
        <f t="shared" si="63"/>
        <v>0</v>
      </c>
    </row>
    <row r="553" spans="1:26">
      <c r="A553" s="381">
        <v>553</v>
      </c>
      <c r="B553" s="146" t="s">
        <v>1081</v>
      </c>
      <c r="D553" t="s">
        <v>905</v>
      </c>
      <c r="E553" s="910">
        <f>'30'!F29</f>
        <v>0</v>
      </c>
      <c r="G553" s="910">
        <f>'30'!H29</f>
        <v>0</v>
      </c>
      <c r="I553" s="231">
        <f>'30'!F29</f>
        <v>0</v>
      </c>
      <c r="K553" s="231">
        <f>'30'!H29</f>
        <v>0</v>
      </c>
      <c r="N553" s="1018">
        <v>0</v>
      </c>
      <c r="O553" s="898">
        <f>'30'!F29</f>
        <v>0</v>
      </c>
      <c r="Q553" s="898">
        <f>'30'!H29</f>
        <v>0</v>
      </c>
      <c r="S553" s="722">
        <f t="shared" si="60"/>
        <v>0</v>
      </c>
      <c r="T553" s="461"/>
      <c r="U553" s="722">
        <f t="shared" si="61"/>
        <v>0</v>
      </c>
      <c r="W553" s="655">
        <f t="shared" si="62"/>
        <v>0</v>
      </c>
      <c r="Z553" s="654">
        <f t="shared" si="63"/>
        <v>0</v>
      </c>
    </row>
    <row r="554" spans="1:26">
      <c r="A554" s="381">
        <v>554</v>
      </c>
      <c r="B554" s="146" t="s">
        <v>128</v>
      </c>
      <c r="D554" t="s">
        <v>905</v>
      </c>
      <c r="E554" s="910">
        <f>'30'!F30</f>
        <v>376</v>
      </c>
      <c r="G554" s="910">
        <f>'30'!H30</f>
        <v>418</v>
      </c>
      <c r="I554" s="231">
        <f>'30'!F30</f>
        <v>376</v>
      </c>
      <c r="K554" s="231">
        <f>'30'!H30</f>
        <v>418</v>
      </c>
      <c r="N554" s="1018">
        <v>418</v>
      </c>
      <c r="O554" s="898">
        <f>'30'!F30</f>
        <v>376</v>
      </c>
      <c r="Q554" s="898">
        <f>'30'!H30</f>
        <v>418</v>
      </c>
      <c r="S554" s="722">
        <f t="shared" si="60"/>
        <v>0</v>
      </c>
      <c r="T554" s="461"/>
      <c r="U554" s="722">
        <f t="shared" si="61"/>
        <v>0</v>
      </c>
      <c r="W554" s="655">
        <f t="shared" si="62"/>
        <v>0</v>
      </c>
      <c r="Z554" s="654">
        <f t="shared" si="63"/>
        <v>376</v>
      </c>
    </row>
    <row r="555" spans="1:26">
      <c r="A555" s="381">
        <v>555</v>
      </c>
      <c r="B555" s="146" t="s">
        <v>129</v>
      </c>
      <c r="D555" t="s">
        <v>905</v>
      </c>
      <c r="E555" s="910">
        <f>'30'!F31</f>
        <v>0</v>
      </c>
      <c r="G555" s="910">
        <f>'30'!H31</f>
        <v>0</v>
      </c>
      <c r="I555" s="231">
        <f>'30'!F31</f>
        <v>0</v>
      </c>
      <c r="K555" s="231">
        <f>'30'!H31</f>
        <v>0</v>
      </c>
      <c r="N555" s="1018">
        <v>0</v>
      </c>
      <c r="O555" s="898">
        <f>'30'!F31</f>
        <v>0</v>
      </c>
      <c r="Q555" s="898">
        <f>'30'!H31</f>
        <v>0</v>
      </c>
      <c r="S555" s="722">
        <f t="shared" si="60"/>
        <v>0</v>
      </c>
      <c r="T555" s="461"/>
      <c r="U555" s="722">
        <f t="shared" si="61"/>
        <v>0</v>
      </c>
      <c r="W555" s="655">
        <f t="shared" si="62"/>
        <v>0</v>
      </c>
      <c r="Z555" s="654">
        <f t="shared" si="63"/>
        <v>0</v>
      </c>
    </row>
    <row r="556" spans="1:26">
      <c r="A556" s="381">
        <v>556</v>
      </c>
      <c r="B556" s="146" t="s">
        <v>9</v>
      </c>
      <c r="D556" t="s">
        <v>905</v>
      </c>
      <c r="E556" s="910">
        <f>'30'!F32</f>
        <v>2419</v>
      </c>
      <c r="G556" s="910">
        <f>'30'!H32</f>
        <v>3790</v>
      </c>
      <c r="I556" s="231">
        <f>'30'!F32</f>
        <v>2419</v>
      </c>
      <c r="K556" s="231">
        <f>'30'!H32</f>
        <v>3790</v>
      </c>
      <c r="N556" s="1018">
        <v>3790</v>
      </c>
      <c r="O556" s="898">
        <f>'30'!F32</f>
        <v>2419</v>
      </c>
      <c r="Q556" s="898">
        <f>'30'!H32</f>
        <v>3790</v>
      </c>
      <c r="S556" s="722">
        <f t="shared" si="60"/>
        <v>0</v>
      </c>
      <c r="T556" s="461"/>
      <c r="U556" s="722">
        <f t="shared" si="61"/>
        <v>0</v>
      </c>
      <c r="W556" s="655">
        <f t="shared" si="62"/>
        <v>0</v>
      </c>
      <c r="Z556" s="654">
        <f t="shared" si="63"/>
        <v>2419</v>
      </c>
    </row>
    <row r="557" spans="1:26">
      <c r="A557" s="381">
        <v>557</v>
      </c>
      <c r="B557" s="146" t="s">
        <v>130</v>
      </c>
      <c r="D557" t="s">
        <v>905</v>
      </c>
      <c r="E557" s="910">
        <f>'30'!F33</f>
        <v>8860</v>
      </c>
      <c r="G557" s="910">
        <f>'30'!H33</f>
        <v>5380</v>
      </c>
      <c r="I557" s="737">
        <f>'30'!F33</f>
        <v>8860</v>
      </c>
      <c r="K557" s="231">
        <f>'30'!H33</f>
        <v>5380</v>
      </c>
      <c r="N557" s="1018">
        <v>5380</v>
      </c>
      <c r="O557" s="898">
        <f>'30'!F33</f>
        <v>8860</v>
      </c>
      <c r="Q557" s="898">
        <f>'30'!H33</f>
        <v>5380</v>
      </c>
      <c r="S557" s="722">
        <f t="shared" si="60"/>
        <v>0</v>
      </c>
      <c r="T557" s="461"/>
      <c r="U557" s="722">
        <f t="shared" si="61"/>
        <v>0</v>
      </c>
      <c r="W557" s="655">
        <f t="shared" si="62"/>
        <v>0</v>
      </c>
      <c r="Z557" s="654">
        <f t="shared" si="63"/>
        <v>8860</v>
      </c>
    </row>
    <row r="558" spans="1:26">
      <c r="A558" s="381">
        <v>558</v>
      </c>
      <c r="B558" s="146" t="s">
        <v>1337</v>
      </c>
      <c r="E558" s="718">
        <f>'30'!F34</f>
        <v>0</v>
      </c>
      <c r="F558" s="718"/>
      <c r="G558" s="718">
        <f>'30'!H34</f>
        <v>0</v>
      </c>
      <c r="I558" s="737">
        <f>'30'!F34</f>
        <v>0</v>
      </c>
      <c r="K558" s="231">
        <f>'30'!H34</f>
        <v>0</v>
      </c>
      <c r="N558" s="1018">
        <v>0</v>
      </c>
      <c r="O558" s="898">
        <f>'30'!F34</f>
        <v>0</v>
      </c>
      <c r="Q558" s="898">
        <f>'30'!H34</f>
        <v>0</v>
      </c>
      <c r="S558" s="722">
        <f t="shared" si="60"/>
        <v>0</v>
      </c>
      <c r="T558" s="461"/>
      <c r="U558" s="722">
        <f t="shared" si="61"/>
        <v>0</v>
      </c>
      <c r="W558" s="655">
        <f t="shared" si="62"/>
        <v>0</v>
      </c>
      <c r="Z558" s="654">
        <f t="shared" si="63"/>
        <v>0</v>
      </c>
    </row>
    <row r="559" spans="1:26">
      <c r="A559" s="381">
        <v>559</v>
      </c>
      <c r="B559" s="146" t="s">
        <v>1338</v>
      </c>
      <c r="E559" s="718">
        <f>'30'!F35</f>
        <v>0</v>
      </c>
      <c r="F559" s="718"/>
      <c r="G559" s="718">
        <f>'30'!H35</f>
        <v>0</v>
      </c>
      <c r="I559" s="737">
        <f>'30'!F35</f>
        <v>0</v>
      </c>
      <c r="K559" s="231">
        <f>'30'!H35</f>
        <v>0</v>
      </c>
      <c r="N559" s="1018">
        <v>0</v>
      </c>
      <c r="O559" s="898">
        <f>'30'!F35</f>
        <v>0</v>
      </c>
      <c r="Q559" s="898">
        <f>'30'!H35</f>
        <v>0</v>
      </c>
      <c r="S559" s="722">
        <f t="shared" si="60"/>
        <v>0</v>
      </c>
      <c r="T559" s="461"/>
      <c r="U559" s="722">
        <f t="shared" si="61"/>
        <v>0</v>
      </c>
      <c r="W559" s="655">
        <f t="shared" si="62"/>
        <v>0</v>
      </c>
      <c r="Z559" s="654">
        <f t="shared" si="63"/>
        <v>0</v>
      </c>
    </row>
    <row r="560" spans="1:26">
      <c r="A560" s="381">
        <v>560</v>
      </c>
      <c r="B560" s="146" t="s">
        <v>1504</v>
      </c>
      <c r="E560" s="910">
        <f>'30'!F36</f>
        <v>0</v>
      </c>
      <c r="G560" s="910">
        <f>'30'!H36</f>
        <v>0</v>
      </c>
      <c r="I560" s="737">
        <f>'30'!F36</f>
        <v>0</v>
      </c>
      <c r="K560" s="231">
        <f>'30'!H36</f>
        <v>0</v>
      </c>
      <c r="N560" s="1018">
        <v>0</v>
      </c>
      <c r="S560" s="722">
        <f t="shared" si="60"/>
        <v>0</v>
      </c>
      <c r="T560" s="461"/>
      <c r="U560" s="722">
        <f t="shared" si="61"/>
        <v>0</v>
      </c>
      <c r="W560" s="655">
        <f t="shared" si="62"/>
        <v>0</v>
      </c>
      <c r="Z560" s="654">
        <f t="shared" si="63"/>
        <v>0</v>
      </c>
    </row>
    <row r="561" spans="1:26">
      <c r="A561" s="381">
        <v>561</v>
      </c>
      <c r="B561" s="146" t="s">
        <v>1505</v>
      </c>
      <c r="E561" s="910">
        <f>'30'!F37</f>
        <v>0</v>
      </c>
      <c r="G561" s="910">
        <f>'30'!H37</f>
        <v>0</v>
      </c>
      <c r="I561" s="737">
        <f>'30'!F37</f>
        <v>0</v>
      </c>
      <c r="K561" s="231">
        <f>'30'!H37</f>
        <v>0</v>
      </c>
      <c r="N561" s="1018">
        <v>0</v>
      </c>
      <c r="S561" s="722">
        <f t="shared" si="60"/>
        <v>0</v>
      </c>
      <c r="T561" s="461"/>
      <c r="U561" s="722">
        <f t="shared" si="61"/>
        <v>0</v>
      </c>
      <c r="W561" s="655">
        <f t="shared" si="62"/>
        <v>0</v>
      </c>
      <c r="Z561" s="654">
        <f t="shared" si="63"/>
        <v>0</v>
      </c>
    </row>
    <row r="562" spans="1:26">
      <c r="A562" s="381">
        <v>562</v>
      </c>
      <c r="B562" s="146" t="s">
        <v>131</v>
      </c>
      <c r="D562" t="s">
        <v>905</v>
      </c>
      <c r="E562" s="910">
        <f>'30'!F38</f>
        <v>5147</v>
      </c>
      <c r="G562" s="910">
        <f>'30'!H38</f>
        <v>329</v>
      </c>
      <c r="I562" s="737">
        <f>'30'!F38</f>
        <v>5147</v>
      </c>
      <c r="K562" s="231">
        <f>'30'!H38</f>
        <v>329</v>
      </c>
      <c r="N562" s="1018">
        <v>329</v>
      </c>
      <c r="O562" s="898">
        <f>'30'!F38</f>
        <v>5147</v>
      </c>
      <c r="Q562" s="898">
        <f>'30'!H38</f>
        <v>329</v>
      </c>
      <c r="S562" s="722">
        <f t="shared" si="60"/>
        <v>0</v>
      </c>
      <c r="T562" s="461"/>
      <c r="U562" s="722">
        <f t="shared" si="61"/>
        <v>0</v>
      </c>
      <c r="W562" s="655">
        <f t="shared" si="62"/>
        <v>0</v>
      </c>
      <c r="Z562" s="654">
        <f t="shared" si="63"/>
        <v>5147</v>
      </c>
    </row>
    <row r="563" spans="1:26" ht="15.75">
      <c r="A563" s="381">
        <v>563</v>
      </c>
      <c r="B563" s="341" t="s">
        <v>63</v>
      </c>
      <c r="D563" t="s">
        <v>905</v>
      </c>
      <c r="E563" s="910">
        <f>'30'!F39</f>
        <v>1073827</v>
      </c>
      <c r="G563" s="910">
        <f>'30'!H39</f>
        <v>981563</v>
      </c>
      <c r="I563" s="737">
        <f>'30'!F39</f>
        <v>1073827</v>
      </c>
      <c r="K563" s="231">
        <f>'30'!H39</f>
        <v>981563</v>
      </c>
      <c r="N563" s="1018">
        <v>981563</v>
      </c>
      <c r="O563" s="898">
        <f>'30'!F39</f>
        <v>1073827</v>
      </c>
      <c r="Q563" s="898">
        <f>'30'!H39</f>
        <v>981563</v>
      </c>
      <c r="S563" s="722">
        <f t="shared" si="60"/>
        <v>0</v>
      </c>
      <c r="T563" s="461"/>
      <c r="U563" s="722">
        <f t="shared" si="61"/>
        <v>0</v>
      </c>
      <c r="W563" s="655">
        <f t="shared" si="62"/>
        <v>0</v>
      </c>
      <c r="Z563" s="654">
        <f t="shared" si="63"/>
        <v>1073827</v>
      </c>
    </row>
    <row r="564" spans="1:26" ht="15.75">
      <c r="A564" s="381">
        <v>564</v>
      </c>
      <c r="B564" s="341" t="s">
        <v>1136</v>
      </c>
      <c r="I564" s="737"/>
      <c r="K564" s="231"/>
      <c r="N564" s="1018"/>
      <c r="S564" s="722">
        <f t="shared" si="60"/>
        <v>0</v>
      </c>
      <c r="U564" s="722">
        <f t="shared" si="61"/>
        <v>0</v>
      </c>
      <c r="W564" s="655">
        <f t="shared" si="62"/>
        <v>0</v>
      </c>
      <c r="Z564" s="654">
        <f t="shared" si="63"/>
        <v>0</v>
      </c>
    </row>
    <row r="565" spans="1:26">
      <c r="A565" s="381">
        <v>565</v>
      </c>
      <c r="B565" s="146" t="s">
        <v>134</v>
      </c>
      <c r="I565" s="737"/>
      <c r="K565" s="231"/>
      <c r="N565" s="1018"/>
      <c r="S565" s="722">
        <f t="shared" si="60"/>
        <v>0</v>
      </c>
      <c r="U565" s="722">
        <f t="shared" si="61"/>
        <v>0</v>
      </c>
      <c r="W565" s="655">
        <f t="shared" si="62"/>
        <v>0</v>
      </c>
      <c r="Z565" s="654">
        <f t="shared" si="63"/>
        <v>0</v>
      </c>
    </row>
    <row r="566" spans="1:26">
      <c r="A566" s="381">
        <v>566</v>
      </c>
      <c r="B566" s="146" t="s">
        <v>135</v>
      </c>
      <c r="D566" t="s">
        <v>905</v>
      </c>
      <c r="E566" s="718"/>
      <c r="F566" s="718"/>
      <c r="G566" s="718"/>
      <c r="I566" s="741"/>
      <c r="K566" s="718"/>
      <c r="N566" s="1018"/>
      <c r="S566" s="722">
        <f t="shared" si="60"/>
        <v>0</v>
      </c>
      <c r="U566" s="722">
        <f t="shared" si="61"/>
        <v>0</v>
      </c>
      <c r="W566" s="655">
        <f t="shared" si="62"/>
        <v>0</v>
      </c>
      <c r="Z566" s="654">
        <f t="shared" si="63"/>
        <v>0</v>
      </c>
    </row>
    <row r="567" spans="1:26">
      <c r="A567" s="381">
        <v>567</v>
      </c>
      <c r="B567" s="374" t="s">
        <v>1220</v>
      </c>
      <c r="D567" t="s">
        <v>905</v>
      </c>
      <c r="E567" s="910">
        <f>'30'!F50</f>
        <v>59977</v>
      </c>
      <c r="G567" s="910">
        <f>'30'!H50</f>
        <v>29579</v>
      </c>
      <c r="I567" s="737" t="e">
        <f>'30'!#REF!</f>
        <v>#REF!</v>
      </c>
      <c r="K567" s="231">
        <f>'30'!H50</f>
        <v>29579</v>
      </c>
      <c r="N567" s="1018">
        <v>29579</v>
      </c>
      <c r="O567" s="898" t="e">
        <f>'30'!#REF!</f>
        <v>#REF!</v>
      </c>
      <c r="Q567" s="898">
        <f>'30'!H50</f>
        <v>29579</v>
      </c>
      <c r="S567" s="722" t="e">
        <f t="shared" si="60"/>
        <v>#REF!</v>
      </c>
      <c r="T567" s="461"/>
      <c r="U567" s="722">
        <f t="shared" si="61"/>
        <v>0</v>
      </c>
      <c r="W567" s="655">
        <f t="shared" si="62"/>
        <v>0</v>
      </c>
      <c r="Z567" s="654">
        <f t="shared" si="63"/>
        <v>59977</v>
      </c>
    </row>
    <row r="568" spans="1:26">
      <c r="A568" s="381">
        <v>568</v>
      </c>
      <c r="B568" s="374" t="s">
        <v>1221</v>
      </c>
      <c r="D568" t="s">
        <v>905</v>
      </c>
      <c r="E568" s="910">
        <f>'30'!F51</f>
        <v>-68</v>
      </c>
      <c r="G568" s="910">
        <f>'30'!H51</f>
        <v>233</v>
      </c>
      <c r="I568" s="737" t="e">
        <f>'30'!#REF!</f>
        <v>#REF!</v>
      </c>
      <c r="K568" s="231">
        <f>'30'!H51</f>
        <v>233</v>
      </c>
      <c r="N568" s="1018">
        <v>233</v>
      </c>
      <c r="O568" s="898" t="e">
        <f>'30'!#REF!</f>
        <v>#REF!</v>
      </c>
      <c r="Q568" s="898">
        <f>'30'!H51</f>
        <v>233</v>
      </c>
      <c r="S568" s="722" t="e">
        <f t="shared" si="60"/>
        <v>#REF!</v>
      </c>
      <c r="T568" s="461"/>
      <c r="U568" s="722">
        <f t="shared" si="61"/>
        <v>0</v>
      </c>
      <c r="W568" s="655">
        <f t="shared" si="62"/>
        <v>0</v>
      </c>
      <c r="Z568" s="654">
        <f t="shared" si="63"/>
        <v>-68</v>
      </c>
    </row>
    <row r="569" spans="1:26">
      <c r="A569" s="381">
        <v>569</v>
      </c>
      <c r="B569" s="374" t="s">
        <v>1222</v>
      </c>
      <c r="D569" t="s">
        <v>905</v>
      </c>
      <c r="E569" s="910">
        <f>'30'!F52</f>
        <v>386</v>
      </c>
      <c r="G569" s="910">
        <f>'30'!H52</f>
        <v>357</v>
      </c>
      <c r="I569" s="737" t="e">
        <f>'30'!#REF!</f>
        <v>#REF!</v>
      </c>
      <c r="K569" s="231">
        <f>'30'!H52</f>
        <v>357</v>
      </c>
      <c r="N569" s="1018">
        <v>357</v>
      </c>
      <c r="O569" s="898" t="e">
        <f>'30'!#REF!</f>
        <v>#REF!</v>
      </c>
      <c r="Q569" s="898">
        <f>'30'!H52</f>
        <v>357</v>
      </c>
      <c r="S569" s="722" t="e">
        <f t="shared" si="60"/>
        <v>#REF!</v>
      </c>
      <c r="T569" s="461"/>
      <c r="U569" s="722">
        <f t="shared" si="61"/>
        <v>0</v>
      </c>
      <c r="W569" s="655">
        <f t="shared" si="62"/>
        <v>0</v>
      </c>
      <c r="Z569" s="654">
        <f t="shared" si="63"/>
        <v>386</v>
      </c>
    </row>
    <row r="570" spans="1:26">
      <c r="A570" s="381">
        <v>570</v>
      </c>
      <c r="B570" s="374" t="s">
        <v>1223</v>
      </c>
      <c r="D570" t="s">
        <v>905</v>
      </c>
      <c r="E570" s="910">
        <f>'30'!F53</f>
        <v>0</v>
      </c>
      <c r="G570" s="910">
        <f>'30'!H53</f>
        <v>0</v>
      </c>
      <c r="I570" s="737" t="e">
        <f>'30'!#REF!</f>
        <v>#REF!</v>
      </c>
      <c r="K570" s="231">
        <f>'30'!H53</f>
        <v>0</v>
      </c>
      <c r="N570" s="1018">
        <v>0</v>
      </c>
      <c r="O570" s="898" t="e">
        <f>'30'!#REF!</f>
        <v>#REF!</v>
      </c>
      <c r="Q570" s="898">
        <f>'30'!H53</f>
        <v>0</v>
      </c>
      <c r="S570" s="722" t="e">
        <f t="shared" si="60"/>
        <v>#REF!</v>
      </c>
      <c r="T570" s="461"/>
      <c r="U570" s="722">
        <f t="shared" si="61"/>
        <v>0</v>
      </c>
      <c r="W570" s="655">
        <f t="shared" si="62"/>
        <v>0</v>
      </c>
      <c r="Z570" s="654">
        <f t="shared" si="63"/>
        <v>0</v>
      </c>
    </row>
    <row r="571" spans="1:26">
      <c r="A571" s="381">
        <v>571</v>
      </c>
      <c r="B571" s="146" t="s">
        <v>136</v>
      </c>
      <c r="D571" t="s">
        <v>905</v>
      </c>
      <c r="E571" s="910">
        <f>'30'!F54</f>
        <v>1689</v>
      </c>
      <c r="G571" s="910">
        <f>'30'!H54</f>
        <v>-738</v>
      </c>
      <c r="I571" s="737" t="e">
        <f>'30'!#REF!</f>
        <v>#REF!</v>
      </c>
      <c r="K571" s="231">
        <f>'30'!H54</f>
        <v>-738</v>
      </c>
      <c r="N571" s="1018">
        <v>-738</v>
      </c>
      <c r="O571" s="898" t="e">
        <f>'30'!#REF!</f>
        <v>#REF!</v>
      </c>
      <c r="Q571" s="898">
        <f>'30'!H54</f>
        <v>-738</v>
      </c>
      <c r="S571" s="722" t="e">
        <f t="shared" si="60"/>
        <v>#REF!</v>
      </c>
      <c r="T571" s="461"/>
      <c r="U571" s="722">
        <f t="shared" si="61"/>
        <v>0</v>
      </c>
      <c r="W571" s="655">
        <f t="shared" si="62"/>
        <v>0</v>
      </c>
      <c r="Z571" s="654">
        <f t="shared" si="63"/>
        <v>1689</v>
      </c>
    </row>
    <row r="572" spans="1:26">
      <c r="A572" s="381">
        <v>572</v>
      </c>
      <c r="B572" s="146" t="s">
        <v>137</v>
      </c>
      <c r="D572" t="s">
        <v>905</v>
      </c>
      <c r="E572" s="910">
        <f>'30'!F55</f>
        <v>152</v>
      </c>
      <c r="G572" s="910">
        <f>'30'!H55</f>
        <v>100</v>
      </c>
      <c r="I572" s="737" t="e">
        <f>'30'!#REF!</f>
        <v>#REF!</v>
      </c>
      <c r="K572" s="231">
        <f>'30'!H55</f>
        <v>100</v>
      </c>
      <c r="N572" s="1018">
        <v>100</v>
      </c>
      <c r="O572" s="898" t="e">
        <f>'30'!#REF!</f>
        <v>#REF!</v>
      </c>
      <c r="Q572" s="898">
        <f>'30'!H55</f>
        <v>100</v>
      </c>
      <c r="S572" s="722" t="e">
        <f t="shared" si="60"/>
        <v>#REF!</v>
      </c>
      <c r="T572" s="461"/>
      <c r="U572" s="722">
        <f t="shared" si="61"/>
        <v>0</v>
      </c>
      <c r="W572" s="655">
        <f t="shared" si="62"/>
        <v>0</v>
      </c>
      <c r="Z572" s="654">
        <f t="shared" si="63"/>
        <v>152</v>
      </c>
    </row>
    <row r="573" spans="1:26">
      <c r="A573" s="381">
        <v>573</v>
      </c>
      <c r="B573" s="146" t="s">
        <v>138</v>
      </c>
      <c r="D573" t="s">
        <v>905</v>
      </c>
      <c r="E573" s="910">
        <f>'30'!F56</f>
        <v>2305</v>
      </c>
      <c r="G573" s="910">
        <f>'30'!H56</f>
        <v>1807</v>
      </c>
      <c r="I573" s="737" t="e">
        <f>'30'!#REF!</f>
        <v>#REF!</v>
      </c>
      <c r="K573" s="231">
        <f>'30'!H56</f>
        <v>1807</v>
      </c>
      <c r="N573" s="1018">
        <v>1807</v>
      </c>
      <c r="O573" s="898" t="e">
        <f>'30'!#REF!</f>
        <v>#REF!</v>
      </c>
      <c r="Q573" s="898">
        <f>'30'!H56</f>
        <v>1807</v>
      </c>
      <c r="S573" s="722" t="e">
        <f t="shared" si="60"/>
        <v>#REF!</v>
      </c>
      <c r="T573" s="461"/>
      <c r="U573" s="722">
        <f t="shared" si="61"/>
        <v>0</v>
      </c>
      <c r="W573" s="655">
        <f t="shared" si="62"/>
        <v>0</v>
      </c>
      <c r="Z573" s="654">
        <f t="shared" si="63"/>
        <v>2305</v>
      </c>
    </row>
    <row r="574" spans="1:26">
      <c r="A574" s="381">
        <v>574</v>
      </c>
      <c r="B574" s="936" t="s">
        <v>964</v>
      </c>
      <c r="D574" t="s">
        <v>905</v>
      </c>
      <c r="E574" s="718"/>
      <c r="F574" s="718"/>
      <c r="G574" s="718"/>
      <c r="I574" s="737"/>
      <c r="K574" s="231"/>
      <c r="N574" s="1018"/>
      <c r="S574" s="722">
        <f t="shared" si="60"/>
        <v>0</v>
      </c>
      <c r="U574" s="722">
        <f t="shared" si="61"/>
        <v>0</v>
      </c>
      <c r="W574" s="655">
        <f t="shared" si="62"/>
        <v>0</v>
      </c>
      <c r="Z574" s="654">
        <f t="shared" si="63"/>
        <v>0</v>
      </c>
    </row>
    <row r="575" spans="1:26" ht="15.75">
      <c r="A575" s="381">
        <v>575</v>
      </c>
      <c r="B575" s="341" t="s">
        <v>139</v>
      </c>
      <c r="D575" t="s">
        <v>905</v>
      </c>
      <c r="E575" s="910">
        <f>'30'!F57</f>
        <v>64441</v>
      </c>
      <c r="G575" s="910">
        <f>'30'!H57</f>
        <v>31338</v>
      </c>
      <c r="I575" s="737">
        <f>'30'!F57</f>
        <v>64441</v>
      </c>
      <c r="K575" s="231">
        <f>'30'!H57</f>
        <v>31338</v>
      </c>
      <c r="N575" s="1018">
        <v>31338</v>
      </c>
      <c r="O575" s="898">
        <f>'30'!F57</f>
        <v>64441</v>
      </c>
      <c r="Q575" s="898">
        <f>'30'!H57</f>
        <v>31338</v>
      </c>
      <c r="S575" s="722">
        <f t="shared" si="60"/>
        <v>0</v>
      </c>
      <c r="T575" s="461"/>
      <c r="U575" s="722">
        <f t="shared" si="61"/>
        <v>0</v>
      </c>
      <c r="W575" s="655">
        <f t="shared" si="62"/>
        <v>0</v>
      </c>
      <c r="Z575" s="654">
        <f t="shared" si="63"/>
        <v>64441</v>
      </c>
    </row>
    <row r="576" spans="1:26">
      <c r="A576" s="381">
        <v>576</v>
      </c>
      <c r="B576" s="146" t="s">
        <v>537</v>
      </c>
      <c r="D576" t="s">
        <v>905</v>
      </c>
      <c r="E576" s="910">
        <f>'30'!F58</f>
        <v>0</v>
      </c>
      <c r="G576" s="910">
        <f>'30'!H58</f>
        <v>0</v>
      </c>
      <c r="I576" s="231">
        <f>'30'!F58</f>
        <v>0</v>
      </c>
      <c r="K576" s="231">
        <f>'30'!H58</f>
        <v>0</v>
      </c>
      <c r="N576" s="1018">
        <v>0</v>
      </c>
      <c r="O576" s="898">
        <f>'30'!F58</f>
        <v>0</v>
      </c>
      <c r="Q576" s="898">
        <f>'30'!H58</f>
        <v>0</v>
      </c>
      <c r="S576" s="722">
        <f t="shared" ref="S576:S607" si="64">E576-I576</f>
        <v>0</v>
      </c>
      <c r="T576" s="461"/>
      <c r="U576" s="722">
        <f t="shared" ref="U576:U607" si="65">G576-K576</f>
        <v>0</v>
      </c>
      <c r="W576" s="655">
        <f t="shared" ref="W576:W607" si="66">G576-N576</f>
        <v>0</v>
      </c>
      <c r="Z576" s="654">
        <f t="shared" si="63"/>
        <v>0</v>
      </c>
    </row>
    <row r="577" spans="1:26">
      <c r="A577" s="381">
        <v>577</v>
      </c>
      <c r="B577" s="146" t="s">
        <v>140</v>
      </c>
      <c r="D577" t="s">
        <v>905</v>
      </c>
      <c r="E577" s="910">
        <f>'30'!F59</f>
        <v>0</v>
      </c>
      <c r="G577" s="910">
        <f>'30'!H59</f>
        <v>0</v>
      </c>
      <c r="I577" s="231">
        <f>'30'!F59</f>
        <v>0</v>
      </c>
      <c r="K577" s="231">
        <f>'30'!H59</f>
        <v>0</v>
      </c>
      <c r="N577" s="1018">
        <v>0</v>
      </c>
      <c r="O577" s="898">
        <f>'30'!F59</f>
        <v>0</v>
      </c>
      <c r="Q577" s="898">
        <f>'30'!H59</f>
        <v>0</v>
      </c>
      <c r="S577" s="722">
        <f t="shared" si="64"/>
        <v>0</v>
      </c>
      <c r="T577" s="461"/>
      <c r="U577" s="722">
        <f t="shared" si="65"/>
        <v>0</v>
      </c>
      <c r="W577" s="655">
        <f t="shared" si="66"/>
        <v>0</v>
      </c>
      <c r="Z577" s="654">
        <f t="shared" si="63"/>
        <v>0</v>
      </c>
    </row>
    <row r="578" spans="1:26">
      <c r="A578" s="381">
        <v>578</v>
      </c>
      <c r="B578" s="146" t="s">
        <v>141</v>
      </c>
      <c r="D578" t="s">
        <v>905</v>
      </c>
      <c r="E578" s="910">
        <f>'30'!F60</f>
        <v>0</v>
      </c>
      <c r="G578" s="910">
        <f>'30'!H60</f>
        <v>0</v>
      </c>
      <c r="I578" s="231">
        <f>'30'!F60</f>
        <v>0</v>
      </c>
      <c r="K578" s="231">
        <f>'30'!H60</f>
        <v>0</v>
      </c>
      <c r="N578" s="1018">
        <v>0</v>
      </c>
      <c r="O578" s="898">
        <f>'30'!F60</f>
        <v>0</v>
      </c>
      <c r="Q578" s="898">
        <f>'30'!H60</f>
        <v>0</v>
      </c>
      <c r="S578" s="722">
        <f t="shared" si="64"/>
        <v>0</v>
      </c>
      <c r="T578" s="461"/>
      <c r="U578" s="722">
        <f t="shared" si="65"/>
        <v>0</v>
      </c>
      <c r="W578" s="655">
        <f t="shared" si="66"/>
        <v>0</v>
      </c>
      <c r="Z578" s="654">
        <f t="shared" si="63"/>
        <v>0</v>
      </c>
    </row>
    <row r="579" spans="1:26">
      <c r="A579" s="381">
        <v>579</v>
      </c>
      <c r="B579" s="146" t="s">
        <v>965</v>
      </c>
      <c r="D579" t="s">
        <v>905</v>
      </c>
      <c r="E579" s="910">
        <f>'30'!F61</f>
        <v>-62022</v>
      </c>
      <c r="G579" s="910">
        <f>'30'!H61</f>
        <v>-27548</v>
      </c>
      <c r="I579" s="231">
        <f>'30'!F61</f>
        <v>-62022</v>
      </c>
      <c r="K579" s="231">
        <f>'30'!H61</f>
        <v>-27548</v>
      </c>
      <c r="N579" s="1018">
        <v>-27548</v>
      </c>
      <c r="O579" s="898">
        <f>'30'!F61</f>
        <v>-62022</v>
      </c>
      <c r="Q579" s="898">
        <f>'30'!H61</f>
        <v>-27548</v>
      </c>
      <c r="S579" s="722">
        <f t="shared" si="64"/>
        <v>0</v>
      </c>
      <c r="T579" s="461"/>
      <c r="U579" s="722">
        <f t="shared" si="65"/>
        <v>0</v>
      </c>
      <c r="W579" s="655">
        <f t="shared" si="66"/>
        <v>0</v>
      </c>
      <c r="Z579" s="654">
        <f t="shared" si="63"/>
        <v>-62022</v>
      </c>
    </row>
    <row r="580" spans="1:26" ht="15.75">
      <c r="A580" s="381">
        <v>580</v>
      </c>
      <c r="B580" s="341" t="s">
        <v>106</v>
      </c>
      <c r="D580" t="s">
        <v>905</v>
      </c>
      <c r="E580" s="910">
        <f>'30'!F62</f>
        <v>2419</v>
      </c>
      <c r="G580" s="910">
        <f>'30'!H62</f>
        <v>3790</v>
      </c>
      <c r="I580" s="737">
        <f>'30'!F62</f>
        <v>2419</v>
      </c>
      <c r="K580" s="231">
        <f>'30'!H62</f>
        <v>3790</v>
      </c>
      <c r="N580" s="1018">
        <v>3790</v>
      </c>
      <c r="O580" s="898">
        <f>'30'!F62</f>
        <v>2419</v>
      </c>
      <c r="Q580" s="898">
        <f>'30'!H62</f>
        <v>3790</v>
      </c>
      <c r="S580" s="722">
        <f t="shared" si="64"/>
        <v>0</v>
      </c>
      <c r="T580" s="461"/>
      <c r="U580" s="722">
        <f t="shared" si="65"/>
        <v>0</v>
      </c>
      <c r="W580" s="655">
        <f t="shared" si="66"/>
        <v>0</v>
      </c>
      <c r="Z580" s="654">
        <f t="shared" si="63"/>
        <v>2419</v>
      </c>
    </row>
    <row r="581" spans="1:26">
      <c r="A581" s="381">
        <v>581</v>
      </c>
      <c r="B581" s="146" t="s">
        <v>1072</v>
      </c>
      <c r="D581" t="s">
        <v>905</v>
      </c>
      <c r="E581" s="910">
        <f>'30'!F67</f>
        <v>-582000</v>
      </c>
      <c r="G581" s="910">
        <f>'30'!H67</f>
        <v>-1173000</v>
      </c>
      <c r="I581" s="737">
        <f>'30'!F67</f>
        <v>-582000</v>
      </c>
      <c r="J581" s="370"/>
      <c r="K581" s="231">
        <f>'30'!H67</f>
        <v>-1173000</v>
      </c>
      <c r="M581" t="s">
        <v>1055</v>
      </c>
      <c r="N581" s="1018">
        <v>-1173000</v>
      </c>
      <c r="O581" s="898">
        <f>'30'!F67</f>
        <v>-582000</v>
      </c>
      <c r="Q581" s="898">
        <f>'30'!H67</f>
        <v>-1173000</v>
      </c>
      <c r="S581" s="722">
        <f t="shared" si="64"/>
        <v>0</v>
      </c>
      <c r="T581" s="461"/>
      <c r="U581" s="722">
        <f t="shared" si="65"/>
        <v>0</v>
      </c>
      <c r="W581" s="655">
        <f t="shared" si="66"/>
        <v>0</v>
      </c>
      <c r="Z581" s="654">
        <f t="shared" ref="Z581:Z612" si="67">E581-Y581</f>
        <v>-582000</v>
      </c>
    </row>
    <row r="582" spans="1:26" ht="15.75">
      <c r="A582" s="381">
        <v>582</v>
      </c>
      <c r="B582" s="341" t="s">
        <v>1137</v>
      </c>
      <c r="I582" s="737"/>
      <c r="K582" s="231"/>
      <c r="N582" s="1018"/>
      <c r="S582" s="722">
        <f t="shared" si="64"/>
        <v>0</v>
      </c>
      <c r="U582" s="722">
        <f t="shared" si="65"/>
        <v>0</v>
      </c>
      <c r="W582" s="655">
        <f t="shared" si="66"/>
        <v>0</v>
      </c>
      <c r="Z582" s="654">
        <f t="shared" si="67"/>
        <v>0</v>
      </c>
    </row>
    <row r="583" spans="1:26">
      <c r="A583" s="381">
        <v>583</v>
      </c>
      <c r="B583" s="146" t="s">
        <v>143</v>
      </c>
      <c r="D583" t="s">
        <v>905</v>
      </c>
      <c r="E583" s="910">
        <f>'31'!G9</f>
        <v>106274</v>
      </c>
      <c r="G583" s="910">
        <f>'31'!I9</f>
        <v>104208</v>
      </c>
      <c r="I583" s="737">
        <f>'31'!G9</f>
        <v>106274</v>
      </c>
      <c r="K583" s="231">
        <f>'31'!I9</f>
        <v>104208</v>
      </c>
      <c r="N583" s="1018">
        <v>104208</v>
      </c>
      <c r="O583" s="898">
        <f>'31'!G9</f>
        <v>106274</v>
      </c>
      <c r="Q583" s="898">
        <f>'31'!I9</f>
        <v>104208</v>
      </c>
      <c r="S583" s="722">
        <f t="shared" si="64"/>
        <v>0</v>
      </c>
      <c r="T583" s="461"/>
      <c r="U583" s="722">
        <f t="shared" si="65"/>
        <v>0</v>
      </c>
      <c r="W583" s="655">
        <f t="shared" si="66"/>
        <v>0</v>
      </c>
      <c r="Z583" s="654">
        <f t="shared" si="67"/>
        <v>106274</v>
      </c>
    </row>
    <row r="584" spans="1:26">
      <c r="A584" s="381">
        <v>584</v>
      </c>
      <c r="B584" s="146" t="s">
        <v>864</v>
      </c>
      <c r="D584" t="s">
        <v>905</v>
      </c>
      <c r="E584" s="910">
        <f>'31'!G10</f>
        <v>143546</v>
      </c>
      <c r="G584" s="910">
        <f>'31'!I10</f>
        <v>136194</v>
      </c>
      <c r="I584" s="737">
        <f>'31'!G10</f>
        <v>143546</v>
      </c>
      <c r="K584" s="231">
        <f>'31'!I10</f>
        <v>136194</v>
      </c>
      <c r="N584" s="1018">
        <v>136194</v>
      </c>
      <c r="O584" s="898">
        <f>'31'!G10</f>
        <v>143546</v>
      </c>
      <c r="Q584" s="898">
        <f>'31'!I10</f>
        <v>136194</v>
      </c>
      <c r="S584" s="722">
        <f t="shared" si="64"/>
        <v>0</v>
      </c>
      <c r="T584" s="461"/>
      <c r="U584" s="722">
        <f t="shared" si="65"/>
        <v>0</v>
      </c>
      <c r="W584" s="655">
        <f t="shared" si="66"/>
        <v>0</v>
      </c>
      <c r="Z584" s="654">
        <f t="shared" si="67"/>
        <v>143546</v>
      </c>
    </row>
    <row r="585" spans="1:26">
      <c r="A585" s="381">
        <v>585</v>
      </c>
      <c r="B585" s="146" t="s">
        <v>966</v>
      </c>
      <c r="D585" t="s">
        <v>905</v>
      </c>
      <c r="E585" s="910">
        <f>'31'!G11</f>
        <v>6726</v>
      </c>
      <c r="G585" s="910">
        <f>'31'!I11</f>
        <v>6163</v>
      </c>
      <c r="I585" s="737">
        <f>'31'!G11</f>
        <v>6726</v>
      </c>
      <c r="K585" s="231">
        <f>'31'!I11</f>
        <v>6163</v>
      </c>
      <c r="N585" s="1018">
        <v>6163</v>
      </c>
      <c r="O585" s="898">
        <f>'31'!G11</f>
        <v>6726</v>
      </c>
      <c r="Q585" s="898">
        <f>'31'!I11</f>
        <v>6163</v>
      </c>
      <c r="S585" s="722">
        <f t="shared" si="64"/>
        <v>0</v>
      </c>
      <c r="T585" s="461"/>
      <c r="U585" s="722">
        <f t="shared" si="65"/>
        <v>0</v>
      </c>
      <c r="W585" s="655">
        <f t="shared" si="66"/>
        <v>0</v>
      </c>
      <c r="Z585" s="654">
        <f t="shared" si="67"/>
        <v>6726</v>
      </c>
    </row>
    <row r="586" spans="1:26">
      <c r="A586" s="381">
        <v>586</v>
      </c>
      <c r="B586" s="146" t="s">
        <v>1493</v>
      </c>
      <c r="D586" t="s">
        <v>905</v>
      </c>
      <c r="E586" s="910">
        <f>'31'!G12</f>
        <v>18740</v>
      </c>
      <c r="G586" s="910">
        <f>'31'!I12</f>
        <v>16588</v>
      </c>
      <c r="I586" s="737">
        <f>'31'!G12</f>
        <v>18740</v>
      </c>
      <c r="K586" s="231">
        <f>'31'!I12</f>
        <v>16588</v>
      </c>
      <c r="N586" s="1018">
        <v>16588</v>
      </c>
      <c r="O586" s="898">
        <f>'31'!G12</f>
        <v>18740</v>
      </c>
      <c r="Q586" s="898">
        <f>'31'!I12</f>
        <v>16588</v>
      </c>
      <c r="S586" s="722">
        <f t="shared" si="64"/>
        <v>0</v>
      </c>
      <c r="T586" s="461"/>
      <c r="U586" s="722">
        <f t="shared" si="65"/>
        <v>0</v>
      </c>
      <c r="W586" s="655">
        <f t="shared" si="66"/>
        <v>0</v>
      </c>
      <c r="Z586" s="654">
        <f t="shared" si="67"/>
        <v>18740</v>
      </c>
    </row>
    <row r="587" spans="1:26">
      <c r="A587" s="381">
        <v>587</v>
      </c>
      <c r="B587" s="146" t="s">
        <v>144</v>
      </c>
      <c r="D587" t="s">
        <v>905</v>
      </c>
      <c r="E587" s="910">
        <f>'31'!G13</f>
        <v>0</v>
      </c>
      <c r="G587" s="910">
        <f>'31'!I13</f>
        <v>0</v>
      </c>
      <c r="I587" s="737">
        <f>'31'!G13</f>
        <v>0</v>
      </c>
      <c r="K587" s="231">
        <f>'31'!I13</f>
        <v>0</v>
      </c>
      <c r="N587" s="1018">
        <v>0</v>
      </c>
      <c r="O587" s="898">
        <f>'31'!G13</f>
        <v>0</v>
      </c>
      <c r="Q587" s="898">
        <f>'31'!I13</f>
        <v>0</v>
      </c>
      <c r="S587" s="722">
        <f t="shared" si="64"/>
        <v>0</v>
      </c>
      <c r="T587" s="461"/>
      <c r="U587" s="722">
        <f t="shared" si="65"/>
        <v>0</v>
      </c>
      <c r="W587" s="655">
        <f t="shared" si="66"/>
        <v>0</v>
      </c>
      <c r="Z587" s="654">
        <f t="shared" si="67"/>
        <v>0</v>
      </c>
    </row>
    <row r="588" spans="1:26">
      <c r="A588" s="381">
        <v>588</v>
      </c>
      <c r="B588" s="146" t="s">
        <v>549</v>
      </c>
      <c r="D588" t="s">
        <v>905</v>
      </c>
      <c r="E588" s="910">
        <f>'31'!G14</f>
        <v>3071</v>
      </c>
      <c r="G588" s="910">
        <f>'31'!I14</f>
        <v>1956</v>
      </c>
      <c r="I588" s="737">
        <f>'31'!G14</f>
        <v>3071</v>
      </c>
      <c r="K588" s="231">
        <f>'31'!I14</f>
        <v>1956</v>
      </c>
      <c r="N588" s="1018">
        <v>1956</v>
      </c>
      <c r="O588" s="898">
        <f>'31'!G14</f>
        <v>3071</v>
      </c>
      <c r="Q588" s="898">
        <f>'31'!I14</f>
        <v>1956</v>
      </c>
      <c r="S588" s="722">
        <f t="shared" si="64"/>
        <v>0</v>
      </c>
      <c r="T588" s="461"/>
      <c r="U588" s="722">
        <f t="shared" si="65"/>
        <v>0</v>
      </c>
      <c r="W588" s="655">
        <f t="shared" si="66"/>
        <v>0</v>
      </c>
      <c r="Z588" s="654">
        <f t="shared" si="67"/>
        <v>3071</v>
      </c>
    </row>
    <row r="589" spans="1:26">
      <c r="A589" s="381">
        <v>589</v>
      </c>
      <c r="B589" s="123" t="s">
        <v>967</v>
      </c>
      <c r="D589" t="s">
        <v>905</v>
      </c>
      <c r="E589" s="910">
        <f>'31'!G15</f>
        <v>9</v>
      </c>
      <c r="G589" s="910">
        <f>'31'!I15</f>
        <v>22</v>
      </c>
      <c r="I589" s="737">
        <f>'31'!G15</f>
        <v>9</v>
      </c>
      <c r="K589" s="231">
        <f>'31'!I15</f>
        <v>22</v>
      </c>
      <c r="N589" s="1018">
        <v>22</v>
      </c>
      <c r="O589" s="898">
        <f>'31'!G15</f>
        <v>9</v>
      </c>
      <c r="Q589" s="898">
        <f>'31'!I15</f>
        <v>22</v>
      </c>
      <c r="S589" s="722">
        <f t="shared" si="64"/>
        <v>0</v>
      </c>
      <c r="T589" s="461"/>
      <c r="U589" s="722">
        <f t="shared" si="65"/>
        <v>0</v>
      </c>
      <c r="W589" s="655">
        <f t="shared" si="66"/>
        <v>0</v>
      </c>
      <c r="Z589" s="654">
        <f t="shared" si="67"/>
        <v>9</v>
      </c>
    </row>
    <row r="590" spans="1:26">
      <c r="A590" s="381">
        <v>590</v>
      </c>
      <c r="B590" s="146" t="s">
        <v>145</v>
      </c>
      <c r="D590" t="s">
        <v>905</v>
      </c>
      <c r="E590" s="910">
        <f>'31'!G16</f>
        <v>7964</v>
      </c>
      <c r="G590" s="910">
        <f>'31'!I16</f>
        <v>6221</v>
      </c>
      <c r="I590" s="737">
        <f>'31'!G16</f>
        <v>7964</v>
      </c>
      <c r="K590" s="231">
        <f>'31'!I16</f>
        <v>6221</v>
      </c>
      <c r="N590" s="1018">
        <v>6221</v>
      </c>
      <c r="O590" s="898">
        <f>'31'!G16</f>
        <v>7964</v>
      </c>
      <c r="Q590" s="898">
        <f>'31'!I16</f>
        <v>6221</v>
      </c>
      <c r="S590" s="722">
        <f t="shared" si="64"/>
        <v>0</v>
      </c>
      <c r="T590" s="461"/>
      <c r="U590" s="722">
        <f t="shared" si="65"/>
        <v>0</v>
      </c>
      <c r="W590" s="655">
        <f t="shared" si="66"/>
        <v>0</v>
      </c>
      <c r="Z590" s="654">
        <f t="shared" si="67"/>
        <v>7964</v>
      </c>
    </row>
    <row r="591" spans="1:26">
      <c r="A591" s="381">
        <v>591</v>
      </c>
      <c r="B591" s="146" t="s">
        <v>318</v>
      </c>
      <c r="D591" t="s">
        <v>905</v>
      </c>
      <c r="E591" s="910">
        <f>'31'!G17</f>
        <v>1048</v>
      </c>
      <c r="G591" s="910">
        <f>'31'!I17</f>
        <v>7350</v>
      </c>
      <c r="I591" s="737">
        <f>'31'!G17</f>
        <v>1048</v>
      </c>
      <c r="K591" s="231">
        <f>'31'!I17</f>
        <v>7350</v>
      </c>
      <c r="N591" s="1018">
        <v>7350</v>
      </c>
      <c r="O591" s="898">
        <f>'31'!G17</f>
        <v>1048</v>
      </c>
      <c r="Q591" s="898">
        <f>'31'!I17</f>
        <v>7350</v>
      </c>
      <c r="S591" s="722">
        <f t="shared" si="64"/>
        <v>0</v>
      </c>
      <c r="T591" s="461"/>
      <c r="U591" s="722">
        <f t="shared" si="65"/>
        <v>0</v>
      </c>
      <c r="W591" s="655">
        <f t="shared" si="66"/>
        <v>0</v>
      </c>
      <c r="Z591" s="654">
        <f t="shared" si="67"/>
        <v>1048</v>
      </c>
    </row>
    <row r="592" spans="1:26">
      <c r="A592" s="381">
        <v>592</v>
      </c>
      <c r="B592" s="146" t="s">
        <v>968</v>
      </c>
      <c r="D592" t="s">
        <v>905</v>
      </c>
      <c r="E592" s="718">
        <f>'31'!G18</f>
        <v>0</v>
      </c>
      <c r="F592" s="718"/>
      <c r="G592" s="718">
        <f>'31'!I18</f>
        <v>0</v>
      </c>
      <c r="I592" s="737">
        <f>'31'!G18</f>
        <v>0</v>
      </c>
      <c r="K592" s="231">
        <f>'31'!I18</f>
        <v>0</v>
      </c>
      <c r="N592" s="1018">
        <v>0</v>
      </c>
      <c r="O592" s="898">
        <f>'31'!G18</f>
        <v>0</v>
      </c>
      <c r="Q592" s="898">
        <f>'31'!I18</f>
        <v>0</v>
      </c>
      <c r="S592" s="722">
        <f t="shared" si="64"/>
        <v>0</v>
      </c>
      <c r="T592" s="461"/>
      <c r="U592" s="722">
        <f t="shared" si="65"/>
        <v>0</v>
      </c>
      <c r="W592" s="655">
        <f t="shared" si="66"/>
        <v>0</v>
      </c>
      <c r="Z592" s="654">
        <f t="shared" si="67"/>
        <v>0</v>
      </c>
    </row>
    <row r="593" spans="1:26">
      <c r="A593" s="381">
        <v>593</v>
      </c>
      <c r="B593" s="123" t="s">
        <v>1127</v>
      </c>
      <c r="D593" t="s">
        <v>905</v>
      </c>
      <c r="E593" s="718">
        <f>'31'!G19</f>
        <v>0</v>
      </c>
      <c r="F593" s="718"/>
      <c r="G593" s="718">
        <f>'31'!I19</f>
        <v>0</v>
      </c>
      <c r="I593" s="737">
        <f>'31'!G19</f>
        <v>0</v>
      </c>
      <c r="K593" s="231">
        <f>'31'!I19</f>
        <v>0</v>
      </c>
      <c r="N593" s="1018">
        <v>0</v>
      </c>
      <c r="O593" s="898">
        <f>'31'!G19</f>
        <v>0</v>
      </c>
      <c r="Q593" s="898">
        <f>'31'!I19</f>
        <v>0</v>
      </c>
      <c r="S593" s="722">
        <f t="shared" si="64"/>
        <v>0</v>
      </c>
      <c r="T593" s="461"/>
      <c r="U593" s="722">
        <f t="shared" si="65"/>
        <v>0</v>
      </c>
      <c r="W593" s="655">
        <f t="shared" si="66"/>
        <v>0</v>
      </c>
      <c r="Z593" s="654">
        <f t="shared" si="67"/>
        <v>0</v>
      </c>
    </row>
    <row r="594" spans="1:26">
      <c r="A594" s="381">
        <v>594</v>
      </c>
      <c r="B594" s="123" t="s">
        <v>1129</v>
      </c>
      <c r="D594" t="s">
        <v>905</v>
      </c>
      <c r="E594" s="718">
        <f>'31'!G20</f>
        <v>0</v>
      </c>
      <c r="F594" s="718"/>
      <c r="G594" s="718">
        <f>'31'!I20</f>
        <v>0</v>
      </c>
      <c r="I594" s="737">
        <f>'31'!G20</f>
        <v>0</v>
      </c>
      <c r="K594" s="231">
        <f>'31'!I20</f>
        <v>0</v>
      </c>
      <c r="N594" s="1018">
        <v>0</v>
      </c>
      <c r="O594" s="898">
        <f>'31'!G20</f>
        <v>0</v>
      </c>
      <c r="Q594" s="898">
        <f>'31'!I20</f>
        <v>0</v>
      </c>
      <c r="S594" s="722">
        <f t="shared" si="64"/>
        <v>0</v>
      </c>
      <c r="T594" s="461"/>
      <c r="U594" s="722">
        <f t="shared" si="65"/>
        <v>0</v>
      </c>
      <c r="W594" s="655">
        <f t="shared" si="66"/>
        <v>0</v>
      </c>
      <c r="Z594" s="654">
        <f t="shared" si="67"/>
        <v>0</v>
      </c>
    </row>
    <row r="595" spans="1:26">
      <c r="A595" s="381">
        <v>595</v>
      </c>
      <c r="B595" s="123" t="s">
        <v>1128</v>
      </c>
      <c r="D595" t="s">
        <v>905</v>
      </c>
      <c r="E595" s="718">
        <f>'31'!G21</f>
        <v>0</v>
      </c>
      <c r="F595" s="718"/>
      <c r="G595" s="718">
        <f>'31'!I21</f>
        <v>0</v>
      </c>
      <c r="I595" s="737">
        <f>'31'!G21</f>
        <v>0</v>
      </c>
      <c r="K595" s="231">
        <f>'31'!I21</f>
        <v>0</v>
      </c>
      <c r="N595" s="1018">
        <v>0</v>
      </c>
      <c r="O595" s="898">
        <f>'31'!G21</f>
        <v>0</v>
      </c>
      <c r="Q595" s="898">
        <f>'31'!I21</f>
        <v>0</v>
      </c>
      <c r="S595" s="722">
        <f t="shared" si="64"/>
        <v>0</v>
      </c>
      <c r="T595" s="461"/>
      <c r="U595" s="722">
        <f t="shared" si="65"/>
        <v>0</v>
      </c>
      <c r="W595" s="655">
        <f t="shared" si="66"/>
        <v>0</v>
      </c>
      <c r="Z595" s="654">
        <f t="shared" si="67"/>
        <v>0</v>
      </c>
    </row>
    <row r="596" spans="1:26">
      <c r="A596" s="381">
        <v>596</v>
      </c>
      <c r="B596" s="123" t="s">
        <v>323</v>
      </c>
      <c r="D596" t="s">
        <v>905</v>
      </c>
      <c r="E596" s="718">
        <f>'31'!G22</f>
        <v>0</v>
      </c>
      <c r="F596" s="718"/>
      <c r="G596" s="718">
        <f>'31'!I22</f>
        <v>0</v>
      </c>
      <c r="I596" s="737">
        <f>'31'!G22</f>
        <v>0</v>
      </c>
      <c r="K596" s="231">
        <f>'31'!I22</f>
        <v>0</v>
      </c>
      <c r="N596" s="1018">
        <v>0</v>
      </c>
      <c r="O596" s="898">
        <f>'31'!G22</f>
        <v>0</v>
      </c>
      <c r="Q596" s="898">
        <f>'31'!I22</f>
        <v>0</v>
      </c>
      <c r="S596" s="722">
        <f t="shared" si="64"/>
        <v>0</v>
      </c>
      <c r="T596" s="461"/>
      <c r="U596" s="722">
        <f t="shared" si="65"/>
        <v>0</v>
      </c>
      <c r="W596" s="655">
        <f t="shared" si="66"/>
        <v>0</v>
      </c>
      <c r="Z596" s="654">
        <f t="shared" si="67"/>
        <v>0</v>
      </c>
    </row>
    <row r="597" spans="1:26">
      <c r="A597" s="381">
        <v>597</v>
      </c>
      <c r="B597" s="146" t="s">
        <v>1070</v>
      </c>
      <c r="D597" t="s">
        <v>905</v>
      </c>
      <c r="E597" s="910">
        <f>'31'!G23</f>
        <v>0</v>
      </c>
      <c r="G597" s="718">
        <f>'31'!I23</f>
        <v>0</v>
      </c>
      <c r="I597" s="737">
        <f>'31'!G23</f>
        <v>0</v>
      </c>
      <c r="K597" s="231">
        <f>'31'!I23</f>
        <v>0</v>
      </c>
      <c r="N597" s="1018">
        <v>0</v>
      </c>
      <c r="O597" s="898">
        <f>'31'!G23</f>
        <v>0</v>
      </c>
      <c r="Q597" s="898">
        <f>'31'!I23</f>
        <v>0</v>
      </c>
      <c r="S597" s="722">
        <f t="shared" si="64"/>
        <v>0</v>
      </c>
      <c r="T597" s="461"/>
      <c r="U597" s="722">
        <f t="shared" si="65"/>
        <v>0</v>
      </c>
      <c r="W597" s="655">
        <f t="shared" si="66"/>
        <v>0</v>
      </c>
      <c r="Z597" s="654">
        <f t="shared" si="67"/>
        <v>0</v>
      </c>
    </row>
    <row r="598" spans="1:26">
      <c r="A598" s="381">
        <v>598</v>
      </c>
      <c r="B598" s="146" t="s">
        <v>146</v>
      </c>
      <c r="I598" s="737"/>
      <c r="K598" s="231"/>
      <c r="N598" s="1018"/>
      <c r="S598" s="722">
        <f t="shared" si="64"/>
        <v>0</v>
      </c>
      <c r="U598" s="722">
        <f t="shared" si="65"/>
        <v>0</v>
      </c>
      <c r="W598" s="655">
        <f t="shared" si="66"/>
        <v>0</v>
      </c>
      <c r="Z598" s="654">
        <f t="shared" si="67"/>
        <v>0</v>
      </c>
    </row>
    <row r="599" spans="1:26">
      <c r="A599" s="381">
        <v>599</v>
      </c>
      <c r="B599" s="146" t="s">
        <v>969</v>
      </c>
      <c r="D599" t="s">
        <v>905</v>
      </c>
      <c r="E599" s="910">
        <f>'31'!G25</f>
        <v>0</v>
      </c>
      <c r="G599" s="910">
        <f>'31'!I25</f>
        <v>0</v>
      </c>
      <c r="I599" s="737">
        <f>'31'!G25</f>
        <v>0</v>
      </c>
      <c r="K599" s="231">
        <f>'31'!I25</f>
        <v>0</v>
      </c>
      <c r="N599" s="1018">
        <v>0</v>
      </c>
      <c r="O599" s="898">
        <f>'31'!G25</f>
        <v>0</v>
      </c>
      <c r="Q599" s="898">
        <f>'31'!I25</f>
        <v>0</v>
      </c>
      <c r="S599" s="722">
        <f t="shared" si="64"/>
        <v>0</v>
      </c>
      <c r="T599" s="461"/>
      <c r="U599" s="722">
        <f t="shared" si="65"/>
        <v>0</v>
      </c>
      <c r="W599" s="655">
        <f t="shared" si="66"/>
        <v>0</v>
      </c>
      <c r="Z599" s="654">
        <f t="shared" si="67"/>
        <v>0</v>
      </c>
    </row>
    <row r="600" spans="1:26">
      <c r="A600" s="381">
        <v>600</v>
      </c>
      <c r="B600" s="146" t="s">
        <v>970</v>
      </c>
      <c r="D600" t="s">
        <v>905</v>
      </c>
      <c r="E600" s="910">
        <f>'31'!G26</f>
        <v>2598</v>
      </c>
      <c r="G600" s="910">
        <f>'31'!I26</f>
        <v>2876</v>
      </c>
      <c r="I600" s="737">
        <f>'31'!G26</f>
        <v>2598</v>
      </c>
      <c r="K600" s="231">
        <f>'31'!I26</f>
        <v>2876</v>
      </c>
      <c r="N600" s="1018">
        <v>2876</v>
      </c>
      <c r="O600" s="898">
        <f>'31'!G26</f>
        <v>2598</v>
      </c>
      <c r="Q600" s="898">
        <f>'31'!I26</f>
        <v>2876</v>
      </c>
      <c r="S600" s="722">
        <f t="shared" si="64"/>
        <v>0</v>
      </c>
      <c r="T600" s="461"/>
      <c r="U600" s="722">
        <f t="shared" si="65"/>
        <v>0</v>
      </c>
      <c r="W600" s="655">
        <f t="shared" si="66"/>
        <v>0</v>
      </c>
      <c r="Z600" s="654">
        <f t="shared" si="67"/>
        <v>2598</v>
      </c>
    </row>
    <row r="601" spans="1:26">
      <c r="A601" s="381">
        <v>601</v>
      </c>
      <c r="B601" s="146" t="s">
        <v>971</v>
      </c>
      <c r="D601" t="s">
        <v>905</v>
      </c>
      <c r="E601" s="910">
        <f>'31'!G27</f>
        <v>610</v>
      </c>
      <c r="G601" s="910">
        <f>'31'!I27</f>
        <v>356</v>
      </c>
      <c r="I601" s="737">
        <f>'31'!G27</f>
        <v>610</v>
      </c>
      <c r="K601" s="231">
        <f>'31'!I27</f>
        <v>356</v>
      </c>
      <c r="N601" s="1018">
        <v>356</v>
      </c>
      <c r="O601" s="898">
        <f>'31'!G27</f>
        <v>610</v>
      </c>
      <c r="Q601" s="898">
        <f>'31'!I27</f>
        <v>356</v>
      </c>
      <c r="S601" s="722">
        <f t="shared" si="64"/>
        <v>0</v>
      </c>
      <c r="T601" s="461"/>
      <c r="U601" s="722">
        <f t="shared" si="65"/>
        <v>0</v>
      </c>
      <c r="W601" s="655">
        <f t="shared" si="66"/>
        <v>0</v>
      </c>
      <c r="Z601" s="654">
        <f t="shared" si="67"/>
        <v>610</v>
      </c>
    </row>
    <row r="602" spans="1:26">
      <c r="A602" s="381">
        <v>602</v>
      </c>
      <c r="B602" s="146" t="s">
        <v>972</v>
      </c>
      <c r="D602" t="s">
        <v>905</v>
      </c>
      <c r="E602" s="910">
        <f>'31'!G28</f>
        <v>162</v>
      </c>
      <c r="G602" s="910">
        <f>'31'!I28</f>
        <v>85</v>
      </c>
      <c r="I602" s="737">
        <f>'31'!G28</f>
        <v>162</v>
      </c>
      <c r="K602" s="231">
        <f>'31'!I28</f>
        <v>85</v>
      </c>
      <c r="N602" s="1018">
        <v>85</v>
      </c>
      <c r="O602" s="898">
        <f>'31'!G28</f>
        <v>162</v>
      </c>
      <c r="Q602" s="898">
        <f>'31'!I28</f>
        <v>85</v>
      </c>
      <c r="S602" s="722">
        <f t="shared" si="64"/>
        <v>0</v>
      </c>
      <c r="T602" s="461"/>
      <c r="U602" s="722">
        <f t="shared" si="65"/>
        <v>0</v>
      </c>
      <c r="W602" s="655">
        <f t="shared" si="66"/>
        <v>0</v>
      </c>
      <c r="Z602" s="654">
        <f t="shared" si="67"/>
        <v>162</v>
      </c>
    </row>
    <row r="603" spans="1:26">
      <c r="A603" s="381">
        <v>603</v>
      </c>
      <c r="B603" s="146" t="s">
        <v>973</v>
      </c>
      <c r="D603" t="s">
        <v>905</v>
      </c>
      <c r="E603" s="910">
        <f>'31'!G29</f>
        <v>1277</v>
      </c>
      <c r="G603" s="910">
        <f>'31'!I29</f>
        <v>1268</v>
      </c>
      <c r="I603" s="737">
        <f>'31'!G29</f>
        <v>1277</v>
      </c>
      <c r="K603" s="231">
        <f>'31'!I29</f>
        <v>1268</v>
      </c>
      <c r="N603" s="1018">
        <v>1268</v>
      </c>
      <c r="O603" s="898">
        <f>'31'!G29</f>
        <v>1277</v>
      </c>
      <c r="Q603" s="898">
        <f>'31'!I29</f>
        <v>1268</v>
      </c>
      <c r="S603" s="722">
        <f t="shared" si="64"/>
        <v>0</v>
      </c>
      <c r="T603" s="461"/>
      <c r="U603" s="722">
        <f t="shared" si="65"/>
        <v>0</v>
      </c>
      <c r="W603" s="655">
        <f t="shared" si="66"/>
        <v>0</v>
      </c>
      <c r="Z603" s="654">
        <f t="shared" si="67"/>
        <v>1277</v>
      </c>
    </row>
    <row r="604" spans="1:26">
      <c r="A604" s="381">
        <v>604</v>
      </c>
      <c r="B604" s="146" t="s">
        <v>974</v>
      </c>
      <c r="D604" t="s">
        <v>905</v>
      </c>
      <c r="E604" s="910">
        <f>'31'!G30</f>
        <v>2999</v>
      </c>
      <c r="G604" s="910">
        <f>'31'!I30</f>
        <v>3177</v>
      </c>
      <c r="I604" s="737">
        <f>'31'!G30</f>
        <v>2999</v>
      </c>
      <c r="K604" s="231">
        <f>'31'!I30</f>
        <v>3177</v>
      </c>
      <c r="N604" s="1018">
        <v>3177</v>
      </c>
      <c r="O604" s="898">
        <f>'31'!G30</f>
        <v>2999</v>
      </c>
      <c r="Q604" s="898">
        <f>'31'!I30</f>
        <v>3177</v>
      </c>
      <c r="S604" s="722">
        <f t="shared" si="64"/>
        <v>0</v>
      </c>
      <c r="T604" s="461"/>
      <c r="U604" s="722">
        <f t="shared" si="65"/>
        <v>0</v>
      </c>
      <c r="W604" s="655">
        <f t="shared" si="66"/>
        <v>0</v>
      </c>
      <c r="Z604" s="654">
        <f t="shared" si="67"/>
        <v>2999</v>
      </c>
    </row>
    <row r="605" spans="1:26">
      <c r="A605" s="381">
        <v>605</v>
      </c>
      <c r="B605" s="936" t="s">
        <v>1204</v>
      </c>
      <c r="E605" s="718"/>
      <c r="F605" s="718"/>
      <c r="G605" s="718"/>
      <c r="I605" s="741"/>
      <c r="K605" s="718"/>
      <c r="N605" s="1018"/>
      <c r="S605" s="722">
        <f t="shared" si="64"/>
        <v>0</v>
      </c>
      <c r="U605" s="722">
        <f t="shared" si="65"/>
        <v>0</v>
      </c>
      <c r="W605" s="655">
        <f t="shared" si="66"/>
        <v>0</v>
      </c>
      <c r="Z605" s="654">
        <f t="shared" si="67"/>
        <v>0</v>
      </c>
    </row>
    <row r="606" spans="1:26" ht="15.75">
      <c r="A606" s="381">
        <v>606</v>
      </c>
      <c r="B606" s="937" t="s">
        <v>1205</v>
      </c>
      <c r="E606" s="718"/>
      <c r="F606" s="718"/>
      <c r="G606" s="718"/>
      <c r="I606" s="741"/>
      <c r="K606" s="718"/>
      <c r="N606" s="1018"/>
      <c r="S606" s="722">
        <f t="shared" si="64"/>
        <v>0</v>
      </c>
      <c r="U606" s="722">
        <f t="shared" si="65"/>
        <v>0</v>
      </c>
      <c r="W606" s="655">
        <f t="shared" si="66"/>
        <v>0</v>
      </c>
      <c r="Z606" s="654">
        <f t="shared" si="67"/>
        <v>0</v>
      </c>
    </row>
    <row r="607" spans="1:26">
      <c r="A607" s="381">
        <v>607</v>
      </c>
      <c r="B607" s="936" t="s">
        <v>975</v>
      </c>
      <c r="D607" t="s">
        <v>905</v>
      </c>
      <c r="E607" s="718"/>
      <c r="F607" s="718"/>
      <c r="G607" s="718"/>
      <c r="I607" s="741"/>
      <c r="K607" s="718"/>
      <c r="N607" s="1019"/>
      <c r="S607" s="722">
        <f t="shared" si="64"/>
        <v>0</v>
      </c>
      <c r="U607" s="722">
        <f t="shared" si="65"/>
        <v>0</v>
      </c>
      <c r="W607" s="655">
        <f t="shared" si="66"/>
        <v>0</v>
      </c>
      <c r="Z607" s="654">
        <f t="shared" si="67"/>
        <v>0</v>
      </c>
    </row>
    <row r="608" spans="1:26">
      <c r="A608" s="381">
        <v>608</v>
      </c>
      <c r="B608" s="146" t="s">
        <v>153</v>
      </c>
      <c r="D608" t="s">
        <v>905</v>
      </c>
      <c r="E608" s="910">
        <f>'31'!G32</f>
        <v>0</v>
      </c>
      <c r="G608" s="910">
        <f>'31'!I32</f>
        <v>0</v>
      </c>
      <c r="I608" s="737">
        <f>'31'!G32</f>
        <v>0</v>
      </c>
      <c r="K608" s="231">
        <f>'31'!I32</f>
        <v>0</v>
      </c>
      <c r="N608" s="1018">
        <v>0</v>
      </c>
      <c r="O608" s="898">
        <f>'31'!G32</f>
        <v>0</v>
      </c>
      <c r="Q608" s="898">
        <f>'31'!I32</f>
        <v>0</v>
      </c>
      <c r="S608" s="722">
        <f t="shared" ref="S608:S621" si="68">E608-I608</f>
        <v>0</v>
      </c>
      <c r="T608" s="461"/>
      <c r="U608" s="722">
        <f t="shared" ref="U608:U621" si="69">G608-K608</f>
        <v>0</v>
      </c>
      <c r="W608" s="655">
        <f t="shared" ref="W608:W621" si="70">G608-N608</f>
        <v>0</v>
      </c>
      <c r="Z608" s="654">
        <f t="shared" si="67"/>
        <v>0</v>
      </c>
    </row>
    <row r="609" spans="1:26">
      <c r="A609" s="381">
        <v>609</v>
      </c>
      <c r="B609" s="146" t="s">
        <v>154</v>
      </c>
      <c r="D609" t="s">
        <v>905</v>
      </c>
      <c r="E609" s="910">
        <f>'31'!G33</f>
        <v>12949</v>
      </c>
      <c r="G609" s="910">
        <f>'31'!I33</f>
        <v>8991</v>
      </c>
      <c r="I609" s="737">
        <f>'31'!G33</f>
        <v>12949</v>
      </c>
      <c r="K609" s="231">
        <f>'31'!I33</f>
        <v>8991</v>
      </c>
      <c r="N609" s="1019">
        <v>8991</v>
      </c>
      <c r="O609" s="898">
        <f>'31'!G33</f>
        <v>12949</v>
      </c>
      <c r="Q609" s="898">
        <f>'31'!I33</f>
        <v>8991</v>
      </c>
      <c r="S609" s="722">
        <f t="shared" si="68"/>
        <v>0</v>
      </c>
      <c r="T609" s="461"/>
      <c r="U609" s="722">
        <f t="shared" si="69"/>
        <v>0</v>
      </c>
      <c r="W609" s="655">
        <f t="shared" si="70"/>
        <v>0</v>
      </c>
      <c r="Z609" s="654">
        <f t="shared" si="67"/>
        <v>12949</v>
      </c>
    </row>
    <row r="610" spans="1:26">
      <c r="A610" s="381">
        <v>610</v>
      </c>
      <c r="B610" s="146" t="s">
        <v>155</v>
      </c>
      <c r="D610" t="s">
        <v>905</v>
      </c>
      <c r="E610" s="910">
        <f>'31'!G34</f>
        <v>393</v>
      </c>
      <c r="G610" s="910">
        <f>'31'!I34</f>
        <v>293</v>
      </c>
      <c r="I610" s="737">
        <f>'31'!G34</f>
        <v>393</v>
      </c>
      <c r="K610" s="231">
        <f>'31'!I34</f>
        <v>293</v>
      </c>
      <c r="N610" s="1018">
        <v>293</v>
      </c>
      <c r="O610" s="898">
        <f>'31'!G34</f>
        <v>393</v>
      </c>
      <c r="Q610" s="898">
        <f>'31'!I34</f>
        <v>293</v>
      </c>
      <c r="S610" s="722">
        <f t="shared" si="68"/>
        <v>0</v>
      </c>
      <c r="T610" s="461"/>
      <c r="U610" s="722">
        <f t="shared" si="69"/>
        <v>0</v>
      </c>
      <c r="W610" s="655">
        <f t="shared" si="70"/>
        <v>0</v>
      </c>
      <c r="Z610" s="654">
        <f t="shared" si="67"/>
        <v>393</v>
      </c>
    </row>
    <row r="611" spans="1:26">
      <c r="A611" s="381">
        <v>611</v>
      </c>
      <c r="B611" s="146" t="s">
        <v>1339</v>
      </c>
      <c r="E611" s="910">
        <f>'31'!G35</f>
        <v>0</v>
      </c>
      <c r="G611" s="910">
        <f>'31'!I35</f>
        <v>0</v>
      </c>
      <c r="I611" s="737">
        <f>'31'!G35</f>
        <v>0</v>
      </c>
      <c r="K611" s="231">
        <f>'31'!I35</f>
        <v>0</v>
      </c>
      <c r="N611" s="1018">
        <v>0</v>
      </c>
      <c r="O611" s="898">
        <f>'31'!G35</f>
        <v>0</v>
      </c>
      <c r="Q611" s="898">
        <f>'31'!I35</f>
        <v>0</v>
      </c>
      <c r="S611" s="722">
        <f t="shared" si="68"/>
        <v>0</v>
      </c>
      <c r="T611" s="461"/>
      <c r="U611" s="722">
        <f t="shared" si="69"/>
        <v>0</v>
      </c>
      <c r="W611" s="655">
        <f t="shared" si="70"/>
        <v>0</v>
      </c>
      <c r="Z611" s="654">
        <f t="shared" si="67"/>
        <v>0</v>
      </c>
    </row>
    <row r="612" spans="1:26">
      <c r="A612" s="381">
        <v>612</v>
      </c>
      <c r="B612" s="146" t="s">
        <v>1340</v>
      </c>
      <c r="E612" s="910">
        <f>'31'!G36</f>
        <v>0</v>
      </c>
      <c r="G612" s="910">
        <f>'31'!I36</f>
        <v>0</v>
      </c>
      <c r="I612" s="737">
        <f>'31'!G36</f>
        <v>0</v>
      </c>
      <c r="K612" s="231">
        <f>'31'!I36</f>
        <v>0</v>
      </c>
      <c r="N612" s="1018">
        <v>0</v>
      </c>
      <c r="O612" s="898">
        <f>'31'!G36</f>
        <v>0</v>
      </c>
      <c r="Q612" s="898">
        <f>'31'!I36</f>
        <v>0</v>
      </c>
      <c r="S612" s="722">
        <f t="shared" si="68"/>
        <v>0</v>
      </c>
      <c r="T612" s="461"/>
      <c r="U612" s="722">
        <f t="shared" si="69"/>
        <v>0</v>
      </c>
      <c r="W612" s="655">
        <f t="shared" si="70"/>
        <v>0</v>
      </c>
      <c r="Z612" s="654">
        <f t="shared" si="67"/>
        <v>0</v>
      </c>
    </row>
    <row r="613" spans="1:26">
      <c r="A613" s="381">
        <v>613</v>
      </c>
      <c r="B613" s="146" t="s">
        <v>3</v>
      </c>
      <c r="D613" t="s">
        <v>905</v>
      </c>
      <c r="E613" s="910">
        <f>'31'!G37</f>
        <v>259</v>
      </c>
      <c r="G613" s="910">
        <f>'31'!I37</f>
        <v>232</v>
      </c>
      <c r="I613" s="737">
        <f>'31'!G37</f>
        <v>259</v>
      </c>
      <c r="K613" s="231">
        <f>'31'!I37</f>
        <v>232</v>
      </c>
      <c r="N613" s="1018">
        <v>232</v>
      </c>
      <c r="O613" s="898">
        <f>'31'!G37</f>
        <v>259</v>
      </c>
      <c r="Q613" s="898">
        <f>'31'!I37</f>
        <v>232</v>
      </c>
      <c r="S613" s="722">
        <f t="shared" si="68"/>
        <v>0</v>
      </c>
      <c r="T613" s="461"/>
      <c r="U613" s="722">
        <f t="shared" si="69"/>
        <v>0</v>
      </c>
      <c r="W613" s="655">
        <f t="shared" si="70"/>
        <v>0</v>
      </c>
      <c r="Z613" s="654">
        <f t="shared" ref="Z613:Z621" si="71">E613-Y613</f>
        <v>259</v>
      </c>
    </row>
    <row r="614" spans="1:26">
      <c r="A614" s="381">
        <v>614</v>
      </c>
      <c r="B614" s="146" t="s">
        <v>156</v>
      </c>
      <c r="D614" t="s">
        <v>905</v>
      </c>
      <c r="E614" s="910">
        <f>'31'!G38</f>
        <v>0</v>
      </c>
      <c r="G614" s="910">
        <f>'31'!I38</f>
        <v>43</v>
      </c>
      <c r="I614" s="737">
        <f>'31'!G38</f>
        <v>0</v>
      </c>
      <c r="K614" s="231">
        <f>'31'!I38</f>
        <v>43</v>
      </c>
      <c r="N614" s="1018">
        <v>43</v>
      </c>
      <c r="O614" s="898">
        <f>'31'!G38</f>
        <v>0</v>
      </c>
      <c r="Q614" s="898">
        <f>'31'!I38</f>
        <v>43</v>
      </c>
      <c r="S614" s="722">
        <f t="shared" si="68"/>
        <v>0</v>
      </c>
      <c r="T614" s="461"/>
      <c r="U614" s="722">
        <f t="shared" si="69"/>
        <v>0</v>
      </c>
      <c r="W614" s="655">
        <f t="shared" si="70"/>
        <v>0</v>
      </c>
      <c r="Z614" s="654">
        <f t="shared" si="71"/>
        <v>0</v>
      </c>
    </row>
    <row r="615" spans="1:26">
      <c r="A615" s="381">
        <v>615</v>
      </c>
      <c r="B615" s="146" t="s">
        <v>1533</v>
      </c>
      <c r="D615" t="s">
        <v>905</v>
      </c>
      <c r="E615" s="910">
        <f>'31'!G39</f>
        <v>0</v>
      </c>
      <c r="G615" s="910">
        <f>'31'!I39</f>
        <v>969</v>
      </c>
      <c r="I615" s="737">
        <f>'31'!G39</f>
        <v>0</v>
      </c>
      <c r="K615" s="231">
        <f>'31'!I39</f>
        <v>969</v>
      </c>
      <c r="N615" s="1018">
        <v>969</v>
      </c>
      <c r="S615" s="722">
        <f t="shared" si="68"/>
        <v>0</v>
      </c>
      <c r="T615" s="461"/>
      <c r="U615" s="722">
        <f t="shared" si="69"/>
        <v>0</v>
      </c>
      <c r="W615" s="655">
        <f t="shared" si="70"/>
        <v>0</v>
      </c>
      <c r="Z615" s="654">
        <f t="shared" si="71"/>
        <v>0</v>
      </c>
    </row>
    <row r="616" spans="1:26">
      <c r="A616" s="381">
        <v>616</v>
      </c>
      <c r="B616" s="146" t="s">
        <v>157</v>
      </c>
      <c r="D616" t="s">
        <v>905</v>
      </c>
      <c r="E616" s="910">
        <f>'31'!G40</f>
        <v>464</v>
      </c>
      <c r="G616" s="910">
        <f>'31'!I40</f>
        <v>590</v>
      </c>
      <c r="I616" s="737">
        <f>'31'!G40</f>
        <v>464</v>
      </c>
      <c r="K616" s="231">
        <f>'31'!I40</f>
        <v>590</v>
      </c>
      <c r="N616" s="1018">
        <v>590</v>
      </c>
      <c r="O616" s="898">
        <f>'31'!G40</f>
        <v>464</v>
      </c>
      <c r="Q616" s="898">
        <f>'31'!I40</f>
        <v>590</v>
      </c>
      <c r="S616" s="722">
        <f t="shared" si="68"/>
        <v>0</v>
      </c>
      <c r="T616" s="461"/>
      <c r="U616" s="722">
        <f t="shared" si="69"/>
        <v>0</v>
      </c>
      <c r="W616" s="655">
        <f t="shared" si="70"/>
        <v>0</v>
      </c>
      <c r="Z616" s="654">
        <f t="shared" si="71"/>
        <v>464</v>
      </c>
    </row>
    <row r="617" spans="1:26">
      <c r="A617" s="381">
        <v>617</v>
      </c>
      <c r="B617" s="146" t="s">
        <v>474</v>
      </c>
      <c r="D617" t="s">
        <v>905</v>
      </c>
      <c r="E617" s="910">
        <f>'31'!G41</f>
        <v>0</v>
      </c>
      <c r="G617" s="910">
        <f>'31'!I41</f>
        <v>0</v>
      </c>
      <c r="I617" s="737">
        <f>'31'!G41</f>
        <v>0</v>
      </c>
      <c r="K617" s="231">
        <f>'31'!I41</f>
        <v>0</v>
      </c>
      <c r="N617" s="1018">
        <v>0</v>
      </c>
      <c r="O617" s="898">
        <f>'31'!G41</f>
        <v>0</v>
      </c>
      <c r="Q617" s="898">
        <f>'31'!I41</f>
        <v>0</v>
      </c>
      <c r="S617" s="722">
        <f t="shared" si="68"/>
        <v>0</v>
      </c>
      <c r="T617" s="461"/>
      <c r="U617" s="722">
        <f t="shared" si="69"/>
        <v>0</v>
      </c>
      <c r="W617" s="655">
        <f t="shared" si="70"/>
        <v>0</v>
      </c>
      <c r="Z617" s="654">
        <f t="shared" si="71"/>
        <v>0</v>
      </c>
    </row>
    <row r="618" spans="1:26">
      <c r="A618" s="381">
        <v>618</v>
      </c>
      <c r="B618" s="146" t="s">
        <v>158</v>
      </c>
      <c r="D618" t="s">
        <v>905</v>
      </c>
      <c r="E618" s="910">
        <f>'31'!G42</f>
        <v>807</v>
      </c>
      <c r="G618" s="910">
        <f>'31'!I42</f>
        <v>594</v>
      </c>
      <c r="I618" s="737">
        <f>'31'!G42</f>
        <v>807</v>
      </c>
      <c r="K618" s="231">
        <f>'31'!I42</f>
        <v>594</v>
      </c>
      <c r="N618" s="1018">
        <v>594</v>
      </c>
      <c r="O618" s="898">
        <f>'31'!G42</f>
        <v>807</v>
      </c>
      <c r="Q618" s="898">
        <f>'31'!I42</f>
        <v>594</v>
      </c>
      <c r="S618" s="722">
        <f t="shared" si="68"/>
        <v>0</v>
      </c>
      <c r="T618" s="461"/>
      <c r="U618" s="722">
        <f t="shared" si="69"/>
        <v>0</v>
      </c>
      <c r="W618" s="655">
        <f t="shared" si="70"/>
        <v>0</v>
      </c>
      <c r="Z618" s="654">
        <f t="shared" si="71"/>
        <v>807</v>
      </c>
    </row>
    <row r="619" spans="1:26">
      <c r="A619" s="381">
        <v>619</v>
      </c>
      <c r="B619" s="146" t="s">
        <v>1534</v>
      </c>
      <c r="D619" t="s">
        <v>905</v>
      </c>
      <c r="E619" s="910">
        <f>'31'!G43</f>
        <v>0</v>
      </c>
      <c r="G619" s="910">
        <f>'31'!I43</f>
        <v>0</v>
      </c>
      <c r="I619" s="737">
        <f>'31'!G43</f>
        <v>0</v>
      </c>
      <c r="K619" s="231">
        <f>'31'!I43</f>
        <v>0</v>
      </c>
      <c r="N619" s="1018">
        <v>0</v>
      </c>
      <c r="S619" s="722">
        <f t="shared" si="68"/>
        <v>0</v>
      </c>
      <c r="T619" s="461"/>
      <c r="U619" s="722">
        <f t="shared" si="69"/>
        <v>0</v>
      </c>
      <c r="W619" s="655">
        <f t="shared" si="70"/>
        <v>0</v>
      </c>
      <c r="Z619" s="654">
        <f t="shared" si="71"/>
        <v>0</v>
      </c>
    </row>
    <row r="620" spans="1:26">
      <c r="A620" s="381">
        <v>620</v>
      </c>
      <c r="B620" s="146" t="s">
        <v>159</v>
      </c>
      <c r="D620" t="s">
        <v>905</v>
      </c>
      <c r="E620" s="910">
        <f>'31'!G44</f>
        <v>0</v>
      </c>
      <c r="G620" s="910">
        <f>'31'!I44</f>
        <v>0</v>
      </c>
      <c r="I620" s="737">
        <f>'31'!G44</f>
        <v>0</v>
      </c>
      <c r="K620" s="231">
        <f>'31'!I44</f>
        <v>0</v>
      </c>
      <c r="N620" s="1018">
        <v>0</v>
      </c>
      <c r="O620" s="898">
        <f>'31'!G44</f>
        <v>0</v>
      </c>
      <c r="Q620" s="898">
        <f>'31'!I44</f>
        <v>0</v>
      </c>
      <c r="S620" s="722">
        <f t="shared" si="68"/>
        <v>0</v>
      </c>
      <c r="T620" s="461"/>
      <c r="U620" s="722">
        <f t="shared" si="69"/>
        <v>0</v>
      </c>
      <c r="W620" s="655">
        <f t="shared" si="70"/>
        <v>0</v>
      </c>
      <c r="Z620" s="654">
        <f t="shared" si="71"/>
        <v>0</v>
      </c>
    </row>
    <row r="621" spans="1:26">
      <c r="A621" s="381">
        <v>621</v>
      </c>
      <c r="B621" s="146" t="s">
        <v>160</v>
      </c>
      <c r="D621" t="s">
        <v>905</v>
      </c>
      <c r="E621" s="910">
        <f>'31'!G45</f>
        <v>44</v>
      </c>
      <c r="G621" s="910">
        <f>'31'!I45</f>
        <v>47</v>
      </c>
      <c r="I621" s="737">
        <f>'31'!G45</f>
        <v>44</v>
      </c>
      <c r="K621" s="231">
        <f>'31'!I45</f>
        <v>47</v>
      </c>
      <c r="N621" s="1018">
        <v>47</v>
      </c>
      <c r="O621" s="898">
        <f>'31'!G45</f>
        <v>44</v>
      </c>
      <c r="Q621" s="898">
        <f>'31'!I45</f>
        <v>47</v>
      </c>
      <c r="S621" s="722">
        <f t="shared" si="68"/>
        <v>0</v>
      </c>
      <c r="T621" s="461"/>
      <c r="U621" s="722">
        <f t="shared" si="69"/>
        <v>0</v>
      </c>
      <c r="W621" s="655">
        <f t="shared" si="70"/>
        <v>0</v>
      </c>
      <c r="Z621" s="654">
        <f t="shared" si="71"/>
        <v>44</v>
      </c>
    </row>
    <row r="622" spans="1:26" ht="15.75">
      <c r="A622" s="381">
        <v>622</v>
      </c>
      <c r="B622" s="341" t="s">
        <v>161</v>
      </c>
      <c r="I622" s="737" t="str">
        <f>'31'!G46</f>
        <v xml:space="preserve"> </v>
      </c>
      <c r="K622" s="231">
        <f>'31'!I46</f>
        <v>0</v>
      </c>
      <c r="N622" s="1018"/>
      <c r="O622" s="898" t="str">
        <f>'31'!G46</f>
        <v xml:space="preserve"> </v>
      </c>
      <c r="Q622" s="898">
        <f>'31'!I46</f>
        <v>0</v>
      </c>
      <c r="S622" s="722"/>
      <c r="T622" s="461"/>
      <c r="U622" s="722"/>
      <c r="W622" s="655"/>
    </row>
    <row r="623" spans="1:26">
      <c r="A623" s="381">
        <v>623</v>
      </c>
      <c r="B623" s="146" t="s">
        <v>162</v>
      </c>
      <c r="D623" t="s">
        <v>905</v>
      </c>
      <c r="E623" s="910">
        <f>'31'!G47</f>
        <v>337</v>
      </c>
      <c r="G623" s="910">
        <f>'31'!I47</f>
        <v>237</v>
      </c>
      <c r="I623" s="737">
        <f>'31'!G47</f>
        <v>337</v>
      </c>
      <c r="K623" s="231">
        <f>'31'!I47</f>
        <v>237</v>
      </c>
      <c r="N623" s="1018">
        <v>237</v>
      </c>
      <c r="O623" s="898">
        <f>'31'!G47</f>
        <v>337</v>
      </c>
      <c r="Q623" s="898">
        <f>'31'!I47</f>
        <v>237</v>
      </c>
      <c r="S623" s="722">
        <f t="shared" ref="S623:S670" si="72">E623-I623</f>
        <v>0</v>
      </c>
      <c r="T623" s="461"/>
      <c r="U623" s="722">
        <f t="shared" ref="U623:U670" si="73">G623-K623</f>
        <v>0</v>
      </c>
      <c r="W623" s="655">
        <f t="shared" ref="W623:W670" si="74">G623-N623</f>
        <v>0</v>
      </c>
      <c r="Z623" s="654">
        <f t="shared" ref="Z623:Z670" si="75">E623-Y623</f>
        <v>337</v>
      </c>
    </row>
    <row r="624" spans="1:26">
      <c r="A624" s="381">
        <v>624</v>
      </c>
      <c r="B624" s="146" t="s">
        <v>163</v>
      </c>
      <c r="D624" t="s">
        <v>905</v>
      </c>
      <c r="E624" s="910">
        <f>'31'!G48</f>
        <v>2981</v>
      </c>
      <c r="G624" s="910">
        <f>'31'!I48</f>
        <v>2760</v>
      </c>
      <c r="I624" s="737">
        <f>'31'!G48</f>
        <v>2981</v>
      </c>
      <c r="K624" s="231">
        <f>'31'!I48</f>
        <v>2760</v>
      </c>
      <c r="N624" s="1018">
        <v>2760</v>
      </c>
      <c r="O624" s="898">
        <f>'31'!G48</f>
        <v>2981</v>
      </c>
      <c r="Q624" s="898">
        <f>'31'!I48</f>
        <v>2760</v>
      </c>
      <c r="S624" s="722">
        <f t="shared" si="72"/>
        <v>0</v>
      </c>
      <c r="T624" s="461"/>
      <c r="U624" s="722">
        <f t="shared" si="73"/>
        <v>0</v>
      </c>
      <c r="W624" s="655">
        <f t="shared" si="74"/>
        <v>0</v>
      </c>
      <c r="Z624" s="654">
        <f t="shared" si="75"/>
        <v>2981</v>
      </c>
    </row>
    <row r="625" spans="1:26">
      <c r="A625" s="381">
        <v>625</v>
      </c>
      <c r="B625" s="146" t="s">
        <v>164</v>
      </c>
      <c r="D625" t="s">
        <v>905</v>
      </c>
      <c r="E625" s="910">
        <f>'31'!G49</f>
        <v>374</v>
      </c>
      <c r="G625" s="910">
        <f>'31'!I49</f>
        <v>415</v>
      </c>
      <c r="I625" s="737">
        <f>'31'!G49</f>
        <v>374</v>
      </c>
      <c r="K625" s="231">
        <f>'31'!I49</f>
        <v>415</v>
      </c>
      <c r="N625" s="1018">
        <v>415</v>
      </c>
      <c r="O625" s="898">
        <f>'31'!G49</f>
        <v>374</v>
      </c>
      <c r="Q625" s="898">
        <f>'31'!I49</f>
        <v>415</v>
      </c>
      <c r="S625" s="722">
        <f t="shared" si="72"/>
        <v>0</v>
      </c>
      <c r="T625" s="461"/>
      <c r="U625" s="722">
        <f t="shared" si="73"/>
        <v>0</v>
      </c>
      <c r="W625" s="655">
        <f t="shared" si="74"/>
        <v>0</v>
      </c>
      <c r="Z625" s="654">
        <f t="shared" si="75"/>
        <v>374</v>
      </c>
    </row>
    <row r="626" spans="1:26">
      <c r="A626" s="381">
        <v>626</v>
      </c>
      <c r="B626" s="146" t="s">
        <v>165</v>
      </c>
      <c r="D626" t="s">
        <v>905</v>
      </c>
      <c r="E626" s="910">
        <f>'31'!G50</f>
        <v>4900</v>
      </c>
      <c r="G626" s="910">
        <f>'31'!I50</f>
        <v>3805</v>
      </c>
      <c r="I626" s="737">
        <f>'31'!G50</f>
        <v>4900</v>
      </c>
      <c r="K626" s="231">
        <f>'31'!I50</f>
        <v>3805</v>
      </c>
      <c r="N626" s="1018">
        <v>3805</v>
      </c>
      <c r="O626" s="898">
        <f>'31'!G50</f>
        <v>4900</v>
      </c>
      <c r="Q626" s="898">
        <f>'31'!I50</f>
        <v>3805</v>
      </c>
      <c r="S626" s="722">
        <f t="shared" si="72"/>
        <v>0</v>
      </c>
      <c r="T626" s="461"/>
      <c r="U626" s="722">
        <f t="shared" si="73"/>
        <v>0</v>
      </c>
      <c r="W626" s="655">
        <f t="shared" si="74"/>
        <v>0</v>
      </c>
      <c r="Z626" s="654">
        <f t="shared" si="75"/>
        <v>4900</v>
      </c>
    </row>
    <row r="627" spans="1:26">
      <c r="A627" s="381">
        <v>627</v>
      </c>
      <c r="B627" s="146" t="s">
        <v>976</v>
      </c>
      <c r="D627" t="s">
        <v>905</v>
      </c>
      <c r="E627" s="910">
        <f>'31'!G51</f>
        <v>0</v>
      </c>
      <c r="G627" s="910">
        <f>'31'!I51</f>
        <v>0</v>
      </c>
      <c r="I627" s="737">
        <f>'31'!G51</f>
        <v>0</v>
      </c>
      <c r="K627" s="231">
        <f>'31'!I51</f>
        <v>0</v>
      </c>
      <c r="N627" s="1018">
        <v>0</v>
      </c>
      <c r="O627" s="898">
        <f>'31'!G51</f>
        <v>0</v>
      </c>
      <c r="Q627" s="898">
        <f>'31'!I51</f>
        <v>0</v>
      </c>
      <c r="S627" s="722">
        <f t="shared" si="72"/>
        <v>0</v>
      </c>
      <c r="T627" s="461"/>
      <c r="U627" s="722">
        <f t="shared" si="73"/>
        <v>0</v>
      </c>
      <c r="W627" s="655">
        <f t="shared" si="74"/>
        <v>0</v>
      </c>
      <c r="Z627" s="654">
        <f t="shared" si="75"/>
        <v>0</v>
      </c>
    </row>
    <row r="628" spans="1:26">
      <c r="A628" s="381">
        <v>628</v>
      </c>
      <c r="B628" s="146" t="str">
        <f>'31'!B52</f>
        <v>Scheme Pays Reimbursement Notional</v>
      </c>
      <c r="E628" s="910">
        <f>'31'!G52</f>
        <v>-108</v>
      </c>
      <c r="G628" s="910">
        <f>'31'!I52</f>
        <v>-825</v>
      </c>
      <c r="I628" s="737">
        <f>'31'!G52</f>
        <v>-108</v>
      </c>
      <c r="K628" s="231">
        <f>'31'!I52</f>
        <v>-825</v>
      </c>
      <c r="N628" s="1018">
        <v>-825</v>
      </c>
      <c r="S628" s="722">
        <f t="shared" si="72"/>
        <v>0</v>
      </c>
      <c r="T628" s="461"/>
      <c r="U628" s="722">
        <f t="shared" si="73"/>
        <v>0</v>
      </c>
      <c r="W628" s="655">
        <f t="shared" si="74"/>
        <v>0</v>
      </c>
      <c r="Z628" s="654">
        <f t="shared" si="75"/>
        <v>-108</v>
      </c>
    </row>
    <row r="629" spans="1:26">
      <c r="A629" s="381">
        <v>629</v>
      </c>
      <c r="B629" s="146" t="s">
        <v>115</v>
      </c>
      <c r="D629" t="s">
        <v>905</v>
      </c>
      <c r="E629" s="910">
        <f>'31'!G53</f>
        <v>1163</v>
      </c>
      <c r="G629" s="910">
        <f>'31'!I53</f>
        <v>827</v>
      </c>
      <c r="I629" s="737">
        <f>'31'!G53</f>
        <v>1163</v>
      </c>
      <c r="K629" s="231">
        <f>'31'!I53</f>
        <v>827</v>
      </c>
      <c r="N629" s="1018">
        <v>827</v>
      </c>
      <c r="O629" s="898">
        <f>'31'!G53</f>
        <v>1163</v>
      </c>
      <c r="Q629" s="898">
        <f>'31'!I53</f>
        <v>827</v>
      </c>
      <c r="S629" s="722">
        <f t="shared" si="72"/>
        <v>0</v>
      </c>
      <c r="T629" s="461"/>
      <c r="U629" s="722">
        <f t="shared" si="73"/>
        <v>0</v>
      </c>
      <c r="W629" s="655">
        <f t="shared" si="74"/>
        <v>0</v>
      </c>
      <c r="Z629" s="654">
        <f t="shared" si="75"/>
        <v>1163</v>
      </c>
    </row>
    <row r="630" spans="1:26" ht="15.75">
      <c r="A630" s="381">
        <v>630</v>
      </c>
      <c r="B630" s="341" t="s">
        <v>106</v>
      </c>
      <c r="D630" t="s">
        <v>905</v>
      </c>
      <c r="E630" s="910">
        <f>'31'!G54</f>
        <v>319587</v>
      </c>
      <c r="G630" s="910">
        <f>'31'!I54</f>
        <v>305442</v>
      </c>
      <c r="I630" s="737">
        <f>'31'!G54</f>
        <v>319587</v>
      </c>
      <c r="K630" s="231">
        <f>'31'!I54</f>
        <v>305442</v>
      </c>
      <c r="N630" s="1018">
        <v>305442</v>
      </c>
      <c r="O630" s="898">
        <f>'31'!G54</f>
        <v>319587</v>
      </c>
      <c r="Q630" s="898">
        <f>'31'!I54</f>
        <v>305442</v>
      </c>
      <c r="S630" s="722">
        <f t="shared" si="72"/>
        <v>0</v>
      </c>
      <c r="T630" s="461"/>
      <c r="U630" s="722">
        <f t="shared" si="73"/>
        <v>0</v>
      </c>
      <c r="W630" s="655">
        <f t="shared" si="74"/>
        <v>0</v>
      </c>
      <c r="Z630" s="654">
        <f t="shared" si="75"/>
        <v>319587</v>
      </c>
    </row>
    <row r="631" spans="1:26">
      <c r="A631" s="381">
        <v>631</v>
      </c>
      <c r="B631" s="146" t="s">
        <v>1071</v>
      </c>
      <c r="D631" t="s">
        <v>905</v>
      </c>
      <c r="E631" s="910">
        <f>'31'!G71</f>
        <v>23.07</v>
      </c>
      <c r="G631" s="1153">
        <f>'31'!I71</f>
        <v>23.76</v>
      </c>
      <c r="I631" s="737">
        <f>'31'!G71</f>
        <v>23.07</v>
      </c>
      <c r="J631" s="470"/>
      <c r="K631" s="720">
        <f>'31'!I71</f>
        <v>23.76</v>
      </c>
      <c r="M631" t="s">
        <v>1055</v>
      </c>
      <c r="N631" s="1154">
        <v>23.76</v>
      </c>
      <c r="O631" s="927">
        <f>'31'!G71</f>
        <v>23.07</v>
      </c>
      <c r="Q631" s="927">
        <f>'31'!I71</f>
        <v>23.76</v>
      </c>
      <c r="S631" s="722">
        <f t="shared" si="72"/>
        <v>0</v>
      </c>
      <c r="T631" s="461"/>
      <c r="U631" s="722">
        <f t="shared" si="73"/>
        <v>0</v>
      </c>
      <c r="W631" s="655">
        <f t="shared" si="74"/>
        <v>0</v>
      </c>
      <c r="Z631" s="654">
        <f t="shared" si="75"/>
        <v>23.07</v>
      </c>
    </row>
    <row r="632" spans="1:26" ht="15.75">
      <c r="A632" s="381">
        <v>632</v>
      </c>
      <c r="B632" s="341" t="s">
        <v>726</v>
      </c>
      <c r="I632" s="737"/>
      <c r="K632" s="231"/>
      <c r="N632" s="1018"/>
      <c r="S632" s="722">
        <f t="shared" si="72"/>
        <v>0</v>
      </c>
      <c r="U632" s="722">
        <f t="shared" si="73"/>
        <v>0</v>
      </c>
      <c r="W632" s="655">
        <f t="shared" si="74"/>
        <v>0</v>
      </c>
      <c r="Z632" s="654">
        <f t="shared" si="75"/>
        <v>0</v>
      </c>
    </row>
    <row r="633" spans="1:26" ht="15.75">
      <c r="A633" s="381">
        <v>633</v>
      </c>
      <c r="B633" s="1052" t="s">
        <v>199</v>
      </c>
      <c r="I633" s="737"/>
      <c r="K633" s="231"/>
      <c r="N633" s="1018"/>
      <c r="S633" s="722">
        <f t="shared" si="72"/>
        <v>0</v>
      </c>
      <c r="U633" s="722">
        <f t="shared" si="73"/>
        <v>0</v>
      </c>
      <c r="W633" s="655">
        <f t="shared" si="74"/>
        <v>0</v>
      </c>
      <c r="Z633" s="654">
        <f t="shared" si="75"/>
        <v>0</v>
      </c>
    </row>
    <row r="634" spans="1:26" ht="15.75">
      <c r="A634" s="381">
        <v>634</v>
      </c>
      <c r="B634" s="1052" t="s">
        <v>372</v>
      </c>
      <c r="I634" s="737"/>
      <c r="K634" s="231"/>
      <c r="N634" s="1018"/>
      <c r="S634" s="722">
        <f t="shared" si="72"/>
        <v>0</v>
      </c>
      <c r="U634" s="722">
        <f t="shared" si="73"/>
        <v>0</v>
      </c>
      <c r="W634" s="655">
        <f t="shared" si="74"/>
        <v>0</v>
      </c>
      <c r="Z634" s="654">
        <f t="shared" si="75"/>
        <v>0</v>
      </c>
    </row>
    <row r="635" spans="1:26">
      <c r="A635" s="381">
        <v>635</v>
      </c>
      <c r="B635" s="1053" t="s">
        <v>373</v>
      </c>
      <c r="D635" t="s">
        <v>905</v>
      </c>
      <c r="E635" s="910">
        <f>'32'!G8</f>
        <v>0</v>
      </c>
      <c r="G635" s="910">
        <f>'32'!I8</f>
        <v>0</v>
      </c>
      <c r="I635" s="737">
        <f>'32'!G8</f>
        <v>0</v>
      </c>
      <c r="J635" s="370"/>
      <c r="K635" s="231">
        <f>'32'!I8</f>
        <v>0</v>
      </c>
      <c r="N635" s="1018">
        <v>0</v>
      </c>
      <c r="O635" s="925">
        <f>'32'!G8</f>
        <v>0</v>
      </c>
      <c r="Q635" s="898">
        <f>'32'!I8</f>
        <v>0</v>
      </c>
      <c r="S635" s="722">
        <f t="shared" si="72"/>
        <v>0</v>
      </c>
      <c r="T635" s="461"/>
      <c r="U635" s="722">
        <f t="shared" si="73"/>
        <v>0</v>
      </c>
      <c r="W635" s="655">
        <f t="shared" si="74"/>
        <v>0</v>
      </c>
      <c r="Z635" s="654">
        <f t="shared" si="75"/>
        <v>0</v>
      </c>
    </row>
    <row r="636" spans="1:26">
      <c r="A636" s="381">
        <v>636</v>
      </c>
      <c r="B636" s="1053" t="s">
        <v>374</v>
      </c>
      <c r="D636" t="s">
        <v>905</v>
      </c>
      <c r="E636" s="910">
        <f>'32'!G9</f>
        <v>0</v>
      </c>
      <c r="G636" s="910">
        <f>'32'!I9</f>
        <v>0</v>
      </c>
      <c r="I636" s="737">
        <f>'32'!G9</f>
        <v>0</v>
      </c>
      <c r="J636" s="370"/>
      <c r="K636" s="231">
        <f>'32'!I9</f>
        <v>0</v>
      </c>
      <c r="N636" s="1018">
        <v>0</v>
      </c>
      <c r="O636" s="925">
        <f>'32'!G9</f>
        <v>0</v>
      </c>
      <c r="Q636" s="898">
        <f>'32'!I9</f>
        <v>0</v>
      </c>
      <c r="S636" s="722">
        <f t="shared" si="72"/>
        <v>0</v>
      </c>
      <c r="T636" s="461"/>
      <c r="U636" s="722">
        <f t="shared" si="73"/>
        <v>0</v>
      </c>
      <c r="W636" s="655">
        <f t="shared" si="74"/>
        <v>0</v>
      </c>
      <c r="Z636" s="654">
        <f t="shared" si="75"/>
        <v>0</v>
      </c>
    </row>
    <row r="637" spans="1:26">
      <c r="A637" s="381">
        <v>637</v>
      </c>
      <c r="B637" s="1053" t="s">
        <v>200</v>
      </c>
      <c r="D637" t="s">
        <v>905</v>
      </c>
      <c r="E637" s="910">
        <f>'32'!G10</f>
        <v>0</v>
      </c>
      <c r="G637" s="910">
        <f>'32'!I10</f>
        <v>0</v>
      </c>
      <c r="I637" s="737">
        <f>'32'!G10</f>
        <v>0</v>
      </c>
      <c r="J637" s="370"/>
      <c r="K637" s="231">
        <f>'32'!I10</f>
        <v>0</v>
      </c>
      <c r="N637" s="1018">
        <v>0</v>
      </c>
      <c r="O637" s="925">
        <f>'32'!G10</f>
        <v>0</v>
      </c>
      <c r="Q637" s="898">
        <f>'32'!I10</f>
        <v>0</v>
      </c>
      <c r="S637" s="722">
        <f t="shared" si="72"/>
        <v>0</v>
      </c>
      <c r="T637" s="461"/>
      <c r="U637" s="722">
        <f t="shared" si="73"/>
        <v>0</v>
      </c>
      <c r="W637" s="655">
        <f t="shared" si="74"/>
        <v>0</v>
      </c>
      <c r="Z637" s="654">
        <f t="shared" si="75"/>
        <v>0</v>
      </c>
    </row>
    <row r="638" spans="1:26" ht="15.75">
      <c r="A638" s="381">
        <v>638</v>
      </c>
      <c r="B638" s="341" t="s">
        <v>201</v>
      </c>
      <c r="I638" s="737"/>
      <c r="K638" s="231"/>
      <c r="N638" s="1018"/>
      <c r="S638" s="722">
        <f t="shared" si="72"/>
        <v>0</v>
      </c>
      <c r="U638" s="722">
        <f t="shared" si="73"/>
        <v>0</v>
      </c>
      <c r="W638" s="655">
        <f t="shared" si="74"/>
        <v>0</v>
      </c>
      <c r="Z638" s="654">
        <f t="shared" si="75"/>
        <v>0</v>
      </c>
    </row>
    <row r="639" spans="1:26">
      <c r="A639" s="381">
        <v>639</v>
      </c>
      <c r="B639" s="146" t="s">
        <v>202</v>
      </c>
      <c r="D639" t="s">
        <v>905</v>
      </c>
      <c r="E639" s="910">
        <f>'32'!G12</f>
        <v>0</v>
      </c>
      <c r="G639" s="910">
        <f>'32'!I12</f>
        <v>0</v>
      </c>
      <c r="I639" s="737">
        <f>'32'!G12</f>
        <v>0</v>
      </c>
      <c r="J639" s="370"/>
      <c r="K639" s="231">
        <f>'32'!I12</f>
        <v>0</v>
      </c>
      <c r="N639" s="1018">
        <v>0</v>
      </c>
      <c r="O639" s="925">
        <f>'32'!G12</f>
        <v>0</v>
      </c>
      <c r="Q639" s="898">
        <f>'32'!I12</f>
        <v>0</v>
      </c>
      <c r="S639" s="722">
        <f t="shared" si="72"/>
        <v>0</v>
      </c>
      <c r="T639" s="461"/>
      <c r="U639" s="722">
        <f t="shared" si="73"/>
        <v>0</v>
      </c>
      <c r="W639" s="655">
        <f t="shared" si="74"/>
        <v>0</v>
      </c>
      <c r="Z639" s="654">
        <f t="shared" si="75"/>
        <v>0</v>
      </c>
    </row>
    <row r="640" spans="1:26">
      <c r="A640" s="381">
        <v>640</v>
      </c>
      <c r="B640" s="146" t="s">
        <v>203</v>
      </c>
      <c r="D640" t="s">
        <v>905</v>
      </c>
      <c r="E640" s="910">
        <f>'32'!G13</f>
        <v>0</v>
      </c>
      <c r="G640" s="910">
        <f>'32'!I13</f>
        <v>0</v>
      </c>
      <c r="I640" s="737">
        <f>'32'!G13</f>
        <v>0</v>
      </c>
      <c r="J640" s="370"/>
      <c r="K640" s="231">
        <f>'32'!I13</f>
        <v>0</v>
      </c>
      <c r="N640" s="1018">
        <v>0</v>
      </c>
      <c r="O640" s="925">
        <f>'32'!G13</f>
        <v>0</v>
      </c>
      <c r="Q640" s="898">
        <f>'32'!I13</f>
        <v>0</v>
      </c>
      <c r="S640" s="722">
        <f t="shared" si="72"/>
        <v>0</v>
      </c>
      <c r="T640" s="461"/>
      <c r="U640" s="722">
        <f t="shared" si="73"/>
        <v>0</v>
      </c>
      <c r="W640" s="655">
        <f t="shared" si="74"/>
        <v>0</v>
      </c>
      <c r="Z640" s="654">
        <f t="shared" si="75"/>
        <v>0</v>
      </c>
    </row>
    <row r="641" spans="1:26">
      <c r="A641" s="381">
        <v>641</v>
      </c>
      <c r="B641" s="146" t="s">
        <v>204</v>
      </c>
      <c r="D641" t="s">
        <v>905</v>
      </c>
      <c r="E641" s="910">
        <f>'32'!G14</f>
        <v>0</v>
      </c>
      <c r="G641" s="910">
        <f>'32'!I14</f>
        <v>0</v>
      </c>
      <c r="I641" s="737">
        <f>'32'!G14</f>
        <v>0</v>
      </c>
      <c r="J641" s="370"/>
      <c r="K641" s="231">
        <f>'32'!I14</f>
        <v>0</v>
      </c>
      <c r="N641" s="1018">
        <v>0</v>
      </c>
      <c r="O641" s="925">
        <f>'32'!G14</f>
        <v>0</v>
      </c>
      <c r="Q641" s="898">
        <f>'32'!I14</f>
        <v>0</v>
      </c>
      <c r="S641" s="722">
        <f t="shared" si="72"/>
        <v>0</v>
      </c>
      <c r="T641" s="461"/>
      <c r="U641" s="722">
        <f t="shared" si="73"/>
        <v>0</v>
      </c>
      <c r="W641" s="655">
        <f t="shared" si="74"/>
        <v>0</v>
      </c>
      <c r="Z641" s="654">
        <f t="shared" si="75"/>
        <v>0</v>
      </c>
    </row>
    <row r="642" spans="1:26">
      <c r="A642" s="381">
        <v>642</v>
      </c>
      <c r="B642" s="146" t="s">
        <v>35</v>
      </c>
      <c r="D642" t="s">
        <v>905</v>
      </c>
      <c r="E642" s="910">
        <f>'32'!G15</f>
        <v>0</v>
      </c>
      <c r="G642" s="910">
        <f>'32'!I15</f>
        <v>0</v>
      </c>
      <c r="I642" s="737">
        <f>'32'!G15</f>
        <v>0</v>
      </c>
      <c r="J642" s="370"/>
      <c r="K642" s="231">
        <f>'32'!I15</f>
        <v>0</v>
      </c>
      <c r="N642" s="1018">
        <v>0</v>
      </c>
      <c r="O642" s="925">
        <f>'32'!G15</f>
        <v>0</v>
      </c>
      <c r="Q642" s="898">
        <f>'32'!I15</f>
        <v>0</v>
      </c>
      <c r="S642" s="722">
        <f t="shared" si="72"/>
        <v>0</v>
      </c>
      <c r="T642" s="461"/>
      <c r="U642" s="722">
        <f t="shared" si="73"/>
        <v>0</v>
      </c>
      <c r="W642" s="655">
        <f t="shared" si="74"/>
        <v>0</v>
      </c>
      <c r="Z642" s="654">
        <f t="shared" si="75"/>
        <v>0</v>
      </c>
    </row>
    <row r="643" spans="1:26" ht="15.75">
      <c r="A643" s="381">
        <v>643</v>
      </c>
      <c r="B643" s="341" t="s">
        <v>106</v>
      </c>
      <c r="D643" t="s">
        <v>905</v>
      </c>
      <c r="E643" s="910">
        <f>'32'!G16</f>
        <v>0</v>
      </c>
      <c r="G643" s="910">
        <f>'32'!I16</f>
        <v>0</v>
      </c>
      <c r="I643" s="737">
        <f>'32'!G16</f>
        <v>0</v>
      </c>
      <c r="J643" s="370"/>
      <c r="K643" s="231">
        <f>'32'!I16</f>
        <v>0</v>
      </c>
      <c r="N643" s="1018">
        <v>0</v>
      </c>
      <c r="O643" s="925">
        <f>'32'!G16</f>
        <v>0</v>
      </c>
      <c r="Q643" s="898">
        <f>'32'!I16</f>
        <v>0</v>
      </c>
      <c r="S643" s="722">
        <f t="shared" si="72"/>
        <v>0</v>
      </c>
      <c r="T643" s="461"/>
      <c r="U643" s="722">
        <f t="shared" si="73"/>
        <v>0</v>
      </c>
      <c r="W643" s="655">
        <f t="shared" si="74"/>
        <v>0</v>
      </c>
      <c r="Z643" s="654">
        <f t="shared" si="75"/>
        <v>0</v>
      </c>
    </row>
    <row r="644" spans="1:26" ht="15.75">
      <c r="A644" s="381">
        <v>644</v>
      </c>
      <c r="B644" s="341" t="s">
        <v>564</v>
      </c>
      <c r="I644" s="737"/>
      <c r="K644" s="231"/>
      <c r="N644" s="1018"/>
      <c r="S644" s="722">
        <f t="shared" si="72"/>
        <v>0</v>
      </c>
      <c r="U644" s="722">
        <f t="shared" si="73"/>
        <v>0</v>
      </c>
      <c r="W644" s="655">
        <f t="shared" si="74"/>
        <v>0</v>
      </c>
      <c r="Z644" s="654">
        <f t="shared" si="75"/>
        <v>0</v>
      </c>
    </row>
    <row r="645" spans="1:26">
      <c r="A645" s="381">
        <v>645</v>
      </c>
      <c r="B645" s="146" t="s">
        <v>205</v>
      </c>
      <c r="D645" t="s">
        <v>905</v>
      </c>
      <c r="E645" s="910">
        <f>'32'!G22</f>
        <v>10</v>
      </c>
      <c r="G645" s="910">
        <f>'32'!I22</f>
        <v>116</v>
      </c>
      <c r="I645" s="737">
        <f>'32'!G22</f>
        <v>10</v>
      </c>
      <c r="K645" s="312">
        <f>'32'!I22</f>
        <v>116</v>
      </c>
      <c r="N645" s="1018">
        <v>116</v>
      </c>
      <c r="O645" s="925">
        <f>'32'!G22</f>
        <v>10</v>
      </c>
      <c r="Q645" s="925">
        <f>'32'!I22</f>
        <v>116</v>
      </c>
      <c r="S645" s="722">
        <f t="shared" si="72"/>
        <v>0</v>
      </c>
      <c r="T645" s="461"/>
      <c r="U645" s="722">
        <f t="shared" si="73"/>
        <v>0</v>
      </c>
      <c r="W645" s="655">
        <f t="shared" si="74"/>
        <v>0</v>
      </c>
      <c r="Z645" s="654">
        <f t="shared" si="75"/>
        <v>10</v>
      </c>
    </row>
    <row r="646" spans="1:26">
      <c r="A646" s="381">
        <v>646</v>
      </c>
      <c r="B646" s="388" t="s">
        <v>1702</v>
      </c>
      <c r="D646" t="s">
        <v>905</v>
      </c>
      <c r="E646" s="910">
        <f>'32'!G23</f>
        <v>-2</v>
      </c>
      <c r="G646" s="910">
        <f>'32'!I23</f>
        <v>0</v>
      </c>
      <c r="I646" s="737"/>
      <c r="K646" s="312"/>
      <c r="N646" s="1018"/>
      <c r="O646" s="925"/>
      <c r="Q646" s="925"/>
      <c r="S646" s="722"/>
      <c r="T646" s="461"/>
      <c r="U646" s="722"/>
      <c r="W646" s="655"/>
    </row>
    <row r="647" spans="1:26">
      <c r="A647" s="381">
        <v>647</v>
      </c>
      <c r="B647" s="146" t="s">
        <v>206</v>
      </c>
      <c r="D647" t="s">
        <v>905</v>
      </c>
      <c r="E647" s="910">
        <f>'32'!G24</f>
        <v>0</v>
      </c>
      <c r="G647" s="910">
        <f>'32'!I24</f>
        <v>0</v>
      </c>
      <c r="I647" s="737">
        <f>'32'!G24</f>
        <v>0</v>
      </c>
      <c r="K647" s="312">
        <f>'32'!I24</f>
        <v>0</v>
      </c>
      <c r="N647" s="1018">
        <v>0</v>
      </c>
      <c r="O647" s="925">
        <f>'32'!G24</f>
        <v>0</v>
      </c>
      <c r="Q647" s="925">
        <f>'32'!I24</f>
        <v>0</v>
      </c>
      <c r="S647" s="722">
        <f t="shared" si="72"/>
        <v>0</v>
      </c>
      <c r="T647" s="461"/>
      <c r="U647" s="722">
        <f t="shared" si="73"/>
        <v>0</v>
      </c>
      <c r="W647" s="655">
        <f t="shared" si="74"/>
        <v>0</v>
      </c>
      <c r="Z647" s="654">
        <f t="shared" si="75"/>
        <v>0</v>
      </c>
    </row>
    <row r="648" spans="1:26">
      <c r="A648" s="381">
        <v>648</v>
      </c>
      <c r="B648" s="146" t="s">
        <v>469</v>
      </c>
      <c r="D648" t="s">
        <v>905</v>
      </c>
      <c r="E648" s="910">
        <f>'32'!G25</f>
        <v>0</v>
      </c>
      <c r="G648" s="910">
        <f>'32'!I25</f>
        <v>0</v>
      </c>
      <c r="I648" s="737">
        <f>'32'!G25</f>
        <v>0</v>
      </c>
      <c r="K648" s="312">
        <f>'32'!I25</f>
        <v>0</v>
      </c>
      <c r="N648" s="1018">
        <v>0</v>
      </c>
      <c r="O648" s="925">
        <f>'32'!G25</f>
        <v>0</v>
      </c>
      <c r="Q648" s="925">
        <f>'32'!I25</f>
        <v>0</v>
      </c>
      <c r="S648" s="722">
        <f t="shared" si="72"/>
        <v>0</v>
      </c>
      <c r="T648" s="461"/>
      <c r="U648" s="722">
        <f t="shared" si="73"/>
        <v>0</v>
      </c>
      <c r="W648" s="655">
        <f t="shared" si="74"/>
        <v>0</v>
      </c>
      <c r="Z648" s="654">
        <f t="shared" si="75"/>
        <v>0</v>
      </c>
    </row>
    <row r="649" spans="1:26">
      <c r="A649" s="381">
        <v>649</v>
      </c>
      <c r="B649" s="146" t="s">
        <v>207</v>
      </c>
      <c r="D649" t="s">
        <v>905</v>
      </c>
      <c r="E649" s="910">
        <f>'32'!G26</f>
        <v>0</v>
      </c>
      <c r="G649" s="910">
        <f>'32'!I26</f>
        <v>0</v>
      </c>
      <c r="I649" s="737">
        <f>'32'!G26</f>
        <v>0</v>
      </c>
      <c r="K649" s="312">
        <f>'32'!I26</f>
        <v>0</v>
      </c>
      <c r="N649" s="1018">
        <v>0</v>
      </c>
      <c r="O649" s="925">
        <f>'32'!G26</f>
        <v>0</v>
      </c>
      <c r="Q649" s="925">
        <f>'32'!I26</f>
        <v>0</v>
      </c>
      <c r="S649" s="722">
        <f t="shared" si="72"/>
        <v>0</v>
      </c>
      <c r="T649" s="461"/>
      <c r="U649" s="722">
        <f t="shared" si="73"/>
        <v>0</v>
      </c>
      <c r="W649" s="655">
        <f t="shared" si="74"/>
        <v>0</v>
      </c>
      <c r="Z649" s="654">
        <f t="shared" si="75"/>
        <v>0</v>
      </c>
    </row>
    <row r="650" spans="1:26">
      <c r="A650" s="381">
        <v>650</v>
      </c>
      <c r="B650" s="146" t="s">
        <v>208</v>
      </c>
      <c r="D650" t="s">
        <v>905</v>
      </c>
      <c r="E650" s="910">
        <f>'32'!G27</f>
        <v>0</v>
      </c>
      <c r="G650" s="910">
        <f>'32'!I27</f>
        <v>0</v>
      </c>
      <c r="I650" s="737">
        <f>'32'!G27</f>
        <v>0</v>
      </c>
      <c r="K650" s="312">
        <f>'32'!I27</f>
        <v>0</v>
      </c>
      <c r="N650" s="1018">
        <v>0</v>
      </c>
      <c r="O650" s="925">
        <f>'32'!G27</f>
        <v>0</v>
      </c>
      <c r="Q650" s="925">
        <f>'32'!I27</f>
        <v>0</v>
      </c>
      <c r="S650" s="722">
        <f t="shared" si="72"/>
        <v>0</v>
      </c>
      <c r="T650" s="461"/>
      <c r="U650" s="722">
        <f t="shared" si="73"/>
        <v>0</v>
      </c>
      <c r="W650" s="655">
        <f t="shared" si="74"/>
        <v>0</v>
      </c>
      <c r="Z650" s="654">
        <f t="shared" si="75"/>
        <v>0</v>
      </c>
    </row>
    <row r="651" spans="1:26">
      <c r="A651" s="381">
        <v>651</v>
      </c>
      <c r="B651" s="146" t="s">
        <v>1082</v>
      </c>
      <c r="D651" t="s">
        <v>905</v>
      </c>
      <c r="E651" s="910">
        <f>'32'!G28</f>
        <v>0</v>
      </c>
      <c r="G651" s="910">
        <f>'32'!I28</f>
        <v>0</v>
      </c>
      <c r="I651" s="737">
        <f>'32'!G28</f>
        <v>0</v>
      </c>
      <c r="K651" s="312">
        <f>'32'!I28</f>
        <v>0</v>
      </c>
      <c r="N651" s="1018">
        <v>0</v>
      </c>
      <c r="O651" s="925">
        <f>'32'!G28</f>
        <v>0</v>
      </c>
      <c r="Q651" s="925">
        <f>'32'!I28</f>
        <v>0</v>
      </c>
      <c r="S651" s="722">
        <f t="shared" si="72"/>
        <v>0</v>
      </c>
      <c r="T651" s="461"/>
      <c r="U651" s="722">
        <f t="shared" si="73"/>
        <v>0</v>
      </c>
      <c r="W651" s="655">
        <f t="shared" si="74"/>
        <v>0</v>
      </c>
      <c r="Z651" s="654">
        <f t="shared" si="75"/>
        <v>0</v>
      </c>
    </row>
    <row r="652" spans="1:26">
      <c r="A652" s="381">
        <v>652</v>
      </c>
      <c r="B652" s="146" t="s">
        <v>1083</v>
      </c>
      <c r="D652" t="s">
        <v>905</v>
      </c>
      <c r="E652" s="910">
        <f>'32'!G29</f>
        <v>0</v>
      </c>
      <c r="G652" s="910">
        <f>'32'!I29</f>
        <v>0</v>
      </c>
      <c r="I652" s="737">
        <f>'32'!G29</f>
        <v>0</v>
      </c>
      <c r="K652" s="312">
        <f>'32'!I29</f>
        <v>0</v>
      </c>
      <c r="N652" s="1018">
        <v>0</v>
      </c>
      <c r="O652" s="925">
        <f>'32'!G29</f>
        <v>0</v>
      </c>
      <c r="Q652" s="925">
        <f>'32'!I29</f>
        <v>0</v>
      </c>
      <c r="S652" s="722">
        <f t="shared" si="72"/>
        <v>0</v>
      </c>
      <c r="T652" s="461"/>
      <c r="U652" s="722">
        <f t="shared" si="73"/>
        <v>0</v>
      </c>
      <c r="W652" s="655">
        <f t="shared" si="74"/>
        <v>0</v>
      </c>
      <c r="Z652" s="654">
        <f t="shared" si="75"/>
        <v>0</v>
      </c>
    </row>
    <row r="653" spans="1:26">
      <c r="A653" s="381">
        <v>653</v>
      </c>
      <c r="B653" s="146" t="s">
        <v>209</v>
      </c>
      <c r="D653" t="s">
        <v>905</v>
      </c>
      <c r="E653" s="910">
        <f>'32'!G30</f>
        <v>0</v>
      </c>
      <c r="G653" s="910">
        <f>'32'!I30</f>
        <v>0</v>
      </c>
      <c r="I653" s="737">
        <f>'32'!G30</f>
        <v>0</v>
      </c>
      <c r="K653" s="312">
        <f>'32'!I30</f>
        <v>0</v>
      </c>
      <c r="N653" s="1018">
        <v>0</v>
      </c>
      <c r="O653" s="925">
        <f>'32'!G30</f>
        <v>0</v>
      </c>
      <c r="Q653" s="925">
        <f>'32'!I30</f>
        <v>0</v>
      </c>
      <c r="S653" s="722">
        <f t="shared" si="72"/>
        <v>0</v>
      </c>
      <c r="T653" s="461"/>
      <c r="U653" s="722">
        <f t="shared" si="73"/>
        <v>0</v>
      </c>
      <c r="W653" s="655">
        <f t="shared" si="74"/>
        <v>0</v>
      </c>
      <c r="Z653" s="654">
        <f t="shared" si="75"/>
        <v>0</v>
      </c>
    </row>
    <row r="654" spans="1:26" ht="15.75">
      <c r="A654" s="381">
        <v>654</v>
      </c>
      <c r="B654" s="341" t="s">
        <v>106</v>
      </c>
      <c r="D654" t="s">
        <v>905</v>
      </c>
      <c r="E654" s="910">
        <f>'32'!G31</f>
        <v>8</v>
      </c>
      <c r="G654" s="910">
        <f>'32'!I31</f>
        <v>116</v>
      </c>
      <c r="I654" s="737">
        <f>'32'!G31</f>
        <v>8</v>
      </c>
      <c r="K654" s="312">
        <f>'32'!I31</f>
        <v>116</v>
      </c>
      <c r="N654" s="1018">
        <v>116</v>
      </c>
      <c r="O654" s="925">
        <f>'32'!G31</f>
        <v>8</v>
      </c>
      <c r="Q654" s="925">
        <f>'32'!I31</f>
        <v>116</v>
      </c>
      <c r="S654" s="722">
        <f t="shared" si="72"/>
        <v>0</v>
      </c>
      <c r="T654" s="461"/>
      <c r="U654" s="722">
        <f t="shared" si="73"/>
        <v>0</v>
      </c>
      <c r="W654" s="655">
        <f t="shared" si="74"/>
        <v>0</v>
      </c>
      <c r="Z654" s="654">
        <f t="shared" si="75"/>
        <v>8</v>
      </c>
    </row>
    <row r="655" spans="1:26" ht="15.75">
      <c r="A655" s="381">
        <v>655</v>
      </c>
      <c r="B655" s="341" t="s">
        <v>565</v>
      </c>
      <c r="I655" s="737"/>
      <c r="K655" s="231"/>
      <c r="N655" s="1018"/>
      <c r="S655" s="722">
        <f t="shared" si="72"/>
        <v>0</v>
      </c>
      <c r="U655" s="722">
        <f t="shared" si="73"/>
        <v>0</v>
      </c>
      <c r="W655" s="655">
        <f t="shared" si="74"/>
        <v>0</v>
      </c>
      <c r="Z655" s="654">
        <f t="shared" si="75"/>
        <v>0</v>
      </c>
    </row>
    <row r="656" spans="1:26">
      <c r="A656" s="381">
        <v>656</v>
      </c>
      <c r="B656" s="146" t="s">
        <v>1084</v>
      </c>
      <c r="D656" t="s">
        <v>905</v>
      </c>
      <c r="E656" s="910">
        <f>'32'!G37</f>
        <v>0</v>
      </c>
      <c r="G656" s="910">
        <f>'32'!I37</f>
        <v>0</v>
      </c>
      <c r="I656" s="737">
        <f>'32'!G37</f>
        <v>0</v>
      </c>
      <c r="J656" s="370"/>
      <c r="K656" s="312">
        <f>'32'!I37</f>
        <v>0</v>
      </c>
      <c r="N656" s="1018">
        <v>0</v>
      </c>
      <c r="O656" s="925">
        <f>'32'!G37</f>
        <v>0</v>
      </c>
      <c r="Q656" s="925">
        <f>'32'!I37</f>
        <v>0</v>
      </c>
      <c r="S656" s="722">
        <f t="shared" si="72"/>
        <v>0</v>
      </c>
      <c r="T656" s="461"/>
      <c r="U656" s="722">
        <f t="shared" si="73"/>
        <v>0</v>
      </c>
      <c r="W656" s="655">
        <f t="shared" si="74"/>
        <v>0</v>
      </c>
      <c r="Z656" s="654">
        <f t="shared" si="75"/>
        <v>0</v>
      </c>
    </row>
    <row r="657" spans="1:26">
      <c r="A657" s="381">
        <v>657</v>
      </c>
      <c r="B657" s="146" t="s">
        <v>210</v>
      </c>
      <c r="D657" t="s">
        <v>905</v>
      </c>
      <c r="E657" s="910">
        <f>'32'!G38</f>
        <v>0</v>
      </c>
      <c r="G657" s="910">
        <f>'32'!I38</f>
        <v>0</v>
      </c>
      <c r="I657" s="737">
        <f>'32'!G38</f>
        <v>0</v>
      </c>
      <c r="J657" s="370"/>
      <c r="K657" s="312">
        <f>'32'!I38</f>
        <v>0</v>
      </c>
      <c r="N657" s="1018">
        <v>0</v>
      </c>
      <c r="O657" s="925">
        <f>'32'!G38</f>
        <v>0</v>
      </c>
      <c r="Q657" s="925">
        <f>'32'!I38</f>
        <v>0</v>
      </c>
      <c r="S657" s="722">
        <f t="shared" si="72"/>
        <v>0</v>
      </c>
      <c r="T657" s="461"/>
      <c r="U657" s="722">
        <f t="shared" si="73"/>
        <v>0</v>
      </c>
      <c r="W657" s="655">
        <f t="shared" si="74"/>
        <v>0</v>
      </c>
      <c r="Z657" s="654">
        <f t="shared" si="75"/>
        <v>0</v>
      </c>
    </row>
    <row r="658" spans="1:26">
      <c r="A658" s="381">
        <v>658</v>
      </c>
      <c r="B658" s="146" t="s">
        <v>1535</v>
      </c>
      <c r="D658" t="s">
        <v>905</v>
      </c>
      <c r="E658" s="910">
        <f>'32'!G39</f>
        <v>696</v>
      </c>
      <c r="G658" s="910">
        <f>'32'!I39</f>
        <v>158</v>
      </c>
      <c r="I658" s="737">
        <f>'32'!G39</f>
        <v>696</v>
      </c>
      <c r="J658" s="370"/>
      <c r="K658" s="312">
        <f>'32'!I39</f>
        <v>158</v>
      </c>
      <c r="N658" s="1018">
        <v>158</v>
      </c>
      <c r="O658" s="925"/>
      <c r="Q658" s="925"/>
      <c r="S658" s="722">
        <f t="shared" si="72"/>
        <v>0</v>
      </c>
      <c r="T658" s="461"/>
      <c r="U658" s="722">
        <f t="shared" si="73"/>
        <v>0</v>
      </c>
      <c r="W658" s="655">
        <f t="shared" si="74"/>
        <v>0</v>
      </c>
      <c r="Z658" s="654">
        <f t="shared" si="75"/>
        <v>696</v>
      </c>
    </row>
    <row r="659" spans="1:26" ht="15.75">
      <c r="A659" s="381">
        <v>659</v>
      </c>
      <c r="B659" s="341" t="s">
        <v>211</v>
      </c>
      <c r="I659" s="737"/>
      <c r="K659" s="231"/>
      <c r="N659" s="1018"/>
      <c r="S659" s="722">
        <f t="shared" si="72"/>
        <v>0</v>
      </c>
      <c r="U659" s="722">
        <f t="shared" si="73"/>
        <v>0</v>
      </c>
      <c r="W659" s="655">
        <f t="shared" si="74"/>
        <v>0</v>
      </c>
      <c r="Z659" s="654">
        <f t="shared" si="75"/>
        <v>0</v>
      </c>
    </row>
    <row r="660" spans="1:26">
      <c r="A660" s="381">
        <v>660</v>
      </c>
      <c r="B660" s="146" t="s">
        <v>977</v>
      </c>
      <c r="D660" t="s">
        <v>905</v>
      </c>
      <c r="E660" s="910">
        <f>'32'!G41</f>
        <v>3606</v>
      </c>
      <c r="G660" s="910">
        <f>'32'!I41</f>
        <v>1868</v>
      </c>
      <c r="I660" s="737">
        <f>'32'!G41</f>
        <v>3606</v>
      </c>
      <c r="J660" s="370"/>
      <c r="K660" s="312">
        <f>'32'!I41</f>
        <v>1868</v>
      </c>
      <c r="N660" s="1018">
        <v>1868</v>
      </c>
      <c r="O660" s="925">
        <f>'32'!G41</f>
        <v>3606</v>
      </c>
      <c r="Q660" s="925">
        <f>'32'!I41</f>
        <v>1868</v>
      </c>
      <c r="S660" s="722">
        <f t="shared" si="72"/>
        <v>0</v>
      </c>
      <c r="T660" s="461"/>
      <c r="U660" s="722">
        <f t="shared" si="73"/>
        <v>0</v>
      </c>
      <c r="W660" s="655">
        <f t="shared" si="74"/>
        <v>0</v>
      </c>
      <c r="Z660" s="654">
        <f t="shared" si="75"/>
        <v>3606</v>
      </c>
    </row>
    <row r="661" spans="1:26">
      <c r="A661" s="381">
        <v>661</v>
      </c>
      <c r="B661" s="146" t="s">
        <v>978</v>
      </c>
      <c r="D661" t="s">
        <v>905</v>
      </c>
      <c r="E661" s="910">
        <f>'32'!G42</f>
        <v>0</v>
      </c>
      <c r="G661" s="910">
        <f>'32'!I42</f>
        <v>2995</v>
      </c>
      <c r="I661" s="737">
        <f>'32'!G42</f>
        <v>0</v>
      </c>
      <c r="J661" s="370"/>
      <c r="K661" s="312">
        <f>'32'!I42</f>
        <v>2995</v>
      </c>
      <c r="N661" s="1018">
        <v>2995</v>
      </c>
      <c r="O661" s="925">
        <f>'32'!G42</f>
        <v>0</v>
      </c>
      <c r="Q661" s="925">
        <f>'32'!I42</f>
        <v>2995</v>
      </c>
      <c r="S661" s="722">
        <f t="shared" si="72"/>
        <v>0</v>
      </c>
      <c r="T661" s="461"/>
      <c r="U661" s="722">
        <f t="shared" si="73"/>
        <v>0</v>
      </c>
      <c r="W661" s="655">
        <f t="shared" si="74"/>
        <v>0</v>
      </c>
      <c r="Z661" s="654">
        <f t="shared" si="75"/>
        <v>0</v>
      </c>
    </row>
    <row r="662" spans="1:26">
      <c r="A662" s="381">
        <v>662</v>
      </c>
      <c r="B662" s="388" t="s">
        <v>1677</v>
      </c>
      <c r="D662" t="s">
        <v>905</v>
      </c>
      <c r="E662" s="910">
        <f>'32'!G43</f>
        <v>800</v>
      </c>
      <c r="G662" s="910">
        <f>'32'!I43</f>
        <v>0</v>
      </c>
      <c r="I662" s="737"/>
      <c r="J662" s="370"/>
      <c r="K662" s="312"/>
      <c r="N662" s="1018"/>
      <c r="O662" s="925"/>
      <c r="Q662" s="925"/>
      <c r="S662" s="722"/>
      <c r="T662" s="461"/>
      <c r="U662" s="722"/>
      <c r="W662" s="655"/>
    </row>
    <row r="663" spans="1:26">
      <c r="A663" s="381">
        <v>663</v>
      </c>
      <c r="B663" s="146" t="s">
        <v>214</v>
      </c>
      <c r="D663" t="s">
        <v>905</v>
      </c>
      <c r="E663" s="910">
        <f>'32'!G44</f>
        <v>0</v>
      </c>
      <c r="G663" s="910">
        <f>'32'!I44</f>
        <v>0</v>
      </c>
      <c r="I663" s="737">
        <f>'32'!G44</f>
        <v>0</v>
      </c>
      <c r="J663" s="370"/>
      <c r="K663" s="312">
        <f>'32'!I44</f>
        <v>0</v>
      </c>
      <c r="N663" s="1018">
        <v>0</v>
      </c>
      <c r="O663" s="925">
        <f>'32'!G44</f>
        <v>0</v>
      </c>
      <c r="Q663" s="925">
        <f>'32'!I44</f>
        <v>0</v>
      </c>
      <c r="S663" s="722">
        <f t="shared" si="72"/>
        <v>0</v>
      </c>
      <c r="T663" s="461"/>
      <c r="U663" s="722">
        <f t="shared" si="73"/>
        <v>0</v>
      </c>
      <c r="W663" s="655">
        <f t="shared" si="74"/>
        <v>0</v>
      </c>
      <c r="Z663" s="654">
        <f t="shared" si="75"/>
        <v>0</v>
      </c>
    </row>
    <row r="664" spans="1:26">
      <c r="A664" s="381">
        <v>664</v>
      </c>
      <c r="B664" s="146" t="s">
        <v>215</v>
      </c>
      <c r="D664" t="s">
        <v>905</v>
      </c>
      <c r="E664" s="910">
        <f>'32'!G45</f>
        <v>0</v>
      </c>
      <c r="G664" s="910">
        <f>'32'!I45</f>
        <v>0</v>
      </c>
      <c r="I664" s="737">
        <f>'32'!G45</f>
        <v>0</v>
      </c>
      <c r="J664" s="370"/>
      <c r="K664" s="312">
        <f>'32'!I45</f>
        <v>0</v>
      </c>
      <c r="N664" s="1018">
        <v>0</v>
      </c>
      <c r="O664" s="925">
        <f>'32'!G45</f>
        <v>0</v>
      </c>
      <c r="Q664" s="925">
        <f>'32'!I45</f>
        <v>0</v>
      </c>
      <c r="S664" s="722">
        <f t="shared" si="72"/>
        <v>0</v>
      </c>
      <c r="T664" s="461"/>
      <c r="U664" s="722">
        <f t="shared" si="73"/>
        <v>0</v>
      </c>
      <c r="W664" s="655">
        <f t="shared" si="74"/>
        <v>0</v>
      </c>
      <c r="Z664" s="654">
        <f t="shared" si="75"/>
        <v>0</v>
      </c>
    </row>
    <row r="665" spans="1:26" ht="15.75">
      <c r="A665" s="381">
        <v>665</v>
      </c>
      <c r="B665" s="341" t="s">
        <v>216</v>
      </c>
      <c r="D665" t="s">
        <v>905</v>
      </c>
      <c r="E665" s="910">
        <f>'32'!G46</f>
        <v>5102</v>
      </c>
      <c r="G665" s="910">
        <f>'32'!I46</f>
        <v>5021</v>
      </c>
      <c r="I665" s="737">
        <f>'32'!G46</f>
        <v>5102</v>
      </c>
      <c r="J665" s="370"/>
      <c r="K665" s="312">
        <f>'32'!I46</f>
        <v>5021</v>
      </c>
      <c r="N665" s="1018">
        <v>5021</v>
      </c>
      <c r="O665" s="925">
        <f>'32'!G46</f>
        <v>5102</v>
      </c>
      <c r="Q665" s="925">
        <f>'32'!I46</f>
        <v>5021</v>
      </c>
      <c r="S665" s="722">
        <f t="shared" si="72"/>
        <v>0</v>
      </c>
      <c r="T665" s="461"/>
      <c r="U665" s="722">
        <f t="shared" si="73"/>
        <v>0</v>
      </c>
      <c r="W665" s="655">
        <f t="shared" si="74"/>
        <v>0</v>
      </c>
      <c r="Z665" s="654">
        <f t="shared" si="75"/>
        <v>5102</v>
      </c>
    </row>
    <row r="666" spans="1:26">
      <c r="A666" s="381">
        <v>666</v>
      </c>
      <c r="B666" s="146" t="s">
        <v>217</v>
      </c>
      <c r="D666" t="s">
        <v>905</v>
      </c>
      <c r="E666" s="910">
        <f>'32'!G47</f>
        <v>-73</v>
      </c>
      <c r="G666" s="910">
        <f>'32'!I47</f>
        <v>-77</v>
      </c>
      <c r="I666" s="737">
        <f>'32'!G47</f>
        <v>-73</v>
      </c>
      <c r="J666" s="370"/>
      <c r="K666" s="312">
        <f>'32'!I47</f>
        <v>-77</v>
      </c>
      <c r="N666" s="1018">
        <v>-77</v>
      </c>
      <c r="O666" s="925">
        <f>'32'!G47</f>
        <v>-73</v>
      </c>
      <c r="Q666" s="925">
        <f>'32'!I47</f>
        <v>-77</v>
      </c>
      <c r="S666" s="722">
        <f t="shared" si="72"/>
        <v>0</v>
      </c>
      <c r="T666" s="461"/>
      <c r="U666" s="722">
        <f t="shared" si="73"/>
        <v>0</v>
      </c>
      <c r="W666" s="655">
        <f t="shared" si="74"/>
        <v>0</v>
      </c>
      <c r="Z666" s="654">
        <f t="shared" si="75"/>
        <v>-73</v>
      </c>
    </row>
    <row r="667" spans="1:26">
      <c r="A667" s="381">
        <v>667</v>
      </c>
      <c r="B667" s="936" t="s">
        <v>834</v>
      </c>
      <c r="D667" t="s">
        <v>905</v>
      </c>
      <c r="E667" s="718"/>
      <c r="F667" s="718"/>
      <c r="G667" s="718"/>
      <c r="I667" s="741"/>
      <c r="K667" s="718"/>
      <c r="N667" s="1018"/>
      <c r="S667" s="722">
        <f t="shared" si="72"/>
        <v>0</v>
      </c>
      <c r="U667" s="722">
        <f t="shared" si="73"/>
        <v>0</v>
      </c>
      <c r="W667" s="655">
        <f t="shared" si="74"/>
        <v>0</v>
      </c>
      <c r="Z667" s="654">
        <f t="shared" si="75"/>
        <v>0</v>
      </c>
    </row>
    <row r="668" spans="1:26">
      <c r="A668" s="381">
        <v>668</v>
      </c>
      <c r="B668" s="146" t="s">
        <v>218</v>
      </c>
      <c r="D668" t="s">
        <v>905</v>
      </c>
      <c r="E668" s="910">
        <f>'32'!G48</f>
        <v>0</v>
      </c>
      <c r="G668" s="910">
        <f>'32'!I48</f>
        <v>0</v>
      </c>
      <c r="I668" s="737">
        <f>'32'!G48</f>
        <v>0</v>
      </c>
      <c r="J668" s="370"/>
      <c r="K668" s="312">
        <f>'32'!I48</f>
        <v>0</v>
      </c>
      <c r="N668" s="1018">
        <v>0</v>
      </c>
      <c r="O668" s="925">
        <f>'32'!G48</f>
        <v>0</v>
      </c>
      <c r="Q668" s="925">
        <f>'32'!I48</f>
        <v>0</v>
      </c>
      <c r="S668" s="722">
        <f t="shared" si="72"/>
        <v>0</v>
      </c>
      <c r="T668" s="461"/>
      <c r="U668" s="722">
        <f t="shared" si="73"/>
        <v>0</v>
      </c>
      <c r="W668" s="655">
        <f t="shared" si="74"/>
        <v>0</v>
      </c>
      <c r="Z668" s="654">
        <f t="shared" si="75"/>
        <v>0</v>
      </c>
    </row>
    <row r="669" spans="1:26" ht="15.75">
      <c r="A669" s="381">
        <v>669</v>
      </c>
      <c r="B669" s="341" t="s">
        <v>106</v>
      </c>
      <c r="D669" t="s">
        <v>905</v>
      </c>
      <c r="E669" s="910">
        <f>'32'!G49</f>
        <v>5029</v>
      </c>
      <c r="G669" s="910">
        <f>'32'!I49</f>
        <v>4944</v>
      </c>
      <c r="I669" s="737">
        <f>'32'!G49</f>
        <v>5029</v>
      </c>
      <c r="J669" s="370"/>
      <c r="K669" s="312">
        <f>'32'!I49</f>
        <v>4944</v>
      </c>
      <c r="N669" s="1018">
        <v>4944</v>
      </c>
      <c r="O669" s="925">
        <f>'32'!G49</f>
        <v>5029</v>
      </c>
      <c r="Q669" s="925">
        <f>'32'!I49</f>
        <v>4944</v>
      </c>
      <c r="S669" s="722">
        <f t="shared" si="72"/>
        <v>0</v>
      </c>
      <c r="T669" s="461"/>
      <c r="U669" s="722">
        <f t="shared" si="73"/>
        <v>0</v>
      </c>
      <c r="W669" s="655">
        <f t="shared" si="74"/>
        <v>0</v>
      </c>
      <c r="Z669" s="654">
        <f t="shared" si="75"/>
        <v>5029</v>
      </c>
    </row>
    <row r="670" spans="1:26" ht="15.75">
      <c r="A670" s="381">
        <v>670</v>
      </c>
      <c r="B670" s="341" t="s">
        <v>571</v>
      </c>
      <c r="I670" s="737"/>
      <c r="K670" s="312"/>
      <c r="N670" s="1018"/>
      <c r="O670" s="925"/>
      <c r="Q670" s="925"/>
      <c r="S670" s="722">
        <f t="shared" si="72"/>
        <v>0</v>
      </c>
      <c r="U670" s="722">
        <f t="shared" si="73"/>
        <v>0</v>
      </c>
      <c r="W670" s="655">
        <f t="shared" si="74"/>
        <v>0</v>
      </c>
      <c r="Z670" s="654">
        <f t="shared" si="75"/>
        <v>0</v>
      </c>
    </row>
    <row r="671" spans="1:26" ht="15.75">
      <c r="A671" s="381">
        <v>671</v>
      </c>
      <c r="B671" s="341" t="s">
        <v>1575</v>
      </c>
      <c r="I671" s="737"/>
      <c r="K671" s="312"/>
      <c r="N671" s="1018"/>
      <c r="O671" s="925"/>
      <c r="Q671" s="925"/>
      <c r="S671" s="722"/>
      <c r="U671" s="722"/>
      <c r="W671" s="655"/>
    </row>
    <row r="672" spans="1:26" ht="15.75">
      <c r="A672" s="381">
        <v>672</v>
      </c>
      <c r="B672" s="341" t="s">
        <v>183</v>
      </c>
      <c r="I672" s="737"/>
      <c r="K672" s="312"/>
      <c r="N672" s="1018"/>
      <c r="O672" s="925"/>
      <c r="Q672" s="925"/>
      <c r="S672" s="722"/>
      <c r="U672" s="722"/>
      <c r="W672" s="655"/>
    </row>
    <row r="673" spans="1:26">
      <c r="A673" s="381">
        <v>673</v>
      </c>
      <c r="B673" s="146" t="s">
        <v>184</v>
      </c>
      <c r="E673" s="910">
        <f>'33'!F16</f>
        <v>898</v>
      </c>
      <c r="G673" s="718"/>
      <c r="I673" s="737"/>
      <c r="K673" s="312"/>
      <c r="N673" s="1018">
        <v>1996</v>
      </c>
      <c r="O673" s="925"/>
      <c r="Q673" s="925"/>
      <c r="S673" s="722"/>
      <c r="U673" s="722"/>
      <c r="W673" s="655"/>
    </row>
    <row r="674" spans="1:26">
      <c r="A674" s="381">
        <v>674</v>
      </c>
      <c r="B674" s="146" t="s">
        <v>185</v>
      </c>
      <c r="E674" s="910">
        <f>'33'!F17</f>
        <v>0</v>
      </c>
      <c r="G674" s="718"/>
      <c r="I674" s="737"/>
      <c r="K674" s="312"/>
      <c r="N674" s="1018">
        <v>0</v>
      </c>
      <c r="O674" s="925"/>
      <c r="Q674" s="925"/>
      <c r="S674" s="722"/>
      <c r="U674" s="722"/>
      <c r="W674" s="655"/>
    </row>
    <row r="675" spans="1:26">
      <c r="A675" s="381">
        <v>675</v>
      </c>
      <c r="B675" s="146" t="s">
        <v>186</v>
      </c>
      <c r="E675" s="910">
        <f>'33'!F18</f>
        <v>0</v>
      </c>
      <c r="G675" s="718"/>
      <c r="I675" s="737"/>
      <c r="K675" s="312"/>
      <c r="N675" s="1018">
        <v>0</v>
      </c>
      <c r="O675" s="925"/>
      <c r="Q675" s="925"/>
      <c r="S675" s="722"/>
      <c r="U675" s="722"/>
      <c r="W675" s="655"/>
    </row>
    <row r="676" spans="1:26" ht="15.75">
      <c r="A676" s="381">
        <v>676</v>
      </c>
      <c r="B676" s="341" t="s">
        <v>106</v>
      </c>
      <c r="E676" s="910">
        <f>'33'!F19</f>
        <v>898</v>
      </c>
      <c r="G676" s="718"/>
      <c r="I676" s="737"/>
      <c r="K676" s="312"/>
      <c r="N676" s="1018">
        <v>1996</v>
      </c>
      <c r="O676" s="925"/>
      <c r="Q676" s="925"/>
      <c r="S676" s="722"/>
      <c r="U676" s="722"/>
      <c r="W676" s="655"/>
    </row>
    <row r="677" spans="1:26" ht="15.75">
      <c r="A677" s="381">
        <v>677</v>
      </c>
      <c r="B677" s="341" t="s">
        <v>366</v>
      </c>
      <c r="I677" s="737"/>
      <c r="K677" s="312"/>
      <c r="N677" s="1018"/>
      <c r="O677" s="925"/>
      <c r="Q677" s="925"/>
      <c r="S677" s="722"/>
      <c r="U677" s="722"/>
      <c r="W677" s="655"/>
    </row>
    <row r="678" spans="1:26" ht="15.75">
      <c r="A678" s="381">
        <v>678</v>
      </c>
      <c r="B678" s="341" t="s">
        <v>367</v>
      </c>
      <c r="I678" s="737"/>
      <c r="K678" s="312"/>
      <c r="N678" s="1018"/>
      <c r="O678" s="925"/>
      <c r="Q678" s="925"/>
      <c r="S678" s="722"/>
      <c r="U678" s="722"/>
      <c r="W678" s="655"/>
    </row>
    <row r="679" spans="1:26">
      <c r="A679" s="381">
        <v>679</v>
      </c>
      <c r="B679" s="146" t="s">
        <v>187</v>
      </c>
      <c r="E679" s="910">
        <f>'33'!F24</f>
        <v>191</v>
      </c>
      <c r="G679" s="718"/>
      <c r="I679" s="737"/>
      <c r="K679" s="312"/>
      <c r="N679" s="1018">
        <v>93</v>
      </c>
      <c r="O679" s="925"/>
      <c r="Q679" s="925"/>
      <c r="S679" s="722"/>
      <c r="U679" s="722"/>
      <c r="W679" s="655"/>
    </row>
    <row r="680" spans="1:26">
      <c r="A680" s="381">
        <v>680</v>
      </c>
      <c r="B680" s="146" t="s">
        <v>188</v>
      </c>
      <c r="E680" s="910">
        <f>'33'!F25</f>
        <v>96</v>
      </c>
      <c r="G680" s="718"/>
      <c r="I680" s="737"/>
      <c r="K680" s="312"/>
      <c r="N680" s="1018">
        <v>52</v>
      </c>
      <c r="O680" s="925"/>
      <c r="Q680" s="925"/>
      <c r="S680" s="722"/>
      <c r="U680" s="722"/>
      <c r="W680" s="655"/>
    </row>
    <row r="681" spans="1:26">
      <c r="A681" s="381">
        <v>681</v>
      </c>
      <c r="B681" s="146" t="s">
        <v>189</v>
      </c>
      <c r="E681" s="910">
        <f>'33'!F26</f>
        <v>0</v>
      </c>
      <c r="G681" s="718"/>
      <c r="I681" s="737"/>
      <c r="K681" s="312"/>
      <c r="N681" s="1018">
        <v>0</v>
      </c>
      <c r="O681" s="925"/>
      <c r="Q681" s="925"/>
      <c r="S681" s="722"/>
      <c r="U681" s="722"/>
      <c r="W681" s="655"/>
    </row>
    <row r="682" spans="1:26" ht="15.75">
      <c r="A682" s="381">
        <v>682</v>
      </c>
      <c r="B682" s="341" t="s">
        <v>106</v>
      </c>
      <c r="E682" s="910">
        <f>'33'!F27</f>
        <v>287</v>
      </c>
      <c r="G682" s="718"/>
      <c r="I682" s="737"/>
      <c r="K682" s="312"/>
      <c r="N682" s="1018">
        <v>145</v>
      </c>
      <c r="O682" s="925"/>
      <c r="Q682" s="925"/>
      <c r="S682" s="722"/>
      <c r="U682" s="722"/>
      <c r="W682" s="655"/>
    </row>
    <row r="683" spans="1:26" ht="15.75">
      <c r="A683" s="381">
        <v>683</v>
      </c>
      <c r="B683" s="341" t="s">
        <v>1576</v>
      </c>
      <c r="I683" s="737"/>
      <c r="K683" s="231"/>
      <c r="N683" s="1018"/>
      <c r="S683" s="722">
        <f t="shared" ref="S683:S694" si="76">E683-I683</f>
        <v>0</v>
      </c>
      <c r="U683" s="722">
        <f t="shared" ref="U683:U694" si="77">G683-K683</f>
        <v>0</v>
      </c>
      <c r="W683" s="655">
        <f>G683-N683</f>
        <v>0</v>
      </c>
      <c r="Z683" s="654">
        <f t="shared" ref="Z683:Z694" si="78">E683-Y683</f>
        <v>0</v>
      </c>
    </row>
    <row r="684" spans="1:26" ht="15.75">
      <c r="A684" s="381">
        <v>684</v>
      </c>
      <c r="B684" s="341" t="s">
        <v>183</v>
      </c>
      <c r="C684" s="941"/>
      <c r="I684" s="737"/>
      <c r="K684" s="231"/>
      <c r="N684" s="1018"/>
      <c r="S684" s="722">
        <f t="shared" si="76"/>
        <v>0</v>
      </c>
      <c r="U684" s="722">
        <f t="shared" si="77"/>
        <v>0</v>
      </c>
      <c r="W684" s="655">
        <f>G684-N684</f>
        <v>0</v>
      </c>
      <c r="Z684" s="654">
        <f t="shared" si="78"/>
        <v>0</v>
      </c>
    </row>
    <row r="685" spans="1:26">
      <c r="A685" s="381">
        <v>685</v>
      </c>
      <c r="B685" s="146" t="s">
        <v>184</v>
      </c>
      <c r="E685" s="910">
        <f>'33'!H16</f>
        <v>826</v>
      </c>
      <c r="G685" s="718"/>
      <c r="I685" s="737">
        <f>'33'!H16</f>
        <v>826</v>
      </c>
      <c r="K685" s="231">
        <f>'33'!K16</f>
        <v>2378</v>
      </c>
      <c r="N685" s="1018">
        <v>382</v>
      </c>
      <c r="O685" s="898">
        <f>'33'!H16</f>
        <v>826</v>
      </c>
      <c r="Q685" s="898">
        <f>'33'!K16</f>
        <v>2378</v>
      </c>
      <c r="S685" s="722">
        <f t="shared" si="76"/>
        <v>0</v>
      </c>
      <c r="T685" s="461"/>
      <c r="U685" s="722">
        <f t="shared" si="77"/>
        <v>-2378</v>
      </c>
      <c r="W685" s="655">
        <f t="shared" ref="W685:W694" si="79">G685-N697</f>
        <v>-2378</v>
      </c>
      <c r="Z685" s="654">
        <f t="shared" si="78"/>
        <v>826</v>
      </c>
    </row>
    <row r="686" spans="1:26">
      <c r="A686" s="381">
        <v>686</v>
      </c>
      <c r="B686" s="146" t="s">
        <v>185</v>
      </c>
      <c r="E686" s="910">
        <f>'33'!H17</f>
        <v>0</v>
      </c>
      <c r="G686" s="718"/>
      <c r="I686" s="737">
        <f>'33'!H17</f>
        <v>0</v>
      </c>
      <c r="K686" s="231">
        <f>'33'!K17</f>
        <v>0</v>
      </c>
      <c r="N686" s="1018">
        <v>0</v>
      </c>
      <c r="O686" s="898">
        <f>'33'!H17</f>
        <v>0</v>
      </c>
      <c r="Q686" s="898">
        <f>'33'!K17</f>
        <v>0</v>
      </c>
      <c r="S686" s="722">
        <f t="shared" si="76"/>
        <v>0</v>
      </c>
      <c r="T686" s="461"/>
      <c r="U686" s="722">
        <f t="shared" si="77"/>
        <v>0</v>
      </c>
      <c r="W686" s="655">
        <f t="shared" si="79"/>
        <v>0</v>
      </c>
      <c r="Z686" s="654">
        <f t="shared" si="78"/>
        <v>0</v>
      </c>
    </row>
    <row r="687" spans="1:26">
      <c r="A687" s="381">
        <v>687</v>
      </c>
      <c r="B687" s="146" t="s">
        <v>186</v>
      </c>
      <c r="E687" s="910">
        <f>'33'!H18</f>
        <v>0</v>
      </c>
      <c r="G687" s="718"/>
      <c r="I687" s="737">
        <f>'33'!H18</f>
        <v>0</v>
      </c>
      <c r="K687" s="231">
        <f>'33'!K18</f>
        <v>0</v>
      </c>
      <c r="N687" s="1018">
        <v>0</v>
      </c>
      <c r="O687" s="898">
        <f>'33'!H18</f>
        <v>0</v>
      </c>
      <c r="Q687" s="898">
        <f>'33'!K18</f>
        <v>0</v>
      </c>
      <c r="S687" s="722">
        <f t="shared" si="76"/>
        <v>0</v>
      </c>
      <c r="T687" s="461"/>
      <c r="U687" s="722">
        <f t="shared" si="77"/>
        <v>0</v>
      </c>
      <c r="W687" s="655">
        <f t="shared" si="79"/>
        <v>0</v>
      </c>
      <c r="Z687" s="654">
        <f t="shared" si="78"/>
        <v>0</v>
      </c>
    </row>
    <row r="688" spans="1:26" ht="15.75">
      <c r="A688" s="381">
        <v>688</v>
      </c>
      <c r="B688" s="341" t="s">
        <v>106</v>
      </c>
      <c r="E688" s="910">
        <f>'33'!H19</f>
        <v>826</v>
      </c>
      <c r="G688" s="718"/>
      <c r="I688" s="737">
        <f>'33'!H19</f>
        <v>826</v>
      </c>
      <c r="K688" s="231">
        <f>'33'!K19</f>
        <v>2378</v>
      </c>
      <c r="N688" s="1018">
        <v>382</v>
      </c>
      <c r="O688" s="898">
        <f>'33'!H19</f>
        <v>826</v>
      </c>
      <c r="Q688" s="898">
        <f>'33'!K19</f>
        <v>2378</v>
      </c>
      <c r="S688" s="722">
        <f t="shared" si="76"/>
        <v>0</v>
      </c>
      <c r="T688" s="461"/>
      <c r="U688" s="722">
        <f t="shared" si="77"/>
        <v>-2378</v>
      </c>
      <c r="W688" s="655">
        <f t="shared" si="79"/>
        <v>-2378</v>
      </c>
      <c r="Z688" s="654">
        <f t="shared" si="78"/>
        <v>826</v>
      </c>
    </row>
    <row r="689" spans="1:26" ht="15.75">
      <c r="A689" s="381">
        <v>689</v>
      </c>
      <c r="B689" s="341" t="s">
        <v>366</v>
      </c>
      <c r="I689" s="737"/>
      <c r="K689" s="231"/>
      <c r="N689" s="1018"/>
      <c r="S689" s="722">
        <f t="shared" si="76"/>
        <v>0</v>
      </c>
      <c r="U689" s="722">
        <f t="shared" si="77"/>
        <v>0</v>
      </c>
      <c r="W689" s="655">
        <f t="shared" si="79"/>
        <v>0</v>
      </c>
      <c r="Z689" s="654">
        <f t="shared" si="78"/>
        <v>0</v>
      </c>
    </row>
    <row r="690" spans="1:26" ht="15.75">
      <c r="A690" s="381">
        <v>690</v>
      </c>
      <c r="B690" s="341" t="s">
        <v>367</v>
      </c>
      <c r="I690" s="737"/>
      <c r="K690" s="231"/>
      <c r="N690" s="1018"/>
      <c r="S690" s="722">
        <f t="shared" si="76"/>
        <v>0</v>
      </c>
      <c r="U690" s="722">
        <f t="shared" si="77"/>
        <v>0</v>
      </c>
      <c r="W690" s="655">
        <f t="shared" si="79"/>
        <v>0</v>
      </c>
      <c r="Z690" s="654">
        <f t="shared" si="78"/>
        <v>0</v>
      </c>
    </row>
    <row r="691" spans="1:26">
      <c r="A691" s="381">
        <v>691</v>
      </c>
      <c r="B691" s="146" t="s">
        <v>187</v>
      </c>
      <c r="E691" s="910">
        <f>'33'!H24</f>
        <v>637</v>
      </c>
      <c r="G691" s="718"/>
      <c r="I691" s="737">
        <f>'33'!H24</f>
        <v>637</v>
      </c>
      <c r="K691" s="231">
        <f>'33'!K24</f>
        <v>311</v>
      </c>
      <c r="N691" s="1018">
        <v>218</v>
      </c>
      <c r="O691" s="898">
        <f>'33'!H24</f>
        <v>637</v>
      </c>
      <c r="Q691" s="898">
        <f>'33'!K24</f>
        <v>311</v>
      </c>
      <c r="S691" s="722">
        <f t="shared" si="76"/>
        <v>0</v>
      </c>
      <c r="T691" s="461"/>
      <c r="U691" s="722">
        <f t="shared" si="77"/>
        <v>-311</v>
      </c>
      <c r="W691" s="655">
        <f t="shared" si="79"/>
        <v>-311</v>
      </c>
      <c r="Z691" s="654">
        <f t="shared" si="78"/>
        <v>637</v>
      </c>
    </row>
    <row r="692" spans="1:26">
      <c r="A692" s="381">
        <v>692</v>
      </c>
      <c r="B692" s="146" t="s">
        <v>188</v>
      </c>
      <c r="E692" s="910">
        <f>'33'!H25</f>
        <v>1934</v>
      </c>
      <c r="G692" s="718"/>
      <c r="I692" s="737">
        <f>'33'!H25</f>
        <v>1934</v>
      </c>
      <c r="K692" s="231">
        <f>'33'!K25</f>
        <v>173</v>
      </c>
      <c r="N692" s="1018">
        <v>121</v>
      </c>
      <c r="O692" s="898">
        <f>'33'!H25</f>
        <v>1934</v>
      </c>
      <c r="Q692" s="898">
        <f>'33'!K25</f>
        <v>173</v>
      </c>
      <c r="S692" s="722">
        <f t="shared" si="76"/>
        <v>0</v>
      </c>
      <c r="T692" s="461"/>
      <c r="U692" s="722">
        <f t="shared" si="77"/>
        <v>-173</v>
      </c>
      <c r="W692" s="655">
        <f t="shared" si="79"/>
        <v>-173</v>
      </c>
      <c r="Z692" s="654">
        <f t="shared" si="78"/>
        <v>1934</v>
      </c>
    </row>
    <row r="693" spans="1:26">
      <c r="A693" s="381">
        <v>693</v>
      </c>
      <c r="B693" s="146" t="s">
        <v>189</v>
      </c>
      <c r="E693" s="910">
        <f>'33'!H26</f>
        <v>1570</v>
      </c>
      <c r="G693" s="718"/>
      <c r="I693" s="737">
        <f>'33'!H26</f>
        <v>1570</v>
      </c>
      <c r="K693" s="231">
        <f>'33'!K26</f>
        <v>0</v>
      </c>
      <c r="N693" s="1018">
        <v>0</v>
      </c>
      <c r="O693" s="898">
        <f>'33'!H26</f>
        <v>1570</v>
      </c>
      <c r="Q693" s="898">
        <f>'33'!K26</f>
        <v>0</v>
      </c>
      <c r="S693" s="722">
        <f t="shared" si="76"/>
        <v>0</v>
      </c>
      <c r="T693" s="461"/>
      <c r="U693" s="722">
        <f t="shared" si="77"/>
        <v>0</v>
      </c>
      <c r="W693" s="655">
        <f t="shared" si="79"/>
        <v>0</v>
      </c>
      <c r="Z693" s="654">
        <f t="shared" si="78"/>
        <v>1570</v>
      </c>
    </row>
    <row r="694" spans="1:26" ht="15.75">
      <c r="A694" s="381">
        <v>694</v>
      </c>
      <c r="B694" s="341" t="s">
        <v>106</v>
      </c>
      <c r="E694" s="910">
        <f>'33'!H27</f>
        <v>4141</v>
      </c>
      <c r="G694" s="718"/>
      <c r="I694" s="737">
        <f>'33'!H27</f>
        <v>4141</v>
      </c>
      <c r="K694" s="231">
        <f>'33'!K27</f>
        <v>484</v>
      </c>
      <c r="N694" s="1018">
        <v>339</v>
      </c>
      <c r="O694" s="898">
        <f>'33'!H27</f>
        <v>4141</v>
      </c>
      <c r="Q694" s="898">
        <f>'33'!K27</f>
        <v>484</v>
      </c>
      <c r="S694" s="722">
        <f t="shared" si="76"/>
        <v>0</v>
      </c>
      <c r="T694" s="461"/>
      <c r="U694" s="722">
        <f t="shared" si="77"/>
        <v>-484</v>
      </c>
      <c r="W694" s="655">
        <f t="shared" si="79"/>
        <v>-484</v>
      </c>
      <c r="Z694" s="654">
        <f t="shared" si="78"/>
        <v>4141</v>
      </c>
    </row>
    <row r="695" spans="1:26">
      <c r="A695" s="381">
        <v>695</v>
      </c>
      <c r="B695" s="947" t="s">
        <v>1657</v>
      </c>
      <c r="D695" t="s">
        <v>905</v>
      </c>
      <c r="I695" s="737"/>
      <c r="K695" s="231"/>
      <c r="N695" s="1018"/>
      <c r="S695" s="722"/>
      <c r="T695" s="461"/>
      <c r="U695" s="722"/>
      <c r="W695" s="655"/>
    </row>
    <row r="696" spans="1:26">
      <c r="A696" s="381">
        <v>696</v>
      </c>
      <c r="B696" s="947" t="s">
        <v>183</v>
      </c>
      <c r="D696" t="s">
        <v>905</v>
      </c>
      <c r="I696" s="737"/>
      <c r="K696" s="231"/>
      <c r="N696" s="1018"/>
      <c r="S696" s="722"/>
      <c r="T696" s="461"/>
      <c r="U696" s="722"/>
      <c r="W696" s="655"/>
    </row>
    <row r="697" spans="1:26">
      <c r="A697" s="381">
        <v>697</v>
      </c>
      <c r="B697" s="388" t="s">
        <v>184</v>
      </c>
      <c r="D697" t="s">
        <v>905</v>
      </c>
      <c r="E697" s="910">
        <f>'33'!J16</f>
        <v>1724</v>
      </c>
      <c r="G697" s="910">
        <f>'33'!K16</f>
        <v>2378</v>
      </c>
      <c r="I697" s="737"/>
      <c r="K697" s="231"/>
      <c r="N697" s="1018">
        <f>1996+382</f>
        <v>2378</v>
      </c>
      <c r="S697" s="722"/>
      <c r="T697" s="461"/>
      <c r="U697" s="722"/>
      <c r="W697" s="655"/>
    </row>
    <row r="698" spans="1:26">
      <c r="A698" s="381">
        <v>698</v>
      </c>
      <c r="B698" s="388" t="s">
        <v>185</v>
      </c>
      <c r="D698" t="s">
        <v>905</v>
      </c>
      <c r="E698" s="910">
        <f>'33'!J17</f>
        <v>0</v>
      </c>
      <c r="G698" s="910">
        <f>'33'!K17</f>
        <v>0</v>
      </c>
      <c r="I698" s="737"/>
      <c r="K698" s="231"/>
      <c r="N698" s="1018">
        <v>0</v>
      </c>
      <c r="S698" s="722"/>
      <c r="T698" s="461"/>
      <c r="U698" s="722"/>
      <c r="W698" s="655"/>
    </row>
    <row r="699" spans="1:26">
      <c r="A699" s="381">
        <v>699</v>
      </c>
      <c r="B699" s="388" t="s">
        <v>186</v>
      </c>
      <c r="D699" t="s">
        <v>905</v>
      </c>
      <c r="E699" s="910">
        <f>'33'!J18</f>
        <v>0</v>
      </c>
      <c r="G699" s="910">
        <f>'33'!K18</f>
        <v>0</v>
      </c>
      <c r="I699" s="737"/>
      <c r="K699" s="231"/>
      <c r="N699" s="1018">
        <v>0</v>
      </c>
      <c r="S699" s="722"/>
      <c r="T699" s="461"/>
      <c r="U699" s="722"/>
      <c r="W699" s="655"/>
    </row>
    <row r="700" spans="1:26">
      <c r="A700" s="381">
        <v>700</v>
      </c>
      <c r="B700" s="388" t="s">
        <v>106</v>
      </c>
      <c r="D700" t="s">
        <v>905</v>
      </c>
      <c r="E700" s="910">
        <f>'33'!J19</f>
        <v>1724</v>
      </c>
      <c r="G700" s="910">
        <f>'33'!K19</f>
        <v>2378</v>
      </c>
      <c r="I700" s="737"/>
      <c r="K700" s="231"/>
      <c r="N700" s="1018">
        <f>1996+382</f>
        <v>2378</v>
      </c>
      <c r="S700" s="722"/>
      <c r="T700" s="461"/>
      <c r="U700" s="722"/>
      <c r="W700" s="655"/>
    </row>
    <row r="701" spans="1:26">
      <c r="A701" s="381">
        <v>701</v>
      </c>
      <c r="B701" s="947" t="s">
        <v>366</v>
      </c>
      <c r="D701" t="s">
        <v>905</v>
      </c>
      <c r="I701" s="737"/>
      <c r="K701" s="231"/>
      <c r="N701" s="1018"/>
      <c r="S701" s="722"/>
      <c r="T701" s="461"/>
      <c r="U701" s="722"/>
      <c r="W701" s="655"/>
    </row>
    <row r="702" spans="1:26">
      <c r="A702" s="381">
        <v>702</v>
      </c>
      <c r="B702" s="947" t="s">
        <v>367</v>
      </c>
      <c r="D702" t="s">
        <v>905</v>
      </c>
      <c r="I702" s="737"/>
      <c r="K702" s="231"/>
      <c r="N702" s="1018"/>
      <c r="S702" s="722"/>
      <c r="T702" s="461"/>
      <c r="U702" s="722"/>
      <c r="W702" s="655"/>
    </row>
    <row r="703" spans="1:26">
      <c r="A703" s="381">
        <v>703</v>
      </c>
      <c r="B703" s="388" t="s">
        <v>187</v>
      </c>
      <c r="D703" t="s">
        <v>905</v>
      </c>
      <c r="E703" s="910">
        <f>'33'!J24</f>
        <v>828</v>
      </c>
      <c r="G703" s="910">
        <f>'33'!K24</f>
        <v>311</v>
      </c>
      <c r="I703" s="737"/>
      <c r="K703" s="231"/>
      <c r="N703" s="1018">
        <f>93+218</f>
        <v>311</v>
      </c>
      <c r="S703" s="722"/>
      <c r="T703" s="461"/>
      <c r="U703" s="722"/>
      <c r="W703" s="655"/>
    </row>
    <row r="704" spans="1:26">
      <c r="A704" s="381">
        <v>704</v>
      </c>
      <c r="B704" s="388" t="s">
        <v>188</v>
      </c>
      <c r="D704" t="s">
        <v>905</v>
      </c>
      <c r="E704" s="910">
        <f>'33'!J25</f>
        <v>2030</v>
      </c>
      <c r="G704" s="910">
        <f>'33'!K25</f>
        <v>173</v>
      </c>
      <c r="I704" s="737"/>
      <c r="K704" s="231"/>
      <c r="N704" s="1018">
        <f>52+121</f>
        <v>173</v>
      </c>
      <c r="S704" s="722"/>
      <c r="T704" s="461"/>
      <c r="U704" s="722"/>
      <c r="W704" s="655"/>
    </row>
    <row r="705" spans="1:26">
      <c r="A705" s="381">
        <v>705</v>
      </c>
      <c r="B705" s="388" t="s">
        <v>189</v>
      </c>
      <c r="D705" t="s">
        <v>905</v>
      </c>
      <c r="E705" s="910">
        <f>'33'!J26</f>
        <v>1570</v>
      </c>
      <c r="G705" s="910">
        <f>'33'!K26</f>
        <v>0</v>
      </c>
      <c r="I705" s="737"/>
      <c r="K705" s="231"/>
      <c r="N705" s="1018">
        <v>0</v>
      </c>
      <c r="S705" s="722"/>
      <c r="T705" s="461"/>
      <c r="U705" s="722"/>
      <c r="W705" s="655"/>
    </row>
    <row r="706" spans="1:26">
      <c r="A706" s="381">
        <v>706</v>
      </c>
      <c r="B706" s="388" t="s">
        <v>106</v>
      </c>
      <c r="D706" t="s">
        <v>905</v>
      </c>
      <c r="E706" s="910">
        <f>'33'!J27</f>
        <v>4428</v>
      </c>
      <c r="G706" s="910">
        <f>'33'!K27</f>
        <v>484</v>
      </c>
      <c r="I706" s="737"/>
      <c r="K706" s="231"/>
      <c r="N706" s="1018">
        <f>145+339</f>
        <v>484</v>
      </c>
      <c r="S706" s="722"/>
      <c r="T706" s="461"/>
      <c r="U706" s="722"/>
      <c r="W706" s="655"/>
    </row>
    <row r="707" spans="1:26" ht="15.75">
      <c r="A707" s="381">
        <v>707</v>
      </c>
      <c r="B707" s="341" t="s">
        <v>1217</v>
      </c>
      <c r="D707" t="s">
        <v>905</v>
      </c>
      <c r="I707" s="737"/>
      <c r="K707" s="231"/>
      <c r="N707" s="1018"/>
      <c r="S707" s="722">
        <f t="shared" ref="S707:S770" si="80">E707-I707</f>
        <v>0</v>
      </c>
      <c r="U707" s="722">
        <f t="shared" ref="U707:U721" si="81">G707-K707</f>
        <v>0</v>
      </c>
      <c r="W707" s="655">
        <f t="shared" ref="W707:W721" si="82">G707-N707</f>
        <v>0</v>
      </c>
      <c r="Z707" s="654">
        <f t="shared" ref="Z707:Z770" si="83">E707-Y707</f>
        <v>0</v>
      </c>
    </row>
    <row r="708" spans="1:26" ht="15.75">
      <c r="A708" s="381">
        <v>708</v>
      </c>
      <c r="B708" s="341" t="s">
        <v>191</v>
      </c>
      <c r="D708" t="s">
        <v>905</v>
      </c>
      <c r="I708" s="737"/>
      <c r="K708" s="231"/>
      <c r="N708" s="1018"/>
      <c r="S708" s="722">
        <f t="shared" si="80"/>
        <v>0</v>
      </c>
      <c r="U708" s="722">
        <f t="shared" si="81"/>
        <v>0</v>
      </c>
      <c r="W708" s="655">
        <f t="shared" si="82"/>
        <v>0</v>
      </c>
      <c r="Z708" s="654">
        <f t="shared" si="83"/>
        <v>0</v>
      </c>
    </row>
    <row r="709" spans="1:26">
      <c r="A709" s="381">
        <v>709</v>
      </c>
      <c r="B709" s="146" t="s">
        <v>192</v>
      </c>
      <c r="D709" t="s">
        <v>905</v>
      </c>
      <c r="E709" s="910">
        <f>'33'!J50</f>
        <v>44</v>
      </c>
      <c r="G709" s="910">
        <f>'33'!K50</f>
        <v>47</v>
      </c>
      <c r="I709" s="737">
        <f>'33'!J50</f>
        <v>44</v>
      </c>
      <c r="K709" s="231">
        <f>'33'!K50</f>
        <v>47</v>
      </c>
      <c r="N709" s="1018">
        <v>47</v>
      </c>
      <c r="O709" s="898">
        <f>'33'!J50</f>
        <v>44</v>
      </c>
      <c r="Q709" s="898">
        <f>'33'!K50</f>
        <v>47</v>
      </c>
      <c r="S709" s="722">
        <f t="shared" si="80"/>
        <v>0</v>
      </c>
      <c r="T709" s="461"/>
      <c r="U709" s="722">
        <f t="shared" si="81"/>
        <v>0</v>
      </c>
      <c r="W709" s="655">
        <f t="shared" si="82"/>
        <v>0</v>
      </c>
      <c r="Z709" s="654">
        <f t="shared" si="83"/>
        <v>44</v>
      </c>
    </row>
    <row r="710" spans="1:26">
      <c r="A710" s="381">
        <v>710</v>
      </c>
      <c r="B710" s="146" t="s">
        <v>185</v>
      </c>
      <c r="D710" t="s">
        <v>905</v>
      </c>
      <c r="E710" s="910">
        <f>'33'!J51</f>
        <v>0</v>
      </c>
      <c r="G710" s="910">
        <f>'33'!K51</f>
        <v>0</v>
      </c>
      <c r="I710" s="737">
        <f>'33'!J51</f>
        <v>0</v>
      </c>
      <c r="K710" s="231">
        <f>'33'!K51</f>
        <v>0</v>
      </c>
      <c r="N710" s="1018">
        <v>0</v>
      </c>
      <c r="O710" s="898">
        <f>'33'!J51</f>
        <v>0</v>
      </c>
      <c r="Q710" s="898">
        <f>'33'!K51</f>
        <v>0</v>
      </c>
      <c r="S710" s="722">
        <f t="shared" si="80"/>
        <v>0</v>
      </c>
      <c r="T710" s="461"/>
      <c r="U710" s="722">
        <f t="shared" si="81"/>
        <v>0</v>
      </c>
      <c r="W710" s="655">
        <f t="shared" si="82"/>
        <v>0</v>
      </c>
      <c r="Z710" s="654">
        <f t="shared" si="83"/>
        <v>0</v>
      </c>
    </row>
    <row r="711" spans="1:26">
      <c r="A711" s="381">
        <v>711</v>
      </c>
      <c r="B711" s="936" t="s">
        <v>323</v>
      </c>
      <c r="D711" t="s">
        <v>905</v>
      </c>
      <c r="E711" s="718"/>
      <c r="F711" s="718"/>
      <c r="G711" s="718"/>
      <c r="I711" s="741"/>
      <c r="K711" s="718"/>
      <c r="N711" s="1018"/>
      <c r="S711" s="722">
        <f t="shared" si="80"/>
        <v>0</v>
      </c>
      <c r="U711" s="722">
        <f t="shared" si="81"/>
        <v>0</v>
      </c>
      <c r="W711" s="655">
        <f t="shared" si="82"/>
        <v>0</v>
      </c>
      <c r="Z711" s="654">
        <f t="shared" si="83"/>
        <v>0</v>
      </c>
    </row>
    <row r="712" spans="1:26" ht="15.75">
      <c r="A712" s="381">
        <v>712</v>
      </c>
      <c r="B712" s="341" t="s">
        <v>193</v>
      </c>
      <c r="D712" t="s">
        <v>905</v>
      </c>
      <c r="E712" s="910">
        <f>'33'!J52</f>
        <v>44</v>
      </c>
      <c r="G712" s="910">
        <f>'33'!K52</f>
        <v>47</v>
      </c>
      <c r="I712" s="737">
        <f>'33'!J52</f>
        <v>44</v>
      </c>
      <c r="K712" s="231">
        <f>'33'!K52</f>
        <v>47</v>
      </c>
      <c r="N712" s="1018">
        <v>47</v>
      </c>
      <c r="O712" s="898">
        <f>'33'!J52</f>
        <v>44</v>
      </c>
      <c r="Q712" s="898">
        <f>'33'!K52</f>
        <v>47</v>
      </c>
      <c r="S712" s="722">
        <f t="shared" si="80"/>
        <v>0</v>
      </c>
      <c r="T712" s="461"/>
      <c r="U712" s="722">
        <f t="shared" si="81"/>
        <v>0</v>
      </c>
      <c r="W712" s="655">
        <f t="shared" si="82"/>
        <v>0</v>
      </c>
      <c r="Z712" s="654">
        <f t="shared" si="83"/>
        <v>44</v>
      </c>
    </row>
    <row r="713" spans="1:26" ht="15.75">
      <c r="A713" s="381">
        <v>713</v>
      </c>
      <c r="B713" s="341" t="s">
        <v>366</v>
      </c>
      <c r="I713" s="737"/>
      <c r="K713" s="231"/>
      <c r="N713" s="1018"/>
      <c r="S713" s="722">
        <f t="shared" si="80"/>
        <v>0</v>
      </c>
      <c r="U713" s="722">
        <f t="shared" si="81"/>
        <v>0</v>
      </c>
      <c r="W713" s="655">
        <f t="shared" si="82"/>
        <v>0</v>
      </c>
      <c r="Z713" s="654">
        <f t="shared" si="83"/>
        <v>0</v>
      </c>
    </row>
    <row r="714" spans="1:26" ht="15.75">
      <c r="A714" s="381">
        <v>714</v>
      </c>
      <c r="B714" s="341" t="s">
        <v>368</v>
      </c>
      <c r="I714" s="737"/>
      <c r="K714" s="231"/>
      <c r="N714" s="1018"/>
      <c r="S714" s="722">
        <f t="shared" si="80"/>
        <v>0</v>
      </c>
      <c r="U714" s="722">
        <f t="shared" si="81"/>
        <v>0</v>
      </c>
      <c r="W714" s="655">
        <f t="shared" si="82"/>
        <v>0</v>
      </c>
      <c r="Z714" s="654">
        <f t="shared" si="83"/>
        <v>0</v>
      </c>
    </row>
    <row r="715" spans="1:26">
      <c r="A715" s="381">
        <v>715</v>
      </c>
      <c r="B715" s="146" t="s">
        <v>187</v>
      </c>
      <c r="D715" t="s">
        <v>905</v>
      </c>
      <c r="E715" s="910">
        <f>'33'!J57</f>
        <v>220</v>
      </c>
      <c r="G715" s="910">
        <f>'33'!K57</f>
        <v>286</v>
      </c>
      <c r="I715" s="737">
        <f>'33'!J57</f>
        <v>220</v>
      </c>
      <c r="K715" s="231">
        <f>'33'!K57</f>
        <v>286</v>
      </c>
      <c r="N715" s="1018">
        <v>286</v>
      </c>
      <c r="O715" s="898">
        <f>'33'!J57</f>
        <v>220</v>
      </c>
      <c r="Q715" s="898">
        <f>'33'!K57</f>
        <v>286</v>
      </c>
      <c r="S715" s="722">
        <f t="shared" si="80"/>
        <v>0</v>
      </c>
      <c r="T715" s="461"/>
      <c r="U715" s="722">
        <f t="shared" si="81"/>
        <v>0</v>
      </c>
      <c r="W715" s="655">
        <f t="shared" si="82"/>
        <v>0</v>
      </c>
      <c r="Z715" s="654">
        <f t="shared" si="83"/>
        <v>220</v>
      </c>
    </row>
    <row r="716" spans="1:26">
      <c r="A716" s="381">
        <v>716</v>
      </c>
      <c r="B716" s="146" t="s">
        <v>188</v>
      </c>
      <c r="D716" t="s">
        <v>905</v>
      </c>
      <c r="E716" s="910">
        <f>'33'!J58</f>
        <v>944</v>
      </c>
      <c r="G716" s="910">
        <f>'33'!K58</f>
        <v>1185</v>
      </c>
      <c r="I716" s="737">
        <f>'33'!J58</f>
        <v>944</v>
      </c>
      <c r="K716" s="231">
        <f>'33'!K58</f>
        <v>1185</v>
      </c>
      <c r="N716" s="1018">
        <v>1185</v>
      </c>
      <c r="O716" s="898">
        <f>'33'!J58</f>
        <v>944</v>
      </c>
      <c r="Q716" s="898">
        <f>'33'!K58</f>
        <v>1185</v>
      </c>
      <c r="S716" s="722">
        <f t="shared" si="80"/>
        <v>0</v>
      </c>
      <c r="T716" s="461"/>
      <c r="U716" s="722">
        <f t="shared" si="81"/>
        <v>0</v>
      </c>
      <c r="W716" s="655">
        <f t="shared" si="82"/>
        <v>0</v>
      </c>
      <c r="Z716" s="654">
        <f t="shared" si="83"/>
        <v>944</v>
      </c>
    </row>
    <row r="717" spans="1:26">
      <c r="A717" s="381">
        <v>717</v>
      </c>
      <c r="B717" s="146" t="s">
        <v>189</v>
      </c>
      <c r="D717" t="s">
        <v>905</v>
      </c>
      <c r="E717" s="910">
        <f>'33'!J59</f>
        <v>239</v>
      </c>
      <c r="G717" s="910">
        <f>'33'!K59</f>
        <v>415</v>
      </c>
      <c r="I717" s="737">
        <f>'33'!J59</f>
        <v>239</v>
      </c>
      <c r="K717" s="231">
        <f>'33'!K59</f>
        <v>415</v>
      </c>
      <c r="N717" s="1018">
        <v>415</v>
      </c>
      <c r="O717" s="898">
        <f>'33'!J59</f>
        <v>239</v>
      </c>
      <c r="Q717" s="898">
        <f>'33'!K59</f>
        <v>415</v>
      </c>
      <c r="S717" s="722">
        <f t="shared" si="80"/>
        <v>0</v>
      </c>
      <c r="T717" s="461"/>
      <c r="U717" s="722">
        <f t="shared" si="81"/>
        <v>0</v>
      </c>
      <c r="W717" s="655">
        <f t="shared" si="82"/>
        <v>0</v>
      </c>
      <c r="Z717" s="654">
        <f t="shared" si="83"/>
        <v>239</v>
      </c>
    </row>
    <row r="718" spans="1:26" ht="15.75">
      <c r="A718" s="381">
        <v>718</v>
      </c>
      <c r="B718" s="341" t="s">
        <v>106</v>
      </c>
      <c r="D718" t="s">
        <v>905</v>
      </c>
      <c r="E718" s="910">
        <f>'33'!J60</f>
        <v>1403</v>
      </c>
      <c r="G718" s="910">
        <f>'33'!K60</f>
        <v>1886</v>
      </c>
      <c r="I718" s="737">
        <f>'33'!J60</f>
        <v>1403</v>
      </c>
      <c r="K718" s="231">
        <f>'33'!K60</f>
        <v>1886</v>
      </c>
      <c r="N718" s="1018">
        <v>1886</v>
      </c>
      <c r="O718" s="898">
        <f>'33'!J60</f>
        <v>1403</v>
      </c>
      <c r="Q718" s="898">
        <f>'33'!K60</f>
        <v>1886</v>
      </c>
      <c r="S718" s="722">
        <f t="shared" si="80"/>
        <v>0</v>
      </c>
      <c r="T718" s="461"/>
      <c r="U718" s="722">
        <f t="shared" si="81"/>
        <v>0</v>
      </c>
      <c r="W718" s="655">
        <f t="shared" si="82"/>
        <v>0</v>
      </c>
      <c r="Z718" s="654">
        <f t="shared" si="83"/>
        <v>1403</v>
      </c>
    </row>
    <row r="719" spans="1:26" ht="15.75">
      <c r="A719" s="381">
        <v>719</v>
      </c>
      <c r="B719" s="341" t="s">
        <v>572</v>
      </c>
      <c r="I719" s="737"/>
      <c r="K719" s="231"/>
      <c r="N719" s="1018"/>
      <c r="S719" s="722">
        <f t="shared" si="80"/>
        <v>0</v>
      </c>
      <c r="U719" s="722">
        <f t="shared" si="81"/>
        <v>0</v>
      </c>
      <c r="W719" s="655">
        <f t="shared" si="82"/>
        <v>0</v>
      </c>
      <c r="Z719" s="654">
        <f t="shared" si="83"/>
        <v>0</v>
      </c>
    </row>
    <row r="720" spans="1:26" ht="15.75">
      <c r="A720" s="381">
        <v>720</v>
      </c>
      <c r="B720" s="341" t="s">
        <v>573</v>
      </c>
      <c r="I720" s="737"/>
      <c r="K720" s="231"/>
      <c r="N720" s="1018"/>
      <c r="S720" s="722">
        <f t="shared" si="80"/>
        <v>0</v>
      </c>
      <c r="U720" s="722">
        <f t="shared" si="81"/>
        <v>0</v>
      </c>
      <c r="W720" s="655">
        <f t="shared" si="82"/>
        <v>0</v>
      </c>
      <c r="Z720" s="654">
        <f t="shared" si="83"/>
        <v>0</v>
      </c>
    </row>
    <row r="721" spans="1:26" ht="15.75">
      <c r="A721" s="381">
        <v>721</v>
      </c>
      <c r="B721" s="341" t="s">
        <v>360</v>
      </c>
      <c r="I721" s="737"/>
      <c r="K721" s="231"/>
      <c r="N721" s="1018"/>
      <c r="S721" s="722">
        <f t="shared" si="80"/>
        <v>0</v>
      </c>
      <c r="U721" s="722">
        <f t="shared" si="81"/>
        <v>0</v>
      </c>
      <c r="W721" s="655">
        <f t="shared" si="82"/>
        <v>0</v>
      </c>
      <c r="Z721" s="654">
        <f t="shared" si="83"/>
        <v>0</v>
      </c>
    </row>
    <row r="722" spans="1:26">
      <c r="A722" s="381">
        <v>722</v>
      </c>
      <c r="B722" s="146" t="s">
        <v>166</v>
      </c>
      <c r="E722" s="910">
        <f>'34'!D10</f>
        <v>574834</v>
      </c>
      <c r="G722" s="718"/>
      <c r="I722" s="737">
        <f>'34'!D10</f>
        <v>574834</v>
      </c>
      <c r="K722" s="718"/>
      <c r="N722" s="1018">
        <v>530212</v>
      </c>
      <c r="O722" s="898">
        <f>'34'!D10</f>
        <v>574834</v>
      </c>
      <c r="S722" s="722">
        <f t="shared" si="80"/>
        <v>0</v>
      </c>
      <c r="T722" s="461"/>
      <c r="U722" s="722"/>
      <c r="W722" s="655"/>
      <c r="Z722" s="654">
        <f t="shared" si="83"/>
        <v>574834</v>
      </c>
    </row>
    <row r="723" spans="1:26">
      <c r="A723" s="381">
        <v>723</v>
      </c>
      <c r="B723" s="146" t="s">
        <v>167</v>
      </c>
      <c r="E723" s="910">
        <f>'34'!D11</f>
        <v>48966</v>
      </c>
      <c r="G723" s="718"/>
      <c r="I723" s="737">
        <f>'34'!D11</f>
        <v>48966</v>
      </c>
      <c r="K723" s="718"/>
      <c r="N723" s="1018">
        <v>45051</v>
      </c>
      <c r="O723" s="898">
        <f>'34'!D11</f>
        <v>48966</v>
      </c>
      <c r="S723" s="722">
        <f t="shared" si="80"/>
        <v>0</v>
      </c>
      <c r="T723" s="461"/>
      <c r="U723" s="722"/>
      <c r="W723" s="655"/>
      <c r="Z723" s="654">
        <f t="shared" si="83"/>
        <v>48966</v>
      </c>
    </row>
    <row r="724" spans="1:26">
      <c r="A724" s="381">
        <v>724</v>
      </c>
      <c r="B724" s="146" t="s">
        <v>168</v>
      </c>
      <c r="E724" s="910">
        <f>'34'!D12</f>
        <v>93309</v>
      </c>
      <c r="G724" s="718"/>
      <c r="I724" s="737">
        <f>'34'!D12</f>
        <v>93309</v>
      </c>
      <c r="K724" s="718"/>
      <c r="N724" s="1018">
        <v>83202</v>
      </c>
      <c r="O724" s="898">
        <f>'34'!D12</f>
        <v>93309</v>
      </c>
      <c r="S724" s="722">
        <f t="shared" si="80"/>
        <v>0</v>
      </c>
      <c r="T724" s="461"/>
      <c r="U724" s="722"/>
      <c r="W724" s="655"/>
      <c r="Z724" s="654">
        <f t="shared" si="83"/>
        <v>93309</v>
      </c>
    </row>
    <row r="725" spans="1:26">
      <c r="A725" s="381">
        <v>725</v>
      </c>
      <c r="B725" s="146" t="s">
        <v>169</v>
      </c>
      <c r="E725" s="910">
        <f>'34'!D13</f>
        <v>117</v>
      </c>
      <c r="G725" s="718"/>
      <c r="I725" s="737">
        <f>'34'!D13</f>
        <v>117</v>
      </c>
      <c r="K725" s="718"/>
      <c r="N725" s="1018">
        <v>261</v>
      </c>
      <c r="O725" s="898">
        <f>'34'!D13</f>
        <v>117</v>
      </c>
      <c r="S725" s="722">
        <f t="shared" si="80"/>
        <v>0</v>
      </c>
      <c r="T725" s="461"/>
      <c r="U725" s="722"/>
      <c r="W725" s="655"/>
      <c r="Z725" s="654">
        <f t="shared" si="83"/>
        <v>117</v>
      </c>
    </row>
    <row r="726" spans="1:26">
      <c r="A726" s="381">
        <v>726</v>
      </c>
      <c r="B726" s="146" t="s">
        <v>170</v>
      </c>
      <c r="E726" s="910">
        <f>'34'!D14</f>
        <v>0</v>
      </c>
      <c r="G726" s="718"/>
      <c r="I726" s="737">
        <f>'34'!D14</f>
        <v>0</v>
      </c>
      <c r="K726" s="718"/>
      <c r="N726" s="1018">
        <v>0</v>
      </c>
      <c r="O726" s="898">
        <f>'34'!D14</f>
        <v>0</v>
      </c>
      <c r="S726" s="722">
        <f t="shared" si="80"/>
        <v>0</v>
      </c>
      <c r="T726" s="461"/>
      <c r="U726" s="722"/>
      <c r="W726" s="655"/>
      <c r="Z726" s="654">
        <f t="shared" si="83"/>
        <v>0</v>
      </c>
    </row>
    <row r="727" spans="1:26">
      <c r="A727" s="381">
        <v>727</v>
      </c>
      <c r="B727" s="146" t="s">
        <v>171</v>
      </c>
      <c r="E727" s="910">
        <f>'34'!D15</f>
        <v>10</v>
      </c>
      <c r="G727" s="718"/>
      <c r="I727" s="737">
        <f>'34'!D15</f>
        <v>10</v>
      </c>
      <c r="K727" s="718"/>
      <c r="N727" s="1018">
        <v>3</v>
      </c>
      <c r="O727" s="898">
        <f>'34'!D15</f>
        <v>10</v>
      </c>
      <c r="S727" s="722">
        <f t="shared" si="80"/>
        <v>0</v>
      </c>
      <c r="T727" s="461"/>
      <c r="U727" s="722"/>
      <c r="W727" s="655"/>
      <c r="Z727" s="654">
        <f t="shared" si="83"/>
        <v>10</v>
      </c>
    </row>
    <row r="728" spans="1:26" ht="15.75">
      <c r="A728" s="381">
        <v>728</v>
      </c>
      <c r="B728" s="341" t="s">
        <v>106</v>
      </c>
      <c r="E728" s="910">
        <f>'34'!D16</f>
        <v>717236</v>
      </c>
      <c r="G728" s="718"/>
      <c r="I728" s="737">
        <f>'34'!D16</f>
        <v>717236</v>
      </c>
      <c r="K728" s="718"/>
      <c r="N728" s="1018">
        <v>658729</v>
      </c>
      <c r="O728" s="898">
        <f>'34'!D16</f>
        <v>717236</v>
      </c>
      <c r="S728" s="722">
        <f t="shared" si="80"/>
        <v>0</v>
      </c>
      <c r="T728" s="461"/>
      <c r="U728" s="722"/>
      <c r="W728" s="655"/>
      <c r="Z728" s="654">
        <f t="shared" si="83"/>
        <v>717236</v>
      </c>
    </row>
    <row r="729" spans="1:26" ht="15.75">
      <c r="A729" s="381">
        <v>729</v>
      </c>
      <c r="B729" s="341" t="s">
        <v>632</v>
      </c>
      <c r="I729" s="737"/>
      <c r="K729" s="231"/>
      <c r="N729" s="1018"/>
      <c r="S729" s="722">
        <f t="shared" si="80"/>
        <v>0</v>
      </c>
      <c r="U729" s="722"/>
      <c r="W729" s="655"/>
      <c r="Z729" s="654">
        <f t="shared" si="83"/>
        <v>0</v>
      </c>
    </row>
    <row r="730" spans="1:26">
      <c r="A730" s="381">
        <v>730</v>
      </c>
      <c r="B730" s="146" t="s">
        <v>166</v>
      </c>
      <c r="E730" s="910">
        <f>'34'!F10</f>
        <v>1189</v>
      </c>
      <c r="G730" s="718"/>
      <c r="I730" s="737">
        <f>'34'!F10</f>
        <v>1189</v>
      </c>
      <c r="K730" s="718"/>
      <c r="N730" s="1018">
        <v>1529</v>
      </c>
      <c r="O730" s="898">
        <f>'34'!F10</f>
        <v>1189</v>
      </c>
      <c r="S730" s="722">
        <f t="shared" si="80"/>
        <v>0</v>
      </c>
      <c r="T730" s="461"/>
      <c r="U730" s="722"/>
      <c r="W730" s="655"/>
      <c r="Z730" s="654">
        <f t="shared" si="83"/>
        <v>1189</v>
      </c>
    </row>
    <row r="731" spans="1:26">
      <c r="A731" s="381">
        <v>731</v>
      </c>
      <c r="B731" s="146" t="s">
        <v>167</v>
      </c>
      <c r="E731" s="910">
        <f>'34'!F11</f>
        <v>0</v>
      </c>
      <c r="G731" s="718"/>
      <c r="I731" s="737">
        <f>'34'!F11</f>
        <v>0</v>
      </c>
      <c r="K731" s="718"/>
      <c r="N731" s="1018">
        <v>0</v>
      </c>
      <c r="O731" s="898">
        <f>'34'!F11</f>
        <v>0</v>
      </c>
      <c r="S731" s="722">
        <f t="shared" si="80"/>
        <v>0</v>
      </c>
      <c r="T731" s="461"/>
      <c r="U731" s="722"/>
      <c r="W731" s="655"/>
      <c r="Z731" s="654">
        <f t="shared" si="83"/>
        <v>0</v>
      </c>
    </row>
    <row r="732" spans="1:26">
      <c r="A732" s="381">
        <v>732</v>
      </c>
      <c r="B732" s="146" t="s">
        <v>168</v>
      </c>
      <c r="E732" s="910">
        <f>'34'!F12</f>
        <v>0</v>
      </c>
      <c r="G732" s="718"/>
      <c r="I732" s="737">
        <f>'34'!F12</f>
        <v>0</v>
      </c>
      <c r="K732" s="718"/>
      <c r="N732" s="1018">
        <v>0</v>
      </c>
      <c r="O732" s="898">
        <f>'34'!F12</f>
        <v>0</v>
      </c>
      <c r="S732" s="722">
        <f t="shared" si="80"/>
        <v>0</v>
      </c>
      <c r="T732" s="461"/>
      <c r="U732" s="722"/>
      <c r="W732" s="655"/>
      <c r="Z732" s="654">
        <f t="shared" si="83"/>
        <v>0</v>
      </c>
    </row>
    <row r="733" spans="1:26">
      <c r="A733" s="381">
        <v>733</v>
      </c>
      <c r="B733" s="146" t="s">
        <v>169</v>
      </c>
      <c r="E733" s="910">
        <f>'34'!F13</f>
        <v>0</v>
      </c>
      <c r="G733" s="718"/>
      <c r="I733" s="737">
        <f>'34'!F13</f>
        <v>0</v>
      </c>
      <c r="K733" s="718"/>
      <c r="N733" s="1018">
        <v>0</v>
      </c>
      <c r="O733" s="898">
        <f>'34'!F13</f>
        <v>0</v>
      </c>
      <c r="S733" s="722">
        <f t="shared" si="80"/>
        <v>0</v>
      </c>
      <c r="T733" s="461"/>
      <c r="U733" s="722"/>
      <c r="W733" s="655"/>
      <c r="Z733" s="654">
        <f t="shared" si="83"/>
        <v>0</v>
      </c>
    </row>
    <row r="734" spans="1:26">
      <c r="A734" s="381">
        <v>734</v>
      </c>
      <c r="B734" s="146" t="s">
        <v>170</v>
      </c>
      <c r="E734" s="910">
        <f>'34'!F14</f>
        <v>0</v>
      </c>
      <c r="G734" s="718"/>
      <c r="I734" s="737">
        <f>'34'!F14</f>
        <v>0</v>
      </c>
      <c r="K734" s="718"/>
      <c r="N734" s="1018">
        <v>0</v>
      </c>
      <c r="O734" s="898">
        <f>'34'!F14</f>
        <v>0</v>
      </c>
      <c r="S734" s="722">
        <f t="shared" si="80"/>
        <v>0</v>
      </c>
      <c r="T734" s="461"/>
      <c r="U734" s="722"/>
      <c r="W734" s="655"/>
      <c r="Z734" s="654">
        <f t="shared" si="83"/>
        <v>0</v>
      </c>
    </row>
    <row r="735" spans="1:26">
      <c r="A735" s="381">
        <v>735</v>
      </c>
      <c r="B735" s="146" t="s">
        <v>171</v>
      </c>
      <c r="E735" s="910">
        <f>'34'!F15</f>
        <v>0</v>
      </c>
      <c r="G735" s="718"/>
      <c r="I735" s="737">
        <f>'34'!F15</f>
        <v>0</v>
      </c>
      <c r="K735" s="718"/>
      <c r="N735" s="1018">
        <v>0</v>
      </c>
      <c r="O735" s="898">
        <f>'34'!F15</f>
        <v>0</v>
      </c>
      <c r="S735" s="722">
        <f t="shared" si="80"/>
        <v>0</v>
      </c>
      <c r="T735" s="461"/>
      <c r="U735" s="722"/>
      <c r="W735" s="655"/>
      <c r="Z735" s="654">
        <f t="shared" si="83"/>
        <v>0</v>
      </c>
    </row>
    <row r="736" spans="1:26" ht="15.75">
      <c r="A736" s="381">
        <v>736</v>
      </c>
      <c r="B736" s="341" t="s">
        <v>106</v>
      </c>
      <c r="E736" s="910">
        <f>'34'!F16</f>
        <v>1189</v>
      </c>
      <c r="G736" s="718"/>
      <c r="I736" s="737">
        <f>'34'!F16</f>
        <v>1189</v>
      </c>
      <c r="K736" s="718"/>
      <c r="N736" s="1018">
        <v>1529</v>
      </c>
      <c r="O736" s="898">
        <f>'34'!F16</f>
        <v>1189</v>
      </c>
      <c r="S736" s="722">
        <f t="shared" si="80"/>
        <v>0</v>
      </c>
      <c r="T736" s="461"/>
      <c r="U736" s="722"/>
      <c r="W736" s="655"/>
      <c r="Z736" s="654">
        <f t="shared" si="83"/>
        <v>1189</v>
      </c>
    </row>
    <row r="737" spans="1:26" ht="15.75">
      <c r="A737" s="381">
        <v>737</v>
      </c>
      <c r="B737" s="341" t="s">
        <v>633</v>
      </c>
      <c r="I737" s="737"/>
      <c r="K737" s="231"/>
      <c r="N737" s="1018"/>
      <c r="S737" s="722">
        <f t="shared" si="80"/>
        <v>0</v>
      </c>
      <c r="U737" s="722"/>
      <c r="W737" s="655"/>
      <c r="Z737" s="654">
        <f t="shared" si="83"/>
        <v>0</v>
      </c>
    </row>
    <row r="738" spans="1:26">
      <c r="A738" s="381">
        <v>738</v>
      </c>
      <c r="B738" s="146" t="s">
        <v>166</v>
      </c>
      <c r="E738" s="910">
        <f>'34'!H10</f>
        <v>28429</v>
      </c>
      <c r="G738" s="718"/>
      <c r="I738" s="737">
        <f>'34'!H10</f>
        <v>28429</v>
      </c>
      <c r="K738" s="718"/>
      <c r="N738" s="1018">
        <v>40315</v>
      </c>
      <c r="O738" s="898">
        <f>'34'!H10</f>
        <v>28429</v>
      </c>
      <c r="S738" s="722">
        <f t="shared" si="80"/>
        <v>0</v>
      </c>
      <c r="T738" s="461"/>
      <c r="U738" s="722"/>
      <c r="W738" s="655"/>
      <c r="Z738" s="654">
        <f t="shared" si="83"/>
        <v>28429</v>
      </c>
    </row>
    <row r="739" spans="1:26">
      <c r="A739" s="381">
        <v>739</v>
      </c>
      <c r="B739" s="146" t="s">
        <v>167</v>
      </c>
      <c r="E739" s="910">
        <f>'34'!H11</f>
        <v>0</v>
      </c>
      <c r="G739" s="718"/>
      <c r="I739" s="737">
        <f>'34'!H11</f>
        <v>0</v>
      </c>
      <c r="K739" s="718"/>
      <c r="N739" s="1018">
        <v>0</v>
      </c>
      <c r="O739" s="898">
        <f>'34'!H11</f>
        <v>0</v>
      </c>
      <c r="S739" s="722">
        <f t="shared" si="80"/>
        <v>0</v>
      </c>
      <c r="T739" s="461"/>
      <c r="U739" s="722"/>
      <c r="W739" s="655"/>
      <c r="Z739" s="654">
        <f t="shared" si="83"/>
        <v>0</v>
      </c>
    </row>
    <row r="740" spans="1:26">
      <c r="A740" s="381">
        <v>740</v>
      </c>
      <c r="B740" s="146" t="s">
        <v>168</v>
      </c>
      <c r="E740" s="910">
        <f>'34'!H12</f>
        <v>0</v>
      </c>
      <c r="G740" s="718"/>
      <c r="I740" s="737">
        <f>'34'!H12</f>
        <v>0</v>
      </c>
      <c r="K740" s="718"/>
      <c r="N740" s="1018">
        <v>0</v>
      </c>
      <c r="O740" s="898">
        <f>'34'!H12</f>
        <v>0</v>
      </c>
      <c r="S740" s="722">
        <f t="shared" si="80"/>
        <v>0</v>
      </c>
      <c r="T740" s="461"/>
      <c r="U740" s="722"/>
      <c r="W740" s="655"/>
      <c r="Z740" s="654">
        <f t="shared" si="83"/>
        <v>0</v>
      </c>
    </row>
    <row r="741" spans="1:26">
      <c r="A741" s="381">
        <v>741</v>
      </c>
      <c r="B741" s="146" t="s">
        <v>169</v>
      </c>
      <c r="E741" s="910">
        <f>'34'!H13</f>
        <v>0</v>
      </c>
      <c r="G741" s="718"/>
      <c r="I741" s="737">
        <f>'34'!H13</f>
        <v>0</v>
      </c>
      <c r="K741" s="718"/>
      <c r="N741" s="1018">
        <v>0</v>
      </c>
      <c r="O741" s="898">
        <f>'34'!H13</f>
        <v>0</v>
      </c>
      <c r="S741" s="722">
        <f t="shared" si="80"/>
        <v>0</v>
      </c>
      <c r="T741" s="461"/>
      <c r="U741" s="722"/>
      <c r="W741" s="655"/>
      <c r="Z741" s="654">
        <f t="shared" si="83"/>
        <v>0</v>
      </c>
    </row>
    <row r="742" spans="1:26">
      <c r="A742" s="381">
        <v>742</v>
      </c>
      <c r="B742" s="146" t="s">
        <v>170</v>
      </c>
      <c r="E742" s="910">
        <f>'34'!H14</f>
        <v>0</v>
      </c>
      <c r="G742" s="718"/>
      <c r="I742" s="737">
        <f>'34'!H14</f>
        <v>0</v>
      </c>
      <c r="K742" s="718"/>
      <c r="N742" s="1018">
        <v>0</v>
      </c>
      <c r="O742" s="898">
        <f>'34'!H14</f>
        <v>0</v>
      </c>
      <c r="S742" s="722">
        <f t="shared" si="80"/>
        <v>0</v>
      </c>
      <c r="T742" s="461"/>
      <c r="U742" s="722"/>
      <c r="W742" s="655"/>
      <c r="Z742" s="654">
        <f t="shared" si="83"/>
        <v>0</v>
      </c>
    </row>
    <row r="743" spans="1:26">
      <c r="A743" s="381">
        <v>743</v>
      </c>
      <c r="B743" s="146" t="s">
        <v>171</v>
      </c>
      <c r="E743" s="910">
        <f>'34'!H15</f>
        <v>0</v>
      </c>
      <c r="G743" s="718"/>
      <c r="I743" s="737">
        <f>'34'!H15</f>
        <v>0</v>
      </c>
      <c r="K743" s="718"/>
      <c r="N743" s="1018">
        <v>0</v>
      </c>
      <c r="O743" s="898">
        <f>'34'!H15</f>
        <v>0</v>
      </c>
      <c r="S743" s="722">
        <f t="shared" si="80"/>
        <v>0</v>
      </c>
      <c r="T743" s="461"/>
      <c r="U743" s="722"/>
      <c r="W743" s="655"/>
      <c r="Z743" s="654">
        <f t="shared" si="83"/>
        <v>0</v>
      </c>
    </row>
    <row r="744" spans="1:26" ht="15.75">
      <c r="A744" s="381">
        <v>744</v>
      </c>
      <c r="B744" s="341" t="s">
        <v>106</v>
      </c>
      <c r="E744" s="910">
        <f>'34'!H16</f>
        <v>28429</v>
      </c>
      <c r="G744" s="718"/>
      <c r="I744" s="737">
        <f>'34'!H16</f>
        <v>28429</v>
      </c>
      <c r="K744" s="718"/>
      <c r="N744" s="1018">
        <v>40315</v>
      </c>
      <c r="O744" s="898">
        <f>'34'!H16</f>
        <v>28429</v>
      </c>
      <c r="S744" s="722">
        <f t="shared" si="80"/>
        <v>0</v>
      </c>
      <c r="T744" s="461"/>
      <c r="U744" s="722"/>
      <c r="W744" s="655"/>
      <c r="Z744" s="654">
        <f t="shared" si="83"/>
        <v>28429</v>
      </c>
    </row>
    <row r="745" spans="1:26" ht="15.75">
      <c r="A745" s="381">
        <v>745</v>
      </c>
      <c r="B745" s="341" t="s">
        <v>1298</v>
      </c>
      <c r="I745" s="737"/>
      <c r="K745" s="718"/>
      <c r="N745" s="1018"/>
      <c r="S745" s="722">
        <f t="shared" si="80"/>
        <v>0</v>
      </c>
      <c r="T745" s="461"/>
      <c r="U745" s="722"/>
      <c r="W745" s="655"/>
      <c r="Z745" s="654">
        <f t="shared" si="83"/>
        <v>0</v>
      </c>
    </row>
    <row r="746" spans="1:26">
      <c r="A746" s="381">
        <v>746</v>
      </c>
      <c r="B746" s="146" t="s">
        <v>166</v>
      </c>
      <c r="E746" s="910">
        <f>'34'!J10</f>
        <v>26923</v>
      </c>
      <c r="G746" s="718"/>
      <c r="I746" s="737">
        <f>'34'!J10</f>
        <v>26923</v>
      </c>
      <c r="K746" s="718"/>
      <c r="N746" s="1018">
        <v>26098</v>
      </c>
      <c r="O746" s="898">
        <f>'34'!J10</f>
        <v>26923</v>
      </c>
      <c r="S746" s="722">
        <f t="shared" si="80"/>
        <v>0</v>
      </c>
      <c r="T746" s="461"/>
      <c r="U746" s="722"/>
      <c r="W746" s="655"/>
      <c r="Z746" s="654">
        <f t="shared" si="83"/>
        <v>26923</v>
      </c>
    </row>
    <row r="747" spans="1:26">
      <c r="A747" s="381">
        <v>747</v>
      </c>
      <c r="B747" s="146" t="s">
        <v>167</v>
      </c>
      <c r="E747" s="910">
        <f>'34'!J11</f>
        <v>3211</v>
      </c>
      <c r="G747" s="718"/>
      <c r="I747" s="737">
        <f>'34'!J11</f>
        <v>3211</v>
      </c>
      <c r="K747" s="718"/>
      <c r="N747" s="1018">
        <v>3128</v>
      </c>
      <c r="O747" s="898">
        <f>'34'!J11</f>
        <v>3211</v>
      </c>
      <c r="S747" s="722">
        <f t="shared" si="80"/>
        <v>0</v>
      </c>
      <c r="T747" s="461"/>
      <c r="U747" s="722"/>
      <c r="W747" s="655"/>
      <c r="Z747" s="654">
        <f t="shared" si="83"/>
        <v>3211</v>
      </c>
    </row>
    <row r="748" spans="1:26">
      <c r="A748" s="381">
        <v>748</v>
      </c>
      <c r="B748" s="146" t="s">
        <v>168</v>
      </c>
      <c r="E748" s="910">
        <f>'34'!J12</f>
        <v>3795</v>
      </c>
      <c r="G748" s="718"/>
      <c r="I748" s="737">
        <f>'34'!J12</f>
        <v>3795</v>
      </c>
      <c r="K748" s="718"/>
      <c r="N748" s="1018">
        <v>3519</v>
      </c>
      <c r="O748" s="898">
        <f>'34'!J12</f>
        <v>3795</v>
      </c>
      <c r="S748" s="722">
        <f t="shared" si="80"/>
        <v>0</v>
      </c>
      <c r="T748" s="461"/>
      <c r="U748" s="722"/>
      <c r="W748" s="655"/>
      <c r="Z748" s="654">
        <f t="shared" si="83"/>
        <v>3795</v>
      </c>
    </row>
    <row r="749" spans="1:26">
      <c r="A749" s="381">
        <v>749</v>
      </c>
      <c r="B749" s="146" t="s">
        <v>169</v>
      </c>
      <c r="E749" s="910">
        <f>'34'!J13</f>
        <v>0</v>
      </c>
      <c r="G749" s="718"/>
      <c r="I749" s="737">
        <f>'34'!J13</f>
        <v>0</v>
      </c>
      <c r="K749" s="718"/>
      <c r="N749" s="1018">
        <v>0</v>
      </c>
      <c r="O749" s="898">
        <f>'34'!J13</f>
        <v>0</v>
      </c>
      <c r="S749" s="722">
        <f t="shared" si="80"/>
        <v>0</v>
      </c>
      <c r="T749" s="461"/>
      <c r="U749" s="722"/>
      <c r="W749" s="655"/>
      <c r="Z749" s="654">
        <f t="shared" si="83"/>
        <v>0</v>
      </c>
    </row>
    <row r="750" spans="1:26">
      <c r="A750" s="381">
        <v>750</v>
      </c>
      <c r="B750" s="146" t="s">
        <v>170</v>
      </c>
      <c r="E750" s="910">
        <f>'34'!J14</f>
        <v>0</v>
      </c>
      <c r="G750" s="718"/>
      <c r="I750" s="737">
        <f>'34'!J14</f>
        <v>0</v>
      </c>
      <c r="K750" s="718"/>
      <c r="N750" s="1018">
        <v>0</v>
      </c>
      <c r="O750" s="898">
        <f>'34'!J14</f>
        <v>0</v>
      </c>
      <c r="S750" s="722">
        <f t="shared" si="80"/>
        <v>0</v>
      </c>
      <c r="T750" s="461"/>
      <c r="U750" s="722"/>
      <c r="W750" s="655"/>
      <c r="Z750" s="654">
        <f t="shared" si="83"/>
        <v>0</v>
      </c>
    </row>
    <row r="751" spans="1:26">
      <c r="A751" s="381">
        <v>751</v>
      </c>
      <c r="B751" s="146" t="s">
        <v>171</v>
      </c>
      <c r="E751" s="910">
        <f>'34'!J15</f>
        <v>0</v>
      </c>
      <c r="G751" s="718"/>
      <c r="I751" s="737">
        <f>'34'!J15</f>
        <v>0</v>
      </c>
      <c r="K751" s="718"/>
      <c r="N751" s="1018">
        <v>0</v>
      </c>
      <c r="O751" s="898">
        <f>'34'!J15</f>
        <v>0</v>
      </c>
      <c r="S751" s="722">
        <f t="shared" si="80"/>
        <v>0</v>
      </c>
      <c r="T751" s="461"/>
      <c r="U751" s="722"/>
      <c r="W751" s="655"/>
      <c r="Z751" s="654">
        <f t="shared" si="83"/>
        <v>0</v>
      </c>
    </row>
    <row r="752" spans="1:26" ht="15.75">
      <c r="A752" s="381">
        <v>752</v>
      </c>
      <c r="B752" s="341" t="s">
        <v>106</v>
      </c>
      <c r="E752" s="910">
        <f>'34'!J16</f>
        <v>33929</v>
      </c>
      <c r="G752" s="718"/>
      <c r="I752" s="737">
        <f>'34'!J16</f>
        <v>33929</v>
      </c>
      <c r="K752" s="718"/>
      <c r="N752" s="1018">
        <v>32745</v>
      </c>
      <c r="O752" s="898">
        <f>'34'!J16</f>
        <v>33929</v>
      </c>
      <c r="S752" s="722">
        <f t="shared" si="80"/>
        <v>0</v>
      </c>
      <c r="T752" s="461"/>
      <c r="U752" s="722"/>
      <c r="W752" s="655"/>
      <c r="Z752" s="654">
        <f t="shared" si="83"/>
        <v>33929</v>
      </c>
    </row>
    <row r="753" spans="1:26" ht="15.75">
      <c r="A753" s="381">
        <v>753</v>
      </c>
      <c r="B753" s="341" t="s">
        <v>1310</v>
      </c>
      <c r="I753" s="737"/>
      <c r="K753" s="718"/>
      <c r="N753" s="1018"/>
      <c r="S753" s="722">
        <f t="shared" si="80"/>
        <v>0</v>
      </c>
      <c r="T753" s="461"/>
      <c r="U753" s="722"/>
      <c r="W753" s="655"/>
      <c r="Z753" s="654">
        <f t="shared" si="83"/>
        <v>0</v>
      </c>
    </row>
    <row r="754" spans="1:26">
      <c r="A754" s="381">
        <v>754</v>
      </c>
      <c r="B754" s="146" t="s">
        <v>166</v>
      </c>
      <c r="E754" s="910">
        <f>'34'!L10</f>
        <v>359</v>
      </c>
      <c r="G754" s="718"/>
      <c r="I754" s="737">
        <f>'34'!L10</f>
        <v>359</v>
      </c>
      <c r="K754" s="718"/>
      <c r="N754" s="1018">
        <v>287</v>
      </c>
      <c r="O754" s="898">
        <f>'34'!L10</f>
        <v>359</v>
      </c>
      <c r="S754" s="722">
        <f t="shared" si="80"/>
        <v>0</v>
      </c>
      <c r="T754" s="461"/>
      <c r="U754" s="722"/>
      <c r="W754" s="655"/>
      <c r="Z754" s="654">
        <f t="shared" si="83"/>
        <v>359</v>
      </c>
    </row>
    <row r="755" spans="1:26">
      <c r="A755" s="381">
        <v>755</v>
      </c>
      <c r="B755" s="146" t="s">
        <v>167</v>
      </c>
      <c r="E755" s="910">
        <f>'34'!L11</f>
        <v>24</v>
      </c>
      <c r="G755" s="718"/>
      <c r="I755" s="737">
        <f>'34'!L11</f>
        <v>24</v>
      </c>
      <c r="K755" s="718"/>
      <c r="N755" s="1018">
        <v>19</v>
      </c>
      <c r="O755" s="898">
        <f>'34'!L11</f>
        <v>24</v>
      </c>
      <c r="S755" s="722">
        <f t="shared" si="80"/>
        <v>0</v>
      </c>
      <c r="T755" s="461"/>
      <c r="U755" s="722"/>
      <c r="W755" s="655"/>
      <c r="Z755" s="654">
        <f t="shared" si="83"/>
        <v>24</v>
      </c>
    </row>
    <row r="756" spans="1:26">
      <c r="A756" s="381">
        <v>756</v>
      </c>
      <c r="B756" s="146" t="s">
        <v>168</v>
      </c>
      <c r="E756" s="910">
        <f>'34'!L12</f>
        <v>34</v>
      </c>
      <c r="G756" s="718"/>
      <c r="I756" s="737">
        <f>'34'!L12</f>
        <v>34</v>
      </c>
      <c r="K756" s="718"/>
      <c r="N756" s="1018">
        <v>29</v>
      </c>
      <c r="O756" s="898">
        <f>'34'!L12</f>
        <v>34</v>
      </c>
      <c r="S756" s="722">
        <f t="shared" si="80"/>
        <v>0</v>
      </c>
      <c r="T756" s="461"/>
      <c r="U756" s="722"/>
      <c r="W756" s="655"/>
      <c r="Z756" s="654">
        <f t="shared" si="83"/>
        <v>34</v>
      </c>
    </row>
    <row r="757" spans="1:26">
      <c r="A757" s="381">
        <v>757</v>
      </c>
      <c r="B757" s="146" t="s">
        <v>169</v>
      </c>
      <c r="E757" s="910">
        <f>'34'!L13</f>
        <v>0</v>
      </c>
      <c r="G757" s="718"/>
      <c r="I757" s="737">
        <f>'34'!L13</f>
        <v>0</v>
      </c>
      <c r="K757" s="718"/>
      <c r="N757" s="1018">
        <v>0</v>
      </c>
      <c r="O757" s="898">
        <f>'34'!L13</f>
        <v>0</v>
      </c>
      <c r="S757" s="722">
        <f t="shared" si="80"/>
        <v>0</v>
      </c>
      <c r="T757" s="461"/>
      <c r="U757" s="722"/>
      <c r="W757" s="655"/>
      <c r="Z757" s="654">
        <f t="shared" si="83"/>
        <v>0</v>
      </c>
    </row>
    <row r="758" spans="1:26">
      <c r="A758" s="381">
        <v>758</v>
      </c>
      <c r="B758" s="146" t="s">
        <v>170</v>
      </c>
      <c r="E758" s="910">
        <f>'34'!L14</f>
        <v>0</v>
      </c>
      <c r="G758" s="718"/>
      <c r="I758" s="737">
        <f>'34'!L14</f>
        <v>0</v>
      </c>
      <c r="K758" s="718"/>
      <c r="N758" s="1018">
        <v>0</v>
      </c>
      <c r="O758" s="898">
        <f>'34'!L14</f>
        <v>0</v>
      </c>
      <c r="S758" s="722">
        <f t="shared" si="80"/>
        <v>0</v>
      </c>
      <c r="T758" s="461"/>
      <c r="U758" s="722"/>
      <c r="W758" s="655"/>
      <c r="Z758" s="654">
        <f t="shared" si="83"/>
        <v>0</v>
      </c>
    </row>
    <row r="759" spans="1:26">
      <c r="A759" s="381">
        <v>759</v>
      </c>
      <c r="B759" s="146" t="s">
        <v>171</v>
      </c>
      <c r="E759" s="910">
        <f>'34'!L15</f>
        <v>0</v>
      </c>
      <c r="G759" s="718"/>
      <c r="I759" s="737">
        <f>'34'!L15</f>
        <v>0</v>
      </c>
      <c r="K759" s="718"/>
      <c r="N759" s="1018">
        <v>0</v>
      </c>
      <c r="O759" s="898">
        <f>'34'!L15</f>
        <v>0</v>
      </c>
      <c r="S759" s="722">
        <f t="shared" si="80"/>
        <v>0</v>
      </c>
      <c r="T759" s="461"/>
      <c r="U759" s="722"/>
      <c r="W759" s="655"/>
      <c r="Z759" s="654">
        <f t="shared" si="83"/>
        <v>0</v>
      </c>
    </row>
    <row r="760" spans="1:26">
      <c r="A760" s="381">
        <v>760</v>
      </c>
      <c r="B760" s="146" t="s">
        <v>106</v>
      </c>
      <c r="E760" s="910">
        <f>'34'!L16</f>
        <v>417</v>
      </c>
      <c r="G760" s="718"/>
      <c r="I760" s="737">
        <f>'34'!L16</f>
        <v>417</v>
      </c>
      <c r="K760" s="718"/>
      <c r="N760" s="1018">
        <v>335</v>
      </c>
      <c r="O760" s="898">
        <f>'34'!L16</f>
        <v>417</v>
      </c>
      <c r="S760" s="722">
        <f t="shared" si="80"/>
        <v>0</v>
      </c>
      <c r="T760" s="461"/>
      <c r="U760" s="722"/>
      <c r="W760" s="655"/>
      <c r="Z760" s="654">
        <f t="shared" si="83"/>
        <v>417</v>
      </c>
    </row>
    <row r="761" spans="1:26" ht="15.75">
      <c r="A761" s="381">
        <v>761</v>
      </c>
      <c r="B761" s="341" t="s">
        <v>115</v>
      </c>
      <c r="I761" s="737"/>
      <c r="K761" s="231"/>
      <c r="N761" s="1018"/>
      <c r="S761" s="722">
        <f t="shared" si="80"/>
        <v>0</v>
      </c>
      <c r="U761" s="722"/>
      <c r="W761" s="655"/>
      <c r="Z761" s="654">
        <f t="shared" si="83"/>
        <v>0</v>
      </c>
    </row>
    <row r="762" spans="1:26">
      <c r="A762" s="381">
        <v>762</v>
      </c>
      <c r="B762" s="146" t="s">
        <v>166</v>
      </c>
      <c r="E762" s="910">
        <f>'34'!N10</f>
        <v>6568</v>
      </c>
      <c r="G762" s="718"/>
      <c r="I762" s="737">
        <f>'34'!N10</f>
        <v>6568</v>
      </c>
      <c r="K762" s="718"/>
      <c r="N762" s="1018">
        <v>1961</v>
      </c>
      <c r="O762" s="898">
        <f>'34'!N10</f>
        <v>6568</v>
      </c>
      <c r="S762" s="722">
        <f t="shared" si="80"/>
        <v>0</v>
      </c>
      <c r="T762" s="461"/>
      <c r="U762" s="722"/>
      <c r="W762" s="655"/>
      <c r="Z762" s="654">
        <f t="shared" si="83"/>
        <v>6568</v>
      </c>
    </row>
    <row r="763" spans="1:26">
      <c r="A763" s="381">
        <v>763</v>
      </c>
      <c r="B763" s="146" t="s">
        <v>167</v>
      </c>
      <c r="E763" s="910">
        <f>'34'!N11</f>
        <v>606</v>
      </c>
      <c r="G763" s="718"/>
      <c r="I763" s="737">
        <f>'34'!N11</f>
        <v>606</v>
      </c>
      <c r="K763" s="718"/>
      <c r="N763" s="1018">
        <v>483</v>
      </c>
      <c r="O763" s="898">
        <f>'34'!N11</f>
        <v>606</v>
      </c>
      <c r="S763" s="722">
        <f t="shared" si="80"/>
        <v>0</v>
      </c>
      <c r="T763" s="461"/>
      <c r="U763" s="722"/>
      <c r="W763" s="655"/>
      <c r="Z763" s="654">
        <f t="shared" si="83"/>
        <v>606</v>
      </c>
    </row>
    <row r="764" spans="1:26">
      <c r="A764" s="381">
        <v>764</v>
      </c>
      <c r="B764" s="146" t="s">
        <v>168</v>
      </c>
      <c r="E764" s="910">
        <f>'34'!N12</f>
        <v>0</v>
      </c>
      <c r="G764" s="718"/>
      <c r="I764" s="737">
        <f>'34'!N12</f>
        <v>0</v>
      </c>
      <c r="K764" s="718"/>
      <c r="N764" s="1018">
        <v>0</v>
      </c>
      <c r="O764" s="898">
        <f>'34'!N12</f>
        <v>0</v>
      </c>
      <c r="S764" s="722">
        <f t="shared" si="80"/>
        <v>0</v>
      </c>
      <c r="T764" s="461"/>
      <c r="U764" s="722"/>
      <c r="W764" s="655"/>
      <c r="Z764" s="654">
        <f t="shared" si="83"/>
        <v>0</v>
      </c>
    </row>
    <row r="765" spans="1:26">
      <c r="A765" s="381">
        <v>765</v>
      </c>
      <c r="B765" s="146" t="s">
        <v>169</v>
      </c>
      <c r="E765" s="910">
        <f>'34'!N13</f>
        <v>0</v>
      </c>
      <c r="G765" s="718"/>
      <c r="I765" s="737">
        <f>'34'!N13</f>
        <v>0</v>
      </c>
      <c r="K765" s="718"/>
      <c r="N765" s="1018">
        <v>0</v>
      </c>
      <c r="O765" s="898">
        <f>'34'!N13</f>
        <v>0</v>
      </c>
      <c r="S765" s="722">
        <f t="shared" si="80"/>
        <v>0</v>
      </c>
      <c r="T765" s="461"/>
      <c r="U765" s="722"/>
      <c r="W765" s="655"/>
      <c r="Z765" s="654">
        <f t="shared" si="83"/>
        <v>0</v>
      </c>
    </row>
    <row r="766" spans="1:26">
      <c r="A766" s="381">
        <v>766</v>
      </c>
      <c r="B766" s="146" t="s">
        <v>170</v>
      </c>
      <c r="E766" s="910">
        <f>'34'!N14</f>
        <v>0</v>
      </c>
      <c r="G766" s="718"/>
      <c r="I766" s="737">
        <f>'34'!N14</f>
        <v>0</v>
      </c>
      <c r="K766" s="718"/>
      <c r="N766" s="1018">
        <v>0</v>
      </c>
      <c r="O766" s="898">
        <f>'34'!N14</f>
        <v>0</v>
      </c>
      <c r="S766" s="722">
        <f t="shared" si="80"/>
        <v>0</v>
      </c>
      <c r="T766" s="461"/>
      <c r="U766" s="722"/>
      <c r="W766" s="655"/>
      <c r="Z766" s="654">
        <f t="shared" si="83"/>
        <v>0</v>
      </c>
    </row>
    <row r="767" spans="1:26">
      <c r="A767" s="381">
        <v>767</v>
      </c>
      <c r="B767" s="146" t="s">
        <v>171</v>
      </c>
      <c r="E767" s="910">
        <f>'34'!N15</f>
        <v>0</v>
      </c>
      <c r="G767" s="718"/>
      <c r="I767" s="737">
        <f>'34'!N15</f>
        <v>0</v>
      </c>
      <c r="K767" s="718"/>
      <c r="N767" s="1018">
        <v>0</v>
      </c>
      <c r="O767" s="898">
        <f>'34'!N15</f>
        <v>0</v>
      </c>
      <c r="S767" s="722">
        <f t="shared" si="80"/>
        <v>0</v>
      </c>
      <c r="T767" s="461"/>
      <c r="U767" s="722"/>
      <c r="W767" s="655"/>
      <c r="Z767" s="654">
        <f t="shared" si="83"/>
        <v>0</v>
      </c>
    </row>
    <row r="768" spans="1:26">
      <c r="A768" s="381">
        <v>768</v>
      </c>
      <c r="B768" s="146" t="s">
        <v>106</v>
      </c>
      <c r="E768" s="910">
        <f>'34'!N16</f>
        <v>7174</v>
      </c>
      <c r="G768" s="718"/>
      <c r="I768" s="737">
        <f>'34'!N16</f>
        <v>7174</v>
      </c>
      <c r="K768" s="718"/>
      <c r="N768" s="1018">
        <v>2444</v>
      </c>
      <c r="O768" s="898">
        <f>'34'!N16</f>
        <v>7174</v>
      </c>
      <c r="S768" s="722">
        <f t="shared" si="80"/>
        <v>0</v>
      </c>
      <c r="T768" s="461"/>
      <c r="U768" s="722"/>
      <c r="W768" s="655"/>
      <c r="Z768" s="654">
        <f t="shared" si="83"/>
        <v>7174</v>
      </c>
    </row>
    <row r="769" spans="1:26" ht="15.75">
      <c r="A769" s="381">
        <v>769</v>
      </c>
      <c r="B769" s="341" t="s">
        <v>172</v>
      </c>
      <c r="I769" s="737"/>
      <c r="K769" s="231"/>
      <c r="N769" s="1018"/>
      <c r="S769" s="722">
        <f t="shared" si="80"/>
        <v>0</v>
      </c>
      <c r="U769" s="722">
        <f t="shared" ref="U769:U783" si="84">G769-K769</f>
        <v>0</v>
      </c>
      <c r="W769" s="655">
        <f t="shared" ref="W769:W783" si="85">G769-N769</f>
        <v>0</v>
      </c>
      <c r="Z769" s="654">
        <f t="shared" si="83"/>
        <v>0</v>
      </c>
    </row>
    <row r="770" spans="1:26">
      <c r="A770" s="381">
        <v>770</v>
      </c>
      <c r="B770" s="146" t="s">
        <v>166</v>
      </c>
      <c r="D770" t="s">
        <v>905</v>
      </c>
      <c r="E770" s="910">
        <f>'34'!P10</f>
        <v>638302</v>
      </c>
      <c r="G770" s="910">
        <f>'34'!R10</f>
        <v>600402</v>
      </c>
      <c r="I770" s="737">
        <f>'34'!P10</f>
        <v>638302</v>
      </c>
      <c r="K770" s="231">
        <f>'34'!R10</f>
        <v>600402</v>
      </c>
      <c r="N770" s="1018">
        <v>600402</v>
      </c>
      <c r="O770" s="898">
        <f>'34'!P10</f>
        <v>638302</v>
      </c>
      <c r="Q770" s="898">
        <f>'34'!R10</f>
        <v>600402</v>
      </c>
      <c r="S770" s="722">
        <f t="shared" si="80"/>
        <v>0</v>
      </c>
      <c r="T770" s="461"/>
      <c r="U770" s="722">
        <f t="shared" si="84"/>
        <v>0</v>
      </c>
      <c r="W770" s="655">
        <f t="shared" si="85"/>
        <v>0</v>
      </c>
      <c r="Z770" s="654">
        <f t="shared" si="83"/>
        <v>638302</v>
      </c>
    </row>
    <row r="771" spans="1:26">
      <c r="A771" s="381">
        <v>771</v>
      </c>
      <c r="B771" s="146" t="s">
        <v>167</v>
      </c>
      <c r="D771" t="s">
        <v>905</v>
      </c>
      <c r="E771" s="910">
        <f>'34'!P11</f>
        <v>52807</v>
      </c>
      <c r="G771" s="910">
        <f>'34'!R11</f>
        <v>48681</v>
      </c>
      <c r="I771" s="737">
        <f>'34'!P11</f>
        <v>52807</v>
      </c>
      <c r="K771" s="231">
        <f>'34'!R11</f>
        <v>48681</v>
      </c>
      <c r="N771" s="1018">
        <v>48681</v>
      </c>
      <c r="O771" s="898">
        <f>'34'!P11</f>
        <v>52807</v>
      </c>
      <c r="Q771" s="898">
        <f>'34'!R11</f>
        <v>48681</v>
      </c>
      <c r="S771" s="722">
        <f t="shared" ref="S771:S834" si="86">E771-I771</f>
        <v>0</v>
      </c>
      <c r="T771" s="461"/>
      <c r="U771" s="722">
        <f t="shared" si="84"/>
        <v>0</v>
      </c>
      <c r="W771" s="655">
        <f t="shared" si="85"/>
        <v>0</v>
      </c>
      <c r="Z771" s="654">
        <f t="shared" ref="Z771:Z834" si="87">E771-Y771</f>
        <v>52807</v>
      </c>
    </row>
    <row r="772" spans="1:26">
      <c r="A772" s="381">
        <v>772</v>
      </c>
      <c r="B772" s="146" t="s">
        <v>168</v>
      </c>
      <c r="D772" t="s">
        <v>905</v>
      </c>
      <c r="E772" s="910">
        <f>'34'!P12</f>
        <v>97138</v>
      </c>
      <c r="G772" s="910">
        <f>'34'!R12</f>
        <v>86750</v>
      </c>
      <c r="I772" s="737">
        <f>'34'!P12</f>
        <v>97138</v>
      </c>
      <c r="K772" s="231">
        <f>'34'!R12</f>
        <v>86750</v>
      </c>
      <c r="N772" s="1018">
        <v>86750</v>
      </c>
      <c r="O772" s="898">
        <f>'34'!P12</f>
        <v>97138</v>
      </c>
      <c r="Q772" s="898">
        <f>'34'!R12</f>
        <v>86750</v>
      </c>
      <c r="S772" s="722">
        <f t="shared" si="86"/>
        <v>0</v>
      </c>
      <c r="T772" s="461"/>
      <c r="U772" s="722">
        <f t="shared" si="84"/>
        <v>0</v>
      </c>
      <c r="W772" s="655">
        <f t="shared" si="85"/>
        <v>0</v>
      </c>
      <c r="Z772" s="654">
        <f t="shared" si="87"/>
        <v>97138</v>
      </c>
    </row>
    <row r="773" spans="1:26">
      <c r="A773" s="381">
        <v>773</v>
      </c>
      <c r="B773" s="146" t="s">
        <v>169</v>
      </c>
      <c r="D773" t="s">
        <v>905</v>
      </c>
      <c r="E773" s="910">
        <f>'34'!P13</f>
        <v>117</v>
      </c>
      <c r="G773" s="910">
        <f>'34'!R13</f>
        <v>261</v>
      </c>
      <c r="I773" s="737">
        <f>'34'!P13</f>
        <v>117</v>
      </c>
      <c r="K773" s="231">
        <f>'34'!R13</f>
        <v>261</v>
      </c>
      <c r="N773" s="1018">
        <v>261</v>
      </c>
      <c r="O773" s="898">
        <f>'34'!P13</f>
        <v>117</v>
      </c>
      <c r="Q773" s="898">
        <f>'34'!R13</f>
        <v>261</v>
      </c>
      <c r="S773" s="722">
        <f t="shared" si="86"/>
        <v>0</v>
      </c>
      <c r="T773" s="461"/>
      <c r="U773" s="722">
        <f t="shared" si="84"/>
        <v>0</v>
      </c>
      <c r="W773" s="655">
        <f t="shared" si="85"/>
        <v>0</v>
      </c>
      <c r="Z773" s="654">
        <f t="shared" si="87"/>
        <v>117</v>
      </c>
    </row>
    <row r="774" spans="1:26">
      <c r="A774" s="381">
        <v>774</v>
      </c>
      <c r="B774" s="146" t="s">
        <v>170</v>
      </c>
      <c r="D774" t="s">
        <v>905</v>
      </c>
      <c r="E774" s="910">
        <f>'34'!P14</f>
        <v>0</v>
      </c>
      <c r="G774" s="910">
        <f>'34'!R14</f>
        <v>0</v>
      </c>
      <c r="I774" s="737">
        <f>'34'!P14</f>
        <v>0</v>
      </c>
      <c r="K774" s="231">
        <f>'34'!R14</f>
        <v>0</v>
      </c>
      <c r="N774" s="1018">
        <v>0</v>
      </c>
      <c r="O774" s="898">
        <f>'34'!P14</f>
        <v>0</v>
      </c>
      <c r="Q774" s="898">
        <f>'34'!R14</f>
        <v>0</v>
      </c>
      <c r="S774" s="722">
        <f t="shared" si="86"/>
        <v>0</v>
      </c>
      <c r="T774" s="461"/>
      <c r="U774" s="722">
        <f t="shared" si="84"/>
        <v>0</v>
      </c>
      <c r="W774" s="655">
        <f t="shared" si="85"/>
        <v>0</v>
      </c>
      <c r="Z774" s="654">
        <f t="shared" si="87"/>
        <v>0</v>
      </c>
    </row>
    <row r="775" spans="1:26">
      <c r="A775" s="381">
        <v>775</v>
      </c>
      <c r="B775" s="146" t="s">
        <v>171</v>
      </c>
      <c r="D775" t="s">
        <v>905</v>
      </c>
      <c r="E775" s="910">
        <f>'34'!P15</f>
        <v>10</v>
      </c>
      <c r="G775" s="910">
        <f>'34'!R15</f>
        <v>3</v>
      </c>
      <c r="I775" s="737">
        <f>'34'!P15</f>
        <v>10</v>
      </c>
      <c r="K775" s="231">
        <f>'34'!R15</f>
        <v>3</v>
      </c>
      <c r="N775" s="1018">
        <v>3</v>
      </c>
      <c r="O775" s="898">
        <f>'34'!P15</f>
        <v>10</v>
      </c>
      <c r="Q775" s="898">
        <f>'34'!R15</f>
        <v>3</v>
      </c>
      <c r="S775" s="722">
        <f t="shared" si="86"/>
        <v>0</v>
      </c>
      <c r="T775" s="461"/>
      <c r="U775" s="722">
        <f t="shared" si="84"/>
        <v>0</v>
      </c>
      <c r="W775" s="655">
        <f t="shared" si="85"/>
        <v>0</v>
      </c>
      <c r="Z775" s="654">
        <f t="shared" si="87"/>
        <v>10</v>
      </c>
    </row>
    <row r="776" spans="1:26" ht="15.75">
      <c r="A776" s="381">
        <v>776</v>
      </c>
      <c r="B776" s="341" t="s">
        <v>106</v>
      </c>
      <c r="D776" t="s">
        <v>905</v>
      </c>
      <c r="E776" s="910">
        <f>'34'!P16</f>
        <v>788374</v>
      </c>
      <c r="G776" s="910">
        <f>'34'!R16</f>
        <v>736097</v>
      </c>
      <c r="I776" s="737">
        <f>'34'!P16</f>
        <v>788374</v>
      </c>
      <c r="K776" s="231">
        <f>'34'!R16</f>
        <v>736097</v>
      </c>
      <c r="N776" s="1018">
        <v>736097</v>
      </c>
      <c r="O776" s="898">
        <f>'34'!P16</f>
        <v>788374</v>
      </c>
      <c r="Q776" s="898">
        <f>'34'!R16</f>
        <v>736097</v>
      </c>
      <c r="S776" s="722">
        <f t="shared" si="86"/>
        <v>0</v>
      </c>
      <c r="T776" s="461"/>
      <c r="U776" s="722">
        <f t="shared" si="84"/>
        <v>0</v>
      </c>
      <c r="W776" s="655">
        <f t="shared" si="85"/>
        <v>0</v>
      </c>
      <c r="Z776" s="654">
        <f t="shared" si="87"/>
        <v>788374</v>
      </c>
    </row>
    <row r="777" spans="1:26">
      <c r="A777" s="381">
        <v>777</v>
      </c>
      <c r="B777" s="146" t="s">
        <v>173</v>
      </c>
      <c r="D777" t="s">
        <v>905</v>
      </c>
      <c r="E777" s="910">
        <f>'34'!P19</f>
        <v>645</v>
      </c>
      <c r="G777" s="910">
        <f>'34'!R19</f>
        <v>732</v>
      </c>
      <c r="I777" s="737">
        <f>'34'!P19</f>
        <v>645</v>
      </c>
      <c r="K777" s="231">
        <f>'34'!R19</f>
        <v>732</v>
      </c>
      <c r="N777" s="1018">
        <v>732</v>
      </c>
      <c r="O777" s="898">
        <f>'34'!P19</f>
        <v>645</v>
      </c>
      <c r="Q777" s="898">
        <f>'34'!R19</f>
        <v>732</v>
      </c>
      <c r="S777" s="722">
        <f t="shared" si="86"/>
        <v>0</v>
      </c>
      <c r="T777" s="461"/>
      <c r="U777" s="722">
        <f t="shared" si="84"/>
        <v>0</v>
      </c>
      <c r="W777" s="655">
        <f t="shared" si="85"/>
        <v>0</v>
      </c>
      <c r="Z777" s="654">
        <f t="shared" si="87"/>
        <v>645</v>
      </c>
    </row>
    <row r="778" spans="1:26">
      <c r="A778" s="381">
        <v>778</v>
      </c>
      <c r="B778" s="146" t="s">
        <v>1085</v>
      </c>
      <c r="D778" t="s">
        <v>905</v>
      </c>
      <c r="E778" s="910">
        <f>'34'!P20</f>
        <v>787729</v>
      </c>
      <c r="G778" s="910">
        <f>'34'!R20</f>
        <v>735365</v>
      </c>
      <c r="I778" s="737">
        <f>'34'!P20</f>
        <v>787729</v>
      </c>
      <c r="K778" s="231">
        <f>'34'!R20</f>
        <v>735365</v>
      </c>
      <c r="N778" s="1018">
        <v>735365</v>
      </c>
      <c r="O778" s="898">
        <f>'34'!P20</f>
        <v>787729</v>
      </c>
      <c r="Q778" s="898">
        <f>'34'!R20</f>
        <v>735365</v>
      </c>
      <c r="S778" s="722">
        <f t="shared" si="86"/>
        <v>0</v>
      </c>
      <c r="T778" s="461"/>
      <c r="U778" s="722">
        <f t="shared" si="84"/>
        <v>0</v>
      </c>
      <c r="W778" s="655">
        <f t="shared" si="85"/>
        <v>0</v>
      </c>
      <c r="Z778" s="654">
        <f t="shared" si="87"/>
        <v>787729</v>
      </c>
    </row>
    <row r="779" spans="1:26" ht="15.75">
      <c r="A779" s="381">
        <v>779</v>
      </c>
      <c r="B779" s="341" t="s">
        <v>106</v>
      </c>
      <c r="D779" t="s">
        <v>905</v>
      </c>
      <c r="E779" s="910">
        <f>'34'!P21</f>
        <v>788374</v>
      </c>
      <c r="G779" s="910">
        <f>'34'!R21</f>
        <v>736097</v>
      </c>
      <c r="I779" s="737">
        <f>'34'!P21</f>
        <v>788374</v>
      </c>
      <c r="K779" s="231">
        <f>'34'!R21</f>
        <v>736097</v>
      </c>
      <c r="N779" s="1018">
        <v>736097</v>
      </c>
      <c r="O779" s="898">
        <f>'34'!P21</f>
        <v>788374</v>
      </c>
      <c r="Q779" s="898">
        <f>'34'!R21</f>
        <v>736097</v>
      </c>
      <c r="S779" s="722">
        <f t="shared" si="86"/>
        <v>0</v>
      </c>
      <c r="T779" s="461"/>
      <c r="U779" s="722">
        <f t="shared" si="84"/>
        <v>0</v>
      </c>
      <c r="W779" s="655">
        <f t="shared" si="85"/>
        <v>0</v>
      </c>
      <c r="Z779" s="654">
        <f t="shared" si="87"/>
        <v>788374</v>
      </c>
    </row>
    <row r="780" spans="1:26">
      <c r="A780" s="381">
        <v>780</v>
      </c>
      <c r="B780" s="146" t="s">
        <v>1480</v>
      </c>
      <c r="D780" t="s">
        <v>905</v>
      </c>
      <c r="E780" s="910">
        <f>'34'!P23</f>
        <v>-2112</v>
      </c>
      <c r="G780" s="910">
        <f>'34'!R23</f>
        <v>-9386</v>
      </c>
      <c r="I780" s="737">
        <f>'34'!P23</f>
        <v>-2112</v>
      </c>
      <c r="K780" s="231">
        <f>'34'!R23</f>
        <v>-9386</v>
      </c>
      <c r="N780" s="1018">
        <v>-9386</v>
      </c>
      <c r="O780" s="898">
        <f>'34'!P23</f>
        <v>-2112</v>
      </c>
      <c r="Q780" s="898">
        <f>'34'!R23</f>
        <v>-9386</v>
      </c>
      <c r="S780" s="722">
        <f t="shared" si="86"/>
        <v>0</v>
      </c>
      <c r="T780" s="461"/>
      <c r="U780" s="722">
        <f t="shared" si="84"/>
        <v>0</v>
      </c>
      <c r="W780" s="655">
        <f t="shared" si="85"/>
        <v>0</v>
      </c>
      <c r="Z780" s="654">
        <f t="shared" si="87"/>
        <v>-2112</v>
      </c>
    </row>
    <row r="781" spans="1:26" ht="15.75">
      <c r="A781" s="381">
        <v>781</v>
      </c>
      <c r="B781" s="341" t="s">
        <v>1138</v>
      </c>
      <c r="I781" s="737"/>
      <c r="K781" s="231"/>
      <c r="N781" s="1018"/>
      <c r="S781" s="722">
        <f t="shared" si="86"/>
        <v>0</v>
      </c>
      <c r="U781" s="722">
        <f t="shared" si="84"/>
        <v>0</v>
      </c>
      <c r="W781" s="655">
        <f t="shared" si="85"/>
        <v>0</v>
      </c>
      <c r="Z781" s="654">
        <f t="shared" si="87"/>
        <v>0</v>
      </c>
    </row>
    <row r="782" spans="1:26" ht="15.75">
      <c r="A782" s="381">
        <v>782</v>
      </c>
      <c r="B782" s="341" t="s">
        <v>360</v>
      </c>
      <c r="I782" s="737"/>
      <c r="K782" s="231"/>
      <c r="N782" s="1018"/>
      <c r="S782" s="722">
        <f t="shared" si="86"/>
        <v>0</v>
      </c>
      <c r="U782" s="722">
        <f t="shared" si="84"/>
        <v>0</v>
      </c>
      <c r="W782" s="655">
        <f t="shared" si="85"/>
        <v>0</v>
      </c>
      <c r="Z782" s="654">
        <f t="shared" si="87"/>
        <v>0</v>
      </c>
    </row>
    <row r="783" spans="1:26" ht="15.75">
      <c r="A783" s="381">
        <v>783</v>
      </c>
      <c r="B783" s="341" t="s">
        <v>176</v>
      </c>
      <c r="I783" s="737"/>
      <c r="K783" s="231"/>
      <c r="N783" s="1018"/>
      <c r="S783" s="722">
        <f t="shared" si="86"/>
        <v>0</v>
      </c>
      <c r="U783" s="722">
        <f t="shared" si="84"/>
        <v>0</v>
      </c>
      <c r="W783" s="655">
        <f t="shared" si="85"/>
        <v>0</v>
      </c>
      <c r="Z783" s="654">
        <f t="shared" si="87"/>
        <v>0</v>
      </c>
    </row>
    <row r="784" spans="1:26">
      <c r="A784" s="381">
        <v>784</v>
      </c>
      <c r="B784" s="146" t="s">
        <v>548</v>
      </c>
      <c r="E784" s="910">
        <f>'34'!D44</f>
        <v>2373</v>
      </c>
      <c r="G784" s="718"/>
      <c r="I784" s="737">
        <f>'34'!D44</f>
        <v>2373</v>
      </c>
      <c r="K784" s="718"/>
      <c r="N784" s="1018">
        <v>2402</v>
      </c>
      <c r="O784" s="898">
        <f>'34'!D44</f>
        <v>2373</v>
      </c>
      <c r="S784" s="722">
        <f t="shared" si="86"/>
        <v>0</v>
      </c>
      <c r="T784" s="461"/>
      <c r="U784" s="722"/>
      <c r="W784" s="655"/>
      <c r="Z784" s="654">
        <f t="shared" si="87"/>
        <v>2373</v>
      </c>
    </row>
    <row r="785" spans="1:26">
      <c r="A785" s="381">
        <v>785</v>
      </c>
      <c r="B785" s="146" t="s">
        <v>175</v>
      </c>
      <c r="E785" s="910">
        <f>'34'!D45</f>
        <v>835</v>
      </c>
      <c r="G785" s="718"/>
      <c r="I785" s="737">
        <f>'34'!D45</f>
        <v>835</v>
      </c>
      <c r="K785" s="718"/>
      <c r="N785" s="1018">
        <v>786</v>
      </c>
      <c r="O785" s="898">
        <f>'34'!D45</f>
        <v>835</v>
      </c>
      <c r="S785" s="722">
        <f t="shared" si="86"/>
        <v>0</v>
      </c>
      <c r="T785" s="461"/>
      <c r="U785" s="722"/>
      <c r="W785" s="655"/>
      <c r="Z785" s="654">
        <f t="shared" si="87"/>
        <v>835</v>
      </c>
    </row>
    <row r="786" spans="1:26">
      <c r="A786" s="381">
        <v>786</v>
      </c>
      <c r="B786" s="146" t="s">
        <v>538</v>
      </c>
      <c r="E786" s="910">
        <f>'34'!D46</f>
        <v>3928</v>
      </c>
      <c r="G786" s="718"/>
      <c r="I786" s="737">
        <f>'34'!D46</f>
        <v>3928</v>
      </c>
      <c r="K786" s="718"/>
      <c r="N786" s="1018">
        <v>3631</v>
      </c>
      <c r="O786" s="898">
        <f>'34'!D46</f>
        <v>3928</v>
      </c>
      <c r="S786" s="722">
        <f t="shared" si="86"/>
        <v>0</v>
      </c>
      <c r="T786" s="461"/>
      <c r="U786" s="722"/>
      <c r="W786" s="655"/>
      <c r="Z786" s="654">
        <f t="shared" si="87"/>
        <v>3928</v>
      </c>
    </row>
    <row r="787" spans="1:26">
      <c r="A787" s="381">
        <v>787</v>
      </c>
      <c r="B787" s="146" t="s">
        <v>539</v>
      </c>
      <c r="E787" s="910">
        <f>'34'!D47</f>
        <v>392</v>
      </c>
      <c r="G787" s="718"/>
      <c r="I787" s="737">
        <f>'34'!D47</f>
        <v>392</v>
      </c>
      <c r="K787" s="718"/>
      <c r="N787" s="1018">
        <v>363</v>
      </c>
      <c r="O787" s="898">
        <f>'34'!D47</f>
        <v>392</v>
      </c>
      <c r="S787" s="722">
        <f t="shared" si="86"/>
        <v>0</v>
      </c>
      <c r="T787" s="461"/>
      <c r="U787" s="722"/>
      <c r="W787" s="655"/>
      <c r="Z787" s="654">
        <f t="shared" si="87"/>
        <v>392</v>
      </c>
    </row>
    <row r="788" spans="1:26">
      <c r="A788" s="381">
        <v>788</v>
      </c>
      <c r="B788" s="146" t="s">
        <v>540</v>
      </c>
      <c r="E788" s="910">
        <f>'34'!D48</f>
        <v>2598</v>
      </c>
      <c r="G788" s="718"/>
      <c r="I788" s="737">
        <f>'34'!D48</f>
        <v>2598</v>
      </c>
      <c r="K788" s="718"/>
      <c r="N788" s="1018">
        <v>2479</v>
      </c>
      <c r="O788" s="898">
        <f>'34'!D48</f>
        <v>2598</v>
      </c>
      <c r="S788" s="722">
        <f t="shared" si="86"/>
        <v>0</v>
      </c>
      <c r="T788" s="461"/>
      <c r="U788" s="722"/>
      <c r="W788" s="655"/>
      <c r="Z788" s="654">
        <f t="shared" si="87"/>
        <v>2598</v>
      </c>
    </row>
    <row r="789" spans="1:26">
      <c r="A789" s="381">
        <v>789</v>
      </c>
      <c r="B789" s="146" t="s">
        <v>541</v>
      </c>
      <c r="E789" s="910">
        <f>'34'!D49</f>
        <v>930</v>
      </c>
      <c r="G789" s="718"/>
      <c r="I789" s="737">
        <f>'34'!D49</f>
        <v>930</v>
      </c>
      <c r="K789" s="718"/>
      <c r="N789" s="1018">
        <v>888</v>
      </c>
      <c r="O789" s="898">
        <f>'34'!D49</f>
        <v>930</v>
      </c>
      <c r="S789" s="722">
        <f t="shared" si="86"/>
        <v>0</v>
      </c>
      <c r="T789" s="461"/>
      <c r="U789" s="722"/>
      <c r="W789" s="655"/>
      <c r="Z789" s="654">
        <f t="shared" si="87"/>
        <v>930</v>
      </c>
    </row>
    <row r="790" spans="1:26">
      <c r="A790" s="381">
        <v>790</v>
      </c>
      <c r="B790" s="146" t="s">
        <v>542</v>
      </c>
      <c r="E790" s="910">
        <f>'34'!D50</f>
        <v>341</v>
      </c>
      <c r="G790" s="718"/>
      <c r="I790" s="737">
        <f>'34'!D50</f>
        <v>341</v>
      </c>
      <c r="K790" s="718"/>
      <c r="N790" s="1018">
        <v>329</v>
      </c>
      <c r="O790" s="898">
        <f>'34'!D50</f>
        <v>341</v>
      </c>
      <c r="S790" s="722">
        <f t="shared" si="86"/>
        <v>0</v>
      </c>
      <c r="T790" s="461"/>
      <c r="U790" s="722"/>
      <c r="W790" s="655"/>
      <c r="Z790" s="654">
        <f t="shared" si="87"/>
        <v>341</v>
      </c>
    </row>
    <row r="791" spans="1:26">
      <c r="A791" s="381">
        <v>791</v>
      </c>
      <c r="B791" s="146" t="s">
        <v>1087</v>
      </c>
      <c r="E791" s="910">
        <f>'34'!D51</f>
        <v>964</v>
      </c>
      <c r="G791" s="718"/>
      <c r="I791" s="737">
        <f>'34'!D51</f>
        <v>964</v>
      </c>
      <c r="K791" s="718"/>
      <c r="N791" s="1018">
        <v>993</v>
      </c>
      <c r="O791" s="898">
        <f>'34'!D51</f>
        <v>964</v>
      </c>
      <c r="S791" s="722">
        <f t="shared" si="86"/>
        <v>0</v>
      </c>
      <c r="T791" s="461"/>
      <c r="U791" s="722"/>
      <c r="W791" s="655"/>
      <c r="Z791" s="654">
        <f t="shared" si="87"/>
        <v>964</v>
      </c>
    </row>
    <row r="792" spans="1:26">
      <c r="A792" s="381">
        <v>792</v>
      </c>
      <c r="B792" s="146" t="s">
        <v>544</v>
      </c>
      <c r="E792" s="910">
        <f>'34'!D52</f>
        <v>0</v>
      </c>
      <c r="G792" s="718"/>
      <c r="I792" s="737">
        <f>'34'!D52</f>
        <v>0</v>
      </c>
      <c r="K792" s="718"/>
      <c r="N792" s="1018">
        <v>0</v>
      </c>
      <c r="O792" s="898">
        <f>'34'!D52</f>
        <v>0</v>
      </c>
      <c r="S792" s="722">
        <f t="shared" si="86"/>
        <v>0</v>
      </c>
      <c r="T792" s="461"/>
      <c r="U792" s="722"/>
      <c r="W792" s="655"/>
      <c r="Z792" s="654">
        <f t="shared" si="87"/>
        <v>0</v>
      </c>
    </row>
    <row r="793" spans="1:26" ht="15.75">
      <c r="A793" s="381">
        <v>793</v>
      </c>
      <c r="B793" s="341" t="s">
        <v>106</v>
      </c>
      <c r="E793" s="910">
        <f>'34'!D53</f>
        <v>12361</v>
      </c>
      <c r="G793" s="718"/>
      <c r="I793" s="737">
        <f>'34'!D53</f>
        <v>12361</v>
      </c>
      <c r="K793" s="718"/>
      <c r="N793" s="1018">
        <v>11871</v>
      </c>
      <c r="O793" s="898">
        <f>'34'!D53</f>
        <v>12361</v>
      </c>
      <c r="S793" s="722">
        <f t="shared" si="86"/>
        <v>0</v>
      </c>
      <c r="T793" s="461"/>
      <c r="U793" s="722"/>
      <c r="W793" s="655"/>
      <c r="Z793" s="654">
        <f t="shared" si="87"/>
        <v>12361</v>
      </c>
    </row>
    <row r="794" spans="1:26" ht="15.75">
      <c r="A794" s="381">
        <v>794</v>
      </c>
      <c r="B794" s="341" t="s">
        <v>979</v>
      </c>
      <c r="I794" s="737"/>
      <c r="K794" s="231"/>
      <c r="N794" s="1018"/>
      <c r="S794" s="722">
        <f t="shared" si="86"/>
        <v>0</v>
      </c>
      <c r="U794" s="722"/>
      <c r="W794" s="655"/>
      <c r="Z794" s="654">
        <f t="shared" si="87"/>
        <v>0</v>
      </c>
    </row>
    <row r="795" spans="1:26" ht="15.75">
      <c r="A795" s="381">
        <v>795</v>
      </c>
      <c r="B795" s="341" t="s">
        <v>176</v>
      </c>
      <c r="I795" s="737"/>
      <c r="K795" s="231"/>
      <c r="N795" s="1018"/>
      <c r="S795" s="722">
        <f t="shared" si="86"/>
        <v>0</v>
      </c>
      <c r="U795" s="722"/>
      <c r="W795" s="655"/>
      <c r="Z795" s="654">
        <f t="shared" si="87"/>
        <v>0</v>
      </c>
    </row>
    <row r="796" spans="1:26">
      <c r="A796" s="381">
        <v>796</v>
      </c>
      <c r="B796" s="146" t="s">
        <v>548</v>
      </c>
      <c r="E796" s="910">
        <f>'34'!F44</f>
        <v>8.36</v>
      </c>
      <c r="G796" s="718"/>
      <c r="I796" s="737">
        <f>'34'!F44</f>
        <v>8.36</v>
      </c>
      <c r="K796" s="718"/>
      <c r="N796" s="1018">
        <v>16</v>
      </c>
      <c r="O796" s="898">
        <f>'34'!F44</f>
        <v>8.36</v>
      </c>
      <c r="S796" s="722">
        <f t="shared" si="86"/>
        <v>0</v>
      </c>
      <c r="T796" s="461"/>
      <c r="U796" s="722"/>
      <c r="W796" s="655"/>
      <c r="Z796" s="654">
        <f t="shared" si="87"/>
        <v>8.36</v>
      </c>
    </row>
    <row r="797" spans="1:26">
      <c r="A797" s="381">
        <v>797</v>
      </c>
      <c r="B797" s="146" t="s">
        <v>175</v>
      </c>
      <c r="E797" s="910">
        <f>'34'!F45</f>
        <v>4.92</v>
      </c>
      <c r="G797" s="718"/>
      <c r="I797" s="737">
        <f>'34'!F45</f>
        <v>4.92</v>
      </c>
      <c r="K797" s="718"/>
      <c r="N797" s="1018">
        <v>3</v>
      </c>
      <c r="O797" s="898">
        <f>'34'!F45</f>
        <v>4.92</v>
      </c>
      <c r="S797" s="722">
        <f t="shared" si="86"/>
        <v>0</v>
      </c>
      <c r="T797" s="461"/>
      <c r="U797" s="722"/>
      <c r="W797" s="655"/>
      <c r="Z797" s="654">
        <f t="shared" si="87"/>
        <v>4.92</v>
      </c>
    </row>
    <row r="798" spans="1:26">
      <c r="A798" s="381">
        <v>798</v>
      </c>
      <c r="B798" s="146" t="s">
        <v>538</v>
      </c>
      <c r="E798" s="910">
        <f>'34'!F46</f>
        <v>6.75</v>
      </c>
      <c r="G798" s="718"/>
      <c r="I798" s="737">
        <f>'34'!F46</f>
        <v>6.75</v>
      </c>
      <c r="K798" s="718"/>
      <c r="N798" s="1018">
        <v>6</v>
      </c>
      <c r="O798" s="898">
        <f>'34'!F46</f>
        <v>6.75</v>
      </c>
      <c r="S798" s="722">
        <f t="shared" si="86"/>
        <v>0</v>
      </c>
      <c r="T798" s="461"/>
      <c r="U798" s="722"/>
      <c r="W798" s="655"/>
      <c r="Z798" s="654">
        <f t="shared" si="87"/>
        <v>6.75</v>
      </c>
    </row>
    <row r="799" spans="1:26">
      <c r="A799" s="381">
        <v>799</v>
      </c>
      <c r="B799" s="146" t="s">
        <v>539</v>
      </c>
      <c r="E799" s="910">
        <f>'34'!F47</f>
        <v>0</v>
      </c>
      <c r="G799" s="718"/>
      <c r="I799" s="737">
        <f>'34'!F47</f>
        <v>0</v>
      </c>
      <c r="K799" s="718"/>
      <c r="N799" s="1018">
        <v>0</v>
      </c>
      <c r="O799" s="898">
        <f>'34'!F47</f>
        <v>0</v>
      </c>
      <c r="S799" s="722">
        <f t="shared" si="86"/>
        <v>0</v>
      </c>
      <c r="T799" s="461"/>
      <c r="U799" s="722"/>
      <c r="W799" s="655"/>
      <c r="Z799" s="654">
        <f t="shared" si="87"/>
        <v>0</v>
      </c>
    </row>
    <row r="800" spans="1:26">
      <c r="A800" s="381">
        <v>800</v>
      </c>
      <c r="B800" s="146" t="s">
        <v>540</v>
      </c>
      <c r="E800" s="910">
        <f>'34'!F48</f>
        <v>0</v>
      </c>
      <c r="G800" s="718"/>
      <c r="I800" s="737">
        <f>'34'!F48</f>
        <v>0</v>
      </c>
      <c r="K800" s="718"/>
      <c r="N800" s="1018">
        <v>0</v>
      </c>
      <c r="O800" s="898">
        <f>'34'!F48</f>
        <v>0</v>
      </c>
      <c r="S800" s="722">
        <f t="shared" si="86"/>
        <v>0</v>
      </c>
      <c r="T800" s="461"/>
      <c r="U800" s="722"/>
      <c r="W800" s="655"/>
      <c r="Z800" s="654">
        <f t="shared" si="87"/>
        <v>0</v>
      </c>
    </row>
    <row r="801" spans="1:26">
      <c r="A801" s="381">
        <v>801</v>
      </c>
      <c r="B801" s="146" t="s">
        <v>541</v>
      </c>
      <c r="E801" s="910">
        <f>'34'!F49</f>
        <v>0.7</v>
      </c>
      <c r="G801" s="718"/>
      <c r="I801" s="737">
        <f>'34'!F49</f>
        <v>0.7</v>
      </c>
      <c r="K801" s="718"/>
      <c r="N801" s="1018">
        <v>1</v>
      </c>
      <c r="O801" s="898">
        <f>'34'!F49</f>
        <v>0.7</v>
      </c>
      <c r="S801" s="722">
        <f t="shared" si="86"/>
        <v>0</v>
      </c>
      <c r="T801" s="461"/>
      <c r="U801" s="722"/>
      <c r="W801" s="655"/>
      <c r="Z801" s="654">
        <f t="shared" si="87"/>
        <v>0.7</v>
      </c>
    </row>
    <row r="802" spans="1:26">
      <c r="A802" s="381">
        <v>802</v>
      </c>
      <c r="B802" s="146" t="s">
        <v>542</v>
      </c>
      <c r="E802" s="910">
        <f>'34'!F50</f>
        <v>0</v>
      </c>
      <c r="G802" s="718"/>
      <c r="I802" s="737">
        <f>'34'!F50</f>
        <v>0</v>
      </c>
      <c r="K802" s="718"/>
      <c r="N802" s="1018">
        <v>0</v>
      </c>
      <c r="O802" s="898">
        <f>'34'!F50</f>
        <v>0</v>
      </c>
      <c r="S802" s="722">
        <f t="shared" si="86"/>
        <v>0</v>
      </c>
      <c r="T802" s="461"/>
      <c r="U802" s="722"/>
      <c r="W802" s="655"/>
      <c r="Z802" s="654">
        <f t="shared" si="87"/>
        <v>0</v>
      </c>
    </row>
    <row r="803" spans="1:26">
      <c r="A803" s="381">
        <v>803</v>
      </c>
      <c r="B803" s="146" t="s">
        <v>1087</v>
      </c>
      <c r="E803" s="910">
        <f>'34'!F51</f>
        <v>0</v>
      </c>
      <c r="G803" s="718"/>
      <c r="I803" s="737">
        <f>'34'!F51</f>
        <v>0</v>
      </c>
      <c r="K803" s="718"/>
      <c r="N803" s="1018">
        <v>0</v>
      </c>
      <c r="O803" s="898">
        <f>'34'!F51</f>
        <v>0</v>
      </c>
      <c r="S803" s="722">
        <f t="shared" si="86"/>
        <v>0</v>
      </c>
      <c r="T803" s="461"/>
      <c r="U803" s="722"/>
      <c r="W803" s="655"/>
      <c r="Z803" s="654">
        <f t="shared" si="87"/>
        <v>0</v>
      </c>
    </row>
    <row r="804" spans="1:26">
      <c r="A804" s="381">
        <v>804</v>
      </c>
      <c r="B804" s="146" t="s">
        <v>544</v>
      </c>
      <c r="E804" s="910">
        <f>'34'!F52</f>
        <v>0</v>
      </c>
      <c r="G804" s="718"/>
      <c r="I804" s="737">
        <f>'34'!F52</f>
        <v>0</v>
      </c>
      <c r="K804" s="718"/>
      <c r="N804" s="1018">
        <v>0</v>
      </c>
      <c r="O804" s="898">
        <f>'34'!F52</f>
        <v>0</v>
      </c>
      <c r="S804" s="722">
        <f t="shared" si="86"/>
        <v>0</v>
      </c>
      <c r="T804" s="461"/>
      <c r="U804" s="722"/>
      <c r="W804" s="655"/>
      <c r="Z804" s="654">
        <f t="shared" si="87"/>
        <v>0</v>
      </c>
    </row>
    <row r="805" spans="1:26" ht="15.75">
      <c r="A805" s="381">
        <v>805</v>
      </c>
      <c r="B805" s="341" t="s">
        <v>106</v>
      </c>
      <c r="E805" s="910">
        <f>'34'!F53</f>
        <v>20.73</v>
      </c>
      <c r="G805" s="718"/>
      <c r="I805" s="737">
        <f>'34'!F53</f>
        <v>20.73</v>
      </c>
      <c r="K805" s="718"/>
      <c r="N805" s="1018">
        <v>26</v>
      </c>
      <c r="O805" s="898">
        <f>'34'!F53</f>
        <v>20.73</v>
      </c>
      <c r="S805" s="722">
        <f t="shared" si="86"/>
        <v>0</v>
      </c>
      <c r="T805" s="461"/>
      <c r="U805" s="722"/>
      <c r="W805" s="655"/>
      <c r="Z805" s="654">
        <f t="shared" si="87"/>
        <v>20.73</v>
      </c>
    </row>
    <row r="806" spans="1:26" ht="15.75">
      <c r="A806" s="381">
        <v>806</v>
      </c>
      <c r="B806" s="341" t="s">
        <v>633</v>
      </c>
      <c r="I806" s="737"/>
      <c r="K806" s="231"/>
      <c r="N806" s="1018"/>
      <c r="S806" s="722">
        <f t="shared" si="86"/>
        <v>0</v>
      </c>
      <c r="U806" s="722"/>
      <c r="W806" s="655"/>
      <c r="Z806" s="654">
        <f t="shared" si="87"/>
        <v>0</v>
      </c>
    </row>
    <row r="807" spans="1:26" ht="15.75">
      <c r="A807" s="381">
        <v>807</v>
      </c>
      <c r="B807" s="341" t="s">
        <v>176</v>
      </c>
      <c r="I807" s="737"/>
      <c r="K807" s="231"/>
      <c r="N807" s="1018"/>
      <c r="S807" s="722">
        <f t="shared" si="86"/>
        <v>0</v>
      </c>
      <c r="U807" s="722"/>
      <c r="W807" s="655"/>
      <c r="Z807" s="654">
        <f t="shared" si="87"/>
        <v>0</v>
      </c>
    </row>
    <row r="808" spans="1:26">
      <c r="A808" s="381">
        <v>808</v>
      </c>
      <c r="B808" s="146" t="s">
        <v>548</v>
      </c>
      <c r="E808" s="910">
        <f>'34'!H44</f>
        <v>45</v>
      </c>
      <c r="G808" s="718"/>
      <c r="I808" s="737">
        <f>'34'!H44</f>
        <v>45</v>
      </c>
      <c r="K808" s="718"/>
      <c r="N808" s="1018">
        <v>31</v>
      </c>
      <c r="O808" s="898">
        <f>'34'!H44</f>
        <v>45</v>
      </c>
      <c r="S808" s="722">
        <f t="shared" si="86"/>
        <v>0</v>
      </c>
      <c r="T808" s="461"/>
      <c r="U808" s="722"/>
      <c r="W808" s="655"/>
      <c r="Z808" s="654">
        <f t="shared" si="87"/>
        <v>45</v>
      </c>
    </row>
    <row r="809" spans="1:26">
      <c r="A809" s="381">
        <v>809</v>
      </c>
      <c r="B809" s="146" t="s">
        <v>175</v>
      </c>
      <c r="E809" s="910">
        <f>'34'!H45</f>
        <v>19</v>
      </c>
      <c r="G809" s="718"/>
      <c r="I809" s="737">
        <f>'34'!H45</f>
        <v>19</v>
      </c>
      <c r="K809" s="718"/>
      <c r="N809" s="1018">
        <v>27</v>
      </c>
      <c r="O809" s="898">
        <f>'34'!H45</f>
        <v>19</v>
      </c>
      <c r="S809" s="722">
        <f t="shared" si="86"/>
        <v>0</v>
      </c>
      <c r="T809" s="461"/>
      <c r="U809" s="722"/>
      <c r="W809" s="655"/>
      <c r="Z809" s="654">
        <f t="shared" si="87"/>
        <v>19</v>
      </c>
    </row>
    <row r="810" spans="1:26">
      <c r="A810" s="381">
        <v>810</v>
      </c>
      <c r="B810" s="146" t="s">
        <v>538</v>
      </c>
      <c r="E810" s="910">
        <f>'34'!H46</f>
        <v>245</v>
      </c>
      <c r="G810" s="718"/>
      <c r="I810" s="737">
        <f>'34'!H46</f>
        <v>245</v>
      </c>
      <c r="K810" s="718"/>
      <c r="N810" s="1018">
        <v>278</v>
      </c>
      <c r="O810" s="898">
        <f>'34'!H46</f>
        <v>245</v>
      </c>
      <c r="S810" s="722">
        <f t="shared" si="86"/>
        <v>0</v>
      </c>
      <c r="T810" s="461"/>
      <c r="U810" s="722"/>
      <c r="W810" s="655"/>
      <c r="Z810" s="654">
        <f t="shared" si="87"/>
        <v>245</v>
      </c>
    </row>
    <row r="811" spans="1:26">
      <c r="A811" s="381">
        <v>811</v>
      </c>
      <c r="B811" s="146" t="s">
        <v>539</v>
      </c>
      <c r="E811" s="910">
        <f>'34'!H47</f>
        <v>0</v>
      </c>
      <c r="G811" s="718"/>
      <c r="I811" s="737">
        <f>'34'!H47</f>
        <v>0</v>
      </c>
      <c r="K811" s="718"/>
      <c r="N811" s="1018">
        <v>0</v>
      </c>
      <c r="O811" s="898">
        <f>'34'!H47</f>
        <v>0</v>
      </c>
      <c r="S811" s="722">
        <f t="shared" si="86"/>
        <v>0</v>
      </c>
      <c r="T811" s="461"/>
      <c r="U811" s="722"/>
      <c r="W811" s="655"/>
      <c r="Z811" s="654">
        <f t="shared" si="87"/>
        <v>0</v>
      </c>
    </row>
    <row r="812" spans="1:26">
      <c r="A812" s="381">
        <v>812</v>
      </c>
      <c r="B812" s="146" t="s">
        <v>540</v>
      </c>
      <c r="E812" s="910">
        <f>'34'!H48</f>
        <v>84</v>
      </c>
      <c r="G812" s="718"/>
      <c r="I812" s="737">
        <f>'34'!H48</f>
        <v>84</v>
      </c>
      <c r="K812" s="718"/>
      <c r="N812" s="1018">
        <v>37</v>
      </c>
      <c r="O812" s="898">
        <f>'34'!H48</f>
        <v>84</v>
      </c>
      <c r="S812" s="722">
        <f t="shared" si="86"/>
        <v>0</v>
      </c>
      <c r="T812" s="461"/>
      <c r="U812" s="722"/>
      <c r="W812" s="655"/>
      <c r="Z812" s="654">
        <f t="shared" si="87"/>
        <v>84</v>
      </c>
    </row>
    <row r="813" spans="1:26">
      <c r="A813" s="381">
        <v>813</v>
      </c>
      <c r="B813" s="146" t="s">
        <v>541</v>
      </c>
      <c r="E813" s="910">
        <f>'34'!H49</f>
        <v>3</v>
      </c>
      <c r="G813" s="718"/>
      <c r="I813" s="737">
        <f>'34'!H49</f>
        <v>3</v>
      </c>
      <c r="K813" s="718"/>
      <c r="N813" s="1018">
        <v>5</v>
      </c>
      <c r="O813" s="898">
        <f>'34'!H49</f>
        <v>3</v>
      </c>
      <c r="S813" s="722">
        <f t="shared" si="86"/>
        <v>0</v>
      </c>
      <c r="T813" s="461"/>
      <c r="U813" s="722"/>
      <c r="W813" s="655"/>
      <c r="Z813" s="654">
        <f t="shared" si="87"/>
        <v>3</v>
      </c>
    </row>
    <row r="814" spans="1:26">
      <c r="A814" s="381">
        <v>814</v>
      </c>
      <c r="B814" s="146" t="s">
        <v>542</v>
      </c>
      <c r="E814" s="910">
        <f>'34'!H50</f>
        <v>13</v>
      </c>
      <c r="G814" s="718"/>
      <c r="I814" s="737">
        <f>'34'!H50</f>
        <v>13</v>
      </c>
      <c r="K814" s="718"/>
      <c r="N814" s="1018">
        <v>12</v>
      </c>
      <c r="O814" s="898">
        <f>'34'!H50</f>
        <v>13</v>
      </c>
      <c r="S814" s="722">
        <f t="shared" si="86"/>
        <v>0</v>
      </c>
      <c r="T814" s="461"/>
      <c r="U814" s="722"/>
      <c r="W814" s="655"/>
      <c r="Z814" s="654">
        <f t="shared" si="87"/>
        <v>13</v>
      </c>
    </row>
    <row r="815" spans="1:26">
      <c r="A815" s="381">
        <v>815</v>
      </c>
      <c r="B815" s="146" t="s">
        <v>1087</v>
      </c>
      <c r="E815" s="910">
        <f>'34'!H51</f>
        <v>11</v>
      </c>
      <c r="G815" s="718"/>
      <c r="I815" s="737">
        <f>'34'!H51</f>
        <v>11</v>
      </c>
      <c r="K815" s="718"/>
      <c r="N815" s="1018">
        <v>5</v>
      </c>
      <c r="O815" s="898">
        <f>'34'!H51</f>
        <v>11</v>
      </c>
      <c r="S815" s="722">
        <f t="shared" si="86"/>
        <v>0</v>
      </c>
      <c r="T815" s="461"/>
      <c r="U815" s="722"/>
      <c r="W815" s="655"/>
      <c r="Z815" s="654">
        <f t="shared" si="87"/>
        <v>11</v>
      </c>
    </row>
    <row r="816" spans="1:26">
      <c r="A816" s="381">
        <v>816</v>
      </c>
      <c r="B816" s="146" t="s">
        <v>544</v>
      </c>
      <c r="E816" s="910">
        <f>'34'!H52</f>
        <v>0</v>
      </c>
      <c r="G816" s="718"/>
      <c r="I816" s="737">
        <f>'34'!H52</f>
        <v>0</v>
      </c>
      <c r="K816" s="718"/>
      <c r="N816" s="1018">
        <v>0</v>
      </c>
      <c r="O816" s="898">
        <f>'34'!H52</f>
        <v>0</v>
      </c>
      <c r="S816" s="722">
        <f t="shared" si="86"/>
        <v>0</v>
      </c>
      <c r="T816" s="461"/>
      <c r="U816" s="722"/>
      <c r="W816" s="655"/>
      <c r="Z816" s="654">
        <f t="shared" si="87"/>
        <v>0</v>
      </c>
    </row>
    <row r="817" spans="1:26" ht="15.75">
      <c r="A817" s="381">
        <v>817</v>
      </c>
      <c r="B817" s="341" t="s">
        <v>106</v>
      </c>
      <c r="E817" s="910">
        <f>'34'!H53</f>
        <v>420</v>
      </c>
      <c r="G817" s="718"/>
      <c r="I817" s="737">
        <f>'34'!H53</f>
        <v>420</v>
      </c>
      <c r="K817" s="718"/>
      <c r="N817" s="1018">
        <v>395</v>
      </c>
      <c r="O817" s="898">
        <f>'34'!H53</f>
        <v>420</v>
      </c>
      <c r="S817" s="722">
        <f t="shared" si="86"/>
        <v>0</v>
      </c>
      <c r="T817" s="461"/>
      <c r="U817" s="722"/>
      <c r="W817" s="655"/>
      <c r="Z817" s="654">
        <f t="shared" si="87"/>
        <v>420</v>
      </c>
    </row>
    <row r="818" spans="1:26" ht="15.75">
      <c r="A818" s="381">
        <v>818</v>
      </c>
      <c r="B818" s="341" t="s">
        <v>1298</v>
      </c>
      <c r="I818" s="737"/>
      <c r="K818" s="718"/>
      <c r="N818" s="1018"/>
      <c r="S818" s="722">
        <f t="shared" si="86"/>
        <v>0</v>
      </c>
      <c r="T818" s="461"/>
      <c r="U818" s="722"/>
      <c r="W818" s="655"/>
      <c r="Z818" s="654">
        <f t="shared" si="87"/>
        <v>0</v>
      </c>
    </row>
    <row r="819" spans="1:26">
      <c r="A819" s="381">
        <v>819</v>
      </c>
      <c r="B819" s="146" t="s">
        <v>422</v>
      </c>
      <c r="I819" s="737"/>
      <c r="K819" s="718"/>
      <c r="N819" s="1018"/>
      <c r="S819" s="722">
        <f t="shared" si="86"/>
        <v>0</v>
      </c>
      <c r="T819" s="461"/>
      <c r="U819" s="722"/>
      <c r="W819" s="655"/>
      <c r="Z819" s="654">
        <f t="shared" si="87"/>
        <v>0</v>
      </c>
    </row>
    <row r="820" spans="1:26">
      <c r="A820" s="381">
        <v>820</v>
      </c>
      <c r="B820" s="146" t="s">
        <v>548</v>
      </c>
      <c r="E820" s="910">
        <f>'34'!J44</f>
        <v>0</v>
      </c>
      <c r="G820" s="718"/>
      <c r="I820" s="737">
        <f>'34'!J44</f>
        <v>0</v>
      </c>
      <c r="K820" s="718"/>
      <c r="N820" s="1018">
        <v>0</v>
      </c>
      <c r="O820" s="898">
        <f>'34'!J44</f>
        <v>0</v>
      </c>
      <c r="S820" s="722">
        <f t="shared" si="86"/>
        <v>0</v>
      </c>
      <c r="T820" s="461"/>
      <c r="U820" s="722"/>
      <c r="W820" s="655"/>
      <c r="Z820" s="654">
        <f t="shared" si="87"/>
        <v>0</v>
      </c>
    </row>
    <row r="821" spans="1:26">
      <c r="A821" s="381">
        <v>821</v>
      </c>
      <c r="B821" s="146" t="s">
        <v>175</v>
      </c>
      <c r="E821" s="910">
        <f>'34'!J45</f>
        <v>485</v>
      </c>
      <c r="G821" s="718"/>
      <c r="I821" s="737">
        <f>'34'!J45</f>
        <v>485</v>
      </c>
      <c r="K821" s="718"/>
      <c r="N821" s="1018">
        <v>468</v>
      </c>
      <c r="O821" s="898">
        <f>'34'!J45</f>
        <v>485</v>
      </c>
      <c r="S821" s="722">
        <f t="shared" si="86"/>
        <v>0</v>
      </c>
      <c r="T821" s="461"/>
      <c r="U821" s="722"/>
      <c r="W821" s="655"/>
      <c r="Z821" s="654">
        <f t="shared" si="87"/>
        <v>485</v>
      </c>
    </row>
    <row r="822" spans="1:26">
      <c r="A822" s="381">
        <v>822</v>
      </c>
      <c r="B822" s="146" t="s">
        <v>538</v>
      </c>
      <c r="E822" s="910">
        <f>'34'!J46</f>
        <v>0</v>
      </c>
      <c r="G822" s="718"/>
      <c r="I822" s="737">
        <f>'34'!J46</f>
        <v>0</v>
      </c>
      <c r="K822" s="718"/>
      <c r="N822" s="1018">
        <v>0</v>
      </c>
      <c r="O822" s="898">
        <f>'34'!J46</f>
        <v>0</v>
      </c>
      <c r="S822" s="722">
        <f t="shared" si="86"/>
        <v>0</v>
      </c>
      <c r="T822" s="461"/>
      <c r="U822" s="722"/>
      <c r="W822" s="655"/>
      <c r="Z822" s="654">
        <f t="shared" si="87"/>
        <v>0</v>
      </c>
    </row>
    <row r="823" spans="1:26">
      <c r="A823" s="381">
        <v>823</v>
      </c>
      <c r="B823" s="146" t="s">
        <v>539</v>
      </c>
      <c r="E823" s="910">
        <f>'34'!J47</f>
        <v>0</v>
      </c>
      <c r="G823" s="718"/>
      <c r="I823" s="737">
        <f>'34'!J47</f>
        <v>0</v>
      </c>
      <c r="K823" s="718"/>
      <c r="N823" s="1018">
        <v>0</v>
      </c>
      <c r="O823" s="898">
        <f>'34'!J47</f>
        <v>0</v>
      </c>
      <c r="S823" s="722">
        <f t="shared" si="86"/>
        <v>0</v>
      </c>
      <c r="T823" s="461"/>
      <c r="U823" s="722"/>
      <c r="W823" s="655"/>
      <c r="Z823" s="654">
        <f t="shared" si="87"/>
        <v>0</v>
      </c>
    </row>
    <row r="824" spans="1:26">
      <c r="A824" s="381">
        <v>824</v>
      </c>
      <c r="B824" s="146" t="s">
        <v>540</v>
      </c>
      <c r="E824" s="910">
        <f>'34'!J48</f>
        <v>0</v>
      </c>
      <c r="G824" s="718"/>
      <c r="I824" s="737">
        <f>'34'!J48</f>
        <v>0</v>
      </c>
      <c r="K824" s="718"/>
      <c r="N824" s="1018">
        <v>0</v>
      </c>
      <c r="O824" s="898">
        <f>'34'!J48</f>
        <v>0</v>
      </c>
      <c r="S824" s="722">
        <f t="shared" si="86"/>
        <v>0</v>
      </c>
      <c r="T824" s="461"/>
      <c r="U824" s="722"/>
      <c r="W824" s="655"/>
      <c r="Z824" s="654">
        <f t="shared" si="87"/>
        <v>0</v>
      </c>
    </row>
    <row r="825" spans="1:26">
      <c r="A825" s="381">
        <v>825</v>
      </c>
      <c r="B825" s="146" t="s">
        <v>541</v>
      </c>
      <c r="E825" s="910">
        <f>'34'!J49</f>
        <v>0</v>
      </c>
      <c r="G825" s="718"/>
      <c r="I825" s="737">
        <f>'34'!J49</f>
        <v>0</v>
      </c>
      <c r="K825" s="718"/>
      <c r="N825" s="1018">
        <v>0</v>
      </c>
      <c r="O825" s="898">
        <f>'34'!J49</f>
        <v>0</v>
      </c>
      <c r="S825" s="722">
        <f t="shared" si="86"/>
        <v>0</v>
      </c>
      <c r="T825" s="461"/>
      <c r="U825" s="722"/>
      <c r="W825" s="655"/>
      <c r="Z825" s="654">
        <f t="shared" si="87"/>
        <v>0</v>
      </c>
    </row>
    <row r="826" spans="1:26">
      <c r="A826" s="381">
        <v>826</v>
      </c>
      <c r="B826" s="146" t="s">
        <v>542</v>
      </c>
      <c r="E826" s="910">
        <f>'34'!J50</f>
        <v>0</v>
      </c>
      <c r="G826" s="718"/>
      <c r="I826" s="737">
        <f>'34'!J50</f>
        <v>0</v>
      </c>
      <c r="K826" s="718"/>
      <c r="N826" s="1018">
        <v>0</v>
      </c>
      <c r="O826" s="898">
        <f>'34'!J50</f>
        <v>0</v>
      </c>
      <c r="S826" s="722">
        <f t="shared" si="86"/>
        <v>0</v>
      </c>
      <c r="T826" s="461"/>
      <c r="U826" s="722"/>
      <c r="W826" s="655"/>
      <c r="Z826" s="654">
        <f t="shared" si="87"/>
        <v>0</v>
      </c>
    </row>
    <row r="827" spans="1:26">
      <c r="A827" s="381">
        <v>827</v>
      </c>
      <c r="B827" s="146" t="s">
        <v>1087</v>
      </c>
      <c r="E827" s="910">
        <f>'34'!J51</f>
        <v>0</v>
      </c>
      <c r="G827" s="718"/>
      <c r="I827" s="737">
        <f>'34'!J51</f>
        <v>0</v>
      </c>
      <c r="K827" s="718"/>
      <c r="N827" s="1018">
        <v>0</v>
      </c>
      <c r="O827" s="898">
        <f>'34'!J51</f>
        <v>0</v>
      </c>
      <c r="S827" s="722">
        <f t="shared" si="86"/>
        <v>0</v>
      </c>
      <c r="T827" s="461"/>
      <c r="U827" s="722"/>
      <c r="W827" s="655"/>
      <c r="Z827" s="654">
        <f t="shared" si="87"/>
        <v>0</v>
      </c>
    </row>
    <row r="828" spans="1:26">
      <c r="A828" s="381">
        <v>828</v>
      </c>
      <c r="B828" s="146" t="s">
        <v>544</v>
      </c>
      <c r="E828" s="910">
        <f>'34'!J52</f>
        <v>0</v>
      </c>
      <c r="G828" s="718"/>
      <c r="I828" s="737">
        <f>'34'!J52</f>
        <v>0</v>
      </c>
      <c r="K828" s="718"/>
      <c r="N828" s="1018">
        <v>0</v>
      </c>
      <c r="O828" s="898">
        <f>'34'!J52</f>
        <v>0</v>
      </c>
      <c r="S828" s="722">
        <f t="shared" si="86"/>
        <v>0</v>
      </c>
      <c r="T828" s="461"/>
      <c r="U828" s="722"/>
      <c r="W828" s="655"/>
      <c r="Z828" s="654">
        <f t="shared" si="87"/>
        <v>0</v>
      </c>
    </row>
    <row r="829" spans="1:26" ht="15.75">
      <c r="A829" s="381">
        <v>829</v>
      </c>
      <c r="B829" s="341" t="s">
        <v>106</v>
      </c>
      <c r="E829" s="910">
        <f>'34'!J53</f>
        <v>485</v>
      </c>
      <c r="G829" s="718"/>
      <c r="I829" s="737">
        <f>'34'!J53</f>
        <v>485</v>
      </c>
      <c r="K829" s="718"/>
      <c r="N829" s="1018">
        <v>468</v>
      </c>
      <c r="O829" s="898">
        <f>'34'!J53</f>
        <v>485</v>
      </c>
      <c r="S829" s="722">
        <f t="shared" si="86"/>
        <v>0</v>
      </c>
      <c r="T829" s="461"/>
      <c r="U829" s="722"/>
      <c r="W829" s="655"/>
      <c r="Z829" s="654">
        <f t="shared" si="87"/>
        <v>485</v>
      </c>
    </row>
    <row r="830" spans="1:26" ht="15.75">
      <c r="A830" s="381">
        <v>830</v>
      </c>
      <c r="B830" s="341" t="s">
        <v>176</v>
      </c>
      <c r="I830" s="737"/>
      <c r="K830" s="718"/>
      <c r="N830" s="1018"/>
      <c r="S830" s="722">
        <f t="shared" si="86"/>
        <v>0</v>
      </c>
      <c r="T830" s="461"/>
      <c r="U830" s="722"/>
      <c r="W830" s="655"/>
      <c r="Z830" s="654">
        <f t="shared" si="87"/>
        <v>0</v>
      </c>
    </row>
    <row r="831" spans="1:26" ht="15.75">
      <c r="A831" s="381">
        <v>831</v>
      </c>
      <c r="B831" s="341" t="s">
        <v>1311</v>
      </c>
      <c r="I831" s="737"/>
      <c r="K831" s="718"/>
      <c r="N831" s="1018"/>
      <c r="S831" s="722">
        <f t="shared" si="86"/>
        <v>0</v>
      </c>
      <c r="T831" s="461"/>
      <c r="U831" s="722"/>
      <c r="W831" s="655"/>
      <c r="Z831" s="654">
        <f t="shared" si="87"/>
        <v>0</v>
      </c>
    </row>
    <row r="832" spans="1:26">
      <c r="A832" s="381">
        <v>832</v>
      </c>
      <c r="B832" s="146" t="s">
        <v>548</v>
      </c>
      <c r="E832" s="910">
        <f>'34'!L44</f>
        <v>0</v>
      </c>
      <c r="G832" s="718"/>
      <c r="I832" s="737">
        <f>'34'!L44</f>
        <v>0</v>
      </c>
      <c r="K832" s="718"/>
      <c r="N832" s="1018">
        <v>0</v>
      </c>
      <c r="O832" s="898">
        <f>'34'!L44</f>
        <v>0</v>
      </c>
      <c r="S832" s="722">
        <f t="shared" si="86"/>
        <v>0</v>
      </c>
      <c r="T832" s="461"/>
      <c r="U832" s="722"/>
      <c r="W832" s="655"/>
      <c r="Z832" s="654">
        <f t="shared" si="87"/>
        <v>0</v>
      </c>
    </row>
    <row r="833" spans="1:26">
      <c r="A833" s="381">
        <v>833</v>
      </c>
      <c r="B833" s="146" t="s">
        <v>175</v>
      </c>
      <c r="E833" s="910">
        <f>'34'!L45</f>
        <v>25</v>
      </c>
      <c r="G833" s="718"/>
      <c r="I833" s="737">
        <f>'34'!L45</f>
        <v>25</v>
      </c>
      <c r="K833" s="718"/>
      <c r="N833" s="1018">
        <v>0</v>
      </c>
      <c r="O833" s="898">
        <f>'34'!L45</f>
        <v>25</v>
      </c>
      <c r="S833" s="722">
        <f t="shared" si="86"/>
        <v>0</v>
      </c>
      <c r="T833" s="461"/>
      <c r="U833" s="722"/>
      <c r="W833" s="655"/>
      <c r="Z833" s="654">
        <f t="shared" si="87"/>
        <v>25</v>
      </c>
    </row>
    <row r="834" spans="1:26">
      <c r="A834" s="381">
        <v>834</v>
      </c>
      <c r="B834" s="146" t="s">
        <v>538</v>
      </c>
      <c r="E834" s="910">
        <f>'34'!L46</f>
        <v>0</v>
      </c>
      <c r="G834" s="718"/>
      <c r="I834" s="737">
        <f>'34'!L46</f>
        <v>0</v>
      </c>
      <c r="K834" s="718"/>
      <c r="N834" s="1018">
        <v>17</v>
      </c>
      <c r="O834" s="898">
        <f>'34'!L46</f>
        <v>0</v>
      </c>
      <c r="S834" s="722">
        <f t="shared" si="86"/>
        <v>0</v>
      </c>
      <c r="T834" s="461"/>
      <c r="U834" s="722"/>
      <c r="W834" s="655"/>
      <c r="Z834" s="654">
        <f t="shared" si="87"/>
        <v>0</v>
      </c>
    </row>
    <row r="835" spans="1:26">
      <c r="A835" s="381">
        <v>835</v>
      </c>
      <c r="B835" s="146" t="s">
        <v>539</v>
      </c>
      <c r="E835" s="910">
        <f>'34'!L47</f>
        <v>0</v>
      </c>
      <c r="G835" s="718"/>
      <c r="I835" s="737">
        <f>'34'!L47</f>
        <v>0</v>
      </c>
      <c r="K835" s="718"/>
      <c r="N835" s="1018">
        <v>0</v>
      </c>
      <c r="O835" s="898">
        <f>'34'!L47</f>
        <v>0</v>
      </c>
      <c r="S835" s="722">
        <f t="shared" ref="S835:S898" si="88">E835-I835</f>
        <v>0</v>
      </c>
      <c r="T835" s="461"/>
      <c r="U835" s="722"/>
      <c r="W835" s="655"/>
      <c r="Z835" s="654">
        <f t="shared" ref="Z835:Z898" si="89">E835-Y835</f>
        <v>0</v>
      </c>
    </row>
    <row r="836" spans="1:26">
      <c r="A836" s="381">
        <v>836</v>
      </c>
      <c r="B836" s="146" t="s">
        <v>540</v>
      </c>
      <c r="E836" s="910">
        <f>'34'!L48</f>
        <v>0</v>
      </c>
      <c r="G836" s="718"/>
      <c r="I836" s="737">
        <f>'34'!L48</f>
        <v>0</v>
      </c>
      <c r="K836" s="718"/>
      <c r="N836" s="1018">
        <v>0</v>
      </c>
      <c r="O836" s="898">
        <f>'34'!L48</f>
        <v>0</v>
      </c>
      <c r="S836" s="722">
        <f t="shared" si="88"/>
        <v>0</v>
      </c>
      <c r="T836" s="461"/>
      <c r="U836" s="722"/>
      <c r="W836" s="655"/>
      <c r="Z836" s="654">
        <f t="shared" si="89"/>
        <v>0</v>
      </c>
    </row>
    <row r="837" spans="1:26">
      <c r="A837" s="381">
        <v>837</v>
      </c>
      <c r="B837" s="146" t="s">
        <v>541</v>
      </c>
      <c r="E837" s="910">
        <f>'34'!L49</f>
        <v>0</v>
      </c>
      <c r="G837" s="718"/>
      <c r="I837" s="737">
        <f>'34'!L49</f>
        <v>0</v>
      </c>
      <c r="K837" s="718"/>
      <c r="N837" s="1018">
        <v>0</v>
      </c>
      <c r="O837" s="898">
        <f>'34'!L49</f>
        <v>0</v>
      </c>
      <c r="S837" s="722">
        <f t="shared" si="88"/>
        <v>0</v>
      </c>
      <c r="T837" s="461"/>
      <c r="U837" s="722"/>
      <c r="W837" s="655"/>
      <c r="Z837" s="654">
        <f t="shared" si="89"/>
        <v>0</v>
      </c>
    </row>
    <row r="838" spans="1:26">
      <c r="A838" s="381">
        <v>838</v>
      </c>
      <c r="B838" s="146" t="s">
        <v>542</v>
      </c>
      <c r="E838" s="910">
        <f>'34'!L50</f>
        <v>0</v>
      </c>
      <c r="G838" s="718"/>
      <c r="I838" s="737">
        <f>'34'!L50</f>
        <v>0</v>
      </c>
      <c r="K838" s="718"/>
      <c r="N838" s="1018">
        <v>0</v>
      </c>
      <c r="O838" s="898">
        <f>'34'!L50</f>
        <v>0</v>
      </c>
      <c r="S838" s="722">
        <f t="shared" si="88"/>
        <v>0</v>
      </c>
      <c r="T838" s="461"/>
      <c r="U838" s="722"/>
      <c r="W838" s="655"/>
      <c r="Z838" s="654">
        <f t="shared" si="89"/>
        <v>0</v>
      </c>
    </row>
    <row r="839" spans="1:26">
      <c r="A839" s="381">
        <v>839</v>
      </c>
      <c r="B839" s="146" t="s">
        <v>1087</v>
      </c>
      <c r="E839" s="910">
        <f>'34'!L51</f>
        <v>0</v>
      </c>
      <c r="G839" s="718"/>
      <c r="I839" s="737">
        <f>'34'!L51</f>
        <v>0</v>
      </c>
      <c r="K839" s="718"/>
      <c r="N839" s="1018">
        <v>0</v>
      </c>
      <c r="O839" s="898">
        <f>'34'!L51</f>
        <v>0</v>
      </c>
      <c r="S839" s="722">
        <f t="shared" si="88"/>
        <v>0</v>
      </c>
      <c r="T839" s="461"/>
      <c r="U839" s="722"/>
      <c r="W839" s="655"/>
      <c r="Z839" s="654">
        <f t="shared" si="89"/>
        <v>0</v>
      </c>
    </row>
    <row r="840" spans="1:26">
      <c r="A840" s="381">
        <v>840</v>
      </c>
      <c r="B840" s="146" t="s">
        <v>544</v>
      </c>
      <c r="E840" s="910">
        <f>'34'!L52</f>
        <v>0</v>
      </c>
      <c r="G840" s="718"/>
      <c r="I840" s="737">
        <f>'34'!L52</f>
        <v>0</v>
      </c>
      <c r="K840" s="718"/>
      <c r="N840" s="1018">
        <v>0</v>
      </c>
      <c r="O840" s="898">
        <f>'34'!L52</f>
        <v>0</v>
      </c>
      <c r="S840" s="722">
        <f t="shared" si="88"/>
        <v>0</v>
      </c>
      <c r="T840" s="461"/>
      <c r="U840" s="722"/>
      <c r="W840" s="655"/>
      <c r="Z840" s="654">
        <f t="shared" si="89"/>
        <v>0</v>
      </c>
    </row>
    <row r="841" spans="1:26">
      <c r="A841" s="381">
        <v>841</v>
      </c>
      <c r="B841" s="146" t="s">
        <v>106</v>
      </c>
      <c r="E841" s="910">
        <f>'34'!L53</f>
        <v>25</v>
      </c>
      <c r="G841" s="718"/>
      <c r="I841" s="737">
        <f>'34'!L53</f>
        <v>25</v>
      </c>
      <c r="K841" s="718"/>
      <c r="N841" s="1018">
        <v>17</v>
      </c>
      <c r="O841" s="898">
        <f>'34'!L53</f>
        <v>25</v>
      </c>
      <c r="S841" s="722">
        <f t="shared" si="88"/>
        <v>0</v>
      </c>
      <c r="T841" s="461"/>
      <c r="U841" s="722"/>
      <c r="W841" s="655"/>
      <c r="Z841" s="654">
        <f t="shared" si="89"/>
        <v>25</v>
      </c>
    </row>
    <row r="842" spans="1:26" ht="15.75">
      <c r="A842" s="381">
        <v>842</v>
      </c>
      <c r="B842" s="341" t="s">
        <v>115</v>
      </c>
      <c r="I842" s="737"/>
      <c r="K842" s="231"/>
      <c r="N842" s="1018"/>
      <c r="S842" s="722">
        <f t="shared" si="88"/>
        <v>0</v>
      </c>
      <c r="U842" s="722"/>
      <c r="W842" s="655"/>
      <c r="Z842" s="654">
        <f t="shared" si="89"/>
        <v>0</v>
      </c>
    </row>
    <row r="843" spans="1:26" ht="15.75">
      <c r="A843" s="381">
        <v>843</v>
      </c>
      <c r="B843" s="341" t="s">
        <v>176</v>
      </c>
      <c r="I843" s="737"/>
      <c r="K843" s="231"/>
      <c r="N843" s="1018"/>
      <c r="S843" s="722">
        <f t="shared" si="88"/>
        <v>0</v>
      </c>
      <c r="U843" s="722"/>
      <c r="W843" s="655"/>
      <c r="Z843" s="654">
        <f t="shared" si="89"/>
        <v>0</v>
      </c>
    </row>
    <row r="844" spans="1:26">
      <c r="A844" s="381">
        <v>844</v>
      </c>
      <c r="B844" s="146" t="s">
        <v>548</v>
      </c>
      <c r="E844" s="910">
        <f>'34'!N44</f>
        <v>0</v>
      </c>
      <c r="G844" s="718"/>
      <c r="I844" s="737">
        <f>'34'!N44</f>
        <v>0</v>
      </c>
      <c r="K844" s="718"/>
      <c r="N844" s="1018">
        <v>0</v>
      </c>
      <c r="O844" s="898">
        <f>'34'!N44</f>
        <v>0</v>
      </c>
      <c r="S844" s="722">
        <f t="shared" si="88"/>
        <v>0</v>
      </c>
      <c r="T844" s="461"/>
      <c r="U844" s="722"/>
      <c r="W844" s="655"/>
      <c r="Z844" s="654">
        <f t="shared" si="89"/>
        <v>0</v>
      </c>
    </row>
    <row r="845" spans="1:26">
      <c r="A845" s="381">
        <v>845</v>
      </c>
      <c r="B845" s="146" t="s">
        <v>175</v>
      </c>
      <c r="E845" s="910">
        <f>'34'!N45</f>
        <v>62</v>
      </c>
      <c r="G845" s="718"/>
      <c r="I845" s="737">
        <f>'34'!N45</f>
        <v>62</v>
      </c>
      <c r="K845" s="718"/>
      <c r="N845" s="1018">
        <v>50</v>
      </c>
      <c r="O845" s="898">
        <f>'34'!N45</f>
        <v>62</v>
      </c>
      <c r="S845" s="722">
        <f t="shared" si="88"/>
        <v>0</v>
      </c>
      <c r="T845" s="461"/>
      <c r="U845" s="722"/>
      <c r="W845" s="655"/>
      <c r="Z845" s="654">
        <f t="shared" si="89"/>
        <v>62</v>
      </c>
    </row>
    <row r="846" spans="1:26">
      <c r="A846" s="381">
        <v>846</v>
      </c>
      <c r="B846" s="146" t="s">
        <v>538</v>
      </c>
      <c r="E846" s="910">
        <f>'34'!N46</f>
        <v>0</v>
      </c>
      <c r="G846" s="718"/>
      <c r="I846" s="737">
        <f>'34'!N46</f>
        <v>0</v>
      </c>
      <c r="K846" s="718"/>
      <c r="N846" s="1018">
        <v>0</v>
      </c>
      <c r="O846" s="898">
        <f>'34'!N46</f>
        <v>0</v>
      </c>
      <c r="S846" s="722">
        <f t="shared" si="88"/>
        <v>0</v>
      </c>
      <c r="T846" s="461"/>
      <c r="U846" s="722"/>
      <c r="W846" s="655"/>
      <c r="Z846" s="654">
        <f t="shared" si="89"/>
        <v>0</v>
      </c>
    </row>
    <row r="847" spans="1:26">
      <c r="A847" s="381">
        <v>847</v>
      </c>
      <c r="B847" s="146" t="s">
        <v>539</v>
      </c>
      <c r="E847" s="910">
        <f>'34'!N47</f>
        <v>0</v>
      </c>
      <c r="G847" s="718"/>
      <c r="I847" s="737">
        <f>'34'!N47</f>
        <v>0</v>
      </c>
      <c r="K847" s="718"/>
      <c r="N847" s="1018">
        <v>0</v>
      </c>
      <c r="O847" s="898">
        <f>'34'!N47</f>
        <v>0</v>
      </c>
      <c r="S847" s="722">
        <f t="shared" si="88"/>
        <v>0</v>
      </c>
      <c r="T847" s="461"/>
      <c r="U847" s="722"/>
      <c r="W847" s="655"/>
      <c r="Z847" s="654">
        <f t="shared" si="89"/>
        <v>0</v>
      </c>
    </row>
    <row r="848" spans="1:26">
      <c r="A848" s="381">
        <v>848</v>
      </c>
      <c r="B848" s="146" t="s">
        <v>540</v>
      </c>
      <c r="E848" s="910">
        <f>'34'!N48</f>
        <v>0</v>
      </c>
      <c r="G848" s="718"/>
      <c r="I848" s="737">
        <f>'34'!N48</f>
        <v>0</v>
      </c>
      <c r="K848" s="718"/>
      <c r="N848" s="1018">
        <v>0</v>
      </c>
      <c r="O848" s="898">
        <f>'34'!N48</f>
        <v>0</v>
      </c>
      <c r="S848" s="722">
        <f t="shared" si="88"/>
        <v>0</v>
      </c>
      <c r="T848" s="461"/>
      <c r="U848" s="722"/>
      <c r="W848" s="655"/>
      <c r="Z848" s="654">
        <f t="shared" si="89"/>
        <v>0</v>
      </c>
    </row>
    <row r="849" spans="1:26">
      <c r="A849" s="381">
        <v>849</v>
      </c>
      <c r="B849" s="146" t="s">
        <v>541</v>
      </c>
      <c r="E849" s="910">
        <f>'34'!N49</f>
        <v>0</v>
      </c>
      <c r="G849" s="718"/>
      <c r="I849" s="737">
        <f>'34'!N49</f>
        <v>0</v>
      </c>
      <c r="K849" s="718"/>
      <c r="N849" s="1018">
        <v>0</v>
      </c>
      <c r="O849" s="898">
        <f>'34'!N49</f>
        <v>0</v>
      </c>
      <c r="S849" s="722">
        <f t="shared" si="88"/>
        <v>0</v>
      </c>
      <c r="T849" s="461"/>
      <c r="U849" s="722"/>
      <c r="W849" s="655"/>
      <c r="Z849" s="654">
        <f t="shared" si="89"/>
        <v>0</v>
      </c>
    </row>
    <row r="850" spans="1:26">
      <c r="A850" s="381">
        <v>850</v>
      </c>
      <c r="B850" s="146" t="s">
        <v>542</v>
      </c>
      <c r="E850" s="910">
        <f>'34'!N50</f>
        <v>0</v>
      </c>
      <c r="G850" s="718"/>
      <c r="I850" s="737">
        <f>'34'!N50</f>
        <v>0</v>
      </c>
      <c r="K850" s="718"/>
      <c r="N850" s="1018">
        <v>0</v>
      </c>
      <c r="O850" s="898">
        <f>'34'!N50</f>
        <v>0</v>
      </c>
      <c r="S850" s="722">
        <f t="shared" si="88"/>
        <v>0</v>
      </c>
      <c r="T850" s="461"/>
      <c r="U850" s="722"/>
      <c r="W850" s="655"/>
      <c r="Z850" s="654">
        <f t="shared" si="89"/>
        <v>0</v>
      </c>
    </row>
    <row r="851" spans="1:26">
      <c r="A851" s="381">
        <v>851</v>
      </c>
      <c r="B851" s="146" t="s">
        <v>1087</v>
      </c>
      <c r="E851" s="910">
        <f>'34'!N51</f>
        <v>0</v>
      </c>
      <c r="G851" s="718"/>
      <c r="I851" s="737">
        <f>'34'!N51</f>
        <v>0</v>
      </c>
      <c r="K851" s="718"/>
      <c r="N851" s="1018">
        <v>0</v>
      </c>
      <c r="O851" s="898">
        <f>'34'!N51</f>
        <v>0</v>
      </c>
      <c r="S851" s="722">
        <f t="shared" si="88"/>
        <v>0</v>
      </c>
      <c r="T851" s="461"/>
      <c r="U851" s="722"/>
      <c r="W851" s="655"/>
      <c r="Z851" s="654">
        <f t="shared" si="89"/>
        <v>0</v>
      </c>
    </row>
    <row r="852" spans="1:26">
      <c r="A852" s="381">
        <v>852</v>
      </c>
      <c r="B852" s="146" t="s">
        <v>544</v>
      </c>
      <c r="E852" s="910">
        <f>'34'!N52</f>
        <v>0</v>
      </c>
      <c r="G852" s="718"/>
      <c r="I852" s="737">
        <f>'34'!N52</f>
        <v>0</v>
      </c>
      <c r="K852" s="718"/>
      <c r="N852" s="1018">
        <v>0</v>
      </c>
      <c r="O852" s="898">
        <f>'34'!N52</f>
        <v>0</v>
      </c>
      <c r="S852" s="722">
        <f t="shared" si="88"/>
        <v>0</v>
      </c>
      <c r="T852" s="461"/>
      <c r="U852" s="722"/>
      <c r="W852" s="655"/>
      <c r="Z852" s="654">
        <f t="shared" si="89"/>
        <v>0</v>
      </c>
    </row>
    <row r="853" spans="1:26" ht="15.75">
      <c r="A853" s="381">
        <v>853</v>
      </c>
      <c r="B853" s="341" t="s">
        <v>106</v>
      </c>
      <c r="E853" s="910">
        <f>'34'!N53</f>
        <v>62</v>
      </c>
      <c r="G853" s="718"/>
      <c r="I853" s="737">
        <f>'34'!N53</f>
        <v>62</v>
      </c>
      <c r="K853" s="718"/>
      <c r="N853" s="1018">
        <v>50</v>
      </c>
      <c r="O853" s="898">
        <f>'34'!N53</f>
        <v>62</v>
      </c>
      <c r="S853" s="722">
        <f t="shared" si="88"/>
        <v>0</v>
      </c>
      <c r="T853" s="461"/>
      <c r="U853" s="722"/>
      <c r="W853" s="655"/>
      <c r="Z853" s="654">
        <f t="shared" si="89"/>
        <v>62</v>
      </c>
    </row>
    <row r="854" spans="1:26" ht="15.75">
      <c r="A854" s="381">
        <v>854</v>
      </c>
      <c r="B854" s="341" t="s">
        <v>172</v>
      </c>
      <c r="I854" s="737"/>
      <c r="K854" s="231"/>
      <c r="N854" s="1018"/>
      <c r="S854" s="722">
        <f t="shared" si="88"/>
        <v>0</v>
      </c>
      <c r="U854" s="722"/>
      <c r="W854" s="655"/>
      <c r="Z854" s="654">
        <f t="shared" si="89"/>
        <v>0</v>
      </c>
    </row>
    <row r="855" spans="1:26" ht="15.75">
      <c r="A855" s="381">
        <v>855</v>
      </c>
      <c r="B855" s="341" t="s">
        <v>176</v>
      </c>
      <c r="I855" s="737"/>
      <c r="K855" s="231"/>
      <c r="N855" s="1018"/>
      <c r="S855" s="722">
        <f t="shared" si="88"/>
        <v>0</v>
      </c>
      <c r="U855" s="722"/>
      <c r="W855" s="655"/>
      <c r="Z855" s="654">
        <f t="shared" si="89"/>
        <v>0</v>
      </c>
    </row>
    <row r="856" spans="1:26">
      <c r="A856" s="381">
        <v>856</v>
      </c>
      <c r="B856" s="146" t="s">
        <v>548</v>
      </c>
      <c r="D856" t="s">
        <v>905</v>
      </c>
      <c r="E856" s="910">
        <f>'34'!P44</f>
        <v>2426.36</v>
      </c>
      <c r="G856" s="910">
        <f>'34'!R44</f>
        <v>2449</v>
      </c>
      <c r="I856" s="737">
        <f>'34'!P44</f>
        <v>2426.36</v>
      </c>
      <c r="K856" s="231">
        <f>'34'!R44</f>
        <v>2449</v>
      </c>
      <c r="N856" s="1018">
        <v>2449</v>
      </c>
      <c r="O856" s="898">
        <f>'34'!P44</f>
        <v>2426.36</v>
      </c>
      <c r="Q856" s="898">
        <f>'34'!R44</f>
        <v>2449</v>
      </c>
      <c r="S856" s="722">
        <f t="shared" si="88"/>
        <v>0</v>
      </c>
      <c r="T856" s="461"/>
      <c r="U856" s="722">
        <f t="shared" ref="U856:U868" si="90">G856-K856</f>
        <v>0</v>
      </c>
      <c r="W856" s="655">
        <f t="shared" ref="W856:W868" si="91">G856-N856</f>
        <v>0</v>
      </c>
      <c r="Z856" s="654">
        <f t="shared" si="89"/>
        <v>2426.36</v>
      </c>
    </row>
    <row r="857" spans="1:26">
      <c r="A857" s="381">
        <v>857</v>
      </c>
      <c r="B857" s="146" t="s">
        <v>175</v>
      </c>
      <c r="D857" t="s">
        <v>905</v>
      </c>
      <c r="E857" s="910">
        <f>'34'!P45</f>
        <v>1430.92</v>
      </c>
      <c r="G857" s="910">
        <f>'34'!R45</f>
        <v>1334</v>
      </c>
      <c r="I857" s="737">
        <f>'34'!P45</f>
        <v>1430.92</v>
      </c>
      <c r="K857" s="231">
        <f>'34'!R45</f>
        <v>1334</v>
      </c>
      <c r="N857" s="1018">
        <v>1334</v>
      </c>
      <c r="O857" s="898">
        <f>'34'!P45</f>
        <v>1430.92</v>
      </c>
      <c r="Q857" s="898">
        <f>'34'!R45</f>
        <v>1334</v>
      </c>
      <c r="S857" s="722">
        <f t="shared" si="88"/>
        <v>0</v>
      </c>
      <c r="T857" s="461"/>
      <c r="U857" s="722">
        <f t="shared" si="90"/>
        <v>0</v>
      </c>
      <c r="W857" s="655">
        <f t="shared" si="91"/>
        <v>0</v>
      </c>
      <c r="Z857" s="654">
        <f t="shared" si="89"/>
        <v>1430.92</v>
      </c>
    </row>
    <row r="858" spans="1:26">
      <c r="A858" s="381">
        <v>858</v>
      </c>
      <c r="B858" s="146" t="s">
        <v>538</v>
      </c>
      <c r="D858" t="s">
        <v>905</v>
      </c>
      <c r="E858" s="910">
        <f>'34'!P46</f>
        <v>4179.75</v>
      </c>
      <c r="G858" s="910">
        <f>'34'!R46</f>
        <v>3932</v>
      </c>
      <c r="I858" s="737">
        <f>'34'!P46</f>
        <v>4179.75</v>
      </c>
      <c r="K858" s="231">
        <f>'34'!R46</f>
        <v>3932</v>
      </c>
      <c r="N858" s="1018">
        <v>3932</v>
      </c>
      <c r="O858" s="898">
        <f>'34'!P46</f>
        <v>4179.75</v>
      </c>
      <c r="Q858" s="898">
        <f>'34'!R46</f>
        <v>3932</v>
      </c>
      <c r="S858" s="722">
        <f t="shared" si="88"/>
        <v>0</v>
      </c>
      <c r="T858" s="461"/>
      <c r="U858" s="722">
        <f t="shared" si="90"/>
        <v>0</v>
      </c>
      <c r="W858" s="655">
        <f t="shared" si="91"/>
        <v>0</v>
      </c>
      <c r="Z858" s="654">
        <f t="shared" si="89"/>
        <v>4179.75</v>
      </c>
    </row>
    <row r="859" spans="1:26">
      <c r="A859" s="381">
        <v>859</v>
      </c>
      <c r="B859" s="146" t="s">
        <v>539</v>
      </c>
      <c r="D859" t="s">
        <v>905</v>
      </c>
      <c r="E859" s="910">
        <f>'34'!P47</f>
        <v>392</v>
      </c>
      <c r="G859" s="910">
        <f>'34'!R47</f>
        <v>363</v>
      </c>
      <c r="I859" s="737">
        <f>'34'!P47</f>
        <v>392</v>
      </c>
      <c r="K859" s="231">
        <f>'34'!R47</f>
        <v>363</v>
      </c>
      <c r="N859" s="1018">
        <v>363</v>
      </c>
      <c r="O859" s="898">
        <f>'34'!P47</f>
        <v>392</v>
      </c>
      <c r="Q859" s="898">
        <f>'34'!R47</f>
        <v>363</v>
      </c>
      <c r="S859" s="722">
        <f t="shared" si="88"/>
        <v>0</v>
      </c>
      <c r="T859" s="461"/>
      <c r="U859" s="722">
        <f t="shared" si="90"/>
        <v>0</v>
      </c>
      <c r="W859" s="655">
        <f t="shared" si="91"/>
        <v>0</v>
      </c>
      <c r="Z859" s="654">
        <f t="shared" si="89"/>
        <v>392</v>
      </c>
    </row>
    <row r="860" spans="1:26">
      <c r="A860" s="381">
        <v>860</v>
      </c>
      <c r="B860" s="146" t="s">
        <v>540</v>
      </c>
      <c r="D860" t="s">
        <v>905</v>
      </c>
      <c r="E860" s="910">
        <f>'34'!P48</f>
        <v>2682</v>
      </c>
      <c r="G860" s="910">
        <f>'34'!R48</f>
        <v>2516</v>
      </c>
      <c r="I860" s="737">
        <f>'34'!P48</f>
        <v>2682</v>
      </c>
      <c r="K860" s="231">
        <f>'34'!R48</f>
        <v>2516</v>
      </c>
      <c r="N860" s="1018">
        <v>2516</v>
      </c>
      <c r="O860" s="898">
        <f>'34'!P48</f>
        <v>2682</v>
      </c>
      <c r="Q860" s="898">
        <f>'34'!R48</f>
        <v>2516</v>
      </c>
      <c r="S860" s="722">
        <f t="shared" si="88"/>
        <v>0</v>
      </c>
      <c r="T860" s="461"/>
      <c r="U860" s="722">
        <f t="shared" si="90"/>
        <v>0</v>
      </c>
      <c r="W860" s="655">
        <f t="shared" si="91"/>
        <v>0</v>
      </c>
      <c r="Z860" s="654">
        <f t="shared" si="89"/>
        <v>2682</v>
      </c>
    </row>
    <row r="861" spans="1:26">
      <c r="A861" s="381">
        <v>861</v>
      </c>
      <c r="B861" s="146" t="s">
        <v>541</v>
      </c>
      <c r="D861" t="s">
        <v>905</v>
      </c>
      <c r="E861" s="910">
        <f>'34'!P49</f>
        <v>933.7</v>
      </c>
      <c r="G861" s="910">
        <f>'34'!R49</f>
        <v>894</v>
      </c>
      <c r="I861" s="737">
        <f>'34'!P49</f>
        <v>933.7</v>
      </c>
      <c r="K861" s="231">
        <f>'34'!R49</f>
        <v>894</v>
      </c>
      <c r="N861" s="1018">
        <v>894</v>
      </c>
      <c r="O861" s="898">
        <f>'34'!P49</f>
        <v>933.7</v>
      </c>
      <c r="Q861" s="898">
        <f>'34'!R49</f>
        <v>894</v>
      </c>
      <c r="S861" s="722">
        <f t="shared" si="88"/>
        <v>0</v>
      </c>
      <c r="T861" s="461"/>
      <c r="U861" s="722">
        <f t="shared" si="90"/>
        <v>0</v>
      </c>
      <c r="W861" s="655">
        <f t="shared" si="91"/>
        <v>0</v>
      </c>
      <c r="Z861" s="654">
        <f t="shared" si="89"/>
        <v>933.7</v>
      </c>
    </row>
    <row r="862" spans="1:26">
      <c r="A862" s="381">
        <v>862</v>
      </c>
      <c r="B862" s="146" t="s">
        <v>542</v>
      </c>
      <c r="D862" t="s">
        <v>905</v>
      </c>
      <c r="E862" s="910">
        <f>'34'!P50</f>
        <v>354</v>
      </c>
      <c r="G862" s="910">
        <f>'34'!R50</f>
        <v>341</v>
      </c>
      <c r="I862" s="737">
        <f>'34'!P50</f>
        <v>354</v>
      </c>
      <c r="K862" s="231">
        <f>'34'!R50</f>
        <v>341</v>
      </c>
      <c r="N862" s="1018">
        <v>341</v>
      </c>
      <c r="O862" s="898">
        <f>'34'!P50</f>
        <v>354</v>
      </c>
      <c r="Q862" s="898">
        <f>'34'!R50</f>
        <v>341</v>
      </c>
      <c r="S862" s="722">
        <f t="shared" si="88"/>
        <v>0</v>
      </c>
      <c r="T862" s="461"/>
      <c r="U862" s="722">
        <f t="shared" si="90"/>
        <v>0</v>
      </c>
      <c r="W862" s="655">
        <f t="shared" si="91"/>
        <v>0</v>
      </c>
      <c r="Z862" s="654">
        <f t="shared" si="89"/>
        <v>354</v>
      </c>
    </row>
    <row r="863" spans="1:26">
      <c r="A863" s="381">
        <v>863</v>
      </c>
      <c r="B863" s="146" t="s">
        <v>1087</v>
      </c>
      <c r="D863" t="s">
        <v>905</v>
      </c>
      <c r="E863" s="910">
        <f>'34'!P51</f>
        <v>975</v>
      </c>
      <c r="G863" s="910">
        <f>'34'!R51</f>
        <v>998</v>
      </c>
      <c r="I863" s="737">
        <f>'34'!P51</f>
        <v>975</v>
      </c>
      <c r="K863" s="231">
        <f>'34'!R51</f>
        <v>998</v>
      </c>
      <c r="N863" s="1018">
        <v>998</v>
      </c>
      <c r="O863" s="898">
        <f>'34'!P51</f>
        <v>975</v>
      </c>
      <c r="Q863" s="898">
        <f>'34'!R51</f>
        <v>998</v>
      </c>
      <c r="S863" s="722">
        <f t="shared" si="88"/>
        <v>0</v>
      </c>
      <c r="T863" s="461"/>
      <c r="U863" s="722">
        <f t="shared" si="90"/>
        <v>0</v>
      </c>
      <c r="W863" s="655">
        <f t="shared" si="91"/>
        <v>0</v>
      </c>
      <c r="Z863" s="654">
        <f t="shared" si="89"/>
        <v>975</v>
      </c>
    </row>
    <row r="864" spans="1:26">
      <c r="A864" s="381">
        <v>864</v>
      </c>
      <c r="B864" s="146" t="s">
        <v>544</v>
      </c>
      <c r="D864" t="s">
        <v>905</v>
      </c>
      <c r="E864" s="910">
        <f>'34'!P52</f>
        <v>0</v>
      </c>
      <c r="G864" s="910">
        <f>'34'!R52</f>
        <v>0</v>
      </c>
      <c r="I864" s="737">
        <f>'34'!P52</f>
        <v>0</v>
      </c>
      <c r="K864" s="231">
        <f>'34'!R52</f>
        <v>0</v>
      </c>
      <c r="N864" s="1018">
        <v>0</v>
      </c>
      <c r="O864" s="898">
        <f>'34'!P52</f>
        <v>0</v>
      </c>
      <c r="Q864" s="898">
        <f>'34'!R52</f>
        <v>0</v>
      </c>
      <c r="S864" s="722">
        <f t="shared" si="88"/>
        <v>0</v>
      </c>
      <c r="T864" s="461"/>
      <c r="U864" s="722">
        <f t="shared" si="90"/>
        <v>0</v>
      </c>
      <c r="W864" s="655">
        <f t="shared" si="91"/>
        <v>0</v>
      </c>
      <c r="Z864" s="654">
        <f t="shared" si="89"/>
        <v>0</v>
      </c>
    </row>
    <row r="865" spans="1:26" ht="15.75">
      <c r="A865" s="381">
        <v>865</v>
      </c>
      <c r="B865" s="341" t="s">
        <v>106</v>
      </c>
      <c r="D865" t="s">
        <v>905</v>
      </c>
      <c r="E865" s="910">
        <f>'34'!P53</f>
        <v>13373.730000000001</v>
      </c>
      <c r="G865" s="910">
        <f>'34'!R53</f>
        <v>12827</v>
      </c>
      <c r="I865" s="737">
        <f>'34'!P53</f>
        <v>13373.730000000001</v>
      </c>
      <c r="K865" s="231">
        <f>'34'!R53</f>
        <v>12827</v>
      </c>
      <c r="N865" s="1018">
        <v>12827</v>
      </c>
      <c r="O865" s="898">
        <f>'34'!P53</f>
        <v>13373.730000000001</v>
      </c>
      <c r="Q865" s="898">
        <f>'34'!R53</f>
        <v>12827</v>
      </c>
      <c r="S865" s="722">
        <f t="shared" si="88"/>
        <v>0</v>
      </c>
      <c r="T865" s="461"/>
      <c r="U865" s="722">
        <f t="shared" si="90"/>
        <v>0</v>
      </c>
      <c r="W865" s="655">
        <f t="shared" si="91"/>
        <v>0</v>
      </c>
      <c r="Z865" s="654">
        <f t="shared" si="89"/>
        <v>13373.730000000001</v>
      </c>
    </row>
    <row r="866" spans="1:26" ht="15.75">
      <c r="A866" s="381">
        <v>866</v>
      </c>
      <c r="B866" s="341" t="s">
        <v>575</v>
      </c>
      <c r="I866" s="737"/>
      <c r="K866" s="231"/>
      <c r="N866" s="1018"/>
      <c r="S866" s="722">
        <f t="shared" si="88"/>
        <v>0</v>
      </c>
      <c r="U866" s="722">
        <f t="shared" si="90"/>
        <v>0</v>
      </c>
      <c r="W866" s="655">
        <f t="shared" si="91"/>
        <v>0</v>
      </c>
      <c r="Z866" s="654">
        <f t="shared" si="89"/>
        <v>0</v>
      </c>
    </row>
    <row r="867" spans="1:26">
      <c r="A867" s="381">
        <v>867</v>
      </c>
      <c r="B867" s="146" t="s">
        <v>176</v>
      </c>
      <c r="D867" t="s">
        <v>905</v>
      </c>
      <c r="E867" s="910">
        <f>'34'!P59</f>
        <v>28</v>
      </c>
      <c r="G867" s="910">
        <f>'34'!R59</f>
        <v>10</v>
      </c>
      <c r="I867" s="737">
        <f>'34'!P59</f>
        <v>28</v>
      </c>
      <c r="J867" s="480"/>
      <c r="K867" s="231">
        <f>'34'!R59</f>
        <v>10</v>
      </c>
      <c r="M867" t="s">
        <v>1055</v>
      </c>
      <c r="N867" s="1018">
        <v>10</v>
      </c>
      <c r="O867" s="898">
        <f>'34'!P59</f>
        <v>28</v>
      </c>
      <c r="Q867" s="898">
        <f>'34'!R59</f>
        <v>10</v>
      </c>
      <c r="S867" s="722">
        <f t="shared" si="88"/>
        <v>0</v>
      </c>
      <c r="T867" s="461"/>
      <c r="U867" s="722">
        <f t="shared" si="90"/>
        <v>0</v>
      </c>
      <c r="W867" s="655">
        <f t="shared" si="91"/>
        <v>0</v>
      </c>
      <c r="Z867" s="654">
        <f t="shared" si="89"/>
        <v>28</v>
      </c>
    </row>
    <row r="868" spans="1:26">
      <c r="A868" s="381">
        <v>868</v>
      </c>
      <c r="B868" s="146" t="s">
        <v>980</v>
      </c>
      <c r="D868" t="s">
        <v>905</v>
      </c>
      <c r="E868" s="1078">
        <f>'34'!P60</f>
        <v>2066662</v>
      </c>
      <c r="G868" s="910">
        <f>'34'!R60</f>
        <v>522551</v>
      </c>
      <c r="I868" s="737">
        <f>'34'!P60</f>
        <v>2066662</v>
      </c>
      <c r="J868" s="480"/>
      <c r="K868" s="231">
        <f>'34'!R60</f>
        <v>522551</v>
      </c>
      <c r="M868" t="s">
        <v>1055</v>
      </c>
      <c r="N868" s="1018">
        <v>522551</v>
      </c>
      <c r="O868" s="898">
        <f>'34'!P60</f>
        <v>2066662</v>
      </c>
      <c r="Q868" s="898">
        <f>'34'!R60</f>
        <v>522551</v>
      </c>
      <c r="S868" s="722">
        <f t="shared" si="88"/>
        <v>0</v>
      </c>
      <c r="T868" s="461"/>
      <c r="U868" s="722">
        <f t="shared" si="90"/>
        <v>0</v>
      </c>
      <c r="W868" s="655">
        <f t="shared" si="91"/>
        <v>0</v>
      </c>
      <c r="Z868" s="654">
        <f t="shared" si="89"/>
        <v>2066662</v>
      </c>
    </row>
    <row r="869" spans="1:26" ht="15.75">
      <c r="A869" s="381">
        <v>869</v>
      </c>
      <c r="B869" s="341" t="s">
        <v>576</v>
      </c>
      <c r="I869" s="737"/>
      <c r="K869" s="231"/>
      <c r="N869" s="1018"/>
      <c r="S869" s="722">
        <f t="shared" si="88"/>
        <v>0</v>
      </c>
      <c r="U869" s="722"/>
      <c r="W869" s="655"/>
      <c r="Z869" s="654">
        <f t="shared" si="89"/>
        <v>0</v>
      </c>
    </row>
    <row r="870" spans="1:26" ht="15.75">
      <c r="A870" s="381">
        <v>870</v>
      </c>
      <c r="B870" s="1054" t="s">
        <v>1140</v>
      </c>
      <c r="I870" s="737"/>
      <c r="K870" s="231"/>
      <c r="N870" s="1018"/>
      <c r="S870" s="722">
        <f t="shared" si="88"/>
        <v>0</v>
      </c>
      <c r="U870" s="722"/>
      <c r="W870" s="655"/>
      <c r="Z870" s="654">
        <f t="shared" si="89"/>
        <v>0</v>
      </c>
    </row>
    <row r="871" spans="1:26" ht="15.75">
      <c r="A871" s="381">
        <v>871</v>
      </c>
      <c r="B871" s="1054" t="s">
        <v>577</v>
      </c>
      <c r="I871" s="737"/>
      <c r="K871" s="231"/>
      <c r="N871" s="1018"/>
      <c r="S871" s="722">
        <f t="shared" si="88"/>
        <v>0</v>
      </c>
      <c r="U871" s="722"/>
      <c r="W871" s="655"/>
      <c r="Z871" s="654">
        <f t="shared" si="89"/>
        <v>0</v>
      </c>
    </row>
    <row r="872" spans="1:26" ht="15.75">
      <c r="A872" s="381">
        <v>872</v>
      </c>
      <c r="B872" s="1054" t="s">
        <v>636</v>
      </c>
      <c r="I872" s="737"/>
      <c r="K872" s="231"/>
      <c r="N872" s="1018"/>
      <c r="S872" s="722">
        <f t="shared" si="88"/>
        <v>0</v>
      </c>
      <c r="U872" s="722"/>
      <c r="W872" s="655"/>
      <c r="Z872" s="654">
        <f t="shared" si="89"/>
        <v>0</v>
      </c>
    </row>
    <row r="873" spans="1:26" ht="15.75">
      <c r="A873" s="381">
        <v>873</v>
      </c>
      <c r="B873" s="1054" t="s">
        <v>637</v>
      </c>
      <c r="I873" s="737"/>
      <c r="K873" s="231"/>
      <c r="N873" s="1018"/>
      <c r="S873" s="722">
        <f t="shared" si="88"/>
        <v>0</v>
      </c>
      <c r="U873" s="722"/>
      <c r="W873" s="655"/>
      <c r="Z873" s="654">
        <f t="shared" si="89"/>
        <v>0</v>
      </c>
    </row>
    <row r="874" spans="1:26" ht="15.75">
      <c r="A874" s="381">
        <v>874</v>
      </c>
      <c r="B874" s="1054" t="s">
        <v>638</v>
      </c>
      <c r="I874" s="737"/>
      <c r="K874" s="231"/>
      <c r="N874" s="1018"/>
      <c r="S874" s="722">
        <f t="shared" si="88"/>
        <v>0</v>
      </c>
      <c r="U874" s="722"/>
      <c r="W874" s="655"/>
      <c r="Z874" s="654">
        <f t="shared" si="89"/>
        <v>0</v>
      </c>
    </row>
    <row r="875" spans="1:26" ht="15.75">
      <c r="A875" s="381">
        <v>875</v>
      </c>
      <c r="B875" s="1054" t="s">
        <v>504</v>
      </c>
      <c r="I875" s="737"/>
      <c r="K875" s="231"/>
      <c r="N875" s="1018"/>
      <c r="S875" s="722">
        <f t="shared" si="88"/>
        <v>0</v>
      </c>
      <c r="U875" s="722"/>
      <c r="W875" s="655"/>
      <c r="Z875" s="654">
        <f t="shared" si="89"/>
        <v>0</v>
      </c>
    </row>
    <row r="876" spans="1:26">
      <c r="A876" s="381">
        <v>876</v>
      </c>
      <c r="B876" s="1055" t="s">
        <v>509</v>
      </c>
      <c r="E876" s="910">
        <f>'35'!C9</f>
        <v>0</v>
      </c>
      <c r="G876" s="718"/>
      <c r="I876" s="737">
        <f>'35'!C9</f>
        <v>0</v>
      </c>
      <c r="J876" s="370"/>
      <c r="K876" s="718"/>
      <c r="N876" s="1018">
        <v>0</v>
      </c>
      <c r="O876" s="925">
        <f>'35'!C9</f>
        <v>0</v>
      </c>
      <c r="S876" s="722">
        <f t="shared" si="88"/>
        <v>0</v>
      </c>
      <c r="T876" s="461"/>
      <c r="U876" s="722"/>
      <c r="W876" s="655"/>
      <c r="Z876" s="654">
        <f t="shared" si="89"/>
        <v>0</v>
      </c>
    </row>
    <row r="877" spans="1:26">
      <c r="A877" s="381">
        <v>877</v>
      </c>
      <c r="B877" s="1055" t="s">
        <v>177</v>
      </c>
      <c r="E877" s="910">
        <f>'35'!C10</f>
        <v>0</v>
      </c>
      <c r="G877" s="718"/>
      <c r="I877" s="737">
        <f>'35'!C10</f>
        <v>0</v>
      </c>
      <c r="J877" s="370"/>
      <c r="K877" s="718"/>
      <c r="N877" s="1018">
        <v>0</v>
      </c>
      <c r="O877" s="925">
        <f>'35'!C10</f>
        <v>0</v>
      </c>
      <c r="S877" s="722">
        <f t="shared" si="88"/>
        <v>0</v>
      </c>
      <c r="T877" s="461"/>
      <c r="U877" s="722"/>
      <c r="W877" s="655"/>
      <c r="Z877" s="654">
        <f t="shared" si="89"/>
        <v>0</v>
      </c>
    </row>
    <row r="878" spans="1:26">
      <c r="A878" s="381">
        <v>878</v>
      </c>
      <c r="B878" s="1055" t="s">
        <v>178</v>
      </c>
      <c r="E878" s="910">
        <f>'35'!C11</f>
        <v>0</v>
      </c>
      <c r="G878" s="718"/>
      <c r="I878" s="737">
        <f>'35'!C11</f>
        <v>0</v>
      </c>
      <c r="J878" s="370"/>
      <c r="K878" s="718"/>
      <c r="N878" s="1018">
        <v>0</v>
      </c>
      <c r="O878" s="925">
        <f>'35'!C11</f>
        <v>0</v>
      </c>
      <c r="S878" s="722">
        <f t="shared" si="88"/>
        <v>0</v>
      </c>
      <c r="T878" s="461"/>
      <c r="U878" s="722"/>
      <c r="W878" s="655"/>
      <c r="Z878" s="654">
        <f t="shared" si="89"/>
        <v>0</v>
      </c>
    </row>
    <row r="879" spans="1:26">
      <c r="A879" s="381">
        <v>879</v>
      </c>
      <c r="B879" s="1055" t="s">
        <v>179</v>
      </c>
      <c r="E879" s="910">
        <f>'35'!C12</f>
        <v>0</v>
      </c>
      <c r="G879" s="718"/>
      <c r="I879" s="737">
        <f>'35'!C12</f>
        <v>0</v>
      </c>
      <c r="J879" s="370"/>
      <c r="K879" s="718"/>
      <c r="N879" s="1018">
        <v>1</v>
      </c>
      <c r="O879" s="925">
        <f>'35'!C12</f>
        <v>0</v>
      </c>
      <c r="S879" s="722">
        <f t="shared" si="88"/>
        <v>0</v>
      </c>
      <c r="T879" s="461"/>
      <c r="U879" s="722"/>
      <c r="W879" s="655"/>
      <c r="Z879" s="654">
        <f t="shared" si="89"/>
        <v>0</v>
      </c>
    </row>
    <row r="880" spans="1:26">
      <c r="A880" s="381">
        <v>880</v>
      </c>
      <c r="B880" s="1055" t="s">
        <v>180</v>
      </c>
      <c r="E880" s="910">
        <f>'35'!C13</f>
        <v>0</v>
      </c>
      <c r="G880" s="718"/>
      <c r="I880" s="737">
        <f>'35'!C13</f>
        <v>0</v>
      </c>
      <c r="J880" s="370"/>
      <c r="K880" s="718"/>
      <c r="N880" s="1018">
        <v>0</v>
      </c>
      <c r="O880" s="925">
        <f>'35'!C13</f>
        <v>0</v>
      </c>
      <c r="S880" s="722">
        <f t="shared" si="88"/>
        <v>0</v>
      </c>
      <c r="T880" s="461"/>
      <c r="U880" s="722"/>
      <c r="W880" s="655"/>
      <c r="Z880" s="654">
        <f t="shared" si="89"/>
        <v>0</v>
      </c>
    </row>
    <row r="881" spans="1:26">
      <c r="A881" s="381">
        <v>881</v>
      </c>
      <c r="B881" s="1055" t="s">
        <v>181</v>
      </c>
      <c r="E881" s="910">
        <f>'35'!C14</f>
        <v>0</v>
      </c>
      <c r="G881" s="718"/>
      <c r="I881" s="737">
        <f>'35'!C14</f>
        <v>0</v>
      </c>
      <c r="J881" s="370"/>
      <c r="K881" s="718"/>
      <c r="N881" s="1018">
        <v>0</v>
      </c>
      <c r="O881" s="925">
        <f>'35'!C14</f>
        <v>0</v>
      </c>
      <c r="S881" s="722">
        <f t="shared" si="88"/>
        <v>0</v>
      </c>
      <c r="T881" s="461"/>
      <c r="U881" s="722"/>
      <c r="W881" s="655"/>
      <c r="Z881" s="654">
        <f t="shared" si="89"/>
        <v>0</v>
      </c>
    </row>
    <row r="882" spans="1:26">
      <c r="A882" s="381">
        <v>882</v>
      </c>
      <c r="B882" s="1055" t="s">
        <v>510</v>
      </c>
      <c r="E882" s="910">
        <f>'35'!C15</f>
        <v>0</v>
      </c>
      <c r="G882" s="718"/>
      <c r="I882" s="737">
        <f>'35'!C15</f>
        <v>0</v>
      </c>
      <c r="J882" s="370"/>
      <c r="K882" s="718"/>
      <c r="N882" s="1018">
        <v>0</v>
      </c>
      <c r="O882" s="925">
        <f>'35'!C15</f>
        <v>0</v>
      </c>
      <c r="S882" s="722">
        <f t="shared" si="88"/>
        <v>0</v>
      </c>
      <c r="T882" s="461"/>
      <c r="U882" s="722"/>
      <c r="W882" s="655"/>
      <c r="Z882" s="654">
        <f t="shared" si="89"/>
        <v>0</v>
      </c>
    </row>
    <row r="883" spans="1:26" ht="15.75">
      <c r="A883" s="381">
        <v>883</v>
      </c>
      <c r="B883" s="1054" t="s">
        <v>63</v>
      </c>
      <c r="E883" s="910">
        <f>'35'!C16</f>
        <v>0</v>
      </c>
      <c r="G883" s="718"/>
      <c r="I883" s="737">
        <f>'35'!C16</f>
        <v>0</v>
      </c>
      <c r="J883" s="370"/>
      <c r="K883" s="718"/>
      <c r="N883" s="1018">
        <v>1</v>
      </c>
      <c r="O883" s="925">
        <f>'35'!C16</f>
        <v>0</v>
      </c>
      <c r="S883" s="722">
        <f t="shared" si="88"/>
        <v>0</v>
      </c>
      <c r="T883" s="461"/>
      <c r="U883" s="722"/>
      <c r="W883" s="655"/>
      <c r="Z883" s="654">
        <f t="shared" si="89"/>
        <v>0</v>
      </c>
    </row>
    <row r="884" spans="1:26" ht="15.75">
      <c r="A884" s="381">
        <v>884</v>
      </c>
      <c r="B884" s="1054" t="s">
        <v>505</v>
      </c>
      <c r="I884" s="737"/>
      <c r="K884" s="231"/>
      <c r="N884" s="1018"/>
      <c r="S884" s="722">
        <f t="shared" si="88"/>
        <v>0</v>
      </c>
      <c r="U884" s="722"/>
      <c r="W884" s="655"/>
      <c r="Z884" s="654">
        <f t="shared" si="89"/>
        <v>0</v>
      </c>
    </row>
    <row r="885" spans="1:26">
      <c r="A885" s="381">
        <v>885</v>
      </c>
      <c r="B885" s="1055" t="s">
        <v>509</v>
      </c>
      <c r="E885" s="910">
        <f>'35'!E9</f>
        <v>0</v>
      </c>
      <c r="G885" s="718"/>
      <c r="I885" s="737">
        <f>'35'!E9</f>
        <v>0</v>
      </c>
      <c r="J885" s="370"/>
      <c r="K885" s="718"/>
      <c r="N885" s="1018">
        <v>0</v>
      </c>
      <c r="O885" s="925">
        <f>'35'!E9</f>
        <v>0</v>
      </c>
      <c r="S885" s="722">
        <f t="shared" si="88"/>
        <v>0</v>
      </c>
      <c r="T885" s="461"/>
      <c r="U885" s="722"/>
      <c r="W885" s="655"/>
      <c r="Z885" s="654">
        <f t="shared" si="89"/>
        <v>0</v>
      </c>
    </row>
    <row r="886" spans="1:26">
      <c r="A886" s="381">
        <v>886</v>
      </c>
      <c r="B886" s="1055" t="s">
        <v>177</v>
      </c>
      <c r="E886" s="910">
        <f>'35'!E10</f>
        <v>1</v>
      </c>
      <c r="G886" s="718"/>
      <c r="I886" s="737">
        <f>'35'!E10</f>
        <v>1</v>
      </c>
      <c r="J886" s="370"/>
      <c r="K886" s="718"/>
      <c r="N886" s="1018">
        <v>0</v>
      </c>
      <c r="O886" s="925">
        <f>'35'!E10</f>
        <v>1</v>
      </c>
      <c r="S886" s="722">
        <f t="shared" si="88"/>
        <v>0</v>
      </c>
      <c r="T886" s="461"/>
      <c r="U886" s="722"/>
      <c r="W886" s="655"/>
      <c r="Z886" s="654">
        <f t="shared" si="89"/>
        <v>1</v>
      </c>
    </row>
    <row r="887" spans="1:26">
      <c r="A887" s="381">
        <v>887</v>
      </c>
      <c r="B887" s="1055" t="s">
        <v>178</v>
      </c>
      <c r="E887" s="910">
        <f>'35'!E11</f>
        <v>3</v>
      </c>
      <c r="G887" s="718"/>
      <c r="I887" s="737">
        <f>'35'!E11</f>
        <v>3</v>
      </c>
      <c r="J887" s="370"/>
      <c r="K887" s="718"/>
      <c r="N887" s="1018">
        <v>0</v>
      </c>
      <c r="O887" s="925">
        <f>'35'!E11</f>
        <v>3</v>
      </c>
      <c r="S887" s="722">
        <f t="shared" si="88"/>
        <v>0</v>
      </c>
      <c r="T887" s="461"/>
      <c r="U887" s="722"/>
      <c r="W887" s="655"/>
      <c r="Z887" s="654">
        <f t="shared" si="89"/>
        <v>3</v>
      </c>
    </row>
    <row r="888" spans="1:26" ht="15.75">
      <c r="A888" s="381">
        <v>888</v>
      </c>
      <c r="B888" s="1055" t="s">
        <v>179</v>
      </c>
      <c r="C888" s="467"/>
      <c r="E888" s="910">
        <f>'35'!E12</f>
        <v>2</v>
      </c>
      <c r="G888" s="718"/>
      <c r="I888" s="737">
        <f>'35'!E12</f>
        <v>2</v>
      </c>
      <c r="J888" s="370"/>
      <c r="K888" s="718"/>
      <c r="N888" s="1018">
        <v>0</v>
      </c>
      <c r="O888" s="925">
        <f>'35'!E12</f>
        <v>2</v>
      </c>
      <c r="S888" s="722">
        <f t="shared" si="88"/>
        <v>0</v>
      </c>
      <c r="T888" s="461"/>
      <c r="U888" s="722"/>
      <c r="W888" s="655"/>
      <c r="Z888" s="654">
        <f t="shared" si="89"/>
        <v>2</v>
      </c>
    </row>
    <row r="889" spans="1:26" ht="15.75">
      <c r="A889" s="381">
        <v>889</v>
      </c>
      <c r="B889" s="1055" t="s">
        <v>180</v>
      </c>
      <c r="C889" s="467"/>
      <c r="E889" s="910">
        <f>'35'!E13</f>
        <v>0</v>
      </c>
      <c r="G889" s="718"/>
      <c r="I889" s="737">
        <f>'35'!E13</f>
        <v>0</v>
      </c>
      <c r="J889" s="370"/>
      <c r="K889" s="718"/>
      <c r="N889" s="1018">
        <v>0</v>
      </c>
      <c r="O889" s="925">
        <f>'35'!E13</f>
        <v>0</v>
      </c>
      <c r="S889" s="722">
        <f t="shared" si="88"/>
        <v>0</v>
      </c>
      <c r="T889" s="461"/>
      <c r="U889" s="722"/>
      <c r="W889" s="655"/>
      <c r="Z889" s="654">
        <f t="shared" si="89"/>
        <v>0</v>
      </c>
    </row>
    <row r="890" spans="1:26" ht="15.75">
      <c r="A890" s="381">
        <v>890</v>
      </c>
      <c r="B890" s="1055" t="s">
        <v>181</v>
      </c>
      <c r="C890" s="467"/>
      <c r="E890" s="910">
        <f>'35'!E14</f>
        <v>0</v>
      </c>
      <c r="G890" s="718"/>
      <c r="I890" s="737">
        <f>'35'!E14</f>
        <v>0</v>
      </c>
      <c r="J890" s="370"/>
      <c r="K890" s="718"/>
      <c r="N890" s="1018">
        <v>0</v>
      </c>
      <c r="O890" s="925">
        <f>'35'!E14</f>
        <v>0</v>
      </c>
      <c r="S890" s="722">
        <f t="shared" si="88"/>
        <v>0</v>
      </c>
      <c r="T890" s="461"/>
      <c r="U890" s="722"/>
      <c r="W890" s="655"/>
      <c r="Z890" s="654">
        <f t="shared" si="89"/>
        <v>0</v>
      </c>
    </row>
    <row r="891" spans="1:26" ht="15.75">
      <c r="A891" s="381">
        <v>891</v>
      </c>
      <c r="B891" s="1055" t="s">
        <v>510</v>
      </c>
      <c r="C891" s="467"/>
      <c r="E891" s="910">
        <f>'35'!E15</f>
        <v>0</v>
      </c>
      <c r="G891" s="718"/>
      <c r="I891" s="737">
        <f>'35'!E15</f>
        <v>0</v>
      </c>
      <c r="J891" s="370"/>
      <c r="K891" s="718"/>
      <c r="N891" s="1018">
        <v>0</v>
      </c>
      <c r="O891" s="925">
        <f>'35'!E15</f>
        <v>0</v>
      </c>
      <c r="S891" s="722">
        <f t="shared" si="88"/>
        <v>0</v>
      </c>
      <c r="T891" s="461"/>
      <c r="U891" s="722"/>
      <c r="W891" s="655"/>
      <c r="Z891" s="654">
        <f t="shared" si="89"/>
        <v>0</v>
      </c>
    </row>
    <row r="892" spans="1:26" ht="15.75">
      <c r="A892" s="381">
        <v>892</v>
      </c>
      <c r="B892" s="1054" t="s">
        <v>63</v>
      </c>
      <c r="C892" s="467"/>
      <c r="E892" s="910">
        <f>'35'!E16</f>
        <v>6</v>
      </c>
      <c r="G892" s="718"/>
      <c r="I892" s="737">
        <f>'35'!E16</f>
        <v>6</v>
      </c>
      <c r="J892" s="370"/>
      <c r="K892" s="718"/>
      <c r="N892" s="1018">
        <v>0</v>
      </c>
      <c r="O892" s="925">
        <f>'35'!E16</f>
        <v>6</v>
      </c>
      <c r="S892" s="722">
        <f t="shared" si="88"/>
        <v>0</v>
      </c>
      <c r="T892" s="461"/>
      <c r="U892" s="722"/>
      <c r="W892" s="655"/>
      <c r="Z892" s="654">
        <f t="shared" si="89"/>
        <v>6</v>
      </c>
    </row>
    <row r="893" spans="1:26" ht="15.75">
      <c r="A893" s="381">
        <v>893</v>
      </c>
      <c r="B893" s="1054" t="s">
        <v>506</v>
      </c>
      <c r="C893" s="467"/>
      <c r="I893" s="737"/>
      <c r="K893" s="231"/>
      <c r="N893" s="1018"/>
      <c r="S893" s="722">
        <f t="shared" si="88"/>
        <v>0</v>
      </c>
      <c r="U893" s="722"/>
      <c r="W893" s="655"/>
      <c r="Z893" s="654">
        <f t="shared" si="89"/>
        <v>0</v>
      </c>
    </row>
    <row r="894" spans="1:26" ht="15.75">
      <c r="A894" s="381">
        <v>894</v>
      </c>
      <c r="B894" s="1055" t="s">
        <v>509</v>
      </c>
      <c r="C894" s="467"/>
      <c r="D894" t="s">
        <v>905</v>
      </c>
      <c r="E894" s="910">
        <f>'35'!G9</f>
        <v>0</v>
      </c>
      <c r="G894" s="910">
        <f>'35'!K9</f>
        <v>0</v>
      </c>
      <c r="I894" s="737">
        <f>'35'!G9</f>
        <v>0</v>
      </c>
      <c r="J894" s="370"/>
      <c r="K894" s="312">
        <f>'35'!K9</f>
        <v>0</v>
      </c>
      <c r="N894" s="1018">
        <v>0</v>
      </c>
      <c r="O894" s="925">
        <f>'35'!G9</f>
        <v>0</v>
      </c>
      <c r="Q894" s="925">
        <f>'35'!K9</f>
        <v>0</v>
      </c>
      <c r="S894" s="722">
        <f t="shared" si="88"/>
        <v>0</v>
      </c>
      <c r="T894" s="461"/>
      <c r="U894" s="722">
        <f t="shared" ref="U894:U902" si="92">G894-K894</f>
        <v>0</v>
      </c>
      <c r="W894" s="655">
        <f t="shared" ref="W894:W902" si="93">G894-N894</f>
        <v>0</v>
      </c>
      <c r="Z894" s="654">
        <f t="shared" si="89"/>
        <v>0</v>
      </c>
    </row>
    <row r="895" spans="1:26" ht="15.75">
      <c r="A895" s="381">
        <v>895</v>
      </c>
      <c r="B895" s="1055" t="s">
        <v>177</v>
      </c>
      <c r="C895" s="467"/>
      <c r="D895" t="s">
        <v>905</v>
      </c>
      <c r="E895" s="910">
        <f>'35'!G10</f>
        <v>1</v>
      </c>
      <c r="G895" s="910">
        <f>'35'!K10</f>
        <v>0</v>
      </c>
      <c r="I895" s="737">
        <f>'35'!G10</f>
        <v>1</v>
      </c>
      <c r="J895" s="370"/>
      <c r="K895" s="312">
        <f>'35'!K10</f>
        <v>0</v>
      </c>
      <c r="N895" s="1018">
        <v>0</v>
      </c>
      <c r="O895" s="925">
        <f>'35'!G10</f>
        <v>1</v>
      </c>
      <c r="Q895" s="925">
        <f>'35'!K10</f>
        <v>0</v>
      </c>
      <c r="S895" s="722">
        <f t="shared" si="88"/>
        <v>0</v>
      </c>
      <c r="T895" s="461"/>
      <c r="U895" s="722">
        <f t="shared" si="92"/>
        <v>0</v>
      </c>
      <c r="W895" s="655">
        <f t="shared" si="93"/>
        <v>0</v>
      </c>
      <c r="Z895" s="654">
        <f t="shared" si="89"/>
        <v>1</v>
      </c>
    </row>
    <row r="896" spans="1:26" ht="15.75">
      <c r="A896" s="381">
        <v>896</v>
      </c>
      <c r="B896" s="1055" t="s">
        <v>178</v>
      </c>
      <c r="C896" s="467"/>
      <c r="D896" t="s">
        <v>905</v>
      </c>
      <c r="E896" s="910">
        <f>'35'!G11</f>
        <v>3</v>
      </c>
      <c r="G896" s="910">
        <f>'35'!K11</f>
        <v>0</v>
      </c>
      <c r="I896" s="737">
        <f>'35'!G11</f>
        <v>3</v>
      </c>
      <c r="J896" s="370"/>
      <c r="K896" s="312">
        <f>'35'!K11</f>
        <v>0</v>
      </c>
      <c r="N896" s="1018">
        <v>0</v>
      </c>
      <c r="O896" s="925">
        <f>'35'!G11</f>
        <v>3</v>
      </c>
      <c r="Q896" s="925">
        <f>'35'!K11</f>
        <v>0</v>
      </c>
      <c r="S896" s="722">
        <f t="shared" si="88"/>
        <v>0</v>
      </c>
      <c r="T896" s="461"/>
      <c r="U896" s="722">
        <f t="shared" si="92"/>
        <v>0</v>
      </c>
      <c r="W896" s="655">
        <f t="shared" si="93"/>
        <v>0</v>
      </c>
      <c r="Z896" s="654">
        <f t="shared" si="89"/>
        <v>3</v>
      </c>
    </row>
    <row r="897" spans="1:26" ht="15.75">
      <c r="A897" s="381">
        <v>897</v>
      </c>
      <c r="B897" s="1055" t="s">
        <v>179</v>
      </c>
      <c r="C897" s="467"/>
      <c r="D897" t="s">
        <v>905</v>
      </c>
      <c r="E897" s="910">
        <f>'35'!G12</f>
        <v>2</v>
      </c>
      <c r="G897" s="910">
        <f>'35'!K12</f>
        <v>1</v>
      </c>
      <c r="I897" s="737">
        <f>'35'!G12</f>
        <v>2</v>
      </c>
      <c r="J897" s="370"/>
      <c r="K897" s="312">
        <f>'35'!K12</f>
        <v>1</v>
      </c>
      <c r="N897" s="1018">
        <v>1</v>
      </c>
      <c r="O897" s="925">
        <f>'35'!G12</f>
        <v>2</v>
      </c>
      <c r="Q897" s="925">
        <f>'35'!K12</f>
        <v>1</v>
      </c>
      <c r="S897" s="722">
        <f t="shared" si="88"/>
        <v>0</v>
      </c>
      <c r="T897" s="461"/>
      <c r="U897" s="722">
        <f t="shared" si="92"/>
        <v>0</v>
      </c>
      <c r="W897" s="655">
        <f t="shared" si="93"/>
        <v>0</v>
      </c>
      <c r="Z897" s="654">
        <f t="shared" si="89"/>
        <v>2</v>
      </c>
    </row>
    <row r="898" spans="1:26" ht="15.75">
      <c r="A898" s="381">
        <v>898</v>
      </c>
      <c r="B898" s="1055" t="s">
        <v>180</v>
      </c>
      <c r="C898" s="467"/>
      <c r="D898" t="s">
        <v>905</v>
      </c>
      <c r="E898" s="910">
        <f>'35'!G13</f>
        <v>0</v>
      </c>
      <c r="G898" s="910">
        <f>'35'!K13</f>
        <v>0</v>
      </c>
      <c r="I898" s="737">
        <f>'35'!G13</f>
        <v>0</v>
      </c>
      <c r="J898" s="370"/>
      <c r="K898" s="312">
        <f>'35'!K13</f>
        <v>0</v>
      </c>
      <c r="N898" s="1018">
        <v>0</v>
      </c>
      <c r="O898" s="925">
        <f>'35'!G13</f>
        <v>0</v>
      </c>
      <c r="Q898" s="925">
        <f>'35'!K13</f>
        <v>0</v>
      </c>
      <c r="S898" s="722">
        <f t="shared" si="88"/>
        <v>0</v>
      </c>
      <c r="T898" s="461"/>
      <c r="U898" s="722">
        <f t="shared" si="92"/>
        <v>0</v>
      </c>
      <c r="W898" s="655">
        <f t="shared" si="93"/>
        <v>0</v>
      </c>
      <c r="Z898" s="654">
        <f t="shared" si="89"/>
        <v>0</v>
      </c>
    </row>
    <row r="899" spans="1:26" ht="15.75">
      <c r="A899" s="381">
        <v>899</v>
      </c>
      <c r="B899" s="1055" t="s">
        <v>181</v>
      </c>
      <c r="C899" s="467"/>
      <c r="D899" t="s">
        <v>905</v>
      </c>
      <c r="E899" s="910">
        <f>'35'!G14</f>
        <v>0</v>
      </c>
      <c r="G899" s="910">
        <f>'35'!K14</f>
        <v>0</v>
      </c>
      <c r="I899" s="737">
        <f>'35'!G14</f>
        <v>0</v>
      </c>
      <c r="J899" s="370"/>
      <c r="K899" s="312">
        <f>'35'!K14</f>
        <v>0</v>
      </c>
      <c r="N899" s="1018">
        <v>0</v>
      </c>
      <c r="O899" s="925">
        <f>'35'!G14</f>
        <v>0</v>
      </c>
      <c r="Q899" s="925">
        <f>'35'!K14</f>
        <v>0</v>
      </c>
      <c r="S899" s="722">
        <f t="shared" ref="S899:S950" si="94">E899-I899</f>
        <v>0</v>
      </c>
      <c r="T899" s="461"/>
      <c r="U899" s="722">
        <f t="shared" si="92"/>
        <v>0</v>
      </c>
      <c r="W899" s="655">
        <f t="shared" si="93"/>
        <v>0</v>
      </c>
      <c r="Z899" s="654">
        <f t="shared" ref="Z899:Z962" si="95">E899-Y899</f>
        <v>0</v>
      </c>
    </row>
    <row r="900" spans="1:26" ht="15.75">
      <c r="A900" s="381">
        <v>900</v>
      </c>
      <c r="B900" s="1055" t="s">
        <v>510</v>
      </c>
      <c r="C900" s="467"/>
      <c r="D900" t="s">
        <v>905</v>
      </c>
      <c r="E900" s="910">
        <f>'35'!G15</f>
        <v>0</v>
      </c>
      <c r="G900" s="910">
        <f>'35'!K15</f>
        <v>0</v>
      </c>
      <c r="I900" s="737">
        <f>'35'!G15</f>
        <v>0</v>
      </c>
      <c r="J900" s="370"/>
      <c r="K900" s="312">
        <f>'35'!K15</f>
        <v>0</v>
      </c>
      <c r="N900" s="1018">
        <v>0</v>
      </c>
      <c r="O900" s="925">
        <f>'35'!G15</f>
        <v>0</v>
      </c>
      <c r="Q900" s="925">
        <f>'35'!K15</f>
        <v>0</v>
      </c>
      <c r="S900" s="722">
        <f t="shared" si="94"/>
        <v>0</v>
      </c>
      <c r="T900" s="461"/>
      <c r="U900" s="722">
        <f t="shared" si="92"/>
        <v>0</v>
      </c>
      <c r="W900" s="655">
        <f t="shared" si="93"/>
        <v>0</v>
      </c>
      <c r="Z900" s="654">
        <f t="shared" si="95"/>
        <v>0</v>
      </c>
    </row>
    <row r="901" spans="1:26" ht="15.75">
      <c r="A901" s="381">
        <v>901</v>
      </c>
      <c r="B901" s="1054" t="s">
        <v>63</v>
      </c>
      <c r="C901" s="467"/>
      <c r="D901" t="s">
        <v>905</v>
      </c>
      <c r="E901" s="910">
        <f>'35'!G16</f>
        <v>6</v>
      </c>
      <c r="G901" s="910">
        <f>'35'!K16</f>
        <v>1</v>
      </c>
      <c r="I901" s="737">
        <f>'35'!G16</f>
        <v>6</v>
      </c>
      <c r="J901" s="370"/>
      <c r="K901" s="312">
        <f>'35'!K16</f>
        <v>1</v>
      </c>
      <c r="N901" s="1018">
        <v>1</v>
      </c>
      <c r="O901" s="925">
        <f>'35'!G16</f>
        <v>6</v>
      </c>
      <c r="Q901" s="925">
        <f>'35'!K16</f>
        <v>1</v>
      </c>
      <c r="S901" s="722">
        <f t="shared" si="94"/>
        <v>0</v>
      </c>
      <c r="T901" s="461"/>
      <c r="U901" s="722">
        <f t="shared" si="92"/>
        <v>0</v>
      </c>
      <c r="W901" s="655">
        <f t="shared" si="93"/>
        <v>0</v>
      </c>
      <c r="Z901" s="654">
        <f t="shared" si="95"/>
        <v>6</v>
      </c>
    </row>
    <row r="902" spans="1:26" ht="15.75">
      <c r="A902" s="381">
        <v>902</v>
      </c>
      <c r="B902" s="1054" t="s">
        <v>507</v>
      </c>
      <c r="C902" s="467"/>
      <c r="I902" s="737"/>
      <c r="K902" s="231"/>
      <c r="N902" s="1018"/>
      <c r="S902" s="722">
        <f t="shared" si="94"/>
        <v>0</v>
      </c>
      <c r="U902" s="722">
        <f t="shared" si="92"/>
        <v>0</v>
      </c>
      <c r="W902" s="655">
        <f t="shared" si="93"/>
        <v>0</v>
      </c>
      <c r="Z902" s="654">
        <f t="shared" si="95"/>
        <v>0</v>
      </c>
    </row>
    <row r="903" spans="1:26" ht="15.75">
      <c r="A903" s="381">
        <v>903</v>
      </c>
      <c r="B903" s="1055" t="s">
        <v>509</v>
      </c>
      <c r="C903" s="467"/>
      <c r="E903" s="910">
        <f>'35'!I9</f>
        <v>0</v>
      </c>
      <c r="G903" s="718"/>
      <c r="I903" s="737">
        <f>'35'!I9</f>
        <v>0</v>
      </c>
      <c r="J903" s="370"/>
      <c r="K903" s="718"/>
      <c r="N903" s="1018">
        <v>0</v>
      </c>
      <c r="O903" s="925">
        <f>'35'!I9</f>
        <v>0</v>
      </c>
      <c r="S903" s="722">
        <f t="shared" si="94"/>
        <v>0</v>
      </c>
      <c r="T903" s="461"/>
      <c r="U903" s="722"/>
      <c r="W903" s="655"/>
      <c r="Z903" s="654">
        <f t="shared" si="95"/>
        <v>0</v>
      </c>
    </row>
    <row r="904" spans="1:26" ht="15.75">
      <c r="A904" s="381">
        <v>904</v>
      </c>
      <c r="B904" s="1055" t="s">
        <v>177</v>
      </c>
      <c r="C904" s="467"/>
      <c r="E904" s="910">
        <f>'35'!I10</f>
        <v>0</v>
      </c>
      <c r="G904" s="718"/>
      <c r="I904" s="737">
        <f>'35'!I10</f>
        <v>0</v>
      </c>
      <c r="J904" s="370"/>
      <c r="K904" s="718"/>
      <c r="N904" s="1018">
        <v>0</v>
      </c>
      <c r="O904" s="925">
        <f>'35'!I10</f>
        <v>0</v>
      </c>
      <c r="S904" s="722">
        <f t="shared" si="94"/>
        <v>0</v>
      </c>
      <c r="T904" s="461"/>
      <c r="U904" s="722"/>
      <c r="W904" s="655"/>
      <c r="Z904" s="654">
        <f t="shared" si="95"/>
        <v>0</v>
      </c>
    </row>
    <row r="905" spans="1:26" ht="15.75">
      <c r="A905" s="381">
        <v>905</v>
      </c>
      <c r="B905" s="1055" t="s">
        <v>178</v>
      </c>
      <c r="C905" s="467"/>
      <c r="E905" s="910">
        <f>'35'!I11</f>
        <v>0</v>
      </c>
      <c r="G905" s="718"/>
      <c r="I905" s="737">
        <f>'35'!I11</f>
        <v>0</v>
      </c>
      <c r="J905" s="370"/>
      <c r="K905" s="718"/>
      <c r="N905" s="1018">
        <v>0</v>
      </c>
      <c r="O905" s="925">
        <f>'35'!I11</f>
        <v>0</v>
      </c>
      <c r="S905" s="722">
        <f t="shared" si="94"/>
        <v>0</v>
      </c>
      <c r="T905" s="461"/>
      <c r="U905" s="722"/>
      <c r="W905" s="655"/>
      <c r="Z905" s="654">
        <f t="shared" si="95"/>
        <v>0</v>
      </c>
    </row>
    <row r="906" spans="1:26" ht="15.75">
      <c r="A906" s="381">
        <v>906</v>
      </c>
      <c r="B906" s="1055" t="s">
        <v>179</v>
      </c>
      <c r="C906" s="467"/>
      <c r="E906" s="910">
        <f>'35'!I12</f>
        <v>0</v>
      </c>
      <c r="G906" s="718"/>
      <c r="I906" s="737">
        <f>'35'!I12</f>
        <v>0</v>
      </c>
      <c r="J906" s="370"/>
      <c r="K906" s="718"/>
      <c r="N906" s="1018">
        <v>0</v>
      </c>
      <c r="O906" s="925">
        <f>'35'!I12</f>
        <v>0</v>
      </c>
      <c r="S906" s="722">
        <f t="shared" si="94"/>
        <v>0</v>
      </c>
      <c r="T906" s="461"/>
      <c r="U906" s="722"/>
      <c r="W906" s="655"/>
      <c r="Z906" s="654">
        <f t="shared" si="95"/>
        <v>0</v>
      </c>
    </row>
    <row r="907" spans="1:26" ht="15.75">
      <c r="A907" s="381">
        <v>907</v>
      </c>
      <c r="B907" s="1055" t="s">
        <v>180</v>
      </c>
      <c r="C907" s="467"/>
      <c r="E907" s="910">
        <f>'35'!I13</f>
        <v>0</v>
      </c>
      <c r="G907" s="718"/>
      <c r="I907" s="737">
        <f>'35'!I13</f>
        <v>0</v>
      </c>
      <c r="J907" s="370"/>
      <c r="K907" s="718"/>
      <c r="N907" s="1018">
        <v>0</v>
      </c>
      <c r="O907" s="925">
        <f>'35'!I13</f>
        <v>0</v>
      </c>
      <c r="S907" s="722">
        <f t="shared" si="94"/>
        <v>0</v>
      </c>
      <c r="T907" s="461"/>
      <c r="U907" s="722"/>
      <c r="W907" s="655"/>
      <c r="Z907" s="654">
        <f t="shared" si="95"/>
        <v>0</v>
      </c>
    </row>
    <row r="908" spans="1:26">
      <c r="A908" s="381">
        <v>908</v>
      </c>
      <c r="B908" s="1055" t="s">
        <v>181</v>
      </c>
      <c r="E908" s="910">
        <f>'35'!I14</f>
        <v>0</v>
      </c>
      <c r="G908" s="718"/>
      <c r="I908" s="737">
        <f>'35'!I14</f>
        <v>0</v>
      </c>
      <c r="J908" s="370"/>
      <c r="K908" s="718"/>
      <c r="N908" s="1018">
        <v>0</v>
      </c>
      <c r="O908" s="925">
        <f>'35'!I14</f>
        <v>0</v>
      </c>
      <c r="S908" s="722">
        <f t="shared" si="94"/>
        <v>0</v>
      </c>
      <c r="T908" s="461"/>
      <c r="U908" s="722"/>
      <c r="W908" s="655"/>
      <c r="Z908" s="654">
        <f t="shared" si="95"/>
        <v>0</v>
      </c>
    </row>
    <row r="909" spans="1:26">
      <c r="A909" s="381">
        <v>909</v>
      </c>
      <c r="B909" s="1055" t="s">
        <v>510</v>
      </c>
      <c r="E909" s="910">
        <f>'35'!I15</f>
        <v>0</v>
      </c>
      <c r="G909" s="718"/>
      <c r="I909" s="737">
        <f>'35'!I15</f>
        <v>0</v>
      </c>
      <c r="J909" s="370"/>
      <c r="K909" s="718"/>
      <c r="N909" s="1018">
        <v>0</v>
      </c>
      <c r="O909" s="925">
        <f>'35'!I15</f>
        <v>0</v>
      </c>
      <c r="S909" s="722">
        <f t="shared" si="94"/>
        <v>0</v>
      </c>
      <c r="T909" s="461"/>
      <c r="U909" s="722"/>
      <c r="W909" s="655"/>
      <c r="Z909" s="654">
        <f t="shared" si="95"/>
        <v>0</v>
      </c>
    </row>
    <row r="910" spans="1:26" ht="15.75">
      <c r="A910" s="381">
        <v>910</v>
      </c>
      <c r="B910" s="1054" t="s">
        <v>63</v>
      </c>
      <c r="E910" s="910">
        <f>'35'!I16</f>
        <v>0</v>
      </c>
      <c r="G910" s="718"/>
      <c r="I910" s="737">
        <f>'35'!I16</f>
        <v>0</v>
      </c>
      <c r="J910" s="370"/>
      <c r="K910" s="718"/>
      <c r="N910" s="1018">
        <v>0</v>
      </c>
      <c r="O910" s="925">
        <f>'35'!I16</f>
        <v>0</v>
      </c>
      <c r="S910" s="722">
        <f t="shared" si="94"/>
        <v>0</v>
      </c>
      <c r="T910" s="461"/>
      <c r="U910" s="722"/>
      <c r="W910" s="655"/>
      <c r="Z910" s="654">
        <f t="shared" si="95"/>
        <v>0</v>
      </c>
    </row>
    <row r="911" spans="1:26" ht="15.75">
      <c r="A911" s="381">
        <v>911</v>
      </c>
      <c r="B911" s="1054" t="s">
        <v>639</v>
      </c>
      <c r="I911" s="737"/>
      <c r="K911" s="231"/>
      <c r="N911" s="1018"/>
      <c r="S911" s="722">
        <f t="shared" si="94"/>
        <v>0</v>
      </c>
      <c r="U911" s="722"/>
      <c r="W911" s="655"/>
      <c r="Z911" s="654">
        <f t="shared" si="95"/>
        <v>0</v>
      </c>
    </row>
    <row r="912" spans="1:26" ht="15.75">
      <c r="A912" s="381">
        <v>912</v>
      </c>
      <c r="B912" s="1054" t="s">
        <v>511</v>
      </c>
      <c r="I912" s="737"/>
      <c r="K912" s="231"/>
      <c r="N912" s="1018"/>
      <c r="S912" s="722">
        <f t="shared" si="94"/>
        <v>0</v>
      </c>
      <c r="U912" s="722"/>
      <c r="W912" s="655"/>
      <c r="Z912" s="654">
        <f t="shared" si="95"/>
        <v>0</v>
      </c>
    </row>
    <row r="913" spans="1:26">
      <c r="A913" s="381">
        <v>913</v>
      </c>
      <c r="B913" s="1055" t="s">
        <v>509</v>
      </c>
      <c r="E913" s="910">
        <f>'35'!C22</f>
        <v>0</v>
      </c>
      <c r="G913" s="718"/>
      <c r="I913" s="737">
        <f>'35'!C22</f>
        <v>0</v>
      </c>
      <c r="J913" s="370"/>
      <c r="K913" s="718"/>
      <c r="N913" s="1018">
        <v>0</v>
      </c>
      <c r="O913" s="925">
        <f>'35'!C22</f>
        <v>0</v>
      </c>
      <c r="S913" s="722">
        <f t="shared" si="94"/>
        <v>0</v>
      </c>
      <c r="T913" s="461"/>
      <c r="U913" s="722"/>
      <c r="W913" s="655"/>
      <c r="Z913" s="654">
        <f t="shared" si="95"/>
        <v>0</v>
      </c>
    </row>
    <row r="914" spans="1:26">
      <c r="A914" s="381">
        <v>914</v>
      </c>
      <c r="B914" s="1055" t="s">
        <v>177</v>
      </c>
      <c r="E914" s="910">
        <f>'35'!C23</f>
        <v>0</v>
      </c>
      <c r="G914" s="718"/>
      <c r="I914" s="737">
        <f>'35'!C23</f>
        <v>0</v>
      </c>
      <c r="J914" s="370"/>
      <c r="K914" s="718"/>
      <c r="N914" s="1018">
        <v>0</v>
      </c>
      <c r="O914" s="925">
        <f>'35'!C23</f>
        <v>0</v>
      </c>
      <c r="S914" s="722">
        <f t="shared" si="94"/>
        <v>0</v>
      </c>
      <c r="T914" s="461"/>
      <c r="U914" s="722"/>
      <c r="W914" s="655"/>
      <c r="Z914" s="654">
        <f t="shared" si="95"/>
        <v>0</v>
      </c>
    </row>
    <row r="915" spans="1:26">
      <c r="A915" s="381">
        <v>915</v>
      </c>
      <c r="B915" s="1055" t="s">
        <v>178</v>
      </c>
      <c r="E915" s="910">
        <f>'35'!C24</f>
        <v>0</v>
      </c>
      <c r="G915" s="718"/>
      <c r="I915" s="737">
        <f>'35'!C24</f>
        <v>0</v>
      </c>
      <c r="J915" s="370"/>
      <c r="K915" s="718"/>
      <c r="N915" s="1018">
        <v>0</v>
      </c>
      <c r="O915" s="925">
        <f>'35'!C24</f>
        <v>0</v>
      </c>
      <c r="S915" s="722">
        <f t="shared" si="94"/>
        <v>0</v>
      </c>
      <c r="T915" s="461"/>
      <c r="U915" s="722"/>
      <c r="W915" s="655"/>
      <c r="Z915" s="654">
        <f t="shared" si="95"/>
        <v>0</v>
      </c>
    </row>
    <row r="916" spans="1:26">
      <c r="A916" s="381">
        <v>916</v>
      </c>
      <c r="B916" s="1055" t="s">
        <v>179</v>
      </c>
      <c r="E916" s="910">
        <f>'35'!C25</f>
        <v>0</v>
      </c>
      <c r="G916" s="718"/>
      <c r="I916" s="737">
        <f>'35'!C25</f>
        <v>0</v>
      </c>
      <c r="J916" s="370"/>
      <c r="K916" s="718"/>
      <c r="N916" s="1018">
        <v>58</v>
      </c>
      <c r="O916" s="925">
        <f>'35'!C25</f>
        <v>0</v>
      </c>
      <c r="S916" s="722">
        <f t="shared" si="94"/>
        <v>0</v>
      </c>
      <c r="T916" s="461"/>
      <c r="U916" s="722"/>
      <c r="W916" s="655"/>
      <c r="Z916" s="654">
        <f t="shared" si="95"/>
        <v>0</v>
      </c>
    </row>
    <row r="917" spans="1:26">
      <c r="A917" s="381">
        <v>917</v>
      </c>
      <c r="B917" s="1055" t="s">
        <v>180</v>
      </c>
      <c r="E917" s="910">
        <f>'35'!C26</f>
        <v>0</v>
      </c>
      <c r="G917" s="718"/>
      <c r="I917" s="737">
        <f>'35'!C26</f>
        <v>0</v>
      </c>
      <c r="J917" s="370"/>
      <c r="K917" s="718"/>
      <c r="N917" s="1018">
        <v>0</v>
      </c>
      <c r="O917" s="925">
        <f>'35'!C26</f>
        <v>0</v>
      </c>
      <c r="S917" s="722">
        <f t="shared" si="94"/>
        <v>0</v>
      </c>
      <c r="T917" s="461"/>
      <c r="U917" s="722"/>
      <c r="W917" s="655"/>
      <c r="Z917" s="654">
        <f t="shared" si="95"/>
        <v>0</v>
      </c>
    </row>
    <row r="918" spans="1:26">
      <c r="A918" s="381">
        <v>918</v>
      </c>
      <c r="B918" s="1055" t="s">
        <v>181</v>
      </c>
      <c r="E918" s="910">
        <f>'35'!C27</f>
        <v>0</v>
      </c>
      <c r="G918" s="718"/>
      <c r="I918" s="737">
        <f>'35'!C27</f>
        <v>0</v>
      </c>
      <c r="J918" s="370"/>
      <c r="K918" s="718"/>
      <c r="N918" s="1018">
        <v>0</v>
      </c>
      <c r="O918" s="925">
        <f>'35'!C27</f>
        <v>0</v>
      </c>
      <c r="S918" s="722">
        <f t="shared" si="94"/>
        <v>0</v>
      </c>
      <c r="T918" s="461"/>
      <c r="U918" s="722"/>
      <c r="W918" s="655"/>
      <c r="Z918" s="654">
        <f t="shared" si="95"/>
        <v>0</v>
      </c>
    </row>
    <row r="919" spans="1:26">
      <c r="A919" s="381">
        <v>919</v>
      </c>
      <c r="B919" s="1055" t="s">
        <v>510</v>
      </c>
      <c r="E919" s="910">
        <f>'35'!C28</f>
        <v>0</v>
      </c>
      <c r="G919" s="718"/>
      <c r="I919" s="737">
        <f>'35'!C28</f>
        <v>0</v>
      </c>
      <c r="J919" s="370"/>
      <c r="K919" s="718"/>
      <c r="N919" s="1018">
        <v>0</v>
      </c>
      <c r="O919" s="925">
        <f>'35'!C28</f>
        <v>0</v>
      </c>
      <c r="S919" s="722">
        <f t="shared" si="94"/>
        <v>0</v>
      </c>
      <c r="T919" s="461"/>
      <c r="U919" s="722"/>
      <c r="W919" s="655"/>
      <c r="Z919" s="654">
        <f t="shared" si="95"/>
        <v>0</v>
      </c>
    </row>
    <row r="920" spans="1:26" ht="15.75">
      <c r="A920" s="381">
        <v>920</v>
      </c>
      <c r="B920" s="1054" t="s">
        <v>63</v>
      </c>
      <c r="E920" s="910">
        <f>'35'!C29</f>
        <v>0</v>
      </c>
      <c r="G920" s="718"/>
      <c r="I920" s="737">
        <f>'35'!C29</f>
        <v>0</v>
      </c>
      <c r="J920" s="370"/>
      <c r="K920" s="718"/>
      <c r="N920" s="1018">
        <v>58</v>
      </c>
      <c r="O920" s="925">
        <f>'35'!C29</f>
        <v>0</v>
      </c>
      <c r="S920" s="722">
        <f t="shared" si="94"/>
        <v>0</v>
      </c>
      <c r="T920" s="461"/>
      <c r="U920" s="722"/>
      <c r="W920" s="655"/>
      <c r="Z920" s="654">
        <f t="shared" si="95"/>
        <v>0</v>
      </c>
    </row>
    <row r="921" spans="1:26" ht="15.75">
      <c r="A921" s="381">
        <v>921</v>
      </c>
      <c r="B921" s="1054" t="s">
        <v>512</v>
      </c>
      <c r="I921" s="737"/>
      <c r="K921" s="231"/>
      <c r="N921" s="1018"/>
      <c r="S921" s="722">
        <f t="shared" si="94"/>
        <v>0</v>
      </c>
      <c r="U921" s="722"/>
      <c r="W921" s="655"/>
      <c r="Z921" s="654">
        <f t="shared" si="95"/>
        <v>0</v>
      </c>
    </row>
    <row r="922" spans="1:26">
      <c r="A922" s="381">
        <v>922</v>
      </c>
      <c r="B922" s="1055" t="s">
        <v>509</v>
      </c>
      <c r="E922" s="910">
        <f>'35'!E22</f>
        <v>0</v>
      </c>
      <c r="G922" s="718"/>
      <c r="I922" s="737">
        <f>'35'!E22</f>
        <v>0</v>
      </c>
      <c r="J922" s="370"/>
      <c r="K922" s="718"/>
      <c r="N922" s="1018">
        <v>0</v>
      </c>
      <c r="O922" s="925">
        <f>'35'!E22</f>
        <v>0</v>
      </c>
      <c r="S922" s="722">
        <f t="shared" si="94"/>
        <v>0</v>
      </c>
      <c r="T922" s="461"/>
      <c r="U922" s="722"/>
      <c r="W922" s="655"/>
      <c r="Z922" s="654">
        <f t="shared" si="95"/>
        <v>0</v>
      </c>
    </row>
    <row r="923" spans="1:26">
      <c r="A923" s="381">
        <v>923</v>
      </c>
      <c r="B923" s="1055" t="s">
        <v>177</v>
      </c>
      <c r="E923" s="910">
        <f>'35'!E23</f>
        <v>0</v>
      </c>
      <c r="G923" s="718"/>
      <c r="I923" s="737">
        <f>'35'!E23</f>
        <v>0</v>
      </c>
      <c r="J923" s="370"/>
      <c r="K923" s="718"/>
      <c r="N923" s="1018">
        <v>0</v>
      </c>
      <c r="O923" s="925">
        <f>'35'!E23</f>
        <v>0</v>
      </c>
      <c r="S923" s="722">
        <f t="shared" si="94"/>
        <v>0</v>
      </c>
      <c r="T923" s="461"/>
      <c r="U923" s="722"/>
      <c r="W923" s="655"/>
      <c r="Z923" s="654">
        <f t="shared" si="95"/>
        <v>0</v>
      </c>
    </row>
    <row r="924" spans="1:26">
      <c r="A924" s="381">
        <v>924</v>
      </c>
      <c r="B924" s="1055" t="s">
        <v>178</v>
      </c>
      <c r="E924" s="910">
        <f>'35'!E24</f>
        <v>13895.4</v>
      </c>
      <c r="G924" s="718"/>
      <c r="I924" s="737">
        <f>'35'!E24</f>
        <v>13895.4</v>
      </c>
      <c r="J924" s="370"/>
      <c r="K924" s="718"/>
      <c r="N924" s="1018">
        <v>0</v>
      </c>
      <c r="O924" s="925">
        <f>'35'!E24</f>
        <v>13895.4</v>
      </c>
      <c r="S924" s="722">
        <f t="shared" si="94"/>
        <v>0</v>
      </c>
      <c r="T924" s="461"/>
      <c r="U924" s="722"/>
      <c r="W924" s="655"/>
      <c r="Z924" s="654">
        <f t="shared" si="95"/>
        <v>13895.4</v>
      </c>
    </row>
    <row r="925" spans="1:26">
      <c r="A925" s="381">
        <v>925</v>
      </c>
      <c r="B925" s="1055" t="s">
        <v>179</v>
      </c>
      <c r="E925" s="910">
        <f>'35'!E25</f>
        <v>89426.110000000015</v>
      </c>
      <c r="G925" s="718"/>
      <c r="I925" s="737">
        <f>'35'!E25</f>
        <v>89426.110000000015</v>
      </c>
      <c r="J925" s="370"/>
      <c r="K925" s="718"/>
      <c r="N925" s="1018">
        <v>0</v>
      </c>
      <c r="O925" s="925">
        <f>'35'!E25</f>
        <v>89426.110000000015</v>
      </c>
      <c r="S925" s="722">
        <f t="shared" si="94"/>
        <v>0</v>
      </c>
      <c r="T925" s="461"/>
      <c r="U925" s="722"/>
      <c r="W925" s="655"/>
      <c r="Z925" s="654">
        <f t="shared" si="95"/>
        <v>89426.110000000015</v>
      </c>
    </row>
    <row r="926" spans="1:26">
      <c r="A926" s="381">
        <v>926</v>
      </c>
      <c r="B926" s="1055" t="s">
        <v>180</v>
      </c>
      <c r="E926" s="910">
        <f>'35'!E26</f>
        <v>101614</v>
      </c>
      <c r="G926" s="718"/>
      <c r="I926" s="737">
        <f>'35'!E26</f>
        <v>101614</v>
      </c>
      <c r="J926" s="370"/>
      <c r="K926" s="718"/>
      <c r="N926" s="1018">
        <v>0</v>
      </c>
      <c r="O926" s="925">
        <f>'35'!E26</f>
        <v>101614</v>
      </c>
      <c r="S926" s="722">
        <f t="shared" si="94"/>
        <v>0</v>
      </c>
      <c r="T926" s="461"/>
      <c r="U926" s="722"/>
      <c r="W926" s="655"/>
      <c r="Z926" s="654">
        <f t="shared" si="95"/>
        <v>101614</v>
      </c>
    </row>
    <row r="927" spans="1:26">
      <c r="A927" s="381">
        <v>927</v>
      </c>
      <c r="B927" s="1055" t="s">
        <v>181</v>
      </c>
      <c r="E927" s="910">
        <f>'35'!E27</f>
        <v>0</v>
      </c>
      <c r="G927" s="718"/>
      <c r="I927" s="737">
        <f>'35'!E27</f>
        <v>0</v>
      </c>
      <c r="J927" s="370"/>
      <c r="K927" s="718"/>
      <c r="N927" s="1018">
        <v>0</v>
      </c>
      <c r="O927" s="925">
        <f>'35'!E27</f>
        <v>0</v>
      </c>
      <c r="S927" s="722">
        <f t="shared" si="94"/>
        <v>0</v>
      </c>
      <c r="T927" s="461"/>
      <c r="U927" s="722"/>
      <c r="W927" s="655"/>
      <c r="Z927" s="654">
        <f t="shared" si="95"/>
        <v>0</v>
      </c>
    </row>
    <row r="928" spans="1:26">
      <c r="A928" s="381">
        <v>928</v>
      </c>
      <c r="B928" s="1055" t="s">
        <v>510</v>
      </c>
      <c r="E928" s="910">
        <f>'35'!E28</f>
        <v>0</v>
      </c>
      <c r="G928" s="718"/>
      <c r="I928" s="737">
        <f>'35'!E28</f>
        <v>0</v>
      </c>
      <c r="J928" s="370"/>
      <c r="K928" s="718"/>
      <c r="N928" s="1018">
        <v>0</v>
      </c>
      <c r="O928" s="925">
        <f>'35'!E28</f>
        <v>0</v>
      </c>
      <c r="S928" s="722">
        <f t="shared" si="94"/>
        <v>0</v>
      </c>
      <c r="T928" s="461"/>
      <c r="U928" s="722"/>
      <c r="W928" s="655"/>
      <c r="Z928" s="654">
        <f t="shared" si="95"/>
        <v>0</v>
      </c>
    </row>
    <row r="929" spans="1:26" ht="15.75">
      <c r="A929" s="381">
        <v>929</v>
      </c>
      <c r="B929" s="1054" t="s">
        <v>63</v>
      </c>
      <c r="E929" s="910">
        <f>'35'!E29</f>
        <v>204935.51</v>
      </c>
      <c r="G929" s="718"/>
      <c r="I929" s="737">
        <f>'35'!E29</f>
        <v>204935.51</v>
      </c>
      <c r="J929" s="370"/>
      <c r="K929" s="718"/>
      <c r="N929" s="1018">
        <v>0</v>
      </c>
      <c r="O929" s="925">
        <f>'35'!E29</f>
        <v>204935.51</v>
      </c>
      <c r="S929" s="722">
        <f t="shared" si="94"/>
        <v>0</v>
      </c>
      <c r="T929" s="461"/>
      <c r="U929" s="722"/>
      <c r="W929" s="655"/>
      <c r="Z929" s="654">
        <f t="shared" si="95"/>
        <v>204935.51</v>
      </c>
    </row>
    <row r="930" spans="1:26" ht="15.75">
      <c r="A930" s="381">
        <v>930</v>
      </c>
      <c r="B930" s="1054" t="s">
        <v>513</v>
      </c>
      <c r="I930" s="737"/>
      <c r="K930" s="231"/>
      <c r="N930" s="1018"/>
      <c r="S930" s="722">
        <f t="shared" si="94"/>
        <v>0</v>
      </c>
      <c r="U930" s="722">
        <f t="shared" ref="U930:U939" si="96">G930-K930</f>
        <v>0</v>
      </c>
      <c r="W930" s="655">
        <f t="shared" ref="W930:W939" si="97">G930-N930</f>
        <v>0</v>
      </c>
      <c r="Z930" s="654">
        <f t="shared" si="95"/>
        <v>0</v>
      </c>
    </row>
    <row r="931" spans="1:26">
      <c r="A931" s="381">
        <v>931</v>
      </c>
      <c r="B931" s="1055" t="s">
        <v>509</v>
      </c>
      <c r="D931" t="s">
        <v>905</v>
      </c>
      <c r="E931" s="910">
        <f>'35'!G22</f>
        <v>0</v>
      </c>
      <c r="G931" s="910">
        <f>'35'!K22</f>
        <v>0</v>
      </c>
      <c r="I931" s="737">
        <f>'35'!G22</f>
        <v>0</v>
      </c>
      <c r="J931" s="370"/>
      <c r="K931" s="312">
        <f>'35'!K22</f>
        <v>0</v>
      </c>
      <c r="N931" s="1018">
        <v>0</v>
      </c>
      <c r="O931" s="925">
        <f>'35'!G22</f>
        <v>0</v>
      </c>
      <c r="Q931" s="925">
        <f>'35'!K22</f>
        <v>0</v>
      </c>
      <c r="S931" s="722">
        <f t="shared" si="94"/>
        <v>0</v>
      </c>
      <c r="T931" s="461"/>
      <c r="U931" s="722">
        <f t="shared" si="96"/>
        <v>0</v>
      </c>
      <c r="W931" s="655">
        <f t="shared" si="97"/>
        <v>0</v>
      </c>
      <c r="Z931" s="654">
        <f t="shared" si="95"/>
        <v>0</v>
      </c>
    </row>
    <row r="932" spans="1:26">
      <c r="A932" s="381">
        <v>932</v>
      </c>
      <c r="B932" s="1055" t="s">
        <v>177</v>
      </c>
      <c r="D932" t="s">
        <v>905</v>
      </c>
      <c r="E932" s="910">
        <f>'35'!G23</f>
        <v>0</v>
      </c>
      <c r="G932" s="910">
        <f>'35'!K23</f>
        <v>0</v>
      </c>
      <c r="I932" s="737">
        <f>'35'!G23</f>
        <v>0</v>
      </c>
      <c r="J932" s="370"/>
      <c r="K932" s="312">
        <f>'35'!K23</f>
        <v>0</v>
      </c>
      <c r="N932" s="1018">
        <v>0</v>
      </c>
      <c r="O932" s="925">
        <f>'35'!G23</f>
        <v>0</v>
      </c>
      <c r="Q932" s="925">
        <f>'35'!K23</f>
        <v>0</v>
      </c>
      <c r="S932" s="722">
        <f t="shared" si="94"/>
        <v>0</v>
      </c>
      <c r="T932" s="461"/>
      <c r="U932" s="722">
        <f t="shared" si="96"/>
        <v>0</v>
      </c>
      <c r="W932" s="655">
        <f t="shared" si="97"/>
        <v>0</v>
      </c>
      <c r="Z932" s="654">
        <f t="shared" si="95"/>
        <v>0</v>
      </c>
    </row>
    <row r="933" spans="1:26">
      <c r="A933" s="381">
        <v>933</v>
      </c>
      <c r="B933" s="1055" t="s">
        <v>178</v>
      </c>
      <c r="D933" t="s">
        <v>905</v>
      </c>
      <c r="E933" s="910">
        <f>'35'!G24</f>
        <v>13895.4</v>
      </c>
      <c r="G933" s="910">
        <f>'35'!K24</f>
        <v>0</v>
      </c>
      <c r="I933" s="737">
        <f>'35'!G24</f>
        <v>13895.4</v>
      </c>
      <c r="J933" s="370"/>
      <c r="K933" s="312">
        <f>'35'!K24</f>
        <v>0</v>
      </c>
      <c r="N933" s="1018">
        <v>0</v>
      </c>
      <c r="O933" s="925">
        <f>'35'!G24</f>
        <v>13895.4</v>
      </c>
      <c r="Q933" s="925">
        <f>'35'!K24</f>
        <v>0</v>
      </c>
      <c r="S933" s="722">
        <f t="shared" si="94"/>
        <v>0</v>
      </c>
      <c r="T933" s="461"/>
      <c r="U933" s="722">
        <f t="shared" si="96"/>
        <v>0</v>
      </c>
      <c r="W933" s="655">
        <f t="shared" si="97"/>
        <v>0</v>
      </c>
      <c r="Z933" s="654">
        <f t="shared" si="95"/>
        <v>13895.4</v>
      </c>
    </row>
    <row r="934" spans="1:26">
      <c r="A934" s="381">
        <v>934</v>
      </c>
      <c r="B934" s="1055" t="s">
        <v>179</v>
      </c>
      <c r="D934" t="s">
        <v>905</v>
      </c>
      <c r="E934" s="910">
        <f>'35'!G25</f>
        <v>89426.110000000015</v>
      </c>
      <c r="G934" s="910">
        <f>'35'!K25</f>
        <v>58</v>
      </c>
      <c r="I934" s="737">
        <f>'35'!G25</f>
        <v>89426.110000000015</v>
      </c>
      <c r="J934" s="370"/>
      <c r="K934" s="312">
        <f>'35'!K25</f>
        <v>58</v>
      </c>
      <c r="N934" s="1018">
        <v>58</v>
      </c>
      <c r="O934" s="925">
        <f>'35'!G25</f>
        <v>89426.110000000015</v>
      </c>
      <c r="Q934" s="925">
        <f>'35'!K25</f>
        <v>58</v>
      </c>
      <c r="S934" s="722">
        <f t="shared" si="94"/>
        <v>0</v>
      </c>
      <c r="T934" s="461"/>
      <c r="U934" s="722">
        <f t="shared" si="96"/>
        <v>0</v>
      </c>
      <c r="W934" s="655">
        <f t="shared" si="97"/>
        <v>0</v>
      </c>
      <c r="Z934" s="654">
        <f t="shared" si="95"/>
        <v>89426.110000000015</v>
      </c>
    </row>
    <row r="935" spans="1:26">
      <c r="A935" s="381">
        <v>935</v>
      </c>
      <c r="B935" s="1055" t="s">
        <v>180</v>
      </c>
      <c r="D935" t="s">
        <v>905</v>
      </c>
      <c r="E935" s="910">
        <f>'35'!G26</f>
        <v>101614</v>
      </c>
      <c r="G935" s="910">
        <f>'35'!K26</f>
        <v>0</v>
      </c>
      <c r="I935" s="737">
        <f>'35'!G26</f>
        <v>101614</v>
      </c>
      <c r="J935" s="370"/>
      <c r="K935" s="312">
        <f>'35'!K26</f>
        <v>0</v>
      </c>
      <c r="N935" s="1018">
        <v>0</v>
      </c>
      <c r="O935" s="925">
        <f>'35'!G26</f>
        <v>101614</v>
      </c>
      <c r="Q935" s="925">
        <f>'35'!K26</f>
        <v>0</v>
      </c>
      <c r="S935" s="722">
        <f t="shared" si="94"/>
        <v>0</v>
      </c>
      <c r="T935" s="461"/>
      <c r="U935" s="722">
        <f t="shared" si="96"/>
        <v>0</v>
      </c>
      <c r="W935" s="655">
        <f t="shared" si="97"/>
        <v>0</v>
      </c>
      <c r="Z935" s="654">
        <f t="shared" si="95"/>
        <v>101614</v>
      </c>
    </row>
    <row r="936" spans="1:26">
      <c r="A936" s="381">
        <v>936</v>
      </c>
      <c r="B936" s="1055" t="s">
        <v>181</v>
      </c>
      <c r="D936" t="s">
        <v>905</v>
      </c>
      <c r="E936" s="910">
        <f>'35'!G27</f>
        <v>0</v>
      </c>
      <c r="G936" s="910">
        <f>'35'!K27</f>
        <v>0</v>
      </c>
      <c r="I936" s="737">
        <f>'35'!G27</f>
        <v>0</v>
      </c>
      <c r="J936" s="370"/>
      <c r="K936" s="312">
        <f>'35'!K27</f>
        <v>0</v>
      </c>
      <c r="N936" s="1018">
        <v>0</v>
      </c>
      <c r="O936" s="925">
        <f>'35'!G27</f>
        <v>0</v>
      </c>
      <c r="Q936" s="925">
        <f>'35'!K27</f>
        <v>0</v>
      </c>
      <c r="S936" s="722">
        <f t="shared" si="94"/>
        <v>0</v>
      </c>
      <c r="T936" s="461"/>
      <c r="U936" s="722">
        <f t="shared" si="96"/>
        <v>0</v>
      </c>
      <c r="W936" s="655">
        <f t="shared" si="97"/>
        <v>0</v>
      </c>
      <c r="Z936" s="654">
        <f t="shared" si="95"/>
        <v>0</v>
      </c>
    </row>
    <row r="937" spans="1:26">
      <c r="A937" s="381">
        <v>937</v>
      </c>
      <c r="B937" s="1055" t="s">
        <v>510</v>
      </c>
      <c r="D937" t="s">
        <v>905</v>
      </c>
      <c r="E937" s="910">
        <f>'35'!G28</f>
        <v>0</v>
      </c>
      <c r="G937" s="910">
        <f>'35'!K28</f>
        <v>0</v>
      </c>
      <c r="I937" s="737">
        <f>'35'!G28</f>
        <v>0</v>
      </c>
      <c r="J937" s="370"/>
      <c r="K937" s="312">
        <f>'35'!K28</f>
        <v>0</v>
      </c>
      <c r="N937" s="1018">
        <v>0</v>
      </c>
      <c r="O937" s="925">
        <f>'35'!G28</f>
        <v>0</v>
      </c>
      <c r="Q937" s="925">
        <f>'35'!K28</f>
        <v>0</v>
      </c>
      <c r="S937" s="722">
        <f t="shared" si="94"/>
        <v>0</v>
      </c>
      <c r="T937" s="461"/>
      <c r="U937" s="722">
        <f t="shared" si="96"/>
        <v>0</v>
      </c>
      <c r="W937" s="655">
        <f t="shared" si="97"/>
        <v>0</v>
      </c>
      <c r="Z937" s="654">
        <f t="shared" si="95"/>
        <v>0</v>
      </c>
    </row>
    <row r="938" spans="1:26" ht="15.75">
      <c r="A938" s="381">
        <v>938</v>
      </c>
      <c r="B938" s="1054" t="s">
        <v>63</v>
      </c>
      <c r="D938" t="s">
        <v>905</v>
      </c>
      <c r="E938" s="910">
        <f>'35'!G29</f>
        <v>204935.51</v>
      </c>
      <c r="G938" s="910">
        <f>'35'!K29</f>
        <v>58</v>
      </c>
      <c r="I938" s="737">
        <f>'35'!G29</f>
        <v>204935.51</v>
      </c>
      <c r="J938" s="370"/>
      <c r="K938" s="312">
        <f>'35'!K29</f>
        <v>58</v>
      </c>
      <c r="N938" s="1018">
        <v>58</v>
      </c>
      <c r="O938" s="925">
        <f>'35'!G29</f>
        <v>204935.51</v>
      </c>
      <c r="Q938" s="925">
        <f>'35'!K29</f>
        <v>58</v>
      </c>
      <c r="S938" s="722">
        <f t="shared" si="94"/>
        <v>0</v>
      </c>
      <c r="T938" s="461"/>
      <c r="U938" s="722">
        <f t="shared" si="96"/>
        <v>0</v>
      </c>
      <c r="W938" s="655">
        <f t="shared" si="97"/>
        <v>0</v>
      </c>
      <c r="Z938" s="654">
        <f t="shared" si="95"/>
        <v>204935.51</v>
      </c>
    </row>
    <row r="939" spans="1:26" ht="15.75">
      <c r="A939" s="381">
        <v>939</v>
      </c>
      <c r="B939" s="1054" t="s">
        <v>640</v>
      </c>
      <c r="I939" s="737"/>
      <c r="K939" s="231"/>
      <c r="N939" s="1018"/>
      <c r="S939" s="722">
        <f t="shared" si="94"/>
        <v>0</v>
      </c>
      <c r="U939" s="722">
        <f t="shared" si="96"/>
        <v>0</v>
      </c>
      <c r="W939" s="655">
        <f t="shared" si="97"/>
        <v>0</v>
      </c>
      <c r="Z939" s="654">
        <f t="shared" si="95"/>
        <v>0</v>
      </c>
    </row>
    <row r="940" spans="1:26">
      <c r="A940" s="381">
        <v>940</v>
      </c>
      <c r="B940" s="1055" t="s">
        <v>509</v>
      </c>
      <c r="E940" s="910">
        <f>'35'!I22</f>
        <v>0</v>
      </c>
      <c r="G940" s="718"/>
      <c r="I940" s="737">
        <f>'35'!I22</f>
        <v>0</v>
      </c>
      <c r="J940" s="370"/>
      <c r="K940" s="718"/>
      <c r="N940" s="1018">
        <v>0</v>
      </c>
      <c r="O940" s="925">
        <f>'35'!I22</f>
        <v>0</v>
      </c>
      <c r="S940" s="722">
        <f t="shared" si="94"/>
        <v>0</v>
      </c>
      <c r="T940" s="461"/>
      <c r="U940" s="722"/>
      <c r="W940" s="655"/>
      <c r="Z940" s="654">
        <f t="shared" si="95"/>
        <v>0</v>
      </c>
    </row>
    <row r="941" spans="1:26">
      <c r="A941" s="381">
        <v>941</v>
      </c>
      <c r="B941" s="1055" t="s">
        <v>177</v>
      </c>
      <c r="E941" s="910">
        <f>'35'!I23</f>
        <v>0</v>
      </c>
      <c r="G941" s="718"/>
      <c r="I941" s="737">
        <f>'35'!I23</f>
        <v>0</v>
      </c>
      <c r="J941" s="370"/>
      <c r="K941" s="718"/>
      <c r="N941" s="1018">
        <v>0</v>
      </c>
      <c r="O941" s="925">
        <f>'35'!I23</f>
        <v>0</v>
      </c>
      <c r="S941" s="722">
        <f t="shared" si="94"/>
        <v>0</v>
      </c>
      <c r="T941" s="461"/>
      <c r="U941" s="722"/>
      <c r="W941" s="655"/>
      <c r="Z941" s="654">
        <f t="shared" si="95"/>
        <v>0</v>
      </c>
    </row>
    <row r="942" spans="1:26">
      <c r="A942" s="381">
        <v>942</v>
      </c>
      <c r="B942" s="1055" t="s">
        <v>178</v>
      </c>
      <c r="E942" s="910">
        <f>'35'!I24</f>
        <v>0</v>
      </c>
      <c r="G942" s="718"/>
      <c r="I942" s="737">
        <f>'35'!I24</f>
        <v>0</v>
      </c>
      <c r="J942" s="370"/>
      <c r="K942" s="718"/>
      <c r="N942" s="1018">
        <v>0</v>
      </c>
      <c r="O942" s="925">
        <f>'35'!I24</f>
        <v>0</v>
      </c>
      <c r="S942" s="722">
        <f t="shared" si="94"/>
        <v>0</v>
      </c>
      <c r="T942" s="461"/>
      <c r="U942" s="722"/>
      <c r="W942" s="655"/>
      <c r="Z942" s="654">
        <f t="shared" si="95"/>
        <v>0</v>
      </c>
    </row>
    <row r="943" spans="1:26">
      <c r="A943" s="381">
        <v>943</v>
      </c>
      <c r="B943" s="1055" t="s">
        <v>179</v>
      </c>
      <c r="E943" s="910">
        <f>'35'!I25</f>
        <v>0</v>
      </c>
      <c r="G943" s="718"/>
      <c r="I943" s="737">
        <f>'35'!I25</f>
        <v>0</v>
      </c>
      <c r="J943" s="370"/>
      <c r="K943" s="718"/>
      <c r="N943" s="1018">
        <v>0</v>
      </c>
      <c r="O943" s="925">
        <f>'35'!I25</f>
        <v>0</v>
      </c>
      <c r="S943" s="722">
        <f t="shared" si="94"/>
        <v>0</v>
      </c>
      <c r="T943" s="461"/>
      <c r="U943" s="722"/>
      <c r="W943" s="655"/>
      <c r="Z943" s="654">
        <f t="shared" si="95"/>
        <v>0</v>
      </c>
    </row>
    <row r="944" spans="1:26">
      <c r="A944" s="381">
        <v>944</v>
      </c>
      <c r="B944" s="1055" t="s">
        <v>180</v>
      </c>
      <c r="E944" s="910">
        <f>'35'!I26</f>
        <v>0</v>
      </c>
      <c r="G944" s="718"/>
      <c r="I944" s="737">
        <f>'35'!I26</f>
        <v>0</v>
      </c>
      <c r="J944" s="370"/>
      <c r="K944" s="718"/>
      <c r="N944" s="1018">
        <v>0</v>
      </c>
      <c r="O944" s="925">
        <f>'35'!I26</f>
        <v>0</v>
      </c>
      <c r="S944" s="722">
        <f t="shared" si="94"/>
        <v>0</v>
      </c>
      <c r="T944" s="461"/>
      <c r="U944" s="722"/>
      <c r="W944" s="655"/>
      <c r="Z944" s="654">
        <f t="shared" si="95"/>
        <v>0</v>
      </c>
    </row>
    <row r="945" spans="1:26">
      <c r="A945" s="381">
        <v>945</v>
      </c>
      <c r="B945" s="1055" t="s">
        <v>181</v>
      </c>
      <c r="E945" s="910">
        <f>'35'!I27</f>
        <v>0</v>
      </c>
      <c r="G945" s="718"/>
      <c r="I945" s="737">
        <f>'35'!I27</f>
        <v>0</v>
      </c>
      <c r="J945" s="370"/>
      <c r="K945" s="718"/>
      <c r="N945" s="1018">
        <v>0</v>
      </c>
      <c r="O945" s="925">
        <f>'35'!I27</f>
        <v>0</v>
      </c>
      <c r="S945" s="722">
        <f t="shared" si="94"/>
        <v>0</v>
      </c>
      <c r="T945" s="461"/>
      <c r="U945" s="722"/>
      <c r="W945" s="655"/>
      <c r="Z945" s="654">
        <f t="shared" si="95"/>
        <v>0</v>
      </c>
    </row>
    <row r="946" spans="1:26">
      <c r="A946" s="381">
        <v>946</v>
      </c>
      <c r="B946" s="1055" t="s">
        <v>510</v>
      </c>
      <c r="E946" s="910">
        <f>'35'!I28</f>
        <v>0</v>
      </c>
      <c r="G946" s="718"/>
      <c r="I946" s="737">
        <f>'35'!I28</f>
        <v>0</v>
      </c>
      <c r="J946" s="370"/>
      <c r="K946" s="718"/>
      <c r="N946" s="1018">
        <v>0</v>
      </c>
      <c r="O946" s="925">
        <f>'35'!I28</f>
        <v>0</v>
      </c>
      <c r="S946" s="722">
        <f t="shared" si="94"/>
        <v>0</v>
      </c>
      <c r="T946" s="461"/>
      <c r="U946" s="722"/>
      <c r="W946" s="655"/>
      <c r="Z946" s="654">
        <f t="shared" si="95"/>
        <v>0</v>
      </c>
    </row>
    <row r="947" spans="1:26" ht="13.5" customHeight="1">
      <c r="A947" s="381">
        <v>947</v>
      </c>
      <c r="B947" s="1054" t="s">
        <v>63</v>
      </c>
      <c r="E947" s="910">
        <f>'35'!I29</f>
        <v>0</v>
      </c>
      <c r="G947" s="718"/>
      <c r="I947" s="737">
        <f>'35'!I29</f>
        <v>0</v>
      </c>
      <c r="J947" s="370"/>
      <c r="K947" s="718"/>
      <c r="N947" s="1018">
        <v>0</v>
      </c>
      <c r="O947" s="925">
        <f>'35'!I29</f>
        <v>0</v>
      </c>
      <c r="S947" s="722">
        <f t="shared" si="94"/>
        <v>0</v>
      </c>
      <c r="T947" s="461"/>
      <c r="U947" s="722"/>
      <c r="W947" s="655"/>
      <c r="Z947" s="654">
        <f t="shared" si="95"/>
        <v>0</v>
      </c>
    </row>
    <row r="948" spans="1:26">
      <c r="A948" s="381">
        <v>948</v>
      </c>
      <c r="B948" s="146" t="s">
        <v>1281</v>
      </c>
      <c r="N948" s="1018"/>
      <c r="O948" s="375"/>
      <c r="P948" s="375"/>
      <c r="Q948" s="375"/>
      <c r="S948" s="722">
        <f t="shared" si="94"/>
        <v>0</v>
      </c>
      <c r="U948" s="722">
        <f>G948-K948</f>
        <v>0</v>
      </c>
      <c r="W948" s="655">
        <f>G948-N948</f>
        <v>0</v>
      </c>
      <c r="Z948" s="654">
        <f t="shared" si="95"/>
        <v>0</v>
      </c>
    </row>
    <row r="949" spans="1:26">
      <c r="A949" s="381">
        <v>949</v>
      </c>
      <c r="B949" s="146" t="s">
        <v>1276</v>
      </c>
      <c r="E949" s="910">
        <f>'35'!G34</f>
        <v>204936</v>
      </c>
      <c r="G949" s="910">
        <f>'35'!K34</f>
        <v>58000</v>
      </c>
      <c r="I949" s="742">
        <f>'35'!G34</f>
        <v>204936</v>
      </c>
      <c r="K949">
        <f>'35'!K34</f>
        <v>58000</v>
      </c>
      <c r="N949" s="1018">
        <v>58000</v>
      </c>
      <c r="O949" s="375">
        <f>'35'!G34</f>
        <v>204936</v>
      </c>
      <c r="P949" s="375"/>
      <c r="Q949" s="375">
        <f>'35'!K34</f>
        <v>58000</v>
      </c>
      <c r="S949" s="722">
        <f t="shared" si="94"/>
        <v>0</v>
      </c>
      <c r="T949" s="461"/>
      <c r="U949" s="722">
        <f>G949-K949</f>
        <v>0</v>
      </c>
      <c r="W949" s="655">
        <f>G949-N949</f>
        <v>0</v>
      </c>
      <c r="Z949" s="654">
        <f t="shared" si="95"/>
        <v>204936</v>
      </c>
    </row>
    <row r="950" spans="1:26">
      <c r="A950" s="381">
        <v>950</v>
      </c>
      <c r="B950" s="146" t="s">
        <v>106</v>
      </c>
      <c r="E950" s="910">
        <f>'35'!G35</f>
        <v>204936</v>
      </c>
      <c r="G950" s="910">
        <f>'35'!K35</f>
        <v>58000</v>
      </c>
      <c r="I950" s="742">
        <f>'35'!G35</f>
        <v>204936</v>
      </c>
      <c r="K950">
        <f>'35'!K35</f>
        <v>58000</v>
      </c>
      <c r="N950" s="1018">
        <v>58000</v>
      </c>
      <c r="O950" s="375">
        <f>'35'!G35</f>
        <v>204936</v>
      </c>
      <c r="P950" s="375"/>
      <c r="Q950" s="375">
        <f>'35'!K35</f>
        <v>58000</v>
      </c>
      <c r="S950" s="722">
        <f t="shared" si="94"/>
        <v>0</v>
      </c>
      <c r="T950" s="461"/>
      <c r="U950" s="722">
        <f>G950-K950</f>
        <v>0</v>
      </c>
      <c r="W950" s="655">
        <f>G950-N950</f>
        <v>0</v>
      </c>
      <c r="Z950" s="654">
        <f t="shared" si="95"/>
        <v>204936</v>
      </c>
    </row>
    <row r="951" spans="1:26" ht="17.25">
      <c r="A951" s="381">
        <v>951</v>
      </c>
      <c r="B951" s="1054" t="s">
        <v>1139</v>
      </c>
      <c r="C951" s="466"/>
      <c r="I951" s="737"/>
      <c r="K951" s="231"/>
      <c r="N951" s="1018"/>
      <c r="S951" s="722"/>
      <c r="U951" s="722"/>
      <c r="W951" s="655"/>
      <c r="Z951" s="654">
        <f t="shared" si="95"/>
        <v>0</v>
      </c>
    </row>
    <row r="952" spans="1:26">
      <c r="A952" s="381">
        <v>952</v>
      </c>
      <c r="B952" s="1055" t="s">
        <v>635</v>
      </c>
      <c r="I952" s="737"/>
      <c r="K952" s="231"/>
      <c r="N952" s="1018"/>
      <c r="S952" s="722"/>
      <c r="U952" s="722"/>
      <c r="W952" s="655"/>
      <c r="Z952" s="654">
        <f t="shared" si="95"/>
        <v>0</v>
      </c>
    </row>
    <row r="953" spans="1:26" ht="15.75">
      <c r="A953" s="381">
        <v>953</v>
      </c>
      <c r="B953" s="933" t="s">
        <v>1299</v>
      </c>
      <c r="E953" s="718"/>
      <c r="F953" s="718"/>
      <c r="G953" s="718"/>
      <c r="I953" s="737"/>
      <c r="K953" s="231"/>
      <c r="N953" s="1018"/>
      <c r="S953" s="722"/>
      <c r="U953" s="722"/>
      <c r="W953" s="655"/>
      <c r="Z953" s="654">
        <f t="shared" si="95"/>
        <v>0</v>
      </c>
    </row>
    <row r="954" spans="1:26" ht="15.75">
      <c r="A954" s="381">
        <v>954</v>
      </c>
      <c r="B954" s="933" t="s">
        <v>1300</v>
      </c>
      <c r="E954" s="718"/>
      <c r="F954" s="718"/>
      <c r="G954" s="718"/>
      <c r="I954" s="737"/>
      <c r="K954" s="231"/>
      <c r="N954" s="1018"/>
      <c r="S954" s="722"/>
      <c r="U954" s="722"/>
      <c r="W954" s="655"/>
      <c r="Z954" s="654">
        <f t="shared" si="95"/>
        <v>0</v>
      </c>
    </row>
    <row r="955" spans="1:26">
      <c r="A955" s="381">
        <v>955</v>
      </c>
      <c r="B955" s="934" t="s">
        <v>166</v>
      </c>
      <c r="E955" s="718"/>
      <c r="F955" s="718"/>
      <c r="G955" s="718"/>
      <c r="I955" s="737"/>
      <c r="K955" s="231"/>
      <c r="N955" s="1018"/>
      <c r="S955" s="722"/>
      <c r="U955" s="722"/>
      <c r="W955" s="655"/>
      <c r="Z955" s="654">
        <f t="shared" si="95"/>
        <v>0</v>
      </c>
    </row>
    <row r="956" spans="1:26">
      <c r="A956" s="381">
        <v>956</v>
      </c>
      <c r="B956" s="934" t="s">
        <v>167</v>
      </c>
      <c r="E956" s="718"/>
      <c r="F956" s="718"/>
      <c r="G956" s="718"/>
      <c r="I956" s="737"/>
      <c r="K956" s="231"/>
      <c r="N956" s="1018"/>
      <c r="S956" s="722"/>
      <c r="U956" s="722"/>
      <c r="W956" s="655"/>
      <c r="Z956" s="654">
        <f t="shared" si="95"/>
        <v>0</v>
      </c>
    </row>
    <row r="957" spans="1:26">
      <c r="A957" s="381">
        <v>957</v>
      </c>
      <c r="B957" s="934" t="s">
        <v>168</v>
      </c>
      <c r="E957" s="718"/>
      <c r="F957" s="718"/>
      <c r="G957" s="718"/>
      <c r="I957" s="737"/>
      <c r="K957" s="231"/>
      <c r="N957" s="1018"/>
      <c r="S957" s="722"/>
      <c r="U957" s="722"/>
      <c r="W957" s="655"/>
      <c r="Z957" s="654">
        <f t="shared" si="95"/>
        <v>0</v>
      </c>
    </row>
    <row r="958" spans="1:26">
      <c r="A958" s="381">
        <v>958</v>
      </c>
      <c r="B958" s="934" t="s">
        <v>169</v>
      </c>
      <c r="E958" s="718"/>
      <c r="F958" s="718"/>
      <c r="G958" s="718"/>
      <c r="I958" s="737"/>
      <c r="K958" s="231"/>
      <c r="N958" s="1018"/>
      <c r="S958" s="722"/>
      <c r="U958" s="722"/>
      <c r="W958" s="655"/>
      <c r="Z958" s="654">
        <f t="shared" si="95"/>
        <v>0</v>
      </c>
    </row>
    <row r="959" spans="1:26">
      <c r="A959" s="381">
        <v>959</v>
      </c>
      <c r="B959" s="934" t="s">
        <v>170</v>
      </c>
      <c r="E959" s="718"/>
      <c r="F959" s="718"/>
      <c r="G959" s="718"/>
      <c r="I959" s="737"/>
      <c r="K959" s="231"/>
      <c r="N959" s="1018"/>
      <c r="S959" s="722"/>
      <c r="U959" s="722"/>
      <c r="W959" s="655"/>
      <c r="Z959" s="654">
        <f t="shared" si="95"/>
        <v>0</v>
      </c>
    </row>
    <row r="960" spans="1:26">
      <c r="A960" s="381">
        <v>960</v>
      </c>
      <c r="B960" s="934" t="s">
        <v>171</v>
      </c>
      <c r="E960" s="718"/>
      <c r="F960" s="718"/>
      <c r="G960" s="718"/>
      <c r="I960" s="737"/>
      <c r="K960" s="231"/>
      <c r="N960" s="1018"/>
      <c r="S960" s="722"/>
      <c r="U960" s="722"/>
      <c r="W960" s="655"/>
      <c r="Z960" s="654">
        <f t="shared" si="95"/>
        <v>0</v>
      </c>
    </row>
    <row r="961" spans="1:26">
      <c r="A961" s="381">
        <v>961</v>
      </c>
      <c r="B961" s="934" t="s">
        <v>106</v>
      </c>
      <c r="E961" s="718"/>
      <c r="F961" s="718"/>
      <c r="G961" s="718"/>
      <c r="I961" s="737"/>
      <c r="K961" s="231"/>
      <c r="N961" s="1018"/>
      <c r="S961" s="722"/>
      <c r="U961" s="722"/>
      <c r="W961" s="655"/>
      <c r="Z961" s="654">
        <f t="shared" si="95"/>
        <v>0</v>
      </c>
    </row>
    <row r="962" spans="1:26">
      <c r="A962" s="381">
        <v>962</v>
      </c>
      <c r="B962" s="934" t="s">
        <v>173</v>
      </c>
      <c r="E962" s="718"/>
      <c r="F962" s="718"/>
      <c r="G962" s="718"/>
      <c r="I962" s="737"/>
      <c r="K962" s="231"/>
      <c r="N962" s="1018"/>
      <c r="S962" s="722"/>
      <c r="U962" s="722"/>
      <c r="W962" s="655"/>
      <c r="Z962" s="654">
        <f t="shared" si="95"/>
        <v>0</v>
      </c>
    </row>
    <row r="963" spans="1:26">
      <c r="A963" s="381">
        <v>963</v>
      </c>
      <c r="B963" s="934" t="s">
        <v>1085</v>
      </c>
      <c r="E963" s="718"/>
      <c r="F963" s="718"/>
      <c r="G963" s="718"/>
      <c r="I963" s="737"/>
      <c r="K963" s="231"/>
      <c r="N963" s="1018"/>
      <c r="S963" s="722"/>
      <c r="U963" s="722"/>
      <c r="W963" s="655"/>
      <c r="Z963" s="654">
        <f t="shared" ref="Z963:Z1026" si="98">E963-Y963</f>
        <v>0</v>
      </c>
    </row>
    <row r="964" spans="1:26">
      <c r="A964" s="381">
        <v>964</v>
      </c>
      <c r="B964" s="934" t="s">
        <v>106</v>
      </c>
      <c r="E964" s="718"/>
      <c r="F964" s="718"/>
      <c r="G964" s="718"/>
      <c r="I964" s="737"/>
      <c r="K964" s="231"/>
      <c r="N964" s="1018"/>
      <c r="S964" s="722"/>
      <c r="U964" s="722"/>
      <c r="W964" s="655"/>
      <c r="Z964" s="654">
        <f t="shared" si="98"/>
        <v>0</v>
      </c>
    </row>
    <row r="965" spans="1:26">
      <c r="A965" s="381">
        <v>965</v>
      </c>
      <c r="B965" s="934" t="s">
        <v>1301</v>
      </c>
      <c r="E965" s="718"/>
      <c r="F965" s="718"/>
      <c r="G965" s="718"/>
      <c r="I965" s="737"/>
      <c r="K965" s="231"/>
      <c r="N965" s="1018"/>
      <c r="S965" s="722"/>
      <c r="U965" s="722"/>
      <c r="W965" s="655"/>
      <c r="Z965" s="654">
        <f t="shared" si="98"/>
        <v>0</v>
      </c>
    </row>
    <row r="966" spans="1:26" ht="15.75">
      <c r="A966" s="381">
        <v>966</v>
      </c>
      <c r="B966" s="933" t="s">
        <v>1302</v>
      </c>
      <c r="E966" s="718"/>
      <c r="F966" s="718"/>
      <c r="G966" s="718"/>
      <c r="I966" s="737"/>
      <c r="K966" s="231"/>
      <c r="N966" s="1018"/>
      <c r="S966" s="722"/>
      <c r="U966" s="722"/>
      <c r="W966" s="655"/>
      <c r="Z966" s="654">
        <f t="shared" si="98"/>
        <v>0</v>
      </c>
    </row>
    <row r="967" spans="1:26">
      <c r="A967" s="381">
        <v>967</v>
      </c>
      <c r="B967" s="1056" t="s">
        <v>548</v>
      </c>
      <c r="E967" s="718"/>
      <c r="F967" s="718"/>
      <c r="G967" s="718"/>
      <c r="I967" s="737"/>
      <c r="K967" s="231"/>
      <c r="N967" s="1018"/>
      <c r="S967" s="722"/>
      <c r="U967" s="722"/>
      <c r="W967" s="655"/>
      <c r="Z967" s="654">
        <f t="shared" si="98"/>
        <v>0</v>
      </c>
    </row>
    <row r="968" spans="1:26">
      <c r="A968" s="381">
        <v>968</v>
      </c>
      <c r="B968" s="1056" t="s">
        <v>175</v>
      </c>
      <c r="E968" s="718"/>
      <c r="F968" s="718"/>
      <c r="G968" s="718"/>
      <c r="I968" s="737"/>
      <c r="K968" s="231"/>
      <c r="N968" s="1018"/>
      <c r="S968" s="722"/>
      <c r="U968" s="722"/>
      <c r="W968" s="655"/>
      <c r="Z968" s="654">
        <f t="shared" si="98"/>
        <v>0</v>
      </c>
    </row>
    <row r="969" spans="1:26">
      <c r="A969" s="381">
        <v>969</v>
      </c>
      <c r="B969" s="1056" t="s">
        <v>538</v>
      </c>
      <c r="E969" s="718"/>
      <c r="F969" s="718"/>
      <c r="G969" s="718"/>
      <c r="I969" s="737"/>
      <c r="K969" s="231"/>
      <c r="N969" s="1018"/>
      <c r="S969" s="722"/>
      <c r="U969" s="722"/>
      <c r="W969" s="655"/>
      <c r="Z969" s="654">
        <f t="shared" si="98"/>
        <v>0</v>
      </c>
    </row>
    <row r="970" spans="1:26">
      <c r="A970" s="381">
        <v>970</v>
      </c>
      <c r="B970" s="1056" t="s">
        <v>539</v>
      </c>
      <c r="E970" s="718"/>
      <c r="F970" s="718"/>
      <c r="G970" s="718"/>
      <c r="I970" s="737"/>
      <c r="K970" s="231"/>
      <c r="N970" s="1018"/>
      <c r="S970" s="722"/>
      <c r="U970" s="722"/>
      <c r="W970" s="655"/>
      <c r="Z970" s="654">
        <f t="shared" si="98"/>
        <v>0</v>
      </c>
    </row>
    <row r="971" spans="1:26">
      <c r="A971" s="381">
        <v>971</v>
      </c>
      <c r="B971" s="1056" t="s">
        <v>540</v>
      </c>
      <c r="E971" s="718"/>
      <c r="F971" s="718"/>
      <c r="G971" s="718"/>
      <c r="I971" s="737"/>
      <c r="K971" s="231"/>
      <c r="N971" s="1018"/>
      <c r="S971" s="722"/>
      <c r="U971" s="722"/>
      <c r="W971" s="655"/>
      <c r="Z971" s="654">
        <f t="shared" si="98"/>
        <v>0</v>
      </c>
    </row>
    <row r="972" spans="1:26">
      <c r="A972" s="381">
        <v>972</v>
      </c>
      <c r="B972" s="1056" t="s">
        <v>541</v>
      </c>
      <c r="E972" s="718"/>
      <c r="F972" s="718"/>
      <c r="G972" s="718"/>
      <c r="I972" s="737"/>
      <c r="K972" s="231"/>
      <c r="N972" s="1018"/>
      <c r="S972" s="722"/>
      <c r="U972" s="722"/>
      <c r="W972" s="655"/>
      <c r="Z972" s="654">
        <f t="shared" si="98"/>
        <v>0</v>
      </c>
    </row>
    <row r="973" spans="1:26">
      <c r="A973" s="381">
        <v>973</v>
      </c>
      <c r="B973" s="1056" t="s">
        <v>542</v>
      </c>
      <c r="E973" s="718"/>
      <c r="F973" s="718"/>
      <c r="G973" s="718"/>
      <c r="I973" s="737"/>
      <c r="K973" s="231"/>
      <c r="N973" s="1018"/>
      <c r="S973" s="722"/>
      <c r="U973" s="722"/>
      <c r="W973" s="655"/>
      <c r="Z973" s="654">
        <f t="shared" si="98"/>
        <v>0</v>
      </c>
    </row>
    <row r="974" spans="1:26">
      <c r="A974" s="381">
        <v>974</v>
      </c>
      <c r="B974" s="1056" t="s">
        <v>1087</v>
      </c>
      <c r="E974" s="718"/>
      <c r="F974" s="718"/>
      <c r="G974" s="718"/>
      <c r="I974" s="737"/>
      <c r="K974" s="231"/>
      <c r="N974" s="1018"/>
      <c r="S974" s="722"/>
      <c r="U974" s="722"/>
      <c r="W974" s="655"/>
      <c r="Z974" s="654">
        <f t="shared" si="98"/>
        <v>0</v>
      </c>
    </row>
    <row r="975" spans="1:26">
      <c r="A975" s="381">
        <v>975</v>
      </c>
      <c r="B975" s="1056" t="s">
        <v>544</v>
      </c>
      <c r="E975" s="718"/>
      <c r="F975" s="718"/>
      <c r="G975" s="718"/>
      <c r="I975" s="737"/>
      <c r="K975" s="231"/>
      <c r="N975" s="1018"/>
      <c r="S975" s="722"/>
      <c r="U975" s="722"/>
      <c r="W975" s="655"/>
      <c r="Z975" s="654">
        <f t="shared" si="98"/>
        <v>0</v>
      </c>
    </row>
    <row r="976" spans="1:26" ht="15.75">
      <c r="A976" s="381">
        <v>976</v>
      </c>
      <c r="B976" s="935" t="s">
        <v>106</v>
      </c>
      <c r="E976" s="718"/>
      <c r="F976" s="718"/>
      <c r="G976" s="718"/>
      <c r="I976" s="737"/>
      <c r="K976" s="231"/>
      <c r="N976" s="1018"/>
      <c r="S976" s="722"/>
      <c r="U976" s="722"/>
      <c r="W976" s="655"/>
      <c r="Z976" s="654">
        <f t="shared" si="98"/>
        <v>0</v>
      </c>
    </row>
    <row r="977" spans="1:26" ht="15.75">
      <c r="A977" s="381">
        <v>977</v>
      </c>
      <c r="B977" s="935" t="s">
        <v>1312</v>
      </c>
      <c r="E977" s="718"/>
      <c r="F977" s="718"/>
      <c r="G977" s="718"/>
      <c r="I977" s="737"/>
      <c r="K977" s="231"/>
      <c r="N977" s="1018"/>
      <c r="S977" s="722"/>
      <c r="U977" s="722"/>
      <c r="W977" s="655"/>
      <c r="Z977" s="654">
        <f t="shared" si="98"/>
        <v>0</v>
      </c>
    </row>
    <row r="978" spans="1:26" ht="15.75">
      <c r="A978" s="381">
        <v>978</v>
      </c>
      <c r="B978" s="935" t="s">
        <v>1313</v>
      </c>
      <c r="E978" s="718"/>
      <c r="F978" s="718"/>
      <c r="G978" s="718"/>
      <c r="I978" s="737"/>
      <c r="K978" s="231"/>
      <c r="N978" s="1018"/>
      <c r="S978" s="722"/>
      <c r="U978" s="722"/>
      <c r="W978" s="655"/>
      <c r="Z978" s="654">
        <f t="shared" si="98"/>
        <v>0</v>
      </c>
    </row>
    <row r="979" spans="1:26" ht="15.75">
      <c r="A979" s="381">
        <v>979</v>
      </c>
      <c r="B979" s="935" t="s">
        <v>422</v>
      </c>
      <c r="E979" s="718"/>
      <c r="F979" s="718"/>
      <c r="G979" s="718"/>
      <c r="I979" s="737"/>
      <c r="K979" s="231"/>
      <c r="N979" s="1018"/>
      <c r="S979" s="722"/>
      <c r="U979" s="722"/>
      <c r="W979" s="655"/>
      <c r="Z979" s="654">
        <f t="shared" si="98"/>
        <v>0</v>
      </c>
    </row>
    <row r="980" spans="1:26" ht="15.75">
      <c r="A980" s="381">
        <v>980</v>
      </c>
      <c r="B980" s="935" t="s">
        <v>980</v>
      </c>
      <c r="E980" s="718"/>
      <c r="F980" s="718"/>
      <c r="G980" s="718"/>
      <c r="I980" s="737"/>
      <c r="K980" s="231"/>
      <c r="N980" s="1018"/>
      <c r="S980" s="722"/>
      <c r="U980" s="722"/>
      <c r="W980" s="655"/>
      <c r="Z980" s="654">
        <f t="shared" si="98"/>
        <v>0</v>
      </c>
    </row>
    <row r="981" spans="1:26" ht="15.75">
      <c r="A981" s="381">
        <v>981</v>
      </c>
      <c r="B981" s="935" t="s">
        <v>1314</v>
      </c>
      <c r="E981" s="718"/>
      <c r="F981" s="718"/>
      <c r="G981" s="718"/>
      <c r="I981" s="737"/>
      <c r="K981" s="231"/>
      <c r="N981" s="1018"/>
      <c r="S981" s="722"/>
      <c r="U981" s="722"/>
      <c r="W981" s="655"/>
      <c r="Z981" s="654">
        <f t="shared" si="98"/>
        <v>0</v>
      </c>
    </row>
    <row r="982" spans="1:26" ht="15.75">
      <c r="A982" s="381">
        <v>982</v>
      </c>
      <c r="B982" s="935" t="s">
        <v>503</v>
      </c>
      <c r="E982" s="718"/>
      <c r="F982" s="718"/>
      <c r="G982" s="718"/>
      <c r="I982" s="737"/>
      <c r="K982" s="231"/>
      <c r="N982" s="1018"/>
      <c r="S982" s="722"/>
      <c r="U982" s="722"/>
      <c r="W982" s="655"/>
      <c r="Z982" s="654">
        <f t="shared" si="98"/>
        <v>0</v>
      </c>
    </row>
    <row r="983" spans="1:26" ht="15.75">
      <c r="A983" s="381">
        <v>983</v>
      </c>
      <c r="B983" s="935" t="s">
        <v>506</v>
      </c>
      <c r="E983" s="718"/>
      <c r="F983" s="718"/>
      <c r="G983" s="718"/>
      <c r="I983" s="737"/>
      <c r="K983" s="231"/>
      <c r="N983" s="1018"/>
      <c r="S983" s="722"/>
      <c r="U983" s="722"/>
      <c r="W983" s="655"/>
      <c r="Z983" s="654">
        <f t="shared" si="98"/>
        <v>0</v>
      </c>
    </row>
    <row r="984" spans="1:26">
      <c r="A984" s="381">
        <v>984</v>
      </c>
      <c r="B984" s="1057" t="s">
        <v>509</v>
      </c>
      <c r="E984" s="718"/>
      <c r="F984" s="718"/>
      <c r="G984" s="718"/>
      <c r="I984" s="737"/>
      <c r="K984" s="231"/>
      <c r="N984" s="1018"/>
      <c r="S984" s="722"/>
      <c r="U984" s="722"/>
      <c r="W984" s="655"/>
      <c r="Z984" s="654">
        <f t="shared" si="98"/>
        <v>0</v>
      </c>
    </row>
    <row r="985" spans="1:26">
      <c r="A985" s="381">
        <v>985</v>
      </c>
      <c r="B985" s="1057" t="s">
        <v>177</v>
      </c>
      <c r="E985" s="718"/>
      <c r="F985" s="718"/>
      <c r="G985" s="718"/>
      <c r="I985" s="737"/>
      <c r="K985" s="231"/>
      <c r="N985" s="1018"/>
      <c r="S985" s="722"/>
      <c r="U985" s="722"/>
      <c r="W985" s="655"/>
      <c r="Z985" s="654">
        <f t="shared" si="98"/>
        <v>0</v>
      </c>
    </row>
    <row r="986" spans="1:26">
      <c r="A986" s="381">
        <v>986</v>
      </c>
      <c r="B986" s="1057" t="s">
        <v>178</v>
      </c>
      <c r="E986" s="718"/>
      <c r="F986" s="718"/>
      <c r="G986" s="718"/>
      <c r="I986" s="737"/>
      <c r="K986" s="231"/>
      <c r="N986" s="1018"/>
      <c r="S986" s="722"/>
      <c r="U986" s="722"/>
      <c r="W986" s="655"/>
      <c r="Z986" s="654">
        <f t="shared" si="98"/>
        <v>0</v>
      </c>
    </row>
    <row r="987" spans="1:26">
      <c r="A987" s="381">
        <v>987</v>
      </c>
      <c r="B987" s="1057" t="s">
        <v>179</v>
      </c>
      <c r="E987" s="718"/>
      <c r="F987" s="718"/>
      <c r="G987" s="718"/>
      <c r="I987" s="737"/>
      <c r="K987" s="231"/>
      <c r="N987" s="1018"/>
      <c r="S987" s="722"/>
      <c r="U987" s="722"/>
      <c r="W987" s="655"/>
      <c r="Z987" s="654">
        <f t="shared" si="98"/>
        <v>0</v>
      </c>
    </row>
    <row r="988" spans="1:26">
      <c r="A988" s="381">
        <v>988</v>
      </c>
      <c r="B988" s="1057" t="s">
        <v>180</v>
      </c>
      <c r="E988" s="718"/>
      <c r="F988" s="718"/>
      <c r="G988" s="718"/>
      <c r="I988" s="737"/>
      <c r="K988" s="231"/>
      <c r="N988" s="1018"/>
      <c r="S988" s="722"/>
      <c r="U988" s="722"/>
      <c r="W988" s="655"/>
      <c r="Z988" s="654">
        <f t="shared" si="98"/>
        <v>0</v>
      </c>
    </row>
    <row r="989" spans="1:26">
      <c r="A989" s="381">
        <v>989</v>
      </c>
      <c r="B989" s="1057" t="s">
        <v>181</v>
      </c>
      <c r="E989" s="718"/>
      <c r="F989" s="718"/>
      <c r="G989" s="718"/>
      <c r="I989" s="737"/>
      <c r="K989" s="231"/>
      <c r="N989" s="1018"/>
      <c r="S989" s="722"/>
      <c r="U989" s="722"/>
      <c r="W989" s="655"/>
      <c r="Z989" s="654">
        <f t="shared" si="98"/>
        <v>0</v>
      </c>
    </row>
    <row r="990" spans="1:26">
      <c r="A990" s="381">
        <v>990</v>
      </c>
      <c r="B990" s="1057" t="s">
        <v>510</v>
      </c>
      <c r="E990" s="718"/>
      <c r="F990" s="718"/>
      <c r="G990" s="718"/>
      <c r="I990" s="737"/>
      <c r="K990" s="231"/>
      <c r="N990" s="1018"/>
      <c r="S990" s="722"/>
      <c r="U990" s="722"/>
      <c r="W990" s="655"/>
      <c r="Z990" s="654">
        <f t="shared" si="98"/>
        <v>0</v>
      </c>
    </row>
    <row r="991" spans="1:26">
      <c r="A991" s="381">
        <v>991</v>
      </c>
      <c r="B991" s="1057" t="s">
        <v>63</v>
      </c>
      <c r="E991" s="718"/>
      <c r="F991" s="718"/>
      <c r="G991" s="718"/>
      <c r="I991" s="737"/>
      <c r="K991" s="231"/>
      <c r="N991" s="1018"/>
      <c r="S991" s="722"/>
      <c r="U991" s="722"/>
      <c r="W991" s="655"/>
      <c r="Z991" s="654">
        <f t="shared" si="98"/>
        <v>0</v>
      </c>
    </row>
    <row r="992" spans="1:26" ht="15.75">
      <c r="A992" s="381">
        <v>992</v>
      </c>
      <c r="B992" s="935" t="s">
        <v>513</v>
      </c>
      <c r="E992" s="718"/>
      <c r="F992" s="718"/>
      <c r="G992" s="718"/>
      <c r="I992" s="737"/>
      <c r="K992" s="231"/>
      <c r="N992" s="1018"/>
      <c r="S992" s="722"/>
      <c r="U992" s="722"/>
      <c r="W992" s="655"/>
      <c r="Z992" s="654">
        <f t="shared" si="98"/>
        <v>0</v>
      </c>
    </row>
    <row r="993" spans="1:26">
      <c r="A993" s="381">
        <v>993</v>
      </c>
      <c r="B993" s="1057" t="s">
        <v>509</v>
      </c>
      <c r="E993" s="718"/>
      <c r="F993" s="718"/>
      <c r="G993" s="718"/>
      <c r="I993" s="737"/>
      <c r="K993" s="231"/>
      <c r="N993" s="1018"/>
      <c r="S993" s="722"/>
      <c r="U993" s="722"/>
      <c r="W993" s="655"/>
      <c r="Z993" s="654">
        <f t="shared" si="98"/>
        <v>0</v>
      </c>
    </row>
    <row r="994" spans="1:26">
      <c r="A994" s="381">
        <v>994</v>
      </c>
      <c r="B994" s="1057" t="s">
        <v>177</v>
      </c>
      <c r="E994" s="718"/>
      <c r="F994" s="718"/>
      <c r="G994" s="718"/>
      <c r="I994" s="737"/>
      <c r="K994" s="231"/>
      <c r="N994" s="1018"/>
      <c r="S994" s="722"/>
      <c r="U994" s="722"/>
      <c r="W994" s="655"/>
      <c r="Z994" s="654">
        <f t="shared" si="98"/>
        <v>0</v>
      </c>
    </row>
    <row r="995" spans="1:26">
      <c r="A995" s="381">
        <v>995</v>
      </c>
      <c r="B995" s="1057" t="s">
        <v>178</v>
      </c>
      <c r="E995" s="718"/>
      <c r="F995" s="718"/>
      <c r="G995" s="718"/>
      <c r="I995" s="737"/>
      <c r="K995" s="231"/>
      <c r="N995" s="1018"/>
      <c r="S995" s="722"/>
      <c r="U995" s="722"/>
      <c r="W995" s="655"/>
      <c r="Z995" s="654">
        <f t="shared" si="98"/>
        <v>0</v>
      </c>
    </row>
    <row r="996" spans="1:26">
      <c r="A996" s="381">
        <v>996</v>
      </c>
      <c r="B996" s="1057" t="s">
        <v>179</v>
      </c>
      <c r="E996" s="718"/>
      <c r="F996" s="718"/>
      <c r="G996" s="718"/>
      <c r="I996" s="737"/>
      <c r="K996" s="231"/>
      <c r="N996" s="1018"/>
      <c r="S996" s="722"/>
      <c r="U996" s="722"/>
      <c r="W996" s="655"/>
      <c r="Z996" s="654">
        <f t="shared" si="98"/>
        <v>0</v>
      </c>
    </row>
    <row r="997" spans="1:26">
      <c r="A997" s="381">
        <v>997</v>
      </c>
      <c r="B997" s="1057" t="s">
        <v>180</v>
      </c>
      <c r="E997" s="718"/>
      <c r="F997" s="718"/>
      <c r="G997" s="718"/>
      <c r="I997" s="737"/>
      <c r="K997" s="231"/>
      <c r="N997" s="1018"/>
      <c r="S997" s="722"/>
      <c r="U997" s="722"/>
      <c r="W997" s="655"/>
      <c r="Z997" s="654">
        <f t="shared" si="98"/>
        <v>0</v>
      </c>
    </row>
    <row r="998" spans="1:26">
      <c r="A998" s="381">
        <v>998</v>
      </c>
      <c r="B998" s="1057" t="s">
        <v>181</v>
      </c>
      <c r="E998" s="718"/>
      <c r="F998" s="718"/>
      <c r="G998" s="718"/>
      <c r="I998" s="737"/>
      <c r="K998" s="231"/>
      <c r="N998" s="1018"/>
      <c r="S998" s="722"/>
      <c r="U998" s="722"/>
      <c r="W998" s="655"/>
      <c r="Z998" s="654">
        <f t="shared" si="98"/>
        <v>0</v>
      </c>
    </row>
    <row r="999" spans="1:26">
      <c r="A999" s="381">
        <v>999</v>
      </c>
      <c r="B999" s="1057" t="s">
        <v>510</v>
      </c>
      <c r="E999" s="718"/>
      <c r="F999" s="718"/>
      <c r="G999" s="718"/>
      <c r="I999" s="737"/>
      <c r="K999" s="231"/>
      <c r="N999" s="1018"/>
      <c r="S999" s="722"/>
      <c r="U999" s="722"/>
      <c r="W999" s="655"/>
      <c r="Z999" s="654">
        <f t="shared" si="98"/>
        <v>0</v>
      </c>
    </row>
    <row r="1000" spans="1:26" ht="15.75">
      <c r="A1000" s="381">
        <v>1000</v>
      </c>
      <c r="B1000" s="935" t="s">
        <v>63</v>
      </c>
      <c r="E1000" s="718"/>
      <c r="F1000" s="718"/>
      <c r="G1000" s="718"/>
      <c r="I1000" s="737"/>
      <c r="K1000" s="231"/>
      <c r="N1000" s="1018"/>
      <c r="S1000" s="722"/>
      <c r="U1000" s="722"/>
      <c r="W1000" s="655"/>
      <c r="Z1000" s="654">
        <f t="shared" si="98"/>
        <v>0</v>
      </c>
    </row>
    <row r="1001" spans="1:26" ht="15.75">
      <c r="A1001" s="381">
        <v>1001</v>
      </c>
      <c r="B1001" s="675" t="s">
        <v>1659</v>
      </c>
      <c r="C1001" s="375"/>
      <c r="I1001" s="737"/>
      <c r="K1001" s="231"/>
      <c r="N1001" s="1018"/>
      <c r="S1001" s="722"/>
      <c r="U1001" s="722"/>
      <c r="W1001" s="655"/>
      <c r="Z1001" s="654">
        <f t="shared" si="98"/>
        <v>0</v>
      </c>
    </row>
    <row r="1002" spans="1:26" ht="15.75">
      <c r="A1002" s="381">
        <v>1002</v>
      </c>
      <c r="B1002" s="341" t="s">
        <v>176</v>
      </c>
      <c r="I1002" s="737"/>
      <c r="K1002" s="231"/>
      <c r="N1002" s="1018"/>
      <c r="S1002" s="722"/>
      <c r="U1002" s="722"/>
      <c r="W1002" s="655"/>
      <c r="Z1002" s="654">
        <f t="shared" si="98"/>
        <v>0</v>
      </c>
    </row>
    <row r="1003" spans="1:26" ht="15.75">
      <c r="A1003" s="381">
        <v>1003</v>
      </c>
      <c r="B1003" s="341" t="s">
        <v>194</v>
      </c>
      <c r="I1003" s="737"/>
      <c r="K1003" s="231"/>
      <c r="N1003" s="1018"/>
      <c r="S1003" s="722">
        <f t="shared" ref="S1003:S1037" si="99">E1003-I1003</f>
        <v>0</v>
      </c>
      <c r="U1003" s="722">
        <f t="shared" ref="U1003:U1037" si="100">G1003-K1003</f>
        <v>0</v>
      </c>
      <c r="W1003" s="655">
        <f t="shared" ref="W1003:W1037" si="101">G1003-N1003</f>
        <v>0</v>
      </c>
      <c r="Z1003" s="654">
        <f t="shared" si="98"/>
        <v>0</v>
      </c>
    </row>
    <row r="1004" spans="1:26">
      <c r="A1004" s="381">
        <v>1004</v>
      </c>
      <c r="B1004" s="146" t="s">
        <v>369</v>
      </c>
      <c r="E1004" s="910">
        <f>'39'!F17</f>
        <v>5139</v>
      </c>
      <c r="G1004" s="910">
        <f>'39'!J17</f>
        <v>5009</v>
      </c>
      <c r="I1004" s="737">
        <f>'39'!F17</f>
        <v>5139</v>
      </c>
      <c r="K1004" s="231">
        <f>'39'!J17</f>
        <v>5009</v>
      </c>
      <c r="N1004" s="1018">
        <v>5009</v>
      </c>
      <c r="O1004" s="898">
        <f>'39'!F17</f>
        <v>5139</v>
      </c>
      <c r="Q1004" s="898">
        <f>'39'!J17</f>
        <v>5009</v>
      </c>
      <c r="S1004" s="722">
        <f t="shared" si="99"/>
        <v>0</v>
      </c>
      <c r="T1004" s="461"/>
      <c r="U1004" s="722">
        <f t="shared" si="100"/>
        <v>0</v>
      </c>
      <c r="W1004" s="655">
        <f t="shared" si="101"/>
        <v>0</v>
      </c>
      <c r="Z1004" s="654">
        <f t="shared" si="98"/>
        <v>5139</v>
      </c>
    </row>
    <row r="1005" spans="1:26">
      <c r="A1005" s="381">
        <v>1005</v>
      </c>
      <c r="B1005" s="146" t="s">
        <v>195</v>
      </c>
      <c r="E1005" s="910">
        <f>'39'!F18</f>
        <v>4445</v>
      </c>
      <c r="G1005" s="910">
        <f>'39'!J18</f>
        <v>4352</v>
      </c>
      <c r="I1005" s="737">
        <f>'39'!F18</f>
        <v>4445</v>
      </c>
      <c r="K1005" s="231">
        <f>'39'!J18</f>
        <v>4352</v>
      </c>
      <c r="N1005" s="1018">
        <v>4352</v>
      </c>
      <c r="O1005" s="898">
        <f>'39'!F18</f>
        <v>4445</v>
      </c>
      <c r="Q1005" s="898">
        <f>'39'!J18</f>
        <v>4352</v>
      </c>
      <c r="S1005" s="722">
        <f t="shared" si="99"/>
        <v>0</v>
      </c>
      <c r="T1005" s="461"/>
      <c r="U1005" s="722">
        <f t="shared" si="100"/>
        <v>0</v>
      </c>
      <c r="W1005" s="655">
        <f t="shared" si="101"/>
        <v>0</v>
      </c>
      <c r="Z1005" s="654">
        <f t="shared" si="98"/>
        <v>4445</v>
      </c>
    </row>
    <row r="1006" spans="1:26">
      <c r="A1006" s="381">
        <v>1006</v>
      </c>
      <c r="B1006" s="146" t="s">
        <v>196</v>
      </c>
      <c r="E1006" s="913">
        <f>'39'!F19</f>
        <v>0.86495427125899982</v>
      </c>
      <c r="G1006" s="913">
        <f>'39'!J19</f>
        <v>0.86883609502894787</v>
      </c>
      <c r="I1006" s="721">
        <f>'39'!F19</f>
        <v>0.86495427125899982</v>
      </c>
      <c r="J1006" s="721"/>
      <c r="K1006" s="721">
        <f>'39'!J19</f>
        <v>0.86883609502894787</v>
      </c>
      <c r="N1006" s="1018">
        <v>1</v>
      </c>
      <c r="O1006" s="928">
        <f>'39'!F19</f>
        <v>0.86495427125899982</v>
      </c>
      <c r="P1006" s="928"/>
      <c r="Q1006" s="928">
        <f>'39'!J19</f>
        <v>0.86883609502894787</v>
      </c>
      <c r="R1006" s="736"/>
      <c r="S1006" s="722">
        <f t="shared" si="99"/>
        <v>0</v>
      </c>
      <c r="T1006" s="461"/>
      <c r="U1006" s="722">
        <f t="shared" si="100"/>
        <v>0</v>
      </c>
      <c r="W1006" s="655">
        <f t="shared" si="101"/>
        <v>-0.13116390497105213</v>
      </c>
      <c r="Z1006" s="654">
        <f t="shared" si="98"/>
        <v>0.86495427125899982</v>
      </c>
    </row>
    <row r="1007" spans="1:26" ht="15.75">
      <c r="A1007" s="381">
        <v>1007</v>
      </c>
      <c r="B1007" s="1051" t="s">
        <v>1040</v>
      </c>
      <c r="C1007" s="473"/>
      <c r="I1007" s="737"/>
      <c r="K1007" s="231"/>
      <c r="N1007" s="1018"/>
      <c r="S1007" s="722">
        <f t="shared" si="99"/>
        <v>0</v>
      </c>
      <c r="U1007" s="722">
        <f t="shared" si="100"/>
        <v>0</v>
      </c>
      <c r="W1007" s="655">
        <f t="shared" si="101"/>
        <v>0</v>
      </c>
      <c r="Z1007" s="654">
        <f t="shared" si="98"/>
        <v>0</v>
      </c>
    </row>
    <row r="1008" spans="1:26">
      <c r="A1008" s="381">
        <v>1008</v>
      </c>
      <c r="B1008" s="1058" t="s">
        <v>369</v>
      </c>
      <c r="C1008" s="473"/>
      <c r="E1008" s="910">
        <f>'39'!F22</f>
        <v>314675</v>
      </c>
      <c r="G1008" s="910">
        <f>'39'!J22</f>
        <v>315307</v>
      </c>
      <c r="I1008" s="737">
        <f>'39'!F22</f>
        <v>314675</v>
      </c>
      <c r="K1008" s="231">
        <f>'39'!J22</f>
        <v>315307</v>
      </c>
      <c r="N1008" s="1018">
        <v>315307</v>
      </c>
      <c r="O1008" s="898">
        <f>'39'!F22</f>
        <v>314675</v>
      </c>
      <c r="Q1008" s="898">
        <f>'39'!J22</f>
        <v>315307</v>
      </c>
      <c r="S1008" s="722">
        <f t="shared" si="99"/>
        <v>0</v>
      </c>
      <c r="T1008" s="461"/>
      <c r="U1008" s="722">
        <f t="shared" si="100"/>
        <v>0</v>
      </c>
      <c r="W1008" s="655">
        <f t="shared" si="101"/>
        <v>0</v>
      </c>
      <c r="Z1008" s="654">
        <f t="shared" si="98"/>
        <v>314675</v>
      </c>
    </row>
    <row r="1009" spans="1:26">
      <c r="A1009" s="381">
        <v>1009</v>
      </c>
      <c r="B1009" s="1058" t="s">
        <v>195</v>
      </c>
      <c r="C1009" s="473"/>
      <c r="E1009" s="910">
        <f>'39'!F23</f>
        <v>302538</v>
      </c>
      <c r="G1009" s="910">
        <f>'39'!J23</f>
        <v>298578</v>
      </c>
      <c r="I1009" s="737">
        <f>'39'!F23</f>
        <v>302538</v>
      </c>
      <c r="K1009" s="231">
        <f>'39'!J23</f>
        <v>298578</v>
      </c>
      <c r="N1009" s="1018">
        <v>298578</v>
      </c>
      <c r="O1009" s="898">
        <f>'39'!F23</f>
        <v>302538</v>
      </c>
      <c r="Q1009" s="898">
        <f>'39'!J23</f>
        <v>298578</v>
      </c>
      <c r="S1009" s="722">
        <f t="shared" si="99"/>
        <v>0</v>
      </c>
      <c r="T1009" s="461"/>
      <c r="U1009" s="722">
        <f t="shared" si="100"/>
        <v>0</v>
      </c>
      <c r="W1009" s="655">
        <f t="shared" si="101"/>
        <v>0</v>
      </c>
      <c r="Z1009" s="654">
        <f t="shared" si="98"/>
        <v>302538</v>
      </c>
    </row>
    <row r="1010" spans="1:26">
      <c r="A1010" s="381">
        <v>1010</v>
      </c>
      <c r="B1010" s="1058" t="s">
        <v>196</v>
      </c>
      <c r="C1010" s="473"/>
      <c r="E1010" s="913">
        <f>'39'!F24</f>
        <v>0.96143004687375866</v>
      </c>
      <c r="G1010" s="913">
        <f>'39'!J24</f>
        <v>0.94694377226005133</v>
      </c>
      <c r="I1010" s="721">
        <f>'39'!F24</f>
        <v>0.96143004687375866</v>
      </c>
      <c r="J1010" s="721"/>
      <c r="K1010" s="721">
        <f>'39'!J24</f>
        <v>0.94694377226005133</v>
      </c>
      <c r="N1010" s="1018">
        <v>1</v>
      </c>
      <c r="O1010" s="928">
        <f>'39'!F24</f>
        <v>0.96143004687375866</v>
      </c>
      <c r="P1010" s="928"/>
      <c r="Q1010" s="928">
        <f>'39'!J24</f>
        <v>0.94694377226005133</v>
      </c>
      <c r="R1010" s="736"/>
      <c r="S1010" s="722">
        <f t="shared" si="99"/>
        <v>0</v>
      </c>
      <c r="T1010" s="461"/>
      <c r="U1010" s="722">
        <f t="shared" si="100"/>
        <v>0</v>
      </c>
      <c r="W1010" s="655">
        <f t="shared" si="101"/>
        <v>-5.3056227739948669E-2</v>
      </c>
      <c r="Z1010" s="654">
        <f t="shared" si="98"/>
        <v>0.96143004687375866</v>
      </c>
    </row>
    <row r="1011" spans="1:26" ht="15.75">
      <c r="A1011" s="381">
        <v>1011</v>
      </c>
      <c r="B1011" s="341" t="s">
        <v>106</v>
      </c>
      <c r="I1011" s="737"/>
      <c r="K1011" s="231"/>
      <c r="N1011" s="1018"/>
      <c r="S1011" s="722">
        <f t="shared" si="99"/>
        <v>0</v>
      </c>
      <c r="U1011" s="722">
        <f t="shared" si="100"/>
        <v>0</v>
      </c>
      <c r="W1011" s="655">
        <f t="shared" si="101"/>
        <v>0</v>
      </c>
      <c r="Z1011" s="654">
        <f t="shared" si="98"/>
        <v>0</v>
      </c>
    </row>
    <row r="1012" spans="1:26">
      <c r="A1012" s="381">
        <v>1012</v>
      </c>
      <c r="B1012" s="146" t="s">
        <v>1041</v>
      </c>
      <c r="E1012" s="910">
        <f>'39'!F27</f>
        <v>319814</v>
      </c>
      <c r="G1012" s="910">
        <f>'39'!J27</f>
        <v>320316</v>
      </c>
      <c r="I1012" s="737">
        <f>'39'!F27</f>
        <v>319814</v>
      </c>
      <c r="K1012" s="231">
        <f>'39'!J27</f>
        <v>320316</v>
      </c>
      <c r="N1012" s="1018">
        <v>320316</v>
      </c>
      <c r="O1012" s="898">
        <f>'39'!F27</f>
        <v>319814</v>
      </c>
      <c r="Q1012" s="898">
        <f>'39'!J27</f>
        <v>320316</v>
      </c>
      <c r="S1012" s="722">
        <f t="shared" si="99"/>
        <v>0</v>
      </c>
      <c r="T1012" s="461"/>
      <c r="U1012" s="722">
        <f t="shared" si="100"/>
        <v>0</v>
      </c>
      <c r="W1012" s="655">
        <f t="shared" si="101"/>
        <v>0</v>
      </c>
      <c r="Z1012" s="654">
        <f t="shared" si="98"/>
        <v>319814</v>
      </c>
    </row>
    <row r="1013" spans="1:26">
      <c r="A1013" s="381">
        <v>1013</v>
      </c>
      <c r="B1013" s="146" t="s">
        <v>195</v>
      </c>
      <c r="E1013" s="910">
        <f>'39'!F28</f>
        <v>306983</v>
      </c>
      <c r="G1013" s="910">
        <f>'39'!J28</f>
        <v>302930</v>
      </c>
      <c r="I1013" s="737">
        <f>'39'!F28</f>
        <v>306983</v>
      </c>
      <c r="K1013" s="231">
        <f>'39'!J28</f>
        <v>302930</v>
      </c>
      <c r="N1013" s="1018">
        <v>302930</v>
      </c>
      <c r="O1013" s="898">
        <f>'39'!F28</f>
        <v>306983</v>
      </c>
      <c r="Q1013" s="898">
        <f>'39'!J28</f>
        <v>302930</v>
      </c>
      <c r="S1013" s="722">
        <f t="shared" si="99"/>
        <v>0</v>
      </c>
      <c r="T1013" s="461"/>
      <c r="U1013" s="722">
        <f t="shared" si="100"/>
        <v>0</v>
      </c>
      <c r="W1013" s="655">
        <f t="shared" si="101"/>
        <v>0</v>
      </c>
      <c r="Z1013" s="654">
        <f t="shared" si="98"/>
        <v>306983</v>
      </c>
    </row>
    <row r="1014" spans="1:26">
      <c r="A1014" s="381">
        <v>1014</v>
      </c>
      <c r="B1014" s="146" t="s">
        <v>196</v>
      </c>
      <c r="E1014" s="913">
        <f>'39'!F29</f>
        <v>0.95987980513673576</v>
      </c>
      <c r="G1014" s="913">
        <f>'39'!J29</f>
        <v>0.94572234918018461</v>
      </c>
      <c r="I1014" s="721">
        <f>'39'!F29</f>
        <v>0.95987980513673576</v>
      </c>
      <c r="J1014" s="721"/>
      <c r="K1014" s="231">
        <f>'39'!J29</f>
        <v>0.94572234918018461</v>
      </c>
      <c r="N1014" s="1018">
        <v>1</v>
      </c>
      <c r="O1014" s="928">
        <f>'39'!F29</f>
        <v>0.95987980513673576</v>
      </c>
      <c r="Q1014" s="928">
        <f>'39'!J29</f>
        <v>0.94572234918018461</v>
      </c>
      <c r="S1014" s="722">
        <f t="shared" si="99"/>
        <v>0</v>
      </c>
      <c r="T1014" s="461"/>
      <c r="U1014" s="722">
        <f t="shared" si="100"/>
        <v>0</v>
      </c>
      <c r="W1014" s="655">
        <f t="shared" si="101"/>
        <v>-5.4277650819815393E-2</v>
      </c>
      <c r="Z1014" s="654">
        <f t="shared" si="98"/>
        <v>0.95987980513673576</v>
      </c>
    </row>
    <row r="1015" spans="1:26" ht="15.75">
      <c r="A1015" s="381">
        <v>1015</v>
      </c>
      <c r="B1015" s="341" t="s">
        <v>22</v>
      </c>
      <c r="C1015" s="465"/>
      <c r="I1015" s="737"/>
      <c r="K1015" s="231"/>
      <c r="N1015" s="1018"/>
      <c r="S1015" s="722">
        <f t="shared" si="99"/>
        <v>0</v>
      </c>
      <c r="U1015" s="722">
        <f t="shared" si="100"/>
        <v>0</v>
      </c>
      <c r="W1015" s="655">
        <f t="shared" si="101"/>
        <v>0</v>
      </c>
      <c r="Z1015" s="654">
        <f t="shared" si="98"/>
        <v>0</v>
      </c>
    </row>
    <row r="1016" spans="1:26" ht="15.75">
      <c r="A1016" s="381">
        <v>1016</v>
      </c>
      <c r="B1016" s="341" t="s">
        <v>194</v>
      </c>
      <c r="I1016" s="737"/>
      <c r="K1016" s="231"/>
      <c r="N1016" s="1018"/>
      <c r="S1016" s="722">
        <f t="shared" si="99"/>
        <v>0</v>
      </c>
      <c r="U1016" s="722">
        <f t="shared" si="100"/>
        <v>0</v>
      </c>
      <c r="W1016" s="655">
        <f t="shared" si="101"/>
        <v>0</v>
      </c>
      <c r="Z1016" s="654">
        <f t="shared" si="98"/>
        <v>0</v>
      </c>
    </row>
    <row r="1017" spans="1:26">
      <c r="A1017" s="381">
        <v>1017</v>
      </c>
      <c r="B1017" s="146" t="s">
        <v>369</v>
      </c>
      <c r="E1017" s="910">
        <f>'39'!H17</f>
        <v>236199</v>
      </c>
      <c r="G1017" s="910">
        <f>'39'!L17</f>
        <v>246350</v>
      </c>
      <c r="I1017" s="737">
        <f>'39'!H17</f>
        <v>236199</v>
      </c>
      <c r="K1017" s="231">
        <f>'39'!L17</f>
        <v>246350</v>
      </c>
      <c r="N1017" s="1018">
        <v>246350</v>
      </c>
      <c r="O1017" s="898">
        <f>'39'!H17</f>
        <v>236199</v>
      </c>
      <c r="Q1017" s="898">
        <f>'39'!L17</f>
        <v>246350</v>
      </c>
      <c r="S1017" s="722">
        <f t="shared" si="99"/>
        <v>0</v>
      </c>
      <c r="T1017" s="461"/>
      <c r="U1017" s="722">
        <f t="shared" si="100"/>
        <v>0</v>
      </c>
      <c r="W1017" s="655">
        <f t="shared" si="101"/>
        <v>0</v>
      </c>
      <c r="Z1017" s="654">
        <f t="shared" si="98"/>
        <v>236199</v>
      </c>
    </row>
    <row r="1018" spans="1:26">
      <c r="A1018" s="381">
        <v>1018</v>
      </c>
      <c r="B1018" s="146" t="s">
        <v>195</v>
      </c>
      <c r="E1018" s="910">
        <f>'39'!H18</f>
        <v>225050</v>
      </c>
      <c r="G1018" s="910">
        <f>'39'!L18</f>
        <v>239972</v>
      </c>
      <c r="I1018" s="737">
        <f>'39'!H18</f>
        <v>225050</v>
      </c>
      <c r="K1018" s="231">
        <f>'39'!L18</f>
        <v>239972</v>
      </c>
      <c r="N1018" s="1018">
        <v>239972</v>
      </c>
      <c r="O1018" s="898">
        <f>'39'!H18</f>
        <v>225050</v>
      </c>
      <c r="Q1018" s="898">
        <f>'39'!L18</f>
        <v>239972</v>
      </c>
      <c r="S1018" s="722">
        <f t="shared" si="99"/>
        <v>0</v>
      </c>
      <c r="T1018" s="461"/>
      <c r="U1018" s="722">
        <f t="shared" si="100"/>
        <v>0</v>
      </c>
      <c r="W1018" s="655">
        <f t="shared" si="101"/>
        <v>0</v>
      </c>
      <c r="Z1018" s="654">
        <f t="shared" si="98"/>
        <v>225050</v>
      </c>
    </row>
    <row r="1019" spans="1:26">
      <c r="A1019" s="381">
        <v>1019</v>
      </c>
      <c r="B1019" s="146" t="s">
        <v>196</v>
      </c>
      <c r="E1019" s="913">
        <f>'39'!H19</f>
        <v>0.95279827602995781</v>
      </c>
      <c r="G1019" s="913">
        <f>'39'!L19</f>
        <v>0.97411000608889786</v>
      </c>
      <c r="I1019" s="721">
        <f>'39'!H19</f>
        <v>0.95279827602995781</v>
      </c>
      <c r="J1019" s="721"/>
      <c r="K1019" s="721">
        <f>'39'!L19</f>
        <v>0.97411000608889786</v>
      </c>
      <c r="N1019" s="1018">
        <v>1</v>
      </c>
      <c r="O1019" s="928">
        <f>'39'!H19</f>
        <v>0.95279827602995781</v>
      </c>
      <c r="Q1019" s="928">
        <f>'39'!L19</f>
        <v>0.97411000608889786</v>
      </c>
      <c r="S1019" s="722">
        <f t="shared" si="99"/>
        <v>0</v>
      </c>
      <c r="T1019" s="461"/>
      <c r="U1019" s="722">
        <f t="shared" si="100"/>
        <v>0</v>
      </c>
      <c r="W1019" s="655">
        <f t="shared" si="101"/>
        <v>-2.5889993911102138E-2</v>
      </c>
      <c r="Z1019" s="654">
        <f t="shared" si="98"/>
        <v>0.95279827602995781</v>
      </c>
    </row>
    <row r="1020" spans="1:26" ht="15.75">
      <c r="A1020" s="381">
        <v>1020</v>
      </c>
      <c r="B1020" s="1051" t="s">
        <v>1040</v>
      </c>
      <c r="C1020" s="473"/>
      <c r="I1020" s="737"/>
      <c r="K1020" s="231"/>
      <c r="N1020" s="1018"/>
      <c r="S1020" s="722">
        <f t="shared" si="99"/>
        <v>0</v>
      </c>
      <c r="U1020" s="722">
        <f t="shared" si="100"/>
        <v>0</v>
      </c>
      <c r="W1020" s="655">
        <f t="shared" si="101"/>
        <v>0</v>
      </c>
      <c r="Z1020" s="654">
        <f t="shared" si="98"/>
        <v>0</v>
      </c>
    </row>
    <row r="1021" spans="1:26">
      <c r="A1021" s="381">
        <v>1021</v>
      </c>
      <c r="B1021" s="1058" t="s">
        <v>1041</v>
      </c>
      <c r="C1021" s="473"/>
      <c r="E1021" s="910">
        <f>'39'!H22</f>
        <v>469951</v>
      </c>
      <c r="G1021" s="910">
        <f>'39'!L22</f>
        <v>482714</v>
      </c>
      <c r="I1021" s="737">
        <f>'39'!H22</f>
        <v>469951</v>
      </c>
      <c r="K1021" s="231">
        <f>'39'!L22</f>
        <v>482714</v>
      </c>
      <c r="N1021" s="1018">
        <v>482714</v>
      </c>
      <c r="O1021" s="898">
        <f>'39'!H22</f>
        <v>469951</v>
      </c>
      <c r="Q1021" s="898">
        <f>'39'!L22</f>
        <v>482714</v>
      </c>
      <c r="S1021" s="722">
        <f t="shared" si="99"/>
        <v>0</v>
      </c>
      <c r="T1021" s="461"/>
      <c r="U1021" s="722">
        <f t="shared" si="100"/>
        <v>0</v>
      </c>
      <c r="W1021" s="655">
        <f t="shared" si="101"/>
        <v>0</v>
      </c>
      <c r="Z1021" s="654">
        <f t="shared" si="98"/>
        <v>469951</v>
      </c>
    </row>
    <row r="1022" spans="1:26">
      <c r="A1022" s="381">
        <v>1022</v>
      </c>
      <c r="B1022" s="1058" t="s">
        <v>195</v>
      </c>
      <c r="C1022" s="473"/>
      <c r="E1022" s="910">
        <f>'39'!H23</f>
        <v>436052</v>
      </c>
      <c r="G1022" s="910">
        <f>'39'!L23</f>
        <v>440446</v>
      </c>
      <c r="I1022" s="737">
        <f>'39'!H23</f>
        <v>436052</v>
      </c>
      <c r="K1022" s="231">
        <f>'39'!L23</f>
        <v>440446</v>
      </c>
      <c r="N1022" s="1018">
        <v>440446</v>
      </c>
      <c r="O1022" s="898">
        <f>'39'!H23</f>
        <v>436052</v>
      </c>
      <c r="Q1022" s="898">
        <f>'39'!L23</f>
        <v>440446</v>
      </c>
      <c r="S1022" s="722">
        <f t="shared" si="99"/>
        <v>0</v>
      </c>
      <c r="T1022" s="461"/>
      <c r="U1022" s="722">
        <f t="shared" si="100"/>
        <v>0</v>
      </c>
      <c r="W1022" s="655">
        <f t="shared" si="101"/>
        <v>0</v>
      </c>
      <c r="Z1022" s="654">
        <f t="shared" si="98"/>
        <v>436052</v>
      </c>
    </row>
    <row r="1023" spans="1:26">
      <c r="A1023" s="381">
        <v>1023</v>
      </c>
      <c r="B1023" s="1058" t="s">
        <v>196</v>
      </c>
      <c r="C1023" s="473"/>
      <c r="E1023" s="913">
        <f>'39'!H24</f>
        <v>0.92786694783073131</v>
      </c>
      <c r="G1023" s="913">
        <f>'39'!L24</f>
        <v>0.9124367637980253</v>
      </c>
      <c r="I1023" s="721">
        <f>'39'!H24</f>
        <v>0.92786694783073131</v>
      </c>
      <c r="J1023" s="721"/>
      <c r="K1023" s="721">
        <f>'39'!L24</f>
        <v>0.9124367637980253</v>
      </c>
      <c r="N1023" s="1018">
        <v>1</v>
      </c>
      <c r="O1023" s="928">
        <f>'39'!H24</f>
        <v>0.92786694783073131</v>
      </c>
      <c r="Q1023" s="928">
        <f>'39'!L24</f>
        <v>0.9124367637980253</v>
      </c>
      <c r="S1023" s="722">
        <f t="shared" si="99"/>
        <v>0</v>
      </c>
      <c r="T1023" s="461"/>
      <c r="U1023" s="722">
        <f t="shared" si="100"/>
        <v>0</v>
      </c>
      <c r="W1023" s="655">
        <f t="shared" si="101"/>
        <v>-8.7563236201974703E-2</v>
      </c>
      <c r="Z1023" s="654">
        <f t="shared" si="98"/>
        <v>0.92786694783073131</v>
      </c>
    </row>
    <row r="1024" spans="1:26" ht="15.75">
      <c r="A1024" s="381">
        <v>1024</v>
      </c>
      <c r="B1024" s="341" t="s">
        <v>106</v>
      </c>
      <c r="E1024" s="913"/>
      <c r="I1024" s="737"/>
      <c r="K1024" s="231"/>
      <c r="N1024" s="1018"/>
      <c r="S1024" s="722">
        <f t="shared" si="99"/>
        <v>0</v>
      </c>
      <c r="U1024" s="722">
        <f t="shared" si="100"/>
        <v>0</v>
      </c>
      <c r="W1024" s="655">
        <f t="shared" si="101"/>
        <v>0</v>
      </c>
      <c r="Z1024" s="654">
        <f t="shared" si="98"/>
        <v>0</v>
      </c>
    </row>
    <row r="1025" spans="1:26">
      <c r="A1025" s="381">
        <v>1025</v>
      </c>
      <c r="B1025" s="146" t="s">
        <v>1041</v>
      </c>
      <c r="E1025" s="910">
        <f>'39'!H27</f>
        <v>706150</v>
      </c>
      <c r="G1025" s="910">
        <f>'39'!L27</f>
        <v>729064</v>
      </c>
      <c r="I1025" s="737">
        <f>'39'!H27</f>
        <v>706150</v>
      </c>
      <c r="K1025" s="231">
        <f>'39'!L27</f>
        <v>729064</v>
      </c>
      <c r="N1025" s="1018">
        <v>729064</v>
      </c>
      <c r="O1025" s="898">
        <f>'39'!H27</f>
        <v>706150</v>
      </c>
      <c r="Q1025" s="898">
        <f>'39'!L27</f>
        <v>729064</v>
      </c>
      <c r="S1025" s="722">
        <f t="shared" si="99"/>
        <v>0</v>
      </c>
      <c r="T1025" s="461"/>
      <c r="U1025" s="722">
        <f t="shared" si="100"/>
        <v>0</v>
      </c>
      <c r="W1025" s="655">
        <f t="shared" si="101"/>
        <v>0</v>
      </c>
      <c r="Z1025" s="654">
        <f t="shared" si="98"/>
        <v>706150</v>
      </c>
    </row>
    <row r="1026" spans="1:26">
      <c r="A1026" s="381">
        <v>1026</v>
      </c>
      <c r="B1026" s="146" t="s">
        <v>195</v>
      </c>
      <c r="E1026" s="910">
        <f>'39'!H28</f>
        <v>661102</v>
      </c>
      <c r="G1026" s="910">
        <f>'39'!L28</f>
        <v>680418</v>
      </c>
      <c r="I1026" s="737">
        <f>'39'!H28</f>
        <v>661102</v>
      </c>
      <c r="K1026" s="231">
        <f>'39'!L28</f>
        <v>680418</v>
      </c>
      <c r="N1026" s="1018">
        <v>680418</v>
      </c>
      <c r="O1026" s="898">
        <f>'39'!H28</f>
        <v>661102</v>
      </c>
      <c r="Q1026" s="898">
        <f>'39'!L28</f>
        <v>680418</v>
      </c>
      <c r="S1026" s="722">
        <f t="shared" si="99"/>
        <v>0</v>
      </c>
      <c r="T1026" s="461"/>
      <c r="U1026" s="722">
        <f t="shared" si="100"/>
        <v>0</v>
      </c>
      <c r="W1026" s="655">
        <f t="shared" si="101"/>
        <v>0</v>
      </c>
      <c r="Z1026" s="654">
        <f t="shared" si="98"/>
        <v>661102</v>
      </c>
    </row>
    <row r="1027" spans="1:26">
      <c r="A1027" s="381">
        <v>1027</v>
      </c>
      <c r="B1027" s="146" t="s">
        <v>196</v>
      </c>
      <c r="E1027" s="913">
        <f>'39'!H29</f>
        <v>0.93620618848686543</v>
      </c>
      <c r="G1027" s="913">
        <f>'39'!L29</f>
        <v>0.93327609098789677</v>
      </c>
      <c r="I1027" s="721">
        <f>'39'!H29</f>
        <v>0.93620618848686543</v>
      </c>
      <c r="J1027" s="721"/>
      <c r="K1027" s="231">
        <f>'39'!L29</f>
        <v>0.93327609098789677</v>
      </c>
      <c r="N1027" s="1018">
        <v>1</v>
      </c>
      <c r="O1027" s="928">
        <f>'39'!H29</f>
        <v>0.93620618848686543</v>
      </c>
      <c r="P1027" s="928"/>
      <c r="Q1027" s="928">
        <f>'39'!L29</f>
        <v>0.93327609098789677</v>
      </c>
      <c r="S1027" s="722">
        <f t="shared" si="99"/>
        <v>0</v>
      </c>
      <c r="T1027" s="461"/>
      <c r="U1027" s="722">
        <f t="shared" si="100"/>
        <v>0</v>
      </c>
      <c r="W1027" s="655">
        <f t="shared" si="101"/>
        <v>-6.6723909012103233E-2</v>
      </c>
      <c r="Z1027" s="654">
        <f t="shared" ref="Z1027:Z1037" si="102">E1027-Y1027</f>
        <v>0.93620618848686543</v>
      </c>
    </row>
    <row r="1028" spans="1:26" ht="15.75">
      <c r="A1028" s="381">
        <v>1028</v>
      </c>
      <c r="B1028" s="341" t="s">
        <v>1658</v>
      </c>
      <c r="I1028" s="737"/>
      <c r="K1028" s="231"/>
      <c r="N1028" s="1018"/>
      <c r="S1028" s="722">
        <f t="shared" si="99"/>
        <v>0</v>
      </c>
      <c r="U1028" s="722">
        <f t="shared" si="100"/>
        <v>0</v>
      </c>
      <c r="W1028" s="655">
        <f t="shared" si="101"/>
        <v>0</v>
      </c>
      <c r="Z1028" s="654">
        <f t="shared" si="102"/>
        <v>0</v>
      </c>
    </row>
    <row r="1029" spans="1:26">
      <c r="A1029" s="381">
        <v>1029</v>
      </c>
      <c r="B1029" s="146" t="s">
        <v>1088</v>
      </c>
      <c r="D1029" t="s">
        <v>905</v>
      </c>
      <c r="E1029" s="910">
        <f>'39'!J48</f>
        <v>0</v>
      </c>
      <c r="G1029" s="910">
        <f>'39'!L48</f>
        <v>0</v>
      </c>
      <c r="I1029" s="737">
        <f>'39'!J48</f>
        <v>0</v>
      </c>
      <c r="K1029" s="231">
        <f>'39'!L48</f>
        <v>0</v>
      </c>
      <c r="N1029" s="1018">
        <v>0</v>
      </c>
      <c r="O1029" s="898">
        <f>'39'!J48</f>
        <v>0</v>
      </c>
      <c r="Q1029" s="898">
        <f>'39'!L48</f>
        <v>0</v>
      </c>
      <c r="S1029" s="722">
        <f t="shared" si="99"/>
        <v>0</v>
      </c>
      <c r="T1029" s="461"/>
      <c r="U1029" s="722">
        <f t="shared" si="100"/>
        <v>0</v>
      </c>
      <c r="W1029" s="655">
        <f t="shared" si="101"/>
        <v>0</v>
      </c>
      <c r="Z1029" s="654">
        <f t="shared" si="102"/>
        <v>0</v>
      </c>
    </row>
    <row r="1030" spans="1:26">
      <c r="A1030" s="381">
        <v>1030</v>
      </c>
      <c r="B1030" s="146" t="s">
        <v>198</v>
      </c>
      <c r="D1030" t="s">
        <v>905</v>
      </c>
      <c r="E1030" s="910">
        <f>'39'!J49</f>
        <v>0</v>
      </c>
      <c r="G1030" s="910">
        <f>'39'!L49</f>
        <v>0</v>
      </c>
      <c r="I1030" s="737">
        <f>'39'!J49</f>
        <v>0</v>
      </c>
      <c r="K1030" s="231">
        <f>'39'!L49</f>
        <v>0</v>
      </c>
      <c r="N1030" s="1018">
        <v>0</v>
      </c>
      <c r="O1030" s="898">
        <f>'39'!J49</f>
        <v>0</v>
      </c>
      <c r="Q1030" s="898">
        <f>'39'!L49</f>
        <v>0</v>
      </c>
      <c r="S1030" s="722">
        <f t="shared" si="99"/>
        <v>0</v>
      </c>
      <c r="T1030" s="461"/>
      <c r="U1030" s="722">
        <f t="shared" si="100"/>
        <v>0</v>
      </c>
      <c r="W1030" s="655">
        <f t="shared" si="101"/>
        <v>0</v>
      </c>
      <c r="Z1030" s="654">
        <f t="shared" si="102"/>
        <v>0</v>
      </c>
    </row>
    <row r="1031" spans="1:26" ht="15.75">
      <c r="A1031" s="381">
        <v>1031</v>
      </c>
      <c r="B1031" s="341" t="s">
        <v>106</v>
      </c>
      <c r="D1031" t="s">
        <v>905</v>
      </c>
      <c r="E1031" s="910">
        <f>'39'!J51</f>
        <v>0</v>
      </c>
      <c r="G1031" s="910">
        <f>'39'!L51</f>
        <v>0</v>
      </c>
      <c r="I1031" s="737">
        <f>'39'!J51</f>
        <v>0</v>
      </c>
      <c r="K1031" s="231">
        <f>'39'!L51</f>
        <v>0</v>
      </c>
      <c r="N1031" s="1018">
        <v>0</v>
      </c>
      <c r="O1031" s="898">
        <f>'39'!J51</f>
        <v>0</v>
      </c>
      <c r="Q1031" s="898">
        <f>'39'!L51</f>
        <v>0</v>
      </c>
      <c r="S1031" s="722">
        <f t="shared" si="99"/>
        <v>0</v>
      </c>
      <c r="T1031" s="461"/>
      <c r="U1031" s="722">
        <f t="shared" si="100"/>
        <v>0</v>
      </c>
      <c r="W1031" s="655">
        <f t="shared" si="101"/>
        <v>0</v>
      </c>
      <c r="Z1031" s="654">
        <f t="shared" si="102"/>
        <v>0</v>
      </c>
    </row>
    <row r="1032" spans="1:26" ht="15.75">
      <c r="A1032" s="381">
        <v>1032</v>
      </c>
      <c r="B1032" s="341" t="s">
        <v>378</v>
      </c>
      <c r="I1032" s="737"/>
      <c r="K1032" s="231"/>
      <c r="N1032" s="1018"/>
      <c r="S1032" s="722">
        <f t="shared" si="99"/>
        <v>0</v>
      </c>
      <c r="U1032" s="722">
        <f t="shared" si="100"/>
        <v>0</v>
      </c>
      <c r="W1032" s="655">
        <f t="shared" si="101"/>
        <v>0</v>
      </c>
      <c r="Z1032" s="654">
        <f t="shared" si="102"/>
        <v>0</v>
      </c>
    </row>
    <row r="1033" spans="1:26" ht="15.75">
      <c r="A1033" s="381">
        <v>1033</v>
      </c>
      <c r="B1033" s="341" t="s">
        <v>700</v>
      </c>
      <c r="I1033" s="737"/>
      <c r="K1033" s="231"/>
      <c r="N1033" s="1018"/>
      <c r="S1033" s="722">
        <f t="shared" si="99"/>
        <v>0</v>
      </c>
      <c r="U1033" s="722">
        <f t="shared" si="100"/>
        <v>0</v>
      </c>
      <c r="W1033" s="655">
        <f t="shared" si="101"/>
        <v>0</v>
      </c>
      <c r="Z1033" s="654">
        <f t="shared" si="102"/>
        <v>0</v>
      </c>
    </row>
    <row r="1034" spans="1:26">
      <c r="A1034" s="381">
        <v>1034</v>
      </c>
      <c r="B1034" s="146" t="s">
        <v>1463</v>
      </c>
      <c r="D1034" t="s">
        <v>905</v>
      </c>
      <c r="E1034" s="910">
        <f>'40'!B11</f>
        <v>40795</v>
      </c>
      <c r="G1034" s="910">
        <f>'41'!B11</f>
        <v>39850</v>
      </c>
      <c r="I1034" s="737">
        <f>'40'!B11</f>
        <v>40795</v>
      </c>
      <c r="K1034" s="231">
        <f>'41'!B11</f>
        <v>39850</v>
      </c>
      <c r="N1034" s="1018">
        <v>39850</v>
      </c>
      <c r="S1034" s="722">
        <f t="shared" si="99"/>
        <v>0</v>
      </c>
      <c r="U1034" s="722">
        <f t="shared" si="100"/>
        <v>0</v>
      </c>
      <c r="W1034" s="655">
        <f t="shared" si="101"/>
        <v>0</v>
      </c>
      <c r="X1034" t="s">
        <v>1517</v>
      </c>
      <c r="Z1034" s="654">
        <f t="shared" si="102"/>
        <v>40795</v>
      </c>
    </row>
    <row r="1035" spans="1:26">
      <c r="A1035" s="381">
        <v>1035</v>
      </c>
      <c r="B1035" s="146" t="s">
        <v>1536</v>
      </c>
      <c r="D1035" t="s">
        <v>905</v>
      </c>
      <c r="E1035" s="910">
        <f>'40'!B12</f>
        <v>0</v>
      </c>
      <c r="G1035" s="910">
        <f>'41'!B12</f>
        <v>0</v>
      </c>
      <c r="I1035" s="737">
        <f>'40'!B12</f>
        <v>0</v>
      </c>
      <c r="K1035" s="231">
        <f>'41'!B12</f>
        <v>0</v>
      </c>
      <c r="N1035" s="1018">
        <v>0</v>
      </c>
      <c r="S1035" s="722">
        <f t="shared" si="99"/>
        <v>0</v>
      </c>
      <c r="U1035" s="722">
        <f t="shared" si="100"/>
        <v>0</v>
      </c>
      <c r="W1035" s="655">
        <f t="shared" si="101"/>
        <v>0</v>
      </c>
      <c r="X1035" t="s">
        <v>1517</v>
      </c>
      <c r="Z1035" s="654">
        <f t="shared" si="102"/>
        <v>0</v>
      </c>
    </row>
    <row r="1036" spans="1:26">
      <c r="A1036" s="381">
        <v>1036</v>
      </c>
      <c r="B1036" s="146" t="s">
        <v>1537</v>
      </c>
      <c r="D1036" t="s">
        <v>905</v>
      </c>
      <c r="E1036" s="910">
        <f>'40'!B13</f>
        <v>0</v>
      </c>
      <c r="G1036" s="910">
        <f>'41'!B13</f>
        <v>0</v>
      </c>
      <c r="I1036" s="737">
        <f>'40'!B13</f>
        <v>0</v>
      </c>
      <c r="K1036" s="231">
        <f>'41'!B13</f>
        <v>0</v>
      </c>
      <c r="N1036" s="1018">
        <v>0</v>
      </c>
      <c r="S1036" s="722">
        <f t="shared" si="99"/>
        <v>0</v>
      </c>
      <c r="U1036" s="722">
        <f t="shared" si="100"/>
        <v>0</v>
      </c>
      <c r="W1036" s="655">
        <f t="shared" si="101"/>
        <v>0</v>
      </c>
      <c r="X1036" t="s">
        <v>1517</v>
      </c>
      <c r="Z1036" s="654">
        <f t="shared" si="102"/>
        <v>0</v>
      </c>
    </row>
    <row r="1037" spans="1:26">
      <c r="A1037" s="381">
        <v>1037</v>
      </c>
      <c r="B1037" s="146" t="s">
        <v>1464</v>
      </c>
      <c r="D1037" t="s">
        <v>905</v>
      </c>
      <c r="E1037" s="910">
        <f>'40'!B14</f>
        <v>0</v>
      </c>
      <c r="G1037" s="910">
        <f>'41'!B14</f>
        <v>-283</v>
      </c>
      <c r="I1037" s="737">
        <f>'40'!B14</f>
        <v>0</v>
      </c>
      <c r="K1037" s="231">
        <f>'41'!B14</f>
        <v>-283</v>
      </c>
      <c r="N1037" s="1018">
        <v>-283</v>
      </c>
      <c r="S1037" s="722">
        <f t="shared" si="99"/>
        <v>0</v>
      </c>
      <c r="U1037" s="722">
        <f t="shared" si="100"/>
        <v>0</v>
      </c>
      <c r="W1037" s="655">
        <f t="shared" si="101"/>
        <v>0</v>
      </c>
      <c r="X1037" t="s">
        <v>1517</v>
      </c>
      <c r="Z1037" s="654">
        <f t="shared" si="102"/>
        <v>0</v>
      </c>
    </row>
    <row r="1038" spans="1:26">
      <c r="A1038" s="381">
        <v>1038</v>
      </c>
      <c r="B1038" s="146" t="s">
        <v>981</v>
      </c>
      <c r="D1038" t="s">
        <v>905</v>
      </c>
      <c r="E1038" s="910">
        <f>'40'!B15</f>
        <v>40795</v>
      </c>
      <c r="G1038" s="910">
        <f>'41'!B15</f>
        <v>39567</v>
      </c>
      <c r="I1038" s="737">
        <f>'40'!B15</f>
        <v>40795</v>
      </c>
      <c r="K1038" s="231">
        <f>'41'!B15</f>
        <v>39567</v>
      </c>
      <c r="N1038" s="1018">
        <v>39567</v>
      </c>
      <c r="O1038" s="898">
        <f>'40'!B15</f>
        <v>40795</v>
      </c>
      <c r="Q1038" s="898">
        <f>'41'!B15</f>
        <v>39567</v>
      </c>
      <c r="S1038" s="722">
        <f t="shared" ref="S1038:S1053" si="103">E1038-I1038</f>
        <v>0</v>
      </c>
      <c r="T1038" s="461"/>
      <c r="U1038" s="722">
        <f t="shared" ref="U1038:U1053" si="104">G1038-K1038</f>
        <v>0</v>
      </c>
      <c r="W1038" s="655">
        <f t="shared" ref="W1038:W1053" si="105">G1038-N1038</f>
        <v>0</v>
      </c>
      <c r="Z1038" s="654">
        <f t="shared" ref="Z1038:Z1053" si="106">E1038-Y1038</f>
        <v>40795</v>
      </c>
    </row>
    <row r="1039" spans="1:26">
      <c r="A1039" s="381">
        <v>1039</v>
      </c>
      <c r="B1039" s="146" t="s">
        <v>220</v>
      </c>
      <c r="D1039" t="s">
        <v>905</v>
      </c>
      <c r="E1039" s="910">
        <f>'40'!B16</f>
        <v>-1041</v>
      </c>
      <c r="G1039" s="910">
        <f>'41'!B16</f>
        <v>-1262</v>
      </c>
      <c r="I1039" s="737">
        <f>'40'!B16</f>
        <v>-1041</v>
      </c>
      <c r="K1039" s="231">
        <f>'41'!B16</f>
        <v>-1262</v>
      </c>
      <c r="N1039" s="1018">
        <v>-1262</v>
      </c>
      <c r="O1039" s="898">
        <f>'40'!B16</f>
        <v>-1041</v>
      </c>
      <c r="Q1039" s="898">
        <f>'41'!B16</f>
        <v>-1262</v>
      </c>
      <c r="S1039" s="722">
        <f t="shared" si="103"/>
        <v>0</v>
      </c>
      <c r="T1039" s="461"/>
      <c r="U1039" s="722">
        <f t="shared" si="104"/>
        <v>0</v>
      </c>
      <c r="W1039" s="655">
        <f t="shared" si="105"/>
        <v>0</v>
      </c>
      <c r="Z1039" s="654">
        <f t="shared" si="106"/>
        <v>-1041</v>
      </c>
    </row>
    <row r="1040" spans="1:26">
      <c r="A1040" s="381">
        <v>1040</v>
      </c>
      <c r="B1040" s="146" t="s">
        <v>647</v>
      </c>
      <c r="D1040" t="s">
        <v>905</v>
      </c>
      <c r="E1040" s="910">
        <f>'40'!B18</f>
        <v>209</v>
      </c>
      <c r="G1040" s="910">
        <f>'41'!B18</f>
        <v>29</v>
      </c>
      <c r="I1040" s="737">
        <f>'40'!B18</f>
        <v>209</v>
      </c>
      <c r="K1040" s="231">
        <f>'41'!B18</f>
        <v>29</v>
      </c>
      <c r="N1040" s="1018">
        <v>29</v>
      </c>
      <c r="O1040" s="898">
        <f>'40'!B18</f>
        <v>209</v>
      </c>
      <c r="Q1040" s="898">
        <f>'41'!B18</f>
        <v>29</v>
      </c>
      <c r="S1040" s="722">
        <f t="shared" si="103"/>
        <v>0</v>
      </c>
      <c r="T1040" s="461"/>
      <c r="U1040" s="722">
        <f t="shared" si="104"/>
        <v>0</v>
      </c>
      <c r="W1040" s="655">
        <f t="shared" si="105"/>
        <v>0</v>
      </c>
      <c r="Z1040" s="654">
        <f t="shared" si="106"/>
        <v>209</v>
      </c>
    </row>
    <row r="1041" spans="1:26">
      <c r="A1041" s="381">
        <v>1041</v>
      </c>
      <c r="B1041" s="146" t="s">
        <v>648</v>
      </c>
      <c r="D1041" t="s">
        <v>905</v>
      </c>
      <c r="E1041" s="910">
        <f>'40'!B19</f>
        <v>0</v>
      </c>
      <c r="G1041" s="910">
        <f>'41'!B19</f>
        <v>0</v>
      </c>
      <c r="I1041" s="737">
        <f>'40'!B19</f>
        <v>0</v>
      </c>
      <c r="K1041" s="231">
        <f>'41'!B19</f>
        <v>0</v>
      </c>
      <c r="N1041" s="1018">
        <v>0</v>
      </c>
      <c r="O1041" s="898">
        <f>'40'!B19</f>
        <v>0</v>
      </c>
      <c r="Q1041" s="898">
        <f>'41'!B19</f>
        <v>0</v>
      </c>
      <c r="S1041" s="722">
        <f t="shared" si="103"/>
        <v>0</v>
      </c>
      <c r="T1041" s="461"/>
      <c r="U1041" s="722">
        <f t="shared" si="104"/>
        <v>0</v>
      </c>
      <c r="W1041" s="655">
        <f t="shared" si="105"/>
        <v>0</v>
      </c>
      <c r="Z1041" s="654">
        <f t="shared" si="106"/>
        <v>0</v>
      </c>
    </row>
    <row r="1042" spans="1:26">
      <c r="A1042" s="381">
        <v>1042</v>
      </c>
      <c r="B1042" s="146" t="s">
        <v>649</v>
      </c>
      <c r="D1042" t="s">
        <v>905</v>
      </c>
      <c r="E1042" s="910">
        <f>'40'!B20</f>
        <v>0</v>
      </c>
      <c r="G1042" s="910">
        <f>'41'!B20</f>
        <v>0</v>
      </c>
      <c r="I1042" s="737">
        <f>'40'!B20</f>
        <v>0</v>
      </c>
      <c r="K1042" s="231">
        <f>'41'!B20</f>
        <v>0</v>
      </c>
      <c r="N1042" s="1018">
        <v>0</v>
      </c>
      <c r="O1042" s="898">
        <f>'40'!B20</f>
        <v>0</v>
      </c>
      <c r="Q1042" s="898">
        <f>'41'!B20</f>
        <v>0</v>
      </c>
      <c r="S1042" s="722">
        <f t="shared" si="103"/>
        <v>0</v>
      </c>
      <c r="T1042" s="461"/>
      <c r="U1042" s="722">
        <f t="shared" si="104"/>
        <v>0</v>
      </c>
      <c r="W1042" s="655">
        <f t="shared" si="105"/>
        <v>0</v>
      </c>
      <c r="Z1042" s="654">
        <f t="shared" si="106"/>
        <v>0</v>
      </c>
    </row>
    <row r="1043" spans="1:26">
      <c r="A1043" s="381">
        <v>1043</v>
      </c>
      <c r="B1043" s="146" t="s">
        <v>221</v>
      </c>
      <c r="D1043" t="s">
        <v>905</v>
      </c>
      <c r="E1043" s="910">
        <f>'40'!B21</f>
        <v>0</v>
      </c>
      <c r="G1043" s="910">
        <f>'41'!B21</f>
        <v>0</v>
      </c>
      <c r="I1043" s="737">
        <f>'40'!B21</f>
        <v>0</v>
      </c>
      <c r="K1043" s="231">
        <f>'41'!B21</f>
        <v>0</v>
      </c>
      <c r="N1043" s="1018">
        <v>0</v>
      </c>
      <c r="O1043" s="898">
        <f>'40'!B21</f>
        <v>0</v>
      </c>
      <c r="Q1043" s="898">
        <f>'41'!B21</f>
        <v>0</v>
      </c>
      <c r="S1043" s="722">
        <f t="shared" si="103"/>
        <v>0</v>
      </c>
      <c r="T1043" s="461"/>
      <c r="U1043" s="722">
        <f t="shared" si="104"/>
        <v>0</v>
      </c>
      <c r="W1043" s="655">
        <f t="shared" si="105"/>
        <v>0</v>
      </c>
      <c r="Z1043" s="654">
        <f t="shared" si="106"/>
        <v>0</v>
      </c>
    </row>
    <row r="1044" spans="1:26">
      <c r="A1044" s="381">
        <v>1044</v>
      </c>
      <c r="B1044" s="146" t="s">
        <v>222</v>
      </c>
      <c r="D1044" t="s">
        <v>905</v>
      </c>
      <c r="E1044" s="910">
        <f>'40'!B22</f>
        <v>0</v>
      </c>
      <c r="G1044" s="910">
        <f>'41'!B22</f>
        <v>0</v>
      </c>
      <c r="I1044" s="737">
        <f>'40'!B22</f>
        <v>0</v>
      </c>
      <c r="K1044" s="231">
        <f>'41'!B22</f>
        <v>0</v>
      </c>
      <c r="N1044" s="1018">
        <v>0</v>
      </c>
      <c r="O1044" s="898">
        <f>'40'!B22</f>
        <v>0</v>
      </c>
      <c r="Q1044" s="898">
        <f>'41'!B22</f>
        <v>0</v>
      </c>
      <c r="S1044" s="722">
        <f t="shared" si="103"/>
        <v>0</v>
      </c>
      <c r="T1044" s="461"/>
      <c r="U1044" s="722">
        <f t="shared" si="104"/>
        <v>0</v>
      </c>
      <c r="W1044" s="655">
        <f t="shared" si="105"/>
        <v>0</v>
      </c>
      <c r="Z1044" s="654">
        <f t="shared" si="106"/>
        <v>0</v>
      </c>
    </row>
    <row r="1045" spans="1:26">
      <c r="A1045" s="381">
        <v>1045</v>
      </c>
      <c r="B1045" s="146" t="s">
        <v>223</v>
      </c>
      <c r="D1045" t="s">
        <v>905</v>
      </c>
      <c r="E1045" s="910">
        <f>'40'!B23</f>
        <v>128</v>
      </c>
      <c r="G1045" s="910">
        <f>'41'!B23</f>
        <v>2682</v>
      </c>
      <c r="I1045" s="737">
        <f>'40'!B23</f>
        <v>128</v>
      </c>
      <c r="K1045" s="231">
        <f>'41'!B23</f>
        <v>2682</v>
      </c>
      <c r="N1045" s="1018">
        <v>2682</v>
      </c>
      <c r="O1045" s="898">
        <f>'40'!B23</f>
        <v>128</v>
      </c>
      <c r="Q1045" s="898">
        <f>'41'!B23</f>
        <v>2682</v>
      </c>
      <c r="S1045" s="722">
        <f t="shared" si="103"/>
        <v>0</v>
      </c>
      <c r="T1045" s="461"/>
      <c r="U1045" s="722">
        <f t="shared" si="104"/>
        <v>0</v>
      </c>
      <c r="W1045" s="655">
        <f t="shared" si="105"/>
        <v>0</v>
      </c>
      <c r="Z1045" s="654">
        <f t="shared" si="106"/>
        <v>128</v>
      </c>
    </row>
    <row r="1046" spans="1:26">
      <c r="A1046" s="381">
        <v>1046</v>
      </c>
      <c r="B1046" s="146" t="s">
        <v>457</v>
      </c>
      <c r="D1046" t="s">
        <v>905</v>
      </c>
      <c r="E1046" s="910">
        <f>'40'!B24</f>
        <v>0</v>
      </c>
      <c r="G1046" s="910">
        <f>'41'!B24</f>
        <v>74</v>
      </c>
      <c r="I1046" s="737">
        <f>'40'!B24</f>
        <v>0</v>
      </c>
      <c r="K1046" s="231">
        <f>'41'!B24</f>
        <v>74</v>
      </c>
      <c r="N1046" s="1018">
        <v>74</v>
      </c>
      <c r="O1046" s="898">
        <f>'40'!B24</f>
        <v>0</v>
      </c>
      <c r="Q1046" s="898">
        <f>'41'!B24</f>
        <v>74</v>
      </c>
      <c r="S1046" s="722">
        <f t="shared" si="103"/>
        <v>0</v>
      </c>
      <c r="T1046" s="461"/>
      <c r="U1046" s="722">
        <f t="shared" si="104"/>
        <v>0</v>
      </c>
      <c r="W1046" s="655">
        <f t="shared" si="105"/>
        <v>0</v>
      </c>
      <c r="Z1046" s="654">
        <f t="shared" si="106"/>
        <v>0</v>
      </c>
    </row>
    <row r="1047" spans="1:26">
      <c r="A1047" s="381">
        <v>1047</v>
      </c>
      <c r="B1047" s="146" t="s">
        <v>8</v>
      </c>
      <c r="D1047" t="s">
        <v>905</v>
      </c>
      <c r="E1047" s="910">
        <f>'40'!B25</f>
        <v>-221</v>
      </c>
      <c r="G1047" s="910">
        <f>'41'!B25</f>
        <v>-295</v>
      </c>
      <c r="I1047" s="737">
        <f>'40'!B25</f>
        <v>-221</v>
      </c>
      <c r="K1047" s="231">
        <f>'41'!B25</f>
        <v>-295</v>
      </c>
      <c r="N1047" s="1018">
        <v>-295</v>
      </c>
      <c r="O1047" s="898">
        <f>'40'!B25</f>
        <v>-221</v>
      </c>
      <c r="Q1047" s="898">
        <f>'41'!B25</f>
        <v>-295</v>
      </c>
      <c r="S1047" s="722">
        <f t="shared" si="103"/>
        <v>0</v>
      </c>
      <c r="T1047" s="461"/>
      <c r="U1047" s="722">
        <f t="shared" si="104"/>
        <v>0</v>
      </c>
      <c r="W1047" s="655">
        <f t="shared" si="105"/>
        <v>0</v>
      </c>
      <c r="Z1047" s="654">
        <f t="shared" si="106"/>
        <v>-221</v>
      </c>
    </row>
    <row r="1048" spans="1:26">
      <c r="A1048" s="381">
        <v>1048</v>
      </c>
      <c r="B1048" s="146" t="s">
        <v>224</v>
      </c>
      <c r="D1048" t="s">
        <v>905</v>
      </c>
      <c r="E1048" s="910">
        <f>'40'!B26</f>
        <v>-170</v>
      </c>
      <c r="G1048" s="910">
        <f>'41'!B26</f>
        <v>0</v>
      </c>
      <c r="I1048" s="737">
        <f>'40'!B26</f>
        <v>-170</v>
      </c>
      <c r="K1048" s="231">
        <f>'41'!B26</f>
        <v>0</v>
      </c>
      <c r="N1048" s="1018">
        <v>0</v>
      </c>
      <c r="O1048" s="898">
        <f>'40'!B26</f>
        <v>-170</v>
      </c>
      <c r="Q1048" s="898">
        <f>'41'!B26</f>
        <v>0</v>
      </c>
      <c r="S1048" s="722">
        <f t="shared" si="103"/>
        <v>0</v>
      </c>
      <c r="T1048" s="461"/>
      <c r="U1048" s="722">
        <f t="shared" si="104"/>
        <v>0</v>
      </c>
      <c r="W1048" s="655">
        <f t="shared" si="105"/>
        <v>0</v>
      </c>
      <c r="Z1048" s="654">
        <f t="shared" si="106"/>
        <v>-170</v>
      </c>
    </row>
    <row r="1049" spans="1:26">
      <c r="A1049" s="381">
        <v>1049</v>
      </c>
      <c r="B1049" s="146" t="s">
        <v>225</v>
      </c>
      <c r="D1049" t="s">
        <v>905</v>
      </c>
      <c r="E1049" s="910">
        <f>'40'!B27</f>
        <v>0</v>
      </c>
      <c r="G1049" s="910">
        <f>'41'!B27</f>
        <v>0</v>
      </c>
      <c r="I1049" s="737">
        <f>'40'!B27</f>
        <v>0</v>
      </c>
      <c r="K1049" s="231">
        <f>'41'!B27</f>
        <v>0</v>
      </c>
      <c r="N1049" s="1018">
        <v>0</v>
      </c>
      <c r="O1049" s="898">
        <f>'40'!B27</f>
        <v>0</v>
      </c>
      <c r="Q1049" s="898">
        <f>'41'!B27</f>
        <v>0</v>
      </c>
      <c r="S1049" s="722">
        <f t="shared" si="103"/>
        <v>0</v>
      </c>
      <c r="T1049" s="461"/>
      <c r="U1049" s="722">
        <f t="shared" si="104"/>
        <v>0</v>
      </c>
      <c r="W1049" s="655">
        <f t="shared" si="105"/>
        <v>0</v>
      </c>
      <c r="Z1049" s="654">
        <f t="shared" si="106"/>
        <v>0</v>
      </c>
    </row>
    <row r="1050" spans="1:26" ht="15.75">
      <c r="A1050" s="381">
        <v>1050</v>
      </c>
      <c r="B1050" s="341" t="s">
        <v>982</v>
      </c>
      <c r="D1050" t="s">
        <v>905</v>
      </c>
      <c r="E1050" s="910">
        <f>'40'!B28</f>
        <v>39700</v>
      </c>
      <c r="G1050" s="910">
        <f>'41'!B28</f>
        <v>40795</v>
      </c>
      <c r="I1050" s="737">
        <f>'40'!B28</f>
        <v>39700</v>
      </c>
      <c r="K1050" s="231">
        <f>'41'!B28</f>
        <v>40795</v>
      </c>
      <c r="N1050" s="1018">
        <v>40795</v>
      </c>
      <c r="O1050" s="898">
        <f>'40'!B28</f>
        <v>39700</v>
      </c>
      <c r="Q1050" s="898">
        <f>'41'!B28</f>
        <v>40795</v>
      </c>
      <c r="S1050" s="722">
        <f t="shared" si="103"/>
        <v>0</v>
      </c>
      <c r="T1050" s="461"/>
      <c r="U1050" s="722">
        <f t="shared" si="104"/>
        <v>0</v>
      </c>
      <c r="W1050" s="655">
        <f t="shared" si="105"/>
        <v>0</v>
      </c>
      <c r="Z1050" s="654">
        <f t="shared" si="106"/>
        <v>39700</v>
      </c>
    </row>
    <row r="1051" spans="1:26">
      <c r="A1051" s="381">
        <v>1051</v>
      </c>
      <c r="B1051" s="146" t="s">
        <v>1465</v>
      </c>
      <c r="D1051" t="s">
        <v>905</v>
      </c>
      <c r="E1051" s="910">
        <f>'40'!B31</f>
        <v>0</v>
      </c>
      <c r="G1051" s="910">
        <f>'41'!B31</f>
        <v>0</v>
      </c>
      <c r="I1051" s="737">
        <f>'40'!B29</f>
        <v>0</v>
      </c>
      <c r="K1051" s="231">
        <f>'41'!B29</f>
        <v>0</v>
      </c>
      <c r="N1051" s="1018">
        <v>0</v>
      </c>
      <c r="S1051" s="722">
        <f t="shared" si="103"/>
        <v>0</v>
      </c>
      <c r="T1051" s="461"/>
      <c r="U1051" s="722">
        <f t="shared" si="104"/>
        <v>0</v>
      </c>
      <c r="W1051" s="655">
        <f t="shared" si="105"/>
        <v>0</v>
      </c>
      <c r="Z1051" s="654">
        <f t="shared" si="106"/>
        <v>0</v>
      </c>
    </row>
    <row r="1052" spans="1:26">
      <c r="A1052" s="381">
        <v>1052</v>
      </c>
      <c r="B1052" s="146" t="s">
        <v>1536</v>
      </c>
      <c r="D1052" t="s">
        <v>905</v>
      </c>
      <c r="E1052" s="910">
        <f>'40'!B32</f>
        <v>0</v>
      </c>
      <c r="G1052" s="910">
        <f>'41'!B32</f>
        <v>0</v>
      </c>
      <c r="I1052" s="737">
        <f>'40'!B30</f>
        <v>0</v>
      </c>
      <c r="K1052" s="231">
        <f>'41'!B30</f>
        <v>0</v>
      </c>
      <c r="N1052" s="1018">
        <v>0</v>
      </c>
      <c r="S1052" s="722">
        <f t="shared" si="103"/>
        <v>0</v>
      </c>
      <c r="T1052" s="461"/>
      <c r="U1052" s="722">
        <f t="shared" si="104"/>
        <v>0</v>
      </c>
      <c r="W1052" s="655">
        <f t="shared" si="105"/>
        <v>0</v>
      </c>
      <c r="Z1052" s="654">
        <f t="shared" si="106"/>
        <v>0</v>
      </c>
    </row>
    <row r="1053" spans="1:26">
      <c r="A1053" s="381">
        <v>1053</v>
      </c>
      <c r="B1053" s="146" t="s">
        <v>1464</v>
      </c>
      <c r="D1053" t="s">
        <v>905</v>
      </c>
      <c r="E1053" s="910">
        <f>'40'!B33</f>
        <v>0</v>
      </c>
      <c r="G1053" s="910">
        <f>'41'!B33</f>
        <v>0</v>
      </c>
      <c r="I1053" s="737">
        <f>'40'!B31</f>
        <v>0</v>
      </c>
      <c r="K1053" s="231">
        <f>'41'!B31</f>
        <v>0</v>
      </c>
      <c r="N1053" s="1018">
        <v>0</v>
      </c>
      <c r="S1053" s="722">
        <f t="shared" si="103"/>
        <v>0</v>
      </c>
      <c r="T1053" s="461"/>
      <c r="U1053" s="722">
        <f t="shared" si="104"/>
        <v>0</v>
      </c>
      <c r="W1053" s="655">
        <f t="shared" si="105"/>
        <v>0</v>
      </c>
      <c r="Z1053" s="654">
        <f t="shared" si="106"/>
        <v>0</v>
      </c>
    </row>
    <row r="1054" spans="1:26">
      <c r="A1054" s="381">
        <v>1054</v>
      </c>
      <c r="B1054" s="146" t="s">
        <v>983</v>
      </c>
      <c r="D1054" t="s">
        <v>905</v>
      </c>
      <c r="E1054" s="910">
        <f>'40'!B34</f>
        <v>0</v>
      </c>
      <c r="G1054" s="910">
        <f>'41'!B35</f>
        <v>0</v>
      </c>
      <c r="I1054" s="737">
        <f>'40'!B34</f>
        <v>0</v>
      </c>
      <c r="K1054" s="231">
        <f>'41'!B35</f>
        <v>0</v>
      </c>
      <c r="N1054" s="1018">
        <v>0</v>
      </c>
      <c r="O1054" s="898">
        <f>'40'!B34</f>
        <v>0</v>
      </c>
      <c r="Q1054" s="898">
        <f>'41'!B35</f>
        <v>0</v>
      </c>
      <c r="S1054" s="722">
        <f t="shared" ref="S1054:S1082" si="107">E1054-I1054</f>
        <v>0</v>
      </c>
      <c r="T1054" s="461"/>
      <c r="U1054" s="722">
        <f t="shared" ref="U1054:U1082" si="108">G1054-K1054</f>
        <v>0</v>
      </c>
      <c r="W1054" s="655">
        <f t="shared" ref="W1054:W1082" si="109">G1054-N1054</f>
        <v>0</v>
      </c>
      <c r="Z1054" s="654">
        <f t="shared" ref="Z1054:Z1082" si="110">E1054-Y1054</f>
        <v>0</v>
      </c>
    </row>
    <row r="1055" spans="1:26">
      <c r="A1055" s="381">
        <v>1055</v>
      </c>
      <c r="B1055" s="146" t="s">
        <v>220</v>
      </c>
      <c r="D1055" t="s">
        <v>905</v>
      </c>
      <c r="E1055" s="910">
        <f>'40'!B35</f>
        <v>0</v>
      </c>
      <c r="G1055" s="910">
        <f>'41'!B36</f>
        <v>0</v>
      </c>
      <c r="I1055" s="737">
        <f>'40'!B35</f>
        <v>0</v>
      </c>
      <c r="K1055" s="231">
        <f>'41'!B36</f>
        <v>0</v>
      </c>
      <c r="N1055" s="1018">
        <v>0</v>
      </c>
      <c r="O1055" s="898">
        <f>'40'!B35</f>
        <v>0</v>
      </c>
      <c r="Q1055" s="898">
        <f>'41'!B36</f>
        <v>0</v>
      </c>
      <c r="S1055" s="722">
        <f t="shared" si="107"/>
        <v>0</v>
      </c>
      <c r="T1055" s="461"/>
      <c r="U1055" s="722">
        <f t="shared" si="108"/>
        <v>0</v>
      </c>
      <c r="W1055" s="655">
        <f t="shared" si="109"/>
        <v>0</v>
      </c>
      <c r="Z1055" s="654">
        <f t="shared" si="110"/>
        <v>0</v>
      </c>
    </row>
    <row r="1056" spans="1:26">
      <c r="A1056" s="381">
        <v>1056</v>
      </c>
      <c r="B1056" s="146" t="s">
        <v>984</v>
      </c>
      <c r="D1056" t="s">
        <v>905</v>
      </c>
      <c r="E1056" s="910">
        <f>'40'!B36</f>
        <v>0</v>
      </c>
      <c r="G1056" s="910">
        <f>'41'!B37</f>
        <v>0</v>
      </c>
      <c r="I1056" s="737">
        <f>'40'!B36</f>
        <v>0</v>
      </c>
      <c r="K1056" s="231">
        <f>'41'!B37</f>
        <v>0</v>
      </c>
      <c r="N1056" s="1018">
        <v>0</v>
      </c>
      <c r="O1056" s="898">
        <f>'40'!B36</f>
        <v>0</v>
      </c>
      <c r="Q1056" s="898">
        <f>'41'!B37</f>
        <v>0</v>
      </c>
      <c r="S1056" s="722">
        <f t="shared" si="107"/>
        <v>0</v>
      </c>
      <c r="T1056" s="461"/>
      <c r="U1056" s="722">
        <f t="shared" si="108"/>
        <v>0</v>
      </c>
      <c r="W1056" s="655">
        <f t="shared" si="109"/>
        <v>0</v>
      </c>
      <c r="Z1056" s="654">
        <f t="shared" si="110"/>
        <v>0</v>
      </c>
    </row>
    <row r="1057" spans="1:26">
      <c r="A1057" s="381">
        <v>1057</v>
      </c>
      <c r="B1057" s="146" t="s">
        <v>222</v>
      </c>
      <c r="D1057" t="s">
        <v>905</v>
      </c>
      <c r="E1057" s="910">
        <f>'40'!B37</f>
        <v>0</v>
      </c>
      <c r="G1057" s="910">
        <f>'41'!B38</f>
        <v>0</v>
      </c>
      <c r="I1057" s="737">
        <f>'40'!B37</f>
        <v>0</v>
      </c>
      <c r="K1057" s="231">
        <f>'41'!B38</f>
        <v>0</v>
      </c>
      <c r="N1057" s="1018">
        <v>0</v>
      </c>
      <c r="O1057" s="898">
        <f>'40'!B37</f>
        <v>0</v>
      </c>
      <c r="Q1057" s="898">
        <f>'41'!B38</f>
        <v>0</v>
      </c>
      <c r="S1057" s="722">
        <f t="shared" si="107"/>
        <v>0</v>
      </c>
      <c r="T1057" s="461"/>
      <c r="U1057" s="722">
        <f t="shared" si="108"/>
        <v>0</v>
      </c>
      <c r="W1057" s="655">
        <f t="shared" si="109"/>
        <v>0</v>
      </c>
      <c r="Z1057" s="654">
        <f t="shared" si="110"/>
        <v>0</v>
      </c>
    </row>
    <row r="1058" spans="1:26">
      <c r="A1058" s="381">
        <v>1058</v>
      </c>
      <c r="B1058" s="146" t="s">
        <v>223</v>
      </c>
      <c r="D1058" t="s">
        <v>905</v>
      </c>
      <c r="E1058" s="910">
        <f>'40'!B38</f>
        <v>0</v>
      </c>
      <c r="G1058" s="910">
        <f>'41'!B39</f>
        <v>0</v>
      </c>
      <c r="I1058" s="737">
        <f>'40'!B38</f>
        <v>0</v>
      </c>
      <c r="K1058" s="231">
        <f>'41'!B39</f>
        <v>0</v>
      </c>
      <c r="N1058" s="1018">
        <v>0</v>
      </c>
      <c r="O1058" s="898">
        <f>'40'!B38</f>
        <v>0</v>
      </c>
      <c r="Q1058" s="898">
        <f>'41'!B39</f>
        <v>0</v>
      </c>
      <c r="S1058" s="722">
        <f t="shared" si="107"/>
        <v>0</v>
      </c>
      <c r="T1058" s="461"/>
      <c r="U1058" s="722">
        <f t="shared" si="108"/>
        <v>0</v>
      </c>
      <c r="W1058" s="655">
        <f t="shared" si="109"/>
        <v>0</v>
      </c>
      <c r="Z1058" s="654">
        <f t="shared" si="110"/>
        <v>0</v>
      </c>
    </row>
    <row r="1059" spans="1:26">
      <c r="A1059" s="381">
        <v>1059</v>
      </c>
      <c r="B1059" s="146" t="s">
        <v>457</v>
      </c>
      <c r="D1059" t="s">
        <v>905</v>
      </c>
      <c r="E1059" s="910">
        <f>'40'!B39</f>
        <v>0</v>
      </c>
      <c r="G1059" s="910">
        <f>'41'!B40</f>
        <v>0</v>
      </c>
      <c r="I1059" s="737">
        <f>'40'!B39</f>
        <v>0</v>
      </c>
      <c r="K1059" s="231">
        <f>'41'!B40</f>
        <v>0</v>
      </c>
      <c r="N1059" s="1018">
        <v>0</v>
      </c>
      <c r="O1059" s="898">
        <f>'40'!B39</f>
        <v>0</v>
      </c>
      <c r="Q1059" s="898">
        <f>'41'!B40</f>
        <v>0</v>
      </c>
      <c r="S1059" s="722">
        <f t="shared" si="107"/>
        <v>0</v>
      </c>
      <c r="T1059" s="461"/>
      <c r="U1059" s="722">
        <f t="shared" si="108"/>
        <v>0</v>
      </c>
      <c r="W1059" s="655">
        <f t="shared" si="109"/>
        <v>0</v>
      </c>
      <c r="Z1059" s="654">
        <f t="shared" si="110"/>
        <v>0</v>
      </c>
    </row>
    <row r="1060" spans="1:26">
      <c r="A1060" s="381">
        <v>1060</v>
      </c>
      <c r="B1060" s="146" t="s">
        <v>8</v>
      </c>
      <c r="D1060" t="s">
        <v>905</v>
      </c>
      <c r="E1060" s="910">
        <f>'40'!B40</f>
        <v>0</v>
      </c>
      <c r="G1060" s="910">
        <f>'41'!B41</f>
        <v>0</v>
      </c>
      <c r="I1060" s="737">
        <f>'40'!B40</f>
        <v>0</v>
      </c>
      <c r="K1060" s="231">
        <f>'41'!B41</f>
        <v>0</v>
      </c>
      <c r="N1060" s="1018">
        <v>0</v>
      </c>
      <c r="O1060" s="898">
        <f>'40'!B40</f>
        <v>0</v>
      </c>
      <c r="Q1060" s="898">
        <f>'41'!B41</f>
        <v>0</v>
      </c>
      <c r="S1060" s="722">
        <f t="shared" si="107"/>
        <v>0</v>
      </c>
      <c r="T1060" s="461"/>
      <c r="U1060" s="722">
        <f t="shared" si="108"/>
        <v>0</v>
      </c>
      <c r="W1060" s="655">
        <f t="shared" si="109"/>
        <v>0</v>
      </c>
      <c r="Z1060" s="654">
        <f t="shared" si="110"/>
        <v>0</v>
      </c>
    </row>
    <row r="1061" spans="1:26">
      <c r="A1061" s="381">
        <v>1061</v>
      </c>
      <c r="B1061" s="146" t="s">
        <v>224</v>
      </c>
      <c r="D1061" t="s">
        <v>905</v>
      </c>
      <c r="E1061" s="910">
        <f>'40'!B41</f>
        <v>0</v>
      </c>
      <c r="G1061" s="910">
        <f>'41'!B42</f>
        <v>0</v>
      </c>
      <c r="I1061" s="737">
        <f>'40'!B41</f>
        <v>0</v>
      </c>
      <c r="K1061" s="231">
        <f>'41'!B42</f>
        <v>0</v>
      </c>
      <c r="N1061" s="1018">
        <v>0</v>
      </c>
      <c r="O1061" s="898">
        <f>'40'!B41</f>
        <v>0</v>
      </c>
      <c r="Q1061" s="898">
        <f>'41'!B42</f>
        <v>0</v>
      </c>
      <c r="S1061" s="722">
        <f t="shared" si="107"/>
        <v>0</v>
      </c>
      <c r="T1061" s="461"/>
      <c r="U1061" s="722">
        <f t="shared" si="108"/>
        <v>0</v>
      </c>
      <c r="W1061" s="655">
        <f t="shared" si="109"/>
        <v>0</v>
      </c>
      <c r="Z1061" s="654">
        <f t="shared" si="110"/>
        <v>0</v>
      </c>
    </row>
    <row r="1062" spans="1:26">
      <c r="A1062" s="381">
        <v>1062</v>
      </c>
      <c r="B1062" s="146" t="s">
        <v>226</v>
      </c>
      <c r="D1062" t="s">
        <v>905</v>
      </c>
      <c r="E1062" s="910">
        <f>'40'!B42</f>
        <v>0</v>
      </c>
      <c r="G1062" s="910">
        <f>'41'!B43</f>
        <v>0</v>
      </c>
      <c r="I1062" s="737">
        <f>'40'!B42</f>
        <v>0</v>
      </c>
      <c r="K1062" s="231">
        <f>'41'!B43</f>
        <v>0</v>
      </c>
      <c r="N1062" s="1018">
        <v>0</v>
      </c>
      <c r="O1062" s="898">
        <f>'40'!B42</f>
        <v>0</v>
      </c>
      <c r="Q1062" s="898">
        <f>'41'!B43</f>
        <v>0</v>
      </c>
      <c r="S1062" s="722">
        <f t="shared" si="107"/>
        <v>0</v>
      </c>
      <c r="T1062" s="461"/>
      <c r="U1062" s="722">
        <f t="shared" si="108"/>
        <v>0</v>
      </c>
      <c r="W1062" s="655">
        <f t="shared" si="109"/>
        <v>0</v>
      </c>
      <c r="Z1062" s="654">
        <f t="shared" si="110"/>
        <v>0</v>
      </c>
    </row>
    <row r="1063" spans="1:26">
      <c r="A1063" s="381">
        <v>1063</v>
      </c>
      <c r="B1063" s="146" t="s">
        <v>227</v>
      </c>
      <c r="D1063" t="s">
        <v>905</v>
      </c>
      <c r="E1063" s="910">
        <f>'40'!B43</f>
        <v>0</v>
      </c>
      <c r="G1063" s="910">
        <f>'41'!B44</f>
        <v>0</v>
      </c>
      <c r="I1063" s="737">
        <f>'40'!B43</f>
        <v>0</v>
      </c>
      <c r="K1063" s="231">
        <f>'41'!B44</f>
        <v>0</v>
      </c>
      <c r="N1063" s="1018">
        <v>0</v>
      </c>
      <c r="O1063" s="898">
        <f>'40'!B43</f>
        <v>0</v>
      </c>
      <c r="Q1063" s="898">
        <f>'41'!B44</f>
        <v>0</v>
      </c>
      <c r="S1063" s="722">
        <f t="shared" si="107"/>
        <v>0</v>
      </c>
      <c r="T1063" s="461"/>
      <c r="U1063" s="722">
        <f t="shared" si="108"/>
        <v>0</v>
      </c>
      <c r="W1063" s="655">
        <f t="shared" si="109"/>
        <v>0</v>
      </c>
      <c r="Z1063" s="654">
        <f t="shared" si="110"/>
        <v>0</v>
      </c>
    </row>
    <row r="1064" spans="1:26" ht="15.75">
      <c r="A1064" s="381">
        <v>1064</v>
      </c>
      <c r="B1064" s="341" t="s">
        <v>982</v>
      </c>
      <c r="D1064" t="s">
        <v>905</v>
      </c>
      <c r="E1064" s="910">
        <f>'40'!B44</f>
        <v>0</v>
      </c>
      <c r="G1064" s="910">
        <f>'41'!B45</f>
        <v>0</v>
      </c>
      <c r="I1064" s="737">
        <f>'40'!B44</f>
        <v>0</v>
      </c>
      <c r="K1064" s="231">
        <f>'41'!B45</f>
        <v>0</v>
      </c>
      <c r="N1064" s="1018">
        <v>0</v>
      </c>
      <c r="O1064" s="898">
        <f>'40'!B44</f>
        <v>0</v>
      </c>
      <c r="Q1064" s="898">
        <f>'41'!B45</f>
        <v>0</v>
      </c>
      <c r="S1064" s="722">
        <f t="shared" si="107"/>
        <v>0</v>
      </c>
      <c r="T1064" s="461"/>
      <c r="U1064" s="722">
        <f t="shared" si="108"/>
        <v>0</v>
      </c>
      <c r="W1064" s="655">
        <f t="shared" si="109"/>
        <v>0</v>
      </c>
      <c r="Z1064" s="654">
        <f t="shared" si="110"/>
        <v>0</v>
      </c>
    </row>
    <row r="1065" spans="1:26" ht="15.75">
      <c r="A1065" s="381">
        <v>1065</v>
      </c>
      <c r="B1065" s="341" t="s">
        <v>985</v>
      </c>
      <c r="D1065" t="s">
        <v>905</v>
      </c>
      <c r="E1065" s="910">
        <f>'40'!B46</f>
        <v>40795</v>
      </c>
      <c r="G1065" s="910">
        <f>'41'!B47</f>
        <v>39567</v>
      </c>
      <c r="I1065" s="737">
        <f>'40'!B46</f>
        <v>40795</v>
      </c>
      <c r="K1065" s="231">
        <f>'41'!B47</f>
        <v>39567</v>
      </c>
      <c r="N1065" s="1018">
        <v>39567</v>
      </c>
      <c r="O1065" s="898">
        <f>'40'!B46</f>
        <v>40795</v>
      </c>
      <c r="Q1065" s="898">
        <f>'41'!B47</f>
        <v>39567</v>
      </c>
      <c r="S1065" s="722">
        <f t="shared" si="107"/>
        <v>0</v>
      </c>
      <c r="T1065" s="461"/>
      <c r="U1065" s="722">
        <f t="shared" si="108"/>
        <v>0</v>
      </c>
      <c r="W1065" s="655">
        <f t="shared" si="109"/>
        <v>0</v>
      </c>
      <c r="Z1065" s="654">
        <f t="shared" si="110"/>
        <v>40795</v>
      </c>
    </row>
    <row r="1066" spans="1:26" ht="15.75">
      <c r="A1066" s="381">
        <v>1066</v>
      </c>
      <c r="B1066" s="341" t="s">
        <v>986</v>
      </c>
      <c r="D1066" t="s">
        <v>905</v>
      </c>
      <c r="E1066" s="910">
        <f>'40'!B48</f>
        <v>39700</v>
      </c>
      <c r="G1066" s="910">
        <f>'41'!B49</f>
        <v>40795</v>
      </c>
      <c r="I1066" s="737">
        <f>'40'!B48</f>
        <v>39700</v>
      </c>
      <c r="K1066" s="231">
        <f>'41'!B49</f>
        <v>40795</v>
      </c>
      <c r="N1066" s="1018">
        <v>40795</v>
      </c>
      <c r="O1066" s="898">
        <f>'40'!B48</f>
        <v>39700</v>
      </c>
      <c r="Q1066" s="898">
        <f>'41'!B49</f>
        <v>40795</v>
      </c>
      <c r="S1066" s="722">
        <f t="shared" si="107"/>
        <v>0</v>
      </c>
      <c r="T1066" s="461"/>
      <c r="U1066" s="722">
        <f t="shared" si="108"/>
        <v>0</v>
      </c>
      <c r="W1066" s="655">
        <f t="shared" si="109"/>
        <v>0</v>
      </c>
      <c r="Z1066" s="654">
        <f t="shared" si="110"/>
        <v>39700</v>
      </c>
    </row>
    <row r="1067" spans="1:26" ht="15.75">
      <c r="A1067" s="381">
        <v>1067</v>
      </c>
      <c r="B1067" s="341" t="s">
        <v>987</v>
      </c>
      <c r="D1067" t="s">
        <v>905</v>
      </c>
      <c r="I1067" s="737"/>
      <c r="K1067" s="231"/>
      <c r="N1067" s="1018"/>
      <c r="S1067" s="722">
        <f t="shared" si="107"/>
        <v>0</v>
      </c>
      <c r="U1067" s="722">
        <f t="shared" si="108"/>
        <v>0</v>
      </c>
      <c r="W1067" s="655">
        <f t="shared" si="109"/>
        <v>0</v>
      </c>
      <c r="Z1067" s="654">
        <f t="shared" si="110"/>
        <v>0</v>
      </c>
    </row>
    <row r="1068" spans="1:26">
      <c r="A1068" s="381">
        <v>1068</v>
      </c>
      <c r="B1068" s="146" t="s">
        <v>228</v>
      </c>
      <c r="D1068" t="s">
        <v>905</v>
      </c>
      <c r="E1068" s="910">
        <f>'40'!B54</f>
        <v>39698</v>
      </c>
      <c r="G1068" s="910">
        <f>'41'!B55</f>
        <v>40795</v>
      </c>
      <c r="I1068" s="737">
        <f>'40'!B54</f>
        <v>39698</v>
      </c>
      <c r="K1068" s="231">
        <f>'41'!B55</f>
        <v>40795</v>
      </c>
      <c r="N1068" s="1018">
        <v>40795</v>
      </c>
      <c r="O1068" s="898">
        <f>'40'!B54</f>
        <v>39698</v>
      </c>
      <c r="Q1068" s="898">
        <f>'41'!B55</f>
        <v>40795</v>
      </c>
      <c r="S1068" s="722">
        <f t="shared" si="107"/>
        <v>0</v>
      </c>
      <c r="T1068" s="461"/>
      <c r="U1068" s="722">
        <f t="shared" si="108"/>
        <v>0</v>
      </c>
      <c r="W1068" s="655">
        <f t="shared" si="109"/>
        <v>0</v>
      </c>
      <c r="Z1068" s="654">
        <f t="shared" si="110"/>
        <v>39698</v>
      </c>
    </row>
    <row r="1069" spans="1:26">
      <c r="A1069" s="381">
        <v>1069</v>
      </c>
      <c r="B1069" s="146" t="s">
        <v>229</v>
      </c>
      <c r="D1069" t="s">
        <v>905</v>
      </c>
      <c r="E1069" s="910">
        <f>'40'!B55</f>
        <v>0</v>
      </c>
      <c r="G1069" s="910">
        <f>'41'!B56</f>
        <v>0</v>
      </c>
      <c r="I1069" s="737">
        <f>'40'!B55</f>
        <v>0</v>
      </c>
      <c r="K1069" s="231">
        <f>'41'!B56</f>
        <v>0</v>
      </c>
      <c r="N1069" s="1018">
        <v>0</v>
      </c>
      <c r="O1069" s="898">
        <f>'40'!B55</f>
        <v>0</v>
      </c>
      <c r="Q1069" s="898">
        <f>'41'!B56</f>
        <v>0</v>
      </c>
      <c r="S1069" s="722">
        <f t="shared" si="107"/>
        <v>0</v>
      </c>
      <c r="T1069" s="461"/>
      <c r="U1069" s="722">
        <f t="shared" si="108"/>
        <v>0</v>
      </c>
      <c r="W1069" s="655">
        <f t="shared" si="109"/>
        <v>0</v>
      </c>
      <c r="Z1069" s="654">
        <f t="shared" si="110"/>
        <v>0</v>
      </c>
    </row>
    <row r="1070" spans="1:26">
      <c r="A1070" s="381">
        <v>1070</v>
      </c>
      <c r="B1070" s="146" t="s">
        <v>230</v>
      </c>
      <c r="D1070" t="s">
        <v>905</v>
      </c>
      <c r="E1070" s="910">
        <f>'40'!B56</f>
        <v>0</v>
      </c>
      <c r="G1070" s="910">
        <f>'41'!B57</f>
        <v>0</v>
      </c>
      <c r="I1070" s="737">
        <f>'40'!B56</f>
        <v>0</v>
      </c>
      <c r="K1070" s="231">
        <f>'41'!B57</f>
        <v>0</v>
      </c>
      <c r="N1070" s="1018">
        <v>0</v>
      </c>
      <c r="O1070" s="898">
        <f>'40'!B56</f>
        <v>0</v>
      </c>
      <c r="Q1070" s="898">
        <f>'41'!B57</f>
        <v>0</v>
      </c>
      <c r="S1070" s="722">
        <f t="shared" si="107"/>
        <v>0</v>
      </c>
      <c r="T1070" s="461"/>
      <c r="U1070" s="722">
        <f t="shared" si="108"/>
        <v>0</v>
      </c>
      <c r="W1070" s="655">
        <f t="shared" si="109"/>
        <v>0</v>
      </c>
      <c r="Z1070" s="654">
        <f t="shared" si="110"/>
        <v>0</v>
      </c>
    </row>
    <row r="1071" spans="1:26" ht="15.75">
      <c r="A1071" s="381">
        <v>1071</v>
      </c>
      <c r="B1071" s="341" t="s">
        <v>106</v>
      </c>
      <c r="D1071" t="s">
        <v>905</v>
      </c>
      <c r="E1071" s="910">
        <f>'40'!B57</f>
        <v>39698</v>
      </c>
      <c r="G1071" s="910">
        <f>'41'!B58</f>
        <v>40795</v>
      </c>
      <c r="I1071" s="737">
        <f>'40'!B57</f>
        <v>39698</v>
      </c>
      <c r="K1071" s="231">
        <f>'41'!B58</f>
        <v>40795</v>
      </c>
      <c r="N1071" s="1018">
        <v>40795</v>
      </c>
      <c r="O1071" s="898">
        <f>'40'!B57</f>
        <v>39698</v>
      </c>
      <c r="Q1071" s="898">
        <f>'41'!B58</f>
        <v>40795</v>
      </c>
      <c r="S1071" s="722">
        <f t="shared" si="107"/>
        <v>0</v>
      </c>
      <c r="T1071" s="461"/>
      <c r="U1071" s="722">
        <f t="shared" si="108"/>
        <v>0</v>
      </c>
      <c r="W1071" s="655">
        <f t="shared" si="109"/>
        <v>0</v>
      </c>
      <c r="Z1071" s="654">
        <f t="shared" si="110"/>
        <v>39698</v>
      </c>
    </row>
    <row r="1072" spans="1:26" ht="15.75">
      <c r="A1072" s="381">
        <v>1072</v>
      </c>
      <c r="B1072" s="341" t="s">
        <v>231</v>
      </c>
      <c r="D1072" t="s">
        <v>905</v>
      </c>
      <c r="I1072" s="737"/>
      <c r="K1072" s="231"/>
      <c r="N1072" s="1018"/>
      <c r="S1072" s="722">
        <f t="shared" si="107"/>
        <v>0</v>
      </c>
      <c r="U1072" s="722">
        <f t="shared" si="108"/>
        <v>0</v>
      </c>
      <c r="W1072" s="655">
        <f t="shared" si="109"/>
        <v>0</v>
      </c>
      <c r="Z1072" s="654">
        <f t="shared" si="110"/>
        <v>0</v>
      </c>
    </row>
    <row r="1073" spans="1:26">
      <c r="A1073" s="381">
        <v>1073</v>
      </c>
      <c r="B1073" s="146" t="s">
        <v>232</v>
      </c>
      <c r="D1073" t="s">
        <v>905</v>
      </c>
      <c r="E1073" s="910">
        <f>'40'!B60</f>
        <v>37818</v>
      </c>
      <c r="G1073" s="910">
        <f>'41'!B61</f>
        <v>38855</v>
      </c>
      <c r="I1073" s="737">
        <f>'40'!B60</f>
        <v>37818</v>
      </c>
      <c r="K1073" s="231">
        <f>'41'!B61</f>
        <v>38855</v>
      </c>
      <c r="N1073" s="1018">
        <v>38855</v>
      </c>
      <c r="O1073" s="898">
        <f>'40'!B60</f>
        <v>37818</v>
      </c>
      <c r="Q1073" s="898">
        <f>'41'!B61</f>
        <v>38855</v>
      </c>
      <c r="S1073" s="722">
        <f t="shared" si="107"/>
        <v>0</v>
      </c>
      <c r="T1073" s="461"/>
      <c r="U1073" s="722">
        <f t="shared" si="108"/>
        <v>0</v>
      </c>
      <c r="W1073" s="655">
        <f t="shared" si="109"/>
        <v>0</v>
      </c>
      <c r="Z1073" s="654">
        <f t="shared" si="110"/>
        <v>37818</v>
      </c>
    </row>
    <row r="1074" spans="1:26">
      <c r="A1074" s="381">
        <v>1074</v>
      </c>
      <c r="B1074" s="388" t="s">
        <v>1703</v>
      </c>
      <c r="D1074" t="s">
        <v>905</v>
      </c>
      <c r="E1074" s="910">
        <f>'40'!B61</f>
        <v>0</v>
      </c>
      <c r="G1074" s="910">
        <f>'41'!B62</f>
        <v>0</v>
      </c>
      <c r="I1074" s="737">
        <f>'40'!B61</f>
        <v>0</v>
      </c>
      <c r="K1074" s="231">
        <f>'41'!B62</f>
        <v>0</v>
      </c>
      <c r="N1074" s="1018">
        <v>0</v>
      </c>
      <c r="O1074" s="898">
        <f>'40'!B61</f>
        <v>0</v>
      </c>
      <c r="Q1074" s="898">
        <f>'41'!B62</f>
        <v>0</v>
      </c>
      <c r="S1074" s="722">
        <f t="shared" si="107"/>
        <v>0</v>
      </c>
      <c r="T1074" s="461"/>
      <c r="U1074" s="722">
        <f t="shared" si="108"/>
        <v>0</v>
      </c>
      <c r="W1074" s="655">
        <f t="shared" si="109"/>
        <v>0</v>
      </c>
      <c r="Z1074" s="654">
        <f t="shared" si="110"/>
        <v>0</v>
      </c>
    </row>
    <row r="1075" spans="1:26">
      <c r="A1075" s="381">
        <v>1075</v>
      </c>
      <c r="B1075" s="146" t="s">
        <v>391</v>
      </c>
      <c r="D1075" t="s">
        <v>905</v>
      </c>
      <c r="E1075" s="910">
        <f>'40'!B62</f>
        <v>1880</v>
      </c>
      <c r="G1075" s="910">
        <f>'41'!B63</f>
        <v>1940</v>
      </c>
      <c r="I1075" s="737">
        <f>'40'!B62</f>
        <v>1880</v>
      </c>
      <c r="K1075" s="231">
        <f>'41'!B63</f>
        <v>1940</v>
      </c>
      <c r="N1075" s="1018">
        <v>1940</v>
      </c>
      <c r="O1075" s="898">
        <f>'40'!B62</f>
        <v>1880</v>
      </c>
      <c r="Q1075" s="898">
        <f>'41'!B63</f>
        <v>1940</v>
      </c>
      <c r="S1075" s="722">
        <f t="shared" si="107"/>
        <v>0</v>
      </c>
      <c r="T1075" s="461"/>
      <c r="U1075" s="722">
        <f t="shared" si="108"/>
        <v>0</v>
      </c>
      <c r="W1075" s="655">
        <f t="shared" si="109"/>
        <v>0</v>
      </c>
      <c r="Z1075" s="654">
        <f t="shared" si="110"/>
        <v>1880</v>
      </c>
    </row>
    <row r="1076" spans="1:26">
      <c r="A1076" s="381">
        <v>1076</v>
      </c>
      <c r="B1076" s="146" t="s">
        <v>234</v>
      </c>
      <c r="D1076" t="s">
        <v>905</v>
      </c>
      <c r="E1076" s="910">
        <f>'40'!B63</f>
        <v>0</v>
      </c>
      <c r="G1076" s="910">
        <f>'41'!B64</f>
        <v>0</v>
      </c>
      <c r="I1076" s="737">
        <f>'40'!B63</f>
        <v>0</v>
      </c>
      <c r="K1076" s="231">
        <f>'41'!B64</f>
        <v>0</v>
      </c>
      <c r="N1076" s="1018">
        <v>0</v>
      </c>
      <c r="O1076" s="898">
        <f>'40'!B63</f>
        <v>0</v>
      </c>
      <c r="Q1076" s="898">
        <f>'41'!B64</f>
        <v>0</v>
      </c>
      <c r="S1076" s="722">
        <f t="shared" si="107"/>
        <v>0</v>
      </c>
      <c r="T1076" s="461"/>
      <c r="U1076" s="722">
        <f t="shared" si="108"/>
        <v>0</v>
      </c>
      <c r="W1076" s="655">
        <f t="shared" si="109"/>
        <v>0</v>
      </c>
      <c r="Z1076" s="654">
        <f t="shared" si="110"/>
        <v>0</v>
      </c>
    </row>
    <row r="1077" spans="1:26" ht="15.75">
      <c r="A1077" s="381">
        <v>1077</v>
      </c>
      <c r="B1077" s="341" t="s">
        <v>106</v>
      </c>
      <c r="D1077" t="s">
        <v>905</v>
      </c>
      <c r="E1077" s="910">
        <f>'40'!B64</f>
        <v>39698</v>
      </c>
      <c r="G1077" s="910">
        <f>'41'!B65</f>
        <v>40795</v>
      </c>
      <c r="I1077" s="737">
        <f>'40'!B64</f>
        <v>39698</v>
      </c>
      <c r="K1077" s="231">
        <f>'41'!B65</f>
        <v>40795</v>
      </c>
      <c r="N1077" s="1018">
        <v>40795</v>
      </c>
      <c r="O1077" s="898">
        <f>'40'!B64</f>
        <v>39698</v>
      </c>
      <c r="Q1077" s="898">
        <f>'41'!B65</f>
        <v>40795</v>
      </c>
      <c r="S1077" s="722">
        <f t="shared" si="107"/>
        <v>0</v>
      </c>
      <c r="T1077" s="461"/>
      <c r="U1077" s="722">
        <f t="shared" si="108"/>
        <v>0</v>
      </c>
      <c r="W1077" s="655">
        <f t="shared" si="109"/>
        <v>0</v>
      </c>
      <c r="Z1077" s="654">
        <f t="shared" si="110"/>
        <v>39698</v>
      </c>
    </row>
    <row r="1078" spans="1:26" ht="15.75">
      <c r="A1078" s="381">
        <v>1078</v>
      </c>
      <c r="B1078" s="341" t="s">
        <v>988</v>
      </c>
      <c r="D1078" t="s">
        <v>905</v>
      </c>
      <c r="I1078" s="737"/>
      <c r="K1078" s="231"/>
      <c r="N1078" s="1018"/>
      <c r="S1078" s="722">
        <f t="shared" si="107"/>
        <v>0</v>
      </c>
      <c r="U1078" s="722">
        <f t="shared" si="108"/>
        <v>0</v>
      </c>
      <c r="W1078" s="655">
        <f t="shared" si="109"/>
        <v>0</v>
      </c>
      <c r="Z1078" s="654">
        <f t="shared" si="110"/>
        <v>0</v>
      </c>
    </row>
    <row r="1079" spans="1:26">
      <c r="A1079" s="381">
        <v>1079</v>
      </c>
      <c r="B1079" s="146" t="s">
        <v>1463</v>
      </c>
      <c r="D1079" t="s">
        <v>905</v>
      </c>
      <c r="E1079" s="910">
        <f>'40'!D11</f>
        <v>437749</v>
      </c>
      <c r="G1079" s="910">
        <f>'41'!D11</f>
        <v>438311</v>
      </c>
      <c r="I1079" s="737">
        <f>'40'!D11</f>
        <v>437749</v>
      </c>
      <c r="K1079" s="231">
        <f>'41'!D11</f>
        <v>438311</v>
      </c>
      <c r="N1079" s="1018">
        <v>438311</v>
      </c>
      <c r="S1079" s="722">
        <f t="shared" si="107"/>
        <v>0</v>
      </c>
      <c r="U1079" s="722">
        <f t="shared" si="108"/>
        <v>0</v>
      </c>
      <c r="W1079" s="655">
        <f t="shared" si="109"/>
        <v>0</v>
      </c>
      <c r="X1079" t="s">
        <v>1517</v>
      </c>
      <c r="Z1079" s="654">
        <f t="shared" si="110"/>
        <v>437749</v>
      </c>
    </row>
    <row r="1080" spans="1:26">
      <c r="A1080" s="381">
        <v>1080</v>
      </c>
      <c r="B1080" s="146" t="s">
        <v>1536</v>
      </c>
      <c r="D1080" t="s">
        <v>905</v>
      </c>
      <c r="E1080" s="910">
        <f>'40'!D12</f>
        <v>0</v>
      </c>
      <c r="G1080" s="910">
        <f>'41'!D12</f>
        <v>0</v>
      </c>
      <c r="I1080" s="737">
        <f>'40'!D12</f>
        <v>0</v>
      </c>
      <c r="K1080" s="231">
        <f>'41'!D12</f>
        <v>0</v>
      </c>
      <c r="N1080" s="1018">
        <v>0</v>
      </c>
      <c r="S1080" s="722">
        <f t="shared" si="107"/>
        <v>0</v>
      </c>
      <c r="U1080" s="722">
        <f t="shared" si="108"/>
        <v>0</v>
      </c>
      <c r="W1080" s="655">
        <f t="shared" si="109"/>
        <v>0</v>
      </c>
      <c r="Z1080" s="654">
        <f t="shared" si="110"/>
        <v>0</v>
      </c>
    </row>
    <row r="1081" spans="1:26">
      <c r="A1081" s="381">
        <v>1081</v>
      </c>
      <c r="B1081" s="146" t="s">
        <v>1537</v>
      </c>
      <c r="D1081" t="s">
        <v>905</v>
      </c>
      <c r="E1081" s="910">
        <f>'40'!D13</f>
        <v>0</v>
      </c>
      <c r="G1081" s="910">
        <f>'41'!D13</f>
        <v>0</v>
      </c>
      <c r="I1081" s="737">
        <f>'40'!D13</f>
        <v>0</v>
      </c>
      <c r="K1081" s="231">
        <f>'41'!D13</f>
        <v>0</v>
      </c>
      <c r="N1081" s="1018">
        <v>0</v>
      </c>
      <c r="S1081" s="722">
        <f t="shared" si="107"/>
        <v>0</v>
      </c>
      <c r="U1081" s="722">
        <f t="shared" si="108"/>
        <v>0</v>
      </c>
      <c r="W1081" s="655">
        <f t="shared" si="109"/>
        <v>0</v>
      </c>
      <c r="Z1081" s="654">
        <f t="shared" si="110"/>
        <v>0</v>
      </c>
    </row>
    <row r="1082" spans="1:26">
      <c r="A1082" s="381">
        <v>1082</v>
      </c>
      <c r="B1082" s="146" t="s">
        <v>1464</v>
      </c>
      <c r="D1082" t="s">
        <v>905</v>
      </c>
      <c r="E1082" s="910">
        <f>'40'!D14</f>
        <v>0</v>
      </c>
      <c r="G1082" s="910">
        <f>'41'!D14</f>
        <v>-768</v>
      </c>
      <c r="I1082" s="737">
        <f>'40'!D14</f>
        <v>0</v>
      </c>
      <c r="K1082" s="231">
        <f>'41'!D14</f>
        <v>-768</v>
      </c>
      <c r="N1082" s="1018">
        <v>-768</v>
      </c>
      <c r="S1082" s="722">
        <f t="shared" si="107"/>
        <v>0</v>
      </c>
      <c r="U1082" s="722">
        <f t="shared" si="108"/>
        <v>0</v>
      </c>
      <c r="W1082" s="655">
        <f t="shared" si="109"/>
        <v>0</v>
      </c>
      <c r="Z1082" s="654">
        <f t="shared" si="110"/>
        <v>0</v>
      </c>
    </row>
    <row r="1083" spans="1:26">
      <c r="A1083" s="381">
        <v>1083</v>
      </c>
      <c r="B1083" s="146" t="s">
        <v>981</v>
      </c>
      <c r="D1083" t="s">
        <v>905</v>
      </c>
      <c r="E1083" s="910">
        <f>'40'!D15</f>
        <v>437749</v>
      </c>
      <c r="G1083" s="910">
        <f>'41'!D15</f>
        <v>437543</v>
      </c>
      <c r="I1083" s="737">
        <f>'40'!D15</f>
        <v>437749</v>
      </c>
      <c r="K1083" s="231">
        <f>'41'!D15</f>
        <v>437543</v>
      </c>
      <c r="N1083" s="1018">
        <v>437543</v>
      </c>
      <c r="O1083" s="898">
        <f>'40'!D15</f>
        <v>437749</v>
      </c>
      <c r="Q1083" s="898">
        <f>'41'!D15</f>
        <v>437543</v>
      </c>
      <c r="S1083" s="722">
        <f t="shared" ref="S1083:S1098" si="111">E1083-I1083</f>
        <v>0</v>
      </c>
      <c r="T1083" s="461"/>
      <c r="U1083" s="722">
        <f t="shared" ref="U1083:U1098" si="112">G1083-K1083</f>
        <v>0</v>
      </c>
      <c r="W1083" s="655">
        <f t="shared" ref="W1083:W1098" si="113">G1083-N1083</f>
        <v>0</v>
      </c>
      <c r="Z1083" s="654">
        <f t="shared" ref="Z1083:Z1098" si="114">E1083-Y1083</f>
        <v>437749</v>
      </c>
    </row>
    <row r="1084" spans="1:26">
      <c r="A1084" s="381">
        <v>1084</v>
      </c>
      <c r="B1084" s="146" t="s">
        <v>220</v>
      </c>
      <c r="D1084" t="s">
        <v>905</v>
      </c>
      <c r="E1084" s="910">
        <f>'40'!D16</f>
        <v>18581</v>
      </c>
      <c r="G1084" s="910">
        <f>'41'!D16</f>
        <v>19488</v>
      </c>
      <c r="I1084" s="737">
        <f>'40'!D16</f>
        <v>18581</v>
      </c>
      <c r="K1084" s="231">
        <f>'41'!D16</f>
        <v>19488</v>
      </c>
      <c r="N1084" s="1018">
        <v>19488</v>
      </c>
      <c r="O1084" s="898">
        <f>'40'!D16</f>
        <v>18581</v>
      </c>
      <c r="Q1084" s="898">
        <f>'41'!D16</f>
        <v>19488</v>
      </c>
      <c r="S1084" s="722">
        <f t="shared" si="111"/>
        <v>0</v>
      </c>
      <c r="T1084" s="461"/>
      <c r="U1084" s="722">
        <f t="shared" si="112"/>
        <v>0</v>
      </c>
      <c r="W1084" s="655">
        <f t="shared" si="113"/>
        <v>0</v>
      </c>
      <c r="Z1084" s="654">
        <f t="shared" si="114"/>
        <v>18581</v>
      </c>
    </row>
    <row r="1085" spans="1:26">
      <c r="A1085" s="381">
        <v>1085</v>
      </c>
      <c r="B1085" s="146" t="s">
        <v>647</v>
      </c>
      <c r="D1085" t="s">
        <v>905</v>
      </c>
      <c r="E1085" s="910">
        <f>'40'!D18</f>
        <v>1032</v>
      </c>
      <c r="G1085" s="910">
        <f>'41'!D18</f>
        <v>460</v>
      </c>
      <c r="I1085" s="737">
        <f>'40'!D18</f>
        <v>1032</v>
      </c>
      <c r="K1085" s="231">
        <f>'41'!D18</f>
        <v>460</v>
      </c>
      <c r="N1085" s="1018">
        <v>460</v>
      </c>
      <c r="O1085" s="898">
        <f>'40'!D18</f>
        <v>1032</v>
      </c>
      <c r="Q1085" s="898">
        <f>'41'!D18</f>
        <v>460</v>
      </c>
      <c r="S1085" s="722">
        <f t="shared" si="111"/>
        <v>0</v>
      </c>
      <c r="T1085" s="461"/>
      <c r="U1085" s="722">
        <f t="shared" si="112"/>
        <v>0</v>
      </c>
      <c r="W1085" s="655">
        <f t="shared" si="113"/>
        <v>0</v>
      </c>
      <c r="Z1085" s="654">
        <f t="shared" si="114"/>
        <v>1032</v>
      </c>
    </row>
    <row r="1086" spans="1:26">
      <c r="A1086" s="381">
        <v>1086</v>
      </c>
      <c r="B1086" s="146" t="s">
        <v>648</v>
      </c>
      <c r="D1086" t="s">
        <v>905</v>
      </c>
      <c r="E1086" s="910">
        <f>'40'!D19</f>
        <v>0</v>
      </c>
      <c r="G1086" s="910">
        <f>'41'!D19</f>
        <v>110</v>
      </c>
      <c r="I1086" s="737">
        <f>'40'!D19</f>
        <v>0</v>
      </c>
      <c r="K1086" s="231">
        <f>'41'!D19</f>
        <v>110</v>
      </c>
      <c r="N1086" s="1018">
        <v>110</v>
      </c>
      <c r="O1086" s="898">
        <f>'40'!D19</f>
        <v>0</v>
      </c>
      <c r="Q1086" s="898">
        <f>'41'!D19</f>
        <v>110</v>
      </c>
      <c r="S1086" s="722">
        <f t="shared" si="111"/>
        <v>0</v>
      </c>
      <c r="T1086" s="461"/>
      <c r="U1086" s="722">
        <f t="shared" si="112"/>
        <v>0</v>
      </c>
      <c r="W1086" s="655">
        <f t="shared" si="113"/>
        <v>0</v>
      </c>
      <c r="Z1086" s="654">
        <f t="shared" si="114"/>
        <v>0</v>
      </c>
    </row>
    <row r="1087" spans="1:26">
      <c r="A1087" s="381">
        <v>1087</v>
      </c>
      <c r="B1087" s="146" t="s">
        <v>649</v>
      </c>
      <c r="D1087" t="s">
        <v>905</v>
      </c>
      <c r="E1087" s="910">
        <f>'40'!D20</f>
        <v>0</v>
      </c>
      <c r="G1087" s="910">
        <f>'41'!D20</f>
        <v>0</v>
      </c>
      <c r="I1087" s="737">
        <f>'40'!D20</f>
        <v>0</v>
      </c>
      <c r="K1087" s="231">
        <f>'41'!D20</f>
        <v>0</v>
      </c>
      <c r="N1087" s="1018">
        <v>0</v>
      </c>
      <c r="O1087" s="898">
        <f>'40'!D20</f>
        <v>0</v>
      </c>
      <c r="Q1087" s="898">
        <f>'41'!D20</f>
        <v>0</v>
      </c>
      <c r="S1087" s="722">
        <f t="shared" si="111"/>
        <v>0</v>
      </c>
      <c r="T1087" s="461"/>
      <c r="U1087" s="722">
        <f t="shared" si="112"/>
        <v>0</v>
      </c>
      <c r="W1087" s="655">
        <f t="shared" si="113"/>
        <v>0</v>
      </c>
      <c r="Z1087" s="654">
        <f t="shared" si="114"/>
        <v>0</v>
      </c>
    </row>
    <row r="1088" spans="1:26">
      <c r="A1088" s="381">
        <v>1088</v>
      </c>
      <c r="B1088" s="146" t="s">
        <v>221</v>
      </c>
      <c r="D1088" t="s">
        <v>905</v>
      </c>
      <c r="E1088" s="910">
        <f>'40'!D21</f>
        <v>0</v>
      </c>
      <c r="G1088" s="910">
        <f>'41'!D21</f>
        <v>0</v>
      </c>
      <c r="I1088" s="737">
        <f>'40'!D21</f>
        <v>0</v>
      </c>
      <c r="K1088" s="231">
        <f>'41'!D21</f>
        <v>0</v>
      </c>
      <c r="N1088" s="1018">
        <v>0</v>
      </c>
      <c r="O1088" s="898">
        <f>'40'!D21</f>
        <v>0</v>
      </c>
      <c r="Q1088" s="898">
        <f>'41'!D21</f>
        <v>0</v>
      </c>
      <c r="S1088" s="722">
        <f t="shared" si="111"/>
        <v>0</v>
      </c>
      <c r="T1088" s="461"/>
      <c r="U1088" s="722">
        <f t="shared" si="112"/>
        <v>0</v>
      </c>
      <c r="W1088" s="655">
        <f t="shared" si="113"/>
        <v>0</v>
      </c>
      <c r="Z1088" s="654">
        <f t="shared" si="114"/>
        <v>0</v>
      </c>
    </row>
    <row r="1089" spans="1:26">
      <c r="A1089" s="381">
        <v>1089</v>
      </c>
      <c r="B1089" s="146" t="s">
        <v>222</v>
      </c>
      <c r="D1089" t="s">
        <v>905</v>
      </c>
      <c r="E1089" s="910">
        <f>'40'!D22</f>
        <v>33450</v>
      </c>
      <c r="G1089" s="910">
        <f>'41'!D22</f>
        <v>22959</v>
      </c>
      <c r="I1089" s="737">
        <f>'40'!D22</f>
        <v>33450</v>
      </c>
      <c r="K1089" s="231">
        <f>'41'!D22</f>
        <v>22959</v>
      </c>
      <c r="N1089" s="1018">
        <v>22959</v>
      </c>
      <c r="O1089" s="898">
        <f>'40'!D22</f>
        <v>33450</v>
      </c>
      <c r="Q1089" s="898">
        <f>'41'!D22</f>
        <v>22959</v>
      </c>
      <c r="S1089" s="722">
        <f t="shared" si="111"/>
        <v>0</v>
      </c>
      <c r="T1089" s="461"/>
      <c r="U1089" s="722">
        <f t="shared" si="112"/>
        <v>0</v>
      </c>
      <c r="W1089" s="655">
        <f t="shared" si="113"/>
        <v>0</v>
      </c>
      <c r="Z1089" s="654">
        <f t="shared" si="114"/>
        <v>33450</v>
      </c>
    </row>
    <row r="1090" spans="1:26">
      <c r="A1090" s="381">
        <v>1090</v>
      </c>
      <c r="B1090" s="146" t="s">
        <v>223</v>
      </c>
      <c r="D1090" t="s">
        <v>905</v>
      </c>
      <c r="E1090" s="910">
        <f>'40'!D23</f>
        <v>-523</v>
      </c>
      <c r="G1090" s="910">
        <f>'41'!D23</f>
        <v>-46757</v>
      </c>
      <c r="I1090" s="737">
        <f>'40'!D23</f>
        <v>-523</v>
      </c>
      <c r="K1090" s="231">
        <f>'41'!D23</f>
        <v>-46757</v>
      </c>
      <c r="N1090" s="1018">
        <v>-46757</v>
      </c>
      <c r="O1090" s="898">
        <f>'40'!D23</f>
        <v>-523</v>
      </c>
      <c r="Q1090" s="898">
        <f>'41'!D23</f>
        <v>-46757</v>
      </c>
      <c r="S1090" s="722">
        <f t="shared" si="111"/>
        <v>0</v>
      </c>
      <c r="T1090" s="461"/>
      <c r="U1090" s="722">
        <f t="shared" si="112"/>
        <v>0</v>
      </c>
      <c r="W1090" s="655">
        <f t="shared" si="113"/>
        <v>0</v>
      </c>
      <c r="Z1090" s="654">
        <f t="shared" si="114"/>
        <v>-523</v>
      </c>
    </row>
    <row r="1091" spans="1:26">
      <c r="A1091" s="381">
        <v>1091</v>
      </c>
      <c r="B1091" s="146" t="s">
        <v>457</v>
      </c>
      <c r="D1091" t="s">
        <v>905</v>
      </c>
      <c r="E1091" s="910">
        <f>'40'!D24</f>
        <v>7538</v>
      </c>
      <c r="G1091" s="910">
        <f>'41'!D24</f>
        <v>15922</v>
      </c>
      <c r="I1091" s="737">
        <f>'40'!D24</f>
        <v>7538</v>
      </c>
      <c r="K1091" s="231">
        <f>'41'!D24</f>
        <v>15922</v>
      </c>
      <c r="N1091" s="1018">
        <v>15922</v>
      </c>
      <c r="O1091" s="898">
        <f>'40'!D24</f>
        <v>7538</v>
      </c>
      <c r="Q1091" s="898">
        <f>'41'!D24</f>
        <v>15922</v>
      </c>
      <c r="S1091" s="722">
        <f t="shared" si="111"/>
        <v>0</v>
      </c>
      <c r="T1091" s="461"/>
      <c r="U1091" s="722">
        <f t="shared" si="112"/>
        <v>0</v>
      </c>
      <c r="W1091" s="655">
        <f t="shared" si="113"/>
        <v>0</v>
      </c>
      <c r="Z1091" s="654">
        <f t="shared" si="114"/>
        <v>7538</v>
      </c>
    </row>
    <row r="1092" spans="1:26">
      <c r="A1092" s="381">
        <v>1092</v>
      </c>
      <c r="B1092" s="146" t="s">
        <v>8</v>
      </c>
      <c r="D1092" t="s">
        <v>905</v>
      </c>
      <c r="E1092" s="910">
        <f>'40'!D25</f>
        <v>-23469</v>
      </c>
      <c r="G1092" s="910">
        <f>'41'!D25</f>
        <v>-11976</v>
      </c>
      <c r="I1092" s="737">
        <f>'40'!D25</f>
        <v>-23469</v>
      </c>
      <c r="K1092" s="231">
        <f>'41'!D25</f>
        <v>-11976</v>
      </c>
      <c r="N1092" s="1018">
        <v>-11976</v>
      </c>
      <c r="O1092" s="898">
        <f>'40'!D25</f>
        <v>-23469</v>
      </c>
      <c r="Q1092" s="898">
        <f>'41'!D25</f>
        <v>-11976</v>
      </c>
      <c r="S1092" s="722">
        <f t="shared" si="111"/>
        <v>0</v>
      </c>
      <c r="T1092" s="461"/>
      <c r="U1092" s="722">
        <f t="shared" si="112"/>
        <v>0</v>
      </c>
      <c r="W1092" s="655">
        <f t="shared" si="113"/>
        <v>0</v>
      </c>
      <c r="Z1092" s="654">
        <f t="shared" si="114"/>
        <v>-23469</v>
      </c>
    </row>
    <row r="1093" spans="1:26">
      <c r="A1093" s="381">
        <v>1093</v>
      </c>
      <c r="B1093" s="146" t="s">
        <v>224</v>
      </c>
      <c r="D1093" t="s">
        <v>905</v>
      </c>
      <c r="E1093" s="910">
        <f>'40'!D26</f>
        <v>0</v>
      </c>
      <c r="G1093" s="910">
        <f>'41'!D26</f>
        <v>0</v>
      </c>
      <c r="I1093" s="737">
        <f>'40'!D26</f>
        <v>0</v>
      </c>
      <c r="K1093" s="231">
        <f>'41'!D26</f>
        <v>0</v>
      </c>
      <c r="N1093" s="1018">
        <v>0</v>
      </c>
      <c r="O1093" s="898">
        <f>'40'!D26</f>
        <v>0</v>
      </c>
      <c r="Q1093" s="898">
        <f>'41'!D26</f>
        <v>0</v>
      </c>
      <c r="S1093" s="722">
        <f t="shared" si="111"/>
        <v>0</v>
      </c>
      <c r="T1093" s="461"/>
      <c r="U1093" s="722">
        <f t="shared" si="112"/>
        <v>0</v>
      </c>
      <c r="W1093" s="655">
        <f t="shared" si="113"/>
        <v>0</v>
      </c>
      <c r="Z1093" s="654">
        <f t="shared" si="114"/>
        <v>0</v>
      </c>
    </row>
    <row r="1094" spans="1:26">
      <c r="A1094" s="381">
        <v>1094</v>
      </c>
      <c r="B1094" s="146" t="s">
        <v>225</v>
      </c>
      <c r="D1094" t="s">
        <v>905</v>
      </c>
      <c r="E1094" s="910">
        <f>'40'!D27</f>
        <v>0</v>
      </c>
      <c r="G1094" s="910">
        <f>'41'!D27</f>
        <v>0</v>
      </c>
      <c r="I1094" s="737">
        <f>'40'!D27</f>
        <v>0</v>
      </c>
      <c r="K1094" s="231">
        <f>'41'!D27</f>
        <v>0</v>
      </c>
      <c r="N1094" s="1018">
        <v>0</v>
      </c>
      <c r="O1094" s="898">
        <f>'40'!D27</f>
        <v>0</v>
      </c>
      <c r="Q1094" s="898">
        <f>'41'!D27</f>
        <v>0</v>
      </c>
      <c r="S1094" s="722">
        <f t="shared" si="111"/>
        <v>0</v>
      </c>
      <c r="T1094" s="461"/>
      <c r="U1094" s="722">
        <f t="shared" si="112"/>
        <v>0</v>
      </c>
      <c r="W1094" s="655">
        <f t="shared" si="113"/>
        <v>0</v>
      </c>
      <c r="Z1094" s="654">
        <f t="shared" si="114"/>
        <v>0</v>
      </c>
    </row>
    <row r="1095" spans="1:26" ht="15.75">
      <c r="A1095" s="381">
        <v>1095</v>
      </c>
      <c r="B1095" s="341" t="s">
        <v>982</v>
      </c>
      <c r="D1095" t="s">
        <v>905</v>
      </c>
      <c r="E1095" s="910">
        <f>'40'!D28</f>
        <v>474358</v>
      </c>
      <c r="G1095" s="910">
        <f>'41'!D28</f>
        <v>437749</v>
      </c>
      <c r="I1095" s="737">
        <f>'40'!D28</f>
        <v>474358</v>
      </c>
      <c r="K1095" s="231">
        <f>'41'!D28</f>
        <v>437749</v>
      </c>
      <c r="N1095" s="1018">
        <v>437749</v>
      </c>
      <c r="O1095" s="898">
        <f>'40'!D28</f>
        <v>474358</v>
      </c>
      <c r="Q1095" s="898">
        <f>'41'!D28</f>
        <v>437749</v>
      </c>
      <c r="S1095" s="722">
        <f t="shared" si="111"/>
        <v>0</v>
      </c>
      <c r="T1095" s="461"/>
      <c r="U1095" s="722">
        <f t="shared" si="112"/>
        <v>0</v>
      </c>
      <c r="W1095" s="655">
        <f t="shared" si="113"/>
        <v>0</v>
      </c>
      <c r="Z1095" s="654">
        <f t="shared" si="114"/>
        <v>474358</v>
      </c>
    </row>
    <row r="1096" spans="1:26">
      <c r="A1096" s="381">
        <v>1096</v>
      </c>
      <c r="B1096" s="146" t="s">
        <v>1465</v>
      </c>
      <c r="D1096" t="s">
        <v>905</v>
      </c>
      <c r="E1096" s="910">
        <f>'40'!D31</f>
        <v>12591</v>
      </c>
      <c r="G1096" s="910">
        <f>'41'!D31</f>
        <v>49354</v>
      </c>
      <c r="I1096" s="737">
        <f>'40'!D31</f>
        <v>12591</v>
      </c>
      <c r="K1096" s="231">
        <f>'41'!D31</f>
        <v>49354</v>
      </c>
      <c r="N1096" s="1018">
        <v>49354</v>
      </c>
      <c r="S1096" s="722">
        <f t="shared" si="111"/>
        <v>0</v>
      </c>
      <c r="T1096" s="461"/>
      <c r="U1096" s="722">
        <f t="shared" si="112"/>
        <v>0</v>
      </c>
      <c r="W1096" s="655">
        <f t="shared" si="113"/>
        <v>0</v>
      </c>
      <c r="X1096" t="s">
        <v>1517</v>
      </c>
      <c r="Z1096" s="654">
        <f t="shared" si="114"/>
        <v>12591</v>
      </c>
    </row>
    <row r="1097" spans="1:26">
      <c r="A1097" s="381">
        <v>1097</v>
      </c>
      <c r="B1097" s="146" t="s">
        <v>1536</v>
      </c>
      <c r="D1097" t="s">
        <v>905</v>
      </c>
      <c r="E1097" s="910">
        <f>'40'!D32</f>
        <v>0</v>
      </c>
      <c r="I1097" s="737">
        <f>'40'!D32</f>
        <v>0</v>
      </c>
      <c r="K1097" s="231">
        <f>'41'!D32</f>
        <v>0</v>
      </c>
      <c r="N1097" s="1018">
        <v>0</v>
      </c>
      <c r="S1097" s="722">
        <f t="shared" si="111"/>
        <v>0</v>
      </c>
      <c r="T1097" s="461"/>
      <c r="U1097" s="722">
        <f t="shared" si="112"/>
        <v>0</v>
      </c>
      <c r="W1097" s="655">
        <f t="shared" si="113"/>
        <v>0</v>
      </c>
      <c r="Z1097" s="654">
        <f t="shared" si="114"/>
        <v>0</v>
      </c>
    </row>
    <row r="1098" spans="1:26">
      <c r="A1098" s="381">
        <v>1098</v>
      </c>
      <c r="B1098" s="146" t="s">
        <v>1464</v>
      </c>
      <c r="D1098" t="s">
        <v>905</v>
      </c>
      <c r="E1098" s="910">
        <f>'40'!D33</f>
        <v>0</v>
      </c>
      <c r="G1098" s="910">
        <f>'41'!D33</f>
        <v>-151</v>
      </c>
      <c r="I1098" s="737">
        <f>'40'!D33</f>
        <v>0</v>
      </c>
      <c r="K1098" s="231">
        <f>'41'!D33</f>
        <v>-151</v>
      </c>
      <c r="N1098" s="1018">
        <v>-151</v>
      </c>
      <c r="S1098" s="722">
        <f t="shared" si="111"/>
        <v>0</v>
      </c>
      <c r="T1098" s="461"/>
      <c r="U1098" s="722">
        <f t="shared" si="112"/>
        <v>0</v>
      </c>
      <c r="W1098" s="655">
        <f t="shared" si="113"/>
        <v>0</v>
      </c>
      <c r="Z1098" s="654">
        <f t="shared" si="114"/>
        <v>0</v>
      </c>
    </row>
    <row r="1099" spans="1:26">
      <c r="A1099" s="381">
        <v>1099</v>
      </c>
      <c r="B1099" s="146" t="s">
        <v>983</v>
      </c>
      <c r="D1099" t="s">
        <v>905</v>
      </c>
      <c r="E1099" s="910">
        <f>'40'!D34</f>
        <v>12591</v>
      </c>
      <c r="G1099" s="910">
        <f>'41'!D35</f>
        <v>49203</v>
      </c>
      <c r="I1099" s="737">
        <f>'40'!D34</f>
        <v>12591</v>
      </c>
      <c r="K1099" s="231">
        <f>'41'!D35</f>
        <v>49203</v>
      </c>
      <c r="N1099" s="1018">
        <v>49203</v>
      </c>
      <c r="O1099" s="898">
        <f>'40'!D34</f>
        <v>12591</v>
      </c>
      <c r="Q1099" s="898">
        <f>'41'!D35</f>
        <v>49203</v>
      </c>
      <c r="S1099" s="722">
        <f t="shared" ref="S1099:S1127" si="115">E1099-I1099</f>
        <v>0</v>
      </c>
      <c r="T1099" s="461"/>
      <c r="U1099" s="722">
        <f t="shared" ref="U1099:U1127" si="116">G1099-K1099</f>
        <v>0</v>
      </c>
      <c r="W1099" s="655">
        <f t="shared" ref="W1099:W1127" si="117">G1099-N1099</f>
        <v>0</v>
      </c>
      <c r="Z1099" s="654">
        <f t="shared" ref="Z1099:Z1127" si="118">E1099-Y1099</f>
        <v>12591</v>
      </c>
    </row>
    <row r="1100" spans="1:26">
      <c r="A1100" s="381">
        <v>1100</v>
      </c>
      <c r="B1100" s="146" t="s">
        <v>220</v>
      </c>
      <c r="D1100" t="s">
        <v>905</v>
      </c>
      <c r="E1100" s="910">
        <f>'40'!D35</f>
        <v>751</v>
      </c>
      <c r="G1100" s="910">
        <f>'41'!D36</f>
        <v>54</v>
      </c>
      <c r="I1100" s="737">
        <f>'40'!D35</f>
        <v>751</v>
      </c>
      <c r="K1100" s="231">
        <f>'41'!D36</f>
        <v>54</v>
      </c>
      <c r="N1100" s="1018">
        <v>54</v>
      </c>
      <c r="O1100" s="898">
        <f>'40'!D35</f>
        <v>751</v>
      </c>
      <c r="Q1100" s="898">
        <f>'41'!D36</f>
        <v>54</v>
      </c>
      <c r="S1100" s="722">
        <f t="shared" si="115"/>
        <v>0</v>
      </c>
      <c r="T1100" s="461"/>
      <c r="U1100" s="722">
        <f t="shared" si="116"/>
        <v>0</v>
      </c>
      <c r="W1100" s="655">
        <f t="shared" si="117"/>
        <v>0</v>
      </c>
      <c r="Z1100" s="654">
        <f t="shared" si="118"/>
        <v>751</v>
      </c>
    </row>
    <row r="1101" spans="1:26">
      <c r="A1101" s="381">
        <v>1101</v>
      </c>
      <c r="B1101" s="146" t="s">
        <v>984</v>
      </c>
      <c r="D1101" t="s">
        <v>905</v>
      </c>
      <c r="E1101" s="910">
        <f>'40'!D36</f>
        <v>0</v>
      </c>
      <c r="G1101" s="910">
        <f>'41'!D37</f>
        <v>0</v>
      </c>
      <c r="I1101" s="737">
        <f>'40'!D36</f>
        <v>0</v>
      </c>
      <c r="K1101" s="231">
        <f>'41'!D37</f>
        <v>0</v>
      </c>
      <c r="N1101" s="1018">
        <v>0</v>
      </c>
      <c r="O1101" s="898">
        <f>'40'!D36</f>
        <v>0</v>
      </c>
      <c r="Q1101" s="898">
        <f>'41'!D37</f>
        <v>0</v>
      </c>
      <c r="S1101" s="722">
        <f t="shared" si="115"/>
        <v>0</v>
      </c>
      <c r="T1101" s="461"/>
      <c r="U1101" s="722">
        <f t="shared" si="116"/>
        <v>0</v>
      </c>
      <c r="W1101" s="655">
        <f t="shared" si="117"/>
        <v>0</v>
      </c>
      <c r="Z1101" s="654">
        <f t="shared" si="118"/>
        <v>0</v>
      </c>
    </row>
    <row r="1102" spans="1:26">
      <c r="A1102" s="381">
        <v>1102</v>
      </c>
      <c r="B1102" s="146" t="s">
        <v>222</v>
      </c>
      <c r="D1102" t="s">
        <v>905</v>
      </c>
      <c r="E1102" s="910">
        <f>'40'!D37</f>
        <v>0</v>
      </c>
      <c r="G1102" s="910">
        <f>'41'!D38</f>
        <v>0</v>
      </c>
      <c r="I1102" s="737">
        <f>'40'!D37</f>
        <v>0</v>
      </c>
      <c r="K1102" s="231">
        <f>'41'!D38</f>
        <v>0</v>
      </c>
      <c r="N1102" s="1018">
        <v>0</v>
      </c>
      <c r="O1102" s="898">
        <f>'40'!D37</f>
        <v>0</v>
      </c>
      <c r="Q1102" s="898">
        <f>'41'!D38</f>
        <v>0</v>
      </c>
      <c r="S1102" s="722">
        <f t="shared" si="115"/>
        <v>0</v>
      </c>
      <c r="T1102" s="461"/>
      <c r="U1102" s="722">
        <f t="shared" si="116"/>
        <v>0</v>
      </c>
      <c r="W1102" s="655">
        <f t="shared" si="117"/>
        <v>0</v>
      </c>
      <c r="Z1102" s="654">
        <f t="shared" si="118"/>
        <v>0</v>
      </c>
    </row>
    <row r="1103" spans="1:26">
      <c r="A1103" s="381">
        <v>1103</v>
      </c>
      <c r="B1103" s="146" t="s">
        <v>223</v>
      </c>
      <c r="D1103" t="s">
        <v>905</v>
      </c>
      <c r="E1103" s="910">
        <f>'40'!D38</f>
        <v>-602</v>
      </c>
      <c r="G1103" s="910">
        <f>'41'!D39</f>
        <v>-49198</v>
      </c>
      <c r="I1103" s="737">
        <f>'40'!D38</f>
        <v>-602</v>
      </c>
      <c r="K1103" s="231">
        <f>'41'!D39</f>
        <v>-49198</v>
      </c>
      <c r="N1103" s="1018">
        <v>-49198</v>
      </c>
      <c r="O1103" s="898">
        <f>'40'!D38</f>
        <v>-602</v>
      </c>
      <c r="Q1103" s="898">
        <f>'41'!D39</f>
        <v>-49198</v>
      </c>
      <c r="S1103" s="722">
        <f t="shared" si="115"/>
        <v>0</v>
      </c>
      <c r="T1103" s="461"/>
      <c r="U1103" s="722">
        <f t="shared" si="116"/>
        <v>0</v>
      </c>
      <c r="W1103" s="655">
        <f t="shared" si="117"/>
        <v>0</v>
      </c>
      <c r="Z1103" s="654">
        <f t="shared" si="118"/>
        <v>-602</v>
      </c>
    </row>
    <row r="1104" spans="1:26">
      <c r="A1104" s="381">
        <v>1104</v>
      </c>
      <c r="B1104" s="146" t="s">
        <v>457</v>
      </c>
      <c r="D1104" t="s">
        <v>905</v>
      </c>
      <c r="E1104" s="910">
        <f>'40'!D39</f>
        <v>0</v>
      </c>
      <c r="G1104" s="910">
        <f>'41'!D40</f>
        <v>0</v>
      </c>
      <c r="I1104" s="737">
        <f>'40'!D39</f>
        <v>0</v>
      </c>
      <c r="K1104" s="231">
        <f>'41'!D40</f>
        <v>0</v>
      </c>
      <c r="N1104" s="1018">
        <v>0</v>
      </c>
      <c r="O1104" s="898">
        <f>'40'!D39</f>
        <v>0</v>
      </c>
      <c r="Q1104" s="898">
        <f>'41'!D40</f>
        <v>0</v>
      </c>
      <c r="S1104" s="722">
        <f t="shared" si="115"/>
        <v>0</v>
      </c>
      <c r="T1104" s="461"/>
      <c r="U1104" s="722">
        <f t="shared" si="116"/>
        <v>0</v>
      </c>
      <c r="W1104" s="655">
        <f t="shared" si="117"/>
        <v>0</v>
      </c>
      <c r="Z1104" s="654">
        <f t="shared" si="118"/>
        <v>0</v>
      </c>
    </row>
    <row r="1105" spans="1:26">
      <c r="A1105" s="381">
        <v>1105</v>
      </c>
      <c r="B1105" s="146" t="s">
        <v>8</v>
      </c>
      <c r="D1105" t="s">
        <v>905</v>
      </c>
      <c r="E1105" s="910">
        <f>'40'!D40</f>
        <v>-4525</v>
      </c>
      <c r="G1105" s="910">
        <f>'41'!D41</f>
        <v>-1965</v>
      </c>
      <c r="I1105" s="737">
        <f>'40'!D40</f>
        <v>-4525</v>
      </c>
      <c r="K1105" s="231">
        <f>'41'!D41</f>
        <v>-1965</v>
      </c>
      <c r="N1105" s="1018">
        <v>-1965</v>
      </c>
      <c r="O1105" s="898">
        <f>'40'!D40</f>
        <v>-4525</v>
      </c>
      <c r="Q1105" s="898">
        <f>'41'!D41</f>
        <v>-1965</v>
      </c>
      <c r="S1105" s="722">
        <f t="shared" si="115"/>
        <v>0</v>
      </c>
      <c r="T1105" s="461"/>
      <c r="U1105" s="722">
        <f t="shared" si="116"/>
        <v>0</v>
      </c>
      <c r="W1105" s="655">
        <f t="shared" si="117"/>
        <v>0</v>
      </c>
      <c r="Z1105" s="654">
        <f t="shared" si="118"/>
        <v>-4525</v>
      </c>
    </row>
    <row r="1106" spans="1:26">
      <c r="A1106" s="381">
        <v>1106</v>
      </c>
      <c r="B1106" s="146" t="s">
        <v>224</v>
      </c>
      <c r="D1106" t="s">
        <v>905</v>
      </c>
      <c r="E1106" s="910">
        <f>'40'!D41</f>
        <v>0</v>
      </c>
      <c r="G1106" s="910">
        <f>'41'!D42</f>
        <v>0</v>
      </c>
      <c r="I1106" s="737">
        <f>'40'!D41</f>
        <v>0</v>
      </c>
      <c r="K1106" s="231">
        <f>'41'!D42</f>
        <v>0</v>
      </c>
      <c r="N1106" s="1018">
        <v>0</v>
      </c>
      <c r="O1106" s="898">
        <f>'40'!D41</f>
        <v>0</v>
      </c>
      <c r="Q1106" s="898">
        <f>'41'!D42</f>
        <v>0</v>
      </c>
      <c r="S1106" s="722">
        <f t="shared" si="115"/>
        <v>0</v>
      </c>
      <c r="T1106" s="461"/>
      <c r="U1106" s="722">
        <f t="shared" si="116"/>
        <v>0</v>
      </c>
      <c r="W1106" s="655">
        <f t="shared" si="117"/>
        <v>0</v>
      </c>
      <c r="Z1106" s="654">
        <f t="shared" si="118"/>
        <v>0</v>
      </c>
    </row>
    <row r="1107" spans="1:26">
      <c r="A1107" s="381">
        <v>1107</v>
      </c>
      <c r="B1107" s="146" t="s">
        <v>226</v>
      </c>
      <c r="D1107" t="s">
        <v>905</v>
      </c>
      <c r="E1107" s="910">
        <f>'40'!D42</f>
        <v>0</v>
      </c>
      <c r="G1107" s="910">
        <f>'41'!D43</f>
        <v>0</v>
      </c>
      <c r="I1107" s="737">
        <f>'40'!D42</f>
        <v>0</v>
      </c>
      <c r="K1107" s="231">
        <f>'41'!D43</f>
        <v>0</v>
      </c>
      <c r="N1107" s="1018">
        <v>0</v>
      </c>
      <c r="O1107" s="898">
        <f>'40'!D42</f>
        <v>0</v>
      </c>
      <c r="Q1107" s="898">
        <f>'41'!D43</f>
        <v>0</v>
      </c>
      <c r="S1107" s="722">
        <f t="shared" si="115"/>
        <v>0</v>
      </c>
      <c r="T1107" s="461"/>
      <c r="U1107" s="722">
        <f t="shared" si="116"/>
        <v>0</v>
      </c>
      <c r="W1107" s="655">
        <f t="shared" si="117"/>
        <v>0</v>
      </c>
      <c r="Z1107" s="654">
        <f t="shared" si="118"/>
        <v>0</v>
      </c>
    </row>
    <row r="1108" spans="1:26">
      <c r="A1108" s="381">
        <v>1108</v>
      </c>
      <c r="B1108" s="146" t="s">
        <v>227</v>
      </c>
      <c r="D1108" t="s">
        <v>905</v>
      </c>
      <c r="E1108" s="910">
        <f>'40'!D43</f>
        <v>15770</v>
      </c>
      <c r="G1108" s="910">
        <f>'41'!D44</f>
        <v>14497</v>
      </c>
      <c r="I1108" s="737">
        <f>'40'!D43</f>
        <v>15770</v>
      </c>
      <c r="K1108" s="231">
        <f>'41'!D44</f>
        <v>14497</v>
      </c>
      <c r="N1108" s="1018">
        <v>14497</v>
      </c>
      <c r="O1108" s="898">
        <f>'40'!D43</f>
        <v>15770</v>
      </c>
      <c r="Q1108" s="898">
        <f>'41'!D44</f>
        <v>14497</v>
      </c>
      <c r="S1108" s="722">
        <f t="shared" si="115"/>
        <v>0</v>
      </c>
      <c r="T1108" s="461"/>
      <c r="U1108" s="722">
        <f t="shared" si="116"/>
        <v>0</v>
      </c>
      <c r="W1108" s="655">
        <f t="shared" si="117"/>
        <v>0</v>
      </c>
      <c r="Z1108" s="654">
        <f t="shared" si="118"/>
        <v>15770</v>
      </c>
    </row>
    <row r="1109" spans="1:26" ht="15.75">
      <c r="A1109" s="381">
        <v>1109</v>
      </c>
      <c r="B1109" s="341" t="s">
        <v>982</v>
      </c>
      <c r="D1109" t="s">
        <v>905</v>
      </c>
      <c r="E1109" s="910">
        <f>'40'!D44</f>
        <v>23985</v>
      </c>
      <c r="G1109" s="910">
        <f>'41'!D45</f>
        <v>12591</v>
      </c>
      <c r="I1109" s="737">
        <f>'40'!D44</f>
        <v>23985</v>
      </c>
      <c r="K1109" s="231">
        <f>'41'!D45</f>
        <v>12591</v>
      </c>
      <c r="N1109" s="1018">
        <v>12591</v>
      </c>
      <c r="O1109" s="898">
        <f>'40'!D44</f>
        <v>23985</v>
      </c>
      <c r="Q1109" s="898">
        <f>'41'!D45</f>
        <v>12591</v>
      </c>
      <c r="S1109" s="722">
        <f t="shared" si="115"/>
        <v>0</v>
      </c>
      <c r="T1109" s="461"/>
      <c r="U1109" s="722">
        <f t="shared" si="116"/>
        <v>0</v>
      </c>
      <c r="W1109" s="655">
        <f t="shared" si="117"/>
        <v>0</v>
      </c>
      <c r="Z1109" s="654">
        <f t="shared" si="118"/>
        <v>23985</v>
      </c>
    </row>
    <row r="1110" spans="1:26" ht="15.75">
      <c r="A1110" s="381">
        <v>1110</v>
      </c>
      <c r="B1110" s="341" t="s">
        <v>985</v>
      </c>
      <c r="D1110" t="s">
        <v>905</v>
      </c>
      <c r="E1110" s="910">
        <f>'40'!D46</f>
        <v>425158</v>
      </c>
      <c r="G1110" s="910">
        <f>'41'!D47</f>
        <v>388340</v>
      </c>
      <c r="I1110" s="737">
        <f>'40'!D46</f>
        <v>425158</v>
      </c>
      <c r="K1110" s="231">
        <f>'41'!D47</f>
        <v>388340</v>
      </c>
      <c r="N1110" s="1018">
        <v>388340</v>
      </c>
      <c r="O1110" s="898">
        <f>'40'!D46</f>
        <v>425158</v>
      </c>
      <c r="Q1110" s="898">
        <f>'41'!D47</f>
        <v>388340</v>
      </c>
      <c r="S1110" s="722">
        <f t="shared" si="115"/>
        <v>0</v>
      </c>
      <c r="T1110" s="461"/>
      <c r="U1110" s="722">
        <f t="shared" si="116"/>
        <v>0</v>
      </c>
      <c r="W1110" s="655">
        <f t="shared" si="117"/>
        <v>0</v>
      </c>
      <c r="Z1110" s="654">
        <f t="shared" si="118"/>
        <v>425158</v>
      </c>
    </row>
    <row r="1111" spans="1:26" ht="15.75">
      <c r="A1111" s="381">
        <v>1111</v>
      </c>
      <c r="B1111" s="341" t="s">
        <v>986</v>
      </c>
      <c r="D1111" t="s">
        <v>905</v>
      </c>
      <c r="E1111" s="910">
        <f>'40'!D48</f>
        <v>450373</v>
      </c>
      <c r="G1111" s="910">
        <f>'41'!D49</f>
        <v>425158</v>
      </c>
      <c r="I1111" s="737">
        <f>'40'!D48</f>
        <v>450373</v>
      </c>
      <c r="K1111" s="231">
        <f>'41'!D49</f>
        <v>425158</v>
      </c>
      <c r="N1111" s="1018">
        <v>425158</v>
      </c>
      <c r="O1111" s="898">
        <f>'40'!D48</f>
        <v>450373</v>
      </c>
      <c r="Q1111" s="898">
        <f>'41'!D49</f>
        <v>425158</v>
      </c>
      <c r="S1111" s="722">
        <f t="shared" si="115"/>
        <v>0</v>
      </c>
      <c r="T1111" s="461"/>
      <c r="U1111" s="722">
        <f t="shared" si="116"/>
        <v>0</v>
      </c>
      <c r="W1111" s="655">
        <f t="shared" si="117"/>
        <v>0</v>
      </c>
      <c r="Z1111" s="654">
        <f t="shared" si="118"/>
        <v>450373</v>
      </c>
    </row>
    <row r="1112" spans="1:26" ht="15.75">
      <c r="A1112" s="381">
        <v>1112</v>
      </c>
      <c r="B1112" s="341" t="s">
        <v>987</v>
      </c>
      <c r="D1112" t="s">
        <v>905</v>
      </c>
      <c r="I1112" s="737"/>
      <c r="K1112" s="231"/>
      <c r="N1112" s="1018"/>
      <c r="S1112" s="722">
        <f t="shared" si="115"/>
        <v>0</v>
      </c>
      <c r="U1112" s="722">
        <f t="shared" si="116"/>
        <v>0</v>
      </c>
      <c r="W1112" s="655">
        <f t="shared" si="117"/>
        <v>0</v>
      </c>
      <c r="Z1112" s="654">
        <f t="shared" si="118"/>
        <v>0</v>
      </c>
    </row>
    <row r="1113" spans="1:26">
      <c r="A1113" s="381">
        <v>1113</v>
      </c>
      <c r="B1113" s="146" t="s">
        <v>228</v>
      </c>
      <c r="D1113" t="s">
        <v>905</v>
      </c>
      <c r="E1113" s="910">
        <f>'40'!D54</f>
        <v>446995</v>
      </c>
      <c r="G1113" s="910">
        <f>'41'!D55</f>
        <v>421825</v>
      </c>
      <c r="I1113" s="737">
        <f>'40'!D54</f>
        <v>446995</v>
      </c>
      <c r="K1113" s="231">
        <f>'41'!D55</f>
        <v>421825</v>
      </c>
      <c r="N1113" s="1018">
        <v>421825</v>
      </c>
      <c r="O1113" s="898">
        <f>'40'!D54</f>
        <v>446995</v>
      </c>
      <c r="Q1113" s="898">
        <f>'41'!D55</f>
        <v>421825</v>
      </c>
      <c r="S1113" s="722">
        <f t="shared" si="115"/>
        <v>0</v>
      </c>
      <c r="T1113" s="461"/>
      <c r="U1113" s="722">
        <f t="shared" si="116"/>
        <v>0</v>
      </c>
      <c r="W1113" s="655">
        <f t="shared" si="117"/>
        <v>0</v>
      </c>
      <c r="Z1113" s="654">
        <f t="shared" si="118"/>
        <v>446995</v>
      </c>
    </row>
    <row r="1114" spans="1:26">
      <c r="A1114" s="381">
        <v>1114</v>
      </c>
      <c r="B1114" s="146" t="s">
        <v>229</v>
      </c>
      <c r="D1114" t="s">
        <v>905</v>
      </c>
      <c r="E1114" s="910">
        <f>'40'!D55</f>
        <v>2682</v>
      </c>
      <c r="G1114" s="910">
        <f>'41'!D56</f>
        <v>2654</v>
      </c>
      <c r="I1114" s="737">
        <f>'40'!D55</f>
        <v>2682</v>
      </c>
      <c r="K1114" s="231">
        <f>'41'!D56</f>
        <v>2654</v>
      </c>
      <c r="N1114" s="1018">
        <v>2654</v>
      </c>
      <c r="O1114" s="898">
        <f>'40'!D55</f>
        <v>2682</v>
      </c>
      <c r="Q1114" s="898">
        <f>'41'!D56</f>
        <v>2654</v>
      </c>
      <c r="S1114" s="722">
        <f t="shared" si="115"/>
        <v>0</v>
      </c>
      <c r="T1114" s="461"/>
      <c r="U1114" s="722">
        <f t="shared" si="116"/>
        <v>0</v>
      </c>
      <c r="W1114" s="655">
        <f t="shared" si="117"/>
        <v>0</v>
      </c>
      <c r="Z1114" s="654">
        <f t="shared" si="118"/>
        <v>2682</v>
      </c>
    </row>
    <row r="1115" spans="1:26">
      <c r="A1115" s="381">
        <v>1115</v>
      </c>
      <c r="B1115" s="146" t="s">
        <v>230</v>
      </c>
      <c r="D1115" t="s">
        <v>905</v>
      </c>
      <c r="E1115" s="910">
        <f>'40'!D56</f>
        <v>697</v>
      </c>
      <c r="G1115" s="910">
        <f>'41'!D57</f>
        <v>679</v>
      </c>
      <c r="I1115" s="737">
        <f>'40'!D56</f>
        <v>697</v>
      </c>
      <c r="K1115" s="231">
        <f>'41'!D57</f>
        <v>679</v>
      </c>
      <c r="N1115" s="1018">
        <v>679</v>
      </c>
      <c r="O1115" s="898">
        <f>'40'!D56</f>
        <v>697</v>
      </c>
      <c r="Q1115" s="898">
        <f>'41'!D57</f>
        <v>679</v>
      </c>
      <c r="S1115" s="722">
        <f t="shared" si="115"/>
        <v>0</v>
      </c>
      <c r="T1115" s="461"/>
      <c r="U1115" s="722">
        <f t="shared" si="116"/>
        <v>0</v>
      </c>
      <c r="W1115" s="655">
        <f t="shared" si="117"/>
        <v>0</v>
      </c>
      <c r="Z1115" s="654">
        <f t="shared" si="118"/>
        <v>697</v>
      </c>
    </row>
    <row r="1116" spans="1:26" ht="15.75">
      <c r="A1116" s="381">
        <v>1116</v>
      </c>
      <c r="B1116" s="341" t="s">
        <v>106</v>
      </c>
      <c r="D1116" t="s">
        <v>905</v>
      </c>
      <c r="E1116" s="910">
        <f>'40'!D57</f>
        <v>450374</v>
      </c>
      <c r="G1116" s="910">
        <f>'41'!D58</f>
        <v>425158</v>
      </c>
      <c r="I1116" s="737">
        <f>'40'!D57</f>
        <v>450374</v>
      </c>
      <c r="K1116" s="231">
        <f>'41'!D58</f>
        <v>425158</v>
      </c>
      <c r="N1116" s="1018">
        <v>425158</v>
      </c>
      <c r="O1116" s="898">
        <f>'40'!D57</f>
        <v>450374</v>
      </c>
      <c r="Q1116" s="898">
        <f>'41'!D58</f>
        <v>425158</v>
      </c>
      <c r="S1116" s="722">
        <f t="shared" si="115"/>
        <v>0</v>
      </c>
      <c r="T1116" s="461"/>
      <c r="U1116" s="722">
        <f t="shared" si="116"/>
        <v>0</v>
      </c>
      <c r="W1116" s="655">
        <f t="shared" si="117"/>
        <v>0</v>
      </c>
      <c r="Z1116" s="654">
        <f t="shared" si="118"/>
        <v>450374</v>
      </c>
    </row>
    <row r="1117" spans="1:26" ht="15.75">
      <c r="A1117" s="381">
        <v>1117</v>
      </c>
      <c r="B1117" s="341" t="s">
        <v>231</v>
      </c>
      <c r="D1117" t="s">
        <v>905</v>
      </c>
      <c r="I1117" s="737"/>
      <c r="K1117" s="231"/>
      <c r="N1117" s="1018"/>
      <c r="S1117" s="722">
        <f t="shared" si="115"/>
        <v>0</v>
      </c>
      <c r="U1117" s="722">
        <f t="shared" si="116"/>
        <v>0</v>
      </c>
      <c r="W1117" s="655">
        <f t="shared" si="117"/>
        <v>0</v>
      </c>
      <c r="Z1117" s="654">
        <f t="shared" si="118"/>
        <v>0</v>
      </c>
    </row>
    <row r="1118" spans="1:26">
      <c r="A1118" s="381">
        <v>1118</v>
      </c>
      <c r="B1118" s="146" t="s">
        <v>232</v>
      </c>
      <c r="D1118" t="s">
        <v>905</v>
      </c>
      <c r="E1118" s="910">
        <f>'40'!D60</f>
        <v>385607</v>
      </c>
      <c r="G1118" s="910">
        <f>'41'!D61</f>
        <v>365160</v>
      </c>
      <c r="I1118" s="737">
        <f>'40'!D60</f>
        <v>385607</v>
      </c>
      <c r="K1118" s="231">
        <f>'41'!D61</f>
        <v>365160</v>
      </c>
      <c r="N1118" s="1018">
        <v>365160</v>
      </c>
      <c r="O1118" s="898">
        <f>'40'!D60</f>
        <v>385607</v>
      </c>
      <c r="Q1118" s="898">
        <f>'41'!D61</f>
        <v>365160</v>
      </c>
      <c r="S1118" s="722">
        <f t="shared" si="115"/>
        <v>0</v>
      </c>
      <c r="T1118" s="461"/>
      <c r="U1118" s="722">
        <f t="shared" si="116"/>
        <v>0</v>
      </c>
      <c r="W1118" s="655">
        <f t="shared" si="117"/>
        <v>0</v>
      </c>
      <c r="Z1118" s="654">
        <f t="shared" si="118"/>
        <v>385607</v>
      </c>
    </row>
    <row r="1119" spans="1:26">
      <c r="A1119" s="381">
        <v>1119</v>
      </c>
      <c r="B1119" s="388" t="s">
        <v>1703</v>
      </c>
      <c r="D1119" t="s">
        <v>905</v>
      </c>
      <c r="E1119" s="910">
        <f>'40'!D61</f>
        <v>0</v>
      </c>
      <c r="G1119" s="910">
        <f>'41'!D62</f>
        <v>0</v>
      </c>
      <c r="I1119" s="737">
        <f>'40'!D61</f>
        <v>0</v>
      </c>
      <c r="K1119" s="231">
        <f>'41'!D62</f>
        <v>0</v>
      </c>
      <c r="N1119" s="1018">
        <v>0</v>
      </c>
      <c r="O1119" s="898">
        <f>'40'!D61</f>
        <v>0</v>
      </c>
      <c r="Q1119" s="898">
        <f>'41'!D62</f>
        <v>0</v>
      </c>
      <c r="S1119" s="722">
        <f t="shared" si="115"/>
        <v>0</v>
      </c>
      <c r="T1119" s="461"/>
      <c r="U1119" s="722">
        <f t="shared" si="116"/>
        <v>0</v>
      </c>
      <c r="W1119" s="655">
        <f t="shared" si="117"/>
        <v>0</v>
      </c>
      <c r="Z1119" s="654">
        <f t="shared" si="118"/>
        <v>0</v>
      </c>
    </row>
    <row r="1120" spans="1:26">
      <c r="A1120" s="381">
        <v>1120</v>
      </c>
      <c r="B1120" s="146" t="s">
        <v>391</v>
      </c>
      <c r="D1120" t="s">
        <v>905</v>
      </c>
      <c r="E1120" s="910">
        <f>'40'!D62</f>
        <v>64767</v>
      </c>
      <c r="G1120" s="910">
        <f>'41'!D63</f>
        <v>59998</v>
      </c>
      <c r="I1120" s="737">
        <f>'40'!D62</f>
        <v>64767</v>
      </c>
      <c r="K1120" s="231">
        <f>'41'!D63</f>
        <v>59998</v>
      </c>
      <c r="N1120" s="1018">
        <v>59998</v>
      </c>
      <c r="O1120" s="898">
        <f>'40'!D62</f>
        <v>64767</v>
      </c>
      <c r="Q1120" s="898">
        <f>'41'!D63</f>
        <v>59998</v>
      </c>
      <c r="S1120" s="722">
        <f t="shared" si="115"/>
        <v>0</v>
      </c>
      <c r="T1120" s="461"/>
      <c r="U1120" s="722">
        <f t="shared" si="116"/>
        <v>0</v>
      </c>
      <c r="W1120" s="655">
        <f t="shared" si="117"/>
        <v>0</v>
      </c>
      <c r="Z1120" s="654">
        <f t="shared" si="118"/>
        <v>64767</v>
      </c>
    </row>
    <row r="1121" spans="1:26">
      <c r="A1121" s="381">
        <v>1121</v>
      </c>
      <c r="B1121" s="146" t="s">
        <v>234</v>
      </c>
      <c r="D1121" t="s">
        <v>905</v>
      </c>
      <c r="E1121" s="910">
        <f>'40'!D63</f>
        <v>0</v>
      </c>
      <c r="G1121" s="910">
        <f>'41'!D64</f>
        <v>0</v>
      </c>
      <c r="I1121" s="737">
        <f>'40'!D63</f>
        <v>0</v>
      </c>
      <c r="K1121" s="231">
        <f>'41'!D64</f>
        <v>0</v>
      </c>
      <c r="N1121" s="1018">
        <v>0</v>
      </c>
      <c r="O1121" s="898">
        <f>'40'!D63</f>
        <v>0</v>
      </c>
      <c r="Q1121" s="898">
        <f>'41'!D64</f>
        <v>0</v>
      </c>
      <c r="S1121" s="722">
        <f t="shared" si="115"/>
        <v>0</v>
      </c>
      <c r="T1121" s="461"/>
      <c r="U1121" s="722">
        <f t="shared" si="116"/>
        <v>0</v>
      </c>
      <c r="W1121" s="655">
        <f t="shared" si="117"/>
        <v>0</v>
      </c>
      <c r="Z1121" s="654">
        <f t="shared" si="118"/>
        <v>0</v>
      </c>
    </row>
    <row r="1122" spans="1:26" ht="15.75">
      <c r="A1122" s="381">
        <v>1122</v>
      </c>
      <c r="B1122" s="341" t="s">
        <v>106</v>
      </c>
      <c r="D1122" t="s">
        <v>905</v>
      </c>
      <c r="E1122" s="910">
        <f>'40'!D64</f>
        <v>450374</v>
      </c>
      <c r="G1122" s="910">
        <f>'41'!D65</f>
        <v>425158</v>
      </c>
      <c r="I1122" s="737">
        <f>'40'!D64</f>
        <v>450374</v>
      </c>
      <c r="K1122" s="231">
        <f>'41'!D65</f>
        <v>425158</v>
      </c>
      <c r="N1122" s="1018">
        <v>425158</v>
      </c>
      <c r="O1122" s="898">
        <f>'40'!D64</f>
        <v>450374</v>
      </c>
      <c r="Q1122" s="898">
        <f>'41'!D65</f>
        <v>425158</v>
      </c>
      <c r="S1122" s="722">
        <f t="shared" si="115"/>
        <v>0</v>
      </c>
      <c r="T1122" s="461"/>
      <c r="U1122" s="722">
        <f t="shared" si="116"/>
        <v>0</v>
      </c>
      <c r="W1122" s="655">
        <f t="shared" si="117"/>
        <v>0</v>
      </c>
      <c r="Z1122" s="654">
        <f t="shared" si="118"/>
        <v>450374</v>
      </c>
    </row>
    <row r="1123" spans="1:26" ht="15.75">
      <c r="A1123" s="381">
        <v>1123</v>
      </c>
      <c r="B1123" s="341" t="s">
        <v>989</v>
      </c>
      <c r="D1123" t="s">
        <v>905</v>
      </c>
      <c r="I1123" s="737"/>
      <c r="K1123" s="231"/>
      <c r="N1123" s="1018"/>
      <c r="S1123" s="722">
        <f t="shared" si="115"/>
        <v>0</v>
      </c>
      <c r="U1123" s="722">
        <f t="shared" si="116"/>
        <v>0</v>
      </c>
      <c r="W1123" s="655">
        <f t="shared" si="117"/>
        <v>0</v>
      </c>
      <c r="Z1123" s="654">
        <f t="shared" si="118"/>
        <v>0</v>
      </c>
    </row>
    <row r="1124" spans="1:26">
      <c r="A1124" s="381">
        <v>1124</v>
      </c>
      <c r="B1124" s="146" t="s">
        <v>1463</v>
      </c>
      <c r="D1124" t="s">
        <v>905</v>
      </c>
      <c r="E1124" s="910">
        <f>'40'!F11</f>
        <v>10214</v>
      </c>
      <c r="G1124" s="910">
        <f>'41'!F11</f>
        <v>10043</v>
      </c>
      <c r="I1124" s="737">
        <f>'40'!F11</f>
        <v>10214</v>
      </c>
      <c r="K1124" s="231">
        <f>'41'!F11</f>
        <v>10043</v>
      </c>
      <c r="N1124" s="1018">
        <v>10043</v>
      </c>
      <c r="S1124" s="722">
        <f t="shared" si="115"/>
        <v>0</v>
      </c>
      <c r="U1124" s="722">
        <f t="shared" si="116"/>
        <v>0</v>
      </c>
      <c r="W1124" s="655">
        <f t="shared" si="117"/>
        <v>0</v>
      </c>
      <c r="X1124" t="s">
        <v>1517</v>
      </c>
      <c r="Z1124" s="654">
        <f t="shared" si="118"/>
        <v>10214</v>
      </c>
    </row>
    <row r="1125" spans="1:26">
      <c r="A1125" s="381">
        <v>1125</v>
      </c>
      <c r="B1125" s="146" t="s">
        <v>1536</v>
      </c>
      <c r="D1125" t="s">
        <v>905</v>
      </c>
      <c r="E1125" s="910">
        <f>'40'!F12</f>
        <v>0</v>
      </c>
      <c r="G1125" s="910">
        <f>'41'!F12</f>
        <v>0</v>
      </c>
      <c r="I1125" s="737">
        <f>'40'!F12</f>
        <v>0</v>
      </c>
      <c r="K1125" s="231">
        <f>'41'!F12</f>
        <v>0</v>
      </c>
      <c r="N1125" s="1018">
        <v>0</v>
      </c>
      <c r="S1125" s="722">
        <f t="shared" si="115"/>
        <v>0</v>
      </c>
      <c r="U1125" s="722">
        <f t="shared" si="116"/>
        <v>0</v>
      </c>
      <c r="W1125" s="655">
        <f t="shared" si="117"/>
        <v>0</v>
      </c>
      <c r="Z1125" s="654">
        <f t="shared" si="118"/>
        <v>0</v>
      </c>
    </row>
    <row r="1126" spans="1:26">
      <c r="A1126" s="381">
        <v>1126</v>
      </c>
      <c r="B1126" s="146" t="s">
        <v>1537</v>
      </c>
      <c r="D1126" t="s">
        <v>905</v>
      </c>
      <c r="E1126" s="910">
        <f>'40'!F13</f>
        <v>0</v>
      </c>
      <c r="G1126" s="910">
        <f>'41'!F13</f>
        <v>0</v>
      </c>
      <c r="I1126" s="737">
        <f>'40'!F13</f>
        <v>0</v>
      </c>
      <c r="K1126" s="231">
        <f>'41'!F13</f>
        <v>0</v>
      </c>
      <c r="N1126" s="1018">
        <v>0</v>
      </c>
      <c r="S1126" s="722">
        <f t="shared" si="115"/>
        <v>0</v>
      </c>
      <c r="U1126" s="722">
        <f t="shared" si="116"/>
        <v>0</v>
      </c>
      <c r="W1126" s="655">
        <f t="shared" si="117"/>
        <v>0</v>
      </c>
      <c r="Z1126" s="654">
        <f t="shared" si="118"/>
        <v>0</v>
      </c>
    </row>
    <row r="1127" spans="1:26">
      <c r="A1127" s="381">
        <v>1127</v>
      </c>
      <c r="B1127" s="146" t="s">
        <v>1464</v>
      </c>
      <c r="D1127" t="s">
        <v>905</v>
      </c>
      <c r="E1127" s="910">
        <f>'40'!F14</f>
        <v>0</v>
      </c>
      <c r="G1127" s="910">
        <f>'41'!F14</f>
        <v>0</v>
      </c>
      <c r="I1127" s="737">
        <f>'40'!F14</f>
        <v>0</v>
      </c>
      <c r="K1127" s="231">
        <f>'41'!F14</f>
        <v>0</v>
      </c>
      <c r="N1127" s="1018">
        <v>0</v>
      </c>
      <c r="S1127" s="722">
        <f t="shared" si="115"/>
        <v>0</v>
      </c>
      <c r="U1127" s="722">
        <f t="shared" si="116"/>
        <v>0</v>
      </c>
      <c r="W1127" s="655">
        <f t="shared" si="117"/>
        <v>0</v>
      </c>
      <c r="Z1127" s="654">
        <f t="shared" si="118"/>
        <v>0</v>
      </c>
    </row>
    <row r="1128" spans="1:26">
      <c r="A1128" s="381">
        <v>1128</v>
      </c>
      <c r="B1128" s="146" t="s">
        <v>981</v>
      </c>
      <c r="D1128" t="s">
        <v>905</v>
      </c>
      <c r="E1128" s="910">
        <f>'40'!F15</f>
        <v>10214</v>
      </c>
      <c r="G1128" s="910">
        <f>'41'!F15</f>
        <v>10043</v>
      </c>
      <c r="I1128" s="737">
        <f>'40'!F15</f>
        <v>10214</v>
      </c>
      <c r="K1128" s="231">
        <f>'41'!F15</f>
        <v>10043</v>
      </c>
      <c r="N1128" s="1018">
        <v>10043</v>
      </c>
      <c r="O1128" s="898">
        <f>'40'!F15</f>
        <v>10214</v>
      </c>
      <c r="Q1128" s="898">
        <f>'41'!F15</f>
        <v>10043</v>
      </c>
      <c r="S1128" s="722">
        <f t="shared" ref="S1128:S1143" si="119">E1128-I1128</f>
        <v>0</v>
      </c>
      <c r="T1128" s="461"/>
      <c r="U1128" s="722">
        <f t="shared" ref="U1128:U1143" si="120">G1128-K1128</f>
        <v>0</v>
      </c>
      <c r="W1128" s="655">
        <f t="shared" ref="W1128:W1143" si="121">G1128-N1128</f>
        <v>0</v>
      </c>
      <c r="Z1128" s="654">
        <f t="shared" ref="Z1128:Z1143" si="122">E1128-Y1128</f>
        <v>10214</v>
      </c>
    </row>
    <row r="1129" spans="1:26">
      <c r="A1129" s="381">
        <v>1129</v>
      </c>
      <c r="B1129" s="146" t="s">
        <v>220</v>
      </c>
      <c r="D1129" t="s">
        <v>905</v>
      </c>
      <c r="E1129" s="910">
        <f>'40'!F16</f>
        <v>609</v>
      </c>
      <c r="G1129" s="910">
        <f>'41'!F16</f>
        <v>463</v>
      </c>
      <c r="I1129" s="737">
        <f>'40'!F16</f>
        <v>609</v>
      </c>
      <c r="K1129" s="231">
        <f>'41'!F16</f>
        <v>463</v>
      </c>
      <c r="N1129" s="1018">
        <v>463</v>
      </c>
      <c r="O1129" s="898">
        <f>'40'!F16</f>
        <v>609</v>
      </c>
      <c r="Q1129" s="898">
        <f>'41'!F16</f>
        <v>463</v>
      </c>
      <c r="S1129" s="722">
        <f t="shared" si="119"/>
        <v>0</v>
      </c>
      <c r="T1129" s="461"/>
      <c r="U1129" s="722">
        <f t="shared" si="120"/>
        <v>0</v>
      </c>
      <c r="W1129" s="655">
        <f t="shared" si="121"/>
        <v>0</v>
      </c>
      <c r="Z1129" s="654">
        <f t="shared" si="122"/>
        <v>609</v>
      </c>
    </row>
    <row r="1130" spans="1:26">
      <c r="A1130" s="381">
        <v>1130</v>
      </c>
      <c r="B1130" s="146" t="s">
        <v>647</v>
      </c>
      <c r="D1130" t="s">
        <v>905</v>
      </c>
      <c r="E1130" s="910">
        <f>'40'!F18</f>
        <v>0</v>
      </c>
      <c r="G1130" s="910">
        <f>'41'!F18</f>
        <v>0</v>
      </c>
      <c r="I1130" s="737">
        <f>'40'!F18</f>
        <v>0</v>
      </c>
      <c r="K1130" s="231">
        <f>'41'!F18</f>
        <v>0</v>
      </c>
      <c r="N1130" s="1018">
        <v>0</v>
      </c>
      <c r="O1130" s="898">
        <f>'40'!F18</f>
        <v>0</v>
      </c>
      <c r="Q1130" s="898">
        <f>'41'!F18</f>
        <v>0</v>
      </c>
      <c r="S1130" s="722">
        <f t="shared" si="119"/>
        <v>0</v>
      </c>
      <c r="T1130" s="461"/>
      <c r="U1130" s="722">
        <f t="shared" si="120"/>
        <v>0</v>
      </c>
      <c r="W1130" s="655">
        <f t="shared" si="121"/>
        <v>0</v>
      </c>
      <c r="Z1130" s="654">
        <f t="shared" si="122"/>
        <v>0</v>
      </c>
    </row>
    <row r="1131" spans="1:26">
      <c r="A1131" s="381">
        <v>1131</v>
      </c>
      <c r="B1131" s="146" t="s">
        <v>648</v>
      </c>
      <c r="D1131" t="s">
        <v>905</v>
      </c>
      <c r="E1131" s="910">
        <f>'40'!F19</f>
        <v>0</v>
      </c>
      <c r="G1131" s="910">
        <f>'41'!F19</f>
        <v>0</v>
      </c>
      <c r="I1131" s="737">
        <f>'40'!F19</f>
        <v>0</v>
      </c>
      <c r="K1131" s="231">
        <f>'41'!F19</f>
        <v>0</v>
      </c>
      <c r="N1131" s="1018">
        <v>0</v>
      </c>
      <c r="O1131" s="898">
        <f>'40'!F19</f>
        <v>0</v>
      </c>
      <c r="Q1131" s="898">
        <f>'41'!F19</f>
        <v>0</v>
      </c>
      <c r="S1131" s="722">
        <f t="shared" si="119"/>
        <v>0</v>
      </c>
      <c r="T1131" s="461"/>
      <c r="U1131" s="722">
        <f t="shared" si="120"/>
        <v>0</v>
      </c>
      <c r="W1131" s="655">
        <f t="shared" si="121"/>
        <v>0</v>
      </c>
      <c r="Z1131" s="654">
        <f t="shared" si="122"/>
        <v>0</v>
      </c>
    </row>
    <row r="1132" spans="1:26">
      <c r="A1132" s="381">
        <v>1132</v>
      </c>
      <c r="B1132" s="146" t="s">
        <v>649</v>
      </c>
      <c r="D1132" t="s">
        <v>905</v>
      </c>
      <c r="E1132" s="910">
        <f>'40'!F20</f>
        <v>0</v>
      </c>
      <c r="G1132" s="910">
        <f>'41'!F20</f>
        <v>0</v>
      </c>
      <c r="I1132" s="737">
        <f>'40'!F20</f>
        <v>0</v>
      </c>
      <c r="K1132" s="231">
        <f>'41'!F20</f>
        <v>0</v>
      </c>
      <c r="N1132" s="1018">
        <v>0</v>
      </c>
      <c r="O1132" s="898">
        <f>'40'!F20</f>
        <v>0</v>
      </c>
      <c r="Q1132" s="898">
        <f>'41'!F20</f>
        <v>0</v>
      </c>
      <c r="S1132" s="722">
        <f t="shared" si="119"/>
        <v>0</v>
      </c>
      <c r="T1132" s="461"/>
      <c r="U1132" s="722">
        <f t="shared" si="120"/>
        <v>0</v>
      </c>
      <c r="W1132" s="655">
        <f t="shared" si="121"/>
        <v>0</v>
      </c>
      <c r="Z1132" s="654">
        <f t="shared" si="122"/>
        <v>0</v>
      </c>
    </row>
    <row r="1133" spans="1:26">
      <c r="A1133" s="381">
        <v>1133</v>
      </c>
      <c r="B1133" s="146" t="s">
        <v>221</v>
      </c>
      <c r="D1133" t="s">
        <v>905</v>
      </c>
      <c r="E1133" s="910">
        <f>'40'!F21</f>
        <v>0</v>
      </c>
      <c r="G1133" s="910">
        <f>'41'!F21</f>
        <v>0</v>
      </c>
      <c r="I1133" s="737">
        <f>'40'!F21</f>
        <v>0</v>
      </c>
      <c r="K1133" s="231">
        <f>'41'!F21</f>
        <v>0</v>
      </c>
      <c r="N1133" s="1018">
        <v>0</v>
      </c>
      <c r="O1133" s="898">
        <f>'40'!F21</f>
        <v>0</v>
      </c>
      <c r="Q1133" s="898">
        <f>'41'!F21</f>
        <v>0</v>
      </c>
      <c r="S1133" s="722">
        <f t="shared" si="119"/>
        <v>0</v>
      </c>
      <c r="T1133" s="461"/>
      <c r="U1133" s="722">
        <f t="shared" si="120"/>
        <v>0</v>
      </c>
      <c r="W1133" s="655">
        <f t="shared" si="121"/>
        <v>0</v>
      </c>
      <c r="Z1133" s="654">
        <f t="shared" si="122"/>
        <v>0</v>
      </c>
    </row>
    <row r="1134" spans="1:26">
      <c r="A1134" s="381">
        <v>1134</v>
      </c>
      <c r="B1134" s="146" t="s">
        <v>222</v>
      </c>
      <c r="D1134" t="s">
        <v>905</v>
      </c>
      <c r="E1134" s="910">
        <f>'40'!F22</f>
        <v>0</v>
      </c>
      <c r="G1134" s="910">
        <f>'41'!F22</f>
        <v>0</v>
      </c>
      <c r="I1134" s="737">
        <f>'40'!F22</f>
        <v>0</v>
      </c>
      <c r="K1134" s="231">
        <f>'41'!F22</f>
        <v>0</v>
      </c>
      <c r="N1134" s="1018">
        <v>0</v>
      </c>
      <c r="O1134" s="898">
        <f>'40'!F22</f>
        <v>0</v>
      </c>
      <c r="Q1134" s="898">
        <f>'41'!F22</f>
        <v>0</v>
      </c>
      <c r="S1134" s="722">
        <f t="shared" si="119"/>
        <v>0</v>
      </c>
      <c r="T1134" s="461"/>
      <c r="U1134" s="722">
        <f t="shared" si="120"/>
        <v>0</v>
      </c>
      <c r="W1134" s="655">
        <f t="shared" si="121"/>
        <v>0</v>
      </c>
      <c r="Z1134" s="654">
        <f t="shared" si="122"/>
        <v>0</v>
      </c>
    </row>
    <row r="1135" spans="1:26">
      <c r="A1135" s="381">
        <v>1135</v>
      </c>
      <c r="B1135" s="146" t="s">
        <v>223</v>
      </c>
      <c r="D1135" t="s">
        <v>905</v>
      </c>
      <c r="E1135" s="910">
        <f>'40'!F23</f>
        <v>0</v>
      </c>
      <c r="G1135" s="910">
        <f>'41'!F23</f>
        <v>-292</v>
      </c>
      <c r="I1135" s="737">
        <f>'40'!F23</f>
        <v>0</v>
      </c>
      <c r="K1135" s="231">
        <f>'41'!F23</f>
        <v>-292</v>
      </c>
      <c r="N1135" s="1018">
        <v>-292</v>
      </c>
      <c r="O1135" s="898">
        <f>'40'!F23</f>
        <v>0</v>
      </c>
      <c r="Q1135" s="898">
        <f>'41'!F23</f>
        <v>-292</v>
      </c>
      <c r="S1135" s="722">
        <f t="shared" si="119"/>
        <v>0</v>
      </c>
      <c r="T1135" s="461"/>
      <c r="U1135" s="722">
        <f t="shared" si="120"/>
        <v>0</v>
      </c>
      <c r="W1135" s="655">
        <f t="shared" si="121"/>
        <v>0</v>
      </c>
      <c r="Z1135" s="654">
        <f t="shared" si="122"/>
        <v>0</v>
      </c>
    </row>
    <row r="1136" spans="1:26">
      <c r="A1136" s="381">
        <v>1136</v>
      </c>
      <c r="B1136" s="146" t="s">
        <v>457</v>
      </c>
      <c r="D1136" t="s">
        <v>905</v>
      </c>
      <c r="E1136" s="910">
        <f>'40'!F24</f>
        <v>0</v>
      </c>
      <c r="G1136" s="910">
        <f>'41'!F24</f>
        <v>0</v>
      </c>
      <c r="I1136" s="737">
        <f>'40'!F24</f>
        <v>0</v>
      </c>
      <c r="K1136" s="231">
        <f>'41'!F24</f>
        <v>0</v>
      </c>
      <c r="N1136" s="1018">
        <v>0</v>
      </c>
      <c r="O1136" s="898">
        <f>'40'!F24</f>
        <v>0</v>
      </c>
      <c r="Q1136" s="898">
        <f>'41'!F24</f>
        <v>0</v>
      </c>
      <c r="S1136" s="722">
        <f t="shared" si="119"/>
        <v>0</v>
      </c>
      <c r="T1136" s="461"/>
      <c r="U1136" s="722">
        <f t="shared" si="120"/>
        <v>0</v>
      </c>
      <c r="W1136" s="655">
        <f t="shared" si="121"/>
        <v>0</v>
      </c>
      <c r="Z1136" s="654">
        <f t="shared" si="122"/>
        <v>0</v>
      </c>
    </row>
    <row r="1137" spans="1:26">
      <c r="A1137" s="381">
        <v>1137</v>
      </c>
      <c r="B1137" s="146" t="s">
        <v>8</v>
      </c>
      <c r="D1137" t="s">
        <v>905</v>
      </c>
      <c r="E1137" s="910">
        <f>'40'!F25</f>
        <v>0</v>
      </c>
      <c r="G1137" s="910">
        <f>'41'!F25</f>
        <v>0</v>
      </c>
      <c r="I1137" s="737">
        <f>'40'!F25</f>
        <v>0</v>
      </c>
      <c r="K1137" s="231">
        <f>'41'!F25</f>
        <v>0</v>
      </c>
      <c r="N1137" s="1018">
        <v>0</v>
      </c>
      <c r="O1137" s="898">
        <f>'40'!F25</f>
        <v>0</v>
      </c>
      <c r="Q1137" s="898">
        <f>'41'!F25</f>
        <v>0</v>
      </c>
      <c r="S1137" s="722">
        <f t="shared" si="119"/>
        <v>0</v>
      </c>
      <c r="T1137" s="461"/>
      <c r="U1137" s="722">
        <f t="shared" si="120"/>
        <v>0</v>
      </c>
      <c r="W1137" s="655">
        <f t="shared" si="121"/>
        <v>0</v>
      </c>
      <c r="Z1137" s="654">
        <f t="shared" si="122"/>
        <v>0</v>
      </c>
    </row>
    <row r="1138" spans="1:26">
      <c r="A1138" s="381">
        <v>1138</v>
      </c>
      <c r="B1138" s="146" t="s">
        <v>224</v>
      </c>
      <c r="D1138" t="s">
        <v>905</v>
      </c>
      <c r="E1138" s="910">
        <f>'40'!F26</f>
        <v>0</v>
      </c>
      <c r="G1138" s="910">
        <f>'41'!F26</f>
        <v>0</v>
      </c>
      <c r="I1138" s="737">
        <f>'40'!F26</f>
        <v>0</v>
      </c>
      <c r="K1138" s="231">
        <f>'41'!F26</f>
        <v>0</v>
      </c>
      <c r="N1138" s="1018">
        <v>0</v>
      </c>
      <c r="O1138" s="898">
        <f>'40'!F26</f>
        <v>0</v>
      </c>
      <c r="Q1138" s="898">
        <f>'41'!F26</f>
        <v>0</v>
      </c>
      <c r="S1138" s="722">
        <f t="shared" si="119"/>
        <v>0</v>
      </c>
      <c r="T1138" s="461"/>
      <c r="U1138" s="722">
        <f t="shared" si="120"/>
        <v>0</v>
      </c>
      <c r="W1138" s="655">
        <f t="shared" si="121"/>
        <v>0</v>
      </c>
      <c r="Z1138" s="654">
        <f t="shared" si="122"/>
        <v>0</v>
      </c>
    </row>
    <row r="1139" spans="1:26">
      <c r="A1139" s="381">
        <v>1139</v>
      </c>
      <c r="B1139" s="146" t="s">
        <v>225</v>
      </c>
      <c r="D1139" t="s">
        <v>905</v>
      </c>
      <c r="E1139" s="910">
        <f>'40'!F27</f>
        <v>0</v>
      </c>
      <c r="G1139" s="910">
        <f>'41'!F27</f>
        <v>0</v>
      </c>
      <c r="I1139" s="737">
        <f>'40'!F27</f>
        <v>0</v>
      </c>
      <c r="K1139" s="231">
        <f>'41'!F27</f>
        <v>0</v>
      </c>
      <c r="N1139" s="1018">
        <v>0</v>
      </c>
      <c r="O1139" s="898">
        <f>'40'!F27</f>
        <v>0</v>
      </c>
      <c r="Q1139" s="898">
        <f>'41'!F27</f>
        <v>0</v>
      </c>
      <c r="S1139" s="722">
        <f t="shared" si="119"/>
        <v>0</v>
      </c>
      <c r="T1139" s="461"/>
      <c r="U1139" s="722">
        <f t="shared" si="120"/>
        <v>0</v>
      </c>
      <c r="W1139" s="655">
        <f t="shared" si="121"/>
        <v>0</v>
      </c>
      <c r="Z1139" s="654">
        <f t="shared" si="122"/>
        <v>0</v>
      </c>
    </row>
    <row r="1140" spans="1:26" ht="15.75">
      <c r="A1140" s="381">
        <v>1140</v>
      </c>
      <c r="B1140" s="341" t="s">
        <v>982</v>
      </c>
      <c r="D1140" t="s">
        <v>905</v>
      </c>
      <c r="E1140" s="910">
        <f>'40'!F28</f>
        <v>10823</v>
      </c>
      <c r="G1140" s="910">
        <f>'41'!F28</f>
        <v>10214</v>
      </c>
      <c r="I1140" s="737">
        <f>'40'!F28</f>
        <v>10823</v>
      </c>
      <c r="K1140" s="231">
        <f>'41'!F28</f>
        <v>10214</v>
      </c>
      <c r="N1140" s="1018">
        <v>10214</v>
      </c>
      <c r="O1140" s="898">
        <f>'40'!F28</f>
        <v>10823</v>
      </c>
      <c r="Q1140" s="898">
        <f>'41'!F28</f>
        <v>10214</v>
      </c>
      <c r="S1140" s="722">
        <f t="shared" si="119"/>
        <v>0</v>
      </c>
      <c r="T1140" s="461"/>
      <c r="U1140" s="722">
        <f t="shared" si="120"/>
        <v>0</v>
      </c>
      <c r="W1140" s="655">
        <f t="shared" si="121"/>
        <v>0</v>
      </c>
      <c r="Z1140" s="654">
        <f t="shared" si="122"/>
        <v>10823</v>
      </c>
    </row>
    <row r="1141" spans="1:26">
      <c r="A1141" s="381">
        <v>1141</v>
      </c>
      <c r="B1141" s="146" t="s">
        <v>1465</v>
      </c>
      <c r="D1141" t="s">
        <v>905</v>
      </c>
      <c r="E1141" s="910">
        <f>'40'!F31</f>
        <v>316</v>
      </c>
      <c r="G1141" s="910">
        <f>'41'!F31</f>
        <v>1207</v>
      </c>
      <c r="I1141" s="737">
        <f>'40'!F31</f>
        <v>316</v>
      </c>
      <c r="K1141" s="231">
        <f>'41'!F31</f>
        <v>1207</v>
      </c>
      <c r="N1141" s="1018">
        <v>1207</v>
      </c>
      <c r="S1141" s="722">
        <f t="shared" si="119"/>
        <v>0</v>
      </c>
      <c r="T1141" s="461"/>
      <c r="U1141" s="722">
        <f t="shared" si="120"/>
        <v>0</v>
      </c>
      <c r="W1141" s="655">
        <f t="shared" si="121"/>
        <v>0</v>
      </c>
      <c r="X1141" t="s">
        <v>1517</v>
      </c>
      <c r="Z1141" s="654">
        <f t="shared" si="122"/>
        <v>316</v>
      </c>
    </row>
    <row r="1142" spans="1:26">
      <c r="A1142" s="381">
        <v>1142</v>
      </c>
      <c r="B1142" s="146" t="s">
        <v>1536</v>
      </c>
      <c r="D1142" t="s">
        <v>905</v>
      </c>
      <c r="E1142" s="910">
        <f>'40'!F32</f>
        <v>0</v>
      </c>
      <c r="G1142" s="910">
        <f>'41'!F32</f>
        <v>0</v>
      </c>
      <c r="I1142" s="737">
        <f>'40'!F32</f>
        <v>0</v>
      </c>
      <c r="K1142" s="231">
        <f>'41'!F32</f>
        <v>0</v>
      </c>
      <c r="N1142" s="1018">
        <v>0</v>
      </c>
      <c r="S1142" s="722">
        <f t="shared" si="119"/>
        <v>0</v>
      </c>
      <c r="T1142" s="461"/>
      <c r="U1142" s="722">
        <f t="shared" si="120"/>
        <v>0</v>
      </c>
      <c r="W1142" s="655">
        <f t="shared" si="121"/>
        <v>0</v>
      </c>
      <c r="Z1142" s="654">
        <f t="shared" si="122"/>
        <v>0</v>
      </c>
    </row>
    <row r="1143" spans="1:26">
      <c r="A1143" s="381">
        <v>1143</v>
      </c>
      <c r="B1143" s="146" t="s">
        <v>1464</v>
      </c>
      <c r="D1143" t="s">
        <v>905</v>
      </c>
      <c r="E1143" s="910">
        <f>'40'!F33</f>
        <v>0</v>
      </c>
      <c r="G1143" s="910">
        <f>'41'!F33</f>
        <v>0</v>
      </c>
      <c r="I1143" s="737">
        <f>'40'!F33</f>
        <v>0</v>
      </c>
      <c r="K1143" s="231">
        <f>'41'!F33</f>
        <v>0</v>
      </c>
      <c r="N1143" s="1018">
        <v>0</v>
      </c>
      <c r="S1143" s="722">
        <f t="shared" si="119"/>
        <v>0</v>
      </c>
      <c r="T1143" s="461"/>
      <c r="U1143" s="722">
        <f t="shared" si="120"/>
        <v>0</v>
      </c>
      <c r="W1143" s="655">
        <f t="shared" si="121"/>
        <v>0</v>
      </c>
      <c r="Z1143" s="654">
        <f t="shared" si="122"/>
        <v>0</v>
      </c>
    </row>
    <row r="1144" spans="1:26">
      <c r="A1144" s="381">
        <v>1144</v>
      </c>
      <c r="B1144" s="146" t="s">
        <v>983</v>
      </c>
      <c r="D1144" t="s">
        <v>905</v>
      </c>
      <c r="E1144" s="910">
        <f>'40'!F34</f>
        <v>316</v>
      </c>
      <c r="G1144" s="910">
        <f>'41'!F35</f>
        <v>1207</v>
      </c>
      <c r="I1144" s="737">
        <f>'40'!F34</f>
        <v>316</v>
      </c>
      <c r="K1144" s="231">
        <f>'41'!F35</f>
        <v>1207</v>
      </c>
      <c r="N1144" s="1018">
        <v>1207</v>
      </c>
      <c r="O1144" s="898">
        <f>'40'!F34</f>
        <v>316</v>
      </c>
      <c r="Q1144" s="898">
        <f>'41'!F35</f>
        <v>1207</v>
      </c>
      <c r="S1144" s="722">
        <f t="shared" ref="S1144:S1172" si="123">E1144-I1144</f>
        <v>0</v>
      </c>
      <c r="T1144" s="461"/>
      <c r="U1144" s="722">
        <f t="shared" ref="U1144:U1172" si="124">G1144-K1144</f>
        <v>0</v>
      </c>
      <c r="W1144" s="655">
        <f t="shared" ref="W1144:W1172" si="125">G1144-N1144</f>
        <v>0</v>
      </c>
      <c r="Z1144" s="654">
        <f t="shared" ref="Z1144:Z1172" si="126">E1144-Y1144</f>
        <v>316</v>
      </c>
    </row>
    <row r="1145" spans="1:26">
      <c r="A1145" s="381">
        <v>1145</v>
      </c>
      <c r="B1145" s="146" t="s">
        <v>220</v>
      </c>
      <c r="D1145" t="s">
        <v>905</v>
      </c>
      <c r="E1145" s="910">
        <f>'40'!F35</f>
        <v>19</v>
      </c>
      <c r="G1145" s="910">
        <f>'41'!F36</f>
        <v>1</v>
      </c>
      <c r="I1145" s="737">
        <f>'40'!F35</f>
        <v>19</v>
      </c>
      <c r="K1145" s="231">
        <f>'41'!F36</f>
        <v>1</v>
      </c>
      <c r="N1145" s="1018">
        <v>1</v>
      </c>
      <c r="O1145" s="898">
        <f>'40'!F35</f>
        <v>19</v>
      </c>
      <c r="Q1145" s="898">
        <f>'41'!F36</f>
        <v>1</v>
      </c>
      <c r="S1145" s="722">
        <f t="shared" si="123"/>
        <v>0</v>
      </c>
      <c r="T1145" s="461"/>
      <c r="U1145" s="722">
        <f t="shared" si="124"/>
        <v>0</v>
      </c>
      <c r="W1145" s="655">
        <f t="shared" si="125"/>
        <v>0</v>
      </c>
      <c r="Z1145" s="654">
        <f t="shared" si="126"/>
        <v>19</v>
      </c>
    </row>
    <row r="1146" spans="1:26">
      <c r="A1146" s="381">
        <v>1146</v>
      </c>
      <c r="B1146" s="146" t="s">
        <v>984</v>
      </c>
      <c r="D1146" t="s">
        <v>905</v>
      </c>
      <c r="E1146" s="910">
        <f>'40'!F36</f>
        <v>0</v>
      </c>
      <c r="G1146" s="910">
        <f>'41'!F37</f>
        <v>0</v>
      </c>
      <c r="I1146" s="737">
        <f>'40'!F36</f>
        <v>0</v>
      </c>
      <c r="K1146" s="231">
        <f>'41'!F37</f>
        <v>0</v>
      </c>
      <c r="N1146" s="1018">
        <v>0</v>
      </c>
      <c r="O1146" s="898">
        <f>'40'!F36</f>
        <v>0</v>
      </c>
      <c r="Q1146" s="898">
        <f>'41'!F37</f>
        <v>0</v>
      </c>
      <c r="S1146" s="722">
        <f t="shared" si="123"/>
        <v>0</v>
      </c>
      <c r="T1146" s="461"/>
      <c r="U1146" s="722">
        <f t="shared" si="124"/>
        <v>0</v>
      </c>
      <c r="W1146" s="655">
        <f t="shared" si="125"/>
        <v>0</v>
      </c>
      <c r="Z1146" s="654">
        <f t="shared" si="126"/>
        <v>0</v>
      </c>
    </row>
    <row r="1147" spans="1:26">
      <c r="A1147" s="381">
        <v>1147</v>
      </c>
      <c r="B1147" s="146" t="s">
        <v>222</v>
      </c>
      <c r="D1147" t="s">
        <v>905</v>
      </c>
      <c r="E1147" s="910">
        <f>'40'!F37</f>
        <v>0</v>
      </c>
      <c r="G1147" s="910">
        <f>'41'!F38</f>
        <v>0</v>
      </c>
      <c r="I1147" s="737">
        <f>'40'!F37</f>
        <v>0</v>
      </c>
      <c r="K1147" s="231">
        <f>'41'!F38</f>
        <v>0</v>
      </c>
      <c r="N1147" s="1018">
        <v>0</v>
      </c>
      <c r="O1147" s="898">
        <f>'40'!F37</f>
        <v>0</v>
      </c>
      <c r="Q1147" s="898">
        <f>'41'!F38</f>
        <v>0</v>
      </c>
      <c r="S1147" s="722">
        <f t="shared" si="123"/>
        <v>0</v>
      </c>
      <c r="T1147" s="461"/>
      <c r="U1147" s="722">
        <f t="shared" si="124"/>
        <v>0</v>
      </c>
      <c r="W1147" s="655">
        <f t="shared" si="125"/>
        <v>0</v>
      </c>
      <c r="Z1147" s="654">
        <f t="shared" si="126"/>
        <v>0</v>
      </c>
    </row>
    <row r="1148" spans="1:26">
      <c r="A1148" s="381">
        <v>1148</v>
      </c>
      <c r="B1148" s="146" t="s">
        <v>223</v>
      </c>
      <c r="D1148" t="s">
        <v>905</v>
      </c>
      <c r="E1148" s="910">
        <f>'40'!F38</f>
        <v>0</v>
      </c>
      <c r="G1148" s="910">
        <f>'41'!F39</f>
        <v>-1207</v>
      </c>
      <c r="I1148" s="737">
        <f>'40'!F38</f>
        <v>0</v>
      </c>
      <c r="K1148" s="231">
        <f>'41'!F39</f>
        <v>-1207</v>
      </c>
      <c r="N1148" s="1018">
        <v>-1207</v>
      </c>
      <c r="O1148" s="898">
        <f>'40'!F38</f>
        <v>0</v>
      </c>
      <c r="Q1148" s="898">
        <f>'41'!F39</f>
        <v>-1207</v>
      </c>
      <c r="S1148" s="722">
        <f t="shared" si="123"/>
        <v>0</v>
      </c>
      <c r="T1148" s="461"/>
      <c r="U1148" s="722">
        <f t="shared" si="124"/>
        <v>0</v>
      </c>
      <c r="W1148" s="655">
        <f t="shared" si="125"/>
        <v>0</v>
      </c>
      <c r="Z1148" s="654">
        <f t="shared" si="126"/>
        <v>0</v>
      </c>
    </row>
    <row r="1149" spans="1:26">
      <c r="A1149" s="381">
        <v>1149</v>
      </c>
      <c r="B1149" s="146" t="s">
        <v>457</v>
      </c>
      <c r="D1149" t="s">
        <v>905</v>
      </c>
      <c r="E1149" s="910">
        <f>'40'!F39</f>
        <v>0</v>
      </c>
      <c r="G1149" s="910">
        <f>'41'!F40</f>
        <v>0</v>
      </c>
      <c r="I1149" s="737">
        <f>'40'!F39</f>
        <v>0</v>
      </c>
      <c r="K1149" s="231">
        <f>'41'!F40</f>
        <v>0</v>
      </c>
      <c r="N1149" s="1018">
        <v>0</v>
      </c>
      <c r="O1149" s="898">
        <f>'40'!F39</f>
        <v>0</v>
      </c>
      <c r="Q1149" s="898">
        <f>'41'!F40</f>
        <v>0</v>
      </c>
      <c r="S1149" s="722">
        <f t="shared" si="123"/>
        <v>0</v>
      </c>
      <c r="T1149" s="461"/>
      <c r="U1149" s="722">
        <f t="shared" si="124"/>
        <v>0</v>
      </c>
      <c r="W1149" s="655">
        <f t="shared" si="125"/>
        <v>0</v>
      </c>
      <c r="Z1149" s="654">
        <f t="shared" si="126"/>
        <v>0</v>
      </c>
    </row>
    <row r="1150" spans="1:26">
      <c r="A1150" s="381">
        <v>1150</v>
      </c>
      <c r="B1150" s="146" t="s">
        <v>8</v>
      </c>
      <c r="D1150" t="s">
        <v>905</v>
      </c>
      <c r="E1150" s="910">
        <f>'40'!F40</f>
        <v>0</v>
      </c>
      <c r="G1150" s="910">
        <f>'41'!F41</f>
        <v>0</v>
      </c>
      <c r="I1150" s="737">
        <f>'40'!F40</f>
        <v>0</v>
      </c>
      <c r="K1150" s="231">
        <f>'41'!F41</f>
        <v>0</v>
      </c>
      <c r="N1150" s="1018">
        <v>0</v>
      </c>
      <c r="O1150" s="898">
        <f>'40'!F40</f>
        <v>0</v>
      </c>
      <c r="Q1150" s="898">
        <f>'41'!F41</f>
        <v>0</v>
      </c>
      <c r="S1150" s="722">
        <f t="shared" si="123"/>
        <v>0</v>
      </c>
      <c r="T1150" s="461"/>
      <c r="U1150" s="722">
        <f t="shared" si="124"/>
        <v>0</v>
      </c>
      <c r="W1150" s="655">
        <f t="shared" si="125"/>
        <v>0</v>
      </c>
      <c r="Z1150" s="654">
        <f t="shared" si="126"/>
        <v>0</v>
      </c>
    </row>
    <row r="1151" spans="1:26">
      <c r="A1151" s="381">
        <v>1151</v>
      </c>
      <c r="B1151" s="146" t="s">
        <v>224</v>
      </c>
      <c r="D1151" t="s">
        <v>905</v>
      </c>
      <c r="E1151" s="910">
        <f>'40'!F41</f>
        <v>0</v>
      </c>
      <c r="G1151" s="910">
        <f>'41'!F42</f>
        <v>0</v>
      </c>
      <c r="I1151" s="737">
        <f>'40'!F41</f>
        <v>0</v>
      </c>
      <c r="K1151" s="231">
        <f>'41'!F42</f>
        <v>0</v>
      </c>
      <c r="N1151" s="1018">
        <v>0</v>
      </c>
      <c r="O1151" s="898">
        <f>'40'!F41</f>
        <v>0</v>
      </c>
      <c r="Q1151" s="898">
        <f>'41'!F42</f>
        <v>0</v>
      </c>
      <c r="S1151" s="722">
        <f t="shared" si="123"/>
        <v>0</v>
      </c>
      <c r="T1151" s="461"/>
      <c r="U1151" s="722">
        <f t="shared" si="124"/>
        <v>0</v>
      </c>
      <c r="W1151" s="655">
        <f t="shared" si="125"/>
        <v>0</v>
      </c>
      <c r="Z1151" s="654">
        <f t="shared" si="126"/>
        <v>0</v>
      </c>
    </row>
    <row r="1152" spans="1:26">
      <c r="A1152" s="381">
        <v>1152</v>
      </c>
      <c r="B1152" s="146" t="s">
        <v>226</v>
      </c>
      <c r="D1152" t="s">
        <v>905</v>
      </c>
      <c r="E1152" s="910">
        <f>'40'!F42</f>
        <v>0</v>
      </c>
      <c r="G1152" s="910">
        <f>'41'!F43</f>
        <v>0</v>
      </c>
      <c r="I1152" s="737">
        <f>'40'!F42</f>
        <v>0</v>
      </c>
      <c r="K1152" s="231">
        <f>'41'!F43</f>
        <v>0</v>
      </c>
      <c r="N1152" s="1018">
        <v>0</v>
      </c>
      <c r="O1152" s="898">
        <f>'40'!F42</f>
        <v>0</v>
      </c>
      <c r="Q1152" s="898">
        <f>'41'!F43</f>
        <v>0</v>
      </c>
      <c r="S1152" s="722">
        <f t="shared" si="123"/>
        <v>0</v>
      </c>
      <c r="T1152" s="461"/>
      <c r="U1152" s="722">
        <f t="shared" si="124"/>
        <v>0</v>
      </c>
      <c r="W1152" s="655">
        <f t="shared" si="125"/>
        <v>0</v>
      </c>
      <c r="Z1152" s="654">
        <f t="shared" si="126"/>
        <v>0</v>
      </c>
    </row>
    <row r="1153" spans="1:26">
      <c r="A1153" s="381">
        <v>1153</v>
      </c>
      <c r="B1153" s="146" t="s">
        <v>227</v>
      </c>
      <c r="D1153" t="s">
        <v>905</v>
      </c>
      <c r="E1153" s="910">
        <f>'40'!F43</f>
        <v>335</v>
      </c>
      <c r="G1153" s="910">
        <f>'41'!F44</f>
        <v>315</v>
      </c>
      <c r="I1153" s="737">
        <f>'40'!F43</f>
        <v>335</v>
      </c>
      <c r="K1153" s="231">
        <f>'41'!F44</f>
        <v>315</v>
      </c>
      <c r="N1153" s="1018">
        <v>315</v>
      </c>
      <c r="O1153" s="898">
        <f>'40'!F43</f>
        <v>335</v>
      </c>
      <c r="Q1153" s="898">
        <f>'41'!F44</f>
        <v>315</v>
      </c>
      <c r="S1153" s="722">
        <f t="shared" si="123"/>
        <v>0</v>
      </c>
      <c r="T1153" s="461"/>
      <c r="U1153" s="722">
        <f t="shared" si="124"/>
        <v>0</v>
      </c>
      <c r="W1153" s="655">
        <f t="shared" si="125"/>
        <v>0</v>
      </c>
      <c r="Z1153" s="654">
        <f t="shared" si="126"/>
        <v>335</v>
      </c>
    </row>
    <row r="1154" spans="1:26" ht="15.75">
      <c r="A1154" s="381">
        <v>1154</v>
      </c>
      <c r="B1154" s="341" t="s">
        <v>982</v>
      </c>
      <c r="D1154" t="s">
        <v>905</v>
      </c>
      <c r="E1154" s="910">
        <f>'40'!F44</f>
        <v>670</v>
      </c>
      <c r="G1154" s="910">
        <f>'41'!F45</f>
        <v>316</v>
      </c>
      <c r="I1154" s="737">
        <f>'40'!F44</f>
        <v>670</v>
      </c>
      <c r="K1154" s="231">
        <f>'41'!F45</f>
        <v>316</v>
      </c>
      <c r="N1154" s="1018">
        <v>316</v>
      </c>
      <c r="O1154" s="898">
        <f>'40'!F44</f>
        <v>670</v>
      </c>
      <c r="Q1154" s="898">
        <f>'41'!F45</f>
        <v>316</v>
      </c>
      <c r="S1154" s="722">
        <f t="shared" si="123"/>
        <v>0</v>
      </c>
      <c r="T1154" s="461"/>
      <c r="U1154" s="722">
        <f t="shared" si="124"/>
        <v>0</v>
      </c>
      <c r="W1154" s="655">
        <f t="shared" si="125"/>
        <v>0</v>
      </c>
      <c r="Z1154" s="654">
        <f t="shared" si="126"/>
        <v>670</v>
      </c>
    </row>
    <row r="1155" spans="1:26" ht="15.75">
      <c r="A1155" s="381">
        <v>1155</v>
      </c>
      <c r="B1155" s="341" t="s">
        <v>985</v>
      </c>
      <c r="D1155" t="s">
        <v>905</v>
      </c>
      <c r="E1155" s="910">
        <f>'40'!F46</f>
        <v>9898</v>
      </c>
      <c r="G1155" s="910">
        <f>'41'!F47</f>
        <v>8836</v>
      </c>
      <c r="I1155" s="737">
        <f>'40'!F46</f>
        <v>9898</v>
      </c>
      <c r="K1155" s="231">
        <f>'41'!F47</f>
        <v>8836</v>
      </c>
      <c r="N1155" s="1018">
        <v>8836</v>
      </c>
      <c r="O1155" s="898">
        <f>'40'!F46</f>
        <v>9898</v>
      </c>
      <c r="Q1155" s="898">
        <f>'41'!F47</f>
        <v>8836</v>
      </c>
      <c r="S1155" s="722">
        <f t="shared" si="123"/>
        <v>0</v>
      </c>
      <c r="T1155" s="461"/>
      <c r="U1155" s="722">
        <f t="shared" si="124"/>
        <v>0</v>
      </c>
      <c r="W1155" s="655">
        <f t="shared" si="125"/>
        <v>0</v>
      </c>
      <c r="Z1155" s="654">
        <f t="shared" si="126"/>
        <v>9898</v>
      </c>
    </row>
    <row r="1156" spans="1:26" ht="15.75">
      <c r="A1156" s="381">
        <v>1156</v>
      </c>
      <c r="B1156" s="341" t="s">
        <v>986</v>
      </c>
      <c r="D1156" t="s">
        <v>905</v>
      </c>
      <c r="E1156" s="910">
        <f>'40'!F48</f>
        <v>10153</v>
      </c>
      <c r="G1156" s="910">
        <f>'41'!F49</f>
        <v>9898</v>
      </c>
      <c r="I1156" s="737">
        <f>'40'!F48</f>
        <v>10153</v>
      </c>
      <c r="K1156" s="231">
        <f>'41'!F49</f>
        <v>9898</v>
      </c>
      <c r="N1156" s="1018">
        <v>9898</v>
      </c>
      <c r="O1156" s="898">
        <f>'40'!F48</f>
        <v>10153</v>
      </c>
      <c r="Q1156" s="898">
        <f>'41'!F49</f>
        <v>9898</v>
      </c>
      <c r="S1156" s="722">
        <f t="shared" si="123"/>
        <v>0</v>
      </c>
      <c r="T1156" s="461"/>
      <c r="U1156" s="722">
        <f t="shared" si="124"/>
        <v>0</v>
      </c>
      <c r="W1156" s="655">
        <f t="shared" si="125"/>
        <v>0</v>
      </c>
      <c r="Z1156" s="654">
        <f t="shared" si="126"/>
        <v>10153</v>
      </c>
    </row>
    <row r="1157" spans="1:26" ht="15.75">
      <c r="A1157" s="381">
        <v>1157</v>
      </c>
      <c r="B1157" s="341" t="s">
        <v>987</v>
      </c>
      <c r="D1157" t="s">
        <v>905</v>
      </c>
      <c r="I1157" s="737"/>
      <c r="K1157" s="231"/>
      <c r="N1157" s="1018"/>
      <c r="S1157" s="722">
        <f t="shared" si="123"/>
        <v>0</v>
      </c>
      <c r="U1157" s="722">
        <f t="shared" si="124"/>
        <v>0</v>
      </c>
      <c r="W1157" s="655">
        <f t="shared" si="125"/>
        <v>0</v>
      </c>
      <c r="Z1157" s="654">
        <f t="shared" si="126"/>
        <v>0</v>
      </c>
    </row>
    <row r="1158" spans="1:26">
      <c r="A1158" s="381">
        <v>1158</v>
      </c>
      <c r="B1158" s="146" t="s">
        <v>228</v>
      </c>
      <c r="D1158" t="s">
        <v>905</v>
      </c>
      <c r="E1158" s="910">
        <f>'40'!F54</f>
        <v>10153</v>
      </c>
      <c r="G1158" s="910">
        <f>'41'!F55</f>
        <v>9898</v>
      </c>
      <c r="I1158" s="737">
        <f>'40'!F54</f>
        <v>10153</v>
      </c>
      <c r="K1158" s="231">
        <f>'41'!F55</f>
        <v>9898</v>
      </c>
      <c r="N1158" s="1018">
        <v>9898</v>
      </c>
      <c r="O1158" s="898">
        <f>'40'!F54</f>
        <v>10153</v>
      </c>
      <c r="Q1158" s="898">
        <f>'41'!F55</f>
        <v>9898</v>
      </c>
      <c r="S1158" s="722">
        <f t="shared" si="123"/>
        <v>0</v>
      </c>
      <c r="T1158" s="461"/>
      <c r="U1158" s="722">
        <f t="shared" si="124"/>
        <v>0</v>
      </c>
      <c r="W1158" s="655">
        <f t="shared" si="125"/>
        <v>0</v>
      </c>
      <c r="Z1158" s="654">
        <f t="shared" si="126"/>
        <v>10153</v>
      </c>
    </row>
    <row r="1159" spans="1:26">
      <c r="A1159" s="381">
        <v>1159</v>
      </c>
      <c r="B1159" s="146" t="s">
        <v>229</v>
      </c>
      <c r="D1159" t="s">
        <v>905</v>
      </c>
      <c r="E1159" s="910">
        <f>'40'!F55</f>
        <v>0</v>
      </c>
      <c r="G1159" s="910">
        <f>'41'!F56</f>
        <v>0</v>
      </c>
      <c r="I1159" s="737">
        <f>'40'!F55</f>
        <v>0</v>
      </c>
      <c r="K1159" s="231">
        <f>'41'!F56</f>
        <v>0</v>
      </c>
      <c r="N1159" s="1018">
        <v>0</v>
      </c>
      <c r="O1159" s="898">
        <f>'40'!F55</f>
        <v>0</v>
      </c>
      <c r="Q1159" s="898">
        <f>'41'!F56</f>
        <v>0</v>
      </c>
      <c r="S1159" s="722">
        <f t="shared" si="123"/>
        <v>0</v>
      </c>
      <c r="T1159" s="461"/>
      <c r="U1159" s="722">
        <f t="shared" si="124"/>
        <v>0</v>
      </c>
      <c r="W1159" s="655">
        <f t="shared" si="125"/>
        <v>0</v>
      </c>
      <c r="Z1159" s="654">
        <f t="shared" si="126"/>
        <v>0</v>
      </c>
    </row>
    <row r="1160" spans="1:26">
      <c r="A1160" s="381">
        <v>1160</v>
      </c>
      <c r="B1160" s="146" t="s">
        <v>230</v>
      </c>
      <c r="D1160" t="s">
        <v>905</v>
      </c>
      <c r="E1160" s="910">
        <f>'40'!F56</f>
        <v>0</v>
      </c>
      <c r="G1160" s="910">
        <f>'41'!F57</f>
        <v>0</v>
      </c>
      <c r="I1160" s="737">
        <f>'40'!F56</f>
        <v>0</v>
      </c>
      <c r="K1160" s="231">
        <f>'41'!F57</f>
        <v>0</v>
      </c>
      <c r="N1160" s="1018">
        <v>0</v>
      </c>
      <c r="O1160" s="898">
        <f>'40'!F56</f>
        <v>0</v>
      </c>
      <c r="Q1160" s="898">
        <f>'41'!F57</f>
        <v>0</v>
      </c>
      <c r="S1160" s="722">
        <f t="shared" si="123"/>
        <v>0</v>
      </c>
      <c r="T1160" s="461"/>
      <c r="U1160" s="722">
        <f t="shared" si="124"/>
        <v>0</v>
      </c>
      <c r="W1160" s="655">
        <f t="shared" si="125"/>
        <v>0</v>
      </c>
      <c r="Z1160" s="654">
        <f t="shared" si="126"/>
        <v>0</v>
      </c>
    </row>
    <row r="1161" spans="1:26" ht="15.75">
      <c r="A1161" s="381">
        <v>1161</v>
      </c>
      <c r="B1161" s="341" t="s">
        <v>106</v>
      </c>
      <c r="D1161" t="s">
        <v>905</v>
      </c>
      <c r="E1161" s="910">
        <f>'40'!F57</f>
        <v>10153</v>
      </c>
      <c r="G1161" s="910">
        <f>'41'!F58</f>
        <v>9898</v>
      </c>
      <c r="I1161" s="737">
        <f>'40'!F57</f>
        <v>10153</v>
      </c>
      <c r="K1161" s="231">
        <f>'41'!F58</f>
        <v>9898</v>
      </c>
      <c r="N1161" s="1018">
        <v>9898</v>
      </c>
      <c r="O1161" s="898">
        <f>'40'!F57</f>
        <v>10153</v>
      </c>
      <c r="Q1161" s="898">
        <f>'41'!F58</f>
        <v>9898</v>
      </c>
      <c r="S1161" s="722">
        <f t="shared" si="123"/>
        <v>0</v>
      </c>
      <c r="T1161" s="461"/>
      <c r="U1161" s="722">
        <f t="shared" si="124"/>
        <v>0</v>
      </c>
      <c r="W1161" s="655">
        <f t="shared" si="125"/>
        <v>0</v>
      </c>
      <c r="Z1161" s="654">
        <f t="shared" si="126"/>
        <v>10153</v>
      </c>
    </row>
    <row r="1162" spans="1:26" ht="15.75">
      <c r="A1162" s="381">
        <v>1162</v>
      </c>
      <c r="B1162" s="341" t="s">
        <v>231</v>
      </c>
      <c r="D1162" t="s">
        <v>905</v>
      </c>
      <c r="I1162" s="737"/>
      <c r="K1162" s="231"/>
      <c r="N1162" s="1018"/>
      <c r="S1162" s="722">
        <f t="shared" si="123"/>
        <v>0</v>
      </c>
      <c r="U1162" s="722">
        <f t="shared" si="124"/>
        <v>0</v>
      </c>
      <c r="W1162" s="655">
        <f t="shared" si="125"/>
        <v>0</v>
      </c>
      <c r="Z1162" s="654">
        <f t="shared" si="126"/>
        <v>0</v>
      </c>
    </row>
    <row r="1163" spans="1:26">
      <c r="A1163" s="381">
        <v>1163</v>
      </c>
      <c r="B1163" s="146" t="s">
        <v>232</v>
      </c>
      <c r="D1163" t="s">
        <v>905</v>
      </c>
      <c r="E1163" s="910">
        <f>'40'!F60</f>
        <v>10153</v>
      </c>
      <c r="G1163" s="910">
        <f>'41'!F61</f>
        <v>9898</v>
      </c>
      <c r="I1163" s="737">
        <f>'40'!F60</f>
        <v>10153</v>
      </c>
      <c r="K1163" s="231">
        <f>'41'!F61</f>
        <v>9898</v>
      </c>
      <c r="N1163" s="1018">
        <v>9898</v>
      </c>
      <c r="O1163" s="898">
        <f>'40'!F60</f>
        <v>10153</v>
      </c>
      <c r="Q1163" s="898">
        <f>'41'!F61</f>
        <v>9898</v>
      </c>
      <c r="S1163" s="722">
        <f t="shared" si="123"/>
        <v>0</v>
      </c>
      <c r="T1163" s="461"/>
      <c r="U1163" s="722">
        <f t="shared" si="124"/>
        <v>0</v>
      </c>
      <c r="W1163" s="655">
        <f t="shared" si="125"/>
        <v>0</v>
      </c>
      <c r="Z1163" s="654">
        <f t="shared" si="126"/>
        <v>10153</v>
      </c>
    </row>
    <row r="1164" spans="1:26">
      <c r="A1164" s="381">
        <v>1164</v>
      </c>
      <c r="B1164" s="388" t="s">
        <v>1703</v>
      </c>
      <c r="D1164" t="s">
        <v>905</v>
      </c>
      <c r="E1164" s="910">
        <f>'40'!F61</f>
        <v>0</v>
      </c>
      <c r="G1164" s="910">
        <f>'41'!F62</f>
        <v>0</v>
      </c>
      <c r="I1164" s="737">
        <f>'40'!F61</f>
        <v>0</v>
      </c>
      <c r="K1164" s="231">
        <f>'41'!F62</f>
        <v>0</v>
      </c>
      <c r="N1164" s="1018">
        <v>0</v>
      </c>
      <c r="O1164" s="898">
        <f>'40'!F61</f>
        <v>0</v>
      </c>
      <c r="Q1164" s="898">
        <f>'41'!F62</f>
        <v>0</v>
      </c>
      <c r="S1164" s="722">
        <f t="shared" si="123"/>
        <v>0</v>
      </c>
      <c r="T1164" s="461"/>
      <c r="U1164" s="722">
        <f t="shared" si="124"/>
        <v>0</v>
      </c>
      <c r="W1164" s="655">
        <f t="shared" si="125"/>
        <v>0</v>
      </c>
      <c r="Z1164" s="654">
        <f t="shared" si="126"/>
        <v>0</v>
      </c>
    </row>
    <row r="1165" spans="1:26">
      <c r="A1165" s="381">
        <v>1165</v>
      </c>
      <c r="B1165" s="146" t="s">
        <v>391</v>
      </c>
      <c r="D1165" t="s">
        <v>905</v>
      </c>
      <c r="E1165" s="910">
        <f>'40'!F62</f>
        <v>0</v>
      </c>
      <c r="G1165" s="910">
        <f>'41'!F63</f>
        <v>0</v>
      </c>
      <c r="I1165" s="737">
        <f>'40'!F62</f>
        <v>0</v>
      </c>
      <c r="K1165" s="231">
        <f>'41'!F63</f>
        <v>0</v>
      </c>
      <c r="N1165" s="1018">
        <v>0</v>
      </c>
      <c r="O1165" s="898">
        <f>'40'!F62</f>
        <v>0</v>
      </c>
      <c r="Q1165" s="898">
        <f>'41'!F63</f>
        <v>0</v>
      </c>
      <c r="S1165" s="722">
        <f t="shared" si="123"/>
        <v>0</v>
      </c>
      <c r="T1165" s="461"/>
      <c r="U1165" s="722">
        <f t="shared" si="124"/>
        <v>0</v>
      </c>
      <c r="W1165" s="655">
        <f t="shared" si="125"/>
        <v>0</v>
      </c>
      <c r="Z1165" s="654">
        <f t="shared" si="126"/>
        <v>0</v>
      </c>
    </row>
    <row r="1166" spans="1:26">
      <c r="A1166" s="381">
        <v>1166</v>
      </c>
      <c r="B1166" s="146" t="s">
        <v>234</v>
      </c>
      <c r="D1166" t="s">
        <v>905</v>
      </c>
      <c r="E1166" s="910">
        <f>'40'!F63</f>
        <v>0</v>
      </c>
      <c r="G1166" s="910">
        <f>'41'!F64</f>
        <v>0</v>
      </c>
      <c r="I1166" s="737">
        <f>'40'!F63</f>
        <v>0</v>
      </c>
      <c r="K1166" s="231">
        <f>'41'!F64</f>
        <v>0</v>
      </c>
      <c r="N1166" s="1018">
        <v>0</v>
      </c>
      <c r="O1166" s="898">
        <f>'40'!F63</f>
        <v>0</v>
      </c>
      <c r="Q1166" s="898">
        <f>'41'!F64</f>
        <v>0</v>
      </c>
      <c r="S1166" s="722">
        <f t="shared" si="123"/>
        <v>0</v>
      </c>
      <c r="T1166" s="461"/>
      <c r="U1166" s="722">
        <f t="shared" si="124"/>
        <v>0</v>
      </c>
      <c r="W1166" s="655">
        <f t="shared" si="125"/>
        <v>0</v>
      </c>
      <c r="Z1166" s="654">
        <f t="shared" si="126"/>
        <v>0</v>
      </c>
    </row>
    <row r="1167" spans="1:26" ht="15.75">
      <c r="A1167" s="381">
        <v>1167</v>
      </c>
      <c r="B1167" s="341" t="s">
        <v>106</v>
      </c>
      <c r="D1167" t="s">
        <v>905</v>
      </c>
      <c r="E1167" s="910">
        <f>'40'!F64</f>
        <v>10153</v>
      </c>
      <c r="G1167" s="910">
        <f>'41'!F65</f>
        <v>9898</v>
      </c>
      <c r="I1167" s="737">
        <f>'40'!F64</f>
        <v>10153</v>
      </c>
      <c r="K1167" s="231">
        <f>'41'!F65</f>
        <v>9898</v>
      </c>
      <c r="N1167" s="1018">
        <v>9898</v>
      </c>
      <c r="O1167" s="898">
        <f>'40'!F64</f>
        <v>10153</v>
      </c>
      <c r="Q1167" s="898">
        <f>'41'!F65</f>
        <v>9898</v>
      </c>
      <c r="S1167" s="722">
        <f t="shared" si="123"/>
        <v>0</v>
      </c>
      <c r="T1167" s="461"/>
      <c r="U1167" s="722">
        <f t="shared" si="124"/>
        <v>0</v>
      </c>
      <c r="W1167" s="655">
        <f t="shared" si="125"/>
        <v>0</v>
      </c>
      <c r="Z1167" s="654">
        <f t="shared" si="126"/>
        <v>10153</v>
      </c>
    </row>
    <row r="1168" spans="1:26" ht="15.75">
      <c r="A1168" s="381">
        <v>1168</v>
      </c>
      <c r="B1168" s="341" t="s">
        <v>652</v>
      </c>
      <c r="D1168" t="s">
        <v>905</v>
      </c>
      <c r="I1168" s="737"/>
      <c r="K1168" s="231"/>
      <c r="N1168" s="1018"/>
      <c r="S1168" s="722">
        <f t="shared" si="123"/>
        <v>0</v>
      </c>
      <c r="U1168" s="722">
        <f t="shared" si="124"/>
        <v>0</v>
      </c>
      <c r="W1168" s="655">
        <f t="shared" si="125"/>
        <v>0</v>
      </c>
      <c r="Z1168" s="654">
        <f t="shared" si="126"/>
        <v>0</v>
      </c>
    </row>
    <row r="1169" spans="1:26">
      <c r="A1169" s="381">
        <v>1169</v>
      </c>
      <c r="B1169" s="146" t="s">
        <v>1463</v>
      </c>
      <c r="D1169" t="s">
        <v>905</v>
      </c>
      <c r="E1169" s="910">
        <f>'40'!H11</f>
        <v>38505</v>
      </c>
      <c r="G1169" s="910">
        <f>'41'!H11</f>
        <v>40475</v>
      </c>
      <c r="I1169" s="737">
        <f>'40'!H11</f>
        <v>38505</v>
      </c>
      <c r="K1169" s="231">
        <f>'41'!H11</f>
        <v>40475</v>
      </c>
      <c r="N1169" s="1018">
        <v>40475</v>
      </c>
      <c r="S1169" s="722">
        <f t="shared" si="123"/>
        <v>0</v>
      </c>
      <c r="U1169" s="722">
        <f t="shared" si="124"/>
        <v>0</v>
      </c>
      <c r="W1169" s="655">
        <f t="shared" si="125"/>
        <v>0</v>
      </c>
      <c r="X1169" t="s">
        <v>1517</v>
      </c>
      <c r="Z1169" s="654">
        <f t="shared" si="126"/>
        <v>38505</v>
      </c>
    </row>
    <row r="1170" spans="1:26">
      <c r="A1170" s="381">
        <v>1170</v>
      </c>
      <c r="B1170" s="146" t="s">
        <v>1536</v>
      </c>
      <c r="D1170" t="s">
        <v>905</v>
      </c>
      <c r="E1170" s="910">
        <f>'40'!H12</f>
        <v>0</v>
      </c>
      <c r="G1170" s="910">
        <f>'41'!H12</f>
        <v>0</v>
      </c>
      <c r="I1170" s="737">
        <f>'40'!H12</f>
        <v>0</v>
      </c>
      <c r="K1170" s="231">
        <f>'41'!H12</f>
        <v>0</v>
      </c>
      <c r="N1170" s="1018">
        <v>0</v>
      </c>
      <c r="S1170" s="722">
        <f t="shared" si="123"/>
        <v>0</v>
      </c>
      <c r="U1170" s="722">
        <f t="shared" si="124"/>
        <v>0</v>
      </c>
      <c r="W1170" s="655">
        <f t="shared" si="125"/>
        <v>0</v>
      </c>
      <c r="Z1170" s="654">
        <f t="shared" si="126"/>
        <v>0</v>
      </c>
    </row>
    <row r="1171" spans="1:26">
      <c r="A1171" s="381">
        <v>1171</v>
      </c>
      <c r="B1171" s="146" t="s">
        <v>1537</v>
      </c>
      <c r="D1171" t="s">
        <v>905</v>
      </c>
      <c r="E1171" s="910">
        <f>'40'!H13</f>
        <v>0</v>
      </c>
      <c r="G1171" s="910">
        <f>'41'!H13</f>
        <v>0</v>
      </c>
      <c r="I1171" s="737">
        <f>'40'!H13</f>
        <v>0</v>
      </c>
      <c r="K1171" s="231">
        <f>'41'!H13</f>
        <v>0</v>
      </c>
      <c r="N1171" s="1018">
        <v>0</v>
      </c>
      <c r="S1171" s="722">
        <f t="shared" si="123"/>
        <v>0</v>
      </c>
      <c r="U1171" s="722">
        <f t="shared" si="124"/>
        <v>0</v>
      </c>
      <c r="W1171" s="655">
        <f t="shared" si="125"/>
        <v>0</v>
      </c>
      <c r="Z1171" s="654">
        <f t="shared" si="126"/>
        <v>0</v>
      </c>
    </row>
    <row r="1172" spans="1:26">
      <c r="A1172" s="381">
        <v>1172</v>
      </c>
      <c r="B1172" s="146" t="s">
        <v>1464</v>
      </c>
      <c r="D1172" t="s">
        <v>905</v>
      </c>
      <c r="E1172" s="910">
        <f>'40'!H14</f>
        <v>0</v>
      </c>
      <c r="G1172" s="910">
        <f>'41'!H14</f>
        <v>0</v>
      </c>
      <c r="I1172" s="737">
        <f>'40'!H14</f>
        <v>0</v>
      </c>
      <c r="K1172" s="231">
        <f>'41'!H14</f>
        <v>0</v>
      </c>
      <c r="N1172" s="1018">
        <v>0</v>
      </c>
      <c r="S1172" s="722">
        <f t="shared" si="123"/>
        <v>0</v>
      </c>
      <c r="U1172" s="722">
        <f t="shared" si="124"/>
        <v>0</v>
      </c>
      <c r="W1172" s="655">
        <f t="shared" si="125"/>
        <v>0</v>
      </c>
      <c r="Z1172" s="654">
        <f t="shared" si="126"/>
        <v>0</v>
      </c>
    </row>
    <row r="1173" spans="1:26">
      <c r="A1173" s="381">
        <v>1173</v>
      </c>
      <c r="B1173" s="146" t="s">
        <v>981</v>
      </c>
      <c r="D1173" t="s">
        <v>905</v>
      </c>
      <c r="E1173" s="910">
        <f>'40'!H15</f>
        <v>38505</v>
      </c>
      <c r="G1173" s="910">
        <f>'41'!H15</f>
        <v>40475</v>
      </c>
      <c r="I1173" s="737">
        <f>'40'!H15</f>
        <v>38505</v>
      </c>
      <c r="K1173" s="231">
        <f>'41'!H15</f>
        <v>40475</v>
      </c>
      <c r="N1173" s="1018">
        <v>40475</v>
      </c>
      <c r="O1173" s="898">
        <f>'40'!H15</f>
        <v>38505</v>
      </c>
      <c r="Q1173" s="898">
        <f>'41'!H15</f>
        <v>40475</v>
      </c>
      <c r="S1173" s="722">
        <f t="shared" ref="S1173:S1188" si="127">E1173-I1173</f>
        <v>0</v>
      </c>
      <c r="T1173" s="461"/>
      <c r="U1173" s="722">
        <f t="shared" ref="U1173:U1188" si="128">G1173-K1173</f>
        <v>0</v>
      </c>
      <c r="W1173" s="655">
        <f t="shared" ref="W1173:W1188" si="129">G1173-N1173</f>
        <v>0</v>
      </c>
      <c r="Z1173" s="654">
        <f t="shared" ref="Z1173:Z1188" si="130">E1173-Y1173</f>
        <v>38505</v>
      </c>
    </row>
    <row r="1174" spans="1:26">
      <c r="A1174" s="381">
        <v>1174</v>
      </c>
      <c r="B1174" s="146" t="s">
        <v>220</v>
      </c>
      <c r="D1174" t="s">
        <v>905</v>
      </c>
      <c r="E1174" s="910">
        <f>'40'!H16</f>
        <v>0</v>
      </c>
      <c r="G1174" s="910">
        <f>'41'!H16</f>
        <v>0</v>
      </c>
      <c r="I1174" s="737">
        <f>'40'!H16</f>
        <v>0</v>
      </c>
      <c r="K1174" s="231">
        <f>'41'!H16</f>
        <v>0</v>
      </c>
      <c r="N1174" s="1018">
        <v>0</v>
      </c>
      <c r="O1174" s="898">
        <f>'40'!H16</f>
        <v>0</v>
      </c>
      <c r="Q1174" s="898">
        <f>'41'!H16</f>
        <v>0</v>
      </c>
      <c r="S1174" s="722">
        <f t="shared" si="127"/>
        <v>0</v>
      </c>
      <c r="T1174" s="461"/>
      <c r="U1174" s="722">
        <f t="shared" si="128"/>
        <v>0</v>
      </c>
      <c r="W1174" s="655">
        <f t="shared" si="129"/>
        <v>0</v>
      </c>
      <c r="Z1174" s="654">
        <f t="shared" si="130"/>
        <v>0</v>
      </c>
    </row>
    <row r="1175" spans="1:26">
      <c r="A1175" s="381">
        <v>1175</v>
      </c>
      <c r="B1175" s="146" t="s">
        <v>647</v>
      </c>
      <c r="D1175" t="s">
        <v>905</v>
      </c>
      <c r="E1175" s="910">
        <f>'40'!H18</f>
        <v>34507</v>
      </c>
      <c r="G1175" s="910">
        <f>'41'!H18</f>
        <v>28899</v>
      </c>
      <c r="I1175" s="737">
        <f>'40'!H18</f>
        <v>34507</v>
      </c>
      <c r="K1175" s="231">
        <f>'41'!H18</f>
        <v>28899</v>
      </c>
      <c r="N1175" s="1018">
        <v>28899</v>
      </c>
      <c r="O1175" s="898">
        <f>'40'!H18</f>
        <v>34507</v>
      </c>
      <c r="Q1175" s="898">
        <f>'41'!H18</f>
        <v>28899</v>
      </c>
      <c r="S1175" s="722">
        <f t="shared" si="127"/>
        <v>0</v>
      </c>
      <c r="T1175" s="461"/>
      <c r="U1175" s="722">
        <f t="shared" si="128"/>
        <v>0</v>
      </c>
      <c r="W1175" s="655">
        <f t="shared" si="129"/>
        <v>0</v>
      </c>
      <c r="Z1175" s="654">
        <f t="shared" si="130"/>
        <v>34507</v>
      </c>
    </row>
    <row r="1176" spans="1:26">
      <c r="A1176" s="381">
        <v>1176</v>
      </c>
      <c r="B1176" s="146" t="s">
        <v>648</v>
      </c>
      <c r="D1176" t="s">
        <v>905</v>
      </c>
      <c r="E1176" s="910">
        <f>'40'!H19</f>
        <v>0</v>
      </c>
      <c r="G1176" s="910">
        <f>'41'!H19</f>
        <v>0</v>
      </c>
      <c r="I1176" s="737">
        <f>'40'!H19</f>
        <v>0</v>
      </c>
      <c r="K1176" s="231">
        <f>'41'!H19</f>
        <v>0</v>
      </c>
      <c r="N1176" s="1018">
        <v>0</v>
      </c>
      <c r="O1176" s="898">
        <f>'40'!H19</f>
        <v>0</v>
      </c>
      <c r="Q1176" s="898">
        <f>'41'!H19</f>
        <v>0</v>
      </c>
      <c r="S1176" s="722">
        <f t="shared" si="127"/>
        <v>0</v>
      </c>
      <c r="T1176" s="461"/>
      <c r="U1176" s="722">
        <f t="shared" si="128"/>
        <v>0</v>
      </c>
      <c r="W1176" s="655">
        <f t="shared" si="129"/>
        <v>0</v>
      </c>
      <c r="Z1176" s="654">
        <f t="shared" si="130"/>
        <v>0</v>
      </c>
    </row>
    <row r="1177" spans="1:26">
      <c r="A1177" s="381">
        <v>1177</v>
      </c>
      <c r="B1177" s="146" t="s">
        <v>649</v>
      </c>
      <c r="D1177" t="s">
        <v>905</v>
      </c>
      <c r="E1177" s="910">
        <f>'40'!H20</f>
        <v>0</v>
      </c>
      <c r="G1177" s="910">
        <f>'41'!H20</f>
        <v>0</v>
      </c>
      <c r="I1177" s="737">
        <f>'40'!H20</f>
        <v>0</v>
      </c>
      <c r="K1177" s="231">
        <f>'41'!H20</f>
        <v>0</v>
      </c>
      <c r="N1177" s="1018">
        <v>0</v>
      </c>
      <c r="O1177" s="898">
        <f>'40'!H20</f>
        <v>0</v>
      </c>
      <c r="Q1177" s="898">
        <f>'41'!H20</f>
        <v>0</v>
      </c>
      <c r="S1177" s="722">
        <f t="shared" si="127"/>
        <v>0</v>
      </c>
      <c r="T1177" s="461"/>
      <c r="U1177" s="722">
        <f t="shared" si="128"/>
        <v>0</v>
      </c>
      <c r="W1177" s="655">
        <f t="shared" si="129"/>
        <v>0</v>
      </c>
      <c r="Z1177" s="654">
        <f t="shared" si="130"/>
        <v>0</v>
      </c>
    </row>
    <row r="1178" spans="1:26">
      <c r="A1178" s="381">
        <v>1178</v>
      </c>
      <c r="B1178" s="146" t="s">
        <v>221</v>
      </c>
      <c r="D1178" t="s">
        <v>905</v>
      </c>
      <c r="E1178" s="910">
        <f>'40'!H21</f>
        <v>0</v>
      </c>
      <c r="G1178" s="910">
        <f>'41'!H21</f>
        <v>-1788</v>
      </c>
      <c r="I1178" s="737">
        <f>'40'!H21</f>
        <v>0</v>
      </c>
      <c r="K1178" s="231">
        <f>'41'!H21</f>
        <v>-1788</v>
      </c>
      <c r="N1178" s="1018">
        <v>-1788</v>
      </c>
      <c r="O1178" s="898">
        <f>'40'!H21</f>
        <v>0</v>
      </c>
      <c r="Q1178" s="898">
        <f>'41'!H21</f>
        <v>-1788</v>
      </c>
      <c r="S1178" s="722">
        <f t="shared" si="127"/>
        <v>0</v>
      </c>
      <c r="T1178" s="461"/>
      <c r="U1178" s="722">
        <f t="shared" si="128"/>
        <v>0</v>
      </c>
      <c r="W1178" s="655">
        <f t="shared" si="129"/>
        <v>0</v>
      </c>
      <c r="Z1178" s="654">
        <f t="shared" si="130"/>
        <v>0</v>
      </c>
    </row>
    <row r="1179" spans="1:26">
      <c r="A1179" s="381">
        <v>1179</v>
      </c>
      <c r="B1179" s="146" t="s">
        <v>222</v>
      </c>
      <c r="D1179" t="s">
        <v>905</v>
      </c>
      <c r="E1179" s="910">
        <f>'40'!H22</f>
        <v>-44881</v>
      </c>
      <c r="G1179" s="910">
        <f>'41'!H22</f>
        <v>-29081</v>
      </c>
      <c r="I1179" s="737">
        <f>'40'!H22</f>
        <v>-44881</v>
      </c>
      <c r="K1179" s="231">
        <f>'41'!H22</f>
        <v>-29081</v>
      </c>
      <c r="N1179" s="1018">
        <v>-29081</v>
      </c>
      <c r="O1179" s="898">
        <f>'40'!H22</f>
        <v>-44881</v>
      </c>
      <c r="Q1179" s="898">
        <f>'41'!H22</f>
        <v>-29081</v>
      </c>
      <c r="S1179" s="722">
        <f t="shared" si="127"/>
        <v>0</v>
      </c>
      <c r="T1179" s="461"/>
      <c r="U1179" s="722">
        <f t="shared" si="128"/>
        <v>0</v>
      </c>
      <c r="W1179" s="655">
        <f t="shared" si="129"/>
        <v>0</v>
      </c>
      <c r="Z1179" s="654">
        <f t="shared" si="130"/>
        <v>-44881</v>
      </c>
    </row>
    <row r="1180" spans="1:26">
      <c r="A1180" s="381">
        <v>1180</v>
      </c>
      <c r="B1180" s="146" t="s">
        <v>223</v>
      </c>
      <c r="D1180" t="s">
        <v>905</v>
      </c>
      <c r="E1180" s="910">
        <f>'40'!H23</f>
        <v>0</v>
      </c>
      <c r="G1180" s="910">
        <f>'41'!H23</f>
        <v>0</v>
      </c>
      <c r="I1180" s="737">
        <f>'40'!H23</f>
        <v>0</v>
      </c>
      <c r="K1180" s="231">
        <f>'41'!H23</f>
        <v>0</v>
      </c>
      <c r="N1180" s="1018">
        <v>0</v>
      </c>
      <c r="O1180" s="898">
        <f>'40'!H23</f>
        <v>0</v>
      </c>
      <c r="Q1180" s="898">
        <f>'41'!H23</f>
        <v>0</v>
      </c>
      <c r="S1180" s="722">
        <f t="shared" si="127"/>
        <v>0</v>
      </c>
      <c r="T1180" s="461"/>
      <c r="U1180" s="722">
        <f t="shared" si="128"/>
        <v>0</v>
      </c>
      <c r="W1180" s="655">
        <f t="shared" si="129"/>
        <v>0</v>
      </c>
      <c r="Z1180" s="654">
        <f t="shared" si="130"/>
        <v>0</v>
      </c>
    </row>
    <row r="1181" spans="1:26">
      <c r="A1181" s="381">
        <v>1181</v>
      </c>
      <c r="B1181" s="146" t="s">
        <v>457</v>
      </c>
      <c r="D1181" t="s">
        <v>905</v>
      </c>
      <c r="E1181" s="910">
        <f>'40'!H24</f>
        <v>0</v>
      </c>
      <c r="G1181" s="910">
        <f>'41'!H24</f>
        <v>0</v>
      </c>
      <c r="I1181" s="737">
        <f>'40'!H24</f>
        <v>0</v>
      </c>
      <c r="K1181" s="231">
        <f>'41'!H24</f>
        <v>0</v>
      </c>
      <c r="N1181" s="1018">
        <v>0</v>
      </c>
      <c r="O1181" s="898">
        <f>'40'!H24</f>
        <v>0</v>
      </c>
      <c r="Q1181" s="898">
        <f>'41'!H24</f>
        <v>0</v>
      </c>
      <c r="S1181" s="722">
        <f t="shared" si="127"/>
        <v>0</v>
      </c>
      <c r="T1181" s="461"/>
      <c r="U1181" s="722">
        <f t="shared" si="128"/>
        <v>0</v>
      </c>
      <c r="W1181" s="655">
        <f t="shared" si="129"/>
        <v>0</v>
      </c>
      <c r="Z1181" s="654">
        <f t="shared" si="130"/>
        <v>0</v>
      </c>
    </row>
    <row r="1182" spans="1:26">
      <c r="A1182" s="381">
        <v>1182</v>
      </c>
      <c r="B1182" s="146" t="s">
        <v>8</v>
      </c>
      <c r="D1182" t="s">
        <v>905</v>
      </c>
      <c r="E1182" s="910">
        <f>'40'!H25</f>
        <v>0</v>
      </c>
      <c r="G1182" s="910">
        <f>'41'!H25</f>
        <v>0</v>
      </c>
      <c r="I1182" s="737">
        <f>'40'!H25</f>
        <v>0</v>
      </c>
      <c r="K1182" s="231">
        <f>'41'!H25</f>
        <v>0</v>
      </c>
      <c r="N1182" s="1018">
        <v>0</v>
      </c>
      <c r="O1182" s="898">
        <f>'40'!H25</f>
        <v>0</v>
      </c>
      <c r="Q1182" s="898">
        <f>'41'!H25</f>
        <v>0</v>
      </c>
      <c r="S1182" s="722">
        <f t="shared" si="127"/>
        <v>0</v>
      </c>
      <c r="T1182" s="461"/>
      <c r="U1182" s="722">
        <f t="shared" si="128"/>
        <v>0</v>
      </c>
      <c r="W1182" s="655">
        <f t="shared" si="129"/>
        <v>0</v>
      </c>
      <c r="Z1182" s="654">
        <f t="shared" si="130"/>
        <v>0</v>
      </c>
    </row>
    <row r="1183" spans="1:26">
      <c r="A1183" s="381">
        <v>1183</v>
      </c>
      <c r="B1183" s="146" t="s">
        <v>224</v>
      </c>
      <c r="D1183" t="s">
        <v>905</v>
      </c>
      <c r="E1183" s="910">
        <f>'40'!H26</f>
        <v>0</v>
      </c>
      <c r="G1183" s="910">
        <f>'41'!H26</f>
        <v>0</v>
      </c>
      <c r="I1183" s="737">
        <f>'40'!H26</f>
        <v>0</v>
      </c>
      <c r="K1183" s="231">
        <f>'41'!H26</f>
        <v>0</v>
      </c>
      <c r="N1183" s="1018">
        <v>0</v>
      </c>
      <c r="O1183" s="898">
        <f>'40'!H26</f>
        <v>0</v>
      </c>
      <c r="Q1183" s="898">
        <f>'41'!H26</f>
        <v>0</v>
      </c>
      <c r="S1183" s="722">
        <f t="shared" si="127"/>
        <v>0</v>
      </c>
      <c r="T1183" s="461"/>
      <c r="U1183" s="722">
        <f t="shared" si="128"/>
        <v>0</v>
      </c>
      <c r="W1183" s="655">
        <f t="shared" si="129"/>
        <v>0</v>
      </c>
      <c r="Z1183" s="654">
        <f t="shared" si="130"/>
        <v>0</v>
      </c>
    </row>
    <row r="1184" spans="1:26">
      <c r="A1184" s="381">
        <v>1184</v>
      </c>
      <c r="B1184" s="146" t="s">
        <v>225</v>
      </c>
      <c r="D1184" t="s">
        <v>905</v>
      </c>
      <c r="E1184" s="910">
        <f>'40'!H27</f>
        <v>0</v>
      </c>
      <c r="G1184" s="910">
        <f>'41'!H27</f>
        <v>0</v>
      </c>
      <c r="I1184" s="737">
        <f>'40'!H27</f>
        <v>0</v>
      </c>
      <c r="K1184" s="231">
        <f>'41'!H27</f>
        <v>0</v>
      </c>
      <c r="N1184" s="1018">
        <v>0</v>
      </c>
      <c r="O1184" s="898">
        <f>'40'!H27</f>
        <v>0</v>
      </c>
      <c r="Q1184" s="898">
        <f>'41'!H27</f>
        <v>0</v>
      </c>
      <c r="S1184" s="722">
        <f t="shared" si="127"/>
        <v>0</v>
      </c>
      <c r="T1184" s="461"/>
      <c r="U1184" s="722">
        <f t="shared" si="128"/>
        <v>0</v>
      </c>
      <c r="W1184" s="655">
        <f t="shared" si="129"/>
        <v>0</v>
      </c>
      <c r="Z1184" s="654">
        <f t="shared" si="130"/>
        <v>0</v>
      </c>
    </row>
    <row r="1185" spans="1:26" ht="15.75">
      <c r="A1185" s="381">
        <v>1185</v>
      </c>
      <c r="B1185" s="341" t="s">
        <v>982</v>
      </c>
      <c r="D1185" t="s">
        <v>905</v>
      </c>
      <c r="E1185" s="910">
        <f>'40'!H28</f>
        <v>28131</v>
      </c>
      <c r="G1185" s="910">
        <f>'41'!H28</f>
        <v>38505</v>
      </c>
      <c r="I1185" s="737">
        <f>'40'!H28</f>
        <v>28131</v>
      </c>
      <c r="K1185" s="231">
        <f>'41'!H28</f>
        <v>38505</v>
      </c>
      <c r="N1185" s="1018">
        <v>38505</v>
      </c>
      <c r="O1185" s="898">
        <f>'40'!H28</f>
        <v>28131</v>
      </c>
      <c r="Q1185" s="898">
        <f>'41'!H28</f>
        <v>38505</v>
      </c>
      <c r="S1185" s="722">
        <f t="shared" si="127"/>
        <v>0</v>
      </c>
      <c r="T1185" s="461"/>
      <c r="U1185" s="722">
        <f t="shared" si="128"/>
        <v>0</v>
      </c>
      <c r="W1185" s="655">
        <f t="shared" si="129"/>
        <v>0</v>
      </c>
      <c r="Z1185" s="654">
        <f t="shared" si="130"/>
        <v>28131</v>
      </c>
    </row>
    <row r="1186" spans="1:26">
      <c r="A1186" s="381">
        <v>1186</v>
      </c>
      <c r="B1186" s="146" t="s">
        <v>1465</v>
      </c>
      <c r="D1186" t="s">
        <v>905</v>
      </c>
      <c r="E1186" s="910">
        <f>'40'!H31</f>
        <v>0</v>
      </c>
      <c r="G1186" s="910">
        <f>'41'!H31</f>
        <v>0</v>
      </c>
      <c r="I1186" s="737">
        <f>'40'!H31</f>
        <v>0</v>
      </c>
      <c r="K1186" s="231">
        <f>'41'!H31</f>
        <v>0</v>
      </c>
      <c r="N1186" s="1018">
        <v>0</v>
      </c>
      <c r="S1186" s="722">
        <f t="shared" si="127"/>
        <v>0</v>
      </c>
      <c r="T1186" s="461"/>
      <c r="U1186" s="722">
        <f t="shared" si="128"/>
        <v>0</v>
      </c>
      <c r="W1186" s="655">
        <f t="shared" si="129"/>
        <v>0</v>
      </c>
      <c r="Z1186" s="654">
        <f t="shared" si="130"/>
        <v>0</v>
      </c>
    </row>
    <row r="1187" spans="1:26">
      <c r="A1187" s="381">
        <v>1187</v>
      </c>
      <c r="B1187" s="146" t="s">
        <v>1536</v>
      </c>
      <c r="D1187" t="s">
        <v>905</v>
      </c>
      <c r="E1187" s="910">
        <f>'40'!H32</f>
        <v>0</v>
      </c>
      <c r="G1187" s="910">
        <f>'41'!H32</f>
        <v>0</v>
      </c>
      <c r="I1187" s="737">
        <f>'40'!H32</f>
        <v>0</v>
      </c>
      <c r="K1187" s="231">
        <f>'41'!H32</f>
        <v>0</v>
      </c>
      <c r="N1187" s="1018">
        <v>0</v>
      </c>
      <c r="S1187" s="722">
        <f t="shared" si="127"/>
        <v>0</v>
      </c>
      <c r="T1187" s="461"/>
      <c r="U1187" s="722">
        <f t="shared" si="128"/>
        <v>0</v>
      </c>
      <c r="W1187" s="655">
        <f t="shared" si="129"/>
        <v>0</v>
      </c>
      <c r="Z1187" s="654">
        <f t="shared" si="130"/>
        <v>0</v>
      </c>
    </row>
    <row r="1188" spans="1:26">
      <c r="A1188" s="381">
        <v>1188</v>
      </c>
      <c r="B1188" s="146" t="s">
        <v>1464</v>
      </c>
      <c r="D1188" t="s">
        <v>905</v>
      </c>
      <c r="E1188" s="910">
        <f>'40'!H33</f>
        <v>0</v>
      </c>
      <c r="G1188" s="910">
        <f>'41'!H33</f>
        <v>0</v>
      </c>
      <c r="I1188" s="737">
        <f>'40'!H33</f>
        <v>0</v>
      </c>
      <c r="K1188" s="231">
        <f>'41'!H33</f>
        <v>0</v>
      </c>
      <c r="N1188" s="1018">
        <v>0</v>
      </c>
      <c r="S1188" s="722">
        <f t="shared" si="127"/>
        <v>0</v>
      </c>
      <c r="T1188" s="461"/>
      <c r="U1188" s="722">
        <f t="shared" si="128"/>
        <v>0</v>
      </c>
      <c r="W1188" s="655">
        <f t="shared" si="129"/>
        <v>0</v>
      </c>
      <c r="Z1188" s="654">
        <f t="shared" si="130"/>
        <v>0</v>
      </c>
    </row>
    <row r="1189" spans="1:26">
      <c r="A1189" s="381">
        <v>1189</v>
      </c>
      <c r="B1189" s="146" t="s">
        <v>983</v>
      </c>
      <c r="D1189" t="s">
        <v>905</v>
      </c>
      <c r="E1189" s="910">
        <f>'40'!H34</f>
        <v>0</v>
      </c>
      <c r="G1189" s="910">
        <f>'41'!H35</f>
        <v>0</v>
      </c>
      <c r="I1189" s="737">
        <f>'40'!H34</f>
        <v>0</v>
      </c>
      <c r="K1189" s="231">
        <f>'41'!H35</f>
        <v>0</v>
      </c>
      <c r="N1189" s="1018">
        <v>0</v>
      </c>
      <c r="O1189" s="898">
        <f>'40'!H34</f>
        <v>0</v>
      </c>
      <c r="Q1189" s="898">
        <f>'41'!H35</f>
        <v>0</v>
      </c>
      <c r="S1189" s="722">
        <f t="shared" ref="S1189:S1217" si="131">E1189-I1189</f>
        <v>0</v>
      </c>
      <c r="T1189" s="461"/>
      <c r="U1189" s="722">
        <f t="shared" ref="U1189:U1217" si="132">G1189-K1189</f>
        <v>0</v>
      </c>
      <c r="W1189" s="655">
        <f t="shared" ref="W1189:W1217" si="133">G1189-N1189</f>
        <v>0</v>
      </c>
      <c r="Z1189" s="654">
        <f t="shared" ref="Z1189:Z1217" si="134">E1189-Y1189</f>
        <v>0</v>
      </c>
    </row>
    <row r="1190" spans="1:26">
      <c r="A1190" s="381">
        <v>1190</v>
      </c>
      <c r="B1190" s="146" t="s">
        <v>220</v>
      </c>
      <c r="D1190" t="s">
        <v>905</v>
      </c>
      <c r="E1190" s="910">
        <f>'40'!H35</f>
        <v>0</v>
      </c>
      <c r="G1190" s="910">
        <f>'41'!H36</f>
        <v>0</v>
      </c>
      <c r="I1190" s="737">
        <f>'40'!H35</f>
        <v>0</v>
      </c>
      <c r="K1190" s="231">
        <f>'41'!H36</f>
        <v>0</v>
      </c>
      <c r="N1190" s="1018">
        <v>0</v>
      </c>
      <c r="O1190" s="898">
        <f>'40'!H35</f>
        <v>0</v>
      </c>
      <c r="Q1190" s="898">
        <f>'41'!H36</f>
        <v>0</v>
      </c>
      <c r="S1190" s="722">
        <f t="shared" si="131"/>
        <v>0</v>
      </c>
      <c r="T1190" s="461"/>
      <c r="U1190" s="722">
        <f t="shared" si="132"/>
        <v>0</v>
      </c>
      <c r="W1190" s="655">
        <f t="shared" si="133"/>
        <v>0</v>
      </c>
      <c r="Z1190" s="654">
        <f t="shared" si="134"/>
        <v>0</v>
      </c>
    </row>
    <row r="1191" spans="1:26">
      <c r="A1191" s="381">
        <v>1191</v>
      </c>
      <c r="B1191" s="146" t="s">
        <v>984</v>
      </c>
      <c r="D1191" t="s">
        <v>905</v>
      </c>
      <c r="E1191" s="910">
        <f>'40'!H36</f>
        <v>0</v>
      </c>
      <c r="G1191" s="910">
        <f>'41'!H37</f>
        <v>0</v>
      </c>
      <c r="I1191" s="737">
        <f>'40'!H36</f>
        <v>0</v>
      </c>
      <c r="K1191" s="231">
        <f>'41'!H37</f>
        <v>0</v>
      </c>
      <c r="N1191" s="1018">
        <v>0</v>
      </c>
      <c r="O1191" s="898">
        <f>'40'!H36</f>
        <v>0</v>
      </c>
      <c r="Q1191" s="898">
        <f>'41'!H37</f>
        <v>0</v>
      </c>
      <c r="S1191" s="722">
        <f t="shared" si="131"/>
        <v>0</v>
      </c>
      <c r="T1191" s="461"/>
      <c r="U1191" s="722">
        <f t="shared" si="132"/>
        <v>0</v>
      </c>
      <c r="W1191" s="655">
        <f t="shared" si="133"/>
        <v>0</v>
      </c>
      <c r="Z1191" s="654">
        <f t="shared" si="134"/>
        <v>0</v>
      </c>
    </row>
    <row r="1192" spans="1:26">
      <c r="A1192" s="381">
        <v>1192</v>
      </c>
      <c r="B1192" s="146" t="s">
        <v>222</v>
      </c>
      <c r="D1192" t="s">
        <v>905</v>
      </c>
      <c r="E1192" s="910">
        <f>'40'!H37</f>
        <v>0</v>
      </c>
      <c r="G1192" s="910">
        <f>'41'!H38</f>
        <v>0</v>
      </c>
      <c r="I1192" s="737">
        <f>'40'!H37</f>
        <v>0</v>
      </c>
      <c r="K1192" s="231">
        <f>'41'!H38</f>
        <v>0</v>
      </c>
      <c r="N1192" s="1018">
        <v>0</v>
      </c>
      <c r="O1192" s="898">
        <f>'40'!H37</f>
        <v>0</v>
      </c>
      <c r="Q1192" s="898">
        <f>'41'!H38</f>
        <v>0</v>
      </c>
      <c r="S1192" s="722">
        <f t="shared" si="131"/>
        <v>0</v>
      </c>
      <c r="T1192" s="461"/>
      <c r="U1192" s="722">
        <f t="shared" si="132"/>
        <v>0</v>
      </c>
      <c r="W1192" s="655">
        <f t="shared" si="133"/>
        <v>0</v>
      </c>
      <c r="Z1192" s="654">
        <f t="shared" si="134"/>
        <v>0</v>
      </c>
    </row>
    <row r="1193" spans="1:26">
      <c r="A1193" s="381">
        <v>1193</v>
      </c>
      <c r="B1193" s="146" t="s">
        <v>223</v>
      </c>
      <c r="D1193" t="s">
        <v>905</v>
      </c>
      <c r="E1193" s="910">
        <f>'40'!H38</f>
        <v>0</v>
      </c>
      <c r="G1193" s="910">
        <f>'41'!H39</f>
        <v>0</v>
      </c>
      <c r="I1193" s="737">
        <f>'40'!H38</f>
        <v>0</v>
      </c>
      <c r="K1193" s="231">
        <f>'41'!H39</f>
        <v>0</v>
      </c>
      <c r="N1193" s="1018">
        <v>0</v>
      </c>
      <c r="O1193" s="898">
        <f>'40'!H38</f>
        <v>0</v>
      </c>
      <c r="Q1193" s="898">
        <f>'41'!H39</f>
        <v>0</v>
      </c>
      <c r="S1193" s="722">
        <f t="shared" si="131"/>
        <v>0</v>
      </c>
      <c r="T1193" s="461"/>
      <c r="U1193" s="722">
        <f t="shared" si="132"/>
        <v>0</v>
      </c>
      <c r="W1193" s="655">
        <f t="shared" si="133"/>
        <v>0</v>
      </c>
      <c r="Z1193" s="654">
        <f t="shared" si="134"/>
        <v>0</v>
      </c>
    </row>
    <row r="1194" spans="1:26">
      <c r="A1194" s="381">
        <v>1194</v>
      </c>
      <c r="B1194" s="146" t="s">
        <v>457</v>
      </c>
      <c r="D1194" t="s">
        <v>905</v>
      </c>
      <c r="E1194" s="910">
        <f>'40'!H39</f>
        <v>0</v>
      </c>
      <c r="G1194" s="910">
        <f>'41'!H40</f>
        <v>0</v>
      </c>
      <c r="I1194" s="737">
        <f>'40'!H39</f>
        <v>0</v>
      </c>
      <c r="K1194" s="231">
        <f>'41'!H40</f>
        <v>0</v>
      </c>
      <c r="N1194" s="1018">
        <v>0</v>
      </c>
      <c r="O1194" s="898">
        <f>'40'!H39</f>
        <v>0</v>
      </c>
      <c r="Q1194" s="898">
        <f>'41'!H40</f>
        <v>0</v>
      </c>
      <c r="S1194" s="722">
        <f t="shared" si="131"/>
        <v>0</v>
      </c>
      <c r="T1194" s="461"/>
      <c r="U1194" s="722">
        <f t="shared" si="132"/>
        <v>0</v>
      </c>
      <c r="W1194" s="655">
        <f t="shared" si="133"/>
        <v>0</v>
      </c>
      <c r="Z1194" s="654">
        <f t="shared" si="134"/>
        <v>0</v>
      </c>
    </row>
    <row r="1195" spans="1:26">
      <c r="A1195" s="381">
        <v>1195</v>
      </c>
      <c r="B1195" s="146" t="s">
        <v>8</v>
      </c>
      <c r="D1195" t="s">
        <v>905</v>
      </c>
      <c r="E1195" s="910">
        <f>'40'!H40</f>
        <v>0</v>
      </c>
      <c r="G1195" s="910">
        <f>'41'!H41</f>
        <v>0</v>
      </c>
      <c r="I1195" s="737">
        <f>'40'!H40</f>
        <v>0</v>
      </c>
      <c r="K1195" s="231">
        <f>'41'!H41</f>
        <v>0</v>
      </c>
      <c r="N1195" s="1018">
        <v>0</v>
      </c>
      <c r="O1195" s="898">
        <f>'40'!H40</f>
        <v>0</v>
      </c>
      <c r="Q1195" s="898">
        <f>'41'!H41</f>
        <v>0</v>
      </c>
      <c r="S1195" s="722">
        <f t="shared" si="131"/>
        <v>0</v>
      </c>
      <c r="T1195" s="461"/>
      <c r="U1195" s="722">
        <f t="shared" si="132"/>
        <v>0</v>
      </c>
      <c r="W1195" s="655">
        <f t="shared" si="133"/>
        <v>0</v>
      </c>
      <c r="Z1195" s="654">
        <f t="shared" si="134"/>
        <v>0</v>
      </c>
    </row>
    <row r="1196" spans="1:26">
      <c r="A1196" s="381">
        <v>1196</v>
      </c>
      <c r="B1196" s="146" t="s">
        <v>224</v>
      </c>
      <c r="D1196" t="s">
        <v>905</v>
      </c>
      <c r="E1196" s="910">
        <f>'40'!H41</f>
        <v>0</v>
      </c>
      <c r="G1196" s="910">
        <f>'41'!H42</f>
        <v>0</v>
      </c>
      <c r="I1196" s="737">
        <f>'40'!H41</f>
        <v>0</v>
      </c>
      <c r="K1196" s="231">
        <f>'41'!H42</f>
        <v>0</v>
      </c>
      <c r="N1196" s="1018">
        <v>0</v>
      </c>
      <c r="O1196" s="898">
        <f>'40'!H41</f>
        <v>0</v>
      </c>
      <c r="Q1196" s="898">
        <f>'41'!H42</f>
        <v>0</v>
      </c>
      <c r="S1196" s="722">
        <f t="shared" si="131"/>
        <v>0</v>
      </c>
      <c r="T1196" s="461"/>
      <c r="U1196" s="722">
        <f t="shared" si="132"/>
        <v>0</v>
      </c>
      <c r="W1196" s="655">
        <f t="shared" si="133"/>
        <v>0</v>
      </c>
      <c r="Z1196" s="654">
        <f t="shared" si="134"/>
        <v>0</v>
      </c>
    </row>
    <row r="1197" spans="1:26">
      <c r="A1197" s="381">
        <v>1197</v>
      </c>
      <c r="B1197" s="146" t="s">
        <v>226</v>
      </c>
      <c r="D1197" t="s">
        <v>905</v>
      </c>
      <c r="E1197" s="910">
        <f>'40'!H42</f>
        <v>0</v>
      </c>
      <c r="G1197" s="910">
        <f>'41'!H43</f>
        <v>0</v>
      </c>
      <c r="I1197" s="737">
        <f>'40'!H42</f>
        <v>0</v>
      </c>
      <c r="K1197" s="231">
        <f>'41'!H43</f>
        <v>0</v>
      </c>
      <c r="N1197" s="1018">
        <v>0</v>
      </c>
      <c r="O1197" s="898">
        <f>'40'!H42</f>
        <v>0</v>
      </c>
      <c r="Q1197" s="898">
        <f>'41'!H43</f>
        <v>0</v>
      </c>
      <c r="S1197" s="722">
        <f t="shared" si="131"/>
        <v>0</v>
      </c>
      <c r="T1197" s="461"/>
      <c r="U1197" s="722">
        <f t="shared" si="132"/>
        <v>0</v>
      </c>
      <c r="W1197" s="655">
        <f t="shared" si="133"/>
        <v>0</v>
      </c>
      <c r="Z1197" s="654">
        <f t="shared" si="134"/>
        <v>0</v>
      </c>
    </row>
    <row r="1198" spans="1:26">
      <c r="A1198" s="381">
        <v>1198</v>
      </c>
      <c r="B1198" s="146" t="s">
        <v>227</v>
      </c>
      <c r="D1198" t="s">
        <v>905</v>
      </c>
      <c r="E1198" s="910">
        <f>'40'!H43</f>
        <v>0</v>
      </c>
      <c r="G1198" s="910">
        <f>'41'!H44</f>
        <v>0</v>
      </c>
      <c r="I1198" s="737">
        <f>'40'!H43</f>
        <v>0</v>
      </c>
      <c r="K1198" s="231">
        <f>'41'!H44</f>
        <v>0</v>
      </c>
      <c r="N1198" s="1018">
        <v>0</v>
      </c>
      <c r="O1198" s="898">
        <f>'40'!H43</f>
        <v>0</v>
      </c>
      <c r="Q1198" s="898">
        <f>'41'!H44</f>
        <v>0</v>
      </c>
      <c r="S1198" s="722">
        <f t="shared" si="131"/>
        <v>0</v>
      </c>
      <c r="T1198" s="461"/>
      <c r="U1198" s="722">
        <f t="shared" si="132"/>
        <v>0</v>
      </c>
      <c r="W1198" s="655">
        <f t="shared" si="133"/>
        <v>0</v>
      </c>
      <c r="Z1198" s="654">
        <f t="shared" si="134"/>
        <v>0</v>
      </c>
    </row>
    <row r="1199" spans="1:26" ht="15.75">
      <c r="A1199" s="381">
        <v>1199</v>
      </c>
      <c r="B1199" s="341" t="s">
        <v>982</v>
      </c>
      <c r="D1199" t="s">
        <v>905</v>
      </c>
      <c r="E1199" s="910">
        <f>'40'!H44</f>
        <v>0</v>
      </c>
      <c r="G1199" s="910">
        <f>'41'!H45</f>
        <v>0</v>
      </c>
      <c r="I1199" s="737">
        <f>'40'!H44</f>
        <v>0</v>
      </c>
      <c r="K1199" s="231">
        <f>'41'!H45</f>
        <v>0</v>
      </c>
      <c r="N1199" s="1018">
        <v>0</v>
      </c>
      <c r="O1199" s="898">
        <f>'40'!H44</f>
        <v>0</v>
      </c>
      <c r="Q1199" s="898">
        <f>'41'!H45</f>
        <v>0</v>
      </c>
      <c r="S1199" s="722">
        <f t="shared" si="131"/>
        <v>0</v>
      </c>
      <c r="T1199" s="461"/>
      <c r="U1199" s="722">
        <f t="shared" si="132"/>
        <v>0</v>
      </c>
      <c r="W1199" s="655">
        <f t="shared" si="133"/>
        <v>0</v>
      </c>
      <c r="Z1199" s="654">
        <f t="shared" si="134"/>
        <v>0</v>
      </c>
    </row>
    <row r="1200" spans="1:26" ht="15.75">
      <c r="A1200" s="381">
        <v>1200</v>
      </c>
      <c r="B1200" s="341" t="s">
        <v>985</v>
      </c>
      <c r="D1200" t="s">
        <v>905</v>
      </c>
      <c r="E1200" s="910">
        <f>'40'!H46</f>
        <v>38505</v>
      </c>
      <c r="G1200" s="910">
        <f>'41'!H47</f>
        <v>40475</v>
      </c>
      <c r="I1200" s="737">
        <f>'40'!H46</f>
        <v>38505</v>
      </c>
      <c r="K1200" s="231">
        <f>'41'!H47</f>
        <v>40475</v>
      </c>
      <c r="N1200" s="1018">
        <v>40475</v>
      </c>
      <c r="O1200" s="898">
        <f>'40'!H46</f>
        <v>38505</v>
      </c>
      <c r="Q1200" s="898">
        <f>'41'!H47</f>
        <v>40475</v>
      </c>
      <c r="S1200" s="722">
        <f t="shared" si="131"/>
        <v>0</v>
      </c>
      <c r="T1200" s="461"/>
      <c r="U1200" s="722">
        <f t="shared" si="132"/>
        <v>0</v>
      </c>
      <c r="W1200" s="655">
        <f t="shared" si="133"/>
        <v>0</v>
      </c>
      <c r="Z1200" s="654">
        <f t="shared" si="134"/>
        <v>38505</v>
      </c>
    </row>
    <row r="1201" spans="1:26" ht="15.75">
      <c r="A1201" s="381">
        <v>1201</v>
      </c>
      <c r="B1201" s="341" t="s">
        <v>986</v>
      </c>
      <c r="D1201" t="s">
        <v>905</v>
      </c>
      <c r="E1201" s="910">
        <f>'40'!H48</f>
        <v>28131</v>
      </c>
      <c r="G1201" s="910">
        <f>'41'!H49</f>
        <v>38505</v>
      </c>
      <c r="I1201" s="737">
        <f>'40'!H48</f>
        <v>28131</v>
      </c>
      <c r="K1201" s="231">
        <f>'41'!H49</f>
        <v>38505</v>
      </c>
      <c r="N1201" s="1018">
        <v>38505</v>
      </c>
      <c r="O1201" s="898">
        <f>'40'!H48</f>
        <v>28131</v>
      </c>
      <c r="Q1201" s="898">
        <f>'41'!H49</f>
        <v>38505</v>
      </c>
      <c r="S1201" s="722">
        <f t="shared" si="131"/>
        <v>0</v>
      </c>
      <c r="T1201" s="461"/>
      <c r="U1201" s="722">
        <f t="shared" si="132"/>
        <v>0</v>
      </c>
      <c r="W1201" s="655">
        <f t="shared" si="133"/>
        <v>0</v>
      </c>
      <c r="Z1201" s="654">
        <f t="shared" si="134"/>
        <v>28131</v>
      </c>
    </row>
    <row r="1202" spans="1:26" ht="15.75">
      <c r="A1202" s="381">
        <v>1202</v>
      </c>
      <c r="B1202" s="341" t="s">
        <v>987</v>
      </c>
      <c r="D1202" t="s">
        <v>905</v>
      </c>
      <c r="I1202" s="737"/>
      <c r="K1202" s="231"/>
      <c r="N1202" s="1018"/>
      <c r="S1202" s="722">
        <f t="shared" si="131"/>
        <v>0</v>
      </c>
      <c r="U1202" s="722">
        <f t="shared" si="132"/>
        <v>0</v>
      </c>
      <c r="W1202" s="655">
        <f t="shared" si="133"/>
        <v>0</v>
      </c>
      <c r="Z1202" s="654">
        <f t="shared" si="134"/>
        <v>0</v>
      </c>
    </row>
    <row r="1203" spans="1:26">
      <c r="A1203" s="381">
        <v>1203</v>
      </c>
      <c r="B1203" s="146" t="s">
        <v>228</v>
      </c>
      <c r="D1203" t="s">
        <v>905</v>
      </c>
      <c r="E1203" s="910">
        <f>'40'!H54</f>
        <v>28130</v>
      </c>
      <c r="G1203" s="910">
        <f>'41'!H55</f>
        <v>38505</v>
      </c>
      <c r="I1203" s="737">
        <f>'40'!H54</f>
        <v>28130</v>
      </c>
      <c r="K1203" s="231">
        <f>'41'!H55</f>
        <v>38505</v>
      </c>
      <c r="N1203" s="1018">
        <v>38505</v>
      </c>
      <c r="O1203" s="898">
        <f>'40'!H54</f>
        <v>28130</v>
      </c>
      <c r="Q1203" s="898">
        <f>'41'!H55</f>
        <v>38505</v>
      </c>
      <c r="S1203" s="722">
        <f t="shared" si="131"/>
        <v>0</v>
      </c>
      <c r="T1203" s="461"/>
      <c r="U1203" s="722">
        <f t="shared" si="132"/>
        <v>0</v>
      </c>
      <c r="W1203" s="655">
        <f t="shared" si="133"/>
        <v>0</v>
      </c>
      <c r="Z1203" s="654">
        <f t="shared" si="134"/>
        <v>28130</v>
      </c>
    </row>
    <row r="1204" spans="1:26">
      <c r="A1204" s="381">
        <v>1204</v>
      </c>
      <c r="B1204" s="146" t="s">
        <v>229</v>
      </c>
      <c r="D1204" t="s">
        <v>905</v>
      </c>
      <c r="E1204" s="910">
        <f>'40'!H55</f>
        <v>0</v>
      </c>
      <c r="G1204" s="910">
        <f>'41'!H56</f>
        <v>0</v>
      </c>
      <c r="I1204" s="737">
        <f>'40'!H55</f>
        <v>0</v>
      </c>
      <c r="K1204" s="231">
        <f>'41'!H56</f>
        <v>0</v>
      </c>
      <c r="N1204" s="1018">
        <v>0</v>
      </c>
      <c r="O1204" s="898">
        <f>'40'!H55</f>
        <v>0</v>
      </c>
      <c r="Q1204" s="898">
        <f>'41'!H56</f>
        <v>0</v>
      </c>
      <c r="S1204" s="722">
        <f t="shared" si="131"/>
        <v>0</v>
      </c>
      <c r="T1204" s="461"/>
      <c r="U1204" s="722">
        <f t="shared" si="132"/>
        <v>0</v>
      </c>
      <c r="W1204" s="655">
        <f t="shared" si="133"/>
        <v>0</v>
      </c>
      <c r="Z1204" s="654">
        <f t="shared" si="134"/>
        <v>0</v>
      </c>
    </row>
    <row r="1205" spans="1:26">
      <c r="A1205" s="381">
        <v>1205</v>
      </c>
      <c r="B1205" s="146" t="s">
        <v>230</v>
      </c>
      <c r="D1205" t="s">
        <v>905</v>
      </c>
      <c r="E1205" s="910">
        <f>'40'!H56</f>
        <v>0</v>
      </c>
      <c r="G1205" s="910">
        <f>'41'!H57</f>
        <v>0</v>
      </c>
      <c r="I1205" s="737">
        <f>'40'!H56</f>
        <v>0</v>
      </c>
      <c r="K1205" s="231">
        <f>'41'!H57</f>
        <v>0</v>
      </c>
      <c r="N1205" s="1018">
        <v>0</v>
      </c>
      <c r="O1205" s="898">
        <f>'40'!H56</f>
        <v>0</v>
      </c>
      <c r="Q1205" s="898">
        <f>'41'!H57</f>
        <v>0</v>
      </c>
      <c r="S1205" s="722">
        <f t="shared" si="131"/>
        <v>0</v>
      </c>
      <c r="T1205" s="461"/>
      <c r="U1205" s="722">
        <f t="shared" si="132"/>
        <v>0</v>
      </c>
      <c r="W1205" s="655">
        <f t="shared" si="133"/>
        <v>0</v>
      </c>
      <c r="Z1205" s="654">
        <f t="shared" si="134"/>
        <v>0</v>
      </c>
    </row>
    <row r="1206" spans="1:26" ht="15.75">
      <c r="A1206" s="381">
        <v>1206</v>
      </c>
      <c r="B1206" s="341" t="s">
        <v>106</v>
      </c>
      <c r="D1206" t="s">
        <v>905</v>
      </c>
      <c r="E1206" s="910">
        <f>'40'!H57</f>
        <v>28130</v>
      </c>
      <c r="G1206" s="910">
        <f>'41'!H58</f>
        <v>38505</v>
      </c>
      <c r="I1206" s="737">
        <f>'40'!H57</f>
        <v>28130</v>
      </c>
      <c r="K1206" s="231">
        <f>'41'!H58</f>
        <v>38505</v>
      </c>
      <c r="N1206" s="1018">
        <v>38505</v>
      </c>
      <c r="O1206" s="898">
        <f>'40'!H57</f>
        <v>28130</v>
      </c>
      <c r="Q1206" s="898">
        <f>'41'!H58</f>
        <v>38505</v>
      </c>
      <c r="S1206" s="722">
        <f t="shared" si="131"/>
        <v>0</v>
      </c>
      <c r="T1206" s="461"/>
      <c r="U1206" s="722">
        <f t="shared" si="132"/>
        <v>0</v>
      </c>
      <c r="W1206" s="655">
        <f t="shared" si="133"/>
        <v>0</v>
      </c>
      <c r="Z1206" s="654">
        <f t="shared" si="134"/>
        <v>28130</v>
      </c>
    </row>
    <row r="1207" spans="1:26" ht="15.75">
      <c r="A1207" s="381">
        <v>1207</v>
      </c>
      <c r="B1207" s="341" t="s">
        <v>231</v>
      </c>
      <c r="D1207" t="s">
        <v>905</v>
      </c>
      <c r="I1207" s="737"/>
      <c r="K1207" s="231"/>
      <c r="N1207" s="1018"/>
      <c r="S1207" s="722">
        <f t="shared" si="131"/>
        <v>0</v>
      </c>
      <c r="U1207" s="722">
        <f t="shared" si="132"/>
        <v>0</v>
      </c>
      <c r="W1207" s="655">
        <f t="shared" si="133"/>
        <v>0</v>
      </c>
      <c r="Z1207" s="654">
        <f t="shared" si="134"/>
        <v>0</v>
      </c>
    </row>
    <row r="1208" spans="1:26">
      <c r="A1208" s="381">
        <v>1208</v>
      </c>
      <c r="B1208" s="146" t="s">
        <v>232</v>
      </c>
      <c r="D1208" t="s">
        <v>905</v>
      </c>
      <c r="E1208" s="910">
        <f>'40'!H60</f>
        <v>28005</v>
      </c>
      <c r="G1208" s="910">
        <f>'41'!H61</f>
        <v>38505</v>
      </c>
      <c r="I1208" s="737">
        <f>'40'!H60</f>
        <v>28005</v>
      </c>
      <c r="K1208" s="231">
        <f>'41'!H61</f>
        <v>38505</v>
      </c>
      <c r="N1208" s="1018">
        <v>38505</v>
      </c>
      <c r="O1208" s="898">
        <f>'40'!H60</f>
        <v>28005</v>
      </c>
      <c r="Q1208" s="898">
        <f>'41'!H61</f>
        <v>38505</v>
      </c>
      <c r="S1208" s="722">
        <f t="shared" si="131"/>
        <v>0</v>
      </c>
      <c r="T1208" s="461"/>
      <c r="U1208" s="722">
        <f t="shared" si="132"/>
        <v>0</v>
      </c>
      <c r="W1208" s="655">
        <f t="shared" si="133"/>
        <v>0</v>
      </c>
      <c r="Z1208" s="654">
        <f t="shared" si="134"/>
        <v>28005</v>
      </c>
    </row>
    <row r="1209" spans="1:26">
      <c r="A1209" s="381">
        <v>1209</v>
      </c>
      <c r="B1209" s="388" t="s">
        <v>1703</v>
      </c>
      <c r="D1209" t="s">
        <v>905</v>
      </c>
      <c r="E1209" s="910">
        <f>'40'!H61</f>
        <v>0</v>
      </c>
      <c r="G1209" s="910">
        <f>'41'!H62</f>
        <v>0</v>
      </c>
      <c r="I1209" s="737">
        <f>'40'!H61</f>
        <v>0</v>
      </c>
      <c r="K1209" s="231">
        <f>'41'!H62</f>
        <v>0</v>
      </c>
      <c r="N1209" s="1018">
        <v>0</v>
      </c>
      <c r="O1209" s="898">
        <f>'40'!H61</f>
        <v>0</v>
      </c>
      <c r="Q1209" s="898">
        <f>'41'!H62</f>
        <v>0</v>
      </c>
      <c r="S1209" s="722">
        <f t="shared" si="131"/>
        <v>0</v>
      </c>
      <c r="T1209" s="461"/>
      <c r="U1209" s="722">
        <f t="shared" si="132"/>
        <v>0</v>
      </c>
      <c r="W1209" s="655">
        <f t="shared" si="133"/>
        <v>0</v>
      </c>
      <c r="Z1209" s="654">
        <f t="shared" si="134"/>
        <v>0</v>
      </c>
    </row>
    <row r="1210" spans="1:26">
      <c r="A1210" s="381">
        <v>1210</v>
      </c>
      <c r="B1210" s="146" t="s">
        <v>391</v>
      </c>
      <c r="D1210" t="s">
        <v>905</v>
      </c>
      <c r="E1210" s="910">
        <f>'40'!H62</f>
        <v>125</v>
      </c>
      <c r="G1210" s="910">
        <f>'41'!H63</f>
        <v>0</v>
      </c>
      <c r="I1210" s="737">
        <f>'40'!H62</f>
        <v>125</v>
      </c>
      <c r="K1210" s="231">
        <f>'41'!H63</f>
        <v>0</v>
      </c>
      <c r="N1210" s="1018">
        <v>0</v>
      </c>
      <c r="O1210" s="898">
        <f>'40'!H62</f>
        <v>125</v>
      </c>
      <c r="Q1210" s="898">
        <f>'41'!H63</f>
        <v>0</v>
      </c>
      <c r="S1210" s="722">
        <f t="shared" si="131"/>
        <v>0</v>
      </c>
      <c r="T1210" s="461"/>
      <c r="U1210" s="722">
        <f t="shared" si="132"/>
        <v>0</v>
      </c>
      <c r="W1210" s="655">
        <f t="shared" si="133"/>
        <v>0</v>
      </c>
      <c r="Z1210" s="654">
        <f t="shared" si="134"/>
        <v>125</v>
      </c>
    </row>
    <row r="1211" spans="1:26">
      <c r="A1211" s="381">
        <v>1211</v>
      </c>
      <c r="B1211" s="146" t="s">
        <v>234</v>
      </c>
      <c r="D1211" t="s">
        <v>905</v>
      </c>
      <c r="E1211" s="910">
        <f>'40'!H63</f>
        <v>0</v>
      </c>
      <c r="G1211" s="910">
        <f>'41'!H64</f>
        <v>0</v>
      </c>
      <c r="I1211" s="737">
        <f>'40'!H63</f>
        <v>0</v>
      </c>
      <c r="K1211" s="231">
        <f>'41'!H64</f>
        <v>0</v>
      </c>
      <c r="N1211" s="1018">
        <v>0</v>
      </c>
      <c r="O1211" s="898">
        <f>'40'!H63</f>
        <v>0</v>
      </c>
      <c r="Q1211" s="898">
        <f>'41'!H64</f>
        <v>0</v>
      </c>
      <c r="S1211" s="722">
        <f t="shared" si="131"/>
        <v>0</v>
      </c>
      <c r="T1211" s="461"/>
      <c r="U1211" s="722">
        <f t="shared" si="132"/>
        <v>0</v>
      </c>
      <c r="W1211" s="655">
        <f t="shared" si="133"/>
        <v>0</v>
      </c>
      <c r="Z1211" s="654">
        <f t="shared" si="134"/>
        <v>0</v>
      </c>
    </row>
    <row r="1212" spans="1:26" ht="15.75">
      <c r="A1212" s="381">
        <v>1212</v>
      </c>
      <c r="B1212" s="341" t="s">
        <v>106</v>
      </c>
      <c r="D1212" t="s">
        <v>905</v>
      </c>
      <c r="E1212" s="910">
        <f>'40'!H64</f>
        <v>28130</v>
      </c>
      <c r="G1212" s="910">
        <f>'41'!H65</f>
        <v>38505</v>
      </c>
      <c r="I1212" s="737">
        <f>'40'!H64</f>
        <v>28130</v>
      </c>
      <c r="K1212" s="231">
        <f>'41'!H65</f>
        <v>38505</v>
      </c>
      <c r="N1212" s="1018">
        <v>38505</v>
      </c>
      <c r="O1212" s="898">
        <f>'40'!H64</f>
        <v>28130</v>
      </c>
      <c r="Q1212" s="898">
        <f>'41'!H65</f>
        <v>38505</v>
      </c>
      <c r="S1212" s="722">
        <f t="shared" si="131"/>
        <v>0</v>
      </c>
      <c r="T1212" s="461"/>
      <c r="U1212" s="722">
        <f t="shared" si="132"/>
        <v>0</v>
      </c>
      <c r="W1212" s="655">
        <f t="shared" si="133"/>
        <v>0</v>
      </c>
      <c r="Z1212" s="654">
        <f t="shared" si="134"/>
        <v>28130</v>
      </c>
    </row>
    <row r="1213" spans="1:26" ht="15.75">
      <c r="A1213" s="381">
        <v>1213</v>
      </c>
      <c r="B1213" s="341" t="s">
        <v>990</v>
      </c>
      <c r="D1213" t="s">
        <v>905</v>
      </c>
      <c r="I1213" s="737"/>
      <c r="K1213" s="231"/>
      <c r="N1213" s="1018"/>
      <c r="S1213" s="722">
        <f t="shared" si="131"/>
        <v>0</v>
      </c>
      <c r="U1213" s="722">
        <f t="shared" si="132"/>
        <v>0</v>
      </c>
      <c r="W1213" s="655">
        <f t="shared" si="133"/>
        <v>0</v>
      </c>
      <c r="Z1213" s="654">
        <f t="shared" si="134"/>
        <v>0</v>
      </c>
    </row>
    <row r="1214" spans="1:26">
      <c r="A1214" s="381">
        <v>1214</v>
      </c>
      <c r="B1214" s="146" t="s">
        <v>1463</v>
      </c>
      <c r="D1214" t="s">
        <v>905</v>
      </c>
      <c r="E1214" s="910">
        <f>'40'!J11</f>
        <v>145297</v>
      </c>
      <c r="G1214" s="910">
        <f>'41'!J11</f>
        <v>140081</v>
      </c>
      <c r="I1214" s="737">
        <f>'40'!J11</f>
        <v>145297</v>
      </c>
      <c r="K1214" s="231">
        <f>'41'!J11</f>
        <v>140081</v>
      </c>
      <c r="N1214" s="1018">
        <v>140081</v>
      </c>
      <c r="S1214" s="722">
        <f t="shared" si="131"/>
        <v>0</v>
      </c>
      <c r="U1214" s="722">
        <f t="shared" si="132"/>
        <v>0</v>
      </c>
      <c r="W1214" s="655">
        <f t="shared" si="133"/>
        <v>0</v>
      </c>
      <c r="X1214" t="s">
        <v>1517</v>
      </c>
      <c r="Z1214" s="654">
        <f t="shared" si="134"/>
        <v>145297</v>
      </c>
    </row>
    <row r="1215" spans="1:26">
      <c r="A1215" s="381">
        <v>1215</v>
      </c>
      <c r="B1215" s="146" t="s">
        <v>1536</v>
      </c>
      <c r="D1215" t="s">
        <v>905</v>
      </c>
      <c r="E1215" s="910">
        <f>'40'!J12</f>
        <v>0</v>
      </c>
      <c r="G1215" s="910">
        <f>'41'!J12</f>
        <v>0</v>
      </c>
      <c r="I1215" s="737">
        <f>'40'!J12</f>
        <v>0</v>
      </c>
      <c r="K1215" s="231">
        <f>'41'!J12</f>
        <v>0</v>
      </c>
      <c r="N1215" s="1018">
        <v>0</v>
      </c>
      <c r="S1215" s="722">
        <f t="shared" si="131"/>
        <v>0</v>
      </c>
      <c r="U1215" s="722">
        <f t="shared" si="132"/>
        <v>0</v>
      </c>
      <c r="W1215" s="655">
        <f t="shared" si="133"/>
        <v>0</v>
      </c>
      <c r="Z1215" s="654">
        <f t="shared" si="134"/>
        <v>0</v>
      </c>
    </row>
    <row r="1216" spans="1:26">
      <c r="A1216" s="381">
        <v>1216</v>
      </c>
      <c r="B1216" s="146" t="s">
        <v>1537</v>
      </c>
      <c r="D1216" t="s">
        <v>905</v>
      </c>
      <c r="E1216" s="910">
        <f>'40'!J13</f>
        <v>0</v>
      </c>
      <c r="G1216" s="910">
        <f>'41'!J13</f>
        <v>0</v>
      </c>
      <c r="I1216" s="737">
        <f>'40'!J13</f>
        <v>0</v>
      </c>
      <c r="K1216" s="231">
        <f>'41'!J13</f>
        <v>0</v>
      </c>
      <c r="N1216" s="1018">
        <v>0</v>
      </c>
      <c r="S1216" s="722">
        <f t="shared" si="131"/>
        <v>0</v>
      </c>
      <c r="U1216" s="722">
        <f t="shared" si="132"/>
        <v>0</v>
      </c>
      <c r="W1216" s="655">
        <f t="shared" si="133"/>
        <v>0</v>
      </c>
      <c r="Z1216" s="654">
        <f t="shared" si="134"/>
        <v>0</v>
      </c>
    </row>
    <row r="1217" spans="1:26">
      <c r="A1217" s="381">
        <v>1217</v>
      </c>
      <c r="B1217" s="146" t="s">
        <v>1464</v>
      </c>
      <c r="D1217" t="s">
        <v>905</v>
      </c>
      <c r="E1217" s="910">
        <f>'40'!J14</f>
        <v>0</v>
      </c>
      <c r="G1217" s="910">
        <f>'41'!J14</f>
        <v>0</v>
      </c>
      <c r="I1217" s="737">
        <f>'40'!J14</f>
        <v>0</v>
      </c>
      <c r="K1217" s="231">
        <f>'41'!J14</f>
        <v>0</v>
      </c>
      <c r="N1217" s="1018">
        <v>0</v>
      </c>
      <c r="S1217" s="722">
        <f t="shared" si="131"/>
        <v>0</v>
      </c>
      <c r="U1217" s="722">
        <f t="shared" si="132"/>
        <v>0</v>
      </c>
      <c r="W1217" s="655">
        <f t="shared" si="133"/>
        <v>0</v>
      </c>
      <c r="Z1217" s="654">
        <f t="shared" si="134"/>
        <v>0</v>
      </c>
    </row>
    <row r="1218" spans="1:26">
      <c r="A1218" s="381">
        <v>1218</v>
      </c>
      <c r="B1218" s="146" t="s">
        <v>981</v>
      </c>
      <c r="D1218" t="s">
        <v>905</v>
      </c>
      <c r="E1218" s="910">
        <f>'40'!J15</f>
        <v>145297</v>
      </c>
      <c r="G1218" s="910">
        <f>'41'!J15</f>
        <v>140081</v>
      </c>
      <c r="I1218" s="737">
        <f>'40'!J15</f>
        <v>145297</v>
      </c>
      <c r="K1218" s="231">
        <f>'41'!J15</f>
        <v>140081</v>
      </c>
      <c r="N1218" s="1018">
        <v>140081</v>
      </c>
      <c r="O1218" s="898">
        <f>'40'!J15</f>
        <v>145297</v>
      </c>
      <c r="Q1218" s="898">
        <f>'41'!J15</f>
        <v>140081</v>
      </c>
      <c r="S1218" s="722">
        <f t="shared" ref="S1218:S1233" si="135">E1218-I1218</f>
        <v>0</v>
      </c>
      <c r="T1218" s="461"/>
      <c r="U1218" s="722">
        <f t="shared" ref="U1218:U1233" si="136">G1218-K1218</f>
        <v>0</v>
      </c>
      <c r="W1218" s="655">
        <f t="shared" ref="W1218:W1233" si="137">G1218-N1218</f>
        <v>0</v>
      </c>
      <c r="Z1218" s="654">
        <f t="shared" ref="Z1218:Z1233" si="138">E1218-Y1218</f>
        <v>145297</v>
      </c>
    </row>
    <row r="1219" spans="1:26">
      <c r="A1219" s="381">
        <v>1219</v>
      </c>
      <c r="B1219" s="146" t="s">
        <v>220</v>
      </c>
      <c r="D1219" t="s">
        <v>905</v>
      </c>
      <c r="E1219" s="910">
        <f>'40'!J16</f>
        <v>0</v>
      </c>
      <c r="G1219" s="910">
        <f>'41'!J16</f>
        <v>0</v>
      </c>
      <c r="I1219" s="737">
        <f>'40'!J16</f>
        <v>0</v>
      </c>
      <c r="K1219" s="231">
        <f>'41'!J16</f>
        <v>0</v>
      </c>
      <c r="N1219" s="1018">
        <v>0</v>
      </c>
      <c r="O1219" s="898">
        <f>'40'!J16</f>
        <v>0</v>
      </c>
      <c r="Q1219" s="898">
        <f>'41'!J16</f>
        <v>0</v>
      </c>
      <c r="S1219" s="722">
        <f t="shared" si="135"/>
        <v>0</v>
      </c>
      <c r="T1219" s="461"/>
      <c r="U1219" s="722">
        <f t="shared" si="136"/>
        <v>0</v>
      </c>
      <c r="W1219" s="655">
        <f t="shared" si="137"/>
        <v>0</v>
      </c>
      <c r="Z1219" s="654">
        <f t="shared" si="138"/>
        <v>0</v>
      </c>
    </row>
    <row r="1220" spans="1:26">
      <c r="A1220" s="381">
        <v>1220</v>
      </c>
      <c r="B1220" s="146" t="s">
        <v>647</v>
      </c>
      <c r="D1220" t="s">
        <v>905</v>
      </c>
      <c r="E1220" s="910">
        <f>'40'!J18</f>
        <v>3312</v>
      </c>
      <c r="G1220" s="910">
        <f>'41'!J18</f>
        <v>4065</v>
      </c>
      <c r="I1220" s="737">
        <f>'40'!J18</f>
        <v>3312</v>
      </c>
      <c r="K1220" s="231">
        <f>'41'!J18</f>
        <v>4065</v>
      </c>
      <c r="N1220" s="1018">
        <v>4065</v>
      </c>
      <c r="O1220" s="898">
        <f>'40'!J18</f>
        <v>3312</v>
      </c>
      <c r="Q1220" s="898">
        <f>'41'!J18</f>
        <v>4065</v>
      </c>
      <c r="S1220" s="722">
        <f t="shared" si="135"/>
        <v>0</v>
      </c>
      <c r="T1220" s="461"/>
      <c r="U1220" s="722">
        <f t="shared" si="136"/>
        <v>0</v>
      </c>
      <c r="W1220" s="655">
        <f t="shared" si="137"/>
        <v>0</v>
      </c>
      <c r="Z1220" s="654">
        <f t="shared" si="138"/>
        <v>3312</v>
      </c>
    </row>
    <row r="1221" spans="1:26">
      <c r="A1221" s="381">
        <v>1221</v>
      </c>
      <c r="B1221" s="146" t="s">
        <v>648</v>
      </c>
      <c r="D1221" t="s">
        <v>905</v>
      </c>
      <c r="E1221" s="910">
        <f>'40'!J19</f>
        <v>258</v>
      </c>
      <c r="G1221" s="910">
        <f>'41'!J19</f>
        <v>121</v>
      </c>
      <c r="I1221" s="737">
        <f>'40'!J19</f>
        <v>258</v>
      </c>
      <c r="K1221" s="231">
        <f>'41'!J19</f>
        <v>121</v>
      </c>
      <c r="N1221" s="1018">
        <v>121</v>
      </c>
      <c r="O1221" s="898">
        <f>'40'!J19</f>
        <v>258</v>
      </c>
      <c r="Q1221" s="898">
        <f>'41'!J19</f>
        <v>121</v>
      </c>
      <c r="S1221" s="722">
        <f t="shared" si="135"/>
        <v>0</v>
      </c>
      <c r="T1221" s="461"/>
      <c r="U1221" s="722">
        <f t="shared" si="136"/>
        <v>0</v>
      </c>
      <c r="W1221" s="655">
        <f t="shared" si="137"/>
        <v>0</v>
      </c>
      <c r="Z1221" s="654">
        <f t="shared" si="138"/>
        <v>258</v>
      </c>
    </row>
    <row r="1222" spans="1:26">
      <c r="A1222" s="381">
        <v>1222</v>
      </c>
      <c r="B1222" s="146" t="s">
        <v>649</v>
      </c>
      <c r="D1222" t="s">
        <v>905</v>
      </c>
      <c r="E1222" s="910">
        <f>'40'!J20</f>
        <v>0</v>
      </c>
      <c r="G1222" s="910">
        <f>'41'!J20</f>
        <v>43</v>
      </c>
      <c r="I1222" s="737">
        <f>'40'!J20</f>
        <v>0</v>
      </c>
      <c r="K1222" s="231">
        <f>'41'!J20</f>
        <v>43</v>
      </c>
      <c r="N1222" s="1018">
        <v>43</v>
      </c>
      <c r="O1222" s="898">
        <f>'40'!J20</f>
        <v>0</v>
      </c>
      <c r="Q1222" s="898">
        <f>'41'!J20</f>
        <v>43</v>
      </c>
      <c r="S1222" s="722">
        <f t="shared" si="135"/>
        <v>0</v>
      </c>
      <c r="T1222" s="461"/>
      <c r="U1222" s="722">
        <f t="shared" si="136"/>
        <v>0</v>
      </c>
      <c r="W1222" s="655">
        <f t="shared" si="137"/>
        <v>0</v>
      </c>
      <c r="Z1222" s="654">
        <f t="shared" si="138"/>
        <v>0</v>
      </c>
    </row>
    <row r="1223" spans="1:26">
      <c r="A1223" s="381">
        <v>1223</v>
      </c>
      <c r="B1223" s="146" t="s">
        <v>221</v>
      </c>
      <c r="D1223" t="s">
        <v>905</v>
      </c>
      <c r="E1223" s="910">
        <f>'40'!J21</f>
        <v>6</v>
      </c>
      <c r="G1223" s="910">
        <f>'41'!J21</f>
        <v>0</v>
      </c>
      <c r="I1223" s="737">
        <f>'40'!J21</f>
        <v>6</v>
      </c>
      <c r="K1223" s="231">
        <f>'41'!J21</f>
        <v>0</v>
      </c>
      <c r="N1223" s="1018">
        <v>0</v>
      </c>
      <c r="O1223" s="898">
        <f>'40'!J21</f>
        <v>6</v>
      </c>
      <c r="Q1223" s="898">
        <f>'41'!J21</f>
        <v>0</v>
      </c>
      <c r="S1223" s="722">
        <f t="shared" si="135"/>
        <v>0</v>
      </c>
      <c r="T1223" s="461"/>
      <c r="U1223" s="722">
        <f t="shared" si="136"/>
        <v>0</v>
      </c>
      <c r="W1223" s="655">
        <f t="shared" si="137"/>
        <v>0</v>
      </c>
      <c r="Z1223" s="654">
        <f t="shared" si="138"/>
        <v>6</v>
      </c>
    </row>
    <row r="1224" spans="1:26">
      <c r="A1224" s="381">
        <v>1224</v>
      </c>
      <c r="B1224" s="146" t="s">
        <v>222</v>
      </c>
      <c r="D1224" t="s">
        <v>905</v>
      </c>
      <c r="E1224" s="910">
        <f>'40'!J22</f>
        <v>8711</v>
      </c>
      <c r="G1224" s="910">
        <f>'41'!J22</f>
        <v>5181</v>
      </c>
      <c r="I1224" s="737">
        <f>'40'!J22</f>
        <v>8711</v>
      </c>
      <c r="K1224" s="231">
        <f>'41'!J22</f>
        <v>5181</v>
      </c>
      <c r="N1224" s="1018">
        <v>5181</v>
      </c>
      <c r="O1224" s="898">
        <f>'40'!J22</f>
        <v>8711</v>
      </c>
      <c r="Q1224" s="898">
        <f>'41'!J22</f>
        <v>5181</v>
      </c>
      <c r="S1224" s="722">
        <f t="shared" si="135"/>
        <v>0</v>
      </c>
      <c r="T1224" s="461"/>
      <c r="U1224" s="722">
        <f t="shared" si="136"/>
        <v>0</v>
      </c>
      <c r="W1224" s="655">
        <f t="shared" si="137"/>
        <v>0</v>
      </c>
      <c r="Z1224" s="654">
        <f t="shared" si="138"/>
        <v>8711</v>
      </c>
    </row>
    <row r="1225" spans="1:26">
      <c r="A1225" s="381">
        <v>1225</v>
      </c>
      <c r="B1225" s="146" t="s">
        <v>223</v>
      </c>
      <c r="D1225" t="s">
        <v>905</v>
      </c>
      <c r="E1225" s="910">
        <f>'40'!J23</f>
        <v>0</v>
      </c>
      <c r="G1225" s="910">
        <f>'41'!J23</f>
        <v>0</v>
      </c>
      <c r="I1225" s="737">
        <f>'40'!J23</f>
        <v>0</v>
      </c>
      <c r="K1225" s="231">
        <f>'41'!J23</f>
        <v>0</v>
      </c>
      <c r="N1225" s="1018">
        <v>0</v>
      </c>
      <c r="O1225" s="898">
        <f>'40'!J23</f>
        <v>0</v>
      </c>
      <c r="Q1225" s="898">
        <f>'41'!J23</f>
        <v>0</v>
      </c>
      <c r="S1225" s="722">
        <f t="shared" si="135"/>
        <v>0</v>
      </c>
      <c r="T1225" s="461"/>
      <c r="U1225" s="722">
        <f t="shared" si="136"/>
        <v>0</v>
      </c>
      <c r="W1225" s="655">
        <f t="shared" si="137"/>
        <v>0</v>
      </c>
      <c r="Z1225" s="654">
        <f t="shared" si="138"/>
        <v>0</v>
      </c>
    </row>
    <row r="1226" spans="1:26">
      <c r="A1226" s="381">
        <v>1226</v>
      </c>
      <c r="B1226" s="146" t="s">
        <v>457</v>
      </c>
      <c r="D1226" t="s">
        <v>905</v>
      </c>
      <c r="E1226" s="910">
        <f>'40'!J24</f>
        <v>0</v>
      </c>
      <c r="G1226" s="910">
        <f>'41'!J24</f>
        <v>0</v>
      </c>
      <c r="I1226" s="737">
        <f>'40'!J24</f>
        <v>0</v>
      </c>
      <c r="K1226" s="231">
        <f>'41'!J24</f>
        <v>0</v>
      </c>
      <c r="N1226" s="1018">
        <v>0</v>
      </c>
      <c r="O1226" s="898">
        <f>'40'!J24</f>
        <v>0</v>
      </c>
      <c r="Q1226" s="898">
        <f>'41'!J24</f>
        <v>0</v>
      </c>
      <c r="S1226" s="722">
        <f t="shared" si="135"/>
        <v>0</v>
      </c>
      <c r="T1226" s="461"/>
      <c r="U1226" s="722">
        <f t="shared" si="136"/>
        <v>0</v>
      </c>
      <c r="W1226" s="655">
        <f t="shared" si="137"/>
        <v>0</v>
      </c>
      <c r="Z1226" s="654">
        <f t="shared" si="138"/>
        <v>0</v>
      </c>
    </row>
    <row r="1227" spans="1:26">
      <c r="A1227" s="381">
        <v>1227</v>
      </c>
      <c r="B1227" s="146" t="s">
        <v>8</v>
      </c>
      <c r="D1227" t="s">
        <v>905</v>
      </c>
      <c r="E1227" s="910">
        <f>'40'!J25</f>
        <v>0</v>
      </c>
      <c r="G1227" s="910">
        <f>'41'!J25</f>
        <v>0</v>
      </c>
      <c r="I1227" s="737">
        <f>'40'!J25</f>
        <v>0</v>
      </c>
      <c r="K1227" s="231">
        <f>'41'!J25</f>
        <v>0</v>
      </c>
      <c r="N1227" s="1018">
        <v>0</v>
      </c>
      <c r="O1227" s="898">
        <f>'40'!J25</f>
        <v>0</v>
      </c>
      <c r="Q1227" s="898">
        <f>'41'!J25</f>
        <v>0</v>
      </c>
      <c r="S1227" s="722">
        <f t="shared" si="135"/>
        <v>0</v>
      </c>
      <c r="T1227" s="461"/>
      <c r="U1227" s="722">
        <f t="shared" si="136"/>
        <v>0</v>
      </c>
      <c r="W1227" s="655">
        <f t="shared" si="137"/>
        <v>0</v>
      </c>
      <c r="Z1227" s="654">
        <f t="shared" si="138"/>
        <v>0</v>
      </c>
    </row>
    <row r="1228" spans="1:26">
      <c r="A1228" s="381">
        <v>1228</v>
      </c>
      <c r="B1228" s="146" t="s">
        <v>224</v>
      </c>
      <c r="D1228" t="s">
        <v>905</v>
      </c>
      <c r="E1228" s="910">
        <f>'40'!J26</f>
        <v>0</v>
      </c>
      <c r="G1228" s="910">
        <f>'41'!J26</f>
        <v>0</v>
      </c>
      <c r="I1228" s="737">
        <f>'40'!J26</f>
        <v>0</v>
      </c>
      <c r="K1228" s="231">
        <f>'41'!J26</f>
        <v>0</v>
      </c>
      <c r="N1228" s="1018">
        <v>0</v>
      </c>
      <c r="O1228" s="898">
        <f>'40'!J26</f>
        <v>0</v>
      </c>
      <c r="Q1228" s="898">
        <f>'41'!J26</f>
        <v>0</v>
      </c>
      <c r="S1228" s="722">
        <f t="shared" si="135"/>
        <v>0</v>
      </c>
      <c r="T1228" s="461"/>
      <c r="U1228" s="722">
        <f t="shared" si="136"/>
        <v>0</v>
      </c>
      <c r="W1228" s="655">
        <f t="shared" si="137"/>
        <v>0</v>
      </c>
      <c r="Z1228" s="654">
        <f t="shared" si="138"/>
        <v>0</v>
      </c>
    </row>
    <row r="1229" spans="1:26">
      <c r="A1229" s="381">
        <v>1229</v>
      </c>
      <c r="B1229" s="146" t="s">
        <v>225</v>
      </c>
      <c r="D1229" t="s">
        <v>905</v>
      </c>
      <c r="E1229" s="910">
        <f>'40'!J27</f>
        <v>-8218</v>
      </c>
      <c r="G1229" s="910">
        <f>'41'!J27</f>
        <v>-4194</v>
      </c>
      <c r="I1229" s="737">
        <f>'40'!J27</f>
        <v>-8218</v>
      </c>
      <c r="K1229" s="231">
        <f>'41'!J27</f>
        <v>-4194</v>
      </c>
      <c r="N1229" s="1018">
        <v>-4194</v>
      </c>
      <c r="O1229" s="898">
        <f>'40'!J27</f>
        <v>-8218</v>
      </c>
      <c r="Q1229" s="898">
        <f>'41'!J27</f>
        <v>-4194</v>
      </c>
      <c r="S1229" s="722">
        <f t="shared" si="135"/>
        <v>0</v>
      </c>
      <c r="T1229" s="461"/>
      <c r="U1229" s="722">
        <f t="shared" si="136"/>
        <v>0</v>
      </c>
      <c r="W1229" s="655">
        <f t="shared" si="137"/>
        <v>0</v>
      </c>
      <c r="Z1229" s="654">
        <f t="shared" si="138"/>
        <v>-8218</v>
      </c>
    </row>
    <row r="1230" spans="1:26" ht="15.75">
      <c r="A1230" s="381">
        <v>1230</v>
      </c>
      <c r="B1230" s="341" t="s">
        <v>982</v>
      </c>
      <c r="D1230" t="s">
        <v>905</v>
      </c>
      <c r="E1230" s="910">
        <f>'40'!J28</f>
        <v>149366</v>
      </c>
      <c r="G1230" s="910">
        <f>'41'!J28</f>
        <v>145297</v>
      </c>
      <c r="I1230" s="737">
        <f>'40'!J28</f>
        <v>149366</v>
      </c>
      <c r="K1230" s="231">
        <f>'41'!J28</f>
        <v>145297</v>
      </c>
      <c r="N1230" s="1018">
        <v>145297</v>
      </c>
      <c r="O1230" s="898">
        <f>'40'!J28</f>
        <v>149366</v>
      </c>
      <c r="Q1230" s="898">
        <f>'41'!J28</f>
        <v>145297</v>
      </c>
      <c r="S1230" s="722">
        <f t="shared" si="135"/>
        <v>0</v>
      </c>
      <c r="T1230" s="461"/>
      <c r="U1230" s="722">
        <f t="shared" si="136"/>
        <v>0</v>
      </c>
      <c r="W1230" s="655">
        <f t="shared" si="137"/>
        <v>0</v>
      </c>
      <c r="Z1230" s="654">
        <f t="shared" si="138"/>
        <v>149366</v>
      </c>
    </row>
    <row r="1231" spans="1:26">
      <c r="A1231" s="381">
        <v>1231</v>
      </c>
      <c r="B1231" s="146" t="s">
        <v>1465</v>
      </c>
      <c r="D1231" t="s">
        <v>905</v>
      </c>
      <c r="E1231" s="910">
        <f>'40'!J31</f>
        <v>98176</v>
      </c>
      <c r="G1231" s="910">
        <f>'41'!J31</f>
        <v>92272</v>
      </c>
      <c r="I1231" s="737">
        <f>'40'!J31</f>
        <v>98176</v>
      </c>
      <c r="K1231" s="231">
        <f>'41'!J31</f>
        <v>92272</v>
      </c>
      <c r="N1231" s="1018">
        <v>92272</v>
      </c>
      <c r="S1231" s="722">
        <f t="shared" si="135"/>
        <v>0</v>
      </c>
      <c r="T1231" s="461"/>
      <c r="U1231" s="722">
        <f t="shared" si="136"/>
        <v>0</v>
      </c>
      <c r="W1231" s="655">
        <f t="shared" si="137"/>
        <v>0</v>
      </c>
      <c r="X1231" t="s">
        <v>1517</v>
      </c>
      <c r="Z1231" s="654">
        <f t="shared" si="138"/>
        <v>98176</v>
      </c>
    </row>
    <row r="1232" spans="1:26">
      <c r="A1232" s="381">
        <v>1232</v>
      </c>
      <c r="B1232" s="146" t="s">
        <v>1536</v>
      </c>
      <c r="D1232" t="s">
        <v>905</v>
      </c>
      <c r="E1232" s="910">
        <f>'40'!J32</f>
        <v>0</v>
      </c>
      <c r="G1232" s="910">
        <f>'41'!J32</f>
        <v>0</v>
      </c>
      <c r="I1232" s="737">
        <f>'40'!J32</f>
        <v>0</v>
      </c>
      <c r="K1232" s="231">
        <f>'41'!J32</f>
        <v>0</v>
      </c>
      <c r="N1232" s="1018">
        <v>0</v>
      </c>
      <c r="S1232" s="722">
        <f t="shared" si="135"/>
        <v>0</v>
      </c>
      <c r="T1232" s="461"/>
      <c r="U1232" s="722">
        <f t="shared" si="136"/>
        <v>0</v>
      </c>
      <c r="W1232" s="655">
        <f t="shared" si="137"/>
        <v>0</v>
      </c>
      <c r="Z1232" s="654">
        <f t="shared" si="138"/>
        <v>0</v>
      </c>
    </row>
    <row r="1233" spans="1:26">
      <c r="A1233" s="381">
        <v>1233</v>
      </c>
      <c r="B1233" s="146" t="s">
        <v>1464</v>
      </c>
      <c r="D1233" t="s">
        <v>905</v>
      </c>
      <c r="E1233" s="910">
        <f>'40'!J33</f>
        <v>0</v>
      </c>
      <c r="G1233" s="910">
        <f>'41'!J33</f>
        <v>0</v>
      </c>
      <c r="I1233" s="737">
        <f>'40'!J33</f>
        <v>0</v>
      </c>
      <c r="K1233" s="231">
        <f>'41'!J33</f>
        <v>0</v>
      </c>
      <c r="N1233" s="1018">
        <v>0</v>
      </c>
      <c r="S1233" s="722">
        <f t="shared" si="135"/>
        <v>0</v>
      </c>
      <c r="T1233" s="461"/>
      <c r="U1233" s="722">
        <f t="shared" si="136"/>
        <v>0</v>
      </c>
      <c r="W1233" s="655">
        <f t="shared" si="137"/>
        <v>0</v>
      </c>
      <c r="Z1233" s="654">
        <f t="shared" si="138"/>
        <v>0</v>
      </c>
    </row>
    <row r="1234" spans="1:26">
      <c r="A1234" s="381">
        <v>1234</v>
      </c>
      <c r="B1234" s="146" t="s">
        <v>983</v>
      </c>
      <c r="D1234" t="s">
        <v>905</v>
      </c>
      <c r="E1234" s="910">
        <f>'40'!J34</f>
        <v>98176</v>
      </c>
      <c r="G1234" s="910">
        <f>'41'!J35</f>
        <v>92272</v>
      </c>
      <c r="I1234" s="737">
        <f>'40'!J34</f>
        <v>98176</v>
      </c>
      <c r="K1234" s="231">
        <f>'41'!J35</f>
        <v>92272</v>
      </c>
      <c r="N1234" s="1018">
        <v>92272</v>
      </c>
      <c r="O1234" s="898">
        <f>'40'!J34</f>
        <v>98176</v>
      </c>
      <c r="Q1234" s="898">
        <f>'41'!J35</f>
        <v>92272</v>
      </c>
      <c r="S1234" s="722">
        <f t="shared" ref="S1234:S1262" si="139">E1234-I1234</f>
        <v>0</v>
      </c>
      <c r="T1234" s="461"/>
      <c r="U1234" s="722">
        <f t="shared" ref="U1234:U1262" si="140">G1234-K1234</f>
        <v>0</v>
      </c>
      <c r="W1234" s="655">
        <f t="shared" ref="W1234:W1262" si="141">G1234-N1234</f>
        <v>0</v>
      </c>
      <c r="Z1234" s="654">
        <f t="shared" ref="Z1234:Z1262" si="142">E1234-Y1234</f>
        <v>98176</v>
      </c>
    </row>
    <row r="1235" spans="1:26">
      <c r="A1235" s="381">
        <v>1235</v>
      </c>
      <c r="B1235" s="146" t="s">
        <v>220</v>
      </c>
      <c r="D1235" t="s">
        <v>905</v>
      </c>
      <c r="E1235" s="910">
        <f>'40'!J35</f>
        <v>0</v>
      </c>
      <c r="G1235" s="910">
        <f>'41'!J36</f>
        <v>0</v>
      </c>
      <c r="I1235" s="737">
        <f>'40'!J35</f>
        <v>0</v>
      </c>
      <c r="K1235" s="231">
        <f>'41'!J36</f>
        <v>0</v>
      </c>
      <c r="N1235" s="1018">
        <v>0</v>
      </c>
      <c r="O1235" s="898">
        <f>'40'!J35</f>
        <v>0</v>
      </c>
      <c r="Q1235" s="898">
        <f>'41'!J36</f>
        <v>0</v>
      </c>
      <c r="S1235" s="722">
        <f t="shared" si="139"/>
        <v>0</v>
      </c>
      <c r="T1235" s="461"/>
      <c r="U1235" s="722">
        <f t="shared" si="140"/>
        <v>0</v>
      </c>
      <c r="W1235" s="655">
        <f t="shared" si="141"/>
        <v>0</v>
      </c>
      <c r="Z1235" s="654">
        <f t="shared" si="142"/>
        <v>0</v>
      </c>
    </row>
    <row r="1236" spans="1:26">
      <c r="A1236" s="381">
        <v>1236</v>
      </c>
      <c r="B1236" s="146" t="s">
        <v>984</v>
      </c>
      <c r="D1236" t="s">
        <v>905</v>
      </c>
      <c r="E1236" s="910">
        <f>'40'!J36</f>
        <v>0</v>
      </c>
      <c r="G1236" s="910">
        <f>'41'!J37</f>
        <v>0</v>
      </c>
      <c r="I1236" s="737">
        <f>'40'!J36</f>
        <v>0</v>
      </c>
      <c r="K1236" s="231">
        <f>'41'!J37</f>
        <v>0</v>
      </c>
      <c r="N1236" s="1018">
        <v>0</v>
      </c>
      <c r="O1236" s="898">
        <f>'40'!J36</f>
        <v>0</v>
      </c>
      <c r="Q1236" s="898">
        <f>'41'!J37</f>
        <v>0</v>
      </c>
      <c r="S1236" s="722">
        <f t="shared" si="139"/>
        <v>0</v>
      </c>
      <c r="T1236" s="461"/>
      <c r="U1236" s="722">
        <f t="shared" si="140"/>
        <v>0</v>
      </c>
      <c r="W1236" s="655">
        <f t="shared" si="141"/>
        <v>0</v>
      </c>
      <c r="Z1236" s="654">
        <f t="shared" si="142"/>
        <v>0</v>
      </c>
    </row>
    <row r="1237" spans="1:26">
      <c r="A1237" s="381">
        <v>1237</v>
      </c>
      <c r="B1237" s="146" t="s">
        <v>222</v>
      </c>
      <c r="D1237" t="s">
        <v>905</v>
      </c>
      <c r="E1237" s="910">
        <f>'40'!J37</f>
        <v>0</v>
      </c>
      <c r="G1237" s="910">
        <f>'41'!J38</f>
        <v>0</v>
      </c>
      <c r="I1237" s="737">
        <f>'40'!J37</f>
        <v>0</v>
      </c>
      <c r="K1237" s="231">
        <f>'41'!J38</f>
        <v>0</v>
      </c>
      <c r="N1237" s="1018">
        <v>0</v>
      </c>
      <c r="O1237" s="898">
        <f>'40'!J37</f>
        <v>0</v>
      </c>
      <c r="Q1237" s="898">
        <f>'41'!J38</f>
        <v>0</v>
      </c>
      <c r="S1237" s="722">
        <f t="shared" si="139"/>
        <v>0</v>
      </c>
      <c r="T1237" s="461"/>
      <c r="U1237" s="722">
        <f t="shared" si="140"/>
        <v>0</v>
      </c>
      <c r="W1237" s="655">
        <f t="shared" si="141"/>
        <v>0</v>
      </c>
      <c r="Z1237" s="654">
        <f t="shared" si="142"/>
        <v>0</v>
      </c>
    </row>
    <row r="1238" spans="1:26">
      <c r="A1238" s="381">
        <v>1238</v>
      </c>
      <c r="B1238" s="146" t="s">
        <v>223</v>
      </c>
      <c r="D1238" t="s">
        <v>905</v>
      </c>
      <c r="E1238" s="910">
        <f>'40'!J38</f>
        <v>0</v>
      </c>
      <c r="G1238" s="910">
        <f>'41'!J39</f>
        <v>0</v>
      </c>
      <c r="I1238" s="737">
        <f>'40'!J38</f>
        <v>0</v>
      </c>
      <c r="K1238" s="231">
        <f>'41'!J39</f>
        <v>0</v>
      </c>
      <c r="N1238" s="1018">
        <v>0</v>
      </c>
      <c r="O1238" s="898">
        <f>'40'!J38</f>
        <v>0</v>
      </c>
      <c r="Q1238" s="898">
        <f>'41'!J39</f>
        <v>0</v>
      </c>
      <c r="S1238" s="722">
        <f t="shared" si="139"/>
        <v>0</v>
      </c>
      <c r="T1238" s="461"/>
      <c r="U1238" s="722">
        <f t="shared" si="140"/>
        <v>0</v>
      </c>
      <c r="W1238" s="655">
        <f t="shared" si="141"/>
        <v>0</v>
      </c>
      <c r="Z1238" s="654">
        <f t="shared" si="142"/>
        <v>0</v>
      </c>
    </row>
    <row r="1239" spans="1:26">
      <c r="A1239" s="381">
        <v>1239</v>
      </c>
      <c r="B1239" s="146" t="s">
        <v>457</v>
      </c>
      <c r="D1239" t="s">
        <v>905</v>
      </c>
      <c r="E1239" s="910">
        <f>'40'!J39</f>
        <v>0</v>
      </c>
      <c r="G1239" s="910">
        <f>'41'!J40</f>
        <v>0</v>
      </c>
      <c r="I1239" s="737">
        <f>'40'!J39</f>
        <v>0</v>
      </c>
      <c r="K1239" s="231">
        <f>'41'!J40</f>
        <v>0</v>
      </c>
      <c r="N1239" s="1018">
        <v>0</v>
      </c>
      <c r="O1239" s="898">
        <f>'40'!J39</f>
        <v>0</v>
      </c>
      <c r="Q1239" s="898">
        <f>'41'!J40</f>
        <v>0</v>
      </c>
      <c r="S1239" s="722">
        <f t="shared" si="139"/>
        <v>0</v>
      </c>
      <c r="T1239" s="461"/>
      <c r="U1239" s="722">
        <f t="shared" si="140"/>
        <v>0</v>
      </c>
      <c r="W1239" s="655">
        <f t="shared" si="141"/>
        <v>0</v>
      </c>
      <c r="Z1239" s="654">
        <f t="shared" si="142"/>
        <v>0</v>
      </c>
    </row>
    <row r="1240" spans="1:26">
      <c r="A1240" s="381">
        <v>1240</v>
      </c>
      <c r="B1240" s="146" t="s">
        <v>8</v>
      </c>
      <c r="D1240" t="s">
        <v>905</v>
      </c>
      <c r="E1240" s="910">
        <f>'40'!J40</f>
        <v>0</v>
      </c>
      <c r="G1240" s="910">
        <f>'41'!J41</f>
        <v>0</v>
      </c>
      <c r="I1240" s="737">
        <f>'40'!J40</f>
        <v>0</v>
      </c>
      <c r="K1240" s="231">
        <f>'41'!J41</f>
        <v>0</v>
      </c>
      <c r="N1240" s="1018">
        <v>0</v>
      </c>
      <c r="O1240" s="898">
        <f>'40'!J40</f>
        <v>0</v>
      </c>
      <c r="Q1240" s="898">
        <f>'41'!J41</f>
        <v>0</v>
      </c>
      <c r="S1240" s="722">
        <f t="shared" si="139"/>
        <v>0</v>
      </c>
      <c r="T1240" s="461"/>
      <c r="U1240" s="722">
        <f t="shared" si="140"/>
        <v>0</v>
      </c>
      <c r="W1240" s="655">
        <f t="shared" si="141"/>
        <v>0</v>
      </c>
      <c r="Z1240" s="654">
        <f t="shared" si="142"/>
        <v>0</v>
      </c>
    </row>
    <row r="1241" spans="1:26">
      <c r="A1241" s="381">
        <v>1241</v>
      </c>
      <c r="B1241" s="146" t="s">
        <v>224</v>
      </c>
      <c r="D1241" t="s">
        <v>905</v>
      </c>
      <c r="E1241" s="910">
        <f>'40'!J41</f>
        <v>0</v>
      </c>
      <c r="G1241" s="910">
        <f>'41'!J42</f>
        <v>0</v>
      </c>
      <c r="I1241" s="737">
        <f>'40'!J41</f>
        <v>0</v>
      </c>
      <c r="K1241" s="231">
        <f>'41'!J42</f>
        <v>0</v>
      </c>
      <c r="N1241" s="1018">
        <v>0</v>
      </c>
      <c r="O1241" s="898">
        <f>'40'!J41</f>
        <v>0</v>
      </c>
      <c r="Q1241" s="898">
        <f>'41'!J42</f>
        <v>0</v>
      </c>
      <c r="S1241" s="722">
        <f t="shared" si="139"/>
        <v>0</v>
      </c>
      <c r="T1241" s="461"/>
      <c r="U1241" s="722">
        <f t="shared" si="140"/>
        <v>0</v>
      </c>
      <c r="W1241" s="655">
        <f t="shared" si="141"/>
        <v>0</v>
      </c>
      <c r="Z1241" s="654">
        <f t="shared" si="142"/>
        <v>0</v>
      </c>
    </row>
    <row r="1242" spans="1:26">
      <c r="A1242" s="381">
        <v>1242</v>
      </c>
      <c r="B1242" s="146" t="s">
        <v>226</v>
      </c>
      <c r="D1242" t="s">
        <v>905</v>
      </c>
      <c r="E1242" s="910">
        <f>'40'!J42</f>
        <v>-8204</v>
      </c>
      <c r="G1242" s="910">
        <f>'41'!J43</f>
        <v>-4179</v>
      </c>
      <c r="I1242" s="737">
        <f>'40'!J42</f>
        <v>-8204</v>
      </c>
      <c r="K1242" s="231">
        <f>'41'!J43</f>
        <v>-4179</v>
      </c>
      <c r="N1242" s="1018">
        <v>-4179</v>
      </c>
      <c r="O1242" s="898">
        <f>'40'!J42</f>
        <v>-8204</v>
      </c>
      <c r="Q1242" s="898">
        <f>'41'!J43</f>
        <v>-4179</v>
      </c>
      <c r="S1242" s="722">
        <f t="shared" si="139"/>
        <v>0</v>
      </c>
      <c r="T1242" s="461"/>
      <c r="U1242" s="722">
        <f t="shared" si="140"/>
        <v>0</v>
      </c>
      <c r="W1242" s="655">
        <f t="shared" si="141"/>
        <v>0</v>
      </c>
      <c r="Z1242" s="654">
        <f t="shared" si="142"/>
        <v>-8204</v>
      </c>
    </row>
    <row r="1243" spans="1:26">
      <c r="A1243" s="381">
        <v>1243</v>
      </c>
      <c r="B1243" s="146" t="s">
        <v>227</v>
      </c>
      <c r="D1243" t="s">
        <v>905</v>
      </c>
      <c r="E1243" s="910">
        <f>'40'!J43</f>
        <v>11017</v>
      </c>
      <c r="G1243" s="910">
        <f>'41'!J44</f>
        <v>10083</v>
      </c>
      <c r="I1243" s="737">
        <f>'40'!J43</f>
        <v>11017</v>
      </c>
      <c r="K1243" s="231">
        <f>'41'!J44</f>
        <v>10083</v>
      </c>
      <c r="N1243" s="1018">
        <v>10083</v>
      </c>
      <c r="O1243" s="898">
        <f>'40'!J43</f>
        <v>11017</v>
      </c>
      <c r="Q1243" s="898">
        <f>'41'!J44</f>
        <v>10083</v>
      </c>
      <c r="S1243" s="722">
        <f t="shared" si="139"/>
        <v>0</v>
      </c>
      <c r="T1243" s="461"/>
      <c r="U1243" s="722">
        <f t="shared" si="140"/>
        <v>0</v>
      </c>
      <c r="W1243" s="655">
        <f t="shared" si="141"/>
        <v>0</v>
      </c>
      <c r="Z1243" s="654">
        <f t="shared" si="142"/>
        <v>11017</v>
      </c>
    </row>
    <row r="1244" spans="1:26" ht="15.75">
      <c r="A1244" s="381">
        <v>1244</v>
      </c>
      <c r="B1244" s="341" t="s">
        <v>982</v>
      </c>
      <c r="D1244" t="s">
        <v>905</v>
      </c>
      <c r="E1244" s="910">
        <f>'40'!J44</f>
        <v>100989</v>
      </c>
      <c r="G1244" s="910">
        <f>'41'!J45</f>
        <v>98176</v>
      </c>
      <c r="I1244" s="737">
        <f>'40'!J44</f>
        <v>100989</v>
      </c>
      <c r="K1244" s="231">
        <f>'41'!J45</f>
        <v>98176</v>
      </c>
      <c r="N1244" s="1018">
        <v>98176</v>
      </c>
      <c r="O1244" s="898">
        <f>'40'!J44</f>
        <v>100989</v>
      </c>
      <c r="Q1244" s="898">
        <f>'41'!J45</f>
        <v>98176</v>
      </c>
      <c r="S1244" s="722">
        <f t="shared" si="139"/>
        <v>0</v>
      </c>
      <c r="T1244" s="461"/>
      <c r="U1244" s="722">
        <f t="shared" si="140"/>
        <v>0</v>
      </c>
      <c r="W1244" s="655">
        <f t="shared" si="141"/>
        <v>0</v>
      </c>
      <c r="Z1244" s="654">
        <f t="shared" si="142"/>
        <v>100989</v>
      </c>
    </row>
    <row r="1245" spans="1:26" ht="15.75">
      <c r="A1245" s="381">
        <v>1245</v>
      </c>
      <c r="B1245" s="341" t="s">
        <v>985</v>
      </c>
      <c r="D1245" t="s">
        <v>905</v>
      </c>
      <c r="E1245" s="910">
        <f>'40'!J46</f>
        <v>47121</v>
      </c>
      <c r="G1245" s="910">
        <f>'41'!J47</f>
        <v>47809</v>
      </c>
      <c r="I1245" s="737">
        <f>'40'!J46</f>
        <v>47121</v>
      </c>
      <c r="K1245" s="231">
        <f>'41'!J47</f>
        <v>47809</v>
      </c>
      <c r="N1245" s="1018">
        <v>47809</v>
      </c>
      <c r="O1245" s="898">
        <f>'40'!J46</f>
        <v>47121</v>
      </c>
      <c r="Q1245" s="898">
        <f>'41'!J47</f>
        <v>47809</v>
      </c>
      <c r="S1245" s="722">
        <f t="shared" si="139"/>
        <v>0</v>
      </c>
      <c r="T1245" s="461"/>
      <c r="U1245" s="722">
        <f t="shared" si="140"/>
        <v>0</v>
      </c>
      <c r="W1245" s="655">
        <f t="shared" si="141"/>
        <v>0</v>
      </c>
      <c r="Z1245" s="654">
        <f t="shared" si="142"/>
        <v>47121</v>
      </c>
    </row>
    <row r="1246" spans="1:26" ht="15.75">
      <c r="A1246" s="381">
        <v>1246</v>
      </c>
      <c r="B1246" s="341" t="s">
        <v>986</v>
      </c>
      <c r="D1246" t="s">
        <v>905</v>
      </c>
      <c r="E1246" s="910">
        <f>'40'!J48</f>
        <v>48377</v>
      </c>
      <c r="G1246" s="910">
        <f>'41'!J49</f>
        <v>47121</v>
      </c>
      <c r="I1246" s="737">
        <f>'40'!J48</f>
        <v>48377</v>
      </c>
      <c r="K1246" s="231">
        <f>'41'!J49</f>
        <v>47121</v>
      </c>
      <c r="N1246" s="1018">
        <v>47121</v>
      </c>
      <c r="O1246" s="898">
        <f>'40'!J48</f>
        <v>48377</v>
      </c>
      <c r="Q1246" s="898">
        <f>'41'!J49</f>
        <v>47121</v>
      </c>
      <c r="S1246" s="722">
        <f t="shared" si="139"/>
        <v>0</v>
      </c>
      <c r="T1246" s="461"/>
      <c r="U1246" s="722">
        <f t="shared" si="140"/>
        <v>0</v>
      </c>
      <c r="W1246" s="655">
        <f t="shared" si="141"/>
        <v>0</v>
      </c>
      <c r="Z1246" s="654">
        <f t="shared" si="142"/>
        <v>48377</v>
      </c>
    </row>
    <row r="1247" spans="1:26" ht="15.75">
      <c r="A1247" s="381">
        <v>1247</v>
      </c>
      <c r="B1247" s="341" t="s">
        <v>987</v>
      </c>
      <c r="D1247" t="s">
        <v>905</v>
      </c>
      <c r="I1247" s="737"/>
      <c r="K1247" s="231"/>
      <c r="N1247" s="1018"/>
      <c r="S1247" s="722">
        <f t="shared" si="139"/>
        <v>0</v>
      </c>
      <c r="U1247" s="722">
        <f t="shared" si="140"/>
        <v>0</v>
      </c>
      <c r="W1247" s="655">
        <f t="shared" si="141"/>
        <v>0</v>
      </c>
      <c r="Z1247" s="654">
        <f t="shared" si="142"/>
        <v>0</v>
      </c>
    </row>
    <row r="1248" spans="1:26">
      <c r="A1248" s="381">
        <v>1248</v>
      </c>
      <c r="B1248" s="146" t="s">
        <v>228</v>
      </c>
      <c r="D1248" t="s">
        <v>905</v>
      </c>
      <c r="E1248" s="910">
        <f>'40'!J54</f>
        <v>46638</v>
      </c>
      <c r="G1248" s="910">
        <f>'41'!J55</f>
        <v>45161</v>
      </c>
      <c r="I1248" s="737">
        <f>'40'!J54</f>
        <v>46638</v>
      </c>
      <c r="K1248" s="231">
        <f>'41'!J55</f>
        <v>45161</v>
      </c>
      <c r="N1248" s="1018">
        <v>45161</v>
      </c>
      <c r="O1248" s="898">
        <f>'40'!J54</f>
        <v>46638</v>
      </c>
      <c r="Q1248" s="898">
        <f>'41'!J55</f>
        <v>45161</v>
      </c>
      <c r="S1248" s="722">
        <f t="shared" si="139"/>
        <v>0</v>
      </c>
      <c r="T1248" s="461"/>
      <c r="U1248" s="722">
        <f t="shared" si="140"/>
        <v>0</v>
      </c>
      <c r="W1248" s="655">
        <f t="shared" si="141"/>
        <v>0</v>
      </c>
      <c r="Z1248" s="654">
        <f t="shared" si="142"/>
        <v>46638</v>
      </c>
    </row>
    <row r="1249" spans="1:26">
      <c r="A1249" s="381">
        <v>1249</v>
      </c>
      <c r="B1249" s="146" t="s">
        <v>229</v>
      </c>
      <c r="D1249" t="s">
        <v>905</v>
      </c>
      <c r="E1249" s="910">
        <f>'40'!J55</f>
        <v>609</v>
      </c>
      <c r="G1249" s="910">
        <f>'41'!J56</f>
        <v>513</v>
      </c>
      <c r="I1249" s="737">
        <f>'40'!J55</f>
        <v>609</v>
      </c>
      <c r="K1249" s="231">
        <f>'41'!J56</f>
        <v>513</v>
      </c>
      <c r="N1249" s="1018">
        <v>513</v>
      </c>
      <c r="O1249" s="898">
        <f>'40'!J55</f>
        <v>609</v>
      </c>
      <c r="Q1249" s="898">
        <f>'41'!J56</f>
        <v>513</v>
      </c>
      <c r="S1249" s="722">
        <f t="shared" si="139"/>
        <v>0</v>
      </c>
      <c r="T1249" s="461"/>
      <c r="U1249" s="722">
        <f t="shared" si="140"/>
        <v>0</v>
      </c>
      <c r="W1249" s="655">
        <f t="shared" si="141"/>
        <v>0</v>
      </c>
      <c r="Z1249" s="654">
        <f t="shared" si="142"/>
        <v>609</v>
      </c>
    </row>
    <row r="1250" spans="1:26">
      <c r="A1250" s="381">
        <v>1250</v>
      </c>
      <c r="B1250" s="146" t="s">
        <v>230</v>
      </c>
      <c r="D1250" t="s">
        <v>905</v>
      </c>
      <c r="E1250" s="910">
        <f>'40'!J56</f>
        <v>1129</v>
      </c>
      <c r="G1250" s="910">
        <f>'41'!J57</f>
        <v>1447</v>
      </c>
      <c r="I1250" s="737">
        <f>'40'!J56</f>
        <v>1129</v>
      </c>
      <c r="K1250" s="231">
        <f>'41'!J57</f>
        <v>1447</v>
      </c>
      <c r="N1250" s="1018">
        <v>1447</v>
      </c>
      <c r="O1250" s="898">
        <f>'40'!J56</f>
        <v>1129</v>
      </c>
      <c r="Q1250" s="898">
        <f>'41'!J57</f>
        <v>1447</v>
      </c>
      <c r="S1250" s="722">
        <f t="shared" si="139"/>
        <v>0</v>
      </c>
      <c r="T1250" s="461"/>
      <c r="U1250" s="722">
        <f t="shared" si="140"/>
        <v>0</v>
      </c>
      <c r="W1250" s="655">
        <f t="shared" si="141"/>
        <v>0</v>
      </c>
      <c r="Z1250" s="654">
        <f t="shared" si="142"/>
        <v>1129</v>
      </c>
    </row>
    <row r="1251" spans="1:26" ht="15.75">
      <c r="A1251" s="381">
        <v>1251</v>
      </c>
      <c r="B1251" s="341" t="s">
        <v>106</v>
      </c>
      <c r="D1251" t="s">
        <v>905</v>
      </c>
      <c r="E1251" s="910">
        <f>'40'!J57</f>
        <v>48376</v>
      </c>
      <c r="G1251" s="910">
        <f>'41'!J58</f>
        <v>47121</v>
      </c>
      <c r="I1251" s="737">
        <f>'40'!J57</f>
        <v>48376</v>
      </c>
      <c r="K1251" s="231">
        <f>'41'!J58</f>
        <v>47121</v>
      </c>
      <c r="N1251" s="1018">
        <v>47121</v>
      </c>
      <c r="O1251" s="898">
        <f>'40'!J57</f>
        <v>48376</v>
      </c>
      <c r="Q1251" s="898">
        <f>'41'!J58</f>
        <v>47121</v>
      </c>
      <c r="S1251" s="722">
        <f t="shared" si="139"/>
        <v>0</v>
      </c>
      <c r="T1251" s="461"/>
      <c r="U1251" s="722">
        <f t="shared" si="140"/>
        <v>0</v>
      </c>
      <c r="W1251" s="655">
        <f t="shared" si="141"/>
        <v>0</v>
      </c>
      <c r="Z1251" s="654">
        <f t="shared" si="142"/>
        <v>48376</v>
      </c>
    </row>
    <row r="1252" spans="1:26" ht="15.75">
      <c r="A1252" s="381">
        <v>1252</v>
      </c>
      <c r="B1252" s="341" t="s">
        <v>231</v>
      </c>
      <c r="D1252" t="s">
        <v>905</v>
      </c>
      <c r="I1252" s="737"/>
      <c r="K1252" s="231"/>
      <c r="N1252" s="1018"/>
      <c r="S1252" s="722">
        <f t="shared" si="139"/>
        <v>0</v>
      </c>
      <c r="U1252" s="722">
        <f t="shared" si="140"/>
        <v>0</v>
      </c>
      <c r="W1252" s="655">
        <f t="shared" si="141"/>
        <v>0</v>
      </c>
      <c r="Z1252" s="654">
        <f t="shared" si="142"/>
        <v>0</v>
      </c>
    </row>
    <row r="1253" spans="1:26">
      <c r="A1253" s="381">
        <v>1253</v>
      </c>
      <c r="B1253" s="146" t="s">
        <v>232</v>
      </c>
      <c r="D1253" t="s">
        <v>905</v>
      </c>
      <c r="E1253" s="910">
        <f>'40'!J60</f>
        <v>48376</v>
      </c>
      <c r="G1253" s="910">
        <f>'41'!J61</f>
        <v>47121</v>
      </c>
      <c r="I1253" s="737">
        <f>'40'!J60</f>
        <v>48376</v>
      </c>
      <c r="K1253" s="231">
        <f>'41'!J61</f>
        <v>47121</v>
      </c>
      <c r="N1253" s="1018">
        <v>47121</v>
      </c>
      <c r="O1253" s="898">
        <f>'40'!J60</f>
        <v>48376</v>
      </c>
      <c r="Q1253" s="898">
        <f>'41'!J61</f>
        <v>47121</v>
      </c>
      <c r="S1253" s="722">
        <f t="shared" si="139"/>
        <v>0</v>
      </c>
      <c r="T1253" s="461"/>
      <c r="U1253" s="722">
        <f t="shared" si="140"/>
        <v>0</v>
      </c>
      <c r="W1253" s="655">
        <f t="shared" si="141"/>
        <v>0</v>
      </c>
      <c r="Z1253" s="654">
        <f t="shared" si="142"/>
        <v>48376</v>
      </c>
    </row>
    <row r="1254" spans="1:26">
      <c r="A1254" s="381">
        <v>1254</v>
      </c>
      <c r="B1254" s="388" t="s">
        <v>1703</v>
      </c>
      <c r="D1254" t="s">
        <v>905</v>
      </c>
      <c r="E1254" s="910">
        <f>'40'!J61</f>
        <v>0</v>
      </c>
      <c r="G1254" s="910">
        <f>'41'!J62</f>
        <v>0</v>
      </c>
      <c r="I1254" s="737">
        <f>'40'!J61</f>
        <v>0</v>
      </c>
      <c r="K1254" s="231">
        <f>'41'!J62</f>
        <v>0</v>
      </c>
      <c r="N1254" s="1018">
        <v>0</v>
      </c>
      <c r="O1254" s="898">
        <f>'40'!J61</f>
        <v>0</v>
      </c>
      <c r="Q1254" s="898">
        <f>'41'!J62</f>
        <v>0</v>
      </c>
      <c r="S1254" s="722">
        <f t="shared" si="139"/>
        <v>0</v>
      </c>
      <c r="T1254" s="461"/>
      <c r="U1254" s="722">
        <f t="shared" si="140"/>
        <v>0</v>
      </c>
      <c r="W1254" s="655">
        <f t="shared" si="141"/>
        <v>0</v>
      </c>
      <c r="Z1254" s="654">
        <f t="shared" si="142"/>
        <v>0</v>
      </c>
    </row>
    <row r="1255" spans="1:26">
      <c r="A1255" s="381">
        <v>1255</v>
      </c>
      <c r="B1255" s="146" t="s">
        <v>391</v>
      </c>
      <c r="D1255" t="s">
        <v>905</v>
      </c>
      <c r="E1255" s="910">
        <f>'40'!J62</f>
        <v>0</v>
      </c>
      <c r="G1255" s="910">
        <f>'41'!J63</f>
        <v>0</v>
      </c>
      <c r="I1255" s="737">
        <f>'40'!J62</f>
        <v>0</v>
      </c>
      <c r="K1255" s="231">
        <f>'41'!J63</f>
        <v>0</v>
      </c>
      <c r="N1255" s="1018">
        <v>0</v>
      </c>
      <c r="O1255" s="898">
        <f>'40'!J62</f>
        <v>0</v>
      </c>
      <c r="Q1255" s="898">
        <f>'41'!J63</f>
        <v>0</v>
      </c>
      <c r="S1255" s="722">
        <f t="shared" si="139"/>
        <v>0</v>
      </c>
      <c r="T1255" s="461"/>
      <c r="U1255" s="722">
        <f t="shared" si="140"/>
        <v>0</v>
      </c>
      <c r="W1255" s="655">
        <f t="shared" si="141"/>
        <v>0</v>
      </c>
      <c r="Z1255" s="654">
        <f t="shared" si="142"/>
        <v>0</v>
      </c>
    </row>
    <row r="1256" spans="1:26">
      <c r="A1256" s="381">
        <v>1256</v>
      </c>
      <c r="B1256" s="146" t="s">
        <v>234</v>
      </c>
      <c r="D1256" t="s">
        <v>905</v>
      </c>
      <c r="E1256" s="910">
        <f>'40'!J63</f>
        <v>0</v>
      </c>
      <c r="G1256" s="910">
        <f>'41'!J64</f>
        <v>0</v>
      </c>
      <c r="I1256" s="737">
        <f>'40'!J63</f>
        <v>0</v>
      </c>
      <c r="K1256" s="231">
        <f>'41'!J64</f>
        <v>0</v>
      </c>
      <c r="N1256" s="1018">
        <v>0</v>
      </c>
      <c r="O1256" s="898">
        <f>'40'!J63</f>
        <v>0</v>
      </c>
      <c r="Q1256" s="898">
        <f>'41'!J64</f>
        <v>0</v>
      </c>
      <c r="S1256" s="722">
        <f t="shared" si="139"/>
        <v>0</v>
      </c>
      <c r="T1256" s="461"/>
      <c r="U1256" s="722">
        <f t="shared" si="140"/>
        <v>0</v>
      </c>
      <c r="W1256" s="655">
        <f t="shared" si="141"/>
        <v>0</v>
      </c>
      <c r="Z1256" s="654">
        <f t="shared" si="142"/>
        <v>0</v>
      </c>
    </row>
    <row r="1257" spans="1:26" ht="15.75">
      <c r="A1257" s="381">
        <v>1257</v>
      </c>
      <c r="B1257" s="341" t="s">
        <v>106</v>
      </c>
      <c r="D1257" t="s">
        <v>905</v>
      </c>
      <c r="E1257" s="910">
        <f>'40'!J64</f>
        <v>48376</v>
      </c>
      <c r="G1257" s="910">
        <f>'41'!J65</f>
        <v>47121</v>
      </c>
      <c r="I1257" s="737">
        <f>'40'!J64</f>
        <v>48376</v>
      </c>
      <c r="K1257" s="231">
        <f>'41'!J65</f>
        <v>47121</v>
      </c>
      <c r="N1257" s="1018">
        <v>47121</v>
      </c>
      <c r="O1257" s="898">
        <f>'40'!J64</f>
        <v>48376</v>
      </c>
      <c r="Q1257" s="898">
        <f>'41'!J65</f>
        <v>47121</v>
      </c>
      <c r="S1257" s="722">
        <f t="shared" si="139"/>
        <v>0</v>
      </c>
      <c r="T1257" s="461"/>
      <c r="U1257" s="722">
        <f t="shared" si="140"/>
        <v>0</v>
      </c>
      <c r="W1257" s="655">
        <f t="shared" si="141"/>
        <v>0</v>
      </c>
      <c r="Z1257" s="654">
        <f t="shared" si="142"/>
        <v>48376</v>
      </c>
    </row>
    <row r="1258" spans="1:26" ht="15.75">
      <c r="A1258" s="381">
        <v>1258</v>
      </c>
      <c r="B1258" s="341" t="s">
        <v>991</v>
      </c>
      <c r="D1258" t="s">
        <v>905</v>
      </c>
      <c r="I1258" s="737"/>
      <c r="K1258" s="231"/>
      <c r="N1258" s="1018"/>
      <c r="S1258" s="722">
        <f t="shared" si="139"/>
        <v>0</v>
      </c>
      <c r="U1258" s="722">
        <f t="shared" si="140"/>
        <v>0</v>
      </c>
      <c r="W1258" s="655">
        <f t="shared" si="141"/>
        <v>0</v>
      </c>
      <c r="Z1258" s="654">
        <f t="shared" si="142"/>
        <v>0</v>
      </c>
    </row>
    <row r="1259" spans="1:26">
      <c r="A1259" s="381">
        <v>1259</v>
      </c>
      <c r="B1259" s="146" t="s">
        <v>1463</v>
      </c>
      <c r="D1259" t="s">
        <v>905</v>
      </c>
      <c r="E1259" s="910">
        <f>'40'!L11</f>
        <v>1303</v>
      </c>
      <c r="G1259" s="910">
        <f>'41'!L11</f>
        <v>1350</v>
      </c>
      <c r="I1259" s="737">
        <f>'40'!L11</f>
        <v>1303</v>
      </c>
      <c r="K1259" s="231">
        <f>'41'!L11</f>
        <v>1350</v>
      </c>
      <c r="N1259" s="1018">
        <v>1350</v>
      </c>
      <c r="S1259" s="722">
        <f t="shared" si="139"/>
        <v>0</v>
      </c>
      <c r="U1259" s="722">
        <f t="shared" si="140"/>
        <v>0</v>
      </c>
      <c r="W1259" s="655">
        <f t="shared" si="141"/>
        <v>0</v>
      </c>
      <c r="X1259" t="s">
        <v>1517</v>
      </c>
      <c r="Z1259" s="654">
        <f t="shared" si="142"/>
        <v>1303</v>
      </c>
    </row>
    <row r="1260" spans="1:26">
      <c r="A1260" s="381">
        <v>1260</v>
      </c>
      <c r="B1260" s="146" t="s">
        <v>1536</v>
      </c>
      <c r="D1260" t="s">
        <v>905</v>
      </c>
      <c r="E1260" s="910">
        <f>'40'!L12</f>
        <v>0</v>
      </c>
      <c r="G1260" s="910">
        <f>'41'!L12</f>
        <v>0</v>
      </c>
      <c r="I1260" s="737">
        <f>'40'!L12</f>
        <v>0</v>
      </c>
      <c r="K1260" s="231">
        <f>'41'!L12</f>
        <v>0</v>
      </c>
      <c r="N1260" s="1018">
        <v>0</v>
      </c>
      <c r="S1260" s="722">
        <f t="shared" si="139"/>
        <v>0</v>
      </c>
      <c r="U1260" s="722">
        <f t="shared" si="140"/>
        <v>0</v>
      </c>
      <c r="W1260" s="655">
        <f t="shared" si="141"/>
        <v>0</v>
      </c>
      <c r="Z1260" s="654">
        <f t="shared" si="142"/>
        <v>0</v>
      </c>
    </row>
    <row r="1261" spans="1:26">
      <c r="A1261" s="381">
        <v>1261</v>
      </c>
      <c r="B1261" s="146" t="s">
        <v>1537</v>
      </c>
      <c r="D1261" t="s">
        <v>905</v>
      </c>
      <c r="E1261" s="910">
        <f>'40'!L13</f>
        <v>0</v>
      </c>
      <c r="G1261" s="910">
        <f>'41'!L13</f>
        <v>0</v>
      </c>
      <c r="I1261" s="737">
        <f>'40'!L13</f>
        <v>0</v>
      </c>
      <c r="K1261" s="231">
        <f>'41'!L13</f>
        <v>0</v>
      </c>
      <c r="N1261" s="1018">
        <v>0</v>
      </c>
      <c r="S1261" s="722">
        <f t="shared" si="139"/>
        <v>0</v>
      </c>
      <c r="U1261" s="722">
        <f t="shared" si="140"/>
        <v>0</v>
      </c>
      <c r="W1261" s="655">
        <f t="shared" si="141"/>
        <v>0</v>
      </c>
      <c r="Z1261" s="654">
        <f t="shared" si="142"/>
        <v>0</v>
      </c>
    </row>
    <row r="1262" spans="1:26">
      <c r="A1262" s="381">
        <v>1262</v>
      </c>
      <c r="B1262" s="146" t="s">
        <v>1464</v>
      </c>
      <c r="D1262" t="s">
        <v>905</v>
      </c>
      <c r="E1262" s="910">
        <f>'40'!L14</f>
        <v>0</v>
      </c>
      <c r="G1262" s="910">
        <f>'41'!L14</f>
        <v>0</v>
      </c>
      <c r="I1262" s="737">
        <f>'40'!L14</f>
        <v>0</v>
      </c>
      <c r="K1262" s="231">
        <f>'41'!L14</f>
        <v>0</v>
      </c>
      <c r="N1262" s="1018">
        <v>0</v>
      </c>
      <c r="S1262" s="722">
        <f t="shared" si="139"/>
        <v>0</v>
      </c>
      <c r="U1262" s="722">
        <f t="shared" si="140"/>
        <v>0</v>
      </c>
      <c r="W1262" s="655">
        <f t="shared" si="141"/>
        <v>0</v>
      </c>
      <c r="Z1262" s="654">
        <f t="shared" si="142"/>
        <v>0</v>
      </c>
    </row>
    <row r="1263" spans="1:26">
      <c r="A1263" s="381">
        <v>1263</v>
      </c>
      <c r="B1263" s="146" t="s">
        <v>981</v>
      </c>
      <c r="D1263" t="s">
        <v>905</v>
      </c>
      <c r="E1263" s="910">
        <f>'40'!L15</f>
        <v>1303</v>
      </c>
      <c r="G1263" s="910">
        <f>'41'!L15</f>
        <v>1350</v>
      </c>
      <c r="I1263" s="737">
        <f>'40'!L15</f>
        <v>1303</v>
      </c>
      <c r="K1263" s="231">
        <f>'41'!L15</f>
        <v>1350</v>
      </c>
      <c r="N1263" s="1018">
        <v>1350</v>
      </c>
      <c r="O1263" s="898">
        <f>'40'!L15</f>
        <v>1303</v>
      </c>
      <c r="Q1263" s="898">
        <f>'41'!L15</f>
        <v>1350</v>
      </c>
      <c r="S1263" s="722">
        <f t="shared" ref="S1263:S1278" si="143">E1263-I1263</f>
        <v>0</v>
      </c>
      <c r="T1263" s="461"/>
      <c r="U1263" s="722">
        <f t="shared" ref="U1263:U1278" si="144">G1263-K1263</f>
        <v>0</v>
      </c>
      <c r="W1263" s="655">
        <f t="shared" ref="W1263:W1278" si="145">G1263-N1263</f>
        <v>0</v>
      </c>
      <c r="Z1263" s="654">
        <f t="shared" ref="Z1263:Z1278" si="146">E1263-Y1263</f>
        <v>1303</v>
      </c>
    </row>
    <row r="1264" spans="1:26">
      <c r="A1264" s="381">
        <v>1264</v>
      </c>
      <c r="B1264" s="146" t="s">
        <v>220</v>
      </c>
      <c r="D1264" t="s">
        <v>905</v>
      </c>
      <c r="E1264" s="910">
        <f>'40'!L16</f>
        <v>0</v>
      </c>
      <c r="G1264" s="910">
        <f>'41'!L16</f>
        <v>0</v>
      </c>
      <c r="I1264" s="737">
        <f>'40'!L16</f>
        <v>0</v>
      </c>
      <c r="K1264" s="231">
        <f>'41'!L16</f>
        <v>0</v>
      </c>
      <c r="N1264" s="1018">
        <v>0</v>
      </c>
      <c r="O1264" s="898">
        <f>'40'!L16</f>
        <v>0</v>
      </c>
      <c r="Q1264" s="898">
        <f>'41'!L16</f>
        <v>0</v>
      </c>
      <c r="S1264" s="722">
        <f t="shared" si="143"/>
        <v>0</v>
      </c>
      <c r="T1264" s="461"/>
      <c r="U1264" s="722">
        <f t="shared" si="144"/>
        <v>0</v>
      </c>
      <c r="W1264" s="655">
        <f t="shared" si="145"/>
        <v>0</v>
      </c>
      <c r="Z1264" s="654">
        <f t="shared" si="146"/>
        <v>0</v>
      </c>
    </row>
    <row r="1265" spans="1:26">
      <c r="A1265" s="381">
        <v>1265</v>
      </c>
      <c r="B1265" s="146" t="s">
        <v>647</v>
      </c>
      <c r="D1265" t="s">
        <v>905</v>
      </c>
      <c r="E1265" s="910">
        <f>'40'!L18</f>
        <v>357</v>
      </c>
      <c r="G1265" s="910">
        <f>'41'!L18</f>
        <v>12</v>
      </c>
      <c r="I1265" s="737">
        <f>'40'!L18</f>
        <v>357</v>
      </c>
      <c r="K1265" s="231">
        <f>'41'!L18</f>
        <v>12</v>
      </c>
      <c r="N1265" s="1018">
        <v>12</v>
      </c>
      <c r="O1265" s="898">
        <f>'40'!L18</f>
        <v>357</v>
      </c>
      <c r="Q1265" s="898">
        <f>'41'!L18</f>
        <v>12</v>
      </c>
      <c r="S1265" s="722">
        <f t="shared" si="143"/>
        <v>0</v>
      </c>
      <c r="T1265" s="461"/>
      <c r="U1265" s="722">
        <f t="shared" si="144"/>
        <v>0</v>
      </c>
      <c r="W1265" s="655">
        <f t="shared" si="145"/>
        <v>0</v>
      </c>
      <c r="Z1265" s="654">
        <f t="shared" si="146"/>
        <v>357</v>
      </c>
    </row>
    <row r="1266" spans="1:26">
      <c r="A1266" s="381">
        <v>1266</v>
      </c>
      <c r="B1266" s="146" t="s">
        <v>648</v>
      </c>
      <c r="D1266" t="s">
        <v>905</v>
      </c>
      <c r="E1266" s="910">
        <f>'40'!L19</f>
        <v>0</v>
      </c>
      <c r="G1266" s="910">
        <f>'41'!L19</f>
        <v>0</v>
      </c>
      <c r="I1266" s="737">
        <f>'40'!L19</f>
        <v>0</v>
      </c>
      <c r="K1266" s="231">
        <f>'41'!L19</f>
        <v>0</v>
      </c>
      <c r="N1266" s="1018">
        <v>0</v>
      </c>
      <c r="O1266" s="898">
        <f>'40'!L19</f>
        <v>0</v>
      </c>
      <c r="Q1266" s="898">
        <f>'41'!L19</f>
        <v>0</v>
      </c>
      <c r="S1266" s="722">
        <f t="shared" si="143"/>
        <v>0</v>
      </c>
      <c r="T1266" s="461"/>
      <c r="U1266" s="722">
        <f t="shared" si="144"/>
        <v>0</v>
      </c>
      <c r="W1266" s="655">
        <f t="shared" si="145"/>
        <v>0</v>
      </c>
      <c r="Z1266" s="654">
        <f t="shared" si="146"/>
        <v>0</v>
      </c>
    </row>
    <row r="1267" spans="1:26">
      <c r="A1267" s="381">
        <v>1267</v>
      </c>
      <c r="B1267" s="146" t="s">
        <v>649</v>
      </c>
      <c r="D1267" t="s">
        <v>905</v>
      </c>
      <c r="E1267" s="910">
        <f>'40'!L20</f>
        <v>0</v>
      </c>
      <c r="G1267" s="910">
        <f>'41'!L20</f>
        <v>0</v>
      </c>
      <c r="I1267" s="737">
        <f>'40'!L20</f>
        <v>0</v>
      </c>
      <c r="K1267" s="231">
        <f>'41'!L20</f>
        <v>0</v>
      </c>
      <c r="N1267" s="1018">
        <v>0</v>
      </c>
      <c r="O1267" s="898">
        <f>'40'!L20</f>
        <v>0</v>
      </c>
      <c r="Q1267" s="898">
        <f>'41'!L20</f>
        <v>0</v>
      </c>
      <c r="S1267" s="722">
        <f t="shared" si="143"/>
        <v>0</v>
      </c>
      <c r="T1267" s="461"/>
      <c r="U1267" s="722">
        <f t="shared" si="144"/>
        <v>0</v>
      </c>
      <c r="W1267" s="655">
        <f t="shared" si="145"/>
        <v>0</v>
      </c>
      <c r="Z1267" s="654">
        <f t="shared" si="146"/>
        <v>0</v>
      </c>
    </row>
    <row r="1268" spans="1:26">
      <c r="A1268" s="381">
        <v>1268</v>
      </c>
      <c r="B1268" s="146" t="s">
        <v>221</v>
      </c>
      <c r="D1268" t="s">
        <v>905</v>
      </c>
      <c r="E1268" s="910">
        <f>'40'!L21</f>
        <v>0</v>
      </c>
      <c r="G1268" s="910">
        <f>'41'!L21</f>
        <v>0</v>
      </c>
      <c r="I1268" s="737">
        <f>'40'!L21</f>
        <v>0</v>
      </c>
      <c r="K1268" s="231">
        <f>'41'!L21</f>
        <v>0</v>
      </c>
      <c r="N1268" s="1018">
        <v>0</v>
      </c>
      <c r="O1268" s="898">
        <f>'40'!L21</f>
        <v>0</v>
      </c>
      <c r="Q1268" s="898">
        <f>'41'!L21</f>
        <v>0</v>
      </c>
      <c r="S1268" s="722">
        <f t="shared" si="143"/>
        <v>0</v>
      </c>
      <c r="T1268" s="461"/>
      <c r="U1268" s="722">
        <f t="shared" si="144"/>
        <v>0</v>
      </c>
      <c r="W1268" s="655">
        <f t="shared" si="145"/>
        <v>0</v>
      </c>
      <c r="Z1268" s="654">
        <f t="shared" si="146"/>
        <v>0</v>
      </c>
    </row>
    <row r="1269" spans="1:26">
      <c r="A1269" s="381">
        <v>1269</v>
      </c>
      <c r="B1269" s="146" t="s">
        <v>222</v>
      </c>
      <c r="D1269" t="s">
        <v>905</v>
      </c>
      <c r="E1269" s="910">
        <f>'40'!L22</f>
        <v>0</v>
      </c>
      <c r="G1269" s="910">
        <f>'41'!L22</f>
        <v>0</v>
      </c>
      <c r="I1269" s="737">
        <f>'40'!L22</f>
        <v>0</v>
      </c>
      <c r="K1269" s="231">
        <f>'41'!L22</f>
        <v>0</v>
      </c>
      <c r="N1269" s="1018">
        <v>0</v>
      </c>
      <c r="O1269" s="898">
        <f>'40'!L22</f>
        <v>0</v>
      </c>
      <c r="Q1269" s="898">
        <f>'41'!L22</f>
        <v>0</v>
      </c>
      <c r="S1269" s="722">
        <f t="shared" si="143"/>
        <v>0</v>
      </c>
      <c r="T1269" s="461"/>
      <c r="U1269" s="722">
        <f t="shared" si="144"/>
        <v>0</v>
      </c>
      <c r="W1269" s="655">
        <f t="shared" si="145"/>
        <v>0</v>
      </c>
      <c r="Z1269" s="654">
        <f t="shared" si="146"/>
        <v>0</v>
      </c>
    </row>
    <row r="1270" spans="1:26">
      <c r="A1270" s="381">
        <v>1270</v>
      </c>
      <c r="B1270" s="146" t="s">
        <v>223</v>
      </c>
      <c r="D1270" t="s">
        <v>905</v>
      </c>
      <c r="E1270" s="910">
        <f>'40'!L23</f>
        <v>0</v>
      </c>
      <c r="G1270" s="910">
        <f>'41'!L23</f>
        <v>0</v>
      </c>
      <c r="I1270" s="737">
        <f>'40'!L23</f>
        <v>0</v>
      </c>
      <c r="K1270" s="231">
        <f>'41'!L23</f>
        <v>0</v>
      </c>
      <c r="N1270" s="1018">
        <v>0</v>
      </c>
      <c r="O1270" s="898">
        <f>'40'!L23</f>
        <v>0</v>
      </c>
      <c r="Q1270" s="898">
        <f>'41'!L23</f>
        <v>0</v>
      </c>
      <c r="S1270" s="722">
        <f t="shared" si="143"/>
        <v>0</v>
      </c>
      <c r="T1270" s="461"/>
      <c r="U1270" s="722">
        <f t="shared" si="144"/>
        <v>0</v>
      </c>
      <c r="W1270" s="655">
        <f t="shared" si="145"/>
        <v>0</v>
      </c>
      <c r="Z1270" s="654">
        <f t="shared" si="146"/>
        <v>0</v>
      </c>
    </row>
    <row r="1271" spans="1:26">
      <c r="A1271" s="381">
        <v>1271</v>
      </c>
      <c r="B1271" s="146" t="s">
        <v>457</v>
      </c>
      <c r="D1271" t="s">
        <v>905</v>
      </c>
      <c r="E1271" s="910">
        <f>'40'!L24</f>
        <v>0</v>
      </c>
      <c r="G1271" s="910">
        <f>'41'!L24</f>
        <v>0</v>
      </c>
      <c r="I1271" s="737">
        <f>'40'!L24</f>
        <v>0</v>
      </c>
      <c r="K1271" s="231">
        <f>'41'!L24</f>
        <v>0</v>
      </c>
      <c r="N1271" s="1018">
        <v>0</v>
      </c>
      <c r="O1271" s="898">
        <f>'40'!L24</f>
        <v>0</v>
      </c>
      <c r="Q1271" s="898">
        <f>'41'!L24</f>
        <v>0</v>
      </c>
      <c r="S1271" s="722">
        <f t="shared" si="143"/>
        <v>0</v>
      </c>
      <c r="T1271" s="461"/>
      <c r="U1271" s="722">
        <f t="shared" si="144"/>
        <v>0</v>
      </c>
      <c r="W1271" s="655">
        <f t="shared" si="145"/>
        <v>0</v>
      </c>
      <c r="Z1271" s="654">
        <f t="shared" si="146"/>
        <v>0</v>
      </c>
    </row>
    <row r="1272" spans="1:26">
      <c r="A1272" s="381">
        <v>1272</v>
      </c>
      <c r="B1272" s="146" t="s">
        <v>8</v>
      </c>
      <c r="D1272" t="s">
        <v>905</v>
      </c>
      <c r="E1272" s="910">
        <f>'40'!L25</f>
        <v>0</v>
      </c>
      <c r="G1272" s="910">
        <f>'41'!L25</f>
        <v>0</v>
      </c>
      <c r="I1272" s="737">
        <f>'40'!L25</f>
        <v>0</v>
      </c>
      <c r="K1272" s="231">
        <f>'41'!L25</f>
        <v>0</v>
      </c>
      <c r="N1272" s="1018">
        <v>0</v>
      </c>
      <c r="O1272" s="898">
        <f>'40'!L25</f>
        <v>0</v>
      </c>
      <c r="Q1272" s="898">
        <f>'41'!L25</f>
        <v>0</v>
      </c>
      <c r="S1272" s="722">
        <f t="shared" si="143"/>
        <v>0</v>
      </c>
      <c r="T1272" s="461"/>
      <c r="U1272" s="722">
        <f t="shared" si="144"/>
        <v>0</v>
      </c>
      <c r="W1272" s="655">
        <f t="shared" si="145"/>
        <v>0</v>
      </c>
      <c r="Z1272" s="654">
        <f t="shared" si="146"/>
        <v>0</v>
      </c>
    </row>
    <row r="1273" spans="1:26">
      <c r="A1273" s="381">
        <v>1273</v>
      </c>
      <c r="B1273" s="146" t="s">
        <v>224</v>
      </c>
      <c r="D1273" t="s">
        <v>905</v>
      </c>
      <c r="E1273" s="910">
        <f>'40'!L26</f>
        <v>0</v>
      </c>
      <c r="G1273" s="910">
        <f>'41'!L26</f>
        <v>0</v>
      </c>
      <c r="I1273" s="737">
        <f>'40'!L26</f>
        <v>0</v>
      </c>
      <c r="K1273" s="231">
        <f>'41'!L26</f>
        <v>0</v>
      </c>
      <c r="N1273" s="1018">
        <v>0</v>
      </c>
      <c r="O1273" s="898">
        <f>'40'!L26</f>
        <v>0</v>
      </c>
      <c r="Q1273" s="898">
        <f>'41'!L26</f>
        <v>0</v>
      </c>
      <c r="S1273" s="722">
        <f t="shared" si="143"/>
        <v>0</v>
      </c>
      <c r="T1273" s="461"/>
      <c r="U1273" s="722">
        <f t="shared" si="144"/>
        <v>0</v>
      </c>
      <c r="W1273" s="655">
        <f t="shared" si="145"/>
        <v>0</v>
      </c>
      <c r="Z1273" s="654">
        <f t="shared" si="146"/>
        <v>0</v>
      </c>
    </row>
    <row r="1274" spans="1:26">
      <c r="A1274" s="381">
        <v>1274</v>
      </c>
      <c r="B1274" s="146" t="s">
        <v>225</v>
      </c>
      <c r="D1274" t="s">
        <v>905</v>
      </c>
      <c r="E1274" s="910">
        <f>'40'!L27</f>
        <v>0</v>
      </c>
      <c r="G1274" s="910">
        <f>'41'!L27</f>
        <v>-59</v>
      </c>
      <c r="I1274" s="737">
        <f>'40'!L27</f>
        <v>0</v>
      </c>
      <c r="K1274" s="231">
        <f>'41'!L27</f>
        <v>-59</v>
      </c>
      <c r="N1274" s="1018">
        <v>-59</v>
      </c>
      <c r="O1274" s="898">
        <f>'40'!L27</f>
        <v>0</v>
      </c>
      <c r="Q1274" s="898">
        <f>'41'!L27</f>
        <v>-59</v>
      </c>
      <c r="S1274" s="722">
        <f t="shared" si="143"/>
        <v>0</v>
      </c>
      <c r="T1274" s="461"/>
      <c r="U1274" s="722">
        <f t="shared" si="144"/>
        <v>0</v>
      </c>
      <c r="W1274" s="655">
        <f t="shared" si="145"/>
        <v>0</v>
      </c>
      <c r="Z1274" s="654">
        <f t="shared" si="146"/>
        <v>0</v>
      </c>
    </row>
    <row r="1275" spans="1:26" ht="15.75">
      <c r="A1275" s="381">
        <v>1275</v>
      </c>
      <c r="B1275" s="341" t="s">
        <v>982</v>
      </c>
      <c r="D1275" t="s">
        <v>905</v>
      </c>
      <c r="E1275" s="910">
        <f>'40'!L28</f>
        <v>1660</v>
      </c>
      <c r="G1275" s="910">
        <f>'41'!L28</f>
        <v>1303</v>
      </c>
      <c r="I1275" s="737">
        <f>'40'!L28</f>
        <v>1660</v>
      </c>
      <c r="K1275" s="231">
        <f>'41'!L28</f>
        <v>1303</v>
      </c>
      <c r="N1275" s="1018">
        <v>1303</v>
      </c>
      <c r="O1275" s="898">
        <f>'40'!L28</f>
        <v>1660</v>
      </c>
      <c r="Q1275" s="898">
        <f>'41'!L28</f>
        <v>1303</v>
      </c>
      <c r="S1275" s="722">
        <f t="shared" si="143"/>
        <v>0</v>
      </c>
      <c r="T1275" s="461"/>
      <c r="U1275" s="722">
        <f t="shared" si="144"/>
        <v>0</v>
      </c>
      <c r="W1275" s="655">
        <f t="shared" si="145"/>
        <v>0</v>
      </c>
      <c r="Z1275" s="654">
        <f t="shared" si="146"/>
        <v>1660</v>
      </c>
    </row>
    <row r="1276" spans="1:26">
      <c r="A1276" s="381">
        <v>1276</v>
      </c>
      <c r="B1276" s="146" t="s">
        <v>1465</v>
      </c>
      <c r="D1276" t="s">
        <v>905</v>
      </c>
      <c r="E1276" s="910">
        <f>'40'!L31</f>
        <v>1154</v>
      </c>
      <c r="G1276" s="910">
        <f>'41'!L31</f>
        <v>1166</v>
      </c>
      <c r="I1276" s="737">
        <f>'40'!L31</f>
        <v>1154</v>
      </c>
      <c r="K1276" s="231">
        <f>'41'!L31</f>
        <v>1166</v>
      </c>
      <c r="N1276" s="1018">
        <v>1166</v>
      </c>
      <c r="S1276" s="722">
        <f t="shared" si="143"/>
        <v>0</v>
      </c>
      <c r="T1276" s="461"/>
      <c r="U1276" s="722">
        <f t="shared" si="144"/>
        <v>0</v>
      </c>
      <c r="W1276" s="655">
        <f t="shared" si="145"/>
        <v>0</v>
      </c>
      <c r="X1276" t="s">
        <v>1517</v>
      </c>
      <c r="Z1276" s="654">
        <f t="shared" si="146"/>
        <v>1154</v>
      </c>
    </row>
    <row r="1277" spans="1:26">
      <c r="A1277" s="381">
        <v>1277</v>
      </c>
      <c r="B1277" s="146" t="s">
        <v>1536</v>
      </c>
      <c r="D1277" t="s">
        <v>905</v>
      </c>
      <c r="E1277" s="910">
        <f>'40'!L32</f>
        <v>0</v>
      </c>
      <c r="G1277" s="910">
        <f>'41'!L32</f>
        <v>0</v>
      </c>
      <c r="I1277" s="737">
        <f>'40'!L32</f>
        <v>0</v>
      </c>
      <c r="K1277" s="231">
        <f>'41'!L32</f>
        <v>0</v>
      </c>
      <c r="N1277" s="1018">
        <v>0</v>
      </c>
      <c r="S1277" s="722">
        <f t="shared" si="143"/>
        <v>0</v>
      </c>
      <c r="T1277" s="461"/>
      <c r="U1277" s="722">
        <f t="shared" si="144"/>
        <v>0</v>
      </c>
      <c r="W1277" s="655">
        <f t="shared" si="145"/>
        <v>0</v>
      </c>
      <c r="Z1277" s="654">
        <f t="shared" si="146"/>
        <v>0</v>
      </c>
    </row>
    <row r="1278" spans="1:26">
      <c r="A1278" s="381">
        <v>1278</v>
      </c>
      <c r="B1278" s="146" t="s">
        <v>1464</v>
      </c>
      <c r="D1278" t="s">
        <v>905</v>
      </c>
      <c r="E1278" s="910">
        <f>'40'!L33</f>
        <v>0</v>
      </c>
      <c r="G1278" s="910">
        <f>'41'!L33</f>
        <v>0</v>
      </c>
      <c r="I1278" s="737">
        <f>'40'!L33</f>
        <v>0</v>
      </c>
      <c r="K1278" s="231">
        <f>'41'!L33</f>
        <v>0</v>
      </c>
      <c r="N1278" s="1018">
        <v>0</v>
      </c>
      <c r="S1278" s="722">
        <f t="shared" si="143"/>
        <v>0</v>
      </c>
      <c r="T1278" s="461"/>
      <c r="U1278" s="722">
        <f t="shared" si="144"/>
        <v>0</v>
      </c>
      <c r="W1278" s="655">
        <f t="shared" si="145"/>
        <v>0</v>
      </c>
      <c r="Z1278" s="654">
        <f t="shared" si="146"/>
        <v>0</v>
      </c>
    </row>
    <row r="1279" spans="1:26">
      <c r="A1279" s="381">
        <v>1279</v>
      </c>
      <c r="B1279" s="146" t="s">
        <v>983</v>
      </c>
      <c r="D1279" t="s">
        <v>905</v>
      </c>
      <c r="E1279" s="910">
        <f>'40'!L34</f>
        <v>1154</v>
      </c>
      <c r="G1279" s="910">
        <f>'41'!L35</f>
        <v>1166</v>
      </c>
      <c r="I1279" s="737">
        <f>'40'!L34</f>
        <v>1154</v>
      </c>
      <c r="K1279" s="231">
        <f>'41'!L35</f>
        <v>1166</v>
      </c>
      <c r="N1279" s="1018">
        <v>1166</v>
      </c>
      <c r="O1279" s="898">
        <f>'40'!L34</f>
        <v>1154</v>
      </c>
      <c r="Q1279" s="898">
        <f>'41'!L35</f>
        <v>1166</v>
      </c>
      <c r="S1279" s="722">
        <f t="shared" ref="S1279:S1307" si="147">E1279-I1279</f>
        <v>0</v>
      </c>
      <c r="T1279" s="461"/>
      <c r="U1279" s="722">
        <f t="shared" ref="U1279:U1307" si="148">G1279-K1279</f>
        <v>0</v>
      </c>
      <c r="W1279" s="655">
        <f t="shared" ref="W1279:W1307" si="149">G1279-N1279</f>
        <v>0</v>
      </c>
      <c r="Z1279" s="654">
        <f t="shared" ref="Z1279:Z1307" si="150">E1279-Y1279</f>
        <v>1154</v>
      </c>
    </row>
    <row r="1280" spans="1:26">
      <c r="A1280" s="381">
        <v>1280</v>
      </c>
      <c r="B1280" s="146" t="s">
        <v>220</v>
      </c>
      <c r="D1280" t="s">
        <v>905</v>
      </c>
      <c r="E1280" s="910">
        <f>'40'!L35</f>
        <v>0</v>
      </c>
      <c r="G1280" s="910">
        <f>'41'!L36</f>
        <v>0</v>
      </c>
      <c r="I1280" s="737">
        <f>'40'!L35</f>
        <v>0</v>
      </c>
      <c r="K1280" s="231">
        <f>'41'!L36</f>
        <v>0</v>
      </c>
      <c r="N1280" s="1018">
        <v>0</v>
      </c>
      <c r="O1280" s="898">
        <f>'40'!L35</f>
        <v>0</v>
      </c>
      <c r="Q1280" s="898">
        <f>'41'!L36</f>
        <v>0</v>
      </c>
      <c r="S1280" s="722">
        <f t="shared" si="147"/>
        <v>0</v>
      </c>
      <c r="T1280" s="461"/>
      <c r="U1280" s="722">
        <f t="shared" si="148"/>
        <v>0</v>
      </c>
      <c r="W1280" s="655">
        <f t="shared" si="149"/>
        <v>0</v>
      </c>
      <c r="Z1280" s="654">
        <f t="shared" si="150"/>
        <v>0</v>
      </c>
    </row>
    <row r="1281" spans="1:26">
      <c r="A1281" s="381">
        <v>1281</v>
      </c>
      <c r="B1281" s="146" t="s">
        <v>984</v>
      </c>
      <c r="D1281" t="s">
        <v>905</v>
      </c>
      <c r="E1281" s="910">
        <f>'40'!L36</f>
        <v>0</v>
      </c>
      <c r="G1281" s="910">
        <f>'41'!L37</f>
        <v>0</v>
      </c>
      <c r="I1281" s="737">
        <f>'40'!L36</f>
        <v>0</v>
      </c>
      <c r="K1281" s="231">
        <f>'41'!L37</f>
        <v>0</v>
      </c>
      <c r="N1281" s="1018">
        <v>0</v>
      </c>
      <c r="O1281" s="898">
        <f>'40'!L36</f>
        <v>0</v>
      </c>
      <c r="Q1281" s="898">
        <f>'41'!L37</f>
        <v>0</v>
      </c>
      <c r="S1281" s="722">
        <f t="shared" si="147"/>
        <v>0</v>
      </c>
      <c r="T1281" s="461"/>
      <c r="U1281" s="722">
        <f t="shared" si="148"/>
        <v>0</v>
      </c>
      <c r="W1281" s="655">
        <f t="shared" si="149"/>
        <v>0</v>
      </c>
      <c r="Z1281" s="654">
        <f t="shared" si="150"/>
        <v>0</v>
      </c>
    </row>
    <row r="1282" spans="1:26">
      <c r="A1282" s="381">
        <v>1282</v>
      </c>
      <c r="B1282" s="146" t="s">
        <v>222</v>
      </c>
      <c r="D1282" t="s">
        <v>905</v>
      </c>
      <c r="E1282" s="910">
        <f>'40'!L37</f>
        <v>0</v>
      </c>
      <c r="G1282" s="910">
        <f>'41'!L38</f>
        <v>0</v>
      </c>
      <c r="I1282" s="737">
        <f>'40'!L37</f>
        <v>0</v>
      </c>
      <c r="K1282" s="231">
        <f>'41'!L38</f>
        <v>0</v>
      </c>
      <c r="N1282" s="1018">
        <v>0</v>
      </c>
      <c r="O1282" s="898">
        <f>'40'!L37</f>
        <v>0</v>
      </c>
      <c r="Q1282" s="898">
        <f>'41'!L38</f>
        <v>0</v>
      </c>
      <c r="S1282" s="722">
        <f t="shared" si="147"/>
        <v>0</v>
      </c>
      <c r="T1282" s="461"/>
      <c r="U1282" s="722">
        <f t="shared" si="148"/>
        <v>0</v>
      </c>
      <c r="W1282" s="655">
        <f t="shared" si="149"/>
        <v>0</v>
      </c>
      <c r="Z1282" s="654">
        <f t="shared" si="150"/>
        <v>0</v>
      </c>
    </row>
    <row r="1283" spans="1:26">
      <c r="A1283" s="381">
        <v>1283</v>
      </c>
      <c r="B1283" s="146" t="s">
        <v>223</v>
      </c>
      <c r="D1283" t="s">
        <v>905</v>
      </c>
      <c r="E1283" s="910">
        <f>'40'!L38</f>
        <v>0</v>
      </c>
      <c r="G1283" s="910">
        <f>'41'!L39</f>
        <v>0</v>
      </c>
      <c r="I1283" s="737">
        <f>'40'!L38</f>
        <v>0</v>
      </c>
      <c r="K1283" s="231">
        <f>'41'!L39</f>
        <v>0</v>
      </c>
      <c r="N1283" s="1018">
        <v>0</v>
      </c>
      <c r="O1283" s="898">
        <f>'40'!L38</f>
        <v>0</v>
      </c>
      <c r="Q1283" s="898">
        <f>'41'!L39</f>
        <v>0</v>
      </c>
      <c r="S1283" s="722">
        <f t="shared" si="147"/>
        <v>0</v>
      </c>
      <c r="T1283" s="461"/>
      <c r="U1283" s="722">
        <f t="shared" si="148"/>
        <v>0</v>
      </c>
      <c r="W1283" s="655">
        <f t="shared" si="149"/>
        <v>0</v>
      </c>
      <c r="Z1283" s="654">
        <f t="shared" si="150"/>
        <v>0</v>
      </c>
    </row>
    <row r="1284" spans="1:26">
      <c r="A1284" s="381">
        <v>1284</v>
      </c>
      <c r="B1284" s="146" t="s">
        <v>457</v>
      </c>
      <c r="D1284" t="s">
        <v>905</v>
      </c>
      <c r="E1284" s="910">
        <f>'40'!L39</f>
        <v>0</v>
      </c>
      <c r="G1284" s="910">
        <f>'41'!L40</f>
        <v>0</v>
      </c>
      <c r="I1284" s="737">
        <f>'40'!L39</f>
        <v>0</v>
      </c>
      <c r="K1284" s="231">
        <f>'41'!L40</f>
        <v>0</v>
      </c>
      <c r="N1284" s="1018">
        <v>0</v>
      </c>
      <c r="O1284" s="898">
        <f>'40'!L39</f>
        <v>0</v>
      </c>
      <c r="Q1284" s="898">
        <f>'41'!L40</f>
        <v>0</v>
      </c>
      <c r="S1284" s="722">
        <f t="shared" si="147"/>
        <v>0</v>
      </c>
      <c r="T1284" s="461"/>
      <c r="U1284" s="722">
        <f t="shared" si="148"/>
        <v>0</v>
      </c>
      <c r="W1284" s="655">
        <f t="shared" si="149"/>
        <v>0</v>
      </c>
      <c r="Z1284" s="654">
        <f t="shared" si="150"/>
        <v>0</v>
      </c>
    </row>
    <row r="1285" spans="1:26">
      <c r="A1285" s="381">
        <v>1285</v>
      </c>
      <c r="B1285" s="146" t="s">
        <v>8</v>
      </c>
      <c r="D1285" t="s">
        <v>905</v>
      </c>
      <c r="E1285" s="910">
        <f>'40'!L40</f>
        <v>0</v>
      </c>
      <c r="G1285" s="910">
        <f>'41'!L41</f>
        <v>0</v>
      </c>
      <c r="I1285" s="737">
        <f>'40'!L40</f>
        <v>0</v>
      </c>
      <c r="K1285" s="231">
        <f>'41'!L41</f>
        <v>0</v>
      </c>
      <c r="N1285" s="1018">
        <v>0</v>
      </c>
      <c r="O1285" s="898">
        <f>'40'!L40</f>
        <v>0</v>
      </c>
      <c r="Q1285" s="898">
        <f>'41'!L41</f>
        <v>0</v>
      </c>
      <c r="S1285" s="722">
        <f t="shared" si="147"/>
        <v>0</v>
      </c>
      <c r="T1285" s="461"/>
      <c r="U1285" s="722">
        <f t="shared" si="148"/>
        <v>0</v>
      </c>
      <c r="W1285" s="655">
        <f t="shared" si="149"/>
        <v>0</v>
      </c>
      <c r="Z1285" s="654">
        <f t="shared" si="150"/>
        <v>0</v>
      </c>
    </row>
    <row r="1286" spans="1:26">
      <c r="A1286" s="381">
        <v>1286</v>
      </c>
      <c r="B1286" s="146" t="s">
        <v>224</v>
      </c>
      <c r="D1286" t="s">
        <v>905</v>
      </c>
      <c r="E1286" s="910">
        <f>'40'!L41</f>
        <v>0</v>
      </c>
      <c r="G1286" s="910">
        <f>'41'!L42</f>
        <v>0</v>
      </c>
      <c r="I1286" s="737">
        <f>'40'!L41</f>
        <v>0</v>
      </c>
      <c r="K1286" s="231">
        <f>'41'!L42</f>
        <v>0</v>
      </c>
      <c r="N1286" s="1018">
        <v>0</v>
      </c>
      <c r="O1286" s="898">
        <f>'40'!L41</f>
        <v>0</v>
      </c>
      <c r="Q1286" s="898">
        <f>'41'!L42</f>
        <v>0</v>
      </c>
      <c r="S1286" s="722">
        <f t="shared" si="147"/>
        <v>0</v>
      </c>
      <c r="T1286" s="461"/>
      <c r="U1286" s="722">
        <f t="shared" si="148"/>
        <v>0</v>
      </c>
      <c r="W1286" s="655">
        <f t="shared" si="149"/>
        <v>0</v>
      </c>
      <c r="Z1286" s="654">
        <f t="shared" si="150"/>
        <v>0</v>
      </c>
    </row>
    <row r="1287" spans="1:26">
      <c r="A1287" s="381">
        <v>1287</v>
      </c>
      <c r="B1287" s="146" t="s">
        <v>226</v>
      </c>
      <c r="D1287" t="s">
        <v>905</v>
      </c>
      <c r="E1287" s="910">
        <f>'40'!L42</f>
        <v>0</v>
      </c>
      <c r="G1287" s="910">
        <f>'41'!L43</f>
        <v>-59</v>
      </c>
      <c r="I1287" s="737">
        <f>'40'!L42</f>
        <v>0</v>
      </c>
      <c r="K1287" s="231">
        <f>'41'!L43</f>
        <v>-59</v>
      </c>
      <c r="N1287" s="1018">
        <v>-59</v>
      </c>
      <c r="O1287" s="898">
        <f>'40'!L42</f>
        <v>0</v>
      </c>
      <c r="Q1287" s="898">
        <f>'41'!L43</f>
        <v>-59</v>
      </c>
      <c r="S1287" s="722">
        <f t="shared" si="147"/>
        <v>0</v>
      </c>
      <c r="T1287" s="461"/>
      <c r="U1287" s="722">
        <f t="shared" si="148"/>
        <v>0</v>
      </c>
      <c r="W1287" s="655">
        <f t="shared" si="149"/>
        <v>0</v>
      </c>
      <c r="Z1287" s="654">
        <f t="shared" si="150"/>
        <v>0</v>
      </c>
    </row>
    <row r="1288" spans="1:26">
      <c r="A1288" s="381">
        <v>1288</v>
      </c>
      <c r="B1288" s="146" t="s">
        <v>227</v>
      </c>
      <c r="D1288" t="s">
        <v>905</v>
      </c>
      <c r="E1288" s="910">
        <f>'40'!L43</f>
        <v>76</v>
      </c>
      <c r="G1288" s="910">
        <f>'41'!L44</f>
        <v>47</v>
      </c>
      <c r="I1288" s="737">
        <f>'40'!L43</f>
        <v>76</v>
      </c>
      <c r="K1288" s="231">
        <f>'41'!L44</f>
        <v>47</v>
      </c>
      <c r="N1288" s="1018">
        <v>47</v>
      </c>
      <c r="O1288" s="898">
        <f>'40'!L43</f>
        <v>76</v>
      </c>
      <c r="Q1288" s="898">
        <f>'41'!L44</f>
        <v>47</v>
      </c>
      <c r="S1288" s="722">
        <f t="shared" si="147"/>
        <v>0</v>
      </c>
      <c r="T1288" s="461"/>
      <c r="U1288" s="722">
        <f t="shared" si="148"/>
        <v>0</v>
      </c>
      <c r="W1288" s="655">
        <f t="shared" si="149"/>
        <v>0</v>
      </c>
      <c r="Z1288" s="654">
        <f t="shared" si="150"/>
        <v>76</v>
      </c>
    </row>
    <row r="1289" spans="1:26" ht="15.75">
      <c r="A1289" s="381">
        <v>1289</v>
      </c>
      <c r="B1289" s="341" t="s">
        <v>982</v>
      </c>
      <c r="D1289" t="s">
        <v>905</v>
      </c>
      <c r="E1289" s="910">
        <f>'40'!L44</f>
        <v>1230</v>
      </c>
      <c r="G1289" s="910">
        <f>'41'!L45</f>
        <v>1154</v>
      </c>
      <c r="I1289" s="737">
        <f>'40'!L44</f>
        <v>1230</v>
      </c>
      <c r="K1289" s="231">
        <f>'41'!L45</f>
        <v>1154</v>
      </c>
      <c r="N1289" s="1018">
        <v>1154</v>
      </c>
      <c r="O1289" s="898">
        <f>'40'!L44</f>
        <v>1230</v>
      </c>
      <c r="Q1289" s="898">
        <f>'41'!L45</f>
        <v>1154</v>
      </c>
      <c r="S1289" s="722">
        <f t="shared" si="147"/>
        <v>0</v>
      </c>
      <c r="T1289" s="461"/>
      <c r="U1289" s="722">
        <f t="shared" si="148"/>
        <v>0</v>
      </c>
      <c r="W1289" s="655">
        <f t="shared" si="149"/>
        <v>0</v>
      </c>
      <c r="Z1289" s="654">
        <f t="shared" si="150"/>
        <v>1230</v>
      </c>
    </row>
    <row r="1290" spans="1:26" ht="15.75">
      <c r="A1290" s="381">
        <v>1290</v>
      </c>
      <c r="B1290" s="341" t="s">
        <v>985</v>
      </c>
      <c r="D1290" t="s">
        <v>905</v>
      </c>
      <c r="E1290" s="910">
        <f>'40'!L46</f>
        <v>149</v>
      </c>
      <c r="G1290" s="910">
        <f>'41'!L47</f>
        <v>184</v>
      </c>
      <c r="I1290" s="737">
        <f>'40'!L46</f>
        <v>149</v>
      </c>
      <c r="K1290" s="231">
        <f>'41'!L47</f>
        <v>184</v>
      </c>
      <c r="N1290" s="1018">
        <v>184</v>
      </c>
      <c r="O1290" s="898">
        <f>'40'!L46</f>
        <v>149</v>
      </c>
      <c r="Q1290" s="898">
        <f>'41'!L47</f>
        <v>184</v>
      </c>
      <c r="S1290" s="722">
        <f t="shared" si="147"/>
        <v>0</v>
      </c>
      <c r="T1290" s="461"/>
      <c r="U1290" s="722">
        <f t="shared" si="148"/>
        <v>0</v>
      </c>
      <c r="W1290" s="655">
        <f t="shared" si="149"/>
        <v>0</v>
      </c>
      <c r="Z1290" s="654">
        <f t="shared" si="150"/>
        <v>149</v>
      </c>
    </row>
    <row r="1291" spans="1:26" ht="15.75">
      <c r="A1291" s="381">
        <v>1291</v>
      </c>
      <c r="B1291" s="341" t="s">
        <v>986</v>
      </c>
      <c r="D1291" t="s">
        <v>905</v>
      </c>
      <c r="E1291" s="910">
        <f>'40'!L48</f>
        <v>430</v>
      </c>
      <c r="G1291" s="910">
        <f>'41'!L49</f>
        <v>149</v>
      </c>
      <c r="I1291" s="737">
        <f>'40'!L48</f>
        <v>430</v>
      </c>
      <c r="K1291" s="231">
        <f>'41'!L49</f>
        <v>149</v>
      </c>
      <c r="N1291" s="1018">
        <v>149</v>
      </c>
      <c r="O1291" s="898">
        <f>'40'!L48</f>
        <v>430</v>
      </c>
      <c r="Q1291" s="898">
        <f>'41'!L49</f>
        <v>149</v>
      </c>
      <c r="S1291" s="722">
        <f t="shared" si="147"/>
        <v>0</v>
      </c>
      <c r="T1291" s="461"/>
      <c r="U1291" s="722">
        <f t="shared" si="148"/>
        <v>0</v>
      </c>
      <c r="W1291" s="655">
        <f t="shared" si="149"/>
        <v>0</v>
      </c>
      <c r="Z1291" s="654">
        <f t="shared" si="150"/>
        <v>430</v>
      </c>
    </row>
    <row r="1292" spans="1:26" ht="15.75">
      <c r="A1292" s="381">
        <v>1292</v>
      </c>
      <c r="B1292" s="341" t="s">
        <v>987</v>
      </c>
      <c r="D1292" t="s">
        <v>905</v>
      </c>
      <c r="I1292" s="737"/>
      <c r="K1292" s="231"/>
      <c r="N1292" s="1018"/>
      <c r="S1292" s="722">
        <f t="shared" si="147"/>
        <v>0</v>
      </c>
      <c r="U1292" s="722">
        <f t="shared" si="148"/>
        <v>0</v>
      </c>
      <c r="W1292" s="655">
        <f t="shared" si="149"/>
        <v>0</v>
      </c>
      <c r="Z1292" s="654">
        <f t="shared" si="150"/>
        <v>0</v>
      </c>
    </row>
    <row r="1293" spans="1:26">
      <c r="A1293" s="381">
        <v>1293</v>
      </c>
      <c r="B1293" s="146" t="s">
        <v>228</v>
      </c>
      <c r="D1293" t="s">
        <v>905</v>
      </c>
      <c r="E1293" s="910">
        <f>'40'!L54</f>
        <v>430</v>
      </c>
      <c r="G1293" s="910">
        <f>'41'!L55</f>
        <v>149</v>
      </c>
      <c r="I1293" s="737">
        <f>'40'!L54</f>
        <v>430</v>
      </c>
      <c r="K1293" s="231">
        <f>'41'!L55</f>
        <v>149</v>
      </c>
      <c r="N1293" s="1018">
        <v>149</v>
      </c>
      <c r="O1293" s="898">
        <f>'40'!L54</f>
        <v>430</v>
      </c>
      <c r="Q1293" s="898">
        <f>'41'!L55</f>
        <v>149</v>
      </c>
      <c r="S1293" s="722">
        <f t="shared" si="147"/>
        <v>0</v>
      </c>
      <c r="T1293" s="461"/>
      <c r="U1293" s="722">
        <f t="shared" si="148"/>
        <v>0</v>
      </c>
      <c r="W1293" s="655">
        <f t="shared" si="149"/>
        <v>0</v>
      </c>
      <c r="Z1293" s="654">
        <f t="shared" si="150"/>
        <v>430</v>
      </c>
    </row>
    <row r="1294" spans="1:26">
      <c r="A1294" s="381">
        <v>1294</v>
      </c>
      <c r="B1294" s="146" t="s">
        <v>229</v>
      </c>
      <c r="D1294" t="s">
        <v>905</v>
      </c>
      <c r="E1294" s="910">
        <f>'40'!L55</f>
        <v>0</v>
      </c>
      <c r="G1294" s="910">
        <f>'41'!L56</f>
        <v>0</v>
      </c>
      <c r="I1294" s="737">
        <f>'40'!L55</f>
        <v>0</v>
      </c>
      <c r="K1294" s="231">
        <f>'41'!L56</f>
        <v>0</v>
      </c>
      <c r="N1294" s="1018">
        <v>0</v>
      </c>
      <c r="O1294" s="898">
        <f>'40'!L55</f>
        <v>0</v>
      </c>
      <c r="Q1294" s="898">
        <f>'41'!L56</f>
        <v>0</v>
      </c>
      <c r="S1294" s="722">
        <f t="shared" si="147"/>
        <v>0</v>
      </c>
      <c r="T1294" s="461"/>
      <c r="U1294" s="722">
        <f t="shared" si="148"/>
        <v>0</v>
      </c>
      <c r="W1294" s="655">
        <f t="shared" si="149"/>
        <v>0</v>
      </c>
      <c r="Z1294" s="654">
        <f t="shared" si="150"/>
        <v>0</v>
      </c>
    </row>
    <row r="1295" spans="1:26">
      <c r="A1295" s="381">
        <v>1295</v>
      </c>
      <c r="B1295" s="146" t="s">
        <v>230</v>
      </c>
      <c r="D1295" t="s">
        <v>905</v>
      </c>
      <c r="E1295" s="910">
        <f>'40'!L56</f>
        <v>0</v>
      </c>
      <c r="G1295" s="910">
        <f>'41'!L57</f>
        <v>0</v>
      </c>
      <c r="I1295" s="737">
        <f>'40'!L56</f>
        <v>0</v>
      </c>
      <c r="K1295" s="231">
        <f>'41'!L57</f>
        <v>0</v>
      </c>
      <c r="N1295" s="1018">
        <v>0</v>
      </c>
      <c r="O1295" s="898">
        <f>'40'!L56</f>
        <v>0</v>
      </c>
      <c r="Q1295" s="898">
        <f>'41'!L57</f>
        <v>0</v>
      </c>
      <c r="S1295" s="722">
        <f t="shared" si="147"/>
        <v>0</v>
      </c>
      <c r="T1295" s="461"/>
      <c r="U1295" s="722">
        <f t="shared" si="148"/>
        <v>0</v>
      </c>
      <c r="W1295" s="655">
        <f t="shared" si="149"/>
        <v>0</v>
      </c>
      <c r="Z1295" s="654">
        <f t="shared" si="150"/>
        <v>0</v>
      </c>
    </row>
    <row r="1296" spans="1:26" ht="15.75">
      <c r="A1296" s="381">
        <v>1296</v>
      </c>
      <c r="B1296" s="341" t="s">
        <v>106</v>
      </c>
      <c r="D1296" t="s">
        <v>905</v>
      </c>
      <c r="E1296" s="910">
        <f>'40'!L57</f>
        <v>430</v>
      </c>
      <c r="G1296" s="910">
        <f>'41'!L58</f>
        <v>149</v>
      </c>
      <c r="I1296" s="737">
        <f>'40'!L57</f>
        <v>430</v>
      </c>
      <c r="K1296" s="231">
        <f>'41'!L58</f>
        <v>149</v>
      </c>
      <c r="N1296" s="1018">
        <v>149</v>
      </c>
      <c r="O1296" s="898">
        <f>'40'!L57</f>
        <v>430</v>
      </c>
      <c r="Q1296" s="898">
        <f>'41'!L58</f>
        <v>149</v>
      </c>
      <c r="S1296" s="722">
        <f t="shared" si="147"/>
        <v>0</v>
      </c>
      <c r="T1296" s="461"/>
      <c r="U1296" s="722">
        <f t="shared" si="148"/>
        <v>0</v>
      </c>
      <c r="W1296" s="655">
        <f t="shared" si="149"/>
        <v>0</v>
      </c>
      <c r="Z1296" s="654">
        <f t="shared" si="150"/>
        <v>430</v>
      </c>
    </row>
    <row r="1297" spans="1:26" ht="15.75">
      <c r="A1297" s="381">
        <v>1297</v>
      </c>
      <c r="B1297" s="341" t="s">
        <v>231</v>
      </c>
      <c r="D1297" t="s">
        <v>905</v>
      </c>
      <c r="I1297" s="737"/>
      <c r="K1297" s="231"/>
      <c r="N1297" s="1018"/>
      <c r="S1297" s="722">
        <f t="shared" si="147"/>
        <v>0</v>
      </c>
      <c r="U1297" s="722">
        <f t="shared" si="148"/>
        <v>0</v>
      </c>
      <c r="W1297" s="655">
        <f t="shared" si="149"/>
        <v>0</v>
      </c>
      <c r="Z1297" s="654">
        <f t="shared" si="150"/>
        <v>0</v>
      </c>
    </row>
    <row r="1298" spans="1:26">
      <c r="A1298" s="381">
        <v>1298</v>
      </c>
      <c r="B1298" s="146" t="s">
        <v>232</v>
      </c>
      <c r="D1298" t="s">
        <v>905</v>
      </c>
      <c r="E1298" s="910">
        <f>'40'!L60</f>
        <v>430</v>
      </c>
      <c r="G1298" s="910">
        <f>'41'!L61</f>
        <v>149</v>
      </c>
      <c r="I1298" s="737">
        <f>'40'!L60</f>
        <v>430</v>
      </c>
      <c r="K1298" s="231">
        <f>'41'!L61</f>
        <v>149</v>
      </c>
      <c r="N1298" s="1018">
        <v>149</v>
      </c>
      <c r="O1298" s="898">
        <f>'40'!L60</f>
        <v>430</v>
      </c>
      <c r="Q1298" s="898">
        <f>'41'!L61</f>
        <v>149</v>
      </c>
      <c r="S1298" s="722">
        <f t="shared" si="147"/>
        <v>0</v>
      </c>
      <c r="T1298" s="461"/>
      <c r="U1298" s="722">
        <f t="shared" si="148"/>
        <v>0</v>
      </c>
      <c r="W1298" s="655">
        <f t="shared" si="149"/>
        <v>0</v>
      </c>
      <c r="Z1298" s="654">
        <f t="shared" si="150"/>
        <v>430</v>
      </c>
    </row>
    <row r="1299" spans="1:26">
      <c r="A1299" s="381">
        <v>1299</v>
      </c>
      <c r="B1299" s="388" t="s">
        <v>1703</v>
      </c>
      <c r="D1299" t="s">
        <v>905</v>
      </c>
      <c r="E1299" s="910">
        <f>'40'!L61</f>
        <v>0</v>
      </c>
      <c r="G1299" s="910">
        <f>'41'!L62</f>
        <v>0</v>
      </c>
      <c r="I1299" s="737">
        <f>'40'!L61</f>
        <v>0</v>
      </c>
      <c r="K1299" s="231">
        <f>'41'!L62</f>
        <v>0</v>
      </c>
      <c r="N1299" s="1018">
        <v>0</v>
      </c>
      <c r="O1299" s="898">
        <f>'40'!L61</f>
        <v>0</v>
      </c>
      <c r="Q1299" s="898">
        <f>'41'!L62</f>
        <v>0</v>
      </c>
      <c r="S1299" s="722">
        <f t="shared" si="147"/>
        <v>0</v>
      </c>
      <c r="T1299" s="461"/>
      <c r="U1299" s="722">
        <f t="shared" si="148"/>
        <v>0</v>
      </c>
      <c r="W1299" s="655">
        <f t="shared" si="149"/>
        <v>0</v>
      </c>
      <c r="Z1299" s="654">
        <f t="shared" si="150"/>
        <v>0</v>
      </c>
    </row>
    <row r="1300" spans="1:26">
      <c r="A1300" s="381">
        <v>1300</v>
      </c>
      <c r="B1300" s="146" t="s">
        <v>391</v>
      </c>
      <c r="D1300" t="s">
        <v>905</v>
      </c>
      <c r="E1300" s="910">
        <f>'40'!L62</f>
        <v>0</v>
      </c>
      <c r="G1300" s="910">
        <f>'41'!L63</f>
        <v>0</v>
      </c>
      <c r="I1300" s="737">
        <f>'40'!L62</f>
        <v>0</v>
      </c>
      <c r="K1300" s="231">
        <f>'41'!L63</f>
        <v>0</v>
      </c>
      <c r="N1300" s="1018">
        <v>0</v>
      </c>
      <c r="O1300" s="898">
        <f>'40'!L62</f>
        <v>0</v>
      </c>
      <c r="Q1300" s="898">
        <f>'41'!L63</f>
        <v>0</v>
      </c>
      <c r="S1300" s="722">
        <f t="shared" si="147"/>
        <v>0</v>
      </c>
      <c r="T1300" s="461"/>
      <c r="U1300" s="722">
        <f t="shared" si="148"/>
        <v>0</v>
      </c>
      <c r="W1300" s="655">
        <f t="shared" si="149"/>
        <v>0</v>
      </c>
      <c r="Z1300" s="654">
        <f t="shared" si="150"/>
        <v>0</v>
      </c>
    </row>
    <row r="1301" spans="1:26">
      <c r="A1301" s="381">
        <v>1301</v>
      </c>
      <c r="B1301" s="146" t="s">
        <v>234</v>
      </c>
      <c r="D1301" t="s">
        <v>905</v>
      </c>
      <c r="E1301" s="910">
        <f>'40'!L63</f>
        <v>0</v>
      </c>
      <c r="G1301" s="910">
        <f>'41'!L64</f>
        <v>0</v>
      </c>
      <c r="I1301" s="737">
        <f>'40'!L63</f>
        <v>0</v>
      </c>
      <c r="K1301" s="231">
        <f>'41'!L64</f>
        <v>0</v>
      </c>
      <c r="N1301" s="1018">
        <v>0</v>
      </c>
      <c r="O1301" s="898">
        <f>'40'!L63</f>
        <v>0</v>
      </c>
      <c r="Q1301" s="898">
        <f>'41'!L64</f>
        <v>0</v>
      </c>
      <c r="S1301" s="722">
        <f t="shared" si="147"/>
        <v>0</v>
      </c>
      <c r="T1301" s="461"/>
      <c r="U1301" s="722">
        <f t="shared" si="148"/>
        <v>0</v>
      </c>
      <c r="W1301" s="655">
        <f t="shared" si="149"/>
        <v>0</v>
      </c>
      <c r="Z1301" s="654">
        <f t="shared" si="150"/>
        <v>0</v>
      </c>
    </row>
    <row r="1302" spans="1:26" ht="15.75">
      <c r="A1302" s="381">
        <v>1302</v>
      </c>
      <c r="B1302" s="341" t="s">
        <v>106</v>
      </c>
      <c r="D1302" t="s">
        <v>905</v>
      </c>
      <c r="E1302" s="910">
        <f>'40'!L64</f>
        <v>430</v>
      </c>
      <c r="G1302" s="910">
        <f>'41'!L65</f>
        <v>149</v>
      </c>
      <c r="I1302" s="737">
        <f>'40'!L64</f>
        <v>430</v>
      </c>
      <c r="K1302" s="231">
        <f>'41'!L65</f>
        <v>149</v>
      </c>
      <c r="N1302" s="1018">
        <v>149</v>
      </c>
      <c r="O1302" s="898">
        <f>'40'!L64</f>
        <v>430</v>
      </c>
      <c r="Q1302" s="898">
        <f>'41'!L65</f>
        <v>149</v>
      </c>
      <c r="S1302" s="722">
        <f t="shared" si="147"/>
        <v>0</v>
      </c>
      <c r="T1302" s="461"/>
      <c r="U1302" s="722">
        <f t="shared" si="148"/>
        <v>0</v>
      </c>
      <c r="W1302" s="655">
        <f t="shared" si="149"/>
        <v>0</v>
      </c>
      <c r="Z1302" s="654">
        <f t="shared" si="150"/>
        <v>430</v>
      </c>
    </row>
    <row r="1303" spans="1:26" ht="15.75">
      <c r="A1303" s="381">
        <v>1303</v>
      </c>
      <c r="B1303" s="341" t="s">
        <v>992</v>
      </c>
      <c r="D1303" t="s">
        <v>905</v>
      </c>
      <c r="I1303" s="737"/>
      <c r="K1303" s="231"/>
      <c r="N1303" s="1018"/>
      <c r="S1303" s="722">
        <f t="shared" si="147"/>
        <v>0</v>
      </c>
      <c r="U1303" s="722">
        <f t="shared" si="148"/>
        <v>0</v>
      </c>
      <c r="W1303" s="655">
        <f t="shared" si="149"/>
        <v>0</v>
      </c>
      <c r="Z1303" s="654">
        <f t="shared" si="150"/>
        <v>0</v>
      </c>
    </row>
    <row r="1304" spans="1:26">
      <c r="A1304" s="381">
        <v>1304</v>
      </c>
      <c r="B1304" s="146" t="s">
        <v>1463</v>
      </c>
      <c r="D1304" t="s">
        <v>905</v>
      </c>
      <c r="E1304" s="910">
        <f>'40'!N11</f>
        <v>47917</v>
      </c>
      <c r="G1304" s="910">
        <f>'41'!N11</f>
        <v>44471</v>
      </c>
      <c r="I1304" s="737">
        <f>'40'!N11</f>
        <v>47917</v>
      </c>
      <c r="K1304" s="231">
        <f>'41'!N11</f>
        <v>44471</v>
      </c>
      <c r="N1304" s="1018">
        <v>44471</v>
      </c>
      <c r="S1304" s="722">
        <f t="shared" si="147"/>
        <v>0</v>
      </c>
      <c r="U1304" s="722">
        <f t="shared" si="148"/>
        <v>0</v>
      </c>
      <c r="W1304" s="655">
        <f t="shared" si="149"/>
        <v>0</v>
      </c>
      <c r="X1304" t="s">
        <v>1517</v>
      </c>
      <c r="Z1304" s="654">
        <f t="shared" si="150"/>
        <v>47917</v>
      </c>
    </row>
    <row r="1305" spans="1:26">
      <c r="A1305" s="381">
        <v>1305</v>
      </c>
      <c r="B1305" s="146" t="s">
        <v>1536</v>
      </c>
      <c r="D1305" t="s">
        <v>905</v>
      </c>
      <c r="E1305" s="910">
        <f>'40'!N12</f>
        <v>0</v>
      </c>
      <c r="G1305" s="910">
        <f>'41'!N12</f>
        <v>0</v>
      </c>
      <c r="I1305" s="737">
        <f>'40'!N12</f>
        <v>0</v>
      </c>
      <c r="K1305" s="231">
        <f>'41'!N12</f>
        <v>0</v>
      </c>
      <c r="N1305" s="1018">
        <v>0</v>
      </c>
      <c r="S1305" s="722">
        <f t="shared" si="147"/>
        <v>0</v>
      </c>
      <c r="U1305" s="722">
        <f t="shared" si="148"/>
        <v>0</v>
      </c>
      <c r="W1305" s="655">
        <f t="shared" si="149"/>
        <v>0</v>
      </c>
      <c r="Z1305" s="654">
        <f t="shared" si="150"/>
        <v>0</v>
      </c>
    </row>
    <row r="1306" spans="1:26">
      <c r="A1306" s="381">
        <v>1306</v>
      </c>
      <c r="B1306" s="146" t="s">
        <v>1537</v>
      </c>
      <c r="D1306" t="s">
        <v>905</v>
      </c>
      <c r="E1306" s="910">
        <f>'40'!N13</f>
        <v>0</v>
      </c>
      <c r="G1306" s="910">
        <f>'41'!N13</f>
        <v>0</v>
      </c>
      <c r="I1306" s="737">
        <f>'40'!N13</f>
        <v>0</v>
      </c>
      <c r="K1306" s="231">
        <f>'41'!N13</f>
        <v>0</v>
      </c>
      <c r="N1306" s="1018">
        <v>0</v>
      </c>
      <c r="S1306" s="722">
        <f t="shared" si="147"/>
        <v>0</v>
      </c>
      <c r="U1306" s="722">
        <f t="shared" si="148"/>
        <v>0</v>
      </c>
      <c r="W1306" s="655">
        <f t="shared" si="149"/>
        <v>0</v>
      </c>
      <c r="Z1306" s="654">
        <f t="shared" si="150"/>
        <v>0</v>
      </c>
    </row>
    <row r="1307" spans="1:26">
      <c r="A1307" s="381">
        <v>1307</v>
      </c>
      <c r="B1307" s="146" t="s">
        <v>1464</v>
      </c>
      <c r="D1307" t="s">
        <v>905</v>
      </c>
      <c r="E1307" s="910">
        <f>'40'!N14</f>
        <v>0</v>
      </c>
      <c r="G1307" s="910">
        <f>'41'!N14</f>
        <v>0</v>
      </c>
      <c r="I1307" s="737">
        <f>'40'!N14</f>
        <v>0</v>
      </c>
      <c r="K1307" s="231">
        <f>'41'!N14</f>
        <v>0</v>
      </c>
      <c r="N1307" s="1018">
        <v>0</v>
      </c>
      <c r="S1307" s="722">
        <f t="shared" si="147"/>
        <v>0</v>
      </c>
      <c r="U1307" s="722">
        <f t="shared" si="148"/>
        <v>0</v>
      </c>
      <c r="W1307" s="655">
        <f t="shared" si="149"/>
        <v>0</v>
      </c>
      <c r="Z1307" s="654">
        <f t="shared" si="150"/>
        <v>0</v>
      </c>
    </row>
    <row r="1308" spans="1:26">
      <c r="A1308" s="381">
        <v>1308</v>
      </c>
      <c r="B1308" s="146" t="s">
        <v>981</v>
      </c>
      <c r="D1308" t="s">
        <v>905</v>
      </c>
      <c r="E1308" s="910">
        <f>'40'!N15</f>
        <v>47917</v>
      </c>
      <c r="G1308" s="910">
        <f>'41'!N15</f>
        <v>44471</v>
      </c>
      <c r="I1308" s="737">
        <f>'40'!N15</f>
        <v>47917</v>
      </c>
      <c r="K1308" s="231">
        <f>'41'!N15</f>
        <v>44471</v>
      </c>
      <c r="N1308" s="1018">
        <v>44471</v>
      </c>
      <c r="O1308" s="898">
        <f>'40'!N15</f>
        <v>47917</v>
      </c>
      <c r="Q1308" s="898">
        <f>'41'!N15</f>
        <v>44471</v>
      </c>
      <c r="S1308" s="722">
        <f t="shared" ref="S1308:S1323" si="151">E1308-I1308</f>
        <v>0</v>
      </c>
      <c r="T1308" s="461"/>
      <c r="U1308" s="722">
        <f t="shared" ref="U1308:U1323" si="152">G1308-K1308</f>
        <v>0</v>
      </c>
      <c r="W1308" s="655">
        <f t="shared" ref="W1308:W1323" si="153">G1308-N1308</f>
        <v>0</v>
      </c>
      <c r="Z1308" s="654">
        <f t="shared" ref="Z1308:Z1323" si="154">E1308-Y1308</f>
        <v>47917</v>
      </c>
    </row>
    <row r="1309" spans="1:26">
      <c r="A1309" s="381">
        <v>1309</v>
      </c>
      <c r="B1309" s="146" t="s">
        <v>220</v>
      </c>
      <c r="D1309" t="s">
        <v>905</v>
      </c>
      <c r="E1309" s="910">
        <f>'40'!N16</f>
        <v>0</v>
      </c>
      <c r="G1309" s="910">
        <f>'41'!N16</f>
        <v>0</v>
      </c>
      <c r="I1309" s="737">
        <f>'40'!N16</f>
        <v>0</v>
      </c>
      <c r="K1309" s="231">
        <f>'41'!N16</f>
        <v>0</v>
      </c>
      <c r="N1309" s="1018">
        <v>0</v>
      </c>
      <c r="O1309" s="898">
        <f>'40'!N16</f>
        <v>0</v>
      </c>
      <c r="Q1309" s="898">
        <f>'41'!N16</f>
        <v>0</v>
      </c>
      <c r="S1309" s="722">
        <f t="shared" si="151"/>
        <v>0</v>
      </c>
      <c r="T1309" s="461"/>
      <c r="U1309" s="722">
        <f t="shared" si="152"/>
        <v>0</v>
      </c>
      <c r="W1309" s="655">
        <f t="shared" si="153"/>
        <v>0</v>
      </c>
      <c r="Z1309" s="654">
        <f t="shared" si="154"/>
        <v>0</v>
      </c>
    </row>
    <row r="1310" spans="1:26">
      <c r="A1310" s="381">
        <v>1310</v>
      </c>
      <c r="B1310" s="146" t="s">
        <v>647</v>
      </c>
      <c r="D1310" t="s">
        <v>905</v>
      </c>
      <c r="E1310" s="910">
        <f>'40'!N18</f>
        <v>5133</v>
      </c>
      <c r="G1310" s="910">
        <f>'41'!N18</f>
        <v>3877</v>
      </c>
      <c r="I1310" s="737">
        <f>'40'!N18</f>
        <v>5133</v>
      </c>
      <c r="K1310" s="231">
        <f>'41'!N18</f>
        <v>3877</v>
      </c>
      <c r="N1310" s="1018">
        <v>3877</v>
      </c>
      <c r="O1310" s="898">
        <f>'40'!N18</f>
        <v>5133</v>
      </c>
      <c r="Q1310" s="898">
        <f>'41'!N18</f>
        <v>3877</v>
      </c>
      <c r="S1310" s="722">
        <f t="shared" si="151"/>
        <v>0</v>
      </c>
      <c r="T1310" s="461"/>
      <c r="U1310" s="722">
        <f t="shared" si="152"/>
        <v>0</v>
      </c>
      <c r="W1310" s="655">
        <f t="shared" si="153"/>
        <v>0</v>
      </c>
      <c r="Z1310" s="654">
        <f t="shared" si="154"/>
        <v>5133</v>
      </c>
    </row>
    <row r="1311" spans="1:26">
      <c r="A1311" s="381">
        <v>1311</v>
      </c>
      <c r="B1311" s="146" t="s">
        <v>648</v>
      </c>
      <c r="D1311" t="s">
        <v>905</v>
      </c>
      <c r="E1311" s="910">
        <f>'40'!N19</f>
        <v>1</v>
      </c>
      <c r="G1311" s="910">
        <f>'41'!N19</f>
        <v>1</v>
      </c>
      <c r="I1311" s="737">
        <f>'40'!N19</f>
        <v>1</v>
      </c>
      <c r="K1311" s="231">
        <f>'41'!N19</f>
        <v>1</v>
      </c>
      <c r="N1311" s="1018">
        <v>1</v>
      </c>
      <c r="O1311" s="898">
        <f>'40'!N19</f>
        <v>1</v>
      </c>
      <c r="Q1311" s="898">
        <f>'41'!N19</f>
        <v>1</v>
      </c>
      <c r="S1311" s="722">
        <f t="shared" si="151"/>
        <v>0</v>
      </c>
      <c r="T1311" s="461"/>
      <c r="U1311" s="722">
        <f t="shared" si="152"/>
        <v>0</v>
      </c>
      <c r="W1311" s="655">
        <f t="shared" si="153"/>
        <v>0</v>
      </c>
      <c r="Z1311" s="654">
        <f t="shared" si="154"/>
        <v>1</v>
      </c>
    </row>
    <row r="1312" spans="1:26">
      <c r="A1312" s="381">
        <v>1312</v>
      </c>
      <c r="B1312" s="146" t="s">
        <v>649</v>
      </c>
      <c r="D1312" t="s">
        <v>905</v>
      </c>
      <c r="E1312" s="910">
        <f>'40'!N20</f>
        <v>0</v>
      </c>
      <c r="G1312" s="910">
        <f>'41'!N20</f>
        <v>0</v>
      </c>
      <c r="I1312" s="737">
        <f>'40'!N20</f>
        <v>0</v>
      </c>
      <c r="K1312" s="231">
        <f>'41'!N20</f>
        <v>0</v>
      </c>
      <c r="N1312" s="1018">
        <v>0</v>
      </c>
      <c r="O1312" s="898">
        <f>'40'!N20</f>
        <v>0</v>
      </c>
      <c r="Q1312" s="898">
        <f>'41'!N20</f>
        <v>0</v>
      </c>
      <c r="S1312" s="722">
        <f t="shared" si="151"/>
        <v>0</v>
      </c>
      <c r="T1312" s="461"/>
      <c r="U1312" s="722">
        <f t="shared" si="152"/>
        <v>0</v>
      </c>
      <c r="W1312" s="655">
        <f t="shared" si="153"/>
        <v>0</v>
      </c>
      <c r="Z1312" s="654">
        <f t="shared" si="154"/>
        <v>0</v>
      </c>
    </row>
    <row r="1313" spans="1:26">
      <c r="A1313" s="381">
        <v>1313</v>
      </c>
      <c r="B1313" s="146" t="s">
        <v>221</v>
      </c>
      <c r="D1313" t="s">
        <v>905</v>
      </c>
      <c r="E1313" s="910">
        <f>'40'!N21</f>
        <v>0</v>
      </c>
      <c r="G1313" s="910">
        <f>'41'!N21</f>
        <v>0</v>
      </c>
      <c r="I1313" s="737">
        <f>'40'!N21</f>
        <v>0</v>
      </c>
      <c r="K1313" s="231">
        <f>'41'!N21</f>
        <v>0</v>
      </c>
      <c r="N1313" s="1018">
        <v>0</v>
      </c>
      <c r="O1313" s="898">
        <f>'40'!N21</f>
        <v>0</v>
      </c>
      <c r="Q1313" s="898">
        <f>'41'!N21</f>
        <v>0</v>
      </c>
      <c r="S1313" s="722">
        <f t="shared" si="151"/>
        <v>0</v>
      </c>
      <c r="T1313" s="461"/>
      <c r="U1313" s="722">
        <f t="shared" si="152"/>
        <v>0</v>
      </c>
      <c r="W1313" s="655">
        <f t="shared" si="153"/>
        <v>0</v>
      </c>
      <c r="Z1313" s="654">
        <f t="shared" si="154"/>
        <v>0</v>
      </c>
    </row>
    <row r="1314" spans="1:26">
      <c r="A1314" s="381">
        <v>1314</v>
      </c>
      <c r="B1314" s="146" t="s">
        <v>222</v>
      </c>
      <c r="D1314" t="s">
        <v>905</v>
      </c>
      <c r="E1314" s="910">
        <f>'40'!N22</f>
        <v>1399</v>
      </c>
      <c r="G1314" s="910">
        <f>'41'!N22</f>
        <v>940</v>
      </c>
      <c r="I1314" s="737">
        <f>'40'!N22</f>
        <v>1399</v>
      </c>
      <c r="K1314" s="231">
        <f>'41'!N22</f>
        <v>940</v>
      </c>
      <c r="N1314" s="1018">
        <v>940</v>
      </c>
      <c r="O1314" s="898">
        <f>'40'!N22</f>
        <v>1399</v>
      </c>
      <c r="Q1314" s="898">
        <f>'41'!N22</f>
        <v>940</v>
      </c>
      <c r="S1314" s="722">
        <f t="shared" si="151"/>
        <v>0</v>
      </c>
      <c r="T1314" s="461"/>
      <c r="U1314" s="722">
        <f t="shared" si="152"/>
        <v>0</v>
      </c>
      <c r="W1314" s="655">
        <f t="shared" si="153"/>
        <v>0</v>
      </c>
      <c r="Z1314" s="654">
        <f t="shared" si="154"/>
        <v>1399</v>
      </c>
    </row>
    <row r="1315" spans="1:26">
      <c r="A1315" s="381">
        <v>1315</v>
      </c>
      <c r="B1315" s="146" t="s">
        <v>223</v>
      </c>
      <c r="D1315" t="s">
        <v>905</v>
      </c>
      <c r="E1315" s="910">
        <f>'40'!N23</f>
        <v>0</v>
      </c>
      <c r="G1315" s="910">
        <f>'41'!N23</f>
        <v>0</v>
      </c>
      <c r="I1315" s="737">
        <f>'40'!N23</f>
        <v>0</v>
      </c>
      <c r="K1315" s="231">
        <f>'41'!N23</f>
        <v>0</v>
      </c>
      <c r="N1315" s="1018">
        <v>0</v>
      </c>
      <c r="O1315" s="898">
        <f>'40'!N23</f>
        <v>0</v>
      </c>
      <c r="Q1315" s="898">
        <f>'41'!N23</f>
        <v>0</v>
      </c>
      <c r="S1315" s="722">
        <f t="shared" si="151"/>
        <v>0</v>
      </c>
      <c r="T1315" s="461"/>
      <c r="U1315" s="722">
        <f t="shared" si="152"/>
        <v>0</v>
      </c>
      <c r="W1315" s="655">
        <f t="shared" si="153"/>
        <v>0</v>
      </c>
      <c r="Z1315" s="654">
        <f t="shared" si="154"/>
        <v>0</v>
      </c>
    </row>
    <row r="1316" spans="1:26">
      <c r="A1316" s="381">
        <v>1316</v>
      </c>
      <c r="B1316" s="146" t="s">
        <v>457</v>
      </c>
      <c r="D1316" t="s">
        <v>905</v>
      </c>
      <c r="E1316" s="910">
        <f>'40'!N24</f>
        <v>0</v>
      </c>
      <c r="G1316" s="910">
        <f>'41'!N24</f>
        <v>0</v>
      </c>
      <c r="I1316" s="737">
        <f>'40'!N24</f>
        <v>0</v>
      </c>
      <c r="K1316" s="231">
        <f>'41'!N24</f>
        <v>0</v>
      </c>
      <c r="N1316" s="1018">
        <v>0</v>
      </c>
      <c r="O1316" s="898">
        <f>'40'!N24</f>
        <v>0</v>
      </c>
      <c r="Q1316" s="898">
        <f>'41'!N24</f>
        <v>0</v>
      </c>
      <c r="S1316" s="722">
        <f t="shared" si="151"/>
        <v>0</v>
      </c>
      <c r="T1316" s="461"/>
      <c r="U1316" s="722">
        <f t="shared" si="152"/>
        <v>0</v>
      </c>
      <c r="W1316" s="655">
        <f t="shared" si="153"/>
        <v>0</v>
      </c>
      <c r="Z1316" s="654">
        <f t="shared" si="154"/>
        <v>0</v>
      </c>
    </row>
    <row r="1317" spans="1:26">
      <c r="A1317" s="381">
        <v>1317</v>
      </c>
      <c r="B1317" s="146" t="s">
        <v>8</v>
      </c>
      <c r="D1317" t="s">
        <v>905</v>
      </c>
      <c r="E1317" s="910">
        <f>'40'!N25</f>
        <v>-32</v>
      </c>
      <c r="G1317" s="910">
        <f>'41'!N25</f>
        <v>0</v>
      </c>
      <c r="I1317" s="737">
        <f>'40'!N25</f>
        <v>-32</v>
      </c>
      <c r="K1317" s="231">
        <f>'41'!N25</f>
        <v>0</v>
      </c>
      <c r="N1317" s="1018">
        <v>0</v>
      </c>
      <c r="O1317" s="898">
        <f>'40'!N25</f>
        <v>-32</v>
      </c>
      <c r="Q1317" s="898">
        <f>'41'!N25</f>
        <v>0</v>
      </c>
      <c r="S1317" s="722">
        <f t="shared" si="151"/>
        <v>0</v>
      </c>
      <c r="T1317" s="461"/>
      <c r="U1317" s="722">
        <f t="shared" si="152"/>
        <v>0</v>
      </c>
      <c r="W1317" s="655">
        <f t="shared" si="153"/>
        <v>0</v>
      </c>
      <c r="Z1317" s="654">
        <f t="shared" si="154"/>
        <v>-32</v>
      </c>
    </row>
    <row r="1318" spans="1:26">
      <c r="A1318" s="381">
        <v>1318</v>
      </c>
      <c r="B1318" s="146" t="s">
        <v>224</v>
      </c>
      <c r="D1318" t="s">
        <v>905</v>
      </c>
      <c r="E1318" s="910">
        <f>'40'!N26</f>
        <v>0</v>
      </c>
      <c r="G1318" s="910">
        <f>'41'!N26</f>
        <v>0</v>
      </c>
      <c r="I1318" s="737">
        <f>'40'!N26</f>
        <v>0</v>
      </c>
      <c r="K1318" s="231">
        <f>'41'!N26</f>
        <v>0</v>
      </c>
      <c r="N1318" s="1018">
        <v>0</v>
      </c>
      <c r="O1318" s="898">
        <f>'40'!N26</f>
        <v>0</v>
      </c>
      <c r="Q1318" s="898">
        <f>'41'!N26</f>
        <v>0</v>
      </c>
      <c r="S1318" s="722">
        <f t="shared" si="151"/>
        <v>0</v>
      </c>
      <c r="T1318" s="461"/>
      <c r="U1318" s="722">
        <f t="shared" si="152"/>
        <v>0</v>
      </c>
      <c r="W1318" s="655">
        <f t="shared" si="153"/>
        <v>0</v>
      </c>
      <c r="Z1318" s="654">
        <f t="shared" si="154"/>
        <v>0</v>
      </c>
    </row>
    <row r="1319" spans="1:26">
      <c r="A1319" s="381">
        <v>1319</v>
      </c>
      <c r="B1319" s="146" t="s">
        <v>225</v>
      </c>
      <c r="D1319" t="s">
        <v>905</v>
      </c>
      <c r="E1319" s="910">
        <f>'40'!N27</f>
        <v>-12964</v>
      </c>
      <c r="G1319" s="910">
        <f>'41'!N27</f>
        <v>-1372</v>
      </c>
      <c r="I1319" s="737">
        <f>'40'!N27</f>
        <v>-12964</v>
      </c>
      <c r="K1319" s="231">
        <f>'41'!N27</f>
        <v>-1372</v>
      </c>
      <c r="N1319" s="1018">
        <v>-1372</v>
      </c>
      <c r="O1319" s="898">
        <f>'40'!N27</f>
        <v>-12964</v>
      </c>
      <c r="Q1319" s="898">
        <f>'41'!N27</f>
        <v>-1372</v>
      </c>
      <c r="S1319" s="722">
        <f t="shared" si="151"/>
        <v>0</v>
      </c>
      <c r="T1319" s="461"/>
      <c r="U1319" s="722">
        <f t="shared" si="152"/>
        <v>0</v>
      </c>
      <c r="W1319" s="655">
        <f t="shared" si="153"/>
        <v>0</v>
      </c>
      <c r="Z1319" s="654">
        <f t="shared" si="154"/>
        <v>-12964</v>
      </c>
    </row>
    <row r="1320" spans="1:26" ht="15.75">
      <c r="A1320" s="381">
        <v>1320</v>
      </c>
      <c r="B1320" s="341" t="s">
        <v>982</v>
      </c>
      <c r="D1320" t="s">
        <v>905</v>
      </c>
      <c r="E1320" s="910">
        <f>'40'!N28</f>
        <v>41454</v>
      </c>
      <c r="G1320" s="910">
        <f>'41'!N28</f>
        <v>47917</v>
      </c>
      <c r="I1320" s="737">
        <f>'40'!N28</f>
        <v>41454</v>
      </c>
      <c r="K1320" s="231">
        <f>'41'!N28</f>
        <v>47917</v>
      </c>
      <c r="N1320" s="1018">
        <v>47917</v>
      </c>
      <c r="O1320" s="898">
        <f>'40'!N28</f>
        <v>41454</v>
      </c>
      <c r="Q1320" s="898">
        <f>'41'!N28</f>
        <v>47917</v>
      </c>
      <c r="S1320" s="722">
        <f t="shared" si="151"/>
        <v>0</v>
      </c>
      <c r="T1320" s="461"/>
      <c r="U1320" s="722">
        <f t="shared" si="152"/>
        <v>0</v>
      </c>
      <c r="W1320" s="655">
        <f t="shared" si="153"/>
        <v>0</v>
      </c>
      <c r="Z1320" s="654">
        <f t="shared" si="154"/>
        <v>41454</v>
      </c>
    </row>
    <row r="1321" spans="1:26">
      <c r="A1321" s="381">
        <v>1321</v>
      </c>
      <c r="B1321" s="146" t="s">
        <v>1465</v>
      </c>
      <c r="D1321" t="s">
        <v>905</v>
      </c>
      <c r="E1321" s="910">
        <f>'40'!N31</f>
        <v>33464</v>
      </c>
      <c r="G1321" s="910">
        <f>'41'!N31</f>
        <v>29671</v>
      </c>
      <c r="I1321" s="737">
        <f>'40'!N31</f>
        <v>33464</v>
      </c>
      <c r="K1321" s="231">
        <f>'41'!N31</f>
        <v>29671</v>
      </c>
      <c r="N1321" s="1018">
        <v>29671</v>
      </c>
      <c r="S1321" s="722">
        <f t="shared" si="151"/>
        <v>0</v>
      </c>
      <c r="T1321" s="461"/>
      <c r="U1321" s="722">
        <f t="shared" si="152"/>
        <v>0</v>
      </c>
      <c r="W1321" s="655">
        <f t="shared" si="153"/>
        <v>0</v>
      </c>
      <c r="X1321" t="s">
        <v>1517</v>
      </c>
      <c r="Z1321" s="654">
        <f t="shared" si="154"/>
        <v>33464</v>
      </c>
    </row>
    <row r="1322" spans="1:26">
      <c r="A1322" s="381">
        <v>1322</v>
      </c>
      <c r="B1322" s="146" t="s">
        <v>1536</v>
      </c>
      <c r="D1322" t="s">
        <v>905</v>
      </c>
      <c r="E1322" s="910">
        <f>'40'!N32</f>
        <v>0</v>
      </c>
      <c r="G1322" s="910">
        <f>'41'!N32</f>
        <v>0</v>
      </c>
      <c r="I1322" s="737">
        <f>'40'!N32</f>
        <v>0</v>
      </c>
      <c r="K1322" s="231">
        <f>'41'!N32</f>
        <v>0</v>
      </c>
      <c r="N1322" s="1018">
        <v>0</v>
      </c>
      <c r="S1322" s="722">
        <f t="shared" si="151"/>
        <v>0</v>
      </c>
      <c r="T1322" s="461"/>
      <c r="U1322" s="722">
        <f t="shared" si="152"/>
        <v>0</v>
      </c>
      <c r="W1322" s="655">
        <f t="shared" si="153"/>
        <v>0</v>
      </c>
      <c r="Z1322" s="654">
        <f t="shared" si="154"/>
        <v>0</v>
      </c>
    </row>
    <row r="1323" spans="1:26">
      <c r="A1323" s="381">
        <v>1323</v>
      </c>
      <c r="B1323" s="146" t="s">
        <v>1464</v>
      </c>
      <c r="D1323" t="s">
        <v>905</v>
      </c>
      <c r="E1323" s="910">
        <f>'40'!N33</f>
        <v>0</v>
      </c>
      <c r="G1323" s="910">
        <f>'41'!N33</f>
        <v>0</v>
      </c>
      <c r="I1323" s="737">
        <f>'40'!N33</f>
        <v>0</v>
      </c>
      <c r="K1323" s="231">
        <f>'41'!N33</f>
        <v>0</v>
      </c>
      <c r="N1323" s="1018">
        <v>0</v>
      </c>
      <c r="S1323" s="722">
        <f t="shared" si="151"/>
        <v>0</v>
      </c>
      <c r="T1323" s="461"/>
      <c r="U1323" s="722">
        <f t="shared" si="152"/>
        <v>0</v>
      </c>
      <c r="W1323" s="655">
        <f t="shared" si="153"/>
        <v>0</v>
      </c>
      <c r="Z1323" s="654">
        <f t="shared" si="154"/>
        <v>0</v>
      </c>
    </row>
    <row r="1324" spans="1:26">
      <c r="A1324" s="381">
        <v>1324</v>
      </c>
      <c r="B1324" s="146" t="s">
        <v>983</v>
      </c>
      <c r="D1324" t="s">
        <v>905</v>
      </c>
      <c r="E1324" s="910">
        <f>'40'!N34</f>
        <v>33464</v>
      </c>
      <c r="G1324" s="910">
        <f>'41'!N35</f>
        <v>29671</v>
      </c>
      <c r="I1324" s="737">
        <f>'40'!N34</f>
        <v>33464</v>
      </c>
      <c r="K1324" s="231">
        <f>'41'!N35</f>
        <v>29671</v>
      </c>
      <c r="N1324" s="1018">
        <v>29671</v>
      </c>
      <c r="O1324" s="898">
        <f>'40'!N34</f>
        <v>33464</v>
      </c>
      <c r="Q1324" s="898">
        <f>'41'!N35</f>
        <v>29671</v>
      </c>
      <c r="S1324" s="722">
        <f t="shared" ref="S1324:S1352" si="155">E1324-I1324</f>
        <v>0</v>
      </c>
      <c r="T1324" s="461"/>
      <c r="U1324" s="722">
        <f t="shared" ref="U1324:U1352" si="156">G1324-K1324</f>
        <v>0</v>
      </c>
      <c r="W1324" s="655">
        <f t="shared" ref="W1324:W1352" si="157">G1324-N1324</f>
        <v>0</v>
      </c>
      <c r="Z1324" s="654">
        <f t="shared" ref="Z1324:Z1352" si="158">E1324-Y1324</f>
        <v>33464</v>
      </c>
    </row>
    <row r="1325" spans="1:26">
      <c r="A1325" s="381">
        <v>1325</v>
      </c>
      <c r="B1325" s="146" t="s">
        <v>220</v>
      </c>
      <c r="D1325" t="s">
        <v>905</v>
      </c>
      <c r="E1325" s="910">
        <f>'40'!N35</f>
        <v>0</v>
      </c>
      <c r="G1325" s="910">
        <f>'41'!N36</f>
        <v>0</v>
      </c>
      <c r="I1325" s="737">
        <f>'40'!N35</f>
        <v>0</v>
      </c>
      <c r="K1325" s="231">
        <f>'41'!N36</f>
        <v>0</v>
      </c>
      <c r="N1325" s="1018">
        <v>0</v>
      </c>
      <c r="O1325" s="898">
        <f>'40'!N35</f>
        <v>0</v>
      </c>
      <c r="Q1325" s="898">
        <f>'41'!N36</f>
        <v>0</v>
      </c>
      <c r="S1325" s="722">
        <f t="shared" si="155"/>
        <v>0</v>
      </c>
      <c r="T1325" s="461"/>
      <c r="U1325" s="722">
        <f t="shared" si="156"/>
        <v>0</v>
      </c>
      <c r="W1325" s="655">
        <f t="shared" si="157"/>
        <v>0</v>
      </c>
      <c r="Z1325" s="654">
        <f t="shared" si="158"/>
        <v>0</v>
      </c>
    </row>
    <row r="1326" spans="1:26">
      <c r="A1326" s="381">
        <v>1326</v>
      </c>
      <c r="B1326" s="146" t="s">
        <v>984</v>
      </c>
      <c r="D1326" t="s">
        <v>905</v>
      </c>
      <c r="E1326" s="910">
        <f>'40'!N36</f>
        <v>0</v>
      </c>
      <c r="G1326" s="910">
        <f>'41'!N37</f>
        <v>0</v>
      </c>
      <c r="I1326" s="737">
        <f>'40'!N36</f>
        <v>0</v>
      </c>
      <c r="K1326" s="231">
        <f>'41'!N37</f>
        <v>0</v>
      </c>
      <c r="N1326" s="1018">
        <v>0</v>
      </c>
      <c r="O1326" s="898">
        <f>'40'!N36</f>
        <v>0</v>
      </c>
      <c r="Q1326" s="898">
        <f>'41'!N37</f>
        <v>0</v>
      </c>
      <c r="S1326" s="722">
        <f t="shared" si="155"/>
        <v>0</v>
      </c>
      <c r="T1326" s="461"/>
      <c r="U1326" s="722">
        <f t="shared" si="156"/>
        <v>0</v>
      </c>
      <c r="W1326" s="655">
        <f t="shared" si="157"/>
        <v>0</v>
      </c>
      <c r="Z1326" s="654">
        <f t="shared" si="158"/>
        <v>0</v>
      </c>
    </row>
    <row r="1327" spans="1:26">
      <c r="A1327" s="381">
        <v>1327</v>
      </c>
      <c r="B1327" s="146" t="s">
        <v>222</v>
      </c>
      <c r="D1327" t="s">
        <v>905</v>
      </c>
      <c r="E1327" s="910">
        <f>'40'!N37</f>
        <v>0</v>
      </c>
      <c r="G1327" s="910">
        <f>'41'!N38</f>
        <v>0</v>
      </c>
      <c r="I1327" s="737">
        <f>'40'!N37</f>
        <v>0</v>
      </c>
      <c r="K1327" s="231">
        <f>'41'!N38</f>
        <v>0</v>
      </c>
      <c r="N1327" s="1018">
        <v>0</v>
      </c>
      <c r="O1327" s="898">
        <f>'40'!N37</f>
        <v>0</v>
      </c>
      <c r="Q1327" s="898">
        <f>'41'!N38</f>
        <v>0</v>
      </c>
      <c r="S1327" s="722">
        <f t="shared" si="155"/>
        <v>0</v>
      </c>
      <c r="T1327" s="461"/>
      <c r="U1327" s="722">
        <f t="shared" si="156"/>
        <v>0</v>
      </c>
      <c r="W1327" s="655">
        <f t="shared" si="157"/>
        <v>0</v>
      </c>
      <c r="Z1327" s="654">
        <f t="shared" si="158"/>
        <v>0</v>
      </c>
    </row>
    <row r="1328" spans="1:26">
      <c r="A1328" s="381">
        <v>1328</v>
      </c>
      <c r="B1328" s="146" t="s">
        <v>223</v>
      </c>
      <c r="D1328" t="s">
        <v>905</v>
      </c>
      <c r="E1328" s="910">
        <f>'40'!N38</f>
        <v>0</v>
      </c>
      <c r="G1328" s="910">
        <f>'41'!N39</f>
        <v>0</v>
      </c>
      <c r="I1328" s="737">
        <f>'40'!N38</f>
        <v>0</v>
      </c>
      <c r="K1328" s="231">
        <f>'41'!N39</f>
        <v>0</v>
      </c>
      <c r="N1328" s="1018">
        <v>0</v>
      </c>
      <c r="O1328" s="898">
        <f>'40'!N38</f>
        <v>0</v>
      </c>
      <c r="Q1328" s="898">
        <f>'41'!N39</f>
        <v>0</v>
      </c>
      <c r="S1328" s="722">
        <f t="shared" si="155"/>
        <v>0</v>
      </c>
      <c r="T1328" s="461"/>
      <c r="U1328" s="722">
        <f t="shared" si="156"/>
        <v>0</v>
      </c>
      <c r="W1328" s="655">
        <f t="shared" si="157"/>
        <v>0</v>
      </c>
      <c r="Z1328" s="654">
        <f t="shared" si="158"/>
        <v>0</v>
      </c>
    </row>
    <row r="1329" spans="1:26">
      <c r="A1329" s="381">
        <v>1329</v>
      </c>
      <c r="B1329" s="146" t="s">
        <v>457</v>
      </c>
      <c r="D1329" t="s">
        <v>905</v>
      </c>
      <c r="E1329" s="910">
        <f>'40'!N39</f>
        <v>0</v>
      </c>
      <c r="G1329" s="910">
        <f>'41'!N40</f>
        <v>0</v>
      </c>
      <c r="I1329" s="737">
        <f>'40'!N39</f>
        <v>0</v>
      </c>
      <c r="K1329" s="231">
        <f>'41'!N40</f>
        <v>0</v>
      </c>
      <c r="N1329" s="1018">
        <v>0</v>
      </c>
      <c r="O1329" s="898">
        <f>'40'!N39</f>
        <v>0</v>
      </c>
      <c r="Q1329" s="898">
        <f>'41'!N40</f>
        <v>0</v>
      </c>
      <c r="S1329" s="722">
        <f t="shared" si="155"/>
        <v>0</v>
      </c>
      <c r="T1329" s="461"/>
      <c r="U1329" s="722">
        <f t="shared" si="156"/>
        <v>0</v>
      </c>
      <c r="W1329" s="655">
        <f t="shared" si="157"/>
        <v>0</v>
      </c>
      <c r="Z1329" s="654">
        <f t="shared" si="158"/>
        <v>0</v>
      </c>
    </row>
    <row r="1330" spans="1:26">
      <c r="A1330" s="381">
        <v>1330</v>
      </c>
      <c r="B1330" s="146" t="s">
        <v>8</v>
      </c>
      <c r="D1330" t="s">
        <v>905</v>
      </c>
      <c r="E1330" s="910">
        <f>'40'!N40</f>
        <v>0</v>
      </c>
      <c r="G1330" s="910">
        <f>'41'!N41</f>
        <v>0</v>
      </c>
      <c r="I1330" s="737">
        <f>'40'!N40</f>
        <v>0</v>
      </c>
      <c r="K1330" s="231">
        <f>'41'!N41</f>
        <v>0</v>
      </c>
      <c r="N1330" s="1018">
        <v>0</v>
      </c>
      <c r="O1330" s="898">
        <f>'40'!N40</f>
        <v>0</v>
      </c>
      <c r="Q1330" s="898">
        <f>'41'!N41</f>
        <v>0</v>
      </c>
      <c r="S1330" s="722">
        <f t="shared" si="155"/>
        <v>0</v>
      </c>
      <c r="T1330" s="461"/>
      <c r="U1330" s="722">
        <f t="shared" si="156"/>
        <v>0</v>
      </c>
      <c r="W1330" s="655">
        <f t="shared" si="157"/>
        <v>0</v>
      </c>
      <c r="Z1330" s="654">
        <f t="shared" si="158"/>
        <v>0</v>
      </c>
    </row>
    <row r="1331" spans="1:26">
      <c r="A1331" s="381">
        <v>1331</v>
      </c>
      <c r="B1331" s="146" t="s">
        <v>224</v>
      </c>
      <c r="D1331" t="s">
        <v>905</v>
      </c>
      <c r="E1331" s="910">
        <f>'40'!N41</f>
        <v>0</v>
      </c>
      <c r="G1331" s="910">
        <f>'41'!N42</f>
        <v>0</v>
      </c>
      <c r="I1331" s="737">
        <f>'40'!N41</f>
        <v>0</v>
      </c>
      <c r="K1331" s="231">
        <f>'41'!N42</f>
        <v>0</v>
      </c>
      <c r="N1331" s="1018">
        <v>0</v>
      </c>
      <c r="O1331" s="898">
        <f>'40'!N41</f>
        <v>0</v>
      </c>
      <c r="Q1331" s="898">
        <f>'41'!N42</f>
        <v>0</v>
      </c>
      <c r="S1331" s="722">
        <f t="shared" si="155"/>
        <v>0</v>
      </c>
      <c r="T1331" s="461"/>
      <c r="U1331" s="722">
        <f t="shared" si="156"/>
        <v>0</v>
      </c>
      <c r="W1331" s="655">
        <f t="shared" si="157"/>
        <v>0</v>
      </c>
      <c r="Z1331" s="654">
        <f t="shared" si="158"/>
        <v>0</v>
      </c>
    </row>
    <row r="1332" spans="1:26">
      <c r="A1332" s="381">
        <v>1332</v>
      </c>
      <c r="B1332" s="146" t="s">
        <v>226</v>
      </c>
      <c r="D1332" t="s">
        <v>905</v>
      </c>
      <c r="E1332" s="910">
        <f>'40'!N42</f>
        <v>-12923</v>
      </c>
      <c r="G1332" s="910">
        <f>'41'!N43</f>
        <v>-1372</v>
      </c>
      <c r="I1332" s="737">
        <f>'40'!N42</f>
        <v>-12923</v>
      </c>
      <c r="K1332" s="231">
        <f>'41'!N43</f>
        <v>-1372</v>
      </c>
      <c r="N1332" s="1018">
        <v>-1372</v>
      </c>
      <c r="O1332" s="898">
        <f>'40'!N42</f>
        <v>-12923</v>
      </c>
      <c r="Q1332" s="898">
        <f>'41'!N43</f>
        <v>-1372</v>
      </c>
      <c r="S1332" s="722">
        <f t="shared" si="155"/>
        <v>0</v>
      </c>
      <c r="T1332" s="461"/>
      <c r="U1332" s="722">
        <f t="shared" si="156"/>
        <v>0</v>
      </c>
      <c r="W1332" s="655">
        <f t="shared" si="157"/>
        <v>0</v>
      </c>
      <c r="Z1332" s="654">
        <f t="shared" si="158"/>
        <v>-12923</v>
      </c>
    </row>
    <row r="1333" spans="1:26">
      <c r="A1333" s="381">
        <v>1333</v>
      </c>
      <c r="B1333" s="146" t="s">
        <v>227</v>
      </c>
      <c r="D1333" t="s">
        <v>905</v>
      </c>
      <c r="E1333" s="910">
        <f>'40'!N43</f>
        <v>4820</v>
      </c>
      <c r="G1333" s="910">
        <f>'41'!N44</f>
        <v>5165</v>
      </c>
      <c r="I1333" s="737">
        <f>'40'!N43</f>
        <v>4820</v>
      </c>
      <c r="K1333" s="231">
        <f>'41'!N44</f>
        <v>5165</v>
      </c>
      <c r="N1333" s="1018">
        <v>5165</v>
      </c>
      <c r="O1333" s="898">
        <f>'40'!N43</f>
        <v>4820</v>
      </c>
      <c r="Q1333" s="898">
        <f>'41'!N44</f>
        <v>5165</v>
      </c>
      <c r="S1333" s="722">
        <f t="shared" si="155"/>
        <v>0</v>
      </c>
      <c r="T1333" s="461"/>
      <c r="U1333" s="722">
        <f t="shared" si="156"/>
        <v>0</v>
      </c>
      <c r="W1333" s="655">
        <f t="shared" si="157"/>
        <v>0</v>
      </c>
      <c r="Z1333" s="654">
        <f t="shared" si="158"/>
        <v>4820</v>
      </c>
    </row>
    <row r="1334" spans="1:26" ht="15.75">
      <c r="A1334" s="381">
        <v>1334</v>
      </c>
      <c r="B1334" s="341" t="s">
        <v>982</v>
      </c>
      <c r="D1334" t="s">
        <v>905</v>
      </c>
      <c r="E1334" s="910">
        <f>'40'!N44</f>
        <v>25361</v>
      </c>
      <c r="G1334" s="910">
        <f>'41'!N45</f>
        <v>33464</v>
      </c>
      <c r="I1334" s="737">
        <f>'40'!N44</f>
        <v>25361</v>
      </c>
      <c r="K1334" s="231">
        <f>'41'!N45</f>
        <v>33464</v>
      </c>
      <c r="N1334" s="1018">
        <v>33464</v>
      </c>
      <c r="O1334" s="898">
        <f>'40'!N44</f>
        <v>25361</v>
      </c>
      <c r="Q1334" s="898">
        <f>'41'!N45</f>
        <v>33464</v>
      </c>
      <c r="S1334" s="722">
        <f t="shared" si="155"/>
        <v>0</v>
      </c>
      <c r="T1334" s="461"/>
      <c r="U1334" s="722">
        <f t="shared" si="156"/>
        <v>0</v>
      </c>
      <c r="W1334" s="655">
        <f t="shared" si="157"/>
        <v>0</v>
      </c>
      <c r="Z1334" s="654">
        <f t="shared" si="158"/>
        <v>25361</v>
      </c>
    </row>
    <row r="1335" spans="1:26" ht="15.75">
      <c r="A1335" s="381">
        <v>1335</v>
      </c>
      <c r="B1335" s="341" t="s">
        <v>985</v>
      </c>
      <c r="D1335" t="s">
        <v>905</v>
      </c>
      <c r="E1335" s="910">
        <f>'40'!N46</f>
        <v>14453</v>
      </c>
      <c r="G1335" s="910">
        <f>'41'!N47</f>
        <v>14800</v>
      </c>
      <c r="I1335" s="737">
        <f>'40'!N46</f>
        <v>14453</v>
      </c>
      <c r="K1335" s="231">
        <f>'41'!N47</f>
        <v>14800</v>
      </c>
      <c r="N1335" s="1018">
        <v>14800</v>
      </c>
      <c r="O1335" s="898">
        <f>'40'!N46</f>
        <v>14453</v>
      </c>
      <c r="Q1335" s="898">
        <f>'41'!N47</f>
        <v>14800</v>
      </c>
      <c r="S1335" s="722">
        <f t="shared" si="155"/>
        <v>0</v>
      </c>
      <c r="T1335" s="461"/>
      <c r="U1335" s="722">
        <f t="shared" si="156"/>
        <v>0</v>
      </c>
      <c r="W1335" s="655">
        <f t="shared" si="157"/>
        <v>0</v>
      </c>
      <c r="Z1335" s="654">
        <f t="shared" si="158"/>
        <v>14453</v>
      </c>
    </row>
    <row r="1336" spans="1:26" ht="15.75">
      <c r="A1336" s="381">
        <v>1336</v>
      </c>
      <c r="B1336" s="341" t="s">
        <v>986</v>
      </c>
      <c r="D1336" t="s">
        <v>905</v>
      </c>
      <c r="E1336" s="910">
        <f>'40'!N48</f>
        <v>16093</v>
      </c>
      <c r="G1336" s="910">
        <f>'41'!N49</f>
        <v>14453</v>
      </c>
      <c r="I1336" s="737">
        <f>'40'!N48</f>
        <v>16093</v>
      </c>
      <c r="K1336" s="231">
        <f>'41'!N49</f>
        <v>14453</v>
      </c>
      <c r="N1336" s="1018">
        <v>14453</v>
      </c>
      <c r="O1336" s="898">
        <f>'40'!N48</f>
        <v>16093</v>
      </c>
      <c r="Q1336" s="898">
        <f>'41'!N49</f>
        <v>14453</v>
      </c>
      <c r="S1336" s="722">
        <f t="shared" si="155"/>
        <v>0</v>
      </c>
      <c r="T1336" s="461"/>
      <c r="U1336" s="722">
        <f t="shared" si="156"/>
        <v>0</v>
      </c>
      <c r="W1336" s="655">
        <f t="shared" si="157"/>
        <v>0</v>
      </c>
      <c r="Z1336" s="654">
        <f t="shared" si="158"/>
        <v>16093</v>
      </c>
    </row>
    <row r="1337" spans="1:26" ht="15.75">
      <c r="A1337" s="381">
        <v>1337</v>
      </c>
      <c r="B1337" s="341" t="s">
        <v>987</v>
      </c>
      <c r="D1337" t="s">
        <v>905</v>
      </c>
      <c r="I1337" s="737"/>
      <c r="K1337" s="231"/>
      <c r="N1337" s="1018"/>
      <c r="S1337" s="722">
        <f t="shared" si="155"/>
        <v>0</v>
      </c>
      <c r="U1337" s="722">
        <f t="shared" si="156"/>
        <v>0</v>
      </c>
      <c r="W1337" s="655">
        <f t="shared" si="157"/>
        <v>0</v>
      </c>
      <c r="Z1337" s="654">
        <f t="shared" si="158"/>
        <v>0</v>
      </c>
    </row>
    <row r="1338" spans="1:26">
      <c r="A1338" s="381">
        <v>1338</v>
      </c>
      <c r="B1338" s="146" t="s">
        <v>228</v>
      </c>
      <c r="D1338" t="s">
        <v>905</v>
      </c>
      <c r="E1338" s="910">
        <f>'40'!N54</f>
        <v>16075</v>
      </c>
      <c r="G1338" s="910">
        <f>'41'!N55</f>
        <v>14402</v>
      </c>
      <c r="I1338" s="737">
        <f>'40'!N54</f>
        <v>16075</v>
      </c>
      <c r="K1338" s="231">
        <f>'41'!N55</f>
        <v>14402</v>
      </c>
      <c r="N1338" s="1018">
        <v>14402</v>
      </c>
      <c r="O1338" s="898">
        <f>'40'!N54</f>
        <v>16075</v>
      </c>
      <c r="Q1338" s="898">
        <f>'41'!N55</f>
        <v>14402</v>
      </c>
      <c r="S1338" s="722">
        <f t="shared" si="155"/>
        <v>0</v>
      </c>
      <c r="T1338" s="461"/>
      <c r="U1338" s="722">
        <f t="shared" si="156"/>
        <v>0</v>
      </c>
      <c r="W1338" s="655">
        <f t="shared" si="157"/>
        <v>0</v>
      </c>
      <c r="Z1338" s="654">
        <f t="shared" si="158"/>
        <v>16075</v>
      </c>
    </row>
    <row r="1339" spans="1:26">
      <c r="A1339" s="381">
        <v>1339</v>
      </c>
      <c r="B1339" s="146" t="s">
        <v>229</v>
      </c>
      <c r="D1339" t="s">
        <v>905</v>
      </c>
      <c r="E1339" s="910">
        <f>'40'!N55</f>
        <v>18</v>
      </c>
      <c r="G1339" s="910">
        <f>'41'!N56</f>
        <v>51</v>
      </c>
      <c r="I1339" s="737">
        <f>'40'!N55</f>
        <v>18</v>
      </c>
      <c r="K1339" s="231">
        <f>'41'!N56</f>
        <v>51</v>
      </c>
      <c r="N1339" s="1018">
        <v>51</v>
      </c>
      <c r="O1339" s="898">
        <f>'40'!N55</f>
        <v>18</v>
      </c>
      <c r="Q1339" s="898">
        <f>'41'!N56</f>
        <v>51</v>
      </c>
      <c r="S1339" s="722">
        <f t="shared" si="155"/>
        <v>0</v>
      </c>
      <c r="T1339" s="461"/>
      <c r="U1339" s="722">
        <f t="shared" si="156"/>
        <v>0</v>
      </c>
      <c r="W1339" s="655">
        <f t="shared" si="157"/>
        <v>0</v>
      </c>
      <c r="Z1339" s="654">
        <f t="shared" si="158"/>
        <v>18</v>
      </c>
    </row>
    <row r="1340" spans="1:26">
      <c r="A1340" s="381">
        <v>1340</v>
      </c>
      <c r="B1340" s="146" t="s">
        <v>230</v>
      </c>
      <c r="D1340" t="s">
        <v>905</v>
      </c>
      <c r="E1340" s="910">
        <f>'40'!N56</f>
        <v>0</v>
      </c>
      <c r="G1340" s="910">
        <f>'41'!N57</f>
        <v>0</v>
      </c>
      <c r="I1340" s="737">
        <f>'40'!N56</f>
        <v>0</v>
      </c>
      <c r="K1340" s="231">
        <f>'41'!N57</f>
        <v>0</v>
      </c>
      <c r="N1340" s="1018">
        <v>0</v>
      </c>
      <c r="O1340" s="898">
        <f>'40'!N56</f>
        <v>0</v>
      </c>
      <c r="Q1340" s="898">
        <f>'41'!N57</f>
        <v>0</v>
      </c>
      <c r="S1340" s="722">
        <f t="shared" si="155"/>
        <v>0</v>
      </c>
      <c r="T1340" s="461"/>
      <c r="U1340" s="722">
        <f t="shared" si="156"/>
        <v>0</v>
      </c>
      <c r="W1340" s="655">
        <f t="shared" si="157"/>
        <v>0</v>
      </c>
      <c r="Z1340" s="654">
        <f t="shared" si="158"/>
        <v>0</v>
      </c>
    </row>
    <row r="1341" spans="1:26" ht="15.75">
      <c r="A1341" s="381">
        <v>1341</v>
      </c>
      <c r="B1341" s="341" t="s">
        <v>106</v>
      </c>
      <c r="D1341" t="s">
        <v>905</v>
      </c>
      <c r="E1341" s="910">
        <f>'40'!N57</f>
        <v>16093</v>
      </c>
      <c r="G1341" s="910">
        <f>'41'!N58</f>
        <v>14453</v>
      </c>
      <c r="I1341" s="737">
        <f>'40'!N57</f>
        <v>16093</v>
      </c>
      <c r="K1341" s="231">
        <f>'41'!N58</f>
        <v>14453</v>
      </c>
      <c r="N1341" s="1018">
        <v>14453</v>
      </c>
      <c r="O1341" s="898">
        <f>'40'!N57</f>
        <v>16093</v>
      </c>
      <c r="Q1341" s="898">
        <f>'41'!N58</f>
        <v>14453</v>
      </c>
      <c r="S1341" s="722">
        <f t="shared" si="155"/>
        <v>0</v>
      </c>
      <c r="T1341" s="461"/>
      <c r="U1341" s="722">
        <f t="shared" si="156"/>
        <v>0</v>
      </c>
      <c r="W1341" s="655">
        <f t="shared" si="157"/>
        <v>0</v>
      </c>
      <c r="Z1341" s="654">
        <f t="shared" si="158"/>
        <v>16093</v>
      </c>
    </row>
    <row r="1342" spans="1:26" ht="15.75">
      <c r="A1342" s="381">
        <v>1342</v>
      </c>
      <c r="B1342" s="341" t="s">
        <v>231</v>
      </c>
      <c r="D1342" t="s">
        <v>905</v>
      </c>
      <c r="I1342" s="737"/>
      <c r="K1342" s="231"/>
      <c r="N1342" s="1018"/>
      <c r="S1342" s="722">
        <f t="shared" si="155"/>
        <v>0</v>
      </c>
      <c r="U1342" s="722">
        <f t="shared" si="156"/>
        <v>0</v>
      </c>
      <c r="W1342" s="655">
        <f t="shared" si="157"/>
        <v>0</v>
      </c>
      <c r="Z1342" s="654">
        <f t="shared" si="158"/>
        <v>0</v>
      </c>
    </row>
    <row r="1343" spans="1:26">
      <c r="A1343" s="381">
        <v>1343</v>
      </c>
      <c r="B1343" s="146" t="s">
        <v>232</v>
      </c>
      <c r="D1343" t="s">
        <v>905</v>
      </c>
      <c r="E1343" s="910">
        <f>'40'!N60</f>
        <v>16093</v>
      </c>
      <c r="G1343" s="910">
        <f>'41'!N61</f>
        <v>14453</v>
      </c>
      <c r="I1343" s="737">
        <f>'40'!N60</f>
        <v>16093</v>
      </c>
      <c r="K1343" s="231">
        <f>'41'!N61</f>
        <v>14453</v>
      </c>
      <c r="N1343" s="1018">
        <v>14453</v>
      </c>
      <c r="O1343" s="898">
        <f>'40'!N60</f>
        <v>16093</v>
      </c>
      <c r="Q1343" s="898">
        <f>'41'!N61</f>
        <v>14453</v>
      </c>
      <c r="S1343" s="722">
        <f t="shared" si="155"/>
        <v>0</v>
      </c>
      <c r="T1343" s="461"/>
      <c r="U1343" s="722">
        <f t="shared" si="156"/>
        <v>0</v>
      </c>
      <c r="W1343" s="655">
        <f t="shared" si="157"/>
        <v>0</v>
      </c>
      <c r="Z1343" s="654">
        <f t="shared" si="158"/>
        <v>16093</v>
      </c>
    </row>
    <row r="1344" spans="1:26">
      <c r="A1344" s="381">
        <v>1344</v>
      </c>
      <c r="B1344" s="388" t="s">
        <v>1703</v>
      </c>
      <c r="D1344" t="s">
        <v>905</v>
      </c>
      <c r="E1344" s="910">
        <f>'40'!N61</f>
        <v>0</v>
      </c>
      <c r="G1344" s="910">
        <f>'41'!N62</f>
        <v>0</v>
      </c>
      <c r="I1344" s="737">
        <f>'40'!N61</f>
        <v>0</v>
      </c>
      <c r="K1344" s="231">
        <f>'41'!N62</f>
        <v>0</v>
      </c>
      <c r="N1344" s="1018">
        <v>0</v>
      </c>
      <c r="O1344" s="898">
        <f>'40'!N61</f>
        <v>0</v>
      </c>
      <c r="Q1344" s="898">
        <f>'41'!N62</f>
        <v>0</v>
      </c>
      <c r="S1344" s="722">
        <f t="shared" si="155"/>
        <v>0</v>
      </c>
      <c r="T1344" s="461"/>
      <c r="U1344" s="722">
        <f t="shared" si="156"/>
        <v>0</v>
      </c>
      <c r="W1344" s="655">
        <f t="shared" si="157"/>
        <v>0</v>
      </c>
      <c r="Z1344" s="654">
        <f t="shared" si="158"/>
        <v>0</v>
      </c>
    </row>
    <row r="1345" spans="1:26">
      <c r="A1345" s="381">
        <v>1345</v>
      </c>
      <c r="B1345" s="146" t="s">
        <v>391</v>
      </c>
      <c r="D1345" t="s">
        <v>905</v>
      </c>
      <c r="E1345" s="910">
        <f>'40'!N62</f>
        <v>0</v>
      </c>
      <c r="G1345" s="910">
        <f>'41'!N63</f>
        <v>0</v>
      </c>
      <c r="I1345" s="737">
        <f>'40'!N62</f>
        <v>0</v>
      </c>
      <c r="K1345" s="231">
        <f>'41'!N63</f>
        <v>0</v>
      </c>
      <c r="N1345" s="1018">
        <v>0</v>
      </c>
      <c r="O1345" s="898">
        <f>'40'!N62</f>
        <v>0</v>
      </c>
      <c r="Q1345" s="898">
        <f>'41'!N63</f>
        <v>0</v>
      </c>
      <c r="S1345" s="722">
        <f t="shared" si="155"/>
        <v>0</v>
      </c>
      <c r="T1345" s="461"/>
      <c r="U1345" s="722">
        <f t="shared" si="156"/>
        <v>0</v>
      </c>
      <c r="W1345" s="655">
        <f t="shared" si="157"/>
        <v>0</v>
      </c>
      <c r="Z1345" s="654">
        <f t="shared" si="158"/>
        <v>0</v>
      </c>
    </row>
    <row r="1346" spans="1:26">
      <c r="A1346" s="381">
        <v>1346</v>
      </c>
      <c r="B1346" s="146" t="s">
        <v>234</v>
      </c>
      <c r="D1346" t="s">
        <v>905</v>
      </c>
      <c r="E1346" s="910">
        <f>'40'!N63</f>
        <v>0</v>
      </c>
      <c r="G1346" s="910">
        <f>'41'!N64</f>
        <v>0</v>
      </c>
      <c r="I1346" s="737">
        <f>'40'!N63</f>
        <v>0</v>
      </c>
      <c r="K1346" s="231">
        <f>'41'!N64</f>
        <v>0</v>
      </c>
      <c r="N1346" s="1018">
        <v>0</v>
      </c>
      <c r="O1346" s="898">
        <f>'40'!N63</f>
        <v>0</v>
      </c>
      <c r="Q1346" s="898">
        <f>'41'!N64</f>
        <v>0</v>
      </c>
      <c r="S1346" s="722">
        <f t="shared" si="155"/>
        <v>0</v>
      </c>
      <c r="T1346" s="461"/>
      <c r="U1346" s="722">
        <f t="shared" si="156"/>
        <v>0</v>
      </c>
      <c r="W1346" s="655">
        <f t="shared" si="157"/>
        <v>0</v>
      </c>
      <c r="Z1346" s="654">
        <f t="shared" si="158"/>
        <v>0</v>
      </c>
    </row>
    <row r="1347" spans="1:26" ht="15.75">
      <c r="A1347" s="381">
        <v>1347</v>
      </c>
      <c r="B1347" s="341" t="s">
        <v>106</v>
      </c>
      <c r="D1347" t="s">
        <v>905</v>
      </c>
      <c r="E1347" s="910">
        <f>'40'!N64</f>
        <v>16093</v>
      </c>
      <c r="G1347" s="910">
        <f>'41'!N65</f>
        <v>14453</v>
      </c>
      <c r="I1347" s="737">
        <f>'40'!N64</f>
        <v>16093</v>
      </c>
      <c r="K1347" s="231">
        <f>'41'!N65</f>
        <v>14453</v>
      </c>
      <c r="N1347" s="1018">
        <v>14453</v>
      </c>
      <c r="O1347" s="898">
        <f>'40'!N64</f>
        <v>16093</v>
      </c>
      <c r="Q1347" s="898">
        <f>'41'!N65</f>
        <v>14453</v>
      </c>
      <c r="S1347" s="722">
        <f t="shared" si="155"/>
        <v>0</v>
      </c>
      <c r="T1347" s="461"/>
      <c r="U1347" s="722">
        <f t="shared" si="156"/>
        <v>0</v>
      </c>
      <c r="W1347" s="655">
        <f t="shared" si="157"/>
        <v>0</v>
      </c>
      <c r="Z1347" s="654">
        <f t="shared" si="158"/>
        <v>16093</v>
      </c>
    </row>
    <row r="1348" spans="1:26" ht="15.75">
      <c r="A1348" s="381">
        <v>1348</v>
      </c>
      <c r="B1348" s="341" t="s">
        <v>993</v>
      </c>
      <c r="D1348" t="s">
        <v>905</v>
      </c>
      <c r="I1348" s="737"/>
      <c r="K1348" s="231"/>
      <c r="N1348" s="1018"/>
      <c r="S1348" s="722">
        <f t="shared" si="155"/>
        <v>0</v>
      </c>
      <c r="U1348" s="722">
        <f t="shared" si="156"/>
        <v>0</v>
      </c>
      <c r="W1348" s="655">
        <f t="shared" si="157"/>
        <v>0</v>
      </c>
      <c r="Z1348" s="654">
        <f t="shared" si="158"/>
        <v>0</v>
      </c>
    </row>
    <row r="1349" spans="1:26">
      <c r="A1349" s="381">
        <v>1349</v>
      </c>
      <c r="B1349" s="146" t="s">
        <v>1463</v>
      </c>
      <c r="D1349" t="s">
        <v>905</v>
      </c>
      <c r="E1349" s="910">
        <f>'40'!P11</f>
        <v>4566</v>
      </c>
      <c r="G1349" s="910">
        <f>'41'!P11</f>
        <v>3997</v>
      </c>
      <c r="I1349" s="737">
        <f>'40'!P11</f>
        <v>4566</v>
      </c>
      <c r="K1349" s="231">
        <f>'41'!P11</f>
        <v>3997</v>
      </c>
      <c r="N1349" s="1018">
        <v>3997</v>
      </c>
      <c r="S1349" s="722">
        <f t="shared" si="155"/>
        <v>0</v>
      </c>
      <c r="U1349" s="722">
        <f t="shared" si="156"/>
        <v>0</v>
      </c>
      <c r="W1349" s="655">
        <f t="shared" si="157"/>
        <v>0</v>
      </c>
      <c r="X1349" t="s">
        <v>1517</v>
      </c>
      <c r="Z1349" s="654">
        <f t="shared" si="158"/>
        <v>4566</v>
      </c>
    </row>
    <row r="1350" spans="1:26">
      <c r="A1350" s="381">
        <v>1350</v>
      </c>
      <c r="B1350" s="146" t="s">
        <v>1536</v>
      </c>
      <c r="D1350" t="s">
        <v>905</v>
      </c>
      <c r="E1350" s="910">
        <f>'40'!P12</f>
        <v>0</v>
      </c>
      <c r="G1350" s="910">
        <f>'41'!P12</f>
        <v>0</v>
      </c>
      <c r="I1350" s="737">
        <f>'40'!P12</f>
        <v>0</v>
      </c>
      <c r="K1350" s="231">
        <f>'41'!P12</f>
        <v>0</v>
      </c>
      <c r="N1350" s="1018">
        <v>0</v>
      </c>
      <c r="S1350" s="722">
        <f t="shared" si="155"/>
        <v>0</v>
      </c>
      <c r="U1350" s="722">
        <f t="shared" si="156"/>
        <v>0</v>
      </c>
      <c r="W1350" s="655">
        <f t="shared" si="157"/>
        <v>0</v>
      </c>
      <c r="Z1350" s="654">
        <f t="shared" si="158"/>
        <v>0</v>
      </c>
    </row>
    <row r="1351" spans="1:26">
      <c r="A1351" s="381">
        <v>1351</v>
      </c>
      <c r="B1351" s="146" t="s">
        <v>1537</v>
      </c>
      <c r="D1351" t="s">
        <v>905</v>
      </c>
      <c r="E1351" s="910">
        <f>'40'!P13</f>
        <v>0</v>
      </c>
      <c r="G1351" s="910">
        <f>'41'!P13</f>
        <v>0</v>
      </c>
      <c r="I1351" s="737">
        <f>'40'!P13</f>
        <v>0</v>
      </c>
      <c r="K1351" s="231">
        <f>'41'!P13</f>
        <v>0</v>
      </c>
      <c r="N1351" s="1018">
        <v>0</v>
      </c>
      <c r="S1351" s="722">
        <f t="shared" si="155"/>
        <v>0</v>
      </c>
      <c r="U1351" s="722">
        <f t="shared" si="156"/>
        <v>0</v>
      </c>
      <c r="W1351" s="655">
        <f t="shared" si="157"/>
        <v>0</v>
      </c>
      <c r="Z1351" s="654">
        <f t="shared" si="158"/>
        <v>0</v>
      </c>
    </row>
    <row r="1352" spans="1:26">
      <c r="A1352" s="381">
        <v>1352</v>
      </c>
      <c r="B1352" s="146" t="s">
        <v>1464</v>
      </c>
      <c r="D1352" t="s">
        <v>905</v>
      </c>
      <c r="E1352" s="910">
        <f>'40'!P14</f>
        <v>0</v>
      </c>
      <c r="G1352" s="910">
        <f>'41'!P14</f>
        <v>0</v>
      </c>
      <c r="I1352" s="737">
        <f>'40'!P14</f>
        <v>0</v>
      </c>
      <c r="K1352" s="231">
        <f>'41'!P14</f>
        <v>0</v>
      </c>
      <c r="N1352" s="1018">
        <v>0</v>
      </c>
      <c r="S1352" s="722">
        <f t="shared" si="155"/>
        <v>0</v>
      </c>
      <c r="U1352" s="722">
        <f t="shared" si="156"/>
        <v>0</v>
      </c>
      <c r="W1352" s="655">
        <f t="shared" si="157"/>
        <v>0</v>
      </c>
      <c r="Z1352" s="654">
        <f t="shared" si="158"/>
        <v>0</v>
      </c>
    </row>
    <row r="1353" spans="1:26">
      <c r="A1353" s="381">
        <v>1353</v>
      </c>
      <c r="B1353" s="146" t="s">
        <v>981</v>
      </c>
      <c r="D1353" t="s">
        <v>905</v>
      </c>
      <c r="E1353" s="910">
        <f>'40'!P15</f>
        <v>4566</v>
      </c>
      <c r="G1353" s="910">
        <f>'41'!P15</f>
        <v>3997</v>
      </c>
      <c r="I1353" s="737">
        <f>'40'!P15</f>
        <v>4566</v>
      </c>
      <c r="K1353" s="231">
        <f>'41'!P15</f>
        <v>3997</v>
      </c>
      <c r="N1353" s="1018">
        <v>3997</v>
      </c>
      <c r="O1353" s="898">
        <f>'40'!P15</f>
        <v>4566</v>
      </c>
      <c r="Q1353" s="898">
        <f>'41'!P15</f>
        <v>3997</v>
      </c>
      <c r="S1353" s="722">
        <f t="shared" ref="S1353:S1368" si="159">E1353-I1353</f>
        <v>0</v>
      </c>
      <c r="T1353" s="461"/>
      <c r="U1353" s="722">
        <f t="shared" ref="U1353:U1368" si="160">G1353-K1353</f>
        <v>0</v>
      </c>
      <c r="W1353" s="655">
        <f t="shared" ref="W1353:W1368" si="161">G1353-N1353</f>
        <v>0</v>
      </c>
      <c r="Z1353" s="654">
        <f t="shared" ref="Z1353:Z1368" si="162">E1353-Y1353</f>
        <v>4566</v>
      </c>
    </row>
    <row r="1354" spans="1:26">
      <c r="A1354" s="381">
        <v>1354</v>
      </c>
      <c r="B1354" s="146" t="s">
        <v>220</v>
      </c>
      <c r="D1354" t="s">
        <v>905</v>
      </c>
      <c r="E1354" s="910">
        <f>'40'!P16</f>
        <v>0</v>
      </c>
      <c r="G1354" s="910">
        <f>'41'!P16</f>
        <v>0</v>
      </c>
      <c r="I1354" s="737">
        <f>'40'!P16</f>
        <v>0</v>
      </c>
      <c r="K1354" s="231">
        <f>'41'!P16</f>
        <v>0</v>
      </c>
      <c r="N1354" s="1018">
        <v>0</v>
      </c>
      <c r="O1354" s="898">
        <f>'40'!P16</f>
        <v>0</v>
      </c>
      <c r="Q1354" s="898">
        <f>'41'!P16</f>
        <v>0</v>
      </c>
      <c r="S1354" s="722">
        <f t="shared" si="159"/>
        <v>0</v>
      </c>
      <c r="T1354" s="461"/>
      <c r="U1354" s="722">
        <f t="shared" si="160"/>
        <v>0</v>
      </c>
      <c r="W1354" s="655">
        <f t="shared" si="161"/>
        <v>0</v>
      </c>
      <c r="Z1354" s="654">
        <f t="shared" si="162"/>
        <v>0</v>
      </c>
    </row>
    <row r="1355" spans="1:26">
      <c r="A1355" s="381">
        <v>1355</v>
      </c>
      <c r="B1355" s="146" t="s">
        <v>647</v>
      </c>
      <c r="D1355" t="s">
        <v>905</v>
      </c>
      <c r="E1355" s="910">
        <f>'40'!P18</f>
        <v>201</v>
      </c>
      <c r="G1355" s="910">
        <f>'41'!P18</f>
        <v>716</v>
      </c>
      <c r="I1355" s="737">
        <f>'40'!P18</f>
        <v>201</v>
      </c>
      <c r="K1355" s="231">
        <f>'41'!P18</f>
        <v>716</v>
      </c>
      <c r="N1355" s="1018">
        <v>716</v>
      </c>
      <c r="O1355" s="898">
        <f>'40'!P18</f>
        <v>201</v>
      </c>
      <c r="Q1355" s="898">
        <f>'41'!P18</f>
        <v>716</v>
      </c>
      <c r="S1355" s="722">
        <f t="shared" si="159"/>
        <v>0</v>
      </c>
      <c r="T1355" s="461"/>
      <c r="U1355" s="722">
        <f t="shared" si="160"/>
        <v>0</v>
      </c>
      <c r="W1355" s="655">
        <f t="shared" si="161"/>
        <v>0</v>
      </c>
      <c r="Z1355" s="654">
        <f t="shared" si="162"/>
        <v>201</v>
      </c>
    </row>
    <row r="1356" spans="1:26">
      <c r="A1356" s="381">
        <v>1356</v>
      </c>
      <c r="B1356" s="146" t="s">
        <v>648</v>
      </c>
      <c r="D1356" t="s">
        <v>905</v>
      </c>
      <c r="E1356" s="910">
        <f>'40'!P19</f>
        <v>0</v>
      </c>
      <c r="G1356" s="910">
        <f>'41'!P19</f>
        <v>0</v>
      </c>
      <c r="I1356" s="737">
        <f>'40'!P19</f>
        <v>0</v>
      </c>
      <c r="K1356" s="231">
        <f>'41'!P19</f>
        <v>0</v>
      </c>
      <c r="N1356" s="1018">
        <v>0</v>
      </c>
      <c r="O1356" s="898">
        <f>'40'!P19</f>
        <v>0</v>
      </c>
      <c r="Q1356" s="898">
        <f>'41'!P19</f>
        <v>0</v>
      </c>
      <c r="S1356" s="722">
        <f t="shared" si="159"/>
        <v>0</v>
      </c>
      <c r="T1356" s="461"/>
      <c r="U1356" s="722">
        <f t="shared" si="160"/>
        <v>0</v>
      </c>
      <c r="W1356" s="655">
        <f t="shared" si="161"/>
        <v>0</v>
      </c>
      <c r="Z1356" s="654">
        <f t="shared" si="162"/>
        <v>0</v>
      </c>
    </row>
    <row r="1357" spans="1:26">
      <c r="A1357" s="381">
        <v>1357</v>
      </c>
      <c r="B1357" s="146" t="s">
        <v>649</v>
      </c>
      <c r="D1357" t="s">
        <v>905</v>
      </c>
      <c r="E1357" s="910">
        <f>'40'!P20</f>
        <v>0</v>
      </c>
      <c r="G1357" s="910">
        <f>'41'!P20</f>
        <v>0</v>
      </c>
      <c r="I1357" s="737">
        <f>'40'!P20</f>
        <v>0</v>
      </c>
      <c r="K1357" s="231">
        <f>'41'!P20</f>
        <v>0</v>
      </c>
      <c r="N1357" s="1018">
        <v>0</v>
      </c>
      <c r="O1357" s="898">
        <f>'40'!P20</f>
        <v>0</v>
      </c>
      <c r="Q1357" s="898">
        <f>'41'!P20</f>
        <v>0</v>
      </c>
      <c r="S1357" s="722">
        <f t="shared" si="159"/>
        <v>0</v>
      </c>
      <c r="T1357" s="461"/>
      <c r="U1357" s="722">
        <f t="shared" si="160"/>
        <v>0</v>
      </c>
      <c r="W1357" s="655">
        <f t="shared" si="161"/>
        <v>0</v>
      </c>
      <c r="Z1357" s="654">
        <f t="shared" si="162"/>
        <v>0</v>
      </c>
    </row>
    <row r="1358" spans="1:26">
      <c r="A1358" s="381">
        <v>1358</v>
      </c>
      <c r="B1358" s="146" t="s">
        <v>221</v>
      </c>
      <c r="D1358" t="s">
        <v>905</v>
      </c>
      <c r="E1358" s="910">
        <f>'40'!P21</f>
        <v>0</v>
      </c>
      <c r="G1358" s="910">
        <f>'41'!P21</f>
        <v>0</v>
      </c>
      <c r="I1358" s="737">
        <f>'40'!P21</f>
        <v>0</v>
      </c>
      <c r="K1358" s="231">
        <f>'41'!P21</f>
        <v>0</v>
      </c>
      <c r="N1358" s="1018">
        <v>0</v>
      </c>
      <c r="O1358" s="898">
        <f>'40'!P21</f>
        <v>0</v>
      </c>
      <c r="Q1358" s="898">
        <f>'41'!P21</f>
        <v>0</v>
      </c>
      <c r="S1358" s="722">
        <f t="shared" si="159"/>
        <v>0</v>
      </c>
      <c r="T1358" s="461"/>
      <c r="U1358" s="722">
        <f t="shared" si="160"/>
        <v>0</v>
      </c>
      <c r="W1358" s="655">
        <f t="shared" si="161"/>
        <v>0</v>
      </c>
      <c r="Z1358" s="654">
        <f t="shared" si="162"/>
        <v>0</v>
      </c>
    </row>
    <row r="1359" spans="1:26">
      <c r="A1359" s="381">
        <v>1359</v>
      </c>
      <c r="B1359" s="146" t="s">
        <v>222</v>
      </c>
      <c r="D1359" t="s">
        <v>905</v>
      </c>
      <c r="E1359" s="910">
        <f>'40'!P22</f>
        <v>0</v>
      </c>
      <c r="G1359" s="910">
        <f>'41'!P22</f>
        <v>0</v>
      </c>
      <c r="I1359" s="737">
        <f>'40'!P22</f>
        <v>0</v>
      </c>
      <c r="K1359" s="231">
        <f>'41'!P22</f>
        <v>0</v>
      </c>
      <c r="N1359" s="1018">
        <v>0</v>
      </c>
      <c r="O1359" s="898">
        <f>'40'!P22</f>
        <v>0</v>
      </c>
      <c r="Q1359" s="898">
        <f>'41'!P22</f>
        <v>0</v>
      </c>
      <c r="S1359" s="722">
        <f t="shared" si="159"/>
        <v>0</v>
      </c>
      <c r="T1359" s="461"/>
      <c r="U1359" s="722">
        <f t="shared" si="160"/>
        <v>0</v>
      </c>
      <c r="W1359" s="655">
        <f t="shared" si="161"/>
        <v>0</v>
      </c>
      <c r="Z1359" s="654">
        <f t="shared" si="162"/>
        <v>0</v>
      </c>
    </row>
    <row r="1360" spans="1:26">
      <c r="A1360" s="381">
        <v>1360</v>
      </c>
      <c r="B1360" s="146" t="s">
        <v>223</v>
      </c>
      <c r="D1360" t="s">
        <v>905</v>
      </c>
      <c r="E1360" s="910">
        <f>'40'!P23</f>
        <v>0</v>
      </c>
      <c r="G1360" s="910">
        <f>'41'!P23</f>
        <v>0</v>
      </c>
      <c r="I1360" s="737">
        <f>'40'!P23</f>
        <v>0</v>
      </c>
      <c r="K1360" s="231">
        <f>'41'!P23</f>
        <v>0</v>
      </c>
      <c r="N1360" s="1018">
        <v>0</v>
      </c>
      <c r="O1360" s="898">
        <f>'40'!P23</f>
        <v>0</v>
      </c>
      <c r="Q1360" s="898">
        <f>'41'!P23</f>
        <v>0</v>
      </c>
      <c r="S1360" s="722">
        <f t="shared" si="159"/>
        <v>0</v>
      </c>
      <c r="T1360" s="461"/>
      <c r="U1360" s="722">
        <f t="shared" si="160"/>
        <v>0</v>
      </c>
      <c r="W1360" s="655">
        <f t="shared" si="161"/>
        <v>0</v>
      </c>
      <c r="Z1360" s="654">
        <f t="shared" si="162"/>
        <v>0</v>
      </c>
    </row>
    <row r="1361" spans="1:26">
      <c r="A1361" s="381">
        <v>1361</v>
      </c>
      <c r="B1361" s="146" t="s">
        <v>457</v>
      </c>
      <c r="D1361" t="s">
        <v>905</v>
      </c>
      <c r="E1361" s="910">
        <f>'40'!P24</f>
        <v>0</v>
      </c>
      <c r="G1361" s="910">
        <f>'41'!P24</f>
        <v>0</v>
      </c>
      <c r="I1361" s="737">
        <f>'40'!P24</f>
        <v>0</v>
      </c>
      <c r="K1361" s="231">
        <f>'41'!P24</f>
        <v>0</v>
      </c>
      <c r="N1361" s="1018">
        <v>0</v>
      </c>
      <c r="O1361" s="898">
        <f>'40'!P24</f>
        <v>0</v>
      </c>
      <c r="Q1361" s="898">
        <f>'41'!P24</f>
        <v>0</v>
      </c>
      <c r="S1361" s="722">
        <f t="shared" si="159"/>
        <v>0</v>
      </c>
      <c r="T1361" s="461"/>
      <c r="U1361" s="722">
        <f t="shared" si="160"/>
        <v>0</v>
      </c>
      <c r="W1361" s="655">
        <f t="shared" si="161"/>
        <v>0</v>
      </c>
      <c r="Z1361" s="654">
        <f t="shared" si="162"/>
        <v>0</v>
      </c>
    </row>
    <row r="1362" spans="1:26">
      <c r="A1362" s="381">
        <v>1362</v>
      </c>
      <c r="B1362" s="146" t="s">
        <v>8</v>
      </c>
      <c r="D1362" t="s">
        <v>905</v>
      </c>
      <c r="E1362" s="910">
        <f>'40'!P25</f>
        <v>0</v>
      </c>
      <c r="G1362" s="910">
        <f>'41'!P25</f>
        <v>0</v>
      </c>
      <c r="I1362" s="737">
        <f>'40'!P25</f>
        <v>0</v>
      </c>
      <c r="K1362" s="231">
        <f>'41'!P25</f>
        <v>0</v>
      </c>
      <c r="N1362" s="1018">
        <v>0</v>
      </c>
      <c r="O1362" s="898">
        <f>'40'!P25</f>
        <v>0</v>
      </c>
      <c r="Q1362" s="898">
        <f>'41'!P25</f>
        <v>0</v>
      </c>
      <c r="S1362" s="722">
        <f t="shared" si="159"/>
        <v>0</v>
      </c>
      <c r="T1362" s="461"/>
      <c r="U1362" s="722">
        <f t="shared" si="160"/>
        <v>0</v>
      </c>
      <c r="W1362" s="655">
        <f t="shared" si="161"/>
        <v>0</v>
      </c>
      <c r="Z1362" s="654">
        <f t="shared" si="162"/>
        <v>0</v>
      </c>
    </row>
    <row r="1363" spans="1:26">
      <c r="A1363" s="381">
        <v>1363</v>
      </c>
      <c r="B1363" s="146" t="s">
        <v>224</v>
      </c>
      <c r="D1363" t="s">
        <v>905</v>
      </c>
      <c r="E1363" s="910">
        <f>'40'!P26</f>
        <v>0</v>
      </c>
      <c r="G1363" s="910">
        <f>'41'!P26</f>
        <v>0</v>
      </c>
      <c r="I1363" s="737">
        <f>'40'!P26</f>
        <v>0</v>
      </c>
      <c r="K1363" s="231">
        <f>'41'!P26</f>
        <v>0</v>
      </c>
      <c r="N1363" s="1018">
        <v>0</v>
      </c>
      <c r="O1363" s="898">
        <f>'40'!P26</f>
        <v>0</v>
      </c>
      <c r="Q1363" s="898">
        <f>'41'!P26</f>
        <v>0</v>
      </c>
      <c r="S1363" s="722">
        <f t="shared" si="159"/>
        <v>0</v>
      </c>
      <c r="T1363" s="461"/>
      <c r="U1363" s="722">
        <f t="shared" si="160"/>
        <v>0</v>
      </c>
      <c r="W1363" s="655">
        <f t="shared" si="161"/>
        <v>0</v>
      </c>
      <c r="Z1363" s="654">
        <f t="shared" si="162"/>
        <v>0</v>
      </c>
    </row>
    <row r="1364" spans="1:26">
      <c r="A1364" s="381">
        <v>1364</v>
      </c>
      <c r="B1364" s="146" t="s">
        <v>225</v>
      </c>
      <c r="D1364" t="s">
        <v>905</v>
      </c>
      <c r="E1364" s="910">
        <f>'40'!P27</f>
        <v>-308</v>
      </c>
      <c r="G1364" s="910">
        <f>'41'!P27</f>
        <v>-147</v>
      </c>
      <c r="I1364" s="737">
        <f>'40'!P27</f>
        <v>-308</v>
      </c>
      <c r="K1364" s="231">
        <f>'41'!P27</f>
        <v>-147</v>
      </c>
      <c r="N1364" s="1018">
        <v>-147</v>
      </c>
      <c r="O1364" s="898">
        <f>'40'!P27</f>
        <v>-308</v>
      </c>
      <c r="Q1364" s="898">
        <f>'41'!P27</f>
        <v>-147</v>
      </c>
      <c r="S1364" s="722">
        <f t="shared" si="159"/>
        <v>0</v>
      </c>
      <c r="T1364" s="461"/>
      <c r="U1364" s="722">
        <f t="shared" si="160"/>
        <v>0</v>
      </c>
      <c r="W1364" s="655">
        <f t="shared" si="161"/>
        <v>0</v>
      </c>
      <c r="Z1364" s="654">
        <f t="shared" si="162"/>
        <v>-308</v>
      </c>
    </row>
    <row r="1365" spans="1:26" ht="15.75">
      <c r="A1365" s="381">
        <v>1365</v>
      </c>
      <c r="B1365" s="341" t="s">
        <v>982</v>
      </c>
      <c r="D1365" t="s">
        <v>905</v>
      </c>
      <c r="E1365" s="910">
        <f>'40'!P28</f>
        <v>4459</v>
      </c>
      <c r="G1365" s="910">
        <f>'41'!P28</f>
        <v>4566</v>
      </c>
      <c r="I1365" s="737">
        <f>'40'!P28</f>
        <v>4459</v>
      </c>
      <c r="K1365" s="231">
        <f>'41'!P28</f>
        <v>4566</v>
      </c>
      <c r="N1365" s="1018">
        <v>4566</v>
      </c>
      <c r="O1365" s="898">
        <f>'40'!P28</f>
        <v>4459</v>
      </c>
      <c r="Q1365" s="898">
        <f>'41'!P28</f>
        <v>4566</v>
      </c>
      <c r="S1365" s="722">
        <f t="shared" si="159"/>
        <v>0</v>
      </c>
      <c r="T1365" s="461"/>
      <c r="U1365" s="722">
        <f t="shared" si="160"/>
        <v>0</v>
      </c>
      <c r="W1365" s="655">
        <f t="shared" si="161"/>
        <v>0</v>
      </c>
      <c r="Z1365" s="654">
        <f t="shared" si="162"/>
        <v>4459</v>
      </c>
    </row>
    <row r="1366" spans="1:26">
      <c r="A1366" s="381">
        <v>1366</v>
      </c>
      <c r="B1366" s="146" t="s">
        <v>1465</v>
      </c>
      <c r="D1366" t="s">
        <v>905</v>
      </c>
      <c r="E1366" s="910">
        <f>'40'!P31</f>
        <v>2234</v>
      </c>
      <c r="G1366" s="910">
        <f>'41'!P31</f>
        <v>1991</v>
      </c>
      <c r="I1366" s="737">
        <f>'40'!P31</f>
        <v>2234</v>
      </c>
      <c r="K1366" s="231">
        <f>'41'!P31</f>
        <v>1991</v>
      </c>
      <c r="N1366" s="1018">
        <v>1991</v>
      </c>
      <c r="S1366" s="722">
        <f t="shared" si="159"/>
        <v>0</v>
      </c>
      <c r="T1366" s="461"/>
      <c r="U1366" s="722">
        <f t="shared" si="160"/>
        <v>0</v>
      </c>
      <c r="W1366" s="655">
        <f t="shared" si="161"/>
        <v>0</v>
      </c>
      <c r="X1366" t="s">
        <v>1517</v>
      </c>
      <c r="Z1366" s="654">
        <f t="shared" si="162"/>
        <v>2234</v>
      </c>
    </row>
    <row r="1367" spans="1:26">
      <c r="A1367" s="381">
        <v>1367</v>
      </c>
      <c r="B1367" s="146" t="s">
        <v>1536</v>
      </c>
      <c r="D1367" t="s">
        <v>905</v>
      </c>
      <c r="E1367" s="910">
        <f>'40'!P32</f>
        <v>0</v>
      </c>
      <c r="G1367" s="910">
        <f>'41'!P32</f>
        <v>0</v>
      </c>
      <c r="I1367" s="737">
        <f>'40'!P32</f>
        <v>0</v>
      </c>
      <c r="K1367" s="231">
        <f>'41'!P32</f>
        <v>0</v>
      </c>
      <c r="N1367" s="1018">
        <v>0</v>
      </c>
      <c r="S1367" s="722">
        <f t="shared" si="159"/>
        <v>0</v>
      </c>
      <c r="T1367" s="461"/>
      <c r="U1367" s="722">
        <f t="shared" si="160"/>
        <v>0</v>
      </c>
      <c r="W1367" s="655">
        <f t="shared" si="161"/>
        <v>0</v>
      </c>
      <c r="Z1367" s="654">
        <f t="shared" si="162"/>
        <v>0</v>
      </c>
    </row>
    <row r="1368" spans="1:26">
      <c r="A1368" s="381">
        <v>1368</v>
      </c>
      <c r="B1368" s="146" t="s">
        <v>1464</v>
      </c>
      <c r="D1368" t="s">
        <v>905</v>
      </c>
      <c r="E1368" s="910">
        <f>'40'!P33</f>
        <v>0</v>
      </c>
      <c r="G1368" s="910">
        <f>'41'!P33</f>
        <v>0</v>
      </c>
      <c r="I1368" s="737">
        <f>'40'!P33</f>
        <v>0</v>
      </c>
      <c r="K1368" s="231">
        <f>'41'!P33</f>
        <v>0</v>
      </c>
      <c r="N1368" s="1018">
        <v>0</v>
      </c>
      <c r="S1368" s="722">
        <f t="shared" si="159"/>
        <v>0</v>
      </c>
      <c r="T1368" s="461"/>
      <c r="U1368" s="722">
        <f t="shared" si="160"/>
        <v>0</v>
      </c>
      <c r="W1368" s="655">
        <f t="shared" si="161"/>
        <v>0</v>
      </c>
      <c r="Z1368" s="654">
        <f t="shared" si="162"/>
        <v>0</v>
      </c>
    </row>
    <row r="1369" spans="1:26">
      <c r="A1369" s="381">
        <v>1369</v>
      </c>
      <c r="B1369" s="146" t="s">
        <v>983</v>
      </c>
      <c r="D1369" t="s">
        <v>905</v>
      </c>
      <c r="E1369" s="910">
        <f>'40'!P34</f>
        <v>2234</v>
      </c>
      <c r="G1369" s="910">
        <f>'41'!P35</f>
        <v>1991</v>
      </c>
      <c r="I1369" s="737">
        <f>'40'!P34</f>
        <v>2234</v>
      </c>
      <c r="K1369" s="231">
        <f>'41'!P35</f>
        <v>1991</v>
      </c>
      <c r="N1369" s="1018">
        <v>1991</v>
      </c>
      <c r="O1369" s="898">
        <f>'40'!P34</f>
        <v>2234</v>
      </c>
      <c r="Q1369" s="898">
        <f>'41'!P35</f>
        <v>1991</v>
      </c>
      <c r="S1369" s="722">
        <f t="shared" ref="S1369:S1397" si="163">E1369-I1369</f>
        <v>0</v>
      </c>
      <c r="T1369" s="461"/>
      <c r="U1369" s="722">
        <f t="shared" ref="U1369:U1397" si="164">G1369-K1369</f>
        <v>0</v>
      </c>
      <c r="W1369" s="655">
        <f t="shared" ref="W1369:W1397" si="165">G1369-N1369</f>
        <v>0</v>
      </c>
      <c r="Z1369" s="654">
        <f t="shared" ref="Z1369:Z1397" si="166">E1369-Y1369</f>
        <v>2234</v>
      </c>
    </row>
    <row r="1370" spans="1:26">
      <c r="A1370" s="381">
        <v>1370</v>
      </c>
      <c r="B1370" s="146" t="s">
        <v>220</v>
      </c>
      <c r="D1370" t="s">
        <v>905</v>
      </c>
      <c r="E1370" s="910">
        <f>'40'!P35</f>
        <v>0</v>
      </c>
      <c r="G1370" s="910">
        <f>'41'!P36</f>
        <v>0</v>
      </c>
      <c r="I1370" s="737">
        <f>'40'!P35</f>
        <v>0</v>
      </c>
      <c r="K1370" s="231">
        <f>'41'!P36</f>
        <v>0</v>
      </c>
      <c r="N1370" s="1018">
        <v>0</v>
      </c>
      <c r="O1370" s="898">
        <f>'40'!P35</f>
        <v>0</v>
      </c>
      <c r="Q1370" s="898">
        <f>'41'!P36</f>
        <v>0</v>
      </c>
      <c r="S1370" s="722">
        <f t="shared" si="163"/>
        <v>0</v>
      </c>
      <c r="T1370" s="461"/>
      <c r="U1370" s="722">
        <f t="shared" si="164"/>
        <v>0</v>
      </c>
      <c r="W1370" s="655">
        <f t="shared" si="165"/>
        <v>0</v>
      </c>
      <c r="Z1370" s="654">
        <f t="shared" si="166"/>
        <v>0</v>
      </c>
    </row>
    <row r="1371" spans="1:26">
      <c r="A1371" s="381">
        <v>1371</v>
      </c>
      <c r="B1371" s="146" t="s">
        <v>984</v>
      </c>
      <c r="D1371" t="s">
        <v>905</v>
      </c>
      <c r="E1371" s="910">
        <f>'40'!P36</f>
        <v>0</v>
      </c>
      <c r="G1371" s="910">
        <f>'41'!P37</f>
        <v>0</v>
      </c>
      <c r="I1371" s="737">
        <f>'40'!P36</f>
        <v>0</v>
      </c>
      <c r="K1371" s="231">
        <f>'41'!P37</f>
        <v>0</v>
      </c>
      <c r="N1371" s="1018">
        <v>0</v>
      </c>
      <c r="O1371" s="898">
        <f>'40'!P36</f>
        <v>0</v>
      </c>
      <c r="Q1371" s="898">
        <f>'41'!P37</f>
        <v>0</v>
      </c>
      <c r="S1371" s="722">
        <f t="shared" si="163"/>
        <v>0</v>
      </c>
      <c r="T1371" s="461"/>
      <c r="U1371" s="722">
        <f t="shared" si="164"/>
        <v>0</v>
      </c>
      <c r="W1371" s="655">
        <f t="shared" si="165"/>
        <v>0</v>
      </c>
      <c r="Z1371" s="654">
        <f t="shared" si="166"/>
        <v>0</v>
      </c>
    </row>
    <row r="1372" spans="1:26">
      <c r="A1372" s="381">
        <v>1372</v>
      </c>
      <c r="B1372" s="146" t="s">
        <v>222</v>
      </c>
      <c r="D1372" t="s">
        <v>905</v>
      </c>
      <c r="E1372" s="910">
        <f>'40'!P37</f>
        <v>0</v>
      </c>
      <c r="G1372" s="910">
        <f>'41'!P38</f>
        <v>0</v>
      </c>
      <c r="I1372" s="737">
        <f>'40'!P37</f>
        <v>0</v>
      </c>
      <c r="K1372" s="231">
        <f>'41'!P38</f>
        <v>0</v>
      </c>
      <c r="N1372" s="1018">
        <v>0</v>
      </c>
      <c r="O1372" s="898">
        <f>'40'!P37</f>
        <v>0</v>
      </c>
      <c r="Q1372" s="898">
        <f>'41'!P38</f>
        <v>0</v>
      </c>
      <c r="S1372" s="722">
        <f t="shared" si="163"/>
        <v>0</v>
      </c>
      <c r="T1372" s="461"/>
      <c r="U1372" s="722">
        <f t="shared" si="164"/>
        <v>0</v>
      </c>
      <c r="W1372" s="655">
        <f t="shared" si="165"/>
        <v>0</v>
      </c>
      <c r="Z1372" s="654">
        <f t="shared" si="166"/>
        <v>0</v>
      </c>
    </row>
    <row r="1373" spans="1:26">
      <c r="A1373" s="381">
        <v>1373</v>
      </c>
      <c r="B1373" s="146" t="s">
        <v>223</v>
      </c>
      <c r="D1373" t="s">
        <v>905</v>
      </c>
      <c r="E1373" s="910">
        <f>'40'!P38</f>
        <v>0</v>
      </c>
      <c r="G1373" s="910">
        <f>'41'!P39</f>
        <v>0</v>
      </c>
      <c r="I1373" s="737">
        <f>'40'!P38</f>
        <v>0</v>
      </c>
      <c r="K1373" s="231">
        <f>'41'!P39</f>
        <v>0</v>
      </c>
      <c r="N1373" s="1018">
        <v>0</v>
      </c>
      <c r="O1373" s="898">
        <f>'40'!P38</f>
        <v>0</v>
      </c>
      <c r="Q1373" s="898">
        <f>'41'!P39</f>
        <v>0</v>
      </c>
      <c r="S1373" s="722">
        <f t="shared" si="163"/>
        <v>0</v>
      </c>
      <c r="T1373" s="461"/>
      <c r="U1373" s="722">
        <f t="shared" si="164"/>
        <v>0</v>
      </c>
      <c r="W1373" s="655">
        <f t="shared" si="165"/>
        <v>0</v>
      </c>
      <c r="Z1373" s="654">
        <f t="shared" si="166"/>
        <v>0</v>
      </c>
    </row>
    <row r="1374" spans="1:26">
      <c r="A1374" s="381">
        <v>1374</v>
      </c>
      <c r="B1374" s="146" t="s">
        <v>457</v>
      </c>
      <c r="D1374" t="s">
        <v>905</v>
      </c>
      <c r="E1374" s="910">
        <f>'40'!P39</f>
        <v>0</v>
      </c>
      <c r="G1374" s="910">
        <f>'41'!P40</f>
        <v>0</v>
      </c>
      <c r="I1374" s="737">
        <f>'40'!P39</f>
        <v>0</v>
      </c>
      <c r="K1374" s="231">
        <f>'41'!P40</f>
        <v>0</v>
      </c>
      <c r="N1374" s="1018">
        <v>0</v>
      </c>
      <c r="O1374" s="898">
        <f>'40'!P39</f>
        <v>0</v>
      </c>
      <c r="Q1374" s="898">
        <f>'41'!P40</f>
        <v>0</v>
      </c>
      <c r="S1374" s="722">
        <f t="shared" si="163"/>
        <v>0</v>
      </c>
      <c r="T1374" s="461"/>
      <c r="U1374" s="722">
        <f t="shared" si="164"/>
        <v>0</v>
      </c>
      <c r="W1374" s="655">
        <f t="shared" si="165"/>
        <v>0</v>
      </c>
      <c r="Z1374" s="654">
        <f t="shared" si="166"/>
        <v>0</v>
      </c>
    </row>
    <row r="1375" spans="1:26">
      <c r="A1375" s="381">
        <v>1375</v>
      </c>
      <c r="B1375" s="146" t="s">
        <v>8</v>
      </c>
      <c r="D1375" t="s">
        <v>905</v>
      </c>
      <c r="E1375" s="910">
        <f>'40'!P40</f>
        <v>0</v>
      </c>
      <c r="G1375" s="910">
        <f>'41'!P41</f>
        <v>0</v>
      </c>
      <c r="I1375" s="737">
        <f>'40'!P40</f>
        <v>0</v>
      </c>
      <c r="K1375" s="231">
        <f>'41'!P41</f>
        <v>0</v>
      </c>
      <c r="N1375" s="1018">
        <v>0</v>
      </c>
      <c r="O1375" s="898">
        <f>'40'!P40</f>
        <v>0</v>
      </c>
      <c r="Q1375" s="898">
        <f>'41'!P41</f>
        <v>0</v>
      </c>
      <c r="S1375" s="722">
        <f t="shared" si="163"/>
        <v>0</v>
      </c>
      <c r="T1375" s="461"/>
      <c r="U1375" s="722">
        <f t="shared" si="164"/>
        <v>0</v>
      </c>
      <c r="W1375" s="655">
        <f t="shared" si="165"/>
        <v>0</v>
      </c>
      <c r="Z1375" s="654">
        <f t="shared" si="166"/>
        <v>0</v>
      </c>
    </row>
    <row r="1376" spans="1:26">
      <c r="A1376" s="381">
        <v>1376</v>
      </c>
      <c r="B1376" s="146" t="s">
        <v>224</v>
      </c>
      <c r="D1376" t="s">
        <v>905</v>
      </c>
      <c r="E1376" s="910">
        <f>'40'!P41</f>
        <v>0</v>
      </c>
      <c r="G1376" s="910">
        <f>'41'!P42</f>
        <v>0</v>
      </c>
      <c r="I1376" s="737">
        <f>'40'!P41</f>
        <v>0</v>
      </c>
      <c r="K1376" s="231">
        <f>'41'!P42</f>
        <v>0</v>
      </c>
      <c r="N1376" s="1018">
        <v>0</v>
      </c>
      <c r="O1376" s="898">
        <f>'40'!P41</f>
        <v>0</v>
      </c>
      <c r="Q1376" s="898">
        <f>'41'!P42</f>
        <v>0</v>
      </c>
      <c r="S1376" s="722">
        <f t="shared" si="163"/>
        <v>0</v>
      </c>
      <c r="T1376" s="461"/>
      <c r="U1376" s="722">
        <f t="shared" si="164"/>
        <v>0</v>
      </c>
      <c r="W1376" s="655">
        <f t="shared" si="165"/>
        <v>0</v>
      </c>
      <c r="Z1376" s="654">
        <f t="shared" si="166"/>
        <v>0</v>
      </c>
    </row>
    <row r="1377" spans="1:26">
      <c r="A1377" s="381">
        <v>1377</v>
      </c>
      <c r="B1377" s="146" t="s">
        <v>226</v>
      </c>
      <c r="D1377" t="s">
        <v>905</v>
      </c>
      <c r="E1377" s="910">
        <f>'40'!P42</f>
        <v>-308</v>
      </c>
      <c r="G1377" s="910">
        <f>'41'!P43</f>
        <v>-147</v>
      </c>
      <c r="I1377" s="737">
        <f>'40'!P42</f>
        <v>-308</v>
      </c>
      <c r="K1377" s="231">
        <f>'41'!P43</f>
        <v>-147</v>
      </c>
      <c r="N1377" s="1018">
        <v>-147</v>
      </c>
      <c r="O1377" s="898">
        <f>'40'!P42</f>
        <v>-308</v>
      </c>
      <c r="Q1377" s="898">
        <f>'41'!P43</f>
        <v>-147</v>
      </c>
      <c r="S1377" s="722">
        <f t="shared" si="163"/>
        <v>0</v>
      </c>
      <c r="T1377" s="461"/>
      <c r="U1377" s="722">
        <f t="shared" si="164"/>
        <v>0</v>
      </c>
      <c r="W1377" s="655">
        <f t="shared" si="165"/>
        <v>0</v>
      </c>
      <c r="Z1377" s="654">
        <f t="shared" si="166"/>
        <v>-308</v>
      </c>
    </row>
    <row r="1378" spans="1:26">
      <c r="A1378" s="381">
        <v>1378</v>
      </c>
      <c r="B1378" s="146" t="s">
        <v>227</v>
      </c>
      <c r="D1378" t="s">
        <v>905</v>
      </c>
      <c r="E1378" s="910">
        <f>'40'!P43</f>
        <v>433</v>
      </c>
      <c r="G1378" s="910">
        <f>'41'!P44</f>
        <v>390</v>
      </c>
      <c r="I1378" s="737">
        <f>'40'!P43</f>
        <v>433</v>
      </c>
      <c r="K1378" s="231">
        <f>'41'!P44</f>
        <v>390</v>
      </c>
      <c r="N1378" s="1018">
        <v>390</v>
      </c>
      <c r="O1378" s="898">
        <f>'40'!P43</f>
        <v>433</v>
      </c>
      <c r="Q1378" s="898">
        <f>'41'!P44</f>
        <v>390</v>
      </c>
      <c r="S1378" s="722">
        <f t="shared" si="163"/>
        <v>0</v>
      </c>
      <c r="T1378" s="461"/>
      <c r="U1378" s="722">
        <f t="shared" si="164"/>
        <v>0</v>
      </c>
      <c r="W1378" s="655">
        <f t="shared" si="165"/>
        <v>0</v>
      </c>
      <c r="Z1378" s="654">
        <f t="shared" si="166"/>
        <v>433</v>
      </c>
    </row>
    <row r="1379" spans="1:26" ht="15.75">
      <c r="A1379" s="381">
        <v>1379</v>
      </c>
      <c r="B1379" s="341" t="s">
        <v>982</v>
      </c>
      <c r="D1379" t="s">
        <v>905</v>
      </c>
      <c r="E1379" s="910">
        <f>'40'!P44</f>
        <v>2359</v>
      </c>
      <c r="G1379" s="910">
        <f>'41'!P45</f>
        <v>2234</v>
      </c>
      <c r="I1379" s="737">
        <f>'40'!P44</f>
        <v>2359</v>
      </c>
      <c r="K1379" s="231">
        <f>'41'!P45</f>
        <v>2234</v>
      </c>
      <c r="N1379" s="1018">
        <v>2234</v>
      </c>
      <c r="O1379" s="898">
        <f>'40'!P44</f>
        <v>2359</v>
      </c>
      <c r="Q1379" s="898">
        <f>'41'!P45</f>
        <v>2234</v>
      </c>
      <c r="S1379" s="722">
        <f t="shared" si="163"/>
        <v>0</v>
      </c>
      <c r="T1379" s="461"/>
      <c r="U1379" s="722">
        <f t="shared" si="164"/>
        <v>0</v>
      </c>
      <c r="W1379" s="655">
        <f t="shared" si="165"/>
        <v>0</v>
      </c>
      <c r="Z1379" s="654">
        <f t="shared" si="166"/>
        <v>2359</v>
      </c>
    </row>
    <row r="1380" spans="1:26" ht="15.75">
      <c r="A1380" s="381">
        <v>1380</v>
      </c>
      <c r="B1380" s="341" t="s">
        <v>985</v>
      </c>
      <c r="D1380" t="s">
        <v>905</v>
      </c>
      <c r="E1380" s="910">
        <f>'40'!P46</f>
        <v>2332</v>
      </c>
      <c r="G1380" s="910">
        <f>'41'!P47</f>
        <v>2006</v>
      </c>
      <c r="I1380" s="737">
        <f>'40'!P46</f>
        <v>2332</v>
      </c>
      <c r="K1380" s="231">
        <f>'41'!P47</f>
        <v>2006</v>
      </c>
      <c r="N1380" s="1018">
        <v>2006</v>
      </c>
      <c r="O1380" s="898">
        <f>'40'!P46</f>
        <v>2332</v>
      </c>
      <c r="Q1380" s="898">
        <f>'41'!P47</f>
        <v>2006</v>
      </c>
      <c r="S1380" s="722">
        <f t="shared" si="163"/>
        <v>0</v>
      </c>
      <c r="T1380" s="461"/>
      <c r="U1380" s="722">
        <f t="shared" si="164"/>
        <v>0</v>
      </c>
      <c r="W1380" s="655">
        <f t="shared" si="165"/>
        <v>0</v>
      </c>
      <c r="Z1380" s="654">
        <f t="shared" si="166"/>
        <v>2332</v>
      </c>
    </row>
    <row r="1381" spans="1:26" ht="15.75">
      <c r="A1381" s="381">
        <v>1381</v>
      </c>
      <c r="B1381" s="341" t="s">
        <v>986</v>
      </c>
      <c r="D1381" t="s">
        <v>905</v>
      </c>
      <c r="E1381" s="910">
        <f>'40'!P48</f>
        <v>2100</v>
      </c>
      <c r="G1381" s="910">
        <f>'41'!P49</f>
        <v>2332</v>
      </c>
      <c r="I1381" s="737">
        <f>'40'!P48</f>
        <v>2100</v>
      </c>
      <c r="K1381" s="231">
        <f>'41'!P49</f>
        <v>2332</v>
      </c>
      <c r="N1381" s="1018">
        <v>2332</v>
      </c>
      <c r="O1381" s="898">
        <f>'40'!P48</f>
        <v>2100</v>
      </c>
      <c r="Q1381" s="898">
        <f>'41'!P49</f>
        <v>2332</v>
      </c>
      <c r="S1381" s="722">
        <f t="shared" si="163"/>
        <v>0</v>
      </c>
      <c r="T1381" s="461"/>
      <c r="U1381" s="722">
        <f t="shared" si="164"/>
        <v>0</v>
      </c>
      <c r="W1381" s="655">
        <f t="shared" si="165"/>
        <v>0</v>
      </c>
      <c r="Z1381" s="654">
        <f t="shared" si="166"/>
        <v>2100</v>
      </c>
    </row>
    <row r="1382" spans="1:26" ht="15.75">
      <c r="A1382" s="381">
        <v>1382</v>
      </c>
      <c r="B1382" s="341" t="s">
        <v>987</v>
      </c>
      <c r="D1382" t="s">
        <v>905</v>
      </c>
      <c r="I1382" s="737"/>
      <c r="K1382" s="231"/>
      <c r="N1382" s="1018"/>
      <c r="S1382" s="722">
        <f t="shared" si="163"/>
        <v>0</v>
      </c>
      <c r="U1382" s="722">
        <f t="shared" si="164"/>
        <v>0</v>
      </c>
      <c r="W1382" s="655">
        <f t="shared" si="165"/>
        <v>0</v>
      </c>
      <c r="Z1382" s="654">
        <f t="shared" si="166"/>
        <v>0</v>
      </c>
    </row>
    <row r="1383" spans="1:26">
      <c r="A1383" s="381">
        <v>1383</v>
      </c>
      <c r="B1383" s="146" t="s">
        <v>228</v>
      </c>
      <c r="D1383" t="s">
        <v>905</v>
      </c>
      <c r="E1383" s="910">
        <f>'40'!P54</f>
        <v>2099</v>
      </c>
      <c r="G1383" s="910">
        <f>'41'!P55</f>
        <v>2327</v>
      </c>
      <c r="I1383" s="737">
        <f>'40'!P54</f>
        <v>2099</v>
      </c>
      <c r="K1383" s="231">
        <f>'41'!P55</f>
        <v>2327</v>
      </c>
      <c r="N1383" s="1018">
        <v>2327</v>
      </c>
      <c r="O1383" s="898">
        <f>'40'!P54</f>
        <v>2099</v>
      </c>
      <c r="Q1383" s="898">
        <f>'41'!P55</f>
        <v>2327</v>
      </c>
      <c r="S1383" s="722">
        <f t="shared" si="163"/>
        <v>0</v>
      </c>
      <c r="T1383" s="461"/>
      <c r="U1383" s="722">
        <f t="shared" si="164"/>
        <v>0</v>
      </c>
      <c r="W1383" s="655">
        <f t="shared" si="165"/>
        <v>0</v>
      </c>
      <c r="Z1383" s="654">
        <f t="shared" si="166"/>
        <v>2099</v>
      </c>
    </row>
    <row r="1384" spans="1:26">
      <c r="A1384" s="381">
        <v>1384</v>
      </c>
      <c r="B1384" s="146" t="s">
        <v>229</v>
      </c>
      <c r="D1384" t="s">
        <v>905</v>
      </c>
      <c r="E1384" s="910">
        <f>'40'!P55</f>
        <v>0</v>
      </c>
      <c r="G1384" s="910">
        <f>'41'!P56</f>
        <v>0</v>
      </c>
      <c r="I1384" s="737">
        <f>'40'!P55</f>
        <v>0</v>
      </c>
      <c r="K1384" s="231">
        <f>'41'!P56</f>
        <v>0</v>
      </c>
      <c r="N1384" s="1018">
        <v>0</v>
      </c>
      <c r="O1384" s="898">
        <f>'40'!P55</f>
        <v>0</v>
      </c>
      <c r="Q1384" s="898">
        <f>'41'!P56</f>
        <v>0</v>
      </c>
      <c r="S1384" s="722">
        <f t="shared" si="163"/>
        <v>0</v>
      </c>
      <c r="T1384" s="461"/>
      <c r="U1384" s="722">
        <f t="shared" si="164"/>
        <v>0</v>
      </c>
      <c r="W1384" s="655">
        <f t="shared" si="165"/>
        <v>0</v>
      </c>
      <c r="Z1384" s="654">
        <f t="shared" si="166"/>
        <v>0</v>
      </c>
    </row>
    <row r="1385" spans="1:26">
      <c r="A1385" s="381">
        <v>1385</v>
      </c>
      <c r="B1385" s="146" t="s">
        <v>230</v>
      </c>
      <c r="D1385" t="s">
        <v>905</v>
      </c>
      <c r="E1385" s="910">
        <f>'40'!P56</f>
        <v>3</v>
      </c>
      <c r="G1385" s="910">
        <f>'41'!P57</f>
        <v>5</v>
      </c>
      <c r="I1385" s="737">
        <f>'40'!P56</f>
        <v>3</v>
      </c>
      <c r="K1385" s="231">
        <f>'41'!P57</f>
        <v>5</v>
      </c>
      <c r="N1385" s="1018">
        <v>5</v>
      </c>
      <c r="O1385" s="898">
        <f>'40'!P56</f>
        <v>3</v>
      </c>
      <c r="Q1385" s="898">
        <f>'41'!P57</f>
        <v>5</v>
      </c>
      <c r="S1385" s="722">
        <f t="shared" si="163"/>
        <v>0</v>
      </c>
      <c r="T1385" s="461"/>
      <c r="U1385" s="722">
        <f t="shared" si="164"/>
        <v>0</v>
      </c>
      <c r="W1385" s="655">
        <f t="shared" si="165"/>
        <v>0</v>
      </c>
      <c r="Z1385" s="654">
        <f t="shared" si="166"/>
        <v>3</v>
      </c>
    </row>
    <row r="1386" spans="1:26" ht="15.75">
      <c r="A1386" s="381">
        <v>1386</v>
      </c>
      <c r="B1386" s="341" t="s">
        <v>106</v>
      </c>
      <c r="D1386" t="s">
        <v>905</v>
      </c>
      <c r="E1386" s="910">
        <f>'40'!P57</f>
        <v>2102</v>
      </c>
      <c r="G1386" s="910">
        <f>'41'!P58</f>
        <v>2332</v>
      </c>
      <c r="I1386" s="737">
        <f>'40'!P57</f>
        <v>2102</v>
      </c>
      <c r="K1386" s="231">
        <f>'41'!P58</f>
        <v>2332</v>
      </c>
      <c r="N1386" s="1018">
        <v>2332</v>
      </c>
      <c r="O1386" s="898">
        <f>'40'!P57</f>
        <v>2102</v>
      </c>
      <c r="Q1386" s="898">
        <f>'41'!P58</f>
        <v>2332</v>
      </c>
      <c r="S1386" s="722">
        <f t="shared" si="163"/>
        <v>0</v>
      </c>
      <c r="T1386" s="461"/>
      <c r="U1386" s="722">
        <f t="shared" si="164"/>
        <v>0</v>
      </c>
      <c r="W1386" s="655">
        <f t="shared" si="165"/>
        <v>0</v>
      </c>
      <c r="Z1386" s="654">
        <f t="shared" si="166"/>
        <v>2102</v>
      </c>
    </row>
    <row r="1387" spans="1:26" ht="15.75">
      <c r="A1387" s="381">
        <v>1387</v>
      </c>
      <c r="B1387" s="341" t="s">
        <v>231</v>
      </c>
      <c r="D1387" t="s">
        <v>905</v>
      </c>
      <c r="I1387" s="737"/>
      <c r="K1387" s="231"/>
      <c r="N1387" s="1018"/>
      <c r="S1387" s="722">
        <f t="shared" si="163"/>
        <v>0</v>
      </c>
      <c r="U1387" s="722">
        <f t="shared" si="164"/>
        <v>0</v>
      </c>
      <c r="W1387" s="655">
        <f t="shared" si="165"/>
        <v>0</v>
      </c>
      <c r="Z1387" s="654">
        <f t="shared" si="166"/>
        <v>0</v>
      </c>
    </row>
    <row r="1388" spans="1:26">
      <c r="A1388" s="381">
        <v>1388</v>
      </c>
      <c r="B1388" s="146" t="s">
        <v>232</v>
      </c>
      <c r="D1388" t="s">
        <v>905</v>
      </c>
      <c r="E1388" s="910">
        <f>'40'!P60</f>
        <v>2102</v>
      </c>
      <c r="G1388" s="910">
        <f>'41'!P61</f>
        <v>2332</v>
      </c>
      <c r="I1388" s="737">
        <f>'40'!P60</f>
        <v>2102</v>
      </c>
      <c r="K1388" s="231">
        <f>'41'!P61</f>
        <v>2332</v>
      </c>
      <c r="N1388" s="1018">
        <v>2332</v>
      </c>
      <c r="O1388" s="898">
        <f>'40'!P60</f>
        <v>2102</v>
      </c>
      <c r="Q1388" s="898">
        <f>'41'!P61</f>
        <v>2332</v>
      </c>
      <c r="S1388" s="722">
        <f t="shared" si="163"/>
        <v>0</v>
      </c>
      <c r="T1388" s="461"/>
      <c r="U1388" s="722">
        <f t="shared" si="164"/>
        <v>0</v>
      </c>
      <c r="W1388" s="655">
        <f t="shared" si="165"/>
        <v>0</v>
      </c>
      <c r="Z1388" s="654">
        <f t="shared" si="166"/>
        <v>2102</v>
      </c>
    </row>
    <row r="1389" spans="1:26">
      <c r="A1389" s="381">
        <v>1389</v>
      </c>
      <c r="B1389" s="388" t="s">
        <v>1703</v>
      </c>
      <c r="D1389" t="s">
        <v>905</v>
      </c>
      <c r="E1389" s="910">
        <f>'40'!P61</f>
        <v>0</v>
      </c>
      <c r="G1389" s="910">
        <f>'41'!P62</f>
        <v>0</v>
      </c>
      <c r="I1389" s="737">
        <f>'40'!P61</f>
        <v>0</v>
      </c>
      <c r="K1389" s="231">
        <f>'41'!P62</f>
        <v>0</v>
      </c>
      <c r="N1389" s="1018">
        <v>0</v>
      </c>
      <c r="O1389" s="898">
        <f>'40'!P61</f>
        <v>0</v>
      </c>
      <c r="Q1389" s="898">
        <f>'41'!P62</f>
        <v>0</v>
      </c>
      <c r="S1389" s="722">
        <f t="shared" si="163"/>
        <v>0</v>
      </c>
      <c r="T1389" s="461"/>
      <c r="U1389" s="722">
        <f t="shared" si="164"/>
        <v>0</v>
      </c>
      <c r="W1389" s="655">
        <f t="shared" si="165"/>
        <v>0</v>
      </c>
      <c r="Z1389" s="654">
        <f t="shared" si="166"/>
        <v>0</v>
      </c>
    </row>
    <row r="1390" spans="1:26">
      <c r="A1390" s="381">
        <v>1390</v>
      </c>
      <c r="B1390" s="146" t="s">
        <v>391</v>
      </c>
      <c r="D1390" t="s">
        <v>905</v>
      </c>
      <c r="E1390" s="910">
        <f>'40'!P62</f>
        <v>0</v>
      </c>
      <c r="G1390" s="910">
        <f>'41'!P63</f>
        <v>0</v>
      </c>
      <c r="I1390" s="737">
        <f>'40'!P62</f>
        <v>0</v>
      </c>
      <c r="K1390" s="231">
        <f>'41'!P63</f>
        <v>0</v>
      </c>
      <c r="N1390" s="1018">
        <v>0</v>
      </c>
      <c r="O1390" s="898">
        <f>'40'!P62</f>
        <v>0</v>
      </c>
      <c r="Q1390" s="898">
        <f>'41'!P63</f>
        <v>0</v>
      </c>
      <c r="S1390" s="722">
        <f t="shared" si="163"/>
        <v>0</v>
      </c>
      <c r="T1390" s="461"/>
      <c r="U1390" s="722">
        <f t="shared" si="164"/>
        <v>0</v>
      </c>
      <c r="W1390" s="655">
        <f t="shared" si="165"/>
        <v>0</v>
      </c>
      <c r="Z1390" s="654">
        <f t="shared" si="166"/>
        <v>0</v>
      </c>
    </row>
    <row r="1391" spans="1:26">
      <c r="A1391" s="381">
        <v>1391</v>
      </c>
      <c r="B1391" s="146" t="s">
        <v>234</v>
      </c>
      <c r="D1391" t="s">
        <v>905</v>
      </c>
      <c r="E1391" s="910">
        <f>'40'!P63</f>
        <v>0</v>
      </c>
      <c r="G1391" s="910">
        <f>'41'!P64</f>
        <v>0</v>
      </c>
      <c r="I1391" s="737">
        <f>'40'!P63</f>
        <v>0</v>
      </c>
      <c r="K1391" s="231">
        <f>'41'!P64</f>
        <v>0</v>
      </c>
      <c r="N1391" s="1018">
        <v>0</v>
      </c>
      <c r="O1391" s="898">
        <f>'40'!P63</f>
        <v>0</v>
      </c>
      <c r="Q1391" s="898">
        <f>'41'!P64</f>
        <v>0</v>
      </c>
      <c r="S1391" s="722">
        <f t="shared" si="163"/>
        <v>0</v>
      </c>
      <c r="T1391" s="461"/>
      <c r="U1391" s="722">
        <f t="shared" si="164"/>
        <v>0</v>
      </c>
      <c r="W1391" s="655">
        <f t="shared" si="165"/>
        <v>0</v>
      </c>
      <c r="Z1391" s="654">
        <f t="shared" si="166"/>
        <v>0</v>
      </c>
    </row>
    <row r="1392" spans="1:26" ht="15.75">
      <c r="A1392" s="381">
        <v>1392</v>
      </c>
      <c r="B1392" s="341" t="s">
        <v>106</v>
      </c>
      <c r="D1392" t="s">
        <v>905</v>
      </c>
      <c r="E1392" s="910">
        <f>'40'!P64</f>
        <v>2102</v>
      </c>
      <c r="G1392" s="910">
        <f>'41'!P65</f>
        <v>2332</v>
      </c>
      <c r="I1392" s="737">
        <f>'40'!P64</f>
        <v>2102</v>
      </c>
      <c r="K1392" s="231">
        <f>'41'!P65</f>
        <v>2332</v>
      </c>
      <c r="N1392" s="1018">
        <v>2332</v>
      </c>
      <c r="O1392" s="898">
        <f>'40'!P64</f>
        <v>2102</v>
      </c>
      <c r="Q1392" s="898">
        <f>'41'!P65</f>
        <v>2332</v>
      </c>
      <c r="S1392" s="722">
        <f t="shared" si="163"/>
        <v>0</v>
      </c>
      <c r="T1392" s="461"/>
      <c r="U1392" s="722">
        <f t="shared" si="164"/>
        <v>0</v>
      </c>
      <c r="W1392" s="655">
        <f t="shared" si="165"/>
        <v>0</v>
      </c>
      <c r="Z1392" s="654">
        <f t="shared" si="166"/>
        <v>2102</v>
      </c>
    </row>
    <row r="1393" spans="1:26" ht="15.75">
      <c r="A1393" s="381">
        <v>1393</v>
      </c>
      <c r="B1393" s="341" t="s">
        <v>172</v>
      </c>
      <c r="D1393" t="s">
        <v>905</v>
      </c>
      <c r="I1393" s="737"/>
      <c r="K1393" s="231"/>
      <c r="N1393" s="1018"/>
      <c r="S1393" s="722">
        <f t="shared" si="163"/>
        <v>0</v>
      </c>
      <c r="U1393" s="722">
        <f t="shared" si="164"/>
        <v>0</v>
      </c>
      <c r="W1393" s="655">
        <f t="shared" si="165"/>
        <v>0</v>
      </c>
      <c r="Z1393" s="654">
        <f t="shared" si="166"/>
        <v>0</v>
      </c>
    </row>
    <row r="1394" spans="1:26">
      <c r="A1394" s="381">
        <v>1394</v>
      </c>
      <c r="B1394" s="146" t="s">
        <v>1463</v>
      </c>
      <c r="D1394" t="s">
        <v>905</v>
      </c>
      <c r="E1394" s="910">
        <f>'40'!R11</f>
        <v>726346</v>
      </c>
      <c r="G1394" s="910">
        <f>'41'!R11</f>
        <v>718578</v>
      </c>
      <c r="I1394" s="737">
        <f>'40'!R11</f>
        <v>726346</v>
      </c>
      <c r="K1394" s="231">
        <f>'41'!R11</f>
        <v>718578</v>
      </c>
      <c r="N1394" s="1018">
        <v>718578</v>
      </c>
      <c r="S1394" s="722">
        <f t="shared" si="163"/>
        <v>0</v>
      </c>
      <c r="U1394" s="722">
        <f t="shared" si="164"/>
        <v>0</v>
      </c>
      <c r="W1394" s="655">
        <f t="shared" si="165"/>
        <v>0</v>
      </c>
      <c r="X1394" t="s">
        <v>1517</v>
      </c>
      <c r="Z1394" s="654">
        <f t="shared" si="166"/>
        <v>726346</v>
      </c>
    </row>
    <row r="1395" spans="1:26">
      <c r="A1395" s="381">
        <v>1395</v>
      </c>
      <c r="B1395" s="146" t="s">
        <v>1536</v>
      </c>
      <c r="D1395" t="s">
        <v>905</v>
      </c>
      <c r="E1395" s="910">
        <f>'40'!R12</f>
        <v>0</v>
      </c>
      <c r="G1395" s="910">
        <f>'41'!R12</f>
        <v>0</v>
      </c>
      <c r="I1395" s="737">
        <f>'40'!R12</f>
        <v>0</v>
      </c>
      <c r="K1395" s="231">
        <f>'41'!R12</f>
        <v>0</v>
      </c>
      <c r="N1395" s="1018">
        <v>0</v>
      </c>
      <c r="S1395" s="722">
        <f t="shared" si="163"/>
        <v>0</v>
      </c>
      <c r="U1395" s="722">
        <f t="shared" si="164"/>
        <v>0</v>
      </c>
      <c r="W1395" s="655">
        <f t="shared" si="165"/>
        <v>0</v>
      </c>
      <c r="Z1395" s="654">
        <f t="shared" si="166"/>
        <v>0</v>
      </c>
    </row>
    <row r="1396" spans="1:26">
      <c r="A1396" s="381">
        <v>1396</v>
      </c>
      <c r="B1396" s="146" t="s">
        <v>1537</v>
      </c>
      <c r="D1396" t="s">
        <v>905</v>
      </c>
      <c r="E1396" s="910">
        <f>'40'!R13</f>
        <v>0</v>
      </c>
      <c r="G1396" s="910">
        <f>'41'!R13</f>
        <v>0</v>
      </c>
      <c r="I1396" s="737">
        <f>'40'!R13</f>
        <v>0</v>
      </c>
      <c r="K1396" s="231">
        <f>'41'!R13</f>
        <v>0</v>
      </c>
      <c r="N1396" s="1018">
        <v>0</v>
      </c>
      <c r="S1396" s="722">
        <f t="shared" si="163"/>
        <v>0</v>
      </c>
      <c r="U1396" s="722">
        <f t="shared" si="164"/>
        <v>0</v>
      </c>
      <c r="W1396" s="655">
        <f t="shared" si="165"/>
        <v>0</v>
      </c>
      <c r="Z1396" s="654">
        <f t="shared" si="166"/>
        <v>0</v>
      </c>
    </row>
    <row r="1397" spans="1:26">
      <c r="A1397" s="381">
        <v>1397</v>
      </c>
      <c r="B1397" s="146" t="s">
        <v>1464</v>
      </c>
      <c r="D1397" t="s">
        <v>905</v>
      </c>
      <c r="E1397" s="910">
        <f>'40'!R14</f>
        <v>0</v>
      </c>
      <c r="G1397" s="910">
        <f>'41'!R14</f>
        <v>-1051</v>
      </c>
      <c r="I1397" s="737">
        <f>'40'!R14</f>
        <v>0</v>
      </c>
      <c r="K1397" s="231">
        <f>'41'!R14</f>
        <v>-1051</v>
      </c>
      <c r="N1397" s="1018">
        <v>-1051</v>
      </c>
      <c r="S1397" s="722">
        <f t="shared" si="163"/>
        <v>0</v>
      </c>
      <c r="U1397" s="722">
        <f t="shared" si="164"/>
        <v>0</v>
      </c>
      <c r="W1397" s="655">
        <f t="shared" si="165"/>
        <v>0</v>
      </c>
      <c r="Z1397" s="654">
        <f t="shared" si="166"/>
        <v>0</v>
      </c>
    </row>
    <row r="1398" spans="1:26">
      <c r="A1398" s="381">
        <v>1398</v>
      </c>
      <c r="B1398" s="146" t="s">
        <v>981</v>
      </c>
      <c r="D1398" t="s">
        <v>905</v>
      </c>
      <c r="E1398" s="910">
        <f>'40'!R15</f>
        <v>726346</v>
      </c>
      <c r="G1398" s="910">
        <f>'41'!R15</f>
        <v>717527</v>
      </c>
      <c r="I1398" s="737">
        <f>'40'!R15</f>
        <v>726346</v>
      </c>
      <c r="K1398" s="231">
        <f>'41'!R15</f>
        <v>717527</v>
      </c>
      <c r="N1398" s="1018">
        <v>717527</v>
      </c>
      <c r="O1398" s="898">
        <f>'40'!R15</f>
        <v>726346</v>
      </c>
      <c r="Q1398" s="898">
        <f>'41'!R15</f>
        <v>717527</v>
      </c>
      <c r="S1398" s="722">
        <f t="shared" ref="S1398:S1413" si="167">E1398-I1398</f>
        <v>0</v>
      </c>
      <c r="T1398" s="461"/>
      <c r="U1398" s="722">
        <f t="shared" ref="U1398:U1413" si="168">G1398-K1398</f>
        <v>0</v>
      </c>
      <c r="W1398" s="655">
        <f t="shared" ref="W1398:W1413" si="169">G1398-N1398</f>
        <v>0</v>
      </c>
      <c r="Z1398" s="654">
        <f t="shared" ref="Z1398:Z1413" si="170">E1398-Y1398</f>
        <v>726346</v>
      </c>
    </row>
    <row r="1399" spans="1:26">
      <c r="A1399" s="381">
        <v>1399</v>
      </c>
      <c r="B1399" s="146" t="s">
        <v>220</v>
      </c>
      <c r="D1399" t="s">
        <v>905</v>
      </c>
      <c r="E1399" s="910">
        <f>'40'!R16</f>
        <v>18149</v>
      </c>
      <c r="G1399" s="910">
        <f>'41'!R16</f>
        <v>18689</v>
      </c>
      <c r="I1399" s="737">
        <f>'40'!R16</f>
        <v>18149</v>
      </c>
      <c r="K1399" s="231">
        <f>'41'!R16</f>
        <v>18689</v>
      </c>
      <c r="N1399" s="1018">
        <v>18689</v>
      </c>
      <c r="O1399" s="898">
        <f>'40'!R16</f>
        <v>18149</v>
      </c>
      <c r="Q1399" s="898">
        <f>'41'!R16</f>
        <v>18689</v>
      </c>
      <c r="S1399" s="722">
        <f t="shared" si="167"/>
        <v>0</v>
      </c>
      <c r="T1399" s="461"/>
      <c r="U1399" s="722">
        <f t="shared" si="168"/>
        <v>0</v>
      </c>
      <c r="W1399" s="655">
        <f t="shared" si="169"/>
        <v>0</v>
      </c>
      <c r="Z1399" s="654">
        <f t="shared" si="170"/>
        <v>18149</v>
      </c>
    </row>
    <row r="1400" spans="1:26">
      <c r="A1400" s="381">
        <v>1400</v>
      </c>
      <c r="B1400" s="146" t="s">
        <v>647</v>
      </c>
      <c r="D1400" t="s">
        <v>905</v>
      </c>
      <c r="E1400" s="910">
        <f>'40'!R18</f>
        <v>44751</v>
      </c>
      <c r="G1400" s="910">
        <f>'41'!R18</f>
        <v>38058</v>
      </c>
      <c r="I1400" s="737">
        <f>'40'!R18</f>
        <v>44751</v>
      </c>
      <c r="K1400" s="231">
        <f>'41'!R18</f>
        <v>38058</v>
      </c>
      <c r="N1400" s="1018">
        <v>38058</v>
      </c>
      <c r="O1400" s="898">
        <f>'40'!R18</f>
        <v>44751</v>
      </c>
      <c r="Q1400" s="898">
        <f>'41'!R18</f>
        <v>38058</v>
      </c>
      <c r="S1400" s="722">
        <f t="shared" si="167"/>
        <v>0</v>
      </c>
      <c r="T1400" s="461"/>
      <c r="U1400" s="722">
        <f t="shared" si="168"/>
        <v>0</v>
      </c>
      <c r="W1400" s="655">
        <f t="shared" si="169"/>
        <v>0</v>
      </c>
      <c r="Z1400" s="654">
        <f t="shared" si="170"/>
        <v>44751</v>
      </c>
    </row>
    <row r="1401" spans="1:26">
      <c r="A1401" s="381">
        <v>1401</v>
      </c>
      <c r="B1401" s="146" t="s">
        <v>648</v>
      </c>
      <c r="D1401" t="s">
        <v>905</v>
      </c>
      <c r="E1401" s="910">
        <f>'40'!R19</f>
        <v>259</v>
      </c>
      <c r="G1401" s="910">
        <f>'41'!R19</f>
        <v>232</v>
      </c>
      <c r="I1401" s="737">
        <f>'40'!R19</f>
        <v>259</v>
      </c>
      <c r="K1401" s="231">
        <f>'41'!R19</f>
        <v>232</v>
      </c>
      <c r="N1401" s="1018">
        <v>232</v>
      </c>
      <c r="O1401" s="898">
        <f>'40'!R19</f>
        <v>259</v>
      </c>
      <c r="Q1401" s="898">
        <f>'41'!R19</f>
        <v>232</v>
      </c>
      <c r="S1401" s="722">
        <f t="shared" si="167"/>
        <v>0</v>
      </c>
      <c r="T1401" s="461"/>
      <c r="U1401" s="722">
        <f t="shared" si="168"/>
        <v>0</v>
      </c>
      <c r="W1401" s="655">
        <f t="shared" si="169"/>
        <v>0</v>
      </c>
      <c r="Z1401" s="654">
        <f t="shared" si="170"/>
        <v>259</v>
      </c>
    </row>
    <row r="1402" spans="1:26">
      <c r="A1402" s="381">
        <v>1402</v>
      </c>
      <c r="B1402" s="146" t="s">
        <v>649</v>
      </c>
      <c r="D1402" t="s">
        <v>905</v>
      </c>
      <c r="E1402" s="910">
        <f>'40'!R20</f>
        <v>0</v>
      </c>
      <c r="G1402" s="910">
        <f>'41'!R20</f>
        <v>43</v>
      </c>
      <c r="I1402" s="737">
        <f>'40'!R20</f>
        <v>0</v>
      </c>
      <c r="K1402" s="231">
        <f>'41'!R20</f>
        <v>43</v>
      </c>
      <c r="N1402" s="1018">
        <v>43</v>
      </c>
      <c r="O1402" s="898">
        <f>'40'!R20</f>
        <v>0</v>
      </c>
      <c r="Q1402" s="898">
        <f>'41'!R20</f>
        <v>43</v>
      </c>
      <c r="S1402" s="722">
        <f t="shared" si="167"/>
        <v>0</v>
      </c>
      <c r="T1402" s="461"/>
      <c r="U1402" s="722">
        <f t="shared" si="168"/>
        <v>0</v>
      </c>
      <c r="W1402" s="655">
        <f t="shared" si="169"/>
        <v>0</v>
      </c>
      <c r="Z1402" s="654">
        <f t="shared" si="170"/>
        <v>0</v>
      </c>
    </row>
    <row r="1403" spans="1:26">
      <c r="A1403" s="381">
        <v>1403</v>
      </c>
      <c r="B1403" s="146" t="s">
        <v>221</v>
      </c>
      <c r="D1403" t="s">
        <v>905</v>
      </c>
      <c r="E1403" s="910">
        <f>'40'!R21</f>
        <v>6</v>
      </c>
      <c r="G1403" s="910">
        <f>'41'!R21</f>
        <v>-1788</v>
      </c>
      <c r="I1403" s="737">
        <f>'40'!R21</f>
        <v>6</v>
      </c>
      <c r="K1403" s="231">
        <f>'41'!R21</f>
        <v>-1788</v>
      </c>
      <c r="N1403" s="1018">
        <v>-1788</v>
      </c>
      <c r="O1403" s="898">
        <f>'40'!R21</f>
        <v>6</v>
      </c>
      <c r="Q1403" s="898">
        <f>'41'!R21</f>
        <v>-1788</v>
      </c>
      <c r="S1403" s="722">
        <f t="shared" si="167"/>
        <v>0</v>
      </c>
      <c r="T1403" s="461"/>
      <c r="U1403" s="722">
        <f t="shared" si="168"/>
        <v>0</v>
      </c>
      <c r="W1403" s="655">
        <f t="shared" si="169"/>
        <v>0</v>
      </c>
      <c r="Z1403" s="654">
        <f t="shared" si="170"/>
        <v>6</v>
      </c>
    </row>
    <row r="1404" spans="1:26">
      <c r="A1404" s="381">
        <v>1404</v>
      </c>
      <c r="B1404" s="146" t="s">
        <v>222</v>
      </c>
      <c r="D1404" t="s">
        <v>905</v>
      </c>
      <c r="E1404" s="910">
        <f>'40'!R22</f>
        <v>-1321</v>
      </c>
      <c r="G1404" s="910">
        <f>'41'!R22</f>
        <v>-1</v>
      </c>
      <c r="I1404" s="737">
        <f>'40'!R22</f>
        <v>-1321</v>
      </c>
      <c r="K1404" s="231">
        <f>'41'!R22</f>
        <v>-1</v>
      </c>
      <c r="N1404" s="1018">
        <v>-1</v>
      </c>
      <c r="O1404" s="898">
        <f>'40'!R22</f>
        <v>-1321</v>
      </c>
      <c r="Q1404" s="898">
        <f>'41'!R22</f>
        <v>-1</v>
      </c>
      <c r="S1404" s="722">
        <f t="shared" si="167"/>
        <v>0</v>
      </c>
      <c r="T1404" s="461"/>
      <c r="U1404" s="722">
        <f t="shared" si="168"/>
        <v>0</v>
      </c>
      <c r="W1404" s="655">
        <f t="shared" si="169"/>
        <v>0</v>
      </c>
      <c r="Z1404" s="654">
        <f t="shared" si="170"/>
        <v>-1321</v>
      </c>
    </row>
    <row r="1405" spans="1:26">
      <c r="A1405" s="381">
        <v>1405</v>
      </c>
      <c r="B1405" s="146" t="s">
        <v>223</v>
      </c>
      <c r="D1405" t="s">
        <v>905</v>
      </c>
      <c r="E1405" s="910">
        <f>'40'!R23</f>
        <v>-395</v>
      </c>
      <c r="G1405" s="910">
        <f>'41'!R23</f>
        <v>-44367</v>
      </c>
      <c r="I1405" s="737">
        <f>'40'!R23</f>
        <v>-395</v>
      </c>
      <c r="K1405" s="231">
        <f>'41'!R23</f>
        <v>-44367</v>
      </c>
      <c r="N1405" s="1018">
        <v>-44367</v>
      </c>
      <c r="O1405" s="898">
        <f>'40'!R23</f>
        <v>-395</v>
      </c>
      <c r="Q1405" s="898">
        <f>'41'!R23</f>
        <v>-44367</v>
      </c>
      <c r="S1405" s="722">
        <f t="shared" si="167"/>
        <v>0</v>
      </c>
      <c r="T1405" s="461"/>
      <c r="U1405" s="722">
        <f t="shared" si="168"/>
        <v>0</v>
      </c>
      <c r="W1405" s="655">
        <f t="shared" si="169"/>
        <v>0</v>
      </c>
      <c r="Z1405" s="654">
        <f t="shared" si="170"/>
        <v>-395</v>
      </c>
    </row>
    <row r="1406" spans="1:26">
      <c r="A1406" s="381">
        <v>1406</v>
      </c>
      <c r="B1406" s="146" t="s">
        <v>457</v>
      </c>
      <c r="D1406" t="s">
        <v>905</v>
      </c>
      <c r="E1406" s="910">
        <f>'40'!R24</f>
        <v>7538</v>
      </c>
      <c r="G1406" s="910">
        <f>'41'!R24</f>
        <v>15996</v>
      </c>
      <c r="I1406" s="737">
        <f>'40'!R24</f>
        <v>7538</v>
      </c>
      <c r="K1406" s="231">
        <f>'41'!R24</f>
        <v>15996</v>
      </c>
      <c r="N1406" s="1018">
        <v>15996</v>
      </c>
      <c r="O1406" s="898">
        <f>'40'!R24</f>
        <v>7538</v>
      </c>
      <c r="Q1406" s="898">
        <f>'41'!R24</f>
        <v>15996</v>
      </c>
      <c r="S1406" s="722">
        <f t="shared" si="167"/>
        <v>0</v>
      </c>
      <c r="T1406" s="461"/>
      <c r="U1406" s="722">
        <f t="shared" si="168"/>
        <v>0</v>
      </c>
      <c r="W1406" s="655">
        <f t="shared" si="169"/>
        <v>0</v>
      </c>
      <c r="Z1406" s="654">
        <f t="shared" si="170"/>
        <v>7538</v>
      </c>
    </row>
    <row r="1407" spans="1:26">
      <c r="A1407" s="381">
        <v>1407</v>
      </c>
      <c r="B1407" s="146" t="s">
        <v>8</v>
      </c>
      <c r="D1407" t="s">
        <v>905</v>
      </c>
      <c r="E1407" s="910">
        <f>'40'!R25</f>
        <v>-23722</v>
      </c>
      <c r="G1407" s="910">
        <f>'41'!R25</f>
        <v>-12271</v>
      </c>
      <c r="I1407" s="737">
        <f>'40'!R25</f>
        <v>-23722</v>
      </c>
      <c r="K1407" s="231">
        <f>'41'!R25</f>
        <v>-12271</v>
      </c>
      <c r="N1407" s="1018">
        <v>-12271</v>
      </c>
      <c r="O1407" s="898">
        <f>'40'!R25</f>
        <v>-23722</v>
      </c>
      <c r="Q1407" s="898">
        <f>'41'!R25</f>
        <v>-12271</v>
      </c>
      <c r="S1407" s="722">
        <f t="shared" si="167"/>
        <v>0</v>
      </c>
      <c r="T1407" s="461"/>
      <c r="U1407" s="722">
        <f t="shared" si="168"/>
        <v>0</v>
      </c>
      <c r="W1407" s="655">
        <f t="shared" si="169"/>
        <v>0</v>
      </c>
      <c r="Z1407" s="654">
        <f t="shared" si="170"/>
        <v>-23722</v>
      </c>
    </row>
    <row r="1408" spans="1:26">
      <c r="A1408" s="381">
        <v>1408</v>
      </c>
      <c r="B1408" s="146" t="s">
        <v>224</v>
      </c>
      <c r="D1408" t="s">
        <v>905</v>
      </c>
      <c r="E1408" s="910">
        <f>'40'!R26</f>
        <v>-170</v>
      </c>
      <c r="G1408" s="910">
        <f>'41'!R26</f>
        <v>0</v>
      </c>
      <c r="I1408" s="737">
        <f>'40'!R26</f>
        <v>-170</v>
      </c>
      <c r="K1408" s="231">
        <f>'41'!R26</f>
        <v>0</v>
      </c>
      <c r="N1408" s="1018">
        <v>0</v>
      </c>
      <c r="O1408" s="898">
        <f>'40'!R26</f>
        <v>-170</v>
      </c>
      <c r="Q1408" s="898">
        <f>'41'!R26</f>
        <v>0</v>
      </c>
      <c r="S1408" s="722">
        <f t="shared" si="167"/>
        <v>0</v>
      </c>
      <c r="T1408" s="461"/>
      <c r="U1408" s="722">
        <f t="shared" si="168"/>
        <v>0</v>
      </c>
      <c r="W1408" s="655">
        <f t="shared" si="169"/>
        <v>0</v>
      </c>
      <c r="Z1408" s="654">
        <f t="shared" si="170"/>
        <v>-170</v>
      </c>
    </row>
    <row r="1409" spans="1:26">
      <c r="A1409" s="381">
        <v>1409</v>
      </c>
      <c r="B1409" s="146" t="s">
        <v>225</v>
      </c>
      <c r="D1409" t="s">
        <v>905</v>
      </c>
      <c r="E1409" s="910">
        <f>'40'!R27</f>
        <v>-21490</v>
      </c>
      <c r="G1409" s="910">
        <f>'41'!R27</f>
        <v>-5772</v>
      </c>
      <c r="I1409" s="737">
        <f>'40'!R27</f>
        <v>-21490</v>
      </c>
      <c r="K1409" s="231">
        <f>'41'!R27</f>
        <v>-5772</v>
      </c>
      <c r="N1409" s="1018">
        <v>-5772</v>
      </c>
      <c r="O1409" s="898">
        <f>'40'!R27</f>
        <v>-21490</v>
      </c>
      <c r="Q1409" s="898">
        <f>'41'!R27</f>
        <v>-5772</v>
      </c>
      <c r="S1409" s="722">
        <f t="shared" si="167"/>
        <v>0</v>
      </c>
      <c r="T1409" s="461"/>
      <c r="U1409" s="722">
        <f t="shared" si="168"/>
        <v>0</v>
      </c>
      <c r="W1409" s="655">
        <f t="shared" si="169"/>
        <v>0</v>
      </c>
      <c r="Z1409" s="654">
        <f t="shared" si="170"/>
        <v>-21490</v>
      </c>
    </row>
    <row r="1410" spans="1:26" ht="15.75">
      <c r="A1410" s="381">
        <v>1410</v>
      </c>
      <c r="B1410" s="341" t="s">
        <v>982</v>
      </c>
      <c r="D1410" t="s">
        <v>905</v>
      </c>
      <c r="E1410" s="910">
        <f>'40'!R28</f>
        <v>749951</v>
      </c>
      <c r="G1410" s="910">
        <f>'41'!R28</f>
        <v>726346</v>
      </c>
      <c r="I1410" s="737">
        <f>'40'!R28</f>
        <v>749951</v>
      </c>
      <c r="K1410" s="231">
        <f>'41'!R28</f>
        <v>726346</v>
      </c>
      <c r="N1410" s="1018">
        <v>726346</v>
      </c>
      <c r="O1410" s="898">
        <f>'40'!R28</f>
        <v>749951</v>
      </c>
      <c r="Q1410" s="898">
        <f>'41'!R28</f>
        <v>726346</v>
      </c>
      <c r="S1410" s="722">
        <f t="shared" si="167"/>
        <v>0</v>
      </c>
      <c r="T1410" s="461"/>
      <c r="U1410" s="722">
        <f t="shared" si="168"/>
        <v>0</v>
      </c>
      <c r="W1410" s="655">
        <f t="shared" si="169"/>
        <v>0</v>
      </c>
      <c r="Z1410" s="654">
        <f t="shared" si="170"/>
        <v>749951</v>
      </c>
    </row>
    <row r="1411" spans="1:26">
      <c r="A1411" s="381">
        <v>1411</v>
      </c>
      <c r="B1411" s="146" t="s">
        <v>1465</v>
      </c>
      <c r="D1411" t="s">
        <v>905</v>
      </c>
      <c r="E1411" s="910">
        <f>'40'!R31</f>
        <v>147935</v>
      </c>
      <c r="G1411" s="910">
        <f>'41'!R31</f>
        <v>175661</v>
      </c>
      <c r="I1411" s="737">
        <f>'40'!R31</f>
        <v>147935</v>
      </c>
      <c r="K1411" s="231">
        <f>'41'!R31</f>
        <v>175661</v>
      </c>
      <c r="N1411" s="1018">
        <v>175661</v>
      </c>
      <c r="S1411" s="722">
        <f t="shared" si="167"/>
        <v>0</v>
      </c>
      <c r="T1411" s="461"/>
      <c r="U1411" s="722">
        <f t="shared" si="168"/>
        <v>0</v>
      </c>
      <c r="W1411" s="655">
        <f t="shared" si="169"/>
        <v>0</v>
      </c>
      <c r="X1411" t="s">
        <v>1517</v>
      </c>
      <c r="Z1411" s="654">
        <f t="shared" si="170"/>
        <v>147935</v>
      </c>
    </row>
    <row r="1412" spans="1:26">
      <c r="A1412" s="381">
        <v>1412</v>
      </c>
      <c r="B1412" s="146" t="s">
        <v>1536</v>
      </c>
      <c r="D1412" t="s">
        <v>905</v>
      </c>
      <c r="E1412" s="910">
        <f>'40'!R32</f>
        <v>0</v>
      </c>
      <c r="G1412" s="910">
        <f>'41'!R32</f>
        <v>0</v>
      </c>
      <c r="I1412" s="737">
        <f>'40'!R32</f>
        <v>0</v>
      </c>
      <c r="K1412" s="231">
        <f>'41'!R32</f>
        <v>0</v>
      </c>
      <c r="N1412" s="1018">
        <v>0</v>
      </c>
      <c r="S1412" s="722">
        <f t="shared" si="167"/>
        <v>0</v>
      </c>
      <c r="T1412" s="461"/>
      <c r="U1412" s="722">
        <f t="shared" si="168"/>
        <v>0</v>
      </c>
      <c r="W1412" s="655">
        <f t="shared" si="169"/>
        <v>0</v>
      </c>
      <c r="Z1412" s="654">
        <f t="shared" si="170"/>
        <v>0</v>
      </c>
    </row>
    <row r="1413" spans="1:26">
      <c r="A1413" s="381">
        <v>1413</v>
      </c>
      <c r="B1413" s="146" t="s">
        <v>1464</v>
      </c>
      <c r="D1413" t="s">
        <v>905</v>
      </c>
      <c r="E1413" s="910">
        <f>'40'!R33</f>
        <v>0</v>
      </c>
      <c r="G1413" s="910">
        <f>'41'!R33</f>
        <v>-151</v>
      </c>
      <c r="I1413" s="737">
        <f>'40'!R33</f>
        <v>0</v>
      </c>
      <c r="K1413" s="231">
        <f>'41'!R33</f>
        <v>-151</v>
      </c>
      <c r="N1413" s="1018">
        <v>-151</v>
      </c>
      <c r="S1413" s="722">
        <f t="shared" si="167"/>
        <v>0</v>
      </c>
      <c r="T1413" s="461"/>
      <c r="U1413" s="722">
        <f t="shared" si="168"/>
        <v>0</v>
      </c>
      <c r="W1413" s="655">
        <f t="shared" si="169"/>
        <v>0</v>
      </c>
      <c r="Z1413" s="654">
        <f t="shared" si="170"/>
        <v>0</v>
      </c>
    </row>
    <row r="1414" spans="1:26">
      <c r="A1414" s="381">
        <v>1414</v>
      </c>
      <c r="B1414" s="146" t="s">
        <v>983</v>
      </c>
      <c r="D1414" t="s">
        <v>905</v>
      </c>
      <c r="E1414" s="910">
        <f>'40'!R34</f>
        <v>147935</v>
      </c>
      <c r="G1414" s="910">
        <f>'41'!R35</f>
        <v>175510</v>
      </c>
      <c r="I1414" s="737">
        <f>'40'!R34</f>
        <v>147935</v>
      </c>
      <c r="K1414" s="231">
        <f>'41'!R35</f>
        <v>175510</v>
      </c>
      <c r="N1414" s="1018">
        <v>175510</v>
      </c>
      <c r="O1414" s="898">
        <f>'40'!R34</f>
        <v>147935</v>
      </c>
      <c r="Q1414" s="898">
        <f>'41'!R35</f>
        <v>175510</v>
      </c>
      <c r="S1414" s="722">
        <f t="shared" ref="S1414:S1445" si="171">E1414-I1414</f>
        <v>0</v>
      </c>
      <c r="T1414" s="461"/>
      <c r="U1414" s="722">
        <f t="shared" ref="U1414:U1445" si="172">G1414-K1414</f>
        <v>0</v>
      </c>
      <c r="W1414" s="655">
        <f t="shared" ref="W1414:W1445" si="173">G1414-N1414</f>
        <v>0</v>
      </c>
      <c r="Z1414" s="654">
        <f t="shared" ref="Z1414:Z1445" si="174">E1414-Y1414</f>
        <v>147935</v>
      </c>
    </row>
    <row r="1415" spans="1:26">
      <c r="A1415" s="381">
        <v>1415</v>
      </c>
      <c r="B1415" s="146" t="s">
        <v>220</v>
      </c>
      <c r="D1415" t="s">
        <v>905</v>
      </c>
      <c r="E1415" s="910">
        <f>'40'!R35</f>
        <v>770</v>
      </c>
      <c r="G1415" s="910">
        <f>'41'!R36</f>
        <v>55</v>
      </c>
      <c r="I1415" s="737">
        <f>'40'!R35</f>
        <v>770</v>
      </c>
      <c r="K1415" s="231">
        <f>'41'!R36</f>
        <v>55</v>
      </c>
      <c r="N1415" s="1018">
        <v>55</v>
      </c>
      <c r="O1415" s="898">
        <f>'40'!R35</f>
        <v>770</v>
      </c>
      <c r="Q1415" s="898">
        <f>'41'!R36</f>
        <v>55</v>
      </c>
      <c r="S1415" s="722">
        <f t="shared" si="171"/>
        <v>0</v>
      </c>
      <c r="T1415" s="461"/>
      <c r="U1415" s="722">
        <f t="shared" si="172"/>
        <v>0</v>
      </c>
      <c r="W1415" s="655">
        <f t="shared" si="173"/>
        <v>0</v>
      </c>
      <c r="Z1415" s="654">
        <f t="shared" si="174"/>
        <v>770</v>
      </c>
    </row>
    <row r="1416" spans="1:26">
      <c r="A1416" s="381">
        <v>1416</v>
      </c>
      <c r="B1416" s="146" t="s">
        <v>984</v>
      </c>
      <c r="D1416" t="s">
        <v>905</v>
      </c>
      <c r="E1416" s="910">
        <f>'40'!R36</f>
        <v>0</v>
      </c>
      <c r="G1416" s="910">
        <f>'41'!R37</f>
        <v>0</v>
      </c>
      <c r="I1416" s="737">
        <f>'40'!R36</f>
        <v>0</v>
      </c>
      <c r="K1416" s="231">
        <f>'41'!R37</f>
        <v>0</v>
      </c>
      <c r="N1416" s="1018">
        <v>0</v>
      </c>
      <c r="O1416" s="898">
        <f>'40'!R36</f>
        <v>0</v>
      </c>
      <c r="Q1416" s="898">
        <f>'41'!R37</f>
        <v>0</v>
      </c>
      <c r="S1416" s="722">
        <f t="shared" si="171"/>
        <v>0</v>
      </c>
      <c r="T1416" s="461"/>
      <c r="U1416" s="722">
        <f t="shared" si="172"/>
        <v>0</v>
      </c>
      <c r="W1416" s="655">
        <f t="shared" si="173"/>
        <v>0</v>
      </c>
      <c r="Z1416" s="654">
        <f t="shared" si="174"/>
        <v>0</v>
      </c>
    </row>
    <row r="1417" spans="1:26">
      <c r="A1417" s="381">
        <v>1417</v>
      </c>
      <c r="B1417" s="146" t="s">
        <v>222</v>
      </c>
      <c r="D1417" t="s">
        <v>905</v>
      </c>
      <c r="E1417" s="910">
        <f>'40'!R37</f>
        <v>0</v>
      </c>
      <c r="G1417" s="910">
        <f>'41'!R38</f>
        <v>0</v>
      </c>
      <c r="I1417" s="737">
        <f>'40'!R37</f>
        <v>0</v>
      </c>
      <c r="K1417" s="231">
        <f>'41'!R38</f>
        <v>0</v>
      </c>
      <c r="N1417" s="1018">
        <v>0</v>
      </c>
      <c r="O1417" s="898">
        <f>'40'!R37</f>
        <v>0</v>
      </c>
      <c r="Q1417" s="898">
        <f>'41'!R38</f>
        <v>0</v>
      </c>
      <c r="S1417" s="722">
        <f t="shared" si="171"/>
        <v>0</v>
      </c>
      <c r="T1417" s="461"/>
      <c r="U1417" s="722">
        <f t="shared" si="172"/>
        <v>0</v>
      </c>
      <c r="W1417" s="655">
        <f t="shared" si="173"/>
        <v>0</v>
      </c>
      <c r="Z1417" s="654">
        <f t="shared" si="174"/>
        <v>0</v>
      </c>
    </row>
    <row r="1418" spans="1:26">
      <c r="A1418" s="381">
        <v>1418</v>
      </c>
      <c r="B1418" s="146" t="s">
        <v>223</v>
      </c>
      <c r="D1418" t="s">
        <v>905</v>
      </c>
      <c r="E1418" s="910">
        <f>'40'!R38</f>
        <v>-602</v>
      </c>
      <c r="G1418" s="910">
        <f>'41'!R39</f>
        <v>-50405</v>
      </c>
      <c r="I1418" s="737">
        <f>'40'!R38</f>
        <v>-602</v>
      </c>
      <c r="K1418" s="231">
        <f>'41'!R39</f>
        <v>-50405</v>
      </c>
      <c r="N1418" s="1018">
        <v>-50405</v>
      </c>
      <c r="O1418" s="898">
        <f>'40'!R38</f>
        <v>-602</v>
      </c>
      <c r="Q1418" s="898">
        <f>'41'!R39</f>
        <v>-50405</v>
      </c>
      <c r="S1418" s="722">
        <f t="shared" si="171"/>
        <v>0</v>
      </c>
      <c r="T1418" s="461"/>
      <c r="U1418" s="722">
        <f t="shared" si="172"/>
        <v>0</v>
      </c>
      <c r="W1418" s="655">
        <f t="shared" si="173"/>
        <v>0</v>
      </c>
      <c r="Z1418" s="654">
        <f t="shared" si="174"/>
        <v>-602</v>
      </c>
    </row>
    <row r="1419" spans="1:26">
      <c r="A1419" s="381">
        <v>1419</v>
      </c>
      <c r="B1419" s="146" t="s">
        <v>457</v>
      </c>
      <c r="D1419" t="s">
        <v>905</v>
      </c>
      <c r="E1419" s="910">
        <f>'40'!R39</f>
        <v>0</v>
      </c>
      <c r="G1419" s="910">
        <f>'41'!R40</f>
        <v>0</v>
      </c>
      <c r="I1419" s="737">
        <f>'40'!R39</f>
        <v>0</v>
      </c>
      <c r="K1419" s="231">
        <f>'41'!R40</f>
        <v>0</v>
      </c>
      <c r="N1419" s="1018">
        <v>0</v>
      </c>
      <c r="O1419" s="898">
        <f>'40'!R39</f>
        <v>0</v>
      </c>
      <c r="Q1419" s="898">
        <f>'41'!R40</f>
        <v>0</v>
      </c>
      <c r="S1419" s="722">
        <f t="shared" si="171"/>
        <v>0</v>
      </c>
      <c r="T1419" s="461"/>
      <c r="U1419" s="722">
        <f t="shared" si="172"/>
        <v>0</v>
      </c>
      <c r="W1419" s="655">
        <f t="shared" si="173"/>
        <v>0</v>
      </c>
      <c r="Z1419" s="654">
        <f t="shared" si="174"/>
        <v>0</v>
      </c>
    </row>
    <row r="1420" spans="1:26">
      <c r="A1420" s="381">
        <v>1420</v>
      </c>
      <c r="B1420" s="146" t="s">
        <v>8</v>
      </c>
      <c r="D1420" t="s">
        <v>905</v>
      </c>
      <c r="E1420" s="910">
        <f>'40'!R40</f>
        <v>-4525</v>
      </c>
      <c r="G1420" s="910">
        <f>'41'!R41</f>
        <v>-1965</v>
      </c>
      <c r="I1420" s="737">
        <f>'40'!R40</f>
        <v>-4525</v>
      </c>
      <c r="K1420" s="231">
        <f>'41'!R41</f>
        <v>-1965</v>
      </c>
      <c r="N1420" s="1018">
        <v>-1965</v>
      </c>
      <c r="O1420" s="898">
        <f>'40'!R40</f>
        <v>-4525</v>
      </c>
      <c r="Q1420" s="898">
        <f>'41'!R41</f>
        <v>-1965</v>
      </c>
      <c r="S1420" s="722">
        <f t="shared" si="171"/>
        <v>0</v>
      </c>
      <c r="T1420" s="461"/>
      <c r="U1420" s="722">
        <f t="shared" si="172"/>
        <v>0</v>
      </c>
      <c r="W1420" s="655">
        <f t="shared" si="173"/>
        <v>0</v>
      </c>
      <c r="Z1420" s="654">
        <f t="shared" si="174"/>
        <v>-4525</v>
      </c>
    </row>
    <row r="1421" spans="1:26">
      <c r="A1421" s="381">
        <v>1421</v>
      </c>
      <c r="B1421" s="146" t="s">
        <v>224</v>
      </c>
      <c r="D1421" t="s">
        <v>905</v>
      </c>
      <c r="E1421" s="910">
        <f>'40'!R41</f>
        <v>0</v>
      </c>
      <c r="G1421" s="910">
        <f>'41'!R42</f>
        <v>0</v>
      </c>
      <c r="I1421" s="737">
        <f>'40'!R41</f>
        <v>0</v>
      </c>
      <c r="K1421" s="231">
        <f>'41'!R42</f>
        <v>0</v>
      </c>
      <c r="N1421" s="1018">
        <v>0</v>
      </c>
      <c r="O1421" s="898">
        <f>'40'!R41</f>
        <v>0</v>
      </c>
      <c r="Q1421" s="898">
        <f>'41'!R42</f>
        <v>0</v>
      </c>
      <c r="S1421" s="722">
        <f t="shared" si="171"/>
        <v>0</v>
      </c>
      <c r="T1421" s="461"/>
      <c r="U1421" s="722">
        <f t="shared" si="172"/>
        <v>0</v>
      </c>
      <c r="W1421" s="655">
        <f t="shared" si="173"/>
        <v>0</v>
      </c>
      <c r="Z1421" s="654">
        <f t="shared" si="174"/>
        <v>0</v>
      </c>
    </row>
    <row r="1422" spans="1:26">
      <c r="A1422" s="381">
        <v>1422</v>
      </c>
      <c r="B1422" s="146" t="s">
        <v>226</v>
      </c>
      <c r="D1422" t="s">
        <v>905</v>
      </c>
      <c r="E1422" s="910">
        <f>'40'!R42</f>
        <v>-21435</v>
      </c>
      <c r="G1422" s="910">
        <f>'41'!R43</f>
        <v>-5757</v>
      </c>
      <c r="I1422" s="737">
        <f>'40'!R42</f>
        <v>-21435</v>
      </c>
      <c r="K1422" s="231">
        <f>'41'!R43</f>
        <v>-5757</v>
      </c>
      <c r="N1422" s="1018">
        <v>-5757</v>
      </c>
      <c r="O1422" s="898">
        <f>'40'!R42</f>
        <v>-21435</v>
      </c>
      <c r="Q1422" s="898">
        <f>'41'!R43</f>
        <v>-5757</v>
      </c>
      <c r="S1422" s="722">
        <f t="shared" si="171"/>
        <v>0</v>
      </c>
      <c r="T1422" s="461"/>
      <c r="U1422" s="722">
        <f t="shared" si="172"/>
        <v>0</v>
      </c>
      <c r="W1422" s="655">
        <f t="shared" si="173"/>
        <v>0</v>
      </c>
      <c r="Z1422" s="654">
        <f t="shared" si="174"/>
        <v>-21435</v>
      </c>
    </row>
    <row r="1423" spans="1:26">
      <c r="A1423" s="381">
        <v>1423</v>
      </c>
      <c r="B1423" s="146" t="s">
        <v>227</v>
      </c>
      <c r="D1423" t="s">
        <v>905</v>
      </c>
      <c r="E1423" s="910">
        <f>'40'!R43</f>
        <v>32451</v>
      </c>
      <c r="G1423" s="910">
        <f>'41'!R44</f>
        <v>30497</v>
      </c>
      <c r="I1423" s="737">
        <f>'40'!R43</f>
        <v>32451</v>
      </c>
      <c r="K1423" s="231">
        <f>'41'!R44</f>
        <v>30497</v>
      </c>
      <c r="N1423" s="1018">
        <v>30497</v>
      </c>
      <c r="O1423" s="898">
        <f>'40'!R43</f>
        <v>32451</v>
      </c>
      <c r="Q1423" s="898">
        <f>'41'!R44</f>
        <v>30497</v>
      </c>
      <c r="S1423" s="722">
        <f t="shared" si="171"/>
        <v>0</v>
      </c>
      <c r="T1423" s="461"/>
      <c r="U1423" s="722">
        <f t="shared" si="172"/>
        <v>0</v>
      </c>
      <c r="W1423" s="655">
        <f t="shared" si="173"/>
        <v>0</v>
      </c>
      <c r="Z1423" s="654">
        <f t="shared" si="174"/>
        <v>32451</v>
      </c>
    </row>
    <row r="1424" spans="1:26" ht="15.75">
      <c r="A1424" s="381">
        <v>1424</v>
      </c>
      <c r="B1424" s="341" t="s">
        <v>982</v>
      </c>
      <c r="D1424" t="s">
        <v>905</v>
      </c>
      <c r="E1424" s="910">
        <f>'40'!R44</f>
        <v>154594</v>
      </c>
      <c r="G1424" s="910">
        <f>'41'!R45</f>
        <v>147935</v>
      </c>
      <c r="I1424" s="737">
        <f>'40'!R44</f>
        <v>154594</v>
      </c>
      <c r="K1424" s="231">
        <f>'41'!R45</f>
        <v>147935</v>
      </c>
      <c r="N1424" s="1018">
        <v>147935</v>
      </c>
      <c r="O1424" s="898">
        <f>'40'!R44</f>
        <v>154594</v>
      </c>
      <c r="Q1424" s="898">
        <f>'41'!R45</f>
        <v>147935</v>
      </c>
      <c r="S1424" s="722">
        <f t="shared" si="171"/>
        <v>0</v>
      </c>
      <c r="T1424" s="461"/>
      <c r="U1424" s="722">
        <f t="shared" si="172"/>
        <v>0</v>
      </c>
      <c r="W1424" s="655">
        <f t="shared" si="173"/>
        <v>0</v>
      </c>
      <c r="Z1424" s="654">
        <f t="shared" si="174"/>
        <v>154594</v>
      </c>
    </row>
    <row r="1425" spans="1:26" ht="15.75">
      <c r="A1425" s="381">
        <v>1425</v>
      </c>
      <c r="B1425" s="341" t="s">
        <v>985</v>
      </c>
      <c r="D1425" t="s">
        <v>905</v>
      </c>
      <c r="E1425" s="910">
        <f>'40'!R46</f>
        <v>578411</v>
      </c>
      <c r="G1425" s="910">
        <f>'41'!R47</f>
        <v>542017</v>
      </c>
      <c r="I1425" s="737">
        <f>'40'!R46</f>
        <v>578411</v>
      </c>
      <c r="K1425" s="231">
        <f>'41'!R47</f>
        <v>542017</v>
      </c>
      <c r="N1425" s="1018">
        <v>542017</v>
      </c>
      <c r="O1425" s="898">
        <f>'40'!R46</f>
        <v>578411</v>
      </c>
      <c r="Q1425" s="898">
        <f>'41'!R47</f>
        <v>542017</v>
      </c>
      <c r="S1425" s="722">
        <f t="shared" si="171"/>
        <v>0</v>
      </c>
      <c r="T1425" s="461"/>
      <c r="U1425" s="722">
        <f t="shared" si="172"/>
        <v>0</v>
      </c>
      <c r="W1425" s="655">
        <f t="shared" si="173"/>
        <v>0</v>
      </c>
      <c r="Z1425" s="654">
        <f t="shared" si="174"/>
        <v>578411</v>
      </c>
    </row>
    <row r="1426" spans="1:26" ht="15.75">
      <c r="A1426" s="381">
        <v>1426</v>
      </c>
      <c r="B1426" s="341" t="s">
        <v>986</v>
      </c>
      <c r="D1426" t="s">
        <v>905</v>
      </c>
      <c r="E1426" s="910">
        <f>'40'!R48</f>
        <v>595357</v>
      </c>
      <c r="G1426" s="910">
        <f>'41'!R49</f>
        <v>578411</v>
      </c>
      <c r="I1426" s="737">
        <f>'40'!R48</f>
        <v>595357</v>
      </c>
      <c r="K1426" s="231">
        <f>'41'!R49</f>
        <v>578411</v>
      </c>
      <c r="N1426" s="1018">
        <v>578411</v>
      </c>
      <c r="O1426" s="898">
        <f>'40'!R48</f>
        <v>595357</v>
      </c>
      <c r="Q1426" s="898">
        <f>'41'!R49</f>
        <v>578411</v>
      </c>
      <c r="S1426" s="722">
        <f t="shared" si="171"/>
        <v>0</v>
      </c>
      <c r="T1426" s="461"/>
      <c r="U1426" s="722">
        <f t="shared" si="172"/>
        <v>0</v>
      </c>
      <c r="W1426" s="655">
        <f t="shared" si="173"/>
        <v>0</v>
      </c>
      <c r="Z1426" s="654">
        <f t="shared" si="174"/>
        <v>595357</v>
      </c>
    </row>
    <row r="1427" spans="1:26" ht="15.75">
      <c r="A1427" s="381">
        <v>1427</v>
      </c>
      <c r="B1427" s="341" t="s">
        <v>987</v>
      </c>
      <c r="D1427" t="s">
        <v>905</v>
      </c>
      <c r="I1427" s="737"/>
      <c r="K1427" s="231"/>
      <c r="N1427" s="1018"/>
      <c r="S1427" s="722">
        <f t="shared" si="171"/>
        <v>0</v>
      </c>
      <c r="U1427" s="722">
        <f t="shared" si="172"/>
        <v>0</v>
      </c>
      <c r="W1427" s="655">
        <f t="shared" si="173"/>
        <v>0</v>
      </c>
      <c r="Z1427" s="654">
        <f t="shared" si="174"/>
        <v>0</v>
      </c>
    </row>
    <row r="1428" spans="1:26">
      <c r="A1428" s="381">
        <v>1428</v>
      </c>
      <c r="B1428" s="146" t="s">
        <v>228</v>
      </c>
      <c r="D1428" t="s">
        <v>905</v>
      </c>
      <c r="E1428" s="910">
        <f>'40'!R54</f>
        <v>590218</v>
      </c>
      <c r="G1428" s="910">
        <f>'41'!R55</f>
        <v>573062</v>
      </c>
      <c r="I1428" s="737">
        <f>'40'!R54</f>
        <v>590218</v>
      </c>
      <c r="K1428" s="231">
        <f>'41'!R55</f>
        <v>573062</v>
      </c>
      <c r="N1428" s="1018">
        <v>573062</v>
      </c>
      <c r="O1428" s="898">
        <f>'40'!R54</f>
        <v>590218</v>
      </c>
      <c r="Q1428" s="898">
        <f>'41'!R55</f>
        <v>573062</v>
      </c>
      <c r="S1428" s="722">
        <f t="shared" si="171"/>
        <v>0</v>
      </c>
      <c r="T1428" s="461"/>
      <c r="U1428" s="722">
        <f t="shared" si="172"/>
        <v>0</v>
      </c>
      <c r="W1428" s="655">
        <f t="shared" si="173"/>
        <v>0</v>
      </c>
      <c r="Z1428" s="654">
        <f t="shared" si="174"/>
        <v>590218</v>
      </c>
    </row>
    <row r="1429" spans="1:26">
      <c r="A1429" s="381">
        <v>1429</v>
      </c>
      <c r="B1429" s="146" t="s">
        <v>229</v>
      </c>
      <c r="D1429" t="s">
        <v>905</v>
      </c>
      <c r="E1429" s="910">
        <f>'40'!R55</f>
        <v>3309</v>
      </c>
      <c r="G1429" s="910">
        <f>'41'!R56</f>
        <v>3218</v>
      </c>
      <c r="I1429" s="737">
        <f>'40'!R55</f>
        <v>3309</v>
      </c>
      <c r="K1429" s="231">
        <f>'41'!R56</f>
        <v>3218</v>
      </c>
      <c r="N1429" s="1018">
        <v>3218</v>
      </c>
      <c r="O1429" s="898">
        <f>'40'!R55</f>
        <v>3309</v>
      </c>
      <c r="Q1429" s="898">
        <f>'41'!R56</f>
        <v>3218</v>
      </c>
      <c r="S1429" s="722">
        <f t="shared" si="171"/>
        <v>0</v>
      </c>
      <c r="T1429" s="461"/>
      <c r="U1429" s="722">
        <f t="shared" si="172"/>
        <v>0</v>
      </c>
      <c r="W1429" s="655">
        <f t="shared" si="173"/>
        <v>0</v>
      </c>
      <c r="Z1429" s="654">
        <f t="shared" si="174"/>
        <v>3309</v>
      </c>
    </row>
    <row r="1430" spans="1:26">
      <c r="A1430" s="381">
        <v>1430</v>
      </c>
      <c r="B1430" s="146" t="s">
        <v>230</v>
      </c>
      <c r="D1430" t="s">
        <v>905</v>
      </c>
      <c r="E1430" s="910">
        <f>'40'!R56</f>
        <v>1829</v>
      </c>
      <c r="G1430" s="910">
        <f>'41'!R57</f>
        <v>2131</v>
      </c>
      <c r="I1430" s="737">
        <f>'40'!R56</f>
        <v>1829</v>
      </c>
      <c r="K1430" s="231">
        <f>'41'!R57</f>
        <v>2131</v>
      </c>
      <c r="N1430" s="1018">
        <v>2131</v>
      </c>
      <c r="O1430" s="898">
        <f>'40'!R56</f>
        <v>1829</v>
      </c>
      <c r="Q1430" s="898">
        <f>'41'!R57</f>
        <v>2131</v>
      </c>
      <c r="S1430" s="722">
        <f t="shared" si="171"/>
        <v>0</v>
      </c>
      <c r="T1430" s="461"/>
      <c r="U1430" s="722">
        <f t="shared" si="172"/>
        <v>0</v>
      </c>
      <c r="W1430" s="655">
        <f t="shared" si="173"/>
        <v>0</v>
      </c>
      <c r="Z1430" s="654">
        <f t="shared" si="174"/>
        <v>1829</v>
      </c>
    </row>
    <row r="1431" spans="1:26" ht="15.75">
      <c r="A1431" s="381">
        <v>1431</v>
      </c>
      <c r="B1431" s="341" t="s">
        <v>106</v>
      </c>
      <c r="D1431" t="s">
        <v>905</v>
      </c>
      <c r="E1431" s="910">
        <f>'40'!R57</f>
        <v>595356</v>
      </c>
      <c r="G1431" s="910">
        <f>'41'!R58</f>
        <v>578411</v>
      </c>
      <c r="I1431" s="737">
        <f>'40'!R57</f>
        <v>595356</v>
      </c>
      <c r="K1431" s="231">
        <f>'41'!R58</f>
        <v>578411</v>
      </c>
      <c r="N1431" s="1018">
        <v>578411</v>
      </c>
      <c r="O1431" s="898">
        <f>'40'!R57</f>
        <v>595356</v>
      </c>
      <c r="Q1431" s="898">
        <f>'41'!R58</f>
        <v>578411</v>
      </c>
      <c r="S1431" s="722">
        <f t="shared" si="171"/>
        <v>0</v>
      </c>
      <c r="T1431" s="461"/>
      <c r="U1431" s="722">
        <f t="shared" si="172"/>
        <v>0</v>
      </c>
      <c r="W1431" s="655">
        <f t="shared" si="173"/>
        <v>0</v>
      </c>
      <c r="Z1431" s="654">
        <f t="shared" si="174"/>
        <v>595356</v>
      </c>
    </row>
    <row r="1432" spans="1:26" ht="15.75">
      <c r="A1432" s="381">
        <v>1432</v>
      </c>
      <c r="B1432" s="341" t="s">
        <v>231</v>
      </c>
      <c r="D1432" t="s">
        <v>905</v>
      </c>
      <c r="I1432" s="737"/>
      <c r="K1432" s="231"/>
      <c r="N1432" s="1018"/>
      <c r="S1432" s="722">
        <f t="shared" si="171"/>
        <v>0</v>
      </c>
      <c r="U1432" s="722">
        <f t="shared" si="172"/>
        <v>0</v>
      </c>
      <c r="W1432" s="655">
        <f t="shared" si="173"/>
        <v>0</v>
      </c>
      <c r="Z1432" s="654">
        <f t="shared" si="174"/>
        <v>0</v>
      </c>
    </row>
    <row r="1433" spans="1:26">
      <c r="A1433" s="381">
        <v>1433</v>
      </c>
      <c r="B1433" s="146" t="s">
        <v>232</v>
      </c>
      <c r="D1433" t="s">
        <v>905</v>
      </c>
      <c r="E1433" s="910">
        <f>'40'!R60</f>
        <v>528584</v>
      </c>
      <c r="G1433" s="910">
        <f>'41'!R61</f>
        <v>516473</v>
      </c>
      <c r="I1433" s="737">
        <f>'40'!R60</f>
        <v>528584</v>
      </c>
      <c r="K1433" s="231">
        <f>'41'!R61</f>
        <v>516473</v>
      </c>
      <c r="N1433" s="1018">
        <v>516473</v>
      </c>
      <c r="O1433" s="898">
        <f>'40'!R60</f>
        <v>528584</v>
      </c>
      <c r="Q1433" s="898">
        <f>'41'!R61</f>
        <v>516473</v>
      </c>
      <c r="S1433" s="722">
        <f t="shared" si="171"/>
        <v>0</v>
      </c>
      <c r="T1433" s="461"/>
      <c r="U1433" s="722">
        <f t="shared" si="172"/>
        <v>0</v>
      </c>
      <c r="W1433" s="655">
        <f t="shared" si="173"/>
        <v>0</v>
      </c>
      <c r="Z1433" s="654">
        <f t="shared" si="174"/>
        <v>528584</v>
      </c>
    </row>
    <row r="1434" spans="1:26">
      <c r="A1434" s="381">
        <v>1434</v>
      </c>
      <c r="B1434" s="388" t="s">
        <v>1703</v>
      </c>
      <c r="D1434" t="s">
        <v>905</v>
      </c>
      <c r="E1434" s="910">
        <f>'40'!R61</f>
        <v>0</v>
      </c>
      <c r="G1434" s="910">
        <f>'41'!R62</f>
        <v>0</v>
      </c>
      <c r="I1434" s="737">
        <f>'40'!R61</f>
        <v>0</v>
      </c>
      <c r="K1434" s="231">
        <f>'41'!R62</f>
        <v>0</v>
      </c>
      <c r="N1434" s="1018">
        <v>0</v>
      </c>
      <c r="O1434" s="898">
        <f>'40'!R61</f>
        <v>0</v>
      </c>
      <c r="Q1434" s="898">
        <f>'41'!R62</f>
        <v>0</v>
      </c>
      <c r="S1434" s="722">
        <f t="shared" si="171"/>
        <v>0</v>
      </c>
      <c r="T1434" s="461"/>
      <c r="U1434" s="722">
        <f t="shared" si="172"/>
        <v>0</v>
      </c>
      <c r="W1434" s="655">
        <f t="shared" si="173"/>
        <v>0</v>
      </c>
      <c r="Z1434" s="654">
        <f t="shared" si="174"/>
        <v>0</v>
      </c>
    </row>
    <row r="1435" spans="1:26">
      <c r="A1435" s="381">
        <v>1435</v>
      </c>
      <c r="B1435" s="146" t="s">
        <v>391</v>
      </c>
      <c r="D1435" t="s">
        <v>905</v>
      </c>
      <c r="E1435" s="910">
        <f>'40'!R62</f>
        <v>66772</v>
      </c>
      <c r="G1435" s="910">
        <f>'41'!R63</f>
        <v>61938</v>
      </c>
      <c r="I1435" s="737">
        <f>'40'!R62</f>
        <v>66772</v>
      </c>
      <c r="K1435" s="231">
        <f>'41'!R63</f>
        <v>61938</v>
      </c>
      <c r="N1435" s="1018">
        <v>61938</v>
      </c>
      <c r="O1435" s="898">
        <f>'40'!R62</f>
        <v>66772</v>
      </c>
      <c r="Q1435" s="898">
        <f>'41'!R63</f>
        <v>61938</v>
      </c>
      <c r="S1435" s="722">
        <f t="shared" si="171"/>
        <v>0</v>
      </c>
      <c r="T1435" s="461"/>
      <c r="U1435" s="722">
        <f t="shared" si="172"/>
        <v>0</v>
      </c>
      <c r="W1435" s="655">
        <f t="shared" si="173"/>
        <v>0</v>
      </c>
      <c r="Z1435" s="654">
        <f t="shared" si="174"/>
        <v>66772</v>
      </c>
    </row>
    <row r="1436" spans="1:26">
      <c r="A1436" s="381">
        <v>1436</v>
      </c>
      <c r="B1436" s="146" t="s">
        <v>234</v>
      </c>
      <c r="D1436" t="s">
        <v>905</v>
      </c>
      <c r="E1436" s="910">
        <f>'40'!R63</f>
        <v>0</v>
      </c>
      <c r="G1436" s="910">
        <f>'41'!R64</f>
        <v>0</v>
      </c>
      <c r="I1436" s="737">
        <f>'40'!R63</f>
        <v>0</v>
      </c>
      <c r="K1436" s="231">
        <f>'41'!R64</f>
        <v>0</v>
      </c>
      <c r="N1436" s="1018">
        <v>0</v>
      </c>
      <c r="O1436" s="898">
        <f>'40'!R63</f>
        <v>0</v>
      </c>
      <c r="Q1436" s="898">
        <f>'41'!R64</f>
        <v>0</v>
      </c>
      <c r="S1436" s="722">
        <f t="shared" si="171"/>
        <v>0</v>
      </c>
      <c r="T1436" s="461"/>
      <c r="U1436" s="722">
        <f t="shared" si="172"/>
        <v>0</v>
      </c>
      <c r="W1436" s="655">
        <f t="shared" si="173"/>
        <v>0</v>
      </c>
      <c r="Z1436" s="654">
        <f t="shared" si="174"/>
        <v>0</v>
      </c>
    </row>
    <row r="1437" spans="1:26" ht="15.75">
      <c r="A1437" s="381">
        <v>1437</v>
      </c>
      <c r="B1437" s="341" t="s">
        <v>106</v>
      </c>
      <c r="D1437" t="s">
        <v>905</v>
      </c>
      <c r="E1437" s="910">
        <f>'40'!R64</f>
        <v>595356</v>
      </c>
      <c r="G1437" s="910">
        <f>'41'!R65</f>
        <v>578411</v>
      </c>
      <c r="I1437" s="737">
        <f>'40'!R64</f>
        <v>595356</v>
      </c>
      <c r="K1437" s="231">
        <f>'41'!R65</f>
        <v>578411</v>
      </c>
      <c r="N1437" s="1018">
        <v>578411</v>
      </c>
      <c r="O1437" s="898">
        <f>'40'!R64</f>
        <v>595356</v>
      </c>
      <c r="Q1437" s="898">
        <f>'41'!R65</f>
        <v>578411</v>
      </c>
      <c r="S1437" s="722">
        <f t="shared" si="171"/>
        <v>0</v>
      </c>
      <c r="T1437" s="461"/>
      <c r="U1437" s="722">
        <f t="shared" si="172"/>
        <v>0</v>
      </c>
      <c r="W1437" s="655">
        <f t="shared" si="173"/>
        <v>0</v>
      </c>
      <c r="Z1437" s="654">
        <f t="shared" si="174"/>
        <v>595356</v>
      </c>
    </row>
    <row r="1438" spans="1:26" ht="15.75">
      <c r="A1438" s="381">
        <v>1438</v>
      </c>
      <c r="B1438" s="341" t="s">
        <v>1206</v>
      </c>
      <c r="D1438" t="s">
        <v>905</v>
      </c>
      <c r="I1438" s="737"/>
      <c r="K1438" s="231"/>
      <c r="N1438" s="1018"/>
      <c r="S1438" s="722">
        <f t="shared" si="171"/>
        <v>0</v>
      </c>
      <c r="U1438" s="722">
        <f t="shared" si="172"/>
        <v>0</v>
      </c>
      <c r="W1438" s="655">
        <f t="shared" si="173"/>
        <v>0</v>
      </c>
      <c r="Z1438" s="654">
        <f t="shared" si="174"/>
        <v>0</v>
      </c>
    </row>
    <row r="1439" spans="1:26">
      <c r="A1439" s="381">
        <v>1439</v>
      </c>
      <c r="B1439" s="146" t="s">
        <v>236</v>
      </c>
      <c r="D1439" t="s">
        <v>905</v>
      </c>
      <c r="E1439" s="910">
        <f>'40'!R69</f>
        <v>500225</v>
      </c>
      <c r="G1439" s="910">
        <f>'41'!R70</f>
        <v>475850</v>
      </c>
      <c r="I1439" s="737">
        <f>'40'!R69</f>
        <v>500225</v>
      </c>
      <c r="K1439" s="231">
        <f>'41'!R70</f>
        <v>475850</v>
      </c>
      <c r="N1439" s="1018">
        <v>475850</v>
      </c>
      <c r="O1439" s="898">
        <f>'40'!R69</f>
        <v>500225</v>
      </c>
      <c r="Q1439" s="898">
        <f>'41'!R70</f>
        <v>475850</v>
      </c>
      <c r="S1439" s="722">
        <f t="shared" si="171"/>
        <v>0</v>
      </c>
      <c r="T1439" s="461"/>
      <c r="U1439" s="722">
        <f t="shared" si="172"/>
        <v>0</v>
      </c>
      <c r="W1439" s="655">
        <f t="shared" si="173"/>
        <v>0</v>
      </c>
      <c r="Z1439" s="654">
        <f t="shared" si="174"/>
        <v>500225</v>
      </c>
    </row>
    <row r="1440" spans="1:26">
      <c r="A1440" s="381">
        <v>1440</v>
      </c>
      <c r="B1440" s="146" t="s">
        <v>237</v>
      </c>
      <c r="D1440" t="s">
        <v>905</v>
      </c>
      <c r="E1440" s="910">
        <f>'40'!R70</f>
        <v>0</v>
      </c>
      <c r="G1440" s="910">
        <f>'41'!R71</f>
        <v>0</v>
      </c>
      <c r="I1440" s="737">
        <f>'40'!R70</f>
        <v>0</v>
      </c>
      <c r="K1440" s="231">
        <f>'41'!R71</f>
        <v>0</v>
      </c>
      <c r="N1440" s="1018">
        <v>0</v>
      </c>
      <c r="O1440" s="898">
        <f>'40'!R70</f>
        <v>0</v>
      </c>
      <c r="Q1440" s="898">
        <f>'41'!R71</f>
        <v>0</v>
      </c>
      <c r="S1440" s="722">
        <f t="shared" si="171"/>
        <v>0</v>
      </c>
      <c r="T1440" s="461"/>
      <c r="U1440" s="722">
        <f t="shared" si="172"/>
        <v>0</v>
      </c>
      <c r="W1440" s="655">
        <f t="shared" si="173"/>
        <v>0</v>
      </c>
      <c r="Z1440" s="654">
        <f t="shared" si="174"/>
        <v>0</v>
      </c>
    </row>
    <row r="1441" spans="1:26">
      <c r="A1441" s="381">
        <v>1441</v>
      </c>
      <c r="B1441" s="146" t="s">
        <v>238</v>
      </c>
      <c r="D1441" t="s">
        <v>905</v>
      </c>
      <c r="E1441" s="910">
        <f>'40'!R71</f>
        <v>0</v>
      </c>
      <c r="G1441" s="910">
        <f>'41'!R72</f>
        <v>0</v>
      </c>
      <c r="I1441" s="737">
        <f>'40'!R71</f>
        <v>0</v>
      </c>
      <c r="K1441" s="231">
        <f>'41'!R72</f>
        <v>0</v>
      </c>
      <c r="N1441" s="1018">
        <v>0</v>
      </c>
      <c r="O1441" s="898">
        <f>'40'!R71</f>
        <v>0</v>
      </c>
      <c r="Q1441" s="898">
        <f>'41'!R72</f>
        <v>0</v>
      </c>
      <c r="S1441" s="722">
        <f t="shared" si="171"/>
        <v>0</v>
      </c>
      <c r="T1441" s="461"/>
      <c r="U1441" s="722">
        <f t="shared" si="172"/>
        <v>0</v>
      </c>
      <c r="W1441" s="655">
        <f t="shared" si="173"/>
        <v>0</v>
      </c>
      <c r="Z1441" s="654">
        <f t="shared" si="174"/>
        <v>0</v>
      </c>
    </row>
    <row r="1442" spans="1:26" ht="15.75">
      <c r="A1442" s="381">
        <v>1442</v>
      </c>
      <c r="B1442" s="341" t="s">
        <v>106</v>
      </c>
      <c r="D1442" t="s">
        <v>905</v>
      </c>
      <c r="E1442" s="910">
        <f>'40'!R72</f>
        <v>500225</v>
      </c>
      <c r="G1442" s="910">
        <f>'41'!R73</f>
        <v>475850</v>
      </c>
      <c r="I1442" s="737">
        <f>'40'!R72</f>
        <v>500225</v>
      </c>
      <c r="K1442" s="231">
        <f>'41'!R73</f>
        <v>475850</v>
      </c>
      <c r="N1442" s="1018">
        <v>475850</v>
      </c>
      <c r="O1442" s="898">
        <f>'40'!R72</f>
        <v>500225</v>
      </c>
      <c r="Q1442" s="898">
        <f>'41'!R73</f>
        <v>475850</v>
      </c>
      <c r="S1442" s="722">
        <f t="shared" si="171"/>
        <v>0</v>
      </c>
      <c r="T1442" s="461"/>
      <c r="U1442" s="722">
        <f t="shared" si="172"/>
        <v>0</v>
      </c>
      <c r="W1442" s="655">
        <f t="shared" si="173"/>
        <v>0</v>
      </c>
      <c r="Z1442" s="654">
        <f t="shared" si="174"/>
        <v>500225</v>
      </c>
    </row>
    <row r="1443" spans="1:26">
      <c r="A1443" s="381">
        <v>1443</v>
      </c>
      <c r="B1443" s="103" t="s">
        <v>1307</v>
      </c>
      <c r="D1443" t="s">
        <v>905</v>
      </c>
      <c r="E1443" s="910">
        <f>'40'!R74</f>
        <v>0</v>
      </c>
      <c r="G1443" s="910">
        <f>'41'!R75</f>
        <v>0</v>
      </c>
      <c r="I1443" s="737">
        <f>'40'!R74</f>
        <v>0</v>
      </c>
      <c r="K1443" s="231">
        <f>'41'!R75</f>
        <v>0</v>
      </c>
      <c r="N1443" s="1018">
        <v>0</v>
      </c>
      <c r="O1443" s="898">
        <f>'40'!R74</f>
        <v>0</v>
      </c>
      <c r="Q1443" s="898">
        <f>'41'!R75</f>
        <v>0</v>
      </c>
      <c r="S1443" s="722">
        <f t="shared" si="171"/>
        <v>0</v>
      </c>
      <c r="T1443" s="461"/>
      <c r="U1443" s="722">
        <f t="shared" si="172"/>
        <v>0</v>
      </c>
      <c r="W1443" s="655">
        <f t="shared" si="173"/>
        <v>0</v>
      </c>
      <c r="Z1443" s="654">
        <f t="shared" si="174"/>
        <v>0</v>
      </c>
    </row>
    <row r="1444" spans="1:26" ht="15.75">
      <c r="A1444" s="381">
        <v>1444</v>
      </c>
      <c r="B1444" s="341" t="s">
        <v>239</v>
      </c>
      <c r="D1444" t="s">
        <v>905</v>
      </c>
      <c r="I1444" s="737"/>
      <c r="K1444" s="231"/>
      <c r="N1444" s="1018"/>
      <c r="S1444" s="722">
        <f t="shared" si="171"/>
        <v>0</v>
      </c>
      <c r="U1444" s="722">
        <f t="shared" si="172"/>
        <v>0</v>
      </c>
      <c r="W1444" s="655">
        <f t="shared" si="173"/>
        <v>0</v>
      </c>
      <c r="Z1444" s="654">
        <f t="shared" si="174"/>
        <v>0</v>
      </c>
    </row>
    <row r="1445" spans="1:26" ht="15.75">
      <c r="A1445" s="381">
        <v>1445</v>
      </c>
      <c r="B1445" s="341" t="s">
        <v>219</v>
      </c>
      <c r="D1445" t="s">
        <v>905</v>
      </c>
      <c r="I1445" s="737"/>
      <c r="K1445" s="231"/>
      <c r="N1445" s="1018"/>
      <c r="S1445" s="722">
        <f t="shared" si="171"/>
        <v>0</v>
      </c>
      <c r="U1445" s="722">
        <f t="shared" si="172"/>
        <v>0</v>
      </c>
      <c r="W1445" s="655">
        <f t="shared" si="173"/>
        <v>0</v>
      </c>
      <c r="Z1445" s="654">
        <f t="shared" si="174"/>
        <v>0</v>
      </c>
    </row>
    <row r="1446" spans="1:26" ht="15.75">
      <c r="A1446" s="381">
        <v>1446</v>
      </c>
      <c r="B1446" s="341" t="s">
        <v>994</v>
      </c>
      <c r="D1446" t="s">
        <v>905</v>
      </c>
      <c r="E1446" s="910">
        <f>'43'!B6</f>
        <v>0</v>
      </c>
      <c r="G1446" s="910">
        <f>'43'!B15</f>
        <v>0</v>
      </c>
      <c r="I1446" s="737">
        <f>'43'!B6</f>
        <v>0</v>
      </c>
      <c r="K1446" s="231">
        <f>'43'!B15</f>
        <v>0</v>
      </c>
      <c r="N1446" s="1018">
        <v>0</v>
      </c>
      <c r="O1446" s="898">
        <f>'43'!B6</f>
        <v>0</v>
      </c>
      <c r="Q1446" s="898">
        <f>'43'!B15</f>
        <v>0</v>
      </c>
      <c r="S1446" s="722">
        <f t="shared" ref="S1446:S1477" si="175">E1446-I1446</f>
        <v>0</v>
      </c>
      <c r="T1446" s="461"/>
      <c r="U1446" s="722">
        <f t="shared" ref="U1446:U1477" si="176">G1446-K1446</f>
        <v>0</v>
      </c>
      <c r="W1446" s="655">
        <f t="shared" ref="W1446:W1477" si="177">G1446-N1446</f>
        <v>0</v>
      </c>
      <c r="Z1446" s="654">
        <f t="shared" ref="Z1446:Z1477" si="178">E1446-Y1446</f>
        <v>0</v>
      </c>
    </row>
    <row r="1447" spans="1:26">
      <c r="A1447" s="381">
        <v>1447</v>
      </c>
      <c r="B1447" s="146" t="s">
        <v>240</v>
      </c>
      <c r="D1447" t="s">
        <v>905</v>
      </c>
      <c r="E1447" s="910">
        <f>'43'!B7</f>
        <v>170</v>
      </c>
      <c r="G1447" s="910">
        <f>'43'!B16</f>
        <v>0</v>
      </c>
      <c r="I1447" s="737">
        <f>'43'!B7</f>
        <v>170</v>
      </c>
      <c r="K1447" s="231">
        <f>'43'!B16</f>
        <v>0</v>
      </c>
      <c r="N1447" s="1018">
        <v>0</v>
      </c>
      <c r="O1447" s="898">
        <f>'43'!B7</f>
        <v>170</v>
      </c>
      <c r="Q1447" s="898">
        <f>'43'!B16</f>
        <v>0</v>
      </c>
      <c r="S1447" s="722">
        <f t="shared" si="175"/>
        <v>0</v>
      </c>
      <c r="T1447" s="461"/>
      <c r="U1447" s="722">
        <f t="shared" si="176"/>
        <v>0</v>
      </c>
      <c r="W1447" s="655">
        <f t="shared" si="177"/>
        <v>0</v>
      </c>
      <c r="Z1447" s="654">
        <f t="shared" si="178"/>
        <v>170</v>
      </c>
    </row>
    <row r="1448" spans="1:26">
      <c r="A1448" s="381">
        <v>1448</v>
      </c>
      <c r="B1448" s="146" t="s">
        <v>245</v>
      </c>
      <c r="D1448" t="s">
        <v>905</v>
      </c>
      <c r="E1448" s="910">
        <f>'43'!B8</f>
        <v>0</v>
      </c>
      <c r="G1448" s="910">
        <f>'43'!B17</f>
        <v>0</v>
      </c>
      <c r="I1448" s="737">
        <f>'43'!B8</f>
        <v>0</v>
      </c>
      <c r="K1448" s="231">
        <f>'43'!B17</f>
        <v>0</v>
      </c>
      <c r="N1448" s="1018">
        <v>0</v>
      </c>
      <c r="O1448" s="898">
        <f>'43'!B8</f>
        <v>0</v>
      </c>
      <c r="Q1448" s="898">
        <f>'43'!B17</f>
        <v>0</v>
      </c>
      <c r="S1448" s="722">
        <f t="shared" si="175"/>
        <v>0</v>
      </c>
      <c r="T1448" s="461"/>
      <c r="U1448" s="722">
        <f t="shared" si="176"/>
        <v>0</v>
      </c>
      <c r="W1448" s="655">
        <f t="shared" si="177"/>
        <v>0</v>
      </c>
      <c r="Z1448" s="654">
        <f t="shared" si="178"/>
        <v>0</v>
      </c>
    </row>
    <row r="1449" spans="1:26">
      <c r="A1449" s="381">
        <v>1449</v>
      </c>
      <c r="B1449" s="146" t="s">
        <v>241</v>
      </c>
      <c r="D1449" t="s">
        <v>905</v>
      </c>
      <c r="E1449" s="910">
        <f>'43'!B9</f>
        <v>0</v>
      </c>
      <c r="G1449" s="910">
        <f>'43'!B18</f>
        <v>0</v>
      </c>
      <c r="I1449" s="737">
        <f>'43'!B9</f>
        <v>0</v>
      </c>
      <c r="K1449" s="231">
        <f>'43'!B18</f>
        <v>0</v>
      </c>
      <c r="N1449" s="1018">
        <v>0</v>
      </c>
      <c r="O1449" s="898">
        <f>'43'!B9</f>
        <v>0</v>
      </c>
      <c r="Q1449" s="898">
        <f>'43'!B18</f>
        <v>0</v>
      </c>
      <c r="S1449" s="722">
        <f t="shared" si="175"/>
        <v>0</v>
      </c>
      <c r="T1449" s="461"/>
      <c r="U1449" s="722">
        <f t="shared" si="176"/>
        <v>0</v>
      </c>
      <c r="W1449" s="655">
        <f t="shared" si="177"/>
        <v>0</v>
      </c>
      <c r="Z1449" s="654">
        <f t="shared" si="178"/>
        <v>0</v>
      </c>
    </row>
    <row r="1450" spans="1:26">
      <c r="A1450" s="381">
        <v>1450</v>
      </c>
      <c r="B1450" s="146" t="s">
        <v>457</v>
      </c>
      <c r="D1450" t="s">
        <v>905</v>
      </c>
      <c r="E1450" s="910">
        <f>'43'!B10</f>
        <v>0</v>
      </c>
      <c r="G1450" s="910">
        <f>'43'!B19</f>
        <v>0</v>
      </c>
      <c r="I1450" s="737">
        <f>'43'!B10</f>
        <v>0</v>
      </c>
      <c r="K1450" s="231">
        <f>'43'!B19</f>
        <v>0</v>
      </c>
      <c r="N1450" s="1018">
        <v>0</v>
      </c>
      <c r="O1450" s="898">
        <f>'43'!B10</f>
        <v>0</v>
      </c>
      <c r="Q1450" s="898">
        <f>'43'!B19</f>
        <v>0</v>
      </c>
      <c r="S1450" s="722">
        <f t="shared" si="175"/>
        <v>0</v>
      </c>
      <c r="T1450" s="461"/>
      <c r="U1450" s="722">
        <f t="shared" si="176"/>
        <v>0</v>
      </c>
      <c r="W1450" s="655">
        <f t="shared" si="177"/>
        <v>0</v>
      </c>
      <c r="Z1450" s="654">
        <f t="shared" si="178"/>
        <v>0</v>
      </c>
    </row>
    <row r="1451" spans="1:26">
      <c r="A1451" s="381">
        <v>1451</v>
      </c>
      <c r="B1451" s="146" t="s">
        <v>242</v>
      </c>
      <c r="D1451" t="s">
        <v>905</v>
      </c>
      <c r="E1451" s="910">
        <f>'43'!B11</f>
        <v>0</v>
      </c>
      <c r="G1451" s="910">
        <f>'43'!B20</f>
        <v>0</v>
      </c>
      <c r="I1451" s="737">
        <f>'43'!B11</f>
        <v>0</v>
      </c>
      <c r="K1451" s="231">
        <f>'43'!B20</f>
        <v>0</v>
      </c>
      <c r="N1451" s="1018">
        <v>0</v>
      </c>
      <c r="O1451" s="898">
        <f>'43'!B11</f>
        <v>0</v>
      </c>
      <c r="Q1451" s="898">
        <f>'43'!B20</f>
        <v>0</v>
      </c>
      <c r="S1451" s="722">
        <f t="shared" si="175"/>
        <v>0</v>
      </c>
      <c r="T1451" s="461"/>
      <c r="U1451" s="722">
        <f t="shared" si="176"/>
        <v>0</v>
      </c>
      <c r="W1451" s="655">
        <f t="shared" si="177"/>
        <v>0</v>
      </c>
      <c r="Z1451" s="654">
        <f t="shared" si="178"/>
        <v>0</v>
      </c>
    </row>
    <row r="1452" spans="1:26">
      <c r="A1452" s="381">
        <v>1452</v>
      </c>
      <c r="B1452" s="146" t="s">
        <v>243</v>
      </c>
      <c r="D1452" t="s">
        <v>905</v>
      </c>
      <c r="E1452" s="910">
        <f>'43'!B12</f>
        <v>0</v>
      </c>
      <c r="G1452" s="910">
        <f>'43'!B21</f>
        <v>0</v>
      </c>
      <c r="I1452" s="737">
        <f>'43'!B12</f>
        <v>0</v>
      </c>
      <c r="K1452" s="231">
        <f>'43'!B21</f>
        <v>0</v>
      </c>
      <c r="N1452" s="1018">
        <v>0</v>
      </c>
      <c r="O1452" s="898">
        <f>'43'!B12</f>
        <v>0</v>
      </c>
      <c r="Q1452" s="898">
        <f>'43'!B21</f>
        <v>0</v>
      </c>
      <c r="S1452" s="722">
        <f t="shared" si="175"/>
        <v>0</v>
      </c>
      <c r="T1452" s="461"/>
      <c r="U1452" s="722">
        <f t="shared" si="176"/>
        <v>0</v>
      </c>
      <c r="W1452" s="655">
        <f t="shared" si="177"/>
        <v>0</v>
      </c>
      <c r="Z1452" s="654">
        <f t="shared" si="178"/>
        <v>0</v>
      </c>
    </row>
    <row r="1453" spans="1:26" ht="15.75">
      <c r="A1453" s="381">
        <v>1453</v>
      </c>
      <c r="B1453" s="341" t="s">
        <v>995</v>
      </c>
      <c r="D1453" t="s">
        <v>905</v>
      </c>
      <c r="E1453" s="910">
        <f>'43'!B13</f>
        <v>170</v>
      </c>
      <c r="G1453" s="910">
        <f>'43'!B22</f>
        <v>0</v>
      </c>
      <c r="I1453" s="737">
        <f>'43'!B13</f>
        <v>170</v>
      </c>
      <c r="K1453" s="231">
        <f>'43'!B22</f>
        <v>0</v>
      </c>
      <c r="N1453" s="1018">
        <v>0</v>
      </c>
      <c r="O1453" s="898">
        <f>'43'!B13</f>
        <v>170</v>
      </c>
      <c r="Q1453" s="898">
        <f>'43'!B22</f>
        <v>0</v>
      </c>
      <c r="S1453" s="722">
        <f t="shared" si="175"/>
        <v>0</v>
      </c>
      <c r="T1453" s="461"/>
      <c r="U1453" s="722">
        <f t="shared" si="176"/>
        <v>0</v>
      </c>
      <c r="W1453" s="655">
        <f t="shared" si="177"/>
        <v>0</v>
      </c>
      <c r="Z1453" s="654">
        <f t="shared" si="178"/>
        <v>170</v>
      </c>
    </row>
    <row r="1454" spans="1:26" ht="15.75">
      <c r="A1454" s="381">
        <v>1454</v>
      </c>
      <c r="B1454" s="341" t="s">
        <v>659</v>
      </c>
      <c r="D1454" t="s">
        <v>905</v>
      </c>
      <c r="I1454" s="737"/>
      <c r="K1454" s="231"/>
      <c r="N1454" s="1018"/>
      <c r="S1454" s="722">
        <f t="shared" si="175"/>
        <v>0</v>
      </c>
      <c r="U1454" s="722">
        <f t="shared" si="176"/>
        <v>0</v>
      </c>
      <c r="W1454" s="655">
        <f t="shared" si="177"/>
        <v>0</v>
      </c>
      <c r="Z1454" s="654">
        <f t="shared" si="178"/>
        <v>0</v>
      </c>
    </row>
    <row r="1455" spans="1:26" ht="15.75">
      <c r="A1455" s="381">
        <v>1455</v>
      </c>
      <c r="B1455" s="341" t="s">
        <v>994</v>
      </c>
      <c r="D1455" t="s">
        <v>905</v>
      </c>
      <c r="E1455" s="910">
        <f>'43'!D6</f>
        <v>0</v>
      </c>
      <c r="G1455" s="910">
        <f>'43'!D15</f>
        <v>0</v>
      </c>
      <c r="I1455" s="737">
        <f>'43'!D6</f>
        <v>0</v>
      </c>
      <c r="K1455" s="231">
        <f>'43'!D15</f>
        <v>0</v>
      </c>
      <c r="N1455" s="1018">
        <v>0</v>
      </c>
      <c r="O1455" s="898">
        <f>'43'!D6</f>
        <v>0</v>
      </c>
      <c r="Q1455" s="898">
        <f>'43'!D15</f>
        <v>0</v>
      </c>
      <c r="S1455" s="722">
        <f t="shared" si="175"/>
        <v>0</v>
      </c>
      <c r="T1455" s="461"/>
      <c r="U1455" s="722">
        <f t="shared" si="176"/>
        <v>0</v>
      </c>
      <c r="W1455" s="655">
        <f t="shared" si="177"/>
        <v>0</v>
      </c>
      <c r="Z1455" s="654">
        <f t="shared" si="178"/>
        <v>0</v>
      </c>
    </row>
    <row r="1456" spans="1:26">
      <c r="A1456" s="381">
        <v>1456</v>
      </c>
      <c r="B1456" s="146" t="s">
        <v>240</v>
      </c>
      <c r="D1456" t="s">
        <v>905</v>
      </c>
      <c r="E1456" s="910">
        <f>'43'!D7</f>
        <v>0</v>
      </c>
      <c r="G1456" s="910">
        <f>'43'!D16</f>
        <v>0</v>
      </c>
      <c r="I1456" s="737">
        <f>'43'!D7</f>
        <v>0</v>
      </c>
      <c r="K1456" s="231">
        <f>'43'!D16</f>
        <v>0</v>
      </c>
      <c r="N1456" s="1018">
        <v>0</v>
      </c>
      <c r="O1456" s="898">
        <f>'43'!D7</f>
        <v>0</v>
      </c>
      <c r="Q1456" s="898">
        <f>'43'!D16</f>
        <v>0</v>
      </c>
      <c r="S1456" s="722">
        <f t="shared" si="175"/>
        <v>0</v>
      </c>
      <c r="T1456" s="461"/>
      <c r="U1456" s="722">
        <f t="shared" si="176"/>
        <v>0</v>
      </c>
      <c r="W1456" s="655">
        <f t="shared" si="177"/>
        <v>0</v>
      </c>
      <c r="Z1456" s="654">
        <f t="shared" si="178"/>
        <v>0</v>
      </c>
    </row>
    <row r="1457" spans="1:26">
      <c r="A1457" s="381">
        <v>1457</v>
      </c>
      <c r="B1457" s="146" t="s">
        <v>245</v>
      </c>
      <c r="D1457" t="s">
        <v>905</v>
      </c>
      <c r="E1457" s="910">
        <f>'43'!D8</f>
        <v>0</v>
      </c>
      <c r="G1457" s="910">
        <f>'43'!D17</f>
        <v>0</v>
      </c>
      <c r="I1457" s="737">
        <f>'43'!D8</f>
        <v>0</v>
      </c>
      <c r="K1457" s="231">
        <f>'43'!D17</f>
        <v>0</v>
      </c>
      <c r="N1457" s="1018">
        <v>0</v>
      </c>
      <c r="O1457" s="898">
        <f>'43'!D8</f>
        <v>0</v>
      </c>
      <c r="Q1457" s="898">
        <f>'43'!D17</f>
        <v>0</v>
      </c>
      <c r="S1457" s="722">
        <f t="shared" si="175"/>
        <v>0</v>
      </c>
      <c r="T1457" s="461"/>
      <c r="U1457" s="722">
        <f t="shared" si="176"/>
        <v>0</v>
      </c>
      <c r="W1457" s="655">
        <f t="shared" si="177"/>
        <v>0</v>
      </c>
      <c r="Z1457" s="654">
        <f t="shared" si="178"/>
        <v>0</v>
      </c>
    </row>
    <row r="1458" spans="1:26">
      <c r="A1458" s="381">
        <v>1458</v>
      </c>
      <c r="B1458" s="146" t="s">
        <v>241</v>
      </c>
      <c r="D1458" t="s">
        <v>905</v>
      </c>
      <c r="E1458" s="910">
        <f>'43'!D9</f>
        <v>0</v>
      </c>
      <c r="G1458" s="910">
        <f>'43'!D18</f>
        <v>0</v>
      </c>
      <c r="I1458" s="737">
        <f>'43'!D9</f>
        <v>0</v>
      </c>
      <c r="K1458" s="231">
        <f>'43'!D18</f>
        <v>0</v>
      </c>
      <c r="N1458" s="1018">
        <v>0</v>
      </c>
      <c r="O1458" s="898">
        <f>'43'!D9</f>
        <v>0</v>
      </c>
      <c r="Q1458" s="898">
        <f>'43'!D18</f>
        <v>0</v>
      </c>
      <c r="S1458" s="722">
        <f t="shared" si="175"/>
        <v>0</v>
      </c>
      <c r="T1458" s="461"/>
      <c r="U1458" s="722">
        <f t="shared" si="176"/>
        <v>0</v>
      </c>
      <c r="W1458" s="655">
        <f t="shared" si="177"/>
        <v>0</v>
      </c>
      <c r="Z1458" s="654">
        <f t="shared" si="178"/>
        <v>0</v>
      </c>
    </row>
    <row r="1459" spans="1:26">
      <c r="A1459" s="381">
        <v>1459</v>
      </c>
      <c r="B1459" s="146" t="s">
        <v>457</v>
      </c>
      <c r="D1459" t="s">
        <v>905</v>
      </c>
      <c r="E1459" s="910">
        <f>'43'!D10</f>
        <v>0</v>
      </c>
      <c r="G1459" s="910">
        <f>'43'!D19</f>
        <v>0</v>
      </c>
      <c r="I1459" s="737">
        <f>'43'!D10</f>
        <v>0</v>
      </c>
      <c r="K1459" s="231">
        <f>'43'!D19</f>
        <v>0</v>
      </c>
      <c r="N1459" s="1018">
        <v>0</v>
      </c>
      <c r="O1459" s="898">
        <f>'43'!D10</f>
        <v>0</v>
      </c>
      <c r="Q1459" s="898">
        <f>'43'!D19</f>
        <v>0</v>
      </c>
      <c r="S1459" s="722">
        <f t="shared" si="175"/>
        <v>0</v>
      </c>
      <c r="T1459" s="461"/>
      <c r="U1459" s="722">
        <f t="shared" si="176"/>
        <v>0</v>
      </c>
      <c r="W1459" s="655">
        <f t="shared" si="177"/>
        <v>0</v>
      </c>
      <c r="Z1459" s="654">
        <f t="shared" si="178"/>
        <v>0</v>
      </c>
    </row>
    <row r="1460" spans="1:26">
      <c r="A1460" s="381">
        <v>1460</v>
      </c>
      <c r="B1460" s="146" t="s">
        <v>242</v>
      </c>
      <c r="D1460" t="s">
        <v>905</v>
      </c>
      <c r="E1460" s="910">
        <f>'43'!D11</f>
        <v>0</v>
      </c>
      <c r="G1460" s="910">
        <f>'43'!D20</f>
        <v>0</v>
      </c>
      <c r="I1460" s="737">
        <f>'43'!D11</f>
        <v>0</v>
      </c>
      <c r="K1460" s="231">
        <f>'43'!D20</f>
        <v>0</v>
      </c>
      <c r="N1460" s="1018">
        <v>0</v>
      </c>
      <c r="O1460" s="898">
        <f>'43'!D11</f>
        <v>0</v>
      </c>
      <c r="Q1460" s="898">
        <f>'43'!D20</f>
        <v>0</v>
      </c>
      <c r="S1460" s="722">
        <f t="shared" si="175"/>
        <v>0</v>
      </c>
      <c r="T1460" s="461"/>
      <c r="U1460" s="722">
        <f t="shared" si="176"/>
        <v>0</v>
      </c>
      <c r="W1460" s="655">
        <f t="shared" si="177"/>
        <v>0</v>
      </c>
      <c r="Z1460" s="654">
        <f t="shared" si="178"/>
        <v>0</v>
      </c>
    </row>
    <row r="1461" spans="1:26">
      <c r="A1461" s="381">
        <v>1461</v>
      </c>
      <c r="B1461" s="146" t="s">
        <v>243</v>
      </c>
      <c r="D1461" t="s">
        <v>905</v>
      </c>
      <c r="E1461" s="910">
        <f>'43'!D12</f>
        <v>0</v>
      </c>
      <c r="G1461" s="910">
        <f>'43'!D21</f>
        <v>0</v>
      </c>
      <c r="I1461" s="737">
        <f>'43'!D12</f>
        <v>0</v>
      </c>
      <c r="K1461" s="231">
        <f>'43'!D21</f>
        <v>0</v>
      </c>
      <c r="N1461" s="1018">
        <v>0</v>
      </c>
      <c r="O1461" s="898">
        <f>'43'!D12</f>
        <v>0</v>
      </c>
      <c r="Q1461" s="898">
        <f>'43'!D21</f>
        <v>0</v>
      </c>
      <c r="S1461" s="722">
        <f t="shared" si="175"/>
        <v>0</v>
      </c>
      <c r="T1461" s="461"/>
      <c r="U1461" s="722">
        <f t="shared" si="176"/>
        <v>0</v>
      </c>
      <c r="W1461" s="655">
        <f t="shared" si="177"/>
        <v>0</v>
      </c>
      <c r="Z1461" s="654">
        <f t="shared" si="178"/>
        <v>0</v>
      </c>
    </row>
    <row r="1462" spans="1:26" ht="15.75">
      <c r="A1462" s="381">
        <v>1462</v>
      </c>
      <c r="B1462" s="341" t="s">
        <v>995</v>
      </c>
      <c r="D1462" t="s">
        <v>905</v>
      </c>
      <c r="E1462" s="910">
        <f>'43'!D13</f>
        <v>0</v>
      </c>
      <c r="G1462" s="910">
        <f>'43'!D22</f>
        <v>0</v>
      </c>
      <c r="I1462" s="737">
        <f>'43'!D13</f>
        <v>0</v>
      </c>
      <c r="K1462" s="231">
        <f>'43'!D22</f>
        <v>0</v>
      </c>
      <c r="N1462" s="1018">
        <v>0</v>
      </c>
      <c r="O1462" s="898">
        <f>'43'!D13</f>
        <v>0</v>
      </c>
      <c r="Q1462" s="898">
        <f>'43'!D22</f>
        <v>0</v>
      </c>
      <c r="S1462" s="722">
        <f t="shared" si="175"/>
        <v>0</v>
      </c>
      <c r="T1462" s="461"/>
      <c r="U1462" s="722">
        <f t="shared" si="176"/>
        <v>0</v>
      </c>
      <c r="W1462" s="655">
        <f t="shared" si="177"/>
        <v>0</v>
      </c>
      <c r="Z1462" s="654">
        <f t="shared" si="178"/>
        <v>0</v>
      </c>
    </row>
    <row r="1463" spans="1:26" ht="15.75">
      <c r="A1463" s="381">
        <v>1463</v>
      </c>
      <c r="B1463" s="341" t="s">
        <v>996</v>
      </c>
      <c r="D1463" t="s">
        <v>905</v>
      </c>
      <c r="I1463" s="737"/>
      <c r="K1463" s="231"/>
      <c r="N1463" s="1018"/>
      <c r="S1463" s="722">
        <f t="shared" si="175"/>
        <v>0</v>
      </c>
      <c r="U1463" s="722">
        <f t="shared" si="176"/>
        <v>0</v>
      </c>
      <c r="W1463" s="655">
        <f t="shared" si="177"/>
        <v>0</v>
      </c>
      <c r="Z1463" s="654">
        <f t="shared" si="178"/>
        <v>0</v>
      </c>
    </row>
    <row r="1464" spans="1:26" ht="15.75">
      <c r="A1464" s="381">
        <v>1464</v>
      </c>
      <c r="B1464" s="341" t="s">
        <v>994</v>
      </c>
      <c r="D1464" t="s">
        <v>905</v>
      </c>
      <c r="E1464" s="910">
        <f>'43'!F6</f>
        <v>0</v>
      </c>
      <c r="G1464" s="910">
        <f>'43'!F15</f>
        <v>0</v>
      </c>
      <c r="I1464" s="737">
        <f>'43'!F6</f>
        <v>0</v>
      </c>
      <c r="K1464" s="231">
        <f>'43'!F15</f>
        <v>0</v>
      </c>
      <c r="N1464" s="1018">
        <v>0</v>
      </c>
      <c r="O1464" s="898">
        <f>'43'!F6</f>
        <v>0</v>
      </c>
      <c r="Q1464" s="898">
        <f>'43'!F15</f>
        <v>0</v>
      </c>
      <c r="S1464" s="722">
        <f t="shared" si="175"/>
        <v>0</v>
      </c>
      <c r="T1464" s="461"/>
      <c r="U1464" s="722">
        <f t="shared" si="176"/>
        <v>0</v>
      </c>
      <c r="W1464" s="655">
        <f t="shared" si="177"/>
        <v>0</v>
      </c>
      <c r="Z1464" s="654">
        <f t="shared" si="178"/>
        <v>0</v>
      </c>
    </row>
    <row r="1465" spans="1:26">
      <c r="A1465" s="381">
        <v>1465</v>
      </c>
      <c r="B1465" s="146" t="s">
        <v>240</v>
      </c>
      <c r="D1465" t="s">
        <v>905</v>
      </c>
      <c r="E1465" s="910">
        <f>'43'!F7</f>
        <v>0</v>
      </c>
      <c r="G1465" s="910">
        <f>'43'!F16</f>
        <v>0</v>
      </c>
      <c r="I1465" s="737">
        <f>'43'!F7</f>
        <v>0</v>
      </c>
      <c r="K1465" s="231">
        <f>'43'!F16</f>
        <v>0</v>
      </c>
      <c r="N1465" s="1018">
        <v>0</v>
      </c>
      <c r="O1465" s="898">
        <f>'43'!F7</f>
        <v>0</v>
      </c>
      <c r="Q1465" s="898">
        <f>'43'!F16</f>
        <v>0</v>
      </c>
      <c r="S1465" s="722">
        <f t="shared" si="175"/>
        <v>0</v>
      </c>
      <c r="T1465" s="461"/>
      <c r="U1465" s="722">
        <f t="shared" si="176"/>
        <v>0</v>
      </c>
      <c r="W1465" s="655">
        <f t="shared" si="177"/>
        <v>0</v>
      </c>
      <c r="Z1465" s="654">
        <f t="shared" si="178"/>
        <v>0</v>
      </c>
    </row>
    <row r="1466" spans="1:26">
      <c r="A1466" s="381">
        <v>1466</v>
      </c>
      <c r="B1466" s="146" t="s">
        <v>245</v>
      </c>
      <c r="D1466" t="s">
        <v>905</v>
      </c>
      <c r="E1466" s="910">
        <f>'43'!F8</f>
        <v>0</v>
      </c>
      <c r="G1466" s="910">
        <f>'43'!F17</f>
        <v>0</v>
      </c>
      <c r="I1466" s="737">
        <f>'43'!F8</f>
        <v>0</v>
      </c>
      <c r="K1466" s="231">
        <f>'43'!F17</f>
        <v>0</v>
      </c>
      <c r="N1466" s="1018">
        <v>0</v>
      </c>
      <c r="O1466" s="898">
        <f>'43'!F8</f>
        <v>0</v>
      </c>
      <c r="Q1466" s="898">
        <f>'43'!F17</f>
        <v>0</v>
      </c>
      <c r="S1466" s="722">
        <f t="shared" si="175"/>
        <v>0</v>
      </c>
      <c r="T1466" s="461"/>
      <c r="U1466" s="722">
        <f t="shared" si="176"/>
        <v>0</v>
      </c>
      <c r="W1466" s="655">
        <f t="shared" si="177"/>
        <v>0</v>
      </c>
      <c r="Z1466" s="654">
        <f t="shared" si="178"/>
        <v>0</v>
      </c>
    </row>
    <row r="1467" spans="1:26">
      <c r="A1467" s="381">
        <v>1467</v>
      </c>
      <c r="B1467" s="146" t="s">
        <v>241</v>
      </c>
      <c r="D1467" t="s">
        <v>905</v>
      </c>
      <c r="E1467" s="910">
        <f>'43'!F9</f>
        <v>0</v>
      </c>
      <c r="G1467" s="910">
        <f>'43'!F18</f>
        <v>0</v>
      </c>
      <c r="I1467" s="737">
        <f>'43'!F9</f>
        <v>0</v>
      </c>
      <c r="K1467" s="231">
        <f>'43'!F18</f>
        <v>0</v>
      </c>
      <c r="N1467" s="1018">
        <v>0</v>
      </c>
      <c r="O1467" s="898">
        <f>'43'!F9</f>
        <v>0</v>
      </c>
      <c r="Q1467" s="898">
        <f>'43'!F18</f>
        <v>0</v>
      </c>
      <c r="S1467" s="722">
        <f t="shared" si="175"/>
        <v>0</v>
      </c>
      <c r="T1467" s="461"/>
      <c r="U1467" s="722">
        <f t="shared" si="176"/>
        <v>0</v>
      </c>
      <c r="W1467" s="655">
        <f t="shared" si="177"/>
        <v>0</v>
      </c>
      <c r="Z1467" s="654">
        <f t="shared" si="178"/>
        <v>0</v>
      </c>
    </row>
    <row r="1468" spans="1:26">
      <c r="A1468" s="381">
        <v>1468</v>
      </c>
      <c r="B1468" s="146" t="s">
        <v>457</v>
      </c>
      <c r="D1468" t="s">
        <v>905</v>
      </c>
      <c r="E1468" s="910">
        <f>'43'!F10</f>
        <v>0</v>
      </c>
      <c r="G1468" s="910">
        <f>'43'!F19</f>
        <v>0</v>
      </c>
      <c r="I1468" s="737">
        <f>'43'!F10</f>
        <v>0</v>
      </c>
      <c r="K1468" s="231">
        <f>'43'!F19</f>
        <v>0</v>
      </c>
      <c r="N1468" s="1018">
        <v>0</v>
      </c>
      <c r="O1468" s="898">
        <f>'43'!F10</f>
        <v>0</v>
      </c>
      <c r="Q1468" s="898">
        <f>'43'!F19</f>
        <v>0</v>
      </c>
      <c r="S1468" s="722">
        <f t="shared" si="175"/>
        <v>0</v>
      </c>
      <c r="T1468" s="461"/>
      <c r="U1468" s="722">
        <f t="shared" si="176"/>
        <v>0</v>
      </c>
      <c r="W1468" s="655">
        <f t="shared" si="177"/>
        <v>0</v>
      </c>
      <c r="Z1468" s="654">
        <f t="shared" si="178"/>
        <v>0</v>
      </c>
    </row>
    <row r="1469" spans="1:26">
      <c r="A1469" s="381">
        <v>1469</v>
      </c>
      <c r="B1469" s="146" t="s">
        <v>242</v>
      </c>
      <c r="D1469" t="s">
        <v>905</v>
      </c>
      <c r="E1469" s="910">
        <f>'43'!F11</f>
        <v>0</v>
      </c>
      <c r="G1469" s="910">
        <f>'43'!F20</f>
        <v>0</v>
      </c>
      <c r="I1469" s="737">
        <f>'43'!F11</f>
        <v>0</v>
      </c>
      <c r="K1469" s="231">
        <f>'43'!F20</f>
        <v>0</v>
      </c>
      <c r="N1469" s="1018">
        <v>0</v>
      </c>
      <c r="O1469" s="898">
        <f>'43'!F11</f>
        <v>0</v>
      </c>
      <c r="Q1469" s="898">
        <f>'43'!F20</f>
        <v>0</v>
      </c>
      <c r="S1469" s="722">
        <f t="shared" si="175"/>
        <v>0</v>
      </c>
      <c r="T1469" s="461"/>
      <c r="U1469" s="722">
        <f t="shared" si="176"/>
        <v>0</v>
      </c>
      <c r="W1469" s="655">
        <f t="shared" si="177"/>
        <v>0</v>
      </c>
      <c r="Z1469" s="654">
        <f t="shared" si="178"/>
        <v>0</v>
      </c>
    </row>
    <row r="1470" spans="1:26">
      <c r="A1470" s="381">
        <v>1470</v>
      </c>
      <c r="B1470" s="146" t="s">
        <v>243</v>
      </c>
      <c r="D1470" t="s">
        <v>905</v>
      </c>
      <c r="E1470" s="910">
        <f>'43'!F12</f>
        <v>0</v>
      </c>
      <c r="G1470" s="910">
        <f>'43'!F21</f>
        <v>0</v>
      </c>
      <c r="I1470" s="737">
        <f>'43'!F12</f>
        <v>0</v>
      </c>
      <c r="K1470" s="231">
        <f>'43'!F21</f>
        <v>0</v>
      </c>
      <c r="N1470" s="1018">
        <v>0</v>
      </c>
      <c r="O1470" s="898">
        <f>'43'!F12</f>
        <v>0</v>
      </c>
      <c r="Q1470" s="898">
        <f>'43'!F21</f>
        <v>0</v>
      </c>
      <c r="S1470" s="722">
        <f t="shared" si="175"/>
        <v>0</v>
      </c>
      <c r="T1470" s="461"/>
      <c r="U1470" s="722">
        <f t="shared" si="176"/>
        <v>0</v>
      </c>
      <c r="W1470" s="655">
        <f t="shared" si="177"/>
        <v>0</v>
      </c>
      <c r="Z1470" s="654">
        <f t="shared" si="178"/>
        <v>0</v>
      </c>
    </row>
    <row r="1471" spans="1:26" ht="15.75">
      <c r="A1471" s="381">
        <v>1471</v>
      </c>
      <c r="B1471" s="341" t="s">
        <v>995</v>
      </c>
      <c r="D1471" t="s">
        <v>905</v>
      </c>
      <c r="E1471" s="910">
        <f>'43'!F13</f>
        <v>0</v>
      </c>
      <c r="G1471" s="910">
        <f>'43'!F22</f>
        <v>0</v>
      </c>
      <c r="I1471" s="737">
        <f>'43'!F13</f>
        <v>0</v>
      </c>
      <c r="K1471" s="231">
        <f>'43'!F22</f>
        <v>0</v>
      </c>
      <c r="N1471" s="1018">
        <v>0</v>
      </c>
      <c r="O1471" s="898">
        <f>'43'!F13</f>
        <v>0</v>
      </c>
      <c r="Q1471" s="898">
        <f>'43'!F22</f>
        <v>0</v>
      </c>
      <c r="S1471" s="722">
        <f t="shared" si="175"/>
        <v>0</v>
      </c>
      <c r="T1471" s="461"/>
      <c r="U1471" s="722">
        <f t="shared" si="176"/>
        <v>0</v>
      </c>
      <c r="W1471" s="655">
        <f t="shared" si="177"/>
        <v>0</v>
      </c>
      <c r="Z1471" s="654">
        <f t="shared" si="178"/>
        <v>0</v>
      </c>
    </row>
    <row r="1472" spans="1:26" ht="15.75">
      <c r="A1472" s="381">
        <v>1472</v>
      </c>
      <c r="B1472" s="341" t="s">
        <v>997</v>
      </c>
      <c r="D1472" t="s">
        <v>905</v>
      </c>
      <c r="I1472" s="737"/>
      <c r="K1472" s="231"/>
      <c r="N1472" s="1018"/>
      <c r="S1472" s="722">
        <f t="shared" si="175"/>
        <v>0</v>
      </c>
      <c r="U1472" s="722">
        <f t="shared" si="176"/>
        <v>0</v>
      </c>
      <c r="W1472" s="655">
        <f t="shared" si="177"/>
        <v>0</v>
      </c>
      <c r="Z1472" s="654">
        <f t="shared" si="178"/>
        <v>0</v>
      </c>
    </row>
    <row r="1473" spans="1:26" ht="15.75">
      <c r="A1473" s="381">
        <v>1473</v>
      </c>
      <c r="B1473" s="341" t="s">
        <v>994</v>
      </c>
      <c r="D1473" t="s">
        <v>905</v>
      </c>
      <c r="E1473" s="910">
        <f>'43'!H6</f>
        <v>0</v>
      </c>
      <c r="G1473" s="910">
        <f>'43'!H15</f>
        <v>0</v>
      </c>
      <c r="I1473" s="737">
        <f>'43'!H6</f>
        <v>0</v>
      </c>
      <c r="K1473" s="231">
        <f>'43'!H15</f>
        <v>0</v>
      </c>
      <c r="N1473" s="1018">
        <v>0</v>
      </c>
      <c r="O1473" s="898">
        <f>'43'!H6</f>
        <v>0</v>
      </c>
      <c r="Q1473" s="898">
        <f>'43'!H15</f>
        <v>0</v>
      </c>
      <c r="S1473" s="722">
        <f t="shared" si="175"/>
        <v>0</v>
      </c>
      <c r="T1473" s="461"/>
      <c r="U1473" s="722">
        <f t="shared" si="176"/>
        <v>0</v>
      </c>
      <c r="W1473" s="655">
        <f t="shared" si="177"/>
        <v>0</v>
      </c>
      <c r="Z1473" s="654">
        <f t="shared" si="178"/>
        <v>0</v>
      </c>
    </row>
    <row r="1474" spans="1:26">
      <c r="A1474" s="381">
        <v>1474</v>
      </c>
      <c r="B1474" s="146" t="s">
        <v>240</v>
      </c>
      <c r="D1474" t="s">
        <v>905</v>
      </c>
      <c r="E1474" s="910">
        <f>'43'!H7</f>
        <v>0</v>
      </c>
      <c r="G1474" s="910">
        <f>'43'!H16</f>
        <v>0</v>
      </c>
      <c r="I1474" s="737">
        <f>'43'!H7</f>
        <v>0</v>
      </c>
      <c r="K1474" s="231">
        <f>'43'!H16</f>
        <v>0</v>
      </c>
      <c r="N1474" s="1018">
        <v>0</v>
      </c>
      <c r="O1474" s="898">
        <f>'43'!H7</f>
        <v>0</v>
      </c>
      <c r="Q1474" s="898">
        <f>'43'!H16</f>
        <v>0</v>
      </c>
      <c r="S1474" s="722">
        <f t="shared" si="175"/>
        <v>0</v>
      </c>
      <c r="T1474" s="461"/>
      <c r="U1474" s="722">
        <f t="shared" si="176"/>
        <v>0</v>
      </c>
      <c r="W1474" s="655">
        <f t="shared" si="177"/>
        <v>0</v>
      </c>
      <c r="Z1474" s="654">
        <f t="shared" si="178"/>
        <v>0</v>
      </c>
    </row>
    <row r="1475" spans="1:26">
      <c r="A1475" s="381">
        <v>1475</v>
      </c>
      <c r="B1475" s="146" t="s">
        <v>245</v>
      </c>
      <c r="D1475" t="s">
        <v>905</v>
      </c>
      <c r="E1475" s="910">
        <f>'43'!H8</f>
        <v>0</v>
      </c>
      <c r="G1475" s="910">
        <f>'43'!H17</f>
        <v>0</v>
      </c>
      <c r="I1475" s="737">
        <f>'43'!H8</f>
        <v>0</v>
      </c>
      <c r="K1475" s="231">
        <f>'43'!H17</f>
        <v>0</v>
      </c>
      <c r="N1475" s="1018">
        <v>0</v>
      </c>
      <c r="O1475" s="898">
        <f>'43'!H8</f>
        <v>0</v>
      </c>
      <c r="Q1475" s="898">
        <f>'43'!H17</f>
        <v>0</v>
      </c>
      <c r="S1475" s="722">
        <f t="shared" si="175"/>
        <v>0</v>
      </c>
      <c r="T1475" s="461"/>
      <c r="U1475" s="722">
        <f t="shared" si="176"/>
        <v>0</v>
      </c>
      <c r="W1475" s="655">
        <f t="shared" si="177"/>
        <v>0</v>
      </c>
      <c r="Z1475" s="654">
        <f t="shared" si="178"/>
        <v>0</v>
      </c>
    </row>
    <row r="1476" spans="1:26">
      <c r="A1476" s="381">
        <v>1476</v>
      </c>
      <c r="B1476" s="146" t="s">
        <v>241</v>
      </c>
      <c r="D1476" t="s">
        <v>905</v>
      </c>
      <c r="E1476" s="910">
        <f>'43'!H9</f>
        <v>0</v>
      </c>
      <c r="G1476" s="910">
        <f>'43'!H18</f>
        <v>0</v>
      </c>
      <c r="I1476" s="737">
        <f>'43'!H9</f>
        <v>0</v>
      </c>
      <c r="K1476" s="231">
        <f>'43'!H18</f>
        <v>0</v>
      </c>
      <c r="N1476" s="1018">
        <v>0</v>
      </c>
      <c r="O1476" s="898">
        <f>'43'!H9</f>
        <v>0</v>
      </c>
      <c r="Q1476" s="898">
        <f>'43'!H18</f>
        <v>0</v>
      </c>
      <c r="S1476" s="722">
        <f t="shared" si="175"/>
        <v>0</v>
      </c>
      <c r="T1476" s="461"/>
      <c r="U1476" s="722">
        <f t="shared" si="176"/>
        <v>0</v>
      </c>
      <c r="W1476" s="655">
        <f t="shared" si="177"/>
        <v>0</v>
      </c>
      <c r="Z1476" s="654">
        <f t="shared" si="178"/>
        <v>0</v>
      </c>
    </row>
    <row r="1477" spans="1:26">
      <c r="A1477" s="381">
        <v>1477</v>
      </c>
      <c r="B1477" s="146" t="s">
        <v>457</v>
      </c>
      <c r="D1477" t="s">
        <v>905</v>
      </c>
      <c r="E1477" s="910">
        <f>'43'!H10</f>
        <v>0</v>
      </c>
      <c r="G1477" s="910">
        <f>'43'!H19</f>
        <v>0</v>
      </c>
      <c r="I1477" s="737">
        <f>'43'!H10</f>
        <v>0</v>
      </c>
      <c r="K1477" s="231">
        <f>'43'!H19</f>
        <v>0</v>
      </c>
      <c r="N1477" s="1018">
        <v>0</v>
      </c>
      <c r="O1477" s="898">
        <f>'43'!H10</f>
        <v>0</v>
      </c>
      <c r="Q1477" s="898">
        <f>'43'!H19</f>
        <v>0</v>
      </c>
      <c r="S1477" s="722">
        <f t="shared" si="175"/>
        <v>0</v>
      </c>
      <c r="T1477" s="461"/>
      <c r="U1477" s="722">
        <f t="shared" si="176"/>
        <v>0</v>
      </c>
      <c r="W1477" s="655">
        <f t="shared" si="177"/>
        <v>0</v>
      </c>
      <c r="Z1477" s="654">
        <f t="shared" si="178"/>
        <v>0</v>
      </c>
    </row>
    <row r="1478" spans="1:26">
      <c r="A1478" s="381">
        <v>1478</v>
      </c>
      <c r="B1478" s="146" t="s">
        <v>242</v>
      </c>
      <c r="D1478" t="s">
        <v>905</v>
      </c>
      <c r="E1478" s="910">
        <f>'43'!H11</f>
        <v>0</v>
      </c>
      <c r="G1478" s="910">
        <f>'43'!H20</f>
        <v>0</v>
      </c>
      <c r="I1478" s="737">
        <f>'43'!H11</f>
        <v>0</v>
      </c>
      <c r="K1478" s="231">
        <f>'43'!H20</f>
        <v>0</v>
      </c>
      <c r="N1478" s="1018">
        <v>0</v>
      </c>
      <c r="O1478" s="898">
        <f>'43'!H11</f>
        <v>0</v>
      </c>
      <c r="Q1478" s="898">
        <f>'43'!H20</f>
        <v>0</v>
      </c>
      <c r="S1478" s="722">
        <f t="shared" ref="S1478:S1510" si="179">E1478-I1478</f>
        <v>0</v>
      </c>
      <c r="T1478" s="461"/>
      <c r="U1478" s="722">
        <f t="shared" ref="U1478:U1510" si="180">G1478-K1478</f>
        <v>0</v>
      </c>
      <c r="W1478" s="655">
        <f t="shared" ref="W1478:W1510" si="181">G1478-N1478</f>
        <v>0</v>
      </c>
      <c r="Z1478" s="654">
        <f t="shared" ref="Z1478:Z1510" si="182">E1478-Y1478</f>
        <v>0</v>
      </c>
    </row>
    <row r="1479" spans="1:26">
      <c r="A1479" s="381">
        <v>1479</v>
      </c>
      <c r="B1479" s="146" t="s">
        <v>243</v>
      </c>
      <c r="D1479" t="s">
        <v>905</v>
      </c>
      <c r="E1479" s="910">
        <f>'43'!H12</f>
        <v>0</v>
      </c>
      <c r="G1479" s="910">
        <f>'43'!H21</f>
        <v>0</v>
      </c>
      <c r="I1479" s="737">
        <f>'43'!H12</f>
        <v>0</v>
      </c>
      <c r="K1479" s="231">
        <f>'43'!H21</f>
        <v>0</v>
      </c>
      <c r="N1479" s="1018">
        <v>0</v>
      </c>
      <c r="O1479" s="898">
        <f>'43'!H12</f>
        <v>0</v>
      </c>
      <c r="Q1479" s="898">
        <f>'43'!H21</f>
        <v>0</v>
      </c>
      <c r="S1479" s="722">
        <f t="shared" si="179"/>
        <v>0</v>
      </c>
      <c r="T1479" s="461"/>
      <c r="U1479" s="722">
        <f t="shared" si="180"/>
        <v>0</v>
      </c>
      <c r="W1479" s="655">
        <f t="shared" si="181"/>
        <v>0</v>
      </c>
      <c r="Z1479" s="654">
        <f t="shared" si="182"/>
        <v>0</v>
      </c>
    </row>
    <row r="1480" spans="1:26" ht="15.75">
      <c r="A1480" s="381">
        <v>1480</v>
      </c>
      <c r="B1480" s="341" t="s">
        <v>995</v>
      </c>
      <c r="D1480" t="s">
        <v>905</v>
      </c>
      <c r="E1480" s="910">
        <f>'43'!H13</f>
        <v>0</v>
      </c>
      <c r="G1480" s="910">
        <f>'43'!H22</f>
        <v>0</v>
      </c>
      <c r="I1480" s="737">
        <f>'43'!H13</f>
        <v>0</v>
      </c>
      <c r="K1480" s="231">
        <f>'43'!H22</f>
        <v>0</v>
      </c>
      <c r="N1480" s="1018">
        <v>0</v>
      </c>
      <c r="O1480" s="898">
        <f>'43'!H13</f>
        <v>0</v>
      </c>
      <c r="Q1480" s="898">
        <f>'43'!H22</f>
        <v>0</v>
      </c>
      <c r="S1480" s="722">
        <f t="shared" si="179"/>
        <v>0</v>
      </c>
      <c r="T1480" s="461"/>
      <c r="U1480" s="722">
        <f t="shared" si="180"/>
        <v>0</v>
      </c>
      <c r="W1480" s="655">
        <f t="shared" si="181"/>
        <v>0</v>
      </c>
      <c r="Z1480" s="654">
        <f t="shared" si="182"/>
        <v>0</v>
      </c>
    </row>
    <row r="1481" spans="1:26" ht="15.75">
      <c r="A1481" s="381">
        <v>1481</v>
      </c>
      <c r="B1481" s="341" t="s">
        <v>998</v>
      </c>
      <c r="D1481" t="s">
        <v>905</v>
      </c>
      <c r="I1481" s="737"/>
      <c r="K1481" s="231"/>
      <c r="N1481" s="1018"/>
      <c r="S1481" s="722">
        <f t="shared" si="179"/>
        <v>0</v>
      </c>
      <c r="U1481" s="722">
        <f t="shared" si="180"/>
        <v>0</v>
      </c>
      <c r="W1481" s="655">
        <f t="shared" si="181"/>
        <v>0</v>
      </c>
      <c r="Z1481" s="654">
        <f t="shared" si="182"/>
        <v>0</v>
      </c>
    </row>
    <row r="1482" spans="1:26" ht="15.75">
      <c r="A1482" s="381">
        <v>1482</v>
      </c>
      <c r="B1482" s="341" t="s">
        <v>994</v>
      </c>
      <c r="D1482" t="s">
        <v>905</v>
      </c>
      <c r="E1482" s="910">
        <f>'43'!J6</f>
        <v>0</v>
      </c>
      <c r="G1482" s="910">
        <f>'43'!J15</f>
        <v>0</v>
      </c>
      <c r="I1482" s="737">
        <f>'43'!J6</f>
        <v>0</v>
      </c>
      <c r="K1482" s="231">
        <f>'43'!J15</f>
        <v>0</v>
      </c>
      <c r="N1482" s="1018">
        <v>0</v>
      </c>
      <c r="O1482" s="898">
        <f>'43'!J6</f>
        <v>0</v>
      </c>
      <c r="Q1482" s="898">
        <f>'43'!J15</f>
        <v>0</v>
      </c>
      <c r="S1482" s="722">
        <f t="shared" si="179"/>
        <v>0</v>
      </c>
      <c r="T1482" s="461"/>
      <c r="U1482" s="722">
        <f t="shared" si="180"/>
        <v>0</v>
      </c>
      <c r="W1482" s="655">
        <f t="shared" si="181"/>
        <v>0</v>
      </c>
      <c r="Z1482" s="654">
        <f t="shared" si="182"/>
        <v>0</v>
      </c>
    </row>
    <row r="1483" spans="1:26">
      <c r="A1483" s="381">
        <v>1483</v>
      </c>
      <c r="B1483" s="146" t="s">
        <v>240</v>
      </c>
      <c r="D1483" t="s">
        <v>905</v>
      </c>
      <c r="E1483" s="910">
        <f>'43'!J7</f>
        <v>0</v>
      </c>
      <c r="G1483" s="910">
        <f>'43'!J16</f>
        <v>0</v>
      </c>
      <c r="I1483" s="737">
        <f>'43'!J7</f>
        <v>0</v>
      </c>
      <c r="K1483" s="231">
        <f>'43'!J16</f>
        <v>0</v>
      </c>
      <c r="N1483" s="1018">
        <v>0</v>
      </c>
      <c r="O1483" s="898">
        <f>'43'!J7</f>
        <v>0</v>
      </c>
      <c r="Q1483" s="898">
        <f>'43'!J16</f>
        <v>0</v>
      </c>
      <c r="S1483" s="722">
        <f t="shared" si="179"/>
        <v>0</v>
      </c>
      <c r="T1483" s="461"/>
      <c r="U1483" s="722">
        <f t="shared" si="180"/>
        <v>0</v>
      </c>
      <c r="W1483" s="655">
        <f t="shared" si="181"/>
        <v>0</v>
      </c>
      <c r="Z1483" s="654">
        <f t="shared" si="182"/>
        <v>0</v>
      </c>
    </row>
    <row r="1484" spans="1:26">
      <c r="A1484" s="381">
        <v>1484</v>
      </c>
      <c r="B1484" s="146" t="s">
        <v>245</v>
      </c>
      <c r="D1484" t="s">
        <v>905</v>
      </c>
      <c r="E1484" s="910">
        <f>'43'!J8</f>
        <v>0</v>
      </c>
      <c r="G1484" s="910">
        <f>'43'!J17</f>
        <v>0</v>
      </c>
      <c r="I1484" s="737">
        <f>'43'!J8</f>
        <v>0</v>
      </c>
      <c r="K1484" s="231">
        <f>'43'!J17</f>
        <v>0</v>
      </c>
      <c r="N1484" s="1018">
        <v>0</v>
      </c>
      <c r="O1484" s="898">
        <f>'43'!J8</f>
        <v>0</v>
      </c>
      <c r="Q1484" s="898">
        <f>'43'!J17</f>
        <v>0</v>
      </c>
      <c r="S1484" s="722">
        <f t="shared" si="179"/>
        <v>0</v>
      </c>
      <c r="T1484" s="461"/>
      <c r="U1484" s="722">
        <f t="shared" si="180"/>
        <v>0</v>
      </c>
      <c r="W1484" s="655">
        <f t="shared" si="181"/>
        <v>0</v>
      </c>
      <c r="Z1484" s="654">
        <f t="shared" si="182"/>
        <v>0</v>
      </c>
    </row>
    <row r="1485" spans="1:26">
      <c r="A1485" s="381">
        <v>1485</v>
      </c>
      <c r="B1485" s="146" t="s">
        <v>241</v>
      </c>
      <c r="D1485" t="s">
        <v>905</v>
      </c>
      <c r="E1485" s="910">
        <f>'43'!J9</f>
        <v>0</v>
      </c>
      <c r="G1485" s="910">
        <f>'43'!J18</f>
        <v>0</v>
      </c>
      <c r="I1485" s="737">
        <f>'43'!J9</f>
        <v>0</v>
      </c>
      <c r="K1485" s="231">
        <f>'43'!J18</f>
        <v>0</v>
      </c>
      <c r="N1485" s="1018">
        <v>0</v>
      </c>
      <c r="O1485" s="898">
        <f>'43'!J9</f>
        <v>0</v>
      </c>
      <c r="Q1485" s="898">
        <f>'43'!J18</f>
        <v>0</v>
      </c>
      <c r="S1485" s="722">
        <f t="shared" si="179"/>
        <v>0</v>
      </c>
      <c r="T1485" s="461"/>
      <c r="U1485" s="722">
        <f t="shared" si="180"/>
        <v>0</v>
      </c>
      <c r="W1485" s="655">
        <f t="shared" si="181"/>
        <v>0</v>
      </c>
      <c r="Z1485" s="654">
        <f t="shared" si="182"/>
        <v>0</v>
      </c>
    </row>
    <row r="1486" spans="1:26">
      <c r="A1486" s="381">
        <v>1486</v>
      </c>
      <c r="B1486" s="146" t="s">
        <v>457</v>
      </c>
      <c r="D1486" t="s">
        <v>905</v>
      </c>
      <c r="E1486" s="910">
        <f>'43'!J10</f>
        <v>0</v>
      </c>
      <c r="G1486" s="910">
        <f>'43'!J19</f>
        <v>0</v>
      </c>
      <c r="I1486" s="737">
        <f>'43'!J10</f>
        <v>0</v>
      </c>
      <c r="K1486" s="231">
        <f>'43'!J19</f>
        <v>0</v>
      </c>
      <c r="N1486" s="1018">
        <v>0</v>
      </c>
      <c r="O1486" s="898">
        <f>'43'!J10</f>
        <v>0</v>
      </c>
      <c r="Q1486" s="898">
        <f>'43'!J19</f>
        <v>0</v>
      </c>
      <c r="S1486" s="722">
        <f t="shared" si="179"/>
        <v>0</v>
      </c>
      <c r="T1486" s="461"/>
      <c r="U1486" s="722">
        <f t="shared" si="180"/>
        <v>0</v>
      </c>
      <c r="W1486" s="655">
        <f t="shared" si="181"/>
        <v>0</v>
      </c>
      <c r="Z1486" s="654">
        <f t="shared" si="182"/>
        <v>0</v>
      </c>
    </row>
    <row r="1487" spans="1:26">
      <c r="A1487" s="381">
        <v>1487</v>
      </c>
      <c r="B1487" s="146" t="s">
        <v>242</v>
      </c>
      <c r="D1487" t="s">
        <v>905</v>
      </c>
      <c r="E1487" s="910">
        <f>'43'!J11</f>
        <v>0</v>
      </c>
      <c r="G1487" s="910">
        <f>'43'!J20</f>
        <v>0</v>
      </c>
      <c r="I1487" s="737">
        <f>'43'!J11</f>
        <v>0</v>
      </c>
      <c r="K1487" s="231">
        <f>'43'!J20</f>
        <v>0</v>
      </c>
      <c r="N1487" s="1018">
        <v>0</v>
      </c>
      <c r="O1487" s="898">
        <f>'43'!J11</f>
        <v>0</v>
      </c>
      <c r="Q1487" s="898">
        <f>'43'!J20</f>
        <v>0</v>
      </c>
      <c r="S1487" s="722">
        <f t="shared" si="179"/>
        <v>0</v>
      </c>
      <c r="T1487" s="461"/>
      <c r="U1487" s="722">
        <f t="shared" si="180"/>
        <v>0</v>
      </c>
      <c r="W1487" s="655">
        <f t="shared" si="181"/>
        <v>0</v>
      </c>
      <c r="Z1487" s="654">
        <f t="shared" si="182"/>
        <v>0</v>
      </c>
    </row>
    <row r="1488" spans="1:26">
      <c r="A1488" s="381">
        <v>1488</v>
      </c>
      <c r="B1488" s="146" t="s">
        <v>243</v>
      </c>
      <c r="D1488" t="s">
        <v>905</v>
      </c>
      <c r="E1488" s="910">
        <f>'43'!J12</f>
        <v>0</v>
      </c>
      <c r="G1488" s="910">
        <f>'43'!J21</f>
        <v>0</v>
      </c>
      <c r="I1488" s="737">
        <f>'43'!J12</f>
        <v>0</v>
      </c>
      <c r="K1488" s="231">
        <f>'43'!J21</f>
        <v>0</v>
      </c>
      <c r="N1488" s="1018">
        <v>0</v>
      </c>
      <c r="O1488" s="898">
        <f>'43'!J12</f>
        <v>0</v>
      </c>
      <c r="Q1488" s="898">
        <f>'43'!J21</f>
        <v>0</v>
      </c>
      <c r="S1488" s="722">
        <f t="shared" si="179"/>
        <v>0</v>
      </c>
      <c r="T1488" s="461"/>
      <c r="U1488" s="722">
        <f t="shared" si="180"/>
        <v>0</v>
      </c>
      <c r="W1488" s="655">
        <f t="shared" si="181"/>
        <v>0</v>
      </c>
      <c r="Z1488" s="654">
        <f t="shared" si="182"/>
        <v>0</v>
      </c>
    </row>
    <row r="1489" spans="1:26" ht="15.75">
      <c r="A1489" s="381">
        <v>1489</v>
      </c>
      <c r="B1489" s="341" t="s">
        <v>995</v>
      </c>
      <c r="D1489" t="s">
        <v>905</v>
      </c>
      <c r="E1489" s="910">
        <f>'43'!J13</f>
        <v>0</v>
      </c>
      <c r="G1489" s="910">
        <f>'43'!J22</f>
        <v>0</v>
      </c>
      <c r="I1489" s="737">
        <f>'43'!J13</f>
        <v>0</v>
      </c>
      <c r="K1489" s="231">
        <f>'43'!J22</f>
        <v>0</v>
      </c>
      <c r="N1489" s="1018">
        <v>0</v>
      </c>
      <c r="O1489" s="898">
        <f>'43'!J13</f>
        <v>0</v>
      </c>
      <c r="Q1489" s="898">
        <f>'43'!J22</f>
        <v>0</v>
      </c>
      <c r="S1489" s="722">
        <f t="shared" si="179"/>
        <v>0</v>
      </c>
      <c r="T1489" s="461"/>
      <c r="U1489" s="722">
        <f t="shared" si="180"/>
        <v>0</v>
      </c>
      <c r="W1489" s="655">
        <f t="shared" si="181"/>
        <v>0</v>
      </c>
      <c r="Z1489" s="654">
        <f t="shared" si="182"/>
        <v>0</v>
      </c>
    </row>
    <row r="1490" spans="1:26" ht="15.75">
      <c r="A1490" s="381">
        <v>1490</v>
      </c>
      <c r="B1490" s="341" t="s">
        <v>999</v>
      </c>
      <c r="D1490" t="s">
        <v>905</v>
      </c>
      <c r="I1490" s="737"/>
      <c r="K1490" s="231"/>
      <c r="N1490" s="1018"/>
      <c r="S1490" s="722">
        <f t="shared" si="179"/>
        <v>0</v>
      </c>
      <c r="U1490" s="722">
        <f t="shared" si="180"/>
        <v>0</v>
      </c>
      <c r="W1490" s="655">
        <f t="shared" si="181"/>
        <v>0</v>
      </c>
      <c r="Z1490" s="654">
        <f t="shared" si="182"/>
        <v>0</v>
      </c>
    </row>
    <row r="1491" spans="1:26" ht="15.75">
      <c r="A1491" s="381">
        <v>1491</v>
      </c>
      <c r="B1491" s="341" t="s">
        <v>994</v>
      </c>
      <c r="D1491" t="s">
        <v>905</v>
      </c>
      <c r="E1491" s="910">
        <f>'43'!L6</f>
        <v>0</v>
      </c>
      <c r="G1491" s="910">
        <f>'43'!L15</f>
        <v>0</v>
      </c>
      <c r="I1491" s="737">
        <f>'43'!L6</f>
        <v>0</v>
      </c>
      <c r="K1491" s="231">
        <f>'43'!L15</f>
        <v>0</v>
      </c>
      <c r="N1491" s="1018">
        <v>0</v>
      </c>
      <c r="O1491" s="898">
        <f>'43'!L6</f>
        <v>0</v>
      </c>
      <c r="Q1491" s="898">
        <f>'43'!L15</f>
        <v>0</v>
      </c>
      <c r="S1491" s="722">
        <f t="shared" si="179"/>
        <v>0</v>
      </c>
      <c r="T1491" s="461"/>
      <c r="U1491" s="722">
        <f t="shared" si="180"/>
        <v>0</v>
      </c>
      <c r="W1491" s="655">
        <f t="shared" si="181"/>
        <v>0</v>
      </c>
      <c r="Z1491" s="654">
        <f t="shared" si="182"/>
        <v>0</v>
      </c>
    </row>
    <row r="1492" spans="1:26">
      <c r="A1492" s="381">
        <v>1492</v>
      </c>
      <c r="B1492" s="146" t="s">
        <v>240</v>
      </c>
      <c r="D1492" t="s">
        <v>905</v>
      </c>
      <c r="E1492" s="910">
        <f>'43'!L7</f>
        <v>170</v>
      </c>
      <c r="G1492" s="910">
        <f>'43'!L16</f>
        <v>0</v>
      </c>
      <c r="I1492" s="737">
        <f>'43'!L7</f>
        <v>170</v>
      </c>
      <c r="K1492" s="231">
        <f>'43'!L16</f>
        <v>0</v>
      </c>
      <c r="N1492" s="1018">
        <v>0</v>
      </c>
      <c r="O1492" s="898">
        <f>'43'!L7</f>
        <v>170</v>
      </c>
      <c r="Q1492" s="898">
        <f>'43'!L16</f>
        <v>0</v>
      </c>
      <c r="S1492" s="722">
        <f t="shared" si="179"/>
        <v>0</v>
      </c>
      <c r="T1492" s="461"/>
      <c r="U1492" s="722">
        <f t="shared" si="180"/>
        <v>0</v>
      </c>
      <c r="W1492" s="655">
        <f t="shared" si="181"/>
        <v>0</v>
      </c>
      <c r="Z1492" s="654">
        <f t="shared" si="182"/>
        <v>170</v>
      </c>
    </row>
    <row r="1493" spans="1:26">
      <c r="A1493" s="381">
        <v>1493</v>
      </c>
      <c r="B1493" s="146" t="s">
        <v>245</v>
      </c>
      <c r="D1493" t="s">
        <v>905</v>
      </c>
      <c r="E1493" s="910">
        <f>'43'!L8</f>
        <v>0</v>
      </c>
      <c r="G1493" s="910">
        <f>'43'!L17</f>
        <v>0</v>
      </c>
      <c r="I1493" s="737">
        <f>'43'!L8</f>
        <v>0</v>
      </c>
      <c r="K1493" s="231">
        <f>'43'!L17</f>
        <v>0</v>
      </c>
      <c r="N1493" s="1018">
        <v>0</v>
      </c>
      <c r="O1493" s="898">
        <f>'43'!L8</f>
        <v>0</v>
      </c>
      <c r="Q1493" s="898">
        <f>'43'!L17</f>
        <v>0</v>
      </c>
      <c r="S1493" s="722">
        <f t="shared" si="179"/>
        <v>0</v>
      </c>
      <c r="T1493" s="461"/>
      <c r="U1493" s="722">
        <f t="shared" si="180"/>
        <v>0</v>
      </c>
      <c r="W1493" s="655">
        <f t="shared" si="181"/>
        <v>0</v>
      </c>
      <c r="Z1493" s="654">
        <f t="shared" si="182"/>
        <v>0</v>
      </c>
    </row>
    <row r="1494" spans="1:26">
      <c r="A1494" s="381">
        <v>1494</v>
      </c>
      <c r="B1494" s="146" t="s">
        <v>241</v>
      </c>
      <c r="D1494" t="s">
        <v>905</v>
      </c>
      <c r="E1494" s="910">
        <f>'43'!L9</f>
        <v>0</v>
      </c>
      <c r="G1494" s="910">
        <f>'43'!L18</f>
        <v>0</v>
      </c>
      <c r="I1494" s="737">
        <f>'43'!L9</f>
        <v>0</v>
      </c>
      <c r="K1494" s="231">
        <f>'43'!L18</f>
        <v>0</v>
      </c>
      <c r="N1494" s="1018">
        <v>0</v>
      </c>
      <c r="O1494" s="898">
        <f>'43'!L9</f>
        <v>0</v>
      </c>
      <c r="Q1494" s="898">
        <f>'43'!L18</f>
        <v>0</v>
      </c>
      <c r="S1494" s="722">
        <f t="shared" si="179"/>
        <v>0</v>
      </c>
      <c r="T1494" s="461"/>
      <c r="U1494" s="722">
        <f t="shared" si="180"/>
        <v>0</v>
      </c>
      <c r="W1494" s="655">
        <f t="shared" si="181"/>
        <v>0</v>
      </c>
      <c r="Z1494" s="654">
        <f t="shared" si="182"/>
        <v>0</v>
      </c>
    </row>
    <row r="1495" spans="1:26">
      <c r="A1495" s="381">
        <v>1495</v>
      </c>
      <c r="B1495" s="146" t="s">
        <v>457</v>
      </c>
      <c r="D1495" t="s">
        <v>905</v>
      </c>
      <c r="E1495" s="910">
        <f>'43'!L10</f>
        <v>0</v>
      </c>
      <c r="G1495" s="910">
        <f>'43'!L19</f>
        <v>0</v>
      </c>
      <c r="I1495" s="737">
        <f>'43'!L10</f>
        <v>0</v>
      </c>
      <c r="K1495" s="231">
        <f>'43'!L19</f>
        <v>0</v>
      </c>
      <c r="N1495" s="1018">
        <v>0</v>
      </c>
      <c r="O1495" s="898">
        <f>'43'!L10</f>
        <v>0</v>
      </c>
      <c r="Q1495" s="898">
        <f>'43'!L19</f>
        <v>0</v>
      </c>
      <c r="S1495" s="722">
        <f t="shared" si="179"/>
        <v>0</v>
      </c>
      <c r="T1495" s="461"/>
      <c r="U1495" s="722">
        <f t="shared" si="180"/>
        <v>0</v>
      </c>
      <c r="W1495" s="655">
        <f t="shared" si="181"/>
        <v>0</v>
      </c>
      <c r="Z1495" s="654">
        <f t="shared" si="182"/>
        <v>0</v>
      </c>
    </row>
    <row r="1496" spans="1:26">
      <c r="A1496" s="381">
        <v>1496</v>
      </c>
      <c r="B1496" s="146" t="s">
        <v>242</v>
      </c>
      <c r="D1496" t="s">
        <v>905</v>
      </c>
      <c r="E1496" s="910">
        <f>'43'!L11</f>
        <v>0</v>
      </c>
      <c r="G1496" s="910">
        <f>'43'!L20</f>
        <v>0</v>
      </c>
      <c r="I1496" s="737">
        <f>'43'!L11</f>
        <v>0</v>
      </c>
      <c r="K1496" s="231">
        <f>'43'!L20</f>
        <v>0</v>
      </c>
      <c r="N1496" s="1018">
        <v>0</v>
      </c>
      <c r="O1496" s="898">
        <f>'43'!L11</f>
        <v>0</v>
      </c>
      <c r="Q1496" s="898">
        <f>'43'!L20</f>
        <v>0</v>
      </c>
      <c r="S1496" s="722">
        <f t="shared" si="179"/>
        <v>0</v>
      </c>
      <c r="T1496" s="461"/>
      <c r="U1496" s="722">
        <f t="shared" si="180"/>
        <v>0</v>
      </c>
      <c r="W1496" s="655">
        <f t="shared" si="181"/>
        <v>0</v>
      </c>
      <c r="Z1496" s="654">
        <f t="shared" si="182"/>
        <v>0</v>
      </c>
    </row>
    <row r="1497" spans="1:26">
      <c r="A1497" s="381">
        <v>1497</v>
      </c>
      <c r="B1497" s="146" t="s">
        <v>243</v>
      </c>
      <c r="D1497" t="s">
        <v>905</v>
      </c>
      <c r="E1497" s="910">
        <f>'43'!L12</f>
        <v>0</v>
      </c>
      <c r="G1497" s="910">
        <f>'43'!L21</f>
        <v>0</v>
      </c>
      <c r="I1497" s="737">
        <f>'43'!L12</f>
        <v>0</v>
      </c>
      <c r="K1497" s="231">
        <f>'43'!L21</f>
        <v>0</v>
      </c>
      <c r="N1497" s="1018">
        <v>0</v>
      </c>
      <c r="O1497" s="898">
        <f>'43'!L12</f>
        <v>0</v>
      </c>
      <c r="Q1497" s="898">
        <f>'43'!L21</f>
        <v>0</v>
      </c>
      <c r="S1497" s="722">
        <f t="shared" si="179"/>
        <v>0</v>
      </c>
      <c r="T1497" s="461"/>
      <c r="U1497" s="722">
        <f t="shared" si="180"/>
        <v>0</v>
      </c>
      <c r="W1497" s="655">
        <f t="shared" si="181"/>
        <v>0</v>
      </c>
      <c r="Z1497" s="654">
        <f t="shared" si="182"/>
        <v>0</v>
      </c>
    </row>
    <row r="1498" spans="1:26" ht="15.75">
      <c r="A1498" s="381">
        <v>1498</v>
      </c>
      <c r="B1498" s="341" t="s">
        <v>995</v>
      </c>
      <c r="D1498" t="s">
        <v>905</v>
      </c>
      <c r="E1498" s="910">
        <f>'43'!L13</f>
        <v>170</v>
      </c>
      <c r="G1498" s="910">
        <f>'43'!L22</f>
        <v>0</v>
      </c>
      <c r="I1498" s="737">
        <f>'43'!L13</f>
        <v>170</v>
      </c>
      <c r="K1498" s="231">
        <f>'43'!L22</f>
        <v>0</v>
      </c>
      <c r="N1498" s="1018">
        <v>0</v>
      </c>
      <c r="O1498" s="898">
        <f>'43'!L13</f>
        <v>170</v>
      </c>
      <c r="Q1498" s="898">
        <f>'43'!L22</f>
        <v>0</v>
      </c>
      <c r="S1498" s="722">
        <f t="shared" si="179"/>
        <v>0</v>
      </c>
      <c r="T1498" s="461"/>
      <c r="U1498" s="722">
        <f t="shared" si="180"/>
        <v>0</v>
      </c>
      <c r="W1498" s="655">
        <f t="shared" si="181"/>
        <v>0</v>
      </c>
      <c r="Z1498" s="654">
        <f t="shared" si="182"/>
        <v>170</v>
      </c>
    </row>
    <row r="1499" spans="1:26" ht="15.75">
      <c r="A1499" s="381">
        <v>1499</v>
      </c>
      <c r="B1499" s="891" t="s">
        <v>1660</v>
      </c>
      <c r="C1499" s="465"/>
      <c r="I1499" s="737"/>
      <c r="K1499" s="231"/>
      <c r="N1499" s="1018"/>
      <c r="S1499" s="722">
        <f t="shared" si="179"/>
        <v>0</v>
      </c>
      <c r="T1499" s="461"/>
      <c r="U1499" s="722">
        <f t="shared" si="180"/>
        <v>0</v>
      </c>
      <c r="W1499" s="655">
        <f t="shared" si="181"/>
        <v>0</v>
      </c>
      <c r="Z1499" s="654">
        <f t="shared" si="182"/>
        <v>0</v>
      </c>
    </row>
    <row r="1500" spans="1:26" ht="15.75">
      <c r="A1500" s="381">
        <v>1500</v>
      </c>
      <c r="B1500" s="891" t="s">
        <v>219</v>
      </c>
      <c r="C1500" s="465"/>
      <c r="I1500" s="737"/>
      <c r="K1500" s="231"/>
      <c r="N1500" s="1018"/>
      <c r="S1500" s="722">
        <f t="shared" si="179"/>
        <v>0</v>
      </c>
      <c r="T1500" s="461"/>
      <c r="U1500" s="722">
        <f t="shared" si="180"/>
        <v>0</v>
      </c>
      <c r="W1500" s="655">
        <f t="shared" si="181"/>
        <v>0</v>
      </c>
      <c r="X1500" t="s">
        <v>1517</v>
      </c>
      <c r="Z1500" s="654">
        <f t="shared" si="182"/>
        <v>0</v>
      </c>
    </row>
    <row r="1501" spans="1:26" ht="15.75">
      <c r="A1501" s="381">
        <v>1501</v>
      </c>
      <c r="B1501" s="146" t="s">
        <v>1467</v>
      </c>
      <c r="C1501" s="465"/>
      <c r="D1501" t="s">
        <v>905</v>
      </c>
      <c r="E1501" s="910">
        <f>'44'!B15</f>
        <v>0</v>
      </c>
      <c r="G1501" s="1068">
        <f>'45'!B15</f>
        <v>0</v>
      </c>
      <c r="I1501" s="737"/>
      <c r="K1501" s="231"/>
      <c r="N1501" s="1018">
        <v>0</v>
      </c>
      <c r="S1501" s="722">
        <f t="shared" si="179"/>
        <v>0</v>
      </c>
      <c r="T1501" s="461"/>
      <c r="U1501" s="722">
        <f t="shared" si="180"/>
        <v>0</v>
      </c>
      <c r="W1501" s="655">
        <f t="shared" si="181"/>
        <v>0</v>
      </c>
      <c r="X1501" t="s">
        <v>1517</v>
      </c>
      <c r="Z1501" s="654">
        <f t="shared" si="182"/>
        <v>0</v>
      </c>
    </row>
    <row r="1502" spans="1:26" ht="15.75">
      <c r="A1502" s="381">
        <v>1502</v>
      </c>
      <c r="B1502" s="146" t="s">
        <v>1568</v>
      </c>
      <c r="C1502" s="465"/>
      <c r="D1502" t="s">
        <v>905</v>
      </c>
      <c r="E1502" s="910">
        <f>'44'!B16</f>
        <v>0</v>
      </c>
      <c r="G1502" s="1068">
        <f>'45'!B16</f>
        <v>0</v>
      </c>
      <c r="I1502" s="737"/>
      <c r="K1502" s="231"/>
      <c r="N1502" s="1018">
        <v>0</v>
      </c>
      <c r="S1502" s="722">
        <f t="shared" si="179"/>
        <v>0</v>
      </c>
      <c r="T1502" s="461"/>
      <c r="U1502" s="722">
        <f t="shared" si="180"/>
        <v>0</v>
      </c>
      <c r="W1502" s="655">
        <f t="shared" si="181"/>
        <v>0</v>
      </c>
      <c r="X1502" t="s">
        <v>1517</v>
      </c>
      <c r="Z1502" s="654">
        <f t="shared" si="182"/>
        <v>0</v>
      </c>
    </row>
    <row r="1503" spans="1:26" ht="15.75">
      <c r="A1503" s="381">
        <v>1503</v>
      </c>
      <c r="B1503" s="146" t="s">
        <v>1468</v>
      </c>
      <c r="C1503" s="465"/>
      <c r="D1503" t="s">
        <v>905</v>
      </c>
      <c r="E1503" s="910">
        <f>'44'!B17</f>
        <v>0</v>
      </c>
      <c r="G1503" s="1068">
        <f>'45'!B17</f>
        <v>0</v>
      </c>
      <c r="I1503" s="737"/>
      <c r="K1503" s="231"/>
      <c r="N1503" s="1018">
        <v>0</v>
      </c>
      <c r="S1503" s="722">
        <f t="shared" si="179"/>
        <v>0</v>
      </c>
      <c r="T1503" s="461"/>
      <c r="U1503" s="722">
        <f t="shared" si="180"/>
        <v>0</v>
      </c>
      <c r="W1503" s="655">
        <f t="shared" si="181"/>
        <v>0</v>
      </c>
      <c r="X1503" t="s">
        <v>1517</v>
      </c>
      <c r="Z1503" s="654">
        <f t="shared" si="182"/>
        <v>0</v>
      </c>
    </row>
    <row r="1504" spans="1:26" ht="15.75">
      <c r="A1504" s="381">
        <v>1504</v>
      </c>
      <c r="B1504" s="146" t="s">
        <v>1469</v>
      </c>
      <c r="C1504" s="465"/>
      <c r="D1504" t="s">
        <v>905</v>
      </c>
      <c r="E1504" s="910">
        <f>'44'!B18</f>
        <v>0</v>
      </c>
      <c r="G1504" s="1068">
        <f>'45'!B18</f>
        <v>0</v>
      </c>
      <c r="I1504" s="737"/>
      <c r="K1504" s="231"/>
      <c r="N1504" s="1018">
        <v>0</v>
      </c>
      <c r="S1504" s="722">
        <f t="shared" si="179"/>
        <v>0</v>
      </c>
      <c r="T1504" s="461"/>
      <c r="U1504" s="722">
        <f t="shared" si="180"/>
        <v>0</v>
      </c>
      <c r="W1504" s="655">
        <f t="shared" si="181"/>
        <v>0</v>
      </c>
      <c r="X1504" t="s">
        <v>1517</v>
      </c>
      <c r="Z1504" s="654">
        <f t="shared" si="182"/>
        <v>0</v>
      </c>
    </row>
    <row r="1505" spans="1:26" ht="15.75">
      <c r="A1505" s="381">
        <v>1505</v>
      </c>
      <c r="B1505" s="146" t="s">
        <v>1430</v>
      </c>
      <c r="C1505" s="465"/>
      <c r="D1505" t="s">
        <v>905</v>
      </c>
      <c r="E1505" s="910">
        <f>'44'!B19</f>
        <v>0</v>
      </c>
      <c r="G1505" s="1068">
        <f>'45'!B19</f>
        <v>0</v>
      </c>
      <c r="I1505" s="737"/>
      <c r="K1505" s="231"/>
      <c r="N1505" s="1018">
        <v>0</v>
      </c>
      <c r="S1505" s="722">
        <f t="shared" si="179"/>
        <v>0</v>
      </c>
      <c r="T1505" s="461"/>
      <c r="U1505" s="722">
        <f t="shared" si="180"/>
        <v>0</v>
      </c>
      <c r="W1505" s="655">
        <f t="shared" si="181"/>
        <v>0</v>
      </c>
      <c r="X1505" t="s">
        <v>1517</v>
      </c>
      <c r="Z1505" s="654">
        <f t="shared" si="182"/>
        <v>0</v>
      </c>
    </row>
    <row r="1506" spans="1:26" ht="15.75">
      <c r="A1506" s="381">
        <v>1506</v>
      </c>
      <c r="B1506" s="146" t="s">
        <v>482</v>
      </c>
      <c r="C1506" s="465"/>
      <c r="D1506" t="s">
        <v>905</v>
      </c>
      <c r="E1506" s="910">
        <f>'44'!B20</f>
        <v>0</v>
      </c>
      <c r="G1506" s="1068">
        <f>'45'!B20</f>
        <v>0</v>
      </c>
      <c r="I1506" s="737"/>
      <c r="K1506" s="231"/>
      <c r="N1506" s="1018">
        <v>0</v>
      </c>
      <c r="S1506" s="722">
        <f t="shared" si="179"/>
        <v>0</v>
      </c>
      <c r="T1506" s="461"/>
      <c r="U1506" s="722">
        <f t="shared" si="180"/>
        <v>0</v>
      </c>
      <c r="W1506" s="655">
        <f t="shared" si="181"/>
        <v>0</v>
      </c>
      <c r="X1506" t="s">
        <v>1517</v>
      </c>
      <c r="Z1506" s="654">
        <f t="shared" si="182"/>
        <v>0</v>
      </c>
    </row>
    <row r="1507" spans="1:26" ht="15.75">
      <c r="A1507" s="381">
        <v>1507</v>
      </c>
      <c r="B1507" s="146" t="s">
        <v>221</v>
      </c>
      <c r="C1507" s="465"/>
      <c r="D1507" t="s">
        <v>905</v>
      </c>
      <c r="E1507" s="910">
        <f>'44'!B21</f>
        <v>0</v>
      </c>
      <c r="G1507" s="1068">
        <f>'45'!B21</f>
        <v>0</v>
      </c>
      <c r="I1507" s="737"/>
      <c r="K1507" s="231"/>
      <c r="N1507" s="1018">
        <v>0</v>
      </c>
      <c r="S1507" s="722">
        <f t="shared" si="179"/>
        <v>0</v>
      </c>
      <c r="T1507" s="461"/>
      <c r="U1507" s="722">
        <f t="shared" si="180"/>
        <v>0</v>
      </c>
      <c r="W1507" s="655">
        <f t="shared" si="181"/>
        <v>0</v>
      </c>
      <c r="X1507" t="s">
        <v>1517</v>
      </c>
      <c r="Z1507" s="654">
        <f t="shared" si="182"/>
        <v>0</v>
      </c>
    </row>
    <row r="1508" spans="1:26" ht="15.75">
      <c r="A1508" s="381">
        <v>1508</v>
      </c>
      <c r="B1508" s="388" t="s">
        <v>1704</v>
      </c>
      <c r="C1508" s="465"/>
      <c r="D1508" t="s">
        <v>905</v>
      </c>
      <c r="E1508" s="910">
        <f>'44'!B22</f>
        <v>0</v>
      </c>
      <c r="G1508" s="1068">
        <f>'45'!B22</f>
        <v>0</v>
      </c>
      <c r="I1508" s="737"/>
      <c r="K1508" s="231"/>
      <c r="N1508" s="1018"/>
      <c r="S1508" s="722"/>
      <c r="T1508" s="461"/>
      <c r="U1508" s="722"/>
      <c r="W1508" s="655"/>
    </row>
    <row r="1509" spans="1:26" ht="15.75">
      <c r="A1509" s="381">
        <v>1509</v>
      </c>
      <c r="B1509" s="146" t="s">
        <v>222</v>
      </c>
      <c r="C1509" s="465"/>
      <c r="D1509" t="s">
        <v>905</v>
      </c>
      <c r="E1509" s="910">
        <f>'44'!B23</f>
        <v>0</v>
      </c>
      <c r="G1509" s="1068">
        <f>'45'!B23</f>
        <v>0</v>
      </c>
      <c r="I1509" s="737"/>
      <c r="K1509" s="231"/>
      <c r="N1509" s="1018">
        <v>0</v>
      </c>
      <c r="S1509" s="722">
        <f t="shared" si="179"/>
        <v>0</v>
      </c>
      <c r="T1509" s="461"/>
      <c r="U1509" s="722">
        <f t="shared" si="180"/>
        <v>0</v>
      </c>
      <c r="W1509" s="655">
        <f t="shared" si="181"/>
        <v>0</v>
      </c>
      <c r="X1509" t="s">
        <v>1517</v>
      </c>
      <c r="Z1509" s="654">
        <f t="shared" si="182"/>
        <v>0</v>
      </c>
    </row>
    <row r="1510" spans="1:26" ht="15.75">
      <c r="A1510" s="381">
        <v>1510</v>
      </c>
      <c r="B1510" s="146" t="s">
        <v>223</v>
      </c>
      <c r="C1510" s="465"/>
      <c r="D1510" t="s">
        <v>905</v>
      </c>
      <c r="E1510" s="910">
        <f>'44'!B24</f>
        <v>0</v>
      </c>
      <c r="G1510" s="1068">
        <f>'45'!B24</f>
        <v>0</v>
      </c>
      <c r="I1510" s="737"/>
      <c r="K1510" s="231"/>
      <c r="N1510" s="1018">
        <v>0</v>
      </c>
      <c r="S1510" s="722">
        <f t="shared" si="179"/>
        <v>0</v>
      </c>
      <c r="T1510" s="461"/>
      <c r="U1510" s="722">
        <f t="shared" si="180"/>
        <v>0</v>
      </c>
      <c r="W1510" s="655">
        <f t="shared" si="181"/>
        <v>0</v>
      </c>
      <c r="X1510" t="s">
        <v>1517</v>
      </c>
      <c r="Z1510" s="654">
        <f t="shared" si="182"/>
        <v>0</v>
      </c>
    </row>
    <row r="1511" spans="1:26" ht="15.75">
      <c r="A1511" s="381">
        <v>1511</v>
      </c>
      <c r="B1511" s="146" t="s">
        <v>457</v>
      </c>
      <c r="C1511" s="465"/>
      <c r="D1511" t="s">
        <v>905</v>
      </c>
      <c r="E1511" s="910">
        <f>'44'!B25</f>
        <v>0</v>
      </c>
      <c r="G1511" s="1068">
        <f>'45'!B25</f>
        <v>0</v>
      </c>
      <c r="I1511" s="737"/>
      <c r="K1511" s="231"/>
      <c r="N1511" s="1018">
        <v>0</v>
      </c>
      <c r="S1511" s="722">
        <f t="shared" ref="S1511:S1530" si="183">E1511-I1511</f>
        <v>0</v>
      </c>
      <c r="T1511" s="461"/>
      <c r="U1511" s="722">
        <f t="shared" ref="U1511:U1530" si="184">G1511-K1511</f>
        <v>0</v>
      </c>
      <c r="W1511" s="655">
        <f t="shared" ref="W1511:W1530" si="185">G1511-N1511</f>
        <v>0</v>
      </c>
      <c r="X1511" t="s">
        <v>1517</v>
      </c>
      <c r="Z1511" s="654">
        <f t="shared" ref="Z1511:Z1530" si="186">E1511-Y1511</f>
        <v>0</v>
      </c>
    </row>
    <row r="1512" spans="1:26" ht="15.75">
      <c r="A1512" s="381">
        <v>1512</v>
      </c>
      <c r="B1512" s="146" t="s">
        <v>8</v>
      </c>
      <c r="C1512" s="465"/>
      <c r="D1512" t="s">
        <v>905</v>
      </c>
      <c r="E1512" s="910">
        <f>'44'!B26</f>
        <v>0</v>
      </c>
      <c r="G1512" s="1068">
        <f>'45'!B26</f>
        <v>0</v>
      </c>
      <c r="I1512" s="737"/>
      <c r="K1512" s="231"/>
      <c r="N1512" s="1018">
        <v>0</v>
      </c>
      <c r="S1512" s="722">
        <f t="shared" si="183"/>
        <v>0</v>
      </c>
      <c r="T1512" s="461"/>
      <c r="U1512" s="722">
        <f t="shared" si="184"/>
        <v>0</v>
      </c>
      <c r="W1512" s="655">
        <f t="shared" si="185"/>
        <v>0</v>
      </c>
      <c r="X1512" t="s">
        <v>1517</v>
      </c>
      <c r="Z1512" s="654">
        <f t="shared" si="186"/>
        <v>0</v>
      </c>
    </row>
    <row r="1513" spans="1:26" ht="15.75">
      <c r="A1513" s="381">
        <v>1513</v>
      </c>
      <c r="B1513" s="146" t="s">
        <v>1470</v>
      </c>
      <c r="C1513" s="465"/>
      <c r="D1513" t="s">
        <v>905</v>
      </c>
      <c r="E1513" s="910">
        <f>'44'!B27</f>
        <v>0</v>
      </c>
      <c r="G1513" s="1068">
        <f>'45'!B27</f>
        <v>0</v>
      </c>
      <c r="I1513" s="737"/>
      <c r="K1513" s="231"/>
      <c r="N1513" s="1018">
        <v>0</v>
      </c>
      <c r="S1513" s="722">
        <f t="shared" si="183"/>
        <v>0</v>
      </c>
      <c r="T1513" s="461"/>
      <c r="U1513" s="722">
        <f t="shared" si="184"/>
        <v>0</v>
      </c>
      <c r="W1513" s="655">
        <f t="shared" si="185"/>
        <v>0</v>
      </c>
      <c r="X1513" t="s">
        <v>1517</v>
      </c>
      <c r="Z1513" s="654">
        <f t="shared" si="186"/>
        <v>0</v>
      </c>
    </row>
    <row r="1514" spans="1:26" ht="15.75">
      <c r="A1514" s="381">
        <v>1514</v>
      </c>
      <c r="B1514" s="146" t="s">
        <v>1431</v>
      </c>
      <c r="C1514" s="465"/>
      <c r="D1514" t="s">
        <v>905</v>
      </c>
      <c r="E1514" s="910">
        <f>'44'!B28</f>
        <v>0</v>
      </c>
      <c r="G1514" s="1068">
        <f>'45'!B28</f>
        <v>0</v>
      </c>
      <c r="I1514" s="737"/>
      <c r="K1514" s="231"/>
      <c r="N1514" s="1018">
        <v>0</v>
      </c>
      <c r="S1514" s="722">
        <f t="shared" si="183"/>
        <v>0</v>
      </c>
      <c r="T1514" s="461"/>
      <c r="U1514" s="722">
        <f t="shared" si="184"/>
        <v>0</v>
      </c>
      <c r="W1514" s="655">
        <f t="shared" si="185"/>
        <v>0</v>
      </c>
      <c r="X1514" t="s">
        <v>1517</v>
      </c>
      <c r="Z1514" s="654">
        <f t="shared" si="186"/>
        <v>0</v>
      </c>
    </row>
    <row r="1515" spans="1:26" ht="15.75">
      <c r="A1515" s="381">
        <v>1515</v>
      </c>
      <c r="B1515" s="146" t="s">
        <v>1471</v>
      </c>
      <c r="C1515" s="465"/>
      <c r="D1515" t="s">
        <v>905</v>
      </c>
      <c r="E1515" s="910">
        <f>'44'!B30</f>
        <v>0</v>
      </c>
      <c r="G1515" s="1068">
        <f>'45'!B30</f>
        <v>0</v>
      </c>
      <c r="I1515" s="737"/>
      <c r="K1515" s="231"/>
      <c r="N1515" s="1018">
        <v>0</v>
      </c>
      <c r="S1515" s="722">
        <f t="shared" si="183"/>
        <v>0</v>
      </c>
      <c r="T1515" s="461"/>
      <c r="U1515" s="722">
        <f t="shared" si="184"/>
        <v>0</v>
      </c>
      <c r="W1515" s="655">
        <f t="shared" si="185"/>
        <v>0</v>
      </c>
      <c r="X1515" t="s">
        <v>1517</v>
      </c>
      <c r="Z1515" s="654">
        <f t="shared" si="186"/>
        <v>0</v>
      </c>
    </row>
    <row r="1516" spans="1:26" ht="15.75">
      <c r="A1516" s="381">
        <v>1516</v>
      </c>
      <c r="B1516" s="146" t="s">
        <v>1468</v>
      </c>
      <c r="C1516" s="465"/>
      <c r="D1516" t="s">
        <v>905</v>
      </c>
      <c r="E1516" s="910">
        <f>'44'!B31</f>
        <v>0</v>
      </c>
      <c r="G1516" s="1068">
        <f>'45'!B31</f>
        <v>0</v>
      </c>
      <c r="I1516" s="737"/>
      <c r="K1516" s="231"/>
      <c r="N1516" s="1018">
        <v>0</v>
      </c>
      <c r="S1516" s="722">
        <f t="shared" si="183"/>
        <v>0</v>
      </c>
      <c r="T1516" s="461"/>
      <c r="U1516" s="722">
        <f t="shared" si="184"/>
        <v>0</v>
      </c>
      <c r="W1516" s="655">
        <f t="shared" si="185"/>
        <v>0</v>
      </c>
      <c r="X1516" t="s">
        <v>1517</v>
      </c>
      <c r="Z1516" s="654">
        <f t="shared" si="186"/>
        <v>0</v>
      </c>
    </row>
    <row r="1517" spans="1:26" ht="15.75">
      <c r="A1517" s="381">
        <v>1517</v>
      </c>
      <c r="B1517" s="146" t="s">
        <v>1469</v>
      </c>
      <c r="C1517" s="465"/>
      <c r="D1517" t="s">
        <v>905</v>
      </c>
      <c r="E1517" s="910">
        <f>'44'!B32</f>
        <v>0</v>
      </c>
      <c r="G1517" s="1068">
        <f>'45'!B32</f>
        <v>0</v>
      </c>
      <c r="I1517" s="737"/>
      <c r="K1517" s="231"/>
      <c r="N1517" s="1018">
        <v>0</v>
      </c>
      <c r="S1517" s="722">
        <f t="shared" si="183"/>
        <v>0</v>
      </c>
      <c r="T1517" s="461"/>
      <c r="U1517" s="722">
        <f t="shared" si="184"/>
        <v>0</v>
      </c>
      <c r="W1517" s="655">
        <f t="shared" si="185"/>
        <v>0</v>
      </c>
      <c r="X1517" t="s">
        <v>1517</v>
      </c>
      <c r="Z1517" s="654">
        <f t="shared" si="186"/>
        <v>0</v>
      </c>
    </row>
    <row r="1518" spans="1:26" ht="15.75">
      <c r="A1518" s="381">
        <v>1518</v>
      </c>
      <c r="B1518" s="146" t="s">
        <v>1432</v>
      </c>
      <c r="C1518" s="465"/>
      <c r="D1518" t="s">
        <v>905</v>
      </c>
      <c r="E1518" s="910">
        <f>'44'!B33</f>
        <v>0</v>
      </c>
      <c r="G1518" s="1068">
        <f>'45'!B33</f>
        <v>0</v>
      </c>
      <c r="I1518" s="737"/>
      <c r="K1518" s="231"/>
      <c r="N1518" s="1018">
        <v>0</v>
      </c>
      <c r="S1518" s="722">
        <f t="shared" si="183"/>
        <v>0</v>
      </c>
      <c r="T1518" s="461"/>
      <c r="U1518" s="722">
        <f t="shared" si="184"/>
        <v>0</v>
      </c>
      <c r="W1518" s="655">
        <f t="shared" si="185"/>
        <v>0</v>
      </c>
      <c r="X1518" t="s">
        <v>1517</v>
      </c>
      <c r="Z1518" s="654">
        <f t="shared" si="186"/>
        <v>0</v>
      </c>
    </row>
    <row r="1519" spans="1:26" ht="15.75">
      <c r="A1519" s="381">
        <v>1519</v>
      </c>
      <c r="B1519" s="146" t="s">
        <v>1472</v>
      </c>
      <c r="C1519" s="465"/>
      <c r="D1519" t="s">
        <v>905</v>
      </c>
      <c r="E1519" s="910">
        <f>'44'!B34</f>
        <v>0</v>
      </c>
      <c r="G1519" s="1068">
        <f>'45'!B34</f>
        <v>0</v>
      </c>
      <c r="I1519" s="737"/>
      <c r="K1519" s="231"/>
      <c r="N1519" s="1018">
        <v>0</v>
      </c>
      <c r="S1519" s="722">
        <f t="shared" si="183"/>
        <v>0</v>
      </c>
      <c r="T1519" s="461"/>
      <c r="U1519" s="722">
        <f t="shared" si="184"/>
        <v>0</v>
      </c>
      <c r="W1519" s="655">
        <f t="shared" si="185"/>
        <v>0</v>
      </c>
      <c r="X1519" t="s">
        <v>1517</v>
      </c>
      <c r="Z1519" s="654">
        <f t="shared" si="186"/>
        <v>0</v>
      </c>
    </row>
    <row r="1520" spans="1:26" ht="15.75">
      <c r="A1520" s="381">
        <v>1520</v>
      </c>
      <c r="B1520" s="146" t="s">
        <v>984</v>
      </c>
      <c r="C1520" s="465"/>
      <c r="D1520" t="s">
        <v>905</v>
      </c>
      <c r="E1520" s="910">
        <f>'44'!B35</f>
        <v>0</v>
      </c>
      <c r="G1520" s="1068">
        <f>'45'!B35</f>
        <v>0</v>
      </c>
      <c r="I1520" s="737"/>
      <c r="K1520" s="231"/>
      <c r="N1520" s="1018">
        <v>0</v>
      </c>
      <c r="S1520" s="722">
        <f t="shared" si="183"/>
        <v>0</v>
      </c>
      <c r="T1520" s="461"/>
      <c r="U1520" s="722">
        <f t="shared" si="184"/>
        <v>0</v>
      </c>
      <c r="W1520" s="655">
        <f t="shared" si="185"/>
        <v>0</v>
      </c>
      <c r="X1520" t="s">
        <v>1517</v>
      </c>
      <c r="Z1520" s="654">
        <f t="shared" si="186"/>
        <v>0</v>
      </c>
    </row>
    <row r="1521" spans="1:26" ht="15.75">
      <c r="A1521" s="381">
        <v>1521</v>
      </c>
      <c r="B1521" s="388" t="s">
        <v>1704</v>
      </c>
      <c r="C1521" s="465"/>
      <c r="D1521" t="s">
        <v>905</v>
      </c>
      <c r="E1521" s="910">
        <f>'44'!B36</f>
        <v>0</v>
      </c>
      <c r="G1521" s="1068">
        <f>'45'!B36</f>
        <v>0</v>
      </c>
      <c r="I1521" s="737"/>
      <c r="K1521" s="231"/>
      <c r="N1521" s="1018"/>
      <c r="S1521" s="722"/>
      <c r="T1521" s="461"/>
      <c r="U1521" s="722"/>
      <c r="W1521" s="655"/>
    </row>
    <row r="1522" spans="1:26" ht="15.75">
      <c r="A1522" s="381">
        <v>1522</v>
      </c>
      <c r="B1522" s="146" t="s">
        <v>222</v>
      </c>
      <c r="C1522" s="465"/>
      <c r="D1522" t="s">
        <v>905</v>
      </c>
      <c r="E1522" s="910">
        <f>'44'!B37</f>
        <v>0</v>
      </c>
      <c r="G1522" s="1068">
        <f>'45'!B37</f>
        <v>0</v>
      </c>
      <c r="I1522" s="737"/>
      <c r="K1522" s="231"/>
      <c r="N1522" s="1018">
        <v>0</v>
      </c>
      <c r="S1522" s="722">
        <f t="shared" si="183"/>
        <v>0</v>
      </c>
      <c r="T1522" s="461"/>
      <c r="U1522" s="722">
        <f t="shared" si="184"/>
        <v>0</v>
      </c>
      <c r="W1522" s="655">
        <f t="shared" si="185"/>
        <v>0</v>
      </c>
      <c r="X1522" t="s">
        <v>1517</v>
      </c>
      <c r="Z1522" s="654">
        <f t="shared" si="186"/>
        <v>0</v>
      </c>
    </row>
    <row r="1523" spans="1:26" ht="15.75">
      <c r="A1523" s="381">
        <v>1523</v>
      </c>
      <c r="B1523" s="146" t="s">
        <v>223</v>
      </c>
      <c r="C1523" s="465"/>
      <c r="D1523" t="s">
        <v>905</v>
      </c>
      <c r="E1523" s="910">
        <f>'44'!B38</f>
        <v>0</v>
      </c>
      <c r="G1523" s="1068">
        <f>'45'!B38</f>
        <v>0</v>
      </c>
      <c r="I1523" s="737"/>
      <c r="K1523" s="231"/>
      <c r="N1523" s="1018">
        <v>0</v>
      </c>
      <c r="S1523" s="722">
        <f t="shared" si="183"/>
        <v>0</v>
      </c>
      <c r="T1523" s="461"/>
      <c r="U1523" s="722">
        <f t="shared" si="184"/>
        <v>0</v>
      </c>
      <c r="W1523" s="655">
        <f t="shared" si="185"/>
        <v>0</v>
      </c>
      <c r="X1523" t="s">
        <v>1517</v>
      </c>
      <c r="Z1523" s="654">
        <f t="shared" si="186"/>
        <v>0</v>
      </c>
    </row>
    <row r="1524" spans="1:26" ht="15.75">
      <c r="A1524" s="381">
        <v>1524</v>
      </c>
      <c r="B1524" s="146" t="s">
        <v>457</v>
      </c>
      <c r="C1524" s="465"/>
      <c r="D1524" t="s">
        <v>905</v>
      </c>
      <c r="E1524" s="910">
        <f>'44'!B39</f>
        <v>0</v>
      </c>
      <c r="G1524" s="1068">
        <f>'45'!B39</f>
        <v>0</v>
      </c>
      <c r="I1524" s="737"/>
      <c r="K1524" s="231"/>
      <c r="N1524" s="1018">
        <v>0</v>
      </c>
      <c r="S1524" s="722">
        <f t="shared" si="183"/>
        <v>0</v>
      </c>
      <c r="T1524" s="461"/>
      <c r="U1524" s="722">
        <f t="shared" si="184"/>
        <v>0</v>
      </c>
      <c r="W1524" s="655">
        <f t="shared" si="185"/>
        <v>0</v>
      </c>
      <c r="X1524" t="s">
        <v>1517</v>
      </c>
      <c r="Z1524" s="654">
        <f t="shared" si="186"/>
        <v>0</v>
      </c>
    </row>
    <row r="1525" spans="1:26" ht="15.75">
      <c r="A1525" s="381">
        <v>1525</v>
      </c>
      <c r="B1525" s="146" t="s">
        <v>8</v>
      </c>
      <c r="C1525" s="465"/>
      <c r="D1525" t="s">
        <v>905</v>
      </c>
      <c r="E1525" s="910">
        <f>'44'!B40</f>
        <v>0</v>
      </c>
      <c r="G1525" s="1068">
        <f>'45'!B40</f>
        <v>0</v>
      </c>
      <c r="I1525" s="737"/>
      <c r="K1525" s="231"/>
      <c r="N1525" s="1018">
        <v>0</v>
      </c>
      <c r="S1525" s="722">
        <f t="shared" si="183"/>
        <v>0</v>
      </c>
      <c r="T1525" s="461"/>
      <c r="U1525" s="722">
        <f t="shared" si="184"/>
        <v>0</v>
      </c>
      <c r="W1525" s="655">
        <f t="shared" si="185"/>
        <v>0</v>
      </c>
      <c r="X1525" t="s">
        <v>1517</v>
      </c>
      <c r="Z1525" s="654">
        <f t="shared" si="186"/>
        <v>0</v>
      </c>
    </row>
    <row r="1526" spans="1:26" ht="15.75">
      <c r="A1526" s="381">
        <v>1526</v>
      </c>
      <c r="B1526" s="146" t="s">
        <v>1470</v>
      </c>
      <c r="C1526" s="465"/>
      <c r="D1526" t="s">
        <v>905</v>
      </c>
      <c r="E1526" s="910">
        <f>'44'!B41</f>
        <v>0</v>
      </c>
      <c r="G1526" s="1068">
        <f>'45'!B41</f>
        <v>0</v>
      </c>
      <c r="I1526" s="737"/>
      <c r="K1526" s="231"/>
      <c r="N1526" s="1018">
        <v>0</v>
      </c>
      <c r="S1526" s="722">
        <f t="shared" si="183"/>
        <v>0</v>
      </c>
      <c r="T1526" s="461"/>
      <c r="U1526" s="722">
        <f t="shared" si="184"/>
        <v>0</v>
      </c>
      <c r="W1526" s="655">
        <f t="shared" si="185"/>
        <v>0</v>
      </c>
      <c r="X1526" t="s">
        <v>1517</v>
      </c>
      <c r="Z1526" s="654">
        <f t="shared" si="186"/>
        <v>0</v>
      </c>
    </row>
    <row r="1527" spans="1:26" ht="15.75">
      <c r="A1527" s="381">
        <v>1527</v>
      </c>
      <c r="B1527" s="146" t="s">
        <v>227</v>
      </c>
      <c r="C1527" s="465"/>
      <c r="D1527" t="s">
        <v>905</v>
      </c>
      <c r="E1527" s="910">
        <f>'44'!B42</f>
        <v>0</v>
      </c>
      <c r="G1527" s="1068">
        <f>'45'!B42</f>
        <v>0</v>
      </c>
      <c r="I1527" s="737"/>
      <c r="K1527" s="231"/>
      <c r="N1527" s="1018">
        <v>0</v>
      </c>
      <c r="S1527" s="722">
        <f t="shared" si="183"/>
        <v>0</v>
      </c>
      <c r="T1527" s="461"/>
      <c r="U1527" s="722">
        <f t="shared" si="184"/>
        <v>0</v>
      </c>
      <c r="W1527" s="655">
        <f t="shared" si="185"/>
        <v>0</v>
      </c>
      <c r="X1527" t="s">
        <v>1517</v>
      </c>
      <c r="Z1527" s="654">
        <f t="shared" si="186"/>
        <v>0</v>
      </c>
    </row>
    <row r="1528" spans="1:26" ht="15.75">
      <c r="A1528" s="381">
        <v>1528</v>
      </c>
      <c r="B1528" s="146" t="s">
        <v>1431</v>
      </c>
      <c r="C1528" s="465"/>
      <c r="D1528" t="s">
        <v>905</v>
      </c>
      <c r="E1528" s="910">
        <f>'44'!B43</f>
        <v>0</v>
      </c>
      <c r="G1528" s="1068">
        <f>'45'!B43</f>
        <v>0</v>
      </c>
      <c r="I1528" s="737"/>
      <c r="K1528" s="231"/>
      <c r="N1528" s="1018">
        <v>0</v>
      </c>
      <c r="S1528" s="722">
        <f t="shared" si="183"/>
        <v>0</v>
      </c>
      <c r="T1528" s="461"/>
      <c r="U1528" s="722">
        <f t="shared" si="184"/>
        <v>0</v>
      </c>
      <c r="W1528" s="655">
        <f t="shared" si="185"/>
        <v>0</v>
      </c>
      <c r="X1528" t="s">
        <v>1517</v>
      </c>
      <c r="Z1528" s="654">
        <f t="shared" si="186"/>
        <v>0</v>
      </c>
    </row>
    <row r="1529" spans="1:26" ht="15.75">
      <c r="A1529" s="381">
        <v>1529</v>
      </c>
      <c r="B1529" s="146" t="s">
        <v>1433</v>
      </c>
      <c r="C1529" s="465"/>
      <c r="D1529" t="s">
        <v>905</v>
      </c>
      <c r="E1529" s="910">
        <f>'44'!B45</f>
        <v>0</v>
      </c>
      <c r="G1529" s="1068">
        <f>'45'!B45</f>
        <v>0</v>
      </c>
      <c r="I1529" s="737"/>
      <c r="K1529" s="231"/>
      <c r="N1529" s="1018">
        <v>0</v>
      </c>
      <c r="S1529" s="722">
        <f t="shared" si="183"/>
        <v>0</v>
      </c>
      <c r="T1529" s="461"/>
      <c r="U1529" s="722">
        <f t="shared" si="184"/>
        <v>0</v>
      </c>
      <c r="W1529" s="655">
        <f t="shared" si="185"/>
        <v>0</v>
      </c>
      <c r="X1529" t="s">
        <v>1517</v>
      </c>
      <c r="Z1529" s="654">
        <f t="shared" si="186"/>
        <v>0</v>
      </c>
    </row>
    <row r="1530" spans="1:26" ht="15.75">
      <c r="A1530" s="381">
        <v>1530</v>
      </c>
      <c r="B1530" s="146" t="s">
        <v>1434</v>
      </c>
      <c r="C1530" s="465"/>
      <c r="D1530" t="s">
        <v>905</v>
      </c>
      <c r="E1530" s="910">
        <f>'44'!B47</f>
        <v>0</v>
      </c>
      <c r="G1530" s="1068">
        <f>'45'!B47</f>
        <v>0</v>
      </c>
      <c r="I1530" s="737"/>
      <c r="K1530" s="231"/>
      <c r="N1530" s="1018">
        <v>0</v>
      </c>
      <c r="S1530" s="722">
        <f t="shared" si="183"/>
        <v>0</v>
      </c>
      <c r="T1530" s="461"/>
      <c r="U1530" s="722">
        <f t="shared" si="184"/>
        <v>0</v>
      </c>
      <c r="W1530" s="655">
        <f t="shared" si="185"/>
        <v>0</v>
      </c>
      <c r="X1530" t="s">
        <v>1517</v>
      </c>
      <c r="Z1530" s="654">
        <f t="shared" si="186"/>
        <v>0</v>
      </c>
    </row>
    <row r="1531" spans="1:26" ht="15.75">
      <c r="A1531" s="381">
        <v>1531</v>
      </c>
      <c r="B1531" s="146" t="s">
        <v>1538</v>
      </c>
      <c r="C1531" s="465"/>
      <c r="I1531" s="737"/>
      <c r="K1531" s="231"/>
      <c r="N1531" s="1018"/>
      <c r="S1531" s="722"/>
      <c r="T1531" s="461"/>
      <c r="U1531" s="722"/>
      <c r="W1531" s="655"/>
    </row>
    <row r="1532" spans="1:26" ht="15.75">
      <c r="A1532" s="381">
        <v>1532</v>
      </c>
      <c r="B1532" s="146" t="s">
        <v>1539</v>
      </c>
      <c r="C1532" s="465"/>
      <c r="D1532" t="s">
        <v>905</v>
      </c>
      <c r="E1532" s="910">
        <f>'44'!B53</f>
        <v>0</v>
      </c>
      <c r="G1532" s="1068">
        <f>'45'!B53</f>
        <v>0</v>
      </c>
      <c r="I1532" s="737"/>
      <c r="K1532" s="231"/>
      <c r="N1532" s="1018">
        <v>0</v>
      </c>
      <c r="S1532" s="722"/>
      <c r="T1532" s="461"/>
      <c r="U1532" s="722"/>
      <c r="W1532" s="655"/>
    </row>
    <row r="1533" spans="1:26" ht="15.75">
      <c r="A1533" s="381">
        <v>1533</v>
      </c>
      <c r="B1533" s="146" t="s">
        <v>1540</v>
      </c>
      <c r="C1533" s="465"/>
      <c r="D1533" t="s">
        <v>905</v>
      </c>
      <c r="E1533" s="910">
        <f>'44'!B54</f>
        <v>0</v>
      </c>
      <c r="G1533" s="1068">
        <f>'45'!B54</f>
        <v>0</v>
      </c>
      <c r="I1533" s="737"/>
      <c r="K1533" s="231"/>
      <c r="N1533" s="1018">
        <v>0</v>
      </c>
      <c r="S1533" s="722"/>
      <c r="T1533" s="461"/>
      <c r="U1533" s="722"/>
      <c r="W1533" s="655"/>
    </row>
    <row r="1534" spans="1:26" ht="15.75">
      <c r="A1534" s="381">
        <v>1534</v>
      </c>
      <c r="B1534" s="146" t="s">
        <v>1541</v>
      </c>
      <c r="C1534" s="465"/>
      <c r="D1534" t="s">
        <v>905</v>
      </c>
      <c r="E1534" s="910">
        <f>'44'!B55</f>
        <v>0</v>
      </c>
      <c r="G1534" s="1068">
        <f>'45'!B55</f>
        <v>0</v>
      </c>
      <c r="I1534" s="737"/>
      <c r="K1534" s="231"/>
      <c r="N1534" s="1018">
        <v>0</v>
      </c>
      <c r="S1534" s="722"/>
      <c r="T1534" s="461"/>
      <c r="U1534" s="722"/>
      <c r="W1534" s="655"/>
    </row>
    <row r="1535" spans="1:26" ht="15.75">
      <c r="A1535" s="381">
        <v>1535</v>
      </c>
      <c r="B1535" s="146" t="s">
        <v>1542</v>
      </c>
      <c r="C1535" s="465"/>
      <c r="D1535" t="s">
        <v>905</v>
      </c>
      <c r="E1535" s="910">
        <f>'44'!B56</f>
        <v>0</v>
      </c>
      <c r="G1535" s="1068">
        <f>'45'!B56</f>
        <v>0</v>
      </c>
      <c r="I1535" s="737"/>
      <c r="K1535" s="231"/>
      <c r="N1535" s="1018">
        <v>0</v>
      </c>
      <c r="S1535" s="722"/>
      <c r="T1535" s="461"/>
      <c r="U1535" s="722"/>
      <c r="W1535" s="655"/>
    </row>
    <row r="1536" spans="1:26" ht="15.75">
      <c r="A1536" s="381">
        <v>1536</v>
      </c>
      <c r="B1536" s="146" t="s">
        <v>1579</v>
      </c>
      <c r="C1536" s="465"/>
      <c r="E1536" s="910">
        <f>'44'!B57</f>
        <v>0</v>
      </c>
      <c r="G1536" s="1068">
        <f>'45'!B57</f>
        <v>0</v>
      </c>
      <c r="I1536" s="737"/>
      <c r="K1536" s="231"/>
      <c r="N1536" s="1018">
        <v>0</v>
      </c>
      <c r="S1536" s="722"/>
      <c r="T1536" s="461"/>
      <c r="U1536" s="722"/>
      <c r="W1536" s="655"/>
    </row>
    <row r="1537" spans="1:26" ht="15.75">
      <c r="A1537" s="381">
        <v>1537</v>
      </c>
      <c r="B1537" s="146" t="s">
        <v>1543</v>
      </c>
      <c r="C1537" s="465"/>
      <c r="D1537" t="s">
        <v>905</v>
      </c>
      <c r="E1537" s="910">
        <f>'44'!B58</f>
        <v>0</v>
      </c>
      <c r="G1537" s="1068">
        <f>'45'!B58</f>
        <v>0</v>
      </c>
      <c r="I1537" s="737"/>
      <c r="K1537" s="231"/>
      <c r="N1537" s="1018">
        <v>0</v>
      </c>
      <c r="S1537" s="722"/>
      <c r="T1537" s="461"/>
      <c r="U1537" s="722"/>
      <c r="W1537" s="655"/>
    </row>
    <row r="1538" spans="1:26" ht="15.75">
      <c r="A1538" s="381">
        <v>1538</v>
      </c>
      <c r="B1538" s="146" t="s">
        <v>106</v>
      </c>
      <c r="C1538" s="465"/>
      <c r="D1538" t="s">
        <v>905</v>
      </c>
      <c r="E1538" s="910">
        <f>'44'!B59</f>
        <v>0</v>
      </c>
      <c r="G1538" s="1068">
        <f>'45'!B59</f>
        <v>0</v>
      </c>
      <c r="I1538" s="737"/>
      <c r="K1538" s="231"/>
      <c r="N1538" s="1018">
        <v>0</v>
      </c>
      <c r="S1538" s="722"/>
      <c r="T1538" s="461"/>
      <c r="U1538" s="722"/>
      <c r="W1538" s="655"/>
    </row>
    <row r="1539" spans="1:26" ht="15.75">
      <c r="A1539" s="381">
        <v>1539</v>
      </c>
      <c r="B1539" s="891" t="s">
        <v>1259</v>
      </c>
      <c r="C1539" s="891"/>
      <c r="I1539" s="737"/>
      <c r="K1539" s="231"/>
      <c r="N1539" s="1018"/>
      <c r="S1539" s="722">
        <f t="shared" ref="S1539:S1569" si="187">E1539-I1539</f>
        <v>0</v>
      </c>
      <c r="T1539" s="461"/>
      <c r="U1539" s="722">
        <f t="shared" ref="U1539:U1569" si="188">G1539-K1539</f>
        <v>0</v>
      </c>
      <c r="W1539" s="655">
        <f t="shared" ref="W1539:W1569" si="189">G1539-N1539</f>
        <v>0</v>
      </c>
      <c r="X1539" t="s">
        <v>1517</v>
      </c>
      <c r="Z1539" s="654">
        <f t="shared" ref="Z1539:Z1569" si="190">E1539-Y1539</f>
        <v>0</v>
      </c>
    </row>
    <row r="1540" spans="1:26" ht="15.75">
      <c r="A1540" s="381">
        <v>1540</v>
      </c>
      <c r="B1540" s="146" t="s">
        <v>1467</v>
      </c>
      <c r="C1540" s="465"/>
      <c r="D1540" t="s">
        <v>905</v>
      </c>
      <c r="E1540" s="910">
        <f>'44'!D15</f>
        <v>16224</v>
      </c>
      <c r="G1540" s="1068">
        <f>'45'!D15</f>
        <v>0</v>
      </c>
      <c r="I1540" s="737"/>
      <c r="K1540" s="231"/>
      <c r="N1540" s="1018">
        <v>0</v>
      </c>
      <c r="S1540" s="722">
        <f t="shared" si="187"/>
        <v>16224</v>
      </c>
      <c r="T1540" s="461"/>
      <c r="U1540" s="722">
        <f t="shared" si="188"/>
        <v>0</v>
      </c>
      <c r="W1540" s="655">
        <f t="shared" si="189"/>
        <v>0</v>
      </c>
      <c r="X1540" t="s">
        <v>1517</v>
      </c>
      <c r="Z1540" s="654">
        <f t="shared" si="190"/>
        <v>16224</v>
      </c>
    </row>
    <row r="1541" spans="1:26" ht="15.75">
      <c r="A1541" s="381">
        <v>1541</v>
      </c>
      <c r="B1541" s="146" t="s">
        <v>1568</v>
      </c>
      <c r="C1541" s="465"/>
      <c r="D1541" t="s">
        <v>905</v>
      </c>
      <c r="E1541" s="910">
        <f>'44'!D16</f>
        <v>0</v>
      </c>
      <c r="G1541" s="1068">
        <f>'45'!D16</f>
        <v>0</v>
      </c>
      <c r="I1541" s="737"/>
      <c r="K1541" s="231"/>
      <c r="N1541" s="1018">
        <v>0</v>
      </c>
      <c r="S1541" s="722">
        <f t="shared" si="187"/>
        <v>0</v>
      </c>
      <c r="T1541" s="461"/>
      <c r="U1541" s="722">
        <f t="shared" si="188"/>
        <v>0</v>
      </c>
      <c r="W1541" s="655">
        <f t="shared" si="189"/>
        <v>0</v>
      </c>
      <c r="X1541" t="s">
        <v>1517</v>
      </c>
      <c r="Z1541" s="654">
        <f t="shared" si="190"/>
        <v>0</v>
      </c>
    </row>
    <row r="1542" spans="1:26" ht="15.75">
      <c r="A1542" s="381">
        <v>1542</v>
      </c>
      <c r="B1542" s="146" t="s">
        <v>1468</v>
      </c>
      <c r="C1542" s="465"/>
      <c r="D1542" t="s">
        <v>905</v>
      </c>
      <c r="E1542" s="910">
        <f>'44'!D17</f>
        <v>0</v>
      </c>
      <c r="G1542" s="1068">
        <f>'45'!D17</f>
        <v>1051</v>
      </c>
      <c r="I1542" s="737"/>
      <c r="K1542" s="231"/>
      <c r="N1542" s="1018">
        <v>1051</v>
      </c>
      <c r="S1542" s="722">
        <f t="shared" si="187"/>
        <v>0</v>
      </c>
      <c r="T1542" s="461"/>
      <c r="U1542" s="722">
        <f t="shared" si="188"/>
        <v>1051</v>
      </c>
      <c r="W1542" s="655">
        <f t="shared" si="189"/>
        <v>0</v>
      </c>
      <c r="X1542" t="s">
        <v>1517</v>
      </c>
      <c r="Z1542" s="654">
        <f t="shared" si="190"/>
        <v>0</v>
      </c>
    </row>
    <row r="1543" spans="1:26" ht="15.75">
      <c r="A1543" s="381">
        <v>1543</v>
      </c>
      <c r="B1543" s="146" t="s">
        <v>1469</v>
      </c>
      <c r="C1543" s="465"/>
      <c r="D1543" t="s">
        <v>905</v>
      </c>
      <c r="E1543" s="910">
        <f>'44'!D18</f>
        <v>0</v>
      </c>
      <c r="G1543" s="1068">
        <f>'45'!D18</f>
        <v>14929</v>
      </c>
      <c r="I1543" s="737"/>
      <c r="K1543" s="231"/>
      <c r="N1543" s="1018">
        <v>14929</v>
      </c>
      <c r="S1543" s="722">
        <f t="shared" si="187"/>
        <v>0</v>
      </c>
      <c r="T1543" s="461"/>
      <c r="U1543" s="722">
        <f t="shared" si="188"/>
        <v>14929</v>
      </c>
      <c r="W1543" s="655">
        <f t="shared" si="189"/>
        <v>0</v>
      </c>
      <c r="X1543" t="s">
        <v>1517</v>
      </c>
      <c r="Z1543" s="654">
        <f t="shared" si="190"/>
        <v>0</v>
      </c>
    </row>
    <row r="1544" spans="1:26" ht="15.75">
      <c r="A1544" s="381">
        <v>1544</v>
      </c>
      <c r="B1544" s="146" t="s">
        <v>1430</v>
      </c>
      <c r="C1544" s="465"/>
      <c r="D1544" t="s">
        <v>905</v>
      </c>
      <c r="E1544" s="910">
        <f>'44'!D19</f>
        <v>16224</v>
      </c>
      <c r="G1544" s="1068">
        <f>'45'!D19</f>
        <v>15980</v>
      </c>
      <c r="I1544" s="737"/>
      <c r="K1544" s="231"/>
      <c r="N1544" s="1018">
        <v>15980</v>
      </c>
      <c r="S1544" s="722">
        <f t="shared" si="187"/>
        <v>16224</v>
      </c>
      <c r="T1544" s="461"/>
      <c r="U1544" s="722">
        <f t="shared" si="188"/>
        <v>15980</v>
      </c>
      <c r="W1544" s="655">
        <f t="shared" si="189"/>
        <v>0</v>
      </c>
      <c r="X1544" t="s">
        <v>1517</v>
      </c>
      <c r="Z1544" s="654">
        <f t="shared" si="190"/>
        <v>16224</v>
      </c>
    </row>
    <row r="1545" spans="1:26" ht="15.75">
      <c r="A1545" s="381">
        <v>1545</v>
      </c>
      <c r="B1545" s="146" t="s">
        <v>482</v>
      </c>
      <c r="C1545" s="465"/>
      <c r="D1545" t="s">
        <v>905</v>
      </c>
      <c r="E1545" s="910">
        <f>'44'!D20</f>
        <v>16158</v>
      </c>
      <c r="G1545" s="1068">
        <f>'45'!D20</f>
        <v>163</v>
      </c>
      <c r="I1545" s="737"/>
      <c r="K1545" s="231"/>
      <c r="N1545" s="1018">
        <v>163</v>
      </c>
      <c r="S1545" s="722">
        <f t="shared" si="187"/>
        <v>16158</v>
      </c>
      <c r="T1545" s="461"/>
      <c r="U1545" s="722">
        <f t="shared" si="188"/>
        <v>163</v>
      </c>
      <c r="W1545" s="655">
        <f t="shared" si="189"/>
        <v>0</v>
      </c>
      <c r="X1545" t="s">
        <v>1517</v>
      </c>
      <c r="Z1545" s="654">
        <f t="shared" si="190"/>
        <v>16158</v>
      </c>
    </row>
    <row r="1546" spans="1:26" ht="15.75">
      <c r="A1546" s="381">
        <v>1546</v>
      </c>
      <c r="B1546" s="146" t="s">
        <v>221</v>
      </c>
      <c r="C1546" s="465"/>
      <c r="D1546" t="s">
        <v>905</v>
      </c>
      <c r="E1546" s="910">
        <f>'44'!D21</f>
        <v>0</v>
      </c>
      <c r="G1546" s="1068">
        <f>'45'!D21</f>
        <v>0</v>
      </c>
      <c r="I1546" s="737"/>
      <c r="K1546" s="231"/>
      <c r="N1546" s="1018">
        <v>0</v>
      </c>
      <c r="S1546" s="722">
        <f t="shared" si="187"/>
        <v>0</v>
      </c>
      <c r="T1546" s="461"/>
      <c r="U1546" s="722">
        <f t="shared" si="188"/>
        <v>0</v>
      </c>
      <c r="W1546" s="655">
        <f t="shared" si="189"/>
        <v>0</v>
      </c>
      <c r="X1546" t="s">
        <v>1517</v>
      </c>
      <c r="Z1546" s="654">
        <f t="shared" si="190"/>
        <v>0</v>
      </c>
    </row>
    <row r="1547" spans="1:26" ht="15.75">
      <c r="A1547" s="381">
        <v>1547</v>
      </c>
      <c r="B1547" s="388" t="s">
        <v>1704</v>
      </c>
      <c r="C1547" s="465"/>
      <c r="D1547" t="s">
        <v>905</v>
      </c>
      <c r="E1547" s="910">
        <f>'44'!D22</f>
        <v>-420</v>
      </c>
      <c r="G1547" s="1068">
        <f>'45'!D22</f>
        <v>0</v>
      </c>
      <c r="I1547" s="737"/>
      <c r="K1547" s="231"/>
      <c r="N1547" s="1018"/>
      <c r="S1547" s="722"/>
      <c r="T1547" s="461"/>
      <c r="U1547" s="722"/>
      <c r="W1547" s="655"/>
    </row>
    <row r="1548" spans="1:26" ht="15.75">
      <c r="A1548" s="381">
        <v>1548</v>
      </c>
      <c r="B1548" s="146" t="s">
        <v>222</v>
      </c>
      <c r="C1548" s="465"/>
      <c r="D1548" t="s">
        <v>905</v>
      </c>
      <c r="E1548" s="910">
        <f>'44'!D23</f>
        <v>0</v>
      </c>
      <c r="G1548" s="1068">
        <f>'45'!D23</f>
        <v>0</v>
      </c>
      <c r="I1548" s="737"/>
      <c r="K1548" s="231"/>
      <c r="N1548" s="1018">
        <v>0</v>
      </c>
      <c r="S1548" s="722">
        <f t="shared" si="187"/>
        <v>0</v>
      </c>
      <c r="T1548" s="461"/>
      <c r="U1548" s="722">
        <f t="shared" si="188"/>
        <v>0</v>
      </c>
      <c r="W1548" s="655">
        <f t="shared" si="189"/>
        <v>0</v>
      </c>
      <c r="X1548" t="s">
        <v>1517</v>
      </c>
      <c r="Z1548" s="654">
        <f t="shared" si="190"/>
        <v>0</v>
      </c>
    </row>
    <row r="1549" spans="1:26" ht="15.75">
      <c r="A1549" s="381">
        <v>1549</v>
      </c>
      <c r="B1549" s="146" t="s">
        <v>223</v>
      </c>
      <c r="C1549" s="465"/>
      <c r="D1549" t="s">
        <v>905</v>
      </c>
      <c r="E1549" s="910">
        <f>'44'!D24</f>
        <v>0</v>
      </c>
      <c r="G1549" s="1068">
        <f>'45'!D24</f>
        <v>81</v>
      </c>
      <c r="I1549" s="737"/>
      <c r="K1549" s="231"/>
      <c r="N1549" s="1018">
        <v>81</v>
      </c>
      <c r="S1549" s="722">
        <f t="shared" si="187"/>
        <v>0</v>
      </c>
      <c r="T1549" s="461"/>
      <c r="U1549" s="722">
        <f t="shared" si="188"/>
        <v>81</v>
      </c>
      <c r="W1549" s="655">
        <f t="shared" si="189"/>
        <v>0</v>
      </c>
      <c r="X1549" t="s">
        <v>1517</v>
      </c>
      <c r="Z1549" s="654">
        <f t="shared" si="190"/>
        <v>0</v>
      </c>
    </row>
    <row r="1550" spans="1:26" ht="15.75">
      <c r="A1550" s="381">
        <v>1550</v>
      </c>
      <c r="B1550" s="146" t="s">
        <v>457</v>
      </c>
      <c r="C1550" s="465"/>
      <c r="D1550" t="s">
        <v>905</v>
      </c>
      <c r="E1550" s="910">
        <f>'44'!D25</f>
        <v>0</v>
      </c>
      <c r="G1550" s="1068">
        <f>'45'!D25</f>
        <v>0</v>
      </c>
      <c r="I1550" s="737"/>
      <c r="K1550" s="231"/>
      <c r="N1550" s="1018">
        <v>0</v>
      </c>
      <c r="S1550" s="722">
        <f t="shared" si="187"/>
        <v>0</v>
      </c>
      <c r="T1550" s="461"/>
      <c r="U1550" s="722">
        <f t="shared" si="188"/>
        <v>0</v>
      </c>
      <c r="W1550" s="655">
        <f t="shared" si="189"/>
        <v>0</v>
      </c>
      <c r="X1550" t="s">
        <v>1517</v>
      </c>
      <c r="Z1550" s="654">
        <f t="shared" si="190"/>
        <v>0</v>
      </c>
    </row>
    <row r="1551" spans="1:26" ht="15.75">
      <c r="A1551" s="381">
        <v>1551</v>
      </c>
      <c r="B1551" s="146" t="s">
        <v>8</v>
      </c>
      <c r="C1551" s="465"/>
      <c r="D1551" t="s">
        <v>905</v>
      </c>
      <c r="E1551" s="910">
        <f>'44'!D26</f>
        <v>0</v>
      </c>
      <c r="G1551" s="1068">
        <f>'45'!D26</f>
        <v>0</v>
      </c>
      <c r="I1551" s="737"/>
      <c r="K1551" s="231"/>
      <c r="N1551" s="1018">
        <v>0</v>
      </c>
      <c r="S1551" s="722">
        <f t="shared" si="187"/>
        <v>0</v>
      </c>
      <c r="T1551" s="461"/>
      <c r="U1551" s="722">
        <f t="shared" si="188"/>
        <v>0</v>
      </c>
      <c r="W1551" s="655">
        <f t="shared" si="189"/>
        <v>0</v>
      </c>
      <c r="X1551" t="s">
        <v>1517</v>
      </c>
      <c r="Z1551" s="654">
        <f t="shared" si="190"/>
        <v>0</v>
      </c>
    </row>
    <row r="1552" spans="1:26" ht="15.75">
      <c r="A1552" s="381">
        <v>1552</v>
      </c>
      <c r="B1552" s="146" t="s">
        <v>1470</v>
      </c>
      <c r="C1552" s="465"/>
      <c r="D1552" t="s">
        <v>905</v>
      </c>
      <c r="E1552" s="910">
        <f>'44'!D27</f>
        <v>0</v>
      </c>
      <c r="G1552" s="1068">
        <f>'45'!D27</f>
        <v>0</v>
      </c>
      <c r="I1552" s="737"/>
      <c r="K1552" s="231"/>
      <c r="N1552" s="1018">
        <v>0</v>
      </c>
      <c r="S1552" s="722">
        <f t="shared" si="187"/>
        <v>0</v>
      </c>
      <c r="T1552" s="461"/>
      <c r="U1552" s="722">
        <f t="shared" si="188"/>
        <v>0</v>
      </c>
      <c r="W1552" s="655">
        <f t="shared" si="189"/>
        <v>0</v>
      </c>
      <c r="X1552" t="s">
        <v>1517</v>
      </c>
      <c r="Z1552" s="654">
        <f t="shared" si="190"/>
        <v>0</v>
      </c>
    </row>
    <row r="1553" spans="1:26" ht="15.75">
      <c r="A1553" s="381">
        <v>1553</v>
      </c>
      <c r="B1553" s="146" t="s">
        <v>1431</v>
      </c>
      <c r="C1553" s="465"/>
      <c r="D1553" t="s">
        <v>905</v>
      </c>
      <c r="E1553" s="910">
        <f>'44'!D28</f>
        <v>31962</v>
      </c>
      <c r="G1553" s="1068">
        <f>'45'!D28</f>
        <v>16224</v>
      </c>
      <c r="I1553" s="737"/>
      <c r="K1553" s="231"/>
      <c r="N1553" s="1018">
        <v>16224</v>
      </c>
      <c r="S1553" s="722">
        <f t="shared" si="187"/>
        <v>31962</v>
      </c>
      <c r="T1553" s="461"/>
      <c r="U1553" s="722">
        <f t="shared" si="188"/>
        <v>16224</v>
      </c>
      <c r="W1553" s="655">
        <f t="shared" si="189"/>
        <v>0</v>
      </c>
      <c r="X1553" t="s">
        <v>1517</v>
      </c>
      <c r="Z1553" s="654">
        <f t="shared" si="190"/>
        <v>31962</v>
      </c>
    </row>
    <row r="1554" spans="1:26" ht="15.75">
      <c r="A1554" s="381">
        <v>1554</v>
      </c>
      <c r="B1554" s="146" t="s">
        <v>1471</v>
      </c>
      <c r="C1554" s="465"/>
      <c r="D1554" t="s">
        <v>905</v>
      </c>
      <c r="E1554" s="910">
        <f>'44'!D30</f>
        <v>1686</v>
      </c>
      <c r="G1554" s="1068">
        <f>'45'!D30</f>
        <v>0</v>
      </c>
      <c r="I1554" s="737"/>
      <c r="K1554" s="231"/>
      <c r="N1554" s="1018">
        <v>0</v>
      </c>
      <c r="S1554" s="722">
        <f t="shared" si="187"/>
        <v>1686</v>
      </c>
      <c r="T1554" s="461"/>
      <c r="U1554" s="722">
        <f t="shared" si="188"/>
        <v>0</v>
      </c>
      <c r="W1554" s="655">
        <f t="shared" si="189"/>
        <v>0</v>
      </c>
      <c r="X1554" t="s">
        <v>1517</v>
      </c>
      <c r="Z1554" s="654">
        <f t="shared" si="190"/>
        <v>1686</v>
      </c>
    </row>
    <row r="1555" spans="1:26" ht="15.75">
      <c r="A1555" s="381">
        <v>1555</v>
      </c>
      <c r="B1555" s="146" t="s">
        <v>1468</v>
      </c>
      <c r="C1555" s="465"/>
      <c r="D1555" t="s">
        <v>905</v>
      </c>
      <c r="E1555" s="910">
        <f>'44'!D31</f>
        <v>0</v>
      </c>
      <c r="G1555" s="1068">
        <f>'45'!D31</f>
        <v>151</v>
      </c>
      <c r="I1555" s="737"/>
      <c r="K1555" s="231"/>
      <c r="N1555" s="1018">
        <v>151</v>
      </c>
      <c r="S1555" s="722">
        <f t="shared" si="187"/>
        <v>0</v>
      </c>
      <c r="T1555" s="461"/>
      <c r="U1555" s="722">
        <f t="shared" si="188"/>
        <v>151</v>
      </c>
      <c r="W1555" s="655">
        <f t="shared" si="189"/>
        <v>0</v>
      </c>
      <c r="X1555" t="s">
        <v>1517</v>
      </c>
      <c r="Z1555" s="654">
        <f t="shared" si="190"/>
        <v>0</v>
      </c>
    </row>
    <row r="1556" spans="1:26" ht="15.75">
      <c r="A1556" s="381">
        <v>1556</v>
      </c>
      <c r="B1556" s="146" t="s">
        <v>1469</v>
      </c>
      <c r="C1556" s="465"/>
      <c r="D1556" t="s">
        <v>905</v>
      </c>
      <c r="E1556" s="910">
        <f>'44'!D32</f>
        <v>0</v>
      </c>
      <c r="G1556" s="1068">
        <f>'45'!D32</f>
        <v>0</v>
      </c>
      <c r="I1556" s="737"/>
      <c r="K1556" s="231"/>
      <c r="N1556" s="1018">
        <v>0</v>
      </c>
      <c r="S1556" s="722">
        <f t="shared" si="187"/>
        <v>0</v>
      </c>
      <c r="T1556" s="461"/>
      <c r="U1556" s="722">
        <f t="shared" si="188"/>
        <v>0</v>
      </c>
      <c r="W1556" s="655">
        <f t="shared" si="189"/>
        <v>0</v>
      </c>
      <c r="X1556" t="s">
        <v>1517</v>
      </c>
      <c r="Z1556" s="654">
        <f t="shared" si="190"/>
        <v>0</v>
      </c>
    </row>
    <row r="1557" spans="1:26" ht="15.75">
      <c r="A1557" s="381">
        <v>1557</v>
      </c>
      <c r="B1557" s="146" t="s">
        <v>1432</v>
      </c>
      <c r="C1557" s="465"/>
      <c r="D1557" t="s">
        <v>905</v>
      </c>
      <c r="E1557" s="910">
        <f>'44'!D33</f>
        <v>1686</v>
      </c>
      <c r="G1557" s="1068">
        <f>'45'!D33</f>
        <v>151</v>
      </c>
      <c r="I1557" s="737"/>
      <c r="K1557" s="231"/>
      <c r="N1557" s="1018">
        <v>151</v>
      </c>
      <c r="S1557" s="722">
        <f t="shared" si="187"/>
        <v>1686</v>
      </c>
      <c r="T1557" s="461"/>
      <c r="U1557" s="722">
        <f t="shared" si="188"/>
        <v>151</v>
      </c>
      <c r="W1557" s="655">
        <f t="shared" si="189"/>
        <v>0</v>
      </c>
      <c r="X1557" t="s">
        <v>1517</v>
      </c>
      <c r="Z1557" s="654">
        <f t="shared" si="190"/>
        <v>1686</v>
      </c>
    </row>
    <row r="1558" spans="1:26" ht="15.75">
      <c r="A1558" s="381">
        <v>1558</v>
      </c>
      <c r="B1558" s="146" t="s">
        <v>1472</v>
      </c>
      <c r="C1558" s="465"/>
      <c r="D1558" t="s">
        <v>905</v>
      </c>
      <c r="E1558" s="910">
        <f>'44'!D34</f>
        <v>0</v>
      </c>
      <c r="G1558" s="1068">
        <f>'45'!D34</f>
        <v>0</v>
      </c>
      <c r="I1558" s="737"/>
      <c r="K1558" s="231"/>
      <c r="N1558" s="1018">
        <v>0</v>
      </c>
      <c r="S1558" s="722">
        <f t="shared" si="187"/>
        <v>0</v>
      </c>
      <c r="T1558" s="461"/>
      <c r="U1558" s="722">
        <f t="shared" si="188"/>
        <v>0</v>
      </c>
      <c r="W1558" s="655">
        <f t="shared" si="189"/>
        <v>0</v>
      </c>
      <c r="X1558" t="s">
        <v>1517</v>
      </c>
      <c r="Z1558" s="654">
        <f t="shared" si="190"/>
        <v>0</v>
      </c>
    </row>
    <row r="1559" spans="1:26" ht="15.75">
      <c r="A1559" s="381">
        <v>1559</v>
      </c>
      <c r="B1559" s="146" t="s">
        <v>984</v>
      </c>
      <c r="C1559" s="465"/>
      <c r="D1559" t="s">
        <v>905</v>
      </c>
      <c r="E1559" s="910">
        <f>'44'!D35</f>
        <v>0</v>
      </c>
      <c r="G1559" s="1068">
        <f>'45'!D35</f>
        <v>0</v>
      </c>
      <c r="I1559" s="737"/>
      <c r="K1559" s="231"/>
      <c r="N1559" s="1018">
        <v>0</v>
      </c>
      <c r="S1559" s="722">
        <f t="shared" si="187"/>
        <v>0</v>
      </c>
      <c r="T1559" s="461"/>
      <c r="U1559" s="722">
        <f t="shared" si="188"/>
        <v>0</v>
      </c>
      <c r="W1559" s="655">
        <f t="shared" si="189"/>
        <v>0</v>
      </c>
      <c r="X1559" t="s">
        <v>1517</v>
      </c>
      <c r="Z1559" s="654">
        <f t="shared" si="190"/>
        <v>0</v>
      </c>
    </row>
    <row r="1560" spans="1:26" ht="15.75">
      <c r="A1560" s="381">
        <v>1560</v>
      </c>
      <c r="B1560" s="388" t="s">
        <v>1704</v>
      </c>
      <c r="C1560" s="465"/>
      <c r="D1560" t="s">
        <v>905</v>
      </c>
      <c r="E1560" s="910">
        <f>'44'!D36</f>
        <v>-77</v>
      </c>
      <c r="G1560" s="1068">
        <f>'45'!D36</f>
        <v>0</v>
      </c>
      <c r="I1560" s="737"/>
      <c r="K1560" s="231"/>
      <c r="N1560" s="1018"/>
      <c r="S1560" s="722"/>
      <c r="T1560" s="461"/>
      <c r="U1560" s="722"/>
      <c r="W1560" s="655"/>
    </row>
    <row r="1561" spans="1:26" ht="15.75">
      <c r="A1561" s="381">
        <v>1561</v>
      </c>
      <c r="B1561" s="146" t="s">
        <v>222</v>
      </c>
      <c r="C1561" s="465"/>
      <c r="D1561" t="s">
        <v>905</v>
      </c>
      <c r="E1561" s="910">
        <f>'44'!D37</f>
        <v>0</v>
      </c>
      <c r="G1561" s="1068">
        <f>'45'!D37</f>
        <v>0</v>
      </c>
      <c r="I1561" s="737"/>
      <c r="K1561" s="231"/>
      <c r="N1561" s="1018">
        <v>0</v>
      </c>
      <c r="S1561" s="722">
        <f t="shared" si="187"/>
        <v>0</v>
      </c>
      <c r="T1561" s="461"/>
      <c r="U1561" s="722">
        <f t="shared" si="188"/>
        <v>0</v>
      </c>
      <c r="W1561" s="655">
        <f t="shared" si="189"/>
        <v>0</v>
      </c>
      <c r="X1561" t="s">
        <v>1517</v>
      </c>
      <c r="Z1561" s="654">
        <f t="shared" si="190"/>
        <v>0</v>
      </c>
    </row>
    <row r="1562" spans="1:26" ht="15.75">
      <c r="A1562" s="381">
        <v>1562</v>
      </c>
      <c r="B1562" s="146" t="s">
        <v>223</v>
      </c>
      <c r="C1562" s="465"/>
      <c r="D1562" t="s">
        <v>905</v>
      </c>
      <c r="E1562" s="910">
        <f>'44'!D38</f>
        <v>0</v>
      </c>
      <c r="G1562" s="1068">
        <f>'45'!D38</f>
        <v>0</v>
      </c>
      <c r="I1562" s="737"/>
      <c r="K1562" s="231"/>
      <c r="N1562" s="1018">
        <v>0</v>
      </c>
      <c r="S1562" s="722">
        <f t="shared" si="187"/>
        <v>0</v>
      </c>
      <c r="T1562" s="461"/>
      <c r="U1562" s="722">
        <f t="shared" si="188"/>
        <v>0</v>
      </c>
      <c r="W1562" s="655">
        <f t="shared" si="189"/>
        <v>0</v>
      </c>
      <c r="X1562" t="s">
        <v>1517</v>
      </c>
      <c r="Z1562" s="654">
        <f t="shared" si="190"/>
        <v>0</v>
      </c>
    </row>
    <row r="1563" spans="1:26" ht="15.75">
      <c r="A1563" s="381">
        <v>1563</v>
      </c>
      <c r="B1563" s="146" t="s">
        <v>457</v>
      </c>
      <c r="C1563" s="465"/>
      <c r="D1563" t="s">
        <v>905</v>
      </c>
      <c r="E1563" s="910">
        <f>'44'!D39</f>
        <v>0</v>
      </c>
      <c r="G1563" s="1068">
        <f>'45'!D39</f>
        <v>0</v>
      </c>
      <c r="I1563" s="737"/>
      <c r="K1563" s="231"/>
      <c r="N1563" s="1018">
        <v>0</v>
      </c>
      <c r="S1563" s="722">
        <f t="shared" si="187"/>
        <v>0</v>
      </c>
      <c r="T1563" s="461"/>
      <c r="U1563" s="722">
        <f t="shared" si="188"/>
        <v>0</v>
      </c>
      <c r="W1563" s="655">
        <f t="shared" si="189"/>
        <v>0</v>
      </c>
      <c r="X1563" t="s">
        <v>1517</v>
      </c>
      <c r="Z1563" s="654">
        <f t="shared" si="190"/>
        <v>0</v>
      </c>
    </row>
    <row r="1564" spans="1:26" ht="15.75">
      <c r="A1564" s="381">
        <v>1564</v>
      </c>
      <c r="B1564" s="146" t="s">
        <v>8</v>
      </c>
      <c r="C1564" s="465"/>
      <c r="D1564" t="s">
        <v>905</v>
      </c>
      <c r="E1564" s="910">
        <f>'44'!D40</f>
        <v>0</v>
      </c>
      <c r="G1564" s="1068">
        <f>'45'!D40</f>
        <v>0</v>
      </c>
      <c r="I1564" s="737"/>
      <c r="K1564" s="231"/>
      <c r="N1564" s="1018">
        <v>0</v>
      </c>
      <c r="S1564" s="722">
        <f t="shared" si="187"/>
        <v>0</v>
      </c>
      <c r="T1564" s="461"/>
      <c r="U1564" s="722">
        <f t="shared" si="188"/>
        <v>0</v>
      </c>
      <c r="W1564" s="655">
        <f t="shared" si="189"/>
        <v>0</v>
      </c>
      <c r="X1564" t="s">
        <v>1517</v>
      </c>
      <c r="Z1564" s="654">
        <f t="shared" si="190"/>
        <v>0</v>
      </c>
    </row>
    <row r="1565" spans="1:26" ht="15.75">
      <c r="A1565" s="381">
        <v>1565</v>
      </c>
      <c r="B1565" s="146" t="s">
        <v>1470</v>
      </c>
      <c r="C1565" s="465"/>
      <c r="D1565" t="s">
        <v>905</v>
      </c>
      <c r="E1565" s="910">
        <f>'44'!D41</f>
        <v>0</v>
      </c>
      <c r="G1565" s="1068">
        <f>'45'!D41</f>
        <v>0</v>
      </c>
      <c r="I1565" s="737"/>
      <c r="K1565" s="231"/>
      <c r="N1565" s="1018">
        <v>0</v>
      </c>
      <c r="S1565" s="722">
        <f t="shared" si="187"/>
        <v>0</v>
      </c>
      <c r="T1565" s="461"/>
      <c r="U1565" s="722">
        <f t="shared" si="188"/>
        <v>0</v>
      </c>
      <c r="W1565" s="655">
        <f t="shared" si="189"/>
        <v>0</v>
      </c>
      <c r="X1565" t="s">
        <v>1517</v>
      </c>
      <c r="Z1565" s="654">
        <f t="shared" si="190"/>
        <v>0</v>
      </c>
    </row>
    <row r="1566" spans="1:26" ht="15.75">
      <c r="A1566" s="381">
        <v>1566</v>
      </c>
      <c r="B1566" s="146" t="s">
        <v>227</v>
      </c>
      <c r="C1566" s="465"/>
      <c r="D1566" t="s">
        <v>905</v>
      </c>
      <c r="E1566" s="910">
        <f>'44'!D42</f>
        <v>3065</v>
      </c>
      <c r="G1566" s="1068">
        <f>'45'!D42</f>
        <v>1535</v>
      </c>
      <c r="I1566" s="737"/>
      <c r="K1566" s="231"/>
      <c r="N1566" s="1018">
        <v>1535</v>
      </c>
      <c r="S1566" s="722">
        <f t="shared" si="187"/>
        <v>3065</v>
      </c>
      <c r="T1566" s="461"/>
      <c r="U1566" s="722">
        <f t="shared" si="188"/>
        <v>1535</v>
      </c>
      <c r="W1566" s="655">
        <f t="shared" si="189"/>
        <v>0</v>
      </c>
      <c r="X1566" t="s">
        <v>1517</v>
      </c>
      <c r="Z1566" s="654">
        <f t="shared" si="190"/>
        <v>3065</v>
      </c>
    </row>
    <row r="1567" spans="1:26" ht="15.75">
      <c r="A1567" s="381">
        <v>1567</v>
      </c>
      <c r="B1567" s="146" t="s">
        <v>1431</v>
      </c>
      <c r="C1567" s="465"/>
      <c r="D1567" t="s">
        <v>905</v>
      </c>
      <c r="E1567" s="910">
        <f>'44'!D43</f>
        <v>4674</v>
      </c>
      <c r="G1567" s="1068">
        <f>'45'!D43</f>
        <v>1686</v>
      </c>
      <c r="I1567" s="737"/>
      <c r="K1567" s="231"/>
      <c r="N1567" s="1018">
        <v>1686</v>
      </c>
      <c r="S1567" s="722">
        <f t="shared" si="187"/>
        <v>4674</v>
      </c>
      <c r="T1567" s="461"/>
      <c r="U1567" s="722">
        <f t="shared" si="188"/>
        <v>1686</v>
      </c>
      <c r="W1567" s="655">
        <f t="shared" si="189"/>
        <v>0</v>
      </c>
      <c r="X1567" t="s">
        <v>1517</v>
      </c>
      <c r="Z1567" s="654">
        <f t="shared" si="190"/>
        <v>4674</v>
      </c>
    </row>
    <row r="1568" spans="1:26" ht="15.75">
      <c r="A1568" s="381">
        <v>1568</v>
      </c>
      <c r="B1568" s="146" t="s">
        <v>1433</v>
      </c>
      <c r="C1568" s="465"/>
      <c r="D1568" t="s">
        <v>905</v>
      </c>
      <c r="E1568" s="910">
        <f>'44'!D45</f>
        <v>14538</v>
      </c>
      <c r="G1568" s="1068">
        <f>'45'!D45</f>
        <v>15829</v>
      </c>
      <c r="I1568" s="737"/>
      <c r="K1568" s="231"/>
      <c r="N1568" s="1018">
        <v>15829</v>
      </c>
      <c r="S1568" s="722">
        <f t="shared" si="187"/>
        <v>14538</v>
      </c>
      <c r="T1568" s="461"/>
      <c r="U1568" s="722">
        <f t="shared" si="188"/>
        <v>15829</v>
      </c>
      <c r="W1568" s="655">
        <f t="shared" si="189"/>
        <v>0</v>
      </c>
      <c r="X1568" t="s">
        <v>1517</v>
      </c>
      <c r="Z1568" s="654">
        <f t="shared" si="190"/>
        <v>14538</v>
      </c>
    </row>
    <row r="1569" spans="1:26" ht="15.75">
      <c r="A1569" s="381">
        <v>1569</v>
      </c>
      <c r="B1569" s="146" t="s">
        <v>1434</v>
      </c>
      <c r="C1569" s="465"/>
      <c r="D1569" t="s">
        <v>905</v>
      </c>
      <c r="E1569" s="910">
        <f>'44'!D47</f>
        <v>27288</v>
      </c>
      <c r="G1569" s="1068">
        <f>'45'!D47</f>
        <v>14538</v>
      </c>
      <c r="I1569" s="737"/>
      <c r="K1569" s="231"/>
      <c r="N1569" s="1018">
        <v>14538</v>
      </c>
      <c r="S1569" s="722">
        <f t="shared" si="187"/>
        <v>27288</v>
      </c>
      <c r="T1569" s="461"/>
      <c r="U1569" s="722">
        <f t="shared" si="188"/>
        <v>14538</v>
      </c>
      <c r="W1569" s="655">
        <f t="shared" si="189"/>
        <v>0</v>
      </c>
      <c r="X1569" t="s">
        <v>1517</v>
      </c>
      <c r="Z1569" s="654">
        <f t="shared" si="190"/>
        <v>27288</v>
      </c>
    </row>
    <row r="1570" spans="1:26" ht="15.75">
      <c r="A1570" s="381">
        <v>1570</v>
      </c>
      <c r="B1570" s="146" t="s">
        <v>1538</v>
      </c>
      <c r="C1570" s="465"/>
      <c r="I1570" s="737"/>
      <c r="K1570" s="231"/>
      <c r="N1570" s="1018"/>
      <c r="S1570" s="722"/>
      <c r="T1570" s="461"/>
      <c r="U1570" s="722"/>
      <c r="W1570" s="655"/>
    </row>
    <row r="1571" spans="1:26" ht="15.75">
      <c r="A1571" s="381">
        <v>1571</v>
      </c>
      <c r="B1571" s="146" t="s">
        <v>1539</v>
      </c>
      <c r="C1571" s="465"/>
      <c r="D1571" t="s">
        <v>905</v>
      </c>
      <c r="E1571" s="910">
        <f>'44'!D53</f>
        <v>0</v>
      </c>
      <c r="G1571" s="1068">
        <f>'45'!D53</f>
        <v>0</v>
      </c>
      <c r="I1571" s="737"/>
      <c r="K1571" s="231"/>
      <c r="N1571" s="1018">
        <v>0</v>
      </c>
      <c r="S1571" s="722"/>
      <c r="T1571" s="461"/>
      <c r="U1571" s="722"/>
      <c r="W1571" s="655"/>
    </row>
    <row r="1572" spans="1:26" ht="15.75">
      <c r="A1572" s="381">
        <v>1572</v>
      </c>
      <c r="B1572" s="146" t="s">
        <v>1540</v>
      </c>
      <c r="C1572" s="465"/>
      <c r="D1572" t="s">
        <v>905</v>
      </c>
      <c r="E1572" s="910">
        <f>'44'!D54</f>
        <v>0</v>
      </c>
      <c r="G1572" s="1068">
        <f>'45'!D54</f>
        <v>0</v>
      </c>
      <c r="I1572" s="737"/>
      <c r="K1572" s="231"/>
      <c r="N1572" s="1018">
        <v>0</v>
      </c>
      <c r="S1572" s="722"/>
      <c r="T1572" s="461"/>
      <c r="U1572" s="722"/>
      <c r="W1572" s="655"/>
    </row>
    <row r="1573" spans="1:26" ht="15.75">
      <c r="A1573" s="381">
        <v>1573</v>
      </c>
      <c r="B1573" s="146" t="s">
        <v>1541</v>
      </c>
      <c r="C1573" s="465"/>
      <c r="D1573" t="s">
        <v>905</v>
      </c>
      <c r="E1573" s="910">
        <f>'44'!D55</f>
        <v>937</v>
      </c>
      <c r="G1573" s="1068">
        <f>'45'!D55</f>
        <v>994</v>
      </c>
      <c r="I1573" s="737"/>
      <c r="K1573" s="231"/>
      <c r="N1573" s="1018">
        <v>994</v>
      </c>
      <c r="S1573" s="722"/>
      <c r="T1573" s="461"/>
      <c r="U1573" s="722"/>
      <c r="W1573" s="655"/>
    </row>
    <row r="1574" spans="1:26" ht="15.75">
      <c r="A1574" s="381">
        <v>1574</v>
      </c>
      <c r="B1574" s="146" t="s">
        <v>1542</v>
      </c>
      <c r="C1574" s="465"/>
      <c r="D1574" t="s">
        <v>905</v>
      </c>
      <c r="E1574" s="910">
        <f>'44'!D56</f>
        <v>0</v>
      </c>
      <c r="G1574" s="1068">
        <f>'45'!D56</f>
        <v>0</v>
      </c>
      <c r="I1574" s="737"/>
      <c r="K1574" s="231"/>
      <c r="N1574" s="1018">
        <v>0</v>
      </c>
      <c r="S1574" s="722"/>
      <c r="T1574" s="461"/>
      <c r="U1574" s="722"/>
      <c r="W1574" s="655"/>
    </row>
    <row r="1575" spans="1:26" ht="15.75">
      <c r="A1575" s="381">
        <v>1575</v>
      </c>
      <c r="B1575" s="146" t="s">
        <v>1579</v>
      </c>
      <c r="C1575" s="465"/>
      <c r="E1575" s="910">
        <f>'44'!D57</f>
        <v>0</v>
      </c>
      <c r="G1575" s="1068">
        <f>'45'!D57</f>
        <v>0</v>
      </c>
      <c r="I1575" s="737"/>
      <c r="K1575" s="231"/>
      <c r="N1575" s="1018">
        <v>0</v>
      </c>
      <c r="S1575" s="722"/>
      <c r="T1575" s="461"/>
      <c r="U1575" s="722"/>
      <c r="W1575" s="655"/>
    </row>
    <row r="1576" spans="1:26" ht="15.75">
      <c r="A1576" s="381">
        <v>1576</v>
      </c>
      <c r="B1576" s="146" t="s">
        <v>1543</v>
      </c>
      <c r="C1576" s="465"/>
      <c r="D1576" t="s">
        <v>905</v>
      </c>
      <c r="E1576" s="910">
        <f>'44'!D58</f>
        <v>26351</v>
      </c>
      <c r="G1576" s="1068">
        <f>'45'!D58</f>
        <v>13544</v>
      </c>
      <c r="I1576" s="737"/>
      <c r="K1576" s="231"/>
      <c r="N1576" s="1018">
        <v>13544</v>
      </c>
      <c r="S1576" s="722"/>
      <c r="T1576" s="461"/>
      <c r="U1576" s="722"/>
      <c r="W1576" s="655"/>
    </row>
    <row r="1577" spans="1:26" ht="15.75">
      <c r="A1577" s="381">
        <v>1577</v>
      </c>
      <c r="B1577" s="146" t="s">
        <v>106</v>
      </c>
      <c r="C1577" s="465"/>
      <c r="D1577" t="s">
        <v>905</v>
      </c>
      <c r="E1577" s="910">
        <f>'44'!D59</f>
        <v>27288</v>
      </c>
      <c r="G1577" s="1068">
        <f>'45'!D59</f>
        <v>14538</v>
      </c>
      <c r="I1577" s="737"/>
      <c r="K1577" s="231"/>
      <c r="N1577" s="1018">
        <v>14538</v>
      </c>
      <c r="S1577" s="722"/>
      <c r="T1577" s="461"/>
      <c r="U1577" s="722"/>
      <c r="W1577" s="655"/>
    </row>
    <row r="1578" spans="1:26" ht="15.75">
      <c r="A1578" s="381">
        <v>1578</v>
      </c>
      <c r="B1578" s="891" t="s">
        <v>428</v>
      </c>
      <c r="C1578" s="465"/>
      <c r="I1578" s="737"/>
      <c r="K1578" s="231"/>
      <c r="N1578" s="1018"/>
      <c r="S1578" s="722">
        <f t="shared" ref="S1578:S1608" si="191">E1578-I1578</f>
        <v>0</v>
      </c>
      <c r="T1578" s="461"/>
      <c r="U1578" s="722">
        <f t="shared" ref="U1578:U1608" si="192">G1578-K1578</f>
        <v>0</v>
      </c>
      <c r="W1578" s="655">
        <f t="shared" ref="W1578:W1608" si="193">G1578-N1578</f>
        <v>0</v>
      </c>
      <c r="X1578" t="s">
        <v>1517</v>
      </c>
      <c r="Z1578" s="654">
        <f t="shared" ref="Z1578:Z1608" si="194">E1578-Y1578</f>
        <v>0</v>
      </c>
    </row>
    <row r="1579" spans="1:26" ht="15.75">
      <c r="A1579" s="381">
        <v>1579</v>
      </c>
      <c r="B1579" s="146" t="s">
        <v>1467</v>
      </c>
      <c r="C1579" s="465"/>
      <c r="D1579" t="s">
        <v>905</v>
      </c>
      <c r="E1579" s="910">
        <f>'44'!F15</f>
        <v>0</v>
      </c>
      <c r="G1579" s="1068">
        <f>'45'!F15</f>
        <v>0</v>
      </c>
      <c r="I1579" s="737"/>
      <c r="K1579" s="231"/>
      <c r="N1579" s="1018">
        <v>0</v>
      </c>
      <c r="S1579" s="722">
        <f t="shared" si="191"/>
        <v>0</v>
      </c>
      <c r="T1579" s="461"/>
      <c r="U1579" s="722">
        <f t="shared" si="192"/>
        <v>0</v>
      </c>
      <c r="W1579" s="655">
        <f t="shared" si="193"/>
        <v>0</v>
      </c>
      <c r="X1579" t="s">
        <v>1517</v>
      </c>
      <c r="Z1579" s="654">
        <f t="shared" si="194"/>
        <v>0</v>
      </c>
    </row>
    <row r="1580" spans="1:26" ht="15.75">
      <c r="A1580" s="381">
        <v>1580</v>
      </c>
      <c r="B1580" s="146" t="s">
        <v>1568</v>
      </c>
      <c r="C1580" s="465"/>
      <c r="D1580" t="s">
        <v>905</v>
      </c>
      <c r="E1580" s="910">
        <f>'44'!F16</f>
        <v>0</v>
      </c>
      <c r="G1580" s="1068">
        <f>'45'!F16</f>
        <v>0</v>
      </c>
      <c r="I1580" s="737"/>
      <c r="K1580" s="231"/>
      <c r="N1580" s="1018">
        <v>0</v>
      </c>
      <c r="S1580" s="722">
        <f t="shared" si="191"/>
        <v>0</v>
      </c>
      <c r="T1580" s="461"/>
      <c r="U1580" s="722">
        <f t="shared" si="192"/>
        <v>0</v>
      </c>
      <c r="W1580" s="655">
        <f t="shared" si="193"/>
        <v>0</v>
      </c>
      <c r="X1580" t="s">
        <v>1517</v>
      </c>
      <c r="Z1580" s="654">
        <f t="shared" si="194"/>
        <v>0</v>
      </c>
    </row>
    <row r="1581" spans="1:26" ht="15.75">
      <c r="A1581" s="381">
        <v>1581</v>
      </c>
      <c r="B1581" s="146" t="s">
        <v>1468</v>
      </c>
      <c r="C1581" s="465"/>
      <c r="D1581" t="s">
        <v>905</v>
      </c>
      <c r="E1581" s="910">
        <f>'44'!F17</f>
        <v>0</v>
      </c>
      <c r="G1581" s="1068">
        <f>'45'!F17</f>
        <v>0</v>
      </c>
      <c r="I1581" s="737"/>
      <c r="K1581" s="231"/>
      <c r="N1581" s="1018">
        <v>0</v>
      </c>
      <c r="S1581" s="722">
        <f t="shared" si="191"/>
        <v>0</v>
      </c>
      <c r="T1581" s="461"/>
      <c r="U1581" s="722">
        <f t="shared" si="192"/>
        <v>0</v>
      </c>
      <c r="W1581" s="655">
        <f t="shared" si="193"/>
        <v>0</v>
      </c>
      <c r="X1581" t="s">
        <v>1517</v>
      </c>
      <c r="Z1581" s="654">
        <f t="shared" si="194"/>
        <v>0</v>
      </c>
    </row>
    <row r="1582" spans="1:26" ht="15.75">
      <c r="A1582" s="381">
        <v>1582</v>
      </c>
      <c r="B1582" s="146" t="s">
        <v>1469</v>
      </c>
      <c r="C1582" s="465"/>
      <c r="D1582" t="s">
        <v>905</v>
      </c>
      <c r="E1582" s="910">
        <f>'44'!F18</f>
        <v>0</v>
      </c>
      <c r="G1582" s="1068">
        <f>'45'!F18</f>
        <v>0</v>
      </c>
      <c r="I1582" s="737"/>
      <c r="K1582" s="231"/>
      <c r="N1582" s="1018">
        <v>0</v>
      </c>
      <c r="S1582" s="722">
        <f t="shared" si="191"/>
        <v>0</v>
      </c>
      <c r="T1582" s="461"/>
      <c r="U1582" s="722">
        <f t="shared" si="192"/>
        <v>0</v>
      </c>
      <c r="W1582" s="655">
        <f t="shared" si="193"/>
        <v>0</v>
      </c>
      <c r="X1582" t="s">
        <v>1517</v>
      </c>
      <c r="Z1582" s="654">
        <f t="shared" si="194"/>
        <v>0</v>
      </c>
    </row>
    <row r="1583" spans="1:26" ht="15.75">
      <c r="A1583" s="381">
        <v>1583</v>
      </c>
      <c r="B1583" s="146" t="s">
        <v>1430</v>
      </c>
      <c r="C1583" s="465"/>
      <c r="D1583" t="s">
        <v>905</v>
      </c>
      <c r="E1583" s="910">
        <f>'44'!F19</f>
        <v>0</v>
      </c>
      <c r="G1583" s="1068">
        <f>'45'!F19</f>
        <v>0</v>
      </c>
      <c r="I1583" s="737"/>
      <c r="K1583" s="231"/>
      <c r="N1583" s="1018">
        <v>0</v>
      </c>
      <c r="S1583" s="722">
        <f t="shared" si="191"/>
        <v>0</v>
      </c>
      <c r="T1583" s="461"/>
      <c r="U1583" s="722">
        <f t="shared" si="192"/>
        <v>0</v>
      </c>
      <c r="W1583" s="655">
        <f t="shared" si="193"/>
        <v>0</v>
      </c>
      <c r="X1583" t="s">
        <v>1517</v>
      </c>
      <c r="Z1583" s="654">
        <f t="shared" si="194"/>
        <v>0</v>
      </c>
    </row>
    <row r="1584" spans="1:26" ht="15.75">
      <c r="A1584" s="381">
        <v>1584</v>
      </c>
      <c r="B1584" s="146" t="s">
        <v>482</v>
      </c>
      <c r="C1584" s="465"/>
      <c r="D1584" t="s">
        <v>905</v>
      </c>
      <c r="E1584" s="910">
        <f>'44'!F20</f>
        <v>0</v>
      </c>
      <c r="G1584" s="1068">
        <f>'45'!F20</f>
        <v>0</v>
      </c>
      <c r="I1584" s="737"/>
      <c r="K1584" s="231"/>
      <c r="N1584" s="1018">
        <v>0</v>
      </c>
      <c r="S1584" s="722">
        <f t="shared" si="191"/>
        <v>0</v>
      </c>
      <c r="T1584" s="461"/>
      <c r="U1584" s="722">
        <f t="shared" si="192"/>
        <v>0</v>
      </c>
      <c r="W1584" s="655">
        <f t="shared" si="193"/>
        <v>0</v>
      </c>
      <c r="X1584" t="s">
        <v>1517</v>
      </c>
      <c r="Z1584" s="654">
        <f t="shared" si="194"/>
        <v>0</v>
      </c>
    </row>
    <row r="1585" spans="1:26" ht="15.75">
      <c r="A1585" s="381">
        <v>1585</v>
      </c>
      <c r="B1585" s="146" t="s">
        <v>221</v>
      </c>
      <c r="C1585" s="465"/>
      <c r="D1585" t="s">
        <v>905</v>
      </c>
      <c r="E1585" s="910">
        <f>'44'!F21</f>
        <v>0</v>
      </c>
      <c r="G1585" s="1068">
        <f>'45'!F21</f>
        <v>0</v>
      </c>
      <c r="I1585" s="737"/>
      <c r="K1585" s="231"/>
      <c r="N1585" s="1018">
        <v>0</v>
      </c>
      <c r="S1585" s="722">
        <f t="shared" si="191"/>
        <v>0</v>
      </c>
      <c r="T1585" s="461"/>
      <c r="U1585" s="722">
        <f t="shared" si="192"/>
        <v>0</v>
      </c>
      <c r="W1585" s="655">
        <f t="shared" si="193"/>
        <v>0</v>
      </c>
      <c r="X1585" t="s">
        <v>1517</v>
      </c>
      <c r="Z1585" s="654">
        <f t="shared" si="194"/>
        <v>0</v>
      </c>
    </row>
    <row r="1586" spans="1:26" ht="15.75">
      <c r="A1586" s="381">
        <v>1586</v>
      </c>
      <c r="B1586" s="388" t="s">
        <v>1704</v>
      </c>
      <c r="C1586" s="465"/>
      <c r="D1586" t="s">
        <v>905</v>
      </c>
      <c r="E1586" s="910">
        <f>'44'!F22</f>
        <v>0</v>
      </c>
      <c r="G1586" s="1068">
        <f>'45'!F22</f>
        <v>0</v>
      </c>
      <c r="I1586" s="737"/>
      <c r="K1586" s="231"/>
      <c r="N1586" s="1018"/>
      <c r="S1586" s="722"/>
      <c r="T1586" s="461"/>
      <c r="U1586" s="722"/>
      <c r="W1586" s="655"/>
    </row>
    <row r="1587" spans="1:26" ht="15.75">
      <c r="A1587" s="381">
        <v>1587</v>
      </c>
      <c r="B1587" s="146" t="s">
        <v>222</v>
      </c>
      <c r="C1587" s="465"/>
      <c r="D1587" t="s">
        <v>905</v>
      </c>
      <c r="E1587" s="910">
        <f>'44'!F23</f>
        <v>0</v>
      </c>
      <c r="G1587" s="1068">
        <f>'45'!F23</f>
        <v>0</v>
      </c>
      <c r="I1587" s="737"/>
      <c r="K1587" s="231"/>
      <c r="N1587" s="1018">
        <v>0</v>
      </c>
      <c r="S1587" s="722">
        <f t="shared" si="191"/>
        <v>0</v>
      </c>
      <c r="T1587" s="461"/>
      <c r="U1587" s="722">
        <f t="shared" si="192"/>
        <v>0</v>
      </c>
      <c r="W1587" s="655">
        <f t="shared" si="193"/>
        <v>0</v>
      </c>
      <c r="X1587" t="s">
        <v>1517</v>
      </c>
      <c r="Z1587" s="654">
        <f t="shared" si="194"/>
        <v>0</v>
      </c>
    </row>
    <row r="1588" spans="1:26" ht="15.75">
      <c r="A1588" s="381">
        <v>1588</v>
      </c>
      <c r="B1588" s="146" t="s">
        <v>223</v>
      </c>
      <c r="C1588" s="465"/>
      <c r="D1588" t="s">
        <v>905</v>
      </c>
      <c r="E1588" s="910">
        <f>'44'!F24</f>
        <v>0</v>
      </c>
      <c r="G1588" s="1068">
        <f>'45'!F24</f>
        <v>0</v>
      </c>
      <c r="I1588" s="737"/>
      <c r="K1588" s="231"/>
      <c r="N1588" s="1018">
        <v>0</v>
      </c>
      <c r="S1588" s="722">
        <f t="shared" si="191"/>
        <v>0</v>
      </c>
      <c r="T1588" s="461"/>
      <c r="U1588" s="722">
        <f t="shared" si="192"/>
        <v>0</v>
      </c>
      <c r="W1588" s="655">
        <f t="shared" si="193"/>
        <v>0</v>
      </c>
      <c r="X1588" t="s">
        <v>1517</v>
      </c>
      <c r="Z1588" s="654">
        <f t="shared" si="194"/>
        <v>0</v>
      </c>
    </row>
    <row r="1589" spans="1:26" ht="15.75">
      <c r="A1589" s="381">
        <v>1589</v>
      </c>
      <c r="B1589" s="146" t="s">
        <v>457</v>
      </c>
      <c r="C1589" s="465"/>
      <c r="D1589" t="s">
        <v>905</v>
      </c>
      <c r="E1589" s="910">
        <f>'44'!F25</f>
        <v>0</v>
      </c>
      <c r="G1589" s="1068">
        <f>'45'!F25</f>
        <v>0</v>
      </c>
      <c r="I1589" s="737"/>
      <c r="K1589" s="231"/>
      <c r="N1589" s="1018">
        <v>0</v>
      </c>
      <c r="S1589" s="722">
        <f t="shared" si="191"/>
        <v>0</v>
      </c>
      <c r="T1589" s="461"/>
      <c r="U1589" s="722">
        <f t="shared" si="192"/>
        <v>0</v>
      </c>
      <c r="W1589" s="655">
        <f t="shared" si="193"/>
        <v>0</v>
      </c>
      <c r="X1589" t="s">
        <v>1517</v>
      </c>
      <c r="Z1589" s="654">
        <f t="shared" si="194"/>
        <v>0</v>
      </c>
    </row>
    <row r="1590" spans="1:26" ht="15.75">
      <c r="A1590" s="381">
        <v>1590</v>
      </c>
      <c r="B1590" s="146" t="s">
        <v>8</v>
      </c>
      <c r="C1590" s="465"/>
      <c r="D1590" t="s">
        <v>905</v>
      </c>
      <c r="E1590" s="910">
        <f>'44'!F26</f>
        <v>0</v>
      </c>
      <c r="G1590" s="1068">
        <f>'45'!F26</f>
        <v>0</v>
      </c>
      <c r="I1590" s="737"/>
      <c r="K1590" s="231"/>
      <c r="N1590" s="1018">
        <v>0</v>
      </c>
      <c r="S1590" s="722">
        <f t="shared" si="191"/>
        <v>0</v>
      </c>
      <c r="T1590" s="461"/>
      <c r="U1590" s="722">
        <f t="shared" si="192"/>
        <v>0</v>
      </c>
      <c r="W1590" s="655">
        <f t="shared" si="193"/>
        <v>0</v>
      </c>
      <c r="X1590" t="s">
        <v>1517</v>
      </c>
      <c r="Z1590" s="654">
        <f t="shared" si="194"/>
        <v>0</v>
      </c>
    </row>
    <row r="1591" spans="1:26" ht="15.75">
      <c r="A1591" s="381">
        <v>1591</v>
      </c>
      <c r="B1591" s="146" t="s">
        <v>1470</v>
      </c>
      <c r="C1591" s="465"/>
      <c r="D1591" t="s">
        <v>905</v>
      </c>
      <c r="E1591" s="910">
        <f>'44'!F27</f>
        <v>0</v>
      </c>
      <c r="G1591" s="1068">
        <f>'45'!F27</f>
        <v>0</v>
      </c>
      <c r="I1591" s="737"/>
      <c r="K1591" s="231"/>
      <c r="N1591" s="1018">
        <v>0</v>
      </c>
      <c r="S1591" s="722">
        <f t="shared" si="191"/>
        <v>0</v>
      </c>
      <c r="T1591" s="461"/>
      <c r="U1591" s="722">
        <f t="shared" si="192"/>
        <v>0</v>
      </c>
      <c r="W1591" s="655">
        <f t="shared" si="193"/>
        <v>0</v>
      </c>
      <c r="X1591" t="s">
        <v>1517</v>
      </c>
      <c r="Z1591" s="654">
        <f t="shared" si="194"/>
        <v>0</v>
      </c>
    </row>
    <row r="1592" spans="1:26" ht="15.75">
      <c r="A1592" s="381">
        <v>1592</v>
      </c>
      <c r="B1592" s="146" t="s">
        <v>1431</v>
      </c>
      <c r="C1592" s="465"/>
      <c r="D1592" t="s">
        <v>905</v>
      </c>
      <c r="E1592" s="910">
        <f>'44'!F28</f>
        <v>0</v>
      </c>
      <c r="G1592" s="1068">
        <f>'45'!F28</f>
        <v>0</v>
      </c>
      <c r="I1592" s="737"/>
      <c r="K1592" s="231"/>
      <c r="N1592" s="1018">
        <v>0</v>
      </c>
      <c r="S1592" s="722">
        <f t="shared" si="191"/>
        <v>0</v>
      </c>
      <c r="T1592" s="461"/>
      <c r="U1592" s="722">
        <f t="shared" si="192"/>
        <v>0</v>
      </c>
      <c r="W1592" s="655">
        <f t="shared" si="193"/>
        <v>0</v>
      </c>
      <c r="X1592" t="s">
        <v>1517</v>
      </c>
      <c r="Z1592" s="654">
        <f t="shared" si="194"/>
        <v>0</v>
      </c>
    </row>
    <row r="1593" spans="1:26" ht="15.75">
      <c r="A1593" s="381">
        <v>1593</v>
      </c>
      <c r="B1593" s="146" t="s">
        <v>1471</v>
      </c>
      <c r="C1593" s="465"/>
      <c r="D1593" t="s">
        <v>905</v>
      </c>
      <c r="E1593" s="910">
        <f>'44'!F30</f>
        <v>0</v>
      </c>
      <c r="G1593" s="1068">
        <f>'45'!F30</f>
        <v>0</v>
      </c>
      <c r="I1593" s="737"/>
      <c r="K1593" s="231"/>
      <c r="N1593" s="1018">
        <v>0</v>
      </c>
      <c r="S1593" s="722">
        <f t="shared" si="191"/>
        <v>0</v>
      </c>
      <c r="T1593" s="461"/>
      <c r="U1593" s="722">
        <f t="shared" si="192"/>
        <v>0</v>
      </c>
      <c r="W1593" s="655">
        <f t="shared" si="193"/>
        <v>0</v>
      </c>
      <c r="X1593" t="s">
        <v>1517</v>
      </c>
      <c r="Z1593" s="654">
        <f t="shared" si="194"/>
        <v>0</v>
      </c>
    </row>
    <row r="1594" spans="1:26" ht="15.75">
      <c r="A1594" s="381">
        <v>1594</v>
      </c>
      <c r="B1594" s="146" t="s">
        <v>1468</v>
      </c>
      <c r="C1594" s="465"/>
      <c r="D1594" t="s">
        <v>905</v>
      </c>
      <c r="E1594" s="910">
        <f>'44'!F31</f>
        <v>0</v>
      </c>
      <c r="G1594" s="1068">
        <f>'45'!F31</f>
        <v>0</v>
      </c>
      <c r="I1594" s="737"/>
      <c r="K1594" s="231"/>
      <c r="N1594" s="1018">
        <v>0</v>
      </c>
      <c r="S1594" s="722">
        <f t="shared" si="191"/>
        <v>0</v>
      </c>
      <c r="T1594" s="461"/>
      <c r="U1594" s="722">
        <f t="shared" si="192"/>
        <v>0</v>
      </c>
      <c r="W1594" s="655">
        <f t="shared" si="193"/>
        <v>0</v>
      </c>
      <c r="X1594" t="s">
        <v>1517</v>
      </c>
      <c r="Z1594" s="654">
        <f t="shared" si="194"/>
        <v>0</v>
      </c>
    </row>
    <row r="1595" spans="1:26" ht="15.75">
      <c r="A1595" s="381">
        <v>1595</v>
      </c>
      <c r="B1595" s="146" t="s">
        <v>1469</v>
      </c>
      <c r="C1595" s="465"/>
      <c r="D1595" t="s">
        <v>905</v>
      </c>
      <c r="E1595" s="910">
        <f>'44'!F32</f>
        <v>0</v>
      </c>
      <c r="G1595" s="1068">
        <f>'45'!F32</f>
        <v>0</v>
      </c>
      <c r="I1595" s="737"/>
      <c r="K1595" s="231"/>
      <c r="N1595" s="1018">
        <v>0</v>
      </c>
      <c r="S1595" s="722">
        <f t="shared" si="191"/>
        <v>0</v>
      </c>
      <c r="T1595" s="461"/>
      <c r="U1595" s="722">
        <f t="shared" si="192"/>
        <v>0</v>
      </c>
      <c r="W1595" s="655">
        <f t="shared" si="193"/>
        <v>0</v>
      </c>
      <c r="X1595" t="s">
        <v>1517</v>
      </c>
      <c r="Z1595" s="654">
        <f t="shared" si="194"/>
        <v>0</v>
      </c>
    </row>
    <row r="1596" spans="1:26" ht="15.75">
      <c r="A1596" s="381">
        <v>1596</v>
      </c>
      <c r="B1596" s="146" t="s">
        <v>1432</v>
      </c>
      <c r="C1596" s="465"/>
      <c r="D1596" t="s">
        <v>905</v>
      </c>
      <c r="E1596" s="910">
        <f>'44'!F33</f>
        <v>0</v>
      </c>
      <c r="G1596" s="1068">
        <f>'45'!F33</f>
        <v>0</v>
      </c>
      <c r="I1596" s="737"/>
      <c r="K1596" s="231"/>
      <c r="N1596" s="1018">
        <v>0</v>
      </c>
      <c r="S1596" s="722">
        <f t="shared" si="191"/>
        <v>0</v>
      </c>
      <c r="T1596" s="461"/>
      <c r="U1596" s="722">
        <f t="shared" si="192"/>
        <v>0</v>
      </c>
      <c r="W1596" s="655">
        <f t="shared" si="193"/>
        <v>0</v>
      </c>
      <c r="X1596" t="s">
        <v>1517</v>
      </c>
      <c r="Z1596" s="654">
        <f t="shared" si="194"/>
        <v>0</v>
      </c>
    </row>
    <row r="1597" spans="1:26" ht="15.75">
      <c r="A1597" s="381">
        <v>1597</v>
      </c>
      <c r="B1597" s="146" t="s">
        <v>1472</v>
      </c>
      <c r="C1597" s="465"/>
      <c r="D1597" t="s">
        <v>905</v>
      </c>
      <c r="E1597" s="910">
        <f>'44'!F34</f>
        <v>0</v>
      </c>
      <c r="G1597" s="1068">
        <f>'45'!F34</f>
        <v>0</v>
      </c>
      <c r="I1597" s="737"/>
      <c r="K1597" s="231"/>
      <c r="N1597" s="1018">
        <v>0</v>
      </c>
      <c r="S1597" s="722">
        <f t="shared" si="191"/>
        <v>0</v>
      </c>
      <c r="T1597" s="461"/>
      <c r="U1597" s="722">
        <f t="shared" si="192"/>
        <v>0</v>
      </c>
      <c r="W1597" s="655">
        <f t="shared" si="193"/>
        <v>0</v>
      </c>
      <c r="X1597" t="s">
        <v>1517</v>
      </c>
      <c r="Z1597" s="654">
        <f t="shared" si="194"/>
        <v>0</v>
      </c>
    </row>
    <row r="1598" spans="1:26" ht="15.75">
      <c r="A1598" s="381">
        <v>1598</v>
      </c>
      <c r="B1598" s="146" t="s">
        <v>984</v>
      </c>
      <c r="C1598" s="465"/>
      <c r="D1598" t="s">
        <v>905</v>
      </c>
      <c r="E1598" s="910">
        <f>'44'!F35</f>
        <v>0</v>
      </c>
      <c r="G1598" s="1068">
        <f>'45'!F35</f>
        <v>0</v>
      </c>
      <c r="I1598" s="737"/>
      <c r="K1598" s="231"/>
      <c r="N1598" s="1018">
        <v>0</v>
      </c>
      <c r="S1598" s="722">
        <f t="shared" si="191"/>
        <v>0</v>
      </c>
      <c r="T1598" s="461"/>
      <c r="U1598" s="722">
        <f t="shared" si="192"/>
        <v>0</v>
      </c>
      <c r="W1598" s="655">
        <f t="shared" si="193"/>
        <v>0</v>
      </c>
      <c r="X1598" t="s">
        <v>1517</v>
      </c>
      <c r="Z1598" s="654">
        <f t="shared" si="194"/>
        <v>0</v>
      </c>
    </row>
    <row r="1599" spans="1:26" ht="15.75">
      <c r="A1599" s="381">
        <v>1599</v>
      </c>
      <c r="B1599" s="388" t="s">
        <v>1704</v>
      </c>
      <c r="C1599" s="465"/>
      <c r="D1599" t="s">
        <v>905</v>
      </c>
      <c r="E1599" s="910">
        <f>'44'!F36</f>
        <v>0</v>
      </c>
      <c r="G1599" s="1068">
        <f>'45'!F36</f>
        <v>0</v>
      </c>
      <c r="I1599" s="737"/>
      <c r="K1599" s="231"/>
      <c r="N1599" s="1018"/>
      <c r="S1599" s="722"/>
      <c r="T1599" s="461"/>
      <c r="U1599" s="722"/>
      <c r="W1599" s="655"/>
    </row>
    <row r="1600" spans="1:26" ht="15.75">
      <c r="A1600" s="381">
        <v>1600</v>
      </c>
      <c r="B1600" s="146" t="s">
        <v>222</v>
      </c>
      <c r="C1600" s="465"/>
      <c r="D1600" t="s">
        <v>905</v>
      </c>
      <c r="E1600" s="910">
        <f>'44'!F37</f>
        <v>0</v>
      </c>
      <c r="G1600" s="1068">
        <f>'45'!F37</f>
        <v>0</v>
      </c>
      <c r="I1600" s="737"/>
      <c r="K1600" s="231"/>
      <c r="N1600" s="1018">
        <v>0</v>
      </c>
      <c r="S1600" s="722">
        <f t="shared" si="191"/>
        <v>0</v>
      </c>
      <c r="T1600" s="461"/>
      <c r="U1600" s="722">
        <f t="shared" si="192"/>
        <v>0</v>
      </c>
      <c r="W1600" s="655">
        <f t="shared" si="193"/>
        <v>0</v>
      </c>
      <c r="X1600" t="s">
        <v>1517</v>
      </c>
      <c r="Z1600" s="654">
        <f t="shared" si="194"/>
        <v>0</v>
      </c>
    </row>
    <row r="1601" spans="1:26" ht="15.75">
      <c r="A1601" s="381">
        <v>1601</v>
      </c>
      <c r="B1601" s="146" t="s">
        <v>223</v>
      </c>
      <c r="C1601" s="465"/>
      <c r="D1601" t="s">
        <v>905</v>
      </c>
      <c r="E1601" s="910">
        <f>'44'!F38</f>
        <v>0</v>
      </c>
      <c r="G1601" s="1068">
        <f>'45'!F38</f>
        <v>0</v>
      </c>
      <c r="I1601" s="737"/>
      <c r="K1601" s="231"/>
      <c r="N1601" s="1018">
        <v>0</v>
      </c>
      <c r="S1601" s="722">
        <f t="shared" si="191"/>
        <v>0</v>
      </c>
      <c r="T1601" s="461"/>
      <c r="U1601" s="722">
        <f t="shared" si="192"/>
        <v>0</v>
      </c>
      <c r="W1601" s="655">
        <f t="shared" si="193"/>
        <v>0</v>
      </c>
      <c r="X1601" t="s">
        <v>1517</v>
      </c>
      <c r="Z1601" s="654">
        <f t="shared" si="194"/>
        <v>0</v>
      </c>
    </row>
    <row r="1602" spans="1:26" ht="15.75">
      <c r="A1602" s="381">
        <v>1602</v>
      </c>
      <c r="B1602" s="146" t="s">
        <v>457</v>
      </c>
      <c r="C1602" s="465"/>
      <c r="D1602" t="s">
        <v>905</v>
      </c>
      <c r="E1602" s="910">
        <f>'44'!F39</f>
        <v>0</v>
      </c>
      <c r="G1602" s="1068">
        <f>'45'!F39</f>
        <v>0</v>
      </c>
      <c r="I1602" s="737"/>
      <c r="K1602" s="231"/>
      <c r="N1602" s="1018">
        <v>0</v>
      </c>
      <c r="S1602" s="722">
        <f t="shared" si="191"/>
        <v>0</v>
      </c>
      <c r="T1602" s="461"/>
      <c r="U1602" s="722">
        <f t="shared" si="192"/>
        <v>0</v>
      </c>
      <c r="W1602" s="655">
        <f t="shared" si="193"/>
        <v>0</v>
      </c>
      <c r="X1602" t="s">
        <v>1517</v>
      </c>
      <c r="Z1602" s="654">
        <f t="shared" si="194"/>
        <v>0</v>
      </c>
    </row>
    <row r="1603" spans="1:26" ht="15.75">
      <c r="A1603" s="381">
        <v>1603</v>
      </c>
      <c r="B1603" s="146" t="s">
        <v>8</v>
      </c>
      <c r="C1603" s="465"/>
      <c r="D1603" t="s">
        <v>905</v>
      </c>
      <c r="E1603" s="910">
        <f>'44'!F40</f>
        <v>0</v>
      </c>
      <c r="G1603" s="1068">
        <f>'45'!F40</f>
        <v>0</v>
      </c>
      <c r="I1603" s="737"/>
      <c r="K1603" s="231"/>
      <c r="N1603" s="1018">
        <v>0</v>
      </c>
      <c r="S1603" s="722">
        <f t="shared" si="191"/>
        <v>0</v>
      </c>
      <c r="T1603" s="461"/>
      <c r="U1603" s="722">
        <f t="shared" si="192"/>
        <v>0</v>
      </c>
      <c r="W1603" s="655">
        <f t="shared" si="193"/>
        <v>0</v>
      </c>
      <c r="X1603" t="s">
        <v>1517</v>
      </c>
      <c r="Z1603" s="654">
        <f t="shared" si="194"/>
        <v>0</v>
      </c>
    </row>
    <row r="1604" spans="1:26" ht="15.75">
      <c r="A1604" s="381">
        <v>1604</v>
      </c>
      <c r="B1604" s="146" t="s">
        <v>1470</v>
      </c>
      <c r="C1604" s="465"/>
      <c r="D1604" t="s">
        <v>905</v>
      </c>
      <c r="E1604" s="910">
        <f>'44'!F41</f>
        <v>0</v>
      </c>
      <c r="G1604" s="1068">
        <f>'45'!F41</f>
        <v>0</v>
      </c>
      <c r="I1604" s="737"/>
      <c r="K1604" s="231"/>
      <c r="N1604" s="1018">
        <v>0</v>
      </c>
      <c r="S1604" s="722">
        <f t="shared" si="191"/>
        <v>0</v>
      </c>
      <c r="T1604" s="461"/>
      <c r="U1604" s="722">
        <f t="shared" si="192"/>
        <v>0</v>
      </c>
      <c r="W1604" s="655">
        <f t="shared" si="193"/>
        <v>0</v>
      </c>
      <c r="X1604" t="s">
        <v>1517</v>
      </c>
      <c r="Z1604" s="654">
        <f t="shared" si="194"/>
        <v>0</v>
      </c>
    </row>
    <row r="1605" spans="1:26" ht="15.75">
      <c r="A1605" s="381">
        <v>1605</v>
      </c>
      <c r="B1605" s="146" t="s">
        <v>227</v>
      </c>
      <c r="C1605" s="465"/>
      <c r="D1605" t="s">
        <v>905</v>
      </c>
      <c r="E1605" s="910">
        <f>'44'!F42</f>
        <v>0</v>
      </c>
      <c r="G1605" s="1068">
        <f>'45'!F42</f>
        <v>0</v>
      </c>
      <c r="I1605" s="737"/>
      <c r="K1605" s="231"/>
      <c r="N1605" s="1018">
        <v>0</v>
      </c>
      <c r="S1605" s="722">
        <f t="shared" si="191"/>
        <v>0</v>
      </c>
      <c r="T1605" s="461"/>
      <c r="U1605" s="722">
        <f t="shared" si="192"/>
        <v>0</v>
      </c>
      <c r="W1605" s="655">
        <f t="shared" si="193"/>
        <v>0</v>
      </c>
      <c r="X1605" t="s">
        <v>1517</v>
      </c>
      <c r="Z1605" s="654">
        <f t="shared" si="194"/>
        <v>0</v>
      </c>
    </row>
    <row r="1606" spans="1:26" ht="15.75">
      <c r="A1606" s="381">
        <v>1606</v>
      </c>
      <c r="B1606" s="146" t="s">
        <v>1431</v>
      </c>
      <c r="C1606" s="465"/>
      <c r="D1606" t="s">
        <v>905</v>
      </c>
      <c r="E1606" s="910">
        <f>'44'!F43</f>
        <v>0</v>
      </c>
      <c r="G1606" s="1068">
        <f>'45'!F43</f>
        <v>0</v>
      </c>
      <c r="I1606" s="737"/>
      <c r="K1606" s="231"/>
      <c r="N1606" s="1018">
        <v>0</v>
      </c>
      <c r="S1606" s="722">
        <f t="shared" si="191"/>
        <v>0</v>
      </c>
      <c r="T1606" s="461"/>
      <c r="U1606" s="722">
        <f t="shared" si="192"/>
        <v>0</v>
      </c>
      <c r="W1606" s="655">
        <f t="shared" si="193"/>
        <v>0</v>
      </c>
      <c r="X1606" t="s">
        <v>1517</v>
      </c>
      <c r="Z1606" s="654">
        <f t="shared" si="194"/>
        <v>0</v>
      </c>
    </row>
    <row r="1607" spans="1:26" ht="15.75">
      <c r="A1607" s="381">
        <v>1607</v>
      </c>
      <c r="B1607" s="146" t="s">
        <v>1433</v>
      </c>
      <c r="C1607" s="465"/>
      <c r="D1607" t="s">
        <v>905</v>
      </c>
      <c r="E1607" s="910">
        <f>'44'!F45</f>
        <v>0</v>
      </c>
      <c r="G1607" s="1068">
        <f>'45'!F45</f>
        <v>0</v>
      </c>
      <c r="I1607" s="737"/>
      <c r="K1607" s="231"/>
      <c r="N1607" s="1018">
        <v>0</v>
      </c>
      <c r="S1607" s="722">
        <f t="shared" si="191"/>
        <v>0</v>
      </c>
      <c r="T1607" s="461"/>
      <c r="U1607" s="722">
        <f t="shared" si="192"/>
        <v>0</v>
      </c>
      <c r="W1607" s="655">
        <f t="shared" si="193"/>
        <v>0</v>
      </c>
      <c r="X1607" t="s">
        <v>1517</v>
      </c>
      <c r="Z1607" s="654">
        <f t="shared" si="194"/>
        <v>0</v>
      </c>
    </row>
    <row r="1608" spans="1:26" ht="15.75">
      <c r="A1608" s="381">
        <v>1608</v>
      </c>
      <c r="B1608" s="146" t="s">
        <v>1434</v>
      </c>
      <c r="C1608" s="465"/>
      <c r="D1608" t="s">
        <v>905</v>
      </c>
      <c r="E1608" s="910">
        <f>'44'!F47</f>
        <v>0</v>
      </c>
      <c r="G1608" s="1068">
        <f>'45'!F47</f>
        <v>0</v>
      </c>
      <c r="I1608" s="737"/>
      <c r="K1608" s="231"/>
      <c r="N1608" s="1018">
        <v>0</v>
      </c>
      <c r="S1608" s="722">
        <f t="shared" si="191"/>
        <v>0</v>
      </c>
      <c r="T1608" s="461"/>
      <c r="U1608" s="722">
        <f t="shared" si="192"/>
        <v>0</v>
      </c>
      <c r="W1608" s="655">
        <f t="shared" si="193"/>
        <v>0</v>
      </c>
      <c r="X1608" t="s">
        <v>1517</v>
      </c>
      <c r="Z1608" s="654">
        <f t="shared" si="194"/>
        <v>0</v>
      </c>
    </row>
    <row r="1609" spans="1:26" ht="15.75">
      <c r="A1609" s="381">
        <v>1609</v>
      </c>
      <c r="B1609" s="146" t="s">
        <v>1538</v>
      </c>
      <c r="C1609" s="465"/>
      <c r="I1609" s="737"/>
      <c r="K1609" s="231"/>
      <c r="N1609" s="1018"/>
      <c r="S1609" s="722"/>
      <c r="T1609" s="461"/>
      <c r="U1609" s="722"/>
      <c r="W1609" s="655"/>
    </row>
    <row r="1610" spans="1:26" ht="15.75">
      <c r="A1610" s="381">
        <v>1610</v>
      </c>
      <c r="B1610" s="146" t="s">
        <v>1539</v>
      </c>
      <c r="C1610" s="465"/>
      <c r="D1610" t="s">
        <v>905</v>
      </c>
      <c r="E1610" s="910">
        <f>'44'!F53</f>
        <v>0</v>
      </c>
      <c r="G1610" s="1068">
        <f>'45'!F53</f>
        <v>0</v>
      </c>
      <c r="I1610" s="737"/>
      <c r="K1610" s="231"/>
      <c r="N1610" s="1018">
        <v>0</v>
      </c>
      <c r="S1610" s="722"/>
      <c r="T1610" s="461"/>
      <c r="U1610" s="722"/>
      <c r="W1610" s="655"/>
    </row>
    <row r="1611" spans="1:26" ht="15.75">
      <c r="A1611" s="381">
        <v>1611</v>
      </c>
      <c r="B1611" s="146" t="s">
        <v>1540</v>
      </c>
      <c r="C1611" s="465"/>
      <c r="D1611" t="s">
        <v>905</v>
      </c>
      <c r="E1611" s="910">
        <f>'44'!F54</f>
        <v>0</v>
      </c>
      <c r="G1611" s="1068">
        <f>'45'!F54</f>
        <v>0</v>
      </c>
      <c r="I1611" s="737"/>
      <c r="K1611" s="231"/>
      <c r="N1611" s="1018">
        <v>0</v>
      </c>
      <c r="S1611" s="722"/>
      <c r="T1611" s="461"/>
      <c r="U1611" s="722"/>
      <c r="W1611" s="655"/>
    </row>
    <row r="1612" spans="1:26" ht="15.75">
      <c r="A1612" s="381">
        <v>1612</v>
      </c>
      <c r="B1612" s="146" t="s">
        <v>1541</v>
      </c>
      <c r="C1612" s="465"/>
      <c r="D1612" t="s">
        <v>905</v>
      </c>
      <c r="E1612" s="910">
        <f>'44'!F55</f>
        <v>0</v>
      </c>
      <c r="G1612" s="1068">
        <f>'45'!F55</f>
        <v>0</v>
      </c>
      <c r="I1612" s="737"/>
      <c r="K1612" s="231"/>
      <c r="N1612" s="1018">
        <v>0</v>
      </c>
      <c r="S1612" s="722"/>
      <c r="T1612" s="461"/>
      <c r="U1612" s="722"/>
      <c r="W1612" s="655"/>
    </row>
    <row r="1613" spans="1:26" ht="15.75">
      <c r="A1613" s="381">
        <v>1613</v>
      </c>
      <c r="B1613" s="146" t="s">
        <v>1542</v>
      </c>
      <c r="C1613" s="465"/>
      <c r="D1613" t="s">
        <v>905</v>
      </c>
      <c r="E1613" s="910">
        <f>'44'!F56</f>
        <v>0</v>
      </c>
      <c r="G1613" s="1068">
        <f>'45'!F56</f>
        <v>0</v>
      </c>
      <c r="I1613" s="737"/>
      <c r="K1613" s="231"/>
      <c r="N1613" s="1018">
        <v>0</v>
      </c>
      <c r="S1613" s="722"/>
      <c r="T1613" s="461"/>
      <c r="U1613" s="722"/>
      <c r="W1613" s="655"/>
    </row>
    <row r="1614" spans="1:26" ht="15.75">
      <c r="A1614" s="381">
        <v>1614</v>
      </c>
      <c r="B1614" s="146" t="s">
        <v>1579</v>
      </c>
      <c r="C1614" s="465"/>
      <c r="E1614" s="910">
        <f>'44'!F57</f>
        <v>0</v>
      </c>
      <c r="G1614" s="1068">
        <f>'45'!F57</f>
        <v>0</v>
      </c>
      <c r="I1614" s="737"/>
      <c r="K1614" s="231"/>
      <c r="N1614" s="1018">
        <v>0</v>
      </c>
      <c r="S1614" s="722"/>
      <c r="T1614" s="461"/>
      <c r="U1614" s="722"/>
      <c r="W1614" s="655"/>
    </row>
    <row r="1615" spans="1:26" ht="15.75">
      <c r="A1615" s="381">
        <v>1615</v>
      </c>
      <c r="B1615" s="146" t="s">
        <v>1543</v>
      </c>
      <c r="C1615" s="465"/>
      <c r="D1615" t="s">
        <v>905</v>
      </c>
      <c r="E1615" s="910">
        <f>'44'!F58</f>
        <v>0</v>
      </c>
      <c r="G1615" s="1068">
        <f>'45'!F58</f>
        <v>0</v>
      </c>
      <c r="I1615" s="737"/>
      <c r="K1615" s="231"/>
      <c r="N1615" s="1018">
        <v>0</v>
      </c>
      <c r="S1615" s="722"/>
      <c r="T1615" s="461"/>
      <c r="U1615" s="722"/>
      <c r="W1615" s="655"/>
    </row>
    <row r="1616" spans="1:26" ht="15.75">
      <c r="A1616" s="381">
        <v>1616</v>
      </c>
      <c r="B1616" s="146" t="s">
        <v>106</v>
      </c>
      <c r="C1616" s="465"/>
      <c r="D1616" t="s">
        <v>905</v>
      </c>
      <c r="E1616" s="910">
        <f>'44'!F59</f>
        <v>0</v>
      </c>
      <c r="G1616" s="1068">
        <f>'45'!F59</f>
        <v>0</v>
      </c>
      <c r="I1616" s="737"/>
      <c r="K1616" s="231"/>
      <c r="N1616" s="1018">
        <v>0</v>
      </c>
      <c r="S1616" s="722"/>
      <c r="T1616" s="461"/>
      <c r="U1616" s="722"/>
      <c r="W1616" s="655"/>
    </row>
    <row r="1617" spans="1:26" ht="15.75">
      <c r="A1617" s="381">
        <v>1617</v>
      </c>
      <c r="B1617" s="891" t="s">
        <v>235</v>
      </c>
      <c r="C1617" s="465"/>
      <c r="I1617" s="737"/>
      <c r="K1617" s="231"/>
      <c r="N1617" s="1018"/>
      <c r="S1617" s="722">
        <f t="shared" ref="S1617:S1647" si="195">E1617-I1617</f>
        <v>0</v>
      </c>
      <c r="T1617" s="461"/>
      <c r="U1617" s="722">
        <f t="shared" ref="U1617:U1647" si="196">G1617-K1617</f>
        <v>0</v>
      </c>
      <c r="W1617" s="655">
        <f t="shared" ref="W1617:W1647" si="197">G1617-N1617</f>
        <v>0</v>
      </c>
      <c r="X1617" t="s">
        <v>1517</v>
      </c>
      <c r="Z1617" s="654">
        <f t="shared" ref="Z1617:Z1647" si="198">E1617-Y1617</f>
        <v>0</v>
      </c>
    </row>
    <row r="1618" spans="1:26" ht="15.75">
      <c r="A1618" s="381">
        <v>1618</v>
      </c>
      <c r="B1618" s="146" t="s">
        <v>1467</v>
      </c>
      <c r="C1618" s="465"/>
      <c r="D1618" t="s">
        <v>905</v>
      </c>
      <c r="E1618" s="910">
        <f>'44'!H15</f>
        <v>0</v>
      </c>
      <c r="G1618" s="1068">
        <f>'45'!H15</f>
        <v>0</v>
      </c>
      <c r="I1618" s="737"/>
      <c r="K1618" s="231"/>
      <c r="N1618" s="1018">
        <v>0</v>
      </c>
      <c r="S1618" s="722">
        <f t="shared" si="195"/>
        <v>0</v>
      </c>
      <c r="T1618" s="461"/>
      <c r="U1618" s="722">
        <f t="shared" si="196"/>
        <v>0</v>
      </c>
      <c r="W1618" s="655">
        <f t="shared" si="197"/>
        <v>0</v>
      </c>
      <c r="X1618" t="s">
        <v>1517</v>
      </c>
      <c r="Z1618" s="654">
        <f t="shared" si="198"/>
        <v>0</v>
      </c>
    </row>
    <row r="1619" spans="1:26" ht="15.75">
      <c r="A1619" s="381">
        <v>1619</v>
      </c>
      <c r="B1619" s="146" t="s">
        <v>1568</v>
      </c>
      <c r="C1619" s="465"/>
      <c r="D1619" t="s">
        <v>905</v>
      </c>
      <c r="E1619" s="910">
        <f>'44'!H16</f>
        <v>0</v>
      </c>
      <c r="G1619" s="1068">
        <f>'45'!H16</f>
        <v>0</v>
      </c>
      <c r="I1619" s="737"/>
      <c r="K1619" s="231"/>
      <c r="N1619" s="1018">
        <v>0</v>
      </c>
      <c r="S1619" s="722">
        <f t="shared" si="195"/>
        <v>0</v>
      </c>
      <c r="T1619" s="461"/>
      <c r="U1619" s="722">
        <f t="shared" si="196"/>
        <v>0</v>
      </c>
      <c r="W1619" s="655">
        <f t="shared" si="197"/>
        <v>0</v>
      </c>
      <c r="X1619" t="s">
        <v>1517</v>
      </c>
      <c r="Z1619" s="654">
        <f t="shared" si="198"/>
        <v>0</v>
      </c>
    </row>
    <row r="1620" spans="1:26" ht="15" customHeight="1">
      <c r="A1620" s="381">
        <v>1620</v>
      </c>
      <c r="B1620" s="146" t="s">
        <v>1468</v>
      </c>
      <c r="C1620" s="465"/>
      <c r="D1620" t="s">
        <v>905</v>
      </c>
      <c r="E1620" s="910">
        <f>'44'!H17</f>
        <v>0</v>
      </c>
      <c r="G1620" s="1068">
        <f>'45'!H17</f>
        <v>0</v>
      </c>
      <c r="I1620" s="737"/>
      <c r="K1620" s="231"/>
      <c r="N1620" s="1018">
        <v>0</v>
      </c>
      <c r="S1620" s="722">
        <f t="shared" si="195"/>
        <v>0</v>
      </c>
      <c r="T1620" s="461"/>
      <c r="U1620" s="722">
        <f t="shared" si="196"/>
        <v>0</v>
      </c>
      <c r="W1620" s="655">
        <f t="shared" si="197"/>
        <v>0</v>
      </c>
      <c r="X1620" t="s">
        <v>1517</v>
      </c>
      <c r="Z1620" s="654">
        <f t="shared" si="198"/>
        <v>0</v>
      </c>
    </row>
    <row r="1621" spans="1:26" ht="15.75">
      <c r="A1621" s="381">
        <v>1621</v>
      </c>
      <c r="B1621" s="146" t="s">
        <v>1469</v>
      </c>
      <c r="C1621" s="465"/>
      <c r="D1621" t="s">
        <v>905</v>
      </c>
      <c r="E1621" s="910">
        <f>'44'!H18</f>
        <v>0</v>
      </c>
      <c r="G1621" s="1068">
        <f>'45'!H18</f>
        <v>0</v>
      </c>
      <c r="I1621" s="737"/>
      <c r="K1621" s="231"/>
      <c r="N1621" s="1018">
        <v>0</v>
      </c>
      <c r="S1621" s="722">
        <f t="shared" si="195"/>
        <v>0</v>
      </c>
      <c r="T1621" s="461"/>
      <c r="U1621" s="722">
        <f t="shared" si="196"/>
        <v>0</v>
      </c>
      <c r="W1621" s="655">
        <f t="shared" si="197"/>
        <v>0</v>
      </c>
      <c r="X1621" t="s">
        <v>1517</v>
      </c>
      <c r="Z1621" s="654">
        <f t="shared" si="198"/>
        <v>0</v>
      </c>
    </row>
    <row r="1622" spans="1:26" ht="15.75">
      <c r="A1622" s="381">
        <v>1622</v>
      </c>
      <c r="B1622" s="146" t="s">
        <v>1430</v>
      </c>
      <c r="C1622" s="465"/>
      <c r="D1622" t="s">
        <v>905</v>
      </c>
      <c r="E1622" s="910">
        <f>'44'!H19</f>
        <v>0</v>
      </c>
      <c r="G1622" s="1068">
        <f>'45'!H19</f>
        <v>0</v>
      </c>
      <c r="I1622" s="737"/>
      <c r="K1622" s="231"/>
      <c r="N1622" s="1018">
        <v>0</v>
      </c>
      <c r="S1622" s="722">
        <f t="shared" si="195"/>
        <v>0</v>
      </c>
      <c r="T1622" s="461"/>
      <c r="U1622" s="722">
        <f t="shared" si="196"/>
        <v>0</v>
      </c>
      <c r="W1622" s="655">
        <f t="shared" si="197"/>
        <v>0</v>
      </c>
      <c r="X1622" t="s">
        <v>1517</v>
      </c>
      <c r="Z1622" s="654">
        <f t="shared" si="198"/>
        <v>0</v>
      </c>
    </row>
    <row r="1623" spans="1:26" ht="15.75">
      <c r="A1623" s="381">
        <v>1623</v>
      </c>
      <c r="B1623" s="146" t="s">
        <v>482</v>
      </c>
      <c r="C1623" s="465"/>
      <c r="D1623" t="s">
        <v>905</v>
      </c>
      <c r="E1623" s="910">
        <f>'44'!H20</f>
        <v>0</v>
      </c>
      <c r="G1623" s="1068">
        <f>'45'!H20</f>
        <v>0</v>
      </c>
      <c r="I1623" s="737"/>
      <c r="K1623" s="231"/>
      <c r="N1623" s="1018">
        <v>0</v>
      </c>
      <c r="S1623" s="722">
        <f t="shared" si="195"/>
        <v>0</v>
      </c>
      <c r="T1623" s="461"/>
      <c r="U1623" s="722">
        <f t="shared" si="196"/>
        <v>0</v>
      </c>
      <c r="W1623" s="655">
        <f t="shared" si="197"/>
        <v>0</v>
      </c>
      <c r="X1623" t="s">
        <v>1517</v>
      </c>
      <c r="Z1623" s="654">
        <f t="shared" si="198"/>
        <v>0</v>
      </c>
    </row>
    <row r="1624" spans="1:26" ht="15.75">
      <c r="A1624" s="381">
        <v>1624</v>
      </c>
      <c r="B1624" s="146" t="s">
        <v>221</v>
      </c>
      <c r="C1624" s="465"/>
      <c r="D1624" t="s">
        <v>905</v>
      </c>
      <c r="E1624" s="910">
        <f>'44'!H21</f>
        <v>0</v>
      </c>
      <c r="G1624" s="1068">
        <f>'45'!H21</f>
        <v>0</v>
      </c>
      <c r="I1624" s="737"/>
      <c r="K1624" s="231"/>
      <c r="N1624" s="1018">
        <v>0</v>
      </c>
      <c r="S1624" s="722">
        <f t="shared" si="195"/>
        <v>0</v>
      </c>
      <c r="T1624" s="461"/>
      <c r="U1624" s="722">
        <f t="shared" si="196"/>
        <v>0</v>
      </c>
      <c r="W1624" s="655">
        <f t="shared" si="197"/>
        <v>0</v>
      </c>
      <c r="X1624" t="s">
        <v>1517</v>
      </c>
      <c r="Z1624" s="654">
        <f t="shared" si="198"/>
        <v>0</v>
      </c>
    </row>
    <row r="1625" spans="1:26" ht="15.75">
      <c r="A1625" s="381">
        <v>1625</v>
      </c>
      <c r="B1625" s="388" t="s">
        <v>1704</v>
      </c>
      <c r="C1625" s="465"/>
      <c r="D1625" t="s">
        <v>905</v>
      </c>
      <c r="E1625" s="910">
        <f>'44'!H22</f>
        <v>0</v>
      </c>
      <c r="G1625" s="1068">
        <f>'45'!H22</f>
        <v>0</v>
      </c>
      <c r="I1625" s="737"/>
      <c r="K1625" s="231"/>
      <c r="N1625" s="1018"/>
      <c r="S1625" s="722"/>
      <c r="T1625" s="461"/>
      <c r="U1625" s="722"/>
      <c r="W1625" s="655"/>
    </row>
    <row r="1626" spans="1:26" ht="15.75">
      <c r="A1626" s="381">
        <v>1626</v>
      </c>
      <c r="B1626" s="146" t="s">
        <v>222</v>
      </c>
      <c r="C1626" s="465"/>
      <c r="D1626" t="s">
        <v>905</v>
      </c>
      <c r="E1626" s="910">
        <f>'44'!H23</f>
        <v>0</v>
      </c>
      <c r="G1626" s="1068">
        <f>'45'!H23</f>
        <v>0</v>
      </c>
      <c r="I1626" s="737"/>
      <c r="K1626" s="231"/>
      <c r="N1626" s="1018">
        <v>0</v>
      </c>
      <c r="S1626" s="722">
        <f t="shared" si="195"/>
        <v>0</v>
      </c>
      <c r="T1626" s="461"/>
      <c r="U1626" s="722">
        <f t="shared" si="196"/>
        <v>0</v>
      </c>
      <c r="W1626" s="655">
        <f t="shared" si="197"/>
        <v>0</v>
      </c>
      <c r="X1626" t="s">
        <v>1517</v>
      </c>
      <c r="Z1626" s="654">
        <f t="shared" si="198"/>
        <v>0</v>
      </c>
    </row>
    <row r="1627" spans="1:26" ht="15.75">
      <c r="A1627" s="381">
        <v>1627</v>
      </c>
      <c r="B1627" s="146" t="s">
        <v>223</v>
      </c>
      <c r="C1627" s="465"/>
      <c r="D1627" t="s">
        <v>905</v>
      </c>
      <c r="E1627" s="910">
        <f>'44'!H24</f>
        <v>0</v>
      </c>
      <c r="G1627" s="1068">
        <f>'45'!H24</f>
        <v>0</v>
      </c>
      <c r="I1627" s="737"/>
      <c r="K1627" s="231"/>
      <c r="N1627" s="1018">
        <v>0</v>
      </c>
      <c r="S1627" s="722">
        <f t="shared" si="195"/>
        <v>0</v>
      </c>
      <c r="T1627" s="461"/>
      <c r="U1627" s="722">
        <f t="shared" si="196"/>
        <v>0</v>
      </c>
      <c r="W1627" s="655">
        <f t="shared" si="197"/>
        <v>0</v>
      </c>
      <c r="X1627" t="s">
        <v>1517</v>
      </c>
      <c r="Z1627" s="654">
        <f t="shared" si="198"/>
        <v>0</v>
      </c>
    </row>
    <row r="1628" spans="1:26" ht="15.75">
      <c r="A1628" s="381">
        <v>1628</v>
      </c>
      <c r="B1628" s="146" t="s">
        <v>457</v>
      </c>
      <c r="C1628" s="465"/>
      <c r="D1628" t="s">
        <v>905</v>
      </c>
      <c r="E1628" s="910">
        <f>'44'!H25</f>
        <v>0</v>
      </c>
      <c r="G1628" s="1068">
        <f>'45'!H25</f>
        <v>0</v>
      </c>
      <c r="I1628" s="737"/>
      <c r="K1628" s="231"/>
      <c r="N1628" s="1018">
        <v>0</v>
      </c>
      <c r="S1628" s="722">
        <f t="shared" si="195"/>
        <v>0</v>
      </c>
      <c r="T1628" s="461"/>
      <c r="U1628" s="722">
        <f t="shared" si="196"/>
        <v>0</v>
      </c>
      <c r="W1628" s="655">
        <f t="shared" si="197"/>
        <v>0</v>
      </c>
      <c r="X1628" t="s">
        <v>1517</v>
      </c>
      <c r="Z1628" s="654">
        <f t="shared" si="198"/>
        <v>0</v>
      </c>
    </row>
    <row r="1629" spans="1:26" ht="15.75">
      <c r="A1629" s="381">
        <v>1629</v>
      </c>
      <c r="B1629" s="146" t="s">
        <v>8</v>
      </c>
      <c r="C1629" s="465"/>
      <c r="D1629" t="s">
        <v>905</v>
      </c>
      <c r="E1629" s="910">
        <f>'44'!H26</f>
        <v>0</v>
      </c>
      <c r="G1629" s="1068">
        <f>'45'!H26</f>
        <v>0</v>
      </c>
      <c r="I1629" s="737"/>
      <c r="K1629" s="231"/>
      <c r="N1629" s="1018">
        <v>0</v>
      </c>
      <c r="S1629" s="722">
        <f t="shared" si="195"/>
        <v>0</v>
      </c>
      <c r="T1629" s="461"/>
      <c r="U1629" s="722">
        <f t="shared" si="196"/>
        <v>0</v>
      </c>
      <c r="W1629" s="655">
        <f t="shared" si="197"/>
        <v>0</v>
      </c>
      <c r="X1629" t="s">
        <v>1517</v>
      </c>
      <c r="Z1629" s="654">
        <f t="shared" si="198"/>
        <v>0</v>
      </c>
    </row>
    <row r="1630" spans="1:26" ht="15.75">
      <c r="A1630" s="381">
        <v>1630</v>
      </c>
      <c r="B1630" s="146" t="s">
        <v>1470</v>
      </c>
      <c r="C1630" s="465"/>
      <c r="D1630" t="s">
        <v>905</v>
      </c>
      <c r="E1630" s="910">
        <f>'44'!H27</f>
        <v>0</v>
      </c>
      <c r="G1630" s="1068">
        <f>'45'!H27</f>
        <v>0</v>
      </c>
      <c r="I1630" s="737"/>
      <c r="K1630" s="231"/>
      <c r="N1630" s="1018">
        <v>0</v>
      </c>
      <c r="S1630" s="722">
        <f t="shared" si="195"/>
        <v>0</v>
      </c>
      <c r="T1630" s="461"/>
      <c r="U1630" s="722">
        <f t="shared" si="196"/>
        <v>0</v>
      </c>
      <c r="W1630" s="655">
        <f t="shared" si="197"/>
        <v>0</v>
      </c>
      <c r="X1630" t="s">
        <v>1517</v>
      </c>
      <c r="Z1630" s="654">
        <f t="shared" si="198"/>
        <v>0</v>
      </c>
    </row>
    <row r="1631" spans="1:26" ht="15.75">
      <c r="A1631" s="381">
        <v>1631</v>
      </c>
      <c r="B1631" s="146" t="s">
        <v>1431</v>
      </c>
      <c r="C1631" s="465"/>
      <c r="D1631" t="s">
        <v>905</v>
      </c>
      <c r="E1631" s="910">
        <f>'44'!H28</f>
        <v>0</v>
      </c>
      <c r="G1631" s="1068">
        <f>'45'!H28</f>
        <v>0</v>
      </c>
      <c r="I1631" s="737"/>
      <c r="K1631" s="231"/>
      <c r="N1631" s="1018">
        <v>0</v>
      </c>
      <c r="S1631" s="722">
        <f t="shared" si="195"/>
        <v>0</v>
      </c>
      <c r="T1631" s="461"/>
      <c r="U1631" s="722">
        <f t="shared" si="196"/>
        <v>0</v>
      </c>
      <c r="W1631" s="655">
        <f t="shared" si="197"/>
        <v>0</v>
      </c>
      <c r="X1631" t="s">
        <v>1517</v>
      </c>
      <c r="Z1631" s="654">
        <f t="shared" si="198"/>
        <v>0</v>
      </c>
    </row>
    <row r="1632" spans="1:26" ht="15.75">
      <c r="A1632" s="381">
        <v>1632</v>
      </c>
      <c r="B1632" s="146" t="s">
        <v>1471</v>
      </c>
      <c r="C1632" s="465"/>
      <c r="D1632" t="s">
        <v>905</v>
      </c>
      <c r="E1632" s="910">
        <f>'44'!H30</f>
        <v>0</v>
      </c>
      <c r="G1632" s="1068">
        <f>'45'!H30</f>
        <v>0</v>
      </c>
      <c r="I1632" s="737"/>
      <c r="K1632" s="231"/>
      <c r="N1632" s="1018">
        <v>0</v>
      </c>
      <c r="S1632" s="722">
        <f t="shared" si="195"/>
        <v>0</v>
      </c>
      <c r="T1632" s="461"/>
      <c r="U1632" s="722">
        <f t="shared" si="196"/>
        <v>0</v>
      </c>
      <c r="W1632" s="655">
        <f t="shared" si="197"/>
        <v>0</v>
      </c>
      <c r="X1632" t="s">
        <v>1517</v>
      </c>
      <c r="Z1632" s="654">
        <f t="shared" si="198"/>
        <v>0</v>
      </c>
    </row>
    <row r="1633" spans="1:26" ht="15.75">
      <c r="A1633" s="381">
        <v>1633</v>
      </c>
      <c r="B1633" s="146" t="s">
        <v>1468</v>
      </c>
      <c r="C1633" s="465"/>
      <c r="D1633" t="s">
        <v>905</v>
      </c>
      <c r="E1633" s="910">
        <f>'44'!H31</f>
        <v>0</v>
      </c>
      <c r="G1633" s="1068">
        <f>'45'!H31</f>
        <v>0</v>
      </c>
      <c r="I1633" s="737"/>
      <c r="K1633" s="231"/>
      <c r="N1633" s="1018">
        <v>0</v>
      </c>
      <c r="S1633" s="722">
        <f t="shared" si="195"/>
        <v>0</v>
      </c>
      <c r="T1633" s="461"/>
      <c r="U1633" s="722">
        <f t="shared" si="196"/>
        <v>0</v>
      </c>
      <c r="W1633" s="655">
        <f t="shared" si="197"/>
        <v>0</v>
      </c>
      <c r="X1633" t="s">
        <v>1517</v>
      </c>
      <c r="Z1633" s="654">
        <f t="shared" si="198"/>
        <v>0</v>
      </c>
    </row>
    <row r="1634" spans="1:26" ht="15.75">
      <c r="A1634" s="381">
        <v>1634</v>
      </c>
      <c r="B1634" s="146" t="s">
        <v>1469</v>
      </c>
      <c r="C1634" s="465"/>
      <c r="D1634" t="s">
        <v>905</v>
      </c>
      <c r="E1634" s="910">
        <f>'44'!H32</f>
        <v>0</v>
      </c>
      <c r="G1634" s="1068">
        <f>'45'!H32</f>
        <v>0</v>
      </c>
      <c r="I1634" s="737"/>
      <c r="K1634" s="231"/>
      <c r="N1634" s="1018">
        <v>0</v>
      </c>
      <c r="S1634" s="722">
        <f t="shared" si="195"/>
        <v>0</v>
      </c>
      <c r="T1634" s="461"/>
      <c r="U1634" s="722">
        <f t="shared" si="196"/>
        <v>0</v>
      </c>
      <c r="W1634" s="655">
        <f t="shared" si="197"/>
        <v>0</v>
      </c>
      <c r="X1634" t="s">
        <v>1517</v>
      </c>
      <c r="Z1634" s="654">
        <f t="shared" si="198"/>
        <v>0</v>
      </c>
    </row>
    <row r="1635" spans="1:26" ht="15.75">
      <c r="A1635" s="381">
        <v>1635</v>
      </c>
      <c r="B1635" s="146" t="s">
        <v>1432</v>
      </c>
      <c r="C1635" s="465"/>
      <c r="D1635" t="s">
        <v>905</v>
      </c>
      <c r="E1635" s="910">
        <f>'44'!H33</f>
        <v>0</v>
      </c>
      <c r="G1635" s="1068">
        <f>'45'!H33</f>
        <v>0</v>
      </c>
      <c r="I1635" s="737"/>
      <c r="K1635" s="231"/>
      <c r="N1635" s="1018">
        <v>0</v>
      </c>
      <c r="S1635" s="722">
        <f t="shared" si="195"/>
        <v>0</v>
      </c>
      <c r="T1635" s="461"/>
      <c r="U1635" s="722">
        <f t="shared" si="196"/>
        <v>0</v>
      </c>
      <c r="W1635" s="655">
        <f t="shared" si="197"/>
        <v>0</v>
      </c>
      <c r="X1635" t="s">
        <v>1517</v>
      </c>
      <c r="Z1635" s="654">
        <f t="shared" si="198"/>
        <v>0</v>
      </c>
    </row>
    <row r="1636" spans="1:26" ht="15.75">
      <c r="A1636" s="381">
        <v>1636</v>
      </c>
      <c r="B1636" s="146" t="s">
        <v>1472</v>
      </c>
      <c r="C1636" s="465"/>
      <c r="D1636" t="s">
        <v>905</v>
      </c>
      <c r="E1636" s="910">
        <f>'44'!H34</f>
        <v>0</v>
      </c>
      <c r="G1636" s="1068">
        <f>'45'!H34</f>
        <v>0</v>
      </c>
      <c r="I1636" s="737"/>
      <c r="K1636" s="231"/>
      <c r="N1636" s="1018">
        <v>0</v>
      </c>
      <c r="S1636" s="722">
        <f t="shared" si="195"/>
        <v>0</v>
      </c>
      <c r="T1636" s="461"/>
      <c r="U1636" s="722">
        <f t="shared" si="196"/>
        <v>0</v>
      </c>
      <c r="W1636" s="655">
        <f t="shared" si="197"/>
        <v>0</v>
      </c>
      <c r="X1636" t="s">
        <v>1517</v>
      </c>
      <c r="Z1636" s="654">
        <f t="shared" si="198"/>
        <v>0</v>
      </c>
    </row>
    <row r="1637" spans="1:26" ht="15.75">
      <c r="A1637" s="381">
        <v>1637</v>
      </c>
      <c r="B1637" s="146" t="s">
        <v>984</v>
      </c>
      <c r="C1637" s="465"/>
      <c r="D1637" t="s">
        <v>905</v>
      </c>
      <c r="E1637" s="910">
        <f>'44'!H35</f>
        <v>0</v>
      </c>
      <c r="G1637" s="1068">
        <f>'45'!H35</f>
        <v>0</v>
      </c>
      <c r="I1637" s="737"/>
      <c r="K1637" s="231"/>
      <c r="N1637" s="1018">
        <v>0</v>
      </c>
      <c r="S1637" s="722">
        <f t="shared" si="195"/>
        <v>0</v>
      </c>
      <c r="T1637" s="461"/>
      <c r="U1637" s="722">
        <f t="shared" si="196"/>
        <v>0</v>
      </c>
      <c r="W1637" s="655">
        <f t="shared" si="197"/>
        <v>0</v>
      </c>
      <c r="X1637" t="s">
        <v>1517</v>
      </c>
      <c r="Z1637" s="654">
        <f t="shared" si="198"/>
        <v>0</v>
      </c>
    </row>
    <row r="1638" spans="1:26" ht="15.75">
      <c r="A1638" s="381">
        <v>1638</v>
      </c>
      <c r="B1638" s="388" t="s">
        <v>1704</v>
      </c>
      <c r="C1638" s="465"/>
      <c r="D1638" t="s">
        <v>905</v>
      </c>
      <c r="E1638" s="910">
        <f>'44'!H36</f>
        <v>0</v>
      </c>
      <c r="G1638" s="1068">
        <f>'45'!H36</f>
        <v>0</v>
      </c>
      <c r="I1638" s="737"/>
      <c r="K1638" s="231"/>
      <c r="N1638" s="1018"/>
      <c r="S1638" s="722"/>
      <c r="T1638" s="461"/>
      <c r="U1638" s="722"/>
      <c r="W1638" s="655"/>
    </row>
    <row r="1639" spans="1:26" ht="15.75">
      <c r="A1639" s="381">
        <v>1639</v>
      </c>
      <c r="B1639" s="146" t="s">
        <v>222</v>
      </c>
      <c r="C1639" s="465"/>
      <c r="D1639" t="s">
        <v>905</v>
      </c>
      <c r="E1639" s="910">
        <f>'44'!H37</f>
        <v>0</v>
      </c>
      <c r="G1639" s="1068">
        <f>'45'!H37</f>
        <v>0</v>
      </c>
      <c r="I1639" s="737"/>
      <c r="K1639" s="231"/>
      <c r="N1639" s="1018">
        <v>0</v>
      </c>
      <c r="S1639" s="722">
        <f t="shared" si="195"/>
        <v>0</v>
      </c>
      <c r="T1639" s="461"/>
      <c r="U1639" s="722">
        <f t="shared" si="196"/>
        <v>0</v>
      </c>
      <c r="W1639" s="655">
        <f t="shared" si="197"/>
        <v>0</v>
      </c>
      <c r="X1639" t="s">
        <v>1517</v>
      </c>
      <c r="Z1639" s="654">
        <f t="shared" si="198"/>
        <v>0</v>
      </c>
    </row>
    <row r="1640" spans="1:26" ht="15.75">
      <c r="A1640" s="381">
        <v>1640</v>
      </c>
      <c r="B1640" s="146" t="s">
        <v>223</v>
      </c>
      <c r="C1640" s="465"/>
      <c r="D1640" t="s">
        <v>905</v>
      </c>
      <c r="E1640" s="910">
        <f>'44'!H38</f>
        <v>0</v>
      </c>
      <c r="G1640" s="1068">
        <f>'45'!H38</f>
        <v>0</v>
      </c>
      <c r="I1640" s="737"/>
      <c r="K1640" s="231"/>
      <c r="N1640" s="1018">
        <v>0</v>
      </c>
      <c r="S1640" s="722">
        <f t="shared" si="195"/>
        <v>0</v>
      </c>
      <c r="T1640" s="461"/>
      <c r="U1640" s="722">
        <f t="shared" si="196"/>
        <v>0</v>
      </c>
      <c r="W1640" s="655">
        <f t="shared" si="197"/>
        <v>0</v>
      </c>
      <c r="X1640" t="s">
        <v>1517</v>
      </c>
      <c r="Z1640" s="654">
        <f t="shared" si="198"/>
        <v>0</v>
      </c>
    </row>
    <row r="1641" spans="1:26" ht="15.75">
      <c r="A1641" s="381">
        <v>1641</v>
      </c>
      <c r="B1641" s="146" t="s">
        <v>457</v>
      </c>
      <c r="C1641" s="465"/>
      <c r="D1641" t="s">
        <v>905</v>
      </c>
      <c r="E1641" s="910">
        <f>'44'!H39</f>
        <v>0</v>
      </c>
      <c r="G1641" s="1068">
        <f>'45'!H39</f>
        <v>0</v>
      </c>
      <c r="I1641" s="737"/>
      <c r="K1641" s="231"/>
      <c r="N1641" s="1018">
        <v>0</v>
      </c>
      <c r="S1641" s="722">
        <f t="shared" si="195"/>
        <v>0</v>
      </c>
      <c r="T1641" s="461"/>
      <c r="U1641" s="722">
        <f t="shared" si="196"/>
        <v>0</v>
      </c>
      <c r="W1641" s="655">
        <f t="shared" si="197"/>
        <v>0</v>
      </c>
      <c r="X1641" t="s">
        <v>1517</v>
      </c>
      <c r="Z1641" s="654">
        <f t="shared" si="198"/>
        <v>0</v>
      </c>
    </row>
    <row r="1642" spans="1:26" ht="15.75">
      <c r="A1642" s="381">
        <v>1642</v>
      </c>
      <c r="B1642" s="146" t="s">
        <v>8</v>
      </c>
      <c r="C1642" s="465"/>
      <c r="D1642" t="s">
        <v>905</v>
      </c>
      <c r="E1642" s="910">
        <f>'44'!H40</f>
        <v>0</v>
      </c>
      <c r="G1642" s="1068">
        <f>'45'!H40</f>
        <v>0</v>
      </c>
      <c r="I1642" s="737"/>
      <c r="K1642" s="231"/>
      <c r="N1642" s="1018">
        <v>0</v>
      </c>
      <c r="S1642" s="722">
        <f t="shared" si="195"/>
        <v>0</v>
      </c>
      <c r="T1642" s="461"/>
      <c r="U1642" s="722">
        <f t="shared" si="196"/>
        <v>0</v>
      </c>
      <c r="W1642" s="655">
        <f t="shared" si="197"/>
        <v>0</v>
      </c>
      <c r="X1642" t="s">
        <v>1517</v>
      </c>
      <c r="Z1642" s="654">
        <f t="shared" si="198"/>
        <v>0</v>
      </c>
    </row>
    <row r="1643" spans="1:26" ht="15.75">
      <c r="A1643" s="381">
        <v>1643</v>
      </c>
      <c r="B1643" s="146" t="s">
        <v>1470</v>
      </c>
      <c r="C1643" s="465"/>
      <c r="D1643" t="s">
        <v>905</v>
      </c>
      <c r="E1643" s="910">
        <f>'44'!H41</f>
        <v>0</v>
      </c>
      <c r="G1643" s="1068">
        <f>'45'!H41</f>
        <v>0</v>
      </c>
      <c r="I1643" s="737"/>
      <c r="K1643" s="231"/>
      <c r="N1643" s="1018">
        <v>0</v>
      </c>
      <c r="S1643" s="722">
        <f t="shared" si="195"/>
        <v>0</v>
      </c>
      <c r="T1643" s="461"/>
      <c r="U1643" s="722">
        <f t="shared" si="196"/>
        <v>0</v>
      </c>
      <c r="W1643" s="655">
        <f t="shared" si="197"/>
        <v>0</v>
      </c>
      <c r="X1643" t="s">
        <v>1517</v>
      </c>
      <c r="Z1643" s="654">
        <f t="shared" si="198"/>
        <v>0</v>
      </c>
    </row>
    <row r="1644" spans="1:26" ht="15.75">
      <c r="A1644" s="381">
        <v>1644</v>
      </c>
      <c r="B1644" s="146" t="s">
        <v>227</v>
      </c>
      <c r="C1644" s="465"/>
      <c r="D1644" t="s">
        <v>905</v>
      </c>
      <c r="E1644" s="910">
        <f>'44'!H42</f>
        <v>0</v>
      </c>
      <c r="G1644" s="1068">
        <f>'45'!H42</f>
        <v>0</v>
      </c>
      <c r="I1644" s="737"/>
      <c r="K1644" s="231"/>
      <c r="N1644" s="1018">
        <v>0</v>
      </c>
      <c r="S1644" s="722">
        <f t="shared" si="195"/>
        <v>0</v>
      </c>
      <c r="T1644" s="461"/>
      <c r="U1644" s="722">
        <f t="shared" si="196"/>
        <v>0</v>
      </c>
      <c r="W1644" s="655">
        <f t="shared" si="197"/>
        <v>0</v>
      </c>
      <c r="X1644" t="s">
        <v>1517</v>
      </c>
      <c r="Z1644" s="654">
        <f t="shared" si="198"/>
        <v>0</v>
      </c>
    </row>
    <row r="1645" spans="1:26" ht="15.75">
      <c r="A1645" s="381">
        <v>1645</v>
      </c>
      <c r="B1645" s="146" t="s">
        <v>1431</v>
      </c>
      <c r="C1645" s="465"/>
      <c r="D1645" t="s">
        <v>905</v>
      </c>
      <c r="E1645" s="910">
        <f>'44'!H43</f>
        <v>0</v>
      </c>
      <c r="G1645" s="1068">
        <f>'45'!H43</f>
        <v>0</v>
      </c>
      <c r="I1645" s="737"/>
      <c r="K1645" s="231"/>
      <c r="N1645" s="1018">
        <v>0</v>
      </c>
      <c r="S1645" s="722">
        <f t="shared" si="195"/>
        <v>0</v>
      </c>
      <c r="T1645" s="461"/>
      <c r="U1645" s="722">
        <f t="shared" si="196"/>
        <v>0</v>
      </c>
      <c r="W1645" s="655">
        <f t="shared" si="197"/>
        <v>0</v>
      </c>
      <c r="X1645" t="s">
        <v>1517</v>
      </c>
      <c r="Z1645" s="654">
        <f t="shared" si="198"/>
        <v>0</v>
      </c>
    </row>
    <row r="1646" spans="1:26" ht="15.75">
      <c r="A1646" s="381">
        <v>1646</v>
      </c>
      <c r="B1646" s="146" t="s">
        <v>1433</v>
      </c>
      <c r="C1646" s="465"/>
      <c r="D1646" t="s">
        <v>905</v>
      </c>
      <c r="E1646" s="910">
        <f>'44'!H45</f>
        <v>0</v>
      </c>
      <c r="G1646" s="1068">
        <f>'45'!H45</f>
        <v>0</v>
      </c>
      <c r="I1646" s="737"/>
      <c r="K1646" s="231"/>
      <c r="N1646" s="1018">
        <v>0</v>
      </c>
      <c r="S1646" s="722">
        <f t="shared" si="195"/>
        <v>0</v>
      </c>
      <c r="T1646" s="461"/>
      <c r="U1646" s="722">
        <f t="shared" si="196"/>
        <v>0</v>
      </c>
      <c r="W1646" s="655">
        <f t="shared" si="197"/>
        <v>0</v>
      </c>
      <c r="X1646" t="s">
        <v>1517</v>
      </c>
      <c r="Z1646" s="654">
        <f t="shared" si="198"/>
        <v>0</v>
      </c>
    </row>
    <row r="1647" spans="1:26" ht="15.75">
      <c r="A1647" s="381">
        <v>1647</v>
      </c>
      <c r="B1647" s="146" t="s">
        <v>1434</v>
      </c>
      <c r="C1647" s="465"/>
      <c r="D1647" t="s">
        <v>905</v>
      </c>
      <c r="E1647" s="910">
        <f>'44'!H47</f>
        <v>0</v>
      </c>
      <c r="G1647" s="1068">
        <f>'45'!H47</f>
        <v>0</v>
      </c>
      <c r="I1647" s="737"/>
      <c r="K1647" s="231"/>
      <c r="N1647" s="1018">
        <v>0</v>
      </c>
      <c r="S1647" s="722">
        <f t="shared" si="195"/>
        <v>0</v>
      </c>
      <c r="T1647" s="461"/>
      <c r="U1647" s="722">
        <f t="shared" si="196"/>
        <v>0</v>
      </c>
      <c r="W1647" s="655">
        <f t="shared" si="197"/>
        <v>0</v>
      </c>
      <c r="X1647" t="s">
        <v>1517</v>
      </c>
      <c r="Z1647" s="654">
        <f t="shared" si="198"/>
        <v>0</v>
      </c>
    </row>
    <row r="1648" spans="1:26" ht="15.75">
      <c r="A1648" s="381">
        <v>1648</v>
      </c>
      <c r="B1648" s="146" t="s">
        <v>1538</v>
      </c>
      <c r="C1648" s="465"/>
      <c r="I1648" s="737"/>
      <c r="K1648" s="231"/>
      <c r="N1648" s="1018"/>
      <c r="S1648" s="722"/>
      <c r="T1648" s="461"/>
      <c r="U1648" s="722"/>
      <c r="W1648" s="655"/>
    </row>
    <row r="1649" spans="1:26" ht="15.75">
      <c r="A1649" s="381">
        <v>1649</v>
      </c>
      <c r="B1649" s="146" t="s">
        <v>1539</v>
      </c>
      <c r="C1649" s="465"/>
      <c r="D1649" t="s">
        <v>905</v>
      </c>
      <c r="E1649" s="910">
        <f>'44'!H53</f>
        <v>0</v>
      </c>
      <c r="G1649" s="1068">
        <f>'45'!H53</f>
        <v>0</v>
      </c>
      <c r="I1649" s="737"/>
      <c r="K1649" s="231"/>
      <c r="N1649" s="1018">
        <v>0</v>
      </c>
      <c r="S1649" s="722"/>
      <c r="T1649" s="461"/>
      <c r="U1649" s="722"/>
      <c r="W1649" s="655"/>
    </row>
    <row r="1650" spans="1:26" ht="15.75">
      <c r="A1650" s="381">
        <v>1650</v>
      </c>
      <c r="B1650" s="146" t="s">
        <v>1540</v>
      </c>
      <c r="C1650" s="465"/>
      <c r="D1650" t="s">
        <v>905</v>
      </c>
      <c r="E1650" s="910">
        <f>'44'!H54</f>
        <v>0</v>
      </c>
      <c r="G1650" s="1068">
        <f>'45'!H54</f>
        <v>0</v>
      </c>
      <c r="I1650" s="737"/>
      <c r="K1650" s="231"/>
      <c r="N1650" s="1018">
        <v>0</v>
      </c>
      <c r="S1650" s="722"/>
      <c r="T1650" s="461"/>
      <c r="U1650" s="722"/>
      <c r="W1650" s="655"/>
    </row>
    <row r="1651" spans="1:26" ht="15.75">
      <c r="A1651" s="381">
        <v>1651</v>
      </c>
      <c r="B1651" s="146" t="s">
        <v>1541</v>
      </c>
      <c r="C1651" s="465"/>
      <c r="D1651" t="s">
        <v>905</v>
      </c>
      <c r="E1651" s="910">
        <f>'44'!H55</f>
        <v>0</v>
      </c>
      <c r="G1651" s="1068">
        <f>'45'!H55</f>
        <v>0</v>
      </c>
      <c r="I1651" s="737"/>
      <c r="K1651" s="231"/>
      <c r="N1651" s="1018">
        <v>0</v>
      </c>
      <c r="S1651" s="722"/>
      <c r="T1651" s="461"/>
      <c r="U1651" s="722"/>
      <c r="W1651" s="655"/>
    </row>
    <row r="1652" spans="1:26" ht="15.75">
      <c r="A1652" s="381">
        <v>1652</v>
      </c>
      <c r="B1652" s="146" t="s">
        <v>1542</v>
      </c>
      <c r="C1652" s="465"/>
      <c r="D1652" t="s">
        <v>905</v>
      </c>
      <c r="E1652" s="910">
        <f>'44'!H56</f>
        <v>0</v>
      </c>
      <c r="G1652" s="1068">
        <f>'45'!H56</f>
        <v>0</v>
      </c>
      <c r="I1652" s="737"/>
      <c r="K1652" s="231"/>
      <c r="N1652" s="1018">
        <v>0</v>
      </c>
      <c r="S1652" s="722"/>
      <c r="T1652" s="461"/>
      <c r="U1652" s="722"/>
      <c r="W1652" s="655"/>
    </row>
    <row r="1653" spans="1:26" ht="15.75">
      <c r="A1653" s="381">
        <v>1653</v>
      </c>
      <c r="B1653" s="146" t="s">
        <v>1579</v>
      </c>
      <c r="C1653" s="465"/>
      <c r="E1653" s="910">
        <f>'44'!H57</f>
        <v>0</v>
      </c>
      <c r="G1653" s="1068">
        <f>'45'!H57</f>
        <v>0</v>
      </c>
      <c r="I1653" s="737"/>
      <c r="K1653" s="231"/>
      <c r="N1653" s="1018">
        <v>0</v>
      </c>
      <c r="S1653" s="722"/>
      <c r="T1653" s="461"/>
      <c r="U1653" s="722"/>
      <c r="W1653" s="655"/>
    </row>
    <row r="1654" spans="1:26" ht="15.75">
      <c r="A1654" s="381">
        <v>1654</v>
      </c>
      <c r="B1654" s="146" t="s">
        <v>1543</v>
      </c>
      <c r="C1654" s="465"/>
      <c r="D1654" t="s">
        <v>905</v>
      </c>
      <c r="E1654" s="910">
        <f>'44'!H58</f>
        <v>0</v>
      </c>
      <c r="G1654" s="1068">
        <f>'45'!H58</f>
        <v>0</v>
      </c>
      <c r="I1654" s="737"/>
      <c r="K1654" s="231"/>
      <c r="N1654" s="1018">
        <v>0</v>
      </c>
      <c r="S1654" s="722"/>
      <c r="T1654" s="461"/>
      <c r="U1654" s="722"/>
      <c r="W1654" s="655"/>
    </row>
    <row r="1655" spans="1:26" ht="15.75">
      <c r="A1655" s="381">
        <v>1655</v>
      </c>
      <c r="B1655" s="146" t="s">
        <v>106</v>
      </c>
      <c r="C1655" s="465"/>
      <c r="D1655" t="s">
        <v>905</v>
      </c>
      <c r="E1655" s="910">
        <f>'44'!H59</f>
        <v>0</v>
      </c>
      <c r="G1655" s="1068">
        <f>'45'!H59</f>
        <v>0</v>
      </c>
      <c r="I1655" s="737"/>
      <c r="K1655" s="231"/>
      <c r="N1655" s="1018">
        <v>0</v>
      </c>
      <c r="S1655" s="722"/>
      <c r="T1655" s="461"/>
      <c r="U1655" s="722"/>
      <c r="W1655" s="655"/>
    </row>
    <row r="1656" spans="1:26" ht="15" customHeight="1">
      <c r="A1656" s="381">
        <v>1656</v>
      </c>
      <c r="B1656" s="891" t="s">
        <v>1473</v>
      </c>
      <c r="C1656" s="465"/>
      <c r="I1656" s="737"/>
      <c r="K1656" s="231"/>
      <c r="N1656" s="1018"/>
      <c r="S1656" s="722">
        <f t="shared" ref="S1656:S1691" si="199">E1656-I1656</f>
        <v>0</v>
      </c>
      <c r="T1656" s="461"/>
      <c r="U1656" s="722">
        <f t="shared" ref="U1656:U1691" si="200">G1656-K1656</f>
        <v>0</v>
      </c>
      <c r="W1656" s="655">
        <f t="shared" ref="W1656:W1691" si="201">G1656-N1656</f>
        <v>0</v>
      </c>
      <c r="X1656" t="s">
        <v>1517</v>
      </c>
      <c r="Z1656" s="654">
        <f t="shared" ref="Z1656:Z1686" si="202">E1656-Y1656</f>
        <v>0</v>
      </c>
    </row>
    <row r="1657" spans="1:26" ht="15" customHeight="1">
      <c r="A1657" s="381">
        <v>1657</v>
      </c>
      <c r="B1657" s="146" t="s">
        <v>1467</v>
      </c>
      <c r="C1657" s="465"/>
      <c r="D1657" t="s">
        <v>905</v>
      </c>
      <c r="E1657" s="910">
        <f>'44'!J15</f>
        <v>1250</v>
      </c>
      <c r="G1657" s="1068">
        <f>'45'!J15</f>
        <v>0</v>
      </c>
      <c r="I1657" s="737"/>
      <c r="K1657" s="231"/>
      <c r="N1657" s="1018">
        <v>0</v>
      </c>
      <c r="S1657" s="722">
        <f t="shared" si="199"/>
        <v>1250</v>
      </c>
      <c r="T1657" s="461"/>
      <c r="U1657" s="722">
        <f t="shared" si="200"/>
        <v>0</v>
      </c>
      <c r="W1657" s="655">
        <f t="shared" si="201"/>
        <v>0</v>
      </c>
      <c r="X1657" t="s">
        <v>1517</v>
      </c>
      <c r="Z1657" s="654">
        <f t="shared" si="202"/>
        <v>1250</v>
      </c>
    </row>
    <row r="1658" spans="1:26" ht="15" customHeight="1">
      <c r="A1658" s="381">
        <v>1658</v>
      </c>
      <c r="B1658" s="146" t="s">
        <v>1568</v>
      </c>
      <c r="C1658" s="465"/>
      <c r="D1658" t="s">
        <v>905</v>
      </c>
      <c r="E1658" s="910">
        <f>'44'!J16</f>
        <v>0</v>
      </c>
      <c r="G1658" s="1068">
        <f>'45'!J16</f>
        <v>0</v>
      </c>
      <c r="I1658" s="737"/>
      <c r="K1658" s="231"/>
      <c r="N1658" s="1018">
        <v>0</v>
      </c>
      <c r="S1658" s="722">
        <f t="shared" si="199"/>
        <v>0</v>
      </c>
      <c r="T1658" s="461"/>
      <c r="U1658" s="722">
        <f t="shared" si="200"/>
        <v>0</v>
      </c>
      <c r="W1658" s="655">
        <f t="shared" si="201"/>
        <v>0</v>
      </c>
      <c r="X1658" t="s">
        <v>1517</v>
      </c>
      <c r="Z1658" s="654">
        <f t="shared" si="202"/>
        <v>0</v>
      </c>
    </row>
    <row r="1659" spans="1:26" ht="15" customHeight="1">
      <c r="A1659" s="381">
        <v>1659</v>
      </c>
      <c r="B1659" s="146" t="s">
        <v>1468</v>
      </c>
      <c r="C1659" s="465"/>
      <c r="D1659" t="s">
        <v>905</v>
      </c>
      <c r="E1659" s="910">
        <f>'44'!J17</f>
        <v>0</v>
      </c>
      <c r="G1659" s="1068">
        <f>'45'!J17</f>
        <v>0</v>
      </c>
      <c r="I1659" s="737"/>
      <c r="K1659" s="231"/>
      <c r="N1659" s="1018">
        <v>0</v>
      </c>
      <c r="S1659" s="722">
        <f t="shared" si="199"/>
        <v>0</v>
      </c>
      <c r="T1659" s="461"/>
      <c r="U1659" s="722">
        <f t="shared" si="200"/>
        <v>0</v>
      </c>
      <c r="W1659" s="655">
        <f t="shared" si="201"/>
        <v>0</v>
      </c>
      <c r="X1659" t="s">
        <v>1517</v>
      </c>
      <c r="Z1659" s="654">
        <f t="shared" si="202"/>
        <v>0</v>
      </c>
    </row>
    <row r="1660" spans="1:26" ht="15" customHeight="1">
      <c r="A1660" s="381">
        <v>1660</v>
      </c>
      <c r="B1660" s="146" t="s">
        <v>1469</v>
      </c>
      <c r="C1660" s="465"/>
      <c r="D1660" t="s">
        <v>905</v>
      </c>
      <c r="E1660" s="910">
        <f>'44'!J18</f>
        <v>0</v>
      </c>
      <c r="G1660" s="1068">
        <f>'45'!J18</f>
        <v>1186</v>
      </c>
      <c r="I1660" s="737"/>
      <c r="K1660" s="231"/>
      <c r="N1660" s="1018">
        <v>1186</v>
      </c>
      <c r="S1660" s="722">
        <f t="shared" si="199"/>
        <v>0</v>
      </c>
      <c r="T1660" s="461"/>
      <c r="U1660" s="722">
        <f t="shared" si="200"/>
        <v>1186</v>
      </c>
      <c r="W1660" s="655">
        <f t="shared" si="201"/>
        <v>0</v>
      </c>
      <c r="X1660" t="s">
        <v>1517</v>
      </c>
      <c r="Z1660" s="654">
        <f t="shared" si="202"/>
        <v>0</v>
      </c>
    </row>
    <row r="1661" spans="1:26" ht="15" customHeight="1">
      <c r="A1661" s="381">
        <v>1661</v>
      </c>
      <c r="B1661" s="146" t="s">
        <v>1430</v>
      </c>
      <c r="C1661" s="465"/>
      <c r="D1661" t="s">
        <v>905</v>
      </c>
      <c r="E1661" s="910">
        <f>'44'!J19</f>
        <v>1250</v>
      </c>
      <c r="G1661" s="1068">
        <f>'45'!J19</f>
        <v>1186</v>
      </c>
      <c r="I1661" s="737"/>
      <c r="K1661" s="231"/>
      <c r="N1661" s="1018">
        <v>1186</v>
      </c>
      <c r="S1661" s="722">
        <f t="shared" si="199"/>
        <v>1250</v>
      </c>
      <c r="T1661" s="461"/>
      <c r="U1661" s="722">
        <f t="shared" si="200"/>
        <v>1186</v>
      </c>
      <c r="W1661" s="655">
        <f t="shared" si="201"/>
        <v>0</v>
      </c>
      <c r="X1661" t="s">
        <v>1517</v>
      </c>
      <c r="Z1661" s="654">
        <f t="shared" si="202"/>
        <v>1250</v>
      </c>
    </row>
    <row r="1662" spans="1:26" ht="15" customHeight="1">
      <c r="A1662" s="381">
        <v>1662</v>
      </c>
      <c r="B1662" s="146" t="s">
        <v>482</v>
      </c>
      <c r="C1662" s="465"/>
      <c r="D1662" t="s">
        <v>905</v>
      </c>
      <c r="E1662" s="910">
        <f>'44'!J20</f>
        <v>2616</v>
      </c>
      <c r="G1662" s="1068">
        <f>'45'!J20</f>
        <v>64</v>
      </c>
      <c r="I1662" s="737"/>
      <c r="K1662" s="231"/>
      <c r="N1662" s="1018">
        <v>64</v>
      </c>
      <c r="S1662" s="722">
        <f t="shared" si="199"/>
        <v>2616</v>
      </c>
      <c r="T1662" s="461"/>
      <c r="U1662" s="722">
        <f t="shared" si="200"/>
        <v>64</v>
      </c>
      <c r="W1662" s="655">
        <f t="shared" si="201"/>
        <v>0</v>
      </c>
      <c r="X1662" t="s">
        <v>1517</v>
      </c>
      <c r="Z1662" s="654">
        <f t="shared" si="202"/>
        <v>2616</v>
      </c>
    </row>
    <row r="1663" spans="1:26" ht="15" customHeight="1">
      <c r="A1663" s="381">
        <v>1663</v>
      </c>
      <c r="B1663" s="146" t="s">
        <v>221</v>
      </c>
      <c r="C1663" s="465"/>
      <c r="D1663" t="s">
        <v>905</v>
      </c>
      <c r="E1663" s="910">
        <f>'44'!J21</f>
        <v>0</v>
      </c>
      <c r="G1663" s="1068">
        <f>'45'!J21</f>
        <v>0</v>
      </c>
      <c r="I1663" s="737"/>
      <c r="K1663" s="231"/>
      <c r="N1663" s="1018">
        <v>0</v>
      </c>
      <c r="S1663" s="722">
        <f t="shared" si="199"/>
        <v>0</v>
      </c>
      <c r="T1663" s="461"/>
      <c r="U1663" s="722">
        <f t="shared" si="200"/>
        <v>0</v>
      </c>
      <c r="W1663" s="655">
        <f t="shared" si="201"/>
        <v>0</v>
      </c>
      <c r="X1663" t="s">
        <v>1517</v>
      </c>
      <c r="Z1663" s="654">
        <f t="shared" si="202"/>
        <v>0</v>
      </c>
    </row>
    <row r="1664" spans="1:26" ht="15" customHeight="1">
      <c r="A1664" s="381">
        <v>1664</v>
      </c>
      <c r="B1664" s="388" t="s">
        <v>1704</v>
      </c>
      <c r="C1664" s="465"/>
      <c r="D1664" t="s">
        <v>905</v>
      </c>
      <c r="E1664" s="910">
        <f>'44'!J22</f>
        <v>0</v>
      </c>
      <c r="G1664" s="1068">
        <f>'45'!J22</f>
        <v>0</v>
      </c>
      <c r="I1664" s="737"/>
      <c r="K1664" s="231"/>
      <c r="N1664" s="1018"/>
      <c r="S1664" s="722"/>
      <c r="T1664" s="461"/>
      <c r="U1664" s="722"/>
      <c r="W1664" s="655"/>
    </row>
    <row r="1665" spans="1:26" ht="15" customHeight="1">
      <c r="A1665" s="381">
        <v>1665</v>
      </c>
      <c r="B1665" s="146" t="s">
        <v>222</v>
      </c>
      <c r="C1665" s="465"/>
      <c r="D1665" t="s">
        <v>905</v>
      </c>
      <c r="E1665" s="910">
        <f>'44'!J23</f>
        <v>0</v>
      </c>
      <c r="G1665" s="1068">
        <f>'45'!J23</f>
        <v>0</v>
      </c>
      <c r="I1665" s="737"/>
      <c r="K1665" s="231"/>
      <c r="N1665" s="1018">
        <v>0</v>
      </c>
      <c r="S1665" s="722">
        <f t="shared" si="199"/>
        <v>0</v>
      </c>
      <c r="T1665" s="461"/>
      <c r="U1665" s="722">
        <f t="shared" si="200"/>
        <v>0</v>
      </c>
      <c r="W1665" s="655">
        <f t="shared" si="201"/>
        <v>0</v>
      </c>
      <c r="X1665" t="s">
        <v>1517</v>
      </c>
      <c r="Z1665" s="654">
        <f t="shared" si="202"/>
        <v>0</v>
      </c>
    </row>
    <row r="1666" spans="1:26" ht="15.75">
      <c r="A1666" s="381">
        <v>1666</v>
      </c>
      <c r="B1666" s="146" t="s">
        <v>223</v>
      </c>
      <c r="C1666" s="465"/>
      <c r="D1666" t="s">
        <v>905</v>
      </c>
      <c r="E1666" s="910">
        <f>'44'!J24</f>
        <v>0</v>
      </c>
      <c r="G1666" s="1068">
        <f>'45'!J24</f>
        <v>0</v>
      </c>
      <c r="I1666" s="737"/>
      <c r="K1666" s="231"/>
      <c r="N1666" s="1018">
        <v>0</v>
      </c>
      <c r="S1666" s="722">
        <f t="shared" si="199"/>
        <v>0</v>
      </c>
      <c r="T1666" s="461"/>
      <c r="U1666" s="722">
        <f t="shared" si="200"/>
        <v>0</v>
      </c>
      <c r="W1666" s="655">
        <f t="shared" si="201"/>
        <v>0</v>
      </c>
      <c r="X1666" t="s">
        <v>1517</v>
      </c>
      <c r="Z1666" s="654">
        <f t="shared" si="202"/>
        <v>0</v>
      </c>
    </row>
    <row r="1667" spans="1:26" ht="15.75">
      <c r="A1667" s="381">
        <v>1667</v>
      </c>
      <c r="B1667" s="146" t="s">
        <v>457</v>
      </c>
      <c r="C1667" s="465"/>
      <c r="D1667" t="s">
        <v>905</v>
      </c>
      <c r="E1667" s="910">
        <f>'44'!J25</f>
        <v>0</v>
      </c>
      <c r="G1667" s="1068">
        <f>'45'!J25</f>
        <v>0</v>
      </c>
      <c r="I1667" s="737"/>
      <c r="K1667" s="231"/>
      <c r="N1667" s="1018">
        <v>0</v>
      </c>
      <c r="S1667" s="722">
        <f t="shared" si="199"/>
        <v>0</v>
      </c>
      <c r="T1667" s="461"/>
      <c r="U1667" s="722">
        <f t="shared" si="200"/>
        <v>0</v>
      </c>
      <c r="W1667" s="655">
        <f t="shared" si="201"/>
        <v>0</v>
      </c>
      <c r="X1667" t="s">
        <v>1517</v>
      </c>
      <c r="Z1667" s="654">
        <f t="shared" si="202"/>
        <v>0</v>
      </c>
    </row>
    <row r="1668" spans="1:26" ht="15.75">
      <c r="A1668" s="381">
        <v>1668</v>
      </c>
      <c r="B1668" s="146" t="s">
        <v>8</v>
      </c>
      <c r="C1668" s="465"/>
      <c r="D1668" t="s">
        <v>905</v>
      </c>
      <c r="E1668" s="910">
        <f>'44'!J26</f>
        <v>0</v>
      </c>
      <c r="G1668" s="1068">
        <f>'45'!J26</f>
        <v>0</v>
      </c>
      <c r="I1668" s="737"/>
      <c r="K1668" s="231"/>
      <c r="N1668" s="1018">
        <v>0</v>
      </c>
      <c r="S1668" s="722">
        <f t="shared" si="199"/>
        <v>0</v>
      </c>
      <c r="T1668" s="461"/>
      <c r="U1668" s="722">
        <f t="shared" si="200"/>
        <v>0</v>
      </c>
      <c r="W1668" s="655">
        <f t="shared" si="201"/>
        <v>0</v>
      </c>
      <c r="X1668" t="s">
        <v>1517</v>
      </c>
      <c r="Z1668" s="654">
        <f t="shared" si="202"/>
        <v>0</v>
      </c>
    </row>
    <row r="1669" spans="1:26" ht="15.75">
      <c r="A1669" s="381">
        <v>1669</v>
      </c>
      <c r="B1669" s="146" t="s">
        <v>1470</v>
      </c>
      <c r="C1669" s="465"/>
      <c r="D1669" t="s">
        <v>905</v>
      </c>
      <c r="E1669" s="910">
        <f>'44'!J27</f>
        <v>-75</v>
      </c>
      <c r="G1669" s="1068">
        <f>'45'!J27</f>
        <v>0</v>
      </c>
      <c r="I1669" s="737"/>
      <c r="K1669" s="231"/>
      <c r="N1669" s="1018">
        <v>0</v>
      </c>
      <c r="S1669" s="722">
        <f t="shared" si="199"/>
        <v>-75</v>
      </c>
      <c r="T1669" s="461"/>
      <c r="U1669" s="722">
        <f t="shared" si="200"/>
        <v>0</v>
      </c>
      <c r="W1669" s="655">
        <f t="shared" si="201"/>
        <v>0</v>
      </c>
      <c r="X1669" t="s">
        <v>1517</v>
      </c>
      <c r="Z1669" s="654">
        <f t="shared" si="202"/>
        <v>-75</v>
      </c>
    </row>
    <row r="1670" spans="1:26" ht="15.75">
      <c r="A1670" s="381">
        <v>1670</v>
      </c>
      <c r="B1670" s="146" t="s">
        <v>1431</v>
      </c>
      <c r="C1670" s="465"/>
      <c r="D1670" t="s">
        <v>905</v>
      </c>
      <c r="E1670" s="910">
        <f>'44'!J28</f>
        <v>3791</v>
      </c>
      <c r="G1670" s="1068">
        <f>'45'!J28</f>
        <v>1250</v>
      </c>
      <c r="I1670" s="737"/>
      <c r="K1670" s="231"/>
      <c r="N1670" s="1018">
        <v>1250</v>
      </c>
      <c r="S1670" s="722">
        <f t="shared" si="199"/>
        <v>3791</v>
      </c>
      <c r="T1670" s="461"/>
      <c r="U1670" s="722">
        <f t="shared" si="200"/>
        <v>1250</v>
      </c>
      <c r="W1670" s="655">
        <f t="shared" si="201"/>
        <v>0</v>
      </c>
      <c r="X1670" t="s">
        <v>1517</v>
      </c>
      <c r="Z1670" s="654">
        <f t="shared" si="202"/>
        <v>3791</v>
      </c>
    </row>
    <row r="1671" spans="1:26" ht="15.75">
      <c r="A1671" s="381">
        <v>1671</v>
      </c>
      <c r="B1671" s="146" t="s">
        <v>1471</v>
      </c>
      <c r="C1671" s="465"/>
      <c r="D1671" t="s">
        <v>905</v>
      </c>
      <c r="E1671" s="910">
        <f>'44'!J30</f>
        <v>398</v>
      </c>
      <c r="G1671" s="1068">
        <f>'45'!J30</f>
        <v>0</v>
      </c>
      <c r="I1671" s="737"/>
      <c r="K1671" s="231"/>
      <c r="N1671" s="1018">
        <v>0</v>
      </c>
      <c r="S1671" s="722">
        <f t="shared" si="199"/>
        <v>398</v>
      </c>
      <c r="T1671" s="461"/>
      <c r="U1671" s="722">
        <f t="shared" si="200"/>
        <v>0</v>
      </c>
      <c r="W1671" s="655">
        <f t="shared" si="201"/>
        <v>0</v>
      </c>
      <c r="X1671" t="s">
        <v>1517</v>
      </c>
      <c r="Z1671" s="654">
        <f t="shared" si="202"/>
        <v>398</v>
      </c>
    </row>
    <row r="1672" spans="1:26" ht="15.75">
      <c r="A1672" s="381">
        <v>1672</v>
      </c>
      <c r="B1672" s="146" t="s">
        <v>1468</v>
      </c>
      <c r="C1672" s="465"/>
      <c r="D1672" t="s">
        <v>905</v>
      </c>
      <c r="E1672" s="910">
        <f>'44'!J31</f>
        <v>0</v>
      </c>
      <c r="G1672" s="1068">
        <f>'45'!J31</f>
        <v>0</v>
      </c>
      <c r="I1672" s="737"/>
      <c r="K1672" s="231"/>
      <c r="N1672" s="1018">
        <v>0</v>
      </c>
      <c r="S1672" s="722">
        <f t="shared" si="199"/>
        <v>0</v>
      </c>
      <c r="T1672" s="461"/>
      <c r="U1672" s="722">
        <f t="shared" si="200"/>
        <v>0</v>
      </c>
      <c r="W1672" s="655">
        <f t="shared" si="201"/>
        <v>0</v>
      </c>
      <c r="X1672" t="s">
        <v>1517</v>
      </c>
      <c r="Z1672" s="654">
        <f t="shared" si="202"/>
        <v>0</v>
      </c>
    </row>
    <row r="1673" spans="1:26" ht="15.75">
      <c r="A1673" s="381">
        <v>1673</v>
      </c>
      <c r="B1673" s="146" t="s">
        <v>1469</v>
      </c>
      <c r="C1673" s="465"/>
      <c r="D1673" t="s">
        <v>905</v>
      </c>
      <c r="E1673" s="910">
        <f>'44'!J32</f>
        <v>0</v>
      </c>
      <c r="G1673" s="1068">
        <f>'45'!J32</f>
        <v>0</v>
      </c>
      <c r="I1673" s="737"/>
      <c r="K1673" s="231"/>
      <c r="N1673" s="1018">
        <v>0</v>
      </c>
      <c r="S1673" s="722">
        <f t="shared" si="199"/>
        <v>0</v>
      </c>
      <c r="T1673" s="461"/>
      <c r="U1673" s="722">
        <f t="shared" si="200"/>
        <v>0</v>
      </c>
      <c r="W1673" s="655">
        <f t="shared" si="201"/>
        <v>0</v>
      </c>
      <c r="X1673" t="s">
        <v>1517</v>
      </c>
      <c r="Z1673" s="654">
        <f t="shared" si="202"/>
        <v>0</v>
      </c>
    </row>
    <row r="1674" spans="1:26" ht="15.75">
      <c r="A1674" s="381">
        <v>1674</v>
      </c>
      <c r="B1674" s="146" t="s">
        <v>1432</v>
      </c>
      <c r="C1674" s="465"/>
      <c r="D1674" t="s">
        <v>905</v>
      </c>
      <c r="E1674" s="910">
        <f>'44'!J33</f>
        <v>398</v>
      </c>
      <c r="G1674" s="1068">
        <f>'45'!J33</f>
        <v>0</v>
      </c>
      <c r="I1674" s="737"/>
      <c r="K1674" s="231"/>
      <c r="N1674" s="1018">
        <v>0</v>
      </c>
      <c r="S1674" s="722">
        <f t="shared" si="199"/>
        <v>398</v>
      </c>
      <c r="T1674" s="461"/>
      <c r="U1674" s="722">
        <f t="shared" si="200"/>
        <v>0</v>
      </c>
      <c r="W1674" s="655">
        <f t="shared" si="201"/>
        <v>0</v>
      </c>
      <c r="X1674" t="s">
        <v>1517</v>
      </c>
      <c r="Z1674" s="654">
        <f t="shared" si="202"/>
        <v>398</v>
      </c>
    </row>
    <row r="1675" spans="1:26" ht="15.75">
      <c r="A1675" s="381">
        <v>1675</v>
      </c>
      <c r="B1675" s="146" t="s">
        <v>1472</v>
      </c>
      <c r="C1675" s="465"/>
      <c r="D1675" t="s">
        <v>905</v>
      </c>
      <c r="E1675" s="910">
        <f>'44'!J34</f>
        <v>0</v>
      </c>
      <c r="G1675" s="1068">
        <f>'45'!J34</f>
        <v>0</v>
      </c>
      <c r="I1675" s="737"/>
      <c r="K1675" s="231"/>
      <c r="N1675" s="1018">
        <v>0</v>
      </c>
      <c r="S1675" s="722">
        <f t="shared" si="199"/>
        <v>0</v>
      </c>
      <c r="T1675" s="461"/>
      <c r="U1675" s="722">
        <f t="shared" si="200"/>
        <v>0</v>
      </c>
      <c r="W1675" s="655">
        <f t="shared" si="201"/>
        <v>0</v>
      </c>
      <c r="X1675" t="s">
        <v>1517</v>
      </c>
      <c r="Z1675" s="654">
        <f t="shared" si="202"/>
        <v>0</v>
      </c>
    </row>
    <row r="1676" spans="1:26" ht="15.75">
      <c r="A1676" s="381">
        <v>1676</v>
      </c>
      <c r="B1676" s="146" t="s">
        <v>984</v>
      </c>
      <c r="C1676" s="465"/>
      <c r="D1676" t="s">
        <v>905</v>
      </c>
      <c r="E1676" s="910">
        <f>'44'!J35</f>
        <v>0</v>
      </c>
      <c r="G1676" s="1068">
        <f>'45'!J35</f>
        <v>0</v>
      </c>
      <c r="I1676" s="737"/>
      <c r="K1676" s="231"/>
      <c r="N1676" s="1018">
        <v>0</v>
      </c>
      <c r="S1676" s="722">
        <f t="shared" si="199"/>
        <v>0</v>
      </c>
      <c r="T1676" s="461"/>
      <c r="U1676" s="722">
        <f t="shared" si="200"/>
        <v>0</v>
      </c>
      <c r="W1676" s="655">
        <f t="shared" si="201"/>
        <v>0</v>
      </c>
      <c r="X1676" t="s">
        <v>1517</v>
      </c>
      <c r="Z1676" s="654">
        <f t="shared" si="202"/>
        <v>0</v>
      </c>
    </row>
    <row r="1677" spans="1:26" ht="15.75">
      <c r="A1677" s="381">
        <v>1677</v>
      </c>
      <c r="B1677" s="388" t="s">
        <v>1704</v>
      </c>
      <c r="C1677" s="465"/>
      <c r="D1677" t="s">
        <v>905</v>
      </c>
      <c r="E1677" s="910">
        <f>'44'!J36</f>
        <v>0</v>
      </c>
      <c r="G1677" s="1068">
        <f>'45'!J36</f>
        <v>0</v>
      </c>
      <c r="I1677" s="737"/>
      <c r="K1677" s="231"/>
      <c r="N1677" s="1018"/>
      <c r="S1677" s="722"/>
      <c r="T1677" s="461"/>
      <c r="U1677" s="722"/>
      <c r="W1677" s="655"/>
    </row>
    <row r="1678" spans="1:26" ht="15.75">
      <c r="A1678" s="381">
        <v>1678</v>
      </c>
      <c r="B1678" s="146" t="s">
        <v>222</v>
      </c>
      <c r="C1678" s="465"/>
      <c r="D1678" t="s">
        <v>905</v>
      </c>
      <c r="E1678" s="910">
        <f>'44'!J37</f>
        <v>0</v>
      </c>
      <c r="G1678" s="1068">
        <f>'45'!J37</f>
        <v>0</v>
      </c>
      <c r="I1678" s="737"/>
      <c r="K1678" s="231"/>
      <c r="N1678" s="1018">
        <v>0</v>
      </c>
      <c r="S1678" s="722">
        <f t="shared" si="199"/>
        <v>0</v>
      </c>
      <c r="T1678" s="461"/>
      <c r="U1678" s="722">
        <f t="shared" si="200"/>
        <v>0</v>
      </c>
      <c r="W1678" s="655">
        <f t="shared" si="201"/>
        <v>0</v>
      </c>
      <c r="X1678" t="s">
        <v>1517</v>
      </c>
      <c r="Z1678" s="654">
        <f t="shared" si="202"/>
        <v>0</v>
      </c>
    </row>
    <row r="1679" spans="1:26" ht="15.75">
      <c r="A1679" s="381">
        <v>1679</v>
      </c>
      <c r="B1679" s="146" t="s">
        <v>223</v>
      </c>
      <c r="C1679" s="465"/>
      <c r="D1679" t="s">
        <v>905</v>
      </c>
      <c r="E1679" s="910">
        <f>'44'!J38</f>
        <v>0</v>
      </c>
      <c r="G1679" s="1068">
        <f>'45'!J38</f>
        <v>0</v>
      </c>
      <c r="I1679" s="737"/>
      <c r="K1679" s="231"/>
      <c r="N1679" s="1018">
        <v>0</v>
      </c>
      <c r="S1679" s="722">
        <f t="shared" si="199"/>
        <v>0</v>
      </c>
      <c r="T1679" s="461"/>
      <c r="U1679" s="722">
        <f t="shared" si="200"/>
        <v>0</v>
      </c>
      <c r="W1679" s="655">
        <f t="shared" si="201"/>
        <v>0</v>
      </c>
      <c r="X1679" t="s">
        <v>1517</v>
      </c>
      <c r="Z1679" s="654">
        <f t="shared" si="202"/>
        <v>0</v>
      </c>
    </row>
    <row r="1680" spans="1:26" ht="15.75">
      <c r="A1680" s="381">
        <v>1680</v>
      </c>
      <c r="B1680" s="146" t="s">
        <v>457</v>
      </c>
      <c r="C1680" s="465"/>
      <c r="D1680" t="s">
        <v>905</v>
      </c>
      <c r="E1680" s="910">
        <f>'44'!J39</f>
        <v>0</v>
      </c>
      <c r="G1680" s="1068">
        <f>'45'!J39</f>
        <v>0</v>
      </c>
      <c r="I1680" s="737"/>
      <c r="K1680" s="231"/>
      <c r="N1680" s="1018">
        <v>0</v>
      </c>
      <c r="S1680" s="722">
        <f t="shared" si="199"/>
        <v>0</v>
      </c>
      <c r="T1680" s="461"/>
      <c r="U1680" s="722">
        <f t="shared" si="200"/>
        <v>0</v>
      </c>
      <c r="W1680" s="655">
        <f t="shared" si="201"/>
        <v>0</v>
      </c>
      <c r="X1680" t="s">
        <v>1517</v>
      </c>
      <c r="Z1680" s="654">
        <f t="shared" si="202"/>
        <v>0</v>
      </c>
    </row>
    <row r="1681" spans="1:26" ht="15.75">
      <c r="A1681" s="381">
        <v>1681</v>
      </c>
      <c r="B1681" s="146" t="s">
        <v>8</v>
      </c>
      <c r="C1681" s="465"/>
      <c r="D1681" t="s">
        <v>905</v>
      </c>
      <c r="E1681" s="910">
        <f>'44'!J40</f>
        <v>0</v>
      </c>
      <c r="G1681" s="1068">
        <f>'45'!J40</f>
        <v>0</v>
      </c>
      <c r="I1681" s="737"/>
      <c r="K1681" s="231"/>
      <c r="N1681" s="1018">
        <v>0</v>
      </c>
      <c r="S1681" s="722">
        <f t="shared" si="199"/>
        <v>0</v>
      </c>
      <c r="T1681" s="461"/>
      <c r="U1681" s="722">
        <f t="shared" si="200"/>
        <v>0</v>
      </c>
      <c r="W1681" s="655">
        <f t="shared" si="201"/>
        <v>0</v>
      </c>
      <c r="X1681" t="s">
        <v>1517</v>
      </c>
      <c r="Z1681" s="654">
        <f t="shared" si="202"/>
        <v>0</v>
      </c>
    </row>
    <row r="1682" spans="1:26" ht="15.75">
      <c r="A1682" s="381">
        <v>1682</v>
      </c>
      <c r="B1682" s="146" t="s">
        <v>1470</v>
      </c>
      <c r="C1682" s="465"/>
      <c r="D1682" t="s">
        <v>905</v>
      </c>
      <c r="E1682" s="910">
        <f>'44'!J41</f>
        <v>-75</v>
      </c>
      <c r="G1682" s="1068">
        <f>'45'!J41</f>
        <v>0</v>
      </c>
      <c r="I1682" s="737"/>
      <c r="K1682" s="231"/>
      <c r="N1682" s="1018">
        <v>0</v>
      </c>
      <c r="S1682" s="722">
        <f t="shared" si="199"/>
        <v>-75</v>
      </c>
      <c r="T1682" s="461"/>
      <c r="U1682" s="722">
        <f t="shared" si="200"/>
        <v>0</v>
      </c>
      <c r="W1682" s="655">
        <f t="shared" si="201"/>
        <v>0</v>
      </c>
      <c r="X1682" t="s">
        <v>1517</v>
      </c>
      <c r="Z1682" s="654">
        <f t="shared" si="202"/>
        <v>-75</v>
      </c>
    </row>
    <row r="1683" spans="1:26" ht="15.75">
      <c r="A1683" s="381">
        <v>1683</v>
      </c>
      <c r="B1683" s="146" t="s">
        <v>227</v>
      </c>
      <c r="C1683" s="465"/>
      <c r="D1683" t="s">
        <v>905</v>
      </c>
      <c r="E1683" s="910">
        <f>'44'!J42</f>
        <v>739</v>
      </c>
      <c r="G1683" s="1068">
        <f>'45'!J42</f>
        <v>398</v>
      </c>
      <c r="I1683" s="737"/>
      <c r="K1683" s="231"/>
      <c r="N1683" s="1018">
        <v>398</v>
      </c>
      <c r="S1683" s="722">
        <f t="shared" si="199"/>
        <v>739</v>
      </c>
      <c r="T1683" s="461"/>
      <c r="U1683" s="722">
        <f t="shared" si="200"/>
        <v>398</v>
      </c>
      <c r="W1683" s="655">
        <f t="shared" si="201"/>
        <v>0</v>
      </c>
      <c r="X1683" t="s">
        <v>1517</v>
      </c>
      <c r="Z1683" s="654">
        <f t="shared" si="202"/>
        <v>739</v>
      </c>
    </row>
    <row r="1684" spans="1:26" ht="15.75">
      <c r="A1684" s="381">
        <v>1684</v>
      </c>
      <c r="B1684" s="146" t="s">
        <v>1431</v>
      </c>
      <c r="C1684" s="465"/>
      <c r="D1684" t="s">
        <v>905</v>
      </c>
      <c r="E1684" s="910">
        <f>'44'!J43</f>
        <v>1062</v>
      </c>
      <c r="G1684" s="1068">
        <f>'45'!J43</f>
        <v>398</v>
      </c>
      <c r="I1684" s="737"/>
      <c r="K1684" s="231"/>
      <c r="N1684" s="1018">
        <v>398</v>
      </c>
      <c r="S1684" s="722">
        <f t="shared" si="199"/>
        <v>1062</v>
      </c>
      <c r="T1684" s="461"/>
      <c r="U1684" s="722">
        <f t="shared" si="200"/>
        <v>398</v>
      </c>
      <c r="W1684" s="655">
        <f t="shared" si="201"/>
        <v>0</v>
      </c>
      <c r="X1684" t="s">
        <v>1517</v>
      </c>
      <c r="Z1684" s="654">
        <f t="shared" si="202"/>
        <v>1062</v>
      </c>
    </row>
    <row r="1685" spans="1:26" ht="15.75">
      <c r="A1685" s="381">
        <v>1685</v>
      </c>
      <c r="B1685" s="146" t="s">
        <v>1433</v>
      </c>
      <c r="C1685" s="465"/>
      <c r="D1685" t="s">
        <v>905</v>
      </c>
      <c r="E1685" s="910">
        <f>'44'!J45</f>
        <v>852</v>
      </c>
      <c r="G1685" s="1068">
        <f>'45'!J45</f>
        <v>1186</v>
      </c>
      <c r="I1685" s="737"/>
      <c r="K1685" s="231"/>
      <c r="N1685" s="1018">
        <v>1186</v>
      </c>
      <c r="S1685" s="722">
        <f t="shared" si="199"/>
        <v>852</v>
      </c>
      <c r="T1685" s="461"/>
      <c r="U1685" s="722">
        <f t="shared" si="200"/>
        <v>1186</v>
      </c>
      <c r="W1685" s="655">
        <f t="shared" si="201"/>
        <v>0</v>
      </c>
      <c r="X1685" t="s">
        <v>1517</v>
      </c>
      <c r="Z1685" s="654">
        <f t="shared" si="202"/>
        <v>852</v>
      </c>
    </row>
    <row r="1686" spans="1:26" ht="15.75">
      <c r="A1686" s="381">
        <v>1686</v>
      </c>
      <c r="B1686" s="146" t="s">
        <v>1434</v>
      </c>
      <c r="C1686" s="465"/>
      <c r="D1686" t="s">
        <v>905</v>
      </c>
      <c r="E1686" s="910">
        <f>'44'!J47</f>
        <v>2729</v>
      </c>
      <c r="G1686" s="1068">
        <f>'45'!J47</f>
        <v>852</v>
      </c>
      <c r="I1686" s="737"/>
      <c r="K1686" s="231"/>
      <c r="N1686" s="1018">
        <v>852</v>
      </c>
      <c r="S1686" s="722">
        <f t="shared" si="199"/>
        <v>2729</v>
      </c>
      <c r="T1686" s="461"/>
      <c r="U1686" s="722">
        <f t="shared" si="200"/>
        <v>852</v>
      </c>
      <c r="W1686" s="655">
        <f t="shared" si="201"/>
        <v>0</v>
      </c>
      <c r="X1686" t="s">
        <v>1517</v>
      </c>
      <c r="Z1686" s="654">
        <f t="shared" si="202"/>
        <v>2729</v>
      </c>
    </row>
    <row r="1687" spans="1:26" ht="15.75">
      <c r="A1687" s="381">
        <v>1687</v>
      </c>
      <c r="B1687" s="146" t="s">
        <v>1538</v>
      </c>
      <c r="C1687" s="465"/>
      <c r="I1687" s="737"/>
      <c r="K1687" s="231"/>
      <c r="N1687" s="1018"/>
      <c r="S1687" s="722">
        <f t="shared" si="199"/>
        <v>0</v>
      </c>
      <c r="T1687" s="461"/>
      <c r="U1687" s="722">
        <f t="shared" si="200"/>
        <v>0</v>
      </c>
      <c r="W1687" s="655">
        <f t="shared" si="201"/>
        <v>0</v>
      </c>
      <c r="X1687" t="s">
        <v>1517</v>
      </c>
    </row>
    <row r="1688" spans="1:26" ht="15.75">
      <c r="A1688" s="381">
        <v>1688</v>
      </c>
      <c r="B1688" s="146" t="s">
        <v>1539</v>
      </c>
      <c r="C1688" s="465"/>
      <c r="D1688" t="s">
        <v>905</v>
      </c>
      <c r="E1688" s="910">
        <f>'44'!J53</f>
        <v>0</v>
      </c>
      <c r="G1688" s="1068">
        <f>'45'!J53</f>
        <v>0</v>
      </c>
      <c r="I1688" s="737"/>
      <c r="K1688" s="231"/>
      <c r="N1688" s="1018">
        <v>0</v>
      </c>
      <c r="S1688" s="722">
        <f t="shared" si="199"/>
        <v>0</v>
      </c>
      <c r="T1688" s="461"/>
      <c r="U1688" s="722">
        <f t="shared" si="200"/>
        <v>0</v>
      </c>
      <c r="W1688" s="655">
        <f t="shared" si="201"/>
        <v>0</v>
      </c>
      <c r="X1688" t="s">
        <v>1517</v>
      </c>
    </row>
    <row r="1689" spans="1:26" ht="15.75">
      <c r="A1689" s="381">
        <v>1689</v>
      </c>
      <c r="B1689" s="146" t="s">
        <v>1540</v>
      </c>
      <c r="C1689" s="465"/>
      <c r="D1689" t="s">
        <v>905</v>
      </c>
      <c r="E1689" s="910">
        <f>'44'!J54</f>
        <v>0</v>
      </c>
      <c r="G1689" s="1068">
        <f>'45'!J54</f>
        <v>0</v>
      </c>
      <c r="I1689" s="737"/>
      <c r="K1689" s="231"/>
      <c r="N1689" s="1018">
        <v>0</v>
      </c>
      <c r="S1689" s="722">
        <f t="shared" si="199"/>
        <v>0</v>
      </c>
      <c r="T1689" s="461"/>
      <c r="U1689" s="722">
        <f t="shared" si="200"/>
        <v>0</v>
      </c>
      <c r="W1689" s="655">
        <f t="shared" si="201"/>
        <v>0</v>
      </c>
      <c r="X1689" t="s">
        <v>1517</v>
      </c>
    </row>
    <row r="1690" spans="1:26" ht="15.75">
      <c r="A1690" s="381">
        <v>1690</v>
      </c>
      <c r="B1690" s="146" t="s">
        <v>1541</v>
      </c>
      <c r="C1690" s="465"/>
      <c r="D1690" t="s">
        <v>905</v>
      </c>
      <c r="E1690" s="910">
        <f>'44'!J55</f>
        <v>0</v>
      </c>
      <c r="G1690" s="1068">
        <f>'45'!J55</f>
        <v>0</v>
      </c>
      <c r="I1690" s="737"/>
      <c r="K1690" s="231"/>
      <c r="N1690" s="1018">
        <v>0</v>
      </c>
      <c r="S1690" s="722">
        <f t="shared" si="199"/>
        <v>0</v>
      </c>
      <c r="T1690" s="461"/>
      <c r="U1690" s="722">
        <f t="shared" si="200"/>
        <v>0</v>
      </c>
      <c r="W1690" s="655">
        <f t="shared" si="201"/>
        <v>0</v>
      </c>
      <c r="X1690" t="s">
        <v>1517</v>
      </c>
    </row>
    <row r="1691" spans="1:26" ht="15.75">
      <c r="A1691" s="381">
        <v>1691</v>
      </c>
      <c r="B1691" s="146" t="s">
        <v>1542</v>
      </c>
      <c r="C1691" s="465"/>
      <c r="D1691" t="s">
        <v>905</v>
      </c>
      <c r="E1691" s="910">
        <f>'44'!J56</f>
        <v>0</v>
      </c>
      <c r="G1691" s="1068">
        <f>'45'!J56</f>
        <v>0</v>
      </c>
      <c r="I1691" s="737"/>
      <c r="K1691" s="231"/>
      <c r="N1691" s="1018">
        <v>0</v>
      </c>
      <c r="S1691" s="722">
        <f t="shared" si="199"/>
        <v>0</v>
      </c>
      <c r="T1691" s="461"/>
      <c r="U1691" s="722">
        <f t="shared" si="200"/>
        <v>0</v>
      </c>
      <c r="W1691" s="655">
        <f t="shared" si="201"/>
        <v>0</v>
      </c>
      <c r="X1691" t="s">
        <v>1517</v>
      </c>
    </row>
    <row r="1692" spans="1:26" ht="15.75">
      <c r="A1692" s="381">
        <v>1692</v>
      </c>
      <c r="B1692" s="146" t="s">
        <v>1579</v>
      </c>
      <c r="C1692" s="465"/>
      <c r="E1692" s="910">
        <f>'44'!J57</f>
        <v>0</v>
      </c>
      <c r="G1692" s="1068">
        <f>'45'!J57</f>
        <v>0</v>
      </c>
      <c r="I1692" s="737"/>
      <c r="K1692" s="231"/>
      <c r="N1692" s="1018">
        <v>0</v>
      </c>
      <c r="S1692" s="722"/>
      <c r="T1692" s="461"/>
      <c r="U1692" s="722"/>
      <c r="W1692" s="655"/>
    </row>
    <row r="1693" spans="1:26" ht="15.75">
      <c r="A1693" s="381">
        <v>1693</v>
      </c>
      <c r="B1693" s="146" t="s">
        <v>1543</v>
      </c>
      <c r="C1693" s="465"/>
      <c r="D1693" t="s">
        <v>905</v>
      </c>
      <c r="E1693" s="910">
        <f>'44'!J58</f>
        <v>2729</v>
      </c>
      <c r="G1693" s="1068">
        <f>'45'!J58</f>
        <v>852</v>
      </c>
      <c r="I1693" s="737"/>
      <c r="K1693" s="231"/>
      <c r="N1693" s="1018">
        <v>852</v>
      </c>
      <c r="S1693" s="722">
        <f t="shared" ref="S1693:S1730" si="203">E1693-I1693</f>
        <v>2729</v>
      </c>
      <c r="T1693" s="461"/>
      <c r="U1693" s="722">
        <f t="shared" ref="U1693:U1730" si="204">G1693-K1693</f>
        <v>852</v>
      </c>
      <c r="W1693" s="655">
        <f t="shared" ref="W1693:W1730" si="205">G1693-N1693</f>
        <v>0</v>
      </c>
      <c r="X1693" t="s">
        <v>1517</v>
      </c>
    </row>
    <row r="1694" spans="1:26" ht="15.75">
      <c r="A1694" s="381">
        <v>1694</v>
      </c>
      <c r="B1694" s="146" t="s">
        <v>106</v>
      </c>
      <c r="C1694" s="465"/>
      <c r="D1694" t="s">
        <v>905</v>
      </c>
      <c r="E1694" s="910">
        <f>'44'!J59</f>
        <v>2729</v>
      </c>
      <c r="G1694" s="1068">
        <f>'45'!J59</f>
        <v>852</v>
      </c>
      <c r="I1694" s="737"/>
      <c r="K1694" s="231"/>
      <c r="N1694" s="1018">
        <v>852</v>
      </c>
      <c r="S1694" s="722">
        <f t="shared" si="203"/>
        <v>2729</v>
      </c>
      <c r="T1694" s="461"/>
      <c r="U1694" s="722">
        <f t="shared" si="204"/>
        <v>852</v>
      </c>
      <c r="W1694" s="655">
        <f t="shared" si="205"/>
        <v>0</v>
      </c>
      <c r="X1694" t="s">
        <v>1517</v>
      </c>
    </row>
    <row r="1695" spans="1:26" ht="15.75">
      <c r="A1695" s="381">
        <v>1695</v>
      </c>
      <c r="B1695" s="891" t="s">
        <v>1474</v>
      </c>
      <c r="C1695" s="465"/>
      <c r="I1695" s="737"/>
      <c r="K1695" s="231"/>
      <c r="N1695" s="1018"/>
      <c r="S1695" s="722">
        <f t="shared" si="203"/>
        <v>0</v>
      </c>
      <c r="T1695" s="461"/>
      <c r="U1695" s="722">
        <f t="shared" si="204"/>
        <v>0</v>
      </c>
      <c r="W1695" s="655">
        <f t="shared" si="205"/>
        <v>0</v>
      </c>
      <c r="X1695" t="s">
        <v>1517</v>
      </c>
      <c r="Z1695" s="654">
        <f t="shared" ref="Z1695:Z1725" si="206">E1695-Y1695</f>
        <v>0</v>
      </c>
    </row>
    <row r="1696" spans="1:26" ht="15.75">
      <c r="A1696" s="381">
        <v>1696</v>
      </c>
      <c r="B1696" s="146" t="s">
        <v>1467</v>
      </c>
      <c r="C1696" s="465"/>
      <c r="D1696" t="s">
        <v>905</v>
      </c>
      <c r="E1696" s="910">
        <f>'44'!L15</f>
        <v>903</v>
      </c>
      <c r="G1696" s="1068">
        <f>'45'!L15</f>
        <v>0</v>
      </c>
      <c r="I1696" s="737"/>
      <c r="K1696" s="231"/>
      <c r="N1696" s="1018">
        <v>0</v>
      </c>
      <c r="S1696" s="722">
        <f t="shared" si="203"/>
        <v>903</v>
      </c>
      <c r="T1696" s="461"/>
      <c r="U1696" s="722">
        <f t="shared" si="204"/>
        <v>0</v>
      </c>
      <c r="W1696" s="655">
        <f t="shared" si="205"/>
        <v>0</v>
      </c>
      <c r="X1696" t="s">
        <v>1517</v>
      </c>
      <c r="Z1696" s="654">
        <f t="shared" si="206"/>
        <v>903</v>
      </c>
    </row>
    <row r="1697" spans="1:26" ht="15.75">
      <c r="A1697" s="381">
        <v>1697</v>
      </c>
      <c r="B1697" s="146" t="s">
        <v>1568</v>
      </c>
      <c r="C1697" s="465"/>
      <c r="D1697" t="s">
        <v>905</v>
      </c>
      <c r="E1697" s="910">
        <f>'44'!L16</f>
        <v>0</v>
      </c>
      <c r="G1697" s="1068">
        <f>'45'!L16</f>
        <v>0</v>
      </c>
      <c r="I1697" s="737"/>
      <c r="K1697" s="231"/>
      <c r="N1697" s="1018">
        <v>0</v>
      </c>
      <c r="S1697" s="722">
        <f t="shared" si="203"/>
        <v>0</v>
      </c>
      <c r="T1697" s="461"/>
      <c r="U1697" s="722">
        <f t="shared" si="204"/>
        <v>0</v>
      </c>
      <c r="W1697" s="655">
        <f t="shared" si="205"/>
        <v>0</v>
      </c>
      <c r="X1697" t="s">
        <v>1517</v>
      </c>
      <c r="Z1697" s="654">
        <f t="shared" si="206"/>
        <v>0</v>
      </c>
    </row>
    <row r="1698" spans="1:26" ht="15.75">
      <c r="A1698" s="381">
        <v>1698</v>
      </c>
      <c r="B1698" s="146" t="s">
        <v>1468</v>
      </c>
      <c r="C1698" s="465"/>
      <c r="D1698" t="s">
        <v>905</v>
      </c>
      <c r="E1698" s="910">
        <f>'44'!L17</f>
        <v>0</v>
      </c>
      <c r="G1698" s="1068">
        <f>'45'!L17</f>
        <v>0</v>
      </c>
      <c r="I1698" s="737"/>
      <c r="K1698" s="231"/>
      <c r="N1698" s="1018">
        <v>0</v>
      </c>
      <c r="S1698" s="722">
        <f t="shared" si="203"/>
        <v>0</v>
      </c>
      <c r="T1698" s="461"/>
      <c r="U1698" s="722">
        <f t="shared" si="204"/>
        <v>0</v>
      </c>
      <c r="W1698" s="655">
        <f t="shared" si="205"/>
        <v>0</v>
      </c>
      <c r="X1698" t="s">
        <v>1517</v>
      </c>
      <c r="Z1698" s="654">
        <f t="shared" si="206"/>
        <v>0</v>
      </c>
    </row>
    <row r="1699" spans="1:26" ht="15.75">
      <c r="A1699" s="381">
        <v>1699</v>
      </c>
      <c r="B1699" s="146" t="s">
        <v>1469</v>
      </c>
      <c r="C1699" s="465"/>
      <c r="D1699" t="s">
        <v>905</v>
      </c>
      <c r="E1699" s="910">
        <f>'44'!L18</f>
        <v>0</v>
      </c>
      <c r="G1699" s="1068">
        <f>'45'!L18</f>
        <v>863</v>
      </c>
      <c r="I1699" s="737"/>
      <c r="K1699" s="231"/>
      <c r="N1699" s="1018">
        <v>863</v>
      </c>
      <c r="S1699" s="722">
        <f t="shared" si="203"/>
        <v>0</v>
      </c>
      <c r="T1699" s="461"/>
      <c r="U1699" s="722">
        <f t="shared" si="204"/>
        <v>863</v>
      </c>
      <c r="W1699" s="655">
        <f t="shared" si="205"/>
        <v>0</v>
      </c>
      <c r="X1699" t="s">
        <v>1517</v>
      </c>
      <c r="Z1699" s="654">
        <f t="shared" si="206"/>
        <v>0</v>
      </c>
    </row>
    <row r="1700" spans="1:26" ht="15.75">
      <c r="A1700" s="381">
        <v>1700</v>
      </c>
      <c r="B1700" s="146" t="s">
        <v>1430</v>
      </c>
      <c r="C1700" s="465"/>
      <c r="D1700" t="s">
        <v>905</v>
      </c>
      <c r="E1700" s="910">
        <f>'44'!L19</f>
        <v>903</v>
      </c>
      <c r="G1700" s="1068">
        <f>'45'!L19</f>
        <v>863</v>
      </c>
      <c r="I1700" s="737"/>
      <c r="K1700" s="231"/>
      <c r="N1700" s="1018">
        <v>863</v>
      </c>
      <c r="S1700" s="722">
        <f t="shared" si="203"/>
        <v>903</v>
      </c>
      <c r="T1700" s="461"/>
      <c r="U1700" s="722">
        <f t="shared" si="204"/>
        <v>863</v>
      </c>
      <c r="W1700" s="655">
        <f t="shared" si="205"/>
        <v>0</v>
      </c>
      <c r="X1700" t="s">
        <v>1517</v>
      </c>
      <c r="Z1700" s="654">
        <f t="shared" si="206"/>
        <v>903</v>
      </c>
    </row>
    <row r="1701" spans="1:26" ht="15.75">
      <c r="A1701" s="381">
        <v>1701</v>
      </c>
      <c r="B1701" s="146" t="s">
        <v>482</v>
      </c>
      <c r="C1701" s="465"/>
      <c r="D1701" t="s">
        <v>905</v>
      </c>
      <c r="E1701" s="910">
        <f>'44'!L20</f>
        <v>121</v>
      </c>
      <c r="G1701" s="1068">
        <f>'45'!L20</f>
        <v>40</v>
      </c>
      <c r="I1701" s="737"/>
      <c r="K1701" s="231"/>
      <c r="N1701" s="1018">
        <v>40</v>
      </c>
      <c r="S1701" s="722">
        <f t="shared" si="203"/>
        <v>121</v>
      </c>
      <c r="T1701" s="461"/>
      <c r="U1701" s="722">
        <f t="shared" si="204"/>
        <v>40</v>
      </c>
      <c r="W1701" s="655">
        <f t="shared" si="205"/>
        <v>0</v>
      </c>
      <c r="X1701" t="s">
        <v>1517</v>
      </c>
      <c r="Z1701" s="654">
        <f t="shared" si="206"/>
        <v>121</v>
      </c>
    </row>
    <row r="1702" spans="1:26" ht="15.75">
      <c r="A1702" s="381">
        <v>1702</v>
      </c>
      <c r="B1702" s="146" t="s">
        <v>221</v>
      </c>
      <c r="C1702" s="465"/>
      <c r="D1702" t="s">
        <v>905</v>
      </c>
      <c r="E1702" s="910">
        <f>'44'!L21</f>
        <v>0</v>
      </c>
      <c r="G1702" s="1068">
        <f>'45'!L21</f>
        <v>0</v>
      </c>
      <c r="I1702" s="737"/>
      <c r="K1702" s="231"/>
      <c r="N1702" s="1018">
        <v>0</v>
      </c>
      <c r="S1702" s="722">
        <f t="shared" si="203"/>
        <v>0</v>
      </c>
      <c r="T1702" s="461"/>
      <c r="U1702" s="722">
        <f t="shared" si="204"/>
        <v>0</v>
      </c>
      <c r="W1702" s="655">
        <f t="shared" si="205"/>
        <v>0</v>
      </c>
      <c r="X1702" t="s">
        <v>1517</v>
      </c>
      <c r="Z1702" s="654">
        <f t="shared" si="206"/>
        <v>0</v>
      </c>
    </row>
    <row r="1703" spans="1:26" ht="15.75">
      <c r="A1703" s="381">
        <v>1703</v>
      </c>
      <c r="B1703" s="388" t="s">
        <v>1704</v>
      </c>
      <c r="C1703" s="465"/>
      <c r="D1703" t="s">
        <v>905</v>
      </c>
      <c r="E1703" s="910">
        <f>'44'!L22</f>
        <v>0</v>
      </c>
      <c r="G1703" s="1068">
        <f>'45'!L22</f>
        <v>0</v>
      </c>
      <c r="I1703" s="737"/>
      <c r="K1703" s="231"/>
      <c r="N1703" s="1018"/>
      <c r="S1703" s="722"/>
      <c r="T1703" s="461"/>
      <c r="U1703" s="722"/>
      <c r="W1703" s="655"/>
    </row>
    <row r="1704" spans="1:26" ht="15.75">
      <c r="A1704" s="381">
        <v>1704</v>
      </c>
      <c r="B1704" s="146" t="s">
        <v>222</v>
      </c>
      <c r="C1704" s="465"/>
      <c r="D1704" t="s">
        <v>905</v>
      </c>
      <c r="E1704" s="910">
        <f>'44'!L23</f>
        <v>0</v>
      </c>
      <c r="G1704" s="1068">
        <f>'45'!L23</f>
        <v>0</v>
      </c>
      <c r="I1704" s="737"/>
      <c r="K1704" s="231"/>
      <c r="N1704" s="1018">
        <v>0</v>
      </c>
      <c r="S1704" s="722">
        <f t="shared" si="203"/>
        <v>0</v>
      </c>
      <c r="T1704" s="461"/>
      <c r="U1704" s="722">
        <f t="shared" si="204"/>
        <v>0</v>
      </c>
      <c r="W1704" s="655">
        <f t="shared" si="205"/>
        <v>0</v>
      </c>
      <c r="X1704" t="s">
        <v>1517</v>
      </c>
      <c r="Z1704" s="654">
        <f t="shared" si="206"/>
        <v>0</v>
      </c>
    </row>
    <row r="1705" spans="1:26" ht="15.75">
      <c r="A1705" s="381">
        <v>1705</v>
      </c>
      <c r="B1705" s="146" t="s">
        <v>223</v>
      </c>
      <c r="C1705" s="465"/>
      <c r="D1705" t="s">
        <v>905</v>
      </c>
      <c r="E1705" s="910">
        <f>'44'!L24</f>
        <v>0</v>
      </c>
      <c r="G1705" s="1068">
        <f>'45'!L24</f>
        <v>0</v>
      </c>
      <c r="I1705" s="737"/>
      <c r="K1705" s="231"/>
      <c r="N1705" s="1018">
        <v>0</v>
      </c>
      <c r="S1705" s="722">
        <f t="shared" si="203"/>
        <v>0</v>
      </c>
      <c r="T1705" s="461"/>
      <c r="U1705" s="722">
        <f t="shared" si="204"/>
        <v>0</v>
      </c>
      <c r="W1705" s="655">
        <f t="shared" si="205"/>
        <v>0</v>
      </c>
      <c r="X1705" t="s">
        <v>1517</v>
      </c>
      <c r="Z1705" s="654">
        <f t="shared" si="206"/>
        <v>0</v>
      </c>
    </row>
    <row r="1706" spans="1:26" ht="15.75">
      <c r="A1706" s="381">
        <v>1706</v>
      </c>
      <c r="B1706" s="146" t="s">
        <v>457</v>
      </c>
      <c r="C1706" s="465"/>
      <c r="D1706" t="s">
        <v>905</v>
      </c>
      <c r="E1706" s="910">
        <f>'44'!L25</f>
        <v>0</v>
      </c>
      <c r="G1706" s="1068">
        <f>'45'!L25</f>
        <v>0</v>
      </c>
      <c r="I1706" s="737"/>
      <c r="K1706" s="231"/>
      <c r="N1706" s="1018">
        <v>0</v>
      </c>
      <c r="S1706" s="722">
        <f t="shared" si="203"/>
        <v>0</v>
      </c>
      <c r="T1706" s="461"/>
      <c r="U1706" s="722">
        <f t="shared" si="204"/>
        <v>0</v>
      </c>
      <c r="W1706" s="655">
        <f t="shared" si="205"/>
        <v>0</v>
      </c>
      <c r="X1706" t="s">
        <v>1517</v>
      </c>
      <c r="Z1706" s="654">
        <f t="shared" si="206"/>
        <v>0</v>
      </c>
    </row>
    <row r="1707" spans="1:26" ht="15.75">
      <c r="A1707" s="381">
        <v>1707</v>
      </c>
      <c r="B1707" s="146" t="s">
        <v>8</v>
      </c>
      <c r="C1707" s="465"/>
      <c r="D1707" t="s">
        <v>905</v>
      </c>
      <c r="E1707" s="910">
        <f>'44'!L26</f>
        <v>0</v>
      </c>
      <c r="G1707" s="1068">
        <f>'45'!L26</f>
        <v>0</v>
      </c>
      <c r="I1707" s="737"/>
      <c r="K1707" s="231"/>
      <c r="N1707" s="1018">
        <v>0</v>
      </c>
      <c r="S1707" s="722">
        <f t="shared" si="203"/>
        <v>0</v>
      </c>
      <c r="T1707" s="461"/>
      <c r="U1707" s="722">
        <f t="shared" si="204"/>
        <v>0</v>
      </c>
      <c r="W1707" s="655">
        <f t="shared" si="205"/>
        <v>0</v>
      </c>
      <c r="X1707" t="s">
        <v>1517</v>
      </c>
      <c r="Z1707" s="654">
        <f t="shared" si="206"/>
        <v>0</v>
      </c>
    </row>
    <row r="1708" spans="1:26" ht="15.75">
      <c r="A1708" s="381">
        <v>1708</v>
      </c>
      <c r="B1708" s="146" t="s">
        <v>1470</v>
      </c>
      <c r="C1708" s="465"/>
      <c r="D1708" t="s">
        <v>905</v>
      </c>
      <c r="E1708" s="910">
        <f>'44'!L27</f>
        <v>-137</v>
      </c>
      <c r="G1708" s="1068">
        <f>'45'!L27</f>
        <v>0</v>
      </c>
      <c r="I1708" s="737"/>
      <c r="K1708" s="231"/>
      <c r="N1708" s="1018">
        <v>0</v>
      </c>
      <c r="S1708" s="722">
        <f t="shared" si="203"/>
        <v>-137</v>
      </c>
      <c r="T1708" s="461"/>
      <c r="U1708" s="722">
        <f t="shared" si="204"/>
        <v>0</v>
      </c>
      <c r="W1708" s="655">
        <f t="shared" si="205"/>
        <v>0</v>
      </c>
      <c r="X1708" t="s">
        <v>1517</v>
      </c>
      <c r="Z1708" s="654">
        <f t="shared" si="206"/>
        <v>-137</v>
      </c>
    </row>
    <row r="1709" spans="1:26" ht="15.75">
      <c r="A1709" s="381">
        <v>1709</v>
      </c>
      <c r="B1709" s="146" t="s">
        <v>1431</v>
      </c>
      <c r="C1709" s="465"/>
      <c r="D1709" t="s">
        <v>905</v>
      </c>
      <c r="E1709" s="910">
        <f>'44'!L28</f>
        <v>887</v>
      </c>
      <c r="G1709" s="1068">
        <f>'45'!L28</f>
        <v>903</v>
      </c>
      <c r="I1709" s="737"/>
      <c r="K1709" s="231"/>
      <c r="N1709" s="1018">
        <v>903</v>
      </c>
      <c r="S1709" s="722">
        <f t="shared" si="203"/>
        <v>887</v>
      </c>
      <c r="T1709" s="461"/>
      <c r="U1709" s="722">
        <f t="shared" si="204"/>
        <v>903</v>
      </c>
      <c r="W1709" s="655">
        <f t="shared" si="205"/>
        <v>0</v>
      </c>
      <c r="X1709" t="s">
        <v>1517</v>
      </c>
      <c r="Z1709" s="654">
        <f t="shared" si="206"/>
        <v>887</v>
      </c>
    </row>
    <row r="1710" spans="1:26" ht="15.75">
      <c r="A1710" s="381">
        <v>1710</v>
      </c>
      <c r="B1710" s="146" t="s">
        <v>1471</v>
      </c>
      <c r="C1710" s="465"/>
      <c r="D1710" t="s">
        <v>905</v>
      </c>
      <c r="E1710" s="910">
        <f>'44'!L30</f>
        <v>315</v>
      </c>
      <c r="G1710" s="1068">
        <f>'45'!L30</f>
        <v>0</v>
      </c>
      <c r="I1710" s="737"/>
      <c r="K1710" s="231"/>
      <c r="N1710" s="1018">
        <v>0</v>
      </c>
      <c r="S1710" s="722">
        <f t="shared" si="203"/>
        <v>315</v>
      </c>
      <c r="T1710" s="461"/>
      <c r="U1710" s="722">
        <f t="shared" si="204"/>
        <v>0</v>
      </c>
      <c r="W1710" s="655">
        <f t="shared" si="205"/>
        <v>0</v>
      </c>
      <c r="X1710" t="s">
        <v>1517</v>
      </c>
      <c r="Z1710" s="654">
        <f t="shared" si="206"/>
        <v>315</v>
      </c>
    </row>
    <row r="1711" spans="1:26" ht="15.75">
      <c r="A1711" s="381">
        <v>1711</v>
      </c>
      <c r="B1711" s="146" t="s">
        <v>1468</v>
      </c>
      <c r="C1711" s="465"/>
      <c r="D1711" t="s">
        <v>905</v>
      </c>
      <c r="E1711" s="910">
        <f>'44'!L31</f>
        <v>0</v>
      </c>
      <c r="G1711" s="1068">
        <f>'45'!L31</f>
        <v>0</v>
      </c>
      <c r="I1711" s="737"/>
      <c r="K1711" s="231"/>
      <c r="N1711" s="1018">
        <v>0</v>
      </c>
      <c r="S1711" s="722">
        <f t="shared" si="203"/>
        <v>0</v>
      </c>
      <c r="T1711" s="461"/>
      <c r="U1711" s="722">
        <f t="shared" si="204"/>
        <v>0</v>
      </c>
      <c r="W1711" s="655">
        <f t="shared" si="205"/>
        <v>0</v>
      </c>
      <c r="X1711" t="s">
        <v>1517</v>
      </c>
      <c r="Z1711" s="654">
        <f t="shared" si="206"/>
        <v>0</v>
      </c>
    </row>
    <row r="1712" spans="1:26" ht="15.75">
      <c r="A1712" s="381">
        <v>1712</v>
      </c>
      <c r="B1712" s="146" t="s">
        <v>1469</v>
      </c>
      <c r="C1712" s="465"/>
      <c r="D1712" t="s">
        <v>905</v>
      </c>
      <c r="E1712" s="910">
        <f>'44'!L32</f>
        <v>0</v>
      </c>
      <c r="G1712" s="1068">
        <f>'45'!L32</f>
        <v>0</v>
      </c>
      <c r="I1712" s="737"/>
      <c r="K1712" s="231"/>
      <c r="N1712" s="1018">
        <v>0</v>
      </c>
      <c r="S1712" s="722">
        <f t="shared" si="203"/>
        <v>0</v>
      </c>
      <c r="T1712" s="461"/>
      <c r="U1712" s="722">
        <f t="shared" si="204"/>
        <v>0</v>
      </c>
      <c r="W1712" s="655">
        <f t="shared" si="205"/>
        <v>0</v>
      </c>
      <c r="X1712" t="s">
        <v>1517</v>
      </c>
      <c r="Z1712" s="654">
        <f t="shared" si="206"/>
        <v>0</v>
      </c>
    </row>
    <row r="1713" spans="1:26" ht="15.75">
      <c r="A1713" s="381">
        <v>1713</v>
      </c>
      <c r="B1713" s="146" t="s">
        <v>1432</v>
      </c>
      <c r="C1713" s="465"/>
      <c r="D1713" t="s">
        <v>905</v>
      </c>
      <c r="E1713" s="910">
        <f>'44'!L33</f>
        <v>315</v>
      </c>
      <c r="G1713" s="1068">
        <f>'45'!L33</f>
        <v>0</v>
      </c>
      <c r="I1713" s="737"/>
      <c r="K1713" s="231"/>
      <c r="N1713" s="1018">
        <v>0</v>
      </c>
      <c r="S1713" s="722">
        <f t="shared" si="203"/>
        <v>315</v>
      </c>
      <c r="T1713" s="461"/>
      <c r="U1713" s="722">
        <f t="shared" si="204"/>
        <v>0</v>
      </c>
      <c r="W1713" s="655">
        <f t="shared" si="205"/>
        <v>0</v>
      </c>
      <c r="X1713" t="s">
        <v>1517</v>
      </c>
      <c r="Z1713" s="654">
        <f t="shared" si="206"/>
        <v>315</v>
      </c>
    </row>
    <row r="1714" spans="1:26" ht="15.75">
      <c r="A1714" s="381">
        <v>1714</v>
      </c>
      <c r="B1714" s="146" t="s">
        <v>1472</v>
      </c>
      <c r="C1714" s="465"/>
      <c r="D1714" t="s">
        <v>905</v>
      </c>
      <c r="E1714" s="910">
        <f>'44'!L34</f>
        <v>0</v>
      </c>
      <c r="G1714" s="1068">
        <f>'45'!L34</f>
        <v>0</v>
      </c>
      <c r="I1714" s="737"/>
      <c r="K1714" s="231"/>
      <c r="N1714" s="1018">
        <v>0</v>
      </c>
      <c r="S1714" s="722">
        <f t="shared" si="203"/>
        <v>0</v>
      </c>
      <c r="T1714" s="461"/>
      <c r="U1714" s="722">
        <f t="shared" si="204"/>
        <v>0</v>
      </c>
      <c r="W1714" s="655">
        <f t="shared" si="205"/>
        <v>0</v>
      </c>
      <c r="X1714" t="s">
        <v>1517</v>
      </c>
      <c r="Z1714" s="654">
        <f t="shared" si="206"/>
        <v>0</v>
      </c>
    </row>
    <row r="1715" spans="1:26" ht="15.75">
      <c r="A1715" s="381">
        <v>1715</v>
      </c>
      <c r="B1715" s="146" t="s">
        <v>984</v>
      </c>
      <c r="C1715" s="465"/>
      <c r="D1715" t="s">
        <v>905</v>
      </c>
      <c r="E1715" s="910">
        <f>'44'!L35</f>
        <v>0</v>
      </c>
      <c r="G1715" s="1068">
        <f>'45'!L35</f>
        <v>0</v>
      </c>
      <c r="I1715" s="737"/>
      <c r="K1715" s="231"/>
      <c r="N1715" s="1018">
        <v>0</v>
      </c>
      <c r="S1715" s="722">
        <f t="shared" si="203"/>
        <v>0</v>
      </c>
      <c r="T1715" s="461"/>
      <c r="U1715" s="722">
        <f t="shared" si="204"/>
        <v>0</v>
      </c>
      <c r="W1715" s="655">
        <f t="shared" si="205"/>
        <v>0</v>
      </c>
      <c r="X1715" t="s">
        <v>1517</v>
      </c>
      <c r="Z1715" s="654">
        <f t="shared" si="206"/>
        <v>0</v>
      </c>
    </row>
    <row r="1716" spans="1:26" ht="15.75">
      <c r="A1716" s="381">
        <v>1716</v>
      </c>
      <c r="B1716" s="388" t="s">
        <v>1704</v>
      </c>
      <c r="C1716" s="465"/>
      <c r="D1716" t="s">
        <v>905</v>
      </c>
      <c r="E1716" s="910">
        <f>'44'!L36</f>
        <v>0</v>
      </c>
      <c r="G1716" s="1068">
        <f>'45'!L36</f>
        <v>0</v>
      </c>
      <c r="I1716" s="737"/>
      <c r="K1716" s="231"/>
      <c r="N1716" s="1018"/>
      <c r="S1716" s="722"/>
      <c r="T1716" s="461"/>
      <c r="U1716" s="722"/>
      <c r="W1716" s="655"/>
    </row>
    <row r="1717" spans="1:26" ht="15.75">
      <c r="A1717" s="381">
        <v>1717</v>
      </c>
      <c r="B1717" s="146" t="s">
        <v>222</v>
      </c>
      <c r="C1717" s="465"/>
      <c r="D1717" t="s">
        <v>905</v>
      </c>
      <c r="E1717" s="910">
        <f>'44'!L37</f>
        <v>0</v>
      </c>
      <c r="G1717" s="1068">
        <f>'45'!L37</f>
        <v>0</v>
      </c>
      <c r="I1717" s="737"/>
      <c r="K1717" s="231"/>
      <c r="N1717" s="1018">
        <v>0</v>
      </c>
      <c r="S1717" s="722">
        <f t="shared" si="203"/>
        <v>0</v>
      </c>
      <c r="T1717" s="461"/>
      <c r="U1717" s="722">
        <f t="shared" si="204"/>
        <v>0</v>
      </c>
      <c r="W1717" s="655">
        <f t="shared" si="205"/>
        <v>0</v>
      </c>
      <c r="X1717" t="s">
        <v>1517</v>
      </c>
      <c r="Z1717" s="654">
        <f t="shared" si="206"/>
        <v>0</v>
      </c>
    </row>
    <row r="1718" spans="1:26" ht="15.75">
      <c r="A1718" s="381">
        <v>1718</v>
      </c>
      <c r="B1718" s="146" t="s">
        <v>223</v>
      </c>
      <c r="C1718" s="465"/>
      <c r="D1718" t="s">
        <v>905</v>
      </c>
      <c r="E1718" s="910">
        <f>'44'!L38</f>
        <v>0</v>
      </c>
      <c r="G1718" s="1068">
        <f>'45'!L38</f>
        <v>0</v>
      </c>
      <c r="I1718" s="737"/>
      <c r="K1718" s="231"/>
      <c r="N1718" s="1018">
        <v>0</v>
      </c>
      <c r="S1718" s="722">
        <f t="shared" si="203"/>
        <v>0</v>
      </c>
      <c r="T1718" s="461"/>
      <c r="U1718" s="722">
        <f t="shared" si="204"/>
        <v>0</v>
      </c>
      <c r="W1718" s="655">
        <f t="shared" si="205"/>
        <v>0</v>
      </c>
      <c r="X1718" t="s">
        <v>1517</v>
      </c>
      <c r="Z1718" s="654">
        <f t="shared" si="206"/>
        <v>0</v>
      </c>
    </row>
    <row r="1719" spans="1:26" ht="15.75">
      <c r="A1719" s="381">
        <v>1719</v>
      </c>
      <c r="B1719" s="146" t="s">
        <v>457</v>
      </c>
      <c r="C1719" s="465"/>
      <c r="D1719" t="s">
        <v>905</v>
      </c>
      <c r="E1719" s="910">
        <f>'44'!L39</f>
        <v>0</v>
      </c>
      <c r="G1719" s="1068">
        <f>'45'!L39</f>
        <v>0</v>
      </c>
      <c r="I1719" s="737"/>
      <c r="K1719" s="231"/>
      <c r="N1719" s="1018">
        <v>0</v>
      </c>
      <c r="S1719" s="722">
        <f t="shared" si="203"/>
        <v>0</v>
      </c>
      <c r="T1719" s="461"/>
      <c r="U1719" s="722">
        <f t="shared" si="204"/>
        <v>0</v>
      </c>
      <c r="W1719" s="655">
        <f t="shared" si="205"/>
        <v>0</v>
      </c>
      <c r="X1719" t="s">
        <v>1517</v>
      </c>
      <c r="Z1719" s="654">
        <f t="shared" si="206"/>
        <v>0</v>
      </c>
    </row>
    <row r="1720" spans="1:26" ht="15.75">
      <c r="A1720" s="381">
        <v>1720</v>
      </c>
      <c r="B1720" s="146" t="s">
        <v>8</v>
      </c>
      <c r="C1720" s="465"/>
      <c r="D1720" t="s">
        <v>905</v>
      </c>
      <c r="E1720" s="910">
        <f>'44'!L40</f>
        <v>0</v>
      </c>
      <c r="G1720" s="1068">
        <f>'45'!L40</f>
        <v>0</v>
      </c>
      <c r="I1720" s="737"/>
      <c r="K1720" s="231"/>
      <c r="N1720" s="1018">
        <v>0</v>
      </c>
      <c r="S1720" s="722">
        <f t="shared" si="203"/>
        <v>0</v>
      </c>
      <c r="T1720" s="461"/>
      <c r="U1720" s="722">
        <f t="shared" si="204"/>
        <v>0</v>
      </c>
      <c r="W1720" s="655">
        <f t="shared" si="205"/>
        <v>0</v>
      </c>
      <c r="X1720" t="s">
        <v>1517</v>
      </c>
      <c r="Z1720" s="654">
        <f t="shared" si="206"/>
        <v>0</v>
      </c>
    </row>
    <row r="1721" spans="1:26" ht="15.75">
      <c r="A1721" s="381">
        <v>1721</v>
      </c>
      <c r="B1721" s="146" t="s">
        <v>1470</v>
      </c>
      <c r="C1721" s="465"/>
      <c r="D1721" t="s">
        <v>905</v>
      </c>
      <c r="E1721" s="910">
        <f>'44'!L41</f>
        <v>-137</v>
      </c>
      <c r="G1721" s="1068">
        <f>'45'!L41</f>
        <v>0</v>
      </c>
      <c r="I1721" s="737"/>
      <c r="K1721" s="231"/>
      <c r="N1721" s="1018">
        <v>0</v>
      </c>
      <c r="S1721" s="722">
        <f t="shared" si="203"/>
        <v>-137</v>
      </c>
      <c r="T1721" s="461"/>
      <c r="U1721" s="722">
        <f t="shared" si="204"/>
        <v>0</v>
      </c>
      <c r="W1721" s="655">
        <f t="shared" si="205"/>
        <v>0</v>
      </c>
      <c r="X1721" t="s">
        <v>1517</v>
      </c>
      <c r="Z1721" s="654">
        <f t="shared" si="206"/>
        <v>-137</v>
      </c>
    </row>
    <row r="1722" spans="1:26" ht="15.75">
      <c r="A1722" s="381">
        <v>1722</v>
      </c>
      <c r="B1722" s="146" t="s">
        <v>227</v>
      </c>
      <c r="C1722" s="465"/>
      <c r="D1722" t="s">
        <v>905</v>
      </c>
      <c r="E1722" s="910">
        <f>'44'!L42</f>
        <v>255</v>
      </c>
      <c r="G1722" s="1068">
        <f>'45'!L42</f>
        <v>315</v>
      </c>
      <c r="I1722" s="737"/>
      <c r="K1722" s="231"/>
      <c r="N1722" s="1018">
        <v>315</v>
      </c>
      <c r="S1722" s="722">
        <f t="shared" si="203"/>
        <v>255</v>
      </c>
      <c r="T1722" s="461"/>
      <c r="U1722" s="722">
        <f t="shared" si="204"/>
        <v>315</v>
      </c>
      <c r="W1722" s="655">
        <f t="shared" si="205"/>
        <v>0</v>
      </c>
      <c r="X1722" t="s">
        <v>1517</v>
      </c>
      <c r="Z1722" s="654">
        <f t="shared" si="206"/>
        <v>255</v>
      </c>
    </row>
    <row r="1723" spans="1:26" ht="15.75">
      <c r="A1723" s="381">
        <v>1723</v>
      </c>
      <c r="B1723" s="146" t="s">
        <v>1431</v>
      </c>
      <c r="C1723" s="465"/>
      <c r="D1723" t="s">
        <v>905</v>
      </c>
      <c r="E1723" s="910">
        <f>'44'!L43</f>
        <v>433</v>
      </c>
      <c r="G1723" s="1068">
        <f>'45'!L43</f>
        <v>315</v>
      </c>
      <c r="I1723" s="737"/>
      <c r="K1723" s="231"/>
      <c r="N1723" s="1018">
        <v>315</v>
      </c>
      <c r="S1723" s="722">
        <f t="shared" si="203"/>
        <v>433</v>
      </c>
      <c r="T1723" s="461"/>
      <c r="U1723" s="722">
        <f t="shared" si="204"/>
        <v>315</v>
      </c>
      <c r="W1723" s="655">
        <f t="shared" si="205"/>
        <v>0</v>
      </c>
      <c r="X1723" t="s">
        <v>1517</v>
      </c>
      <c r="Z1723" s="654">
        <f t="shared" si="206"/>
        <v>433</v>
      </c>
    </row>
    <row r="1724" spans="1:26" ht="15.75">
      <c r="A1724" s="381">
        <v>1724</v>
      </c>
      <c r="B1724" s="146" t="s">
        <v>1433</v>
      </c>
      <c r="C1724" s="465"/>
      <c r="D1724" t="s">
        <v>905</v>
      </c>
      <c r="E1724" s="910">
        <f>'44'!L45</f>
        <v>588</v>
      </c>
      <c r="G1724" s="1068">
        <f>'45'!L45</f>
        <v>863</v>
      </c>
      <c r="I1724" s="737"/>
      <c r="K1724" s="231"/>
      <c r="N1724" s="1018">
        <v>863</v>
      </c>
      <c r="S1724" s="722">
        <f t="shared" si="203"/>
        <v>588</v>
      </c>
      <c r="T1724" s="461"/>
      <c r="U1724" s="722">
        <f t="shared" si="204"/>
        <v>863</v>
      </c>
      <c r="W1724" s="655">
        <f t="shared" si="205"/>
        <v>0</v>
      </c>
      <c r="X1724" t="s">
        <v>1517</v>
      </c>
      <c r="Z1724" s="654">
        <f t="shared" si="206"/>
        <v>588</v>
      </c>
    </row>
    <row r="1725" spans="1:26" ht="15.75">
      <c r="A1725" s="381">
        <v>1725</v>
      </c>
      <c r="B1725" s="146" t="s">
        <v>1434</v>
      </c>
      <c r="C1725" s="465"/>
      <c r="D1725" t="s">
        <v>905</v>
      </c>
      <c r="E1725" s="910">
        <f>'44'!L47</f>
        <v>454</v>
      </c>
      <c r="G1725" s="1068">
        <f>'45'!L47</f>
        <v>588</v>
      </c>
      <c r="I1725" s="737"/>
      <c r="K1725" s="231"/>
      <c r="N1725" s="1018">
        <v>588</v>
      </c>
      <c r="S1725" s="722">
        <f t="shared" si="203"/>
        <v>454</v>
      </c>
      <c r="T1725" s="461"/>
      <c r="U1725" s="722">
        <f t="shared" si="204"/>
        <v>588</v>
      </c>
      <c r="W1725" s="655">
        <f t="shared" si="205"/>
        <v>0</v>
      </c>
      <c r="X1725" t="s">
        <v>1517</v>
      </c>
      <c r="Z1725" s="654">
        <f t="shared" si="206"/>
        <v>454</v>
      </c>
    </row>
    <row r="1726" spans="1:26" ht="15.75">
      <c r="A1726" s="381">
        <v>1726</v>
      </c>
      <c r="B1726" s="146" t="s">
        <v>1538</v>
      </c>
      <c r="C1726" s="465"/>
      <c r="I1726" s="737"/>
      <c r="K1726" s="231"/>
      <c r="N1726" s="1018"/>
      <c r="S1726" s="722">
        <f t="shared" si="203"/>
        <v>0</v>
      </c>
      <c r="T1726" s="461"/>
      <c r="U1726" s="722">
        <f t="shared" si="204"/>
        <v>0</v>
      </c>
      <c r="W1726" s="655">
        <f t="shared" si="205"/>
        <v>0</v>
      </c>
      <c r="X1726" t="s">
        <v>1517</v>
      </c>
    </row>
    <row r="1727" spans="1:26" ht="15.75">
      <c r="A1727" s="381">
        <v>1727</v>
      </c>
      <c r="B1727" s="146" t="s">
        <v>1539</v>
      </c>
      <c r="C1727" s="465"/>
      <c r="D1727" t="s">
        <v>905</v>
      </c>
      <c r="E1727" s="910">
        <f>'44'!L53</f>
        <v>0</v>
      </c>
      <c r="G1727" s="1068">
        <f>'45'!L53</f>
        <v>0</v>
      </c>
      <c r="I1727" s="737"/>
      <c r="K1727" s="231"/>
      <c r="N1727" s="1018">
        <v>0</v>
      </c>
      <c r="S1727" s="722">
        <f t="shared" si="203"/>
        <v>0</v>
      </c>
      <c r="T1727" s="461"/>
      <c r="U1727" s="722">
        <f t="shared" si="204"/>
        <v>0</v>
      </c>
      <c r="W1727" s="655">
        <f t="shared" si="205"/>
        <v>0</v>
      </c>
      <c r="X1727" t="s">
        <v>1517</v>
      </c>
    </row>
    <row r="1728" spans="1:26" ht="15.75">
      <c r="A1728" s="381">
        <v>1728</v>
      </c>
      <c r="B1728" s="146" t="s">
        <v>1540</v>
      </c>
      <c r="C1728" s="465"/>
      <c r="D1728" t="s">
        <v>905</v>
      </c>
      <c r="E1728" s="910">
        <f>'44'!L54</f>
        <v>0</v>
      </c>
      <c r="G1728" s="1068">
        <f>'45'!L54</f>
        <v>0</v>
      </c>
      <c r="I1728" s="737"/>
      <c r="K1728" s="231"/>
      <c r="N1728" s="1018">
        <v>0</v>
      </c>
      <c r="S1728" s="722">
        <f t="shared" si="203"/>
        <v>0</v>
      </c>
      <c r="T1728" s="461"/>
      <c r="U1728" s="722">
        <f t="shared" si="204"/>
        <v>0</v>
      </c>
      <c r="W1728" s="655">
        <f t="shared" si="205"/>
        <v>0</v>
      </c>
      <c r="X1728" t="s">
        <v>1517</v>
      </c>
    </row>
    <row r="1729" spans="1:26" ht="15.75">
      <c r="A1729" s="381">
        <v>1729</v>
      </c>
      <c r="B1729" s="146" t="s">
        <v>1541</v>
      </c>
      <c r="C1729" s="465"/>
      <c r="D1729" t="s">
        <v>905</v>
      </c>
      <c r="E1729" s="910">
        <f>'44'!L55</f>
        <v>0</v>
      </c>
      <c r="G1729" s="1068">
        <f>'45'!L55</f>
        <v>0</v>
      </c>
      <c r="I1729" s="737"/>
      <c r="K1729" s="231"/>
      <c r="N1729" s="1018">
        <v>0</v>
      </c>
      <c r="S1729" s="722">
        <f t="shared" si="203"/>
        <v>0</v>
      </c>
      <c r="T1729" s="461"/>
      <c r="U1729" s="722">
        <f t="shared" si="204"/>
        <v>0</v>
      </c>
      <c r="W1729" s="655">
        <f t="shared" si="205"/>
        <v>0</v>
      </c>
      <c r="X1729" t="s">
        <v>1517</v>
      </c>
    </row>
    <row r="1730" spans="1:26" ht="15.75">
      <c r="A1730" s="381">
        <v>1730</v>
      </c>
      <c r="B1730" s="146" t="s">
        <v>1542</v>
      </c>
      <c r="C1730" s="465"/>
      <c r="D1730" t="s">
        <v>905</v>
      </c>
      <c r="E1730" s="910">
        <f>'44'!L56</f>
        <v>0</v>
      </c>
      <c r="G1730" s="1068">
        <f>'45'!L56</f>
        <v>0</v>
      </c>
      <c r="I1730" s="737"/>
      <c r="K1730" s="231"/>
      <c r="N1730" s="1018">
        <v>0</v>
      </c>
      <c r="S1730" s="722">
        <f t="shared" si="203"/>
        <v>0</v>
      </c>
      <c r="T1730" s="461"/>
      <c r="U1730" s="722">
        <f t="shared" si="204"/>
        <v>0</v>
      </c>
      <c r="W1730" s="655">
        <f t="shared" si="205"/>
        <v>0</v>
      </c>
      <c r="X1730" t="s">
        <v>1517</v>
      </c>
    </row>
    <row r="1731" spans="1:26" ht="15.75">
      <c r="A1731" s="381">
        <v>1731</v>
      </c>
      <c r="B1731" s="146" t="s">
        <v>1579</v>
      </c>
      <c r="C1731" s="465"/>
      <c r="E1731" s="910">
        <f>'44'!L57</f>
        <v>0</v>
      </c>
      <c r="G1731" s="1068">
        <f>'45'!L57</f>
        <v>0</v>
      </c>
      <c r="I1731" s="737"/>
      <c r="K1731" s="231"/>
      <c r="N1731" s="1018">
        <v>0</v>
      </c>
      <c r="S1731" s="722"/>
      <c r="T1731" s="461"/>
      <c r="U1731" s="722"/>
      <c r="W1731" s="655"/>
    </row>
    <row r="1732" spans="1:26" ht="15.75">
      <c r="A1732" s="381">
        <v>1732</v>
      </c>
      <c r="B1732" s="146" t="s">
        <v>1543</v>
      </c>
      <c r="C1732" s="465"/>
      <c r="D1732" t="s">
        <v>905</v>
      </c>
      <c r="E1732" s="910">
        <f>'44'!L58</f>
        <v>454</v>
      </c>
      <c r="G1732" s="1068">
        <f>'45'!L58</f>
        <v>588</v>
      </c>
      <c r="I1732" s="737"/>
      <c r="K1732" s="231"/>
      <c r="N1732" s="1018">
        <v>588</v>
      </c>
      <c r="S1732" s="722">
        <f t="shared" ref="S1732:S1769" si="207">E1732-I1732</f>
        <v>454</v>
      </c>
      <c r="T1732" s="461"/>
      <c r="U1732" s="722">
        <f t="shared" ref="U1732:U1769" si="208">G1732-K1732</f>
        <v>588</v>
      </c>
      <c r="W1732" s="655">
        <f t="shared" ref="W1732:W1769" si="209">G1732-N1732</f>
        <v>0</v>
      </c>
      <c r="X1732" t="s">
        <v>1517</v>
      </c>
    </row>
    <row r="1733" spans="1:26" ht="15.75">
      <c r="A1733" s="381">
        <v>1733</v>
      </c>
      <c r="B1733" s="146" t="s">
        <v>106</v>
      </c>
      <c r="C1733" s="465"/>
      <c r="D1733" t="s">
        <v>905</v>
      </c>
      <c r="E1733" s="910">
        <f>'44'!L59</f>
        <v>454</v>
      </c>
      <c r="G1733" s="1068">
        <f>'45'!L59</f>
        <v>588</v>
      </c>
      <c r="I1733" s="737"/>
      <c r="K1733" s="231"/>
      <c r="N1733" s="1018">
        <v>588</v>
      </c>
      <c r="S1733" s="722">
        <f t="shared" si="207"/>
        <v>454</v>
      </c>
      <c r="T1733" s="461"/>
      <c r="U1733" s="722">
        <f t="shared" si="208"/>
        <v>588</v>
      </c>
      <c r="W1733" s="655">
        <f t="shared" si="209"/>
        <v>0</v>
      </c>
      <c r="X1733" t="s">
        <v>1517</v>
      </c>
    </row>
    <row r="1734" spans="1:26" ht="15.75">
      <c r="A1734" s="381">
        <v>1734</v>
      </c>
      <c r="B1734" s="891" t="s">
        <v>1475</v>
      </c>
      <c r="C1734" s="465"/>
      <c r="I1734" s="737"/>
      <c r="K1734" s="231"/>
      <c r="N1734" s="1018"/>
      <c r="S1734" s="722">
        <f t="shared" si="207"/>
        <v>0</v>
      </c>
      <c r="T1734" s="461"/>
      <c r="U1734" s="722">
        <f t="shared" si="208"/>
        <v>0</v>
      </c>
      <c r="W1734" s="655">
        <f t="shared" si="209"/>
        <v>0</v>
      </c>
      <c r="X1734" t="s">
        <v>1517</v>
      </c>
      <c r="Z1734" s="654">
        <f t="shared" ref="Z1734:Z1764" si="210">E1734-Y1734</f>
        <v>0</v>
      </c>
    </row>
    <row r="1735" spans="1:26" ht="15.75">
      <c r="A1735" s="381">
        <v>1735</v>
      </c>
      <c r="B1735" s="146" t="s">
        <v>1467</v>
      </c>
      <c r="C1735" s="465"/>
      <c r="D1735" t="s">
        <v>905</v>
      </c>
      <c r="E1735" s="910">
        <f>'44'!N15</f>
        <v>1101</v>
      </c>
      <c r="G1735" s="1068">
        <f>'45'!N15</f>
        <v>0</v>
      </c>
      <c r="I1735" s="737"/>
      <c r="K1735" s="231"/>
      <c r="N1735" s="1018">
        <v>0</v>
      </c>
      <c r="S1735" s="722">
        <f t="shared" si="207"/>
        <v>1101</v>
      </c>
      <c r="T1735" s="461"/>
      <c r="U1735" s="722">
        <f t="shared" si="208"/>
        <v>0</v>
      </c>
      <c r="W1735" s="655">
        <f t="shared" si="209"/>
        <v>0</v>
      </c>
      <c r="X1735" t="s">
        <v>1517</v>
      </c>
      <c r="Z1735" s="654">
        <f t="shared" si="210"/>
        <v>1101</v>
      </c>
    </row>
    <row r="1736" spans="1:26" ht="15.75">
      <c r="A1736" s="381">
        <v>1736</v>
      </c>
      <c r="B1736" s="146" t="s">
        <v>1568</v>
      </c>
      <c r="C1736" s="465"/>
      <c r="D1736" t="s">
        <v>905</v>
      </c>
      <c r="E1736" s="910">
        <f>'44'!N16</f>
        <v>0</v>
      </c>
      <c r="G1736" s="1068">
        <f>'45'!N16</f>
        <v>0</v>
      </c>
      <c r="I1736" s="737"/>
      <c r="K1736" s="231"/>
      <c r="N1736" s="1018">
        <v>0</v>
      </c>
      <c r="S1736" s="722">
        <f t="shared" si="207"/>
        <v>0</v>
      </c>
      <c r="T1736" s="461"/>
      <c r="U1736" s="722">
        <f t="shared" si="208"/>
        <v>0</v>
      </c>
      <c r="W1736" s="655">
        <f t="shared" si="209"/>
        <v>0</v>
      </c>
      <c r="X1736" t="s">
        <v>1517</v>
      </c>
      <c r="Z1736" s="654">
        <f t="shared" si="210"/>
        <v>0</v>
      </c>
    </row>
    <row r="1737" spans="1:26" ht="15.75">
      <c r="A1737" s="381">
        <v>1737</v>
      </c>
      <c r="B1737" s="146" t="s">
        <v>1468</v>
      </c>
      <c r="C1737" s="465"/>
      <c r="D1737" t="s">
        <v>905</v>
      </c>
      <c r="E1737" s="910">
        <f>'44'!N17</f>
        <v>0</v>
      </c>
      <c r="G1737" s="1068">
        <f>'45'!N17</f>
        <v>0</v>
      </c>
      <c r="I1737" s="737"/>
      <c r="K1737" s="231"/>
      <c r="N1737" s="1018">
        <v>0</v>
      </c>
      <c r="S1737" s="722">
        <f t="shared" si="207"/>
        <v>0</v>
      </c>
      <c r="T1737" s="461"/>
      <c r="U1737" s="722">
        <f t="shared" si="208"/>
        <v>0</v>
      </c>
      <c r="W1737" s="655">
        <f t="shared" si="209"/>
        <v>0</v>
      </c>
      <c r="X1737" t="s">
        <v>1517</v>
      </c>
      <c r="Z1737" s="654">
        <f t="shared" si="210"/>
        <v>0</v>
      </c>
    </row>
    <row r="1738" spans="1:26" ht="15.75">
      <c r="A1738" s="381">
        <v>1738</v>
      </c>
      <c r="B1738" s="146" t="s">
        <v>1469</v>
      </c>
      <c r="C1738" s="465"/>
      <c r="D1738" t="s">
        <v>905</v>
      </c>
      <c r="E1738" s="910">
        <f>'44'!N18</f>
        <v>0</v>
      </c>
      <c r="G1738" s="1068">
        <f>'45'!N18</f>
        <v>1101</v>
      </c>
      <c r="I1738" s="737"/>
      <c r="K1738" s="231"/>
      <c r="N1738" s="1018">
        <v>1101</v>
      </c>
      <c r="S1738" s="722">
        <f t="shared" si="207"/>
        <v>0</v>
      </c>
      <c r="T1738" s="461"/>
      <c r="U1738" s="722">
        <f t="shared" si="208"/>
        <v>1101</v>
      </c>
      <c r="W1738" s="655">
        <f t="shared" si="209"/>
        <v>0</v>
      </c>
      <c r="X1738" t="s">
        <v>1517</v>
      </c>
      <c r="Z1738" s="654">
        <f t="shared" si="210"/>
        <v>0</v>
      </c>
    </row>
    <row r="1739" spans="1:26" ht="15.75">
      <c r="A1739" s="381">
        <v>1739</v>
      </c>
      <c r="B1739" s="146" t="s">
        <v>1430</v>
      </c>
      <c r="C1739" s="465"/>
      <c r="D1739" t="s">
        <v>905</v>
      </c>
      <c r="E1739" s="910">
        <f>'44'!N19</f>
        <v>1101</v>
      </c>
      <c r="G1739" s="1068">
        <f>'45'!N19</f>
        <v>1101</v>
      </c>
      <c r="I1739" s="737"/>
      <c r="K1739" s="231"/>
      <c r="N1739" s="1018">
        <v>1101</v>
      </c>
      <c r="S1739" s="722">
        <f t="shared" si="207"/>
        <v>1101</v>
      </c>
      <c r="T1739" s="461"/>
      <c r="U1739" s="722">
        <f t="shared" si="208"/>
        <v>1101</v>
      </c>
      <c r="W1739" s="655">
        <f t="shared" si="209"/>
        <v>0</v>
      </c>
      <c r="X1739" t="s">
        <v>1517</v>
      </c>
      <c r="Z1739" s="654">
        <f t="shared" si="210"/>
        <v>1101</v>
      </c>
    </row>
    <row r="1740" spans="1:26" ht="15.75">
      <c r="A1740" s="381">
        <v>1740</v>
      </c>
      <c r="B1740" s="146" t="s">
        <v>482</v>
      </c>
      <c r="C1740" s="465"/>
      <c r="D1740" t="s">
        <v>905</v>
      </c>
      <c r="E1740" s="910">
        <f>'44'!N20</f>
        <v>0</v>
      </c>
      <c r="G1740" s="1068">
        <f>'45'!N20</f>
        <v>0</v>
      </c>
      <c r="I1740" s="737"/>
      <c r="K1740" s="231"/>
      <c r="N1740" s="1018">
        <v>0</v>
      </c>
      <c r="S1740" s="722">
        <f t="shared" si="207"/>
        <v>0</v>
      </c>
      <c r="T1740" s="461"/>
      <c r="U1740" s="722">
        <f t="shared" si="208"/>
        <v>0</v>
      </c>
      <c r="W1740" s="655">
        <f t="shared" si="209"/>
        <v>0</v>
      </c>
      <c r="X1740" t="s">
        <v>1517</v>
      </c>
      <c r="Z1740" s="654">
        <f t="shared" si="210"/>
        <v>0</v>
      </c>
    </row>
    <row r="1741" spans="1:26" ht="15.75">
      <c r="A1741" s="381">
        <v>1741</v>
      </c>
      <c r="B1741" s="146" t="s">
        <v>221</v>
      </c>
      <c r="C1741" s="465"/>
      <c r="D1741" t="s">
        <v>905</v>
      </c>
      <c r="E1741" s="910">
        <f>'44'!N21</f>
        <v>0</v>
      </c>
      <c r="G1741" s="1068">
        <f>'45'!N21</f>
        <v>0</v>
      </c>
      <c r="I1741" s="737"/>
      <c r="K1741" s="231"/>
      <c r="N1741" s="1018">
        <v>0</v>
      </c>
      <c r="S1741" s="722">
        <f t="shared" si="207"/>
        <v>0</v>
      </c>
      <c r="T1741" s="461"/>
      <c r="U1741" s="722">
        <f t="shared" si="208"/>
        <v>0</v>
      </c>
      <c r="W1741" s="655">
        <f t="shared" si="209"/>
        <v>0</v>
      </c>
      <c r="X1741" t="s">
        <v>1517</v>
      </c>
      <c r="Z1741" s="654">
        <f t="shared" si="210"/>
        <v>0</v>
      </c>
    </row>
    <row r="1742" spans="1:26" ht="15.75">
      <c r="A1742" s="381">
        <v>1742</v>
      </c>
      <c r="B1742" s="388" t="s">
        <v>1704</v>
      </c>
      <c r="C1742" s="465"/>
      <c r="D1742" t="s">
        <v>905</v>
      </c>
      <c r="E1742" s="910">
        <f>'44'!N22</f>
        <v>0</v>
      </c>
      <c r="G1742" s="1068">
        <f>'45'!N22</f>
        <v>0</v>
      </c>
      <c r="I1742" s="737"/>
      <c r="K1742" s="231"/>
      <c r="N1742" s="1018"/>
      <c r="S1742" s="722"/>
      <c r="T1742" s="461"/>
      <c r="U1742" s="722"/>
      <c r="W1742" s="655"/>
    </row>
    <row r="1743" spans="1:26" ht="15.75">
      <c r="A1743" s="381">
        <v>1743</v>
      </c>
      <c r="B1743" s="146" t="s">
        <v>222</v>
      </c>
      <c r="C1743" s="465"/>
      <c r="D1743" t="s">
        <v>905</v>
      </c>
      <c r="E1743" s="910">
        <f>'44'!N23</f>
        <v>0</v>
      </c>
      <c r="G1743" s="1068">
        <f>'45'!N23</f>
        <v>0</v>
      </c>
      <c r="I1743" s="737"/>
      <c r="K1743" s="231"/>
      <c r="N1743" s="1018">
        <v>0</v>
      </c>
      <c r="S1743" s="722">
        <f t="shared" si="207"/>
        <v>0</v>
      </c>
      <c r="T1743" s="461"/>
      <c r="U1743" s="722">
        <f t="shared" si="208"/>
        <v>0</v>
      </c>
      <c r="W1743" s="655">
        <f t="shared" si="209"/>
        <v>0</v>
      </c>
      <c r="X1743" t="s">
        <v>1517</v>
      </c>
      <c r="Z1743" s="654">
        <f t="shared" si="210"/>
        <v>0</v>
      </c>
    </row>
    <row r="1744" spans="1:26" ht="15.75">
      <c r="A1744" s="381">
        <v>1744</v>
      </c>
      <c r="B1744" s="146" t="s">
        <v>223</v>
      </c>
      <c r="C1744" s="465"/>
      <c r="D1744" t="s">
        <v>905</v>
      </c>
      <c r="E1744" s="910">
        <f>'44'!N24</f>
        <v>0</v>
      </c>
      <c r="G1744" s="1068">
        <f>'45'!N24</f>
        <v>0</v>
      </c>
      <c r="I1744" s="737"/>
      <c r="K1744" s="231"/>
      <c r="N1744" s="1018">
        <v>0</v>
      </c>
      <c r="S1744" s="722">
        <f t="shared" si="207"/>
        <v>0</v>
      </c>
      <c r="T1744" s="461"/>
      <c r="U1744" s="722">
        <f t="shared" si="208"/>
        <v>0</v>
      </c>
      <c r="W1744" s="655">
        <f t="shared" si="209"/>
        <v>0</v>
      </c>
      <c r="X1744" t="s">
        <v>1517</v>
      </c>
      <c r="Z1744" s="654">
        <f t="shared" si="210"/>
        <v>0</v>
      </c>
    </row>
    <row r="1745" spans="1:26" ht="15.75">
      <c r="A1745" s="381">
        <v>1745</v>
      </c>
      <c r="B1745" s="146" t="s">
        <v>457</v>
      </c>
      <c r="C1745" s="465"/>
      <c r="D1745" t="s">
        <v>905</v>
      </c>
      <c r="E1745" s="910">
        <f>'44'!N25</f>
        <v>0</v>
      </c>
      <c r="G1745" s="1068">
        <f>'45'!N25</f>
        <v>0</v>
      </c>
      <c r="I1745" s="737"/>
      <c r="K1745" s="231"/>
      <c r="N1745" s="1018">
        <v>0</v>
      </c>
      <c r="S1745" s="722">
        <f t="shared" si="207"/>
        <v>0</v>
      </c>
      <c r="T1745" s="461"/>
      <c r="U1745" s="722">
        <f t="shared" si="208"/>
        <v>0</v>
      </c>
      <c r="W1745" s="655">
        <f t="shared" si="209"/>
        <v>0</v>
      </c>
      <c r="X1745" t="s">
        <v>1517</v>
      </c>
      <c r="Z1745" s="654">
        <f t="shared" si="210"/>
        <v>0</v>
      </c>
    </row>
    <row r="1746" spans="1:26" ht="15.75">
      <c r="A1746" s="381">
        <v>1746</v>
      </c>
      <c r="B1746" s="146" t="s">
        <v>8</v>
      </c>
      <c r="C1746" s="465"/>
      <c r="D1746" t="s">
        <v>905</v>
      </c>
      <c r="E1746" s="910">
        <f>'44'!N26</f>
        <v>0</v>
      </c>
      <c r="G1746" s="1068">
        <f>'45'!N26</f>
        <v>0</v>
      </c>
      <c r="I1746" s="737"/>
      <c r="K1746" s="231"/>
      <c r="N1746" s="1018">
        <v>0</v>
      </c>
      <c r="S1746" s="722">
        <f t="shared" si="207"/>
        <v>0</v>
      </c>
      <c r="T1746" s="461"/>
      <c r="U1746" s="722">
        <f t="shared" si="208"/>
        <v>0</v>
      </c>
      <c r="W1746" s="655">
        <f t="shared" si="209"/>
        <v>0</v>
      </c>
      <c r="X1746" t="s">
        <v>1517</v>
      </c>
      <c r="Z1746" s="654">
        <f t="shared" si="210"/>
        <v>0</v>
      </c>
    </row>
    <row r="1747" spans="1:26" ht="15.75">
      <c r="A1747" s="381">
        <v>1747</v>
      </c>
      <c r="B1747" s="146" t="s">
        <v>1470</v>
      </c>
      <c r="C1747" s="465"/>
      <c r="D1747" t="s">
        <v>905</v>
      </c>
      <c r="E1747" s="910">
        <f>'44'!N27</f>
        <v>0</v>
      </c>
      <c r="G1747" s="1068">
        <f>'45'!N27</f>
        <v>0</v>
      </c>
      <c r="I1747" s="737"/>
      <c r="K1747" s="231"/>
      <c r="N1747" s="1018">
        <v>0</v>
      </c>
      <c r="S1747" s="722">
        <f t="shared" si="207"/>
        <v>0</v>
      </c>
      <c r="T1747" s="461"/>
      <c r="U1747" s="722">
        <f t="shared" si="208"/>
        <v>0</v>
      </c>
      <c r="W1747" s="655">
        <f t="shared" si="209"/>
        <v>0</v>
      </c>
      <c r="X1747" t="s">
        <v>1517</v>
      </c>
      <c r="Z1747" s="654">
        <f t="shared" si="210"/>
        <v>0</v>
      </c>
    </row>
    <row r="1748" spans="1:26" ht="15.75">
      <c r="A1748" s="381">
        <v>1748</v>
      </c>
      <c r="B1748" s="146" t="s">
        <v>1431</v>
      </c>
      <c r="C1748" s="465"/>
      <c r="D1748" t="s">
        <v>905</v>
      </c>
      <c r="E1748" s="910">
        <f>'44'!N28</f>
        <v>1101</v>
      </c>
      <c r="G1748" s="1068">
        <f>'45'!N28</f>
        <v>1101</v>
      </c>
      <c r="I1748" s="737"/>
      <c r="K1748" s="231"/>
      <c r="N1748" s="1018">
        <v>1101</v>
      </c>
      <c r="S1748" s="722">
        <f t="shared" si="207"/>
        <v>1101</v>
      </c>
      <c r="T1748" s="461"/>
      <c r="U1748" s="722">
        <f t="shared" si="208"/>
        <v>1101</v>
      </c>
      <c r="W1748" s="655">
        <f t="shared" si="209"/>
        <v>0</v>
      </c>
      <c r="X1748" t="s">
        <v>1517</v>
      </c>
      <c r="Z1748" s="654">
        <f t="shared" si="210"/>
        <v>1101</v>
      </c>
    </row>
    <row r="1749" spans="1:26" ht="15.75">
      <c r="A1749" s="381">
        <v>1749</v>
      </c>
      <c r="B1749" s="146" t="s">
        <v>1471</v>
      </c>
      <c r="C1749" s="465"/>
      <c r="D1749" t="s">
        <v>905</v>
      </c>
      <c r="E1749" s="910">
        <f>'44'!N30</f>
        <v>277</v>
      </c>
      <c r="G1749" s="1068">
        <f>'45'!N30</f>
        <v>0</v>
      </c>
      <c r="I1749" s="737"/>
      <c r="K1749" s="231"/>
      <c r="N1749" s="1018">
        <v>0</v>
      </c>
      <c r="S1749" s="722">
        <f t="shared" si="207"/>
        <v>277</v>
      </c>
      <c r="T1749" s="461"/>
      <c r="U1749" s="722">
        <f t="shared" si="208"/>
        <v>0</v>
      </c>
      <c r="W1749" s="655">
        <f t="shared" si="209"/>
        <v>0</v>
      </c>
      <c r="X1749" t="s">
        <v>1517</v>
      </c>
      <c r="Z1749" s="654">
        <f t="shared" si="210"/>
        <v>277</v>
      </c>
    </row>
    <row r="1750" spans="1:26" ht="15.75">
      <c r="A1750" s="381">
        <v>1750</v>
      </c>
      <c r="B1750" s="146" t="s">
        <v>1468</v>
      </c>
      <c r="C1750" s="465"/>
      <c r="D1750" t="s">
        <v>905</v>
      </c>
      <c r="E1750" s="910">
        <f>'44'!N31</f>
        <v>0</v>
      </c>
      <c r="G1750" s="1068">
        <f>'45'!N31</f>
        <v>0</v>
      </c>
      <c r="I1750" s="737"/>
      <c r="K1750" s="231"/>
      <c r="N1750" s="1018">
        <v>0</v>
      </c>
      <c r="S1750" s="722">
        <f t="shared" si="207"/>
        <v>0</v>
      </c>
      <c r="T1750" s="461"/>
      <c r="U1750" s="722">
        <f t="shared" si="208"/>
        <v>0</v>
      </c>
      <c r="W1750" s="655">
        <f t="shared" si="209"/>
        <v>0</v>
      </c>
      <c r="X1750" t="s">
        <v>1517</v>
      </c>
      <c r="Z1750" s="654">
        <f t="shared" si="210"/>
        <v>0</v>
      </c>
    </row>
    <row r="1751" spans="1:26" ht="15.75">
      <c r="A1751" s="381">
        <v>1751</v>
      </c>
      <c r="B1751" s="146" t="s">
        <v>1469</v>
      </c>
      <c r="C1751" s="465"/>
      <c r="D1751" t="s">
        <v>905</v>
      </c>
      <c r="E1751" s="910">
        <f>'44'!N32</f>
        <v>0</v>
      </c>
      <c r="G1751" s="1068">
        <f>'45'!N32</f>
        <v>0</v>
      </c>
      <c r="I1751" s="737"/>
      <c r="K1751" s="231"/>
      <c r="N1751" s="1018">
        <v>0</v>
      </c>
      <c r="S1751" s="722">
        <f t="shared" si="207"/>
        <v>0</v>
      </c>
      <c r="T1751" s="461"/>
      <c r="U1751" s="722">
        <f t="shared" si="208"/>
        <v>0</v>
      </c>
      <c r="W1751" s="655">
        <f t="shared" si="209"/>
        <v>0</v>
      </c>
      <c r="X1751" t="s">
        <v>1517</v>
      </c>
      <c r="Z1751" s="654">
        <f t="shared" si="210"/>
        <v>0</v>
      </c>
    </row>
    <row r="1752" spans="1:26" ht="15.75">
      <c r="A1752" s="381">
        <v>1752</v>
      </c>
      <c r="B1752" s="146" t="s">
        <v>1432</v>
      </c>
      <c r="C1752" s="465"/>
      <c r="D1752" t="s">
        <v>905</v>
      </c>
      <c r="E1752" s="910">
        <f>'44'!N33</f>
        <v>277</v>
      </c>
      <c r="G1752" s="1068">
        <f>'45'!N33</f>
        <v>0</v>
      </c>
      <c r="I1752" s="737"/>
      <c r="K1752" s="231"/>
      <c r="N1752" s="1018">
        <v>0</v>
      </c>
      <c r="S1752" s="722">
        <f t="shared" si="207"/>
        <v>277</v>
      </c>
      <c r="T1752" s="461"/>
      <c r="U1752" s="722">
        <f t="shared" si="208"/>
        <v>0</v>
      </c>
      <c r="W1752" s="655">
        <f t="shared" si="209"/>
        <v>0</v>
      </c>
      <c r="X1752" t="s">
        <v>1517</v>
      </c>
      <c r="Z1752" s="654">
        <f t="shared" si="210"/>
        <v>277</v>
      </c>
    </row>
    <row r="1753" spans="1:26" ht="15.75">
      <c r="A1753" s="381">
        <v>1753</v>
      </c>
      <c r="B1753" s="146" t="s">
        <v>1472</v>
      </c>
      <c r="C1753" s="465"/>
      <c r="D1753" t="s">
        <v>905</v>
      </c>
      <c r="E1753" s="910">
        <f>'44'!N34</f>
        <v>0</v>
      </c>
      <c r="G1753" s="1068">
        <f>'45'!N34</f>
        <v>0</v>
      </c>
      <c r="I1753" s="737"/>
      <c r="K1753" s="231"/>
      <c r="N1753" s="1018">
        <v>0</v>
      </c>
      <c r="S1753" s="722">
        <f t="shared" si="207"/>
        <v>0</v>
      </c>
      <c r="T1753" s="461"/>
      <c r="U1753" s="722">
        <f t="shared" si="208"/>
        <v>0</v>
      </c>
      <c r="W1753" s="655">
        <f t="shared" si="209"/>
        <v>0</v>
      </c>
      <c r="X1753" t="s">
        <v>1517</v>
      </c>
      <c r="Z1753" s="654">
        <f t="shared" si="210"/>
        <v>0</v>
      </c>
    </row>
    <row r="1754" spans="1:26" ht="15.75">
      <c r="A1754" s="381">
        <v>1754</v>
      </c>
      <c r="B1754" s="146" t="s">
        <v>984</v>
      </c>
      <c r="C1754" s="465"/>
      <c r="D1754" t="s">
        <v>905</v>
      </c>
      <c r="E1754" s="910">
        <f>'44'!N35</f>
        <v>0</v>
      </c>
      <c r="G1754" s="1068">
        <f>'45'!N35</f>
        <v>0</v>
      </c>
      <c r="I1754" s="737"/>
      <c r="K1754" s="231"/>
      <c r="N1754" s="1018">
        <v>0</v>
      </c>
      <c r="S1754" s="722">
        <f t="shared" si="207"/>
        <v>0</v>
      </c>
      <c r="T1754" s="461"/>
      <c r="U1754" s="722">
        <f t="shared" si="208"/>
        <v>0</v>
      </c>
      <c r="W1754" s="655">
        <f t="shared" si="209"/>
        <v>0</v>
      </c>
      <c r="X1754" t="s">
        <v>1517</v>
      </c>
      <c r="Z1754" s="654">
        <f t="shared" si="210"/>
        <v>0</v>
      </c>
    </row>
    <row r="1755" spans="1:26" ht="15.75">
      <c r="A1755" s="381">
        <v>1755</v>
      </c>
      <c r="B1755" s="388" t="s">
        <v>1704</v>
      </c>
      <c r="C1755" s="465"/>
      <c r="D1755" t="s">
        <v>905</v>
      </c>
      <c r="E1755" s="910">
        <f>'44'!N36</f>
        <v>0</v>
      </c>
      <c r="G1755" s="1068">
        <f>'45'!N36</f>
        <v>0</v>
      </c>
      <c r="I1755" s="737"/>
      <c r="K1755" s="231"/>
      <c r="N1755" s="1018"/>
      <c r="S1755" s="722"/>
      <c r="T1755" s="461"/>
      <c r="U1755" s="722"/>
      <c r="W1755" s="655"/>
    </row>
    <row r="1756" spans="1:26" ht="15.75">
      <c r="A1756" s="381">
        <v>1756</v>
      </c>
      <c r="B1756" s="146" t="s">
        <v>222</v>
      </c>
      <c r="C1756" s="465"/>
      <c r="D1756" t="s">
        <v>905</v>
      </c>
      <c r="E1756" s="910">
        <f>'44'!N37</f>
        <v>0</v>
      </c>
      <c r="G1756" s="1068">
        <f>'45'!N37</f>
        <v>0</v>
      </c>
      <c r="I1756" s="737"/>
      <c r="K1756" s="231"/>
      <c r="N1756" s="1018">
        <v>0</v>
      </c>
      <c r="S1756" s="722">
        <f t="shared" si="207"/>
        <v>0</v>
      </c>
      <c r="T1756" s="461"/>
      <c r="U1756" s="722">
        <f t="shared" si="208"/>
        <v>0</v>
      </c>
      <c r="W1756" s="655">
        <f t="shared" si="209"/>
        <v>0</v>
      </c>
      <c r="X1756" t="s">
        <v>1517</v>
      </c>
      <c r="Z1756" s="654">
        <f t="shared" si="210"/>
        <v>0</v>
      </c>
    </row>
    <row r="1757" spans="1:26" ht="15.75">
      <c r="A1757" s="381">
        <v>1757</v>
      </c>
      <c r="B1757" s="146" t="s">
        <v>223</v>
      </c>
      <c r="C1757" s="465"/>
      <c r="D1757" t="s">
        <v>905</v>
      </c>
      <c r="E1757" s="910">
        <f>'44'!N38</f>
        <v>0</v>
      </c>
      <c r="G1757" s="1068">
        <f>'45'!N38</f>
        <v>0</v>
      </c>
      <c r="I1757" s="737"/>
      <c r="K1757" s="231"/>
      <c r="N1757" s="1018">
        <v>0</v>
      </c>
      <c r="S1757" s="722">
        <f t="shared" si="207"/>
        <v>0</v>
      </c>
      <c r="T1757" s="461"/>
      <c r="U1757" s="722">
        <f t="shared" si="208"/>
        <v>0</v>
      </c>
      <c r="W1757" s="655">
        <f t="shared" si="209"/>
        <v>0</v>
      </c>
      <c r="X1757" t="s">
        <v>1517</v>
      </c>
      <c r="Z1757" s="654">
        <f t="shared" si="210"/>
        <v>0</v>
      </c>
    </row>
    <row r="1758" spans="1:26" ht="15.75">
      <c r="A1758" s="381">
        <v>1758</v>
      </c>
      <c r="B1758" s="146" t="s">
        <v>457</v>
      </c>
      <c r="C1758" s="465"/>
      <c r="D1758" t="s">
        <v>905</v>
      </c>
      <c r="E1758" s="910">
        <f>'44'!N39</f>
        <v>0</v>
      </c>
      <c r="G1758" s="1068">
        <f>'45'!N39</f>
        <v>0</v>
      </c>
      <c r="I1758" s="737"/>
      <c r="K1758" s="231"/>
      <c r="N1758" s="1018">
        <v>0</v>
      </c>
      <c r="S1758" s="722">
        <f t="shared" si="207"/>
        <v>0</v>
      </c>
      <c r="T1758" s="461"/>
      <c r="U1758" s="722">
        <f t="shared" si="208"/>
        <v>0</v>
      </c>
      <c r="W1758" s="655">
        <f t="shared" si="209"/>
        <v>0</v>
      </c>
      <c r="X1758" t="s">
        <v>1517</v>
      </c>
      <c r="Z1758" s="654">
        <f t="shared" si="210"/>
        <v>0</v>
      </c>
    </row>
    <row r="1759" spans="1:26" ht="15.75">
      <c r="A1759" s="381">
        <v>1759</v>
      </c>
      <c r="B1759" s="146" t="s">
        <v>8</v>
      </c>
      <c r="C1759" s="465"/>
      <c r="D1759" t="s">
        <v>905</v>
      </c>
      <c r="E1759" s="910">
        <f>'44'!N40</f>
        <v>0</v>
      </c>
      <c r="G1759" s="1068">
        <f>'45'!N40</f>
        <v>0</v>
      </c>
      <c r="I1759" s="737"/>
      <c r="K1759" s="231"/>
      <c r="N1759" s="1018">
        <v>0</v>
      </c>
      <c r="S1759" s="722">
        <f t="shared" si="207"/>
        <v>0</v>
      </c>
      <c r="T1759" s="461"/>
      <c r="U1759" s="722">
        <f t="shared" si="208"/>
        <v>0</v>
      </c>
      <c r="W1759" s="655">
        <f t="shared" si="209"/>
        <v>0</v>
      </c>
      <c r="X1759" t="s">
        <v>1517</v>
      </c>
      <c r="Z1759" s="654">
        <f t="shared" si="210"/>
        <v>0</v>
      </c>
    </row>
    <row r="1760" spans="1:26" ht="15.75">
      <c r="A1760" s="381">
        <v>1760</v>
      </c>
      <c r="B1760" s="146" t="s">
        <v>1470</v>
      </c>
      <c r="C1760" s="465"/>
      <c r="D1760" t="s">
        <v>905</v>
      </c>
      <c r="E1760" s="910">
        <f>'44'!N41</f>
        <v>0</v>
      </c>
      <c r="G1760" s="1068">
        <f>'45'!N41</f>
        <v>0</v>
      </c>
      <c r="I1760" s="737"/>
      <c r="K1760" s="231"/>
      <c r="N1760" s="1018">
        <v>0</v>
      </c>
      <c r="S1760" s="722">
        <f t="shared" si="207"/>
        <v>0</v>
      </c>
      <c r="T1760" s="461"/>
      <c r="U1760" s="722">
        <f t="shared" si="208"/>
        <v>0</v>
      </c>
      <c r="W1760" s="655">
        <f t="shared" si="209"/>
        <v>0</v>
      </c>
      <c r="X1760" t="s">
        <v>1517</v>
      </c>
      <c r="Z1760" s="654">
        <f t="shared" si="210"/>
        <v>0</v>
      </c>
    </row>
    <row r="1761" spans="1:26" ht="15.75">
      <c r="A1761" s="381">
        <v>1761</v>
      </c>
      <c r="B1761" s="146" t="s">
        <v>227</v>
      </c>
      <c r="C1761" s="465"/>
      <c r="D1761" t="s">
        <v>905</v>
      </c>
      <c r="E1761" s="910">
        <f>'44'!N42</f>
        <v>26</v>
      </c>
      <c r="G1761" s="1068">
        <f>'45'!N42</f>
        <v>277</v>
      </c>
      <c r="I1761" s="737"/>
      <c r="K1761" s="231"/>
      <c r="N1761" s="1018">
        <v>277</v>
      </c>
      <c r="S1761" s="722">
        <f t="shared" si="207"/>
        <v>26</v>
      </c>
      <c r="T1761" s="461"/>
      <c r="U1761" s="722">
        <f t="shared" si="208"/>
        <v>277</v>
      </c>
      <c r="W1761" s="655">
        <f t="shared" si="209"/>
        <v>0</v>
      </c>
      <c r="X1761" t="s">
        <v>1517</v>
      </c>
      <c r="Z1761" s="654">
        <f t="shared" si="210"/>
        <v>26</v>
      </c>
    </row>
    <row r="1762" spans="1:26" ht="15.75">
      <c r="A1762" s="381">
        <v>1762</v>
      </c>
      <c r="B1762" s="146" t="s">
        <v>1431</v>
      </c>
      <c r="C1762" s="465"/>
      <c r="D1762" t="s">
        <v>905</v>
      </c>
      <c r="E1762" s="910">
        <f>'44'!N43</f>
        <v>303</v>
      </c>
      <c r="G1762" s="1068">
        <f>'45'!N43</f>
        <v>277</v>
      </c>
      <c r="I1762" s="737"/>
      <c r="K1762" s="231"/>
      <c r="N1762" s="1018">
        <v>277</v>
      </c>
      <c r="S1762" s="722">
        <f t="shared" si="207"/>
        <v>303</v>
      </c>
      <c r="T1762" s="461"/>
      <c r="U1762" s="722">
        <f t="shared" si="208"/>
        <v>277</v>
      </c>
      <c r="W1762" s="655">
        <f t="shared" si="209"/>
        <v>0</v>
      </c>
      <c r="X1762" t="s">
        <v>1517</v>
      </c>
      <c r="Z1762" s="654">
        <f t="shared" si="210"/>
        <v>303</v>
      </c>
    </row>
    <row r="1763" spans="1:26" ht="15.75">
      <c r="A1763" s="381">
        <v>1763</v>
      </c>
      <c r="B1763" s="146" t="s">
        <v>1433</v>
      </c>
      <c r="C1763" s="465"/>
      <c r="D1763" t="s">
        <v>905</v>
      </c>
      <c r="E1763" s="910">
        <f>'44'!N45</f>
        <v>824</v>
      </c>
      <c r="G1763" s="1068">
        <f>'45'!N45</f>
        <v>1101</v>
      </c>
      <c r="I1763" s="737"/>
      <c r="K1763" s="231"/>
      <c r="N1763" s="1018">
        <v>1101</v>
      </c>
      <c r="S1763" s="722">
        <f t="shared" si="207"/>
        <v>824</v>
      </c>
      <c r="T1763" s="461"/>
      <c r="U1763" s="722">
        <f t="shared" si="208"/>
        <v>1101</v>
      </c>
      <c r="W1763" s="655">
        <f t="shared" si="209"/>
        <v>0</v>
      </c>
      <c r="X1763" t="s">
        <v>1517</v>
      </c>
      <c r="Z1763" s="654">
        <f t="shared" si="210"/>
        <v>824</v>
      </c>
    </row>
    <row r="1764" spans="1:26" ht="15.75">
      <c r="A1764" s="381">
        <v>1764</v>
      </c>
      <c r="B1764" s="146" t="s">
        <v>1434</v>
      </c>
      <c r="C1764" s="465"/>
      <c r="D1764" t="s">
        <v>905</v>
      </c>
      <c r="E1764" s="910">
        <f>'44'!N47</f>
        <v>798</v>
      </c>
      <c r="G1764" s="1068">
        <f>'45'!N47</f>
        <v>824</v>
      </c>
      <c r="I1764" s="737"/>
      <c r="K1764" s="231"/>
      <c r="N1764" s="1018">
        <v>824</v>
      </c>
      <c r="S1764" s="722">
        <f t="shared" si="207"/>
        <v>798</v>
      </c>
      <c r="T1764" s="461"/>
      <c r="U1764" s="722">
        <f t="shared" si="208"/>
        <v>824</v>
      </c>
      <c r="W1764" s="655">
        <f t="shared" si="209"/>
        <v>0</v>
      </c>
      <c r="X1764" t="s">
        <v>1517</v>
      </c>
      <c r="Z1764" s="654">
        <f t="shared" si="210"/>
        <v>798</v>
      </c>
    </row>
    <row r="1765" spans="1:26" ht="15.75">
      <c r="A1765" s="381">
        <v>1765</v>
      </c>
      <c r="B1765" s="146" t="s">
        <v>1538</v>
      </c>
      <c r="C1765" s="465"/>
      <c r="I1765" s="737"/>
      <c r="K1765" s="231"/>
      <c r="N1765" s="1018"/>
      <c r="S1765" s="722">
        <f t="shared" si="207"/>
        <v>0</v>
      </c>
      <c r="T1765" s="461"/>
      <c r="U1765" s="722">
        <f t="shared" si="208"/>
        <v>0</v>
      </c>
      <c r="W1765" s="655">
        <f t="shared" si="209"/>
        <v>0</v>
      </c>
      <c r="X1765" t="s">
        <v>1517</v>
      </c>
    </row>
    <row r="1766" spans="1:26" ht="15.75">
      <c r="A1766" s="381">
        <v>1766</v>
      </c>
      <c r="B1766" s="146" t="s">
        <v>1539</v>
      </c>
      <c r="C1766" s="465"/>
      <c r="D1766" t="s">
        <v>905</v>
      </c>
      <c r="E1766" s="910">
        <f>'44'!N53</f>
        <v>0</v>
      </c>
      <c r="G1766" s="1068">
        <f>'45'!N53</f>
        <v>0</v>
      </c>
      <c r="I1766" s="737"/>
      <c r="K1766" s="231"/>
      <c r="N1766" s="1018">
        <v>0</v>
      </c>
      <c r="S1766" s="722">
        <f t="shared" si="207"/>
        <v>0</v>
      </c>
      <c r="T1766" s="461"/>
      <c r="U1766" s="722">
        <f t="shared" si="208"/>
        <v>0</v>
      </c>
      <c r="W1766" s="655">
        <f t="shared" si="209"/>
        <v>0</v>
      </c>
      <c r="X1766" t="s">
        <v>1517</v>
      </c>
    </row>
    <row r="1767" spans="1:26" ht="15.75">
      <c r="A1767" s="381">
        <v>1767</v>
      </c>
      <c r="B1767" s="146" t="s">
        <v>1540</v>
      </c>
      <c r="C1767" s="465"/>
      <c r="D1767" t="s">
        <v>905</v>
      </c>
      <c r="E1767" s="910">
        <f>'44'!N54</f>
        <v>0</v>
      </c>
      <c r="G1767" s="1068">
        <f>'45'!N54</f>
        <v>0</v>
      </c>
      <c r="I1767" s="737"/>
      <c r="K1767" s="231"/>
      <c r="N1767" s="1018">
        <v>0</v>
      </c>
      <c r="S1767" s="722">
        <f t="shared" si="207"/>
        <v>0</v>
      </c>
      <c r="T1767" s="461"/>
      <c r="U1767" s="722">
        <f t="shared" si="208"/>
        <v>0</v>
      </c>
      <c r="W1767" s="655">
        <f t="shared" si="209"/>
        <v>0</v>
      </c>
      <c r="X1767" t="s">
        <v>1517</v>
      </c>
    </row>
    <row r="1768" spans="1:26" ht="15.75">
      <c r="A1768" s="381">
        <v>1768</v>
      </c>
      <c r="B1768" s="146" t="s">
        <v>1541</v>
      </c>
      <c r="C1768" s="465"/>
      <c r="D1768" t="s">
        <v>905</v>
      </c>
      <c r="E1768" s="910">
        <f>'44'!N55</f>
        <v>0</v>
      </c>
      <c r="G1768" s="1068">
        <f>'45'!N55</f>
        <v>0</v>
      </c>
      <c r="I1768" s="737"/>
      <c r="K1768" s="231"/>
      <c r="N1768" s="1018">
        <v>0</v>
      </c>
      <c r="S1768" s="722">
        <f t="shared" si="207"/>
        <v>0</v>
      </c>
      <c r="T1768" s="461"/>
      <c r="U1768" s="722">
        <f t="shared" si="208"/>
        <v>0</v>
      </c>
      <c r="W1768" s="655">
        <f t="shared" si="209"/>
        <v>0</v>
      </c>
      <c r="X1768" t="s">
        <v>1517</v>
      </c>
    </row>
    <row r="1769" spans="1:26" ht="15.75">
      <c r="A1769" s="381">
        <v>1769</v>
      </c>
      <c r="B1769" s="146" t="s">
        <v>1542</v>
      </c>
      <c r="C1769" s="465"/>
      <c r="D1769" t="s">
        <v>905</v>
      </c>
      <c r="E1769" s="910">
        <f>'44'!N56</f>
        <v>0</v>
      </c>
      <c r="G1769" s="1068">
        <f>'45'!N56</f>
        <v>0</v>
      </c>
      <c r="I1769" s="737"/>
      <c r="K1769" s="231"/>
      <c r="N1769" s="1018">
        <v>0</v>
      </c>
      <c r="S1769" s="722">
        <f t="shared" si="207"/>
        <v>0</v>
      </c>
      <c r="T1769" s="461"/>
      <c r="U1769" s="722">
        <f t="shared" si="208"/>
        <v>0</v>
      </c>
      <c r="W1769" s="655">
        <f t="shared" si="209"/>
        <v>0</v>
      </c>
      <c r="X1769" t="s">
        <v>1517</v>
      </c>
    </row>
    <row r="1770" spans="1:26" ht="15.75">
      <c r="A1770" s="381">
        <v>1770</v>
      </c>
      <c r="B1770" s="146" t="s">
        <v>1579</v>
      </c>
      <c r="C1770" s="465"/>
      <c r="E1770" s="910">
        <f>'44'!N57</f>
        <v>0</v>
      </c>
      <c r="G1770" s="1068">
        <f>'45'!N57</f>
        <v>0</v>
      </c>
      <c r="I1770" s="737"/>
      <c r="K1770" s="231"/>
      <c r="N1770" s="1018">
        <v>0</v>
      </c>
      <c r="S1770" s="722"/>
      <c r="T1770" s="461"/>
      <c r="U1770" s="722"/>
      <c r="W1770" s="655"/>
    </row>
    <row r="1771" spans="1:26" ht="15.75">
      <c r="A1771" s="381">
        <v>1771</v>
      </c>
      <c r="B1771" s="146" t="s">
        <v>1543</v>
      </c>
      <c r="C1771" s="465"/>
      <c r="D1771" t="s">
        <v>905</v>
      </c>
      <c r="E1771" s="910">
        <f>'44'!N58</f>
        <v>798</v>
      </c>
      <c r="G1771" s="1068">
        <f>'45'!N58</f>
        <v>824</v>
      </c>
      <c r="I1771" s="737"/>
      <c r="K1771" s="231"/>
      <c r="N1771" s="1018">
        <v>824</v>
      </c>
      <c r="S1771" s="722">
        <f t="shared" ref="S1771:S1808" si="211">E1771-I1771</f>
        <v>798</v>
      </c>
      <c r="T1771" s="461"/>
      <c r="U1771" s="722">
        <f t="shared" ref="U1771:U1808" si="212">G1771-K1771</f>
        <v>824</v>
      </c>
      <c r="W1771" s="655">
        <f t="shared" ref="W1771:W1808" si="213">G1771-N1771</f>
        <v>0</v>
      </c>
      <c r="X1771" t="s">
        <v>1517</v>
      </c>
    </row>
    <row r="1772" spans="1:26" ht="15.75">
      <c r="A1772" s="381">
        <v>1772</v>
      </c>
      <c r="B1772" s="146" t="s">
        <v>106</v>
      </c>
      <c r="C1772" s="465"/>
      <c r="D1772" t="s">
        <v>905</v>
      </c>
      <c r="E1772" s="910">
        <f>'44'!N59</f>
        <v>798</v>
      </c>
      <c r="G1772" s="1068">
        <f>'45'!N59</f>
        <v>824</v>
      </c>
      <c r="I1772" s="737"/>
      <c r="K1772" s="231"/>
      <c r="N1772" s="1018">
        <v>824</v>
      </c>
      <c r="S1772" s="722">
        <f t="shared" si="211"/>
        <v>798</v>
      </c>
      <c r="T1772" s="461"/>
      <c r="U1772" s="722">
        <f t="shared" si="212"/>
        <v>824</v>
      </c>
      <c r="W1772" s="655">
        <f t="shared" si="213"/>
        <v>0</v>
      </c>
      <c r="X1772" t="s">
        <v>1517</v>
      </c>
    </row>
    <row r="1773" spans="1:26" ht="15.75">
      <c r="A1773" s="381">
        <v>1773</v>
      </c>
      <c r="B1773" s="891" t="s">
        <v>656</v>
      </c>
      <c r="C1773" s="465"/>
      <c r="I1773" s="737"/>
      <c r="K1773" s="231"/>
      <c r="N1773" s="1018"/>
      <c r="S1773" s="722">
        <f t="shared" si="211"/>
        <v>0</v>
      </c>
      <c r="T1773" s="461"/>
      <c r="U1773" s="722">
        <f t="shared" si="212"/>
        <v>0</v>
      </c>
      <c r="W1773" s="655">
        <f t="shared" si="213"/>
        <v>0</v>
      </c>
      <c r="X1773" t="s">
        <v>1517</v>
      </c>
      <c r="Z1773" s="654">
        <f t="shared" ref="Z1773:Z1803" si="214">E1773-Y1773</f>
        <v>0</v>
      </c>
    </row>
    <row r="1774" spans="1:26" ht="15.75">
      <c r="A1774" s="381">
        <v>1774</v>
      </c>
      <c r="B1774" s="146" t="s">
        <v>1467</v>
      </c>
      <c r="C1774" s="465"/>
      <c r="D1774" t="s">
        <v>905</v>
      </c>
      <c r="E1774" s="910">
        <f>'44'!P15</f>
        <v>0</v>
      </c>
      <c r="G1774" s="1068">
        <f>'45'!P15</f>
        <v>0</v>
      </c>
      <c r="I1774" s="737"/>
      <c r="K1774" s="231"/>
      <c r="N1774" s="1018">
        <v>0</v>
      </c>
      <c r="S1774" s="722">
        <f t="shared" si="211"/>
        <v>0</v>
      </c>
      <c r="T1774" s="461"/>
      <c r="U1774" s="722">
        <f t="shared" si="212"/>
        <v>0</v>
      </c>
      <c r="W1774" s="655">
        <f t="shared" si="213"/>
        <v>0</v>
      </c>
      <c r="X1774" t="s">
        <v>1517</v>
      </c>
      <c r="Z1774" s="654">
        <f t="shared" si="214"/>
        <v>0</v>
      </c>
    </row>
    <row r="1775" spans="1:26" ht="15.75">
      <c r="A1775" s="381">
        <v>1775</v>
      </c>
      <c r="B1775" s="146" t="s">
        <v>1568</v>
      </c>
      <c r="C1775" s="465"/>
      <c r="D1775" t="s">
        <v>905</v>
      </c>
      <c r="E1775" s="910">
        <f>'44'!P16</f>
        <v>0</v>
      </c>
      <c r="G1775" s="1068">
        <f>'45'!P16</f>
        <v>0</v>
      </c>
      <c r="I1775" s="737"/>
      <c r="K1775" s="231"/>
      <c r="N1775" s="1018">
        <v>0</v>
      </c>
      <c r="S1775" s="722">
        <f t="shared" si="211"/>
        <v>0</v>
      </c>
      <c r="T1775" s="461"/>
      <c r="U1775" s="722">
        <f t="shared" si="212"/>
        <v>0</v>
      </c>
      <c r="W1775" s="655">
        <f t="shared" si="213"/>
        <v>0</v>
      </c>
      <c r="X1775" t="s">
        <v>1517</v>
      </c>
      <c r="Z1775" s="654">
        <f t="shared" si="214"/>
        <v>0</v>
      </c>
    </row>
    <row r="1776" spans="1:26" ht="15.75">
      <c r="A1776" s="381">
        <v>1776</v>
      </c>
      <c r="B1776" s="146" t="s">
        <v>1468</v>
      </c>
      <c r="C1776" s="465"/>
      <c r="D1776" t="s">
        <v>905</v>
      </c>
      <c r="E1776" s="910">
        <f>'44'!P17</f>
        <v>0</v>
      </c>
      <c r="G1776" s="1068">
        <f>'45'!P17</f>
        <v>0</v>
      </c>
      <c r="I1776" s="737"/>
      <c r="K1776" s="231"/>
      <c r="N1776" s="1018">
        <v>0</v>
      </c>
      <c r="S1776" s="722">
        <f t="shared" si="211"/>
        <v>0</v>
      </c>
      <c r="T1776" s="461"/>
      <c r="U1776" s="722">
        <f t="shared" si="212"/>
        <v>0</v>
      </c>
      <c r="W1776" s="655">
        <f t="shared" si="213"/>
        <v>0</v>
      </c>
      <c r="X1776" t="s">
        <v>1517</v>
      </c>
      <c r="Z1776" s="654">
        <f t="shared" si="214"/>
        <v>0</v>
      </c>
    </row>
    <row r="1777" spans="1:26" ht="15.75">
      <c r="A1777" s="381">
        <v>1777</v>
      </c>
      <c r="B1777" s="146" t="s">
        <v>1469</v>
      </c>
      <c r="C1777" s="465"/>
      <c r="D1777" t="s">
        <v>905</v>
      </c>
      <c r="E1777" s="910">
        <f>'44'!P18</f>
        <v>0</v>
      </c>
      <c r="G1777" s="1068">
        <f>'45'!P18</f>
        <v>0</v>
      </c>
      <c r="I1777" s="737"/>
      <c r="K1777" s="231"/>
      <c r="N1777" s="1018">
        <v>0</v>
      </c>
      <c r="S1777" s="722">
        <f t="shared" si="211"/>
        <v>0</v>
      </c>
      <c r="T1777" s="461"/>
      <c r="U1777" s="722">
        <f t="shared" si="212"/>
        <v>0</v>
      </c>
      <c r="W1777" s="655">
        <f t="shared" si="213"/>
        <v>0</v>
      </c>
      <c r="X1777" t="s">
        <v>1517</v>
      </c>
      <c r="Z1777" s="654">
        <f t="shared" si="214"/>
        <v>0</v>
      </c>
    </row>
    <row r="1778" spans="1:26" ht="15.75">
      <c r="A1778" s="381">
        <v>1778</v>
      </c>
      <c r="B1778" s="146" t="s">
        <v>1430</v>
      </c>
      <c r="C1778" s="465"/>
      <c r="D1778" t="s">
        <v>905</v>
      </c>
      <c r="E1778" s="910">
        <f>'44'!P19</f>
        <v>0</v>
      </c>
      <c r="G1778" s="1068">
        <f>'45'!P19</f>
        <v>0</v>
      </c>
      <c r="I1778" s="737"/>
      <c r="K1778" s="231"/>
      <c r="N1778" s="1018">
        <v>0</v>
      </c>
      <c r="S1778" s="722">
        <f t="shared" si="211"/>
        <v>0</v>
      </c>
      <c r="T1778" s="461"/>
      <c r="U1778" s="722">
        <f t="shared" si="212"/>
        <v>0</v>
      </c>
      <c r="W1778" s="655">
        <f t="shared" si="213"/>
        <v>0</v>
      </c>
      <c r="X1778" t="s">
        <v>1517</v>
      </c>
      <c r="Z1778" s="654">
        <f t="shared" si="214"/>
        <v>0</v>
      </c>
    </row>
    <row r="1779" spans="1:26" ht="15.75">
      <c r="A1779" s="381">
        <v>1779</v>
      </c>
      <c r="B1779" s="146" t="s">
        <v>482</v>
      </c>
      <c r="C1779" s="465"/>
      <c r="D1779" t="s">
        <v>905</v>
      </c>
      <c r="E1779" s="910">
        <f>'44'!P20</f>
        <v>0</v>
      </c>
      <c r="G1779" s="1068">
        <f>'45'!P20</f>
        <v>0</v>
      </c>
      <c r="I1779" s="737"/>
      <c r="K1779" s="231"/>
      <c r="N1779" s="1018">
        <v>0</v>
      </c>
      <c r="S1779" s="722">
        <f t="shared" si="211"/>
        <v>0</v>
      </c>
      <c r="T1779" s="461"/>
      <c r="U1779" s="722">
        <f t="shared" si="212"/>
        <v>0</v>
      </c>
      <c r="W1779" s="655">
        <f t="shared" si="213"/>
        <v>0</v>
      </c>
      <c r="X1779" t="s">
        <v>1517</v>
      </c>
      <c r="Z1779" s="654">
        <f t="shared" si="214"/>
        <v>0</v>
      </c>
    </row>
    <row r="1780" spans="1:26" ht="15.75">
      <c r="A1780" s="381">
        <v>1780</v>
      </c>
      <c r="B1780" s="146" t="s">
        <v>221</v>
      </c>
      <c r="C1780" s="465"/>
      <c r="D1780" t="s">
        <v>905</v>
      </c>
      <c r="E1780" s="910">
        <f>'44'!P21</f>
        <v>0</v>
      </c>
      <c r="G1780" s="1068">
        <f>'45'!P21</f>
        <v>0</v>
      </c>
      <c r="I1780" s="737"/>
      <c r="K1780" s="231"/>
      <c r="N1780" s="1018">
        <v>0</v>
      </c>
      <c r="S1780" s="722">
        <f t="shared" si="211"/>
        <v>0</v>
      </c>
      <c r="T1780" s="461"/>
      <c r="U1780" s="722">
        <f t="shared" si="212"/>
        <v>0</v>
      </c>
      <c r="W1780" s="655">
        <f t="shared" si="213"/>
        <v>0</v>
      </c>
      <c r="X1780" t="s">
        <v>1517</v>
      </c>
      <c r="Z1780" s="654">
        <f t="shared" si="214"/>
        <v>0</v>
      </c>
    </row>
    <row r="1781" spans="1:26" ht="15.75">
      <c r="A1781" s="381">
        <v>1781</v>
      </c>
      <c r="B1781" s="388" t="s">
        <v>1704</v>
      </c>
      <c r="C1781" s="465"/>
      <c r="D1781" t="s">
        <v>905</v>
      </c>
      <c r="E1781" s="910">
        <f>'44'!P22</f>
        <v>0</v>
      </c>
      <c r="G1781" s="1068">
        <f>'45'!P22</f>
        <v>0</v>
      </c>
      <c r="I1781" s="737"/>
      <c r="K1781" s="231"/>
      <c r="N1781" s="1018"/>
      <c r="S1781" s="722"/>
      <c r="T1781" s="461"/>
      <c r="U1781" s="722"/>
      <c r="W1781" s="655"/>
    </row>
    <row r="1782" spans="1:26" ht="15.75">
      <c r="A1782" s="381">
        <v>1782</v>
      </c>
      <c r="B1782" s="146" t="s">
        <v>222</v>
      </c>
      <c r="C1782" s="465"/>
      <c r="D1782" t="s">
        <v>905</v>
      </c>
      <c r="E1782" s="910">
        <f>'44'!P23</f>
        <v>0</v>
      </c>
      <c r="G1782" s="1068">
        <f>'45'!P23</f>
        <v>0</v>
      </c>
      <c r="I1782" s="737"/>
      <c r="K1782" s="231"/>
      <c r="N1782" s="1018">
        <v>0</v>
      </c>
      <c r="S1782" s="722">
        <f t="shared" si="211"/>
        <v>0</v>
      </c>
      <c r="T1782" s="461"/>
      <c r="U1782" s="722">
        <f t="shared" si="212"/>
        <v>0</v>
      </c>
      <c r="W1782" s="655">
        <f t="shared" si="213"/>
        <v>0</v>
      </c>
      <c r="X1782" t="s">
        <v>1517</v>
      </c>
      <c r="Z1782" s="654">
        <f t="shared" si="214"/>
        <v>0</v>
      </c>
    </row>
    <row r="1783" spans="1:26" ht="15.75">
      <c r="A1783" s="381">
        <v>1783</v>
      </c>
      <c r="B1783" s="146" t="s">
        <v>223</v>
      </c>
      <c r="C1783" s="465"/>
      <c r="D1783" t="s">
        <v>905</v>
      </c>
      <c r="E1783" s="910">
        <f>'44'!P24</f>
        <v>0</v>
      </c>
      <c r="G1783" s="1068">
        <f>'45'!P24</f>
        <v>0</v>
      </c>
      <c r="I1783" s="737"/>
      <c r="K1783" s="231"/>
      <c r="N1783" s="1018">
        <v>0</v>
      </c>
      <c r="S1783" s="722">
        <f t="shared" si="211"/>
        <v>0</v>
      </c>
      <c r="T1783" s="461"/>
      <c r="U1783" s="722">
        <f t="shared" si="212"/>
        <v>0</v>
      </c>
      <c r="W1783" s="655">
        <f t="shared" si="213"/>
        <v>0</v>
      </c>
      <c r="X1783" t="s">
        <v>1517</v>
      </c>
      <c r="Z1783" s="654">
        <f t="shared" si="214"/>
        <v>0</v>
      </c>
    </row>
    <row r="1784" spans="1:26" ht="15.75">
      <c r="A1784" s="381">
        <v>1784</v>
      </c>
      <c r="B1784" s="146" t="s">
        <v>457</v>
      </c>
      <c r="C1784" s="465"/>
      <c r="D1784" t="s">
        <v>905</v>
      </c>
      <c r="E1784" s="910">
        <f>'44'!P25</f>
        <v>0</v>
      </c>
      <c r="G1784" s="1068">
        <f>'45'!P25</f>
        <v>0</v>
      </c>
      <c r="I1784" s="737"/>
      <c r="K1784" s="231"/>
      <c r="N1784" s="1018">
        <v>0</v>
      </c>
      <c r="S1784" s="722">
        <f t="shared" si="211"/>
        <v>0</v>
      </c>
      <c r="T1784" s="461"/>
      <c r="U1784" s="722">
        <f t="shared" si="212"/>
        <v>0</v>
      </c>
      <c r="W1784" s="655">
        <f t="shared" si="213"/>
        <v>0</v>
      </c>
      <c r="X1784" t="s">
        <v>1517</v>
      </c>
      <c r="Z1784" s="654">
        <f t="shared" si="214"/>
        <v>0</v>
      </c>
    </row>
    <row r="1785" spans="1:26" ht="15.75">
      <c r="A1785" s="381">
        <v>1785</v>
      </c>
      <c r="B1785" s="146" t="s">
        <v>8</v>
      </c>
      <c r="C1785" s="465"/>
      <c r="D1785" t="s">
        <v>905</v>
      </c>
      <c r="E1785" s="910">
        <f>'44'!P26</f>
        <v>0</v>
      </c>
      <c r="G1785" s="1068">
        <f>'45'!P26</f>
        <v>0</v>
      </c>
      <c r="I1785" s="737"/>
      <c r="K1785" s="231"/>
      <c r="N1785" s="1018">
        <v>0</v>
      </c>
      <c r="S1785" s="722">
        <f t="shared" si="211"/>
        <v>0</v>
      </c>
      <c r="T1785" s="461"/>
      <c r="U1785" s="722">
        <f t="shared" si="212"/>
        <v>0</v>
      </c>
      <c r="W1785" s="655">
        <f t="shared" si="213"/>
        <v>0</v>
      </c>
      <c r="X1785" t="s">
        <v>1517</v>
      </c>
      <c r="Z1785" s="654">
        <f t="shared" si="214"/>
        <v>0</v>
      </c>
    </row>
    <row r="1786" spans="1:26" ht="15.75">
      <c r="A1786" s="381">
        <v>1786</v>
      </c>
      <c r="B1786" s="146" t="s">
        <v>1470</v>
      </c>
      <c r="C1786" s="465"/>
      <c r="D1786" t="s">
        <v>905</v>
      </c>
      <c r="E1786" s="910">
        <f>'44'!P27</f>
        <v>0</v>
      </c>
      <c r="G1786" s="1068">
        <f>'45'!P27</f>
        <v>0</v>
      </c>
      <c r="I1786" s="737"/>
      <c r="K1786" s="231"/>
      <c r="N1786" s="1018">
        <v>0</v>
      </c>
      <c r="S1786" s="722">
        <f t="shared" si="211"/>
        <v>0</v>
      </c>
      <c r="T1786" s="461"/>
      <c r="U1786" s="722">
        <f t="shared" si="212"/>
        <v>0</v>
      </c>
      <c r="W1786" s="655">
        <f t="shared" si="213"/>
        <v>0</v>
      </c>
      <c r="X1786" t="s">
        <v>1517</v>
      </c>
      <c r="Z1786" s="654">
        <f t="shared" si="214"/>
        <v>0</v>
      </c>
    </row>
    <row r="1787" spans="1:26" ht="15.75">
      <c r="A1787" s="381">
        <v>1787</v>
      </c>
      <c r="B1787" s="146" t="s">
        <v>1431</v>
      </c>
      <c r="C1787" s="465"/>
      <c r="D1787" t="s">
        <v>905</v>
      </c>
      <c r="E1787" s="910">
        <f>'44'!P28</f>
        <v>0</v>
      </c>
      <c r="G1787" s="1068">
        <f>'45'!P28</f>
        <v>0</v>
      </c>
      <c r="I1787" s="737"/>
      <c r="K1787" s="231"/>
      <c r="N1787" s="1018">
        <v>0</v>
      </c>
      <c r="S1787" s="722">
        <f t="shared" si="211"/>
        <v>0</v>
      </c>
      <c r="T1787" s="461"/>
      <c r="U1787" s="722">
        <f t="shared" si="212"/>
        <v>0</v>
      </c>
      <c r="W1787" s="655">
        <f t="shared" si="213"/>
        <v>0</v>
      </c>
      <c r="X1787" t="s">
        <v>1517</v>
      </c>
      <c r="Z1787" s="654">
        <f t="shared" si="214"/>
        <v>0</v>
      </c>
    </row>
    <row r="1788" spans="1:26" ht="15.75">
      <c r="A1788" s="381">
        <v>1788</v>
      </c>
      <c r="B1788" s="146" t="s">
        <v>1471</v>
      </c>
      <c r="C1788" s="465"/>
      <c r="D1788" t="s">
        <v>905</v>
      </c>
      <c r="E1788" s="910">
        <f>'44'!P30</f>
        <v>0</v>
      </c>
      <c r="G1788" s="1068">
        <f>'45'!P30</f>
        <v>0</v>
      </c>
      <c r="I1788" s="737"/>
      <c r="K1788" s="231"/>
      <c r="N1788" s="1018">
        <v>0</v>
      </c>
      <c r="S1788" s="722">
        <f t="shared" si="211"/>
        <v>0</v>
      </c>
      <c r="T1788" s="461"/>
      <c r="U1788" s="722">
        <f t="shared" si="212"/>
        <v>0</v>
      </c>
      <c r="W1788" s="655">
        <f t="shared" si="213"/>
        <v>0</v>
      </c>
      <c r="X1788" t="s">
        <v>1517</v>
      </c>
      <c r="Z1788" s="654">
        <f t="shared" si="214"/>
        <v>0</v>
      </c>
    </row>
    <row r="1789" spans="1:26" ht="15.75">
      <c r="A1789" s="381">
        <v>1789</v>
      </c>
      <c r="B1789" s="146" t="s">
        <v>1468</v>
      </c>
      <c r="C1789" s="465"/>
      <c r="D1789" t="s">
        <v>905</v>
      </c>
      <c r="E1789" s="910">
        <f>'44'!P31</f>
        <v>0</v>
      </c>
      <c r="G1789" s="1068">
        <f>'45'!P31</f>
        <v>0</v>
      </c>
      <c r="I1789" s="737"/>
      <c r="K1789" s="231"/>
      <c r="N1789" s="1018">
        <v>0</v>
      </c>
      <c r="S1789" s="722">
        <f t="shared" si="211"/>
        <v>0</v>
      </c>
      <c r="T1789" s="461"/>
      <c r="U1789" s="722">
        <f t="shared" si="212"/>
        <v>0</v>
      </c>
      <c r="W1789" s="655">
        <f t="shared" si="213"/>
        <v>0</v>
      </c>
      <c r="X1789" t="s">
        <v>1517</v>
      </c>
      <c r="Z1789" s="654">
        <f t="shared" si="214"/>
        <v>0</v>
      </c>
    </row>
    <row r="1790" spans="1:26" ht="15.75">
      <c r="A1790" s="381">
        <v>1790</v>
      </c>
      <c r="B1790" s="146" t="s">
        <v>1469</v>
      </c>
      <c r="C1790" s="465"/>
      <c r="D1790" t="s">
        <v>905</v>
      </c>
      <c r="E1790" s="910">
        <f>'44'!P32</f>
        <v>0</v>
      </c>
      <c r="G1790" s="1068">
        <f>'45'!P32</f>
        <v>0</v>
      </c>
      <c r="I1790" s="737"/>
      <c r="K1790" s="231"/>
      <c r="N1790" s="1018">
        <v>0</v>
      </c>
      <c r="S1790" s="722">
        <f t="shared" si="211"/>
        <v>0</v>
      </c>
      <c r="T1790" s="461"/>
      <c r="U1790" s="722">
        <f t="shared" si="212"/>
        <v>0</v>
      </c>
      <c r="W1790" s="655">
        <f t="shared" si="213"/>
        <v>0</v>
      </c>
      <c r="X1790" t="s">
        <v>1517</v>
      </c>
      <c r="Z1790" s="654">
        <f t="shared" si="214"/>
        <v>0</v>
      </c>
    </row>
    <row r="1791" spans="1:26" ht="15.75">
      <c r="A1791" s="381">
        <v>1791</v>
      </c>
      <c r="B1791" s="146" t="s">
        <v>1432</v>
      </c>
      <c r="C1791" s="465"/>
      <c r="D1791" t="s">
        <v>905</v>
      </c>
      <c r="E1791" s="910">
        <f>'44'!P33</f>
        <v>0</v>
      </c>
      <c r="G1791" s="1068">
        <f>'45'!P33</f>
        <v>0</v>
      </c>
      <c r="I1791" s="737"/>
      <c r="K1791" s="231"/>
      <c r="N1791" s="1018">
        <v>0</v>
      </c>
      <c r="S1791" s="722">
        <f t="shared" si="211"/>
        <v>0</v>
      </c>
      <c r="T1791" s="461"/>
      <c r="U1791" s="722">
        <f t="shared" si="212"/>
        <v>0</v>
      </c>
      <c r="W1791" s="655">
        <f t="shared" si="213"/>
        <v>0</v>
      </c>
      <c r="X1791" t="s">
        <v>1517</v>
      </c>
      <c r="Z1791" s="654">
        <f t="shared" si="214"/>
        <v>0</v>
      </c>
    </row>
    <row r="1792" spans="1:26" ht="15.75">
      <c r="A1792" s="381">
        <v>1792</v>
      </c>
      <c r="B1792" s="146" t="s">
        <v>1472</v>
      </c>
      <c r="C1792" s="465"/>
      <c r="D1792" t="s">
        <v>905</v>
      </c>
      <c r="E1792" s="910">
        <f>'44'!P34</f>
        <v>0</v>
      </c>
      <c r="G1792" s="1068">
        <f>'45'!P34</f>
        <v>0</v>
      </c>
      <c r="I1792" s="737"/>
      <c r="K1792" s="231"/>
      <c r="N1792" s="1018">
        <v>0</v>
      </c>
      <c r="S1792" s="722">
        <f t="shared" si="211"/>
        <v>0</v>
      </c>
      <c r="T1792" s="461"/>
      <c r="U1792" s="722">
        <f t="shared" si="212"/>
        <v>0</v>
      </c>
      <c r="W1792" s="655">
        <f t="shared" si="213"/>
        <v>0</v>
      </c>
      <c r="X1792" t="s">
        <v>1517</v>
      </c>
      <c r="Z1792" s="654">
        <f t="shared" si="214"/>
        <v>0</v>
      </c>
    </row>
    <row r="1793" spans="1:26" ht="15.75">
      <c r="A1793" s="381">
        <v>1793</v>
      </c>
      <c r="B1793" s="146" t="s">
        <v>984</v>
      </c>
      <c r="C1793" s="465"/>
      <c r="D1793" t="s">
        <v>905</v>
      </c>
      <c r="E1793" s="910">
        <f>'44'!P35</f>
        <v>0</v>
      </c>
      <c r="G1793" s="1068">
        <f>'45'!P35</f>
        <v>0</v>
      </c>
      <c r="I1793" s="737"/>
      <c r="K1793" s="231"/>
      <c r="N1793" s="1018">
        <v>0</v>
      </c>
      <c r="S1793" s="722">
        <f t="shared" si="211"/>
        <v>0</v>
      </c>
      <c r="T1793" s="461"/>
      <c r="U1793" s="722">
        <f t="shared" si="212"/>
        <v>0</v>
      </c>
      <c r="W1793" s="655">
        <f t="shared" si="213"/>
        <v>0</v>
      </c>
      <c r="X1793" t="s">
        <v>1517</v>
      </c>
      <c r="Z1793" s="654">
        <f t="shared" si="214"/>
        <v>0</v>
      </c>
    </row>
    <row r="1794" spans="1:26" ht="15.75">
      <c r="A1794" s="381">
        <v>1794</v>
      </c>
      <c r="B1794" s="388" t="s">
        <v>1704</v>
      </c>
      <c r="C1794" s="465"/>
      <c r="D1794" t="s">
        <v>905</v>
      </c>
      <c r="E1794" s="910">
        <f>'44'!P36</f>
        <v>0</v>
      </c>
      <c r="G1794" s="1068">
        <f>'45'!P36</f>
        <v>0</v>
      </c>
      <c r="I1794" s="737"/>
      <c r="K1794" s="231"/>
      <c r="N1794" s="1018"/>
      <c r="S1794" s="722"/>
      <c r="T1794" s="461"/>
      <c r="U1794" s="722"/>
      <c r="W1794" s="655"/>
    </row>
    <row r="1795" spans="1:26" ht="15.75">
      <c r="A1795" s="381">
        <v>1795</v>
      </c>
      <c r="B1795" s="146" t="s">
        <v>222</v>
      </c>
      <c r="C1795" s="465"/>
      <c r="D1795" t="s">
        <v>905</v>
      </c>
      <c r="E1795" s="910">
        <f>'44'!P37</f>
        <v>0</v>
      </c>
      <c r="G1795" s="1068">
        <f>'45'!P37</f>
        <v>0</v>
      </c>
      <c r="I1795" s="737"/>
      <c r="K1795" s="231"/>
      <c r="N1795" s="1018">
        <v>0</v>
      </c>
      <c r="S1795" s="722">
        <f t="shared" si="211"/>
        <v>0</v>
      </c>
      <c r="T1795" s="461"/>
      <c r="U1795" s="722">
        <f t="shared" si="212"/>
        <v>0</v>
      </c>
      <c r="W1795" s="655">
        <f t="shared" si="213"/>
        <v>0</v>
      </c>
      <c r="X1795" t="s">
        <v>1517</v>
      </c>
      <c r="Z1795" s="654">
        <f t="shared" si="214"/>
        <v>0</v>
      </c>
    </row>
    <row r="1796" spans="1:26" ht="15.75">
      <c r="A1796" s="381">
        <v>1796</v>
      </c>
      <c r="B1796" s="146" t="s">
        <v>223</v>
      </c>
      <c r="C1796" s="465"/>
      <c r="D1796" t="s">
        <v>905</v>
      </c>
      <c r="E1796" s="910">
        <f>'44'!P38</f>
        <v>0</v>
      </c>
      <c r="G1796" s="1068">
        <f>'45'!P38</f>
        <v>0</v>
      </c>
      <c r="I1796" s="737"/>
      <c r="K1796" s="231"/>
      <c r="N1796" s="1018">
        <v>0</v>
      </c>
      <c r="S1796" s="722">
        <f t="shared" si="211"/>
        <v>0</v>
      </c>
      <c r="T1796" s="461"/>
      <c r="U1796" s="722">
        <f t="shared" si="212"/>
        <v>0</v>
      </c>
      <c r="W1796" s="655">
        <f t="shared" si="213"/>
        <v>0</v>
      </c>
      <c r="X1796" t="s">
        <v>1517</v>
      </c>
      <c r="Z1796" s="654">
        <f t="shared" si="214"/>
        <v>0</v>
      </c>
    </row>
    <row r="1797" spans="1:26" ht="15.75">
      <c r="A1797" s="381">
        <v>1797</v>
      </c>
      <c r="B1797" s="146" t="s">
        <v>457</v>
      </c>
      <c r="C1797" s="465"/>
      <c r="D1797" t="s">
        <v>905</v>
      </c>
      <c r="E1797" s="910">
        <f>'44'!P39</f>
        <v>0</v>
      </c>
      <c r="G1797" s="1068">
        <f>'45'!P39</f>
        <v>0</v>
      </c>
      <c r="I1797" s="737"/>
      <c r="K1797" s="231"/>
      <c r="N1797" s="1018">
        <v>0</v>
      </c>
      <c r="S1797" s="722">
        <f t="shared" si="211"/>
        <v>0</v>
      </c>
      <c r="T1797" s="461"/>
      <c r="U1797" s="722">
        <f t="shared" si="212"/>
        <v>0</v>
      </c>
      <c r="W1797" s="655">
        <f t="shared" si="213"/>
        <v>0</v>
      </c>
      <c r="X1797" t="s">
        <v>1517</v>
      </c>
      <c r="Z1797" s="654">
        <f t="shared" si="214"/>
        <v>0</v>
      </c>
    </row>
    <row r="1798" spans="1:26" ht="15.75">
      <c r="A1798" s="381">
        <v>1798</v>
      </c>
      <c r="B1798" s="146" t="s">
        <v>8</v>
      </c>
      <c r="C1798" s="465"/>
      <c r="D1798" t="s">
        <v>905</v>
      </c>
      <c r="E1798" s="910">
        <f>'44'!P40</f>
        <v>0</v>
      </c>
      <c r="G1798" s="1068">
        <f>'45'!P40</f>
        <v>0</v>
      </c>
      <c r="I1798" s="737"/>
      <c r="K1798" s="231"/>
      <c r="N1798" s="1018">
        <v>0</v>
      </c>
      <c r="S1798" s="722">
        <f t="shared" si="211"/>
        <v>0</v>
      </c>
      <c r="T1798" s="461"/>
      <c r="U1798" s="722">
        <f t="shared" si="212"/>
        <v>0</v>
      </c>
      <c r="W1798" s="655">
        <f t="shared" si="213"/>
        <v>0</v>
      </c>
      <c r="X1798" t="s">
        <v>1517</v>
      </c>
      <c r="Z1798" s="654">
        <f t="shared" si="214"/>
        <v>0</v>
      </c>
    </row>
    <row r="1799" spans="1:26" ht="15.75">
      <c r="A1799" s="381">
        <v>1799</v>
      </c>
      <c r="B1799" s="146" t="s">
        <v>1470</v>
      </c>
      <c r="C1799" s="465"/>
      <c r="D1799" t="s">
        <v>905</v>
      </c>
      <c r="E1799" s="910">
        <f>'44'!P41</f>
        <v>0</v>
      </c>
      <c r="G1799" s="1068">
        <f>'45'!P41</f>
        <v>0</v>
      </c>
      <c r="I1799" s="737"/>
      <c r="K1799" s="231"/>
      <c r="N1799" s="1018">
        <v>0</v>
      </c>
      <c r="S1799" s="722">
        <f t="shared" si="211"/>
        <v>0</v>
      </c>
      <c r="T1799" s="461"/>
      <c r="U1799" s="722">
        <f t="shared" si="212"/>
        <v>0</v>
      </c>
      <c r="W1799" s="655">
        <f t="shared" si="213"/>
        <v>0</v>
      </c>
      <c r="X1799" t="s">
        <v>1517</v>
      </c>
      <c r="Z1799" s="654">
        <f t="shared" si="214"/>
        <v>0</v>
      </c>
    </row>
    <row r="1800" spans="1:26" ht="15.75">
      <c r="A1800" s="381">
        <v>1800</v>
      </c>
      <c r="B1800" s="146" t="s">
        <v>227</v>
      </c>
      <c r="C1800" s="465"/>
      <c r="D1800" t="s">
        <v>905</v>
      </c>
      <c r="E1800" s="910">
        <f>'44'!P42</f>
        <v>0</v>
      </c>
      <c r="G1800" s="1068">
        <f>'45'!P42</f>
        <v>0</v>
      </c>
      <c r="I1800" s="737"/>
      <c r="K1800" s="231"/>
      <c r="N1800" s="1018">
        <v>0</v>
      </c>
      <c r="S1800" s="722">
        <f t="shared" si="211"/>
        <v>0</v>
      </c>
      <c r="T1800" s="461"/>
      <c r="U1800" s="722">
        <f t="shared" si="212"/>
        <v>0</v>
      </c>
      <c r="W1800" s="655">
        <f t="shared" si="213"/>
        <v>0</v>
      </c>
      <c r="X1800" t="s">
        <v>1517</v>
      </c>
      <c r="Z1800" s="654">
        <f t="shared" si="214"/>
        <v>0</v>
      </c>
    </row>
    <row r="1801" spans="1:26" ht="15.75">
      <c r="A1801" s="381">
        <v>1801</v>
      </c>
      <c r="B1801" s="146" t="s">
        <v>1431</v>
      </c>
      <c r="C1801" s="465"/>
      <c r="D1801" t="s">
        <v>905</v>
      </c>
      <c r="E1801" s="910">
        <f>'44'!P43</f>
        <v>0</v>
      </c>
      <c r="G1801" s="1068">
        <f>'45'!P43</f>
        <v>0</v>
      </c>
      <c r="I1801" s="737"/>
      <c r="K1801" s="231"/>
      <c r="N1801" s="1018">
        <v>0</v>
      </c>
      <c r="S1801" s="722">
        <f t="shared" si="211"/>
        <v>0</v>
      </c>
      <c r="T1801" s="461"/>
      <c r="U1801" s="722">
        <f t="shared" si="212"/>
        <v>0</v>
      </c>
      <c r="W1801" s="655">
        <f t="shared" si="213"/>
        <v>0</v>
      </c>
      <c r="X1801" t="s">
        <v>1517</v>
      </c>
      <c r="Z1801" s="654">
        <f t="shared" si="214"/>
        <v>0</v>
      </c>
    </row>
    <row r="1802" spans="1:26" ht="15.75">
      <c r="A1802" s="381">
        <v>1802</v>
      </c>
      <c r="B1802" s="146" t="s">
        <v>1433</v>
      </c>
      <c r="C1802" s="465"/>
      <c r="D1802" t="s">
        <v>905</v>
      </c>
      <c r="E1802" s="910">
        <f>'44'!P45</f>
        <v>0</v>
      </c>
      <c r="G1802" s="1068">
        <f>'45'!P45</f>
        <v>0</v>
      </c>
      <c r="I1802" s="737"/>
      <c r="K1802" s="231"/>
      <c r="N1802" s="1018">
        <v>0</v>
      </c>
      <c r="S1802" s="722">
        <f t="shared" si="211"/>
        <v>0</v>
      </c>
      <c r="T1802" s="461"/>
      <c r="U1802" s="722">
        <f t="shared" si="212"/>
        <v>0</v>
      </c>
      <c r="W1802" s="655">
        <f t="shared" si="213"/>
        <v>0</v>
      </c>
      <c r="X1802" t="s">
        <v>1517</v>
      </c>
      <c r="Z1802" s="654">
        <f t="shared" si="214"/>
        <v>0</v>
      </c>
    </row>
    <row r="1803" spans="1:26" ht="15.75">
      <c r="A1803" s="381">
        <v>1803</v>
      </c>
      <c r="B1803" s="146" t="s">
        <v>1434</v>
      </c>
      <c r="C1803" s="465"/>
      <c r="D1803" t="s">
        <v>905</v>
      </c>
      <c r="E1803" s="910">
        <f>'44'!P47</f>
        <v>0</v>
      </c>
      <c r="G1803" s="1068">
        <f>'45'!P47</f>
        <v>0</v>
      </c>
      <c r="I1803" s="737"/>
      <c r="K1803" s="231"/>
      <c r="N1803" s="1018">
        <v>0</v>
      </c>
      <c r="S1803" s="722">
        <f t="shared" si="211"/>
        <v>0</v>
      </c>
      <c r="T1803" s="461"/>
      <c r="U1803" s="722">
        <f t="shared" si="212"/>
        <v>0</v>
      </c>
      <c r="W1803" s="655">
        <f t="shared" si="213"/>
        <v>0</v>
      </c>
      <c r="X1803" t="s">
        <v>1517</v>
      </c>
      <c r="Z1803" s="654">
        <f t="shared" si="214"/>
        <v>0</v>
      </c>
    </row>
    <row r="1804" spans="1:26" ht="15.75">
      <c r="A1804" s="381">
        <v>1804</v>
      </c>
      <c r="B1804" s="146" t="s">
        <v>1538</v>
      </c>
      <c r="C1804" s="465"/>
      <c r="I1804" s="737"/>
      <c r="K1804" s="231"/>
      <c r="N1804" s="1018"/>
      <c r="S1804" s="722">
        <f t="shared" si="211"/>
        <v>0</v>
      </c>
      <c r="T1804" s="461"/>
      <c r="U1804" s="722">
        <f t="shared" si="212"/>
        <v>0</v>
      </c>
      <c r="W1804" s="655">
        <f t="shared" si="213"/>
        <v>0</v>
      </c>
      <c r="X1804" t="s">
        <v>1517</v>
      </c>
    </row>
    <row r="1805" spans="1:26" ht="15.75">
      <c r="A1805" s="381">
        <v>1805</v>
      </c>
      <c r="B1805" s="146" t="s">
        <v>1539</v>
      </c>
      <c r="C1805" s="465"/>
      <c r="D1805" t="s">
        <v>905</v>
      </c>
      <c r="E1805" s="910">
        <f>'44'!P53</f>
        <v>0</v>
      </c>
      <c r="G1805" s="1068">
        <f>'45'!P53</f>
        <v>0</v>
      </c>
      <c r="I1805" s="737"/>
      <c r="K1805" s="231"/>
      <c r="N1805" s="1018">
        <v>0</v>
      </c>
      <c r="S1805" s="722">
        <f t="shared" si="211"/>
        <v>0</v>
      </c>
      <c r="T1805" s="461"/>
      <c r="U1805" s="722">
        <f t="shared" si="212"/>
        <v>0</v>
      </c>
      <c r="W1805" s="655">
        <f t="shared" si="213"/>
        <v>0</v>
      </c>
      <c r="X1805" t="s">
        <v>1517</v>
      </c>
    </row>
    <row r="1806" spans="1:26" ht="15.75">
      <c r="A1806" s="381">
        <v>1806</v>
      </c>
      <c r="B1806" s="146" t="s">
        <v>1540</v>
      </c>
      <c r="C1806" s="465"/>
      <c r="D1806" t="s">
        <v>905</v>
      </c>
      <c r="E1806" s="910">
        <f>'44'!P54</f>
        <v>0</v>
      </c>
      <c r="G1806" s="1068">
        <f>'45'!P54</f>
        <v>0</v>
      </c>
      <c r="I1806" s="737"/>
      <c r="K1806" s="231"/>
      <c r="N1806" s="1018">
        <v>0</v>
      </c>
      <c r="S1806" s="722">
        <f t="shared" si="211"/>
        <v>0</v>
      </c>
      <c r="T1806" s="461"/>
      <c r="U1806" s="722">
        <f t="shared" si="212"/>
        <v>0</v>
      </c>
      <c r="W1806" s="655">
        <f t="shared" si="213"/>
        <v>0</v>
      </c>
      <c r="X1806" t="s">
        <v>1517</v>
      </c>
    </row>
    <row r="1807" spans="1:26" ht="15.75">
      <c r="A1807" s="381">
        <v>1807</v>
      </c>
      <c r="B1807" s="146" t="s">
        <v>1541</v>
      </c>
      <c r="C1807" s="465"/>
      <c r="D1807" t="s">
        <v>905</v>
      </c>
      <c r="E1807" s="910">
        <f>'44'!P55</f>
        <v>0</v>
      </c>
      <c r="G1807" s="1068">
        <f>'45'!P55</f>
        <v>0</v>
      </c>
      <c r="I1807" s="737"/>
      <c r="K1807" s="231"/>
      <c r="N1807" s="1018">
        <v>0</v>
      </c>
      <c r="S1807" s="722">
        <f t="shared" si="211"/>
        <v>0</v>
      </c>
      <c r="T1807" s="461"/>
      <c r="U1807" s="722">
        <f t="shared" si="212"/>
        <v>0</v>
      </c>
      <c r="W1807" s="655">
        <f t="shared" si="213"/>
        <v>0</v>
      </c>
      <c r="X1807" t="s">
        <v>1517</v>
      </c>
    </row>
    <row r="1808" spans="1:26" ht="15.75">
      <c r="A1808" s="381">
        <v>1808</v>
      </c>
      <c r="B1808" s="146" t="s">
        <v>1542</v>
      </c>
      <c r="C1808" s="465"/>
      <c r="D1808" t="s">
        <v>905</v>
      </c>
      <c r="E1808" s="910">
        <f>'44'!P56</f>
        <v>0</v>
      </c>
      <c r="G1808" s="1068">
        <f>'45'!P56</f>
        <v>0</v>
      </c>
      <c r="I1808" s="737"/>
      <c r="K1808" s="231"/>
      <c r="N1808" s="1018">
        <v>0</v>
      </c>
      <c r="S1808" s="722">
        <f t="shared" si="211"/>
        <v>0</v>
      </c>
      <c r="T1808" s="461"/>
      <c r="U1808" s="722">
        <f t="shared" si="212"/>
        <v>0</v>
      </c>
      <c r="W1808" s="655">
        <f t="shared" si="213"/>
        <v>0</v>
      </c>
      <c r="X1808" t="s">
        <v>1517</v>
      </c>
    </row>
    <row r="1809" spans="1:26" ht="15.75">
      <c r="A1809" s="381">
        <v>1809</v>
      </c>
      <c r="B1809" s="146" t="s">
        <v>1579</v>
      </c>
      <c r="C1809" s="465"/>
      <c r="E1809" s="910">
        <f>'44'!P57</f>
        <v>0</v>
      </c>
      <c r="G1809" s="1068">
        <f>'45'!P57</f>
        <v>0</v>
      </c>
      <c r="I1809" s="737"/>
      <c r="K1809" s="231"/>
      <c r="N1809" s="1018">
        <v>0</v>
      </c>
      <c r="S1809" s="722"/>
      <c r="T1809" s="461"/>
      <c r="U1809" s="722"/>
      <c r="W1809" s="655"/>
    </row>
    <row r="1810" spans="1:26" ht="15.75">
      <c r="A1810" s="381">
        <v>1810</v>
      </c>
      <c r="B1810" s="146" t="s">
        <v>1543</v>
      </c>
      <c r="C1810" s="465"/>
      <c r="D1810" t="s">
        <v>905</v>
      </c>
      <c r="E1810" s="910">
        <f>'44'!P58</f>
        <v>0</v>
      </c>
      <c r="G1810" s="1068">
        <f>'45'!P58</f>
        <v>0</v>
      </c>
      <c r="I1810" s="737"/>
      <c r="K1810" s="231"/>
      <c r="N1810" s="1018">
        <v>0</v>
      </c>
      <c r="S1810" s="722">
        <f t="shared" ref="S1810:S1847" si="215">E1810-I1810</f>
        <v>0</v>
      </c>
      <c r="T1810" s="461"/>
      <c r="U1810" s="722">
        <f t="shared" ref="U1810:U1847" si="216">G1810-K1810</f>
        <v>0</v>
      </c>
      <c r="W1810" s="655">
        <f t="shared" ref="W1810:W1847" si="217">G1810-N1810</f>
        <v>0</v>
      </c>
      <c r="X1810" t="s">
        <v>1517</v>
      </c>
    </row>
    <row r="1811" spans="1:26" ht="15.75">
      <c r="A1811" s="381">
        <v>1811</v>
      </c>
      <c r="B1811" s="146" t="s">
        <v>106</v>
      </c>
      <c r="C1811" s="465"/>
      <c r="D1811" t="s">
        <v>905</v>
      </c>
      <c r="E1811" s="910">
        <f>'44'!P59</f>
        <v>0</v>
      </c>
      <c r="G1811" s="1068">
        <f>'45'!P59</f>
        <v>0</v>
      </c>
      <c r="I1811" s="737"/>
      <c r="K1811" s="231"/>
      <c r="N1811" s="1018">
        <v>0</v>
      </c>
      <c r="S1811" s="722">
        <f t="shared" si="215"/>
        <v>0</v>
      </c>
      <c r="T1811" s="461"/>
      <c r="U1811" s="722">
        <f t="shared" si="216"/>
        <v>0</v>
      </c>
      <c r="W1811" s="655">
        <f t="shared" si="217"/>
        <v>0</v>
      </c>
      <c r="X1811" t="s">
        <v>1517</v>
      </c>
    </row>
    <row r="1812" spans="1:26" ht="15.75">
      <c r="A1812" s="381">
        <v>1812</v>
      </c>
      <c r="B1812" s="891" t="s">
        <v>1476</v>
      </c>
      <c r="C1812" s="465"/>
      <c r="I1812" s="737"/>
      <c r="K1812" s="231"/>
      <c r="N1812" s="1018"/>
      <c r="S1812" s="722">
        <f t="shared" si="215"/>
        <v>0</v>
      </c>
      <c r="T1812" s="461"/>
      <c r="U1812" s="722">
        <f t="shared" si="216"/>
        <v>0</v>
      </c>
      <c r="W1812" s="655">
        <f t="shared" si="217"/>
        <v>0</v>
      </c>
      <c r="X1812" t="s">
        <v>1517</v>
      </c>
      <c r="Z1812" s="654">
        <f t="shared" ref="Z1812:Z1842" si="218">E1812-Y1812</f>
        <v>0</v>
      </c>
    </row>
    <row r="1813" spans="1:26" ht="15.75">
      <c r="A1813" s="381">
        <v>1813</v>
      </c>
      <c r="B1813" s="146" t="s">
        <v>1467</v>
      </c>
      <c r="C1813" s="465"/>
      <c r="D1813" t="s">
        <v>905</v>
      </c>
      <c r="E1813" s="910">
        <f>'44'!R15</f>
        <v>19478</v>
      </c>
      <c r="G1813" s="1068">
        <f>'45'!R15</f>
        <v>0</v>
      </c>
      <c r="I1813" s="737"/>
      <c r="K1813" s="231"/>
      <c r="N1813" s="1018">
        <v>0</v>
      </c>
      <c r="S1813" s="722">
        <f t="shared" si="215"/>
        <v>19478</v>
      </c>
      <c r="T1813" s="461"/>
      <c r="U1813" s="722">
        <f t="shared" si="216"/>
        <v>0</v>
      </c>
      <c r="W1813" s="655">
        <f t="shared" si="217"/>
        <v>0</v>
      </c>
      <c r="X1813" t="s">
        <v>1517</v>
      </c>
      <c r="Z1813" s="654">
        <f t="shared" si="218"/>
        <v>19478</v>
      </c>
    </row>
    <row r="1814" spans="1:26" ht="15.75">
      <c r="A1814" s="381">
        <v>1814</v>
      </c>
      <c r="B1814" s="146" t="s">
        <v>1568</v>
      </c>
      <c r="C1814" s="465"/>
      <c r="D1814" t="s">
        <v>905</v>
      </c>
      <c r="E1814" s="910">
        <f>'44'!R16</f>
        <v>0</v>
      </c>
      <c r="G1814" s="1068">
        <f>'45'!R16</f>
        <v>0</v>
      </c>
      <c r="I1814" s="737"/>
      <c r="K1814" s="231"/>
      <c r="N1814" s="1018">
        <v>0</v>
      </c>
      <c r="S1814" s="722">
        <f t="shared" si="215"/>
        <v>0</v>
      </c>
      <c r="T1814" s="461"/>
      <c r="U1814" s="722">
        <f t="shared" si="216"/>
        <v>0</v>
      </c>
      <c r="W1814" s="655">
        <f t="shared" si="217"/>
        <v>0</v>
      </c>
      <c r="X1814" t="s">
        <v>1517</v>
      </c>
      <c r="Z1814" s="654">
        <f t="shared" si="218"/>
        <v>0</v>
      </c>
    </row>
    <row r="1815" spans="1:26" ht="15.75">
      <c r="A1815" s="381">
        <v>1815</v>
      </c>
      <c r="B1815" s="146" t="s">
        <v>1468</v>
      </c>
      <c r="C1815" s="465"/>
      <c r="D1815" t="s">
        <v>905</v>
      </c>
      <c r="E1815" s="910">
        <f>'44'!R17</f>
        <v>0</v>
      </c>
      <c r="G1815" s="1068">
        <f>'45'!R17</f>
        <v>1051</v>
      </c>
      <c r="I1815" s="737"/>
      <c r="K1815" s="231"/>
      <c r="N1815" s="1018">
        <v>1051</v>
      </c>
      <c r="S1815" s="722">
        <f t="shared" si="215"/>
        <v>0</v>
      </c>
      <c r="T1815" s="461"/>
      <c r="U1815" s="722">
        <f t="shared" si="216"/>
        <v>1051</v>
      </c>
      <c r="W1815" s="655">
        <f t="shared" si="217"/>
        <v>0</v>
      </c>
      <c r="X1815" t="s">
        <v>1517</v>
      </c>
      <c r="Z1815" s="654">
        <f t="shared" si="218"/>
        <v>0</v>
      </c>
    </row>
    <row r="1816" spans="1:26" ht="15.75">
      <c r="A1816" s="381">
        <v>1816</v>
      </c>
      <c r="B1816" s="146" t="s">
        <v>1469</v>
      </c>
      <c r="C1816" s="465"/>
      <c r="D1816" t="s">
        <v>905</v>
      </c>
      <c r="E1816" s="910">
        <f>'44'!R18</f>
        <v>0</v>
      </c>
      <c r="G1816" s="1068">
        <f>'45'!R18</f>
        <v>18079</v>
      </c>
      <c r="I1816" s="737"/>
      <c r="K1816" s="231"/>
      <c r="N1816" s="1018">
        <v>18079</v>
      </c>
      <c r="S1816" s="722">
        <f t="shared" si="215"/>
        <v>0</v>
      </c>
      <c r="T1816" s="461"/>
      <c r="U1816" s="722">
        <f t="shared" si="216"/>
        <v>18079</v>
      </c>
      <c r="W1816" s="655">
        <f t="shared" si="217"/>
        <v>0</v>
      </c>
      <c r="X1816" t="s">
        <v>1517</v>
      </c>
      <c r="Z1816" s="654">
        <f t="shared" si="218"/>
        <v>0</v>
      </c>
    </row>
    <row r="1817" spans="1:26" ht="15.75">
      <c r="A1817" s="381">
        <v>1817</v>
      </c>
      <c r="B1817" s="146" t="s">
        <v>1430</v>
      </c>
      <c r="C1817" s="465"/>
      <c r="D1817" t="s">
        <v>905</v>
      </c>
      <c r="E1817" s="910">
        <f>'44'!R19</f>
        <v>19478</v>
      </c>
      <c r="G1817" s="1068">
        <f>'45'!R19</f>
        <v>19130</v>
      </c>
      <c r="I1817" s="737"/>
      <c r="K1817" s="231"/>
      <c r="N1817" s="1018">
        <v>19130</v>
      </c>
      <c r="S1817" s="722">
        <f t="shared" si="215"/>
        <v>19478</v>
      </c>
      <c r="T1817" s="461"/>
      <c r="U1817" s="722">
        <f t="shared" si="216"/>
        <v>19130</v>
      </c>
      <c r="W1817" s="655">
        <f t="shared" si="217"/>
        <v>0</v>
      </c>
      <c r="X1817" t="s">
        <v>1517</v>
      </c>
      <c r="Z1817" s="654">
        <f t="shared" si="218"/>
        <v>19478</v>
      </c>
    </row>
    <row r="1818" spans="1:26" ht="15.75">
      <c r="A1818" s="381">
        <v>1818</v>
      </c>
      <c r="B1818" s="146" t="s">
        <v>482</v>
      </c>
      <c r="C1818" s="465"/>
      <c r="D1818" t="s">
        <v>905</v>
      </c>
      <c r="E1818" s="910">
        <f>'44'!R20</f>
        <v>18895</v>
      </c>
      <c r="G1818" s="1068">
        <f>'45'!R20</f>
        <v>267</v>
      </c>
      <c r="I1818" s="737"/>
      <c r="K1818" s="231"/>
      <c r="N1818" s="1018">
        <v>267</v>
      </c>
      <c r="S1818" s="722">
        <f t="shared" si="215"/>
        <v>18895</v>
      </c>
      <c r="T1818" s="461"/>
      <c r="U1818" s="722">
        <f t="shared" si="216"/>
        <v>267</v>
      </c>
      <c r="W1818" s="655">
        <f t="shared" si="217"/>
        <v>0</v>
      </c>
      <c r="X1818" t="s">
        <v>1517</v>
      </c>
      <c r="Z1818" s="654">
        <f t="shared" si="218"/>
        <v>18895</v>
      </c>
    </row>
    <row r="1819" spans="1:26" ht="15.75">
      <c r="A1819" s="381">
        <v>1819</v>
      </c>
      <c r="B1819" s="146" t="s">
        <v>221</v>
      </c>
      <c r="C1819" s="465"/>
      <c r="D1819" t="s">
        <v>905</v>
      </c>
      <c r="E1819" s="910">
        <f>'44'!R21</f>
        <v>0</v>
      </c>
      <c r="G1819" s="1068">
        <f>'45'!R21</f>
        <v>0</v>
      </c>
      <c r="I1819" s="737"/>
      <c r="K1819" s="231"/>
      <c r="N1819" s="1018">
        <v>0</v>
      </c>
      <c r="S1819" s="722">
        <f t="shared" si="215"/>
        <v>0</v>
      </c>
      <c r="T1819" s="461"/>
      <c r="U1819" s="722">
        <f t="shared" si="216"/>
        <v>0</v>
      </c>
      <c r="W1819" s="655">
        <f t="shared" si="217"/>
        <v>0</v>
      </c>
      <c r="X1819" t="s">
        <v>1517</v>
      </c>
      <c r="Z1819" s="654">
        <f t="shared" si="218"/>
        <v>0</v>
      </c>
    </row>
    <row r="1820" spans="1:26" ht="15.75">
      <c r="A1820" s="381">
        <v>1820</v>
      </c>
      <c r="B1820" s="388" t="s">
        <v>1704</v>
      </c>
      <c r="C1820" s="465"/>
      <c r="D1820" t="s">
        <v>905</v>
      </c>
      <c r="E1820" s="910">
        <f>'44'!R22</f>
        <v>-420</v>
      </c>
      <c r="G1820" s="1068">
        <f>'45'!R22</f>
        <v>0</v>
      </c>
      <c r="I1820" s="737"/>
      <c r="K1820" s="231"/>
      <c r="N1820" s="1018"/>
      <c r="S1820" s="722"/>
      <c r="T1820" s="461"/>
      <c r="U1820" s="722"/>
      <c r="W1820" s="655"/>
    </row>
    <row r="1821" spans="1:26" ht="15.75">
      <c r="A1821" s="381">
        <v>1821</v>
      </c>
      <c r="B1821" s="146" t="s">
        <v>222</v>
      </c>
      <c r="C1821" s="465"/>
      <c r="D1821" t="s">
        <v>905</v>
      </c>
      <c r="E1821" s="910">
        <f>'44'!R23</f>
        <v>0</v>
      </c>
      <c r="G1821" s="1068">
        <f>'45'!R23</f>
        <v>0</v>
      </c>
      <c r="I1821" s="737"/>
      <c r="K1821" s="231"/>
      <c r="N1821" s="1018">
        <v>0</v>
      </c>
      <c r="S1821" s="722">
        <f t="shared" si="215"/>
        <v>0</v>
      </c>
      <c r="T1821" s="461"/>
      <c r="U1821" s="722">
        <f t="shared" si="216"/>
        <v>0</v>
      </c>
      <c r="W1821" s="655">
        <f t="shared" si="217"/>
        <v>0</v>
      </c>
      <c r="X1821" t="s">
        <v>1517</v>
      </c>
      <c r="Z1821" s="654">
        <f t="shared" si="218"/>
        <v>0</v>
      </c>
    </row>
    <row r="1822" spans="1:26" ht="15.75">
      <c r="A1822" s="381">
        <v>1822</v>
      </c>
      <c r="B1822" s="146" t="s">
        <v>223</v>
      </c>
      <c r="C1822" s="465"/>
      <c r="D1822" t="s">
        <v>905</v>
      </c>
      <c r="E1822" s="910">
        <f>'44'!R24</f>
        <v>0</v>
      </c>
      <c r="G1822" s="1068">
        <f>'45'!R24</f>
        <v>81</v>
      </c>
      <c r="I1822" s="737"/>
      <c r="K1822" s="231"/>
      <c r="N1822" s="1018">
        <v>81</v>
      </c>
      <c r="S1822" s="722">
        <f t="shared" si="215"/>
        <v>0</v>
      </c>
      <c r="T1822" s="461"/>
      <c r="U1822" s="722">
        <f t="shared" si="216"/>
        <v>81</v>
      </c>
      <c r="W1822" s="655">
        <f t="shared" si="217"/>
        <v>0</v>
      </c>
      <c r="X1822" t="s">
        <v>1517</v>
      </c>
      <c r="Z1822" s="654">
        <f t="shared" si="218"/>
        <v>0</v>
      </c>
    </row>
    <row r="1823" spans="1:26" ht="15.75">
      <c r="A1823" s="381">
        <v>1823</v>
      </c>
      <c r="B1823" s="146" t="s">
        <v>457</v>
      </c>
      <c r="C1823" s="465"/>
      <c r="D1823" t="s">
        <v>905</v>
      </c>
      <c r="E1823" s="910">
        <f>'44'!R25</f>
        <v>0</v>
      </c>
      <c r="G1823" s="1068">
        <f>'45'!R25</f>
        <v>0</v>
      </c>
      <c r="I1823" s="737"/>
      <c r="K1823" s="231"/>
      <c r="N1823" s="1018">
        <v>0</v>
      </c>
      <c r="S1823" s="722">
        <f t="shared" si="215"/>
        <v>0</v>
      </c>
      <c r="T1823" s="461"/>
      <c r="U1823" s="722">
        <f t="shared" si="216"/>
        <v>0</v>
      </c>
      <c r="W1823" s="655">
        <f t="shared" si="217"/>
        <v>0</v>
      </c>
      <c r="X1823" t="s">
        <v>1517</v>
      </c>
      <c r="Z1823" s="654">
        <f t="shared" si="218"/>
        <v>0</v>
      </c>
    </row>
    <row r="1824" spans="1:26" ht="15.75">
      <c r="A1824" s="381">
        <v>1824</v>
      </c>
      <c r="B1824" s="146" t="s">
        <v>8</v>
      </c>
      <c r="C1824" s="465"/>
      <c r="D1824" t="s">
        <v>905</v>
      </c>
      <c r="E1824" s="910">
        <f>'44'!R26</f>
        <v>0</v>
      </c>
      <c r="G1824" s="1068">
        <f>'45'!R26</f>
        <v>0</v>
      </c>
      <c r="I1824" s="737"/>
      <c r="K1824" s="231"/>
      <c r="N1824" s="1018">
        <v>0</v>
      </c>
      <c r="S1824" s="722">
        <f t="shared" si="215"/>
        <v>0</v>
      </c>
      <c r="T1824" s="461"/>
      <c r="U1824" s="722">
        <f t="shared" si="216"/>
        <v>0</v>
      </c>
      <c r="W1824" s="655">
        <f t="shared" si="217"/>
        <v>0</v>
      </c>
      <c r="X1824" t="s">
        <v>1517</v>
      </c>
      <c r="Z1824" s="654">
        <f t="shared" si="218"/>
        <v>0</v>
      </c>
    </row>
    <row r="1825" spans="1:26" ht="15.75">
      <c r="A1825" s="381">
        <v>1825</v>
      </c>
      <c r="B1825" s="146" t="s">
        <v>1470</v>
      </c>
      <c r="C1825" s="465"/>
      <c r="D1825" t="s">
        <v>905</v>
      </c>
      <c r="E1825" s="910">
        <f>'44'!R27</f>
        <v>-212</v>
      </c>
      <c r="G1825" s="1068">
        <f>'45'!R27</f>
        <v>0</v>
      </c>
      <c r="I1825" s="737"/>
      <c r="K1825" s="231"/>
      <c r="N1825" s="1018">
        <v>0</v>
      </c>
      <c r="S1825" s="722">
        <f t="shared" si="215"/>
        <v>-212</v>
      </c>
      <c r="T1825" s="461"/>
      <c r="U1825" s="722">
        <f t="shared" si="216"/>
        <v>0</v>
      </c>
      <c r="W1825" s="655">
        <f t="shared" si="217"/>
        <v>0</v>
      </c>
      <c r="X1825" t="s">
        <v>1517</v>
      </c>
      <c r="Z1825" s="654">
        <f t="shared" si="218"/>
        <v>-212</v>
      </c>
    </row>
    <row r="1826" spans="1:26" ht="15.75">
      <c r="A1826" s="381">
        <v>1826</v>
      </c>
      <c r="B1826" s="146" t="s">
        <v>1431</v>
      </c>
      <c r="C1826" s="465"/>
      <c r="D1826" t="s">
        <v>905</v>
      </c>
      <c r="E1826" s="910">
        <f>'44'!R28</f>
        <v>37741</v>
      </c>
      <c r="G1826" s="1068">
        <f>'45'!R28</f>
        <v>19478</v>
      </c>
      <c r="I1826" s="737"/>
      <c r="K1826" s="231"/>
      <c r="N1826" s="1018">
        <v>19478</v>
      </c>
      <c r="S1826" s="722">
        <f t="shared" si="215"/>
        <v>37741</v>
      </c>
      <c r="T1826" s="461"/>
      <c r="U1826" s="722">
        <f t="shared" si="216"/>
        <v>19478</v>
      </c>
      <c r="W1826" s="655">
        <f t="shared" si="217"/>
        <v>0</v>
      </c>
      <c r="X1826" t="s">
        <v>1517</v>
      </c>
      <c r="Z1826" s="654">
        <f t="shared" si="218"/>
        <v>37741</v>
      </c>
    </row>
    <row r="1827" spans="1:26" ht="15.75">
      <c r="A1827" s="381">
        <v>1827</v>
      </c>
      <c r="B1827" s="146" t="s">
        <v>1471</v>
      </c>
      <c r="C1827" s="465"/>
      <c r="D1827" t="s">
        <v>905</v>
      </c>
      <c r="E1827" s="910">
        <f>'44'!R30</f>
        <v>2676</v>
      </c>
      <c r="G1827" s="1068">
        <f>'45'!R30</f>
        <v>0</v>
      </c>
      <c r="I1827" s="737"/>
      <c r="K1827" s="231"/>
      <c r="N1827" s="1018">
        <v>0</v>
      </c>
      <c r="S1827" s="722">
        <f t="shared" si="215"/>
        <v>2676</v>
      </c>
      <c r="T1827" s="461"/>
      <c r="U1827" s="722">
        <f t="shared" si="216"/>
        <v>0</v>
      </c>
      <c r="W1827" s="655">
        <f t="shared" si="217"/>
        <v>0</v>
      </c>
      <c r="X1827" t="s">
        <v>1517</v>
      </c>
      <c r="Z1827" s="654">
        <f t="shared" si="218"/>
        <v>2676</v>
      </c>
    </row>
    <row r="1828" spans="1:26" ht="15.75">
      <c r="A1828" s="381">
        <v>1828</v>
      </c>
      <c r="B1828" s="146" t="s">
        <v>1468</v>
      </c>
      <c r="C1828" s="465"/>
      <c r="D1828" t="s">
        <v>905</v>
      </c>
      <c r="E1828" s="910">
        <f>'44'!R31</f>
        <v>0</v>
      </c>
      <c r="G1828" s="1068">
        <f>'45'!R31</f>
        <v>151</v>
      </c>
      <c r="I1828" s="737"/>
      <c r="K1828" s="231"/>
      <c r="N1828" s="1018">
        <v>151</v>
      </c>
      <c r="S1828" s="722">
        <f t="shared" si="215"/>
        <v>0</v>
      </c>
      <c r="T1828" s="461"/>
      <c r="U1828" s="722">
        <f t="shared" si="216"/>
        <v>151</v>
      </c>
      <c r="W1828" s="655">
        <f t="shared" si="217"/>
        <v>0</v>
      </c>
      <c r="X1828" t="s">
        <v>1517</v>
      </c>
      <c r="Z1828" s="654">
        <f t="shared" si="218"/>
        <v>0</v>
      </c>
    </row>
    <row r="1829" spans="1:26" ht="15.75">
      <c r="A1829" s="381">
        <v>1829</v>
      </c>
      <c r="B1829" s="146" t="s">
        <v>1469</v>
      </c>
      <c r="C1829" s="465"/>
      <c r="D1829" t="s">
        <v>905</v>
      </c>
      <c r="E1829" s="910">
        <f>'44'!R32</f>
        <v>0</v>
      </c>
      <c r="G1829" s="1068">
        <f>'45'!R32</f>
        <v>0</v>
      </c>
      <c r="I1829" s="737"/>
      <c r="K1829" s="231"/>
      <c r="N1829" s="1018">
        <v>0</v>
      </c>
      <c r="S1829" s="722">
        <f t="shared" si="215"/>
        <v>0</v>
      </c>
      <c r="T1829" s="461"/>
      <c r="U1829" s="722">
        <f t="shared" si="216"/>
        <v>0</v>
      </c>
      <c r="W1829" s="655">
        <f t="shared" si="217"/>
        <v>0</v>
      </c>
      <c r="X1829" t="s">
        <v>1517</v>
      </c>
      <c r="Z1829" s="654">
        <f t="shared" si="218"/>
        <v>0</v>
      </c>
    </row>
    <row r="1830" spans="1:26" ht="15.75">
      <c r="A1830" s="381">
        <v>1830</v>
      </c>
      <c r="B1830" s="146" t="s">
        <v>1432</v>
      </c>
      <c r="C1830" s="465"/>
      <c r="D1830" t="s">
        <v>905</v>
      </c>
      <c r="E1830" s="910">
        <f>'44'!R33</f>
        <v>2676</v>
      </c>
      <c r="G1830" s="1068">
        <f>'45'!R33</f>
        <v>151</v>
      </c>
      <c r="I1830" s="737"/>
      <c r="K1830" s="231"/>
      <c r="N1830" s="1018">
        <v>151</v>
      </c>
      <c r="S1830" s="722">
        <f t="shared" si="215"/>
        <v>2676</v>
      </c>
      <c r="T1830" s="461"/>
      <c r="U1830" s="722">
        <f t="shared" si="216"/>
        <v>151</v>
      </c>
      <c r="W1830" s="655">
        <f t="shared" si="217"/>
        <v>0</v>
      </c>
      <c r="X1830" t="s">
        <v>1517</v>
      </c>
      <c r="Z1830" s="654">
        <f t="shared" si="218"/>
        <v>2676</v>
      </c>
    </row>
    <row r="1831" spans="1:26" ht="15.75">
      <c r="A1831" s="381">
        <v>1831</v>
      </c>
      <c r="B1831" s="146" t="s">
        <v>1472</v>
      </c>
      <c r="C1831" s="465"/>
      <c r="D1831" t="s">
        <v>905</v>
      </c>
      <c r="E1831" s="910">
        <f>'44'!R34</f>
        <v>0</v>
      </c>
      <c r="G1831" s="1068">
        <f>'45'!R34</f>
        <v>0</v>
      </c>
      <c r="I1831" s="737"/>
      <c r="K1831" s="231"/>
      <c r="N1831" s="1018">
        <v>0</v>
      </c>
      <c r="S1831" s="722">
        <f t="shared" si="215"/>
        <v>0</v>
      </c>
      <c r="T1831" s="461"/>
      <c r="U1831" s="722">
        <f t="shared" si="216"/>
        <v>0</v>
      </c>
      <c r="W1831" s="655">
        <f t="shared" si="217"/>
        <v>0</v>
      </c>
      <c r="X1831" t="s">
        <v>1517</v>
      </c>
      <c r="Z1831" s="654">
        <f t="shared" si="218"/>
        <v>0</v>
      </c>
    </row>
    <row r="1832" spans="1:26" ht="15.75">
      <c r="A1832" s="381">
        <v>1832</v>
      </c>
      <c r="B1832" s="146" t="s">
        <v>984</v>
      </c>
      <c r="C1832" s="465"/>
      <c r="D1832" t="s">
        <v>905</v>
      </c>
      <c r="E1832" s="910">
        <f>'44'!R35</f>
        <v>0</v>
      </c>
      <c r="G1832" s="1068">
        <f>'45'!R35</f>
        <v>0</v>
      </c>
      <c r="I1832" s="737"/>
      <c r="K1832" s="231"/>
      <c r="N1832" s="1018">
        <v>0</v>
      </c>
      <c r="S1832" s="722">
        <f t="shared" si="215"/>
        <v>0</v>
      </c>
      <c r="T1832" s="461"/>
      <c r="U1832" s="722">
        <f t="shared" si="216"/>
        <v>0</v>
      </c>
      <c r="W1832" s="655">
        <f t="shared" si="217"/>
        <v>0</v>
      </c>
      <c r="X1832" t="s">
        <v>1517</v>
      </c>
      <c r="Z1832" s="654">
        <f t="shared" si="218"/>
        <v>0</v>
      </c>
    </row>
    <row r="1833" spans="1:26" ht="15.75">
      <c r="A1833" s="381">
        <v>1833</v>
      </c>
      <c r="B1833" s="388" t="s">
        <v>1704</v>
      </c>
      <c r="C1833" s="465"/>
      <c r="D1833" t="s">
        <v>905</v>
      </c>
      <c r="E1833" s="910">
        <f>'44'!R36</f>
        <v>-77</v>
      </c>
      <c r="G1833" s="1068">
        <f>'45'!R36</f>
        <v>0</v>
      </c>
      <c r="I1833" s="737"/>
      <c r="K1833" s="231"/>
      <c r="N1833" s="1018"/>
      <c r="S1833" s="722"/>
      <c r="T1833" s="461"/>
      <c r="U1833" s="722"/>
      <c r="W1833" s="655"/>
    </row>
    <row r="1834" spans="1:26" ht="15.75">
      <c r="A1834" s="381">
        <v>1834</v>
      </c>
      <c r="B1834" s="146" t="s">
        <v>222</v>
      </c>
      <c r="C1834" s="465"/>
      <c r="D1834" t="s">
        <v>905</v>
      </c>
      <c r="E1834" s="910">
        <f>'44'!R37</f>
        <v>0</v>
      </c>
      <c r="G1834" s="1068">
        <f>'45'!R37</f>
        <v>0</v>
      </c>
      <c r="I1834" s="737"/>
      <c r="K1834" s="231"/>
      <c r="N1834" s="1018">
        <v>0</v>
      </c>
      <c r="S1834" s="722">
        <f t="shared" si="215"/>
        <v>0</v>
      </c>
      <c r="T1834" s="461"/>
      <c r="U1834" s="722">
        <f t="shared" si="216"/>
        <v>0</v>
      </c>
      <c r="W1834" s="655">
        <f t="shared" si="217"/>
        <v>0</v>
      </c>
      <c r="X1834" t="s">
        <v>1517</v>
      </c>
      <c r="Z1834" s="654">
        <f t="shared" si="218"/>
        <v>0</v>
      </c>
    </row>
    <row r="1835" spans="1:26" ht="15.75">
      <c r="A1835" s="381">
        <v>1835</v>
      </c>
      <c r="B1835" s="146" t="s">
        <v>223</v>
      </c>
      <c r="C1835" s="465"/>
      <c r="D1835" t="s">
        <v>905</v>
      </c>
      <c r="E1835" s="910">
        <f>'44'!R38</f>
        <v>0</v>
      </c>
      <c r="G1835" s="1068">
        <f>'45'!R38</f>
        <v>0</v>
      </c>
      <c r="I1835" s="737"/>
      <c r="K1835" s="231"/>
      <c r="N1835" s="1018">
        <v>0</v>
      </c>
      <c r="S1835" s="722">
        <f t="shared" si="215"/>
        <v>0</v>
      </c>
      <c r="T1835" s="461"/>
      <c r="U1835" s="722">
        <f t="shared" si="216"/>
        <v>0</v>
      </c>
      <c r="W1835" s="655">
        <f t="shared" si="217"/>
        <v>0</v>
      </c>
      <c r="X1835" t="s">
        <v>1517</v>
      </c>
      <c r="Z1835" s="654">
        <f t="shared" si="218"/>
        <v>0</v>
      </c>
    </row>
    <row r="1836" spans="1:26" ht="15.75">
      <c r="A1836" s="381">
        <v>1836</v>
      </c>
      <c r="B1836" s="146" t="s">
        <v>457</v>
      </c>
      <c r="C1836" s="465"/>
      <c r="D1836" t="s">
        <v>905</v>
      </c>
      <c r="E1836" s="910">
        <f>'44'!R39</f>
        <v>0</v>
      </c>
      <c r="G1836" s="1068">
        <f>'45'!R39</f>
        <v>0</v>
      </c>
      <c r="I1836" s="737"/>
      <c r="K1836" s="231"/>
      <c r="N1836" s="1018">
        <v>0</v>
      </c>
      <c r="S1836" s="722">
        <f t="shared" si="215"/>
        <v>0</v>
      </c>
      <c r="T1836" s="461"/>
      <c r="U1836" s="722">
        <f t="shared" si="216"/>
        <v>0</v>
      </c>
      <c r="W1836" s="655">
        <f t="shared" si="217"/>
        <v>0</v>
      </c>
      <c r="X1836" t="s">
        <v>1517</v>
      </c>
      <c r="Z1836" s="654">
        <f t="shared" si="218"/>
        <v>0</v>
      </c>
    </row>
    <row r="1837" spans="1:26" ht="15.75">
      <c r="A1837" s="381">
        <v>1837</v>
      </c>
      <c r="B1837" s="146" t="s">
        <v>8</v>
      </c>
      <c r="C1837" s="465"/>
      <c r="D1837" t="s">
        <v>905</v>
      </c>
      <c r="E1837" s="910">
        <f>'44'!R40</f>
        <v>0</v>
      </c>
      <c r="G1837" s="1068">
        <f>'45'!R40</f>
        <v>0</v>
      </c>
      <c r="I1837" s="737"/>
      <c r="K1837" s="231"/>
      <c r="N1837" s="1018">
        <v>0</v>
      </c>
      <c r="S1837" s="722">
        <f t="shared" si="215"/>
        <v>0</v>
      </c>
      <c r="T1837" s="461"/>
      <c r="U1837" s="722">
        <f t="shared" si="216"/>
        <v>0</v>
      </c>
      <c r="W1837" s="655">
        <f t="shared" si="217"/>
        <v>0</v>
      </c>
      <c r="X1837" t="s">
        <v>1517</v>
      </c>
      <c r="Z1837" s="654">
        <f t="shared" si="218"/>
        <v>0</v>
      </c>
    </row>
    <row r="1838" spans="1:26" ht="15.75">
      <c r="A1838" s="381">
        <v>1838</v>
      </c>
      <c r="B1838" s="146" t="s">
        <v>1470</v>
      </c>
      <c r="C1838" s="465"/>
      <c r="D1838" t="s">
        <v>905</v>
      </c>
      <c r="E1838" s="910">
        <f>'44'!R41</f>
        <v>-212</v>
      </c>
      <c r="G1838" s="1068">
        <f>'45'!R41</f>
        <v>0</v>
      </c>
      <c r="I1838" s="737"/>
      <c r="K1838" s="231"/>
      <c r="N1838" s="1018">
        <v>0</v>
      </c>
      <c r="S1838" s="722">
        <f t="shared" si="215"/>
        <v>-212</v>
      </c>
      <c r="T1838" s="461"/>
      <c r="U1838" s="722">
        <f t="shared" si="216"/>
        <v>0</v>
      </c>
      <c r="W1838" s="655">
        <f t="shared" si="217"/>
        <v>0</v>
      </c>
      <c r="X1838" t="s">
        <v>1517</v>
      </c>
      <c r="Z1838" s="654">
        <f t="shared" si="218"/>
        <v>-212</v>
      </c>
    </row>
    <row r="1839" spans="1:26" ht="15.75">
      <c r="A1839" s="381">
        <v>1839</v>
      </c>
      <c r="B1839" s="146" t="s">
        <v>227</v>
      </c>
      <c r="C1839" s="465"/>
      <c r="D1839" t="s">
        <v>905</v>
      </c>
      <c r="E1839" s="910">
        <f>'44'!R42</f>
        <v>4085</v>
      </c>
      <c r="G1839" s="1068">
        <f>'45'!R42</f>
        <v>2525</v>
      </c>
      <c r="I1839" s="737"/>
      <c r="K1839" s="231"/>
      <c r="N1839" s="1018">
        <v>2525</v>
      </c>
      <c r="S1839" s="722">
        <f t="shared" si="215"/>
        <v>4085</v>
      </c>
      <c r="T1839" s="461"/>
      <c r="U1839" s="722">
        <f t="shared" si="216"/>
        <v>2525</v>
      </c>
      <c r="W1839" s="655">
        <f t="shared" si="217"/>
        <v>0</v>
      </c>
      <c r="X1839" t="s">
        <v>1517</v>
      </c>
      <c r="Z1839" s="654">
        <f t="shared" si="218"/>
        <v>4085</v>
      </c>
    </row>
    <row r="1840" spans="1:26" ht="15.75">
      <c r="A1840" s="381">
        <v>1840</v>
      </c>
      <c r="B1840" s="146" t="s">
        <v>1431</v>
      </c>
      <c r="C1840" s="465"/>
      <c r="D1840" t="s">
        <v>905</v>
      </c>
      <c r="E1840" s="910">
        <f>'44'!R43</f>
        <v>6472</v>
      </c>
      <c r="G1840" s="1068">
        <f>'45'!R43</f>
        <v>2676</v>
      </c>
      <c r="I1840" s="737"/>
      <c r="K1840" s="231"/>
      <c r="N1840" s="1018">
        <v>2676</v>
      </c>
      <c r="S1840" s="722">
        <f t="shared" si="215"/>
        <v>6472</v>
      </c>
      <c r="T1840" s="461"/>
      <c r="U1840" s="722">
        <f t="shared" si="216"/>
        <v>2676</v>
      </c>
      <c r="W1840" s="655">
        <f t="shared" si="217"/>
        <v>0</v>
      </c>
      <c r="X1840" t="s">
        <v>1517</v>
      </c>
      <c r="Z1840" s="654">
        <f t="shared" si="218"/>
        <v>6472</v>
      </c>
    </row>
    <row r="1841" spans="1:26" ht="15.75">
      <c r="A1841" s="381">
        <v>1841</v>
      </c>
      <c r="B1841" s="146" t="s">
        <v>1433</v>
      </c>
      <c r="C1841" s="465"/>
      <c r="D1841" t="s">
        <v>905</v>
      </c>
      <c r="E1841" s="910">
        <f>'44'!R45</f>
        <v>16802</v>
      </c>
      <c r="G1841" s="1068">
        <f>'45'!R45</f>
        <v>18979</v>
      </c>
      <c r="I1841" s="737"/>
      <c r="K1841" s="231"/>
      <c r="N1841" s="1018">
        <v>18979</v>
      </c>
      <c r="S1841" s="722">
        <f t="shared" si="215"/>
        <v>16802</v>
      </c>
      <c r="T1841" s="461"/>
      <c r="U1841" s="722">
        <f t="shared" si="216"/>
        <v>18979</v>
      </c>
      <c r="W1841" s="655">
        <f t="shared" si="217"/>
        <v>0</v>
      </c>
      <c r="X1841" t="s">
        <v>1517</v>
      </c>
      <c r="Z1841" s="654">
        <f t="shared" si="218"/>
        <v>16802</v>
      </c>
    </row>
    <row r="1842" spans="1:26" ht="15.75">
      <c r="A1842" s="381">
        <v>1842</v>
      </c>
      <c r="B1842" s="146" t="s">
        <v>1434</v>
      </c>
      <c r="C1842" s="465"/>
      <c r="D1842" t="s">
        <v>905</v>
      </c>
      <c r="E1842" s="910">
        <f>'44'!R47</f>
        <v>31269</v>
      </c>
      <c r="G1842" s="1068">
        <f>'45'!R47</f>
        <v>16802</v>
      </c>
      <c r="I1842" s="737"/>
      <c r="K1842" s="231"/>
      <c r="N1842" s="1018">
        <v>16802</v>
      </c>
      <c r="S1842" s="722">
        <f t="shared" si="215"/>
        <v>31269</v>
      </c>
      <c r="T1842" s="461"/>
      <c r="U1842" s="722">
        <f t="shared" si="216"/>
        <v>16802</v>
      </c>
      <c r="W1842" s="655">
        <f t="shared" si="217"/>
        <v>0</v>
      </c>
      <c r="X1842" t="s">
        <v>1517</v>
      </c>
      <c r="Z1842" s="654">
        <f t="shared" si="218"/>
        <v>31269</v>
      </c>
    </row>
    <row r="1843" spans="1:26" ht="15.75">
      <c r="A1843" s="381">
        <v>1843</v>
      </c>
      <c r="B1843" s="146" t="s">
        <v>1538</v>
      </c>
      <c r="C1843" s="465"/>
      <c r="I1843" s="737"/>
      <c r="K1843" s="231"/>
      <c r="N1843" s="1018"/>
      <c r="S1843" s="722">
        <f t="shared" si="215"/>
        <v>0</v>
      </c>
      <c r="T1843" s="461"/>
      <c r="U1843" s="722">
        <f t="shared" si="216"/>
        <v>0</v>
      </c>
      <c r="W1843" s="655">
        <f t="shared" si="217"/>
        <v>0</v>
      </c>
      <c r="X1843" t="s">
        <v>1517</v>
      </c>
    </row>
    <row r="1844" spans="1:26" ht="15.75">
      <c r="A1844" s="381">
        <v>1844</v>
      </c>
      <c r="B1844" s="146" t="s">
        <v>1539</v>
      </c>
      <c r="C1844" s="465"/>
      <c r="D1844" t="s">
        <v>905</v>
      </c>
      <c r="E1844" s="910">
        <f>'44'!R53</f>
        <v>0</v>
      </c>
      <c r="G1844" s="1068">
        <f>'45'!R53</f>
        <v>0</v>
      </c>
      <c r="I1844" s="737"/>
      <c r="K1844" s="231"/>
      <c r="N1844" s="1018">
        <v>0</v>
      </c>
      <c r="S1844" s="722">
        <f t="shared" si="215"/>
        <v>0</v>
      </c>
      <c r="T1844" s="461"/>
      <c r="U1844" s="722">
        <f t="shared" si="216"/>
        <v>0</v>
      </c>
      <c r="W1844" s="655">
        <f t="shared" si="217"/>
        <v>0</v>
      </c>
      <c r="X1844" t="s">
        <v>1517</v>
      </c>
    </row>
    <row r="1845" spans="1:26" ht="15.75">
      <c r="A1845" s="381">
        <v>1845</v>
      </c>
      <c r="B1845" s="146" t="s">
        <v>1540</v>
      </c>
      <c r="C1845" s="465"/>
      <c r="D1845" t="s">
        <v>905</v>
      </c>
      <c r="E1845" s="910">
        <f>'44'!R54</f>
        <v>0</v>
      </c>
      <c r="G1845" s="1068">
        <f>'45'!R54</f>
        <v>0</v>
      </c>
      <c r="I1845" s="737"/>
      <c r="K1845" s="231"/>
      <c r="N1845" s="1018">
        <v>0</v>
      </c>
      <c r="S1845" s="722">
        <f t="shared" si="215"/>
        <v>0</v>
      </c>
      <c r="T1845" s="461"/>
      <c r="U1845" s="722">
        <f t="shared" si="216"/>
        <v>0</v>
      </c>
      <c r="W1845" s="655">
        <f t="shared" si="217"/>
        <v>0</v>
      </c>
      <c r="X1845" t="s">
        <v>1517</v>
      </c>
    </row>
    <row r="1846" spans="1:26" ht="15.75">
      <c r="A1846" s="381">
        <v>1846</v>
      </c>
      <c r="B1846" s="146" t="s">
        <v>1541</v>
      </c>
      <c r="C1846" s="465"/>
      <c r="D1846" t="s">
        <v>905</v>
      </c>
      <c r="E1846" s="910">
        <f>'44'!R55</f>
        <v>937</v>
      </c>
      <c r="G1846" s="1068">
        <f>'45'!R55</f>
        <v>994</v>
      </c>
      <c r="I1846" s="737"/>
      <c r="K1846" s="231"/>
      <c r="N1846" s="1018">
        <v>994</v>
      </c>
      <c r="S1846" s="722">
        <f t="shared" si="215"/>
        <v>937</v>
      </c>
      <c r="T1846" s="461"/>
      <c r="U1846" s="722">
        <f t="shared" si="216"/>
        <v>994</v>
      </c>
      <c r="W1846" s="655">
        <f t="shared" si="217"/>
        <v>0</v>
      </c>
      <c r="X1846" t="s">
        <v>1517</v>
      </c>
    </row>
    <row r="1847" spans="1:26" ht="15.75">
      <c r="A1847" s="381">
        <v>1847</v>
      </c>
      <c r="B1847" s="146" t="s">
        <v>1542</v>
      </c>
      <c r="C1847" s="465"/>
      <c r="D1847" t="s">
        <v>905</v>
      </c>
      <c r="E1847" s="910">
        <f>'44'!R56</f>
        <v>0</v>
      </c>
      <c r="G1847" s="1068">
        <f>'45'!R56</f>
        <v>0</v>
      </c>
      <c r="I1847" s="737"/>
      <c r="K1847" s="231"/>
      <c r="N1847" s="1018">
        <v>0</v>
      </c>
      <c r="S1847" s="722">
        <f t="shared" si="215"/>
        <v>0</v>
      </c>
      <c r="T1847" s="461"/>
      <c r="U1847" s="722">
        <f t="shared" si="216"/>
        <v>0</v>
      </c>
      <c r="W1847" s="655">
        <f t="shared" si="217"/>
        <v>0</v>
      </c>
      <c r="X1847" t="s">
        <v>1517</v>
      </c>
    </row>
    <row r="1848" spans="1:26" ht="15.75">
      <c r="A1848" s="381">
        <v>1848</v>
      </c>
      <c r="B1848" s="146" t="s">
        <v>1579</v>
      </c>
      <c r="C1848" s="465"/>
      <c r="E1848" s="910">
        <f>'44'!R57</f>
        <v>0</v>
      </c>
      <c r="G1848" s="1068">
        <f>'45'!R57</f>
        <v>0</v>
      </c>
      <c r="I1848" s="737"/>
      <c r="K1848" s="231"/>
      <c r="N1848" s="1018">
        <v>0</v>
      </c>
      <c r="S1848" s="722"/>
      <c r="T1848" s="461"/>
      <c r="U1848" s="722"/>
      <c r="W1848" s="655"/>
    </row>
    <row r="1849" spans="1:26" ht="15.75">
      <c r="A1849" s="381">
        <v>1849</v>
      </c>
      <c r="B1849" s="146" t="s">
        <v>1543</v>
      </c>
      <c r="C1849" s="465"/>
      <c r="D1849" t="s">
        <v>905</v>
      </c>
      <c r="E1849" s="910">
        <f>'44'!R58</f>
        <v>30332</v>
      </c>
      <c r="G1849" s="1068">
        <f>'45'!R58</f>
        <v>15808</v>
      </c>
      <c r="I1849" s="737"/>
      <c r="K1849" s="231"/>
      <c r="N1849" s="1018">
        <v>15808</v>
      </c>
      <c r="S1849" s="722">
        <f t="shared" ref="S1849:S1889" si="219">E1849-I1849</f>
        <v>30332</v>
      </c>
      <c r="T1849" s="461"/>
      <c r="U1849" s="722">
        <f t="shared" ref="U1849:U1889" si="220">G1849-K1849</f>
        <v>15808</v>
      </c>
      <c r="W1849" s="655">
        <f t="shared" ref="W1849:W1889" si="221">G1849-N1849</f>
        <v>0</v>
      </c>
      <c r="X1849" t="s">
        <v>1517</v>
      </c>
    </row>
    <row r="1850" spans="1:26" ht="15.75">
      <c r="A1850" s="381">
        <v>1850</v>
      </c>
      <c r="B1850" s="146" t="s">
        <v>106</v>
      </c>
      <c r="C1850" s="465"/>
      <c r="D1850" t="s">
        <v>905</v>
      </c>
      <c r="E1850" s="910">
        <f>'44'!R59</f>
        <v>31269</v>
      </c>
      <c r="G1850" s="1068">
        <f>'45'!R59</f>
        <v>16802</v>
      </c>
      <c r="I1850" s="737"/>
      <c r="K1850" s="231"/>
      <c r="N1850" s="1018">
        <v>16802</v>
      </c>
      <c r="S1850" s="722">
        <f t="shared" si="219"/>
        <v>31269</v>
      </c>
      <c r="T1850" s="461"/>
      <c r="U1850" s="722">
        <f t="shared" si="220"/>
        <v>16802</v>
      </c>
      <c r="W1850" s="655">
        <f t="shared" si="221"/>
        <v>0</v>
      </c>
      <c r="X1850" t="s">
        <v>1517</v>
      </c>
    </row>
    <row r="1851" spans="1:26" ht="15.75">
      <c r="A1851" s="381">
        <v>1851</v>
      </c>
      <c r="B1851" s="341" t="s">
        <v>475</v>
      </c>
      <c r="I1851" s="737"/>
      <c r="K1851" s="231"/>
      <c r="N1851" s="1018"/>
      <c r="S1851" s="722">
        <f t="shared" si="219"/>
        <v>0</v>
      </c>
      <c r="U1851" s="722">
        <f t="shared" si="220"/>
        <v>0</v>
      </c>
      <c r="W1851" s="655">
        <f t="shared" si="221"/>
        <v>0</v>
      </c>
      <c r="Z1851" s="654">
        <f t="shared" ref="Z1851:Z1889" si="222">E1851-Y1851</f>
        <v>0</v>
      </c>
    </row>
    <row r="1852" spans="1:26" ht="15.75">
      <c r="A1852" s="381">
        <v>1852</v>
      </c>
      <c r="B1852" s="341" t="s">
        <v>1000</v>
      </c>
      <c r="I1852" s="737"/>
      <c r="K1852" s="231"/>
      <c r="N1852" s="1018"/>
      <c r="S1852" s="722">
        <f t="shared" si="219"/>
        <v>0</v>
      </c>
      <c r="U1852" s="722">
        <f t="shared" si="220"/>
        <v>0</v>
      </c>
      <c r="W1852" s="655">
        <f t="shared" si="221"/>
        <v>0</v>
      </c>
      <c r="Z1852" s="654">
        <f t="shared" si="222"/>
        <v>0</v>
      </c>
    </row>
    <row r="1853" spans="1:26">
      <c r="A1853" s="381">
        <v>1853</v>
      </c>
      <c r="B1853" s="146" t="s">
        <v>1477</v>
      </c>
      <c r="D1853" t="s">
        <v>905</v>
      </c>
      <c r="E1853" s="910">
        <f>'47'!B11</f>
        <v>13200</v>
      </c>
      <c r="G1853" s="910">
        <f>'48'!B11</f>
        <v>12862</v>
      </c>
      <c r="I1853" s="737">
        <f>'47'!B11</f>
        <v>13200</v>
      </c>
      <c r="K1853" s="231">
        <f>'48'!B11</f>
        <v>12862</v>
      </c>
      <c r="N1853" s="1018">
        <v>12862</v>
      </c>
      <c r="S1853" s="722">
        <f t="shared" si="219"/>
        <v>0</v>
      </c>
      <c r="U1853" s="722">
        <f t="shared" si="220"/>
        <v>0</v>
      </c>
      <c r="W1853" s="655">
        <f t="shared" si="221"/>
        <v>0</v>
      </c>
      <c r="X1853" t="s">
        <v>1517</v>
      </c>
      <c r="Z1853" s="654">
        <f t="shared" si="222"/>
        <v>13200</v>
      </c>
    </row>
    <row r="1854" spans="1:26">
      <c r="A1854" s="381">
        <v>1854</v>
      </c>
      <c r="B1854" s="146" t="s">
        <v>1536</v>
      </c>
      <c r="D1854" t="s">
        <v>905</v>
      </c>
      <c r="E1854" s="910">
        <f>'47'!B12</f>
        <v>0</v>
      </c>
      <c r="G1854" s="910">
        <f>'48'!B12</f>
        <v>0</v>
      </c>
      <c r="I1854" s="737">
        <f>'47'!B12</f>
        <v>0</v>
      </c>
      <c r="K1854" s="231">
        <f>'48'!B12</f>
        <v>0</v>
      </c>
      <c r="N1854" s="1018">
        <v>0</v>
      </c>
      <c r="S1854" s="722">
        <f t="shared" si="219"/>
        <v>0</v>
      </c>
      <c r="U1854" s="722">
        <f t="shared" si="220"/>
        <v>0</v>
      </c>
      <c r="W1854" s="655">
        <f t="shared" si="221"/>
        <v>0</v>
      </c>
      <c r="Z1854" s="654">
        <f t="shared" si="222"/>
        <v>0</v>
      </c>
    </row>
    <row r="1855" spans="1:26">
      <c r="A1855" s="381">
        <v>1855</v>
      </c>
      <c r="B1855" s="146" t="s">
        <v>1464</v>
      </c>
      <c r="D1855" t="s">
        <v>905</v>
      </c>
      <c r="E1855" s="910">
        <f>'47'!B13</f>
        <v>0</v>
      </c>
      <c r="G1855" s="910">
        <f>'48'!B13</f>
        <v>0</v>
      </c>
      <c r="I1855" s="737">
        <f>'47'!B13</f>
        <v>0</v>
      </c>
      <c r="K1855" s="231">
        <f>'48'!B13</f>
        <v>0</v>
      </c>
      <c r="N1855" s="1018">
        <v>0</v>
      </c>
      <c r="S1855" s="722">
        <f t="shared" si="219"/>
        <v>0</v>
      </c>
      <c r="U1855" s="722">
        <f t="shared" si="220"/>
        <v>0</v>
      </c>
      <c r="W1855" s="655">
        <f t="shared" si="221"/>
        <v>0</v>
      </c>
      <c r="Z1855" s="654">
        <f t="shared" si="222"/>
        <v>0</v>
      </c>
    </row>
    <row r="1856" spans="1:26">
      <c r="A1856" s="381">
        <v>1856</v>
      </c>
      <c r="B1856" s="146" t="s">
        <v>1001</v>
      </c>
      <c r="D1856" t="s">
        <v>905</v>
      </c>
      <c r="E1856" s="910">
        <f>'47'!B14</f>
        <v>13200</v>
      </c>
      <c r="G1856" s="910">
        <f>'48'!B14</f>
        <v>12862</v>
      </c>
      <c r="I1856" s="737">
        <f>'47'!B14</f>
        <v>13200</v>
      </c>
      <c r="K1856" s="231">
        <f>'48'!B14</f>
        <v>12862</v>
      </c>
      <c r="N1856" s="1018">
        <v>12862</v>
      </c>
      <c r="O1856" s="898">
        <f>'47'!B14</f>
        <v>13200</v>
      </c>
      <c r="Q1856" s="898">
        <f>'48'!B14</f>
        <v>12862</v>
      </c>
      <c r="S1856" s="722">
        <f t="shared" si="219"/>
        <v>0</v>
      </c>
      <c r="T1856" s="461"/>
      <c r="U1856" s="722">
        <f t="shared" si="220"/>
        <v>0</v>
      </c>
      <c r="W1856" s="655">
        <f t="shared" si="221"/>
        <v>0</v>
      </c>
      <c r="Z1856" s="654">
        <f t="shared" si="222"/>
        <v>13200</v>
      </c>
    </row>
    <row r="1857" spans="1:26">
      <c r="A1857" s="381">
        <v>1857</v>
      </c>
      <c r="B1857" s="146" t="s">
        <v>245</v>
      </c>
      <c r="D1857" t="s">
        <v>905</v>
      </c>
      <c r="E1857" s="910">
        <f>'47'!B15</f>
        <v>0</v>
      </c>
      <c r="G1857" s="910">
        <f>'48'!B15</f>
        <v>0</v>
      </c>
      <c r="I1857" s="737">
        <f>'47'!B15</f>
        <v>0</v>
      </c>
      <c r="K1857" s="231">
        <f>'48'!B15</f>
        <v>0</v>
      </c>
      <c r="N1857" s="1018">
        <v>0</v>
      </c>
      <c r="O1857" s="898">
        <f>'47'!B15</f>
        <v>0</v>
      </c>
      <c r="Q1857" s="898">
        <f>'48'!B15</f>
        <v>0</v>
      </c>
      <c r="S1857" s="722">
        <f t="shared" si="219"/>
        <v>0</v>
      </c>
      <c r="T1857" s="461"/>
      <c r="U1857" s="722">
        <f t="shared" si="220"/>
        <v>0</v>
      </c>
      <c r="W1857" s="655">
        <f t="shared" si="221"/>
        <v>0</v>
      </c>
      <c r="Z1857" s="654">
        <f t="shared" si="222"/>
        <v>0</v>
      </c>
    </row>
    <row r="1858" spans="1:26">
      <c r="A1858" s="381">
        <v>1858</v>
      </c>
      <c r="B1858" s="146" t="s">
        <v>222</v>
      </c>
      <c r="D1858" t="s">
        <v>905</v>
      </c>
      <c r="E1858" s="910">
        <f>'47'!B16</f>
        <v>1321</v>
      </c>
      <c r="G1858" s="910">
        <f>'48'!B16</f>
        <v>0</v>
      </c>
      <c r="I1858" s="737">
        <f>'47'!B16</f>
        <v>1321</v>
      </c>
      <c r="K1858" s="231">
        <f>'48'!B16</f>
        <v>0</v>
      </c>
      <c r="N1858" s="1018">
        <v>0</v>
      </c>
      <c r="O1858" s="898">
        <f>'47'!B16</f>
        <v>1321</v>
      </c>
      <c r="Q1858" s="898">
        <f>'48'!B16</f>
        <v>0</v>
      </c>
      <c r="S1858" s="722">
        <f t="shared" si="219"/>
        <v>0</v>
      </c>
      <c r="T1858" s="461"/>
      <c r="U1858" s="722">
        <f t="shared" si="220"/>
        <v>0</v>
      </c>
      <c r="W1858" s="655">
        <f t="shared" si="221"/>
        <v>0</v>
      </c>
      <c r="Z1858" s="654">
        <f t="shared" si="222"/>
        <v>1321</v>
      </c>
    </row>
    <row r="1859" spans="1:26">
      <c r="A1859" s="381">
        <v>1859</v>
      </c>
      <c r="B1859" s="146" t="s">
        <v>457</v>
      </c>
      <c r="D1859" t="s">
        <v>905</v>
      </c>
      <c r="E1859" s="910">
        <f>'47'!B17</f>
        <v>0</v>
      </c>
      <c r="G1859" s="910">
        <f>'48'!B17</f>
        <v>0</v>
      </c>
      <c r="I1859" s="737">
        <f>'47'!B17</f>
        <v>0</v>
      </c>
      <c r="K1859" s="231">
        <f>'48'!B17</f>
        <v>0</v>
      </c>
      <c r="N1859" s="1018">
        <v>0</v>
      </c>
      <c r="O1859" s="898">
        <f>'47'!B17</f>
        <v>0</v>
      </c>
      <c r="Q1859" s="898">
        <f>'48'!B17</f>
        <v>0</v>
      </c>
      <c r="S1859" s="722">
        <f t="shared" si="219"/>
        <v>0</v>
      </c>
      <c r="T1859" s="461"/>
      <c r="U1859" s="722">
        <f t="shared" si="220"/>
        <v>0</v>
      </c>
      <c r="W1859" s="655">
        <f t="shared" si="221"/>
        <v>0</v>
      </c>
      <c r="Z1859" s="654">
        <f t="shared" si="222"/>
        <v>0</v>
      </c>
    </row>
    <row r="1860" spans="1:26">
      <c r="A1860" s="381">
        <v>1860</v>
      </c>
      <c r="B1860" s="146" t="s">
        <v>8</v>
      </c>
      <c r="D1860" t="s">
        <v>905</v>
      </c>
      <c r="E1860" s="910">
        <f>'47'!B18</f>
        <v>-1244</v>
      </c>
      <c r="G1860" s="910">
        <f>'48'!B18</f>
        <v>0</v>
      </c>
      <c r="I1860" s="737">
        <f>'47'!B18</f>
        <v>-1244</v>
      </c>
      <c r="K1860" s="231">
        <f>'48'!B18</f>
        <v>0</v>
      </c>
      <c r="N1860" s="1018">
        <v>0</v>
      </c>
      <c r="O1860" s="898">
        <f>'47'!B18</f>
        <v>-1244</v>
      </c>
      <c r="Q1860" s="898">
        <f>'48'!B18</f>
        <v>0</v>
      </c>
      <c r="S1860" s="722">
        <f t="shared" si="219"/>
        <v>0</v>
      </c>
      <c r="T1860" s="461"/>
      <c r="U1860" s="722">
        <f t="shared" si="220"/>
        <v>0</v>
      </c>
      <c r="W1860" s="655">
        <f t="shared" si="221"/>
        <v>0</v>
      </c>
      <c r="Z1860" s="654">
        <f t="shared" si="222"/>
        <v>-1244</v>
      </c>
    </row>
    <row r="1861" spans="1:26">
      <c r="A1861" s="381">
        <v>1861</v>
      </c>
      <c r="B1861" s="146" t="s">
        <v>246</v>
      </c>
      <c r="D1861" t="s">
        <v>905</v>
      </c>
      <c r="E1861" s="910">
        <f>'47'!B19</f>
        <v>252</v>
      </c>
      <c r="G1861" s="910">
        <f>'48'!B19</f>
        <v>338</v>
      </c>
      <c r="I1861" s="737">
        <f>'47'!B19</f>
        <v>252</v>
      </c>
      <c r="K1861" s="231">
        <f>'48'!B19</f>
        <v>338</v>
      </c>
      <c r="N1861" s="1018">
        <v>338</v>
      </c>
      <c r="O1861" s="898">
        <f>'47'!B19</f>
        <v>252</v>
      </c>
      <c r="Q1861" s="898">
        <f>'48'!B19</f>
        <v>338</v>
      </c>
      <c r="S1861" s="722">
        <f t="shared" si="219"/>
        <v>0</v>
      </c>
      <c r="T1861" s="461"/>
      <c r="U1861" s="722">
        <f t="shared" si="220"/>
        <v>0</v>
      </c>
      <c r="W1861" s="655">
        <f t="shared" si="221"/>
        <v>0</v>
      </c>
      <c r="Z1861" s="654">
        <f t="shared" si="222"/>
        <v>252</v>
      </c>
    </row>
    <row r="1862" spans="1:26">
      <c r="A1862" s="381">
        <v>1862</v>
      </c>
      <c r="B1862" s="146" t="s">
        <v>247</v>
      </c>
      <c r="D1862" t="s">
        <v>905</v>
      </c>
      <c r="E1862" s="910">
        <f>'47'!B20</f>
        <v>0</v>
      </c>
      <c r="G1862" s="910">
        <f>'48'!B20</f>
        <v>0</v>
      </c>
      <c r="I1862" s="737">
        <f>'47'!B20</f>
        <v>0</v>
      </c>
      <c r="K1862" s="231">
        <f>'48'!B20</f>
        <v>0</v>
      </c>
      <c r="N1862" s="1018">
        <v>0</v>
      </c>
      <c r="O1862" s="898">
        <f>'47'!B20</f>
        <v>0</v>
      </c>
      <c r="Q1862" s="898">
        <f>'48'!B20</f>
        <v>0</v>
      </c>
      <c r="S1862" s="722">
        <f t="shared" si="219"/>
        <v>0</v>
      </c>
      <c r="T1862" s="461"/>
      <c r="U1862" s="722">
        <f t="shared" si="220"/>
        <v>0</v>
      </c>
      <c r="W1862" s="655">
        <f t="shared" si="221"/>
        <v>0</v>
      </c>
      <c r="Z1862" s="654">
        <f t="shared" si="222"/>
        <v>0</v>
      </c>
    </row>
    <row r="1863" spans="1:26">
      <c r="A1863" s="381">
        <v>1863</v>
      </c>
      <c r="B1863" s="146" t="s">
        <v>248</v>
      </c>
      <c r="D1863" t="s">
        <v>905</v>
      </c>
      <c r="E1863" s="910">
        <f>'47'!B21</f>
        <v>0</v>
      </c>
      <c r="G1863" s="910">
        <f>'48'!B21</f>
        <v>0</v>
      </c>
      <c r="I1863" s="737">
        <f>'47'!B21</f>
        <v>0</v>
      </c>
      <c r="K1863" s="231">
        <f>'48'!B21</f>
        <v>0</v>
      </c>
      <c r="N1863" s="1018">
        <v>0</v>
      </c>
      <c r="O1863" s="898">
        <f>'47'!B21</f>
        <v>0</v>
      </c>
      <c r="Q1863" s="898">
        <f>'48'!B21</f>
        <v>0</v>
      </c>
      <c r="S1863" s="722">
        <f t="shared" si="219"/>
        <v>0</v>
      </c>
      <c r="T1863" s="461"/>
      <c r="U1863" s="722">
        <f t="shared" si="220"/>
        <v>0</v>
      </c>
      <c r="W1863" s="655">
        <f t="shared" si="221"/>
        <v>0</v>
      </c>
      <c r="Z1863" s="654">
        <f t="shared" si="222"/>
        <v>0</v>
      </c>
    </row>
    <row r="1864" spans="1:26">
      <c r="A1864" s="381">
        <v>1864</v>
      </c>
      <c r="B1864" s="146" t="s">
        <v>249</v>
      </c>
      <c r="D1864" t="s">
        <v>905</v>
      </c>
      <c r="E1864" s="910">
        <f>'47'!B22</f>
        <v>0</v>
      </c>
      <c r="G1864" s="910">
        <f>'48'!B22</f>
        <v>0</v>
      </c>
      <c r="I1864" s="737">
        <f>'47'!B22</f>
        <v>0</v>
      </c>
      <c r="K1864" s="231">
        <f>'48'!B22</f>
        <v>0</v>
      </c>
      <c r="N1864" s="1018">
        <v>0</v>
      </c>
      <c r="O1864" s="898">
        <f>'47'!B22</f>
        <v>0</v>
      </c>
      <c r="Q1864" s="898">
        <f>'48'!B22</f>
        <v>0</v>
      </c>
      <c r="S1864" s="722">
        <f t="shared" si="219"/>
        <v>0</v>
      </c>
      <c r="T1864" s="461"/>
      <c r="U1864" s="722">
        <f t="shared" si="220"/>
        <v>0</v>
      </c>
      <c r="W1864" s="655">
        <f t="shared" si="221"/>
        <v>0</v>
      </c>
      <c r="Z1864" s="654">
        <f t="shared" si="222"/>
        <v>0</v>
      </c>
    </row>
    <row r="1865" spans="1:26">
      <c r="A1865" s="381">
        <v>1865</v>
      </c>
      <c r="B1865" s="146" t="s">
        <v>224</v>
      </c>
      <c r="D1865" t="s">
        <v>905</v>
      </c>
      <c r="E1865" s="910">
        <f>'47'!B23</f>
        <v>0</v>
      </c>
      <c r="G1865" s="910">
        <f>'48'!B23</f>
        <v>0</v>
      </c>
      <c r="I1865" s="737">
        <f>'47'!B23</f>
        <v>0</v>
      </c>
      <c r="K1865" s="231">
        <f>'48'!B23</f>
        <v>0</v>
      </c>
      <c r="N1865" s="1018">
        <v>0</v>
      </c>
      <c r="O1865" s="898">
        <f>'47'!B23</f>
        <v>0</v>
      </c>
      <c r="Q1865" s="898">
        <f>'48'!B23</f>
        <v>0</v>
      </c>
      <c r="S1865" s="722">
        <f t="shared" si="219"/>
        <v>0</v>
      </c>
      <c r="T1865" s="461"/>
      <c r="U1865" s="722">
        <f t="shared" si="220"/>
        <v>0</v>
      </c>
      <c r="W1865" s="655">
        <f t="shared" si="221"/>
        <v>0</v>
      </c>
      <c r="Z1865" s="654">
        <f t="shared" si="222"/>
        <v>0</v>
      </c>
    </row>
    <row r="1866" spans="1:26">
      <c r="A1866" s="381">
        <v>1866</v>
      </c>
      <c r="B1866" s="146" t="s">
        <v>468</v>
      </c>
      <c r="D1866" t="s">
        <v>905</v>
      </c>
      <c r="E1866" s="910">
        <f>'47'!B24</f>
        <v>0</v>
      </c>
      <c r="G1866" s="910">
        <f>'48'!B24</f>
        <v>0</v>
      </c>
      <c r="I1866" s="737">
        <f>'47'!B24</f>
        <v>0</v>
      </c>
      <c r="K1866" s="231">
        <f>'48'!B24</f>
        <v>0</v>
      </c>
      <c r="N1866" s="1018">
        <v>0</v>
      </c>
      <c r="O1866" s="898">
        <f>'47'!B24</f>
        <v>0</v>
      </c>
      <c r="Q1866" s="898">
        <f>'48'!B24</f>
        <v>0</v>
      </c>
      <c r="S1866" s="722">
        <f t="shared" si="219"/>
        <v>0</v>
      </c>
      <c r="T1866" s="461"/>
      <c r="U1866" s="722">
        <f t="shared" si="220"/>
        <v>0</v>
      </c>
      <c r="W1866" s="655">
        <f t="shared" si="221"/>
        <v>0</v>
      </c>
      <c r="Z1866" s="654">
        <f t="shared" si="222"/>
        <v>0</v>
      </c>
    </row>
    <row r="1867" spans="1:26">
      <c r="A1867" s="381">
        <v>1867</v>
      </c>
      <c r="B1867" s="146" t="s">
        <v>226</v>
      </c>
      <c r="D1867" t="s">
        <v>905</v>
      </c>
      <c r="E1867" s="910">
        <f>'47'!B25</f>
        <v>-51</v>
      </c>
      <c r="G1867" s="910">
        <f>'48'!B25</f>
        <v>0</v>
      </c>
      <c r="I1867" s="737">
        <f>'47'!B25</f>
        <v>-51</v>
      </c>
      <c r="K1867" s="231">
        <f>'48'!B25</f>
        <v>0</v>
      </c>
      <c r="N1867" s="1018">
        <v>0</v>
      </c>
      <c r="O1867" s="898">
        <f>'47'!B25</f>
        <v>-51</v>
      </c>
      <c r="Q1867" s="898">
        <f>'48'!B25</f>
        <v>0</v>
      </c>
      <c r="S1867" s="722">
        <f t="shared" si="219"/>
        <v>0</v>
      </c>
      <c r="T1867" s="461"/>
      <c r="U1867" s="722">
        <f t="shared" si="220"/>
        <v>0</v>
      </c>
      <c r="W1867" s="655">
        <f t="shared" si="221"/>
        <v>0</v>
      </c>
      <c r="Z1867" s="654">
        <f t="shared" si="222"/>
        <v>-51</v>
      </c>
    </row>
    <row r="1868" spans="1:26" ht="15.75">
      <c r="A1868" s="381">
        <v>1868</v>
      </c>
      <c r="B1868" s="341" t="s">
        <v>1002</v>
      </c>
      <c r="D1868" t="s">
        <v>905</v>
      </c>
      <c r="E1868" s="910">
        <f>'47'!B27</f>
        <v>13478</v>
      </c>
      <c r="G1868" s="910">
        <f>'48'!B27</f>
        <v>13200</v>
      </c>
      <c r="I1868" s="737">
        <f>'47'!B27</f>
        <v>13478</v>
      </c>
      <c r="K1868" s="231">
        <f>'48'!B27</f>
        <v>13200</v>
      </c>
      <c r="N1868" s="1018">
        <v>13200</v>
      </c>
      <c r="O1868" s="898">
        <f>'47'!B27</f>
        <v>13478</v>
      </c>
      <c r="Q1868" s="898">
        <f>'48'!B27</f>
        <v>13200</v>
      </c>
      <c r="S1868" s="722">
        <f t="shared" si="219"/>
        <v>0</v>
      </c>
      <c r="T1868" s="461"/>
      <c r="U1868" s="722">
        <f t="shared" si="220"/>
        <v>0</v>
      </c>
      <c r="W1868" s="655">
        <f t="shared" si="221"/>
        <v>0</v>
      </c>
      <c r="Z1868" s="654">
        <f t="shared" si="222"/>
        <v>13478</v>
      </c>
    </row>
    <row r="1869" spans="1:26">
      <c r="A1869" s="381">
        <v>1869</v>
      </c>
      <c r="B1869" s="146" t="s">
        <v>1478</v>
      </c>
      <c r="D1869" t="s">
        <v>905</v>
      </c>
      <c r="E1869" s="910">
        <f>'47'!B29</f>
        <v>10079</v>
      </c>
      <c r="G1869" s="910">
        <f>'48'!B29</f>
        <v>8232</v>
      </c>
      <c r="I1869" s="737">
        <f>'47'!B29</f>
        <v>10079</v>
      </c>
      <c r="K1869" s="231">
        <f>'48'!B29</f>
        <v>8232</v>
      </c>
      <c r="N1869" s="1018">
        <v>8232</v>
      </c>
      <c r="S1869" s="722">
        <f t="shared" si="219"/>
        <v>0</v>
      </c>
      <c r="T1869" s="461"/>
      <c r="U1869" s="722">
        <f t="shared" si="220"/>
        <v>0</v>
      </c>
      <c r="W1869" s="655">
        <f t="shared" si="221"/>
        <v>0</v>
      </c>
      <c r="X1869" t="s">
        <v>1517</v>
      </c>
      <c r="Z1869" s="654">
        <f t="shared" si="222"/>
        <v>10079</v>
      </c>
    </row>
    <row r="1870" spans="1:26">
      <c r="A1870" s="381">
        <v>1870</v>
      </c>
      <c r="B1870" s="146" t="s">
        <v>1536</v>
      </c>
      <c r="D1870" t="s">
        <v>905</v>
      </c>
      <c r="E1870" s="910">
        <f>'47'!B30</f>
        <v>0</v>
      </c>
      <c r="G1870" s="910">
        <f>'48'!B30</f>
        <v>0</v>
      </c>
      <c r="I1870" s="737">
        <f>'47'!B30</f>
        <v>0</v>
      </c>
      <c r="K1870" s="231">
        <f>'48'!B30</f>
        <v>0</v>
      </c>
      <c r="N1870" s="1018">
        <v>0</v>
      </c>
      <c r="S1870" s="722">
        <f t="shared" si="219"/>
        <v>0</v>
      </c>
      <c r="T1870" s="461"/>
      <c r="U1870" s="722">
        <f t="shared" si="220"/>
        <v>0</v>
      </c>
      <c r="W1870" s="655">
        <f t="shared" si="221"/>
        <v>0</v>
      </c>
      <c r="Z1870" s="654">
        <f t="shared" si="222"/>
        <v>0</v>
      </c>
    </row>
    <row r="1871" spans="1:26">
      <c r="A1871" s="381">
        <v>1871</v>
      </c>
      <c r="B1871" s="146" t="s">
        <v>1464</v>
      </c>
      <c r="D1871" t="s">
        <v>905</v>
      </c>
      <c r="E1871" s="910">
        <f>'47'!B31</f>
        <v>0</v>
      </c>
      <c r="G1871" s="910">
        <f>'48'!B31</f>
        <v>0</v>
      </c>
      <c r="I1871" s="737">
        <f>'47'!B31</f>
        <v>0</v>
      </c>
      <c r="K1871" s="231">
        <f>'48'!B31</f>
        <v>0</v>
      </c>
      <c r="N1871" s="1018">
        <v>0</v>
      </c>
      <c r="S1871" s="722">
        <f t="shared" si="219"/>
        <v>0</v>
      </c>
      <c r="T1871" s="461"/>
      <c r="U1871" s="722">
        <f t="shared" si="220"/>
        <v>0</v>
      </c>
      <c r="W1871" s="655">
        <f t="shared" si="221"/>
        <v>0</v>
      </c>
      <c r="Z1871" s="654">
        <f t="shared" si="222"/>
        <v>0</v>
      </c>
    </row>
    <row r="1872" spans="1:26">
      <c r="A1872" s="381">
        <v>1872</v>
      </c>
      <c r="B1872" s="146" t="s">
        <v>1003</v>
      </c>
      <c r="D1872" t="s">
        <v>905</v>
      </c>
      <c r="E1872" s="910">
        <f>'47'!B32</f>
        <v>10079</v>
      </c>
      <c r="G1872" s="910">
        <f>'48'!B32</f>
        <v>8232</v>
      </c>
      <c r="I1872" s="737">
        <f>'47'!B32</f>
        <v>10079</v>
      </c>
      <c r="K1872" s="231">
        <f>'48'!B32</f>
        <v>8232</v>
      </c>
      <c r="N1872" s="1018">
        <v>8232</v>
      </c>
      <c r="O1872" s="898">
        <f>'47'!B32</f>
        <v>10079</v>
      </c>
      <c r="Q1872" s="898">
        <f>'48'!B32</f>
        <v>8232</v>
      </c>
      <c r="S1872" s="722">
        <f t="shared" si="219"/>
        <v>0</v>
      </c>
      <c r="T1872" s="461"/>
      <c r="U1872" s="722">
        <f t="shared" si="220"/>
        <v>0</v>
      </c>
      <c r="W1872" s="655">
        <f t="shared" si="221"/>
        <v>0</v>
      </c>
      <c r="Z1872" s="654">
        <f t="shared" si="222"/>
        <v>10079</v>
      </c>
    </row>
    <row r="1873" spans="1:26">
      <c r="A1873" s="381">
        <v>1873</v>
      </c>
      <c r="B1873" s="146" t="s">
        <v>245</v>
      </c>
      <c r="D1873" t="s">
        <v>905</v>
      </c>
      <c r="E1873" s="910">
        <f>'47'!B33</f>
        <v>0</v>
      </c>
      <c r="G1873" s="910">
        <f>'48'!B33</f>
        <v>0</v>
      </c>
      <c r="I1873" s="737">
        <f>'47'!B33</f>
        <v>0</v>
      </c>
      <c r="K1873" s="231">
        <f>'48'!B33</f>
        <v>0</v>
      </c>
      <c r="N1873" s="1018">
        <v>0</v>
      </c>
      <c r="O1873" s="898">
        <f>'47'!B33</f>
        <v>0</v>
      </c>
      <c r="Q1873" s="898">
        <f>'48'!B33</f>
        <v>0</v>
      </c>
      <c r="S1873" s="722">
        <f t="shared" si="219"/>
        <v>0</v>
      </c>
      <c r="T1873" s="461"/>
      <c r="U1873" s="722">
        <f t="shared" si="220"/>
        <v>0</v>
      </c>
      <c r="W1873" s="655">
        <f t="shared" si="221"/>
        <v>0</v>
      </c>
      <c r="Z1873" s="654">
        <f t="shared" si="222"/>
        <v>0</v>
      </c>
    </row>
    <row r="1874" spans="1:26">
      <c r="A1874" s="381">
        <v>1874</v>
      </c>
      <c r="B1874" s="146" t="s">
        <v>222</v>
      </c>
      <c r="D1874" t="s">
        <v>905</v>
      </c>
      <c r="E1874" s="910">
        <f>'47'!B34</f>
        <v>0</v>
      </c>
      <c r="G1874" s="910">
        <f>'48'!B34</f>
        <v>0</v>
      </c>
      <c r="I1874" s="737">
        <f>'47'!B34</f>
        <v>0</v>
      </c>
      <c r="K1874" s="231">
        <f>'48'!B34</f>
        <v>0</v>
      </c>
      <c r="N1874" s="1018">
        <v>0</v>
      </c>
      <c r="O1874" s="898">
        <f>'47'!B34</f>
        <v>0</v>
      </c>
      <c r="Q1874" s="898">
        <f>'48'!B34</f>
        <v>0</v>
      </c>
      <c r="S1874" s="722">
        <f t="shared" si="219"/>
        <v>0</v>
      </c>
      <c r="T1874" s="461"/>
      <c r="U1874" s="722">
        <f t="shared" si="220"/>
        <v>0</v>
      </c>
      <c r="W1874" s="655">
        <f t="shared" si="221"/>
        <v>0</v>
      </c>
      <c r="Z1874" s="654">
        <f t="shared" si="222"/>
        <v>0</v>
      </c>
    </row>
    <row r="1875" spans="1:26">
      <c r="A1875" s="381">
        <v>1875</v>
      </c>
      <c r="B1875" s="146" t="s">
        <v>457</v>
      </c>
      <c r="D1875" t="s">
        <v>905</v>
      </c>
      <c r="E1875" s="910">
        <f>'47'!B35</f>
        <v>0</v>
      </c>
      <c r="G1875" s="910">
        <f>'48'!B35</f>
        <v>0</v>
      </c>
      <c r="I1875" s="737">
        <f>'47'!B35</f>
        <v>0</v>
      </c>
      <c r="K1875" s="231">
        <f>'48'!B35</f>
        <v>0</v>
      </c>
      <c r="N1875" s="1018">
        <v>0</v>
      </c>
      <c r="O1875" s="898">
        <f>'47'!B35</f>
        <v>0</v>
      </c>
      <c r="Q1875" s="898">
        <f>'48'!B35</f>
        <v>0</v>
      </c>
      <c r="S1875" s="722">
        <f t="shared" si="219"/>
        <v>0</v>
      </c>
      <c r="T1875" s="461"/>
      <c r="U1875" s="722">
        <f t="shared" si="220"/>
        <v>0</v>
      </c>
      <c r="W1875" s="655">
        <f t="shared" si="221"/>
        <v>0</v>
      </c>
      <c r="Z1875" s="654">
        <f t="shared" si="222"/>
        <v>0</v>
      </c>
    </row>
    <row r="1876" spans="1:26">
      <c r="A1876" s="381">
        <v>1876</v>
      </c>
      <c r="B1876" s="146" t="s">
        <v>399</v>
      </c>
      <c r="D1876" t="s">
        <v>905</v>
      </c>
      <c r="E1876" s="910">
        <f>'47'!B36</f>
        <v>0</v>
      </c>
      <c r="G1876" s="910">
        <f>'48'!B36</f>
        <v>0</v>
      </c>
      <c r="I1876" s="737">
        <f>'47'!B36</f>
        <v>0</v>
      </c>
      <c r="K1876" s="231">
        <f>'48'!B36</f>
        <v>0</v>
      </c>
      <c r="N1876" s="1018">
        <v>0</v>
      </c>
      <c r="O1876" s="898">
        <f>'47'!B36</f>
        <v>0</v>
      </c>
      <c r="Q1876" s="898">
        <f>'48'!B36</f>
        <v>0</v>
      </c>
      <c r="S1876" s="722">
        <f t="shared" si="219"/>
        <v>0</v>
      </c>
      <c r="T1876" s="461"/>
      <c r="U1876" s="722">
        <f t="shared" si="220"/>
        <v>0</v>
      </c>
      <c r="W1876" s="655">
        <f t="shared" si="221"/>
        <v>0</v>
      </c>
      <c r="Z1876" s="654">
        <f t="shared" si="222"/>
        <v>0</v>
      </c>
    </row>
    <row r="1877" spans="1:26">
      <c r="A1877" s="381">
        <v>1877</v>
      </c>
      <c r="B1877" s="146" t="s">
        <v>227</v>
      </c>
      <c r="D1877" t="s">
        <v>905</v>
      </c>
      <c r="E1877" s="910">
        <f>'47'!B37</f>
        <v>1608</v>
      </c>
      <c r="G1877" s="910">
        <f>'48'!B37</f>
        <v>1847</v>
      </c>
      <c r="I1877" s="737">
        <f>'47'!B37</f>
        <v>1608</v>
      </c>
      <c r="K1877" s="231">
        <f>'48'!B37</f>
        <v>1847</v>
      </c>
      <c r="N1877" s="1018">
        <v>1847</v>
      </c>
      <c r="O1877" s="898">
        <f>'47'!B37</f>
        <v>1608</v>
      </c>
      <c r="Q1877" s="898">
        <f>'48'!B37</f>
        <v>1847</v>
      </c>
      <c r="S1877" s="722">
        <f t="shared" si="219"/>
        <v>0</v>
      </c>
      <c r="T1877" s="461"/>
      <c r="U1877" s="722">
        <f t="shared" si="220"/>
        <v>0</v>
      </c>
      <c r="W1877" s="655">
        <f t="shared" si="221"/>
        <v>0</v>
      </c>
      <c r="Z1877" s="654">
        <f t="shared" si="222"/>
        <v>1608</v>
      </c>
    </row>
    <row r="1878" spans="1:26">
      <c r="A1878" s="381">
        <v>1878</v>
      </c>
      <c r="B1878" s="146" t="s">
        <v>224</v>
      </c>
      <c r="D1878" t="s">
        <v>905</v>
      </c>
      <c r="E1878" s="910">
        <f>'47'!B38</f>
        <v>0</v>
      </c>
      <c r="G1878" s="910">
        <f>'48'!B38</f>
        <v>0</v>
      </c>
      <c r="I1878" s="737">
        <f>'47'!B38</f>
        <v>0</v>
      </c>
      <c r="K1878" s="231">
        <f>'48'!B38</f>
        <v>0</v>
      </c>
      <c r="N1878" s="1018">
        <v>0</v>
      </c>
      <c r="O1878" s="898">
        <f>'47'!B38</f>
        <v>0</v>
      </c>
      <c r="Q1878" s="898">
        <f>'48'!B38</f>
        <v>0</v>
      </c>
      <c r="S1878" s="722">
        <f t="shared" si="219"/>
        <v>0</v>
      </c>
      <c r="T1878" s="461"/>
      <c r="U1878" s="722">
        <f t="shared" si="220"/>
        <v>0</v>
      </c>
      <c r="W1878" s="655">
        <f t="shared" si="221"/>
        <v>0</v>
      </c>
      <c r="Z1878" s="654">
        <f t="shared" si="222"/>
        <v>0</v>
      </c>
    </row>
    <row r="1879" spans="1:26">
      <c r="A1879" s="381">
        <v>1879</v>
      </c>
      <c r="B1879" s="146" t="s">
        <v>468</v>
      </c>
      <c r="D1879" t="s">
        <v>905</v>
      </c>
      <c r="E1879" s="910">
        <f>'47'!B39</f>
        <v>0</v>
      </c>
      <c r="G1879" s="910">
        <f>'48'!B39</f>
        <v>0</v>
      </c>
      <c r="I1879" s="737">
        <f>'47'!B39</f>
        <v>0</v>
      </c>
      <c r="K1879" s="231">
        <f>'48'!B39</f>
        <v>0</v>
      </c>
      <c r="N1879" s="1018">
        <v>0</v>
      </c>
      <c r="O1879" s="898">
        <f>'47'!B39</f>
        <v>0</v>
      </c>
      <c r="Q1879" s="898">
        <f>'48'!B39</f>
        <v>0</v>
      </c>
      <c r="S1879" s="722">
        <f t="shared" si="219"/>
        <v>0</v>
      </c>
      <c r="T1879" s="461"/>
      <c r="U1879" s="722">
        <f t="shared" si="220"/>
        <v>0</v>
      </c>
      <c r="W1879" s="655">
        <f t="shared" si="221"/>
        <v>0</v>
      </c>
      <c r="Z1879" s="654">
        <f t="shared" si="222"/>
        <v>0</v>
      </c>
    </row>
    <row r="1880" spans="1:26">
      <c r="A1880" s="381">
        <v>1880</v>
      </c>
      <c r="B1880" s="146" t="s">
        <v>226</v>
      </c>
      <c r="D1880" t="s">
        <v>905</v>
      </c>
      <c r="E1880" s="910">
        <f>'47'!B40</f>
        <v>-205</v>
      </c>
      <c r="G1880" s="910">
        <f>'48'!B40</f>
        <v>0</v>
      </c>
      <c r="I1880" s="737">
        <f>'47'!B40</f>
        <v>-205</v>
      </c>
      <c r="K1880" s="231">
        <f>'48'!B40</f>
        <v>0</v>
      </c>
      <c r="N1880" s="1018">
        <v>0</v>
      </c>
      <c r="O1880" s="898">
        <f>'47'!B40</f>
        <v>-205</v>
      </c>
      <c r="Q1880" s="898">
        <f>'48'!B40</f>
        <v>0</v>
      </c>
      <c r="S1880" s="722">
        <f t="shared" si="219"/>
        <v>0</v>
      </c>
      <c r="T1880" s="461"/>
      <c r="U1880" s="722">
        <f t="shared" si="220"/>
        <v>0</v>
      </c>
      <c r="W1880" s="655">
        <f t="shared" si="221"/>
        <v>0</v>
      </c>
      <c r="Z1880" s="654">
        <f t="shared" si="222"/>
        <v>-205</v>
      </c>
    </row>
    <row r="1881" spans="1:26" ht="15.75">
      <c r="A1881" s="381">
        <v>1881</v>
      </c>
      <c r="B1881" s="341" t="s">
        <v>1004</v>
      </c>
      <c r="D1881" t="s">
        <v>905</v>
      </c>
      <c r="E1881" s="910">
        <f>'47'!B42</f>
        <v>11482</v>
      </c>
      <c r="G1881" s="910">
        <f>'48'!B42</f>
        <v>10079</v>
      </c>
      <c r="I1881" s="737">
        <f>'47'!B42</f>
        <v>11482</v>
      </c>
      <c r="K1881" s="231">
        <f>'48'!B42</f>
        <v>10079</v>
      </c>
      <c r="N1881" s="1018">
        <v>10079</v>
      </c>
      <c r="O1881" s="898">
        <f>'47'!B42</f>
        <v>11482</v>
      </c>
      <c r="Q1881" s="898">
        <f>'48'!B42</f>
        <v>10079</v>
      </c>
      <c r="S1881" s="722">
        <f t="shared" si="219"/>
        <v>0</v>
      </c>
      <c r="T1881" s="461"/>
      <c r="U1881" s="722">
        <f t="shared" si="220"/>
        <v>0</v>
      </c>
      <c r="W1881" s="655">
        <f t="shared" si="221"/>
        <v>0</v>
      </c>
      <c r="Z1881" s="654">
        <f t="shared" si="222"/>
        <v>11482</v>
      </c>
    </row>
    <row r="1882" spans="1:26" ht="15.75">
      <c r="A1882" s="381">
        <v>1882</v>
      </c>
      <c r="B1882" s="341" t="s">
        <v>1005</v>
      </c>
      <c r="D1882" t="s">
        <v>905</v>
      </c>
      <c r="E1882" s="910">
        <f>'47'!B44</f>
        <v>3121</v>
      </c>
      <c r="G1882" s="910">
        <f>'48'!B44</f>
        <v>4630</v>
      </c>
      <c r="I1882" s="737">
        <f>'47'!B44</f>
        <v>3121</v>
      </c>
      <c r="K1882" s="231">
        <f>'48'!B44</f>
        <v>4630</v>
      </c>
      <c r="N1882" s="1018">
        <v>4630</v>
      </c>
      <c r="O1882" s="898">
        <f>'47'!B44</f>
        <v>3121</v>
      </c>
      <c r="Q1882" s="898">
        <f>'48'!B44</f>
        <v>4630</v>
      </c>
      <c r="S1882" s="722">
        <f t="shared" si="219"/>
        <v>0</v>
      </c>
      <c r="T1882" s="461"/>
      <c r="U1882" s="722">
        <f t="shared" si="220"/>
        <v>0</v>
      </c>
      <c r="W1882" s="655">
        <f t="shared" si="221"/>
        <v>0</v>
      </c>
      <c r="Z1882" s="654">
        <f t="shared" si="222"/>
        <v>3121</v>
      </c>
    </row>
    <row r="1883" spans="1:26" ht="15.75">
      <c r="A1883" s="381">
        <v>1883</v>
      </c>
      <c r="B1883" s="341" t="s">
        <v>1006</v>
      </c>
      <c r="D1883" t="s">
        <v>905</v>
      </c>
      <c r="E1883" s="910">
        <f>'47'!B46</f>
        <v>1996</v>
      </c>
      <c r="G1883" s="910">
        <f>'48'!B46</f>
        <v>3121</v>
      </c>
      <c r="I1883" s="737">
        <f>'47'!B46</f>
        <v>1996</v>
      </c>
      <c r="K1883" s="231">
        <f>'48'!B46</f>
        <v>3121</v>
      </c>
      <c r="N1883" s="1018">
        <v>3121</v>
      </c>
      <c r="O1883" s="898">
        <f>'47'!B46</f>
        <v>1996</v>
      </c>
      <c r="Q1883" s="898">
        <f>'48'!B46</f>
        <v>3121</v>
      </c>
      <c r="S1883" s="722">
        <f t="shared" si="219"/>
        <v>0</v>
      </c>
      <c r="T1883" s="461"/>
      <c r="U1883" s="722">
        <f t="shared" si="220"/>
        <v>0</v>
      </c>
      <c r="W1883" s="655">
        <f t="shared" si="221"/>
        <v>0</v>
      </c>
      <c r="Z1883" s="654">
        <f t="shared" si="222"/>
        <v>1996</v>
      </c>
    </row>
    <row r="1884" spans="1:26" ht="15.75">
      <c r="A1884" s="381">
        <v>1884</v>
      </c>
      <c r="B1884" s="341" t="s">
        <v>1007</v>
      </c>
      <c r="I1884" s="737"/>
      <c r="K1884" s="231"/>
      <c r="N1884" s="1018"/>
      <c r="S1884" s="722">
        <f t="shared" si="219"/>
        <v>0</v>
      </c>
      <c r="U1884" s="722">
        <f t="shared" si="220"/>
        <v>0</v>
      </c>
      <c r="W1884" s="655">
        <f t="shared" si="221"/>
        <v>0</v>
      </c>
      <c r="Z1884" s="654">
        <f t="shared" si="222"/>
        <v>0</v>
      </c>
    </row>
    <row r="1885" spans="1:26">
      <c r="A1885" s="381">
        <v>1885</v>
      </c>
      <c r="B1885" s="146" t="s">
        <v>228</v>
      </c>
      <c r="D1885" t="s">
        <v>905</v>
      </c>
      <c r="E1885" s="910">
        <f>'47'!B50</f>
        <v>1996</v>
      </c>
      <c r="G1885" s="910">
        <f>'48'!B50</f>
        <v>3121</v>
      </c>
      <c r="I1885" s="737">
        <f>'47'!B50</f>
        <v>1996</v>
      </c>
      <c r="K1885" s="231">
        <f>'48'!B50</f>
        <v>3121</v>
      </c>
      <c r="N1885" s="1018">
        <v>3121</v>
      </c>
      <c r="O1885" s="898">
        <f>'47'!B50</f>
        <v>1996</v>
      </c>
      <c r="Q1885" s="898">
        <f>'48'!B50</f>
        <v>3121</v>
      </c>
      <c r="S1885" s="722">
        <f t="shared" si="219"/>
        <v>0</v>
      </c>
      <c r="T1885" s="461"/>
      <c r="U1885" s="722">
        <f t="shared" si="220"/>
        <v>0</v>
      </c>
      <c r="W1885" s="655">
        <f t="shared" si="221"/>
        <v>0</v>
      </c>
      <c r="Z1885" s="654">
        <f t="shared" si="222"/>
        <v>1996</v>
      </c>
    </row>
    <row r="1886" spans="1:26">
      <c r="A1886" s="381">
        <v>1886</v>
      </c>
      <c r="B1886" s="146" t="s">
        <v>229</v>
      </c>
      <c r="D1886" t="s">
        <v>905</v>
      </c>
      <c r="E1886" s="910">
        <f>'47'!B51</f>
        <v>0</v>
      </c>
      <c r="G1886" s="910">
        <f>'48'!B51</f>
        <v>0</v>
      </c>
      <c r="I1886" s="737">
        <f>'47'!B51</f>
        <v>0</v>
      </c>
      <c r="K1886" s="231">
        <f>'48'!B51</f>
        <v>0</v>
      </c>
      <c r="N1886" s="1018">
        <v>0</v>
      </c>
      <c r="O1886" s="898">
        <f>'47'!B51</f>
        <v>0</v>
      </c>
      <c r="Q1886" s="898">
        <f>'48'!B51</f>
        <v>0</v>
      </c>
      <c r="S1886" s="722">
        <f t="shared" si="219"/>
        <v>0</v>
      </c>
      <c r="T1886" s="461"/>
      <c r="U1886" s="722">
        <f t="shared" si="220"/>
        <v>0</v>
      </c>
      <c r="W1886" s="655">
        <f t="shared" si="221"/>
        <v>0</v>
      </c>
      <c r="Z1886" s="654">
        <f t="shared" si="222"/>
        <v>0</v>
      </c>
    </row>
    <row r="1887" spans="1:26">
      <c r="A1887" s="381">
        <v>1887</v>
      </c>
      <c r="B1887" s="146" t="s">
        <v>230</v>
      </c>
      <c r="D1887" t="s">
        <v>905</v>
      </c>
      <c r="E1887" s="910">
        <f>'47'!B52</f>
        <v>0</v>
      </c>
      <c r="G1887" s="910">
        <f>'48'!B52</f>
        <v>0</v>
      </c>
      <c r="I1887" s="737">
        <f>'47'!B52</f>
        <v>0</v>
      </c>
      <c r="K1887" s="231">
        <f>'48'!B52</f>
        <v>0</v>
      </c>
      <c r="N1887" s="1018">
        <v>0</v>
      </c>
      <c r="O1887" s="898">
        <f>'47'!B52</f>
        <v>0</v>
      </c>
      <c r="Q1887" s="898">
        <f>'48'!B52</f>
        <v>0</v>
      </c>
      <c r="S1887" s="722">
        <f t="shared" si="219"/>
        <v>0</v>
      </c>
      <c r="T1887" s="461"/>
      <c r="U1887" s="722">
        <f t="shared" si="220"/>
        <v>0</v>
      </c>
      <c r="W1887" s="655">
        <f t="shared" si="221"/>
        <v>0</v>
      </c>
      <c r="Z1887" s="654">
        <f t="shared" si="222"/>
        <v>0</v>
      </c>
    </row>
    <row r="1888" spans="1:26">
      <c r="A1888" s="381">
        <v>1888</v>
      </c>
      <c r="B1888" s="146" t="s">
        <v>250</v>
      </c>
      <c r="D1888" t="s">
        <v>905</v>
      </c>
      <c r="E1888" s="910">
        <f>'47'!B53</f>
        <v>0</v>
      </c>
      <c r="G1888" s="910">
        <f>'48'!B53</f>
        <v>0</v>
      </c>
      <c r="I1888" s="737">
        <f>'47'!B53</f>
        <v>0</v>
      </c>
      <c r="K1888" s="231">
        <f>'48'!B53</f>
        <v>0</v>
      </c>
      <c r="N1888" s="1018">
        <v>0</v>
      </c>
      <c r="O1888" s="898">
        <f>'47'!B53</f>
        <v>0</v>
      </c>
      <c r="Q1888" s="898">
        <f>'48'!B53</f>
        <v>0</v>
      </c>
      <c r="S1888" s="722">
        <f t="shared" si="219"/>
        <v>0</v>
      </c>
      <c r="T1888" s="461"/>
      <c r="U1888" s="722">
        <f t="shared" si="220"/>
        <v>0</v>
      </c>
      <c r="W1888" s="655">
        <f t="shared" si="221"/>
        <v>0</v>
      </c>
      <c r="Z1888" s="654">
        <f t="shared" si="222"/>
        <v>0</v>
      </c>
    </row>
    <row r="1889" spans="1:26" ht="15.75">
      <c r="A1889" s="381">
        <v>1889</v>
      </c>
      <c r="B1889" s="341" t="s">
        <v>1008</v>
      </c>
      <c r="D1889" t="s">
        <v>905</v>
      </c>
      <c r="E1889" s="910">
        <f>'47'!B54</f>
        <v>1996</v>
      </c>
      <c r="G1889" s="910">
        <f>'48'!B54</f>
        <v>3121</v>
      </c>
      <c r="I1889" s="737">
        <f>'47'!B54</f>
        <v>1996</v>
      </c>
      <c r="K1889" s="231">
        <f>'48'!B54</f>
        <v>3121</v>
      </c>
      <c r="N1889" s="1018">
        <v>3121</v>
      </c>
      <c r="O1889" s="898">
        <f>'47'!B54</f>
        <v>1996</v>
      </c>
      <c r="Q1889" s="898">
        <f>'48'!B54</f>
        <v>3121</v>
      </c>
      <c r="S1889" s="722">
        <f t="shared" si="219"/>
        <v>0</v>
      </c>
      <c r="T1889" s="461"/>
      <c r="U1889" s="722">
        <f t="shared" si="220"/>
        <v>0</v>
      </c>
      <c r="W1889" s="655">
        <f t="shared" si="221"/>
        <v>0</v>
      </c>
      <c r="Z1889" s="654">
        <f t="shared" si="222"/>
        <v>1996</v>
      </c>
    </row>
    <row r="1890" spans="1:26" ht="15.75">
      <c r="A1890" s="381">
        <v>1890</v>
      </c>
      <c r="B1890" s="341" t="s">
        <v>1009</v>
      </c>
      <c r="D1890" t="s">
        <v>905</v>
      </c>
      <c r="I1890" s="737"/>
      <c r="K1890" s="231"/>
      <c r="N1890" s="1018"/>
      <c r="S1890" s="722"/>
      <c r="U1890" s="722"/>
      <c r="W1890" s="655"/>
    </row>
    <row r="1891" spans="1:26">
      <c r="A1891" s="381">
        <v>1891</v>
      </c>
      <c r="B1891" s="146" t="s">
        <v>1477</v>
      </c>
      <c r="D1891" t="s">
        <v>905</v>
      </c>
      <c r="E1891" s="910">
        <f>'47'!D11</f>
        <v>0</v>
      </c>
      <c r="G1891" s="910">
        <f>'48'!D11</f>
        <v>0</v>
      </c>
      <c r="I1891" s="737">
        <f>'47'!D11</f>
        <v>0</v>
      </c>
      <c r="K1891" s="231">
        <f>'48'!D11</f>
        <v>0</v>
      </c>
      <c r="N1891" s="1018">
        <v>0</v>
      </c>
      <c r="S1891" s="722">
        <f>E1891-I1891</f>
        <v>0</v>
      </c>
      <c r="U1891" s="722">
        <f>G1891-K1891</f>
        <v>0</v>
      </c>
      <c r="W1891" s="655">
        <f>G1891-N1891</f>
        <v>0</v>
      </c>
      <c r="X1891" t="s">
        <v>1517</v>
      </c>
      <c r="Z1891" s="654">
        <f>E1891-Y1891</f>
        <v>0</v>
      </c>
    </row>
    <row r="1892" spans="1:26">
      <c r="A1892" s="381">
        <v>1892</v>
      </c>
      <c r="B1892" s="146" t="s">
        <v>1536</v>
      </c>
      <c r="D1892" t="s">
        <v>905</v>
      </c>
      <c r="E1892" s="910">
        <f>'47'!D12</f>
        <v>0</v>
      </c>
      <c r="G1892" s="910">
        <f>'48'!D12</f>
        <v>0</v>
      </c>
      <c r="I1892" s="737">
        <f>'47'!D12</f>
        <v>0</v>
      </c>
      <c r="K1892" s="231">
        <f>'48'!D12</f>
        <v>0</v>
      </c>
      <c r="N1892" s="1018">
        <v>0</v>
      </c>
      <c r="S1892" s="722"/>
      <c r="U1892" s="722"/>
      <c r="W1892" s="655"/>
    </row>
    <row r="1893" spans="1:26">
      <c r="A1893" s="381">
        <v>1893</v>
      </c>
      <c r="B1893" s="146" t="s">
        <v>1464</v>
      </c>
      <c r="D1893" t="s">
        <v>905</v>
      </c>
      <c r="E1893" s="910">
        <f>'47'!D13</f>
        <v>0</v>
      </c>
      <c r="G1893" s="910">
        <f>'48'!D13</f>
        <v>0</v>
      </c>
      <c r="I1893" s="737">
        <f>'47'!D13</f>
        <v>0</v>
      </c>
      <c r="K1893" s="231">
        <f>'48'!D13</f>
        <v>0</v>
      </c>
      <c r="N1893" s="1018">
        <v>0</v>
      </c>
      <c r="S1893" s="722">
        <f t="shared" ref="S1893:S1956" si="223">E1893-I1893</f>
        <v>0</v>
      </c>
      <c r="U1893" s="722">
        <f t="shared" ref="U1893:U1956" si="224">G1893-K1893</f>
        <v>0</v>
      </c>
      <c r="W1893" s="655">
        <f t="shared" ref="W1893:W1956" si="225">G1893-N1893</f>
        <v>0</v>
      </c>
      <c r="Z1893" s="654">
        <f t="shared" ref="Z1893:Z1956" si="226">E1893-Y1893</f>
        <v>0</v>
      </c>
    </row>
    <row r="1894" spans="1:26">
      <c r="A1894" s="381">
        <v>1894</v>
      </c>
      <c r="B1894" s="146" t="s">
        <v>1001</v>
      </c>
      <c r="D1894" t="s">
        <v>905</v>
      </c>
      <c r="E1894" s="910">
        <f>'47'!D14</f>
        <v>0</v>
      </c>
      <c r="G1894" s="910">
        <f>'48'!D14</f>
        <v>0</v>
      </c>
      <c r="I1894" s="737">
        <f>'47'!D14</f>
        <v>0</v>
      </c>
      <c r="K1894" s="231">
        <f>'48'!D14</f>
        <v>0</v>
      </c>
      <c r="N1894" s="1018">
        <v>0</v>
      </c>
      <c r="O1894" s="898">
        <f>'47'!D14</f>
        <v>0</v>
      </c>
      <c r="Q1894" s="898">
        <f>'48'!D14</f>
        <v>0</v>
      </c>
      <c r="S1894" s="722">
        <f t="shared" si="223"/>
        <v>0</v>
      </c>
      <c r="T1894" s="461"/>
      <c r="U1894" s="722">
        <f t="shared" si="224"/>
        <v>0</v>
      </c>
      <c r="W1894" s="655">
        <f t="shared" si="225"/>
        <v>0</v>
      </c>
      <c r="Z1894" s="654">
        <f t="shared" si="226"/>
        <v>0</v>
      </c>
    </row>
    <row r="1895" spans="1:26">
      <c r="A1895" s="381">
        <v>1895</v>
      </c>
      <c r="B1895" s="146" t="s">
        <v>245</v>
      </c>
      <c r="D1895" t="s">
        <v>905</v>
      </c>
      <c r="E1895" s="910">
        <f>'47'!D15</f>
        <v>0</v>
      </c>
      <c r="G1895" s="910">
        <f>'48'!D15</f>
        <v>0</v>
      </c>
      <c r="I1895" s="737">
        <f>'47'!D15</f>
        <v>0</v>
      </c>
      <c r="K1895" s="231">
        <f>'48'!D15</f>
        <v>0</v>
      </c>
      <c r="N1895" s="1018">
        <v>0</v>
      </c>
      <c r="O1895" s="898">
        <f>'47'!D15</f>
        <v>0</v>
      </c>
      <c r="Q1895" s="898">
        <f>'48'!D15</f>
        <v>0</v>
      </c>
      <c r="S1895" s="722">
        <f t="shared" si="223"/>
        <v>0</v>
      </c>
      <c r="T1895" s="461"/>
      <c r="U1895" s="722">
        <f t="shared" si="224"/>
        <v>0</v>
      </c>
      <c r="W1895" s="655">
        <f t="shared" si="225"/>
        <v>0</v>
      </c>
      <c r="Z1895" s="654">
        <f t="shared" si="226"/>
        <v>0</v>
      </c>
    </row>
    <row r="1896" spans="1:26">
      <c r="A1896" s="381">
        <v>1896</v>
      </c>
      <c r="B1896" s="146" t="s">
        <v>222</v>
      </c>
      <c r="D1896" t="s">
        <v>905</v>
      </c>
      <c r="E1896" s="910">
        <f>'47'!D16</f>
        <v>0</v>
      </c>
      <c r="G1896" s="910">
        <f>'48'!D16</f>
        <v>0</v>
      </c>
      <c r="I1896" s="737">
        <f>'47'!D16</f>
        <v>0</v>
      </c>
      <c r="K1896" s="231">
        <f>'48'!D16</f>
        <v>0</v>
      </c>
      <c r="N1896" s="1018">
        <v>0</v>
      </c>
      <c r="O1896" s="898">
        <f>'47'!D16</f>
        <v>0</v>
      </c>
      <c r="Q1896" s="898">
        <f>'48'!D16</f>
        <v>0</v>
      </c>
      <c r="S1896" s="722">
        <f t="shared" si="223"/>
        <v>0</v>
      </c>
      <c r="T1896" s="461"/>
      <c r="U1896" s="722">
        <f t="shared" si="224"/>
        <v>0</v>
      </c>
      <c r="W1896" s="655">
        <f t="shared" si="225"/>
        <v>0</v>
      </c>
      <c r="Z1896" s="654">
        <f t="shared" si="226"/>
        <v>0</v>
      </c>
    </row>
    <row r="1897" spans="1:26">
      <c r="A1897" s="381">
        <v>1897</v>
      </c>
      <c r="B1897" s="146" t="s">
        <v>457</v>
      </c>
      <c r="D1897" t="s">
        <v>905</v>
      </c>
      <c r="E1897" s="910">
        <f>'47'!D17</f>
        <v>0</v>
      </c>
      <c r="G1897" s="910">
        <f>'48'!D17</f>
        <v>0</v>
      </c>
      <c r="I1897" s="737">
        <f>'47'!D17</f>
        <v>0</v>
      </c>
      <c r="K1897" s="231">
        <f>'48'!D17</f>
        <v>0</v>
      </c>
      <c r="N1897" s="1018">
        <v>0</v>
      </c>
      <c r="O1897" s="898">
        <f>'47'!D17</f>
        <v>0</v>
      </c>
      <c r="Q1897" s="898">
        <f>'48'!D17</f>
        <v>0</v>
      </c>
      <c r="S1897" s="722">
        <f t="shared" si="223"/>
        <v>0</v>
      </c>
      <c r="T1897" s="461"/>
      <c r="U1897" s="722">
        <f t="shared" si="224"/>
        <v>0</v>
      </c>
      <c r="W1897" s="655">
        <f t="shared" si="225"/>
        <v>0</v>
      </c>
      <c r="Z1897" s="654">
        <f t="shared" si="226"/>
        <v>0</v>
      </c>
    </row>
    <row r="1898" spans="1:26">
      <c r="A1898" s="381">
        <v>1898</v>
      </c>
      <c r="B1898" s="146" t="s">
        <v>8</v>
      </c>
      <c r="D1898" t="s">
        <v>905</v>
      </c>
      <c r="E1898" s="910">
        <f>'47'!D18</f>
        <v>0</v>
      </c>
      <c r="G1898" s="910">
        <f>'48'!D18</f>
        <v>0</v>
      </c>
      <c r="I1898" s="737">
        <f>'47'!D18</f>
        <v>0</v>
      </c>
      <c r="K1898" s="231">
        <f>'48'!D18</f>
        <v>0</v>
      </c>
      <c r="N1898" s="1018">
        <v>0</v>
      </c>
      <c r="O1898" s="898">
        <f>'47'!D18</f>
        <v>0</v>
      </c>
      <c r="Q1898" s="898">
        <f>'48'!D18</f>
        <v>0</v>
      </c>
      <c r="S1898" s="722">
        <f t="shared" si="223"/>
        <v>0</v>
      </c>
      <c r="T1898" s="461"/>
      <c r="U1898" s="722">
        <f t="shared" si="224"/>
        <v>0</v>
      </c>
      <c r="W1898" s="655">
        <f t="shared" si="225"/>
        <v>0</v>
      </c>
      <c r="Z1898" s="654">
        <f t="shared" si="226"/>
        <v>0</v>
      </c>
    </row>
    <row r="1899" spans="1:26">
      <c r="A1899" s="381">
        <v>1899</v>
      </c>
      <c r="B1899" s="146" t="s">
        <v>246</v>
      </c>
      <c r="D1899" t="s">
        <v>905</v>
      </c>
      <c r="E1899" s="910">
        <f>'47'!D19</f>
        <v>0</v>
      </c>
      <c r="G1899" s="910">
        <f>'48'!D19</f>
        <v>0</v>
      </c>
      <c r="I1899" s="737">
        <f>'47'!D19</f>
        <v>0</v>
      </c>
      <c r="K1899" s="231">
        <f>'48'!D19</f>
        <v>0</v>
      </c>
      <c r="N1899" s="1018">
        <v>0</v>
      </c>
      <c r="O1899" s="898">
        <f>'47'!D19</f>
        <v>0</v>
      </c>
      <c r="Q1899" s="898">
        <f>'48'!D19</f>
        <v>0</v>
      </c>
      <c r="S1899" s="722">
        <f t="shared" si="223"/>
        <v>0</v>
      </c>
      <c r="T1899" s="461"/>
      <c r="U1899" s="722">
        <f t="shared" si="224"/>
        <v>0</v>
      </c>
      <c r="W1899" s="655">
        <f t="shared" si="225"/>
        <v>0</v>
      </c>
      <c r="Z1899" s="654">
        <f t="shared" si="226"/>
        <v>0</v>
      </c>
    </row>
    <row r="1900" spans="1:26">
      <c r="A1900" s="381">
        <v>1900</v>
      </c>
      <c r="B1900" s="146" t="s">
        <v>247</v>
      </c>
      <c r="D1900" t="s">
        <v>905</v>
      </c>
      <c r="E1900" s="910">
        <f>'47'!D20</f>
        <v>0</v>
      </c>
      <c r="G1900" s="910">
        <f>'48'!D20</f>
        <v>0</v>
      </c>
      <c r="I1900" s="737">
        <f>'47'!D20</f>
        <v>0</v>
      </c>
      <c r="K1900" s="231">
        <f>'48'!D20</f>
        <v>0</v>
      </c>
      <c r="N1900" s="1018">
        <v>0</v>
      </c>
      <c r="O1900" s="898">
        <f>'47'!D20</f>
        <v>0</v>
      </c>
      <c r="Q1900" s="898">
        <f>'48'!D20</f>
        <v>0</v>
      </c>
      <c r="S1900" s="722">
        <f t="shared" si="223"/>
        <v>0</v>
      </c>
      <c r="T1900" s="461"/>
      <c r="U1900" s="722">
        <f t="shared" si="224"/>
        <v>0</v>
      </c>
      <c r="W1900" s="655">
        <f t="shared" si="225"/>
        <v>0</v>
      </c>
      <c r="Z1900" s="654">
        <f t="shared" si="226"/>
        <v>0</v>
      </c>
    </row>
    <row r="1901" spans="1:26">
      <c r="A1901" s="381">
        <v>1901</v>
      </c>
      <c r="B1901" s="146" t="s">
        <v>248</v>
      </c>
      <c r="D1901" t="s">
        <v>905</v>
      </c>
      <c r="E1901" s="910">
        <f>'47'!D21</f>
        <v>0</v>
      </c>
      <c r="G1901" s="910">
        <f>'48'!D21</f>
        <v>0</v>
      </c>
      <c r="I1901" s="737">
        <f>'47'!D21</f>
        <v>0</v>
      </c>
      <c r="K1901" s="231">
        <f>'48'!D21</f>
        <v>0</v>
      </c>
      <c r="N1901" s="1018">
        <v>0</v>
      </c>
      <c r="O1901" s="898">
        <f>'47'!D21</f>
        <v>0</v>
      </c>
      <c r="Q1901" s="898">
        <f>'48'!D21</f>
        <v>0</v>
      </c>
      <c r="S1901" s="722">
        <f t="shared" si="223"/>
        <v>0</v>
      </c>
      <c r="T1901" s="461"/>
      <c r="U1901" s="722">
        <f t="shared" si="224"/>
        <v>0</v>
      </c>
      <c r="W1901" s="655">
        <f t="shared" si="225"/>
        <v>0</v>
      </c>
      <c r="Z1901" s="654">
        <f t="shared" si="226"/>
        <v>0</v>
      </c>
    </row>
    <row r="1902" spans="1:26">
      <c r="A1902" s="381">
        <v>1902</v>
      </c>
      <c r="B1902" s="146" t="s">
        <v>249</v>
      </c>
      <c r="D1902" t="s">
        <v>905</v>
      </c>
      <c r="E1902" s="910">
        <f>'47'!D22</f>
        <v>0</v>
      </c>
      <c r="G1902" s="910">
        <f>'48'!D22</f>
        <v>0</v>
      </c>
      <c r="I1902" s="737">
        <f>'47'!D22</f>
        <v>0</v>
      </c>
      <c r="K1902" s="231">
        <f>'48'!D22</f>
        <v>0</v>
      </c>
      <c r="N1902" s="1018">
        <v>0</v>
      </c>
      <c r="O1902" s="898">
        <f>'47'!D22</f>
        <v>0</v>
      </c>
      <c r="Q1902" s="898">
        <f>'48'!D22</f>
        <v>0</v>
      </c>
      <c r="S1902" s="722">
        <f t="shared" si="223"/>
        <v>0</v>
      </c>
      <c r="T1902" s="461"/>
      <c r="U1902" s="722">
        <f t="shared" si="224"/>
        <v>0</v>
      </c>
      <c r="W1902" s="655">
        <f t="shared" si="225"/>
        <v>0</v>
      </c>
      <c r="Z1902" s="654">
        <f t="shared" si="226"/>
        <v>0</v>
      </c>
    </row>
    <row r="1903" spans="1:26">
      <c r="A1903" s="381">
        <v>1903</v>
      </c>
      <c r="B1903" s="146" t="s">
        <v>224</v>
      </c>
      <c r="D1903" t="s">
        <v>905</v>
      </c>
      <c r="E1903" s="910">
        <f>'47'!D23</f>
        <v>0</v>
      </c>
      <c r="G1903" s="910">
        <f>'48'!D23</f>
        <v>0</v>
      </c>
      <c r="I1903" s="737">
        <f>'47'!D23</f>
        <v>0</v>
      </c>
      <c r="K1903" s="231">
        <f>'48'!D23</f>
        <v>0</v>
      </c>
      <c r="N1903" s="1018">
        <v>0</v>
      </c>
      <c r="O1903" s="898">
        <f>'47'!D23</f>
        <v>0</v>
      </c>
      <c r="Q1903" s="898">
        <f>'48'!D23</f>
        <v>0</v>
      </c>
      <c r="S1903" s="722">
        <f t="shared" si="223"/>
        <v>0</v>
      </c>
      <c r="T1903" s="461"/>
      <c r="U1903" s="722">
        <f t="shared" si="224"/>
        <v>0</v>
      </c>
      <c r="W1903" s="655">
        <f t="shared" si="225"/>
        <v>0</v>
      </c>
      <c r="Z1903" s="654">
        <f t="shared" si="226"/>
        <v>0</v>
      </c>
    </row>
    <row r="1904" spans="1:26">
      <c r="A1904" s="381">
        <v>1904</v>
      </c>
      <c r="B1904" s="146" t="s">
        <v>468</v>
      </c>
      <c r="D1904" t="s">
        <v>905</v>
      </c>
      <c r="E1904" s="910">
        <f>'47'!D24</f>
        <v>0</v>
      </c>
      <c r="G1904" s="910">
        <f>'48'!D24</f>
        <v>0</v>
      </c>
      <c r="I1904" s="737">
        <f>'47'!D24</f>
        <v>0</v>
      </c>
      <c r="K1904" s="231">
        <f>'48'!D24</f>
        <v>0</v>
      </c>
      <c r="N1904" s="1018">
        <v>0</v>
      </c>
      <c r="O1904" s="898">
        <f>'47'!D24</f>
        <v>0</v>
      </c>
      <c r="Q1904" s="898">
        <f>'48'!D24</f>
        <v>0</v>
      </c>
      <c r="S1904" s="722">
        <f t="shared" si="223"/>
        <v>0</v>
      </c>
      <c r="T1904" s="461"/>
      <c r="U1904" s="722">
        <f t="shared" si="224"/>
        <v>0</v>
      </c>
      <c r="W1904" s="655">
        <f t="shared" si="225"/>
        <v>0</v>
      </c>
      <c r="Z1904" s="654">
        <f t="shared" si="226"/>
        <v>0</v>
      </c>
    </row>
    <row r="1905" spans="1:26">
      <c r="A1905" s="381">
        <v>1905</v>
      </c>
      <c r="B1905" s="146" t="s">
        <v>226</v>
      </c>
      <c r="D1905" t="s">
        <v>905</v>
      </c>
      <c r="E1905" s="910">
        <f>'47'!D25</f>
        <v>0</v>
      </c>
      <c r="G1905" s="910">
        <f>'48'!D25</f>
        <v>0</v>
      </c>
      <c r="I1905" s="737">
        <f>'47'!D25</f>
        <v>0</v>
      </c>
      <c r="K1905" s="231">
        <f>'48'!D25</f>
        <v>0</v>
      </c>
      <c r="N1905" s="1018">
        <v>0</v>
      </c>
      <c r="O1905" s="898">
        <f>'47'!D25</f>
        <v>0</v>
      </c>
      <c r="Q1905" s="898">
        <f>'48'!D25</f>
        <v>0</v>
      </c>
      <c r="S1905" s="722">
        <f t="shared" si="223"/>
        <v>0</v>
      </c>
      <c r="T1905" s="461"/>
      <c r="U1905" s="722">
        <f t="shared" si="224"/>
        <v>0</v>
      </c>
      <c r="W1905" s="655">
        <f t="shared" si="225"/>
        <v>0</v>
      </c>
      <c r="Z1905" s="654">
        <f t="shared" si="226"/>
        <v>0</v>
      </c>
    </row>
    <row r="1906" spans="1:26" ht="15.75">
      <c r="A1906" s="381">
        <v>1906</v>
      </c>
      <c r="B1906" s="341" t="s">
        <v>1002</v>
      </c>
      <c r="D1906" t="s">
        <v>905</v>
      </c>
      <c r="E1906" s="910">
        <f>'47'!D27</f>
        <v>0</v>
      </c>
      <c r="G1906" s="910">
        <f>'48'!D27</f>
        <v>0</v>
      </c>
      <c r="I1906" s="737">
        <f>'47'!D27</f>
        <v>0</v>
      </c>
      <c r="K1906" s="231">
        <f>'48'!D27</f>
        <v>0</v>
      </c>
      <c r="N1906" s="1018">
        <v>0</v>
      </c>
      <c r="O1906" s="898">
        <f>'47'!D27</f>
        <v>0</v>
      </c>
      <c r="Q1906" s="898">
        <f>'48'!D27</f>
        <v>0</v>
      </c>
      <c r="S1906" s="722">
        <f t="shared" si="223"/>
        <v>0</v>
      </c>
      <c r="T1906" s="461"/>
      <c r="U1906" s="722">
        <f t="shared" si="224"/>
        <v>0</v>
      </c>
      <c r="W1906" s="655">
        <f t="shared" si="225"/>
        <v>0</v>
      </c>
      <c r="Z1906" s="654">
        <f t="shared" si="226"/>
        <v>0</v>
      </c>
    </row>
    <row r="1907" spans="1:26">
      <c r="A1907" s="381">
        <v>1907</v>
      </c>
      <c r="B1907" s="146" t="s">
        <v>1478</v>
      </c>
      <c r="D1907" t="s">
        <v>905</v>
      </c>
      <c r="E1907" s="910">
        <f>'47'!D29</f>
        <v>0</v>
      </c>
      <c r="G1907" s="910">
        <f>'48'!D29</f>
        <v>0</v>
      </c>
      <c r="I1907" s="737">
        <f>'47'!D29</f>
        <v>0</v>
      </c>
      <c r="K1907" s="231">
        <f>'48'!D29</f>
        <v>0</v>
      </c>
      <c r="N1907" s="1018">
        <v>0</v>
      </c>
      <c r="S1907" s="722">
        <f t="shared" si="223"/>
        <v>0</v>
      </c>
      <c r="T1907" s="461"/>
      <c r="U1907" s="722">
        <f t="shared" si="224"/>
        <v>0</v>
      </c>
      <c r="W1907" s="655">
        <f t="shared" si="225"/>
        <v>0</v>
      </c>
      <c r="X1907" t="s">
        <v>1517</v>
      </c>
      <c r="Z1907" s="654">
        <f t="shared" si="226"/>
        <v>0</v>
      </c>
    </row>
    <row r="1908" spans="1:26">
      <c r="A1908" s="381">
        <v>1908</v>
      </c>
      <c r="B1908" s="146" t="s">
        <v>1536</v>
      </c>
      <c r="D1908" t="s">
        <v>905</v>
      </c>
      <c r="E1908" s="910">
        <f>'47'!D30</f>
        <v>0</v>
      </c>
      <c r="G1908" s="910">
        <f>'48'!D30</f>
        <v>0</v>
      </c>
      <c r="I1908" s="737">
        <f>'47'!D30</f>
        <v>0</v>
      </c>
      <c r="K1908" s="231">
        <f>'48'!D30</f>
        <v>0</v>
      </c>
      <c r="N1908" s="1018">
        <v>0</v>
      </c>
      <c r="S1908" s="722">
        <f t="shared" si="223"/>
        <v>0</v>
      </c>
      <c r="T1908" s="461"/>
      <c r="U1908" s="722">
        <f t="shared" si="224"/>
        <v>0</v>
      </c>
      <c r="W1908" s="655">
        <f t="shared" si="225"/>
        <v>0</v>
      </c>
      <c r="Z1908" s="654">
        <f t="shared" si="226"/>
        <v>0</v>
      </c>
    </row>
    <row r="1909" spans="1:26">
      <c r="A1909" s="381">
        <v>1909</v>
      </c>
      <c r="B1909" s="146" t="s">
        <v>1464</v>
      </c>
      <c r="D1909" t="s">
        <v>905</v>
      </c>
      <c r="E1909" s="910">
        <f>'47'!D31</f>
        <v>0</v>
      </c>
      <c r="G1909" s="910">
        <f>'48'!D31</f>
        <v>0</v>
      </c>
      <c r="I1909" s="737">
        <f>'47'!D31</f>
        <v>0</v>
      </c>
      <c r="K1909" s="231">
        <f>'48'!D31</f>
        <v>0</v>
      </c>
      <c r="N1909" s="1018">
        <v>0</v>
      </c>
      <c r="S1909" s="722">
        <f t="shared" si="223"/>
        <v>0</v>
      </c>
      <c r="T1909" s="461"/>
      <c r="U1909" s="722">
        <f t="shared" si="224"/>
        <v>0</v>
      </c>
      <c r="W1909" s="655">
        <f t="shared" si="225"/>
        <v>0</v>
      </c>
      <c r="Z1909" s="654">
        <f t="shared" si="226"/>
        <v>0</v>
      </c>
    </row>
    <row r="1910" spans="1:26">
      <c r="A1910" s="381">
        <v>1910</v>
      </c>
      <c r="B1910" s="146" t="s">
        <v>1003</v>
      </c>
      <c r="D1910" t="s">
        <v>905</v>
      </c>
      <c r="E1910" s="910">
        <f>'47'!D32</f>
        <v>0</v>
      </c>
      <c r="G1910" s="910">
        <f>'48'!D32</f>
        <v>0</v>
      </c>
      <c r="I1910" s="737">
        <f>'47'!D32</f>
        <v>0</v>
      </c>
      <c r="K1910" s="231">
        <f>'48'!D32</f>
        <v>0</v>
      </c>
      <c r="N1910" s="1018">
        <v>0</v>
      </c>
      <c r="O1910" s="898">
        <f>'47'!D32</f>
        <v>0</v>
      </c>
      <c r="Q1910" s="898">
        <f>'48'!D32</f>
        <v>0</v>
      </c>
      <c r="S1910" s="722">
        <f t="shared" si="223"/>
        <v>0</v>
      </c>
      <c r="T1910" s="461"/>
      <c r="U1910" s="722">
        <f t="shared" si="224"/>
        <v>0</v>
      </c>
      <c r="W1910" s="655">
        <f t="shared" si="225"/>
        <v>0</v>
      </c>
      <c r="Z1910" s="654">
        <f t="shared" si="226"/>
        <v>0</v>
      </c>
    </row>
    <row r="1911" spans="1:26">
      <c r="A1911" s="381">
        <v>1911</v>
      </c>
      <c r="B1911" s="146" t="s">
        <v>245</v>
      </c>
      <c r="D1911" t="s">
        <v>905</v>
      </c>
      <c r="E1911" s="910">
        <f>'47'!D33</f>
        <v>0</v>
      </c>
      <c r="G1911" s="910">
        <f>'48'!D33</f>
        <v>0</v>
      </c>
      <c r="I1911" s="737">
        <f>'47'!D33</f>
        <v>0</v>
      </c>
      <c r="K1911" s="231">
        <f>'48'!D33</f>
        <v>0</v>
      </c>
      <c r="N1911" s="1018">
        <v>0</v>
      </c>
      <c r="O1911" s="898">
        <f>'47'!D33</f>
        <v>0</v>
      </c>
      <c r="Q1911" s="898">
        <f>'48'!D33</f>
        <v>0</v>
      </c>
      <c r="S1911" s="722">
        <f t="shared" si="223"/>
        <v>0</v>
      </c>
      <c r="T1911" s="461"/>
      <c r="U1911" s="722">
        <f t="shared" si="224"/>
        <v>0</v>
      </c>
      <c r="W1911" s="655">
        <f t="shared" si="225"/>
        <v>0</v>
      </c>
      <c r="Z1911" s="654">
        <f t="shared" si="226"/>
        <v>0</v>
      </c>
    </row>
    <row r="1912" spans="1:26">
      <c r="A1912" s="381">
        <v>1912</v>
      </c>
      <c r="B1912" s="146" t="s">
        <v>222</v>
      </c>
      <c r="D1912" t="s">
        <v>905</v>
      </c>
      <c r="E1912" s="910">
        <f>'47'!D34</f>
        <v>0</v>
      </c>
      <c r="G1912" s="910">
        <f>'48'!D34</f>
        <v>0</v>
      </c>
      <c r="I1912" s="737">
        <f>'47'!D34</f>
        <v>0</v>
      </c>
      <c r="K1912" s="231">
        <f>'48'!D34</f>
        <v>0</v>
      </c>
      <c r="N1912" s="1018">
        <v>0</v>
      </c>
      <c r="O1912" s="898">
        <f>'47'!D34</f>
        <v>0</v>
      </c>
      <c r="Q1912" s="898">
        <f>'48'!D34</f>
        <v>0</v>
      </c>
      <c r="S1912" s="722">
        <f t="shared" si="223"/>
        <v>0</v>
      </c>
      <c r="T1912" s="461"/>
      <c r="U1912" s="722">
        <f t="shared" si="224"/>
        <v>0</v>
      </c>
      <c r="W1912" s="655">
        <f t="shared" si="225"/>
        <v>0</v>
      </c>
      <c r="Z1912" s="654">
        <f t="shared" si="226"/>
        <v>0</v>
      </c>
    </row>
    <row r="1913" spans="1:26">
      <c r="A1913" s="381">
        <v>1913</v>
      </c>
      <c r="B1913" s="146" t="s">
        <v>457</v>
      </c>
      <c r="D1913" t="s">
        <v>905</v>
      </c>
      <c r="E1913" s="910">
        <f>'47'!D35</f>
        <v>0</v>
      </c>
      <c r="G1913" s="910">
        <f>'48'!D35</f>
        <v>0</v>
      </c>
      <c r="I1913" s="737">
        <f>'47'!D35</f>
        <v>0</v>
      </c>
      <c r="K1913" s="231">
        <f>'48'!D35</f>
        <v>0</v>
      </c>
      <c r="N1913" s="1018">
        <v>0</v>
      </c>
      <c r="O1913" s="898">
        <f>'47'!D35</f>
        <v>0</v>
      </c>
      <c r="Q1913" s="898">
        <f>'48'!D35</f>
        <v>0</v>
      </c>
      <c r="S1913" s="722">
        <f t="shared" si="223"/>
        <v>0</v>
      </c>
      <c r="T1913" s="461"/>
      <c r="U1913" s="722">
        <f t="shared" si="224"/>
        <v>0</v>
      </c>
      <c r="W1913" s="655">
        <f t="shared" si="225"/>
        <v>0</v>
      </c>
      <c r="Z1913" s="654">
        <f t="shared" si="226"/>
        <v>0</v>
      </c>
    </row>
    <row r="1914" spans="1:26">
      <c r="A1914" s="381">
        <v>1914</v>
      </c>
      <c r="B1914" s="146" t="s">
        <v>399</v>
      </c>
      <c r="D1914" t="s">
        <v>905</v>
      </c>
      <c r="E1914" s="910">
        <f>'47'!D36</f>
        <v>0</v>
      </c>
      <c r="G1914" s="910">
        <f>'48'!D36</f>
        <v>0</v>
      </c>
      <c r="I1914" s="737">
        <f>'47'!D36</f>
        <v>0</v>
      </c>
      <c r="K1914" s="231">
        <f>'48'!D36</f>
        <v>0</v>
      </c>
      <c r="N1914" s="1018">
        <v>0</v>
      </c>
      <c r="O1914" s="898">
        <f>'47'!D36</f>
        <v>0</v>
      </c>
      <c r="Q1914" s="898">
        <f>'48'!D36</f>
        <v>0</v>
      </c>
      <c r="S1914" s="722">
        <f t="shared" si="223"/>
        <v>0</v>
      </c>
      <c r="T1914" s="461"/>
      <c r="U1914" s="722">
        <f t="shared" si="224"/>
        <v>0</v>
      </c>
      <c r="W1914" s="655">
        <f t="shared" si="225"/>
        <v>0</v>
      </c>
      <c r="Z1914" s="654">
        <f t="shared" si="226"/>
        <v>0</v>
      </c>
    </row>
    <row r="1915" spans="1:26">
      <c r="A1915" s="381">
        <v>1915</v>
      </c>
      <c r="B1915" s="146" t="s">
        <v>227</v>
      </c>
      <c r="D1915" t="s">
        <v>905</v>
      </c>
      <c r="E1915" s="910">
        <f>'47'!D37</f>
        <v>0</v>
      </c>
      <c r="G1915" s="910">
        <f>'48'!D37</f>
        <v>0</v>
      </c>
      <c r="I1915" s="737">
        <f>'47'!D37</f>
        <v>0</v>
      </c>
      <c r="K1915" s="231">
        <f>'48'!D37</f>
        <v>0</v>
      </c>
      <c r="N1915" s="1018">
        <v>0</v>
      </c>
      <c r="O1915" s="898">
        <f>'47'!D37</f>
        <v>0</v>
      </c>
      <c r="Q1915" s="898">
        <f>'48'!D37</f>
        <v>0</v>
      </c>
      <c r="S1915" s="722">
        <f t="shared" si="223"/>
        <v>0</v>
      </c>
      <c r="T1915" s="461"/>
      <c r="U1915" s="722">
        <f t="shared" si="224"/>
        <v>0</v>
      </c>
      <c r="W1915" s="655">
        <f t="shared" si="225"/>
        <v>0</v>
      </c>
      <c r="Z1915" s="654">
        <f t="shared" si="226"/>
        <v>0</v>
      </c>
    </row>
    <row r="1916" spans="1:26">
      <c r="A1916" s="381">
        <v>1916</v>
      </c>
      <c r="B1916" s="146" t="s">
        <v>224</v>
      </c>
      <c r="D1916" t="s">
        <v>905</v>
      </c>
      <c r="E1916" s="910">
        <f>'47'!D38</f>
        <v>0</v>
      </c>
      <c r="G1916" s="910">
        <f>'48'!D38</f>
        <v>0</v>
      </c>
      <c r="I1916" s="737">
        <f>'47'!D38</f>
        <v>0</v>
      </c>
      <c r="K1916" s="231">
        <f>'48'!D38</f>
        <v>0</v>
      </c>
      <c r="N1916" s="1018">
        <v>0</v>
      </c>
      <c r="O1916" s="898">
        <f>'47'!D38</f>
        <v>0</v>
      </c>
      <c r="Q1916" s="898">
        <f>'48'!D38</f>
        <v>0</v>
      </c>
      <c r="S1916" s="722">
        <f t="shared" si="223"/>
        <v>0</v>
      </c>
      <c r="T1916" s="461"/>
      <c r="U1916" s="722">
        <f t="shared" si="224"/>
        <v>0</v>
      </c>
      <c r="W1916" s="655">
        <f t="shared" si="225"/>
        <v>0</v>
      </c>
      <c r="Z1916" s="654">
        <f t="shared" si="226"/>
        <v>0</v>
      </c>
    </row>
    <row r="1917" spans="1:26">
      <c r="A1917" s="381">
        <v>1917</v>
      </c>
      <c r="B1917" s="146" t="s">
        <v>468</v>
      </c>
      <c r="D1917" t="s">
        <v>905</v>
      </c>
      <c r="E1917" s="910">
        <f>'47'!D39</f>
        <v>0</v>
      </c>
      <c r="G1917" s="910">
        <f>'48'!D39</f>
        <v>0</v>
      </c>
      <c r="I1917" s="737">
        <f>'47'!D39</f>
        <v>0</v>
      </c>
      <c r="K1917" s="231">
        <f>'48'!D39</f>
        <v>0</v>
      </c>
      <c r="N1917" s="1018">
        <v>0</v>
      </c>
      <c r="O1917" s="898">
        <f>'47'!D39</f>
        <v>0</v>
      </c>
      <c r="Q1917" s="898">
        <f>'48'!D39</f>
        <v>0</v>
      </c>
      <c r="S1917" s="722">
        <f t="shared" si="223"/>
        <v>0</v>
      </c>
      <c r="T1917" s="461"/>
      <c r="U1917" s="722">
        <f t="shared" si="224"/>
        <v>0</v>
      </c>
      <c r="W1917" s="655">
        <f t="shared" si="225"/>
        <v>0</v>
      </c>
      <c r="Z1917" s="654">
        <f t="shared" si="226"/>
        <v>0</v>
      </c>
    </row>
    <row r="1918" spans="1:26">
      <c r="A1918" s="381">
        <v>1918</v>
      </c>
      <c r="B1918" s="146" t="s">
        <v>226</v>
      </c>
      <c r="D1918" t="s">
        <v>905</v>
      </c>
      <c r="E1918" s="910">
        <f>'47'!D40</f>
        <v>0</v>
      </c>
      <c r="G1918" s="910">
        <f>'48'!D40</f>
        <v>0</v>
      </c>
      <c r="I1918" s="737">
        <f>'47'!D40</f>
        <v>0</v>
      </c>
      <c r="K1918" s="231">
        <f>'48'!D40</f>
        <v>0</v>
      </c>
      <c r="N1918" s="1018">
        <v>0</v>
      </c>
      <c r="O1918" s="898">
        <f>'47'!D40</f>
        <v>0</v>
      </c>
      <c r="Q1918" s="898">
        <f>'48'!D40</f>
        <v>0</v>
      </c>
      <c r="S1918" s="722">
        <f t="shared" si="223"/>
        <v>0</v>
      </c>
      <c r="T1918" s="461"/>
      <c r="U1918" s="722">
        <f t="shared" si="224"/>
        <v>0</v>
      </c>
      <c r="W1918" s="655">
        <f t="shared" si="225"/>
        <v>0</v>
      </c>
      <c r="Z1918" s="654">
        <f t="shared" si="226"/>
        <v>0</v>
      </c>
    </row>
    <row r="1919" spans="1:26" ht="15.75">
      <c r="A1919" s="381">
        <v>1919</v>
      </c>
      <c r="B1919" s="341" t="s">
        <v>1004</v>
      </c>
      <c r="D1919" t="s">
        <v>905</v>
      </c>
      <c r="E1919" s="910">
        <f>'47'!D42</f>
        <v>0</v>
      </c>
      <c r="G1919" s="910">
        <f>'48'!D42</f>
        <v>0</v>
      </c>
      <c r="I1919" s="737">
        <f>'47'!D42</f>
        <v>0</v>
      </c>
      <c r="K1919" s="231">
        <f>'48'!D42</f>
        <v>0</v>
      </c>
      <c r="N1919" s="1018">
        <v>0</v>
      </c>
      <c r="O1919" s="898">
        <f>'47'!D42</f>
        <v>0</v>
      </c>
      <c r="Q1919" s="898">
        <f>'48'!D42</f>
        <v>0</v>
      </c>
      <c r="S1919" s="722">
        <f t="shared" si="223"/>
        <v>0</v>
      </c>
      <c r="T1919" s="461"/>
      <c r="U1919" s="722">
        <f t="shared" si="224"/>
        <v>0</v>
      </c>
      <c r="W1919" s="655">
        <f t="shared" si="225"/>
        <v>0</v>
      </c>
      <c r="Z1919" s="654">
        <f t="shared" si="226"/>
        <v>0</v>
      </c>
    </row>
    <row r="1920" spans="1:26" ht="15.75">
      <c r="A1920" s="381">
        <v>1920</v>
      </c>
      <c r="B1920" s="341" t="s">
        <v>1005</v>
      </c>
      <c r="D1920" t="s">
        <v>905</v>
      </c>
      <c r="E1920" s="910">
        <f>'47'!D44</f>
        <v>0</v>
      </c>
      <c r="G1920" s="910">
        <f>'48'!D44</f>
        <v>0</v>
      </c>
      <c r="I1920" s="737">
        <f>'47'!D44</f>
        <v>0</v>
      </c>
      <c r="K1920" s="231">
        <f>'48'!D44</f>
        <v>0</v>
      </c>
      <c r="N1920" s="1018">
        <v>0</v>
      </c>
      <c r="O1920" s="898">
        <f>'47'!D44</f>
        <v>0</v>
      </c>
      <c r="Q1920" s="898">
        <f>'48'!D44</f>
        <v>0</v>
      </c>
      <c r="S1920" s="722">
        <f t="shared" si="223"/>
        <v>0</v>
      </c>
      <c r="T1920" s="461"/>
      <c r="U1920" s="722">
        <f t="shared" si="224"/>
        <v>0</v>
      </c>
      <c r="W1920" s="655">
        <f t="shared" si="225"/>
        <v>0</v>
      </c>
      <c r="Z1920" s="654">
        <f t="shared" si="226"/>
        <v>0</v>
      </c>
    </row>
    <row r="1921" spans="1:26" ht="15.75">
      <c r="A1921" s="381">
        <v>1921</v>
      </c>
      <c r="B1921" s="341" t="s">
        <v>1006</v>
      </c>
      <c r="D1921" t="s">
        <v>905</v>
      </c>
      <c r="E1921" s="910">
        <f>'47'!D46</f>
        <v>0</v>
      </c>
      <c r="G1921" s="910">
        <f>'48'!D46</f>
        <v>0</v>
      </c>
      <c r="I1921" s="737">
        <f>'47'!D46</f>
        <v>0</v>
      </c>
      <c r="K1921" s="231">
        <f>'48'!D46</f>
        <v>0</v>
      </c>
      <c r="N1921" s="1018">
        <v>0</v>
      </c>
      <c r="O1921" s="898">
        <f>'47'!D46</f>
        <v>0</v>
      </c>
      <c r="Q1921" s="898">
        <f>'48'!D46</f>
        <v>0</v>
      </c>
      <c r="S1921" s="722">
        <f t="shared" si="223"/>
        <v>0</v>
      </c>
      <c r="T1921" s="461"/>
      <c r="U1921" s="722">
        <f t="shared" si="224"/>
        <v>0</v>
      </c>
      <c r="W1921" s="655">
        <f t="shared" si="225"/>
        <v>0</v>
      </c>
      <c r="Z1921" s="654">
        <f t="shared" si="226"/>
        <v>0</v>
      </c>
    </row>
    <row r="1922" spans="1:26" ht="15.75">
      <c r="A1922" s="381">
        <v>1922</v>
      </c>
      <c r="B1922" s="341" t="s">
        <v>1007</v>
      </c>
      <c r="I1922" s="737"/>
      <c r="K1922" s="231"/>
      <c r="N1922" s="1018"/>
      <c r="S1922" s="722">
        <f t="shared" si="223"/>
        <v>0</v>
      </c>
      <c r="U1922" s="722">
        <f t="shared" si="224"/>
        <v>0</v>
      </c>
      <c r="W1922" s="655">
        <f t="shared" si="225"/>
        <v>0</v>
      </c>
      <c r="Z1922" s="654">
        <f t="shared" si="226"/>
        <v>0</v>
      </c>
    </row>
    <row r="1923" spans="1:26">
      <c r="A1923" s="381">
        <v>1923</v>
      </c>
      <c r="B1923" s="146" t="s">
        <v>228</v>
      </c>
      <c r="D1923" t="s">
        <v>905</v>
      </c>
      <c r="E1923" s="910">
        <f>'47'!D50</f>
        <v>0</v>
      </c>
      <c r="G1923" s="910">
        <f>'48'!D50</f>
        <v>0</v>
      </c>
      <c r="I1923" s="737">
        <f>'47'!D50</f>
        <v>0</v>
      </c>
      <c r="K1923" s="231">
        <f>'48'!D50</f>
        <v>0</v>
      </c>
      <c r="N1923" s="1018">
        <v>0</v>
      </c>
      <c r="O1923" s="898">
        <f>'47'!D50</f>
        <v>0</v>
      </c>
      <c r="Q1923" s="898">
        <f>'48'!D50</f>
        <v>0</v>
      </c>
      <c r="S1923" s="722">
        <f t="shared" si="223"/>
        <v>0</v>
      </c>
      <c r="T1923" s="461"/>
      <c r="U1923" s="722">
        <f t="shared" si="224"/>
        <v>0</v>
      </c>
      <c r="W1923" s="655">
        <f t="shared" si="225"/>
        <v>0</v>
      </c>
      <c r="Z1923" s="654">
        <f t="shared" si="226"/>
        <v>0</v>
      </c>
    </row>
    <row r="1924" spans="1:26">
      <c r="A1924" s="381">
        <v>1924</v>
      </c>
      <c r="B1924" s="146" t="s">
        <v>229</v>
      </c>
      <c r="D1924" t="s">
        <v>905</v>
      </c>
      <c r="E1924" s="910">
        <f>'47'!D51</f>
        <v>0</v>
      </c>
      <c r="G1924" s="910">
        <f>'48'!D51</f>
        <v>0</v>
      </c>
      <c r="I1924" s="737">
        <f>'47'!D51</f>
        <v>0</v>
      </c>
      <c r="K1924" s="231">
        <f>'48'!D51</f>
        <v>0</v>
      </c>
      <c r="N1924" s="1018">
        <v>0</v>
      </c>
      <c r="O1924" s="898">
        <f>'47'!D51</f>
        <v>0</v>
      </c>
      <c r="Q1924" s="898">
        <f>'48'!D51</f>
        <v>0</v>
      </c>
      <c r="S1924" s="722">
        <f t="shared" si="223"/>
        <v>0</v>
      </c>
      <c r="T1924" s="461"/>
      <c r="U1924" s="722">
        <f t="shared" si="224"/>
        <v>0</v>
      </c>
      <c r="W1924" s="655">
        <f t="shared" si="225"/>
        <v>0</v>
      </c>
      <c r="Z1924" s="654">
        <f t="shared" si="226"/>
        <v>0</v>
      </c>
    </row>
    <row r="1925" spans="1:26">
      <c r="A1925" s="381">
        <v>1925</v>
      </c>
      <c r="B1925" s="146" t="s">
        <v>230</v>
      </c>
      <c r="D1925" t="s">
        <v>905</v>
      </c>
      <c r="E1925" s="910">
        <f>'47'!D52</f>
        <v>0</v>
      </c>
      <c r="G1925" s="910">
        <f>'48'!D52</f>
        <v>0</v>
      </c>
      <c r="I1925" s="737">
        <f>'47'!D52</f>
        <v>0</v>
      </c>
      <c r="K1925" s="231">
        <f>'48'!D52</f>
        <v>0</v>
      </c>
      <c r="N1925" s="1018">
        <v>0</v>
      </c>
      <c r="O1925" s="898">
        <f>'47'!D52</f>
        <v>0</v>
      </c>
      <c r="Q1925" s="898">
        <f>'48'!D52</f>
        <v>0</v>
      </c>
      <c r="S1925" s="722">
        <f t="shared" si="223"/>
        <v>0</v>
      </c>
      <c r="T1925" s="461"/>
      <c r="U1925" s="722">
        <f t="shared" si="224"/>
        <v>0</v>
      </c>
      <c r="W1925" s="655">
        <f t="shared" si="225"/>
        <v>0</v>
      </c>
      <c r="Z1925" s="654">
        <f t="shared" si="226"/>
        <v>0</v>
      </c>
    </row>
    <row r="1926" spans="1:26">
      <c r="A1926" s="381">
        <v>1926</v>
      </c>
      <c r="B1926" s="146" t="s">
        <v>250</v>
      </c>
      <c r="D1926" t="s">
        <v>905</v>
      </c>
      <c r="E1926" s="910">
        <f>'47'!D53</f>
        <v>0</v>
      </c>
      <c r="G1926" s="910">
        <f>'48'!D53</f>
        <v>0</v>
      </c>
      <c r="I1926" s="737">
        <f>'47'!D53</f>
        <v>0</v>
      </c>
      <c r="K1926" s="231">
        <f>'48'!D53</f>
        <v>0</v>
      </c>
      <c r="N1926" s="1018">
        <v>0</v>
      </c>
      <c r="O1926" s="898">
        <f>'47'!D53</f>
        <v>0</v>
      </c>
      <c r="Q1926" s="898">
        <f>'48'!D53</f>
        <v>0</v>
      </c>
      <c r="S1926" s="722">
        <f t="shared" si="223"/>
        <v>0</v>
      </c>
      <c r="T1926" s="461"/>
      <c r="U1926" s="722">
        <f t="shared" si="224"/>
        <v>0</v>
      </c>
      <c r="W1926" s="655">
        <f t="shared" si="225"/>
        <v>0</v>
      </c>
      <c r="Z1926" s="654">
        <f t="shared" si="226"/>
        <v>0</v>
      </c>
    </row>
    <row r="1927" spans="1:26" ht="15.75">
      <c r="A1927" s="381">
        <v>1927</v>
      </c>
      <c r="B1927" s="341" t="s">
        <v>1008</v>
      </c>
      <c r="D1927" t="s">
        <v>905</v>
      </c>
      <c r="E1927" s="910">
        <f>'47'!D54</f>
        <v>0</v>
      </c>
      <c r="G1927" s="910">
        <f>'48'!D54</f>
        <v>0</v>
      </c>
      <c r="I1927" s="737">
        <f>'47'!D54</f>
        <v>0</v>
      </c>
      <c r="K1927" s="231">
        <f>'48'!D54</f>
        <v>0</v>
      </c>
      <c r="N1927" s="1018">
        <v>0</v>
      </c>
      <c r="O1927" s="898">
        <f>'47'!D54</f>
        <v>0</v>
      </c>
      <c r="Q1927" s="898">
        <f>'48'!D54</f>
        <v>0</v>
      </c>
      <c r="S1927" s="722">
        <f t="shared" si="223"/>
        <v>0</v>
      </c>
      <c r="T1927" s="461"/>
      <c r="U1927" s="722">
        <f t="shared" si="224"/>
        <v>0</v>
      </c>
      <c r="W1927" s="655">
        <f t="shared" si="225"/>
        <v>0</v>
      </c>
      <c r="Z1927" s="654">
        <f t="shared" si="226"/>
        <v>0</v>
      </c>
    </row>
    <row r="1928" spans="1:26" ht="15.75">
      <c r="A1928" s="381">
        <v>1928</v>
      </c>
      <c r="B1928" s="341" t="s">
        <v>1010</v>
      </c>
      <c r="I1928" s="737"/>
      <c r="K1928" s="231"/>
      <c r="N1928" s="1018"/>
      <c r="S1928" s="722">
        <f t="shared" si="223"/>
        <v>0</v>
      </c>
      <c r="U1928" s="722">
        <f t="shared" si="224"/>
        <v>0</v>
      </c>
      <c r="W1928" s="655">
        <f t="shared" si="225"/>
        <v>0</v>
      </c>
      <c r="Z1928" s="654">
        <f t="shared" si="226"/>
        <v>0</v>
      </c>
    </row>
    <row r="1929" spans="1:26">
      <c r="A1929" s="381">
        <v>1929</v>
      </c>
      <c r="B1929" s="146" t="s">
        <v>1477</v>
      </c>
      <c r="D1929" t="s">
        <v>905</v>
      </c>
      <c r="E1929" s="910">
        <f>'47'!F11</f>
        <v>1029</v>
      </c>
      <c r="G1929" s="910">
        <f>'48'!F11</f>
        <v>1029</v>
      </c>
      <c r="I1929" s="737">
        <f>'47'!F11</f>
        <v>1029</v>
      </c>
      <c r="K1929" s="231">
        <f>'48'!F11</f>
        <v>1029</v>
      </c>
      <c r="N1929" s="1018">
        <v>1029</v>
      </c>
      <c r="S1929" s="722">
        <f t="shared" si="223"/>
        <v>0</v>
      </c>
      <c r="U1929" s="722">
        <f t="shared" si="224"/>
        <v>0</v>
      </c>
      <c r="W1929" s="655">
        <f t="shared" si="225"/>
        <v>0</v>
      </c>
      <c r="X1929" t="s">
        <v>1517</v>
      </c>
      <c r="Z1929" s="654">
        <f t="shared" si="226"/>
        <v>1029</v>
      </c>
    </row>
    <row r="1930" spans="1:26">
      <c r="A1930" s="381">
        <v>1930</v>
      </c>
      <c r="B1930" s="146" t="s">
        <v>1536</v>
      </c>
      <c r="D1930" t="s">
        <v>905</v>
      </c>
      <c r="E1930" s="910">
        <f>'47'!F12</f>
        <v>0</v>
      </c>
      <c r="G1930" s="910">
        <f>'48'!F12</f>
        <v>0</v>
      </c>
      <c r="I1930" s="737">
        <f>'47'!F12</f>
        <v>0</v>
      </c>
      <c r="K1930" s="231">
        <f>'48'!F12</f>
        <v>0</v>
      </c>
      <c r="N1930" s="1018">
        <v>0</v>
      </c>
      <c r="S1930" s="722">
        <f t="shared" si="223"/>
        <v>0</v>
      </c>
      <c r="U1930" s="722">
        <f t="shared" si="224"/>
        <v>0</v>
      </c>
      <c r="W1930" s="655">
        <f t="shared" si="225"/>
        <v>0</v>
      </c>
      <c r="Z1930" s="654">
        <f t="shared" si="226"/>
        <v>0</v>
      </c>
    </row>
    <row r="1931" spans="1:26">
      <c r="A1931" s="381">
        <v>1931</v>
      </c>
      <c r="B1931" s="146" t="s">
        <v>1464</v>
      </c>
      <c r="D1931" t="s">
        <v>905</v>
      </c>
      <c r="E1931" s="910">
        <f>'47'!F13</f>
        <v>0</v>
      </c>
      <c r="G1931" s="910">
        <f>'48'!F13</f>
        <v>0</v>
      </c>
      <c r="I1931" s="737">
        <f>'47'!F13</f>
        <v>0</v>
      </c>
      <c r="K1931" s="231">
        <f>'48'!F13</f>
        <v>0</v>
      </c>
      <c r="N1931" s="1018">
        <v>0</v>
      </c>
      <c r="S1931" s="722">
        <f t="shared" si="223"/>
        <v>0</v>
      </c>
      <c r="U1931" s="722">
        <f t="shared" si="224"/>
        <v>0</v>
      </c>
      <c r="W1931" s="655">
        <f t="shared" si="225"/>
        <v>0</v>
      </c>
      <c r="Z1931" s="654">
        <f t="shared" si="226"/>
        <v>0</v>
      </c>
    </row>
    <row r="1932" spans="1:26">
      <c r="A1932" s="381">
        <v>1932</v>
      </c>
      <c r="B1932" s="146" t="s">
        <v>1001</v>
      </c>
      <c r="D1932" t="s">
        <v>905</v>
      </c>
      <c r="E1932" s="910">
        <f>'47'!F14</f>
        <v>1029</v>
      </c>
      <c r="G1932" s="910">
        <f>'48'!F14</f>
        <v>1029</v>
      </c>
      <c r="I1932" s="737">
        <f>'47'!F14</f>
        <v>1029</v>
      </c>
      <c r="K1932" s="231">
        <f>'48'!F14</f>
        <v>1029</v>
      </c>
      <c r="N1932" s="1018">
        <v>1029</v>
      </c>
      <c r="O1932" s="898">
        <f>'47'!F14</f>
        <v>1029</v>
      </c>
      <c r="Q1932" s="898">
        <f>'48'!F14</f>
        <v>1029</v>
      </c>
      <c r="S1932" s="722">
        <f t="shared" si="223"/>
        <v>0</v>
      </c>
      <c r="T1932" s="461"/>
      <c r="U1932" s="722">
        <f t="shared" si="224"/>
        <v>0</v>
      </c>
      <c r="W1932" s="655">
        <f t="shared" si="225"/>
        <v>0</v>
      </c>
      <c r="Z1932" s="654">
        <f t="shared" si="226"/>
        <v>1029</v>
      </c>
    </row>
    <row r="1933" spans="1:26">
      <c r="A1933" s="381">
        <v>1933</v>
      </c>
      <c r="B1933" s="146" t="s">
        <v>245</v>
      </c>
      <c r="D1933" t="s">
        <v>905</v>
      </c>
      <c r="E1933" s="910">
        <f>'47'!F15</f>
        <v>0</v>
      </c>
      <c r="G1933" s="910">
        <f>'48'!F15</f>
        <v>0</v>
      </c>
      <c r="I1933" s="737">
        <f>'47'!F15</f>
        <v>0</v>
      </c>
      <c r="K1933" s="231">
        <f>'48'!F15</f>
        <v>0</v>
      </c>
      <c r="N1933" s="1018">
        <v>0</v>
      </c>
      <c r="O1933" s="898">
        <f>'47'!F15</f>
        <v>0</v>
      </c>
      <c r="Q1933" s="898">
        <f>'48'!F15</f>
        <v>0</v>
      </c>
      <c r="S1933" s="722">
        <f t="shared" si="223"/>
        <v>0</v>
      </c>
      <c r="T1933" s="461"/>
      <c r="U1933" s="722">
        <f t="shared" si="224"/>
        <v>0</v>
      </c>
      <c r="W1933" s="655">
        <f t="shared" si="225"/>
        <v>0</v>
      </c>
      <c r="Z1933" s="654">
        <f t="shared" si="226"/>
        <v>0</v>
      </c>
    </row>
    <row r="1934" spans="1:26">
      <c r="A1934" s="381">
        <v>1934</v>
      </c>
      <c r="B1934" s="146" t="s">
        <v>222</v>
      </c>
      <c r="D1934" t="s">
        <v>905</v>
      </c>
      <c r="E1934" s="910">
        <f>'47'!F16</f>
        <v>0</v>
      </c>
      <c r="G1934" s="910">
        <f>'48'!F16</f>
        <v>0</v>
      </c>
      <c r="I1934" s="737">
        <f>'47'!F16</f>
        <v>0</v>
      </c>
      <c r="K1934" s="231">
        <f>'48'!F16</f>
        <v>0</v>
      </c>
      <c r="N1934" s="1018">
        <v>0</v>
      </c>
      <c r="O1934" s="898">
        <f>'47'!F16</f>
        <v>0</v>
      </c>
      <c r="Q1934" s="898">
        <f>'48'!F16</f>
        <v>0</v>
      </c>
      <c r="S1934" s="722">
        <f t="shared" si="223"/>
        <v>0</v>
      </c>
      <c r="T1934" s="461"/>
      <c r="U1934" s="722">
        <f t="shared" si="224"/>
        <v>0</v>
      </c>
      <c r="W1934" s="655">
        <f t="shared" si="225"/>
        <v>0</v>
      </c>
      <c r="Z1934" s="654">
        <f t="shared" si="226"/>
        <v>0</v>
      </c>
    </row>
    <row r="1935" spans="1:26">
      <c r="A1935" s="381">
        <v>1935</v>
      </c>
      <c r="B1935" s="146" t="s">
        <v>457</v>
      </c>
      <c r="D1935" t="s">
        <v>905</v>
      </c>
      <c r="E1935" s="910">
        <f>'47'!F17</f>
        <v>0</v>
      </c>
      <c r="G1935" s="910">
        <f>'48'!F17</f>
        <v>0</v>
      </c>
      <c r="I1935" s="737">
        <f>'47'!F17</f>
        <v>0</v>
      </c>
      <c r="K1935" s="231">
        <f>'48'!F17</f>
        <v>0</v>
      </c>
      <c r="N1935" s="1018">
        <v>0</v>
      </c>
      <c r="O1935" s="898">
        <f>'47'!F17</f>
        <v>0</v>
      </c>
      <c r="Q1935" s="898">
        <f>'48'!F17</f>
        <v>0</v>
      </c>
      <c r="S1935" s="722">
        <f t="shared" si="223"/>
        <v>0</v>
      </c>
      <c r="T1935" s="461"/>
      <c r="U1935" s="722">
        <f t="shared" si="224"/>
        <v>0</v>
      </c>
      <c r="W1935" s="655">
        <f t="shared" si="225"/>
        <v>0</v>
      </c>
      <c r="Z1935" s="654">
        <f t="shared" si="226"/>
        <v>0</v>
      </c>
    </row>
    <row r="1936" spans="1:26">
      <c r="A1936" s="381">
        <v>1936</v>
      </c>
      <c r="B1936" s="146" t="s">
        <v>8</v>
      </c>
      <c r="D1936" t="s">
        <v>905</v>
      </c>
      <c r="E1936" s="910">
        <f>'47'!F18</f>
        <v>0</v>
      </c>
      <c r="G1936" s="910">
        <f>'48'!F18</f>
        <v>0</v>
      </c>
      <c r="I1936" s="737">
        <f>'47'!F18</f>
        <v>0</v>
      </c>
      <c r="K1936" s="231">
        <f>'48'!F18</f>
        <v>0</v>
      </c>
      <c r="N1936" s="1018">
        <v>0</v>
      </c>
      <c r="O1936" s="898">
        <f>'47'!F18</f>
        <v>0</v>
      </c>
      <c r="Q1936" s="898">
        <f>'48'!F18</f>
        <v>0</v>
      </c>
      <c r="S1936" s="722">
        <f t="shared" si="223"/>
        <v>0</v>
      </c>
      <c r="T1936" s="461"/>
      <c r="U1936" s="722">
        <f t="shared" si="224"/>
        <v>0</v>
      </c>
      <c r="W1936" s="655">
        <f t="shared" si="225"/>
        <v>0</v>
      </c>
      <c r="Z1936" s="654">
        <f t="shared" si="226"/>
        <v>0</v>
      </c>
    </row>
    <row r="1937" spans="1:26">
      <c r="A1937" s="381">
        <v>1937</v>
      </c>
      <c r="B1937" s="146" t="s">
        <v>246</v>
      </c>
      <c r="D1937" t="s">
        <v>905</v>
      </c>
      <c r="E1937" s="910">
        <f>'47'!F19</f>
        <v>233</v>
      </c>
      <c r="G1937" s="910">
        <f>'48'!F19</f>
        <v>0</v>
      </c>
      <c r="I1937" s="737">
        <f>'47'!F19</f>
        <v>233</v>
      </c>
      <c r="K1937" s="231">
        <f>'48'!F19</f>
        <v>0</v>
      </c>
      <c r="N1937" s="1018">
        <v>0</v>
      </c>
      <c r="O1937" s="898">
        <f>'47'!F19</f>
        <v>233</v>
      </c>
      <c r="Q1937" s="898">
        <f>'48'!F19</f>
        <v>0</v>
      </c>
      <c r="S1937" s="722">
        <f t="shared" si="223"/>
        <v>0</v>
      </c>
      <c r="T1937" s="461"/>
      <c r="U1937" s="722">
        <f t="shared" si="224"/>
        <v>0</v>
      </c>
      <c r="W1937" s="655">
        <f t="shared" si="225"/>
        <v>0</v>
      </c>
      <c r="Z1937" s="654">
        <f t="shared" si="226"/>
        <v>233</v>
      </c>
    </row>
    <row r="1938" spans="1:26">
      <c r="A1938" s="381">
        <v>1938</v>
      </c>
      <c r="B1938" s="146" t="s">
        <v>247</v>
      </c>
      <c r="D1938" t="s">
        <v>905</v>
      </c>
      <c r="E1938" s="910">
        <f>'47'!F20</f>
        <v>0</v>
      </c>
      <c r="G1938" s="910">
        <f>'48'!F20</f>
        <v>0</v>
      </c>
      <c r="I1938" s="737">
        <f>'47'!F20</f>
        <v>0</v>
      </c>
      <c r="K1938" s="231">
        <f>'48'!F20</f>
        <v>0</v>
      </c>
      <c r="N1938" s="1018">
        <v>0</v>
      </c>
      <c r="O1938" s="898">
        <f>'47'!F20</f>
        <v>0</v>
      </c>
      <c r="Q1938" s="898">
        <f>'48'!F20</f>
        <v>0</v>
      </c>
      <c r="S1938" s="722">
        <f t="shared" si="223"/>
        <v>0</v>
      </c>
      <c r="T1938" s="461"/>
      <c r="U1938" s="722">
        <f t="shared" si="224"/>
        <v>0</v>
      </c>
      <c r="W1938" s="655">
        <f t="shared" si="225"/>
        <v>0</v>
      </c>
      <c r="Z1938" s="654">
        <f t="shared" si="226"/>
        <v>0</v>
      </c>
    </row>
    <row r="1939" spans="1:26">
      <c r="A1939" s="381">
        <v>1939</v>
      </c>
      <c r="B1939" s="146" t="s">
        <v>248</v>
      </c>
      <c r="D1939" t="s">
        <v>905</v>
      </c>
      <c r="E1939" s="910">
        <f>'47'!F21</f>
        <v>0</v>
      </c>
      <c r="G1939" s="910">
        <f>'48'!F21</f>
        <v>0</v>
      </c>
      <c r="I1939" s="737">
        <f>'47'!F21</f>
        <v>0</v>
      </c>
      <c r="K1939" s="231">
        <f>'48'!F21</f>
        <v>0</v>
      </c>
      <c r="N1939" s="1018">
        <v>0</v>
      </c>
      <c r="O1939" s="898">
        <f>'47'!F21</f>
        <v>0</v>
      </c>
      <c r="Q1939" s="898">
        <f>'48'!F21</f>
        <v>0</v>
      </c>
      <c r="S1939" s="722">
        <f t="shared" si="223"/>
        <v>0</v>
      </c>
      <c r="T1939" s="461"/>
      <c r="U1939" s="722">
        <f t="shared" si="224"/>
        <v>0</v>
      </c>
      <c r="W1939" s="655">
        <f t="shared" si="225"/>
        <v>0</v>
      </c>
      <c r="Z1939" s="654">
        <f t="shared" si="226"/>
        <v>0</v>
      </c>
    </row>
    <row r="1940" spans="1:26">
      <c r="A1940" s="381">
        <v>1940</v>
      </c>
      <c r="B1940" s="146" t="s">
        <v>249</v>
      </c>
      <c r="D1940" t="s">
        <v>905</v>
      </c>
      <c r="E1940" s="910">
        <f>'47'!F22</f>
        <v>0</v>
      </c>
      <c r="G1940" s="910">
        <f>'48'!F22</f>
        <v>0</v>
      </c>
      <c r="I1940" s="737">
        <f>'47'!F22</f>
        <v>0</v>
      </c>
      <c r="K1940" s="231">
        <f>'48'!F22</f>
        <v>0</v>
      </c>
      <c r="N1940" s="1018">
        <v>0</v>
      </c>
      <c r="O1940" s="898">
        <f>'47'!F22</f>
        <v>0</v>
      </c>
      <c r="Q1940" s="898">
        <f>'48'!F22</f>
        <v>0</v>
      </c>
      <c r="S1940" s="722">
        <f t="shared" si="223"/>
        <v>0</v>
      </c>
      <c r="T1940" s="461"/>
      <c r="U1940" s="722">
        <f t="shared" si="224"/>
        <v>0</v>
      </c>
      <c r="W1940" s="655">
        <f t="shared" si="225"/>
        <v>0</v>
      </c>
      <c r="Z1940" s="654">
        <f t="shared" si="226"/>
        <v>0</v>
      </c>
    </row>
    <row r="1941" spans="1:26">
      <c r="A1941" s="381">
        <v>1941</v>
      </c>
      <c r="B1941" s="146" t="s">
        <v>224</v>
      </c>
      <c r="D1941" t="s">
        <v>905</v>
      </c>
      <c r="E1941" s="910">
        <f>'47'!F23</f>
        <v>0</v>
      </c>
      <c r="G1941" s="910">
        <f>'48'!F23</f>
        <v>0</v>
      </c>
      <c r="I1941" s="737">
        <f>'47'!F23</f>
        <v>0</v>
      </c>
      <c r="K1941" s="231">
        <f>'48'!F23</f>
        <v>0</v>
      </c>
      <c r="N1941" s="1018">
        <v>0</v>
      </c>
      <c r="O1941" s="898">
        <f>'47'!F23</f>
        <v>0</v>
      </c>
      <c r="Q1941" s="898">
        <f>'48'!F23</f>
        <v>0</v>
      </c>
      <c r="S1941" s="722">
        <f t="shared" si="223"/>
        <v>0</v>
      </c>
      <c r="T1941" s="461"/>
      <c r="U1941" s="722">
        <f t="shared" si="224"/>
        <v>0</v>
      </c>
      <c r="W1941" s="655">
        <f t="shared" si="225"/>
        <v>0</v>
      </c>
      <c r="Z1941" s="654">
        <f t="shared" si="226"/>
        <v>0</v>
      </c>
    </row>
    <row r="1942" spans="1:26">
      <c r="A1942" s="381">
        <v>1942</v>
      </c>
      <c r="B1942" s="146" t="s">
        <v>468</v>
      </c>
      <c r="D1942" t="s">
        <v>905</v>
      </c>
      <c r="E1942" s="910">
        <f>'47'!F24</f>
        <v>0</v>
      </c>
      <c r="G1942" s="910">
        <f>'48'!F24</f>
        <v>0</v>
      </c>
      <c r="I1942" s="737">
        <f>'47'!F24</f>
        <v>0</v>
      </c>
      <c r="K1942" s="231">
        <f>'48'!F24</f>
        <v>0</v>
      </c>
      <c r="N1942" s="1018">
        <v>0</v>
      </c>
      <c r="O1942" s="898">
        <f>'47'!F24</f>
        <v>0</v>
      </c>
      <c r="Q1942" s="898">
        <f>'48'!F24</f>
        <v>0</v>
      </c>
      <c r="S1942" s="722">
        <f t="shared" si="223"/>
        <v>0</v>
      </c>
      <c r="T1942" s="461"/>
      <c r="U1942" s="722">
        <f t="shared" si="224"/>
        <v>0</v>
      </c>
      <c r="W1942" s="655">
        <f t="shared" si="225"/>
        <v>0</v>
      </c>
      <c r="Z1942" s="654">
        <f t="shared" si="226"/>
        <v>0</v>
      </c>
    </row>
    <row r="1943" spans="1:26">
      <c r="A1943" s="381">
        <v>1943</v>
      </c>
      <c r="B1943" s="146" t="s">
        <v>226</v>
      </c>
      <c r="D1943" t="s">
        <v>905</v>
      </c>
      <c r="E1943" s="910">
        <f>'47'!F25</f>
        <v>-154</v>
      </c>
      <c r="G1943" s="910">
        <f>'48'!F25</f>
        <v>0</v>
      </c>
      <c r="I1943" s="737">
        <f>'47'!F25</f>
        <v>-154</v>
      </c>
      <c r="K1943" s="231">
        <f>'48'!F25</f>
        <v>0</v>
      </c>
      <c r="N1943" s="1018">
        <v>0</v>
      </c>
      <c r="O1943" s="898">
        <f>'47'!F25</f>
        <v>-154</v>
      </c>
      <c r="Q1943" s="898">
        <f>'48'!F25</f>
        <v>0</v>
      </c>
      <c r="S1943" s="722">
        <f t="shared" si="223"/>
        <v>0</v>
      </c>
      <c r="T1943" s="461"/>
      <c r="U1943" s="722">
        <f t="shared" si="224"/>
        <v>0</v>
      </c>
      <c r="W1943" s="655">
        <f t="shared" si="225"/>
        <v>0</v>
      </c>
      <c r="Z1943" s="654">
        <f t="shared" si="226"/>
        <v>-154</v>
      </c>
    </row>
    <row r="1944" spans="1:26" ht="15.75">
      <c r="A1944" s="381">
        <v>1944</v>
      </c>
      <c r="B1944" s="341" t="s">
        <v>1002</v>
      </c>
      <c r="D1944" t="s">
        <v>905</v>
      </c>
      <c r="E1944" s="910">
        <f>'47'!F27</f>
        <v>1108</v>
      </c>
      <c r="G1944" s="910">
        <f>'48'!F27</f>
        <v>1029</v>
      </c>
      <c r="I1944" s="737">
        <f>'47'!F27</f>
        <v>1108</v>
      </c>
      <c r="K1944" s="231">
        <f>'48'!F27</f>
        <v>1029</v>
      </c>
      <c r="N1944" s="1018">
        <v>1029</v>
      </c>
      <c r="O1944" s="898">
        <f>'47'!F27</f>
        <v>1108</v>
      </c>
      <c r="Q1944" s="898">
        <f>'48'!F27</f>
        <v>1029</v>
      </c>
      <c r="S1944" s="722">
        <f t="shared" si="223"/>
        <v>0</v>
      </c>
      <c r="T1944" s="461"/>
      <c r="U1944" s="722">
        <f t="shared" si="224"/>
        <v>0</v>
      </c>
      <c r="W1944" s="655">
        <f t="shared" si="225"/>
        <v>0</v>
      </c>
      <c r="Z1944" s="654">
        <f t="shared" si="226"/>
        <v>1108</v>
      </c>
    </row>
    <row r="1945" spans="1:26">
      <c r="A1945" s="381">
        <v>1945</v>
      </c>
      <c r="B1945" s="146" t="s">
        <v>1478</v>
      </c>
      <c r="D1945" t="s">
        <v>905</v>
      </c>
      <c r="E1945" s="910">
        <f>'47'!F29</f>
        <v>117</v>
      </c>
      <c r="G1945" s="910">
        <f>'48'!F29</f>
        <v>117</v>
      </c>
      <c r="I1945" s="737">
        <f>'47'!F29</f>
        <v>117</v>
      </c>
      <c r="K1945" s="231">
        <f>'48'!F29</f>
        <v>117</v>
      </c>
      <c r="N1945" s="1018">
        <v>117</v>
      </c>
      <c r="S1945" s="722">
        <f t="shared" si="223"/>
        <v>0</v>
      </c>
      <c r="T1945" s="461"/>
      <c r="U1945" s="722">
        <f t="shared" si="224"/>
        <v>0</v>
      </c>
      <c r="W1945" s="655">
        <f t="shared" si="225"/>
        <v>0</v>
      </c>
      <c r="X1945" t="s">
        <v>1517</v>
      </c>
      <c r="Z1945" s="654">
        <f t="shared" si="226"/>
        <v>117</v>
      </c>
    </row>
    <row r="1946" spans="1:26">
      <c r="A1946" s="381">
        <v>1946</v>
      </c>
      <c r="B1946" s="146" t="s">
        <v>1536</v>
      </c>
      <c r="D1946" t="s">
        <v>905</v>
      </c>
      <c r="E1946" s="910">
        <f>'47'!F30</f>
        <v>0</v>
      </c>
      <c r="G1946" s="910">
        <f>'48'!F30</f>
        <v>0</v>
      </c>
      <c r="I1946" s="737">
        <f>'47'!F30</f>
        <v>0</v>
      </c>
      <c r="K1946" s="231">
        <f>'48'!F30</f>
        <v>0</v>
      </c>
      <c r="N1946" s="1018">
        <v>0</v>
      </c>
      <c r="S1946" s="722">
        <f t="shared" si="223"/>
        <v>0</v>
      </c>
      <c r="T1946" s="461"/>
      <c r="U1946" s="722">
        <f t="shared" si="224"/>
        <v>0</v>
      </c>
      <c r="W1946" s="655">
        <f t="shared" si="225"/>
        <v>0</v>
      </c>
      <c r="Z1946" s="654">
        <f t="shared" si="226"/>
        <v>0</v>
      </c>
    </row>
    <row r="1947" spans="1:26">
      <c r="A1947" s="381">
        <v>1947</v>
      </c>
      <c r="B1947" s="146" t="s">
        <v>1464</v>
      </c>
      <c r="D1947" t="s">
        <v>905</v>
      </c>
      <c r="E1947" s="910">
        <f>'47'!F31</f>
        <v>0</v>
      </c>
      <c r="G1947" s="910">
        <f>'48'!F31</f>
        <v>0</v>
      </c>
      <c r="I1947" s="737">
        <f>'47'!F31</f>
        <v>0</v>
      </c>
      <c r="K1947" s="231">
        <f>'48'!F31</f>
        <v>0</v>
      </c>
      <c r="N1947" s="1018">
        <v>0</v>
      </c>
      <c r="S1947" s="722">
        <f t="shared" si="223"/>
        <v>0</v>
      </c>
      <c r="T1947" s="461"/>
      <c r="U1947" s="722">
        <f t="shared" si="224"/>
        <v>0</v>
      </c>
      <c r="W1947" s="655">
        <f t="shared" si="225"/>
        <v>0</v>
      </c>
      <c r="Z1947" s="654">
        <f t="shared" si="226"/>
        <v>0</v>
      </c>
    </row>
    <row r="1948" spans="1:26">
      <c r="A1948" s="381">
        <v>1948</v>
      </c>
      <c r="B1948" s="146" t="s">
        <v>1003</v>
      </c>
      <c r="D1948" t="s">
        <v>905</v>
      </c>
      <c r="E1948" s="910">
        <f>'47'!F32</f>
        <v>117</v>
      </c>
      <c r="G1948" s="910">
        <f>'48'!F32</f>
        <v>117</v>
      </c>
      <c r="I1948" s="737">
        <f>'47'!F32</f>
        <v>117</v>
      </c>
      <c r="K1948" s="231">
        <f>'48'!F32</f>
        <v>117</v>
      </c>
      <c r="N1948" s="1018">
        <v>117</v>
      </c>
      <c r="O1948" s="898">
        <f>'47'!F32</f>
        <v>117</v>
      </c>
      <c r="Q1948" s="898">
        <f>'48'!F32</f>
        <v>117</v>
      </c>
      <c r="S1948" s="722">
        <f t="shared" si="223"/>
        <v>0</v>
      </c>
      <c r="T1948" s="461"/>
      <c r="U1948" s="722">
        <f t="shared" si="224"/>
        <v>0</v>
      </c>
      <c r="W1948" s="655">
        <f t="shared" si="225"/>
        <v>0</v>
      </c>
      <c r="Z1948" s="654">
        <f t="shared" si="226"/>
        <v>117</v>
      </c>
    </row>
    <row r="1949" spans="1:26">
      <c r="A1949" s="381">
        <v>1949</v>
      </c>
      <c r="B1949" s="146" t="s">
        <v>245</v>
      </c>
      <c r="D1949" t="s">
        <v>905</v>
      </c>
      <c r="E1949" s="910">
        <f>'47'!F33</f>
        <v>0</v>
      </c>
      <c r="G1949" s="910">
        <f>'48'!F33</f>
        <v>0</v>
      </c>
      <c r="I1949" s="737">
        <f>'47'!F33</f>
        <v>0</v>
      </c>
      <c r="K1949" s="231">
        <f>'48'!F33</f>
        <v>0</v>
      </c>
      <c r="N1949" s="1018">
        <v>0</v>
      </c>
      <c r="O1949" s="898">
        <f>'47'!F33</f>
        <v>0</v>
      </c>
      <c r="Q1949" s="898">
        <f>'48'!F33</f>
        <v>0</v>
      </c>
      <c r="S1949" s="722">
        <f t="shared" si="223"/>
        <v>0</v>
      </c>
      <c r="T1949" s="461"/>
      <c r="U1949" s="722">
        <f t="shared" si="224"/>
        <v>0</v>
      </c>
      <c r="W1949" s="655">
        <f t="shared" si="225"/>
        <v>0</v>
      </c>
      <c r="Z1949" s="654">
        <f t="shared" si="226"/>
        <v>0</v>
      </c>
    </row>
    <row r="1950" spans="1:26">
      <c r="A1950" s="381">
        <v>1950</v>
      </c>
      <c r="B1950" s="146" t="s">
        <v>222</v>
      </c>
      <c r="D1950" t="s">
        <v>905</v>
      </c>
      <c r="E1950" s="910">
        <f>'47'!F34</f>
        <v>0</v>
      </c>
      <c r="G1950" s="910">
        <f>'48'!F34</f>
        <v>0</v>
      </c>
      <c r="I1950" s="737">
        <f>'47'!F34</f>
        <v>0</v>
      </c>
      <c r="K1950" s="231">
        <f>'48'!F34</f>
        <v>0</v>
      </c>
      <c r="N1950" s="1018">
        <v>0</v>
      </c>
      <c r="O1950" s="898">
        <f>'47'!F34</f>
        <v>0</v>
      </c>
      <c r="Q1950" s="898">
        <f>'48'!F34</f>
        <v>0</v>
      </c>
      <c r="S1950" s="722">
        <f t="shared" si="223"/>
        <v>0</v>
      </c>
      <c r="T1950" s="461"/>
      <c r="U1950" s="722">
        <f t="shared" si="224"/>
        <v>0</v>
      </c>
      <c r="W1950" s="655">
        <f t="shared" si="225"/>
        <v>0</v>
      </c>
      <c r="Z1950" s="654">
        <f t="shared" si="226"/>
        <v>0</v>
      </c>
    </row>
    <row r="1951" spans="1:26">
      <c r="A1951" s="381">
        <v>1951</v>
      </c>
      <c r="B1951" s="146" t="s">
        <v>457</v>
      </c>
      <c r="D1951" t="s">
        <v>905</v>
      </c>
      <c r="E1951" s="910">
        <f>'47'!F35</f>
        <v>0</v>
      </c>
      <c r="G1951" s="910">
        <f>'48'!F35</f>
        <v>0</v>
      </c>
      <c r="I1951" s="737">
        <f>'47'!F35</f>
        <v>0</v>
      </c>
      <c r="K1951" s="231">
        <f>'48'!F35</f>
        <v>0</v>
      </c>
      <c r="N1951" s="1018">
        <v>0</v>
      </c>
      <c r="O1951" s="898">
        <f>'47'!F35</f>
        <v>0</v>
      </c>
      <c r="Q1951" s="898">
        <f>'48'!F35</f>
        <v>0</v>
      </c>
      <c r="S1951" s="722">
        <f t="shared" si="223"/>
        <v>0</v>
      </c>
      <c r="T1951" s="461"/>
      <c r="U1951" s="722">
        <f t="shared" si="224"/>
        <v>0</v>
      </c>
      <c r="W1951" s="655">
        <f t="shared" si="225"/>
        <v>0</v>
      </c>
      <c r="Z1951" s="654">
        <f t="shared" si="226"/>
        <v>0</v>
      </c>
    </row>
    <row r="1952" spans="1:26">
      <c r="A1952" s="381">
        <v>1952</v>
      </c>
      <c r="B1952" s="146" t="s">
        <v>399</v>
      </c>
      <c r="D1952" t="s">
        <v>905</v>
      </c>
      <c r="E1952" s="910">
        <f>'47'!F36</f>
        <v>0</v>
      </c>
      <c r="G1952" s="910">
        <f>'48'!F36</f>
        <v>0</v>
      </c>
      <c r="I1952" s="737">
        <f>'47'!F36</f>
        <v>0</v>
      </c>
      <c r="K1952" s="231">
        <f>'48'!F36</f>
        <v>0</v>
      </c>
      <c r="N1952" s="1018">
        <v>0</v>
      </c>
      <c r="O1952" s="898">
        <f>'47'!F36</f>
        <v>0</v>
      </c>
      <c r="Q1952" s="898">
        <f>'48'!F36</f>
        <v>0</v>
      </c>
      <c r="S1952" s="722">
        <f t="shared" si="223"/>
        <v>0</v>
      </c>
      <c r="T1952" s="461"/>
      <c r="U1952" s="722">
        <f t="shared" si="224"/>
        <v>0</v>
      </c>
      <c r="W1952" s="655">
        <f t="shared" si="225"/>
        <v>0</v>
      </c>
      <c r="Z1952" s="654">
        <f t="shared" si="226"/>
        <v>0</v>
      </c>
    </row>
    <row r="1953" spans="1:26">
      <c r="A1953" s="381">
        <v>1953</v>
      </c>
      <c r="B1953" s="146" t="s">
        <v>227</v>
      </c>
      <c r="D1953" t="s">
        <v>905</v>
      </c>
      <c r="E1953" s="910">
        <f>'47'!F37</f>
        <v>0</v>
      </c>
      <c r="G1953" s="910">
        <f>'48'!F37</f>
        <v>0</v>
      </c>
      <c r="I1953" s="737">
        <f>'47'!F37</f>
        <v>0</v>
      </c>
      <c r="K1953" s="231">
        <f>'48'!F37</f>
        <v>0</v>
      </c>
      <c r="N1953" s="1018">
        <v>0</v>
      </c>
      <c r="O1953" s="898">
        <f>'47'!F37</f>
        <v>0</v>
      </c>
      <c r="Q1953" s="898">
        <f>'48'!F37</f>
        <v>0</v>
      </c>
      <c r="S1953" s="722">
        <f t="shared" si="223"/>
        <v>0</v>
      </c>
      <c r="T1953" s="461"/>
      <c r="U1953" s="722">
        <f t="shared" si="224"/>
        <v>0</v>
      </c>
      <c r="W1953" s="655">
        <f t="shared" si="225"/>
        <v>0</v>
      </c>
      <c r="Z1953" s="654">
        <f t="shared" si="226"/>
        <v>0</v>
      </c>
    </row>
    <row r="1954" spans="1:26">
      <c r="A1954" s="381">
        <v>1954</v>
      </c>
      <c r="B1954" s="146" t="s">
        <v>224</v>
      </c>
      <c r="D1954" t="s">
        <v>905</v>
      </c>
      <c r="E1954" s="910">
        <f>'47'!F38</f>
        <v>0</v>
      </c>
      <c r="G1954" s="910">
        <f>'48'!F38</f>
        <v>0</v>
      </c>
      <c r="I1954" s="737">
        <f>'47'!F38</f>
        <v>0</v>
      </c>
      <c r="K1954" s="231">
        <f>'48'!F38</f>
        <v>0</v>
      </c>
      <c r="N1954" s="1018">
        <v>0</v>
      </c>
      <c r="O1954" s="898">
        <f>'47'!F38</f>
        <v>0</v>
      </c>
      <c r="Q1954" s="898">
        <f>'48'!F38</f>
        <v>0</v>
      </c>
      <c r="S1954" s="722">
        <f t="shared" si="223"/>
        <v>0</v>
      </c>
      <c r="T1954" s="461"/>
      <c r="U1954" s="722">
        <f t="shared" si="224"/>
        <v>0</v>
      </c>
      <c r="W1954" s="655">
        <f t="shared" si="225"/>
        <v>0</v>
      </c>
      <c r="Z1954" s="654">
        <f t="shared" si="226"/>
        <v>0</v>
      </c>
    </row>
    <row r="1955" spans="1:26">
      <c r="A1955" s="381">
        <v>1955</v>
      </c>
      <c r="B1955" s="146" t="s">
        <v>468</v>
      </c>
      <c r="D1955" t="s">
        <v>905</v>
      </c>
      <c r="E1955" s="910">
        <f>'47'!F39</f>
        <v>0</v>
      </c>
      <c r="G1955" s="910">
        <f>'48'!F39</f>
        <v>0</v>
      </c>
      <c r="I1955" s="737">
        <f>'47'!F39</f>
        <v>0</v>
      </c>
      <c r="K1955" s="231">
        <f>'48'!F39</f>
        <v>0</v>
      </c>
      <c r="N1955" s="1018">
        <v>0</v>
      </c>
      <c r="O1955" s="898">
        <f>'47'!F39</f>
        <v>0</v>
      </c>
      <c r="Q1955" s="898">
        <f>'48'!F39</f>
        <v>0</v>
      </c>
      <c r="S1955" s="722">
        <f t="shared" si="223"/>
        <v>0</v>
      </c>
      <c r="T1955" s="461"/>
      <c r="U1955" s="722">
        <f t="shared" si="224"/>
        <v>0</v>
      </c>
      <c r="W1955" s="655">
        <f t="shared" si="225"/>
        <v>0</v>
      </c>
      <c r="Z1955" s="654">
        <f t="shared" si="226"/>
        <v>0</v>
      </c>
    </row>
    <row r="1956" spans="1:26">
      <c r="A1956" s="381">
        <v>1956</v>
      </c>
      <c r="B1956" s="146" t="s">
        <v>226</v>
      </c>
      <c r="D1956" t="s">
        <v>905</v>
      </c>
      <c r="E1956" s="910">
        <f>'47'!F40</f>
        <v>0</v>
      </c>
      <c r="G1956" s="910">
        <f>'48'!F40</f>
        <v>0</v>
      </c>
      <c r="I1956" s="737">
        <f>'47'!F40</f>
        <v>0</v>
      </c>
      <c r="K1956" s="231">
        <f>'48'!F40</f>
        <v>0</v>
      </c>
      <c r="N1956" s="1018">
        <v>0</v>
      </c>
      <c r="O1956" s="898">
        <f>'47'!F40</f>
        <v>0</v>
      </c>
      <c r="Q1956" s="898">
        <f>'48'!F40</f>
        <v>0</v>
      </c>
      <c r="S1956" s="722">
        <f t="shared" si="223"/>
        <v>0</v>
      </c>
      <c r="T1956" s="461"/>
      <c r="U1956" s="722">
        <f t="shared" si="224"/>
        <v>0</v>
      </c>
      <c r="W1956" s="655">
        <f t="shared" si="225"/>
        <v>0</v>
      </c>
      <c r="Z1956" s="654">
        <f t="shared" si="226"/>
        <v>0</v>
      </c>
    </row>
    <row r="1957" spans="1:26" ht="15.75">
      <c r="A1957" s="381">
        <v>1957</v>
      </c>
      <c r="B1957" s="341" t="s">
        <v>1004</v>
      </c>
      <c r="D1957" t="s">
        <v>905</v>
      </c>
      <c r="E1957" s="910">
        <f>'47'!F42</f>
        <v>117</v>
      </c>
      <c r="G1957" s="910">
        <f>'48'!F42</f>
        <v>117</v>
      </c>
      <c r="I1957" s="737">
        <f>'47'!F42</f>
        <v>117</v>
      </c>
      <c r="K1957" s="231">
        <f>'48'!F42</f>
        <v>117</v>
      </c>
      <c r="N1957" s="1018">
        <v>117</v>
      </c>
      <c r="O1957" s="898">
        <f>'47'!F42</f>
        <v>117</v>
      </c>
      <c r="Q1957" s="898">
        <f>'48'!F42</f>
        <v>117</v>
      </c>
      <c r="S1957" s="722">
        <f t="shared" ref="S1957:S2020" si="227">E1957-I1957</f>
        <v>0</v>
      </c>
      <c r="T1957" s="461"/>
      <c r="U1957" s="722">
        <f t="shared" ref="U1957:U2020" si="228">G1957-K1957</f>
        <v>0</v>
      </c>
      <c r="W1957" s="655">
        <f t="shared" ref="W1957:W2020" si="229">G1957-N1957</f>
        <v>0</v>
      </c>
      <c r="Z1957" s="654">
        <f t="shared" ref="Z1957:Z2020" si="230">E1957-Y1957</f>
        <v>117</v>
      </c>
    </row>
    <row r="1958" spans="1:26" ht="15.75">
      <c r="A1958" s="381">
        <v>1958</v>
      </c>
      <c r="B1958" s="341" t="s">
        <v>1005</v>
      </c>
      <c r="D1958" t="s">
        <v>905</v>
      </c>
      <c r="E1958" s="910">
        <f>'47'!F44</f>
        <v>912</v>
      </c>
      <c r="G1958" s="910">
        <f>'48'!F44</f>
        <v>912</v>
      </c>
      <c r="I1958" s="737">
        <f>'47'!F44</f>
        <v>912</v>
      </c>
      <c r="K1958" s="231">
        <f>'48'!F44</f>
        <v>912</v>
      </c>
      <c r="N1958" s="1018">
        <v>912</v>
      </c>
      <c r="O1958" s="898">
        <f>'47'!F44</f>
        <v>912</v>
      </c>
      <c r="Q1958" s="898">
        <f>'48'!F44</f>
        <v>912</v>
      </c>
      <c r="S1958" s="722">
        <f t="shared" si="227"/>
        <v>0</v>
      </c>
      <c r="T1958" s="461"/>
      <c r="U1958" s="722">
        <f t="shared" si="228"/>
        <v>0</v>
      </c>
      <c r="W1958" s="655">
        <f t="shared" si="229"/>
        <v>0</v>
      </c>
      <c r="Z1958" s="654">
        <f t="shared" si="230"/>
        <v>912</v>
      </c>
    </row>
    <row r="1959" spans="1:26" ht="15.75">
      <c r="A1959" s="381">
        <v>1959</v>
      </c>
      <c r="B1959" s="341" t="s">
        <v>1006</v>
      </c>
      <c r="D1959" t="s">
        <v>905</v>
      </c>
      <c r="E1959" s="910">
        <f>'47'!F46</f>
        <v>991</v>
      </c>
      <c r="G1959" s="910">
        <f>'48'!F46</f>
        <v>912</v>
      </c>
      <c r="I1959" s="737">
        <f>'47'!F46</f>
        <v>991</v>
      </c>
      <c r="K1959" s="231">
        <f>'48'!F46</f>
        <v>912</v>
      </c>
      <c r="N1959" s="1018">
        <v>912</v>
      </c>
      <c r="O1959" s="898">
        <f>'47'!F46</f>
        <v>991</v>
      </c>
      <c r="Q1959" s="898">
        <f>'48'!F46</f>
        <v>912</v>
      </c>
      <c r="S1959" s="722">
        <f t="shared" si="227"/>
        <v>0</v>
      </c>
      <c r="T1959" s="461"/>
      <c r="U1959" s="722">
        <f t="shared" si="228"/>
        <v>0</v>
      </c>
      <c r="W1959" s="655">
        <f t="shared" si="229"/>
        <v>0</v>
      </c>
      <c r="Z1959" s="654">
        <f t="shared" si="230"/>
        <v>991</v>
      </c>
    </row>
    <row r="1960" spans="1:26" ht="15.75">
      <c r="A1960" s="381">
        <v>1960</v>
      </c>
      <c r="B1960" s="341" t="s">
        <v>1007</v>
      </c>
      <c r="I1960" s="737"/>
      <c r="K1960" s="231"/>
      <c r="N1960" s="1018"/>
      <c r="S1960" s="722">
        <f t="shared" si="227"/>
        <v>0</v>
      </c>
      <c r="U1960" s="722">
        <f t="shared" si="228"/>
        <v>0</v>
      </c>
      <c r="W1960" s="655">
        <f t="shared" si="229"/>
        <v>0</v>
      </c>
      <c r="Z1960" s="654">
        <f t="shared" si="230"/>
        <v>0</v>
      </c>
    </row>
    <row r="1961" spans="1:26">
      <c r="A1961" s="381">
        <v>1961</v>
      </c>
      <c r="B1961" s="146" t="s">
        <v>228</v>
      </c>
      <c r="D1961" t="s">
        <v>905</v>
      </c>
      <c r="E1961" s="910">
        <f>'47'!F50</f>
        <v>991</v>
      </c>
      <c r="G1961" s="910">
        <f>'48'!F50</f>
        <v>912</v>
      </c>
      <c r="I1961" s="737">
        <f>'47'!F50</f>
        <v>991</v>
      </c>
      <c r="K1961" s="231">
        <f>'48'!F50</f>
        <v>912</v>
      </c>
      <c r="N1961" s="1018">
        <v>912</v>
      </c>
      <c r="O1961" s="898">
        <f>'47'!F50</f>
        <v>991</v>
      </c>
      <c r="Q1961" s="898">
        <f>'48'!F50</f>
        <v>912</v>
      </c>
      <c r="S1961" s="722">
        <f t="shared" si="227"/>
        <v>0</v>
      </c>
      <c r="T1961" s="461"/>
      <c r="U1961" s="722">
        <f t="shared" si="228"/>
        <v>0</v>
      </c>
      <c r="W1961" s="655">
        <f t="shared" si="229"/>
        <v>0</v>
      </c>
      <c r="Z1961" s="654">
        <f t="shared" si="230"/>
        <v>991</v>
      </c>
    </row>
    <row r="1962" spans="1:26">
      <c r="A1962" s="381">
        <v>1962</v>
      </c>
      <c r="B1962" s="146" t="s">
        <v>229</v>
      </c>
      <c r="D1962" t="s">
        <v>905</v>
      </c>
      <c r="E1962" s="910">
        <f>'47'!F51</f>
        <v>0</v>
      </c>
      <c r="G1962" s="910">
        <f>'48'!F51</f>
        <v>0</v>
      </c>
      <c r="I1962" s="737">
        <f>'47'!F51</f>
        <v>0</v>
      </c>
      <c r="K1962" s="231">
        <f>'48'!F51</f>
        <v>0</v>
      </c>
      <c r="N1962" s="1018">
        <v>0</v>
      </c>
      <c r="O1962" s="898">
        <f>'47'!F51</f>
        <v>0</v>
      </c>
      <c r="Q1962" s="898">
        <f>'48'!F51</f>
        <v>0</v>
      </c>
      <c r="S1962" s="722">
        <f t="shared" si="227"/>
        <v>0</v>
      </c>
      <c r="T1962" s="461"/>
      <c r="U1962" s="722">
        <f t="shared" si="228"/>
        <v>0</v>
      </c>
      <c r="W1962" s="655">
        <f t="shared" si="229"/>
        <v>0</v>
      </c>
      <c r="Z1962" s="654">
        <f t="shared" si="230"/>
        <v>0</v>
      </c>
    </row>
    <row r="1963" spans="1:26">
      <c r="A1963" s="381">
        <v>1963</v>
      </c>
      <c r="B1963" s="146" t="s">
        <v>230</v>
      </c>
      <c r="D1963" t="s">
        <v>905</v>
      </c>
      <c r="E1963" s="910">
        <f>'47'!F52</f>
        <v>0</v>
      </c>
      <c r="G1963" s="910">
        <f>'48'!F52</f>
        <v>0</v>
      </c>
      <c r="I1963" s="737">
        <f>'47'!F52</f>
        <v>0</v>
      </c>
      <c r="K1963" s="231">
        <f>'48'!F52</f>
        <v>0</v>
      </c>
      <c r="N1963" s="1018">
        <v>0</v>
      </c>
      <c r="O1963" s="898">
        <f>'47'!F52</f>
        <v>0</v>
      </c>
      <c r="Q1963" s="898">
        <f>'48'!F52</f>
        <v>0</v>
      </c>
      <c r="S1963" s="722">
        <f t="shared" si="227"/>
        <v>0</v>
      </c>
      <c r="T1963" s="461"/>
      <c r="U1963" s="722">
        <f t="shared" si="228"/>
        <v>0</v>
      </c>
      <c r="W1963" s="655">
        <f t="shared" si="229"/>
        <v>0</v>
      </c>
      <c r="Z1963" s="654">
        <f t="shared" si="230"/>
        <v>0</v>
      </c>
    </row>
    <row r="1964" spans="1:26">
      <c r="A1964" s="381">
        <v>1964</v>
      </c>
      <c r="B1964" s="146" t="s">
        <v>250</v>
      </c>
      <c r="D1964" t="s">
        <v>905</v>
      </c>
      <c r="E1964" s="910">
        <f>'47'!F53</f>
        <v>0</v>
      </c>
      <c r="G1964" s="910">
        <f>'48'!F53</f>
        <v>0</v>
      </c>
      <c r="I1964" s="737">
        <f>'47'!F53</f>
        <v>0</v>
      </c>
      <c r="K1964" s="231">
        <f>'48'!F53</f>
        <v>0</v>
      </c>
      <c r="N1964" s="1018">
        <v>0</v>
      </c>
      <c r="O1964" s="898">
        <f>'47'!F53</f>
        <v>0</v>
      </c>
      <c r="Q1964" s="898">
        <f>'48'!F53</f>
        <v>0</v>
      </c>
      <c r="S1964" s="722">
        <f t="shared" si="227"/>
        <v>0</v>
      </c>
      <c r="T1964" s="461"/>
      <c r="U1964" s="722">
        <f t="shared" si="228"/>
        <v>0</v>
      </c>
      <c r="W1964" s="655">
        <f t="shared" si="229"/>
        <v>0</v>
      </c>
      <c r="Z1964" s="654">
        <f t="shared" si="230"/>
        <v>0</v>
      </c>
    </row>
    <row r="1965" spans="1:26" ht="15.75">
      <c r="A1965" s="381">
        <v>1965</v>
      </c>
      <c r="B1965" s="341" t="s">
        <v>1008</v>
      </c>
      <c r="D1965" t="s">
        <v>905</v>
      </c>
      <c r="E1965" s="910">
        <f>'47'!F54</f>
        <v>991</v>
      </c>
      <c r="G1965" s="910">
        <f>'48'!F54</f>
        <v>912</v>
      </c>
      <c r="I1965" s="737">
        <f>'47'!F54</f>
        <v>991</v>
      </c>
      <c r="K1965" s="231">
        <f>'48'!F54</f>
        <v>912</v>
      </c>
      <c r="N1965" s="1018">
        <v>912</v>
      </c>
      <c r="O1965" s="898">
        <f>'47'!F54</f>
        <v>991</v>
      </c>
      <c r="Q1965" s="898">
        <f>'48'!F54</f>
        <v>912</v>
      </c>
      <c r="S1965" s="722">
        <f t="shared" si="227"/>
        <v>0</v>
      </c>
      <c r="T1965" s="461"/>
      <c r="U1965" s="722">
        <f t="shared" si="228"/>
        <v>0</v>
      </c>
      <c r="W1965" s="655">
        <f t="shared" si="229"/>
        <v>0</v>
      </c>
      <c r="Z1965" s="654">
        <f t="shared" si="230"/>
        <v>991</v>
      </c>
    </row>
    <row r="1966" spans="1:26" ht="15.75">
      <c r="A1966" s="381">
        <v>1966</v>
      </c>
      <c r="B1966" s="341" t="s">
        <v>1011</v>
      </c>
      <c r="I1966" s="737"/>
      <c r="K1966" s="231"/>
      <c r="N1966" s="1018"/>
      <c r="S1966" s="722">
        <f t="shared" si="227"/>
        <v>0</v>
      </c>
      <c r="U1966" s="722">
        <f t="shared" si="228"/>
        <v>0</v>
      </c>
      <c r="W1966" s="655">
        <f t="shared" si="229"/>
        <v>0</v>
      </c>
      <c r="Z1966" s="654">
        <f t="shared" si="230"/>
        <v>0</v>
      </c>
    </row>
    <row r="1967" spans="1:26">
      <c r="A1967" s="381">
        <v>1967</v>
      </c>
      <c r="B1967" s="146" t="s">
        <v>1477</v>
      </c>
      <c r="D1967" t="s">
        <v>905</v>
      </c>
      <c r="E1967" s="910">
        <f>'47'!H11</f>
        <v>0</v>
      </c>
      <c r="G1967" s="910">
        <f>'48'!H11</f>
        <v>0</v>
      </c>
      <c r="I1967" s="737">
        <f>'47'!H11</f>
        <v>0</v>
      </c>
      <c r="K1967" s="231">
        <f>'48'!H11</f>
        <v>0</v>
      </c>
      <c r="N1967" s="1018">
        <v>0</v>
      </c>
      <c r="S1967" s="722">
        <f t="shared" si="227"/>
        <v>0</v>
      </c>
      <c r="U1967" s="722">
        <f t="shared" si="228"/>
        <v>0</v>
      </c>
      <c r="W1967" s="655">
        <f t="shared" si="229"/>
        <v>0</v>
      </c>
      <c r="X1967" t="s">
        <v>1517</v>
      </c>
      <c r="Z1967" s="654">
        <f t="shared" si="230"/>
        <v>0</v>
      </c>
    </row>
    <row r="1968" spans="1:26">
      <c r="A1968" s="381">
        <v>1968</v>
      </c>
      <c r="B1968" s="146" t="s">
        <v>1536</v>
      </c>
      <c r="D1968" t="s">
        <v>905</v>
      </c>
      <c r="E1968" s="910">
        <f>'47'!H12</f>
        <v>0</v>
      </c>
      <c r="G1968" s="910">
        <f>'48'!H12</f>
        <v>0</v>
      </c>
      <c r="I1968" s="737">
        <f>'47'!H12</f>
        <v>0</v>
      </c>
      <c r="K1968" s="231">
        <f>'48'!H12</f>
        <v>0</v>
      </c>
      <c r="N1968" s="1018">
        <v>0</v>
      </c>
      <c r="S1968" s="722">
        <f t="shared" si="227"/>
        <v>0</v>
      </c>
      <c r="U1968" s="722">
        <f t="shared" si="228"/>
        <v>0</v>
      </c>
      <c r="W1968" s="655">
        <f t="shared" si="229"/>
        <v>0</v>
      </c>
      <c r="Z1968" s="654">
        <f t="shared" si="230"/>
        <v>0</v>
      </c>
    </row>
    <row r="1969" spans="1:26">
      <c r="A1969" s="381">
        <v>1969</v>
      </c>
      <c r="B1969" s="146" t="s">
        <v>1464</v>
      </c>
      <c r="D1969" t="s">
        <v>905</v>
      </c>
      <c r="E1969" s="910">
        <f>'47'!H13</f>
        <v>0</v>
      </c>
      <c r="G1969" s="910">
        <f>'48'!H13</f>
        <v>0</v>
      </c>
      <c r="I1969" s="737">
        <f>'47'!H13</f>
        <v>0</v>
      </c>
      <c r="K1969" s="231">
        <f>'48'!H13</f>
        <v>0</v>
      </c>
      <c r="N1969" s="1018">
        <v>0</v>
      </c>
      <c r="S1969" s="722">
        <f t="shared" si="227"/>
        <v>0</v>
      </c>
      <c r="U1969" s="722">
        <f t="shared" si="228"/>
        <v>0</v>
      </c>
      <c r="W1969" s="655">
        <f t="shared" si="229"/>
        <v>0</v>
      </c>
      <c r="Z1969" s="654">
        <f t="shared" si="230"/>
        <v>0</v>
      </c>
    </row>
    <row r="1970" spans="1:26">
      <c r="A1970" s="381">
        <v>1970</v>
      </c>
      <c r="B1970" s="146" t="s">
        <v>1001</v>
      </c>
      <c r="D1970" t="s">
        <v>905</v>
      </c>
      <c r="E1970" s="910">
        <f>'47'!H14</f>
        <v>0</v>
      </c>
      <c r="G1970" s="910">
        <f>'48'!H14</f>
        <v>0</v>
      </c>
      <c r="I1970" s="737">
        <f>'47'!H14</f>
        <v>0</v>
      </c>
      <c r="K1970" s="231">
        <f>'48'!H14</f>
        <v>0</v>
      </c>
      <c r="N1970" s="1018">
        <v>0</v>
      </c>
      <c r="O1970" s="898">
        <f>'47'!H14</f>
        <v>0</v>
      </c>
      <c r="Q1970" s="898">
        <f>'48'!H14</f>
        <v>0</v>
      </c>
      <c r="S1970" s="722">
        <f t="shared" si="227"/>
        <v>0</v>
      </c>
      <c r="T1970" s="461"/>
      <c r="U1970" s="722">
        <f t="shared" si="228"/>
        <v>0</v>
      </c>
      <c r="W1970" s="655">
        <f t="shared" si="229"/>
        <v>0</v>
      </c>
      <c r="Z1970" s="654">
        <f t="shared" si="230"/>
        <v>0</v>
      </c>
    </row>
    <row r="1971" spans="1:26">
      <c r="A1971" s="381">
        <v>1971</v>
      </c>
      <c r="B1971" s="146" t="s">
        <v>245</v>
      </c>
      <c r="D1971" t="s">
        <v>905</v>
      </c>
      <c r="E1971" s="910">
        <f>'47'!H15</f>
        <v>0</v>
      </c>
      <c r="G1971" s="910">
        <f>'48'!H15</f>
        <v>0</v>
      </c>
      <c r="I1971" s="737">
        <f>'47'!H15</f>
        <v>0</v>
      </c>
      <c r="K1971" s="231">
        <f>'48'!H15</f>
        <v>0</v>
      </c>
      <c r="N1971" s="1018">
        <v>0</v>
      </c>
      <c r="O1971" s="898">
        <f>'47'!H15</f>
        <v>0</v>
      </c>
      <c r="Q1971" s="898">
        <f>'48'!H15</f>
        <v>0</v>
      </c>
      <c r="S1971" s="722">
        <f t="shared" si="227"/>
        <v>0</v>
      </c>
      <c r="T1971" s="461"/>
      <c r="U1971" s="722">
        <f t="shared" si="228"/>
        <v>0</v>
      </c>
      <c r="W1971" s="655">
        <f t="shared" si="229"/>
        <v>0</v>
      </c>
      <c r="Z1971" s="654">
        <f t="shared" si="230"/>
        <v>0</v>
      </c>
    </row>
    <row r="1972" spans="1:26">
      <c r="A1972" s="381">
        <v>1972</v>
      </c>
      <c r="B1972" s="146" t="s">
        <v>222</v>
      </c>
      <c r="D1972" t="s">
        <v>905</v>
      </c>
      <c r="E1972" s="910">
        <f>'47'!H16</f>
        <v>0</v>
      </c>
      <c r="G1972" s="910">
        <f>'48'!H16</f>
        <v>0</v>
      </c>
      <c r="I1972" s="737">
        <f>'47'!H16</f>
        <v>0</v>
      </c>
      <c r="K1972" s="231">
        <f>'48'!H16</f>
        <v>0</v>
      </c>
      <c r="N1972" s="1018">
        <v>0</v>
      </c>
      <c r="O1972" s="898">
        <f>'47'!H16</f>
        <v>0</v>
      </c>
      <c r="Q1972" s="898">
        <f>'48'!H16</f>
        <v>0</v>
      </c>
      <c r="S1972" s="722">
        <f t="shared" si="227"/>
        <v>0</v>
      </c>
      <c r="T1972" s="461"/>
      <c r="U1972" s="722">
        <f t="shared" si="228"/>
        <v>0</v>
      </c>
      <c r="W1972" s="655">
        <f t="shared" si="229"/>
        <v>0</v>
      </c>
      <c r="Z1972" s="654">
        <f t="shared" si="230"/>
        <v>0</v>
      </c>
    </row>
    <row r="1973" spans="1:26">
      <c r="A1973" s="381">
        <v>1973</v>
      </c>
      <c r="B1973" s="146" t="s">
        <v>457</v>
      </c>
      <c r="D1973" t="s">
        <v>905</v>
      </c>
      <c r="E1973" s="910">
        <f>'47'!H17</f>
        <v>0</v>
      </c>
      <c r="G1973" s="910">
        <f>'48'!H17</f>
        <v>0</v>
      </c>
      <c r="I1973" s="737">
        <f>'47'!H17</f>
        <v>0</v>
      </c>
      <c r="K1973" s="231">
        <f>'48'!H17</f>
        <v>0</v>
      </c>
      <c r="N1973" s="1018">
        <v>0</v>
      </c>
      <c r="O1973" s="898">
        <f>'47'!H17</f>
        <v>0</v>
      </c>
      <c r="Q1973" s="898">
        <f>'48'!H17</f>
        <v>0</v>
      </c>
      <c r="S1973" s="722">
        <f t="shared" si="227"/>
        <v>0</v>
      </c>
      <c r="T1973" s="461"/>
      <c r="U1973" s="722">
        <f t="shared" si="228"/>
        <v>0</v>
      </c>
      <c r="W1973" s="655">
        <f t="shared" si="229"/>
        <v>0</v>
      </c>
      <c r="Z1973" s="654">
        <f t="shared" si="230"/>
        <v>0</v>
      </c>
    </row>
    <row r="1974" spans="1:26">
      <c r="A1974" s="381">
        <v>1974</v>
      </c>
      <c r="B1974" s="146" t="s">
        <v>8</v>
      </c>
      <c r="D1974" t="s">
        <v>905</v>
      </c>
      <c r="E1974" s="910">
        <f>'47'!H18</f>
        <v>0</v>
      </c>
      <c r="G1974" s="910">
        <f>'48'!H18</f>
        <v>0</v>
      </c>
      <c r="I1974" s="737">
        <f>'47'!H18</f>
        <v>0</v>
      </c>
      <c r="K1974" s="231">
        <f>'48'!H18</f>
        <v>0</v>
      </c>
      <c r="N1974" s="1018">
        <v>0</v>
      </c>
      <c r="O1974" s="898">
        <f>'47'!H18</f>
        <v>0</v>
      </c>
      <c r="Q1974" s="898">
        <f>'48'!H18</f>
        <v>0</v>
      </c>
      <c r="S1974" s="722">
        <f t="shared" si="227"/>
        <v>0</v>
      </c>
      <c r="T1974" s="461"/>
      <c r="U1974" s="722">
        <f t="shared" si="228"/>
        <v>0</v>
      </c>
      <c r="W1974" s="655">
        <f t="shared" si="229"/>
        <v>0</v>
      </c>
      <c r="Z1974" s="654">
        <f t="shared" si="230"/>
        <v>0</v>
      </c>
    </row>
    <row r="1975" spans="1:26">
      <c r="A1975" s="381">
        <v>1975</v>
      </c>
      <c r="B1975" s="146" t="s">
        <v>246</v>
      </c>
      <c r="D1975" t="s">
        <v>905</v>
      </c>
      <c r="E1975" s="910">
        <f>'47'!H19</f>
        <v>0</v>
      </c>
      <c r="G1975" s="910">
        <f>'48'!H19</f>
        <v>0</v>
      </c>
      <c r="I1975" s="737">
        <f>'47'!H19</f>
        <v>0</v>
      </c>
      <c r="K1975" s="231">
        <f>'48'!H19</f>
        <v>0</v>
      </c>
      <c r="N1975" s="1018">
        <v>0</v>
      </c>
      <c r="O1975" s="898">
        <f>'47'!H19</f>
        <v>0</v>
      </c>
      <c r="Q1975" s="898">
        <f>'48'!H19</f>
        <v>0</v>
      </c>
      <c r="S1975" s="722">
        <f t="shared" si="227"/>
        <v>0</v>
      </c>
      <c r="T1975" s="461"/>
      <c r="U1975" s="722">
        <f t="shared" si="228"/>
        <v>0</v>
      </c>
      <c r="W1975" s="655">
        <f t="shared" si="229"/>
        <v>0</v>
      </c>
      <c r="Z1975" s="654">
        <f t="shared" si="230"/>
        <v>0</v>
      </c>
    </row>
    <row r="1976" spans="1:26">
      <c r="A1976" s="381">
        <v>1976</v>
      </c>
      <c r="B1976" s="146" t="s">
        <v>247</v>
      </c>
      <c r="D1976" t="s">
        <v>905</v>
      </c>
      <c r="E1976" s="910">
        <f>'47'!H20</f>
        <v>0</v>
      </c>
      <c r="G1976" s="910">
        <f>'48'!H20</f>
        <v>0</v>
      </c>
      <c r="I1976" s="737">
        <f>'47'!H20</f>
        <v>0</v>
      </c>
      <c r="K1976" s="231">
        <f>'48'!H20</f>
        <v>0</v>
      </c>
      <c r="N1976" s="1018">
        <v>0</v>
      </c>
      <c r="O1976" s="898">
        <f>'47'!H20</f>
        <v>0</v>
      </c>
      <c r="Q1976" s="898">
        <f>'48'!H20</f>
        <v>0</v>
      </c>
      <c r="S1976" s="722">
        <f t="shared" si="227"/>
        <v>0</v>
      </c>
      <c r="T1976" s="461"/>
      <c r="U1976" s="722">
        <f t="shared" si="228"/>
        <v>0</v>
      </c>
      <c r="W1976" s="655">
        <f t="shared" si="229"/>
        <v>0</v>
      </c>
      <c r="Z1976" s="654">
        <f t="shared" si="230"/>
        <v>0</v>
      </c>
    </row>
    <row r="1977" spans="1:26">
      <c r="A1977" s="381">
        <v>1977</v>
      </c>
      <c r="B1977" s="146" t="s">
        <v>248</v>
      </c>
      <c r="D1977" t="s">
        <v>905</v>
      </c>
      <c r="E1977" s="910">
        <f>'47'!H21</f>
        <v>0</v>
      </c>
      <c r="G1977" s="910">
        <f>'48'!H21</f>
        <v>0</v>
      </c>
      <c r="I1977" s="737">
        <f>'47'!H21</f>
        <v>0</v>
      </c>
      <c r="K1977" s="231">
        <f>'48'!H21</f>
        <v>0</v>
      </c>
      <c r="N1977" s="1018">
        <v>0</v>
      </c>
      <c r="O1977" s="898">
        <f>'47'!H21</f>
        <v>0</v>
      </c>
      <c r="Q1977" s="898">
        <f>'48'!H21</f>
        <v>0</v>
      </c>
      <c r="S1977" s="722">
        <f t="shared" si="227"/>
        <v>0</v>
      </c>
      <c r="T1977" s="461"/>
      <c r="U1977" s="722">
        <f t="shared" si="228"/>
        <v>0</v>
      </c>
      <c r="W1977" s="655">
        <f t="shared" si="229"/>
        <v>0</v>
      </c>
      <c r="Z1977" s="654">
        <f t="shared" si="230"/>
        <v>0</v>
      </c>
    </row>
    <row r="1978" spans="1:26">
      <c r="A1978" s="381">
        <v>1978</v>
      </c>
      <c r="B1978" s="146" t="s">
        <v>249</v>
      </c>
      <c r="D1978" t="s">
        <v>905</v>
      </c>
      <c r="E1978" s="910">
        <f>'47'!H22</f>
        <v>0</v>
      </c>
      <c r="G1978" s="910">
        <f>'48'!H22</f>
        <v>0</v>
      </c>
      <c r="I1978" s="737">
        <f>'47'!H22</f>
        <v>0</v>
      </c>
      <c r="K1978" s="231">
        <f>'48'!H22</f>
        <v>0</v>
      </c>
      <c r="N1978" s="1018">
        <v>0</v>
      </c>
      <c r="O1978" s="898">
        <f>'47'!H22</f>
        <v>0</v>
      </c>
      <c r="Q1978" s="898">
        <f>'48'!H22</f>
        <v>0</v>
      </c>
      <c r="S1978" s="722">
        <f t="shared" si="227"/>
        <v>0</v>
      </c>
      <c r="T1978" s="461"/>
      <c r="U1978" s="722">
        <f t="shared" si="228"/>
        <v>0</v>
      </c>
      <c r="W1978" s="655">
        <f t="shared" si="229"/>
        <v>0</v>
      </c>
      <c r="Z1978" s="654">
        <f t="shared" si="230"/>
        <v>0</v>
      </c>
    </row>
    <row r="1979" spans="1:26">
      <c r="A1979" s="381">
        <v>1979</v>
      </c>
      <c r="B1979" s="146" t="s">
        <v>224</v>
      </c>
      <c r="D1979" t="s">
        <v>905</v>
      </c>
      <c r="E1979" s="910">
        <f>'47'!H23</f>
        <v>0</v>
      </c>
      <c r="G1979" s="910">
        <f>'48'!H23</f>
        <v>0</v>
      </c>
      <c r="I1979" s="737">
        <f>'47'!H23</f>
        <v>0</v>
      </c>
      <c r="K1979" s="231">
        <f>'48'!H23</f>
        <v>0</v>
      </c>
      <c r="N1979" s="1018">
        <v>0</v>
      </c>
      <c r="O1979" s="898">
        <f>'47'!H23</f>
        <v>0</v>
      </c>
      <c r="Q1979" s="898">
        <f>'48'!H23</f>
        <v>0</v>
      </c>
      <c r="S1979" s="722">
        <f t="shared" si="227"/>
        <v>0</v>
      </c>
      <c r="T1979" s="461"/>
      <c r="U1979" s="722">
        <f t="shared" si="228"/>
        <v>0</v>
      </c>
      <c r="W1979" s="655">
        <f t="shared" si="229"/>
        <v>0</v>
      </c>
      <c r="Z1979" s="654">
        <f t="shared" si="230"/>
        <v>0</v>
      </c>
    </row>
    <row r="1980" spans="1:26">
      <c r="A1980" s="381">
        <v>1980</v>
      </c>
      <c r="B1980" s="146" t="s">
        <v>468</v>
      </c>
      <c r="D1980" t="s">
        <v>905</v>
      </c>
      <c r="E1980" s="910">
        <f>'47'!H24</f>
        <v>0</v>
      </c>
      <c r="G1980" s="910">
        <f>'48'!H24</f>
        <v>0</v>
      </c>
      <c r="I1980" s="737">
        <f>'47'!H24</f>
        <v>0</v>
      </c>
      <c r="K1980" s="231">
        <f>'48'!H24</f>
        <v>0</v>
      </c>
      <c r="N1980" s="1018">
        <v>0</v>
      </c>
      <c r="O1980" s="898">
        <f>'47'!H24</f>
        <v>0</v>
      </c>
      <c r="Q1980" s="898">
        <f>'48'!H24</f>
        <v>0</v>
      </c>
      <c r="S1980" s="722">
        <f t="shared" si="227"/>
        <v>0</v>
      </c>
      <c r="T1980" s="461"/>
      <c r="U1980" s="722">
        <f t="shared" si="228"/>
        <v>0</v>
      </c>
      <c r="W1980" s="655">
        <f t="shared" si="229"/>
        <v>0</v>
      </c>
      <c r="Z1980" s="654">
        <f t="shared" si="230"/>
        <v>0</v>
      </c>
    </row>
    <row r="1981" spans="1:26">
      <c r="A1981" s="381">
        <v>1981</v>
      </c>
      <c r="B1981" s="146" t="s">
        <v>226</v>
      </c>
      <c r="D1981" t="s">
        <v>905</v>
      </c>
      <c r="E1981" s="910">
        <f>'47'!H25</f>
        <v>0</v>
      </c>
      <c r="G1981" s="910">
        <f>'48'!H25</f>
        <v>0</v>
      </c>
      <c r="I1981" s="737">
        <f>'47'!H25</f>
        <v>0</v>
      </c>
      <c r="K1981" s="231">
        <f>'48'!H25</f>
        <v>0</v>
      </c>
      <c r="N1981" s="1018">
        <v>0</v>
      </c>
      <c r="O1981" s="898">
        <f>'47'!H25</f>
        <v>0</v>
      </c>
      <c r="Q1981" s="898">
        <f>'48'!H25</f>
        <v>0</v>
      </c>
      <c r="S1981" s="722">
        <f t="shared" si="227"/>
        <v>0</v>
      </c>
      <c r="T1981" s="461"/>
      <c r="U1981" s="722">
        <f t="shared" si="228"/>
        <v>0</v>
      </c>
      <c r="W1981" s="655">
        <f t="shared" si="229"/>
        <v>0</v>
      </c>
      <c r="Z1981" s="654">
        <f t="shared" si="230"/>
        <v>0</v>
      </c>
    </row>
    <row r="1982" spans="1:26" ht="15.75">
      <c r="A1982" s="381">
        <v>1982</v>
      </c>
      <c r="B1982" s="341" t="s">
        <v>1002</v>
      </c>
      <c r="D1982" t="s">
        <v>905</v>
      </c>
      <c r="E1982" s="910">
        <f>'47'!H27</f>
        <v>0</v>
      </c>
      <c r="G1982" s="910">
        <f>'48'!H27</f>
        <v>0</v>
      </c>
      <c r="I1982" s="737">
        <f>'47'!H27</f>
        <v>0</v>
      </c>
      <c r="K1982" s="231">
        <f>'48'!H27</f>
        <v>0</v>
      </c>
      <c r="N1982" s="1018">
        <v>0</v>
      </c>
      <c r="O1982" s="898">
        <f>'47'!H27</f>
        <v>0</v>
      </c>
      <c r="Q1982" s="898">
        <f>'48'!H27</f>
        <v>0</v>
      </c>
      <c r="S1982" s="722">
        <f t="shared" si="227"/>
        <v>0</v>
      </c>
      <c r="T1982" s="461"/>
      <c r="U1982" s="722">
        <f t="shared" si="228"/>
        <v>0</v>
      </c>
      <c r="W1982" s="655">
        <f t="shared" si="229"/>
        <v>0</v>
      </c>
      <c r="Z1982" s="654">
        <f t="shared" si="230"/>
        <v>0</v>
      </c>
    </row>
    <row r="1983" spans="1:26">
      <c r="A1983" s="381">
        <v>1983</v>
      </c>
      <c r="B1983" s="146" t="s">
        <v>1478</v>
      </c>
      <c r="D1983" t="s">
        <v>905</v>
      </c>
      <c r="E1983" s="910">
        <f>'47'!H29</f>
        <v>0</v>
      </c>
      <c r="G1983" s="910">
        <f>'48'!H29</f>
        <v>0</v>
      </c>
      <c r="I1983" s="737">
        <f>'47'!H29</f>
        <v>0</v>
      </c>
      <c r="K1983" s="231">
        <f>'48'!H29</f>
        <v>0</v>
      </c>
      <c r="N1983" s="1018">
        <v>0</v>
      </c>
      <c r="S1983" s="722">
        <f t="shared" si="227"/>
        <v>0</v>
      </c>
      <c r="T1983" s="461"/>
      <c r="U1983" s="722">
        <f t="shared" si="228"/>
        <v>0</v>
      </c>
      <c r="W1983" s="655">
        <f t="shared" si="229"/>
        <v>0</v>
      </c>
      <c r="X1983" t="s">
        <v>1517</v>
      </c>
      <c r="Z1983" s="654">
        <f t="shared" si="230"/>
        <v>0</v>
      </c>
    </row>
    <row r="1984" spans="1:26">
      <c r="A1984" s="381">
        <v>1984</v>
      </c>
      <c r="B1984" s="146" t="s">
        <v>1536</v>
      </c>
      <c r="D1984" t="s">
        <v>905</v>
      </c>
      <c r="E1984" s="910">
        <f>'47'!H30</f>
        <v>0</v>
      </c>
      <c r="G1984" s="910">
        <f>'48'!H30</f>
        <v>0</v>
      </c>
      <c r="I1984" s="737">
        <f>'47'!H30</f>
        <v>0</v>
      </c>
      <c r="K1984" s="231">
        <f>'48'!H30</f>
        <v>0</v>
      </c>
      <c r="N1984" s="1018">
        <v>0</v>
      </c>
      <c r="S1984" s="722">
        <f t="shared" si="227"/>
        <v>0</v>
      </c>
      <c r="T1984" s="461"/>
      <c r="U1984" s="722">
        <f t="shared" si="228"/>
        <v>0</v>
      </c>
      <c r="W1984" s="655">
        <f t="shared" si="229"/>
        <v>0</v>
      </c>
      <c r="Z1984" s="654">
        <f t="shared" si="230"/>
        <v>0</v>
      </c>
    </row>
    <row r="1985" spans="1:26">
      <c r="A1985" s="381">
        <v>1985</v>
      </c>
      <c r="B1985" s="146" t="s">
        <v>1464</v>
      </c>
      <c r="D1985" t="s">
        <v>905</v>
      </c>
      <c r="E1985" s="910">
        <f>'47'!H31</f>
        <v>0</v>
      </c>
      <c r="G1985" s="910">
        <f>'48'!H31</f>
        <v>0</v>
      </c>
      <c r="I1985" s="737">
        <f>'47'!H31</f>
        <v>0</v>
      </c>
      <c r="K1985" s="231">
        <f>'48'!H31</f>
        <v>0</v>
      </c>
      <c r="N1985" s="1018">
        <v>0</v>
      </c>
      <c r="S1985" s="722">
        <f t="shared" si="227"/>
        <v>0</v>
      </c>
      <c r="T1985" s="461"/>
      <c r="U1985" s="722">
        <f t="shared" si="228"/>
        <v>0</v>
      </c>
      <c r="W1985" s="655">
        <f t="shared" si="229"/>
        <v>0</v>
      </c>
      <c r="Z1985" s="654">
        <f t="shared" si="230"/>
        <v>0</v>
      </c>
    </row>
    <row r="1986" spans="1:26">
      <c r="A1986" s="381">
        <v>1986</v>
      </c>
      <c r="B1986" s="146" t="s">
        <v>1003</v>
      </c>
      <c r="D1986" t="s">
        <v>905</v>
      </c>
      <c r="E1986" s="910">
        <f>'47'!H32</f>
        <v>0</v>
      </c>
      <c r="G1986" s="910">
        <f>'48'!H32</f>
        <v>0</v>
      </c>
      <c r="I1986" s="737">
        <f>'47'!H32</f>
        <v>0</v>
      </c>
      <c r="K1986" s="231">
        <f>'48'!H32</f>
        <v>0</v>
      </c>
      <c r="N1986" s="1018">
        <v>0</v>
      </c>
      <c r="O1986" s="898">
        <f>'47'!H32</f>
        <v>0</v>
      </c>
      <c r="Q1986" s="898">
        <f>'48'!H32</f>
        <v>0</v>
      </c>
      <c r="S1986" s="722">
        <f t="shared" si="227"/>
        <v>0</v>
      </c>
      <c r="T1986" s="461"/>
      <c r="U1986" s="722">
        <f t="shared" si="228"/>
        <v>0</v>
      </c>
      <c r="W1986" s="655">
        <f t="shared" si="229"/>
        <v>0</v>
      </c>
      <c r="Z1986" s="654">
        <f t="shared" si="230"/>
        <v>0</v>
      </c>
    </row>
    <row r="1987" spans="1:26">
      <c r="A1987" s="381">
        <v>1987</v>
      </c>
      <c r="B1987" s="146" t="s">
        <v>245</v>
      </c>
      <c r="D1987" t="s">
        <v>905</v>
      </c>
      <c r="E1987" s="910">
        <f>'47'!H33</f>
        <v>0</v>
      </c>
      <c r="G1987" s="910">
        <f>'48'!H33</f>
        <v>0</v>
      </c>
      <c r="I1987" s="737">
        <f>'47'!H33</f>
        <v>0</v>
      </c>
      <c r="K1987" s="231">
        <f>'48'!H33</f>
        <v>0</v>
      </c>
      <c r="N1987" s="1018">
        <v>0</v>
      </c>
      <c r="O1987" s="898">
        <f>'47'!H33</f>
        <v>0</v>
      </c>
      <c r="Q1987" s="898">
        <f>'48'!H33</f>
        <v>0</v>
      </c>
      <c r="S1987" s="722">
        <f t="shared" si="227"/>
        <v>0</v>
      </c>
      <c r="T1987" s="461"/>
      <c r="U1987" s="722">
        <f t="shared" si="228"/>
        <v>0</v>
      </c>
      <c r="W1987" s="655">
        <f t="shared" si="229"/>
        <v>0</v>
      </c>
      <c r="Z1987" s="654">
        <f t="shared" si="230"/>
        <v>0</v>
      </c>
    </row>
    <row r="1988" spans="1:26">
      <c r="A1988" s="381">
        <v>1988</v>
      </c>
      <c r="B1988" s="146" t="s">
        <v>222</v>
      </c>
      <c r="D1988" t="s">
        <v>905</v>
      </c>
      <c r="E1988" s="910">
        <f>'47'!H34</f>
        <v>0</v>
      </c>
      <c r="G1988" s="910">
        <f>'48'!H34</f>
        <v>0</v>
      </c>
      <c r="I1988" s="737">
        <f>'47'!H34</f>
        <v>0</v>
      </c>
      <c r="K1988" s="231">
        <f>'48'!H34</f>
        <v>0</v>
      </c>
      <c r="N1988" s="1018">
        <v>0</v>
      </c>
      <c r="O1988" s="898">
        <f>'47'!H34</f>
        <v>0</v>
      </c>
      <c r="Q1988" s="898">
        <f>'48'!H34</f>
        <v>0</v>
      </c>
      <c r="S1988" s="722">
        <f t="shared" si="227"/>
        <v>0</v>
      </c>
      <c r="T1988" s="461"/>
      <c r="U1988" s="722">
        <f t="shared" si="228"/>
        <v>0</v>
      </c>
      <c r="W1988" s="655">
        <f t="shared" si="229"/>
        <v>0</v>
      </c>
      <c r="Z1988" s="654">
        <f t="shared" si="230"/>
        <v>0</v>
      </c>
    </row>
    <row r="1989" spans="1:26">
      <c r="A1989" s="381">
        <v>1989</v>
      </c>
      <c r="B1989" s="146" t="s">
        <v>457</v>
      </c>
      <c r="D1989" t="s">
        <v>905</v>
      </c>
      <c r="E1989" s="910">
        <f>'47'!H35</f>
        <v>0</v>
      </c>
      <c r="G1989" s="910">
        <f>'48'!H35</f>
        <v>0</v>
      </c>
      <c r="I1989" s="737">
        <f>'47'!H35</f>
        <v>0</v>
      </c>
      <c r="K1989" s="231">
        <f>'48'!H35</f>
        <v>0</v>
      </c>
      <c r="N1989" s="1018">
        <v>0</v>
      </c>
      <c r="O1989" s="898">
        <f>'47'!H35</f>
        <v>0</v>
      </c>
      <c r="Q1989" s="898">
        <f>'48'!H35</f>
        <v>0</v>
      </c>
      <c r="S1989" s="722">
        <f t="shared" si="227"/>
        <v>0</v>
      </c>
      <c r="T1989" s="461"/>
      <c r="U1989" s="722">
        <f t="shared" si="228"/>
        <v>0</v>
      </c>
      <c r="W1989" s="655">
        <f t="shared" si="229"/>
        <v>0</v>
      </c>
      <c r="Z1989" s="654">
        <f t="shared" si="230"/>
        <v>0</v>
      </c>
    </row>
    <row r="1990" spans="1:26">
      <c r="A1990" s="381">
        <v>1990</v>
      </c>
      <c r="B1990" s="146" t="s">
        <v>399</v>
      </c>
      <c r="D1990" t="s">
        <v>905</v>
      </c>
      <c r="E1990" s="910">
        <f>'47'!H36</f>
        <v>0</v>
      </c>
      <c r="G1990" s="910">
        <f>'48'!H36</f>
        <v>0</v>
      </c>
      <c r="I1990" s="737">
        <f>'47'!H36</f>
        <v>0</v>
      </c>
      <c r="K1990" s="231">
        <f>'48'!H36</f>
        <v>0</v>
      </c>
      <c r="N1990" s="1018">
        <v>0</v>
      </c>
      <c r="O1990" s="898">
        <f>'47'!H36</f>
        <v>0</v>
      </c>
      <c r="Q1990" s="898">
        <f>'48'!H36</f>
        <v>0</v>
      </c>
      <c r="S1990" s="722">
        <f t="shared" si="227"/>
        <v>0</v>
      </c>
      <c r="T1990" s="461"/>
      <c r="U1990" s="722">
        <f t="shared" si="228"/>
        <v>0</v>
      </c>
      <c r="W1990" s="655">
        <f t="shared" si="229"/>
        <v>0</v>
      </c>
      <c r="Z1990" s="654">
        <f t="shared" si="230"/>
        <v>0</v>
      </c>
    </row>
    <row r="1991" spans="1:26">
      <c r="A1991" s="381">
        <v>1991</v>
      </c>
      <c r="B1991" s="146" t="s">
        <v>227</v>
      </c>
      <c r="D1991" t="s">
        <v>905</v>
      </c>
      <c r="E1991" s="910">
        <f>'47'!H37</f>
        <v>0</v>
      </c>
      <c r="G1991" s="910">
        <f>'48'!H37</f>
        <v>0</v>
      </c>
      <c r="I1991" s="737">
        <f>'47'!H37</f>
        <v>0</v>
      </c>
      <c r="K1991" s="231">
        <f>'48'!H37</f>
        <v>0</v>
      </c>
      <c r="N1991" s="1018">
        <v>0</v>
      </c>
      <c r="O1991" s="898">
        <f>'47'!H37</f>
        <v>0</v>
      </c>
      <c r="Q1991" s="898">
        <f>'48'!H37</f>
        <v>0</v>
      </c>
      <c r="S1991" s="722">
        <f t="shared" si="227"/>
        <v>0</v>
      </c>
      <c r="T1991" s="461"/>
      <c r="U1991" s="722">
        <f t="shared" si="228"/>
        <v>0</v>
      </c>
      <c r="W1991" s="655">
        <f t="shared" si="229"/>
        <v>0</v>
      </c>
      <c r="Z1991" s="654">
        <f t="shared" si="230"/>
        <v>0</v>
      </c>
    </row>
    <row r="1992" spans="1:26">
      <c r="A1992" s="381">
        <v>1992</v>
      </c>
      <c r="B1992" s="146" t="s">
        <v>224</v>
      </c>
      <c r="D1992" t="s">
        <v>905</v>
      </c>
      <c r="E1992" s="910">
        <f>'47'!H38</f>
        <v>0</v>
      </c>
      <c r="G1992" s="910">
        <f>'48'!H38</f>
        <v>0</v>
      </c>
      <c r="I1992" s="737">
        <f>'47'!H38</f>
        <v>0</v>
      </c>
      <c r="K1992" s="231">
        <f>'48'!H38</f>
        <v>0</v>
      </c>
      <c r="N1992" s="1018">
        <v>0</v>
      </c>
      <c r="O1992" s="898">
        <f>'47'!H38</f>
        <v>0</v>
      </c>
      <c r="Q1992" s="898">
        <f>'48'!H38</f>
        <v>0</v>
      </c>
      <c r="S1992" s="722">
        <f t="shared" si="227"/>
        <v>0</v>
      </c>
      <c r="T1992" s="461"/>
      <c r="U1992" s="722">
        <f t="shared" si="228"/>
        <v>0</v>
      </c>
      <c r="W1992" s="655">
        <f t="shared" si="229"/>
        <v>0</v>
      </c>
      <c r="Z1992" s="654">
        <f t="shared" si="230"/>
        <v>0</v>
      </c>
    </row>
    <row r="1993" spans="1:26">
      <c r="A1993" s="381">
        <v>1993</v>
      </c>
      <c r="B1993" s="146" t="s">
        <v>468</v>
      </c>
      <c r="D1993" t="s">
        <v>905</v>
      </c>
      <c r="E1993" s="910">
        <f>'47'!H39</f>
        <v>0</v>
      </c>
      <c r="G1993" s="910">
        <f>'48'!H39</f>
        <v>0</v>
      </c>
      <c r="I1993" s="737">
        <f>'47'!H39</f>
        <v>0</v>
      </c>
      <c r="K1993" s="231">
        <f>'48'!H39</f>
        <v>0</v>
      </c>
      <c r="N1993" s="1018">
        <v>0</v>
      </c>
      <c r="O1993" s="898">
        <f>'47'!H39</f>
        <v>0</v>
      </c>
      <c r="Q1993" s="898">
        <f>'48'!H39</f>
        <v>0</v>
      </c>
      <c r="S1993" s="722">
        <f t="shared" si="227"/>
        <v>0</v>
      </c>
      <c r="T1993" s="461"/>
      <c r="U1993" s="722">
        <f t="shared" si="228"/>
        <v>0</v>
      </c>
      <c r="W1993" s="655">
        <f t="shared" si="229"/>
        <v>0</v>
      </c>
      <c r="Z1993" s="654">
        <f t="shared" si="230"/>
        <v>0</v>
      </c>
    </row>
    <row r="1994" spans="1:26">
      <c r="A1994" s="381">
        <v>1994</v>
      </c>
      <c r="B1994" s="146" t="s">
        <v>226</v>
      </c>
      <c r="D1994" t="s">
        <v>905</v>
      </c>
      <c r="E1994" s="910">
        <f>'47'!H40</f>
        <v>0</v>
      </c>
      <c r="G1994" s="910">
        <f>'48'!H40</f>
        <v>0</v>
      </c>
      <c r="I1994" s="737">
        <f>'47'!H40</f>
        <v>0</v>
      </c>
      <c r="K1994" s="231">
        <f>'48'!H40</f>
        <v>0</v>
      </c>
      <c r="N1994" s="1018">
        <v>0</v>
      </c>
      <c r="O1994" s="898">
        <f>'47'!H40</f>
        <v>0</v>
      </c>
      <c r="Q1994" s="898">
        <f>'48'!H40</f>
        <v>0</v>
      </c>
      <c r="S1994" s="722">
        <f t="shared" si="227"/>
        <v>0</v>
      </c>
      <c r="T1994" s="461"/>
      <c r="U1994" s="722">
        <f t="shared" si="228"/>
        <v>0</v>
      </c>
      <c r="W1994" s="655">
        <f t="shared" si="229"/>
        <v>0</v>
      </c>
      <c r="Z1994" s="654">
        <f t="shared" si="230"/>
        <v>0</v>
      </c>
    </row>
    <row r="1995" spans="1:26" ht="15.75">
      <c r="A1995" s="381">
        <v>1995</v>
      </c>
      <c r="B1995" s="341" t="s">
        <v>1004</v>
      </c>
      <c r="D1995" t="s">
        <v>905</v>
      </c>
      <c r="E1995" s="910">
        <f>'47'!H42</f>
        <v>0</v>
      </c>
      <c r="G1995" s="910">
        <f>'48'!H42</f>
        <v>0</v>
      </c>
      <c r="I1995" s="737">
        <f>'47'!H42</f>
        <v>0</v>
      </c>
      <c r="K1995" s="231">
        <f>'48'!H42</f>
        <v>0</v>
      </c>
      <c r="N1995" s="1018">
        <v>0</v>
      </c>
      <c r="O1995" s="898">
        <f>'47'!H42</f>
        <v>0</v>
      </c>
      <c r="Q1995" s="898">
        <f>'48'!H42</f>
        <v>0</v>
      </c>
      <c r="S1995" s="722">
        <f t="shared" si="227"/>
        <v>0</v>
      </c>
      <c r="T1995" s="461"/>
      <c r="U1995" s="722">
        <f t="shared" si="228"/>
        <v>0</v>
      </c>
      <c r="W1995" s="655">
        <f t="shared" si="229"/>
        <v>0</v>
      </c>
      <c r="Z1995" s="654">
        <f t="shared" si="230"/>
        <v>0</v>
      </c>
    </row>
    <row r="1996" spans="1:26" ht="15.75">
      <c r="A1996" s="381">
        <v>1996</v>
      </c>
      <c r="B1996" s="341" t="s">
        <v>1005</v>
      </c>
      <c r="D1996" t="s">
        <v>905</v>
      </c>
      <c r="E1996" s="910">
        <f>'47'!H44</f>
        <v>0</v>
      </c>
      <c r="G1996" s="910">
        <f>'48'!H44</f>
        <v>0</v>
      </c>
      <c r="I1996" s="737">
        <f>'47'!H44</f>
        <v>0</v>
      </c>
      <c r="K1996" s="231">
        <f>'48'!H44</f>
        <v>0</v>
      </c>
      <c r="N1996" s="1018">
        <v>0</v>
      </c>
      <c r="O1996" s="898">
        <f>'47'!H44</f>
        <v>0</v>
      </c>
      <c r="Q1996" s="898">
        <f>'48'!H44</f>
        <v>0</v>
      </c>
      <c r="S1996" s="722">
        <f t="shared" si="227"/>
        <v>0</v>
      </c>
      <c r="T1996" s="461"/>
      <c r="U1996" s="722">
        <f t="shared" si="228"/>
        <v>0</v>
      </c>
      <c r="W1996" s="655">
        <f t="shared" si="229"/>
        <v>0</v>
      </c>
      <c r="Z1996" s="654">
        <f t="shared" si="230"/>
        <v>0</v>
      </c>
    </row>
    <row r="1997" spans="1:26" ht="15.75">
      <c r="A1997" s="381">
        <v>1997</v>
      </c>
      <c r="B1997" s="341" t="s">
        <v>1006</v>
      </c>
      <c r="D1997" t="s">
        <v>905</v>
      </c>
      <c r="E1997" s="910">
        <f>'47'!H46</f>
        <v>0</v>
      </c>
      <c r="G1997" s="910">
        <f>'48'!H46</f>
        <v>0</v>
      </c>
      <c r="I1997" s="737">
        <f>'47'!H46</f>
        <v>0</v>
      </c>
      <c r="K1997" s="231">
        <f>'48'!H46</f>
        <v>0</v>
      </c>
      <c r="N1997" s="1018">
        <v>0</v>
      </c>
      <c r="O1997" s="898">
        <f>'47'!H46</f>
        <v>0</v>
      </c>
      <c r="Q1997" s="898">
        <f>'48'!H46</f>
        <v>0</v>
      </c>
      <c r="S1997" s="722">
        <f t="shared" si="227"/>
        <v>0</v>
      </c>
      <c r="T1997" s="461"/>
      <c r="U1997" s="722">
        <f t="shared" si="228"/>
        <v>0</v>
      </c>
      <c r="W1997" s="655">
        <f t="shared" si="229"/>
        <v>0</v>
      </c>
      <c r="Z1997" s="654">
        <f t="shared" si="230"/>
        <v>0</v>
      </c>
    </row>
    <row r="1998" spans="1:26" ht="15.75">
      <c r="A1998" s="381">
        <v>1998</v>
      </c>
      <c r="B1998" s="341" t="s">
        <v>1007</v>
      </c>
      <c r="I1998" s="737"/>
      <c r="K1998" s="231"/>
      <c r="N1998" s="1018"/>
      <c r="S1998" s="722">
        <f t="shared" si="227"/>
        <v>0</v>
      </c>
      <c r="U1998" s="722">
        <f t="shared" si="228"/>
        <v>0</v>
      </c>
      <c r="W1998" s="655">
        <f t="shared" si="229"/>
        <v>0</v>
      </c>
      <c r="Z1998" s="654">
        <f t="shared" si="230"/>
        <v>0</v>
      </c>
    </row>
    <row r="1999" spans="1:26">
      <c r="A1999" s="381">
        <v>1999</v>
      </c>
      <c r="B1999" s="146" t="s">
        <v>228</v>
      </c>
      <c r="D1999" t="s">
        <v>905</v>
      </c>
      <c r="E1999" s="910">
        <f>'47'!H50</f>
        <v>0</v>
      </c>
      <c r="G1999" s="910">
        <f>'48'!H50</f>
        <v>0</v>
      </c>
      <c r="I1999" s="737">
        <f>'47'!H50</f>
        <v>0</v>
      </c>
      <c r="K1999" s="231">
        <f>'48'!H50</f>
        <v>0</v>
      </c>
      <c r="N1999" s="1018">
        <v>0</v>
      </c>
      <c r="O1999" s="898">
        <f>'47'!H50</f>
        <v>0</v>
      </c>
      <c r="Q1999" s="898">
        <f>'48'!H50</f>
        <v>0</v>
      </c>
      <c r="S1999" s="722">
        <f t="shared" si="227"/>
        <v>0</v>
      </c>
      <c r="T1999" s="461"/>
      <c r="U1999" s="722">
        <f t="shared" si="228"/>
        <v>0</v>
      </c>
      <c r="W1999" s="655">
        <f t="shared" si="229"/>
        <v>0</v>
      </c>
      <c r="Z1999" s="654">
        <f t="shared" si="230"/>
        <v>0</v>
      </c>
    </row>
    <row r="2000" spans="1:26">
      <c r="A2000" s="381">
        <v>2000</v>
      </c>
      <c r="B2000" s="146" t="s">
        <v>229</v>
      </c>
      <c r="D2000" t="s">
        <v>905</v>
      </c>
      <c r="E2000" s="910">
        <f>'47'!H51</f>
        <v>0</v>
      </c>
      <c r="G2000" s="910">
        <f>'48'!H51</f>
        <v>0</v>
      </c>
      <c r="I2000" s="737">
        <f>'47'!H51</f>
        <v>0</v>
      </c>
      <c r="K2000" s="231">
        <f>'48'!H51</f>
        <v>0</v>
      </c>
      <c r="N2000" s="1018">
        <v>0</v>
      </c>
      <c r="O2000" s="898">
        <f>'47'!H51</f>
        <v>0</v>
      </c>
      <c r="Q2000" s="898">
        <f>'48'!H51</f>
        <v>0</v>
      </c>
      <c r="S2000" s="722">
        <f t="shared" si="227"/>
        <v>0</v>
      </c>
      <c r="T2000" s="461"/>
      <c r="U2000" s="722">
        <f t="shared" si="228"/>
        <v>0</v>
      </c>
      <c r="W2000" s="655">
        <f t="shared" si="229"/>
        <v>0</v>
      </c>
      <c r="Z2000" s="654">
        <f t="shared" si="230"/>
        <v>0</v>
      </c>
    </row>
    <row r="2001" spans="1:26">
      <c r="A2001" s="381">
        <v>2001</v>
      </c>
      <c r="B2001" s="146" t="s">
        <v>230</v>
      </c>
      <c r="D2001" t="s">
        <v>905</v>
      </c>
      <c r="E2001" s="910">
        <f>'47'!H52</f>
        <v>0</v>
      </c>
      <c r="G2001" s="910">
        <f>'48'!H52</f>
        <v>0</v>
      </c>
      <c r="I2001" s="737">
        <f>'47'!H52</f>
        <v>0</v>
      </c>
      <c r="K2001" s="231">
        <f>'48'!H52</f>
        <v>0</v>
      </c>
      <c r="N2001" s="1018">
        <v>0</v>
      </c>
      <c r="O2001" s="898">
        <f>'47'!H52</f>
        <v>0</v>
      </c>
      <c r="Q2001" s="898">
        <f>'48'!H52</f>
        <v>0</v>
      </c>
      <c r="S2001" s="722">
        <f t="shared" si="227"/>
        <v>0</v>
      </c>
      <c r="T2001" s="461"/>
      <c r="U2001" s="722">
        <f t="shared" si="228"/>
        <v>0</v>
      </c>
      <c r="W2001" s="655">
        <f t="shared" si="229"/>
        <v>0</v>
      </c>
      <c r="Z2001" s="654">
        <f t="shared" si="230"/>
        <v>0</v>
      </c>
    </row>
    <row r="2002" spans="1:26">
      <c r="A2002" s="381">
        <v>2002</v>
      </c>
      <c r="B2002" s="146" t="s">
        <v>250</v>
      </c>
      <c r="D2002" t="s">
        <v>905</v>
      </c>
      <c r="E2002" s="910">
        <f>'47'!H53</f>
        <v>0</v>
      </c>
      <c r="G2002" s="910">
        <f>'48'!H53</f>
        <v>0</v>
      </c>
      <c r="I2002" s="737">
        <f>'47'!H53</f>
        <v>0</v>
      </c>
      <c r="K2002" s="231">
        <f>'48'!H53</f>
        <v>0</v>
      </c>
      <c r="N2002" s="1018">
        <v>0</v>
      </c>
      <c r="O2002" s="898">
        <f>'47'!H53</f>
        <v>0</v>
      </c>
      <c r="Q2002" s="898">
        <f>'48'!H53</f>
        <v>0</v>
      </c>
      <c r="S2002" s="722">
        <f t="shared" si="227"/>
        <v>0</v>
      </c>
      <c r="T2002" s="461"/>
      <c r="U2002" s="722">
        <f t="shared" si="228"/>
        <v>0</v>
      </c>
      <c r="W2002" s="655">
        <f t="shared" si="229"/>
        <v>0</v>
      </c>
      <c r="Z2002" s="654">
        <f t="shared" si="230"/>
        <v>0</v>
      </c>
    </row>
    <row r="2003" spans="1:26" ht="15.75">
      <c r="A2003" s="381">
        <v>2003</v>
      </c>
      <c r="B2003" s="341" t="s">
        <v>1008</v>
      </c>
      <c r="D2003" t="s">
        <v>905</v>
      </c>
      <c r="E2003" s="910">
        <f>'47'!H54</f>
        <v>0</v>
      </c>
      <c r="G2003" s="910">
        <f>'48'!H54</f>
        <v>0</v>
      </c>
      <c r="I2003" s="737">
        <f>'47'!H54</f>
        <v>0</v>
      </c>
      <c r="K2003" s="231">
        <f>'48'!H54</f>
        <v>0</v>
      </c>
      <c r="N2003" s="1018">
        <v>0</v>
      </c>
      <c r="O2003" s="898">
        <f>'47'!H54</f>
        <v>0</v>
      </c>
      <c r="Q2003" s="898">
        <f>'48'!H54</f>
        <v>0</v>
      </c>
      <c r="S2003" s="722">
        <f t="shared" si="227"/>
        <v>0</v>
      </c>
      <c r="T2003" s="461"/>
      <c r="U2003" s="722">
        <f t="shared" si="228"/>
        <v>0</v>
      </c>
      <c r="W2003" s="655">
        <f t="shared" si="229"/>
        <v>0</v>
      </c>
      <c r="Z2003" s="654">
        <f t="shared" si="230"/>
        <v>0</v>
      </c>
    </row>
    <row r="2004" spans="1:26" ht="15.75">
      <c r="A2004" s="381">
        <v>2004</v>
      </c>
      <c r="B2004" s="341" t="s">
        <v>1012</v>
      </c>
      <c r="I2004" s="737"/>
      <c r="K2004" s="231"/>
      <c r="N2004" s="1018"/>
      <c r="S2004" s="722">
        <f t="shared" si="227"/>
        <v>0</v>
      </c>
      <c r="U2004" s="722">
        <f t="shared" si="228"/>
        <v>0</v>
      </c>
      <c r="W2004" s="655">
        <f t="shared" si="229"/>
        <v>0</v>
      </c>
      <c r="Z2004" s="654">
        <f t="shared" si="230"/>
        <v>0</v>
      </c>
    </row>
    <row r="2005" spans="1:26">
      <c r="A2005" s="381">
        <v>2005</v>
      </c>
      <c r="B2005" s="146" t="s">
        <v>1477</v>
      </c>
      <c r="D2005" t="s">
        <v>905</v>
      </c>
      <c r="E2005" s="910">
        <f>'47'!J11</f>
        <v>0</v>
      </c>
      <c r="G2005" s="910">
        <f>'48'!J11</f>
        <v>0</v>
      </c>
      <c r="I2005" s="737">
        <f>'47'!J11</f>
        <v>0</v>
      </c>
      <c r="K2005" s="231">
        <f>'48'!J11</f>
        <v>0</v>
      </c>
      <c r="N2005" s="1018">
        <v>0</v>
      </c>
      <c r="S2005" s="722">
        <f t="shared" si="227"/>
        <v>0</v>
      </c>
      <c r="U2005" s="722">
        <f t="shared" si="228"/>
        <v>0</v>
      </c>
      <c r="W2005" s="655">
        <f t="shared" si="229"/>
        <v>0</v>
      </c>
      <c r="X2005" t="s">
        <v>1517</v>
      </c>
      <c r="Z2005" s="654">
        <f t="shared" si="230"/>
        <v>0</v>
      </c>
    </row>
    <row r="2006" spans="1:26">
      <c r="A2006" s="381">
        <v>2006</v>
      </c>
      <c r="B2006" s="146" t="s">
        <v>1536</v>
      </c>
      <c r="D2006" t="s">
        <v>905</v>
      </c>
      <c r="E2006" s="910">
        <f>'47'!J12</f>
        <v>0</v>
      </c>
      <c r="G2006" s="910">
        <f>'48'!J12</f>
        <v>0</v>
      </c>
      <c r="I2006" s="737">
        <f>'47'!J12</f>
        <v>0</v>
      </c>
      <c r="K2006" s="231">
        <f>'48'!J12</f>
        <v>0</v>
      </c>
      <c r="N2006" s="1018">
        <v>0</v>
      </c>
      <c r="S2006" s="722">
        <f t="shared" si="227"/>
        <v>0</v>
      </c>
      <c r="U2006" s="722">
        <f t="shared" si="228"/>
        <v>0</v>
      </c>
      <c r="W2006" s="655">
        <f t="shared" si="229"/>
        <v>0</v>
      </c>
      <c r="Z2006" s="654">
        <f t="shared" si="230"/>
        <v>0</v>
      </c>
    </row>
    <row r="2007" spans="1:26">
      <c r="A2007" s="381">
        <v>2007</v>
      </c>
      <c r="B2007" s="146" t="s">
        <v>1464</v>
      </c>
      <c r="D2007" t="s">
        <v>905</v>
      </c>
      <c r="E2007" s="910">
        <f>'47'!J13</f>
        <v>0</v>
      </c>
      <c r="G2007" s="910">
        <f>'48'!J13</f>
        <v>0</v>
      </c>
      <c r="I2007" s="737">
        <f>'47'!J13</f>
        <v>0</v>
      </c>
      <c r="K2007" s="231">
        <f>'48'!J13</f>
        <v>0</v>
      </c>
      <c r="N2007" s="1018">
        <v>0</v>
      </c>
      <c r="S2007" s="722">
        <f t="shared" si="227"/>
        <v>0</v>
      </c>
      <c r="U2007" s="722">
        <f t="shared" si="228"/>
        <v>0</v>
      </c>
      <c r="W2007" s="655">
        <f t="shared" si="229"/>
        <v>0</v>
      </c>
      <c r="Z2007" s="654">
        <f t="shared" si="230"/>
        <v>0</v>
      </c>
    </row>
    <row r="2008" spans="1:26">
      <c r="A2008" s="381">
        <v>2008</v>
      </c>
      <c r="B2008" s="146" t="s">
        <v>1001</v>
      </c>
      <c r="D2008" t="s">
        <v>905</v>
      </c>
      <c r="E2008" s="910">
        <f>'47'!J14</f>
        <v>0</v>
      </c>
      <c r="G2008" s="910">
        <f>'48'!J14</f>
        <v>0</v>
      </c>
      <c r="I2008" s="737">
        <f>'47'!J14</f>
        <v>0</v>
      </c>
      <c r="K2008" s="231">
        <f>'48'!J14</f>
        <v>0</v>
      </c>
      <c r="N2008" s="1018">
        <v>0</v>
      </c>
      <c r="O2008" s="898">
        <f>'47'!J14</f>
        <v>0</v>
      </c>
      <c r="Q2008" s="898">
        <f>'48'!J14</f>
        <v>0</v>
      </c>
      <c r="S2008" s="722">
        <f t="shared" si="227"/>
        <v>0</v>
      </c>
      <c r="T2008" s="461"/>
      <c r="U2008" s="722">
        <f t="shared" si="228"/>
        <v>0</v>
      </c>
      <c r="W2008" s="655">
        <f t="shared" si="229"/>
        <v>0</v>
      </c>
      <c r="Z2008" s="654">
        <f t="shared" si="230"/>
        <v>0</v>
      </c>
    </row>
    <row r="2009" spans="1:26">
      <c r="A2009" s="381">
        <v>2009</v>
      </c>
      <c r="B2009" s="146" t="s">
        <v>245</v>
      </c>
      <c r="D2009" t="s">
        <v>905</v>
      </c>
      <c r="E2009" s="910">
        <f>'47'!J15</f>
        <v>0</v>
      </c>
      <c r="G2009" s="910">
        <f>'48'!J15</f>
        <v>0</v>
      </c>
      <c r="I2009" s="737">
        <f>'47'!J15</f>
        <v>0</v>
      </c>
      <c r="K2009" s="231">
        <f>'48'!J15</f>
        <v>0</v>
      </c>
      <c r="N2009" s="1018">
        <v>0</v>
      </c>
      <c r="O2009" s="898">
        <f>'47'!J15</f>
        <v>0</v>
      </c>
      <c r="Q2009" s="898">
        <f>'48'!J15</f>
        <v>0</v>
      </c>
      <c r="S2009" s="722">
        <f t="shared" si="227"/>
        <v>0</v>
      </c>
      <c r="T2009" s="461"/>
      <c r="U2009" s="722">
        <f t="shared" si="228"/>
        <v>0</v>
      </c>
      <c r="W2009" s="655">
        <f t="shared" si="229"/>
        <v>0</v>
      </c>
      <c r="Z2009" s="654">
        <f t="shared" si="230"/>
        <v>0</v>
      </c>
    </row>
    <row r="2010" spans="1:26">
      <c r="A2010" s="381">
        <v>2010</v>
      </c>
      <c r="B2010" s="146" t="s">
        <v>222</v>
      </c>
      <c r="D2010" t="s">
        <v>905</v>
      </c>
      <c r="E2010" s="910">
        <f>'47'!J16</f>
        <v>0</v>
      </c>
      <c r="G2010" s="910">
        <f>'48'!J16</f>
        <v>0</v>
      </c>
      <c r="I2010" s="737">
        <f>'47'!J16</f>
        <v>0</v>
      </c>
      <c r="K2010" s="231">
        <f>'48'!J16</f>
        <v>0</v>
      </c>
      <c r="N2010" s="1018">
        <v>0</v>
      </c>
      <c r="O2010" s="898">
        <f>'47'!J16</f>
        <v>0</v>
      </c>
      <c r="Q2010" s="898">
        <f>'48'!J16</f>
        <v>0</v>
      </c>
      <c r="S2010" s="722">
        <f t="shared" si="227"/>
        <v>0</v>
      </c>
      <c r="T2010" s="461"/>
      <c r="U2010" s="722">
        <f t="shared" si="228"/>
        <v>0</v>
      </c>
      <c r="W2010" s="655">
        <f t="shared" si="229"/>
        <v>0</v>
      </c>
      <c r="Z2010" s="654">
        <f t="shared" si="230"/>
        <v>0</v>
      </c>
    </row>
    <row r="2011" spans="1:26">
      <c r="A2011" s="381">
        <v>2011</v>
      </c>
      <c r="B2011" s="146" t="s">
        <v>457</v>
      </c>
      <c r="D2011" t="s">
        <v>905</v>
      </c>
      <c r="E2011" s="910">
        <f>'47'!J17</f>
        <v>0</v>
      </c>
      <c r="G2011" s="910">
        <f>'48'!J17</f>
        <v>0</v>
      </c>
      <c r="I2011" s="737">
        <f>'47'!J17</f>
        <v>0</v>
      </c>
      <c r="K2011" s="231">
        <f>'48'!J17</f>
        <v>0</v>
      </c>
      <c r="N2011" s="1018">
        <v>0</v>
      </c>
      <c r="O2011" s="898">
        <f>'47'!J17</f>
        <v>0</v>
      </c>
      <c r="Q2011" s="898">
        <f>'48'!J17</f>
        <v>0</v>
      </c>
      <c r="S2011" s="722">
        <f t="shared" si="227"/>
        <v>0</v>
      </c>
      <c r="T2011" s="461"/>
      <c r="U2011" s="722">
        <f t="shared" si="228"/>
        <v>0</v>
      </c>
      <c r="W2011" s="655">
        <f t="shared" si="229"/>
        <v>0</v>
      </c>
      <c r="Z2011" s="654">
        <f t="shared" si="230"/>
        <v>0</v>
      </c>
    </row>
    <row r="2012" spans="1:26">
      <c r="A2012" s="381">
        <v>2012</v>
      </c>
      <c r="B2012" s="146" t="s">
        <v>8</v>
      </c>
      <c r="D2012" t="s">
        <v>905</v>
      </c>
      <c r="E2012" s="910">
        <f>'47'!J18</f>
        <v>0</v>
      </c>
      <c r="G2012" s="910">
        <f>'48'!J18</f>
        <v>0</v>
      </c>
      <c r="I2012" s="737">
        <f>'47'!J18</f>
        <v>0</v>
      </c>
      <c r="K2012" s="231">
        <f>'48'!J18</f>
        <v>0</v>
      </c>
      <c r="N2012" s="1018">
        <v>0</v>
      </c>
      <c r="O2012" s="898">
        <f>'47'!J18</f>
        <v>0</v>
      </c>
      <c r="Q2012" s="898">
        <f>'48'!J18</f>
        <v>0</v>
      </c>
      <c r="S2012" s="722">
        <f t="shared" si="227"/>
        <v>0</v>
      </c>
      <c r="T2012" s="461"/>
      <c r="U2012" s="722">
        <f t="shared" si="228"/>
        <v>0</v>
      </c>
      <c r="W2012" s="655">
        <f t="shared" si="229"/>
        <v>0</v>
      </c>
      <c r="Z2012" s="654">
        <f t="shared" si="230"/>
        <v>0</v>
      </c>
    </row>
    <row r="2013" spans="1:26">
      <c r="A2013" s="381">
        <v>2013</v>
      </c>
      <c r="B2013" s="146" t="s">
        <v>246</v>
      </c>
      <c r="D2013" t="s">
        <v>905</v>
      </c>
      <c r="E2013" s="910">
        <f>'47'!J19</f>
        <v>0</v>
      </c>
      <c r="G2013" s="910">
        <f>'48'!J19</f>
        <v>0</v>
      </c>
      <c r="I2013" s="737">
        <f>'47'!J19</f>
        <v>0</v>
      </c>
      <c r="K2013" s="231">
        <f>'48'!J19</f>
        <v>0</v>
      </c>
      <c r="N2013" s="1018">
        <v>0</v>
      </c>
      <c r="O2013" s="898">
        <f>'47'!J19</f>
        <v>0</v>
      </c>
      <c r="Q2013" s="898">
        <f>'48'!J19</f>
        <v>0</v>
      </c>
      <c r="S2013" s="722">
        <f t="shared" si="227"/>
        <v>0</v>
      </c>
      <c r="T2013" s="461"/>
      <c r="U2013" s="722">
        <f t="shared" si="228"/>
        <v>0</v>
      </c>
      <c r="W2013" s="655">
        <f t="shared" si="229"/>
        <v>0</v>
      </c>
      <c r="Z2013" s="654">
        <f t="shared" si="230"/>
        <v>0</v>
      </c>
    </row>
    <row r="2014" spans="1:26">
      <c r="A2014" s="381">
        <v>2014</v>
      </c>
      <c r="B2014" s="146" t="s">
        <v>247</v>
      </c>
      <c r="D2014" t="s">
        <v>905</v>
      </c>
      <c r="E2014" s="910">
        <f>'47'!J20</f>
        <v>0</v>
      </c>
      <c r="G2014" s="910">
        <f>'48'!J20</f>
        <v>0</v>
      </c>
      <c r="I2014" s="737">
        <f>'47'!J20</f>
        <v>0</v>
      </c>
      <c r="K2014" s="231">
        <f>'48'!J20</f>
        <v>0</v>
      </c>
      <c r="N2014" s="1018">
        <v>0</v>
      </c>
      <c r="O2014" s="898">
        <f>'47'!J20</f>
        <v>0</v>
      </c>
      <c r="Q2014" s="898">
        <f>'48'!J20</f>
        <v>0</v>
      </c>
      <c r="S2014" s="722">
        <f t="shared" si="227"/>
        <v>0</v>
      </c>
      <c r="T2014" s="461"/>
      <c r="U2014" s="722">
        <f t="shared" si="228"/>
        <v>0</v>
      </c>
      <c r="W2014" s="655">
        <f t="shared" si="229"/>
        <v>0</v>
      </c>
      <c r="Z2014" s="654">
        <f t="shared" si="230"/>
        <v>0</v>
      </c>
    </row>
    <row r="2015" spans="1:26">
      <c r="A2015" s="381">
        <v>2015</v>
      </c>
      <c r="B2015" s="146" t="s">
        <v>248</v>
      </c>
      <c r="D2015" t="s">
        <v>905</v>
      </c>
      <c r="E2015" s="910">
        <f>'47'!J21</f>
        <v>0</v>
      </c>
      <c r="G2015" s="910">
        <f>'48'!J21</f>
        <v>0</v>
      </c>
      <c r="I2015" s="737">
        <f>'47'!J21</f>
        <v>0</v>
      </c>
      <c r="K2015" s="231">
        <f>'48'!J21</f>
        <v>0</v>
      </c>
      <c r="N2015" s="1018">
        <v>0</v>
      </c>
      <c r="O2015" s="898">
        <f>'47'!J21</f>
        <v>0</v>
      </c>
      <c r="Q2015" s="898">
        <f>'48'!J21</f>
        <v>0</v>
      </c>
      <c r="S2015" s="722">
        <f t="shared" si="227"/>
        <v>0</v>
      </c>
      <c r="T2015" s="461"/>
      <c r="U2015" s="722">
        <f t="shared" si="228"/>
        <v>0</v>
      </c>
      <c r="W2015" s="655">
        <f t="shared" si="229"/>
        <v>0</v>
      </c>
      <c r="Z2015" s="654">
        <f t="shared" si="230"/>
        <v>0</v>
      </c>
    </row>
    <row r="2016" spans="1:26">
      <c r="A2016" s="381">
        <v>2016</v>
      </c>
      <c r="B2016" s="146" t="s">
        <v>249</v>
      </c>
      <c r="D2016" t="s">
        <v>905</v>
      </c>
      <c r="E2016" s="910">
        <f>'47'!J22</f>
        <v>0</v>
      </c>
      <c r="G2016" s="910">
        <f>'48'!J22</f>
        <v>0</v>
      </c>
      <c r="I2016" s="737">
        <f>'47'!J22</f>
        <v>0</v>
      </c>
      <c r="K2016" s="231">
        <f>'48'!J22</f>
        <v>0</v>
      </c>
      <c r="N2016" s="1018">
        <v>0</v>
      </c>
      <c r="O2016" s="898">
        <f>'47'!J22</f>
        <v>0</v>
      </c>
      <c r="Q2016" s="898">
        <f>'48'!J22</f>
        <v>0</v>
      </c>
      <c r="S2016" s="722">
        <f t="shared" si="227"/>
        <v>0</v>
      </c>
      <c r="T2016" s="461"/>
      <c r="U2016" s="722">
        <f t="shared" si="228"/>
        <v>0</v>
      </c>
      <c r="W2016" s="655">
        <f t="shared" si="229"/>
        <v>0</v>
      </c>
      <c r="Z2016" s="654">
        <f t="shared" si="230"/>
        <v>0</v>
      </c>
    </row>
    <row r="2017" spans="1:26">
      <c r="A2017" s="381">
        <v>2017</v>
      </c>
      <c r="B2017" s="146" t="s">
        <v>224</v>
      </c>
      <c r="D2017" t="s">
        <v>905</v>
      </c>
      <c r="E2017" s="910">
        <f>'47'!J23</f>
        <v>0</v>
      </c>
      <c r="G2017" s="910">
        <f>'48'!J23</f>
        <v>0</v>
      </c>
      <c r="I2017" s="737">
        <f>'47'!J23</f>
        <v>0</v>
      </c>
      <c r="K2017" s="231">
        <f>'48'!J23</f>
        <v>0</v>
      </c>
      <c r="N2017" s="1018">
        <v>0</v>
      </c>
      <c r="O2017" s="898">
        <f>'47'!J23</f>
        <v>0</v>
      </c>
      <c r="Q2017" s="898">
        <f>'48'!J23</f>
        <v>0</v>
      </c>
      <c r="S2017" s="722">
        <f t="shared" si="227"/>
        <v>0</v>
      </c>
      <c r="T2017" s="461"/>
      <c r="U2017" s="722">
        <f t="shared" si="228"/>
        <v>0</v>
      </c>
      <c r="W2017" s="655">
        <f t="shared" si="229"/>
        <v>0</v>
      </c>
      <c r="Z2017" s="654">
        <f t="shared" si="230"/>
        <v>0</v>
      </c>
    </row>
    <row r="2018" spans="1:26">
      <c r="A2018" s="381">
        <v>2018</v>
      </c>
      <c r="B2018" s="146" t="s">
        <v>468</v>
      </c>
      <c r="D2018" t="s">
        <v>905</v>
      </c>
      <c r="E2018" s="910">
        <f>'47'!J24</f>
        <v>0</v>
      </c>
      <c r="G2018" s="910">
        <f>'48'!J24</f>
        <v>0</v>
      </c>
      <c r="I2018" s="737">
        <f>'47'!J24</f>
        <v>0</v>
      </c>
      <c r="K2018" s="231">
        <f>'48'!J24</f>
        <v>0</v>
      </c>
      <c r="N2018" s="1018">
        <v>0</v>
      </c>
      <c r="O2018" s="898">
        <f>'47'!J24</f>
        <v>0</v>
      </c>
      <c r="Q2018" s="898">
        <f>'48'!J24</f>
        <v>0</v>
      </c>
      <c r="S2018" s="722">
        <f t="shared" si="227"/>
        <v>0</v>
      </c>
      <c r="T2018" s="461"/>
      <c r="U2018" s="722">
        <f t="shared" si="228"/>
        <v>0</v>
      </c>
      <c r="W2018" s="655">
        <f t="shared" si="229"/>
        <v>0</v>
      </c>
      <c r="Z2018" s="654">
        <f t="shared" si="230"/>
        <v>0</v>
      </c>
    </row>
    <row r="2019" spans="1:26">
      <c r="A2019" s="381">
        <v>2019</v>
      </c>
      <c r="B2019" s="146" t="s">
        <v>226</v>
      </c>
      <c r="D2019" t="s">
        <v>905</v>
      </c>
      <c r="E2019" s="910">
        <f>'47'!J25</f>
        <v>0</v>
      </c>
      <c r="G2019" s="910">
        <f>'48'!J25</f>
        <v>0</v>
      </c>
      <c r="I2019" s="737">
        <f>'47'!J25</f>
        <v>0</v>
      </c>
      <c r="K2019" s="231">
        <f>'48'!J25</f>
        <v>0</v>
      </c>
      <c r="N2019" s="1018">
        <v>0</v>
      </c>
      <c r="O2019" s="898">
        <f>'47'!J25</f>
        <v>0</v>
      </c>
      <c r="Q2019" s="898">
        <f>'48'!J25</f>
        <v>0</v>
      </c>
      <c r="S2019" s="722">
        <f t="shared" si="227"/>
        <v>0</v>
      </c>
      <c r="T2019" s="461"/>
      <c r="U2019" s="722">
        <f t="shared" si="228"/>
        <v>0</v>
      </c>
      <c r="W2019" s="655">
        <f t="shared" si="229"/>
        <v>0</v>
      </c>
      <c r="Z2019" s="654">
        <f t="shared" si="230"/>
        <v>0</v>
      </c>
    </row>
    <row r="2020" spans="1:26" ht="15.75">
      <c r="A2020" s="381">
        <v>2020</v>
      </c>
      <c r="B2020" s="341" t="s">
        <v>1002</v>
      </c>
      <c r="D2020" t="s">
        <v>905</v>
      </c>
      <c r="E2020" s="910">
        <f>'47'!J27</f>
        <v>0</v>
      </c>
      <c r="G2020" s="910">
        <f>'48'!J27</f>
        <v>0</v>
      </c>
      <c r="I2020" s="737">
        <f>'47'!J27</f>
        <v>0</v>
      </c>
      <c r="K2020" s="231">
        <f>'48'!J27</f>
        <v>0</v>
      </c>
      <c r="N2020" s="1018">
        <v>0</v>
      </c>
      <c r="O2020" s="898">
        <f>'47'!J27</f>
        <v>0</v>
      </c>
      <c r="Q2020" s="898">
        <f>'48'!J27</f>
        <v>0</v>
      </c>
      <c r="S2020" s="722">
        <f t="shared" si="227"/>
        <v>0</v>
      </c>
      <c r="T2020" s="461"/>
      <c r="U2020" s="722">
        <f t="shared" si="228"/>
        <v>0</v>
      </c>
      <c r="W2020" s="655">
        <f t="shared" si="229"/>
        <v>0</v>
      </c>
      <c r="Z2020" s="654">
        <f t="shared" si="230"/>
        <v>0</v>
      </c>
    </row>
    <row r="2021" spans="1:26">
      <c r="A2021" s="381">
        <v>2021</v>
      </c>
      <c r="B2021" s="146" t="s">
        <v>1478</v>
      </c>
      <c r="D2021" t="s">
        <v>905</v>
      </c>
      <c r="E2021" s="910">
        <f>'47'!J29</f>
        <v>0</v>
      </c>
      <c r="G2021" s="910">
        <f>'48'!J29</f>
        <v>0</v>
      </c>
      <c r="I2021" s="737">
        <f>'47'!J29</f>
        <v>0</v>
      </c>
      <c r="K2021" s="231">
        <f>'48'!J29</f>
        <v>0</v>
      </c>
      <c r="N2021" s="1018">
        <v>0</v>
      </c>
      <c r="S2021" s="722">
        <f t="shared" ref="S2021:S2084" si="231">E2021-I2021</f>
        <v>0</v>
      </c>
      <c r="T2021" s="461"/>
      <c r="U2021" s="722">
        <f t="shared" ref="U2021:U2084" si="232">G2021-K2021</f>
        <v>0</v>
      </c>
      <c r="W2021" s="655">
        <f t="shared" ref="W2021:W2084" si="233">G2021-N2021</f>
        <v>0</v>
      </c>
      <c r="X2021" t="s">
        <v>1517</v>
      </c>
      <c r="Z2021" s="654">
        <f t="shared" ref="Z2021:Z2084" si="234">E2021-Y2021</f>
        <v>0</v>
      </c>
    </row>
    <row r="2022" spans="1:26">
      <c r="A2022" s="381">
        <v>2022</v>
      </c>
      <c r="B2022" s="146" t="s">
        <v>1536</v>
      </c>
      <c r="D2022" t="s">
        <v>905</v>
      </c>
      <c r="E2022" s="910">
        <f>'47'!J30</f>
        <v>0</v>
      </c>
      <c r="G2022" s="910">
        <f>'48'!J30</f>
        <v>0</v>
      </c>
      <c r="I2022" s="737">
        <f>'47'!J30</f>
        <v>0</v>
      </c>
      <c r="K2022" s="231">
        <f>'48'!J30</f>
        <v>0</v>
      </c>
      <c r="N2022" s="1018">
        <v>0</v>
      </c>
      <c r="S2022" s="722">
        <f t="shared" si="231"/>
        <v>0</v>
      </c>
      <c r="T2022" s="461"/>
      <c r="U2022" s="722">
        <f t="shared" si="232"/>
        <v>0</v>
      </c>
      <c r="W2022" s="655">
        <f t="shared" si="233"/>
        <v>0</v>
      </c>
      <c r="Z2022" s="654">
        <f t="shared" si="234"/>
        <v>0</v>
      </c>
    </row>
    <row r="2023" spans="1:26">
      <c r="A2023" s="381">
        <v>2023</v>
      </c>
      <c r="B2023" s="146" t="s">
        <v>1464</v>
      </c>
      <c r="D2023" t="s">
        <v>905</v>
      </c>
      <c r="E2023" s="910">
        <f>'47'!J31</f>
        <v>0</v>
      </c>
      <c r="G2023" s="910">
        <f>'48'!J31</f>
        <v>0</v>
      </c>
      <c r="I2023" s="737">
        <f>'47'!J31</f>
        <v>0</v>
      </c>
      <c r="K2023" s="231">
        <f>'48'!J31</f>
        <v>0</v>
      </c>
      <c r="N2023" s="1018">
        <v>0</v>
      </c>
      <c r="S2023" s="722">
        <f t="shared" si="231"/>
        <v>0</v>
      </c>
      <c r="T2023" s="461"/>
      <c r="U2023" s="722">
        <f t="shared" si="232"/>
        <v>0</v>
      </c>
      <c r="W2023" s="655">
        <f t="shared" si="233"/>
        <v>0</v>
      </c>
      <c r="Z2023" s="654">
        <f t="shared" si="234"/>
        <v>0</v>
      </c>
    </row>
    <row r="2024" spans="1:26">
      <c r="A2024" s="381">
        <v>2024</v>
      </c>
      <c r="B2024" s="146" t="s">
        <v>1003</v>
      </c>
      <c r="D2024" t="s">
        <v>905</v>
      </c>
      <c r="E2024" s="910">
        <f>'47'!J32</f>
        <v>0</v>
      </c>
      <c r="G2024" s="910">
        <f>'48'!J32</f>
        <v>0</v>
      </c>
      <c r="I2024" s="737">
        <f>'47'!J32</f>
        <v>0</v>
      </c>
      <c r="K2024" s="231">
        <f>'48'!J32</f>
        <v>0</v>
      </c>
      <c r="N2024" s="1018">
        <v>0</v>
      </c>
      <c r="O2024" s="898">
        <f>'47'!J32</f>
        <v>0</v>
      </c>
      <c r="Q2024" s="898">
        <f>'48'!J32</f>
        <v>0</v>
      </c>
      <c r="S2024" s="722">
        <f t="shared" si="231"/>
        <v>0</v>
      </c>
      <c r="T2024" s="461"/>
      <c r="U2024" s="722">
        <f t="shared" si="232"/>
        <v>0</v>
      </c>
      <c r="W2024" s="655">
        <f t="shared" si="233"/>
        <v>0</v>
      </c>
      <c r="Z2024" s="654">
        <f t="shared" si="234"/>
        <v>0</v>
      </c>
    </row>
    <row r="2025" spans="1:26">
      <c r="A2025" s="381">
        <v>2025</v>
      </c>
      <c r="B2025" s="146" t="s">
        <v>245</v>
      </c>
      <c r="D2025" t="s">
        <v>905</v>
      </c>
      <c r="E2025" s="910">
        <f>'47'!J33</f>
        <v>0</v>
      </c>
      <c r="G2025" s="910">
        <f>'48'!J33</f>
        <v>0</v>
      </c>
      <c r="I2025" s="737">
        <f>'47'!J33</f>
        <v>0</v>
      </c>
      <c r="K2025" s="231">
        <f>'48'!J33</f>
        <v>0</v>
      </c>
      <c r="N2025" s="1018">
        <v>0</v>
      </c>
      <c r="O2025" s="898">
        <f>'47'!J33</f>
        <v>0</v>
      </c>
      <c r="Q2025" s="898">
        <f>'48'!J33</f>
        <v>0</v>
      </c>
      <c r="S2025" s="722">
        <f t="shared" si="231"/>
        <v>0</v>
      </c>
      <c r="T2025" s="461"/>
      <c r="U2025" s="722">
        <f t="shared" si="232"/>
        <v>0</v>
      </c>
      <c r="W2025" s="655">
        <f t="shared" si="233"/>
        <v>0</v>
      </c>
      <c r="Z2025" s="654">
        <f t="shared" si="234"/>
        <v>0</v>
      </c>
    </row>
    <row r="2026" spans="1:26">
      <c r="A2026" s="381">
        <v>2026</v>
      </c>
      <c r="B2026" s="146" t="s">
        <v>222</v>
      </c>
      <c r="D2026" t="s">
        <v>905</v>
      </c>
      <c r="E2026" s="910">
        <f>'47'!J34</f>
        <v>0</v>
      </c>
      <c r="G2026" s="910">
        <f>'48'!J34</f>
        <v>0</v>
      </c>
      <c r="I2026" s="737">
        <f>'47'!J34</f>
        <v>0</v>
      </c>
      <c r="K2026" s="231">
        <f>'48'!J34</f>
        <v>0</v>
      </c>
      <c r="N2026" s="1018">
        <v>0</v>
      </c>
      <c r="O2026" s="898">
        <f>'47'!J34</f>
        <v>0</v>
      </c>
      <c r="Q2026" s="898">
        <f>'48'!J34</f>
        <v>0</v>
      </c>
      <c r="S2026" s="722">
        <f t="shared" si="231"/>
        <v>0</v>
      </c>
      <c r="T2026" s="461"/>
      <c r="U2026" s="722">
        <f t="shared" si="232"/>
        <v>0</v>
      </c>
      <c r="W2026" s="655">
        <f t="shared" si="233"/>
        <v>0</v>
      </c>
      <c r="Z2026" s="654">
        <f t="shared" si="234"/>
        <v>0</v>
      </c>
    </row>
    <row r="2027" spans="1:26">
      <c r="A2027" s="381">
        <v>2027</v>
      </c>
      <c r="B2027" s="146" t="s">
        <v>457</v>
      </c>
      <c r="D2027" t="s">
        <v>905</v>
      </c>
      <c r="E2027" s="910">
        <f>'47'!J35</f>
        <v>0</v>
      </c>
      <c r="G2027" s="910">
        <f>'48'!J35</f>
        <v>0</v>
      </c>
      <c r="I2027" s="737">
        <f>'47'!J35</f>
        <v>0</v>
      </c>
      <c r="K2027" s="231">
        <f>'48'!J35</f>
        <v>0</v>
      </c>
      <c r="N2027" s="1018">
        <v>0</v>
      </c>
      <c r="O2027" s="898">
        <f>'47'!J35</f>
        <v>0</v>
      </c>
      <c r="Q2027" s="898">
        <f>'48'!J35</f>
        <v>0</v>
      </c>
      <c r="S2027" s="722">
        <f t="shared" si="231"/>
        <v>0</v>
      </c>
      <c r="T2027" s="461"/>
      <c r="U2027" s="722">
        <f t="shared" si="232"/>
        <v>0</v>
      </c>
      <c r="W2027" s="655">
        <f t="shared" si="233"/>
        <v>0</v>
      </c>
      <c r="Z2027" s="654">
        <f t="shared" si="234"/>
        <v>0</v>
      </c>
    </row>
    <row r="2028" spans="1:26">
      <c r="A2028" s="381">
        <v>2028</v>
      </c>
      <c r="B2028" s="146" t="s">
        <v>399</v>
      </c>
      <c r="D2028" t="s">
        <v>905</v>
      </c>
      <c r="E2028" s="910">
        <f>'47'!J36</f>
        <v>0</v>
      </c>
      <c r="G2028" s="910">
        <f>'48'!J36</f>
        <v>0</v>
      </c>
      <c r="I2028" s="737">
        <f>'47'!J36</f>
        <v>0</v>
      </c>
      <c r="K2028" s="231">
        <f>'48'!J36</f>
        <v>0</v>
      </c>
      <c r="N2028" s="1018">
        <v>0</v>
      </c>
      <c r="O2028" s="898">
        <f>'47'!J36</f>
        <v>0</v>
      </c>
      <c r="Q2028" s="898">
        <f>'48'!J36</f>
        <v>0</v>
      </c>
      <c r="S2028" s="722">
        <f t="shared" si="231"/>
        <v>0</v>
      </c>
      <c r="T2028" s="461"/>
      <c r="U2028" s="722">
        <f t="shared" si="232"/>
        <v>0</v>
      </c>
      <c r="W2028" s="655">
        <f t="shared" si="233"/>
        <v>0</v>
      </c>
      <c r="Z2028" s="654">
        <f t="shared" si="234"/>
        <v>0</v>
      </c>
    </row>
    <row r="2029" spans="1:26">
      <c r="A2029" s="381">
        <v>2029</v>
      </c>
      <c r="B2029" s="146" t="s">
        <v>227</v>
      </c>
      <c r="D2029" t="s">
        <v>905</v>
      </c>
      <c r="E2029" s="910">
        <f>'47'!J37</f>
        <v>0</v>
      </c>
      <c r="G2029" s="910">
        <f>'48'!J37</f>
        <v>0</v>
      </c>
      <c r="I2029" s="737">
        <f>'47'!J37</f>
        <v>0</v>
      </c>
      <c r="K2029" s="231">
        <f>'48'!J37</f>
        <v>0</v>
      </c>
      <c r="N2029" s="1018">
        <v>0</v>
      </c>
      <c r="O2029" s="898">
        <f>'47'!J37</f>
        <v>0</v>
      </c>
      <c r="Q2029" s="898">
        <f>'48'!J37</f>
        <v>0</v>
      </c>
      <c r="S2029" s="722">
        <f t="shared" si="231"/>
        <v>0</v>
      </c>
      <c r="T2029" s="461"/>
      <c r="U2029" s="722">
        <f t="shared" si="232"/>
        <v>0</v>
      </c>
      <c r="W2029" s="655">
        <f t="shared" si="233"/>
        <v>0</v>
      </c>
      <c r="Z2029" s="654">
        <f t="shared" si="234"/>
        <v>0</v>
      </c>
    </row>
    <row r="2030" spans="1:26">
      <c r="A2030" s="381">
        <v>2030</v>
      </c>
      <c r="B2030" s="146" t="s">
        <v>224</v>
      </c>
      <c r="D2030" t="s">
        <v>905</v>
      </c>
      <c r="E2030" s="910">
        <f>'47'!J38</f>
        <v>0</v>
      </c>
      <c r="G2030" s="910">
        <f>'48'!J38</f>
        <v>0</v>
      </c>
      <c r="I2030" s="737">
        <f>'47'!J38</f>
        <v>0</v>
      </c>
      <c r="K2030" s="231">
        <f>'48'!J38</f>
        <v>0</v>
      </c>
      <c r="N2030" s="1018">
        <v>0</v>
      </c>
      <c r="O2030" s="898">
        <f>'47'!J38</f>
        <v>0</v>
      </c>
      <c r="Q2030" s="898">
        <f>'48'!J38</f>
        <v>0</v>
      </c>
      <c r="S2030" s="722">
        <f t="shared" si="231"/>
        <v>0</v>
      </c>
      <c r="T2030" s="461"/>
      <c r="U2030" s="722">
        <f t="shared" si="232"/>
        <v>0</v>
      </c>
      <c r="W2030" s="655">
        <f t="shared" si="233"/>
        <v>0</v>
      </c>
      <c r="Z2030" s="654">
        <f t="shared" si="234"/>
        <v>0</v>
      </c>
    </row>
    <row r="2031" spans="1:26">
      <c r="A2031" s="381">
        <v>2031</v>
      </c>
      <c r="B2031" s="146" t="s">
        <v>468</v>
      </c>
      <c r="D2031" t="s">
        <v>905</v>
      </c>
      <c r="E2031" s="910">
        <f>'47'!J39</f>
        <v>0</v>
      </c>
      <c r="G2031" s="910">
        <f>'48'!J39</f>
        <v>0</v>
      </c>
      <c r="I2031" s="737">
        <f>'47'!J39</f>
        <v>0</v>
      </c>
      <c r="K2031" s="231">
        <f>'48'!J39</f>
        <v>0</v>
      </c>
      <c r="N2031" s="1018">
        <v>0</v>
      </c>
      <c r="O2031" s="898">
        <f>'47'!J39</f>
        <v>0</v>
      </c>
      <c r="Q2031" s="898">
        <f>'48'!J39</f>
        <v>0</v>
      </c>
      <c r="S2031" s="722">
        <f t="shared" si="231"/>
        <v>0</v>
      </c>
      <c r="T2031" s="461"/>
      <c r="U2031" s="722">
        <f t="shared" si="232"/>
        <v>0</v>
      </c>
      <c r="W2031" s="655">
        <f t="shared" si="233"/>
        <v>0</v>
      </c>
      <c r="Z2031" s="654">
        <f t="shared" si="234"/>
        <v>0</v>
      </c>
    </row>
    <row r="2032" spans="1:26">
      <c r="A2032" s="381">
        <v>2032</v>
      </c>
      <c r="B2032" s="146" t="s">
        <v>226</v>
      </c>
      <c r="D2032" t="s">
        <v>905</v>
      </c>
      <c r="E2032" s="910">
        <f>'47'!J40</f>
        <v>0</v>
      </c>
      <c r="G2032" s="910">
        <f>'48'!J40</f>
        <v>0</v>
      </c>
      <c r="I2032" s="737">
        <f>'47'!J40</f>
        <v>0</v>
      </c>
      <c r="K2032" s="231">
        <f>'48'!J40</f>
        <v>0</v>
      </c>
      <c r="N2032" s="1018">
        <v>0</v>
      </c>
      <c r="O2032" s="898">
        <f>'47'!J40</f>
        <v>0</v>
      </c>
      <c r="Q2032" s="898">
        <f>'48'!J40</f>
        <v>0</v>
      </c>
      <c r="S2032" s="722">
        <f t="shared" si="231"/>
        <v>0</v>
      </c>
      <c r="T2032" s="461"/>
      <c r="U2032" s="722">
        <f t="shared" si="232"/>
        <v>0</v>
      </c>
      <c r="W2032" s="655">
        <f t="shared" si="233"/>
        <v>0</v>
      </c>
      <c r="Z2032" s="654">
        <f t="shared" si="234"/>
        <v>0</v>
      </c>
    </row>
    <row r="2033" spans="1:26" ht="15.75">
      <c r="A2033" s="381">
        <v>2033</v>
      </c>
      <c r="B2033" s="341" t="s">
        <v>1004</v>
      </c>
      <c r="D2033" t="s">
        <v>905</v>
      </c>
      <c r="E2033" s="910">
        <f>'47'!J42</f>
        <v>0</v>
      </c>
      <c r="G2033" s="910">
        <f>'48'!J42</f>
        <v>0</v>
      </c>
      <c r="I2033" s="737">
        <f>'47'!J42</f>
        <v>0</v>
      </c>
      <c r="K2033" s="231">
        <f>'48'!J42</f>
        <v>0</v>
      </c>
      <c r="N2033" s="1018">
        <v>0</v>
      </c>
      <c r="O2033" s="898">
        <f>'47'!J42</f>
        <v>0</v>
      </c>
      <c r="Q2033" s="898">
        <f>'48'!J42</f>
        <v>0</v>
      </c>
      <c r="S2033" s="722">
        <f t="shared" si="231"/>
        <v>0</v>
      </c>
      <c r="T2033" s="461"/>
      <c r="U2033" s="722">
        <f t="shared" si="232"/>
        <v>0</v>
      </c>
      <c r="W2033" s="655">
        <f t="shared" si="233"/>
        <v>0</v>
      </c>
      <c r="Z2033" s="654">
        <f t="shared" si="234"/>
        <v>0</v>
      </c>
    </row>
    <row r="2034" spans="1:26" ht="15.75">
      <c r="A2034" s="381">
        <v>2034</v>
      </c>
      <c r="B2034" s="341" t="s">
        <v>1005</v>
      </c>
      <c r="D2034" t="s">
        <v>905</v>
      </c>
      <c r="E2034" s="910">
        <f>'47'!J44</f>
        <v>0</v>
      </c>
      <c r="G2034" s="910">
        <f>'48'!J44</f>
        <v>0</v>
      </c>
      <c r="I2034" s="737">
        <f>'47'!J44</f>
        <v>0</v>
      </c>
      <c r="K2034" s="231">
        <f>'48'!J44</f>
        <v>0</v>
      </c>
      <c r="N2034" s="1018">
        <v>0</v>
      </c>
      <c r="O2034" s="898">
        <f>'47'!J44</f>
        <v>0</v>
      </c>
      <c r="Q2034" s="898">
        <f>'48'!J44</f>
        <v>0</v>
      </c>
      <c r="S2034" s="722">
        <f t="shared" si="231"/>
        <v>0</v>
      </c>
      <c r="T2034" s="461"/>
      <c r="U2034" s="722">
        <f t="shared" si="232"/>
        <v>0</v>
      </c>
      <c r="W2034" s="655">
        <f t="shared" si="233"/>
        <v>0</v>
      </c>
      <c r="Z2034" s="654">
        <f t="shared" si="234"/>
        <v>0</v>
      </c>
    </row>
    <row r="2035" spans="1:26" ht="15.75">
      <c r="A2035" s="381">
        <v>2035</v>
      </c>
      <c r="B2035" s="341" t="s">
        <v>1006</v>
      </c>
      <c r="D2035" t="s">
        <v>905</v>
      </c>
      <c r="E2035" s="910">
        <f>'47'!J46</f>
        <v>0</v>
      </c>
      <c r="G2035" s="910">
        <f>'48'!J46</f>
        <v>0</v>
      </c>
      <c r="I2035" s="737">
        <f>'47'!J46</f>
        <v>0</v>
      </c>
      <c r="K2035" s="231">
        <f>'48'!J46</f>
        <v>0</v>
      </c>
      <c r="N2035" s="1018">
        <v>0</v>
      </c>
      <c r="O2035" s="898">
        <f>'47'!J46</f>
        <v>0</v>
      </c>
      <c r="Q2035" s="898">
        <f>'48'!J46</f>
        <v>0</v>
      </c>
      <c r="S2035" s="722">
        <f t="shared" si="231"/>
        <v>0</v>
      </c>
      <c r="T2035" s="461"/>
      <c r="U2035" s="722">
        <f t="shared" si="232"/>
        <v>0</v>
      </c>
      <c r="W2035" s="655">
        <f t="shared" si="233"/>
        <v>0</v>
      </c>
      <c r="Z2035" s="654">
        <f t="shared" si="234"/>
        <v>0</v>
      </c>
    </row>
    <row r="2036" spans="1:26" ht="15.75">
      <c r="A2036" s="381">
        <v>2036</v>
      </c>
      <c r="B2036" s="341" t="s">
        <v>1007</v>
      </c>
      <c r="I2036" s="737"/>
      <c r="K2036" s="231"/>
      <c r="N2036" s="1018"/>
      <c r="S2036" s="722">
        <f t="shared" si="231"/>
        <v>0</v>
      </c>
      <c r="U2036" s="722">
        <f t="shared" si="232"/>
        <v>0</v>
      </c>
      <c r="W2036" s="655">
        <f t="shared" si="233"/>
        <v>0</v>
      </c>
      <c r="Z2036" s="654">
        <f t="shared" si="234"/>
        <v>0</v>
      </c>
    </row>
    <row r="2037" spans="1:26">
      <c r="A2037" s="381">
        <v>2037</v>
      </c>
      <c r="B2037" s="146" t="s">
        <v>228</v>
      </c>
      <c r="D2037" t="s">
        <v>905</v>
      </c>
      <c r="E2037" s="910">
        <f>'47'!J50</f>
        <v>0</v>
      </c>
      <c r="G2037" s="910">
        <f>'48'!J50</f>
        <v>0</v>
      </c>
      <c r="I2037" s="737">
        <f>'47'!J50</f>
        <v>0</v>
      </c>
      <c r="K2037" s="231">
        <f>'48'!J50</f>
        <v>0</v>
      </c>
      <c r="N2037" s="1018">
        <v>0</v>
      </c>
      <c r="O2037" s="898">
        <f>'47'!J50</f>
        <v>0</v>
      </c>
      <c r="Q2037" s="898">
        <f>'48'!J50</f>
        <v>0</v>
      </c>
      <c r="S2037" s="722">
        <f t="shared" si="231"/>
        <v>0</v>
      </c>
      <c r="T2037" s="461"/>
      <c r="U2037" s="722">
        <f t="shared" si="232"/>
        <v>0</v>
      </c>
      <c r="W2037" s="655">
        <f t="shared" si="233"/>
        <v>0</v>
      </c>
      <c r="Z2037" s="654">
        <f t="shared" si="234"/>
        <v>0</v>
      </c>
    </row>
    <row r="2038" spans="1:26">
      <c r="A2038" s="381">
        <v>2038</v>
      </c>
      <c r="B2038" s="146" t="s">
        <v>229</v>
      </c>
      <c r="D2038" t="s">
        <v>905</v>
      </c>
      <c r="E2038" s="910">
        <f>'47'!J51</f>
        <v>0</v>
      </c>
      <c r="G2038" s="910">
        <f>'48'!J51</f>
        <v>0</v>
      </c>
      <c r="I2038" s="737">
        <f>'47'!J51</f>
        <v>0</v>
      </c>
      <c r="K2038" s="231">
        <f>'48'!J51</f>
        <v>0</v>
      </c>
      <c r="N2038" s="1018">
        <v>0</v>
      </c>
      <c r="O2038" s="898">
        <f>'47'!J51</f>
        <v>0</v>
      </c>
      <c r="Q2038" s="898">
        <f>'48'!J51</f>
        <v>0</v>
      </c>
      <c r="S2038" s="722">
        <f t="shared" si="231"/>
        <v>0</v>
      </c>
      <c r="T2038" s="461"/>
      <c r="U2038" s="722">
        <f t="shared" si="232"/>
        <v>0</v>
      </c>
      <c r="W2038" s="655">
        <f t="shared" si="233"/>
        <v>0</v>
      </c>
      <c r="Z2038" s="654">
        <f t="shared" si="234"/>
        <v>0</v>
      </c>
    </row>
    <row r="2039" spans="1:26">
      <c r="A2039" s="381">
        <v>2039</v>
      </c>
      <c r="B2039" s="146" t="s">
        <v>230</v>
      </c>
      <c r="D2039" t="s">
        <v>905</v>
      </c>
      <c r="E2039" s="910">
        <f>'47'!J52</f>
        <v>0</v>
      </c>
      <c r="G2039" s="910">
        <f>'48'!J52</f>
        <v>0</v>
      </c>
      <c r="I2039" s="737">
        <f>'47'!J52</f>
        <v>0</v>
      </c>
      <c r="K2039" s="231">
        <f>'48'!J52</f>
        <v>0</v>
      </c>
      <c r="N2039" s="1018">
        <v>0</v>
      </c>
      <c r="O2039" s="898">
        <f>'47'!J52</f>
        <v>0</v>
      </c>
      <c r="Q2039" s="898">
        <f>'48'!J52</f>
        <v>0</v>
      </c>
      <c r="S2039" s="722">
        <f t="shared" si="231"/>
        <v>0</v>
      </c>
      <c r="T2039" s="461"/>
      <c r="U2039" s="722">
        <f t="shared" si="232"/>
        <v>0</v>
      </c>
      <c r="W2039" s="655">
        <f t="shared" si="233"/>
        <v>0</v>
      </c>
      <c r="Z2039" s="654">
        <f t="shared" si="234"/>
        <v>0</v>
      </c>
    </row>
    <row r="2040" spans="1:26">
      <c r="A2040" s="381">
        <v>2040</v>
      </c>
      <c r="B2040" s="146" t="s">
        <v>250</v>
      </c>
      <c r="D2040" t="s">
        <v>905</v>
      </c>
      <c r="E2040" s="910">
        <f>'47'!J53</f>
        <v>0</v>
      </c>
      <c r="G2040" s="910">
        <f>'48'!J53</f>
        <v>0</v>
      </c>
      <c r="I2040" s="737">
        <f>'47'!J53</f>
        <v>0</v>
      </c>
      <c r="K2040" s="231">
        <f>'48'!J53</f>
        <v>0</v>
      </c>
      <c r="N2040" s="1018">
        <v>0</v>
      </c>
      <c r="O2040" s="898">
        <f>'47'!J53</f>
        <v>0</v>
      </c>
      <c r="Q2040" s="898">
        <f>'48'!J53</f>
        <v>0</v>
      </c>
      <c r="S2040" s="722">
        <f t="shared" si="231"/>
        <v>0</v>
      </c>
      <c r="T2040" s="461"/>
      <c r="U2040" s="722">
        <f t="shared" si="232"/>
        <v>0</v>
      </c>
      <c r="W2040" s="655">
        <f t="shared" si="233"/>
        <v>0</v>
      </c>
      <c r="Z2040" s="654">
        <f t="shared" si="234"/>
        <v>0</v>
      </c>
    </row>
    <row r="2041" spans="1:26" ht="15.75">
      <c r="A2041" s="381">
        <v>2041</v>
      </c>
      <c r="B2041" s="341" t="s">
        <v>1008</v>
      </c>
      <c r="D2041" t="s">
        <v>905</v>
      </c>
      <c r="E2041" s="910">
        <f>'47'!J54</f>
        <v>0</v>
      </c>
      <c r="G2041" s="910">
        <f>'48'!J54</f>
        <v>0</v>
      </c>
      <c r="I2041" s="737">
        <f>'47'!J54</f>
        <v>0</v>
      </c>
      <c r="K2041" s="231">
        <f>'48'!J54</f>
        <v>0</v>
      </c>
      <c r="N2041" s="1018">
        <v>0</v>
      </c>
      <c r="O2041" s="898">
        <f>'47'!J54</f>
        <v>0</v>
      </c>
      <c r="Q2041" s="898">
        <f>'48'!J54</f>
        <v>0</v>
      </c>
      <c r="S2041" s="722">
        <f t="shared" si="231"/>
        <v>0</v>
      </c>
      <c r="T2041" s="461"/>
      <c r="U2041" s="722">
        <f t="shared" si="232"/>
        <v>0</v>
      </c>
      <c r="W2041" s="655">
        <f t="shared" si="233"/>
        <v>0</v>
      </c>
      <c r="Z2041" s="654">
        <f t="shared" si="234"/>
        <v>0</v>
      </c>
    </row>
    <row r="2042" spans="1:26" ht="15.75">
      <c r="A2042" s="381">
        <v>2042</v>
      </c>
      <c r="B2042" s="1059" t="s">
        <v>1479</v>
      </c>
      <c r="I2042" s="737"/>
      <c r="K2042" s="231"/>
      <c r="N2042" s="1018"/>
      <c r="S2042" s="722">
        <f t="shared" si="231"/>
        <v>0</v>
      </c>
      <c r="U2042" s="722">
        <f t="shared" si="232"/>
        <v>0</v>
      </c>
      <c r="W2042" s="655">
        <f t="shared" si="233"/>
        <v>0</v>
      </c>
      <c r="Z2042" s="654">
        <f t="shared" si="234"/>
        <v>0</v>
      </c>
    </row>
    <row r="2043" spans="1:26">
      <c r="A2043" s="381">
        <v>2043</v>
      </c>
      <c r="B2043" s="146" t="s">
        <v>1477</v>
      </c>
      <c r="D2043" t="s">
        <v>905</v>
      </c>
      <c r="E2043" s="910">
        <f>'47'!L11</f>
        <v>0</v>
      </c>
      <c r="G2043" s="910">
        <f>'48'!L11</f>
        <v>0</v>
      </c>
      <c r="I2043" s="737">
        <f>'47'!L11</f>
        <v>0</v>
      </c>
      <c r="K2043" s="231">
        <f>'48'!L11</f>
        <v>0</v>
      </c>
      <c r="N2043" s="1018">
        <v>0</v>
      </c>
      <c r="S2043" s="722">
        <f t="shared" si="231"/>
        <v>0</v>
      </c>
      <c r="U2043" s="722">
        <f t="shared" si="232"/>
        <v>0</v>
      </c>
      <c r="W2043" s="655">
        <f t="shared" si="233"/>
        <v>0</v>
      </c>
      <c r="X2043" t="s">
        <v>1517</v>
      </c>
      <c r="Z2043" s="654">
        <f t="shared" si="234"/>
        <v>0</v>
      </c>
    </row>
    <row r="2044" spans="1:26">
      <c r="A2044" s="381">
        <v>2044</v>
      </c>
      <c r="B2044" s="146" t="s">
        <v>1536</v>
      </c>
      <c r="D2044" t="s">
        <v>905</v>
      </c>
      <c r="E2044" s="910">
        <f>'47'!L12</f>
        <v>0</v>
      </c>
      <c r="G2044" s="910">
        <f>'48'!L12</f>
        <v>0</v>
      </c>
      <c r="I2044" s="737">
        <f>'47'!L12</f>
        <v>0</v>
      </c>
      <c r="K2044" s="231">
        <f>'48'!L12</f>
        <v>0</v>
      </c>
      <c r="N2044" s="1018">
        <v>0</v>
      </c>
      <c r="S2044" s="722">
        <f t="shared" si="231"/>
        <v>0</v>
      </c>
      <c r="U2044" s="722">
        <f t="shared" si="232"/>
        <v>0</v>
      </c>
      <c r="W2044" s="655">
        <f t="shared" si="233"/>
        <v>0</v>
      </c>
      <c r="Z2044" s="654">
        <f t="shared" si="234"/>
        <v>0</v>
      </c>
    </row>
    <row r="2045" spans="1:26">
      <c r="A2045" s="381">
        <v>2045</v>
      </c>
      <c r="B2045" s="146" t="s">
        <v>1464</v>
      </c>
      <c r="D2045" t="s">
        <v>905</v>
      </c>
      <c r="E2045" s="910">
        <f>'47'!L13</f>
        <v>0</v>
      </c>
      <c r="G2045" s="910">
        <f>'48'!L13</f>
        <v>0</v>
      </c>
      <c r="I2045" s="737">
        <f>'47'!L13</f>
        <v>0</v>
      </c>
      <c r="K2045" s="231">
        <f>'48'!L13</f>
        <v>0</v>
      </c>
      <c r="N2045" s="1018">
        <v>0</v>
      </c>
      <c r="S2045" s="722">
        <f t="shared" si="231"/>
        <v>0</v>
      </c>
      <c r="U2045" s="722">
        <f t="shared" si="232"/>
        <v>0</v>
      </c>
      <c r="W2045" s="655">
        <f t="shared" si="233"/>
        <v>0</v>
      </c>
      <c r="Z2045" s="654">
        <f t="shared" si="234"/>
        <v>0</v>
      </c>
    </row>
    <row r="2046" spans="1:26">
      <c r="A2046" s="381">
        <v>2046</v>
      </c>
      <c r="B2046" s="146" t="s">
        <v>1001</v>
      </c>
      <c r="D2046" t="s">
        <v>905</v>
      </c>
      <c r="E2046" s="910">
        <f>'47'!L14</f>
        <v>0</v>
      </c>
      <c r="G2046" s="910">
        <f>'48'!L14</f>
        <v>0</v>
      </c>
      <c r="I2046" s="737">
        <f>'47'!L14</f>
        <v>0</v>
      </c>
      <c r="K2046" s="231">
        <f>'48'!L14</f>
        <v>0</v>
      </c>
      <c r="N2046" s="1018">
        <v>0</v>
      </c>
      <c r="O2046" s="898">
        <f>'47'!L14</f>
        <v>0</v>
      </c>
      <c r="Q2046" s="898">
        <f>'48'!L14</f>
        <v>0</v>
      </c>
      <c r="S2046" s="722">
        <f t="shared" si="231"/>
        <v>0</v>
      </c>
      <c r="T2046" s="461"/>
      <c r="U2046" s="722">
        <f t="shared" si="232"/>
        <v>0</v>
      </c>
      <c r="W2046" s="655">
        <f t="shared" si="233"/>
        <v>0</v>
      </c>
      <c r="Z2046" s="654">
        <f t="shared" si="234"/>
        <v>0</v>
      </c>
    </row>
    <row r="2047" spans="1:26">
      <c r="A2047" s="381">
        <v>2047</v>
      </c>
      <c r="B2047" s="146" t="s">
        <v>245</v>
      </c>
      <c r="D2047" t="s">
        <v>905</v>
      </c>
      <c r="E2047" s="910">
        <f>'47'!L15</f>
        <v>0</v>
      </c>
      <c r="G2047" s="910">
        <f>'48'!L15</f>
        <v>0</v>
      </c>
      <c r="I2047" s="737">
        <f>'47'!L15</f>
        <v>0</v>
      </c>
      <c r="K2047" s="231">
        <f>'48'!L15</f>
        <v>0</v>
      </c>
      <c r="N2047" s="1018">
        <v>0</v>
      </c>
      <c r="O2047" s="898">
        <f>'47'!L15</f>
        <v>0</v>
      </c>
      <c r="Q2047" s="898">
        <f>'48'!L15</f>
        <v>0</v>
      </c>
      <c r="S2047" s="722">
        <f t="shared" si="231"/>
        <v>0</v>
      </c>
      <c r="T2047" s="461"/>
      <c r="U2047" s="722">
        <f t="shared" si="232"/>
        <v>0</v>
      </c>
      <c r="W2047" s="655">
        <f t="shared" si="233"/>
        <v>0</v>
      </c>
      <c r="Z2047" s="654">
        <f t="shared" si="234"/>
        <v>0</v>
      </c>
    </row>
    <row r="2048" spans="1:26">
      <c r="A2048" s="381">
        <v>2048</v>
      </c>
      <c r="B2048" s="146" t="s">
        <v>222</v>
      </c>
      <c r="D2048" t="s">
        <v>905</v>
      </c>
      <c r="E2048" s="910">
        <f>'47'!L16</f>
        <v>0</v>
      </c>
      <c r="G2048" s="910">
        <f>'48'!L16</f>
        <v>0</v>
      </c>
      <c r="I2048" s="737">
        <f>'47'!L16</f>
        <v>0</v>
      </c>
      <c r="K2048" s="231">
        <f>'48'!L16</f>
        <v>0</v>
      </c>
      <c r="N2048" s="1018">
        <v>0</v>
      </c>
      <c r="O2048" s="898">
        <f>'47'!L16</f>
        <v>0</v>
      </c>
      <c r="Q2048" s="898">
        <f>'48'!L16</f>
        <v>0</v>
      </c>
      <c r="S2048" s="722">
        <f t="shared" si="231"/>
        <v>0</v>
      </c>
      <c r="T2048" s="461"/>
      <c r="U2048" s="722">
        <f t="shared" si="232"/>
        <v>0</v>
      </c>
      <c r="W2048" s="655">
        <f t="shared" si="233"/>
        <v>0</v>
      </c>
      <c r="Z2048" s="654">
        <f t="shared" si="234"/>
        <v>0</v>
      </c>
    </row>
    <row r="2049" spans="1:26">
      <c r="A2049" s="381">
        <v>2049</v>
      </c>
      <c r="B2049" s="146" t="s">
        <v>457</v>
      </c>
      <c r="D2049" t="s">
        <v>905</v>
      </c>
      <c r="E2049" s="910">
        <f>'47'!L17</f>
        <v>0</v>
      </c>
      <c r="G2049" s="910">
        <f>'48'!L17</f>
        <v>0</v>
      </c>
      <c r="I2049" s="737">
        <f>'47'!L17</f>
        <v>0</v>
      </c>
      <c r="K2049" s="231">
        <f>'48'!L17</f>
        <v>0</v>
      </c>
      <c r="N2049" s="1018">
        <v>0</v>
      </c>
      <c r="O2049" s="898">
        <f>'47'!L17</f>
        <v>0</v>
      </c>
      <c r="Q2049" s="898">
        <f>'48'!L17</f>
        <v>0</v>
      </c>
      <c r="S2049" s="722">
        <f t="shared" si="231"/>
        <v>0</v>
      </c>
      <c r="T2049" s="461"/>
      <c r="U2049" s="722">
        <f t="shared" si="232"/>
        <v>0</v>
      </c>
      <c r="W2049" s="655">
        <f t="shared" si="233"/>
        <v>0</v>
      </c>
      <c r="Z2049" s="654">
        <f t="shared" si="234"/>
        <v>0</v>
      </c>
    </row>
    <row r="2050" spans="1:26">
      <c r="A2050" s="381">
        <v>2050</v>
      </c>
      <c r="B2050" s="146" t="s">
        <v>8</v>
      </c>
      <c r="D2050" t="s">
        <v>905</v>
      </c>
      <c r="E2050" s="910">
        <f>'47'!L18</f>
        <v>0</v>
      </c>
      <c r="G2050" s="910">
        <f>'48'!L18</f>
        <v>0</v>
      </c>
      <c r="I2050" s="737">
        <f>'47'!L18</f>
        <v>0</v>
      </c>
      <c r="K2050" s="231">
        <f>'48'!L18</f>
        <v>0</v>
      </c>
      <c r="N2050" s="1018">
        <v>0</v>
      </c>
      <c r="O2050" s="898">
        <f>'47'!L18</f>
        <v>0</v>
      </c>
      <c r="Q2050" s="898">
        <f>'48'!L18</f>
        <v>0</v>
      </c>
      <c r="S2050" s="722">
        <f t="shared" si="231"/>
        <v>0</v>
      </c>
      <c r="T2050" s="461"/>
      <c r="U2050" s="722">
        <f t="shared" si="232"/>
        <v>0</v>
      </c>
      <c r="W2050" s="655">
        <f t="shared" si="233"/>
        <v>0</v>
      </c>
      <c r="Z2050" s="654">
        <f t="shared" si="234"/>
        <v>0</v>
      </c>
    </row>
    <row r="2051" spans="1:26">
      <c r="A2051" s="381">
        <v>2051</v>
      </c>
      <c r="B2051" s="146" t="s">
        <v>246</v>
      </c>
      <c r="D2051" t="s">
        <v>905</v>
      </c>
      <c r="E2051" s="910">
        <f>'47'!L19</f>
        <v>0</v>
      </c>
      <c r="G2051" s="910">
        <f>'48'!L19</f>
        <v>0</v>
      </c>
      <c r="I2051" s="737">
        <f>'47'!L19</f>
        <v>0</v>
      </c>
      <c r="K2051" s="231">
        <f>'48'!L19</f>
        <v>0</v>
      </c>
      <c r="N2051" s="1018">
        <v>0</v>
      </c>
      <c r="O2051" s="898">
        <f>'47'!L19</f>
        <v>0</v>
      </c>
      <c r="Q2051" s="898">
        <f>'48'!L19</f>
        <v>0</v>
      </c>
      <c r="S2051" s="722">
        <f t="shared" si="231"/>
        <v>0</v>
      </c>
      <c r="T2051" s="461"/>
      <c r="U2051" s="722">
        <f t="shared" si="232"/>
        <v>0</v>
      </c>
      <c r="W2051" s="655">
        <f t="shared" si="233"/>
        <v>0</v>
      </c>
      <c r="Z2051" s="654">
        <f t="shared" si="234"/>
        <v>0</v>
      </c>
    </row>
    <row r="2052" spans="1:26">
      <c r="A2052" s="381">
        <v>2052</v>
      </c>
      <c r="B2052" s="146" t="s">
        <v>247</v>
      </c>
      <c r="D2052" t="s">
        <v>905</v>
      </c>
      <c r="E2052" s="910">
        <f>'47'!L20</f>
        <v>0</v>
      </c>
      <c r="G2052" s="910">
        <f>'48'!L20</f>
        <v>0</v>
      </c>
      <c r="I2052" s="737">
        <f>'47'!L20</f>
        <v>0</v>
      </c>
      <c r="K2052" s="231">
        <f>'48'!L20</f>
        <v>0</v>
      </c>
      <c r="N2052" s="1018">
        <v>0</v>
      </c>
      <c r="O2052" s="898">
        <f>'47'!L20</f>
        <v>0</v>
      </c>
      <c r="Q2052" s="898">
        <f>'48'!L20</f>
        <v>0</v>
      </c>
      <c r="S2052" s="722">
        <f t="shared" si="231"/>
        <v>0</v>
      </c>
      <c r="T2052" s="461"/>
      <c r="U2052" s="722">
        <f t="shared" si="232"/>
        <v>0</v>
      </c>
      <c r="W2052" s="655">
        <f t="shared" si="233"/>
        <v>0</v>
      </c>
      <c r="Z2052" s="654">
        <f t="shared" si="234"/>
        <v>0</v>
      </c>
    </row>
    <row r="2053" spans="1:26">
      <c r="A2053" s="381">
        <v>2053</v>
      </c>
      <c r="B2053" s="146" t="s">
        <v>248</v>
      </c>
      <c r="D2053" t="s">
        <v>905</v>
      </c>
      <c r="E2053" s="910">
        <f>'47'!L21</f>
        <v>0</v>
      </c>
      <c r="G2053" s="910">
        <f>'48'!L21</f>
        <v>0</v>
      </c>
      <c r="I2053" s="737">
        <f>'47'!L21</f>
        <v>0</v>
      </c>
      <c r="K2053" s="231">
        <f>'48'!L21</f>
        <v>0</v>
      </c>
      <c r="N2053" s="1018">
        <v>0</v>
      </c>
      <c r="O2053" s="898">
        <f>'47'!L21</f>
        <v>0</v>
      </c>
      <c r="Q2053" s="898">
        <f>'48'!L21</f>
        <v>0</v>
      </c>
      <c r="S2053" s="722">
        <f t="shared" si="231"/>
        <v>0</v>
      </c>
      <c r="T2053" s="461"/>
      <c r="U2053" s="722">
        <f t="shared" si="232"/>
        <v>0</v>
      </c>
      <c r="W2053" s="655">
        <f t="shared" si="233"/>
        <v>0</v>
      </c>
      <c r="Z2053" s="654">
        <f t="shared" si="234"/>
        <v>0</v>
      </c>
    </row>
    <row r="2054" spans="1:26">
      <c r="A2054" s="381">
        <v>2054</v>
      </c>
      <c r="B2054" s="146" t="s">
        <v>249</v>
      </c>
      <c r="D2054" t="s">
        <v>905</v>
      </c>
      <c r="E2054" s="910">
        <f>'47'!L22</f>
        <v>0</v>
      </c>
      <c r="G2054" s="910">
        <f>'48'!L22</f>
        <v>0</v>
      </c>
      <c r="I2054" s="737">
        <f>'47'!L22</f>
        <v>0</v>
      </c>
      <c r="K2054" s="231">
        <f>'48'!L22</f>
        <v>0</v>
      </c>
      <c r="N2054" s="1018">
        <v>0</v>
      </c>
      <c r="O2054" s="898">
        <f>'47'!L22</f>
        <v>0</v>
      </c>
      <c r="Q2054" s="898">
        <f>'48'!L22</f>
        <v>0</v>
      </c>
      <c r="S2054" s="722">
        <f t="shared" si="231"/>
        <v>0</v>
      </c>
      <c r="T2054" s="461"/>
      <c r="U2054" s="722">
        <f t="shared" si="232"/>
        <v>0</v>
      </c>
      <c r="W2054" s="655">
        <f t="shared" si="233"/>
        <v>0</v>
      </c>
      <c r="Z2054" s="654">
        <f t="shared" si="234"/>
        <v>0</v>
      </c>
    </row>
    <row r="2055" spans="1:26">
      <c r="A2055" s="381">
        <v>2055</v>
      </c>
      <c r="B2055" s="146" t="s">
        <v>224</v>
      </c>
      <c r="D2055" t="s">
        <v>905</v>
      </c>
      <c r="E2055" s="910">
        <f>'47'!L23</f>
        <v>0</v>
      </c>
      <c r="G2055" s="910">
        <f>'48'!L23</f>
        <v>0</v>
      </c>
      <c r="I2055" s="737">
        <f>'47'!L23</f>
        <v>0</v>
      </c>
      <c r="K2055" s="231">
        <f>'48'!L23</f>
        <v>0</v>
      </c>
      <c r="N2055" s="1018">
        <v>0</v>
      </c>
      <c r="O2055" s="898">
        <f>'47'!L23</f>
        <v>0</v>
      </c>
      <c r="Q2055" s="898">
        <f>'48'!L23</f>
        <v>0</v>
      </c>
      <c r="S2055" s="722">
        <f t="shared" si="231"/>
        <v>0</v>
      </c>
      <c r="T2055" s="461"/>
      <c r="U2055" s="722">
        <f t="shared" si="232"/>
        <v>0</v>
      </c>
      <c r="W2055" s="655">
        <f t="shared" si="233"/>
        <v>0</v>
      </c>
      <c r="Z2055" s="654">
        <f t="shared" si="234"/>
        <v>0</v>
      </c>
    </row>
    <row r="2056" spans="1:26">
      <c r="A2056" s="381">
        <v>2056</v>
      </c>
      <c r="B2056" s="146" t="s">
        <v>468</v>
      </c>
      <c r="D2056" t="s">
        <v>905</v>
      </c>
      <c r="E2056" s="910">
        <f>'47'!L24</f>
        <v>0</v>
      </c>
      <c r="G2056" s="910">
        <f>'48'!L24</f>
        <v>0</v>
      </c>
      <c r="I2056" s="737">
        <f>'47'!L24</f>
        <v>0</v>
      </c>
      <c r="K2056" s="231">
        <f>'48'!L24</f>
        <v>0</v>
      </c>
      <c r="N2056" s="1018">
        <v>0</v>
      </c>
      <c r="O2056" s="898">
        <f>'47'!L24</f>
        <v>0</v>
      </c>
      <c r="Q2056" s="898">
        <f>'48'!L24</f>
        <v>0</v>
      </c>
      <c r="S2056" s="722">
        <f t="shared" si="231"/>
        <v>0</v>
      </c>
      <c r="T2056" s="461"/>
      <c r="U2056" s="722">
        <f t="shared" si="232"/>
        <v>0</v>
      </c>
      <c r="W2056" s="655">
        <f t="shared" si="233"/>
        <v>0</v>
      </c>
      <c r="Z2056" s="654">
        <f t="shared" si="234"/>
        <v>0</v>
      </c>
    </row>
    <row r="2057" spans="1:26">
      <c r="A2057" s="381">
        <v>2057</v>
      </c>
      <c r="B2057" s="146" t="s">
        <v>226</v>
      </c>
      <c r="D2057" t="s">
        <v>905</v>
      </c>
      <c r="E2057" s="910">
        <f>'47'!L25</f>
        <v>0</v>
      </c>
      <c r="G2057" s="910">
        <f>'48'!L25</f>
        <v>0</v>
      </c>
      <c r="I2057" s="737">
        <f>'47'!L25</f>
        <v>0</v>
      </c>
      <c r="K2057" s="231">
        <f>'48'!L25</f>
        <v>0</v>
      </c>
      <c r="N2057" s="1018">
        <v>0</v>
      </c>
      <c r="O2057" s="898">
        <f>'47'!L25</f>
        <v>0</v>
      </c>
      <c r="Q2057" s="898">
        <f>'48'!L25</f>
        <v>0</v>
      </c>
      <c r="S2057" s="722">
        <f t="shared" si="231"/>
        <v>0</v>
      </c>
      <c r="T2057" s="461"/>
      <c r="U2057" s="722">
        <f t="shared" si="232"/>
        <v>0</v>
      </c>
      <c r="W2057" s="655">
        <f t="shared" si="233"/>
        <v>0</v>
      </c>
      <c r="Z2057" s="654">
        <f t="shared" si="234"/>
        <v>0</v>
      </c>
    </row>
    <row r="2058" spans="1:26" ht="15.75">
      <c r="A2058" s="381">
        <v>2058</v>
      </c>
      <c r="B2058" s="341" t="s">
        <v>1002</v>
      </c>
      <c r="D2058" t="s">
        <v>905</v>
      </c>
      <c r="E2058" s="910">
        <f>'47'!L27</f>
        <v>0</v>
      </c>
      <c r="G2058" s="910">
        <f>'48'!L27</f>
        <v>0</v>
      </c>
      <c r="I2058" s="737">
        <f>'47'!L27</f>
        <v>0</v>
      </c>
      <c r="K2058" s="231">
        <f>'48'!L27</f>
        <v>0</v>
      </c>
      <c r="N2058" s="1018">
        <v>0</v>
      </c>
      <c r="O2058" s="898">
        <f>'47'!L27</f>
        <v>0</v>
      </c>
      <c r="Q2058" s="898">
        <f>'48'!L27</f>
        <v>0</v>
      </c>
      <c r="S2058" s="722">
        <f t="shared" si="231"/>
        <v>0</v>
      </c>
      <c r="T2058" s="461"/>
      <c r="U2058" s="722">
        <f t="shared" si="232"/>
        <v>0</v>
      </c>
      <c r="W2058" s="655">
        <f t="shared" si="233"/>
        <v>0</v>
      </c>
      <c r="Z2058" s="654">
        <f t="shared" si="234"/>
        <v>0</v>
      </c>
    </row>
    <row r="2059" spans="1:26">
      <c r="A2059" s="381">
        <v>2059</v>
      </c>
      <c r="B2059" s="146" t="s">
        <v>1478</v>
      </c>
      <c r="D2059" t="s">
        <v>905</v>
      </c>
      <c r="E2059" s="910">
        <f>'47'!L29</f>
        <v>0</v>
      </c>
      <c r="G2059" s="910">
        <f>'48'!L29</f>
        <v>0</v>
      </c>
      <c r="I2059" s="737">
        <f>'47'!L29</f>
        <v>0</v>
      </c>
      <c r="K2059" s="231">
        <f>'48'!L29</f>
        <v>0</v>
      </c>
      <c r="N2059" s="1018">
        <v>0</v>
      </c>
      <c r="S2059" s="722">
        <f t="shared" si="231"/>
        <v>0</v>
      </c>
      <c r="T2059" s="461"/>
      <c r="U2059" s="722">
        <f t="shared" si="232"/>
        <v>0</v>
      </c>
      <c r="W2059" s="655">
        <f t="shared" si="233"/>
        <v>0</v>
      </c>
      <c r="X2059" t="s">
        <v>1517</v>
      </c>
      <c r="Z2059" s="654">
        <f t="shared" si="234"/>
        <v>0</v>
      </c>
    </row>
    <row r="2060" spans="1:26">
      <c r="A2060" s="381">
        <v>2060</v>
      </c>
      <c r="B2060" s="146" t="s">
        <v>1536</v>
      </c>
      <c r="D2060" t="s">
        <v>905</v>
      </c>
      <c r="E2060" s="910">
        <f>'47'!L30</f>
        <v>0</v>
      </c>
      <c r="G2060" s="910">
        <f>'48'!L30</f>
        <v>0</v>
      </c>
      <c r="I2060" s="737">
        <f>'47'!L30</f>
        <v>0</v>
      </c>
      <c r="K2060" s="231">
        <f>'48'!L30</f>
        <v>0</v>
      </c>
      <c r="N2060" s="1018">
        <v>0</v>
      </c>
      <c r="S2060" s="722">
        <f t="shared" si="231"/>
        <v>0</v>
      </c>
      <c r="T2060" s="461"/>
      <c r="U2060" s="722">
        <f t="shared" si="232"/>
        <v>0</v>
      </c>
      <c r="W2060" s="655">
        <f t="shared" si="233"/>
        <v>0</v>
      </c>
      <c r="Z2060" s="654">
        <f t="shared" si="234"/>
        <v>0</v>
      </c>
    </row>
    <row r="2061" spans="1:26">
      <c r="A2061" s="381">
        <v>2061</v>
      </c>
      <c r="B2061" s="146" t="s">
        <v>1464</v>
      </c>
      <c r="D2061" t="s">
        <v>905</v>
      </c>
      <c r="E2061" s="910">
        <f>'47'!L31</f>
        <v>0</v>
      </c>
      <c r="G2061" s="910">
        <f>'48'!L31</f>
        <v>0</v>
      </c>
      <c r="I2061" s="737">
        <f>'47'!L31</f>
        <v>0</v>
      </c>
      <c r="K2061" s="231">
        <f>'48'!L31</f>
        <v>0</v>
      </c>
      <c r="N2061" s="1018">
        <v>0</v>
      </c>
      <c r="S2061" s="722">
        <f t="shared" si="231"/>
        <v>0</v>
      </c>
      <c r="T2061" s="461"/>
      <c r="U2061" s="722">
        <f t="shared" si="232"/>
        <v>0</v>
      </c>
      <c r="W2061" s="655">
        <f t="shared" si="233"/>
        <v>0</v>
      </c>
      <c r="Z2061" s="654">
        <f t="shared" si="234"/>
        <v>0</v>
      </c>
    </row>
    <row r="2062" spans="1:26">
      <c r="A2062" s="381">
        <v>2062</v>
      </c>
      <c r="B2062" s="146" t="s">
        <v>1003</v>
      </c>
      <c r="D2062" t="s">
        <v>905</v>
      </c>
      <c r="E2062" s="910">
        <f>'47'!L32</f>
        <v>0</v>
      </c>
      <c r="G2062" s="910">
        <f>'48'!L32</f>
        <v>0</v>
      </c>
      <c r="I2062" s="737">
        <f>'47'!L32</f>
        <v>0</v>
      </c>
      <c r="K2062" s="231">
        <f>'48'!L32</f>
        <v>0</v>
      </c>
      <c r="N2062" s="1018">
        <v>0</v>
      </c>
      <c r="O2062" s="898">
        <f>'47'!L32</f>
        <v>0</v>
      </c>
      <c r="Q2062" s="898">
        <f>'48'!L32</f>
        <v>0</v>
      </c>
      <c r="S2062" s="722">
        <f t="shared" si="231"/>
        <v>0</v>
      </c>
      <c r="T2062" s="461"/>
      <c r="U2062" s="722">
        <f t="shared" si="232"/>
        <v>0</v>
      </c>
      <c r="W2062" s="655">
        <f t="shared" si="233"/>
        <v>0</v>
      </c>
      <c r="Z2062" s="654">
        <f t="shared" si="234"/>
        <v>0</v>
      </c>
    </row>
    <row r="2063" spans="1:26">
      <c r="A2063" s="381">
        <v>2063</v>
      </c>
      <c r="B2063" s="146" t="s">
        <v>245</v>
      </c>
      <c r="D2063" t="s">
        <v>905</v>
      </c>
      <c r="E2063" s="910">
        <f>'47'!L33</f>
        <v>0</v>
      </c>
      <c r="G2063" s="910">
        <f>'48'!L33</f>
        <v>0</v>
      </c>
      <c r="I2063" s="737">
        <f>'47'!L33</f>
        <v>0</v>
      </c>
      <c r="K2063" s="231">
        <f>'48'!L33</f>
        <v>0</v>
      </c>
      <c r="N2063" s="1018">
        <v>0</v>
      </c>
      <c r="O2063" s="898">
        <f>'47'!L33</f>
        <v>0</v>
      </c>
      <c r="Q2063" s="898">
        <f>'48'!L33</f>
        <v>0</v>
      </c>
      <c r="S2063" s="722">
        <f t="shared" si="231"/>
        <v>0</v>
      </c>
      <c r="T2063" s="461"/>
      <c r="U2063" s="722">
        <f t="shared" si="232"/>
        <v>0</v>
      </c>
      <c r="W2063" s="655">
        <f t="shared" si="233"/>
        <v>0</v>
      </c>
      <c r="Z2063" s="654">
        <f t="shared" si="234"/>
        <v>0</v>
      </c>
    </row>
    <row r="2064" spans="1:26">
      <c r="A2064" s="381">
        <v>2064</v>
      </c>
      <c r="B2064" s="146" t="s">
        <v>222</v>
      </c>
      <c r="D2064" t="s">
        <v>905</v>
      </c>
      <c r="E2064" s="910">
        <f>'47'!L34</f>
        <v>0</v>
      </c>
      <c r="G2064" s="910">
        <f>'48'!L34</f>
        <v>0</v>
      </c>
      <c r="I2064" s="737">
        <f>'47'!L34</f>
        <v>0</v>
      </c>
      <c r="K2064" s="231">
        <f>'48'!L34</f>
        <v>0</v>
      </c>
      <c r="N2064" s="1018">
        <v>0</v>
      </c>
      <c r="O2064" s="898">
        <f>'47'!L34</f>
        <v>0</v>
      </c>
      <c r="Q2064" s="898">
        <f>'48'!L34</f>
        <v>0</v>
      </c>
      <c r="S2064" s="722">
        <f t="shared" si="231"/>
        <v>0</v>
      </c>
      <c r="T2064" s="461"/>
      <c r="U2064" s="722">
        <f t="shared" si="232"/>
        <v>0</v>
      </c>
      <c r="W2064" s="655">
        <f t="shared" si="233"/>
        <v>0</v>
      </c>
      <c r="Z2064" s="654">
        <f t="shared" si="234"/>
        <v>0</v>
      </c>
    </row>
    <row r="2065" spans="1:26">
      <c r="A2065" s="381">
        <v>2065</v>
      </c>
      <c r="B2065" s="146" t="s">
        <v>457</v>
      </c>
      <c r="D2065" t="s">
        <v>905</v>
      </c>
      <c r="E2065" s="910">
        <f>'47'!L35</f>
        <v>0</v>
      </c>
      <c r="G2065" s="910">
        <f>'48'!L35</f>
        <v>0</v>
      </c>
      <c r="I2065" s="737">
        <f>'47'!L35</f>
        <v>0</v>
      </c>
      <c r="K2065" s="231">
        <f>'48'!L35</f>
        <v>0</v>
      </c>
      <c r="N2065" s="1018">
        <v>0</v>
      </c>
      <c r="O2065" s="898">
        <f>'47'!L35</f>
        <v>0</v>
      </c>
      <c r="Q2065" s="898">
        <f>'48'!L35</f>
        <v>0</v>
      </c>
      <c r="S2065" s="722">
        <f t="shared" si="231"/>
        <v>0</v>
      </c>
      <c r="T2065" s="461"/>
      <c r="U2065" s="722">
        <f t="shared" si="232"/>
        <v>0</v>
      </c>
      <c r="W2065" s="655">
        <f t="shared" si="233"/>
        <v>0</v>
      </c>
      <c r="Z2065" s="654">
        <f t="shared" si="234"/>
        <v>0</v>
      </c>
    </row>
    <row r="2066" spans="1:26">
      <c r="A2066" s="381">
        <v>2066</v>
      </c>
      <c r="B2066" s="146" t="s">
        <v>399</v>
      </c>
      <c r="D2066" t="s">
        <v>905</v>
      </c>
      <c r="E2066" s="910">
        <f>'47'!L36</f>
        <v>0</v>
      </c>
      <c r="G2066" s="910">
        <f>'48'!L36</f>
        <v>0</v>
      </c>
      <c r="I2066" s="737">
        <f>'47'!L36</f>
        <v>0</v>
      </c>
      <c r="K2066" s="231">
        <f>'48'!L36</f>
        <v>0</v>
      </c>
      <c r="N2066" s="1018">
        <v>0</v>
      </c>
      <c r="O2066" s="898">
        <f>'47'!L36</f>
        <v>0</v>
      </c>
      <c r="Q2066" s="898">
        <f>'48'!L36</f>
        <v>0</v>
      </c>
      <c r="S2066" s="722">
        <f t="shared" si="231"/>
        <v>0</v>
      </c>
      <c r="T2066" s="461"/>
      <c r="U2066" s="722">
        <f t="shared" si="232"/>
        <v>0</v>
      </c>
      <c r="W2066" s="655">
        <f t="shared" si="233"/>
        <v>0</v>
      </c>
      <c r="Z2066" s="654">
        <f t="shared" si="234"/>
        <v>0</v>
      </c>
    </row>
    <row r="2067" spans="1:26">
      <c r="A2067" s="381">
        <v>2067</v>
      </c>
      <c r="B2067" s="146" t="s">
        <v>227</v>
      </c>
      <c r="D2067" t="s">
        <v>905</v>
      </c>
      <c r="E2067" s="910">
        <f>'47'!L37</f>
        <v>0</v>
      </c>
      <c r="G2067" s="910">
        <f>'48'!L37</f>
        <v>0</v>
      </c>
      <c r="I2067" s="737">
        <f>'47'!L37</f>
        <v>0</v>
      </c>
      <c r="K2067" s="231">
        <f>'48'!L37</f>
        <v>0</v>
      </c>
      <c r="N2067" s="1018">
        <v>0</v>
      </c>
      <c r="O2067" s="898">
        <f>'47'!L37</f>
        <v>0</v>
      </c>
      <c r="Q2067" s="898">
        <f>'48'!L37</f>
        <v>0</v>
      </c>
      <c r="S2067" s="722">
        <f t="shared" si="231"/>
        <v>0</v>
      </c>
      <c r="T2067" s="461"/>
      <c r="U2067" s="722">
        <f t="shared" si="232"/>
        <v>0</v>
      </c>
      <c r="W2067" s="655">
        <f t="shared" si="233"/>
        <v>0</v>
      </c>
      <c r="Z2067" s="654">
        <f t="shared" si="234"/>
        <v>0</v>
      </c>
    </row>
    <row r="2068" spans="1:26">
      <c r="A2068" s="381">
        <v>2068</v>
      </c>
      <c r="B2068" s="146" t="s">
        <v>224</v>
      </c>
      <c r="D2068" t="s">
        <v>905</v>
      </c>
      <c r="E2068" s="910">
        <f>'47'!L38</f>
        <v>0</v>
      </c>
      <c r="G2068" s="910">
        <f>'48'!L38</f>
        <v>0</v>
      </c>
      <c r="I2068" s="737">
        <f>'47'!L38</f>
        <v>0</v>
      </c>
      <c r="K2068" s="231">
        <f>'48'!L38</f>
        <v>0</v>
      </c>
      <c r="N2068" s="1018">
        <v>0</v>
      </c>
      <c r="O2068" s="898">
        <f>'47'!L38</f>
        <v>0</v>
      </c>
      <c r="Q2068" s="898">
        <f>'48'!L38</f>
        <v>0</v>
      </c>
      <c r="S2068" s="722">
        <f t="shared" si="231"/>
        <v>0</v>
      </c>
      <c r="T2068" s="461"/>
      <c r="U2068" s="722">
        <f t="shared" si="232"/>
        <v>0</v>
      </c>
      <c r="W2068" s="655">
        <f t="shared" si="233"/>
        <v>0</v>
      </c>
      <c r="Z2068" s="654">
        <f t="shared" si="234"/>
        <v>0</v>
      </c>
    </row>
    <row r="2069" spans="1:26">
      <c r="A2069" s="381">
        <v>2069</v>
      </c>
      <c r="B2069" s="146" t="s">
        <v>468</v>
      </c>
      <c r="D2069" t="s">
        <v>905</v>
      </c>
      <c r="E2069" s="910">
        <f>'47'!L39</f>
        <v>0</v>
      </c>
      <c r="G2069" s="910">
        <f>'48'!L39</f>
        <v>0</v>
      </c>
      <c r="I2069" s="737">
        <f>'47'!L39</f>
        <v>0</v>
      </c>
      <c r="K2069" s="231">
        <f>'48'!L39</f>
        <v>0</v>
      </c>
      <c r="N2069" s="1018">
        <v>0</v>
      </c>
      <c r="O2069" s="898">
        <f>'47'!L39</f>
        <v>0</v>
      </c>
      <c r="Q2069" s="898">
        <f>'48'!L39</f>
        <v>0</v>
      </c>
      <c r="S2069" s="722">
        <f t="shared" si="231"/>
        <v>0</v>
      </c>
      <c r="T2069" s="461"/>
      <c r="U2069" s="722">
        <f t="shared" si="232"/>
        <v>0</v>
      </c>
      <c r="W2069" s="655">
        <f t="shared" si="233"/>
        <v>0</v>
      </c>
      <c r="Z2069" s="654">
        <f t="shared" si="234"/>
        <v>0</v>
      </c>
    </row>
    <row r="2070" spans="1:26">
      <c r="A2070" s="381">
        <v>2070</v>
      </c>
      <c r="B2070" s="146" t="s">
        <v>226</v>
      </c>
      <c r="D2070" t="s">
        <v>905</v>
      </c>
      <c r="E2070" s="910">
        <f>'47'!L40</f>
        <v>0</v>
      </c>
      <c r="G2070" s="910">
        <f>'48'!L40</f>
        <v>0</v>
      </c>
      <c r="I2070" s="737">
        <f>'47'!L40</f>
        <v>0</v>
      </c>
      <c r="K2070" s="231">
        <f>'48'!L40</f>
        <v>0</v>
      </c>
      <c r="N2070" s="1018">
        <v>0</v>
      </c>
      <c r="O2070" s="898">
        <f>'47'!L40</f>
        <v>0</v>
      </c>
      <c r="Q2070" s="898">
        <f>'48'!L40</f>
        <v>0</v>
      </c>
      <c r="S2070" s="722">
        <f t="shared" si="231"/>
        <v>0</v>
      </c>
      <c r="T2070" s="461"/>
      <c r="U2070" s="722">
        <f t="shared" si="232"/>
        <v>0</v>
      </c>
      <c r="W2070" s="655">
        <f t="shared" si="233"/>
        <v>0</v>
      </c>
      <c r="Z2070" s="654">
        <f t="shared" si="234"/>
        <v>0</v>
      </c>
    </row>
    <row r="2071" spans="1:26" ht="15.75">
      <c r="A2071" s="381">
        <v>2071</v>
      </c>
      <c r="B2071" s="341" t="s">
        <v>1004</v>
      </c>
      <c r="D2071" t="s">
        <v>905</v>
      </c>
      <c r="E2071" s="910">
        <f>'47'!L42</f>
        <v>0</v>
      </c>
      <c r="G2071" s="910">
        <f>'48'!L42</f>
        <v>0</v>
      </c>
      <c r="I2071" s="737">
        <f>'47'!L42</f>
        <v>0</v>
      </c>
      <c r="K2071" s="231">
        <f>'48'!L42</f>
        <v>0</v>
      </c>
      <c r="N2071" s="1018">
        <v>0</v>
      </c>
      <c r="O2071" s="898">
        <f>'47'!L42</f>
        <v>0</v>
      </c>
      <c r="Q2071" s="898">
        <f>'48'!L42</f>
        <v>0</v>
      </c>
      <c r="S2071" s="722">
        <f t="shared" si="231"/>
        <v>0</v>
      </c>
      <c r="T2071" s="461"/>
      <c r="U2071" s="722">
        <f t="shared" si="232"/>
        <v>0</v>
      </c>
      <c r="W2071" s="655">
        <f t="shared" si="233"/>
        <v>0</v>
      </c>
      <c r="Z2071" s="654">
        <f t="shared" si="234"/>
        <v>0</v>
      </c>
    </row>
    <row r="2072" spans="1:26" ht="15.75">
      <c r="A2072" s="381">
        <v>2072</v>
      </c>
      <c r="B2072" s="341" t="s">
        <v>1005</v>
      </c>
      <c r="D2072" t="s">
        <v>905</v>
      </c>
      <c r="E2072" s="910">
        <f>'47'!L44</f>
        <v>0</v>
      </c>
      <c r="G2072" s="910">
        <f>'48'!L44</f>
        <v>0</v>
      </c>
      <c r="I2072" s="737">
        <f>'47'!L44</f>
        <v>0</v>
      </c>
      <c r="K2072" s="231">
        <f>'48'!L44</f>
        <v>0</v>
      </c>
      <c r="N2072" s="1018">
        <v>0</v>
      </c>
      <c r="O2072" s="898">
        <f>'47'!L44</f>
        <v>0</v>
      </c>
      <c r="Q2072" s="898">
        <f>'48'!L44</f>
        <v>0</v>
      </c>
      <c r="S2072" s="722">
        <f t="shared" si="231"/>
        <v>0</v>
      </c>
      <c r="T2072" s="461"/>
      <c r="U2072" s="722">
        <f t="shared" si="232"/>
        <v>0</v>
      </c>
      <c r="W2072" s="655">
        <f t="shared" si="233"/>
        <v>0</v>
      </c>
      <c r="Z2072" s="654">
        <f t="shared" si="234"/>
        <v>0</v>
      </c>
    </row>
    <row r="2073" spans="1:26" ht="15.75">
      <c r="A2073" s="381">
        <v>2073</v>
      </c>
      <c r="B2073" s="341" t="s">
        <v>1006</v>
      </c>
      <c r="D2073" t="s">
        <v>905</v>
      </c>
      <c r="E2073" s="910">
        <f>'47'!L46</f>
        <v>0</v>
      </c>
      <c r="G2073" s="910">
        <f>'48'!L46</f>
        <v>0</v>
      </c>
      <c r="I2073" s="737">
        <f>'47'!L46</f>
        <v>0</v>
      </c>
      <c r="K2073" s="231">
        <f>'48'!L46</f>
        <v>0</v>
      </c>
      <c r="N2073" s="1018">
        <v>0</v>
      </c>
      <c r="O2073" s="898">
        <f>'47'!L46</f>
        <v>0</v>
      </c>
      <c r="Q2073" s="898">
        <f>'48'!L46</f>
        <v>0</v>
      </c>
      <c r="S2073" s="722">
        <f t="shared" si="231"/>
        <v>0</v>
      </c>
      <c r="T2073" s="461"/>
      <c r="U2073" s="722">
        <f t="shared" si="232"/>
        <v>0</v>
      </c>
      <c r="W2073" s="655">
        <f t="shared" si="233"/>
        <v>0</v>
      </c>
      <c r="Z2073" s="654">
        <f t="shared" si="234"/>
        <v>0</v>
      </c>
    </row>
    <row r="2074" spans="1:26" ht="15.75">
      <c r="A2074" s="381">
        <v>2074</v>
      </c>
      <c r="B2074" s="341" t="s">
        <v>1007</v>
      </c>
      <c r="I2074" s="737"/>
      <c r="K2074" s="231"/>
      <c r="N2074" s="1018"/>
      <c r="S2074" s="722">
        <f t="shared" si="231"/>
        <v>0</v>
      </c>
      <c r="U2074" s="722">
        <f t="shared" si="232"/>
        <v>0</v>
      </c>
      <c r="W2074" s="655">
        <f t="shared" si="233"/>
        <v>0</v>
      </c>
      <c r="Z2074" s="654">
        <f t="shared" si="234"/>
        <v>0</v>
      </c>
    </row>
    <row r="2075" spans="1:26">
      <c r="A2075" s="381">
        <v>2075</v>
      </c>
      <c r="B2075" s="146" t="s">
        <v>228</v>
      </c>
      <c r="D2075" t="s">
        <v>905</v>
      </c>
      <c r="E2075" s="910">
        <f>'47'!L50</f>
        <v>0</v>
      </c>
      <c r="G2075" s="910">
        <f>'48'!L50</f>
        <v>0</v>
      </c>
      <c r="I2075" s="737">
        <f>'47'!L50</f>
        <v>0</v>
      </c>
      <c r="K2075" s="231">
        <f>'48'!L50</f>
        <v>0</v>
      </c>
      <c r="N2075" s="1018">
        <v>0</v>
      </c>
      <c r="O2075" s="898">
        <f>'47'!L50</f>
        <v>0</v>
      </c>
      <c r="Q2075" s="898">
        <f>'48'!L50</f>
        <v>0</v>
      </c>
      <c r="S2075" s="722">
        <f t="shared" si="231"/>
        <v>0</v>
      </c>
      <c r="T2075" s="461"/>
      <c r="U2075" s="722">
        <f t="shared" si="232"/>
        <v>0</v>
      </c>
      <c r="W2075" s="655">
        <f t="shared" si="233"/>
        <v>0</v>
      </c>
      <c r="Z2075" s="654">
        <f t="shared" si="234"/>
        <v>0</v>
      </c>
    </row>
    <row r="2076" spans="1:26">
      <c r="A2076" s="381">
        <v>2076</v>
      </c>
      <c r="B2076" s="146" t="s">
        <v>229</v>
      </c>
      <c r="D2076" t="s">
        <v>905</v>
      </c>
      <c r="E2076" s="910">
        <f>'47'!L51</f>
        <v>0</v>
      </c>
      <c r="G2076" s="910">
        <f>'48'!L51</f>
        <v>0</v>
      </c>
      <c r="I2076" s="737">
        <f>'47'!L51</f>
        <v>0</v>
      </c>
      <c r="K2076" s="231">
        <f>'48'!L51</f>
        <v>0</v>
      </c>
      <c r="N2076" s="1018">
        <v>0</v>
      </c>
      <c r="O2076" s="898">
        <f>'47'!L51</f>
        <v>0</v>
      </c>
      <c r="Q2076" s="898">
        <f>'48'!L51</f>
        <v>0</v>
      </c>
      <c r="S2076" s="722">
        <f t="shared" si="231"/>
        <v>0</v>
      </c>
      <c r="T2076" s="461"/>
      <c r="U2076" s="722">
        <f t="shared" si="232"/>
        <v>0</v>
      </c>
      <c r="W2076" s="655">
        <f t="shared" si="233"/>
        <v>0</v>
      </c>
      <c r="Z2076" s="654">
        <f t="shared" si="234"/>
        <v>0</v>
      </c>
    </row>
    <row r="2077" spans="1:26">
      <c r="A2077" s="381">
        <v>2077</v>
      </c>
      <c r="B2077" s="146" t="s">
        <v>230</v>
      </c>
      <c r="D2077" t="s">
        <v>905</v>
      </c>
      <c r="E2077" s="910">
        <f>'47'!L52</f>
        <v>0</v>
      </c>
      <c r="G2077" s="910">
        <f>'48'!L52</f>
        <v>0</v>
      </c>
      <c r="I2077" s="737">
        <f>'47'!L52</f>
        <v>0</v>
      </c>
      <c r="K2077" s="231">
        <f>'48'!L52</f>
        <v>0</v>
      </c>
      <c r="N2077" s="1018">
        <v>0</v>
      </c>
      <c r="O2077" s="898">
        <f>'47'!L52</f>
        <v>0</v>
      </c>
      <c r="Q2077" s="898">
        <f>'48'!L52</f>
        <v>0</v>
      </c>
      <c r="S2077" s="722">
        <f t="shared" si="231"/>
        <v>0</v>
      </c>
      <c r="T2077" s="461"/>
      <c r="U2077" s="722">
        <f t="shared" si="232"/>
        <v>0</v>
      </c>
      <c r="W2077" s="655">
        <f t="shared" si="233"/>
        <v>0</v>
      </c>
      <c r="Z2077" s="654">
        <f t="shared" si="234"/>
        <v>0</v>
      </c>
    </row>
    <row r="2078" spans="1:26">
      <c r="A2078" s="381">
        <v>2078</v>
      </c>
      <c r="B2078" s="146" t="s">
        <v>250</v>
      </c>
      <c r="D2078" t="s">
        <v>905</v>
      </c>
      <c r="E2078" s="910">
        <f>'47'!L53</f>
        <v>0</v>
      </c>
      <c r="G2078" s="910">
        <f>'48'!L53</f>
        <v>0</v>
      </c>
      <c r="I2078" s="737">
        <f>'47'!L53</f>
        <v>0</v>
      </c>
      <c r="K2078" s="231">
        <f>'48'!L53</f>
        <v>0</v>
      </c>
      <c r="N2078" s="1018">
        <v>0</v>
      </c>
      <c r="O2078" s="898">
        <f>'47'!L53</f>
        <v>0</v>
      </c>
      <c r="Q2078" s="898">
        <f>'48'!L53</f>
        <v>0</v>
      </c>
      <c r="S2078" s="722">
        <f t="shared" si="231"/>
        <v>0</v>
      </c>
      <c r="T2078" s="461"/>
      <c r="U2078" s="722">
        <f t="shared" si="232"/>
        <v>0</v>
      </c>
      <c r="W2078" s="655">
        <f t="shared" si="233"/>
        <v>0</v>
      </c>
      <c r="Z2078" s="654">
        <f t="shared" si="234"/>
        <v>0</v>
      </c>
    </row>
    <row r="2079" spans="1:26" ht="15.75">
      <c r="A2079" s="381">
        <v>2079</v>
      </c>
      <c r="B2079" s="341" t="s">
        <v>1008</v>
      </c>
      <c r="D2079" t="s">
        <v>905</v>
      </c>
      <c r="E2079" s="910">
        <f>'47'!L54</f>
        <v>0</v>
      </c>
      <c r="G2079" s="910">
        <f>'48'!L54</f>
        <v>0</v>
      </c>
      <c r="I2079" s="737">
        <f>'47'!L54</f>
        <v>0</v>
      </c>
      <c r="K2079" s="231">
        <f>'48'!L54</f>
        <v>0</v>
      </c>
      <c r="N2079" s="1018">
        <v>0</v>
      </c>
      <c r="O2079" s="898">
        <f>'47'!L54</f>
        <v>0</v>
      </c>
      <c r="Q2079" s="898">
        <f>'48'!L54</f>
        <v>0</v>
      </c>
      <c r="S2079" s="722">
        <f t="shared" si="231"/>
        <v>0</v>
      </c>
      <c r="T2079" s="461"/>
      <c r="U2079" s="722">
        <f t="shared" si="232"/>
        <v>0</v>
      </c>
      <c r="W2079" s="655">
        <f t="shared" si="233"/>
        <v>0</v>
      </c>
      <c r="Z2079" s="654">
        <f t="shared" si="234"/>
        <v>0</v>
      </c>
    </row>
    <row r="2080" spans="1:26" ht="15.75">
      <c r="A2080" s="381">
        <v>2080</v>
      </c>
      <c r="B2080" s="341" t="s">
        <v>172</v>
      </c>
      <c r="I2080" s="737"/>
      <c r="K2080" s="231"/>
      <c r="N2080" s="1018"/>
      <c r="S2080" s="722">
        <f t="shared" si="231"/>
        <v>0</v>
      </c>
      <c r="U2080" s="722">
        <f t="shared" si="232"/>
        <v>0</v>
      </c>
      <c r="W2080" s="655">
        <f t="shared" si="233"/>
        <v>0</v>
      </c>
      <c r="Z2080" s="654">
        <f t="shared" si="234"/>
        <v>0</v>
      </c>
    </row>
    <row r="2081" spans="1:26">
      <c r="A2081" s="381">
        <v>2081</v>
      </c>
      <c r="B2081" s="146" t="s">
        <v>1477</v>
      </c>
      <c r="D2081" t="s">
        <v>905</v>
      </c>
      <c r="E2081" s="910">
        <f>'47'!N11</f>
        <v>14229</v>
      </c>
      <c r="G2081" s="910">
        <f>'48'!N11</f>
        <v>13891</v>
      </c>
      <c r="I2081" s="737">
        <f>'47'!N11</f>
        <v>14229</v>
      </c>
      <c r="K2081" s="231">
        <f>'48'!N11</f>
        <v>13891</v>
      </c>
      <c r="N2081" s="1018">
        <v>13891</v>
      </c>
      <c r="S2081" s="722">
        <f t="shared" si="231"/>
        <v>0</v>
      </c>
      <c r="U2081" s="722">
        <f t="shared" si="232"/>
        <v>0</v>
      </c>
      <c r="W2081" s="655">
        <f t="shared" si="233"/>
        <v>0</v>
      </c>
      <c r="X2081" t="s">
        <v>1517</v>
      </c>
      <c r="Z2081" s="654">
        <f t="shared" si="234"/>
        <v>14229</v>
      </c>
    </row>
    <row r="2082" spans="1:26">
      <c r="A2082" s="381">
        <v>2082</v>
      </c>
      <c r="B2082" s="146" t="s">
        <v>1536</v>
      </c>
      <c r="D2082" t="s">
        <v>905</v>
      </c>
      <c r="E2082" s="910">
        <f>'47'!N12</f>
        <v>0</v>
      </c>
      <c r="G2082" s="910">
        <f>'48'!N12</f>
        <v>0</v>
      </c>
      <c r="I2082" s="737">
        <f>'47'!N12</f>
        <v>0</v>
      </c>
      <c r="K2082" s="231">
        <f>'48'!N12</f>
        <v>0</v>
      </c>
      <c r="N2082" s="1018">
        <v>0</v>
      </c>
      <c r="S2082" s="722">
        <f t="shared" si="231"/>
        <v>0</v>
      </c>
      <c r="U2082" s="722">
        <f t="shared" si="232"/>
        <v>0</v>
      </c>
      <c r="W2082" s="655">
        <f t="shared" si="233"/>
        <v>0</v>
      </c>
      <c r="Z2082" s="654">
        <f t="shared" si="234"/>
        <v>0</v>
      </c>
    </row>
    <row r="2083" spans="1:26">
      <c r="A2083" s="381">
        <v>2083</v>
      </c>
      <c r="B2083" s="146" t="s">
        <v>1464</v>
      </c>
      <c r="D2083" t="s">
        <v>905</v>
      </c>
      <c r="E2083" s="910">
        <f>'47'!N13</f>
        <v>0</v>
      </c>
      <c r="G2083" s="910">
        <f>'48'!N13</f>
        <v>0</v>
      </c>
      <c r="I2083" s="737">
        <f>'47'!N13</f>
        <v>0</v>
      </c>
      <c r="K2083" s="231">
        <f>'48'!N13</f>
        <v>0</v>
      </c>
      <c r="N2083" s="1018">
        <v>0</v>
      </c>
      <c r="S2083" s="722">
        <f t="shared" si="231"/>
        <v>0</v>
      </c>
      <c r="U2083" s="722">
        <f t="shared" si="232"/>
        <v>0</v>
      </c>
      <c r="W2083" s="655">
        <f t="shared" si="233"/>
        <v>0</v>
      </c>
      <c r="Z2083" s="654">
        <f t="shared" si="234"/>
        <v>0</v>
      </c>
    </row>
    <row r="2084" spans="1:26">
      <c r="A2084" s="381">
        <v>2084</v>
      </c>
      <c r="B2084" s="146" t="s">
        <v>1001</v>
      </c>
      <c r="D2084" t="s">
        <v>905</v>
      </c>
      <c r="E2084" s="910">
        <f>'47'!N14</f>
        <v>14229</v>
      </c>
      <c r="G2084" s="910">
        <f>'48'!N14</f>
        <v>13891</v>
      </c>
      <c r="I2084" s="737">
        <f>'47'!N14</f>
        <v>14229</v>
      </c>
      <c r="K2084" s="231">
        <f>'48'!N14</f>
        <v>13891</v>
      </c>
      <c r="N2084" s="1018">
        <v>13891</v>
      </c>
      <c r="O2084" s="898">
        <f>'47'!N14</f>
        <v>14229</v>
      </c>
      <c r="Q2084" s="898">
        <f>'48'!N14</f>
        <v>13891</v>
      </c>
      <c r="S2084" s="722">
        <f t="shared" si="231"/>
        <v>0</v>
      </c>
      <c r="T2084" s="461"/>
      <c r="U2084" s="722">
        <f t="shared" si="232"/>
        <v>0</v>
      </c>
      <c r="W2084" s="655">
        <f t="shared" si="233"/>
        <v>0</v>
      </c>
      <c r="Z2084" s="654">
        <f t="shared" si="234"/>
        <v>14229</v>
      </c>
    </row>
    <row r="2085" spans="1:26">
      <c r="A2085" s="381">
        <v>2085</v>
      </c>
      <c r="B2085" s="146" t="s">
        <v>245</v>
      </c>
      <c r="D2085" t="s">
        <v>905</v>
      </c>
      <c r="E2085" s="910">
        <f>'47'!N15</f>
        <v>0</v>
      </c>
      <c r="G2085" s="910">
        <f>'48'!N15</f>
        <v>0</v>
      </c>
      <c r="I2085" s="737">
        <f>'47'!N15</f>
        <v>0</v>
      </c>
      <c r="K2085" s="231">
        <f>'48'!N15</f>
        <v>0</v>
      </c>
      <c r="N2085" s="1018">
        <v>0</v>
      </c>
      <c r="O2085" s="898">
        <f>'47'!N15</f>
        <v>0</v>
      </c>
      <c r="Q2085" s="898">
        <f>'48'!N15</f>
        <v>0</v>
      </c>
      <c r="S2085" s="722">
        <f t="shared" ref="S2085:S2148" si="235">E2085-I2085</f>
        <v>0</v>
      </c>
      <c r="T2085" s="461"/>
      <c r="U2085" s="722">
        <f t="shared" ref="U2085:U2148" si="236">G2085-K2085</f>
        <v>0</v>
      </c>
      <c r="W2085" s="655">
        <f t="shared" ref="W2085:W2133" si="237">G2085-N2085</f>
        <v>0</v>
      </c>
      <c r="Z2085" s="654">
        <f t="shared" ref="Z2085:Z2148" si="238">E2085-Y2085</f>
        <v>0</v>
      </c>
    </row>
    <row r="2086" spans="1:26">
      <c r="A2086" s="381">
        <v>2086</v>
      </c>
      <c r="B2086" s="146" t="s">
        <v>222</v>
      </c>
      <c r="D2086" t="s">
        <v>905</v>
      </c>
      <c r="E2086" s="910">
        <f>'47'!N16</f>
        <v>1321</v>
      </c>
      <c r="G2086" s="910">
        <f>'48'!N16</f>
        <v>0</v>
      </c>
      <c r="I2086" s="737">
        <f>'47'!N16</f>
        <v>1321</v>
      </c>
      <c r="K2086" s="231">
        <f>'48'!N16</f>
        <v>0</v>
      </c>
      <c r="N2086" s="1018">
        <v>0</v>
      </c>
      <c r="O2086" s="898">
        <f>'47'!N16</f>
        <v>1321</v>
      </c>
      <c r="Q2086" s="898">
        <f>'48'!N16</f>
        <v>0</v>
      </c>
      <c r="S2086" s="722">
        <f t="shared" si="235"/>
        <v>0</v>
      </c>
      <c r="T2086" s="461"/>
      <c r="U2086" s="722">
        <f t="shared" si="236"/>
        <v>0</v>
      </c>
      <c r="W2086" s="655">
        <f t="shared" si="237"/>
        <v>0</v>
      </c>
      <c r="Z2086" s="654">
        <f t="shared" si="238"/>
        <v>1321</v>
      </c>
    </row>
    <row r="2087" spans="1:26">
      <c r="A2087" s="381">
        <v>2087</v>
      </c>
      <c r="B2087" s="146" t="s">
        <v>457</v>
      </c>
      <c r="D2087" t="s">
        <v>905</v>
      </c>
      <c r="E2087" s="910">
        <f>'47'!N17</f>
        <v>0</v>
      </c>
      <c r="G2087" s="910">
        <f>'48'!N17</f>
        <v>0</v>
      </c>
      <c r="I2087" s="737">
        <f>'47'!N17</f>
        <v>0</v>
      </c>
      <c r="K2087" s="231">
        <f>'48'!N17</f>
        <v>0</v>
      </c>
      <c r="N2087" s="1018">
        <v>0</v>
      </c>
      <c r="O2087" s="898">
        <f>'47'!N17</f>
        <v>0</v>
      </c>
      <c r="Q2087" s="898">
        <f>'48'!N17</f>
        <v>0</v>
      </c>
      <c r="S2087" s="722">
        <f t="shared" si="235"/>
        <v>0</v>
      </c>
      <c r="T2087" s="461"/>
      <c r="U2087" s="722">
        <f t="shared" si="236"/>
        <v>0</v>
      </c>
      <c r="W2087" s="655">
        <f t="shared" si="237"/>
        <v>0</v>
      </c>
      <c r="Z2087" s="654">
        <f t="shared" si="238"/>
        <v>0</v>
      </c>
    </row>
    <row r="2088" spans="1:26">
      <c r="A2088" s="381">
        <v>2088</v>
      </c>
      <c r="B2088" s="146" t="s">
        <v>8</v>
      </c>
      <c r="D2088" t="s">
        <v>905</v>
      </c>
      <c r="E2088" s="910">
        <f>'47'!N18</f>
        <v>-1244</v>
      </c>
      <c r="G2088" s="910">
        <f>'48'!N18</f>
        <v>0</v>
      </c>
      <c r="I2088" s="737">
        <f>'47'!N18</f>
        <v>-1244</v>
      </c>
      <c r="K2088" s="231">
        <f>'48'!N18</f>
        <v>0</v>
      </c>
      <c r="N2088" s="1018">
        <v>0</v>
      </c>
      <c r="O2088" s="898">
        <f>'47'!N18</f>
        <v>-1244</v>
      </c>
      <c r="Q2088" s="898">
        <f>'48'!N18</f>
        <v>0</v>
      </c>
      <c r="S2088" s="722">
        <f t="shared" si="235"/>
        <v>0</v>
      </c>
      <c r="T2088" s="461"/>
      <c r="U2088" s="722">
        <f t="shared" si="236"/>
        <v>0</v>
      </c>
      <c r="W2088" s="655">
        <f t="shared" si="237"/>
        <v>0</v>
      </c>
      <c r="Z2088" s="654">
        <f t="shared" si="238"/>
        <v>-1244</v>
      </c>
    </row>
    <row r="2089" spans="1:26">
      <c r="A2089" s="381">
        <v>2089</v>
      </c>
      <c r="B2089" s="146" t="s">
        <v>246</v>
      </c>
      <c r="D2089" t="s">
        <v>905</v>
      </c>
      <c r="E2089" s="910">
        <f>'47'!N19</f>
        <v>485</v>
      </c>
      <c r="G2089" s="910">
        <f>'48'!N19</f>
        <v>338</v>
      </c>
      <c r="I2089" s="737">
        <f>'47'!N19</f>
        <v>485</v>
      </c>
      <c r="K2089" s="231">
        <f>'48'!N19</f>
        <v>338</v>
      </c>
      <c r="N2089" s="1018">
        <v>338</v>
      </c>
      <c r="O2089" s="898">
        <f>'47'!N19</f>
        <v>485</v>
      </c>
      <c r="Q2089" s="898">
        <f>'48'!N19</f>
        <v>338</v>
      </c>
      <c r="S2089" s="722">
        <f t="shared" si="235"/>
        <v>0</v>
      </c>
      <c r="T2089" s="461"/>
      <c r="U2089" s="722">
        <f t="shared" si="236"/>
        <v>0</v>
      </c>
      <c r="W2089" s="655">
        <f t="shared" si="237"/>
        <v>0</v>
      </c>
      <c r="Z2089" s="654">
        <f t="shared" si="238"/>
        <v>485</v>
      </c>
    </row>
    <row r="2090" spans="1:26">
      <c r="A2090" s="381">
        <v>2090</v>
      </c>
      <c r="B2090" s="146" t="s">
        <v>247</v>
      </c>
      <c r="D2090" t="s">
        <v>905</v>
      </c>
      <c r="E2090" s="910">
        <f>'47'!N20</f>
        <v>0</v>
      </c>
      <c r="G2090" s="910">
        <f>'48'!N20</f>
        <v>0</v>
      </c>
      <c r="I2090" s="737">
        <f>'47'!N20</f>
        <v>0</v>
      </c>
      <c r="K2090" s="231">
        <f>'48'!N20</f>
        <v>0</v>
      </c>
      <c r="N2090" s="1018">
        <v>0</v>
      </c>
      <c r="O2090" s="898">
        <f>'47'!N20</f>
        <v>0</v>
      </c>
      <c r="Q2090" s="898">
        <f>'48'!N20</f>
        <v>0</v>
      </c>
      <c r="S2090" s="722">
        <f t="shared" si="235"/>
        <v>0</v>
      </c>
      <c r="T2090" s="461"/>
      <c r="U2090" s="722">
        <f t="shared" si="236"/>
        <v>0</v>
      </c>
      <c r="W2090" s="655">
        <f t="shared" si="237"/>
        <v>0</v>
      </c>
      <c r="Z2090" s="654">
        <f t="shared" si="238"/>
        <v>0</v>
      </c>
    </row>
    <row r="2091" spans="1:26">
      <c r="A2091" s="381">
        <v>2091</v>
      </c>
      <c r="B2091" s="146" t="s">
        <v>248</v>
      </c>
      <c r="D2091" t="s">
        <v>905</v>
      </c>
      <c r="E2091" s="910">
        <f>'47'!N21</f>
        <v>0</v>
      </c>
      <c r="G2091" s="910">
        <f>'48'!N21</f>
        <v>0</v>
      </c>
      <c r="I2091" s="737">
        <f>'47'!N21</f>
        <v>0</v>
      </c>
      <c r="K2091" s="231">
        <f>'48'!N21</f>
        <v>0</v>
      </c>
      <c r="N2091" s="1018">
        <v>0</v>
      </c>
      <c r="O2091" s="898">
        <f>'47'!N21</f>
        <v>0</v>
      </c>
      <c r="Q2091" s="898">
        <f>'48'!N21</f>
        <v>0</v>
      </c>
      <c r="S2091" s="722">
        <f t="shared" si="235"/>
        <v>0</v>
      </c>
      <c r="T2091" s="461"/>
      <c r="U2091" s="722">
        <f t="shared" si="236"/>
        <v>0</v>
      </c>
      <c r="W2091" s="655">
        <f t="shared" si="237"/>
        <v>0</v>
      </c>
      <c r="Z2091" s="654">
        <f t="shared" si="238"/>
        <v>0</v>
      </c>
    </row>
    <row r="2092" spans="1:26">
      <c r="A2092" s="381">
        <v>2092</v>
      </c>
      <c r="B2092" s="146" t="s">
        <v>249</v>
      </c>
      <c r="D2092" t="s">
        <v>905</v>
      </c>
      <c r="E2092" s="910">
        <f>'47'!N22</f>
        <v>0</v>
      </c>
      <c r="G2092" s="910">
        <f>'48'!N22</f>
        <v>0</v>
      </c>
      <c r="I2092" s="737">
        <f>'47'!N22</f>
        <v>0</v>
      </c>
      <c r="K2092" s="231">
        <f>'48'!N22</f>
        <v>0</v>
      </c>
      <c r="N2092" s="1018">
        <v>0</v>
      </c>
      <c r="O2092" s="898">
        <f>'47'!N22</f>
        <v>0</v>
      </c>
      <c r="Q2092" s="898">
        <f>'48'!N22</f>
        <v>0</v>
      </c>
      <c r="S2092" s="722">
        <f t="shared" si="235"/>
        <v>0</v>
      </c>
      <c r="T2092" s="461"/>
      <c r="U2092" s="722">
        <f t="shared" si="236"/>
        <v>0</v>
      </c>
      <c r="W2092" s="655">
        <f t="shared" si="237"/>
        <v>0</v>
      </c>
      <c r="Z2092" s="654">
        <f t="shared" si="238"/>
        <v>0</v>
      </c>
    </row>
    <row r="2093" spans="1:26">
      <c r="A2093" s="381">
        <v>2093</v>
      </c>
      <c r="B2093" s="146" t="s">
        <v>224</v>
      </c>
      <c r="D2093" t="s">
        <v>905</v>
      </c>
      <c r="E2093" s="910">
        <f>'47'!N23</f>
        <v>0</v>
      </c>
      <c r="G2093" s="910">
        <f>'48'!N23</f>
        <v>0</v>
      </c>
      <c r="I2093" s="737">
        <f>'47'!N23</f>
        <v>0</v>
      </c>
      <c r="K2093" s="231">
        <f>'48'!N23</f>
        <v>0</v>
      </c>
      <c r="N2093" s="1018">
        <v>0</v>
      </c>
      <c r="O2093" s="898">
        <f>'47'!N23</f>
        <v>0</v>
      </c>
      <c r="Q2093" s="898">
        <f>'48'!N23</f>
        <v>0</v>
      </c>
      <c r="S2093" s="722">
        <f t="shared" si="235"/>
        <v>0</v>
      </c>
      <c r="T2093" s="461"/>
      <c r="U2093" s="722">
        <f t="shared" si="236"/>
        <v>0</v>
      </c>
      <c r="W2093" s="655">
        <f t="shared" si="237"/>
        <v>0</v>
      </c>
      <c r="Z2093" s="654">
        <f t="shared" si="238"/>
        <v>0</v>
      </c>
    </row>
    <row r="2094" spans="1:26">
      <c r="A2094" s="381">
        <v>2094</v>
      </c>
      <c r="B2094" s="146" t="s">
        <v>468</v>
      </c>
      <c r="D2094" t="s">
        <v>905</v>
      </c>
      <c r="E2094" s="910">
        <f>'47'!N24</f>
        <v>0</v>
      </c>
      <c r="G2094" s="910">
        <f>'48'!N24</f>
        <v>0</v>
      </c>
      <c r="I2094" s="737">
        <f>'47'!N24</f>
        <v>0</v>
      </c>
      <c r="K2094" s="231">
        <f>'48'!N24</f>
        <v>0</v>
      </c>
      <c r="N2094" s="1018">
        <v>0</v>
      </c>
      <c r="O2094" s="898">
        <f>'47'!N24</f>
        <v>0</v>
      </c>
      <c r="Q2094" s="898">
        <f>'48'!N24</f>
        <v>0</v>
      </c>
      <c r="S2094" s="722">
        <f t="shared" si="235"/>
        <v>0</v>
      </c>
      <c r="T2094" s="461"/>
      <c r="U2094" s="722">
        <f t="shared" si="236"/>
        <v>0</v>
      </c>
      <c r="W2094" s="655">
        <f t="shared" si="237"/>
        <v>0</v>
      </c>
      <c r="Z2094" s="654">
        <f t="shared" si="238"/>
        <v>0</v>
      </c>
    </row>
    <row r="2095" spans="1:26">
      <c r="A2095" s="381">
        <v>2095</v>
      </c>
      <c r="B2095" s="146" t="s">
        <v>226</v>
      </c>
      <c r="D2095" t="s">
        <v>905</v>
      </c>
      <c r="E2095" s="910">
        <f>'47'!N25</f>
        <v>-205</v>
      </c>
      <c r="G2095" s="910">
        <f>'48'!N25</f>
        <v>0</v>
      </c>
      <c r="I2095" s="737">
        <f>'47'!N25</f>
        <v>-205</v>
      </c>
      <c r="K2095" s="231">
        <f>'48'!N25</f>
        <v>0</v>
      </c>
      <c r="N2095" s="1018">
        <v>0</v>
      </c>
      <c r="O2095" s="898">
        <f>'47'!N25</f>
        <v>-205</v>
      </c>
      <c r="Q2095" s="898">
        <f>'48'!N25</f>
        <v>0</v>
      </c>
      <c r="S2095" s="722">
        <f t="shared" si="235"/>
        <v>0</v>
      </c>
      <c r="T2095" s="461"/>
      <c r="U2095" s="722">
        <f t="shared" si="236"/>
        <v>0</v>
      </c>
      <c r="W2095" s="655">
        <f t="shared" si="237"/>
        <v>0</v>
      </c>
      <c r="Z2095" s="654">
        <f t="shared" si="238"/>
        <v>-205</v>
      </c>
    </row>
    <row r="2096" spans="1:26" ht="15.75">
      <c r="A2096" s="381">
        <v>2096</v>
      </c>
      <c r="B2096" s="341" t="s">
        <v>1002</v>
      </c>
      <c r="D2096" t="s">
        <v>905</v>
      </c>
      <c r="E2096" s="910">
        <f>'47'!N27</f>
        <v>14586</v>
      </c>
      <c r="G2096" s="910">
        <f>'48'!N27</f>
        <v>14229</v>
      </c>
      <c r="I2096" s="737">
        <f>'47'!N27</f>
        <v>14586</v>
      </c>
      <c r="K2096" s="231">
        <f>'48'!N27</f>
        <v>14229</v>
      </c>
      <c r="N2096" s="1018">
        <v>14229</v>
      </c>
      <c r="O2096" s="898">
        <f>'47'!N27</f>
        <v>14586</v>
      </c>
      <c r="Q2096" s="898">
        <f>'48'!N27</f>
        <v>14229</v>
      </c>
      <c r="S2096" s="722">
        <f t="shared" si="235"/>
        <v>0</v>
      </c>
      <c r="T2096" s="461"/>
      <c r="U2096" s="722">
        <f t="shared" si="236"/>
        <v>0</v>
      </c>
      <c r="W2096" s="655">
        <f t="shared" si="237"/>
        <v>0</v>
      </c>
      <c r="Z2096" s="654">
        <f t="shared" si="238"/>
        <v>14586</v>
      </c>
    </row>
    <row r="2097" spans="1:26">
      <c r="A2097" s="381">
        <v>2097</v>
      </c>
      <c r="B2097" s="146" t="s">
        <v>1478</v>
      </c>
      <c r="D2097" t="s">
        <v>905</v>
      </c>
      <c r="E2097" s="910">
        <f>'47'!N29</f>
        <v>10196</v>
      </c>
      <c r="G2097" s="910">
        <f>'48'!N29</f>
        <v>8349</v>
      </c>
      <c r="I2097" s="737">
        <f>'47'!N29</f>
        <v>10196</v>
      </c>
      <c r="K2097" s="231">
        <f>'48'!N29</f>
        <v>8349</v>
      </c>
      <c r="N2097" s="1018">
        <v>8349</v>
      </c>
      <c r="S2097" s="722">
        <f t="shared" si="235"/>
        <v>0</v>
      </c>
      <c r="T2097" s="461"/>
      <c r="U2097" s="722">
        <f t="shared" si="236"/>
        <v>0</v>
      </c>
      <c r="W2097" s="655">
        <f t="shared" si="237"/>
        <v>0</v>
      </c>
      <c r="X2097" t="s">
        <v>1517</v>
      </c>
      <c r="Z2097" s="654">
        <f t="shared" si="238"/>
        <v>10196</v>
      </c>
    </row>
    <row r="2098" spans="1:26">
      <c r="A2098" s="381">
        <v>2098</v>
      </c>
      <c r="B2098" s="146" t="s">
        <v>1536</v>
      </c>
      <c r="D2098" t="s">
        <v>905</v>
      </c>
      <c r="E2098" s="910">
        <f>'47'!N30</f>
        <v>0</v>
      </c>
      <c r="G2098" s="910">
        <f>'48'!N30</f>
        <v>0</v>
      </c>
      <c r="I2098" s="737">
        <f>'47'!N30</f>
        <v>0</v>
      </c>
      <c r="K2098" s="231">
        <f>'48'!N30</f>
        <v>0</v>
      </c>
      <c r="N2098" s="1018">
        <v>0</v>
      </c>
      <c r="S2098" s="722">
        <f t="shared" si="235"/>
        <v>0</v>
      </c>
      <c r="T2098" s="461"/>
      <c r="U2098" s="722">
        <f t="shared" si="236"/>
        <v>0</v>
      </c>
      <c r="W2098" s="655">
        <f t="shared" si="237"/>
        <v>0</v>
      </c>
      <c r="Z2098" s="654">
        <f t="shared" si="238"/>
        <v>0</v>
      </c>
    </row>
    <row r="2099" spans="1:26">
      <c r="A2099" s="381">
        <v>2099</v>
      </c>
      <c r="B2099" s="146" t="s">
        <v>1464</v>
      </c>
      <c r="D2099" t="s">
        <v>905</v>
      </c>
      <c r="E2099" s="910">
        <f>'47'!N31</f>
        <v>0</v>
      </c>
      <c r="G2099" s="910">
        <f>'48'!N31</f>
        <v>0</v>
      </c>
      <c r="I2099" s="737">
        <f>'47'!N31</f>
        <v>0</v>
      </c>
      <c r="K2099" s="231">
        <f>'48'!N31</f>
        <v>0</v>
      </c>
      <c r="N2099" s="1018">
        <v>0</v>
      </c>
      <c r="S2099" s="722">
        <f t="shared" si="235"/>
        <v>0</v>
      </c>
      <c r="T2099" s="461"/>
      <c r="U2099" s="722">
        <f t="shared" si="236"/>
        <v>0</v>
      </c>
      <c r="W2099" s="655">
        <f t="shared" si="237"/>
        <v>0</v>
      </c>
      <c r="Z2099" s="654">
        <f t="shared" si="238"/>
        <v>0</v>
      </c>
    </row>
    <row r="2100" spans="1:26">
      <c r="A2100" s="381">
        <v>2100</v>
      </c>
      <c r="B2100" s="146" t="s">
        <v>1003</v>
      </c>
      <c r="D2100" t="s">
        <v>905</v>
      </c>
      <c r="E2100" s="910">
        <f>'47'!N32</f>
        <v>10196</v>
      </c>
      <c r="G2100" s="910">
        <f>'48'!N32</f>
        <v>8349</v>
      </c>
      <c r="I2100" s="737">
        <f>'47'!N32</f>
        <v>10196</v>
      </c>
      <c r="K2100" s="231">
        <f>'48'!N32</f>
        <v>8349</v>
      </c>
      <c r="N2100" s="1018">
        <v>8349</v>
      </c>
      <c r="O2100" s="898">
        <f>'47'!N32</f>
        <v>10196</v>
      </c>
      <c r="Q2100" s="898">
        <f>'48'!N32</f>
        <v>8349</v>
      </c>
      <c r="S2100" s="722">
        <f t="shared" si="235"/>
        <v>0</v>
      </c>
      <c r="T2100" s="461"/>
      <c r="U2100" s="722">
        <f t="shared" si="236"/>
        <v>0</v>
      </c>
      <c r="W2100" s="655">
        <f t="shared" si="237"/>
        <v>0</v>
      </c>
      <c r="Z2100" s="654">
        <f t="shared" si="238"/>
        <v>10196</v>
      </c>
    </row>
    <row r="2101" spans="1:26">
      <c r="A2101" s="381">
        <v>2101</v>
      </c>
      <c r="B2101" s="146" t="s">
        <v>245</v>
      </c>
      <c r="D2101" t="s">
        <v>905</v>
      </c>
      <c r="E2101" s="910">
        <f>'47'!N33</f>
        <v>0</v>
      </c>
      <c r="G2101" s="910">
        <f>'48'!N33</f>
        <v>0</v>
      </c>
      <c r="I2101" s="737">
        <f>'47'!N33</f>
        <v>0</v>
      </c>
      <c r="K2101" s="231">
        <f>'48'!N33</f>
        <v>0</v>
      </c>
      <c r="N2101" s="1018">
        <v>0</v>
      </c>
      <c r="O2101" s="898">
        <f>'47'!N33</f>
        <v>0</v>
      </c>
      <c r="Q2101" s="898">
        <f>'48'!N33</f>
        <v>0</v>
      </c>
      <c r="S2101" s="722">
        <f t="shared" si="235"/>
        <v>0</v>
      </c>
      <c r="T2101" s="461"/>
      <c r="U2101" s="722">
        <f t="shared" si="236"/>
        <v>0</v>
      </c>
      <c r="W2101" s="655">
        <f t="shared" si="237"/>
        <v>0</v>
      </c>
      <c r="Z2101" s="654">
        <f t="shared" si="238"/>
        <v>0</v>
      </c>
    </row>
    <row r="2102" spans="1:26">
      <c r="A2102" s="381">
        <v>2102</v>
      </c>
      <c r="B2102" s="146" t="s">
        <v>222</v>
      </c>
      <c r="D2102" t="s">
        <v>905</v>
      </c>
      <c r="E2102" s="910">
        <f>'47'!N34</f>
        <v>0</v>
      </c>
      <c r="G2102" s="910">
        <f>'48'!N34</f>
        <v>0</v>
      </c>
      <c r="I2102" s="737">
        <f>'47'!N34</f>
        <v>0</v>
      </c>
      <c r="K2102" s="231">
        <f>'48'!N34</f>
        <v>0</v>
      </c>
      <c r="N2102" s="1018">
        <v>0</v>
      </c>
      <c r="O2102" s="898">
        <f>'47'!N34</f>
        <v>0</v>
      </c>
      <c r="Q2102" s="898">
        <f>'48'!N34</f>
        <v>0</v>
      </c>
      <c r="S2102" s="722">
        <f t="shared" si="235"/>
        <v>0</v>
      </c>
      <c r="T2102" s="461"/>
      <c r="U2102" s="722">
        <f t="shared" si="236"/>
        <v>0</v>
      </c>
      <c r="W2102" s="655">
        <f t="shared" si="237"/>
        <v>0</v>
      </c>
      <c r="Z2102" s="654">
        <f t="shared" si="238"/>
        <v>0</v>
      </c>
    </row>
    <row r="2103" spans="1:26">
      <c r="A2103" s="381">
        <v>2103</v>
      </c>
      <c r="B2103" s="146" t="s">
        <v>457</v>
      </c>
      <c r="D2103" t="s">
        <v>905</v>
      </c>
      <c r="E2103" s="910">
        <f>'47'!N35</f>
        <v>0</v>
      </c>
      <c r="G2103" s="910">
        <f>'48'!N35</f>
        <v>0</v>
      </c>
      <c r="I2103" s="737">
        <f>'47'!N35</f>
        <v>0</v>
      </c>
      <c r="K2103" s="231">
        <f>'48'!N35</f>
        <v>0</v>
      </c>
      <c r="N2103" s="1018">
        <v>0</v>
      </c>
      <c r="O2103" s="898">
        <f>'47'!N35</f>
        <v>0</v>
      </c>
      <c r="Q2103" s="898">
        <f>'48'!N35</f>
        <v>0</v>
      </c>
      <c r="S2103" s="722">
        <f t="shared" si="235"/>
        <v>0</v>
      </c>
      <c r="T2103" s="461"/>
      <c r="U2103" s="722">
        <f t="shared" si="236"/>
        <v>0</v>
      </c>
      <c r="W2103" s="655">
        <f t="shared" si="237"/>
        <v>0</v>
      </c>
      <c r="Z2103" s="654">
        <f t="shared" si="238"/>
        <v>0</v>
      </c>
    </row>
    <row r="2104" spans="1:26">
      <c r="A2104" s="381">
        <v>2104</v>
      </c>
      <c r="B2104" s="146" t="s">
        <v>399</v>
      </c>
      <c r="D2104" t="s">
        <v>905</v>
      </c>
      <c r="E2104" s="910">
        <f>'47'!N36</f>
        <v>0</v>
      </c>
      <c r="G2104" s="910">
        <f>'48'!N36</f>
        <v>0</v>
      </c>
      <c r="I2104" s="737">
        <f>'47'!N36</f>
        <v>0</v>
      </c>
      <c r="K2104" s="231">
        <f>'48'!N36</f>
        <v>0</v>
      </c>
      <c r="N2104" s="1018">
        <v>0</v>
      </c>
      <c r="O2104" s="898">
        <f>'47'!N36</f>
        <v>0</v>
      </c>
      <c r="Q2104" s="898">
        <f>'48'!N36</f>
        <v>0</v>
      </c>
      <c r="S2104" s="722">
        <f t="shared" si="235"/>
        <v>0</v>
      </c>
      <c r="T2104" s="461"/>
      <c r="U2104" s="722">
        <f t="shared" si="236"/>
        <v>0</v>
      </c>
      <c r="W2104" s="655">
        <f t="shared" si="237"/>
        <v>0</v>
      </c>
      <c r="Z2104" s="654">
        <f t="shared" si="238"/>
        <v>0</v>
      </c>
    </row>
    <row r="2105" spans="1:26">
      <c r="A2105" s="381">
        <v>2105</v>
      </c>
      <c r="B2105" s="146" t="s">
        <v>227</v>
      </c>
      <c r="D2105" t="s">
        <v>905</v>
      </c>
      <c r="E2105" s="910">
        <f>'47'!N37</f>
        <v>1608</v>
      </c>
      <c r="G2105" s="910">
        <f>'48'!N37</f>
        <v>1847</v>
      </c>
      <c r="I2105" s="737">
        <f>'47'!N37</f>
        <v>1608</v>
      </c>
      <c r="K2105" s="231">
        <f>'48'!N37</f>
        <v>1847</v>
      </c>
      <c r="N2105" s="1018">
        <v>1847</v>
      </c>
      <c r="O2105" s="898">
        <f>'47'!N37</f>
        <v>1608</v>
      </c>
      <c r="Q2105" s="898">
        <f>'48'!N37</f>
        <v>1847</v>
      </c>
      <c r="S2105" s="722">
        <f t="shared" si="235"/>
        <v>0</v>
      </c>
      <c r="T2105" s="461"/>
      <c r="U2105" s="722">
        <f t="shared" si="236"/>
        <v>0</v>
      </c>
      <c r="W2105" s="655">
        <f t="shared" si="237"/>
        <v>0</v>
      </c>
      <c r="Z2105" s="654">
        <f t="shared" si="238"/>
        <v>1608</v>
      </c>
    </row>
    <row r="2106" spans="1:26">
      <c r="A2106" s="381">
        <v>2106</v>
      </c>
      <c r="B2106" s="146" t="s">
        <v>224</v>
      </c>
      <c r="D2106" t="s">
        <v>905</v>
      </c>
      <c r="E2106" s="910">
        <f>'47'!N38</f>
        <v>0</v>
      </c>
      <c r="G2106" s="910">
        <f>'48'!N38</f>
        <v>0</v>
      </c>
      <c r="I2106" s="737">
        <f>'47'!N38</f>
        <v>0</v>
      </c>
      <c r="K2106" s="231">
        <f>'48'!N38</f>
        <v>0</v>
      </c>
      <c r="N2106" s="1018">
        <v>0</v>
      </c>
      <c r="O2106" s="898">
        <f>'47'!N38</f>
        <v>0</v>
      </c>
      <c r="Q2106" s="898">
        <f>'48'!N38</f>
        <v>0</v>
      </c>
      <c r="S2106" s="722">
        <f t="shared" si="235"/>
        <v>0</v>
      </c>
      <c r="T2106" s="461"/>
      <c r="U2106" s="722">
        <f t="shared" si="236"/>
        <v>0</v>
      </c>
      <c r="W2106" s="655">
        <f t="shared" si="237"/>
        <v>0</v>
      </c>
      <c r="Z2106" s="654">
        <f t="shared" si="238"/>
        <v>0</v>
      </c>
    </row>
    <row r="2107" spans="1:26">
      <c r="A2107" s="381">
        <v>2107</v>
      </c>
      <c r="B2107" s="146" t="s">
        <v>468</v>
      </c>
      <c r="D2107" t="s">
        <v>905</v>
      </c>
      <c r="E2107" s="910">
        <f>'47'!N39</f>
        <v>0</v>
      </c>
      <c r="G2107" s="910">
        <f>'48'!N39</f>
        <v>0</v>
      </c>
      <c r="I2107" s="737">
        <f>'47'!N39</f>
        <v>0</v>
      </c>
      <c r="K2107" s="231">
        <f>'48'!N39</f>
        <v>0</v>
      </c>
      <c r="N2107" s="1018">
        <v>0</v>
      </c>
      <c r="O2107" s="898">
        <f>'47'!N39</f>
        <v>0</v>
      </c>
      <c r="Q2107" s="898">
        <f>'48'!N39</f>
        <v>0</v>
      </c>
      <c r="S2107" s="722">
        <f t="shared" si="235"/>
        <v>0</v>
      </c>
      <c r="T2107" s="461"/>
      <c r="U2107" s="722">
        <f t="shared" si="236"/>
        <v>0</v>
      </c>
      <c r="W2107" s="655">
        <f t="shared" si="237"/>
        <v>0</v>
      </c>
      <c r="Z2107" s="654">
        <f t="shared" si="238"/>
        <v>0</v>
      </c>
    </row>
    <row r="2108" spans="1:26">
      <c r="A2108" s="381">
        <v>2108</v>
      </c>
      <c r="B2108" s="146" t="s">
        <v>226</v>
      </c>
      <c r="D2108" t="s">
        <v>905</v>
      </c>
      <c r="E2108" s="910">
        <f>'47'!N40</f>
        <v>-205</v>
      </c>
      <c r="G2108" s="910">
        <f>'48'!N40</f>
        <v>0</v>
      </c>
      <c r="I2108" s="737">
        <f>'47'!N40</f>
        <v>-205</v>
      </c>
      <c r="K2108" s="231">
        <f>'48'!N40</f>
        <v>0</v>
      </c>
      <c r="N2108" s="1018">
        <v>0</v>
      </c>
      <c r="O2108" s="898">
        <f>'47'!N40</f>
        <v>-205</v>
      </c>
      <c r="Q2108" s="898">
        <f>'48'!N40</f>
        <v>0</v>
      </c>
      <c r="S2108" s="722">
        <f t="shared" si="235"/>
        <v>0</v>
      </c>
      <c r="T2108" s="461"/>
      <c r="U2108" s="722">
        <f t="shared" si="236"/>
        <v>0</v>
      </c>
      <c r="W2108" s="655">
        <f t="shared" si="237"/>
        <v>0</v>
      </c>
      <c r="Z2108" s="654">
        <f t="shared" si="238"/>
        <v>-205</v>
      </c>
    </row>
    <row r="2109" spans="1:26" ht="15.75">
      <c r="A2109" s="381">
        <v>2109</v>
      </c>
      <c r="B2109" s="341" t="s">
        <v>1004</v>
      </c>
      <c r="D2109" t="s">
        <v>905</v>
      </c>
      <c r="E2109" s="910">
        <f>'47'!N42</f>
        <v>11599</v>
      </c>
      <c r="G2109" s="910">
        <f>'48'!N42</f>
        <v>10196</v>
      </c>
      <c r="I2109" s="737">
        <f>'47'!N42</f>
        <v>11599</v>
      </c>
      <c r="K2109" s="231">
        <f>'48'!N42</f>
        <v>10196</v>
      </c>
      <c r="N2109" s="1018">
        <v>10196</v>
      </c>
      <c r="O2109" s="898">
        <f>'47'!N42</f>
        <v>11599</v>
      </c>
      <c r="Q2109" s="898">
        <f>'48'!N42</f>
        <v>10196</v>
      </c>
      <c r="S2109" s="722">
        <f t="shared" si="235"/>
        <v>0</v>
      </c>
      <c r="T2109" s="461"/>
      <c r="U2109" s="722">
        <f t="shared" si="236"/>
        <v>0</v>
      </c>
      <c r="W2109" s="655">
        <f t="shared" si="237"/>
        <v>0</v>
      </c>
      <c r="Z2109" s="654">
        <f t="shared" si="238"/>
        <v>11599</v>
      </c>
    </row>
    <row r="2110" spans="1:26" ht="15.75">
      <c r="A2110" s="381">
        <v>2110</v>
      </c>
      <c r="B2110" s="341" t="s">
        <v>1005</v>
      </c>
      <c r="D2110" t="s">
        <v>905</v>
      </c>
      <c r="E2110" s="910">
        <f>'47'!N44</f>
        <v>4033</v>
      </c>
      <c r="G2110" s="910">
        <f>'48'!N44</f>
        <v>5542</v>
      </c>
      <c r="I2110" s="737">
        <f>'47'!N44</f>
        <v>4033</v>
      </c>
      <c r="K2110" s="231">
        <f>'48'!N44</f>
        <v>5542</v>
      </c>
      <c r="N2110" s="1018">
        <v>5542</v>
      </c>
      <c r="O2110" s="898">
        <f>'47'!N44</f>
        <v>4033</v>
      </c>
      <c r="Q2110" s="898">
        <f>'48'!N44</f>
        <v>5542</v>
      </c>
      <c r="S2110" s="722">
        <f t="shared" si="235"/>
        <v>0</v>
      </c>
      <c r="T2110" s="461"/>
      <c r="U2110" s="722">
        <f t="shared" si="236"/>
        <v>0</v>
      </c>
      <c r="W2110" s="655">
        <f t="shared" si="237"/>
        <v>0</v>
      </c>
      <c r="Z2110" s="654">
        <f t="shared" si="238"/>
        <v>4033</v>
      </c>
    </row>
    <row r="2111" spans="1:26" ht="15.75">
      <c r="A2111" s="381">
        <v>2111</v>
      </c>
      <c r="B2111" s="341" t="s">
        <v>1006</v>
      </c>
      <c r="D2111" t="s">
        <v>905</v>
      </c>
      <c r="E2111" s="910">
        <f>'47'!N46</f>
        <v>2987</v>
      </c>
      <c r="G2111" s="910">
        <f>'48'!N46</f>
        <v>4033</v>
      </c>
      <c r="I2111" s="737">
        <f>'47'!N46</f>
        <v>2987</v>
      </c>
      <c r="K2111" s="231">
        <f>'48'!N46</f>
        <v>4033</v>
      </c>
      <c r="N2111" s="1018">
        <v>4033</v>
      </c>
      <c r="O2111" s="898">
        <f>'47'!N46</f>
        <v>2987</v>
      </c>
      <c r="Q2111" s="898">
        <f>'48'!N46</f>
        <v>4033</v>
      </c>
      <c r="S2111" s="722">
        <f t="shared" si="235"/>
        <v>0</v>
      </c>
      <c r="T2111" s="461"/>
      <c r="U2111" s="722">
        <f t="shared" si="236"/>
        <v>0</v>
      </c>
      <c r="W2111" s="655">
        <f t="shared" si="237"/>
        <v>0</v>
      </c>
      <c r="Z2111" s="654">
        <f t="shared" si="238"/>
        <v>2987</v>
      </c>
    </row>
    <row r="2112" spans="1:26" ht="15.75">
      <c r="A2112" s="381">
        <v>2112</v>
      </c>
      <c r="B2112" s="341" t="s">
        <v>1007</v>
      </c>
      <c r="I2112" s="737"/>
      <c r="K2112" s="231"/>
      <c r="N2112" s="1018"/>
      <c r="S2112" s="722">
        <f t="shared" si="235"/>
        <v>0</v>
      </c>
      <c r="U2112" s="722">
        <f t="shared" si="236"/>
        <v>0</v>
      </c>
      <c r="W2112" s="655">
        <f t="shared" si="237"/>
        <v>0</v>
      </c>
      <c r="Z2112" s="654">
        <f t="shared" si="238"/>
        <v>0</v>
      </c>
    </row>
    <row r="2113" spans="1:26">
      <c r="A2113" s="381">
        <v>2113</v>
      </c>
      <c r="B2113" s="146" t="s">
        <v>228</v>
      </c>
      <c r="D2113" t="s">
        <v>905</v>
      </c>
      <c r="E2113" s="910">
        <f>'47'!N50</f>
        <v>2987</v>
      </c>
      <c r="G2113" s="910">
        <f>'48'!N50</f>
        <v>4033</v>
      </c>
      <c r="I2113" s="737">
        <f>'47'!N50</f>
        <v>2987</v>
      </c>
      <c r="K2113" s="231">
        <f>'48'!N50</f>
        <v>4033</v>
      </c>
      <c r="N2113" s="1018">
        <v>4033</v>
      </c>
      <c r="O2113" s="898">
        <f>'47'!N50</f>
        <v>2987</v>
      </c>
      <c r="Q2113" s="898">
        <f>'48'!N50</f>
        <v>4033</v>
      </c>
      <c r="S2113" s="722">
        <f t="shared" si="235"/>
        <v>0</v>
      </c>
      <c r="T2113" s="461"/>
      <c r="U2113" s="722">
        <f t="shared" si="236"/>
        <v>0</v>
      </c>
      <c r="W2113" s="655">
        <f t="shared" si="237"/>
        <v>0</v>
      </c>
      <c r="Z2113" s="654">
        <f t="shared" si="238"/>
        <v>2987</v>
      </c>
    </row>
    <row r="2114" spans="1:26">
      <c r="A2114" s="381">
        <v>2114</v>
      </c>
      <c r="B2114" s="146" t="s">
        <v>229</v>
      </c>
      <c r="D2114" t="s">
        <v>905</v>
      </c>
      <c r="E2114" s="910">
        <f>'47'!N51</f>
        <v>0</v>
      </c>
      <c r="G2114" s="910">
        <f>'48'!N51</f>
        <v>0</v>
      </c>
      <c r="I2114" s="737">
        <f>'47'!N51</f>
        <v>0</v>
      </c>
      <c r="K2114" s="231">
        <f>'48'!N51</f>
        <v>0</v>
      </c>
      <c r="N2114" s="1018">
        <v>0</v>
      </c>
      <c r="O2114" s="898">
        <f>'47'!N51</f>
        <v>0</v>
      </c>
      <c r="Q2114" s="898">
        <f>'48'!N51</f>
        <v>0</v>
      </c>
      <c r="S2114" s="722">
        <f t="shared" si="235"/>
        <v>0</v>
      </c>
      <c r="T2114" s="461"/>
      <c r="U2114" s="722">
        <f t="shared" si="236"/>
        <v>0</v>
      </c>
      <c r="W2114" s="655">
        <f t="shared" si="237"/>
        <v>0</v>
      </c>
      <c r="Z2114" s="654">
        <f t="shared" si="238"/>
        <v>0</v>
      </c>
    </row>
    <row r="2115" spans="1:26">
      <c r="A2115" s="381">
        <v>2115</v>
      </c>
      <c r="B2115" s="146" t="s">
        <v>230</v>
      </c>
      <c r="D2115" t="s">
        <v>905</v>
      </c>
      <c r="E2115" s="910">
        <f>'47'!N52</f>
        <v>0</v>
      </c>
      <c r="G2115" s="910">
        <f>'48'!N52</f>
        <v>0</v>
      </c>
      <c r="I2115" s="737">
        <f>'47'!N52</f>
        <v>0</v>
      </c>
      <c r="K2115" s="231">
        <f>'48'!N52</f>
        <v>0</v>
      </c>
      <c r="N2115" s="1018">
        <v>0</v>
      </c>
      <c r="O2115" s="898">
        <f>'47'!N52</f>
        <v>0</v>
      </c>
      <c r="Q2115" s="898">
        <f>'48'!N52</f>
        <v>0</v>
      </c>
      <c r="S2115" s="722">
        <f t="shared" si="235"/>
        <v>0</v>
      </c>
      <c r="T2115" s="461"/>
      <c r="U2115" s="722">
        <f t="shared" si="236"/>
        <v>0</v>
      </c>
      <c r="W2115" s="655">
        <f t="shared" si="237"/>
        <v>0</v>
      </c>
      <c r="Z2115" s="654">
        <f t="shared" si="238"/>
        <v>0</v>
      </c>
    </row>
    <row r="2116" spans="1:26">
      <c r="A2116" s="381">
        <v>2116</v>
      </c>
      <c r="B2116" s="146" t="s">
        <v>250</v>
      </c>
      <c r="D2116" t="s">
        <v>905</v>
      </c>
      <c r="E2116" s="910">
        <f>'47'!N53</f>
        <v>0</v>
      </c>
      <c r="G2116" s="910">
        <f>'48'!N53</f>
        <v>0</v>
      </c>
      <c r="I2116" s="737">
        <f>'47'!N53</f>
        <v>0</v>
      </c>
      <c r="K2116" s="231">
        <f>'48'!N53</f>
        <v>0</v>
      </c>
      <c r="N2116" s="1018">
        <v>0</v>
      </c>
      <c r="O2116" s="898">
        <f>'47'!N53</f>
        <v>0</v>
      </c>
      <c r="Q2116" s="898">
        <f>'48'!N53</f>
        <v>0</v>
      </c>
      <c r="S2116" s="722">
        <f t="shared" si="235"/>
        <v>0</v>
      </c>
      <c r="T2116" s="461"/>
      <c r="U2116" s="722">
        <f t="shared" si="236"/>
        <v>0</v>
      </c>
      <c r="W2116" s="655">
        <f t="shared" si="237"/>
        <v>0</v>
      </c>
      <c r="Z2116" s="654">
        <f t="shared" si="238"/>
        <v>0</v>
      </c>
    </row>
    <row r="2117" spans="1:26" ht="15.75">
      <c r="A2117" s="381">
        <v>2117</v>
      </c>
      <c r="B2117" s="341" t="s">
        <v>1008</v>
      </c>
      <c r="D2117" t="s">
        <v>905</v>
      </c>
      <c r="E2117" s="910">
        <f>'47'!N54</f>
        <v>2987</v>
      </c>
      <c r="G2117" s="910">
        <f>'48'!N54</f>
        <v>4033</v>
      </c>
      <c r="I2117" s="737">
        <f>'47'!N54</f>
        <v>2987</v>
      </c>
      <c r="K2117" s="231">
        <f>'48'!N54</f>
        <v>4033</v>
      </c>
      <c r="N2117" s="1018">
        <v>4033</v>
      </c>
      <c r="O2117" s="898">
        <f>'47'!N54</f>
        <v>2987</v>
      </c>
      <c r="Q2117" s="898">
        <f>'48'!N54</f>
        <v>4033</v>
      </c>
      <c r="S2117" s="722">
        <f t="shared" si="235"/>
        <v>0</v>
      </c>
      <c r="T2117" s="461"/>
      <c r="U2117" s="722">
        <f t="shared" si="236"/>
        <v>0</v>
      </c>
      <c r="W2117" s="655">
        <f t="shared" si="237"/>
        <v>0</v>
      </c>
      <c r="Z2117" s="654">
        <f t="shared" si="238"/>
        <v>2987</v>
      </c>
    </row>
    <row r="2118" spans="1:26" ht="15.75">
      <c r="A2118" s="381">
        <v>2118</v>
      </c>
      <c r="B2118" s="341" t="s">
        <v>1142</v>
      </c>
      <c r="I2118" s="737"/>
      <c r="K2118" s="231"/>
      <c r="N2118" s="1018"/>
      <c r="S2118" s="722">
        <f t="shared" si="235"/>
        <v>0</v>
      </c>
      <c r="U2118" s="722">
        <f t="shared" si="236"/>
        <v>0</v>
      </c>
      <c r="W2118" s="655">
        <f t="shared" si="237"/>
        <v>0</v>
      </c>
      <c r="Z2118" s="654">
        <f t="shared" si="238"/>
        <v>0</v>
      </c>
    </row>
    <row r="2119" spans="1:26" ht="15.75">
      <c r="A2119" s="381">
        <v>2119</v>
      </c>
      <c r="B2119" s="341" t="s">
        <v>1014</v>
      </c>
      <c r="I2119" s="737"/>
      <c r="K2119" s="231"/>
      <c r="N2119" s="1018"/>
      <c r="S2119" s="722">
        <f t="shared" si="235"/>
        <v>0</v>
      </c>
      <c r="U2119" s="722">
        <f t="shared" si="236"/>
        <v>0</v>
      </c>
      <c r="W2119" s="655">
        <f t="shared" si="237"/>
        <v>0</v>
      </c>
      <c r="Z2119" s="654">
        <f t="shared" si="238"/>
        <v>0</v>
      </c>
    </row>
    <row r="2120" spans="1:26" ht="15.75">
      <c r="A2120" s="381">
        <v>2120</v>
      </c>
      <c r="B2120" s="341" t="s">
        <v>253</v>
      </c>
      <c r="I2120" s="737"/>
      <c r="K2120" s="231"/>
      <c r="N2120" s="1018"/>
      <c r="S2120" s="722">
        <f t="shared" si="235"/>
        <v>0</v>
      </c>
      <c r="U2120" s="722">
        <f t="shared" si="236"/>
        <v>0</v>
      </c>
      <c r="W2120" s="655">
        <f t="shared" si="237"/>
        <v>0</v>
      </c>
      <c r="Z2120" s="654">
        <f t="shared" si="238"/>
        <v>0</v>
      </c>
    </row>
    <row r="2121" spans="1:26">
      <c r="A2121" s="381">
        <v>2121</v>
      </c>
      <c r="B2121" s="146" t="s">
        <v>254</v>
      </c>
      <c r="D2121" t="s">
        <v>905</v>
      </c>
      <c r="E2121" s="910">
        <f>'50'!D11</f>
        <v>0</v>
      </c>
      <c r="G2121" s="910">
        <f>'50'!J11</f>
        <v>0</v>
      </c>
      <c r="I2121" s="737">
        <f>'50'!D11</f>
        <v>0</v>
      </c>
      <c r="J2121" s="370"/>
      <c r="K2121" s="231">
        <f>'50'!J11</f>
        <v>0</v>
      </c>
      <c r="N2121" s="1018">
        <v>0</v>
      </c>
      <c r="O2121" s="898">
        <f>'50'!D11</f>
        <v>0</v>
      </c>
      <c r="Q2121" s="898">
        <f>'50'!J11</f>
        <v>0</v>
      </c>
      <c r="S2121" s="722">
        <f t="shared" si="235"/>
        <v>0</v>
      </c>
      <c r="T2121" s="461"/>
      <c r="U2121" s="722">
        <f t="shared" si="236"/>
        <v>0</v>
      </c>
      <c r="W2121" s="655">
        <f t="shared" si="237"/>
        <v>0</v>
      </c>
      <c r="Z2121" s="654">
        <f t="shared" si="238"/>
        <v>0</v>
      </c>
    </row>
    <row r="2122" spans="1:26">
      <c r="A2122" s="381">
        <v>2122</v>
      </c>
      <c r="B2122" s="146" t="s">
        <v>255</v>
      </c>
      <c r="D2122" t="s">
        <v>905</v>
      </c>
      <c r="E2122" s="910">
        <f>'50'!D12</f>
        <v>4</v>
      </c>
      <c r="G2122" s="910">
        <f>'50'!J12</f>
        <v>153</v>
      </c>
      <c r="I2122" s="737">
        <f>'50'!D12</f>
        <v>4</v>
      </c>
      <c r="J2122" s="370"/>
      <c r="K2122" s="231">
        <f>'50'!J12</f>
        <v>153</v>
      </c>
      <c r="N2122" s="1018">
        <v>153</v>
      </c>
      <c r="O2122" s="898">
        <f>'50'!D12</f>
        <v>4</v>
      </c>
      <c r="Q2122" s="898">
        <f>'50'!J12</f>
        <v>153</v>
      </c>
      <c r="S2122" s="722">
        <f t="shared" si="235"/>
        <v>0</v>
      </c>
      <c r="T2122" s="461"/>
      <c r="U2122" s="722">
        <f t="shared" si="236"/>
        <v>0</v>
      </c>
      <c r="W2122" s="655">
        <f t="shared" si="237"/>
        <v>0</v>
      </c>
      <c r="Z2122" s="654">
        <f t="shared" si="238"/>
        <v>4</v>
      </c>
    </row>
    <row r="2123" spans="1:26">
      <c r="A2123" s="381">
        <v>2123</v>
      </c>
      <c r="B2123" s="146" t="s">
        <v>256</v>
      </c>
      <c r="D2123" t="s">
        <v>905</v>
      </c>
      <c r="E2123" s="910">
        <f>'50'!D13</f>
        <v>0</v>
      </c>
      <c r="G2123" s="910">
        <f>'50'!J13</f>
        <v>0</v>
      </c>
      <c r="I2123" s="737">
        <f>'50'!D13</f>
        <v>0</v>
      </c>
      <c r="J2123" s="370"/>
      <c r="K2123" s="231">
        <f>'50'!J13</f>
        <v>0</v>
      </c>
      <c r="N2123" s="1018">
        <v>0</v>
      </c>
      <c r="O2123" s="898">
        <f>'50'!D13</f>
        <v>0</v>
      </c>
      <c r="Q2123" s="898">
        <f>'50'!J13</f>
        <v>0</v>
      </c>
      <c r="S2123" s="722">
        <f t="shared" si="235"/>
        <v>0</v>
      </c>
      <c r="T2123" s="461"/>
      <c r="U2123" s="722">
        <f t="shared" si="236"/>
        <v>0</v>
      </c>
      <c r="W2123" s="655">
        <f t="shared" si="237"/>
        <v>0</v>
      </c>
      <c r="Z2123" s="654">
        <f t="shared" si="238"/>
        <v>0</v>
      </c>
    </row>
    <row r="2124" spans="1:26">
      <c r="A2124" s="381">
        <v>2124</v>
      </c>
      <c r="B2124" s="146" t="s">
        <v>257</v>
      </c>
      <c r="D2124" t="s">
        <v>905</v>
      </c>
      <c r="E2124" s="910">
        <f>'50'!D14</f>
        <v>0</v>
      </c>
      <c r="G2124" s="910">
        <f>'50'!J14</f>
        <v>0</v>
      </c>
      <c r="I2124" s="737">
        <f>'50'!D14</f>
        <v>0</v>
      </c>
      <c r="J2124" s="370"/>
      <c r="K2124" s="231">
        <f>'50'!J14</f>
        <v>0</v>
      </c>
      <c r="N2124" s="1018">
        <v>0</v>
      </c>
      <c r="O2124" s="898">
        <f>'50'!D14</f>
        <v>0</v>
      </c>
      <c r="Q2124" s="898">
        <f>'50'!J14</f>
        <v>0</v>
      </c>
      <c r="S2124" s="722">
        <f t="shared" si="235"/>
        <v>0</v>
      </c>
      <c r="T2124" s="461"/>
      <c r="U2124" s="722">
        <f t="shared" si="236"/>
        <v>0</v>
      </c>
      <c r="W2124" s="655">
        <f t="shared" si="237"/>
        <v>0</v>
      </c>
      <c r="Z2124" s="654">
        <f t="shared" si="238"/>
        <v>0</v>
      </c>
    </row>
    <row r="2125" spans="1:26">
      <c r="A2125" s="381">
        <v>2125</v>
      </c>
      <c r="B2125" s="146" t="s">
        <v>258</v>
      </c>
      <c r="D2125" t="s">
        <v>905</v>
      </c>
      <c r="E2125" s="910">
        <f>'50'!D15</f>
        <v>0</v>
      </c>
      <c r="G2125" s="910">
        <f>'50'!J15</f>
        <v>0</v>
      </c>
      <c r="I2125" s="737">
        <f>'50'!D15</f>
        <v>0</v>
      </c>
      <c r="J2125" s="370"/>
      <c r="K2125" s="231">
        <f>'50'!J15</f>
        <v>0</v>
      </c>
      <c r="N2125" s="1018">
        <v>0</v>
      </c>
      <c r="O2125" s="898">
        <f>'50'!D15</f>
        <v>0</v>
      </c>
      <c r="Q2125" s="898">
        <f>'50'!J15</f>
        <v>0</v>
      </c>
      <c r="S2125" s="722">
        <f t="shared" si="235"/>
        <v>0</v>
      </c>
      <c r="T2125" s="461"/>
      <c r="U2125" s="722">
        <f t="shared" si="236"/>
        <v>0</v>
      </c>
      <c r="W2125" s="655">
        <f t="shared" si="237"/>
        <v>0</v>
      </c>
      <c r="Z2125" s="654">
        <f t="shared" si="238"/>
        <v>0</v>
      </c>
    </row>
    <row r="2126" spans="1:26">
      <c r="A2126" s="381">
        <v>2126</v>
      </c>
      <c r="B2126" s="146" t="s">
        <v>259</v>
      </c>
      <c r="D2126" t="s">
        <v>905</v>
      </c>
      <c r="E2126" s="910">
        <f>'50'!D16</f>
        <v>191</v>
      </c>
      <c r="G2126" s="910">
        <f>'50'!J16</f>
        <v>0</v>
      </c>
      <c r="I2126" s="737">
        <f>'50'!D16</f>
        <v>191</v>
      </c>
      <c r="J2126" s="370"/>
      <c r="K2126" s="231">
        <f>'50'!J16</f>
        <v>0</v>
      </c>
      <c r="N2126" s="1018">
        <v>0</v>
      </c>
      <c r="O2126" s="898">
        <f>'50'!D16</f>
        <v>191</v>
      </c>
      <c r="Q2126" s="898">
        <f>'50'!J16</f>
        <v>0</v>
      </c>
      <c r="S2126" s="722">
        <f t="shared" si="235"/>
        <v>0</v>
      </c>
      <c r="T2126" s="461"/>
      <c r="U2126" s="722">
        <f t="shared" si="236"/>
        <v>0</v>
      </c>
      <c r="W2126" s="655">
        <f t="shared" si="237"/>
        <v>0</v>
      </c>
      <c r="Z2126" s="654">
        <f t="shared" si="238"/>
        <v>191</v>
      </c>
    </row>
    <row r="2127" spans="1:26">
      <c r="A2127" s="381">
        <v>2127</v>
      </c>
      <c r="B2127" s="146" t="s">
        <v>1090</v>
      </c>
      <c r="D2127" t="s">
        <v>905</v>
      </c>
      <c r="E2127" s="910">
        <f>'50'!D17</f>
        <v>18948</v>
      </c>
      <c r="G2127" s="910">
        <f>'50'!J17</f>
        <v>7799</v>
      </c>
      <c r="I2127" s="737">
        <f>'50'!D17</f>
        <v>18948</v>
      </c>
      <c r="J2127" s="370"/>
      <c r="K2127" s="231">
        <f>'50'!J17</f>
        <v>7799</v>
      </c>
      <c r="N2127" s="1018">
        <v>7799</v>
      </c>
      <c r="O2127" s="898">
        <f>'50'!D17</f>
        <v>18948</v>
      </c>
      <c r="Q2127" s="898">
        <f>'50'!J17</f>
        <v>7799</v>
      </c>
      <c r="S2127" s="722">
        <f t="shared" si="235"/>
        <v>0</v>
      </c>
      <c r="T2127" s="461"/>
      <c r="U2127" s="722">
        <f t="shared" si="236"/>
        <v>0</v>
      </c>
      <c r="W2127" s="655">
        <f t="shared" si="237"/>
        <v>0</v>
      </c>
      <c r="Z2127" s="654">
        <f t="shared" si="238"/>
        <v>18948</v>
      </c>
    </row>
    <row r="2128" spans="1:26">
      <c r="A2128" s="381">
        <v>2128</v>
      </c>
      <c r="B2128" s="146" t="s">
        <v>457</v>
      </c>
      <c r="D2128" t="s">
        <v>905</v>
      </c>
      <c r="E2128" s="910">
        <f>'50'!D18</f>
        <v>-7317</v>
      </c>
      <c r="G2128" s="910">
        <f>'50'!J18</f>
        <v>-13642</v>
      </c>
      <c r="I2128" s="737">
        <f>'50'!D18</f>
        <v>-7317</v>
      </c>
      <c r="J2128" s="370"/>
      <c r="K2128" s="231">
        <f>'50'!J18</f>
        <v>-13642</v>
      </c>
      <c r="N2128" s="1018">
        <v>-13642</v>
      </c>
      <c r="O2128" s="898">
        <f>'50'!D18</f>
        <v>-7317</v>
      </c>
      <c r="Q2128" s="898">
        <f>'50'!J18</f>
        <v>-13642</v>
      </c>
      <c r="S2128" s="722">
        <f t="shared" si="235"/>
        <v>0</v>
      </c>
      <c r="T2128" s="461"/>
      <c r="U2128" s="722">
        <f t="shared" si="236"/>
        <v>0</v>
      </c>
      <c r="W2128" s="655">
        <f t="shared" si="237"/>
        <v>0</v>
      </c>
      <c r="Z2128" s="654">
        <f t="shared" si="238"/>
        <v>-7317</v>
      </c>
    </row>
    <row r="2129" spans="1:26" ht="15.75">
      <c r="A2129" s="381">
        <v>2129</v>
      </c>
      <c r="B2129" s="341" t="s">
        <v>405</v>
      </c>
      <c r="D2129" t="s">
        <v>905</v>
      </c>
      <c r="E2129" s="910">
        <f>'50'!D19</f>
        <v>11826</v>
      </c>
      <c r="G2129" s="910">
        <f>'50'!J19</f>
        <v>-5690</v>
      </c>
      <c r="I2129" s="737">
        <f>'50'!D19</f>
        <v>11826</v>
      </c>
      <c r="J2129" s="370"/>
      <c r="K2129" s="231">
        <f>'50'!J19</f>
        <v>-5690</v>
      </c>
      <c r="N2129" s="1018">
        <v>-5690</v>
      </c>
      <c r="O2129" s="898">
        <f>'50'!D19</f>
        <v>11826</v>
      </c>
      <c r="Q2129" s="898">
        <f>'50'!J19</f>
        <v>-5690</v>
      </c>
      <c r="S2129" s="722">
        <f t="shared" si="235"/>
        <v>0</v>
      </c>
      <c r="T2129" s="461"/>
      <c r="U2129" s="722">
        <f t="shared" si="236"/>
        <v>0</v>
      </c>
      <c r="W2129" s="655">
        <f t="shared" si="237"/>
        <v>0</v>
      </c>
      <c r="Z2129" s="654">
        <f t="shared" si="238"/>
        <v>11826</v>
      </c>
    </row>
    <row r="2130" spans="1:26" ht="15.75">
      <c r="A2130" s="381">
        <v>2130</v>
      </c>
      <c r="B2130" s="341" t="s">
        <v>406</v>
      </c>
      <c r="I2130" s="737"/>
      <c r="K2130" s="231"/>
      <c r="N2130" s="1018"/>
      <c r="S2130" s="722">
        <f t="shared" si="235"/>
        <v>0</v>
      </c>
      <c r="U2130" s="722">
        <f t="shared" si="236"/>
        <v>0</v>
      </c>
      <c r="W2130" s="655">
        <f t="shared" si="237"/>
        <v>0</v>
      </c>
      <c r="Z2130" s="654">
        <f t="shared" si="238"/>
        <v>0</v>
      </c>
    </row>
    <row r="2131" spans="1:26">
      <c r="A2131" s="381">
        <v>2131</v>
      </c>
      <c r="B2131" s="146" t="s">
        <v>407</v>
      </c>
      <c r="D2131" t="s">
        <v>905</v>
      </c>
      <c r="E2131" s="910">
        <f>'50'!D23</f>
        <v>11659</v>
      </c>
      <c r="G2131" s="910">
        <f>'50'!J23</f>
        <v>-5689</v>
      </c>
      <c r="I2131" s="737">
        <f>'50'!D23</f>
        <v>11659</v>
      </c>
      <c r="K2131" s="231">
        <f>'50'!J23</f>
        <v>-5689</v>
      </c>
      <c r="N2131" s="1018">
        <v>-5689</v>
      </c>
      <c r="O2131" s="898">
        <f>'50'!D23</f>
        <v>11659</v>
      </c>
      <c r="Q2131" s="898">
        <f>'50'!J23</f>
        <v>-5689</v>
      </c>
      <c r="S2131" s="722">
        <f t="shared" si="235"/>
        <v>0</v>
      </c>
      <c r="T2131" s="461"/>
      <c r="U2131" s="722">
        <f t="shared" si="236"/>
        <v>0</v>
      </c>
      <c r="W2131" s="655">
        <f t="shared" si="237"/>
        <v>0</v>
      </c>
      <c r="Z2131" s="654">
        <f t="shared" si="238"/>
        <v>11659</v>
      </c>
    </row>
    <row r="2132" spans="1:26">
      <c r="A2132" s="381">
        <v>2132</v>
      </c>
      <c r="B2132" s="388" t="s">
        <v>1683</v>
      </c>
      <c r="D2132" t="s">
        <v>905</v>
      </c>
      <c r="E2132" s="910">
        <f>'50'!D24</f>
        <v>166</v>
      </c>
      <c r="G2132" s="910">
        <f>'50'!J24</f>
        <v>0</v>
      </c>
      <c r="I2132" s="737">
        <f>'50'!D24</f>
        <v>166</v>
      </c>
      <c r="K2132" s="231">
        <f>'50'!J24</f>
        <v>0</v>
      </c>
      <c r="N2132" s="1018">
        <v>0</v>
      </c>
      <c r="O2132" s="898">
        <f>'50'!D24</f>
        <v>166</v>
      </c>
      <c r="Q2132" s="898">
        <f>'50'!J24</f>
        <v>0</v>
      </c>
      <c r="S2132" s="722">
        <f t="shared" si="235"/>
        <v>0</v>
      </c>
      <c r="T2132" s="461"/>
      <c r="U2132" s="722">
        <f t="shared" si="236"/>
        <v>0</v>
      </c>
      <c r="W2132" s="655">
        <f t="shared" si="237"/>
        <v>0</v>
      </c>
      <c r="Z2132" s="654">
        <f t="shared" si="238"/>
        <v>166</v>
      </c>
    </row>
    <row r="2133" spans="1:26" ht="15.75">
      <c r="A2133" s="381">
        <v>2133</v>
      </c>
      <c r="B2133" s="341" t="s">
        <v>106</v>
      </c>
      <c r="D2133" t="s">
        <v>905</v>
      </c>
      <c r="E2133" s="910">
        <f>'50'!D25</f>
        <v>11825</v>
      </c>
      <c r="G2133" s="910">
        <f>'50'!J25</f>
        <v>-5689</v>
      </c>
      <c r="I2133" s="737">
        <f>'50'!D25</f>
        <v>11825</v>
      </c>
      <c r="K2133" s="231">
        <f>'50'!J25</f>
        <v>-5689</v>
      </c>
      <c r="N2133" s="1018">
        <v>-5689</v>
      </c>
      <c r="O2133" s="898">
        <f>'50'!D25</f>
        <v>11825</v>
      </c>
      <c r="Q2133" s="898">
        <f>'50'!J25</f>
        <v>-5689</v>
      </c>
      <c r="S2133" s="722">
        <f t="shared" si="235"/>
        <v>0</v>
      </c>
      <c r="T2133" s="461"/>
      <c r="U2133" s="722">
        <f t="shared" si="236"/>
        <v>0</v>
      </c>
      <c r="W2133" s="655">
        <f t="shared" si="237"/>
        <v>0</v>
      </c>
      <c r="Z2133" s="654">
        <f t="shared" si="238"/>
        <v>11825</v>
      </c>
    </row>
    <row r="2134" spans="1:26" ht="15.75">
      <c r="A2134" s="381">
        <v>2134</v>
      </c>
      <c r="B2134" s="341" t="s">
        <v>1524</v>
      </c>
      <c r="I2134" s="737"/>
      <c r="K2134" s="231"/>
      <c r="N2134" s="1018"/>
      <c r="S2134" s="722">
        <f t="shared" si="235"/>
        <v>0</v>
      </c>
      <c r="T2134" s="461"/>
      <c r="U2134" s="722">
        <f t="shared" si="236"/>
        <v>0</v>
      </c>
      <c r="W2134" s="655"/>
      <c r="Z2134" s="654">
        <f t="shared" si="238"/>
        <v>0</v>
      </c>
    </row>
    <row r="2135" spans="1:26">
      <c r="A2135" s="381">
        <v>2135</v>
      </c>
      <c r="B2135" s="146" t="s">
        <v>253</v>
      </c>
      <c r="I2135" s="737"/>
      <c r="K2135" s="231"/>
      <c r="N2135" s="1018"/>
      <c r="S2135" s="722">
        <f t="shared" si="235"/>
        <v>0</v>
      </c>
      <c r="T2135" s="461"/>
      <c r="U2135" s="722">
        <f t="shared" si="236"/>
        <v>0</v>
      </c>
      <c r="W2135" s="655"/>
      <c r="Z2135" s="654">
        <f t="shared" si="238"/>
        <v>0</v>
      </c>
    </row>
    <row r="2136" spans="1:26">
      <c r="A2136" s="381">
        <v>2136</v>
      </c>
      <c r="B2136" s="146" t="s">
        <v>254</v>
      </c>
      <c r="D2136" t="s">
        <v>905</v>
      </c>
      <c r="E2136" s="910">
        <f>'50'!F11</f>
        <v>0</v>
      </c>
      <c r="G2136" s="910">
        <f>'50'!K11</f>
        <v>0</v>
      </c>
      <c r="I2136" s="737"/>
      <c r="K2136" s="231"/>
      <c r="N2136" s="1018">
        <v>0</v>
      </c>
      <c r="S2136" s="722">
        <f t="shared" si="235"/>
        <v>0</v>
      </c>
      <c r="T2136" s="461"/>
      <c r="U2136" s="722">
        <f t="shared" si="236"/>
        <v>0</v>
      </c>
      <c r="W2136" s="655"/>
      <c r="Z2136" s="654">
        <f t="shared" si="238"/>
        <v>0</v>
      </c>
    </row>
    <row r="2137" spans="1:26">
      <c r="A2137" s="381">
        <v>2137</v>
      </c>
      <c r="B2137" s="146" t="s">
        <v>255</v>
      </c>
      <c r="D2137" t="s">
        <v>905</v>
      </c>
      <c r="E2137" s="910">
        <f>'50'!F12</f>
        <v>0</v>
      </c>
      <c r="G2137" s="910">
        <f>'50'!K12</f>
        <v>0</v>
      </c>
      <c r="I2137" s="737"/>
      <c r="K2137" s="231"/>
      <c r="N2137" s="1018">
        <v>0</v>
      </c>
      <c r="S2137" s="722">
        <f t="shared" si="235"/>
        <v>0</v>
      </c>
      <c r="T2137" s="461"/>
      <c r="U2137" s="722">
        <f t="shared" si="236"/>
        <v>0</v>
      </c>
      <c r="W2137" s="655"/>
      <c r="Z2137" s="654">
        <f t="shared" si="238"/>
        <v>0</v>
      </c>
    </row>
    <row r="2138" spans="1:26">
      <c r="A2138" s="381">
        <v>2138</v>
      </c>
      <c r="B2138" s="146" t="s">
        <v>256</v>
      </c>
      <c r="D2138" t="s">
        <v>905</v>
      </c>
      <c r="E2138" s="910">
        <f>'50'!F13</f>
        <v>0</v>
      </c>
      <c r="G2138" s="910">
        <f>'50'!K13</f>
        <v>0</v>
      </c>
      <c r="I2138" s="737"/>
      <c r="K2138" s="231"/>
      <c r="N2138" s="1018">
        <v>0</v>
      </c>
      <c r="S2138" s="722">
        <f t="shared" si="235"/>
        <v>0</v>
      </c>
      <c r="T2138" s="461"/>
      <c r="U2138" s="722">
        <f t="shared" si="236"/>
        <v>0</v>
      </c>
      <c r="W2138" s="655"/>
      <c r="Z2138" s="654">
        <f t="shared" si="238"/>
        <v>0</v>
      </c>
    </row>
    <row r="2139" spans="1:26">
      <c r="A2139" s="381">
        <v>2139</v>
      </c>
      <c r="B2139" s="146" t="s">
        <v>257</v>
      </c>
      <c r="D2139" t="s">
        <v>905</v>
      </c>
      <c r="E2139" s="910">
        <f>'50'!F14</f>
        <v>0</v>
      </c>
      <c r="G2139" s="910">
        <f>'50'!K14</f>
        <v>0</v>
      </c>
      <c r="I2139" s="737"/>
      <c r="K2139" s="231"/>
      <c r="N2139" s="1018">
        <v>0</v>
      </c>
      <c r="S2139" s="722">
        <f t="shared" si="235"/>
        <v>0</v>
      </c>
      <c r="T2139" s="461"/>
      <c r="U2139" s="722">
        <f t="shared" si="236"/>
        <v>0</v>
      </c>
      <c r="W2139" s="655"/>
      <c r="Z2139" s="654">
        <f t="shared" si="238"/>
        <v>0</v>
      </c>
    </row>
    <row r="2140" spans="1:26">
      <c r="A2140" s="381">
        <v>2140</v>
      </c>
      <c r="B2140" s="146" t="s">
        <v>258</v>
      </c>
      <c r="D2140" t="s">
        <v>905</v>
      </c>
      <c r="E2140" s="910">
        <f>'50'!F15</f>
        <v>0</v>
      </c>
      <c r="G2140" s="910">
        <f>'50'!K15</f>
        <v>0</v>
      </c>
      <c r="I2140" s="737"/>
      <c r="K2140" s="231"/>
      <c r="N2140" s="1018">
        <v>0</v>
      </c>
      <c r="S2140" s="722">
        <f t="shared" si="235"/>
        <v>0</v>
      </c>
      <c r="T2140" s="461"/>
      <c r="U2140" s="722">
        <f t="shared" si="236"/>
        <v>0</v>
      </c>
      <c r="W2140" s="655"/>
      <c r="Z2140" s="654">
        <f t="shared" si="238"/>
        <v>0</v>
      </c>
    </row>
    <row r="2141" spans="1:26">
      <c r="A2141" s="381">
        <v>2141</v>
      </c>
      <c r="B2141" s="146" t="s">
        <v>259</v>
      </c>
      <c r="D2141" t="s">
        <v>905</v>
      </c>
      <c r="E2141" s="910">
        <f>'50'!F16</f>
        <v>0</v>
      </c>
      <c r="G2141" s="910">
        <f>'50'!K16</f>
        <v>0</v>
      </c>
      <c r="I2141" s="737"/>
      <c r="K2141" s="231"/>
      <c r="N2141" s="1018">
        <v>0</v>
      </c>
      <c r="S2141" s="722">
        <f t="shared" si="235"/>
        <v>0</v>
      </c>
      <c r="T2141" s="461"/>
      <c r="U2141" s="722">
        <f t="shared" si="236"/>
        <v>0</v>
      </c>
      <c r="W2141" s="655"/>
      <c r="Z2141" s="654">
        <f t="shared" si="238"/>
        <v>0</v>
      </c>
    </row>
    <row r="2142" spans="1:26">
      <c r="A2142" s="381">
        <v>2142</v>
      </c>
      <c r="B2142" s="146" t="s">
        <v>1090</v>
      </c>
      <c r="D2142" t="s">
        <v>905</v>
      </c>
      <c r="E2142" s="910">
        <f>'50'!F17</f>
        <v>0</v>
      </c>
      <c r="G2142" s="910">
        <f>'50'!K17</f>
        <v>0</v>
      </c>
      <c r="I2142" s="737"/>
      <c r="K2142" s="231"/>
      <c r="N2142" s="1018">
        <v>0</v>
      </c>
      <c r="S2142" s="722">
        <f t="shared" si="235"/>
        <v>0</v>
      </c>
      <c r="T2142" s="461"/>
      <c r="U2142" s="722">
        <f t="shared" si="236"/>
        <v>0</v>
      </c>
      <c r="W2142" s="655"/>
      <c r="Z2142" s="654">
        <f t="shared" si="238"/>
        <v>0</v>
      </c>
    </row>
    <row r="2143" spans="1:26">
      <c r="A2143" s="381">
        <v>2143</v>
      </c>
      <c r="B2143" s="146" t="s">
        <v>457</v>
      </c>
      <c r="D2143" t="s">
        <v>905</v>
      </c>
      <c r="E2143" s="910">
        <f>'50'!F18</f>
        <v>0</v>
      </c>
      <c r="G2143" s="910">
        <f>'50'!K18</f>
        <v>0</v>
      </c>
      <c r="I2143" s="737"/>
      <c r="K2143" s="231"/>
      <c r="N2143" s="1018">
        <v>0</v>
      </c>
      <c r="S2143" s="722">
        <f t="shared" si="235"/>
        <v>0</v>
      </c>
      <c r="T2143" s="461"/>
      <c r="U2143" s="722">
        <f t="shared" si="236"/>
        <v>0</v>
      </c>
      <c r="W2143" s="655"/>
      <c r="Z2143" s="654">
        <f t="shared" si="238"/>
        <v>0</v>
      </c>
    </row>
    <row r="2144" spans="1:26">
      <c r="A2144" s="381">
        <v>2144</v>
      </c>
      <c r="B2144" s="146" t="s">
        <v>405</v>
      </c>
      <c r="D2144" t="s">
        <v>905</v>
      </c>
      <c r="E2144" s="910">
        <f>'50'!F19</f>
        <v>0</v>
      </c>
      <c r="G2144" s="910">
        <f>'50'!K19</f>
        <v>0</v>
      </c>
      <c r="I2144" s="737"/>
      <c r="K2144" s="231"/>
      <c r="N2144" s="1018">
        <v>0</v>
      </c>
      <c r="S2144" s="722">
        <f t="shared" si="235"/>
        <v>0</v>
      </c>
      <c r="T2144" s="461"/>
      <c r="U2144" s="722">
        <f t="shared" si="236"/>
        <v>0</v>
      </c>
      <c r="W2144" s="655"/>
      <c r="Z2144" s="654">
        <f t="shared" si="238"/>
        <v>0</v>
      </c>
    </row>
    <row r="2145" spans="1:26">
      <c r="A2145" s="381">
        <v>2145</v>
      </c>
      <c r="B2145" s="146" t="s">
        <v>406</v>
      </c>
      <c r="I2145" s="737"/>
      <c r="K2145" s="231"/>
      <c r="N2145" s="1018"/>
      <c r="S2145" s="722">
        <f t="shared" si="235"/>
        <v>0</v>
      </c>
      <c r="T2145" s="461"/>
      <c r="U2145" s="722">
        <f t="shared" si="236"/>
        <v>0</v>
      </c>
      <c r="W2145" s="655"/>
      <c r="Z2145" s="654">
        <f t="shared" si="238"/>
        <v>0</v>
      </c>
    </row>
    <row r="2146" spans="1:26">
      <c r="A2146" s="381">
        <v>2146</v>
      </c>
      <c r="B2146" s="146" t="s">
        <v>407</v>
      </c>
      <c r="D2146" t="s">
        <v>905</v>
      </c>
      <c r="E2146" s="910">
        <f>'50'!F23</f>
        <v>0</v>
      </c>
      <c r="G2146" s="910">
        <f>'50'!K23</f>
        <v>0</v>
      </c>
      <c r="I2146" s="737"/>
      <c r="K2146" s="231"/>
      <c r="N2146" s="1018">
        <v>0</v>
      </c>
      <c r="S2146" s="722">
        <f t="shared" si="235"/>
        <v>0</v>
      </c>
      <c r="T2146" s="461"/>
      <c r="U2146" s="722">
        <f t="shared" si="236"/>
        <v>0</v>
      </c>
      <c r="W2146" s="655"/>
      <c r="Z2146" s="654">
        <f t="shared" si="238"/>
        <v>0</v>
      </c>
    </row>
    <row r="2147" spans="1:26">
      <c r="A2147" s="381">
        <v>2147</v>
      </c>
      <c r="B2147" s="146" t="s">
        <v>408</v>
      </c>
      <c r="D2147" t="s">
        <v>905</v>
      </c>
      <c r="E2147" s="910">
        <f>'50'!F24</f>
        <v>0</v>
      </c>
      <c r="G2147" s="910">
        <f>'50'!K24</f>
        <v>0</v>
      </c>
      <c r="I2147" s="737"/>
      <c r="K2147" s="231"/>
      <c r="N2147" s="1018">
        <v>0</v>
      </c>
      <c r="S2147" s="722">
        <f t="shared" si="235"/>
        <v>0</v>
      </c>
      <c r="T2147" s="461"/>
      <c r="U2147" s="722">
        <f t="shared" si="236"/>
        <v>0</v>
      </c>
      <c r="W2147" s="655"/>
      <c r="Z2147" s="654">
        <f t="shared" si="238"/>
        <v>0</v>
      </c>
    </row>
    <row r="2148" spans="1:26">
      <c r="A2148" s="381">
        <v>2148</v>
      </c>
      <c r="B2148" s="146" t="s">
        <v>106</v>
      </c>
      <c r="D2148" t="s">
        <v>905</v>
      </c>
      <c r="E2148" s="910">
        <f>'50'!F25</f>
        <v>0</v>
      </c>
      <c r="G2148" s="910">
        <f>'50'!K25</f>
        <v>0</v>
      </c>
      <c r="I2148" s="737"/>
      <c r="K2148" s="231"/>
      <c r="N2148" s="1018">
        <v>0</v>
      </c>
      <c r="S2148" s="722">
        <f t="shared" si="235"/>
        <v>0</v>
      </c>
      <c r="T2148" s="461"/>
      <c r="U2148" s="722">
        <f t="shared" si="236"/>
        <v>0</v>
      </c>
      <c r="W2148" s="655"/>
      <c r="Z2148" s="654">
        <f t="shared" si="238"/>
        <v>0</v>
      </c>
    </row>
    <row r="2149" spans="1:26" ht="15.75">
      <c r="A2149" s="381">
        <v>2149</v>
      </c>
      <c r="B2149" s="341" t="s">
        <v>997</v>
      </c>
      <c r="I2149" s="737"/>
      <c r="K2149" s="231"/>
      <c r="N2149" s="1018"/>
      <c r="S2149" s="722">
        <f t="shared" ref="S2149:S2212" si="239">E2149-I2149</f>
        <v>0</v>
      </c>
      <c r="U2149" s="722">
        <f t="shared" ref="U2149:U2212" si="240">G2149-K2149</f>
        <v>0</v>
      </c>
      <c r="W2149" s="655">
        <f t="shared" ref="W2149:W2180" si="241">G2149-N2149</f>
        <v>0</v>
      </c>
      <c r="Z2149" s="654">
        <f t="shared" ref="Z2149:Z2212" si="242">E2149-Y2149</f>
        <v>0</v>
      </c>
    </row>
    <row r="2150" spans="1:26" ht="15.75">
      <c r="A2150" s="381">
        <v>2150</v>
      </c>
      <c r="B2150" s="341" t="s">
        <v>253</v>
      </c>
      <c r="I2150" s="737"/>
      <c r="K2150" s="231"/>
      <c r="N2150" s="1018"/>
      <c r="S2150" s="722">
        <f t="shared" si="239"/>
        <v>0</v>
      </c>
      <c r="U2150" s="722">
        <f t="shared" si="240"/>
        <v>0</v>
      </c>
      <c r="W2150" s="655">
        <f t="shared" si="241"/>
        <v>0</v>
      </c>
      <c r="Z2150" s="654">
        <f t="shared" si="242"/>
        <v>0</v>
      </c>
    </row>
    <row r="2151" spans="1:26">
      <c r="A2151" s="381">
        <v>2151</v>
      </c>
      <c r="B2151" s="146" t="s">
        <v>254</v>
      </c>
      <c r="D2151" t="s">
        <v>905</v>
      </c>
      <c r="E2151" s="910">
        <f>'50'!H11</f>
        <v>0</v>
      </c>
      <c r="G2151" s="910">
        <f>'50'!M11</f>
        <v>0</v>
      </c>
      <c r="I2151" s="737">
        <f>'50'!H11</f>
        <v>0</v>
      </c>
      <c r="J2151" s="370"/>
      <c r="K2151" s="231">
        <f>'50'!M11</f>
        <v>0</v>
      </c>
      <c r="N2151" s="1018">
        <v>0</v>
      </c>
      <c r="O2151" s="898">
        <f>'50'!H11</f>
        <v>0</v>
      </c>
      <c r="Q2151" s="898">
        <f>'50'!M11</f>
        <v>0</v>
      </c>
      <c r="S2151" s="722">
        <f t="shared" si="239"/>
        <v>0</v>
      </c>
      <c r="T2151" s="461"/>
      <c r="U2151" s="722">
        <f t="shared" si="240"/>
        <v>0</v>
      </c>
      <c r="W2151" s="655">
        <f t="shared" si="241"/>
        <v>0</v>
      </c>
      <c r="Z2151" s="654">
        <f t="shared" si="242"/>
        <v>0</v>
      </c>
    </row>
    <row r="2152" spans="1:26">
      <c r="A2152" s="381">
        <v>2152</v>
      </c>
      <c r="B2152" s="146" t="s">
        <v>255</v>
      </c>
      <c r="D2152" t="s">
        <v>905</v>
      </c>
      <c r="E2152" s="910">
        <f>'50'!H12</f>
        <v>1244</v>
      </c>
      <c r="G2152" s="910">
        <f>'50'!M12</f>
        <v>0</v>
      </c>
      <c r="I2152" s="737">
        <f>'50'!H12</f>
        <v>1244</v>
      </c>
      <c r="J2152" s="370"/>
      <c r="K2152" s="231">
        <f>'50'!M12</f>
        <v>0</v>
      </c>
      <c r="N2152" s="1018">
        <v>0</v>
      </c>
      <c r="O2152" s="898">
        <f>'50'!H12</f>
        <v>1244</v>
      </c>
      <c r="Q2152" s="898">
        <f>'50'!M12</f>
        <v>0</v>
      </c>
      <c r="S2152" s="722">
        <f t="shared" si="239"/>
        <v>0</v>
      </c>
      <c r="T2152" s="461"/>
      <c r="U2152" s="722">
        <f t="shared" si="240"/>
        <v>0</v>
      </c>
      <c r="W2152" s="655">
        <f t="shared" si="241"/>
        <v>0</v>
      </c>
      <c r="Z2152" s="654">
        <f t="shared" si="242"/>
        <v>1244</v>
      </c>
    </row>
    <row r="2153" spans="1:26">
      <c r="A2153" s="381">
        <v>2153</v>
      </c>
      <c r="B2153" s="146" t="s">
        <v>256</v>
      </c>
      <c r="D2153" t="s">
        <v>905</v>
      </c>
      <c r="E2153" s="910">
        <f>'50'!H13</f>
        <v>0</v>
      </c>
      <c r="G2153" s="910">
        <f>'50'!M13</f>
        <v>0</v>
      </c>
      <c r="I2153" s="737">
        <f>'50'!H13</f>
        <v>0</v>
      </c>
      <c r="J2153" s="370"/>
      <c r="K2153" s="231">
        <f>'50'!M13</f>
        <v>0</v>
      </c>
      <c r="N2153" s="1018">
        <v>0</v>
      </c>
      <c r="O2153" s="898">
        <f>'50'!H13</f>
        <v>0</v>
      </c>
      <c r="Q2153" s="898">
        <f>'50'!M13</f>
        <v>0</v>
      </c>
      <c r="S2153" s="722">
        <f t="shared" si="239"/>
        <v>0</v>
      </c>
      <c r="T2153" s="461"/>
      <c r="U2153" s="722">
        <f t="shared" si="240"/>
        <v>0</v>
      </c>
      <c r="W2153" s="655">
        <f t="shared" si="241"/>
        <v>0</v>
      </c>
      <c r="Z2153" s="654">
        <f t="shared" si="242"/>
        <v>0</v>
      </c>
    </row>
    <row r="2154" spans="1:26">
      <c r="A2154" s="381">
        <v>2154</v>
      </c>
      <c r="B2154" s="146" t="s">
        <v>257</v>
      </c>
      <c r="D2154" t="s">
        <v>905</v>
      </c>
      <c r="E2154" s="910">
        <f>'50'!H14</f>
        <v>0</v>
      </c>
      <c r="G2154" s="910">
        <f>'50'!M14</f>
        <v>0</v>
      </c>
      <c r="I2154" s="737">
        <f>'50'!H14</f>
        <v>0</v>
      </c>
      <c r="J2154" s="370"/>
      <c r="K2154" s="231">
        <f>'50'!M14</f>
        <v>0</v>
      </c>
      <c r="N2154" s="1018">
        <v>0</v>
      </c>
      <c r="O2154" s="898">
        <f>'50'!H14</f>
        <v>0</v>
      </c>
      <c r="Q2154" s="898">
        <f>'50'!M14</f>
        <v>0</v>
      </c>
      <c r="S2154" s="722">
        <f t="shared" si="239"/>
        <v>0</v>
      </c>
      <c r="T2154" s="461"/>
      <c r="U2154" s="722">
        <f t="shared" si="240"/>
        <v>0</v>
      </c>
      <c r="W2154" s="655">
        <f t="shared" si="241"/>
        <v>0</v>
      </c>
      <c r="Z2154" s="654">
        <f t="shared" si="242"/>
        <v>0</v>
      </c>
    </row>
    <row r="2155" spans="1:26">
      <c r="A2155" s="381">
        <v>2155</v>
      </c>
      <c r="B2155" s="146" t="s">
        <v>258</v>
      </c>
      <c r="D2155" t="s">
        <v>905</v>
      </c>
      <c r="E2155" s="910">
        <f>'50'!H15</f>
        <v>0</v>
      </c>
      <c r="G2155" s="910">
        <f>'50'!M15</f>
        <v>0</v>
      </c>
      <c r="I2155" s="737">
        <f>'50'!H15</f>
        <v>0</v>
      </c>
      <c r="J2155" s="370"/>
      <c r="K2155" s="231">
        <f>'50'!M15</f>
        <v>0</v>
      </c>
      <c r="N2155" s="1018">
        <v>0</v>
      </c>
      <c r="O2155" s="898">
        <f>'50'!H15</f>
        <v>0</v>
      </c>
      <c r="Q2155" s="898">
        <f>'50'!M15</f>
        <v>0</v>
      </c>
      <c r="S2155" s="722">
        <f t="shared" si="239"/>
        <v>0</v>
      </c>
      <c r="T2155" s="461"/>
      <c r="U2155" s="722">
        <f t="shared" si="240"/>
        <v>0</v>
      </c>
      <c r="W2155" s="655">
        <f t="shared" si="241"/>
        <v>0</v>
      </c>
      <c r="Z2155" s="654">
        <f t="shared" si="242"/>
        <v>0</v>
      </c>
    </row>
    <row r="2156" spans="1:26">
      <c r="A2156" s="381">
        <v>2156</v>
      </c>
      <c r="B2156" s="146" t="s">
        <v>259</v>
      </c>
      <c r="D2156" t="s">
        <v>905</v>
      </c>
      <c r="E2156" s="910">
        <f>'50'!H16</f>
        <v>0</v>
      </c>
      <c r="G2156" s="910">
        <f>'50'!M16</f>
        <v>0</v>
      </c>
      <c r="I2156" s="737">
        <f>'50'!H16</f>
        <v>0</v>
      </c>
      <c r="J2156" s="370"/>
      <c r="K2156" s="231">
        <f>'50'!M16</f>
        <v>0</v>
      </c>
      <c r="N2156" s="1018">
        <v>0</v>
      </c>
      <c r="O2156" s="898">
        <f>'50'!H16</f>
        <v>0</v>
      </c>
      <c r="Q2156" s="898">
        <f>'50'!M16</f>
        <v>0</v>
      </c>
      <c r="S2156" s="722">
        <f t="shared" si="239"/>
        <v>0</v>
      </c>
      <c r="T2156" s="461"/>
      <c r="U2156" s="722">
        <f t="shared" si="240"/>
        <v>0</v>
      </c>
      <c r="W2156" s="655">
        <f t="shared" si="241"/>
        <v>0</v>
      </c>
      <c r="Z2156" s="654">
        <f t="shared" si="242"/>
        <v>0</v>
      </c>
    </row>
    <row r="2157" spans="1:26">
      <c r="A2157" s="381">
        <v>2157</v>
      </c>
      <c r="B2157" s="146" t="s">
        <v>1090</v>
      </c>
      <c r="D2157" t="s">
        <v>905</v>
      </c>
      <c r="E2157" s="910">
        <f>'50'!H17</f>
        <v>0</v>
      </c>
      <c r="G2157" s="910">
        <f>'50'!M17</f>
        <v>0</v>
      </c>
      <c r="I2157" s="737">
        <f>'50'!H17</f>
        <v>0</v>
      </c>
      <c r="J2157" s="370"/>
      <c r="K2157" s="231">
        <f>'50'!M17</f>
        <v>0</v>
      </c>
      <c r="N2157" s="1018">
        <v>0</v>
      </c>
      <c r="O2157" s="898">
        <f>'50'!H17</f>
        <v>0</v>
      </c>
      <c r="Q2157" s="898">
        <f>'50'!M17</f>
        <v>0</v>
      </c>
      <c r="S2157" s="722">
        <f t="shared" si="239"/>
        <v>0</v>
      </c>
      <c r="T2157" s="461"/>
      <c r="U2157" s="722">
        <f t="shared" si="240"/>
        <v>0</v>
      </c>
      <c r="W2157" s="655">
        <f t="shared" si="241"/>
        <v>0</v>
      </c>
      <c r="Z2157" s="654">
        <f t="shared" si="242"/>
        <v>0</v>
      </c>
    </row>
    <row r="2158" spans="1:26">
      <c r="A2158" s="381">
        <v>2158</v>
      </c>
      <c r="B2158" s="146" t="s">
        <v>457</v>
      </c>
      <c r="D2158" t="s">
        <v>905</v>
      </c>
      <c r="E2158" s="910">
        <f>'50'!H18</f>
        <v>0</v>
      </c>
      <c r="G2158" s="910">
        <f>'50'!M18</f>
        <v>0</v>
      </c>
      <c r="I2158" s="737">
        <f>'50'!H18</f>
        <v>0</v>
      </c>
      <c r="J2158" s="370"/>
      <c r="K2158" s="231">
        <f>'50'!M18</f>
        <v>0</v>
      </c>
      <c r="N2158" s="1018">
        <v>0</v>
      </c>
      <c r="O2158" s="898">
        <f>'50'!H18</f>
        <v>0</v>
      </c>
      <c r="Q2158" s="898">
        <f>'50'!M18</f>
        <v>0</v>
      </c>
      <c r="S2158" s="722">
        <f t="shared" si="239"/>
        <v>0</v>
      </c>
      <c r="T2158" s="461"/>
      <c r="U2158" s="722">
        <f t="shared" si="240"/>
        <v>0</v>
      </c>
      <c r="W2158" s="655">
        <f t="shared" si="241"/>
        <v>0</v>
      </c>
      <c r="Z2158" s="654">
        <f t="shared" si="242"/>
        <v>0</v>
      </c>
    </row>
    <row r="2159" spans="1:26" ht="15.75">
      <c r="A2159" s="381">
        <v>2159</v>
      </c>
      <c r="B2159" s="341" t="s">
        <v>405</v>
      </c>
      <c r="D2159" t="s">
        <v>905</v>
      </c>
      <c r="E2159" s="910">
        <f>'50'!H19</f>
        <v>1244</v>
      </c>
      <c r="G2159" s="910">
        <f>'50'!M19</f>
        <v>0</v>
      </c>
      <c r="I2159" s="737">
        <f>'50'!H19</f>
        <v>1244</v>
      </c>
      <c r="J2159" s="370"/>
      <c r="K2159" s="231">
        <f>'50'!M19</f>
        <v>0</v>
      </c>
      <c r="N2159" s="1018">
        <v>0</v>
      </c>
      <c r="O2159" s="898">
        <f>'50'!H19</f>
        <v>1244</v>
      </c>
      <c r="Q2159" s="898">
        <f>'50'!M19</f>
        <v>0</v>
      </c>
      <c r="S2159" s="722">
        <f t="shared" si="239"/>
        <v>0</v>
      </c>
      <c r="T2159" s="461"/>
      <c r="U2159" s="722">
        <f t="shared" si="240"/>
        <v>0</v>
      </c>
      <c r="W2159" s="655">
        <f t="shared" si="241"/>
        <v>0</v>
      </c>
      <c r="Z2159" s="654">
        <f t="shared" si="242"/>
        <v>1244</v>
      </c>
    </row>
    <row r="2160" spans="1:26" ht="15.75">
      <c r="A2160" s="381">
        <v>2160</v>
      </c>
      <c r="B2160" s="341" t="s">
        <v>406</v>
      </c>
      <c r="I2160" s="737"/>
      <c r="K2160" s="231"/>
      <c r="N2160" s="1018"/>
      <c r="S2160" s="722">
        <f t="shared" si="239"/>
        <v>0</v>
      </c>
      <c r="U2160" s="722">
        <f t="shared" si="240"/>
        <v>0</v>
      </c>
      <c r="W2160" s="655">
        <f t="shared" si="241"/>
        <v>0</v>
      </c>
      <c r="Z2160" s="654">
        <f t="shared" si="242"/>
        <v>0</v>
      </c>
    </row>
    <row r="2161" spans="1:26">
      <c r="A2161" s="381">
        <v>2161</v>
      </c>
      <c r="B2161" s="146" t="s">
        <v>407</v>
      </c>
      <c r="D2161" t="s">
        <v>905</v>
      </c>
      <c r="E2161" s="910">
        <f>'50'!H23</f>
        <v>1244</v>
      </c>
      <c r="G2161" s="910">
        <f>'50'!M23</f>
        <v>0</v>
      </c>
      <c r="I2161" s="737">
        <f>'50'!H23</f>
        <v>1244</v>
      </c>
      <c r="J2161" s="370"/>
      <c r="K2161" s="231">
        <f>'50'!M23</f>
        <v>0</v>
      </c>
      <c r="N2161" s="1018">
        <v>0</v>
      </c>
      <c r="O2161" s="898">
        <f>'50'!H23</f>
        <v>1244</v>
      </c>
      <c r="Q2161" s="898">
        <f>'50'!M23</f>
        <v>0</v>
      </c>
      <c r="S2161" s="722">
        <f t="shared" si="239"/>
        <v>0</v>
      </c>
      <c r="T2161" s="461"/>
      <c r="U2161" s="722">
        <f t="shared" si="240"/>
        <v>0</v>
      </c>
      <c r="W2161" s="655">
        <f t="shared" si="241"/>
        <v>0</v>
      </c>
      <c r="Z2161" s="654">
        <f t="shared" si="242"/>
        <v>1244</v>
      </c>
    </row>
    <row r="2162" spans="1:26">
      <c r="A2162" s="381">
        <v>2162</v>
      </c>
      <c r="B2162" s="146" t="s">
        <v>408</v>
      </c>
      <c r="D2162" t="s">
        <v>905</v>
      </c>
      <c r="E2162" s="910">
        <f>'50'!H24</f>
        <v>0</v>
      </c>
      <c r="G2162" s="910">
        <f>'50'!M24</f>
        <v>0</v>
      </c>
      <c r="I2162" s="737">
        <f>'50'!H24</f>
        <v>0</v>
      </c>
      <c r="J2162" s="370"/>
      <c r="K2162" s="231">
        <f>'50'!M24</f>
        <v>0</v>
      </c>
      <c r="N2162" s="1018">
        <v>0</v>
      </c>
      <c r="O2162" s="898">
        <f>'50'!H24</f>
        <v>0</v>
      </c>
      <c r="Q2162" s="898">
        <f>'50'!M24</f>
        <v>0</v>
      </c>
      <c r="S2162" s="722">
        <f t="shared" si="239"/>
        <v>0</v>
      </c>
      <c r="T2162" s="461"/>
      <c r="U2162" s="722">
        <f t="shared" si="240"/>
        <v>0</v>
      </c>
      <c r="W2162" s="655">
        <f t="shared" si="241"/>
        <v>0</v>
      </c>
      <c r="Z2162" s="654">
        <f t="shared" si="242"/>
        <v>0</v>
      </c>
    </row>
    <row r="2163" spans="1:26" ht="15.75">
      <c r="A2163" s="381">
        <v>2163</v>
      </c>
      <c r="B2163" s="341" t="s">
        <v>106</v>
      </c>
      <c r="D2163" t="s">
        <v>905</v>
      </c>
      <c r="E2163" s="910">
        <f>'50'!H25</f>
        <v>1244</v>
      </c>
      <c r="G2163" s="910">
        <f>'50'!M25</f>
        <v>0</v>
      </c>
      <c r="I2163" s="737">
        <f>'50'!H25</f>
        <v>1244</v>
      </c>
      <c r="J2163" s="370"/>
      <c r="K2163" s="231">
        <f>'50'!M25</f>
        <v>0</v>
      </c>
      <c r="N2163" s="1018">
        <v>0</v>
      </c>
      <c r="O2163" s="898">
        <f>'50'!H25</f>
        <v>1244</v>
      </c>
      <c r="Q2163" s="898">
        <f>'50'!M25</f>
        <v>0</v>
      </c>
      <c r="S2163" s="722">
        <f t="shared" si="239"/>
        <v>0</v>
      </c>
      <c r="T2163" s="461"/>
      <c r="U2163" s="722">
        <f t="shared" si="240"/>
        <v>0</v>
      </c>
      <c r="W2163" s="655">
        <f t="shared" si="241"/>
        <v>0</v>
      </c>
      <c r="Z2163" s="654">
        <f t="shared" si="242"/>
        <v>1244</v>
      </c>
    </row>
    <row r="2164" spans="1:26" ht="15.75">
      <c r="A2164" s="381">
        <v>2164</v>
      </c>
      <c r="B2164" s="341" t="s">
        <v>1143</v>
      </c>
      <c r="I2164" s="737"/>
      <c r="K2164" s="231"/>
      <c r="N2164" s="1018"/>
      <c r="S2164" s="722">
        <f t="shared" si="239"/>
        <v>0</v>
      </c>
      <c r="U2164" s="722">
        <f t="shared" si="240"/>
        <v>0</v>
      </c>
      <c r="W2164" s="655">
        <f t="shared" si="241"/>
        <v>0</v>
      </c>
      <c r="Z2164" s="654">
        <f t="shared" si="242"/>
        <v>0</v>
      </c>
    </row>
    <row r="2165" spans="1:26" ht="15.75">
      <c r="A2165" s="381">
        <v>2165</v>
      </c>
      <c r="B2165" s="341" t="s">
        <v>409</v>
      </c>
      <c r="I2165" s="737"/>
      <c r="K2165" s="231"/>
      <c r="N2165" s="1018"/>
      <c r="S2165" s="722">
        <f t="shared" si="239"/>
        <v>0</v>
      </c>
      <c r="U2165" s="722">
        <f t="shared" si="240"/>
        <v>0</v>
      </c>
      <c r="W2165" s="655">
        <f t="shared" si="241"/>
        <v>0</v>
      </c>
      <c r="Z2165" s="654">
        <f t="shared" si="242"/>
        <v>0</v>
      </c>
    </row>
    <row r="2166" spans="1:26">
      <c r="A2166" s="381">
        <v>2166</v>
      </c>
      <c r="B2166" s="146" t="s">
        <v>261</v>
      </c>
      <c r="D2166" t="s">
        <v>905</v>
      </c>
      <c r="E2166" s="910">
        <f>'51'!F7</f>
        <v>5854.7941600000004</v>
      </c>
      <c r="G2166" s="910">
        <f>'51'!H7</f>
        <v>4982</v>
      </c>
      <c r="I2166" s="737">
        <f>'51'!F7</f>
        <v>5854.7941600000004</v>
      </c>
      <c r="J2166" s="370"/>
      <c r="K2166" s="231">
        <f>'51'!H7</f>
        <v>4982</v>
      </c>
      <c r="N2166" s="1018">
        <v>4982</v>
      </c>
      <c r="O2166" s="898">
        <f>'51'!F7</f>
        <v>5854.7941600000004</v>
      </c>
      <c r="Q2166" s="898">
        <f>'51'!H7</f>
        <v>4982</v>
      </c>
      <c r="S2166" s="722">
        <f t="shared" si="239"/>
        <v>0</v>
      </c>
      <c r="T2166" s="461"/>
      <c r="U2166" s="722">
        <f t="shared" si="240"/>
        <v>0</v>
      </c>
      <c r="W2166" s="655">
        <f t="shared" si="241"/>
        <v>0</v>
      </c>
      <c r="Z2166" s="654">
        <f t="shared" si="242"/>
        <v>5854.7941600000004</v>
      </c>
    </row>
    <row r="2167" spans="1:26">
      <c r="A2167" s="381">
        <v>2167</v>
      </c>
      <c r="B2167" s="146" t="s">
        <v>262</v>
      </c>
      <c r="D2167" t="s">
        <v>905</v>
      </c>
      <c r="E2167" s="910">
        <f>'51'!F8</f>
        <v>6014.8851940000004</v>
      </c>
      <c r="G2167" s="910">
        <f>'51'!H8</f>
        <v>5275</v>
      </c>
      <c r="I2167" s="737">
        <f>'51'!F8</f>
        <v>6014.8851940000004</v>
      </c>
      <c r="J2167" s="370"/>
      <c r="K2167" s="231">
        <f>'51'!H8</f>
        <v>5275</v>
      </c>
      <c r="N2167" s="1018">
        <v>5275</v>
      </c>
      <c r="O2167" s="898">
        <f>'51'!F8</f>
        <v>6014.8851940000004</v>
      </c>
      <c r="Q2167" s="898">
        <f>'51'!H8</f>
        <v>5275</v>
      </c>
      <c r="S2167" s="722">
        <f t="shared" si="239"/>
        <v>0</v>
      </c>
      <c r="T2167" s="461"/>
      <c r="U2167" s="722">
        <f t="shared" si="240"/>
        <v>0</v>
      </c>
      <c r="W2167" s="655">
        <f t="shared" si="241"/>
        <v>0</v>
      </c>
      <c r="Z2167" s="654">
        <f t="shared" si="242"/>
        <v>6014.8851940000004</v>
      </c>
    </row>
    <row r="2168" spans="1:26">
      <c r="A2168" s="381">
        <v>2168</v>
      </c>
      <c r="B2168" s="146" t="s">
        <v>263</v>
      </c>
      <c r="D2168" t="s">
        <v>905</v>
      </c>
      <c r="E2168" s="910">
        <f>'51'!F9</f>
        <v>393.63442500000002</v>
      </c>
      <c r="G2168" s="910">
        <f>'51'!H9</f>
        <v>457</v>
      </c>
      <c r="I2168" s="737">
        <f>'51'!F9</f>
        <v>393.63442500000002</v>
      </c>
      <c r="J2168" s="370"/>
      <c r="K2168" s="231">
        <f>'51'!H9</f>
        <v>457</v>
      </c>
      <c r="N2168" s="1018">
        <v>457</v>
      </c>
      <c r="O2168" s="898">
        <f>'51'!F9</f>
        <v>393.63442500000002</v>
      </c>
      <c r="Q2168" s="898">
        <f>'51'!H9</f>
        <v>457</v>
      </c>
      <c r="S2168" s="722">
        <f t="shared" si="239"/>
        <v>0</v>
      </c>
      <c r="T2168" s="461"/>
      <c r="U2168" s="722">
        <f t="shared" si="240"/>
        <v>0</v>
      </c>
      <c r="W2168" s="655">
        <f t="shared" si="241"/>
        <v>0</v>
      </c>
      <c r="Z2168" s="654">
        <f t="shared" si="242"/>
        <v>393.63442500000002</v>
      </c>
    </row>
    <row r="2169" spans="1:26">
      <c r="A2169" s="381">
        <v>2169</v>
      </c>
      <c r="B2169" s="146" t="s">
        <v>264</v>
      </c>
      <c r="D2169" t="s">
        <v>905</v>
      </c>
      <c r="E2169" s="910">
        <f>'51'!F10</f>
        <v>0</v>
      </c>
      <c r="G2169" s="910">
        <f>'51'!H10</f>
        <v>0</v>
      </c>
      <c r="I2169" s="737">
        <f>'51'!F10</f>
        <v>0</v>
      </c>
      <c r="J2169" s="370"/>
      <c r="K2169" s="231">
        <f>'51'!H10</f>
        <v>0</v>
      </c>
      <c r="N2169" s="1018">
        <v>0</v>
      </c>
      <c r="O2169" s="898">
        <f>'51'!F10</f>
        <v>0</v>
      </c>
      <c r="Q2169" s="898">
        <f>'51'!H10</f>
        <v>0</v>
      </c>
      <c r="S2169" s="722">
        <f t="shared" si="239"/>
        <v>0</v>
      </c>
      <c r="T2169" s="461"/>
      <c r="U2169" s="722">
        <f t="shared" si="240"/>
        <v>0</v>
      </c>
      <c r="W2169" s="655">
        <f t="shared" si="241"/>
        <v>0</v>
      </c>
      <c r="Z2169" s="654">
        <f t="shared" si="242"/>
        <v>0</v>
      </c>
    </row>
    <row r="2170" spans="1:26">
      <c r="A2170" s="381">
        <v>2170</v>
      </c>
      <c r="B2170" s="146" t="s">
        <v>115</v>
      </c>
      <c r="D2170" t="s">
        <v>905</v>
      </c>
      <c r="E2170" s="910">
        <f>'51'!F11</f>
        <v>0</v>
      </c>
      <c r="G2170" s="910">
        <f>'51'!H11</f>
        <v>0</v>
      </c>
      <c r="I2170" s="737">
        <f>'51'!F11</f>
        <v>0</v>
      </c>
      <c r="J2170" s="370"/>
      <c r="K2170" s="231">
        <f>'51'!H11</f>
        <v>0</v>
      </c>
      <c r="N2170" s="1018">
        <v>0</v>
      </c>
      <c r="O2170" s="898">
        <f>'51'!F11</f>
        <v>0</v>
      </c>
      <c r="Q2170" s="898">
        <f>'51'!H11</f>
        <v>0</v>
      </c>
      <c r="S2170" s="722">
        <f t="shared" si="239"/>
        <v>0</v>
      </c>
      <c r="T2170" s="461"/>
      <c r="U2170" s="722">
        <f t="shared" si="240"/>
        <v>0</v>
      </c>
      <c r="W2170" s="655">
        <f t="shared" si="241"/>
        <v>0</v>
      </c>
      <c r="Z2170" s="654">
        <f t="shared" si="242"/>
        <v>0</v>
      </c>
    </row>
    <row r="2171" spans="1:26" ht="15.75">
      <c r="A2171" s="381">
        <v>2171</v>
      </c>
      <c r="B2171" s="341" t="s">
        <v>106</v>
      </c>
      <c r="D2171" t="s">
        <v>905</v>
      </c>
      <c r="E2171" s="910">
        <f>'51'!F12</f>
        <v>12263.313779</v>
      </c>
      <c r="G2171" s="910">
        <f>'51'!H12</f>
        <v>10714</v>
      </c>
      <c r="I2171" s="737">
        <f>'51'!F12</f>
        <v>12263.313779</v>
      </c>
      <c r="J2171" s="370"/>
      <c r="K2171" s="231">
        <f>'51'!H12</f>
        <v>10714</v>
      </c>
      <c r="N2171" s="1018">
        <v>10714</v>
      </c>
      <c r="O2171" s="898">
        <f>'51'!F12</f>
        <v>12263.313779</v>
      </c>
      <c r="Q2171" s="898">
        <f>'51'!H12</f>
        <v>10714</v>
      </c>
      <c r="S2171" s="722">
        <f t="shared" si="239"/>
        <v>0</v>
      </c>
      <c r="T2171" s="461"/>
      <c r="U2171" s="722">
        <f t="shared" si="240"/>
        <v>0</v>
      </c>
      <c r="W2171" s="655">
        <f t="shared" si="241"/>
        <v>0</v>
      </c>
      <c r="Z2171" s="654">
        <f t="shared" si="242"/>
        <v>12263.313779</v>
      </c>
    </row>
    <row r="2172" spans="1:26" ht="15.75">
      <c r="A2172" s="381">
        <v>2172</v>
      </c>
      <c r="B2172" s="341" t="s">
        <v>265</v>
      </c>
      <c r="D2172" t="s">
        <v>905</v>
      </c>
      <c r="E2172" s="910">
        <f>'51'!F13</f>
        <v>0</v>
      </c>
      <c r="G2172" s="910">
        <f>'51'!H13</f>
        <v>0</v>
      </c>
      <c r="I2172" s="737">
        <f>'51'!F13</f>
        <v>0</v>
      </c>
      <c r="J2172" s="370"/>
      <c r="K2172" s="231">
        <f>'51'!H13</f>
        <v>0</v>
      </c>
      <c r="N2172" s="1018">
        <v>0</v>
      </c>
      <c r="O2172" s="898">
        <f>'51'!F13</f>
        <v>0</v>
      </c>
      <c r="Q2172" s="898">
        <f>'51'!H13</f>
        <v>0</v>
      </c>
      <c r="S2172" s="722">
        <f t="shared" si="239"/>
        <v>0</v>
      </c>
      <c r="T2172" s="461"/>
      <c r="U2172" s="722">
        <f t="shared" si="240"/>
        <v>0</v>
      </c>
      <c r="W2172" s="655">
        <f t="shared" si="241"/>
        <v>0</v>
      </c>
      <c r="Z2172" s="654">
        <f t="shared" si="242"/>
        <v>0</v>
      </c>
    </row>
    <row r="2173" spans="1:26">
      <c r="A2173" s="381">
        <v>2173</v>
      </c>
      <c r="B2173" s="103" t="s">
        <v>1483</v>
      </c>
      <c r="I2173" s="737"/>
      <c r="J2173" s="370"/>
      <c r="K2173" s="231"/>
      <c r="N2173" s="1018"/>
      <c r="S2173" s="722">
        <f t="shared" si="239"/>
        <v>0</v>
      </c>
      <c r="T2173" s="461"/>
      <c r="U2173" s="722">
        <f t="shared" si="240"/>
        <v>0</v>
      </c>
      <c r="W2173" s="655">
        <f t="shared" si="241"/>
        <v>0</v>
      </c>
      <c r="Z2173" s="654">
        <f t="shared" si="242"/>
        <v>0</v>
      </c>
    </row>
    <row r="2174" spans="1:26">
      <c r="A2174" s="381">
        <v>2174</v>
      </c>
      <c r="B2174" s="145" t="s">
        <v>680</v>
      </c>
      <c r="E2174" s="898"/>
      <c r="F2174" s="898"/>
      <c r="G2174" s="898"/>
      <c r="I2174" s="897">
        <f>'51'!D18</f>
        <v>0</v>
      </c>
      <c r="J2174" s="370"/>
      <c r="K2174" s="764"/>
      <c r="N2174" s="1018"/>
      <c r="O2174" s="898">
        <f>'51'!D18</f>
        <v>0</v>
      </c>
      <c r="S2174" s="722">
        <f t="shared" si="239"/>
        <v>0</v>
      </c>
      <c r="T2174" s="461"/>
      <c r="U2174" s="722">
        <f t="shared" si="240"/>
        <v>0</v>
      </c>
      <c r="W2174" s="655">
        <f t="shared" si="241"/>
        <v>0</v>
      </c>
      <c r="Z2174" s="654">
        <f t="shared" si="242"/>
        <v>0</v>
      </c>
    </row>
    <row r="2175" spans="1:26">
      <c r="A2175" s="381">
        <v>2175</v>
      </c>
      <c r="B2175" s="145" t="s">
        <v>1484</v>
      </c>
      <c r="E2175" s="898"/>
      <c r="F2175" s="898"/>
      <c r="G2175" s="898"/>
      <c r="I2175" s="897">
        <f>'51'!F18</f>
        <v>0</v>
      </c>
      <c r="J2175" s="370"/>
      <c r="K2175" s="764"/>
      <c r="N2175" s="1018"/>
      <c r="O2175" s="898">
        <f>'51'!F18</f>
        <v>0</v>
      </c>
      <c r="S2175" s="722">
        <f t="shared" si="239"/>
        <v>0</v>
      </c>
      <c r="T2175" s="461"/>
      <c r="U2175" s="722">
        <f t="shared" si="240"/>
        <v>0</v>
      </c>
      <c r="W2175" s="655">
        <f t="shared" si="241"/>
        <v>0</v>
      </c>
      <c r="Z2175" s="654">
        <f t="shared" si="242"/>
        <v>0</v>
      </c>
    </row>
    <row r="2176" spans="1:26">
      <c r="A2176" s="381">
        <v>2176</v>
      </c>
      <c r="B2176" s="145" t="s">
        <v>1485</v>
      </c>
      <c r="E2176" s="898"/>
      <c r="F2176" s="898"/>
      <c r="G2176" s="898"/>
      <c r="I2176" s="897">
        <f>'51'!H18</f>
        <v>0</v>
      </c>
      <c r="J2176" s="370"/>
      <c r="K2176" s="764"/>
      <c r="N2176" s="1018"/>
      <c r="O2176" s="898">
        <f>'51'!H18</f>
        <v>0</v>
      </c>
      <c r="S2176" s="722">
        <f t="shared" si="239"/>
        <v>0</v>
      </c>
      <c r="T2176" s="461"/>
      <c r="U2176" s="722">
        <f t="shared" si="240"/>
        <v>0</v>
      </c>
      <c r="W2176" s="655">
        <f t="shared" si="241"/>
        <v>0</v>
      </c>
      <c r="Z2176" s="654">
        <f t="shared" si="242"/>
        <v>0</v>
      </c>
    </row>
    <row r="2177" spans="1:26">
      <c r="A2177" s="381">
        <v>2177</v>
      </c>
      <c r="B2177" s="1060" t="s">
        <v>1486</v>
      </c>
      <c r="E2177" s="764"/>
      <c r="F2177" s="764"/>
      <c r="G2177" s="764"/>
      <c r="I2177" s="737"/>
      <c r="J2177" s="370"/>
      <c r="K2177" s="231"/>
      <c r="N2177" s="1018"/>
      <c r="S2177" s="722">
        <f t="shared" si="239"/>
        <v>0</v>
      </c>
      <c r="T2177" s="461"/>
      <c r="U2177" s="722">
        <f t="shared" si="240"/>
        <v>0</v>
      </c>
      <c r="W2177" s="655">
        <f t="shared" si="241"/>
        <v>0</v>
      </c>
      <c r="Z2177" s="654">
        <f t="shared" si="242"/>
        <v>0</v>
      </c>
    </row>
    <row r="2178" spans="1:26">
      <c r="A2178" s="381">
        <v>2178</v>
      </c>
      <c r="B2178" s="1060" t="s">
        <v>1487</v>
      </c>
      <c r="E2178" s="764"/>
      <c r="F2178" s="764"/>
      <c r="G2178" s="764"/>
      <c r="I2178" s="737"/>
      <c r="J2178" s="370"/>
      <c r="K2178" s="231"/>
      <c r="N2178" s="1018"/>
      <c r="S2178" s="722">
        <f t="shared" si="239"/>
        <v>0</v>
      </c>
      <c r="T2178" s="461"/>
      <c r="U2178" s="722">
        <f t="shared" si="240"/>
        <v>0</v>
      </c>
      <c r="W2178" s="655">
        <f t="shared" si="241"/>
        <v>0</v>
      </c>
      <c r="Z2178" s="654">
        <f t="shared" si="242"/>
        <v>0</v>
      </c>
    </row>
    <row r="2179" spans="1:26">
      <c r="A2179" s="381">
        <v>2179</v>
      </c>
      <c r="B2179" s="1061" t="s">
        <v>1488</v>
      </c>
      <c r="E2179" s="764"/>
      <c r="F2179" s="764"/>
      <c r="G2179" s="764"/>
      <c r="I2179" s="764"/>
      <c r="J2179" s="370"/>
      <c r="K2179" s="764"/>
      <c r="N2179" s="1018"/>
      <c r="S2179" s="722">
        <f t="shared" si="239"/>
        <v>0</v>
      </c>
      <c r="T2179" s="461"/>
      <c r="U2179" s="722">
        <f t="shared" si="240"/>
        <v>0</v>
      </c>
      <c r="W2179" s="655">
        <f t="shared" si="241"/>
        <v>0</v>
      </c>
      <c r="Z2179" s="654">
        <f t="shared" si="242"/>
        <v>0</v>
      </c>
    </row>
    <row r="2180" spans="1:26">
      <c r="A2180" s="381">
        <v>2180</v>
      </c>
      <c r="B2180" s="1061" t="s">
        <v>1315</v>
      </c>
      <c r="E2180" s="764"/>
      <c r="F2180" s="764"/>
      <c r="G2180" s="764"/>
      <c r="I2180" s="764"/>
      <c r="J2180" s="370"/>
      <c r="K2180" s="764"/>
      <c r="N2180" s="1018"/>
      <c r="S2180" s="722">
        <f t="shared" si="239"/>
        <v>0</v>
      </c>
      <c r="T2180" s="461"/>
      <c r="U2180" s="722">
        <f t="shared" si="240"/>
        <v>0</v>
      </c>
      <c r="W2180" s="655">
        <f t="shared" si="241"/>
        <v>0</v>
      </c>
      <c r="Z2180" s="654">
        <f t="shared" si="242"/>
        <v>0</v>
      </c>
    </row>
    <row r="2181" spans="1:26">
      <c r="A2181" s="381">
        <v>2181</v>
      </c>
      <c r="B2181" s="1061" t="s">
        <v>1489</v>
      </c>
      <c r="E2181" s="764"/>
      <c r="F2181" s="764"/>
      <c r="G2181" s="764"/>
      <c r="I2181" s="764"/>
      <c r="J2181" s="370"/>
      <c r="K2181" s="764"/>
      <c r="N2181" s="1018"/>
      <c r="S2181" s="722">
        <f t="shared" si="239"/>
        <v>0</v>
      </c>
      <c r="T2181" s="461"/>
      <c r="U2181" s="722">
        <f t="shared" si="240"/>
        <v>0</v>
      </c>
      <c r="W2181" s="655">
        <f t="shared" ref="W2181:W2212" si="243">G2181-N2181</f>
        <v>0</v>
      </c>
      <c r="Z2181" s="654">
        <f t="shared" si="242"/>
        <v>0</v>
      </c>
    </row>
    <row r="2182" spans="1:26">
      <c r="A2182" s="381">
        <v>2182</v>
      </c>
      <c r="B2182" s="1061" t="s">
        <v>1360</v>
      </c>
      <c r="E2182" s="764"/>
      <c r="F2182" s="764"/>
      <c r="G2182" s="764"/>
      <c r="I2182" s="764"/>
      <c r="J2182" s="370"/>
      <c r="K2182" s="764"/>
      <c r="N2182" s="1018"/>
      <c r="S2182" s="722">
        <f t="shared" si="239"/>
        <v>0</v>
      </c>
      <c r="T2182" s="461"/>
      <c r="U2182" s="722">
        <f t="shared" si="240"/>
        <v>0</v>
      </c>
      <c r="W2182" s="655">
        <f t="shared" si="243"/>
        <v>0</v>
      </c>
      <c r="Z2182" s="654">
        <f t="shared" si="242"/>
        <v>0</v>
      </c>
    </row>
    <row r="2183" spans="1:26">
      <c r="A2183" s="381">
        <v>2183</v>
      </c>
      <c r="B2183" s="1060" t="s">
        <v>1490</v>
      </c>
      <c r="E2183" s="764"/>
      <c r="F2183" s="764"/>
      <c r="G2183" s="764"/>
      <c r="I2183" s="231"/>
      <c r="J2183" s="370"/>
      <c r="K2183" s="231"/>
      <c r="N2183" s="1018"/>
      <c r="S2183" s="722">
        <f t="shared" si="239"/>
        <v>0</v>
      </c>
      <c r="T2183" s="461"/>
      <c r="U2183" s="722">
        <f t="shared" si="240"/>
        <v>0</v>
      </c>
      <c r="W2183" s="655">
        <f t="shared" si="243"/>
        <v>0</v>
      </c>
      <c r="Z2183" s="654">
        <f t="shared" si="242"/>
        <v>0</v>
      </c>
    </row>
    <row r="2184" spans="1:26">
      <c r="A2184" s="381">
        <v>2184</v>
      </c>
      <c r="B2184" s="1061" t="s">
        <v>1491</v>
      </c>
      <c r="E2184" s="764"/>
      <c r="F2184" s="764"/>
      <c r="G2184" s="764"/>
      <c r="I2184" s="764"/>
      <c r="J2184" s="370"/>
      <c r="K2184" s="764"/>
      <c r="N2184" s="1018"/>
      <c r="S2184" s="722">
        <f t="shared" si="239"/>
        <v>0</v>
      </c>
      <c r="T2184" s="461"/>
      <c r="U2184" s="722">
        <f t="shared" si="240"/>
        <v>0</v>
      </c>
      <c r="W2184" s="655">
        <f t="shared" si="243"/>
        <v>0</v>
      </c>
      <c r="Z2184" s="654">
        <f t="shared" si="242"/>
        <v>0</v>
      </c>
    </row>
    <row r="2185" spans="1:26">
      <c r="A2185" s="381">
        <v>2185</v>
      </c>
      <c r="B2185" s="1061" t="s">
        <v>1484</v>
      </c>
      <c r="E2185" s="764"/>
      <c r="F2185" s="764"/>
      <c r="G2185" s="764"/>
      <c r="I2185" s="764"/>
      <c r="J2185" s="370"/>
      <c r="K2185" s="764"/>
      <c r="N2185" s="1018"/>
      <c r="S2185" s="722">
        <f t="shared" si="239"/>
        <v>0</v>
      </c>
      <c r="T2185" s="461"/>
      <c r="U2185" s="722">
        <f t="shared" si="240"/>
        <v>0</v>
      </c>
      <c r="W2185" s="655">
        <f t="shared" si="243"/>
        <v>0</v>
      </c>
      <c r="Z2185" s="654">
        <f t="shared" si="242"/>
        <v>0</v>
      </c>
    </row>
    <row r="2186" spans="1:26">
      <c r="A2186" s="381">
        <v>2186</v>
      </c>
      <c r="B2186" s="1061" t="s">
        <v>1485</v>
      </c>
      <c r="E2186" s="764"/>
      <c r="F2186" s="764"/>
      <c r="G2186" s="764"/>
      <c r="I2186" s="764"/>
      <c r="J2186" s="370"/>
      <c r="K2186" s="764"/>
      <c r="N2186" s="1018"/>
      <c r="S2186" s="722">
        <f t="shared" si="239"/>
        <v>0</v>
      </c>
      <c r="T2186" s="461"/>
      <c r="U2186" s="722">
        <f t="shared" si="240"/>
        <v>0</v>
      </c>
      <c r="W2186" s="655">
        <f t="shared" si="243"/>
        <v>0</v>
      </c>
      <c r="Z2186" s="654">
        <f t="shared" si="242"/>
        <v>0</v>
      </c>
    </row>
    <row r="2187" spans="1:26">
      <c r="A2187" s="381">
        <v>2187</v>
      </c>
      <c r="B2187" s="1060" t="s">
        <v>1486</v>
      </c>
      <c r="E2187" s="764"/>
      <c r="F2187" s="764"/>
      <c r="G2187" s="764"/>
      <c r="I2187" s="764"/>
      <c r="J2187" s="370"/>
      <c r="K2187" s="764"/>
      <c r="N2187" s="1018"/>
      <c r="S2187" s="722">
        <f t="shared" si="239"/>
        <v>0</v>
      </c>
      <c r="T2187" s="461"/>
      <c r="U2187" s="722">
        <f t="shared" si="240"/>
        <v>0</v>
      </c>
      <c r="W2187" s="655">
        <f t="shared" si="243"/>
        <v>0</v>
      </c>
      <c r="Z2187" s="654">
        <f t="shared" si="242"/>
        <v>0</v>
      </c>
    </row>
    <row r="2188" spans="1:26">
      <c r="A2188" s="381">
        <v>2188</v>
      </c>
      <c r="B2188" s="1060" t="s">
        <v>1487</v>
      </c>
      <c r="E2188" s="764"/>
      <c r="F2188" s="764"/>
      <c r="G2188" s="764"/>
      <c r="I2188" s="231"/>
      <c r="J2188" s="370"/>
      <c r="K2188" s="231"/>
      <c r="N2188" s="1018"/>
      <c r="S2188" s="722">
        <f t="shared" si="239"/>
        <v>0</v>
      </c>
      <c r="T2188" s="461"/>
      <c r="U2188" s="722">
        <f t="shared" si="240"/>
        <v>0</v>
      </c>
      <c r="W2188" s="655">
        <f t="shared" si="243"/>
        <v>0</v>
      </c>
      <c r="Z2188" s="654">
        <f t="shared" si="242"/>
        <v>0</v>
      </c>
    </row>
    <row r="2189" spans="1:26">
      <c r="A2189" s="381">
        <v>2189</v>
      </c>
      <c r="B2189" s="1061" t="s">
        <v>1488</v>
      </c>
      <c r="E2189" s="764"/>
      <c r="F2189" s="764"/>
      <c r="G2189" s="764"/>
      <c r="I2189" s="764"/>
      <c r="J2189" s="370"/>
      <c r="K2189" s="764"/>
      <c r="N2189" s="1018"/>
      <c r="S2189" s="722">
        <f t="shared" si="239"/>
        <v>0</v>
      </c>
      <c r="T2189" s="461"/>
      <c r="U2189" s="722">
        <f t="shared" si="240"/>
        <v>0</v>
      </c>
      <c r="W2189" s="655">
        <f t="shared" si="243"/>
        <v>0</v>
      </c>
      <c r="Z2189" s="654">
        <f t="shared" si="242"/>
        <v>0</v>
      </c>
    </row>
    <row r="2190" spans="1:26">
      <c r="A2190" s="381">
        <v>2190</v>
      </c>
      <c r="B2190" s="1061" t="s">
        <v>1315</v>
      </c>
      <c r="E2190" s="764"/>
      <c r="F2190" s="764"/>
      <c r="G2190" s="764"/>
      <c r="I2190" s="764"/>
      <c r="J2190" s="370"/>
      <c r="K2190" s="764"/>
      <c r="N2190" s="1018"/>
      <c r="S2190" s="722">
        <f t="shared" si="239"/>
        <v>0</v>
      </c>
      <c r="T2190" s="461"/>
      <c r="U2190" s="722">
        <f t="shared" si="240"/>
        <v>0</v>
      </c>
      <c r="W2190" s="655">
        <f t="shared" si="243"/>
        <v>0</v>
      </c>
      <c r="Z2190" s="654">
        <f t="shared" si="242"/>
        <v>0</v>
      </c>
    </row>
    <row r="2191" spans="1:26">
      <c r="A2191" s="381">
        <v>2191</v>
      </c>
      <c r="B2191" s="1061" t="s">
        <v>1489</v>
      </c>
      <c r="E2191" s="764"/>
      <c r="F2191" s="764"/>
      <c r="G2191" s="764"/>
      <c r="I2191" s="764"/>
      <c r="J2191" s="370"/>
      <c r="K2191" s="764"/>
      <c r="N2191" s="1018"/>
      <c r="S2191" s="722">
        <f t="shared" si="239"/>
        <v>0</v>
      </c>
      <c r="T2191" s="461"/>
      <c r="U2191" s="722">
        <f t="shared" si="240"/>
        <v>0</v>
      </c>
      <c r="W2191" s="655">
        <f t="shared" si="243"/>
        <v>0</v>
      </c>
      <c r="Z2191" s="654">
        <f t="shared" si="242"/>
        <v>0</v>
      </c>
    </row>
    <row r="2192" spans="1:26">
      <c r="A2192" s="381">
        <v>2192</v>
      </c>
      <c r="B2192" s="1060" t="s">
        <v>1360</v>
      </c>
      <c r="E2192" s="764"/>
      <c r="F2192" s="764"/>
      <c r="G2192" s="764"/>
      <c r="I2192" s="764"/>
      <c r="J2192" s="370"/>
      <c r="K2192" s="764"/>
      <c r="N2192" s="1018"/>
      <c r="S2192" s="722">
        <f t="shared" si="239"/>
        <v>0</v>
      </c>
      <c r="T2192" s="461"/>
      <c r="U2192" s="722">
        <f t="shared" si="240"/>
        <v>0</v>
      </c>
      <c r="W2192" s="655">
        <f t="shared" si="243"/>
        <v>0</v>
      </c>
      <c r="Z2192" s="654">
        <f t="shared" si="242"/>
        <v>0</v>
      </c>
    </row>
    <row r="2193" spans="1:32" ht="15.75">
      <c r="A2193" s="381">
        <v>2193</v>
      </c>
      <c r="B2193" s="341" t="s">
        <v>266</v>
      </c>
      <c r="I2193" s="737"/>
      <c r="K2193" s="231"/>
      <c r="N2193" s="1018"/>
      <c r="S2193" s="722">
        <f t="shared" si="239"/>
        <v>0</v>
      </c>
      <c r="U2193" s="722">
        <f t="shared" si="240"/>
        <v>0</v>
      </c>
      <c r="W2193" s="655">
        <f t="shared" si="243"/>
        <v>0</v>
      </c>
      <c r="Z2193" s="654">
        <f t="shared" si="242"/>
        <v>0</v>
      </c>
    </row>
    <row r="2194" spans="1:32">
      <c r="A2194" s="381">
        <v>2194</v>
      </c>
      <c r="B2194" s="146" t="s">
        <v>267</v>
      </c>
      <c r="D2194" t="s">
        <v>905</v>
      </c>
      <c r="E2194" s="910">
        <f>'51'!F24</f>
        <v>0</v>
      </c>
      <c r="G2194" s="910">
        <f>'51'!H24</f>
        <v>0</v>
      </c>
      <c r="I2194" s="737">
        <f>'51'!F24</f>
        <v>0</v>
      </c>
      <c r="J2194" s="370"/>
      <c r="K2194" s="231">
        <f>'51'!H24</f>
        <v>0</v>
      </c>
      <c r="N2194" s="1018">
        <v>0</v>
      </c>
      <c r="O2194" s="898">
        <f>'51'!F24</f>
        <v>0</v>
      </c>
      <c r="Q2194" s="898">
        <f>'51'!H24</f>
        <v>0</v>
      </c>
      <c r="S2194" s="722">
        <f t="shared" si="239"/>
        <v>0</v>
      </c>
      <c r="T2194" s="461"/>
      <c r="U2194" s="722">
        <f t="shared" si="240"/>
        <v>0</v>
      </c>
      <c r="W2194" s="655">
        <f t="shared" si="243"/>
        <v>0</v>
      </c>
      <c r="Z2194" s="654">
        <f t="shared" si="242"/>
        <v>0</v>
      </c>
    </row>
    <row r="2195" spans="1:32">
      <c r="A2195" s="381">
        <v>2195</v>
      </c>
      <c r="B2195" s="146" t="s">
        <v>268</v>
      </c>
      <c r="D2195" t="s">
        <v>905</v>
      </c>
      <c r="E2195" s="910">
        <f>'51'!F25</f>
        <v>0</v>
      </c>
      <c r="G2195" s="910">
        <f>'51'!H25</f>
        <v>0</v>
      </c>
      <c r="I2195" s="737">
        <f>'51'!F25</f>
        <v>0</v>
      </c>
      <c r="J2195" s="370"/>
      <c r="K2195" s="231">
        <f>'51'!H25</f>
        <v>0</v>
      </c>
      <c r="N2195" s="1018">
        <v>0</v>
      </c>
      <c r="O2195" s="898">
        <f>'51'!F25</f>
        <v>0</v>
      </c>
      <c r="Q2195" s="898">
        <f>'51'!H25</f>
        <v>0</v>
      </c>
      <c r="S2195" s="722">
        <f t="shared" si="239"/>
        <v>0</v>
      </c>
      <c r="T2195" s="461"/>
      <c r="U2195" s="722">
        <f t="shared" si="240"/>
        <v>0</v>
      </c>
      <c r="W2195" s="655">
        <f t="shared" si="243"/>
        <v>0</v>
      </c>
      <c r="Z2195" s="654">
        <f t="shared" si="242"/>
        <v>0</v>
      </c>
    </row>
    <row r="2196" spans="1:32">
      <c r="A2196" s="381">
        <v>2196</v>
      </c>
      <c r="B2196" s="146" t="s">
        <v>269</v>
      </c>
      <c r="D2196" t="s">
        <v>905</v>
      </c>
      <c r="E2196" s="910">
        <f>'51'!F26</f>
        <v>0</v>
      </c>
      <c r="G2196" s="910">
        <f>'51'!H26</f>
        <v>0</v>
      </c>
      <c r="I2196" s="737">
        <f>'51'!F26</f>
        <v>0</v>
      </c>
      <c r="J2196" s="370"/>
      <c r="K2196" s="231">
        <f>'51'!H26</f>
        <v>0</v>
      </c>
      <c r="N2196" s="1018">
        <v>0</v>
      </c>
      <c r="O2196" s="898">
        <f>'51'!F26</f>
        <v>0</v>
      </c>
      <c r="Q2196" s="898">
        <f>'51'!H26</f>
        <v>0</v>
      </c>
      <c r="S2196" s="722">
        <f t="shared" si="239"/>
        <v>0</v>
      </c>
      <c r="T2196" s="461"/>
      <c r="U2196" s="722">
        <f t="shared" si="240"/>
        <v>0</v>
      </c>
      <c r="W2196" s="655">
        <f t="shared" si="243"/>
        <v>0</v>
      </c>
      <c r="Z2196" s="654">
        <f t="shared" si="242"/>
        <v>0</v>
      </c>
    </row>
    <row r="2197" spans="1:32" ht="15.75">
      <c r="A2197" s="381">
        <v>2197</v>
      </c>
      <c r="B2197" s="341" t="s">
        <v>106</v>
      </c>
      <c r="D2197" t="s">
        <v>905</v>
      </c>
      <c r="E2197" s="910">
        <f>'51'!F27</f>
        <v>0</v>
      </c>
      <c r="G2197" s="910">
        <f>'51'!H27</f>
        <v>0</v>
      </c>
      <c r="I2197" s="737">
        <f>'51'!F27</f>
        <v>0</v>
      </c>
      <c r="J2197" s="370"/>
      <c r="K2197" s="231">
        <f>'51'!H27</f>
        <v>0</v>
      </c>
      <c r="N2197" s="1018">
        <v>0</v>
      </c>
      <c r="O2197" s="898">
        <f>'51'!F27</f>
        <v>0</v>
      </c>
      <c r="Q2197" s="898">
        <f>'51'!H27</f>
        <v>0</v>
      </c>
      <c r="S2197" s="722">
        <f t="shared" si="239"/>
        <v>0</v>
      </c>
      <c r="T2197" s="461"/>
      <c r="U2197" s="722">
        <f t="shared" si="240"/>
        <v>0</v>
      </c>
      <c r="W2197" s="655">
        <f t="shared" si="243"/>
        <v>0</v>
      </c>
      <c r="Z2197" s="654">
        <f t="shared" si="242"/>
        <v>0</v>
      </c>
    </row>
    <row r="2198" spans="1:32" ht="15.75">
      <c r="A2198" s="381">
        <v>2198</v>
      </c>
      <c r="B2198" s="341" t="s">
        <v>1144</v>
      </c>
      <c r="I2198" s="737"/>
      <c r="K2198" s="231"/>
      <c r="N2198" s="1018"/>
      <c r="S2198" s="722">
        <f t="shared" si="239"/>
        <v>0</v>
      </c>
      <c r="U2198" s="722">
        <f t="shared" si="240"/>
        <v>0</v>
      </c>
      <c r="W2198" s="655">
        <f t="shared" si="243"/>
        <v>0</v>
      </c>
      <c r="Z2198" s="654">
        <f t="shared" si="242"/>
        <v>0</v>
      </c>
    </row>
    <row r="2199" spans="1:32" ht="15.75">
      <c r="A2199" s="381">
        <v>2199</v>
      </c>
      <c r="B2199" s="341" t="s">
        <v>271</v>
      </c>
      <c r="I2199" s="737"/>
      <c r="K2199" s="231"/>
      <c r="N2199" s="1018"/>
      <c r="S2199" s="722">
        <f t="shared" si="239"/>
        <v>0</v>
      </c>
      <c r="U2199" s="722">
        <f t="shared" si="240"/>
        <v>0</v>
      </c>
      <c r="W2199" s="655">
        <f t="shared" si="243"/>
        <v>0</v>
      </c>
      <c r="Z2199" s="654">
        <f t="shared" si="242"/>
        <v>0</v>
      </c>
    </row>
    <row r="2200" spans="1:32">
      <c r="A2200" s="381">
        <v>2200</v>
      </c>
      <c r="B2200" s="146" t="s">
        <v>318</v>
      </c>
      <c r="D2200" t="s">
        <v>905</v>
      </c>
      <c r="E2200" s="910">
        <f>'52'!G9</f>
        <v>1376</v>
      </c>
      <c r="G2200" s="910">
        <f>'52'!J9</f>
        <v>1534</v>
      </c>
      <c r="I2200" s="737">
        <f>'52'!G9</f>
        <v>1376</v>
      </c>
      <c r="K2200" s="231">
        <f>'52'!J9</f>
        <v>1534</v>
      </c>
      <c r="N2200" s="1018">
        <v>1534</v>
      </c>
      <c r="O2200" s="898">
        <f>'52'!G9</f>
        <v>1376</v>
      </c>
      <c r="Q2200" s="898">
        <f>'52'!J9</f>
        <v>1534</v>
      </c>
      <c r="S2200" s="722">
        <f t="shared" si="239"/>
        <v>0</v>
      </c>
      <c r="T2200" s="461"/>
      <c r="U2200" s="722">
        <f t="shared" si="240"/>
        <v>0</v>
      </c>
      <c r="W2200" s="655">
        <f t="shared" si="243"/>
        <v>0</v>
      </c>
      <c r="Z2200" s="654">
        <f t="shared" si="242"/>
        <v>1376</v>
      </c>
      <c r="AF2200" s="1128">
        <f>G2200-E2200</f>
        <v>158</v>
      </c>
    </row>
    <row r="2201" spans="1:32">
      <c r="A2201" s="381">
        <v>2201</v>
      </c>
      <c r="B2201" s="146" t="s">
        <v>1017</v>
      </c>
      <c r="D2201" t="s">
        <v>905</v>
      </c>
      <c r="E2201" s="910">
        <f>'52'!G10</f>
        <v>5087</v>
      </c>
      <c r="G2201" s="910">
        <f>'52'!J10</f>
        <v>5009</v>
      </c>
      <c r="I2201" s="737">
        <f>'52'!G10</f>
        <v>5087</v>
      </c>
      <c r="K2201" s="231">
        <f>'52'!J10</f>
        <v>5009</v>
      </c>
      <c r="N2201" s="1018">
        <v>5009</v>
      </c>
      <c r="O2201" s="898">
        <f>'52'!G10</f>
        <v>5087</v>
      </c>
      <c r="Q2201" s="898">
        <f>'52'!J10</f>
        <v>5009</v>
      </c>
      <c r="S2201" s="722">
        <f t="shared" si="239"/>
        <v>0</v>
      </c>
      <c r="T2201" s="461"/>
      <c r="U2201" s="722">
        <f t="shared" si="240"/>
        <v>0</v>
      </c>
      <c r="W2201" s="655">
        <f t="shared" si="243"/>
        <v>0</v>
      </c>
      <c r="Z2201" s="654">
        <f t="shared" si="242"/>
        <v>5087</v>
      </c>
      <c r="AF2201" s="1128">
        <f t="shared" ref="AF2201:AF2223" si="244">G2201-E2201</f>
        <v>-78</v>
      </c>
    </row>
    <row r="2202" spans="1:32">
      <c r="A2202" s="381">
        <v>2202</v>
      </c>
      <c r="B2202" s="146" t="s">
        <v>272</v>
      </c>
      <c r="D2202" t="s">
        <v>905</v>
      </c>
      <c r="E2202" s="910">
        <f>'52'!G11</f>
        <v>5824</v>
      </c>
      <c r="G2202" s="910">
        <f>'52'!J11</f>
        <v>5770</v>
      </c>
      <c r="I2202" s="737">
        <f>'52'!G11</f>
        <v>5824</v>
      </c>
      <c r="K2202" s="231">
        <f>'52'!J11</f>
        <v>5770</v>
      </c>
      <c r="N2202" s="1018">
        <v>5770</v>
      </c>
      <c r="O2202" s="898">
        <f>'52'!G11</f>
        <v>5824</v>
      </c>
      <c r="Q2202" s="898">
        <f>'52'!J11</f>
        <v>5770</v>
      </c>
      <c r="S2202" s="722">
        <f t="shared" si="239"/>
        <v>0</v>
      </c>
      <c r="T2202" s="461"/>
      <c r="U2202" s="722">
        <f t="shared" si="240"/>
        <v>0</v>
      </c>
      <c r="W2202" s="655">
        <f t="shared" si="243"/>
        <v>0</v>
      </c>
      <c r="Z2202" s="654">
        <f t="shared" si="242"/>
        <v>5824</v>
      </c>
      <c r="AF2202" s="1128">
        <f t="shared" si="244"/>
        <v>-54</v>
      </c>
    </row>
    <row r="2203" spans="1:32">
      <c r="A2203" s="381">
        <v>2203</v>
      </c>
      <c r="B2203" s="146" t="s">
        <v>273</v>
      </c>
      <c r="D2203" t="s">
        <v>905</v>
      </c>
      <c r="E2203" s="910">
        <f>'52'!G12</f>
        <v>2436</v>
      </c>
      <c r="G2203" s="910">
        <f>'52'!J12</f>
        <v>1632</v>
      </c>
      <c r="I2203" s="737">
        <f>'52'!G12</f>
        <v>2436</v>
      </c>
      <c r="K2203" s="231">
        <f>'52'!J12</f>
        <v>1632</v>
      </c>
      <c r="N2203" s="1018">
        <v>1632</v>
      </c>
      <c r="O2203" s="898">
        <f>'52'!G12</f>
        <v>2436</v>
      </c>
      <c r="Q2203" s="898">
        <f>'52'!J12</f>
        <v>1632</v>
      </c>
      <c r="S2203" s="722">
        <f t="shared" si="239"/>
        <v>0</v>
      </c>
      <c r="T2203" s="461"/>
      <c r="U2203" s="722">
        <f t="shared" si="240"/>
        <v>0</v>
      </c>
      <c r="W2203" s="655">
        <f t="shared" si="243"/>
        <v>0</v>
      </c>
      <c r="Z2203" s="654">
        <f t="shared" si="242"/>
        <v>2436</v>
      </c>
      <c r="AF2203" s="1128">
        <f t="shared" si="244"/>
        <v>-804</v>
      </c>
    </row>
    <row r="2204" spans="1:32">
      <c r="A2204" s="381">
        <v>2204</v>
      </c>
      <c r="B2204" s="146" t="s">
        <v>1516</v>
      </c>
      <c r="D2204" t="s">
        <v>905</v>
      </c>
      <c r="E2204" s="910">
        <f>'52'!G13</f>
        <v>1407</v>
      </c>
      <c r="G2204" s="910">
        <f>'52'!J13</f>
        <v>995</v>
      </c>
      <c r="I2204" s="737">
        <f>'52'!G13</f>
        <v>1407</v>
      </c>
      <c r="K2204" s="231">
        <f>'52'!J13</f>
        <v>995</v>
      </c>
      <c r="N2204" s="1018">
        <v>995</v>
      </c>
      <c r="O2204" s="898">
        <f>'52'!G13</f>
        <v>1407</v>
      </c>
      <c r="Q2204" s="898">
        <f>'52'!J13</f>
        <v>995</v>
      </c>
      <c r="S2204" s="722">
        <f t="shared" si="239"/>
        <v>0</v>
      </c>
      <c r="T2204" s="461"/>
      <c r="U2204" s="722">
        <f t="shared" si="240"/>
        <v>0</v>
      </c>
      <c r="W2204" s="655">
        <f t="shared" si="243"/>
        <v>0</v>
      </c>
      <c r="Z2204" s="654">
        <f t="shared" si="242"/>
        <v>1407</v>
      </c>
      <c r="AF2204" s="1128">
        <f t="shared" si="244"/>
        <v>-412</v>
      </c>
    </row>
    <row r="2205" spans="1:32">
      <c r="A2205" s="381">
        <v>2205</v>
      </c>
      <c r="B2205" s="146" t="s">
        <v>274</v>
      </c>
      <c r="D2205" t="s">
        <v>905</v>
      </c>
      <c r="E2205" s="910">
        <f>'52'!G14</f>
        <v>454</v>
      </c>
      <c r="G2205" s="910">
        <f>'52'!J14</f>
        <v>295</v>
      </c>
      <c r="I2205" s="737">
        <f>'52'!G14</f>
        <v>454</v>
      </c>
      <c r="K2205" s="231">
        <f>'52'!J14</f>
        <v>295</v>
      </c>
      <c r="N2205" s="1018">
        <v>295</v>
      </c>
      <c r="O2205" s="898">
        <f>'52'!G14</f>
        <v>454</v>
      </c>
      <c r="Q2205" s="898">
        <f>'52'!J14</f>
        <v>295</v>
      </c>
      <c r="S2205" s="722">
        <f t="shared" si="239"/>
        <v>0</v>
      </c>
      <c r="T2205" s="461"/>
      <c r="U2205" s="722">
        <f t="shared" si="240"/>
        <v>0</v>
      </c>
      <c r="W2205" s="655">
        <f t="shared" si="243"/>
        <v>0</v>
      </c>
      <c r="Z2205" s="654">
        <f t="shared" si="242"/>
        <v>454</v>
      </c>
      <c r="AF2205" s="1128">
        <f t="shared" si="244"/>
        <v>-159</v>
      </c>
    </row>
    <row r="2206" spans="1:32">
      <c r="A2206" s="381">
        <v>2206</v>
      </c>
      <c r="B2206" s="146" t="s">
        <v>275</v>
      </c>
      <c r="D2206" t="s">
        <v>905</v>
      </c>
      <c r="E2206" s="910">
        <f>'52'!G15</f>
        <v>214</v>
      </c>
      <c r="G2206" s="910">
        <f>'52'!J15</f>
        <v>155</v>
      </c>
      <c r="I2206" s="737">
        <f>'52'!G15</f>
        <v>214</v>
      </c>
      <c r="K2206" s="231">
        <f>'52'!J15</f>
        <v>155</v>
      </c>
      <c r="N2206" s="1018">
        <v>155</v>
      </c>
      <c r="O2206" s="898">
        <f>'52'!G15</f>
        <v>214</v>
      </c>
      <c r="Q2206" s="898">
        <f>'52'!J15</f>
        <v>155</v>
      </c>
      <c r="S2206" s="722">
        <f t="shared" si="239"/>
        <v>0</v>
      </c>
      <c r="T2206" s="461"/>
      <c r="U2206" s="722">
        <f t="shared" si="240"/>
        <v>0</v>
      </c>
      <c r="W2206" s="655">
        <f t="shared" si="243"/>
        <v>0</v>
      </c>
      <c r="Z2206" s="654">
        <f t="shared" si="242"/>
        <v>214</v>
      </c>
      <c r="AF2206" s="1128">
        <f t="shared" si="244"/>
        <v>-59</v>
      </c>
    </row>
    <row r="2207" spans="1:32">
      <c r="A2207" s="381">
        <v>2207</v>
      </c>
      <c r="B2207" s="146" t="s">
        <v>1323</v>
      </c>
      <c r="E2207" s="910">
        <f>'52'!G16</f>
        <v>3</v>
      </c>
      <c r="G2207" s="910">
        <f>'52'!J16</f>
        <v>10</v>
      </c>
      <c r="I2207" s="737">
        <f>'52'!G16</f>
        <v>3</v>
      </c>
      <c r="K2207" s="231">
        <f>'52'!J16</f>
        <v>10</v>
      </c>
      <c r="N2207" s="1018">
        <v>10</v>
      </c>
      <c r="O2207" s="898">
        <f>'52'!G16</f>
        <v>3</v>
      </c>
      <c r="Q2207" s="898">
        <f>'52'!J16</f>
        <v>10</v>
      </c>
      <c r="S2207" s="722">
        <f t="shared" si="239"/>
        <v>0</v>
      </c>
      <c r="T2207" s="461"/>
      <c r="U2207" s="722">
        <f t="shared" si="240"/>
        <v>0</v>
      </c>
      <c r="W2207" s="655">
        <f t="shared" si="243"/>
        <v>0</v>
      </c>
      <c r="Z2207" s="654">
        <f t="shared" si="242"/>
        <v>3</v>
      </c>
      <c r="AF2207" s="1128">
        <f t="shared" si="244"/>
        <v>7</v>
      </c>
    </row>
    <row r="2208" spans="1:32">
      <c r="A2208" s="381">
        <v>2208</v>
      </c>
      <c r="B2208" s="1062" t="s">
        <v>1148</v>
      </c>
      <c r="D2208" t="s">
        <v>905</v>
      </c>
      <c r="E2208" s="910">
        <f>'52'!G17</f>
        <v>0</v>
      </c>
      <c r="G2208" s="910">
        <f>'52'!J17</f>
        <v>0</v>
      </c>
      <c r="I2208" s="737"/>
      <c r="K2208" s="231"/>
      <c r="N2208" s="1018">
        <v>0</v>
      </c>
      <c r="S2208" s="722">
        <f t="shared" si="239"/>
        <v>0</v>
      </c>
      <c r="U2208" s="722">
        <f t="shared" si="240"/>
        <v>0</v>
      </c>
      <c r="W2208" s="655">
        <f t="shared" si="243"/>
        <v>0</v>
      </c>
      <c r="Z2208" s="654">
        <f t="shared" si="242"/>
        <v>0</v>
      </c>
      <c r="AF2208" s="1128">
        <f t="shared" si="244"/>
        <v>0</v>
      </c>
    </row>
    <row r="2209" spans="1:37">
      <c r="A2209" s="381">
        <v>2209</v>
      </c>
      <c r="B2209" s="635" t="s">
        <v>1127</v>
      </c>
      <c r="D2209" t="s">
        <v>905</v>
      </c>
      <c r="E2209" s="910">
        <f>'52'!G18</f>
        <v>62693</v>
      </c>
      <c r="G2209" s="910">
        <f>'52'!J18</f>
        <v>44156</v>
      </c>
      <c r="I2209" s="737">
        <f>'52'!G18</f>
        <v>62693</v>
      </c>
      <c r="K2209" s="231">
        <f>'52'!J18</f>
        <v>44156</v>
      </c>
      <c r="N2209" s="1018">
        <v>44156</v>
      </c>
      <c r="O2209" s="898">
        <f>'52'!G18</f>
        <v>62693</v>
      </c>
      <c r="Q2209" s="898">
        <f>'52'!J18</f>
        <v>44156</v>
      </c>
      <c r="S2209" s="722">
        <f t="shared" si="239"/>
        <v>0</v>
      </c>
      <c r="T2209" s="461"/>
      <c r="U2209" s="722">
        <f t="shared" si="240"/>
        <v>0</v>
      </c>
      <c r="W2209" s="655">
        <f t="shared" si="243"/>
        <v>0</v>
      </c>
      <c r="Z2209" s="654">
        <f t="shared" si="242"/>
        <v>62693</v>
      </c>
      <c r="AF2209" s="1128">
        <f t="shared" si="244"/>
        <v>-18537</v>
      </c>
    </row>
    <row r="2210" spans="1:37">
      <c r="A2210" s="381">
        <v>2210</v>
      </c>
      <c r="B2210" s="635" t="s">
        <v>1130</v>
      </c>
      <c r="D2210" t="s">
        <v>905</v>
      </c>
      <c r="E2210" s="910">
        <f>'52'!G19</f>
        <v>263</v>
      </c>
      <c r="G2210" s="910">
        <f>'52'!J19</f>
        <v>418</v>
      </c>
      <c r="I2210" s="737">
        <f>'52'!G19</f>
        <v>263</v>
      </c>
      <c r="K2210" s="231">
        <f>'52'!J19</f>
        <v>418</v>
      </c>
      <c r="N2210" s="1018">
        <v>418</v>
      </c>
      <c r="O2210" s="898">
        <f>'52'!G19</f>
        <v>263</v>
      </c>
      <c r="Q2210" s="898">
        <f>'52'!J19</f>
        <v>418</v>
      </c>
      <c r="S2210" s="722">
        <f t="shared" si="239"/>
        <v>0</v>
      </c>
      <c r="T2210" s="461"/>
      <c r="U2210" s="722">
        <f t="shared" si="240"/>
        <v>0</v>
      </c>
      <c r="W2210" s="655">
        <f t="shared" si="243"/>
        <v>0</v>
      </c>
      <c r="Z2210" s="654">
        <f t="shared" si="242"/>
        <v>263</v>
      </c>
      <c r="AF2210" s="1128">
        <f t="shared" si="244"/>
        <v>155</v>
      </c>
    </row>
    <row r="2211" spans="1:37">
      <c r="A2211" s="381">
        <v>2211</v>
      </c>
      <c r="B2211" s="635" t="s">
        <v>1131</v>
      </c>
      <c r="D2211" t="s">
        <v>905</v>
      </c>
      <c r="E2211" s="910">
        <f>'52'!G20</f>
        <v>1131</v>
      </c>
      <c r="G2211" s="910">
        <f>'52'!J20</f>
        <v>903</v>
      </c>
      <c r="I2211" s="737">
        <f>'52'!G20</f>
        <v>1131</v>
      </c>
      <c r="K2211" s="231">
        <f>'52'!J20</f>
        <v>903</v>
      </c>
      <c r="N2211" s="1018">
        <v>903</v>
      </c>
      <c r="O2211" s="898">
        <f>'52'!G20</f>
        <v>1131</v>
      </c>
      <c r="Q2211" s="898">
        <f>'52'!J20</f>
        <v>903</v>
      </c>
      <c r="S2211" s="722">
        <f t="shared" si="239"/>
        <v>0</v>
      </c>
      <c r="T2211" s="461"/>
      <c r="U2211" s="722">
        <f t="shared" si="240"/>
        <v>0</v>
      </c>
      <c r="W2211" s="655">
        <f t="shared" si="243"/>
        <v>0</v>
      </c>
      <c r="Z2211" s="654">
        <f t="shared" si="242"/>
        <v>1131</v>
      </c>
      <c r="AF2211" s="1128">
        <f t="shared" si="244"/>
        <v>-228</v>
      </c>
    </row>
    <row r="2212" spans="1:37">
      <c r="A2212" s="381">
        <v>2212</v>
      </c>
      <c r="B2212" s="635" t="s">
        <v>323</v>
      </c>
      <c r="D2212" t="s">
        <v>905</v>
      </c>
      <c r="E2212" s="910">
        <f>'52'!G21</f>
        <v>0</v>
      </c>
      <c r="G2212" s="910">
        <f>'52'!J21</f>
        <v>0</v>
      </c>
      <c r="I2212" s="737">
        <f>'52'!G21</f>
        <v>0</v>
      </c>
      <c r="K2212" s="231">
        <f>'52'!J21</f>
        <v>0</v>
      </c>
      <c r="N2212" s="1018">
        <v>0</v>
      </c>
      <c r="O2212" s="898">
        <f>'52'!G21</f>
        <v>0</v>
      </c>
      <c r="Q2212" s="898">
        <f>'52'!J21</f>
        <v>0</v>
      </c>
      <c r="S2212" s="722">
        <f t="shared" si="239"/>
        <v>0</v>
      </c>
      <c r="T2212" s="461"/>
      <c r="U2212" s="722">
        <f t="shared" si="240"/>
        <v>0</v>
      </c>
      <c r="W2212" s="655">
        <f t="shared" si="243"/>
        <v>0</v>
      </c>
      <c r="Z2212" s="654">
        <f t="shared" si="242"/>
        <v>0</v>
      </c>
      <c r="AF2212" s="1128">
        <f t="shared" si="244"/>
        <v>0</v>
      </c>
    </row>
    <row r="2213" spans="1:37">
      <c r="A2213" s="381">
        <v>2213</v>
      </c>
      <c r="B2213" s="146" t="s">
        <v>110</v>
      </c>
      <c r="D2213" t="s">
        <v>905</v>
      </c>
      <c r="E2213" s="910">
        <f>'52'!G22</f>
        <v>1900</v>
      </c>
      <c r="G2213" s="910">
        <f>'52'!J22</f>
        <v>914</v>
      </c>
      <c r="I2213" s="737">
        <f>'52'!G22</f>
        <v>1900</v>
      </c>
      <c r="K2213" s="231">
        <f>'52'!J22</f>
        <v>914</v>
      </c>
      <c r="N2213" s="1018">
        <v>914</v>
      </c>
      <c r="O2213" s="898">
        <f>'52'!G22</f>
        <v>1900</v>
      </c>
      <c r="Q2213" s="898">
        <f>'52'!J22</f>
        <v>914</v>
      </c>
      <c r="S2213" s="722">
        <f t="shared" ref="S2213:S2222" si="245">E2213-I2213</f>
        <v>0</v>
      </c>
      <c r="T2213" s="461"/>
      <c r="U2213" s="722">
        <f t="shared" ref="U2213:U2222" si="246">G2213-K2213</f>
        <v>0</v>
      </c>
      <c r="W2213" s="655">
        <f t="shared" ref="W2213:W2222" si="247">G2213-N2213</f>
        <v>0</v>
      </c>
      <c r="Z2213" s="654">
        <f t="shared" ref="Z2213:Z2222" si="248">E2213-Y2213</f>
        <v>1900</v>
      </c>
      <c r="AF2213" s="1128">
        <f t="shared" si="244"/>
        <v>-986</v>
      </c>
    </row>
    <row r="2214" spans="1:37">
      <c r="A2214" s="381">
        <v>2214</v>
      </c>
      <c r="B2214" s="146" t="s">
        <v>1711</v>
      </c>
      <c r="C2214" s="388"/>
      <c r="D2214" s="388" t="s">
        <v>905</v>
      </c>
      <c r="E2214" s="910">
        <f>'52'!G23</f>
        <v>0</v>
      </c>
      <c r="F2214" s="911"/>
      <c r="G2214" s="910">
        <f>'52'!J23</f>
        <v>0</v>
      </c>
      <c r="H2214" s="388"/>
      <c r="I2214" s="737">
        <f>'52'!G23</f>
        <v>0</v>
      </c>
      <c r="K2214" s="231">
        <f>'52'!J23</f>
        <v>0</v>
      </c>
      <c r="L2214" s="388"/>
      <c r="M2214" s="388"/>
      <c r="N2214" s="1018">
        <v>0</v>
      </c>
      <c r="O2214" s="898">
        <f>'52'!G23</f>
        <v>0</v>
      </c>
      <c r="Q2214" s="898">
        <f>'52'!J23</f>
        <v>0</v>
      </c>
      <c r="S2214" s="722">
        <f t="shared" si="245"/>
        <v>0</v>
      </c>
      <c r="T2214" s="461"/>
      <c r="U2214" s="722">
        <f t="shared" si="246"/>
        <v>0</v>
      </c>
      <c r="W2214" s="655">
        <f t="shared" si="247"/>
        <v>0</v>
      </c>
      <c r="Z2214" s="654">
        <f t="shared" si="248"/>
        <v>0</v>
      </c>
      <c r="AF2214" s="1130">
        <f t="shared" si="244"/>
        <v>0</v>
      </c>
    </row>
    <row r="2215" spans="1:37">
      <c r="A2215" s="381">
        <v>2215</v>
      </c>
      <c r="B2215" s="146" t="s">
        <v>1712</v>
      </c>
      <c r="C2215" s="388"/>
      <c r="D2215" s="388" t="s">
        <v>905</v>
      </c>
      <c r="E2215" s="910">
        <f>'52'!G24</f>
        <v>0</v>
      </c>
      <c r="F2215" s="911"/>
      <c r="G2215" s="910">
        <f>'52'!J24</f>
        <v>0</v>
      </c>
      <c r="H2215" s="388"/>
      <c r="I2215" s="737"/>
      <c r="K2215" s="231"/>
      <c r="L2215" s="388"/>
      <c r="M2215" s="388"/>
      <c r="N2215" s="1018">
        <v>0</v>
      </c>
      <c r="S2215" s="722">
        <f t="shared" si="245"/>
        <v>0</v>
      </c>
      <c r="T2215" s="461"/>
      <c r="U2215" s="722">
        <f t="shared" si="246"/>
        <v>0</v>
      </c>
      <c r="W2215" s="655">
        <f t="shared" si="247"/>
        <v>0</v>
      </c>
      <c r="Z2215" s="654">
        <f t="shared" si="248"/>
        <v>0</v>
      </c>
      <c r="AF2215" s="1129">
        <f t="shared" si="244"/>
        <v>0</v>
      </c>
    </row>
    <row r="2216" spans="1:37">
      <c r="A2216" s="381">
        <v>2216</v>
      </c>
      <c r="B2216" s="146" t="s">
        <v>1713</v>
      </c>
      <c r="C2216" s="388"/>
      <c r="D2216" s="388" t="s">
        <v>905</v>
      </c>
      <c r="E2216" s="910">
        <f>'52'!G25</f>
        <v>0</v>
      </c>
      <c r="F2216" s="911"/>
      <c r="G2216" s="910">
        <f>'52'!J25</f>
        <v>0</v>
      </c>
      <c r="H2216" s="388"/>
      <c r="I2216" s="737">
        <f>'52'!G25</f>
        <v>0</v>
      </c>
      <c r="K2216" s="231">
        <f>'52'!J25</f>
        <v>0</v>
      </c>
      <c r="L2216" s="388"/>
      <c r="M2216" s="388"/>
      <c r="N2216" s="1018">
        <v>0</v>
      </c>
      <c r="O2216" s="898">
        <f>'52'!G25</f>
        <v>0</v>
      </c>
      <c r="Q2216" s="898">
        <f>'52'!J25</f>
        <v>0</v>
      </c>
      <c r="S2216" s="722">
        <f t="shared" si="245"/>
        <v>0</v>
      </c>
      <c r="T2216" s="461"/>
      <c r="U2216" s="722">
        <f t="shared" si="246"/>
        <v>0</v>
      </c>
      <c r="W2216" s="655">
        <f t="shared" si="247"/>
        <v>0</v>
      </c>
      <c r="Z2216" s="654">
        <f t="shared" si="248"/>
        <v>0</v>
      </c>
      <c r="AF2216" s="1130">
        <f t="shared" si="244"/>
        <v>0</v>
      </c>
    </row>
    <row r="2217" spans="1:37">
      <c r="A2217" s="381">
        <v>2217</v>
      </c>
      <c r="B2217" s="146" t="s">
        <v>1714</v>
      </c>
      <c r="D2217" t="s">
        <v>905</v>
      </c>
      <c r="E2217" s="910">
        <f>'52'!G26</f>
        <v>9115</v>
      </c>
      <c r="G2217" s="910">
        <f>'52'!J26</f>
        <v>8074</v>
      </c>
      <c r="I2217" s="737">
        <f>'52'!G26</f>
        <v>9115</v>
      </c>
      <c r="K2217" s="231">
        <f>'52'!J26</f>
        <v>8074</v>
      </c>
      <c r="N2217" s="1018">
        <v>8074</v>
      </c>
      <c r="O2217" s="898">
        <f>'52'!G26</f>
        <v>9115</v>
      </c>
      <c r="Q2217" s="898">
        <f>'52'!J26</f>
        <v>8074</v>
      </c>
      <c r="S2217" s="722">
        <f t="shared" si="245"/>
        <v>0</v>
      </c>
      <c r="T2217" s="461"/>
      <c r="U2217" s="722">
        <f t="shared" si="246"/>
        <v>0</v>
      </c>
      <c r="W2217" s="655">
        <f t="shared" si="247"/>
        <v>0</v>
      </c>
      <c r="Z2217" s="654">
        <f t="shared" si="248"/>
        <v>9115</v>
      </c>
      <c r="AF2217" s="1128">
        <f t="shared" si="244"/>
        <v>-1041</v>
      </c>
    </row>
    <row r="2218" spans="1:37">
      <c r="A2218" s="381">
        <v>2218</v>
      </c>
      <c r="B2218" s="146" t="s">
        <v>279</v>
      </c>
      <c r="D2218" t="s">
        <v>905</v>
      </c>
      <c r="E2218" s="910">
        <f>'52'!G27</f>
        <v>-2282</v>
      </c>
      <c r="G2218" s="910">
        <f>'52'!J27</f>
        <v>-2326</v>
      </c>
      <c r="I2218" s="737">
        <f>'52'!G27</f>
        <v>-2282</v>
      </c>
      <c r="K2218" s="231">
        <f>'52'!J27</f>
        <v>-2326</v>
      </c>
      <c r="N2218" s="1018">
        <v>-2326</v>
      </c>
      <c r="O2218" s="898">
        <f>'52'!G27</f>
        <v>-2282</v>
      </c>
      <c r="Q2218" s="898">
        <f>'52'!J27</f>
        <v>-2326</v>
      </c>
      <c r="S2218" s="722">
        <f t="shared" si="245"/>
        <v>0</v>
      </c>
      <c r="T2218" s="461"/>
      <c r="U2218" s="722">
        <f t="shared" si="246"/>
        <v>0</v>
      </c>
      <c r="W2218" s="655">
        <f t="shared" si="247"/>
        <v>0</v>
      </c>
      <c r="Z2218" s="654">
        <f t="shared" si="248"/>
        <v>-2282</v>
      </c>
      <c r="AF2218" s="1128">
        <f t="shared" si="244"/>
        <v>-44</v>
      </c>
    </row>
    <row r="2219" spans="1:37" ht="15.75">
      <c r="A2219" s="381">
        <v>2219</v>
      </c>
      <c r="B2219" s="146" t="s">
        <v>1015</v>
      </c>
      <c r="D2219" t="s">
        <v>905</v>
      </c>
      <c r="E2219" s="910">
        <f>'52'!G28</f>
        <v>0</v>
      </c>
      <c r="G2219" s="910">
        <f>'52'!J28</f>
        <v>0</v>
      </c>
      <c r="I2219" s="737">
        <f>'52'!G28</f>
        <v>0</v>
      </c>
      <c r="K2219" s="231">
        <f>'52'!J28</f>
        <v>0</v>
      </c>
      <c r="N2219" s="1018">
        <v>0</v>
      </c>
      <c r="O2219" s="898">
        <f>'52'!G28</f>
        <v>0</v>
      </c>
      <c r="Q2219" s="898">
        <f>'52'!J28</f>
        <v>0</v>
      </c>
      <c r="S2219" s="722">
        <f t="shared" si="245"/>
        <v>0</v>
      </c>
      <c r="T2219" s="461"/>
      <c r="U2219" s="722">
        <f t="shared" si="246"/>
        <v>0</v>
      </c>
      <c r="W2219" s="655">
        <f t="shared" si="247"/>
        <v>0</v>
      </c>
      <c r="Z2219" s="654">
        <f t="shared" si="248"/>
        <v>0</v>
      </c>
      <c r="AF2219" s="1128">
        <f t="shared" si="244"/>
        <v>0</v>
      </c>
      <c r="AH2219" s="234" t="s">
        <v>1727</v>
      </c>
    </row>
    <row r="2220" spans="1:37">
      <c r="A2220" s="381">
        <v>2220</v>
      </c>
      <c r="B2220" s="936" t="s">
        <v>1016</v>
      </c>
      <c r="D2220" t="s">
        <v>905</v>
      </c>
      <c r="E2220" s="910">
        <f>'52'!G29</f>
        <v>0</v>
      </c>
      <c r="G2220" s="910">
        <f>'52'!J29</f>
        <v>0</v>
      </c>
      <c r="I2220" s="737">
        <f>'52'!G29</f>
        <v>0</v>
      </c>
      <c r="K2220" s="231">
        <f>'52'!J29</f>
        <v>0</v>
      </c>
      <c r="N2220" s="1018">
        <v>0</v>
      </c>
      <c r="O2220" s="898">
        <f>'52'!G29</f>
        <v>0</v>
      </c>
      <c r="Q2220" s="898">
        <f>'52'!J29</f>
        <v>0</v>
      </c>
      <c r="S2220" s="722">
        <f t="shared" si="245"/>
        <v>0</v>
      </c>
      <c r="T2220" s="461"/>
      <c r="U2220" s="722">
        <f t="shared" si="246"/>
        <v>0</v>
      </c>
      <c r="W2220" s="655">
        <f t="shared" si="247"/>
        <v>0</v>
      </c>
      <c r="Z2220" s="654">
        <f t="shared" si="248"/>
        <v>0</v>
      </c>
      <c r="AF2220" s="1128">
        <f t="shared" si="244"/>
        <v>0</v>
      </c>
      <c r="AH2220" t="s">
        <v>1318</v>
      </c>
      <c r="AI2220" s="1132">
        <f>SUM(AF2200:AF2213)+SUM(AF2217:AF2222)</f>
        <v>-23652</v>
      </c>
      <c r="AK2220" s="1132">
        <f>SUM(AK2221:AK2223)</f>
        <v>-23652</v>
      </c>
    </row>
    <row r="2221" spans="1:37">
      <c r="A2221" s="381">
        <v>2221</v>
      </c>
      <c r="B2221" s="146" t="s">
        <v>524</v>
      </c>
      <c r="D2221" t="s">
        <v>905</v>
      </c>
      <c r="E2221" s="910">
        <f>'52'!G30</f>
        <v>9486</v>
      </c>
      <c r="G2221" s="910">
        <f>'52'!J30</f>
        <v>7910</v>
      </c>
      <c r="I2221" s="737">
        <f>'52'!G30</f>
        <v>9486</v>
      </c>
      <c r="K2221" s="231">
        <f>'52'!J30</f>
        <v>7910</v>
      </c>
      <c r="N2221" s="1018">
        <v>7910</v>
      </c>
      <c r="O2221" s="898">
        <f>'52'!G30</f>
        <v>9486</v>
      </c>
      <c r="Q2221" s="898">
        <f>'52'!J30</f>
        <v>7910</v>
      </c>
      <c r="S2221" s="722">
        <f t="shared" si="245"/>
        <v>0</v>
      </c>
      <c r="T2221" s="461"/>
      <c r="U2221" s="722">
        <f t="shared" si="246"/>
        <v>0</v>
      </c>
      <c r="W2221" s="655">
        <f t="shared" si="247"/>
        <v>0</v>
      </c>
      <c r="Z2221" s="654">
        <f t="shared" si="248"/>
        <v>9486</v>
      </c>
      <c r="AF2221" s="1128">
        <f t="shared" si="244"/>
        <v>-1576</v>
      </c>
      <c r="AH2221" t="s">
        <v>1716</v>
      </c>
      <c r="AI2221" s="1132">
        <f>AF2214+AF2216</f>
        <v>0</v>
      </c>
      <c r="AJ2221" t="s">
        <v>1718</v>
      </c>
      <c r="AK2221" s="1133">
        <f>-AI2221</f>
        <v>0</v>
      </c>
    </row>
    <row r="2222" spans="1:37">
      <c r="A2222" s="381">
        <v>2222</v>
      </c>
      <c r="B2222" s="146" t="s">
        <v>494</v>
      </c>
      <c r="D2222" t="s">
        <v>905</v>
      </c>
      <c r="E2222" s="910">
        <f>'52'!G31</f>
        <v>185</v>
      </c>
      <c r="G2222" s="910">
        <f>'52'!J31</f>
        <v>191</v>
      </c>
      <c r="I2222" s="737">
        <f>'52'!G31</f>
        <v>185</v>
      </c>
      <c r="K2222" s="231">
        <f>'52'!J31</f>
        <v>191</v>
      </c>
      <c r="N2222" s="1018">
        <v>191</v>
      </c>
      <c r="O2222" s="898">
        <f>'52'!G31</f>
        <v>185</v>
      </c>
      <c r="Q2222" s="898">
        <f>'52'!J31</f>
        <v>191</v>
      </c>
      <c r="S2222" s="722">
        <f t="shared" si="245"/>
        <v>0</v>
      </c>
      <c r="T2222" s="461"/>
      <c r="U2222" s="722">
        <f t="shared" si="246"/>
        <v>0</v>
      </c>
      <c r="W2222" s="655">
        <f t="shared" si="247"/>
        <v>0</v>
      </c>
      <c r="Z2222" s="654">
        <f t="shared" si="248"/>
        <v>185</v>
      </c>
      <c r="AF2222" s="1128">
        <f t="shared" si="244"/>
        <v>6</v>
      </c>
      <c r="AH2222" t="s">
        <v>1717</v>
      </c>
      <c r="AI2222" s="1132">
        <f>AF2215</f>
        <v>0</v>
      </c>
      <c r="AJ2222" t="s">
        <v>1718</v>
      </c>
      <c r="AK2222" s="1134">
        <f>-AI2222</f>
        <v>0</v>
      </c>
    </row>
    <row r="2223" spans="1:37" ht="15.75">
      <c r="A2223" s="381">
        <v>2223</v>
      </c>
      <c r="B2223" s="341" t="s">
        <v>281</v>
      </c>
      <c r="D2223" t="s">
        <v>905</v>
      </c>
      <c r="E2223" s="910">
        <f>'52'!G33</f>
        <v>99292</v>
      </c>
      <c r="G2223" s="910">
        <f>'52'!J33</f>
        <v>75640</v>
      </c>
      <c r="I2223" s="737">
        <f>'52'!G33</f>
        <v>99292</v>
      </c>
      <c r="K2223" s="231">
        <f>'52'!J33</f>
        <v>75640</v>
      </c>
      <c r="N2223" s="1018">
        <v>75640</v>
      </c>
      <c r="O2223" s="898">
        <f>'52'!G33</f>
        <v>99292</v>
      </c>
      <c r="Q2223" s="898">
        <f>'52'!J33</f>
        <v>75640</v>
      </c>
      <c r="S2223" s="722">
        <f t="shared" ref="S2223:S2247" si="249">E2223-I2223</f>
        <v>0</v>
      </c>
      <c r="T2223" s="461"/>
      <c r="U2223" s="722">
        <f t="shared" ref="U2223:U2247" si="250">G2223-K2223</f>
        <v>0</v>
      </c>
      <c r="W2223" s="655">
        <f t="shared" ref="W2223:W2247" si="251">G2223-N2223</f>
        <v>0</v>
      </c>
      <c r="Z2223" s="654">
        <f t="shared" ref="Z2223:Z2247" si="252">E2223-Y2223</f>
        <v>99292</v>
      </c>
      <c r="AF2223" s="1089">
        <f t="shared" si="244"/>
        <v>-23652</v>
      </c>
      <c r="AH2223" t="s">
        <v>106</v>
      </c>
      <c r="AI2223" s="1132">
        <f>SUM(AI2220:AI2222)</f>
        <v>-23652</v>
      </c>
      <c r="AK2223" s="1132">
        <f>AI2223</f>
        <v>-23652</v>
      </c>
    </row>
    <row r="2224" spans="1:37" ht="15.75">
      <c r="A2224" s="381">
        <v>2224</v>
      </c>
      <c r="B2224" s="341" t="s">
        <v>282</v>
      </c>
      <c r="I2224" s="737"/>
      <c r="K2224" s="231"/>
      <c r="N2224" s="1018"/>
      <c r="S2224" s="722">
        <f t="shared" si="249"/>
        <v>0</v>
      </c>
      <c r="U2224" s="722">
        <f t="shared" si="250"/>
        <v>0</v>
      </c>
      <c r="W2224" s="655">
        <f t="shared" si="251"/>
        <v>0</v>
      </c>
      <c r="Z2224" s="654">
        <f t="shared" si="252"/>
        <v>0</v>
      </c>
    </row>
    <row r="2225" spans="1:32">
      <c r="A2225" s="381">
        <v>2225</v>
      </c>
      <c r="B2225" s="146" t="s">
        <v>318</v>
      </c>
      <c r="D2225" t="s">
        <v>905</v>
      </c>
      <c r="E2225" s="910">
        <f>'52'!G36</f>
        <v>0</v>
      </c>
      <c r="G2225" s="910">
        <f>'52'!J36</f>
        <v>0</v>
      </c>
      <c r="I2225" s="737">
        <f>'52'!G36</f>
        <v>0</v>
      </c>
      <c r="K2225" s="231">
        <f>'52'!J36</f>
        <v>0</v>
      </c>
      <c r="N2225" s="1018">
        <v>0</v>
      </c>
      <c r="O2225" s="898">
        <f>'52'!G36</f>
        <v>0</v>
      </c>
      <c r="Q2225" s="898">
        <f>'52'!J36</f>
        <v>0</v>
      </c>
      <c r="S2225" s="722">
        <f t="shared" si="249"/>
        <v>0</v>
      </c>
      <c r="T2225" s="461"/>
      <c r="U2225" s="722">
        <f t="shared" si="250"/>
        <v>0</v>
      </c>
      <c r="W2225" s="655">
        <f t="shared" si="251"/>
        <v>0</v>
      </c>
      <c r="Z2225" s="654">
        <f t="shared" si="252"/>
        <v>0</v>
      </c>
      <c r="AF2225" s="1128">
        <f>G2225-E2225</f>
        <v>0</v>
      </c>
    </row>
    <row r="2226" spans="1:32">
      <c r="A2226" s="381">
        <v>2226</v>
      </c>
      <c r="B2226" s="146" t="s">
        <v>1017</v>
      </c>
      <c r="D2226" t="s">
        <v>905</v>
      </c>
      <c r="E2226" s="910">
        <f>'52'!G37</f>
        <v>0</v>
      </c>
      <c r="G2226" s="910">
        <f>'52'!J37</f>
        <v>0</v>
      </c>
      <c r="I2226" s="737">
        <f>'52'!G37</f>
        <v>0</v>
      </c>
      <c r="K2226" s="231">
        <f>'52'!J37</f>
        <v>0</v>
      </c>
      <c r="N2226" s="1018">
        <v>0</v>
      </c>
      <c r="O2226" s="898">
        <f>'52'!G37</f>
        <v>0</v>
      </c>
      <c r="Q2226" s="898">
        <f>'52'!J37</f>
        <v>0</v>
      </c>
      <c r="S2226" s="722">
        <f t="shared" si="249"/>
        <v>0</v>
      </c>
      <c r="T2226" s="461"/>
      <c r="U2226" s="722">
        <f t="shared" si="250"/>
        <v>0</v>
      </c>
      <c r="W2226" s="655">
        <f t="shared" si="251"/>
        <v>0</v>
      </c>
      <c r="Z2226" s="654">
        <f t="shared" si="252"/>
        <v>0</v>
      </c>
      <c r="AF2226" s="1128">
        <f t="shared" ref="AF2226:AF2249" si="253">G2226-E2226</f>
        <v>0</v>
      </c>
    </row>
    <row r="2227" spans="1:32">
      <c r="A2227" s="381">
        <v>2227</v>
      </c>
      <c r="B2227" s="146" t="s">
        <v>272</v>
      </c>
      <c r="D2227" t="s">
        <v>905</v>
      </c>
      <c r="E2227" s="910">
        <f>'52'!G38</f>
        <v>0</v>
      </c>
      <c r="G2227" s="910">
        <f>'52'!J38</f>
        <v>0</v>
      </c>
      <c r="I2227" s="737">
        <f>'52'!G38</f>
        <v>0</v>
      </c>
      <c r="K2227" s="231">
        <f>'52'!J38</f>
        <v>0</v>
      </c>
      <c r="N2227" s="1018">
        <v>0</v>
      </c>
      <c r="O2227" s="898">
        <f>'52'!G38</f>
        <v>0</v>
      </c>
      <c r="Q2227" s="898">
        <f>'52'!J38</f>
        <v>0</v>
      </c>
      <c r="S2227" s="722">
        <f t="shared" si="249"/>
        <v>0</v>
      </c>
      <c r="T2227" s="461"/>
      <c r="U2227" s="722">
        <f t="shared" si="250"/>
        <v>0</v>
      </c>
      <c r="W2227" s="655">
        <f t="shared" si="251"/>
        <v>0</v>
      </c>
      <c r="Z2227" s="654">
        <f t="shared" si="252"/>
        <v>0</v>
      </c>
      <c r="AF2227" s="1128">
        <f t="shared" si="253"/>
        <v>0</v>
      </c>
    </row>
    <row r="2228" spans="1:32">
      <c r="A2228" s="381">
        <v>2228</v>
      </c>
      <c r="B2228" s="146" t="s">
        <v>273</v>
      </c>
      <c r="D2228" t="s">
        <v>905</v>
      </c>
      <c r="E2228" s="910">
        <f>'52'!G39</f>
        <v>0</v>
      </c>
      <c r="G2228" s="910">
        <f>'52'!J39</f>
        <v>0</v>
      </c>
      <c r="I2228" s="737">
        <f>'52'!G39</f>
        <v>0</v>
      </c>
      <c r="K2228" s="231">
        <f>'52'!J39</f>
        <v>0</v>
      </c>
      <c r="N2228" s="1018">
        <v>0</v>
      </c>
      <c r="O2228" s="898">
        <f>'52'!G39</f>
        <v>0</v>
      </c>
      <c r="Q2228" s="898">
        <f>'52'!J39</f>
        <v>0</v>
      </c>
      <c r="S2228" s="722">
        <f t="shared" si="249"/>
        <v>0</v>
      </c>
      <c r="T2228" s="461"/>
      <c r="U2228" s="722">
        <f t="shared" si="250"/>
        <v>0</v>
      </c>
      <c r="W2228" s="655">
        <f t="shared" si="251"/>
        <v>0</v>
      </c>
      <c r="Z2228" s="654">
        <f t="shared" si="252"/>
        <v>0</v>
      </c>
      <c r="AF2228" s="1128">
        <f t="shared" si="253"/>
        <v>0</v>
      </c>
    </row>
    <row r="2229" spans="1:32">
      <c r="A2229" s="381">
        <v>2229</v>
      </c>
      <c r="B2229" s="146" t="s">
        <v>1516</v>
      </c>
      <c r="D2229" t="s">
        <v>905</v>
      </c>
      <c r="E2229" s="910">
        <f>'52'!G40</f>
        <v>0</v>
      </c>
      <c r="G2229" s="910">
        <f>'52'!J40</f>
        <v>0</v>
      </c>
      <c r="I2229" s="737">
        <f>'52'!G40</f>
        <v>0</v>
      </c>
      <c r="K2229" s="231">
        <f>'52'!J40</f>
        <v>0</v>
      </c>
      <c r="N2229" s="1018">
        <v>0</v>
      </c>
      <c r="O2229" s="898">
        <f>'52'!G40</f>
        <v>0</v>
      </c>
      <c r="Q2229" s="898">
        <f>'52'!J40</f>
        <v>0</v>
      </c>
      <c r="S2229" s="722">
        <f t="shared" si="249"/>
        <v>0</v>
      </c>
      <c r="T2229" s="461"/>
      <c r="U2229" s="722">
        <f t="shared" si="250"/>
        <v>0</v>
      </c>
      <c r="W2229" s="655">
        <f t="shared" si="251"/>
        <v>0</v>
      </c>
      <c r="Z2229" s="654">
        <f t="shared" si="252"/>
        <v>0</v>
      </c>
      <c r="AF2229" s="1128">
        <f t="shared" si="253"/>
        <v>0</v>
      </c>
    </row>
    <row r="2230" spans="1:32">
      <c r="A2230" s="381">
        <v>2230</v>
      </c>
      <c r="B2230" s="146" t="s">
        <v>274</v>
      </c>
      <c r="D2230" t="s">
        <v>905</v>
      </c>
      <c r="E2230" s="910">
        <f>'52'!G41</f>
        <v>0</v>
      </c>
      <c r="G2230" s="910">
        <f>'52'!J41</f>
        <v>0</v>
      </c>
      <c r="I2230" s="737">
        <f>'52'!G41</f>
        <v>0</v>
      </c>
      <c r="K2230" s="231">
        <f>'52'!J41</f>
        <v>0</v>
      </c>
      <c r="N2230" s="1018">
        <v>0</v>
      </c>
      <c r="O2230" s="898">
        <f>'52'!G41</f>
        <v>0</v>
      </c>
      <c r="Q2230" s="898">
        <f>'52'!J41</f>
        <v>0</v>
      </c>
      <c r="S2230" s="722">
        <f t="shared" si="249"/>
        <v>0</v>
      </c>
      <c r="T2230" s="461"/>
      <c r="U2230" s="722">
        <f t="shared" si="250"/>
        <v>0</v>
      </c>
      <c r="W2230" s="655">
        <f t="shared" si="251"/>
        <v>0</v>
      </c>
      <c r="Z2230" s="654">
        <f t="shared" si="252"/>
        <v>0</v>
      </c>
      <c r="AF2230" s="1128">
        <f t="shared" si="253"/>
        <v>0</v>
      </c>
    </row>
    <row r="2231" spans="1:32">
      <c r="A2231" s="381">
        <v>2231</v>
      </c>
      <c r="B2231" s="146" t="s">
        <v>275</v>
      </c>
      <c r="D2231" t="s">
        <v>905</v>
      </c>
      <c r="E2231" s="910">
        <f>'52'!G42</f>
        <v>0</v>
      </c>
      <c r="G2231" s="910">
        <f>'52'!J42</f>
        <v>0</v>
      </c>
      <c r="I2231" s="737">
        <f>'52'!G42</f>
        <v>0</v>
      </c>
      <c r="K2231" s="231">
        <f>'52'!J42</f>
        <v>0</v>
      </c>
      <c r="N2231" s="1018">
        <v>0</v>
      </c>
      <c r="O2231" s="898">
        <f>'52'!G42</f>
        <v>0</v>
      </c>
      <c r="Q2231" s="898">
        <f>'52'!J42</f>
        <v>0</v>
      </c>
      <c r="S2231" s="722">
        <f t="shared" si="249"/>
        <v>0</v>
      </c>
      <c r="T2231" s="461"/>
      <c r="U2231" s="722">
        <f t="shared" si="250"/>
        <v>0</v>
      </c>
      <c r="W2231" s="655">
        <f t="shared" si="251"/>
        <v>0</v>
      </c>
      <c r="Z2231" s="654">
        <f t="shared" si="252"/>
        <v>0</v>
      </c>
      <c r="AF2231" s="1128">
        <f t="shared" si="253"/>
        <v>0</v>
      </c>
    </row>
    <row r="2232" spans="1:32">
      <c r="A2232" s="381">
        <v>2232</v>
      </c>
      <c r="B2232" s="146" t="s">
        <v>1323</v>
      </c>
      <c r="E2232" s="910">
        <f>'52'!G43</f>
        <v>966</v>
      </c>
      <c r="G2232" s="910">
        <f>'52'!J43</f>
        <v>1094</v>
      </c>
      <c r="I2232" s="737">
        <f>'52'!G43</f>
        <v>966</v>
      </c>
      <c r="K2232" s="231">
        <f>'52'!J43</f>
        <v>1094</v>
      </c>
      <c r="N2232" s="1018">
        <v>1094</v>
      </c>
      <c r="O2232" s="898">
        <f>'52'!G43</f>
        <v>966</v>
      </c>
      <c r="Q2232" s="898">
        <f>'52'!J43</f>
        <v>1094</v>
      </c>
      <c r="S2232" s="722">
        <f t="shared" si="249"/>
        <v>0</v>
      </c>
      <c r="T2232" s="461"/>
      <c r="U2232" s="722">
        <f t="shared" si="250"/>
        <v>0</v>
      </c>
      <c r="W2232" s="655">
        <f t="shared" si="251"/>
        <v>0</v>
      </c>
      <c r="Z2232" s="654">
        <f t="shared" si="252"/>
        <v>966</v>
      </c>
      <c r="AF2232" s="1128">
        <f t="shared" si="253"/>
        <v>128</v>
      </c>
    </row>
    <row r="2233" spans="1:32">
      <c r="A2233" s="381">
        <v>2233</v>
      </c>
      <c r="B2233" s="1062" t="s">
        <v>1148</v>
      </c>
      <c r="D2233" t="s">
        <v>905</v>
      </c>
      <c r="E2233" s="910">
        <f>'52'!G44</f>
        <v>0</v>
      </c>
      <c r="G2233" s="910">
        <f>'52'!J44</f>
        <v>0</v>
      </c>
      <c r="I2233" s="737"/>
      <c r="K2233" s="231"/>
      <c r="N2233" s="1018">
        <v>0</v>
      </c>
      <c r="S2233" s="722">
        <f t="shared" si="249"/>
        <v>0</v>
      </c>
      <c r="U2233" s="722">
        <f t="shared" si="250"/>
        <v>0</v>
      </c>
      <c r="W2233" s="655">
        <f t="shared" si="251"/>
        <v>0</v>
      </c>
      <c r="Z2233" s="654">
        <f t="shared" si="252"/>
        <v>0</v>
      </c>
      <c r="AF2233" s="1128">
        <f t="shared" si="253"/>
        <v>0</v>
      </c>
    </row>
    <row r="2234" spans="1:32">
      <c r="A2234" s="381">
        <v>2234</v>
      </c>
      <c r="B2234" s="635" t="s">
        <v>1127</v>
      </c>
      <c r="D2234" t="s">
        <v>905</v>
      </c>
      <c r="E2234" s="910">
        <f>'52'!G45</f>
        <v>152559</v>
      </c>
      <c r="G2234" s="910">
        <f>'52'!J45</f>
        <v>123494</v>
      </c>
      <c r="I2234" s="737">
        <f>'52'!G45</f>
        <v>152559</v>
      </c>
      <c r="K2234" s="231">
        <f>'52'!J45</f>
        <v>123494</v>
      </c>
      <c r="N2234" s="1018">
        <v>123494</v>
      </c>
      <c r="O2234" s="898">
        <f>'52'!G45</f>
        <v>152559</v>
      </c>
      <c r="Q2234" s="898">
        <f>'52'!J45</f>
        <v>123494</v>
      </c>
      <c r="S2234" s="722">
        <f t="shared" si="249"/>
        <v>0</v>
      </c>
      <c r="T2234" s="461"/>
      <c r="U2234" s="722">
        <f t="shared" si="250"/>
        <v>0</v>
      </c>
      <c r="W2234" s="655">
        <f t="shared" si="251"/>
        <v>0</v>
      </c>
      <c r="Z2234" s="654">
        <f t="shared" si="252"/>
        <v>152559</v>
      </c>
      <c r="AF2234" s="1128">
        <f t="shared" si="253"/>
        <v>-29065</v>
      </c>
    </row>
    <row r="2235" spans="1:32">
      <c r="A2235" s="381">
        <v>2235</v>
      </c>
      <c r="B2235" s="635" t="s">
        <v>1130</v>
      </c>
      <c r="D2235" t="s">
        <v>905</v>
      </c>
      <c r="E2235" s="910">
        <f>'52'!G46</f>
        <v>13</v>
      </c>
      <c r="G2235" s="910">
        <f>'52'!J46</f>
        <v>0</v>
      </c>
      <c r="I2235" s="737">
        <f>'52'!G46</f>
        <v>13</v>
      </c>
      <c r="K2235" s="231">
        <f>'52'!J46</f>
        <v>0</v>
      </c>
      <c r="N2235" s="1018">
        <v>0</v>
      </c>
      <c r="O2235" s="898">
        <f>'52'!G46</f>
        <v>13</v>
      </c>
      <c r="Q2235" s="898">
        <f>'52'!J46</f>
        <v>0</v>
      </c>
      <c r="S2235" s="722">
        <f t="shared" si="249"/>
        <v>0</v>
      </c>
      <c r="T2235" s="461"/>
      <c r="U2235" s="722">
        <f t="shared" si="250"/>
        <v>0</v>
      </c>
      <c r="W2235" s="655">
        <f t="shared" si="251"/>
        <v>0</v>
      </c>
      <c r="Z2235" s="654">
        <f t="shared" si="252"/>
        <v>13</v>
      </c>
      <c r="AF2235" s="1128">
        <f t="shared" si="253"/>
        <v>-13</v>
      </c>
    </row>
    <row r="2236" spans="1:32">
      <c r="A2236" s="381">
        <v>2236</v>
      </c>
      <c r="B2236" s="635" t="s">
        <v>1131</v>
      </c>
      <c r="D2236" t="s">
        <v>905</v>
      </c>
      <c r="E2236" s="910">
        <f>'52'!G47</f>
        <v>0</v>
      </c>
      <c r="G2236" s="910">
        <f>'52'!J47</f>
        <v>2</v>
      </c>
      <c r="I2236" s="737">
        <f>'52'!G47</f>
        <v>0</v>
      </c>
      <c r="K2236" s="231">
        <f>'52'!J47</f>
        <v>2</v>
      </c>
      <c r="N2236" s="1018">
        <v>2</v>
      </c>
      <c r="O2236" s="898">
        <f>'52'!G47</f>
        <v>0</v>
      </c>
      <c r="Q2236" s="898">
        <f>'52'!J47</f>
        <v>2</v>
      </c>
      <c r="S2236" s="722">
        <f t="shared" si="249"/>
        <v>0</v>
      </c>
      <c r="T2236" s="461"/>
      <c r="U2236" s="722">
        <f t="shared" si="250"/>
        <v>0</v>
      </c>
      <c r="W2236" s="655">
        <f t="shared" si="251"/>
        <v>0</v>
      </c>
      <c r="Z2236" s="654">
        <f t="shared" si="252"/>
        <v>0</v>
      </c>
      <c r="AF2236" s="1128">
        <f t="shared" si="253"/>
        <v>2</v>
      </c>
    </row>
    <row r="2237" spans="1:32">
      <c r="A2237" s="381">
        <v>2237</v>
      </c>
      <c r="B2237" s="635" t="s">
        <v>323</v>
      </c>
      <c r="D2237" t="s">
        <v>905</v>
      </c>
      <c r="E2237" s="910">
        <f>'52'!G48</f>
        <v>0</v>
      </c>
      <c r="G2237" s="910">
        <f>'52'!J48</f>
        <v>0</v>
      </c>
      <c r="I2237" s="737">
        <f>'52'!G48</f>
        <v>0</v>
      </c>
      <c r="K2237" s="231">
        <f>'52'!J48</f>
        <v>0</v>
      </c>
      <c r="N2237" s="1018">
        <v>0</v>
      </c>
      <c r="O2237" s="898">
        <f>'52'!G48</f>
        <v>0</v>
      </c>
      <c r="Q2237" s="898">
        <f>'52'!J48</f>
        <v>0</v>
      </c>
      <c r="S2237" s="722">
        <f t="shared" si="249"/>
        <v>0</v>
      </c>
      <c r="T2237" s="461"/>
      <c r="U2237" s="722">
        <f t="shared" si="250"/>
        <v>0</v>
      </c>
      <c r="W2237" s="655">
        <f t="shared" si="251"/>
        <v>0</v>
      </c>
      <c r="Z2237" s="654">
        <f t="shared" si="252"/>
        <v>0</v>
      </c>
      <c r="AF2237" s="1128">
        <f t="shared" si="253"/>
        <v>0</v>
      </c>
    </row>
    <row r="2238" spans="1:32">
      <c r="A2238" s="381">
        <v>2238</v>
      </c>
      <c r="B2238" s="146" t="s">
        <v>110</v>
      </c>
      <c r="D2238" t="s">
        <v>905</v>
      </c>
      <c r="E2238" s="910">
        <f>'52'!G49</f>
        <v>0</v>
      </c>
      <c r="G2238" s="910">
        <f>'52'!J49</f>
        <v>0</v>
      </c>
      <c r="I2238" s="737">
        <f>'52'!G49</f>
        <v>0</v>
      </c>
      <c r="K2238" s="231">
        <f>'52'!J49</f>
        <v>0</v>
      </c>
      <c r="N2238" s="1018">
        <v>0</v>
      </c>
      <c r="O2238" s="898">
        <f>'52'!G49</f>
        <v>0</v>
      </c>
      <c r="Q2238" s="898">
        <f>'52'!J49</f>
        <v>0</v>
      </c>
      <c r="S2238" s="722">
        <f t="shared" si="249"/>
        <v>0</v>
      </c>
      <c r="T2238" s="461"/>
      <c r="U2238" s="722">
        <f t="shared" si="250"/>
        <v>0</v>
      </c>
      <c r="W2238" s="655">
        <f t="shared" si="251"/>
        <v>0</v>
      </c>
      <c r="Z2238" s="654">
        <f t="shared" si="252"/>
        <v>0</v>
      </c>
      <c r="AF2238" s="1128">
        <f t="shared" si="253"/>
        <v>0</v>
      </c>
    </row>
    <row r="2239" spans="1:32">
      <c r="A2239" s="381">
        <v>2239</v>
      </c>
      <c r="B2239" s="146" t="s">
        <v>1711</v>
      </c>
      <c r="C2239" s="388"/>
      <c r="D2239" s="388" t="s">
        <v>905</v>
      </c>
      <c r="E2239" s="910">
        <f>'52'!G50</f>
        <v>0</v>
      </c>
      <c r="F2239" s="911"/>
      <c r="G2239" s="910">
        <f>'52'!J50</f>
        <v>0</v>
      </c>
      <c r="H2239" s="388"/>
      <c r="I2239" s="737">
        <f>'52'!G50</f>
        <v>0</v>
      </c>
      <c r="K2239" s="231">
        <f>'52'!J50</f>
        <v>0</v>
      </c>
      <c r="L2239" s="388"/>
      <c r="M2239" s="388"/>
      <c r="N2239" s="1018">
        <v>0</v>
      </c>
      <c r="O2239" s="898">
        <f>'52'!G50</f>
        <v>0</v>
      </c>
      <c r="Q2239" s="898">
        <f>'52'!J50</f>
        <v>0</v>
      </c>
      <c r="S2239" s="722">
        <f t="shared" si="249"/>
        <v>0</v>
      </c>
      <c r="T2239" s="461"/>
      <c r="U2239" s="722">
        <f t="shared" si="250"/>
        <v>0</v>
      </c>
      <c r="W2239" s="655">
        <f t="shared" si="251"/>
        <v>0</v>
      </c>
      <c r="Z2239" s="654">
        <f t="shared" si="252"/>
        <v>0</v>
      </c>
      <c r="AF2239" s="1130">
        <f t="shared" si="253"/>
        <v>0</v>
      </c>
    </row>
    <row r="2240" spans="1:32">
      <c r="A2240" s="381">
        <v>2240</v>
      </c>
      <c r="B2240" s="146" t="s">
        <v>1712</v>
      </c>
      <c r="C2240" s="388"/>
      <c r="D2240" s="388" t="s">
        <v>905</v>
      </c>
      <c r="E2240" s="910">
        <f>'52'!G51</f>
        <v>0</v>
      </c>
      <c r="F2240" s="911"/>
      <c r="G2240" s="910">
        <f>'52'!J51</f>
        <v>0</v>
      </c>
      <c r="H2240" s="388"/>
      <c r="I2240" s="737">
        <f>'52'!G51</f>
        <v>0</v>
      </c>
      <c r="K2240" s="231">
        <f>'52'!J51</f>
        <v>0</v>
      </c>
      <c r="L2240" s="388"/>
      <c r="M2240" s="388"/>
      <c r="N2240" s="1018">
        <v>0</v>
      </c>
      <c r="S2240" s="722">
        <f t="shared" si="249"/>
        <v>0</v>
      </c>
      <c r="T2240" s="461"/>
      <c r="U2240" s="722">
        <f t="shared" si="250"/>
        <v>0</v>
      </c>
      <c r="W2240" s="655">
        <f t="shared" si="251"/>
        <v>0</v>
      </c>
      <c r="Z2240" s="654">
        <f t="shared" si="252"/>
        <v>0</v>
      </c>
      <c r="AF2240" s="1129">
        <f t="shared" si="253"/>
        <v>0</v>
      </c>
    </row>
    <row r="2241" spans="1:37">
      <c r="A2241" s="381">
        <v>2241</v>
      </c>
      <c r="B2241" s="146" t="s">
        <v>1713</v>
      </c>
      <c r="C2241" s="388"/>
      <c r="D2241" s="388" t="s">
        <v>905</v>
      </c>
      <c r="E2241" s="910">
        <f>'52'!G52</f>
        <v>0</v>
      </c>
      <c r="F2241" s="911"/>
      <c r="G2241" s="910">
        <f>'52'!J52</f>
        <v>0</v>
      </c>
      <c r="H2241" s="388"/>
      <c r="I2241" s="737">
        <f>'52'!G52</f>
        <v>0</v>
      </c>
      <c r="K2241" s="231">
        <f>'52'!J52</f>
        <v>0</v>
      </c>
      <c r="L2241" s="388"/>
      <c r="M2241" s="388"/>
      <c r="N2241" s="1018">
        <v>0</v>
      </c>
      <c r="O2241" s="898">
        <f>'52'!G52</f>
        <v>0</v>
      </c>
      <c r="Q2241" s="898">
        <f>'52'!J52</f>
        <v>0</v>
      </c>
      <c r="S2241" s="722">
        <f t="shared" si="249"/>
        <v>0</v>
      </c>
      <c r="T2241" s="461"/>
      <c r="U2241" s="722">
        <f t="shared" si="250"/>
        <v>0</v>
      </c>
      <c r="W2241" s="655">
        <f t="shared" si="251"/>
        <v>0</v>
      </c>
      <c r="Z2241" s="654">
        <f t="shared" si="252"/>
        <v>0</v>
      </c>
      <c r="AF2241" s="1130">
        <f t="shared" si="253"/>
        <v>0</v>
      </c>
    </row>
    <row r="2242" spans="1:37">
      <c r="A2242" s="381">
        <v>2242</v>
      </c>
      <c r="B2242" s="146" t="s">
        <v>1714</v>
      </c>
      <c r="D2242" t="s">
        <v>905</v>
      </c>
      <c r="E2242" s="910">
        <f>'52'!G53</f>
        <v>0</v>
      </c>
      <c r="G2242" s="910">
        <f>'52'!J53</f>
        <v>0</v>
      </c>
      <c r="I2242" s="737">
        <f>'52'!G53</f>
        <v>0</v>
      </c>
      <c r="K2242" s="231">
        <f>'52'!J53</f>
        <v>0</v>
      </c>
      <c r="N2242" s="1018">
        <v>0</v>
      </c>
      <c r="O2242" s="898">
        <f>'52'!G53</f>
        <v>0</v>
      </c>
      <c r="Q2242" s="898">
        <f>'52'!J53</f>
        <v>0</v>
      </c>
      <c r="S2242" s="722">
        <f t="shared" si="249"/>
        <v>0</v>
      </c>
      <c r="T2242" s="461"/>
      <c r="U2242" s="722">
        <f t="shared" si="250"/>
        <v>0</v>
      </c>
      <c r="W2242" s="655">
        <f t="shared" si="251"/>
        <v>0</v>
      </c>
      <c r="Z2242" s="654">
        <f t="shared" si="252"/>
        <v>0</v>
      </c>
      <c r="AF2242" s="1128">
        <f t="shared" si="253"/>
        <v>0</v>
      </c>
    </row>
    <row r="2243" spans="1:37">
      <c r="A2243" s="381">
        <v>2243</v>
      </c>
      <c r="B2243" s="146" t="s">
        <v>279</v>
      </c>
      <c r="D2243" t="s">
        <v>905</v>
      </c>
      <c r="E2243" s="910">
        <f>'52'!G54</f>
        <v>0</v>
      </c>
      <c r="G2243" s="910">
        <f>'52'!J54</f>
        <v>0</v>
      </c>
      <c r="I2243" s="737">
        <f>'52'!G54</f>
        <v>0</v>
      </c>
      <c r="K2243" s="231">
        <f>'52'!J54</f>
        <v>0</v>
      </c>
      <c r="N2243" s="1018">
        <v>0</v>
      </c>
      <c r="O2243" s="898">
        <f>'52'!G54</f>
        <v>0</v>
      </c>
      <c r="Q2243" s="898">
        <f>'52'!J54</f>
        <v>0</v>
      </c>
      <c r="S2243" s="722">
        <f t="shared" si="249"/>
        <v>0</v>
      </c>
      <c r="T2243" s="461"/>
      <c r="U2243" s="722">
        <f t="shared" si="250"/>
        <v>0</v>
      </c>
      <c r="W2243" s="655">
        <f t="shared" si="251"/>
        <v>0</v>
      </c>
      <c r="Z2243" s="654">
        <f t="shared" si="252"/>
        <v>0</v>
      </c>
      <c r="AF2243" s="1128">
        <f t="shared" si="253"/>
        <v>0</v>
      </c>
    </row>
    <row r="2244" spans="1:37" ht="15.75">
      <c r="A2244" s="381">
        <v>2244</v>
      </c>
      <c r="B2244" s="146" t="s">
        <v>1015</v>
      </c>
      <c r="D2244" t="s">
        <v>905</v>
      </c>
      <c r="E2244" s="910">
        <f>'52'!G55</f>
        <v>0</v>
      </c>
      <c r="G2244" s="910">
        <f>'52'!J55</f>
        <v>0</v>
      </c>
      <c r="I2244" s="737">
        <f>'52'!G55</f>
        <v>0</v>
      </c>
      <c r="K2244" s="231">
        <f>'52'!J55</f>
        <v>0</v>
      </c>
      <c r="N2244" s="1018">
        <v>0</v>
      </c>
      <c r="O2244" s="898">
        <f>'52'!G55</f>
        <v>0</v>
      </c>
      <c r="Q2244" s="898">
        <f>'52'!J55</f>
        <v>0</v>
      </c>
      <c r="S2244" s="722">
        <f t="shared" si="249"/>
        <v>0</v>
      </c>
      <c r="T2244" s="461"/>
      <c r="U2244" s="722">
        <f t="shared" si="250"/>
        <v>0</v>
      </c>
      <c r="W2244" s="655">
        <f t="shared" si="251"/>
        <v>0</v>
      </c>
      <c r="Z2244" s="654">
        <f t="shared" si="252"/>
        <v>0</v>
      </c>
      <c r="AF2244" s="1128">
        <f t="shared" si="253"/>
        <v>0</v>
      </c>
      <c r="AH2244" s="234" t="s">
        <v>1727</v>
      </c>
    </row>
    <row r="2245" spans="1:37">
      <c r="A2245" s="381">
        <v>2245</v>
      </c>
      <c r="B2245" s="936" t="s">
        <v>1016</v>
      </c>
      <c r="D2245" t="s">
        <v>905</v>
      </c>
      <c r="E2245" s="910">
        <f>'52'!G56</f>
        <v>0</v>
      </c>
      <c r="G2245" s="910">
        <f>'52'!J56</f>
        <v>0</v>
      </c>
      <c r="I2245" s="737">
        <f>'52'!G56</f>
        <v>0</v>
      </c>
      <c r="K2245" s="231">
        <f>'52'!J56</f>
        <v>0</v>
      </c>
      <c r="N2245" s="1018">
        <v>0</v>
      </c>
      <c r="O2245" s="898">
        <f>'52'!G56</f>
        <v>0</v>
      </c>
      <c r="Q2245" s="898">
        <f>'52'!J56</f>
        <v>0</v>
      </c>
      <c r="S2245" s="722">
        <f t="shared" si="249"/>
        <v>0</v>
      </c>
      <c r="T2245" s="461"/>
      <c r="U2245" s="722">
        <f t="shared" si="250"/>
        <v>0</v>
      </c>
      <c r="W2245" s="655">
        <f t="shared" si="251"/>
        <v>0</v>
      </c>
      <c r="Z2245" s="654">
        <f t="shared" si="252"/>
        <v>0</v>
      </c>
      <c r="AF2245" s="1128">
        <f t="shared" si="253"/>
        <v>0</v>
      </c>
      <c r="AH2245" t="s">
        <v>1318</v>
      </c>
      <c r="AI2245" s="1132">
        <f>SUM(AF2225:AF2238)+SUM(AF2242:AF2247)</f>
        <v>-28948</v>
      </c>
      <c r="AK2245" s="1132">
        <f>SUM(AK2246:AK2248)</f>
        <v>-28948</v>
      </c>
    </row>
    <row r="2246" spans="1:37">
      <c r="A2246" s="381">
        <v>2246</v>
      </c>
      <c r="B2246" s="146" t="s">
        <v>675</v>
      </c>
      <c r="D2246" t="s">
        <v>905</v>
      </c>
      <c r="E2246" s="910">
        <f>'52'!G57</f>
        <v>0</v>
      </c>
      <c r="G2246" s="910">
        <f>'52'!J57</f>
        <v>0</v>
      </c>
      <c r="I2246" s="737">
        <f>'52'!G57</f>
        <v>0</v>
      </c>
      <c r="K2246" s="231">
        <f>'52'!J57</f>
        <v>0</v>
      </c>
      <c r="N2246" s="1018">
        <v>0</v>
      </c>
      <c r="O2246" s="898">
        <f>'52'!G57</f>
        <v>0</v>
      </c>
      <c r="Q2246" s="898">
        <f>'52'!J57</f>
        <v>0</v>
      </c>
      <c r="S2246" s="722">
        <f t="shared" si="249"/>
        <v>0</v>
      </c>
      <c r="T2246" s="461"/>
      <c r="U2246" s="722">
        <f t="shared" si="250"/>
        <v>0</v>
      </c>
      <c r="W2246" s="655">
        <f t="shared" si="251"/>
        <v>0</v>
      </c>
      <c r="Z2246" s="654">
        <f t="shared" si="252"/>
        <v>0</v>
      </c>
      <c r="AF2246" s="1128">
        <f t="shared" si="253"/>
        <v>0</v>
      </c>
      <c r="AH2246" t="s">
        <v>1716</v>
      </c>
      <c r="AI2246" s="1132">
        <f>AF2239+AF2241</f>
        <v>0</v>
      </c>
      <c r="AJ2246" t="s">
        <v>1718</v>
      </c>
      <c r="AK2246" s="1133">
        <f>-AI2246</f>
        <v>0</v>
      </c>
    </row>
    <row r="2247" spans="1:37">
      <c r="A2247" s="381">
        <v>2247</v>
      </c>
      <c r="B2247" s="146" t="s">
        <v>494</v>
      </c>
      <c r="D2247" t="s">
        <v>905</v>
      </c>
      <c r="E2247" s="910">
        <f>'52'!G58</f>
        <v>0</v>
      </c>
      <c r="G2247" s="910">
        <f>'52'!J58</f>
        <v>0</v>
      </c>
      <c r="I2247" s="737">
        <f>'52'!G58</f>
        <v>0</v>
      </c>
      <c r="K2247" s="231">
        <f>'52'!J58</f>
        <v>0</v>
      </c>
      <c r="N2247" s="1018">
        <v>0</v>
      </c>
      <c r="O2247" s="898">
        <f>'52'!G58</f>
        <v>0</v>
      </c>
      <c r="Q2247" s="898">
        <f>'52'!J58</f>
        <v>0</v>
      </c>
      <c r="S2247" s="722">
        <f t="shared" si="249"/>
        <v>0</v>
      </c>
      <c r="T2247" s="461"/>
      <c r="U2247" s="722">
        <f t="shared" si="250"/>
        <v>0</v>
      </c>
      <c r="W2247" s="655">
        <f t="shared" si="251"/>
        <v>0</v>
      </c>
      <c r="Z2247" s="654">
        <f t="shared" si="252"/>
        <v>0</v>
      </c>
      <c r="AF2247" s="1128">
        <f t="shared" si="253"/>
        <v>0</v>
      </c>
      <c r="AH2247" t="s">
        <v>1717</v>
      </c>
      <c r="AI2247" s="1132">
        <f>AF2240</f>
        <v>0</v>
      </c>
      <c r="AJ2247" t="s">
        <v>1718</v>
      </c>
      <c r="AK2247" s="1134">
        <f>-AI2247</f>
        <v>0</v>
      </c>
    </row>
    <row r="2248" spans="1:37" ht="15.75">
      <c r="A2248" s="381">
        <v>2248</v>
      </c>
      <c r="B2248" s="341" t="s">
        <v>281</v>
      </c>
      <c r="D2248" t="s">
        <v>905</v>
      </c>
      <c r="E2248" s="910">
        <f>'52'!G59</f>
        <v>153538</v>
      </c>
      <c r="G2248" s="910">
        <f>'52'!J59</f>
        <v>124590</v>
      </c>
      <c r="I2248" s="737">
        <f>'52'!G59</f>
        <v>153538</v>
      </c>
      <c r="K2248" s="231">
        <f>'52'!J59</f>
        <v>124590</v>
      </c>
      <c r="N2248" s="1018">
        <v>124590</v>
      </c>
      <c r="O2248" s="898">
        <f>'52'!G59</f>
        <v>153538</v>
      </c>
      <c r="Q2248" s="898">
        <f>'52'!J59</f>
        <v>124590</v>
      </c>
      <c r="S2248" s="722">
        <f t="shared" ref="S2248:S2279" si="254">E2248-I2248</f>
        <v>0</v>
      </c>
      <c r="T2248" s="461"/>
      <c r="U2248" s="722">
        <f t="shared" ref="U2248:U2279" si="255">G2248-K2248</f>
        <v>0</v>
      </c>
      <c r="W2248" s="655">
        <f t="shared" ref="W2248:W2279" si="256">G2248-N2248</f>
        <v>0</v>
      </c>
      <c r="Z2248" s="654">
        <f t="shared" ref="Z2248:Z2279" si="257">E2248-Y2248</f>
        <v>153538</v>
      </c>
      <c r="AF2248" s="1089">
        <f t="shared" si="253"/>
        <v>-28948</v>
      </c>
      <c r="AH2248" t="s">
        <v>106</v>
      </c>
      <c r="AI2248" s="1132">
        <f>SUM(AI2245:AI2247)</f>
        <v>-28948</v>
      </c>
      <c r="AK2248" s="1132">
        <f>AI2248</f>
        <v>-28948</v>
      </c>
    </row>
    <row r="2249" spans="1:37" ht="15.75">
      <c r="A2249" s="381">
        <v>2249</v>
      </c>
      <c r="B2249" s="341" t="s">
        <v>106</v>
      </c>
      <c r="D2249" t="s">
        <v>905</v>
      </c>
      <c r="E2249" s="910">
        <f>'52'!G60</f>
        <v>252830</v>
      </c>
      <c r="G2249" s="910">
        <f>'52'!J60</f>
        <v>200230</v>
      </c>
      <c r="I2249" s="737">
        <f>'52'!G60</f>
        <v>252830</v>
      </c>
      <c r="K2249" s="231">
        <f>'52'!J60</f>
        <v>200230</v>
      </c>
      <c r="N2249" s="1018">
        <v>200230</v>
      </c>
      <c r="O2249" s="898">
        <f>'52'!G60</f>
        <v>252830</v>
      </c>
      <c r="Q2249" s="898">
        <f>'52'!J60</f>
        <v>200230</v>
      </c>
      <c r="S2249" s="722">
        <f t="shared" si="254"/>
        <v>0</v>
      </c>
      <c r="T2249" s="461"/>
      <c r="U2249" s="722">
        <f t="shared" si="255"/>
        <v>0</v>
      </c>
      <c r="W2249" s="655">
        <f t="shared" si="256"/>
        <v>0</v>
      </c>
      <c r="Z2249" s="654">
        <f t="shared" si="257"/>
        <v>252830</v>
      </c>
      <c r="AF2249" s="1089">
        <f t="shared" si="253"/>
        <v>-52600</v>
      </c>
    </row>
    <row r="2250" spans="1:37" ht="15.75">
      <c r="A2250" s="381">
        <v>2250</v>
      </c>
      <c r="B2250" s="341" t="s">
        <v>283</v>
      </c>
      <c r="I2250" s="737"/>
      <c r="K2250" s="231"/>
      <c r="N2250" s="1018"/>
      <c r="S2250" s="722">
        <f t="shared" si="254"/>
        <v>0</v>
      </c>
      <c r="U2250" s="722">
        <f t="shared" si="255"/>
        <v>0</v>
      </c>
      <c r="W2250" s="655">
        <f t="shared" si="256"/>
        <v>0</v>
      </c>
      <c r="Z2250" s="654">
        <f t="shared" si="257"/>
        <v>0</v>
      </c>
    </row>
    <row r="2251" spans="1:37">
      <c r="A2251" s="381">
        <v>2251</v>
      </c>
      <c r="B2251" s="146" t="s">
        <v>284</v>
      </c>
      <c r="D2251" t="s">
        <v>905</v>
      </c>
      <c r="E2251" s="910">
        <f>'53'!G10</f>
        <v>15519</v>
      </c>
      <c r="G2251" s="910">
        <f>'53'!I10</f>
        <v>13147</v>
      </c>
      <c r="I2251" s="737">
        <f>'53'!G10</f>
        <v>15519</v>
      </c>
      <c r="K2251" s="231">
        <f>'53'!I10</f>
        <v>13147</v>
      </c>
      <c r="N2251" s="1018">
        <v>13147</v>
      </c>
      <c r="O2251" s="898">
        <f>'53'!G10</f>
        <v>15519</v>
      </c>
      <c r="Q2251" s="898">
        <f>'53'!I10</f>
        <v>13147</v>
      </c>
      <c r="S2251" s="722">
        <f t="shared" si="254"/>
        <v>0</v>
      </c>
      <c r="T2251" s="461"/>
      <c r="U2251" s="722">
        <f t="shared" si="255"/>
        <v>0</v>
      </c>
      <c r="W2251" s="655">
        <f t="shared" si="256"/>
        <v>0</v>
      </c>
      <c r="Z2251" s="654">
        <f t="shared" si="257"/>
        <v>15519</v>
      </c>
    </row>
    <row r="2252" spans="1:37">
      <c r="A2252" s="381">
        <v>2252</v>
      </c>
      <c r="B2252" s="146" t="s">
        <v>285</v>
      </c>
      <c r="D2252" t="s">
        <v>905</v>
      </c>
      <c r="E2252" s="910">
        <f>'53'!G11</f>
        <v>397</v>
      </c>
      <c r="G2252" s="910">
        <f>'53'!I11</f>
        <v>387</v>
      </c>
      <c r="I2252" s="737">
        <f>'53'!G11</f>
        <v>397</v>
      </c>
      <c r="K2252" s="231">
        <f>'53'!I11</f>
        <v>387</v>
      </c>
      <c r="N2252" s="1018">
        <v>387</v>
      </c>
      <c r="O2252" s="898">
        <f>'53'!G11</f>
        <v>397</v>
      </c>
      <c r="Q2252" s="898">
        <f>'53'!I11</f>
        <v>387</v>
      </c>
      <c r="S2252" s="722">
        <f t="shared" si="254"/>
        <v>0</v>
      </c>
      <c r="T2252" s="461"/>
      <c r="U2252" s="722">
        <f t="shared" si="255"/>
        <v>0</v>
      </c>
      <c r="W2252" s="655">
        <f t="shared" si="256"/>
        <v>0</v>
      </c>
      <c r="Z2252" s="654">
        <f t="shared" si="257"/>
        <v>397</v>
      </c>
    </row>
    <row r="2253" spans="1:37">
      <c r="A2253" s="381">
        <v>2253</v>
      </c>
      <c r="B2253" s="146" t="s">
        <v>286</v>
      </c>
      <c r="D2253" t="s">
        <v>905</v>
      </c>
      <c r="E2253" s="910">
        <f>'53'!G12</f>
        <v>460</v>
      </c>
      <c r="G2253" s="910">
        <f>'53'!I12</f>
        <v>617</v>
      </c>
      <c r="I2253" s="737">
        <f>'53'!G12</f>
        <v>460</v>
      </c>
      <c r="K2253" s="231">
        <f>'53'!I12</f>
        <v>617</v>
      </c>
      <c r="N2253" s="1018">
        <v>617</v>
      </c>
      <c r="O2253" s="898">
        <f>'53'!G12</f>
        <v>460</v>
      </c>
      <c r="Q2253" s="898">
        <f>'53'!I12</f>
        <v>617</v>
      </c>
      <c r="S2253" s="722">
        <f t="shared" si="254"/>
        <v>0</v>
      </c>
      <c r="T2253" s="461"/>
      <c r="U2253" s="722">
        <f t="shared" si="255"/>
        <v>0</v>
      </c>
      <c r="W2253" s="655">
        <f t="shared" si="256"/>
        <v>0</v>
      </c>
      <c r="Z2253" s="654">
        <f t="shared" si="257"/>
        <v>460</v>
      </c>
    </row>
    <row r="2254" spans="1:37" ht="15.75">
      <c r="A2254" s="381">
        <v>2254</v>
      </c>
      <c r="B2254" s="341" t="s">
        <v>106</v>
      </c>
      <c r="D2254" t="s">
        <v>905</v>
      </c>
      <c r="E2254" s="910">
        <f>'53'!G13</f>
        <v>16376</v>
      </c>
      <c r="G2254" s="910">
        <f>'53'!I13</f>
        <v>14151</v>
      </c>
      <c r="I2254" s="737">
        <f>'53'!G13</f>
        <v>16376</v>
      </c>
      <c r="K2254" s="231">
        <f>'53'!I13</f>
        <v>14151</v>
      </c>
      <c r="N2254" s="1018">
        <v>14151</v>
      </c>
      <c r="O2254" s="898">
        <f>'53'!G13</f>
        <v>16376</v>
      </c>
      <c r="Q2254" s="898">
        <f>'53'!I13</f>
        <v>14151</v>
      </c>
      <c r="S2254" s="722">
        <f t="shared" si="254"/>
        <v>0</v>
      </c>
      <c r="T2254" s="461"/>
      <c r="U2254" s="722">
        <f t="shared" si="255"/>
        <v>0</v>
      </c>
      <c r="W2254" s="655">
        <f t="shared" si="256"/>
        <v>0</v>
      </c>
      <c r="Z2254" s="654">
        <f t="shared" si="257"/>
        <v>16376</v>
      </c>
    </row>
    <row r="2255" spans="1:37" ht="15.75">
      <c r="A2255" s="381">
        <v>2255</v>
      </c>
      <c r="B2255" s="341" t="s">
        <v>1091</v>
      </c>
      <c r="I2255" s="737"/>
      <c r="K2255" s="231"/>
      <c r="N2255" s="1018"/>
      <c r="S2255" s="722">
        <f t="shared" si="254"/>
        <v>0</v>
      </c>
      <c r="U2255" s="722">
        <f t="shared" si="255"/>
        <v>0</v>
      </c>
      <c r="W2255" s="655">
        <f t="shared" si="256"/>
        <v>0</v>
      </c>
      <c r="Z2255" s="654">
        <f t="shared" si="257"/>
        <v>0</v>
      </c>
    </row>
    <row r="2256" spans="1:37" ht="15.75">
      <c r="A2256" s="381">
        <v>2256</v>
      </c>
      <c r="B2256" s="341" t="s">
        <v>291</v>
      </c>
      <c r="D2256" t="s">
        <v>905</v>
      </c>
      <c r="E2256" s="910">
        <f>'53'!G17</f>
        <v>0</v>
      </c>
      <c r="G2256" s="910">
        <f>'53'!I17</f>
        <v>0</v>
      </c>
      <c r="I2256" s="737">
        <f>'53'!G17</f>
        <v>0</v>
      </c>
      <c r="K2256" s="231">
        <f>'53'!I17</f>
        <v>0</v>
      </c>
      <c r="N2256" s="1018">
        <v>0</v>
      </c>
      <c r="O2256" s="898">
        <f>'53'!G17</f>
        <v>0</v>
      </c>
      <c r="Q2256" s="898">
        <f>'53'!I17</f>
        <v>0</v>
      </c>
      <c r="S2256" s="722">
        <f t="shared" si="254"/>
        <v>0</v>
      </c>
      <c r="T2256" s="461"/>
      <c r="U2256" s="722">
        <f t="shared" si="255"/>
        <v>0</v>
      </c>
      <c r="W2256" s="655">
        <f t="shared" si="256"/>
        <v>0</v>
      </c>
      <c r="Z2256" s="654">
        <f t="shared" si="257"/>
        <v>0</v>
      </c>
    </row>
    <row r="2257" spans="1:26">
      <c r="A2257" s="381">
        <v>2257</v>
      </c>
      <c r="B2257" s="146" t="s">
        <v>874</v>
      </c>
      <c r="D2257" t="s">
        <v>905</v>
      </c>
      <c r="E2257" s="910">
        <f>'53'!G18</f>
        <v>0</v>
      </c>
      <c r="G2257" s="910">
        <f>'53'!I18</f>
        <v>0</v>
      </c>
      <c r="I2257" s="737">
        <f>'53'!G18</f>
        <v>0</v>
      </c>
      <c r="K2257" s="231">
        <f>'53'!I18</f>
        <v>0</v>
      </c>
      <c r="N2257" s="1018">
        <v>0</v>
      </c>
      <c r="O2257" s="898">
        <f>'53'!G18</f>
        <v>0</v>
      </c>
      <c r="Q2257" s="898">
        <f>'53'!I18</f>
        <v>0</v>
      </c>
      <c r="S2257" s="722">
        <f t="shared" si="254"/>
        <v>0</v>
      </c>
      <c r="T2257" s="461"/>
      <c r="U2257" s="722">
        <f t="shared" si="255"/>
        <v>0</v>
      </c>
      <c r="W2257" s="655">
        <f t="shared" si="256"/>
        <v>0</v>
      </c>
      <c r="Z2257" s="654">
        <f t="shared" si="257"/>
        <v>0</v>
      </c>
    </row>
    <row r="2258" spans="1:26" ht="15.75">
      <c r="A2258" s="381">
        <v>2258</v>
      </c>
      <c r="B2258" s="341" t="s">
        <v>288</v>
      </c>
      <c r="D2258" t="s">
        <v>905</v>
      </c>
      <c r="E2258" s="910">
        <f>'53'!G19</f>
        <v>-2326</v>
      </c>
      <c r="G2258" s="910">
        <f>'53'!I19</f>
        <v>-2916</v>
      </c>
      <c r="I2258" s="737">
        <f>'53'!G19</f>
        <v>-2326</v>
      </c>
      <c r="K2258" s="231">
        <f>'53'!I19</f>
        <v>-2916</v>
      </c>
      <c r="N2258" s="1018">
        <v>-2916</v>
      </c>
      <c r="O2258" s="898">
        <f>'53'!G19</f>
        <v>-2326</v>
      </c>
      <c r="Q2258" s="898">
        <f>'53'!I19</f>
        <v>-2916</v>
      </c>
      <c r="S2258" s="722">
        <f t="shared" si="254"/>
        <v>0</v>
      </c>
      <c r="T2258" s="461"/>
      <c r="U2258" s="722">
        <f t="shared" si="255"/>
        <v>0</v>
      </c>
      <c r="W2258" s="655">
        <f t="shared" si="256"/>
        <v>0</v>
      </c>
      <c r="Z2258" s="654">
        <f t="shared" si="257"/>
        <v>-2326</v>
      </c>
    </row>
    <row r="2259" spans="1:26">
      <c r="A2259" s="381">
        <v>2259</v>
      </c>
      <c r="B2259" s="146" t="s">
        <v>442</v>
      </c>
      <c r="D2259" t="s">
        <v>905</v>
      </c>
      <c r="E2259" s="910">
        <f>'53'!G20</f>
        <v>0</v>
      </c>
      <c r="G2259" s="910">
        <f>'53'!I20</f>
        <v>0</v>
      </c>
      <c r="I2259" s="737">
        <f>'53'!G20</f>
        <v>0</v>
      </c>
      <c r="K2259" s="231">
        <f>'53'!I20</f>
        <v>0</v>
      </c>
      <c r="N2259" s="1018">
        <v>0</v>
      </c>
      <c r="O2259" s="898">
        <f>'53'!G20</f>
        <v>0</v>
      </c>
      <c r="Q2259" s="898">
        <f>'53'!I20</f>
        <v>0</v>
      </c>
      <c r="S2259" s="722">
        <f t="shared" si="254"/>
        <v>0</v>
      </c>
      <c r="T2259" s="461"/>
      <c r="U2259" s="722">
        <f t="shared" si="255"/>
        <v>0</v>
      </c>
      <c r="W2259" s="655">
        <f t="shared" si="256"/>
        <v>0</v>
      </c>
      <c r="Z2259" s="654">
        <f t="shared" si="257"/>
        <v>0</v>
      </c>
    </row>
    <row r="2260" spans="1:26">
      <c r="A2260" s="381">
        <v>2260</v>
      </c>
      <c r="B2260" s="146" t="s">
        <v>289</v>
      </c>
      <c r="D2260" t="s">
        <v>905</v>
      </c>
      <c r="E2260" s="910">
        <f>'53'!G21</f>
        <v>119</v>
      </c>
      <c r="G2260" s="910">
        <f>'53'!I21</f>
        <v>58</v>
      </c>
      <c r="I2260" s="737">
        <f>'53'!G21</f>
        <v>119</v>
      </c>
      <c r="K2260" s="231">
        <f>'53'!I21</f>
        <v>58</v>
      </c>
      <c r="N2260" s="1018">
        <v>58</v>
      </c>
      <c r="O2260" s="898">
        <f>'53'!G21</f>
        <v>119</v>
      </c>
      <c r="Q2260" s="898">
        <f>'53'!I21</f>
        <v>58</v>
      </c>
      <c r="S2260" s="722">
        <f t="shared" si="254"/>
        <v>0</v>
      </c>
      <c r="T2260" s="461"/>
      <c r="U2260" s="722">
        <f t="shared" si="255"/>
        <v>0</v>
      </c>
      <c r="W2260" s="655">
        <f t="shared" si="256"/>
        <v>0</v>
      </c>
      <c r="Z2260" s="654">
        <f t="shared" si="257"/>
        <v>119</v>
      </c>
    </row>
    <row r="2261" spans="1:26">
      <c r="A2261" s="381">
        <v>2261</v>
      </c>
      <c r="B2261" s="146" t="s">
        <v>410</v>
      </c>
      <c r="D2261" t="s">
        <v>905</v>
      </c>
      <c r="E2261" s="910">
        <f>'53'!G22</f>
        <v>3</v>
      </c>
      <c r="G2261" s="910">
        <f>'53'!I22</f>
        <v>4</v>
      </c>
      <c r="I2261" s="737">
        <f>'53'!G22</f>
        <v>3</v>
      </c>
      <c r="K2261" s="231">
        <f>'53'!I22</f>
        <v>4</v>
      </c>
      <c r="N2261" s="1018">
        <v>4</v>
      </c>
      <c r="O2261" s="898">
        <f>'53'!G22</f>
        <v>3</v>
      </c>
      <c r="Q2261" s="898">
        <f>'53'!I22</f>
        <v>4</v>
      </c>
      <c r="S2261" s="722">
        <f t="shared" si="254"/>
        <v>0</v>
      </c>
      <c r="T2261" s="461"/>
      <c r="U2261" s="722">
        <f t="shared" si="255"/>
        <v>0</v>
      </c>
      <c r="W2261" s="655">
        <f t="shared" si="256"/>
        <v>0</v>
      </c>
      <c r="Z2261" s="654">
        <f t="shared" si="257"/>
        <v>3</v>
      </c>
    </row>
    <row r="2262" spans="1:26">
      <c r="A2262" s="381">
        <v>2262</v>
      </c>
      <c r="B2262" s="146" t="s">
        <v>290</v>
      </c>
      <c r="D2262" t="s">
        <v>905</v>
      </c>
      <c r="E2262" s="910">
        <f>'53'!G23</f>
        <v>-78</v>
      </c>
      <c r="G2262" s="910">
        <f>'53'!I23</f>
        <v>528</v>
      </c>
      <c r="I2262" s="737">
        <f>'53'!G23</f>
        <v>-78</v>
      </c>
      <c r="K2262" s="231">
        <f>'53'!I23</f>
        <v>528</v>
      </c>
      <c r="N2262" s="1018">
        <v>528</v>
      </c>
      <c r="O2262" s="898">
        <f>'53'!G23</f>
        <v>-78</v>
      </c>
      <c r="Q2262" s="898">
        <f>'53'!I23</f>
        <v>528</v>
      </c>
      <c r="S2262" s="722">
        <f t="shared" si="254"/>
        <v>0</v>
      </c>
      <c r="T2262" s="461"/>
      <c r="U2262" s="722">
        <f t="shared" si="255"/>
        <v>0</v>
      </c>
      <c r="W2262" s="655">
        <f t="shared" si="256"/>
        <v>0</v>
      </c>
      <c r="Z2262" s="654">
        <f t="shared" si="257"/>
        <v>-78</v>
      </c>
    </row>
    <row r="2263" spans="1:26">
      <c r="A2263" s="381">
        <v>2263</v>
      </c>
      <c r="B2263" s="146" t="s">
        <v>443</v>
      </c>
      <c r="D2263" t="s">
        <v>905</v>
      </c>
      <c r="E2263" s="910">
        <f>'53'!G24</f>
        <v>0</v>
      </c>
      <c r="G2263" s="910">
        <f>'53'!I24</f>
        <v>0</v>
      </c>
      <c r="I2263" s="737">
        <f>'53'!G24</f>
        <v>0</v>
      </c>
      <c r="K2263" s="231">
        <f>'53'!I24</f>
        <v>0</v>
      </c>
      <c r="N2263" s="1018">
        <v>0</v>
      </c>
      <c r="O2263" s="898">
        <f>'53'!G24</f>
        <v>0</v>
      </c>
      <c r="Q2263" s="898">
        <f>'53'!I24</f>
        <v>0</v>
      </c>
      <c r="S2263" s="722">
        <f t="shared" si="254"/>
        <v>0</v>
      </c>
      <c r="T2263" s="461"/>
      <c r="U2263" s="722">
        <f t="shared" si="255"/>
        <v>0</v>
      </c>
      <c r="W2263" s="655">
        <f t="shared" si="256"/>
        <v>0</v>
      </c>
      <c r="Z2263" s="654">
        <f t="shared" si="257"/>
        <v>0</v>
      </c>
    </row>
    <row r="2264" spans="1:26" ht="15.75">
      <c r="A2264" s="381">
        <v>2264</v>
      </c>
      <c r="B2264" s="341" t="s">
        <v>291</v>
      </c>
      <c r="D2264" t="s">
        <v>905</v>
      </c>
      <c r="E2264" s="910">
        <f>'53'!G25</f>
        <v>-2282</v>
      </c>
      <c r="G2264" s="910">
        <f>'53'!I25</f>
        <v>-2326</v>
      </c>
      <c r="I2264" s="737">
        <f>'53'!G25</f>
        <v>-2282</v>
      </c>
      <c r="K2264" s="231">
        <f>'53'!I25</f>
        <v>-2326</v>
      </c>
      <c r="N2264" s="1018">
        <v>-2326</v>
      </c>
      <c r="O2264" s="898">
        <f>'53'!G25</f>
        <v>-2282</v>
      </c>
      <c r="Q2264" s="898">
        <f>'53'!I25</f>
        <v>-2326</v>
      </c>
      <c r="S2264" s="722">
        <f t="shared" si="254"/>
        <v>0</v>
      </c>
      <c r="T2264" s="461"/>
      <c r="U2264" s="722">
        <f t="shared" si="255"/>
        <v>0</v>
      </c>
      <c r="W2264" s="655">
        <f t="shared" si="256"/>
        <v>0</v>
      </c>
      <c r="Z2264" s="654">
        <f t="shared" si="257"/>
        <v>-2282</v>
      </c>
    </row>
    <row r="2265" spans="1:26" ht="15.75">
      <c r="A2265" s="381">
        <v>2265</v>
      </c>
      <c r="B2265" s="341" t="s">
        <v>444</v>
      </c>
      <c r="I2265" s="737"/>
      <c r="K2265" s="231"/>
      <c r="N2265" s="1018"/>
      <c r="S2265" s="722">
        <f t="shared" si="254"/>
        <v>0</v>
      </c>
      <c r="U2265" s="722">
        <f t="shared" si="255"/>
        <v>0</v>
      </c>
      <c r="W2265" s="655">
        <f t="shared" si="256"/>
        <v>0</v>
      </c>
      <c r="Z2265" s="654">
        <f t="shared" si="257"/>
        <v>0</v>
      </c>
    </row>
    <row r="2266" spans="1:26">
      <c r="A2266" s="381">
        <v>2266</v>
      </c>
      <c r="B2266" s="146" t="s">
        <v>317</v>
      </c>
      <c r="D2266" t="s">
        <v>905</v>
      </c>
      <c r="E2266" s="910">
        <f>'53'!G32</f>
        <v>4052</v>
      </c>
      <c r="G2266" s="910">
        <f>'53'!I32</f>
        <v>2360</v>
      </c>
      <c r="I2266" s="737">
        <f>'53'!G32</f>
        <v>4052</v>
      </c>
      <c r="K2266" s="231">
        <f>'53'!I32</f>
        <v>2360</v>
      </c>
      <c r="N2266" s="1018">
        <v>2360</v>
      </c>
      <c r="O2266" s="898">
        <f>'53'!G32</f>
        <v>4052</v>
      </c>
      <c r="Q2266" s="898">
        <f>'53'!I32</f>
        <v>2360</v>
      </c>
      <c r="S2266" s="722">
        <f t="shared" si="254"/>
        <v>0</v>
      </c>
      <c r="T2266" s="461"/>
      <c r="U2266" s="722">
        <f t="shared" si="255"/>
        <v>0</v>
      </c>
      <c r="W2266" s="655">
        <f t="shared" si="256"/>
        <v>0</v>
      </c>
      <c r="Z2266" s="654">
        <f t="shared" si="257"/>
        <v>4052</v>
      </c>
    </row>
    <row r="2267" spans="1:26">
      <c r="A2267" s="381">
        <v>2267</v>
      </c>
      <c r="B2267" s="146" t="s">
        <v>115</v>
      </c>
      <c r="D2267" t="s">
        <v>905</v>
      </c>
      <c r="E2267" s="910">
        <f>'53'!G33</f>
        <v>0</v>
      </c>
      <c r="G2267" s="910">
        <f>'53'!I33</f>
        <v>0</v>
      </c>
      <c r="I2267" s="737">
        <f>'53'!G33</f>
        <v>0</v>
      </c>
      <c r="K2267" s="231">
        <f>'53'!I33</f>
        <v>0</v>
      </c>
      <c r="N2267" s="1018">
        <v>0</v>
      </c>
      <c r="O2267" s="898">
        <f>'53'!G33</f>
        <v>0</v>
      </c>
      <c r="Q2267" s="898">
        <f>'53'!I33</f>
        <v>0</v>
      </c>
      <c r="S2267" s="722">
        <f t="shared" si="254"/>
        <v>0</v>
      </c>
      <c r="T2267" s="461"/>
      <c r="U2267" s="722">
        <f t="shared" si="255"/>
        <v>0</v>
      </c>
      <c r="W2267" s="655">
        <f t="shared" si="256"/>
        <v>0</v>
      </c>
      <c r="Z2267" s="654">
        <f t="shared" si="257"/>
        <v>0</v>
      </c>
    </row>
    <row r="2268" spans="1:26" ht="15.75">
      <c r="A2268" s="381">
        <v>2268</v>
      </c>
      <c r="B2268" s="341" t="s">
        <v>106</v>
      </c>
      <c r="D2268" t="s">
        <v>905</v>
      </c>
      <c r="E2268" s="910">
        <f>'53'!G34</f>
        <v>4052</v>
      </c>
      <c r="G2268" s="910">
        <f>'53'!I34</f>
        <v>2360</v>
      </c>
      <c r="I2268" s="737">
        <f>'53'!G34</f>
        <v>4052</v>
      </c>
      <c r="K2268" s="231">
        <f>'53'!I34</f>
        <v>2360</v>
      </c>
      <c r="N2268" s="1018">
        <v>2360</v>
      </c>
      <c r="O2268" s="898">
        <f>'53'!G34</f>
        <v>4052</v>
      </c>
      <c r="Q2268" s="898">
        <f>'53'!I34</f>
        <v>2360</v>
      </c>
      <c r="S2268" s="722">
        <f t="shared" si="254"/>
        <v>0</v>
      </c>
      <c r="T2268" s="461"/>
      <c r="U2268" s="722">
        <f t="shared" si="255"/>
        <v>0</v>
      </c>
      <c r="W2268" s="655">
        <f t="shared" si="256"/>
        <v>0</v>
      </c>
      <c r="Z2268" s="654">
        <f t="shared" si="257"/>
        <v>4052</v>
      </c>
    </row>
    <row r="2269" spans="1:26" ht="15.75">
      <c r="A2269" s="381">
        <v>2269</v>
      </c>
      <c r="B2269" s="341" t="s">
        <v>596</v>
      </c>
      <c r="I2269" s="737"/>
      <c r="K2269" s="231"/>
      <c r="N2269" s="1018"/>
      <c r="S2269" s="722">
        <f t="shared" si="254"/>
        <v>0</v>
      </c>
      <c r="U2269" s="722">
        <f t="shared" si="255"/>
        <v>0</v>
      </c>
      <c r="W2269" s="655">
        <f t="shared" si="256"/>
        <v>0</v>
      </c>
      <c r="Z2269" s="654">
        <f t="shared" si="257"/>
        <v>0</v>
      </c>
    </row>
    <row r="2270" spans="1:26" ht="15.75">
      <c r="A2270" s="381">
        <v>2270</v>
      </c>
      <c r="B2270" s="341" t="s">
        <v>316</v>
      </c>
      <c r="I2270" s="737"/>
      <c r="K2270" s="231"/>
      <c r="N2270" s="1018"/>
      <c r="S2270" s="722">
        <f t="shared" si="254"/>
        <v>0</v>
      </c>
      <c r="U2270" s="722">
        <f t="shared" si="255"/>
        <v>0</v>
      </c>
      <c r="W2270" s="655">
        <f t="shared" si="256"/>
        <v>0</v>
      </c>
      <c r="Z2270" s="654">
        <f t="shared" si="257"/>
        <v>0</v>
      </c>
    </row>
    <row r="2271" spans="1:26" ht="15.75">
      <c r="A2271" s="381">
        <v>2271</v>
      </c>
      <c r="B2271" s="341" t="s">
        <v>271</v>
      </c>
      <c r="I2271" s="737"/>
      <c r="K2271" s="231"/>
      <c r="N2271" s="1018"/>
      <c r="S2271" s="722">
        <f t="shared" si="254"/>
        <v>0</v>
      </c>
      <c r="U2271" s="722">
        <f t="shared" si="255"/>
        <v>0</v>
      </c>
      <c r="W2271" s="655">
        <f t="shared" si="256"/>
        <v>0</v>
      </c>
      <c r="Z2271" s="654">
        <f t="shared" si="257"/>
        <v>0</v>
      </c>
    </row>
    <row r="2272" spans="1:26">
      <c r="A2272" s="381">
        <v>2272</v>
      </c>
      <c r="B2272" s="146" t="s">
        <v>693</v>
      </c>
      <c r="I2272" s="737"/>
      <c r="K2272" s="231"/>
      <c r="N2272" s="1018"/>
      <c r="S2272" s="722">
        <f t="shared" si="254"/>
        <v>0</v>
      </c>
      <c r="U2272" s="722">
        <f t="shared" si="255"/>
        <v>0</v>
      </c>
      <c r="W2272" s="655">
        <f t="shared" si="256"/>
        <v>0</v>
      </c>
      <c r="Z2272" s="654">
        <f t="shared" si="257"/>
        <v>0</v>
      </c>
    </row>
    <row r="2273" spans="1:37">
      <c r="A2273" s="381">
        <v>2273</v>
      </c>
      <c r="B2273" s="146" t="s">
        <v>481</v>
      </c>
      <c r="D2273" t="s">
        <v>905</v>
      </c>
      <c r="E2273" s="910">
        <f>'54'!E10</f>
        <v>0</v>
      </c>
      <c r="G2273" s="910">
        <f>'54'!G10</f>
        <v>0</v>
      </c>
      <c r="I2273" s="737">
        <f>'54'!E10</f>
        <v>0</v>
      </c>
      <c r="K2273" s="231">
        <f>'54'!G10</f>
        <v>0</v>
      </c>
      <c r="N2273" s="1018">
        <v>0</v>
      </c>
      <c r="O2273" s="898">
        <f>'54'!E10</f>
        <v>0</v>
      </c>
      <c r="Q2273" s="898">
        <f>'54'!G10</f>
        <v>0</v>
      </c>
      <c r="S2273" s="722">
        <f t="shared" si="254"/>
        <v>0</v>
      </c>
      <c r="T2273" s="461"/>
      <c r="U2273" s="722">
        <f t="shared" si="255"/>
        <v>0</v>
      </c>
      <c r="W2273" s="655">
        <f t="shared" si="256"/>
        <v>0</v>
      </c>
      <c r="Z2273" s="654">
        <f t="shared" si="257"/>
        <v>0</v>
      </c>
      <c r="AF2273" s="1131">
        <f t="shared" ref="AF2273:AF2283" si="258">G2273-E2273</f>
        <v>0</v>
      </c>
    </row>
    <row r="2274" spans="1:37">
      <c r="A2274" s="381">
        <v>2274</v>
      </c>
      <c r="B2274" s="146" t="s">
        <v>521</v>
      </c>
      <c r="D2274" t="s">
        <v>905</v>
      </c>
      <c r="E2274" s="910">
        <f>'54'!E11</f>
        <v>0</v>
      </c>
      <c r="G2274" s="910">
        <f>'54'!G11</f>
        <v>0</v>
      </c>
      <c r="I2274" s="737">
        <f>'54'!E11</f>
        <v>0</v>
      </c>
      <c r="K2274" s="231">
        <f>'54'!G11</f>
        <v>0</v>
      </c>
      <c r="N2274" s="1018">
        <v>0</v>
      </c>
      <c r="O2274" s="898">
        <f>'54'!E11</f>
        <v>0</v>
      </c>
      <c r="Q2274" s="898">
        <f>'54'!G11</f>
        <v>0</v>
      </c>
      <c r="S2274" s="722">
        <f t="shared" si="254"/>
        <v>0</v>
      </c>
      <c r="T2274" s="461"/>
      <c r="U2274" s="722">
        <f t="shared" si="255"/>
        <v>0</v>
      </c>
      <c r="W2274" s="655">
        <f t="shared" si="256"/>
        <v>0</v>
      </c>
      <c r="Z2274" s="654">
        <f t="shared" si="257"/>
        <v>0</v>
      </c>
      <c r="AF2274" s="1131">
        <f t="shared" si="258"/>
        <v>0</v>
      </c>
    </row>
    <row r="2275" spans="1:37">
      <c r="A2275" s="381">
        <v>2275</v>
      </c>
      <c r="B2275" s="146" t="s">
        <v>480</v>
      </c>
      <c r="D2275" t="s">
        <v>905</v>
      </c>
      <c r="E2275" s="910">
        <f>'54'!E12</f>
        <v>0</v>
      </c>
      <c r="G2275" s="910">
        <f>'54'!G12</f>
        <v>0</v>
      </c>
      <c r="I2275" s="737">
        <f>'54'!E12</f>
        <v>0</v>
      </c>
      <c r="K2275" s="231">
        <f>'54'!G12</f>
        <v>0</v>
      </c>
      <c r="N2275" s="1018">
        <v>0</v>
      </c>
      <c r="O2275" s="898">
        <f>'54'!E12</f>
        <v>0</v>
      </c>
      <c r="Q2275" s="898">
        <f>'54'!G12</f>
        <v>0</v>
      </c>
      <c r="S2275" s="722">
        <f t="shared" si="254"/>
        <v>0</v>
      </c>
      <c r="T2275" s="461"/>
      <c r="U2275" s="722">
        <f t="shared" si="255"/>
        <v>0</v>
      </c>
      <c r="W2275" s="655">
        <f t="shared" si="256"/>
        <v>0</v>
      </c>
      <c r="Z2275" s="654">
        <f t="shared" si="257"/>
        <v>0</v>
      </c>
      <c r="AF2275" s="1131">
        <f t="shared" si="258"/>
        <v>0</v>
      </c>
    </row>
    <row r="2276" spans="1:37">
      <c r="A2276" s="381">
        <v>2276</v>
      </c>
      <c r="B2276" s="146" t="s">
        <v>477</v>
      </c>
      <c r="D2276" t="s">
        <v>905</v>
      </c>
      <c r="E2276" s="910">
        <f>'54'!E13</f>
        <v>0</v>
      </c>
      <c r="G2276" s="910">
        <f>'54'!G13</f>
        <v>0</v>
      </c>
      <c r="I2276" s="737">
        <f>'54'!E13</f>
        <v>0</v>
      </c>
      <c r="K2276" s="231">
        <f>'54'!G13</f>
        <v>0</v>
      </c>
      <c r="N2276" s="1018">
        <v>0</v>
      </c>
      <c r="O2276" s="898">
        <f>'54'!E13</f>
        <v>0</v>
      </c>
      <c r="Q2276" s="898">
        <f>'54'!G13</f>
        <v>0</v>
      </c>
      <c r="S2276" s="722">
        <f t="shared" si="254"/>
        <v>0</v>
      </c>
      <c r="T2276" s="461"/>
      <c r="U2276" s="722">
        <f t="shared" si="255"/>
        <v>0</v>
      </c>
      <c r="W2276" s="655">
        <f t="shared" si="256"/>
        <v>0</v>
      </c>
      <c r="Z2276" s="654">
        <f t="shared" si="257"/>
        <v>0</v>
      </c>
      <c r="AF2276" s="1131">
        <f t="shared" si="258"/>
        <v>0</v>
      </c>
    </row>
    <row r="2277" spans="1:37">
      <c r="A2277" s="381">
        <v>2277</v>
      </c>
      <c r="B2277" s="146" t="s">
        <v>1092</v>
      </c>
      <c r="D2277" t="s">
        <v>905</v>
      </c>
      <c r="E2277" s="910">
        <f>'54'!E14</f>
        <v>0</v>
      </c>
      <c r="G2277" s="910">
        <f>'54'!G14</f>
        <v>0</v>
      </c>
      <c r="I2277" s="737">
        <f>'54'!E14</f>
        <v>0</v>
      </c>
      <c r="K2277" s="231">
        <f>'54'!G14</f>
        <v>0</v>
      </c>
      <c r="N2277" s="1018">
        <v>0</v>
      </c>
      <c r="O2277" s="898">
        <f>'54'!E14</f>
        <v>0</v>
      </c>
      <c r="Q2277" s="898">
        <f>'54'!G14</f>
        <v>0</v>
      </c>
      <c r="S2277" s="722">
        <f t="shared" si="254"/>
        <v>0</v>
      </c>
      <c r="T2277" s="461"/>
      <c r="U2277" s="722">
        <f t="shared" si="255"/>
        <v>0</v>
      </c>
      <c r="W2277" s="655">
        <f t="shared" si="256"/>
        <v>0</v>
      </c>
      <c r="Z2277" s="654">
        <f t="shared" si="257"/>
        <v>0</v>
      </c>
      <c r="AF2277" s="1130">
        <f>G2277-E2277</f>
        <v>0</v>
      </c>
    </row>
    <row r="2278" spans="1:37">
      <c r="A2278" s="381">
        <v>2278</v>
      </c>
      <c r="B2278" s="146" t="s">
        <v>479</v>
      </c>
      <c r="D2278" t="s">
        <v>905</v>
      </c>
      <c r="E2278" s="910">
        <f>'54'!E15</f>
        <v>0</v>
      </c>
      <c r="G2278" s="910">
        <f>'54'!G15</f>
        <v>0</v>
      </c>
      <c r="I2278" s="737">
        <f>'54'!E15</f>
        <v>0</v>
      </c>
      <c r="K2278" s="231">
        <f>'54'!G15</f>
        <v>0</v>
      </c>
      <c r="N2278" s="1018">
        <v>0</v>
      </c>
      <c r="O2278" s="898">
        <f>'54'!E15</f>
        <v>0</v>
      </c>
      <c r="Q2278" s="898">
        <f>'54'!G15</f>
        <v>0</v>
      </c>
      <c r="S2278" s="722">
        <f t="shared" si="254"/>
        <v>0</v>
      </c>
      <c r="T2278" s="461"/>
      <c r="U2278" s="722">
        <f t="shared" si="255"/>
        <v>0</v>
      </c>
      <c r="W2278" s="655">
        <f t="shared" si="256"/>
        <v>0</v>
      </c>
      <c r="Z2278" s="654">
        <f t="shared" si="257"/>
        <v>0</v>
      </c>
      <c r="AF2278" s="1131">
        <f t="shared" si="258"/>
        <v>0</v>
      </c>
    </row>
    <row r="2279" spans="1:37">
      <c r="A2279" s="381">
        <v>2279</v>
      </c>
      <c r="B2279" s="146" t="s">
        <v>483</v>
      </c>
      <c r="D2279" t="s">
        <v>905</v>
      </c>
      <c r="E2279" s="910">
        <f>'54'!E16</f>
        <v>0</v>
      </c>
      <c r="G2279" s="910">
        <f>'54'!G16</f>
        <v>0</v>
      </c>
      <c r="I2279" s="737">
        <f>'54'!E16</f>
        <v>0</v>
      </c>
      <c r="K2279" s="231">
        <f>'54'!G16</f>
        <v>0</v>
      </c>
      <c r="N2279" s="1018">
        <v>0</v>
      </c>
      <c r="O2279" s="898">
        <f>'54'!E16</f>
        <v>0</v>
      </c>
      <c r="Q2279" s="898">
        <f>'54'!G16</f>
        <v>0</v>
      </c>
      <c r="S2279" s="722">
        <f t="shared" si="254"/>
        <v>0</v>
      </c>
      <c r="T2279" s="461"/>
      <c r="U2279" s="722">
        <f t="shared" si="255"/>
        <v>0</v>
      </c>
      <c r="W2279" s="655">
        <f t="shared" si="256"/>
        <v>0</v>
      </c>
      <c r="Z2279" s="654">
        <f t="shared" si="257"/>
        <v>0</v>
      </c>
      <c r="AF2279" s="1131">
        <f t="shared" si="258"/>
        <v>0</v>
      </c>
    </row>
    <row r="2280" spans="1:37" ht="15.75">
      <c r="A2280" s="381">
        <v>2280</v>
      </c>
      <c r="B2280" s="146" t="s">
        <v>1569</v>
      </c>
      <c r="D2280" t="s">
        <v>905</v>
      </c>
      <c r="E2280" s="910">
        <f>'54'!E17</f>
        <v>0</v>
      </c>
      <c r="G2280" s="910">
        <f>'54'!G17</f>
        <v>0</v>
      </c>
      <c r="I2280" s="737">
        <f>'54'!E17</f>
        <v>0</v>
      </c>
      <c r="K2280" s="231">
        <f>'54'!G17</f>
        <v>0</v>
      </c>
      <c r="N2280" s="1018">
        <v>0</v>
      </c>
      <c r="S2280" s="722">
        <f t="shared" ref="S2280:S2313" si="259">E2280-I2280</f>
        <v>0</v>
      </c>
      <c r="T2280" s="461"/>
      <c r="U2280" s="722">
        <f t="shared" ref="U2280:U2313" si="260">G2280-K2280</f>
        <v>0</v>
      </c>
      <c r="W2280" s="655">
        <f t="shared" ref="W2280:W2313" si="261">G2280-N2280</f>
        <v>0</v>
      </c>
      <c r="Z2280" s="654">
        <f t="shared" ref="Z2280:Z2313" si="262">E2280-Y2280</f>
        <v>0</v>
      </c>
      <c r="AF2280" s="1129">
        <f>G2280-E2280</f>
        <v>0</v>
      </c>
      <c r="AH2280" s="234" t="s">
        <v>1728</v>
      </c>
    </row>
    <row r="2281" spans="1:37">
      <c r="A2281" s="381">
        <v>2281</v>
      </c>
      <c r="B2281" s="146" t="s">
        <v>481</v>
      </c>
      <c r="D2281" t="s">
        <v>905</v>
      </c>
      <c r="E2281" s="910">
        <f>'54'!E18</f>
        <v>0</v>
      </c>
      <c r="G2281" s="910">
        <f>'54'!G18</f>
        <v>0</v>
      </c>
      <c r="I2281" s="737">
        <f>'54'!E18</f>
        <v>0</v>
      </c>
      <c r="K2281" s="231">
        <f>'54'!G18</f>
        <v>0</v>
      </c>
      <c r="N2281" s="1018">
        <v>0</v>
      </c>
      <c r="O2281" s="898">
        <f>'54'!E18</f>
        <v>0</v>
      </c>
      <c r="Q2281" s="898">
        <f>'54'!G18</f>
        <v>0</v>
      </c>
      <c r="S2281" s="722">
        <f t="shared" si="259"/>
        <v>0</v>
      </c>
      <c r="T2281" s="461"/>
      <c r="U2281" s="722">
        <f t="shared" si="260"/>
        <v>0</v>
      </c>
      <c r="W2281" s="655">
        <f t="shared" si="261"/>
        <v>0</v>
      </c>
      <c r="Z2281" s="654">
        <f t="shared" si="262"/>
        <v>0</v>
      </c>
      <c r="AF2281" s="1131">
        <f t="shared" si="258"/>
        <v>0</v>
      </c>
      <c r="AH2281" s="472"/>
      <c r="AI2281" s="1132">
        <f>AF2273+AF2274+AF2275+AF2276+AF2278+AF2279+AF2281+AF2282+AF2283</f>
        <v>0</v>
      </c>
      <c r="AK2281" s="1132">
        <f>SUM(AK2282:AK2284)</f>
        <v>0</v>
      </c>
    </row>
    <row r="2282" spans="1:37">
      <c r="A2282" s="381">
        <v>2282</v>
      </c>
      <c r="B2282" s="146" t="s">
        <v>522</v>
      </c>
      <c r="D2282" t="s">
        <v>905</v>
      </c>
      <c r="E2282" s="910">
        <f>'54'!E19</f>
        <v>0</v>
      </c>
      <c r="G2282" s="910">
        <f>'54'!G19</f>
        <v>0</v>
      </c>
      <c r="I2282" s="737">
        <f>'54'!E19</f>
        <v>0</v>
      </c>
      <c r="K2282" s="231">
        <f>'54'!G19</f>
        <v>0</v>
      </c>
      <c r="N2282" s="1018">
        <v>0</v>
      </c>
      <c r="O2282" s="898">
        <f>'54'!E19</f>
        <v>0</v>
      </c>
      <c r="Q2282" s="898">
        <f>'54'!G19</f>
        <v>0</v>
      </c>
      <c r="S2282" s="722">
        <f t="shared" si="259"/>
        <v>0</v>
      </c>
      <c r="T2282" s="461"/>
      <c r="U2282" s="722">
        <f t="shared" si="260"/>
        <v>0</v>
      </c>
      <c r="W2282" s="655">
        <f t="shared" si="261"/>
        <v>0</v>
      </c>
      <c r="Z2282" s="654">
        <f t="shared" si="262"/>
        <v>0</v>
      </c>
      <c r="AF2282" s="1131">
        <f t="shared" si="258"/>
        <v>0</v>
      </c>
      <c r="AH2282" t="s">
        <v>1719</v>
      </c>
      <c r="AI2282" s="1132">
        <f>AF2277</f>
        <v>0</v>
      </c>
      <c r="AJ2282" t="s">
        <v>1718</v>
      </c>
      <c r="AK2282" s="1133">
        <f>-AI2282</f>
        <v>0</v>
      </c>
    </row>
    <row r="2283" spans="1:37">
      <c r="A2283" s="381">
        <v>2283</v>
      </c>
      <c r="B2283" s="146" t="s">
        <v>480</v>
      </c>
      <c r="D2283" t="s">
        <v>905</v>
      </c>
      <c r="E2283" s="910">
        <f>'54'!E20</f>
        <v>0</v>
      </c>
      <c r="G2283" s="910">
        <f>'54'!G20</f>
        <v>0</v>
      </c>
      <c r="I2283" s="737">
        <f>'54'!E20</f>
        <v>0</v>
      </c>
      <c r="K2283" s="231">
        <f>'54'!G20</f>
        <v>0</v>
      </c>
      <c r="N2283" s="1018">
        <v>0</v>
      </c>
      <c r="O2283" s="898">
        <f>'54'!E20</f>
        <v>0</v>
      </c>
      <c r="Q2283" s="898">
        <f>'54'!G20</f>
        <v>0</v>
      </c>
      <c r="S2283" s="722">
        <f t="shared" si="259"/>
        <v>0</v>
      </c>
      <c r="T2283" s="461"/>
      <c r="U2283" s="722">
        <f t="shared" si="260"/>
        <v>0</v>
      </c>
      <c r="W2283" s="655">
        <f t="shared" si="261"/>
        <v>0</v>
      </c>
      <c r="Z2283" s="654">
        <f t="shared" si="262"/>
        <v>0</v>
      </c>
      <c r="AF2283" s="1131">
        <f t="shared" si="258"/>
        <v>0</v>
      </c>
      <c r="AH2283" t="s">
        <v>1717</v>
      </c>
      <c r="AI2283" s="1132">
        <f>AF2280</f>
        <v>0</v>
      </c>
      <c r="AJ2283" t="s">
        <v>1718</v>
      </c>
      <c r="AK2283" s="1134">
        <f>-AI2283</f>
        <v>0</v>
      </c>
    </row>
    <row r="2284" spans="1:37" ht="15.75">
      <c r="A2284" s="381">
        <v>2284</v>
      </c>
      <c r="B2284" s="341" t="s">
        <v>106</v>
      </c>
      <c r="D2284" t="s">
        <v>905</v>
      </c>
      <c r="E2284" s="910">
        <f>'54'!E21</f>
        <v>0</v>
      </c>
      <c r="G2284" s="910">
        <f>'54'!G21</f>
        <v>0</v>
      </c>
      <c r="I2284" s="737">
        <f>'54'!E21</f>
        <v>0</v>
      </c>
      <c r="K2284" s="231">
        <f>'54'!G21</f>
        <v>0</v>
      </c>
      <c r="N2284" s="1018">
        <v>0</v>
      </c>
      <c r="O2284" s="898">
        <f>'54'!E21</f>
        <v>0</v>
      </c>
      <c r="Q2284" s="898">
        <f>'54'!G21</f>
        <v>0</v>
      </c>
      <c r="S2284" s="722">
        <f t="shared" si="259"/>
        <v>0</v>
      </c>
      <c r="T2284" s="461"/>
      <c r="U2284" s="722">
        <f t="shared" si="260"/>
        <v>0</v>
      </c>
      <c r="W2284" s="655">
        <f t="shared" si="261"/>
        <v>0</v>
      </c>
      <c r="Z2284" s="654">
        <f t="shared" si="262"/>
        <v>0</v>
      </c>
      <c r="AF2284" s="1089">
        <f>G2284-E2284</f>
        <v>0</v>
      </c>
      <c r="AH2284" t="s">
        <v>106</v>
      </c>
      <c r="AI2284" s="1132">
        <f>SUM(AI2282:AI2283)</f>
        <v>0</v>
      </c>
      <c r="AK2284" s="1132">
        <f>AI2284</f>
        <v>0</v>
      </c>
    </row>
    <row r="2285" spans="1:37" ht="15.75">
      <c r="A2285" s="381">
        <v>2285</v>
      </c>
      <c r="B2285" s="341" t="s">
        <v>303</v>
      </c>
      <c r="I2285" s="737"/>
      <c r="K2285" s="231"/>
      <c r="N2285" s="1018"/>
      <c r="S2285" s="722">
        <f t="shared" si="259"/>
        <v>0</v>
      </c>
      <c r="U2285" s="722">
        <f t="shared" si="260"/>
        <v>0</v>
      </c>
      <c r="W2285" s="655">
        <f t="shared" si="261"/>
        <v>0</v>
      </c>
      <c r="Z2285" s="654">
        <f t="shared" si="262"/>
        <v>0</v>
      </c>
    </row>
    <row r="2286" spans="1:37">
      <c r="A2286" s="381">
        <v>2286</v>
      </c>
      <c r="B2286" s="146" t="s">
        <v>693</v>
      </c>
      <c r="I2286" s="737"/>
      <c r="K2286" s="231"/>
      <c r="N2286" s="1018"/>
      <c r="S2286" s="722">
        <f t="shared" si="259"/>
        <v>0</v>
      </c>
      <c r="U2286" s="722">
        <f t="shared" si="260"/>
        <v>0</v>
      </c>
      <c r="W2286" s="655">
        <f t="shared" si="261"/>
        <v>0</v>
      </c>
      <c r="Z2286" s="654">
        <f t="shared" si="262"/>
        <v>0</v>
      </c>
    </row>
    <row r="2287" spans="1:37">
      <c r="A2287" s="381">
        <v>2287</v>
      </c>
      <c r="B2287" s="146" t="s">
        <v>481</v>
      </c>
      <c r="D2287" t="s">
        <v>905</v>
      </c>
      <c r="E2287" s="910">
        <f>'54'!I10</f>
        <v>0</v>
      </c>
      <c r="G2287" s="910">
        <f>'54'!K10</f>
        <v>0</v>
      </c>
      <c r="I2287" s="737">
        <f>'54'!I10</f>
        <v>0</v>
      </c>
      <c r="K2287" s="231">
        <f>'54'!K10</f>
        <v>0</v>
      </c>
      <c r="N2287" s="1018">
        <v>0</v>
      </c>
      <c r="O2287" s="898">
        <f>'54'!I10</f>
        <v>0</v>
      </c>
      <c r="Q2287" s="898">
        <f>'54'!K10</f>
        <v>0</v>
      </c>
      <c r="S2287" s="722">
        <f t="shared" si="259"/>
        <v>0</v>
      </c>
      <c r="T2287" s="461"/>
      <c r="U2287" s="722">
        <f t="shared" si="260"/>
        <v>0</v>
      </c>
      <c r="W2287" s="655">
        <f t="shared" si="261"/>
        <v>0</v>
      </c>
      <c r="Z2287" s="654">
        <f t="shared" si="262"/>
        <v>0</v>
      </c>
      <c r="AF2287" s="1131">
        <f t="shared" ref="AF2287:AF2298" si="263">G2287-E2287</f>
        <v>0</v>
      </c>
    </row>
    <row r="2288" spans="1:37">
      <c r="A2288" s="381">
        <v>2288</v>
      </c>
      <c r="B2288" s="146" t="s">
        <v>521</v>
      </c>
      <c r="D2288" t="s">
        <v>905</v>
      </c>
      <c r="E2288" s="910">
        <f>'54'!I11</f>
        <v>0</v>
      </c>
      <c r="G2288" s="910">
        <f>'54'!K11</f>
        <v>0</v>
      </c>
      <c r="I2288" s="737">
        <f>'54'!I11</f>
        <v>0</v>
      </c>
      <c r="K2288" s="231">
        <f>'54'!K11</f>
        <v>0</v>
      </c>
      <c r="N2288" s="1018">
        <v>0</v>
      </c>
      <c r="O2288" s="898">
        <f>'54'!I11</f>
        <v>0</v>
      </c>
      <c r="Q2288" s="898">
        <f>'54'!K11</f>
        <v>0</v>
      </c>
      <c r="S2288" s="722">
        <f t="shared" si="259"/>
        <v>0</v>
      </c>
      <c r="T2288" s="461"/>
      <c r="U2288" s="722">
        <f t="shared" si="260"/>
        <v>0</v>
      </c>
      <c r="W2288" s="655">
        <f t="shared" si="261"/>
        <v>0</v>
      </c>
      <c r="Z2288" s="654">
        <f t="shared" si="262"/>
        <v>0</v>
      </c>
      <c r="AF2288" s="1131">
        <f t="shared" si="263"/>
        <v>0</v>
      </c>
    </row>
    <row r="2289" spans="1:37">
      <c r="A2289" s="381">
        <v>2289</v>
      </c>
      <c r="B2289" s="146" t="s">
        <v>480</v>
      </c>
      <c r="D2289" t="s">
        <v>905</v>
      </c>
      <c r="E2289" s="910">
        <f>'54'!I12</f>
        <v>0</v>
      </c>
      <c r="G2289" s="910">
        <f>'54'!K12</f>
        <v>0</v>
      </c>
      <c r="I2289" s="737">
        <f>'54'!I12</f>
        <v>0</v>
      </c>
      <c r="K2289" s="231">
        <f>'54'!K12</f>
        <v>0</v>
      </c>
      <c r="N2289" s="1018">
        <v>0</v>
      </c>
      <c r="O2289" s="898">
        <f>'54'!I12</f>
        <v>0</v>
      </c>
      <c r="Q2289" s="898">
        <f>'54'!K12</f>
        <v>0</v>
      </c>
      <c r="S2289" s="722">
        <f t="shared" si="259"/>
        <v>0</v>
      </c>
      <c r="T2289" s="461"/>
      <c r="U2289" s="722">
        <f t="shared" si="260"/>
        <v>0</v>
      </c>
      <c r="W2289" s="655">
        <f t="shared" si="261"/>
        <v>0</v>
      </c>
      <c r="Z2289" s="654">
        <f t="shared" si="262"/>
        <v>0</v>
      </c>
      <c r="AF2289" s="1131">
        <f t="shared" si="263"/>
        <v>0</v>
      </c>
    </row>
    <row r="2290" spans="1:37">
      <c r="A2290" s="381">
        <v>2290</v>
      </c>
      <c r="B2290" s="146" t="s">
        <v>477</v>
      </c>
      <c r="D2290" t="s">
        <v>905</v>
      </c>
      <c r="E2290" s="910">
        <f>'54'!I13</f>
        <v>0</v>
      </c>
      <c r="G2290" s="910">
        <f>'54'!K13</f>
        <v>0</v>
      </c>
      <c r="I2290" s="737">
        <f>'54'!I13</f>
        <v>0</v>
      </c>
      <c r="K2290" s="231">
        <f>'54'!K13</f>
        <v>0</v>
      </c>
      <c r="N2290" s="1018">
        <v>0</v>
      </c>
      <c r="O2290" s="898">
        <f>'54'!I13</f>
        <v>0</v>
      </c>
      <c r="Q2290" s="898">
        <f>'54'!K13</f>
        <v>0</v>
      </c>
      <c r="S2290" s="722">
        <f t="shared" si="259"/>
        <v>0</v>
      </c>
      <c r="T2290" s="461"/>
      <c r="U2290" s="722">
        <f t="shared" si="260"/>
        <v>0</v>
      </c>
      <c r="W2290" s="655">
        <f t="shared" si="261"/>
        <v>0</v>
      </c>
      <c r="Z2290" s="654">
        <f t="shared" si="262"/>
        <v>0</v>
      </c>
      <c r="AF2290" s="1131">
        <f t="shared" si="263"/>
        <v>0</v>
      </c>
    </row>
    <row r="2291" spans="1:37">
      <c r="A2291" s="381">
        <v>2291</v>
      </c>
      <c r="B2291" s="146" t="s">
        <v>1092</v>
      </c>
      <c r="D2291" t="s">
        <v>905</v>
      </c>
      <c r="E2291" s="910">
        <f>'54'!I14</f>
        <v>0</v>
      </c>
      <c r="G2291" s="910">
        <f>'54'!K14</f>
        <v>0</v>
      </c>
      <c r="I2291" s="737">
        <f>'54'!I14</f>
        <v>0</v>
      </c>
      <c r="K2291" s="231">
        <f>'54'!K14</f>
        <v>0</v>
      </c>
      <c r="N2291" s="1018">
        <v>0</v>
      </c>
      <c r="O2291" s="898">
        <f>'54'!I14</f>
        <v>0</v>
      </c>
      <c r="Q2291" s="898">
        <f>'54'!K14</f>
        <v>0</v>
      </c>
      <c r="S2291" s="722">
        <f t="shared" si="259"/>
        <v>0</v>
      </c>
      <c r="T2291" s="461"/>
      <c r="U2291" s="722">
        <f t="shared" si="260"/>
        <v>0</v>
      </c>
      <c r="W2291" s="655">
        <f t="shared" si="261"/>
        <v>0</v>
      </c>
      <c r="Z2291" s="654">
        <f t="shared" si="262"/>
        <v>0</v>
      </c>
      <c r="AF2291" s="1130">
        <f t="shared" si="263"/>
        <v>0</v>
      </c>
    </row>
    <row r="2292" spans="1:37">
      <c r="A2292" s="381">
        <v>2292</v>
      </c>
      <c r="B2292" s="146" t="s">
        <v>479</v>
      </c>
      <c r="D2292" t="s">
        <v>905</v>
      </c>
      <c r="E2292" s="910">
        <f>'54'!I15</f>
        <v>0</v>
      </c>
      <c r="G2292" s="910">
        <f>'54'!K15</f>
        <v>0</v>
      </c>
      <c r="I2292" s="737">
        <f>'54'!I15</f>
        <v>0</v>
      </c>
      <c r="K2292" s="231">
        <f>'54'!K15</f>
        <v>0</v>
      </c>
      <c r="N2292" s="1018">
        <v>0</v>
      </c>
      <c r="O2292" s="898">
        <f>'54'!I15</f>
        <v>0</v>
      </c>
      <c r="Q2292" s="898">
        <f>'54'!K15</f>
        <v>0</v>
      </c>
      <c r="S2292" s="722">
        <f t="shared" si="259"/>
        <v>0</v>
      </c>
      <c r="T2292" s="461"/>
      <c r="U2292" s="722">
        <f t="shared" si="260"/>
        <v>0</v>
      </c>
      <c r="W2292" s="655">
        <f t="shared" si="261"/>
        <v>0</v>
      </c>
      <c r="Z2292" s="654">
        <f t="shared" si="262"/>
        <v>0</v>
      </c>
      <c r="AF2292" s="1131">
        <f t="shared" si="263"/>
        <v>0</v>
      </c>
    </row>
    <row r="2293" spans="1:37">
      <c r="A2293" s="381">
        <v>2293</v>
      </c>
      <c r="B2293" s="146" t="s">
        <v>483</v>
      </c>
      <c r="D2293" t="s">
        <v>905</v>
      </c>
      <c r="E2293" s="910">
        <f>'54'!I16</f>
        <v>0</v>
      </c>
      <c r="G2293" s="910">
        <f>'54'!K16</f>
        <v>0</v>
      </c>
      <c r="I2293" s="737">
        <f>'54'!I16</f>
        <v>0</v>
      </c>
      <c r="K2293" s="231">
        <f>'54'!K16</f>
        <v>0</v>
      </c>
      <c r="N2293" s="1018">
        <v>0</v>
      </c>
      <c r="O2293" s="898">
        <f>'54'!I16</f>
        <v>0</v>
      </c>
      <c r="Q2293" s="898">
        <f>'54'!K16</f>
        <v>0</v>
      </c>
      <c r="S2293" s="722">
        <f t="shared" si="259"/>
        <v>0</v>
      </c>
      <c r="T2293" s="461"/>
      <c r="U2293" s="722">
        <f t="shared" si="260"/>
        <v>0</v>
      </c>
      <c r="W2293" s="655">
        <f t="shared" si="261"/>
        <v>0</v>
      </c>
      <c r="Z2293" s="654">
        <f t="shared" si="262"/>
        <v>0</v>
      </c>
      <c r="AF2293" s="1131">
        <f t="shared" si="263"/>
        <v>0</v>
      </c>
    </row>
    <row r="2294" spans="1:37" ht="15.75">
      <c r="A2294" s="381">
        <v>2294</v>
      </c>
      <c r="B2294" s="146" t="s">
        <v>1569</v>
      </c>
      <c r="D2294" t="s">
        <v>905</v>
      </c>
      <c r="E2294" s="910">
        <f>'54'!I17</f>
        <v>0</v>
      </c>
      <c r="G2294" s="910">
        <f>'54'!K17</f>
        <v>0</v>
      </c>
      <c r="I2294" s="737">
        <f>'54'!I17</f>
        <v>0</v>
      </c>
      <c r="K2294" s="231">
        <f>'54'!K17</f>
        <v>0</v>
      </c>
      <c r="N2294" s="1018">
        <v>0</v>
      </c>
      <c r="S2294" s="722">
        <f t="shared" si="259"/>
        <v>0</v>
      </c>
      <c r="T2294" s="461"/>
      <c r="U2294" s="722">
        <f t="shared" si="260"/>
        <v>0</v>
      </c>
      <c r="W2294" s="655">
        <f t="shared" si="261"/>
        <v>0</v>
      </c>
      <c r="Z2294" s="654">
        <f t="shared" si="262"/>
        <v>0</v>
      </c>
      <c r="AF2294" s="1129">
        <f t="shared" si="263"/>
        <v>0</v>
      </c>
      <c r="AH2294" s="234" t="s">
        <v>1728</v>
      </c>
    </row>
    <row r="2295" spans="1:37">
      <c r="A2295" s="381">
        <v>2295</v>
      </c>
      <c r="B2295" s="146" t="s">
        <v>481</v>
      </c>
      <c r="D2295" t="s">
        <v>905</v>
      </c>
      <c r="E2295" s="910">
        <f>'54'!I18</f>
        <v>0</v>
      </c>
      <c r="G2295" s="910">
        <f>'54'!K18</f>
        <v>0</v>
      </c>
      <c r="I2295" s="737">
        <f>'54'!I18</f>
        <v>0</v>
      </c>
      <c r="K2295" s="231">
        <f>'54'!K18</f>
        <v>0</v>
      </c>
      <c r="N2295" s="1018">
        <v>0</v>
      </c>
      <c r="O2295" s="898">
        <f>'54'!I18</f>
        <v>0</v>
      </c>
      <c r="Q2295" s="898">
        <f>'54'!K18</f>
        <v>0</v>
      </c>
      <c r="S2295" s="722">
        <f t="shared" si="259"/>
        <v>0</v>
      </c>
      <c r="T2295" s="461"/>
      <c r="U2295" s="722">
        <f t="shared" si="260"/>
        <v>0</v>
      </c>
      <c r="W2295" s="655">
        <f t="shared" si="261"/>
        <v>0</v>
      </c>
      <c r="Z2295" s="654">
        <f t="shared" si="262"/>
        <v>0</v>
      </c>
      <c r="AF2295" s="1131">
        <f t="shared" si="263"/>
        <v>0</v>
      </c>
      <c r="AH2295" s="472"/>
      <c r="AI2295" s="1132">
        <f>AF2287+AF2288+AF2289+AF2290+AF2292+AF2293+AF2295+AF2296+AF2297</f>
        <v>0</v>
      </c>
      <c r="AK2295" s="1132">
        <f>SUM(AK2296:AK2298)</f>
        <v>0</v>
      </c>
    </row>
    <row r="2296" spans="1:37">
      <c r="A2296" s="381">
        <v>2296</v>
      </c>
      <c r="B2296" s="146" t="s">
        <v>522</v>
      </c>
      <c r="D2296" t="s">
        <v>905</v>
      </c>
      <c r="E2296" s="910">
        <f>'54'!I19</f>
        <v>0</v>
      </c>
      <c r="G2296" s="910">
        <f>'54'!K19</f>
        <v>0</v>
      </c>
      <c r="I2296" s="737">
        <f>'54'!I19</f>
        <v>0</v>
      </c>
      <c r="K2296" s="231">
        <f>'54'!K19</f>
        <v>0</v>
      </c>
      <c r="N2296" s="1018">
        <v>0</v>
      </c>
      <c r="O2296" s="898">
        <f>'54'!I19</f>
        <v>0</v>
      </c>
      <c r="Q2296" s="898">
        <f>'54'!K19</f>
        <v>0</v>
      </c>
      <c r="S2296" s="722">
        <f t="shared" si="259"/>
        <v>0</v>
      </c>
      <c r="T2296" s="461"/>
      <c r="U2296" s="722">
        <f t="shared" si="260"/>
        <v>0</v>
      </c>
      <c r="W2296" s="655">
        <f t="shared" si="261"/>
        <v>0</v>
      </c>
      <c r="Z2296" s="654">
        <f t="shared" si="262"/>
        <v>0</v>
      </c>
      <c r="AF2296" s="1131">
        <f t="shared" si="263"/>
        <v>0</v>
      </c>
      <c r="AH2296" t="s">
        <v>1719</v>
      </c>
      <c r="AI2296" s="1132">
        <f>AF2291</f>
        <v>0</v>
      </c>
      <c r="AJ2296" t="s">
        <v>1718</v>
      </c>
      <c r="AK2296" s="1133">
        <f>-AI2296</f>
        <v>0</v>
      </c>
    </row>
    <row r="2297" spans="1:37">
      <c r="A2297" s="381">
        <v>2297</v>
      </c>
      <c r="B2297" s="146" t="s">
        <v>480</v>
      </c>
      <c r="D2297" t="s">
        <v>905</v>
      </c>
      <c r="E2297" s="910">
        <f>'54'!I20</f>
        <v>0</v>
      </c>
      <c r="G2297" s="910">
        <f>'54'!K20</f>
        <v>0</v>
      </c>
      <c r="I2297" s="737">
        <f>'54'!I20</f>
        <v>0</v>
      </c>
      <c r="K2297" s="231">
        <f>'54'!K20</f>
        <v>0</v>
      </c>
      <c r="N2297" s="1018">
        <v>0</v>
      </c>
      <c r="O2297" s="898">
        <f>'54'!I20</f>
        <v>0</v>
      </c>
      <c r="Q2297" s="898">
        <f>'54'!K20</f>
        <v>0</v>
      </c>
      <c r="S2297" s="722">
        <f t="shared" si="259"/>
        <v>0</v>
      </c>
      <c r="T2297" s="461"/>
      <c r="U2297" s="722">
        <f t="shared" si="260"/>
        <v>0</v>
      </c>
      <c r="W2297" s="655">
        <f t="shared" si="261"/>
        <v>0</v>
      </c>
      <c r="Z2297" s="654">
        <f t="shared" si="262"/>
        <v>0</v>
      </c>
      <c r="AF2297" s="1131">
        <f t="shared" si="263"/>
        <v>0</v>
      </c>
      <c r="AH2297" t="s">
        <v>1717</v>
      </c>
      <c r="AI2297" s="1132">
        <f>AF2294</f>
        <v>0</v>
      </c>
      <c r="AJ2297" t="s">
        <v>1718</v>
      </c>
      <c r="AK2297" s="1134">
        <f>-AI2297</f>
        <v>0</v>
      </c>
    </row>
    <row r="2298" spans="1:37" ht="15.75">
      <c r="A2298" s="381">
        <v>2298</v>
      </c>
      <c r="B2298" s="341" t="s">
        <v>106</v>
      </c>
      <c r="D2298" t="s">
        <v>905</v>
      </c>
      <c r="E2298" s="910">
        <f>'54'!I21</f>
        <v>0</v>
      </c>
      <c r="G2298" s="910">
        <f>'54'!K21</f>
        <v>0</v>
      </c>
      <c r="I2298" s="737">
        <f>'54'!I21</f>
        <v>0</v>
      </c>
      <c r="K2298" s="231">
        <f>'54'!K21</f>
        <v>0</v>
      </c>
      <c r="N2298" s="1018">
        <v>0</v>
      </c>
      <c r="O2298" s="898">
        <f>'54'!I21</f>
        <v>0</v>
      </c>
      <c r="Q2298" s="898">
        <f>'54'!K21</f>
        <v>0</v>
      </c>
      <c r="S2298" s="722">
        <f t="shared" si="259"/>
        <v>0</v>
      </c>
      <c r="T2298" s="461"/>
      <c r="U2298" s="722">
        <f t="shared" si="260"/>
        <v>0</v>
      </c>
      <c r="W2298" s="655">
        <f t="shared" si="261"/>
        <v>0</v>
      </c>
      <c r="Z2298" s="654">
        <f t="shared" si="262"/>
        <v>0</v>
      </c>
      <c r="AF2298" s="1089">
        <f t="shared" si="263"/>
        <v>0</v>
      </c>
      <c r="AH2298" t="s">
        <v>106</v>
      </c>
      <c r="AI2298" s="1132">
        <f>SUM(AI2296:AI2297)</f>
        <v>0</v>
      </c>
      <c r="AK2298" s="1132">
        <f>AI2298</f>
        <v>0</v>
      </c>
    </row>
    <row r="2299" spans="1:37">
      <c r="A2299" s="381">
        <v>2299</v>
      </c>
      <c r="B2299" s="388" t="s">
        <v>1678</v>
      </c>
      <c r="I2299" s="737"/>
      <c r="K2299" s="231"/>
      <c r="N2299" s="1018"/>
      <c r="S2299" s="722"/>
      <c r="T2299" s="461"/>
      <c r="U2299" s="722"/>
      <c r="W2299" s="655"/>
    </row>
    <row r="2300" spans="1:37">
      <c r="A2300" s="381">
        <v>2300</v>
      </c>
      <c r="B2300" s="388" t="s">
        <v>1679</v>
      </c>
      <c r="E2300" s="910">
        <f>'54'!E24</f>
        <v>0</v>
      </c>
      <c r="G2300" s="912">
        <f>'54'!G24</f>
        <v>0</v>
      </c>
      <c r="I2300" s="737"/>
      <c r="K2300" s="231"/>
      <c r="N2300" s="1018"/>
      <c r="S2300" s="722"/>
      <c r="T2300" s="461"/>
      <c r="U2300" s="722"/>
      <c r="W2300" s="655"/>
    </row>
    <row r="2301" spans="1:37" ht="15.75">
      <c r="A2301" s="381">
        <v>2301</v>
      </c>
      <c r="B2301" s="341" t="s">
        <v>597</v>
      </c>
      <c r="I2301" s="737"/>
      <c r="K2301" s="231"/>
      <c r="N2301" s="1018"/>
      <c r="S2301" s="722">
        <f t="shared" si="259"/>
        <v>0</v>
      </c>
      <c r="U2301" s="722">
        <f t="shared" si="260"/>
        <v>0</v>
      </c>
      <c r="W2301" s="655">
        <f t="shared" si="261"/>
        <v>0</v>
      </c>
      <c r="Z2301" s="654">
        <f t="shared" si="262"/>
        <v>0</v>
      </c>
    </row>
    <row r="2302" spans="1:37" ht="15.75">
      <c r="A2302" s="381">
        <v>2302</v>
      </c>
      <c r="B2302" s="341" t="s">
        <v>288</v>
      </c>
      <c r="D2302" t="s">
        <v>905</v>
      </c>
      <c r="E2302" s="910">
        <f>'54'!I34</f>
        <v>2859</v>
      </c>
      <c r="G2302" s="910">
        <f>'54'!K34</f>
        <v>4398</v>
      </c>
      <c r="I2302" s="737">
        <f>'54'!I34</f>
        <v>2859</v>
      </c>
      <c r="K2302" s="231">
        <f>'54'!K34</f>
        <v>4398</v>
      </c>
      <c r="N2302" s="1018">
        <v>4398</v>
      </c>
      <c r="O2302" s="898">
        <f>'54'!I34</f>
        <v>2859</v>
      </c>
      <c r="Q2302" s="898">
        <f>'54'!K34</f>
        <v>4398</v>
      </c>
      <c r="S2302" s="722">
        <f t="shared" si="259"/>
        <v>0</v>
      </c>
      <c r="T2302" s="461"/>
      <c r="U2302" s="722">
        <f t="shared" si="260"/>
        <v>0</v>
      </c>
      <c r="W2302" s="655">
        <f t="shared" si="261"/>
        <v>0</v>
      </c>
      <c r="Z2302" s="654">
        <f t="shared" si="262"/>
        <v>2859</v>
      </c>
    </row>
    <row r="2303" spans="1:37">
      <c r="A2303" s="381">
        <v>2303</v>
      </c>
      <c r="B2303" s="146" t="s">
        <v>310</v>
      </c>
      <c r="D2303" t="s">
        <v>905</v>
      </c>
      <c r="E2303" s="910">
        <f>'54'!I35</f>
        <v>-35</v>
      </c>
      <c r="G2303" s="910">
        <f>'54'!K35</f>
        <v>-1539</v>
      </c>
      <c r="I2303" s="737">
        <f>'54'!I35</f>
        <v>-35</v>
      </c>
      <c r="K2303" s="231">
        <f>'54'!K35</f>
        <v>-1539</v>
      </c>
      <c r="N2303" s="1018">
        <v>-1539</v>
      </c>
      <c r="O2303" s="898">
        <f>'54'!I35</f>
        <v>-35</v>
      </c>
      <c r="Q2303" s="898">
        <f>'54'!K35</f>
        <v>-1539</v>
      </c>
      <c r="S2303" s="722">
        <f t="shared" si="259"/>
        <v>0</v>
      </c>
      <c r="T2303" s="461"/>
      <c r="U2303" s="722">
        <f t="shared" si="260"/>
        <v>0</v>
      </c>
      <c r="W2303" s="655">
        <f t="shared" si="261"/>
        <v>0</v>
      </c>
      <c r="Z2303" s="654">
        <f t="shared" si="262"/>
        <v>-35</v>
      </c>
    </row>
    <row r="2304" spans="1:37">
      <c r="A2304" s="381">
        <v>2304</v>
      </c>
      <c r="B2304" s="146" t="s">
        <v>291</v>
      </c>
      <c r="D2304" t="s">
        <v>905</v>
      </c>
      <c r="E2304" s="910">
        <f>'54'!I36</f>
        <v>2824</v>
      </c>
      <c r="G2304" s="910">
        <f>'54'!K36</f>
        <v>2859</v>
      </c>
      <c r="I2304" s="737">
        <f>'54'!I36</f>
        <v>2824</v>
      </c>
      <c r="K2304" s="231">
        <f>'54'!K36</f>
        <v>2859</v>
      </c>
      <c r="N2304" s="1018">
        <v>2859</v>
      </c>
      <c r="O2304" s="898">
        <f>'54'!I36</f>
        <v>2824</v>
      </c>
      <c r="Q2304" s="898">
        <f>'54'!K36</f>
        <v>2859</v>
      </c>
      <c r="S2304" s="722">
        <f t="shared" si="259"/>
        <v>0</v>
      </c>
      <c r="T2304" s="461"/>
      <c r="U2304" s="722">
        <f t="shared" si="260"/>
        <v>0</v>
      </c>
      <c r="W2304" s="655">
        <f t="shared" si="261"/>
        <v>0</v>
      </c>
      <c r="Z2304" s="654">
        <f t="shared" si="262"/>
        <v>2824</v>
      </c>
    </row>
    <row r="2305" spans="1:32" ht="15.75">
      <c r="A2305" s="381">
        <v>2305</v>
      </c>
      <c r="B2305" s="341" t="s">
        <v>311</v>
      </c>
      <c r="I2305" s="737"/>
      <c r="K2305" s="231"/>
      <c r="N2305" s="1018"/>
      <c r="S2305" s="722">
        <f t="shared" si="259"/>
        <v>0</v>
      </c>
      <c r="U2305" s="722">
        <f t="shared" si="260"/>
        <v>0</v>
      </c>
      <c r="W2305" s="655">
        <f t="shared" si="261"/>
        <v>0</v>
      </c>
      <c r="Z2305" s="654">
        <f t="shared" si="262"/>
        <v>0</v>
      </c>
    </row>
    <row r="2306" spans="1:32">
      <c r="A2306" s="381">
        <v>2306</v>
      </c>
      <c r="B2306" s="146" t="s">
        <v>1093</v>
      </c>
      <c r="D2306" t="s">
        <v>905</v>
      </c>
      <c r="E2306" s="910">
        <f>'54'!I39</f>
        <v>2725</v>
      </c>
      <c r="G2306" s="910">
        <f>'54'!K39</f>
        <v>2774</v>
      </c>
      <c r="I2306" s="737">
        <f>'54'!I39</f>
        <v>2725</v>
      </c>
      <c r="K2306" s="231">
        <f>'54'!K39</f>
        <v>2774</v>
      </c>
      <c r="N2306" s="1018">
        <v>2774</v>
      </c>
      <c r="O2306" s="898">
        <f>'54'!I39</f>
        <v>2725</v>
      </c>
      <c r="Q2306" s="898">
        <f>'54'!K39</f>
        <v>2774</v>
      </c>
      <c r="S2306" s="722">
        <f t="shared" si="259"/>
        <v>0</v>
      </c>
      <c r="T2306" s="461"/>
      <c r="U2306" s="722">
        <f t="shared" si="260"/>
        <v>0</v>
      </c>
      <c r="W2306" s="655">
        <f t="shared" si="261"/>
        <v>0</v>
      </c>
      <c r="Z2306" s="654">
        <f t="shared" si="262"/>
        <v>2725</v>
      </c>
    </row>
    <row r="2307" spans="1:32">
      <c r="A2307" s="381">
        <v>2307</v>
      </c>
      <c r="B2307" s="146" t="s">
        <v>1094</v>
      </c>
      <c r="D2307" t="s">
        <v>905</v>
      </c>
      <c r="E2307" s="910">
        <f>'54'!I40</f>
        <v>0</v>
      </c>
      <c r="G2307" s="910">
        <f>'54'!K40</f>
        <v>0</v>
      </c>
      <c r="I2307" s="737">
        <f>'54'!I40</f>
        <v>0</v>
      </c>
      <c r="K2307" s="231">
        <f>'54'!K40</f>
        <v>0</v>
      </c>
      <c r="N2307" s="1018">
        <v>0</v>
      </c>
      <c r="O2307" s="898">
        <f>'54'!I40</f>
        <v>0</v>
      </c>
      <c r="Q2307" s="898">
        <f>'54'!K40</f>
        <v>0</v>
      </c>
      <c r="S2307" s="722">
        <f t="shared" si="259"/>
        <v>0</v>
      </c>
      <c r="T2307" s="461"/>
      <c r="U2307" s="722">
        <f t="shared" si="260"/>
        <v>0</v>
      </c>
      <c r="W2307" s="655">
        <f t="shared" si="261"/>
        <v>0</v>
      </c>
      <c r="Z2307" s="654">
        <f t="shared" si="262"/>
        <v>0</v>
      </c>
    </row>
    <row r="2308" spans="1:32">
      <c r="A2308" s="381">
        <v>2308</v>
      </c>
      <c r="B2308" s="146" t="s">
        <v>495</v>
      </c>
      <c r="D2308" t="s">
        <v>905</v>
      </c>
      <c r="E2308" s="910">
        <f>'54'!I41</f>
        <v>99</v>
      </c>
      <c r="G2308" s="910">
        <f>'54'!K41</f>
        <v>85</v>
      </c>
      <c r="I2308" s="737">
        <f>'54'!I41</f>
        <v>99</v>
      </c>
      <c r="K2308" s="231">
        <f>'54'!K41</f>
        <v>85</v>
      </c>
      <c r="N2308" s="1018">
        <v>85</v>
      </c>
      <c r="O2308" s="898">
        <f>'54'!I41</f>
        <v>99</v>
      </c>
      <c r="Q2308" s="898">
        <f>'54'!K41</f>
        <v>85</v>
      </c>
      <c r="S2308" s="722">
        <f t="shared" si="259"/>
        <v>0</v>
      </c>
      <c r="T2308" s="461"/>
      <c r="U2308" s="722">
        <f t="shared" si="260"/>
        <v>0</v>
      </c>
      <c r="W2308" s="655">
        <f t="shared" si="261"/>
        <v>0</v>
      </c>
      <c r="Z2308" s="654">
        <f t="shared" si="262"/>
        <v>99</v>
      </c>
    </row>
    <row r="2309" spans="1:32" ht="15.75">
      <c r="A2309" s="381">
        <v>2309</v>
      </c>
      <c r="B2309" s="341" t="s">
        <v>1095</v>
      </c>
      <c r="D2309" t="s">
        <v>905</v>
      </c>
      <c r="E2309" s="910">
        <f>'54'!I42</f>
        <v>2824</v>
      </c>
      <c r="G2309" s="910">
        <f>'54'!K42</f>
        <v>2859</v>
      </c>
      <c r="I2309" s="737">
        <f>'54'!I42</f>
        <v>2824</v>
      </c>
      <c r="K2309" s="231">
        <f>'54'!K42</f>
        <v>2859</v>
      </c>
      <c r="N2309" s="1018">
        <v>2859</v>
      </c>
      <c r="O2309" s="898">
        <f>'54'!I42</f>
        <v>2824</v>
      </c>
      <c r="Q2309" s="898">
        <f>'54'!K42</f>
        <v>2859</v>
      </c>
      <c r="S2309" s="722">
        <f t="shared" si="259"/>
        <v>0</v>
      </c>
      <c r="T2309" s="461"/>
      <c r="U2309" s="722">
        <f t="shared" si="260"/>
        <v>0</v>
      </c>
      <c r="W2309" s="655">
        <f t="shared" si="261"/>
        <v>0</v>
      </c>
      <c r="Z2309" s="654">
        <f t="shared" si="262"/>
        <v>2824</v>
      </c>
    </row>
    <row r="2310" spans="1:32">
      <c r="A2310" s="381">
        <v>2310</v>
      </c>
      <c r="B2310" s="146" t="s">
        <v>312</v>
      </c>
      <c r="D2310" t="s">
        <v>905</v>
      </c>
      <c r="E2310" s="910">
        <f>'54'!I43</f>
        <v>0</v>
      </c>
      <c r="G2310" s="910">
        <f>'54'!K43</f>
        <v>0</v>
      </c>
      <c r="I2310" s="737">
        <f>'54'!I43</f>
        <v>0</v>
      </c>
      <c r="K2310" s="231">
        <f>'54'!K43</f>
        <v>0</v>
      </c>
      <c r="N2310" s="1018">
        <v>0</v>
      </c>
      <c r="O2310" s="898">
        <f>'54'!I43</f>
        <v>0</v>
      </c>
      <c r="Q2310" s="898">
        <f>'54'!K43</f>
        <v>0</v>
      </c>
      <c r="S2310" s="722">
        <f t="shared" si="259"/>
        <v>0</v>
      </c>
      <c r="T2310" s="461"/>
      <c r="U2310" s="722">
        <f t="shared" si="260"/>
        <v>0</v>
      </c>
      <c r="W2310" s="655">
        <f t="shared" si="261"/>
        <v>0</v>
      </c>
      <c r="Z2310" s="654">
        <f t="shared" si="262"/>
        <v>0</v>
      </c>
    </row>
    <row r="2311" spans="1:32" ht="15.75">
      <c r="A2311" s="381">
        <v>2311</v>
      </c>
      <c r="B2311" s="341" t="s">
        <v>313</v>
      </c>
      <c r="D2311" t="s">
        <v>905</v>
      </c>
      <c r="E2311" s="910">
        <f>'54'!I44</f>
        <v>2824</v>
      </c>
      <c r="G2311" s="910">
        <f>'54'!K44</f>
        <v>2859</v>
      </c>
      <c r="I2311" s="737">
        <f>'54'!I44</f>
        <v>2824</v>
      </c>
      <c r="K2311" s="231">
        <f>'54'!K44</f>
        <v>2859</v>
      </c>
      <c r="N2311" s="1018">
        <v>2859</v>
      </c>
      <c r="O2311" s="898">
        <f>'54'!I44</f>
        <v>2824</v>
      </c>
      <c r="Q2311" s="898">
        <f>'54'!K44</f>
        <v>2859</v>
      </c>
      <c r="S2311" s="722">
        <f t="shared" si="259"/>
        <v>0</v>
      </c>
      <c r="T2311" s="461"/>
      <c r="U2311" s="722">
        <f t="shared" si="260"/>
        <v>0</v>
      </c>
      <c r="W2311" s="655">
        <f t="shared" si="261"/>
        <v>0</v>
      </c>
      <c r="Z2311" s="654">
        <f t="shared" si="262"/>
        <v>2824</v>
      </c>
    </row>
    <row r="2312" spans="1:32">
      <c r="A2312" s="381">
        <v>2312</v>
      </c>
      <c r="B2312" s="146" t="s">
        <v>1096</v>
      </c>
      <c r="D2312" t="s">
        <v>905</v>
      </c>
      <c r="E2312" s="910">
        <f>'54'!I45</f>
        <v>0</v>
      </c>
      <c r="G2312" s="910">
        <f>'54'!K45</f>
        <v>0</v>
      </c>
      <c r="I2312" s="737">
        <f>'54'!I45</f>
        <v>0</v>
      </c>
      <c r="K2312" s="231">
        <f>'54'!K45</f>
        <v>0</v>
      </c>
      <c r="N2312" s="1018">
        <v>0</v>
      </c>
      <c r="O2312" s="898">
        <f>'54'!I45</f>
        <v>0</v>
      </c>
      <c r="Q2312" s="898">
        <f>'54'!K45</f>
        <v>0</v>
      </c>
      <c r="S2312" s="722">
        <f t="shared" si="259"/>
        <v>0</v>
      </c>
      <c r="T2312" s="461"/>
      <c r="U2312" s="722">
        <f t="shared" si="260"/>
        <v>0</v>
      </c>
      <c r="W2312" s="655">
        <f t="shared" si="261"/>
        <v>0</v>
      </c>
      <c r="Z2312" s="654">
        <f t="shared" si="262"/>
        <v>0</v>
      </c>
    </row>
    <row r="2313" spans="1:32">
      <c r="A2313" s="381">
        <v>2313</v>
      </c>
      <c r="B2313" s="146" t="s">
        <v>314</v>
      </c>
      <c r="D2313" t="s">
        <v>905</v>
      </c>
      <c r="E2313" s="910">
        <f>'54'!I46</f>
        <v>0</v>
      </c>
      <c r="G2313" s="910">
        <f>'54'!K46</f>
        <v>0</v>
      </c>
      <c r="I2313" s="737">
        <f>'54'!I46</f>
        <v>0</v>
      </c>
      <c r="K2313" s="231">
        <f>'54'!K46</f>
        <v>0</v>
      </c>
      <c r="N2313" s="1018">
        <v>0</v>
      </c>
      <c r="O2313" s="898">
        <f>'54'!I46</f>
        <v>0</v>
      </c>
      <c r="Q2313" s="898">
        <f>'54'!K46</f>
        <v>0</v>
      </c>
      <c r="S2313" s="722">
        <f t="shared" si="259"/>
        <v>0</v>
      </c>
      <c r="T2313" s="461"/>
      <c r="U2313" s="722">
        <f t="shared" si="260"/>
        <v>0</v>
      </c>
      <c r="W2313" s="655">
        <f t="shared" si="261"/>
        <v>0</v>
      </c>
      <c r="Z2313" s="654">
        <f t="shared" si="262"/>
        <v>0</v>
      </c>
    </row>
    <row r="2314" spans="1:32" ht="15.75">
      <c r="A2314" s="381">
        <v>2314</v>
      </c>
      <c r="B2314" s="341" t="s">
        <v>315</v>
      </c>
      <c r="D2314" t="s">
        <v>905</v>
      </c>
      <c r="E2314" s="910">
        <f>'54'!I47</f>
        <v>2824</v>
      </c>
      <c r="G2314" s="910">
        <f>'54'!K47</f>
        <v>2859</v>
      </c>
      <c r="I2314" s="737">
        <f>'54'!I47</f>
        <v>2824</v>
      </c>
      <c r="K2314" s="231">
        <f>'54'!K47</f>
        <v>2859</v>
      </c>
      <c r="N2314" s="1018">
        <v>2859</v>
      </c>
      <c r="O2314" s="898">
        <f>'54'!I47</f>
        <v>2824</v>
      </c>
      <c r="Q2314" s="898">
        <f>'54'!K47</f>
        <v>2859</v>
      </c>
      <c r="S2314" s="722">
        <f t="shared" ref="S2314:S2347" si="264">E2314-I2314</f>
        <v>0</v>
      </c>
      <c r="T2314" s="461"/>
      <c r="U2314" s="722">
        <f t="shared" ref="U2314:U2347" si="265">G2314-K2314</f>
        <v>0</v>
      </c>
      <c r="W2314" s="655">
        <f t="shared" ref="W2314:W2347" si="266">G2314-N2314</f>
        <v>0</v>
      </c>
      <c r="Z2314" s="654">
        <f t="shared" ref="Z2314:Z2346" si="267">E2314-Y2314</f>
        <v>2824</v>
      </c>
    </row>
    <row r="2315" spans="1:32" ht="15.75">
      <c r="A2315" s="381">
        <v>2315</v>
      </c>
      <c r="B2315" s="341" t="s">
        <v>578</v>
      </c>
      <c r="I2315" s="737"/>
      <c r="K2315" s="231"/>
      <c r="N2315" s="1018"/>
      <c r="S2315" s="722">
        <f t="shared" si="264"/>
        <v>0</v>
      </c>
      <c r="U2315" s="722">
        <f t="shared" si="265"/>
        <v>0</v>
      </c>
      <c r="W2315" s="655">
        <f t="shared" si="266"/>
        <v>0</v>
      </c>
      <c r="Z2315" s="654">
        <f t="shared" si="267"/>
        <v>0</v>
      </c>
    </row>
    <row r="2316" spans="1:32" ht="15.75">
      <c r="A2316" s="381">
        <v>2316</v>
      </c>
      <c r="B2316" s="341" t="s">
        <v>271</v>
      </c>
      <c r="I2316" s="737"/>
      <c r="K2316" s="231"/>
      <c r="N2316" s="1018"/>
      <c r="S2316" s="722">
        <f t="shared" si="264"/>
        <v>0</v>
      </c>
      <c r="U2316" s="722">
        <f t="shared" si="265"/>
        <v>0</v>
      </c>
      <c r="W2316" s="655">
        <f t="shared" si="266"/>
        <v>0</v>
      </c>
      <c r="Z2316" s="654">
        <f t="shared" si="267"/>
        <v>0</v>
      </c>
    </row>
    <row r="2317" spans="1:32">
      <c r="A2317" s="381">
        <v>2317</v>
      </c>
      <c r="B2317" s="146" t="s">
        <v>318</v>
      </c>
      <c r="D2317" t="s">
        <v>905</v>
      </c>
      <c r="E2317" s="910">
        <f>'55'!C8</f>
        <v>59</v>
      </c>
      <c r="G2317" s="910">
        <f>'55'!E8</f>
        <v>46</v>
      </c>
      <c r="I2317" s="737">
        <f>'55'!C8</f>
        <v>59</v>
      </c>
      <c r="K2317" s="231">
        <f>'55'!E8</f>
        <v>46</v>
      </c>
      <c r="N2317" s="1018">
        <v>46</v>
      </c>
      <c r="O2317" s="898">
        <f>'55'!C8</f>
        <v>59</v>
      </c>
      <c r="Q2317" s="898">
        <f>'55'!E8</f>
        <v>46</v>
      </c>
      <c r="S2317" s="722">
        <f t="shared" si="264"/>
        <v>0</v>
      </c>
      <c r="T2317" s="461"/>
      <c r="U2317" s="722">
        <f t="shared" si="265"/>
        <v>0</v>
      </c>
      <c r="W2317" s="655">
        <f t="shared" si="266"/>
        <v>0</v>
      </c>
      <c r="Z2317" s="654">
        <f t="shared" si="267"/>
        <v>59</v>
      </c>
      <c r="AF2317" s="1128">
        <f>-(G2317-E2317)</f>
        <v>13</v>
      </c>
    </row>
    <row r="2318" spans="1:32">
      <c r="A2318" s="381">
        <v>2318</v>
      </c>
      <c r="B2318" s="146" t="s">
        <v>1017</v>
      </c>
      <c r="D2318" t="s">
        <v>905</v>
      </c>
      <c r="E2318" s="910">
        <f>'55'!C9</f>
        <v>2473</v>
      </c>
      <c r="G2318" s="910">
        <f>'55'!E9</f>
        <v>907</v>
      </c>
      <c r="I2318" s="737">
        <f>'55'!C9</f>
        <v>2473</v>
      </c>
      <c r="K2318" s="231">
        <f>'55'!E9</f>
        <v>907</v>
      </c>
      <c r="N2318" s="1018">
        <v>907</v>
      </c>
      <c r="O2318" s="898">
        <f>'55'!C9</f>
        <v>2473</v>
      </c>
      <c r="Q2318" s="898">
        <f>'55'!E9</f>
        <v>907</v>
      </c>
      <c r="S2318" s="722">
        <f t="shared" si="264"/>
        <v>0</v>
      </c>
      <c r="T2318" s="461"/>
      <c r="U2318" s="722">
        <f t="shared" si="265"/>
        <v>0</v>
      </c>
      <c r="W2318" s="655">
        <f t="shared" si="266"/>
        <v>0</v>
      </c>
      <c r="Z2318" s="654">
        <f t="shared" si="267"/>
        <v>2473</v>
      </c>
      <c r="AF2318" s="1135">
        <f t="shared" ref="AF2318:AF2348" si="268">-(G2318-E2318)</f>
        <v>1566</v>
      </c>
    </row>
    <row r="2319" spans="1:32">
      <c r="A2319" s="381">
        <v>2319</v>
      </c>
      <c r="B2319" s="635" t="s">
        <v>272</v>
      </c>
      <c r="D2319" t="s">
        <v>905</v>
      </c>
      <c r="E2319" s="910">
        <f>'55'!C10</f>
        <v>3042</v>
      </c>
      <c r="G2319" s="910">
        <f>'55'!E10</f>
        <v>5052</v>
      </c>
      <c r="I2319" s="737">
        <f>'55'!C10</f>
        <v>3042</v>
      </c>
      <c r="K2319" s="231">
        <f>'55'!E10</f>
        <v>5052</v>
      </c>
      <c r="N2319" s="1018">
        <v>5052</v>
      </c>
      <c r="O2319" s="898">
        <f>'55'!C10</f>
        <v>3042</v>
      </c>
      <c r="Q2319" s="898">
        <f>'55'!E10</f>
        <v>5052</v>
      </c>
      <c r="S2319" s="722">
        <f t="shared" si="264"/>
        <v>0</v>
      </c>
      <c r="T2319" s="461"/>
      <c r="U2319" s="722">
        <f t="shared" si="265"/>
        <v>0</v>
      </c>
      <c r="W2319" s="655">
        <f t="shared" si="266"/>
        <v>0</v>
      </c>
      <c r="Z2319" s="654">
        <f t="shared" si="267"/>
        <v>3042</v>
      </c>
      <c r="AF2319" s="1135">
        <f t="shared" si="268"/>
        <v>-2010</v>
      </c>
    </row>
    <row r="2320" spans="1:32">
      <c r="A2320" s="381">
        <v>2320</v>
      </c>
      <c r="B2320" s="635" t="s">
        <v>1132</v>
      </c>
      <c r="D2320" t="s">
        <v>905</v>
      </c>
      <c r="E2320" s="910">
        <f>'55'!C11</f>
        <v>4386</v>
      </c>
      <c r="G2320" s="910">
        <f>'55'!E11</f>
        <v>2966</v>
      </c>
      <c r="I2320" s="737">
        <f>'55'!C11</f>
        <v>4386</v>
      </c>
      <c r="K2320" s="231">
        <f>'55'!E11</f>
        <v>2966</v>
      </c>
      <c r="N2320" s="1018">
        <v>2966</v>
      </c>
      <c r="O2320" s="898">
        <f>'55'!C11</f>
        <v>4386</v>
      </c>
      <c r="Q2320" s="898">
        <f>'55'!E11</f>
        <v>2966</v>
      </c>
      <c r="S2320" s="722">
        <f t="shared" si="264"/>
        <v>0</v>
      </c>
      <c r="T2320" s="461"/>
      <c r="U2320" s="722">
        <f t="shared" si="265"/>
        <v>0</v>
      </c>
      <c r="W2320" s="655">
        <f t="shared" si="266"/>
        <v>0</v>
      </c>
      <c r="Z2320" s="654">
        <f t="shared" si="267"/>
        <v>4386</v>
      </c>
      <c r="AF2320" s="1135">
        <f t="shared" si="268"/>
        <v>1420</v>
      </c>
    </row>
    <row r="2321" spans="1:32">
      <c r="A2321" s="381">
        <v>2321</v>
      </c>
      <c r="B2321" s="146" t="s">
        <v>1516</v>
      </c>
      <c r="D2321" t="s">
        <v>905</v>
      </c>
      <c r="E2321" s="910">
        <f>'55'!C12</f>
        <v>38</v>
      </c>
      <c r="G2321" s="910">
        <f>'55'!E12</f>
        <v>56</v>
      </c>
      <c r="I2321" s="737">
        <f>'55'!C12</f>
        <v>38</v>
      </c>
      <c r="K2321" s="231">
        <f>'55'!E12</f>
        <v>56</v>
      </c>
      <c r="N2321" s="1018">
        <v>56</v>
      </c>
      <c r="O2321" s="898">
        <f>'55'!C12</f>
        <v>38</v>
      </c>
      <c r="Q2321" s="898">
        <f>'55'!E12</f>
        <v>56</v>
      </c>
      <c r="S2321" s="722">
        <f t="shared" si="264"/>
        <v>0</v>
      </c>
      <c r="T2321" s="461"/>
      <c r="U2321" s="722">
        <f t="shared" si="265"/>
        <v>0</v>
      </c>
      <c r="W2321" s="655">
        <f t="shared" si="266"/>
        <v>0</v>
      </c>
      <c r="Z2321" s="654">
        <f t="shared" si="267"/>
        <v>38</v>
      </c>
      <c r="AF2321" s="1135">
        <f t="shared" si="268"/>
        <v>-18</v>
      </c>
    </row>
    <row r="2322" spans="1:32">
      <c r="A2322" s="381">
        <v>2322</v>
      </c>
      <c r="B2322" s="146" t="s">
        <v>275</v>
      </c>
      <c r="D2322" t="s">
        <v>905</v>
      </c>
      <c r="E2322" s="910">
        <f>'55'!C13</f>
        <v>2048</v>
      </c>
      <c r="G2322" s="910">
        <f>'55'!E13</f>
        <v>2643</v>
      </c>
      <c r="I2322" s="737">
        <f>'55'!C13</f>
        <v>2048</v>
      </c>
      <c r="K2322" s="231">
        <f>'55'!E13</f>
        <v>2643</v>
      </c>
      <c r="N2322" s="1018">
        <v>2643</v>
      </c>
      <c r="O2322" s="898">
        <f>'55'!C13</f>
        <v>2048</v>
      </c>
      <c r="Q2322" s="898">
        <f>'55'!E13</f>
        <v>2643</v>
      </c>
      <c r="S2322" s="722">
        <f t="shared" si="264"/>
        <v>0</v>
      </c>
      <c r="T2322" s="461"/>
      <c r="U2322" s="722">
        <f t="shared" si="265"/>
        <v>0</v>
      </c>
      <c r="W2322" s="655">
        <f t="shared" si="266"/>
        <v>0</v>
      </c>
      <c r="Z2322" s="654">
        <f t="shared" si="267"/>
        <v>2048</v>
      </c>
      <c r="AF2322" s="1135">
        <f t="shared" si="268"/>
        <v>-595</v>
      </c>
    </row>
    <row r="2323" spans="1:32">
      <c r="A2323" s="381">
        <v>2323</v>
      </c>
      <c r="B2323" s="146" t="s">
        <v>437</v>
      </c>
      <c r="D2323" t="s">
        <v>905</v>
      </c>
      <c r="E2323" s="910">
        <f>'55'!C14</f>
        <v>7511</v>
      </c>
      <c r="G2323" s="910">
        <f>'55'!E14</f>
        <v>7606</v>
      </c>
      <c r="I2323" s="737">
        <f>'55'!C14</f>
        <v>7511</v>
      </c>
      <c r="K2323" s="231">
        <f>'55'!E14</f>
        <v>7606</v>
      </c>
      <c r="N2323" s="1018">
        <v>7606</v>
      </c>
      <c r="O2323" s="898">
        <f>'55'!C14</f>
        <v>7511</v>
      </c>
      <c r="Q2323" s="898">
        <f>'55'!E14</f>
        <v>7606</v>
      </c>
      <c r="S2323" s="722">
        <f t="shared" si="264"/>
        <v>0</v>
      </c>
      <c r="T2323" s="461"/>
      <c r="U2323" s="722">
        <f t="shared" si="265"/>
        <v>0</v>
      </c>
      <c r="W2323" s="655">
        <f t="shared" si="266"/>
        <v>0</v>
      </c>
      <c r="Z2323" s="654">
        <f t="shared" si="267"/>
        <v>7511</v>
      </c>
      <c r="AF2323" s="1135">
        <f t="shared" si="268"/>
        <v>-95</v>
      </c>
    </row>
    <row r="2324" spans="1:32">
      <c r="A2324" s="381">
        <v>2324</v>
      </c>
      <c r="B2324" s="146" t="s">
        <v>438</v>
      </c>
      <c r="D2324" t="s">
        <v>905</v>
      </c>
      <c r="E2324" s="910">
        <f>'55'!C15</f>
        <v>0</v>
      </c>
      <c r="G2324" s="910">
        <f>'55'!E15</f>
        <v>0</v>
      </c>
      <c r="I2324" s="737">
        <f>'55'!C15</f>
        <v>0</v>
      </c>
      <c r="K2324" s="231">
        <f>'55'!E15</f>
        <v>0</v>
      </c>
      <c r="N2324" s="1018">
        <v>0</v>
      </c>
      <c r="O2324" s="898">
        <f>'55'!C15</f>
        <v>0</v>
      </c>
      <c r="Q2324" s="898">
        <f>'55'!E15</f>
        <v>0</v>
      </c>
      <c r="S2324" s="722">
        <f t="shared" si="264"/>
        <v>0</v>
      </c>
      <c r="T2324" s="461"/>
      <c r="U2324" s="722">
        <f t="shared" si="265"/>
        <v>0</v>
      </c>
      <c r="W2324" s="655">
        <f t="shared" si="266"/>
        <v>0</v>
      </c>
      <c r="Z2324" s="654">
        <f t="shared" si="267"/>
        <v>0</v>
      </c>
      <c r="AF2324" s="1135">
        <f t="shared" si="268"/>
        <v>0</v>
      </c>
    </row>
    <row r="2325" spans="1:32">
      <c r="A2325" s="381">
        <v>2325</v>
      </c>
      <c r="B2325" s="146" t="s">
        <v>439</v>
      </c>
      <c r="D2325" t="s">
        <v>905</v>
      </c>
      <c r="E2325" s="910">
        <f>'55'!C16</f>
        <v>94</v>
      </c>
      <c r="G2325" s="910">
        <f>'55'!E16</f>
        <v>145</v>
      </c>
      <c r="I2325" s="737">
        <f>'55'!C16</f>
        <v>94</v>
      </c>
      <c r="K2325" s="231">
        <f>'55'!E16</f>
        <v>145</v>
      </c>
      <c r="N2325" s="1018">
        <v>145</v>
      </c>
      <c r="O2325" s="898">
        <f>'55'!C16</f>
        <v>94</v>
      </c>
      <c r="Q2325" s="898">
        <f>'55'!E16</f>
        <v>145</v>
      </c>
      <c r="S2325" s="722">
        <f t="shared" si="264"/>
        <v>0</v>
      </c>
      <c r="T2325" s="461"/>
      <c r="U2325" s="722">
        <f t="shared" si="265"/>
        <v>0</v>
      </c>
      <c r="W2325" s="655">
        <f t="shared" si="266"/>
        <v>0</v>
      </c>
      <c r="Z2325" s="654">
        <f t="shared" si="267"/>
        <v>94</v>
      </c>
      <c r="AF2325" s="1135">
        <f t="shared" si="268"/>
        <v>-51</v>
      </c>
    </row>
    <row r="2326" spans="1:32">
      <c r="A2326" s="381">
        <v>2326</v>
      </c>
      <c r="B2326" s="146" t="s">
        <v>440</v>
      </c>
      <c r="D2326" t="s">
        <v>905</v>
      </c>
      <c r="E2326" s="910">
        <f>'55'!C17</f>
        <v>0</v>
      </c>
      <c r="G2326" s="910">
        <f>'55'!E17</f>
        <v>2</v>
      </c>
      <c r="I2326" s="737">
        <f>'55'!C17</f>
        <v>0</v>
      </c>
      <c r="K2326" s="231">
        <f>'55'!E17</f>
        <v>2</v>
      </c>
      <c r="N2326" s="1018">
        <v>2</v>
      </c>
      <c r="O2326" s="898">
        <f>'55'!C17</f>
        <v>0</v>
      </c>
      <c r="Q2326" s="898">
        <f>'55'!E17</f>
        <v>2</v>
      </c>
      <c r="S2326" s="722">
        <f t="shared" si="264"/>
        <v>0</v>
      </c>
      <c r="T2326" s="461"/>
      <c r="U2326" s="722">
        <f t="shared" si="265"/>
        <v>0</v>
      </c>
      <c r="W2326" s="655">
        <f t="shared" si="266"/>
        <v>0</v>
      </c>
      <c r="Z2326" s="654">
        <f t="shared" si="267"/>
        <v>0</v>
      </c>
      <c r="AF2326" s="1135">
        <f t="shared" si="268"/>
        <v>-2</v>
      </c>
    </row>
    <row r="2327" spans="1:32">
      <c r="A2327" s="381">
        <v>2327</v>
      </c>
      <c r="B2327" s="146" t="s">
        <v>441</v>
      </c>
      <c r="D2327" t="s">
        <v>905</v>
      </c>
      <c r="E2327" s="910">
        <f>'55'!C18</f>
        <v>7857</v>
      </c>
      <c r="G2327" s="910">
        <f>'55'!E18</f>
        <v>8356</v>
      </c>
      <c r="I2327" s="737">
        <f>'55'!C18</f>
        <v>7857</v>
      </c>
      <c r="K2327" s="231">
        <f>'55'!E18</f>
        <v>8356</v>
      </c>
      <c r="N2327" s="1018">
        <v>8356</v>
      </c>
      <c r="O2327" s="898">
        <f>'55'!C18</f>
        <v>7857</v>
      </c>
      <c r="Q2327" s="898">
        <f>'55'!E18</f>
        <v>8356</v>
      </c>
      <c r="S2327" s="722">
        <f t="shared" si="264"/>
        <v>0</v>
      </c>
      <c r="T2327" s="461"/>
      <c r="U2327" s="722">
        <f t="shared" si="265"/>
        <v>0</v>
      </c>
      <c r="W2327" s="655">
        <f t="shared" si="266"/>
        <v>0</v>
      </c>
      <c r="Z2327" s="654">
        <f t="shared" si="267"/>
        <v>7857</v>
      </c>
      <c r="AF2327" s="1135">
        <f t="shared" si="268"/>
        <v>-499</v>
      </c>
    </row>
    <row r="2328" spans="1:32">
      <c r="A2328" s="381">
        <v>2328</v>
      </c>
      <c r="B2328" s="146" t="s">
        <v>1157</v>
      </c>
      <c r="D2328" t="s">
        <v>905</v>
      </c>
      <c r="E2328" s="910">
        <f>'55'!C19</f>
        <v>37081</v>
      </c>
      <c r="G2328" s="910">
        <f>'55'!E19</f>
        <v>34909</v>
      </c>
      <c r="I2328" s="737">
        <f>'55'!C19</f>
        <v>37081</v>
      </c>
      <c r="K2328" s="231">
        <f>'55'!E19</f>
        <v>34909</v>
      </c>
      <c r="N2328" s="1018">
        <v>34909</v>
      </c>
      <c r="O2328" s="898">
        <f>'55'!C19</f>
        <v>37081</v>
      </c>
      <c r="Q2328" s="898">
        <f>'55'!E19</f>
        <v>34909</v>
      </c>
      <c r="S2328" s="722">
        <f t="shared" si="264"/>
        <v>0</v>
      </c>
      <c r="T2328" s="461"/>
      <c r="U2328" s="722">
        <f t="shared" si="265"/>
        <v>0</v>
      </c>
      <c r="W2328" s="655">
        <f t="shared" si="266"/>
        <v>0</v>
      </c>
      <c r="Z2328" s="654">
        <f t="shared" si="267"/>
        <v>37081</v>
      </c>
      <c r="AF2328" s="1135">
        <f t="shared" si="268"/>
        <v>2172</v>
      </c>
    </row>
    <row r="2329" spans="1:32">
      <c r="A2329" s="381">
        <v>2329</v>
      </c>
      <c r="B2329" s="146" t="s">
        <v>110</v>
      </c>
      <c r="D2329" t="s">
        <v>905</v>
      </c>
      <c r="E2329" s="910">
        <f>'55'!C20</f>
        <v>1186</v>
      </c>
      <c r="G2329" s="910">
        <f>'55'!E20</f>
        <v>353</v>
      </c>
      <c r="I2329" s="737">
        <f>'55'!C20</f>
        <v>1186</v>
      </c>
      <c r="K2329" s="231">
        <f>'55'!E20</f>
        <v>353</v>
      </c>
      <c r="N2329" s="1018">
        <v>353</v>
      </c>
      <c r="O2329" s="898">
        <f>'55'!C20</f>
        <v>1186</v>
      </c>
      <c r="Q2329" s="898">
        <f>'55'!E20</f>
        <v>353</v>
      </c>
      <c r="S2329" s="722">
        <f t="shared" si="264"/>
        <v>0</v>
      </c>
      <c r="T2329" s="461"/>
      <c r="U2329" s="722">
        <f t="shared" si="265"/>
        <v>0</v>
      </c>
      <c r="W2329" s="655">
        <f t="shared" si="266"/>
        <v>0</v>
      </c>
      <c r="Z2329" s="654">
        <f t="shared" si="267"/>
        <v>1186</v>
      </c>
      <c r="AF2329" s="1135">
        <f t="shared" si="268"/>
        <v>833</v>
      </c>
    </row>
    <row r="2330" spans="1:32">
      <c r="A2330" s="381">
        <v>2330</v>
      </c>
      <c r="B2330" s="146" t="s">
        <v>1043</v>
      </c>
      <c r="C2330" s="388"/>
      <c r="D2330" s="388" t="s">
        <v>905</v>
      </c>
      <c r="E2330" s="910">
        <f>'55'!C21</f>
        <v>1778</v>
      </c>
      <c r="F2330" s="911"/>
      <c r="G2330" s="910">
        <f>'55'!E21</f>
        <v>5402</v>
      </c>
      <c r="H2330" s="388"/>
      <c r="I2330" s="737">
        <f>'55'!C21</f>
        <v>1778</v>
      </c>
      <c r="K2330" s="231">
        <f>'55'!E21</f>
        <v>5402</v>
      </c>
      <c r="L2330" s="388"/>
      <c r="M2330" s="388"/>
      <c r="N2330" s="1018">
        <v>5402</v>
      </c>
      <c r="O2330" s="898">
        <f>'55'!C21</f>
        <v>1778</v>
      </c>
      <c r="Q2330" s="898">
        <f>'55'!E21</f>
        <v>5402</v>
      </c>
      <c r="S2330" s="722">
        <f t="shared" si="264"/>
        <v>0</v>
      </c>
      <c r="T2330" s="461"/>
      <c r="U2330" s="722">
        <f t="shared" si="265"/>
        <v>0</v>
      </c>
      <c r="W2330" s="655">
        <f t="shared" si="266"/>
        <v>0</v>
      </c>
      <c r="Z2330" s="654">
        <f t="shared" si="267"/>
        <v>1778</v>
      </c>
      <c r="AF2330" s="1136">
        <f t="shared" si="268"/>
        <v>-3624</v>
      </c>
    </row>
    <row r="2331" spans="1:32">
      <c r="A2331" s="381">
        <v>2331</v>
      </c>
      <c r="B2331" s="146" t="s">
        <v>1044</v>
      </c>
      <c r="C2331" s="388"/>
      <c r="D2331" s="388" t="s">
        <v>905</v>
      </c>
      <c r="E2331" s="910">
        <f>'55'!C22</f>
        <v>281</v>
      </c>
      <c r="F2331" s="911"/>
      <c r="G2331" s="910">
        <f>'55'!E22</f>
        <v>38</v>
      </c>
      <c r="H2331" s="388"/>
      <c r="I2331" s="737">
        <f>'55'!C22</f>
        <v>281</v>
      </c>
      <c r="K2331" s="231">
        <f>'55'!E22</f>
        <v>38</v>
      </c>
      <c r="L2331" s="388"/>
      <c r="M2331" s="388"/>
      <c r="N2331" s="1018">
        <v>38</v>
      </c>
      <c r="O2331" s="898">
        <f>'55'!C22</f>
        <v>281</v>
      </c>
      <c r="Q2331" s="898">
        <f>'55'!E22</f>
        <v>38</v>
      </c>
      <c r="S2331" s="722">
        <f t="shared" si="264"/>
        <v>0</v>
      </c>
      <c r="T2331" s="461"/>
      <c r="U2331" s="722">
        <f t="shared" si="265"/>
        <v>0</v>
      </c>
      <c r="W2331" s="655">
        <f t="shared" si="266"/>
        <v>0</v>
      </c>
      <c r="Z2331" s="654">
        <f t="shared" si="267"/>
        <v>281</v>
      </c>
      <c r="AF2331" s="1136">
        <f t="shared" si="268"/>
        <v>243</v>
      </c>
    </row>
    <row r="2332" spans="1:32">
      <c r="A2332" s="381">
        <v>2332</v>
      </c>
      <c r="B2332" s="146" t="s">
        <v>294</v>
      </c>
      <c r="D2332" t="s">
        <v>905</v>
      </c>
      <c r="E2332" s="910">
        <f>'55'!C23</f>
        <v>0</v>
      </c>
      <c r="G2332" s="910">
        <f>'55'!E23</f>
        <v>0</v>
      </c>
      <c r="I2332" s="737">
        <f>'55'!C23</f>
        <v>0</v>
      </c>
      <c r="K2332" s="231">
        <f>'55'!E23</f>
        <v>0</v>
      </c>
      <c r="N2332" s="1018">
        <v>0</v>
      </c>
      <c r="O2332" s="898">
        <f>'55'!C23</f>
        <v>0</v>
      </c>
      <c r="Q2332" s="898">
        <f>'55'!E23</f>
        <v>0</v>
      </c>
      <c r="S2332" s="722">
        <f t="shared" si="264"/>
        <v>0</v>
      </c>
      <c r="T2332" s="461"/>
      <c r="U2332" s="722">
        <f t="shared" si="265"/>
        <v>0</v>
      </c>
      <c r="W2332" s="655">
        <f t="shared" si="266"/>
        <v>0</v>
      </c>
      <c r="Z2332" s="654">
        <f t="shared" si="267"/>
        <v>0</v>
      </c>
      <c r="AF2332" s="1135">
        <f t="shared" si="268"/>
        <v>0</v>
      </c>
    </row>
    <row r="2333" spans="1:32">
      <c r="A2333" s="381">
        <v>2333</v>
      </c>
      <c r="B2333" s="146" t="s">
        <v>295</v>
      </c>
      <c r="D2333" t="s">
        <v>905</v>
      </c>
      <c r="E2333" s="910">
        <f>'55'!C24</f>
        <v>0</v>
      </c>
      <c r="G2333" s="910">
        <f>'55'!E24</f>
        <v>0</v>
      </c>
      <c r="I2333" s="737">
        <f>'55'!C24</f>
        <v>0</v>
      </c>
      <c r="K2333" s="231">
        <f>'55'!E24</f>
        <v>0</v>
      </c>
      <c r="N2333" s="1018">
        <v>0</v>
      </c>
      <c r="O2333" s="898">
        <f>'55'!C24</f>
        <v>0</v>
      </c>
      <c r="Q2333" s="898">
        <f>'55'!E24</f>
        <v>0</v>
      </c>
      <c r="S2333" s="722">
        <f t="shared" si="264"/>
        <v>0</v>
      </c>
      <c r="T2333" s="461"/>
      <c r="U2333" s="722">
        <f t="shared" si="265"/>
        <v>0</v>
      </c>
      <c r="W2333" s="655">
        <f t="shared" si="266"/>
        <v>0</v>
      </c>
      <c r="Z2333" s="654">
        <f t="shared" si="267"/>
        <v>0</v>
      </c>
      <c r="AF2333" s="1135">
        <f t="shared" si="268"/>
        <v>0</v>
      </c>
    </row>
    <row r="2334" spans="1:32">
      <c r="A2334" s="381">
        <v>2334</v>
      </c>
      <c r="B2334" s="146" t="s">
        <v>1527</v>
      </c>
      <c r="D2334" t="s">
        <v>905</v>
      </c>
      <c r="E2334" s="910">
        <f>'55'!C25</f>
        <v>3817</v>
      </c>
      <c r="G2334" s="910">
        <f>'55'!E25</f>
        <v>2324</v>
      </c>
      <c r="I2334" s="737">
        <f>'55'!C25</f>
        <v>3817</v>
      </c>
      <c r="K2334" s="231">
        <f>'55'!E25</f>
        <v>2324</v>
      </c>
      <c r="N2334" s="1018">
        <v>2324</v>
      </c>
      <c r="S2334" s="722">
        <f t="shared" si="264"/>
        <v>0</v>
      </c>
      <c r="T2334" s="461"/>
      <c r="U2334" s="722">
        <f t="shared" si="265"/>
        <v>0</v>
      </c>
      <c r="W2334" s="655">
        <f t="shared" si="266"/>
        <v>0</v>
      </c>
      <c r="Z2334" s="654">
        <f t="shared" si="267"/>
        <v>3817</v>
      </c>
      <c r="AF2334" s="1137">
        <f t="shared" si="268"/>
        <v>1493</v>
      </c>
    </row>
    <row r="2335" spans="1:32">
      <c r="A2335" s="381">
        <v>2335</v>
      </c>
      <c r="B2335" s="146" t="s">
        <v>445</v>
      </c>
      <c r="D2335" t="s">
        <v>905</v>
      </c>
      <c r="E2335" s="910">
        <f>'55'!C26</f>
        <v>0</v>
      </c>
      <c r="G2335" s="910">
        <f>'55'!E26</f>
        <v>0</v>
      </c>
      <c r="I2335" s="737">
        <f>'55'!C26</f>
        <v>0</v>
      </c>
      <c r="K2335" s="231">
        <f>'55'!E26</f>
        <v>0</v>
      </c>
      <c r="N2335" s="1018">
        <v>0</v>
      </c>
      <c r="O2335" s="898">
        <f>'55'!C26</f>
        <v>0</v>
      </c>
      <c r="Q2335" s="898">
        <f>'55'!E26</f>
        <v>0</v>
      </c>
      <c r="S2335" s="722">
        <f t="shared" si="264"/>
        <v>0</v>
      </c>
      <c r="T2335" s="461"/>
      <c r="U2335" s="722">
        <f t="shared" si="265"/>
        <v>0</v>
      </c>
      <c r="W2335" s="655">
        <f t="shared" si="266"/>
        <v>0</v>
      </c>
      <c r="Z2335" s="654">
        <f t="shared" si="267"/>
        <v>0</v>
      </c>
      <c r="AF2335" s="1136">
        <f t="shared" si="268"/>
        <v>0</v>
      </c>
    </row>
    <row r="2336" spans="1:32">
      <c r="A2336" s="381">
        <v>2336</v>
      </c>
      <c r="B2336" s="146" t="s">
        <v>433</v>
      </c>
      <c r="D2336" t="s">
        <v>905</v>
      </c>
      <c r="E2336" s="910">
        <f>'55'!C27</f>
        <v>3755</v>
      </c>
      <c r="G2336" s="910">
        <f>'55'!E27</f>
        <v>3194</v>
      </c>
      <c r="I2336" s="737">
        <f>'55'!C27</f>
        <v>3755</v>
      </c>
      <c r="K2336" s="231">
        <f>'55'!E27</f>
        <v>3194</v>
      </c>
      <c r="N2336" s="1018">
        <v>3194</v>
      </c>
      <c r="O2336" s="898">
        <f>'55'!C27</f>
        <v>3755</v>
      </c>
      <c r="Q2336" s="898">
        <f>'55'!E27</f>
        <v>3194</v>
      </c>
      <c r="S2336" s="722">
        <f t="shared" si="264"/>
        <v>0</v>
      </c>
      <c r="T2336" s="461"/>
      <c r="U2336" s="722">
        <f t="shared" si="265"/>
        <v>0</v>
      </c>
      <c r="W2336" s="655">
        <f t="shared" si="266"/>
        <v>0</v>
      </c>
      <c r="Z2336" s="654">
        <f t="shared" si="267"/>
        <v>3755</v>
      </c>
      <c r="AF2336" s="1136">
        <f t="shared" si="268"/>
        <v>561</v>
      </c>
    </row>
    <row r="2337" spans="1:37">
      <c r="A2337" s="381">
        <v>2337</v>
      </c>
      <c r="B2337" s="388" t="s">
        <v>1707</v>
      </c>
      <c r="D2337" t="s">
        <v>905</v>
      </c>
      <c r="E2337" s="910">
        <f>'55'!C28</f>
        <v>1488</v>
      </c>
      <c r="G2337" s="910">
        <f>'55'!E28</f>
        <v>0</v>
      </c>
      <c r="I2337" s="737"/>
      <c r="K2337" s="231"/>
      <c r="N2337" s="1018"/>
      <c r="S2337" s="722"/>
      <c r="T2337" s="461"/>
      <c r="U2337" s="722"/>
      <c r="W2337" s="655"/>
      <c r="AF2337" s="1135">
        <f t="shared" si="268"/>
        <v>1488</v>
      </c>
    </row>
    <row r="2338" spans="1:37">
      <c r="A2338" s="381">
        <v>2338</v>
      </c>
      <c r="B2338" s="146" t="s">
        <v>296</v>
      </c>
      <c r="D2338" t="s">
        <v>905</v>
      </c>
      <c r="E2338" s="910">
        <f>'55'!C29</f>
        <v>10019</v>
      </c>
      <c r="G2338" s="910">
        <f>'55'!E29</f>
        <v>9325</v>
      </c>
      <c r="I2338" s="737">
        <f>'55'!C29</f>
        <v>10019</v>
      </c>
      <c r="K2338" s="231">
        <f>'55'!E29</f>
        <v>9325</v>
      </c>
      <c r="N2338" s="1018">
        <v>9325</v>
      </c>
      <c r="O2338" s="898">
        <f>'55'!C29</f>
        <v>10019</v>
      </c>
      <c r="Q2338" s="898">
        <f>'55'!E29</f>
        <v>9325</v>
      </c>
      <c r="S2338" s="722">
        <f t="shared" si="264"/>
        <v>0</v>
      </c>
      <c r="T2338" s="461"/>
      <c r="U2338" s="722">
        <f t="shared" si="265"/>
        <v>0</v>
      </c>
      <c r="W2338" s="655">
        <f t="shared" si="266"/>
        <v>0</v>
      </c>
      <c r="Z2338" s="654">
        <f t="shared" si="267"/>
        <v>10019</v>
      </c>
      <c r="AF2338" s="1135">
        <f t="shared" si="268"/>
        <v>694</v>
      </c>
    </row>
    <row r="2339" spans="1:37">
      <c r="A2339" s="381">
        <v>2339</v>
      </c>
      <c r="B2339" s="146" t="s">
        <v>1135</v>
      </c>
      <c r="D2339" t="s">
        <v>905</v>
      </c>
      <c r="E2339" s="910">
        <f>'55'!C30</f>
        <v>111593</v>
      </c>
      <c r="G2339" s="910">
        <f>'55'!E30</f>
        <v>134752</v>
      </c>
      <c r="I2339" s="737">
        <f>'55'!C30</f>
        <v>111593</v>
      </c>
      <c r="K2339" s="231">
        <f>'55'!E30</f>
        <v>134752</v>
      </c>
      <c r="N2339" s="1018">
        <v>134752</v>
      </c>
      <c r="O2339" s="898">
        <f>'55'!C30</f>
        <v>111593</v>
      </c>
      <c r="Q2339" s="898">
        <f>'55'!E30</f>
        <v>134752</v>
      </c>
      <c r="S2339" s="722">
        <f t="shared" si="264"/>
        <v>0</v>
      </c>
      <c r="T2339" s="461"/>
      <c r="U2339" s="722">
        <f t="shared" si="265"/>
        <v>0</v>
      </c>
      <c r="W2339" s="655">
        <f t="shared" si="266"/>
        <v>0</v>
      </c>
      <c r="Z2339" s="654">
        <f t="shared" si="267"/>
        <v>111593</v>
      </c>
      <c r="AF2339" s="1135">
        <f t="shared" si="268"/>
        <v>-23159</v>
      </c>
    </row>
    <row r="2340" spans="1:37">
      <c r="A2340" s="381">
        <v>2340</v>
      </c>
      <c r="B2340" s="146" t="s">
        <v>467</v>
      </c>
      <c r="D2340" t="s">
        <v>905</v>
      </c>
      <c r="G2340" s="910">
        <f>'55'!E31</f>
        <v>0</v>
      </c>
      <c r="I2340" s="737"/>
      <c r="K2340" s="231"/>
      <c r="N2340" s="1018"/>
      <c r="S2340" s="722">
        <f t="shared" si="264"/>
        <v>0</v>
      </c>
      <c r="U2340" s="722">
        <f t="shared" si="265"/>
        <v>0</v>
      </c>
      <c r="W2340" s="655">
        <f t="shared" si="266"/>
        <v>0</v>
      </c>
      <c r="Z2340" s="654">
        <f t="shared" si="267"/>
        <v>0</v>
      </c>
      <c r="AF2340" s="1135">
        <f t="shared" si="268"/>
        <v>0</v>
      </c>
    </row>
    <row r="2341" spans="1:37">
      <c r="A2341" s="381">
        <v>2341</v>
      </c>
      <c r="B2341" s="146" t="s">
        <v>434</v>
      </c>
      <c r="D2341" t="s">
        <v>905</v>
      </c>
      <c r="E2341" s="910">
        <f>'55'!C32</f>
        <v>876</v>
      </c>
      <c r="G2341" s="910">
        <f>'55'!E32</f>
        <v>660</v>
      </c>
      <c r="I2341" s="737">
        <f>'55'!C32</f>
        <v>876</v>
      </c>
      <c r="K2341" s="231">
        <f>'55'!E32</f>
        <v>660</v>
      </c>
      <c r="N2341" s="1018">
        <v>660</v>
      </c>
      <c r="O2341" s="898">
        <f>'55'!C32</f>
        <v>876</v>
      </c>
      <c r="Q2341" s="898">
        <f>'55'!E32</f>
        <v>660</v>
      </c>
      <c r="S2341" s="722">
        <f t="shared" si="264"/>
        <v>0</v>
      </c>
      <c r="T2341" s="461"/>
      <c r="U2341" s="722">
        <f t="shared" si="265"/>
        <v>0</v>
      </c>
      <c r="W2341" s="655">
        <f t="shared" si="266"/>
        <v>0</v>
      </c>
      <c r="Z2341" s="654">
        <f t="shared" si="267"/>
        <v>876</v>
      </c>
      <c r="AF2341" s="1135">
        <f t="shared" si="268"/>
        <v>216</v>
      </c>
    </row>
    <row r="2342" spans="1:37">
      <c r="A2342" s="381">
        <v>2342</v>
      </c>
      <c r="B2342" s="146" t="s">
        <v>435</v>
      </c>
      <c r="D2342" t="s">
        <v>905</v>
      </c>
      <c r="E2342" s="910">
        <f>'55'!C33</f>
        <v>171</v>
      </c>
      <c r="G2342" s="910">
        <f>'55'!E33</f>
        <v>810</v>
      </c>
      <c r="I2342" s="737">
        <f>'55'!C33</f>
        <v>171</v>
      </c>
      <c r="K2342" s="231">
        <f>'55'!E33</f>
        <v>810</v>
      </c>
      <c r="N2342" s="1018">
        <v>810</v>
      </c>
      <c r="O2342" s="898">
        <f>'55'!C33</f>
        <v>171</v>
      </c>
      <c r="Q2342" s="898">
        <f>'55'!E33</f>
        <v>810</v>
      </c>
      <c r="S2342" s="722">
        <f t="shared" si="264"/>
        <v>0</v>
      </c>
      <c r="T2342" s="461"/>
      <c r="U2342" s="722">
        <f t="shared" si="265"/>
        <v>0</v>
      </c>
      <c r="W2342" s="655">
        <f t="shared" si="266"/>
        <v>0</v>
      </c>
      <c r="Z2342" s="654">
        <f t="shared" si="267"/>
        <v>171</v>
      </c>
      <c r="AF2342" s="1135">
        <f t="shared" si="268"/>
        <v>-639</v>
      </c>
    </row>
    <row r="2343" spans="1:37">
      <c r="A2343" s="381">
        <v>2343</v>
      </c>
      <c r="B2343" s="146" t="s">
        <v>436</v>
      </c>
      <c r="D2343" t="s">
        <v>905</v>
      </c>
      <c r="E2343" s="910">
        <f>'55'!C34</f>
        <v>0</v>
      </c>
      <c r="G2343" s="910">
        <f>'55'!E34</f>
        <v>0</v>
      </c>
      <c r="I2343" s="737">
        <f>'55'!C34</f>
        <v>0</v>
      </c>
      <c r="K2343" s="231">
        <f>'55'!E34</f>
        <v>0</v>
      </c>
      <c r="N2343" s="1018">
        <v>0</v>
      </c>
      <c r="O2343" s="898">
        <f>'55'!C34</f>
        <v>0</v>
      </c>
      <c r="Q2343" s="898">
        <f>'55'!E34</f>
        <v>0</v>
      </c>
      <c r="S2343" s="722">
        <f t="shared" si="264"/>
        <v>0</v>
      </c>
      <c r="T2343" s="461"/>
      <c r="U2343" s="722">
        <f t="shared" si="265"/>
        <v>0</v>
      </c>
      <c r="W2343" s="655">
        <f t="shared" si="266"/>
        <v>0</v>
      </c>
      <c r="Z2343" s="654">
        <f t="shared" si="267"/>
        <v>0</v>
      </c>
      <c r="AF2343" s="1135">
        <f t="shared" si="268"/>
        <v>0</v>
      </c>
    </row>
    <row r="2344" spans="1:37" ht="15.75">
      <c r="A2344" s="381">
        <v>2344</v>
      </c>
      <c r="B2344" s="146" t="s">
        <v>446</v>
      </c>
      <c r="D2344" t="s">
        <v>905</v>
      </c>
      <c r="E2344" s="910">
        <f>'55'!C35</f>
        <v>-807</v>
      </c>
      <c r="G2344" s="910">
        <f>'55'!E35</f>
        <v>-594</v>
      </c>
      <c r="I2344" s="737">
        <f>'55'!C35</f>
        <v>-807</v>
      </c>
      <c r="K2344" s="231">
        <f>'55'!E35</f>
        <v>-594</v>
      </c>
      <c r="N2344" s="1018">
        <v>-594</v>
      </c>
      <c r="O2344" s="898">
        <f>'55'!C35</f>
        <v>-807</v>
      </c>
      <c r="Q2344" s="898">
        <f>'55'!E35</f>
        <v>-594</v>
      </c>
      <c r="S2344" s="722">
        <f t="shared" si="264"/>
        <v>0</v>
      </c>
      <c r="T2344" s="461"/>
      <c r="U2344" s="722">
        <f t="shared" si="265"/>
        <v>0</v>
      </c>
      <c r="W2344" s="655">
        <f t="shared" si="266"/>
        <v>0</v>
      </c>
      <c r="Z2344" s="654">
        <f t="shared" si="267"/>
        <v>-807</v>
      </c>
      <c r="AF2344" s="1135">
        <f t="shared" si="268"/>
        <v>-213</v>
      </c>
      <c r="AH2344" s="234" t="s">
        <v>1729</v>
      </c>
    </row>
    <row r="2345" spans="1:37">
      <c r="A2345" s="381">
        <v>2345</v>
      </c>
      <c r="B2345" s="146" t="s">
        <v>298</v>
      </c>
      <c r="D2345" t="s">
        <v>905</v>
      </c>
      <c r="E2345" s="910">
        <f>'55'!C36</f>
        <v>-831</v>
      </c>
      <c r="G2345" s="910">
        <f>'55'!E36</f>
        <v>214</v>
      </c>
      <c r="I2345" s="737">
        <f>'55'!C36</f>
        <v>-831</v>
      </c>
      <c r="K2345" s="231">
        <f>'55'!E36</f>
        <v>214</v>
      </c>
      <c r="N2345" s="1018">
        <v>214</v>
      </c>
      <c r="O2345" s="898">
        <f>'55'!C36</f>
        <v>-831</v>
      </c>
      <c r="Q2345" s="898">
        <f>'55'!E36</f>
        <v>214</v>
      </c>
      <c r="S2345" s="722">
        <f t="shared" si="264"/>
        <v>0</v>
      </c>
      <c r="T2345" s="461"/>
      <c r="U2345" s="722">
        <f t="shared" si="265"/>
        <v>0</v>
      </c>
      <c r="W2345" s="655">
        <f t="shared" si="266"/>
        <v>0</v>
      </c>
      <c r="Z2345" s="654">
        <f t="shared" si="267"/>
        <v>-831</v>
      </c>
      <c r="AF2345" s="1135">
        <f t="shared" si="268"/>
        <v>-1045</v>
      </c>
      <c r="AH2345" t="s">
        <v>1318</v>
      </c>
      <c r="AI2345" s="1132">
        <f>SUM(AF2317:AF2329)+AF2332+AF2333+SUM(AF2337:AF2345)+AF2347</f>
        <v>-19924</v>
      </c>
      <c r="AK2345" s="1132">
        <f>SUM(AK2346:AK2348)</f>
        <v>-19924</v>
      </c>
    </row>
    <row r="2346" spans="1:37">
      <c r="A2346" s="381">
        <v>2346</v>
      </c>
      <c r="B2346" s="146" t="s">
        <v>525</v>
      </c>
      <c r="D2346" t="s">
        <v>905</v>
      </c>
      <c r="E2346" s="910">
        <f>'55'!C37</f>
        <v>0</v>
      </c>
      <c r="G2346" s="910">
        <f>'55'!E37</f>
        <v>0</v>
      </c>
      <c r="I2346" s="737">
        <f>'55'!C37</f>
        <v>0</v>
      </c>
      <c r="K2346" s="231">
        <f>'55'!E37</f>
        <v>0</v>
      </c>
      <c r="N2346" s="1018">
        <v>0</v>
      </c>
      <c r="O2346" s="898">
        <f>'55'!C37</f>
        <v>0</v>
      </c>
      <c r="Q2346" s="898">
        <f>'55'!E37</f>
        <v>0</v>
      </c>
      <c r="S2346" s="722">
        <f t="shared" si="264"/>
        <v>0</v>
      </c>
      <c r="T2346" s="461"/>
      <c r="U2346" s="722">
        <f t="shared" si="265"/>
        <v>0</v>
      </c>
      <c r="W2346" s="655">
        <f t="shared" si="266"/>
        <v>0</v>
      </c>
      <c r="Z2346" s="654">
        <f t="shared" si="267"/>
        <v>0</v>
      </c>
      <c r="AF2346" s="1136">
        <f t="shared" si="268"/>
        <v>0</v>
      </c>
      <c r="AH2346" t="s">
        <v>1716</v>
      </c>
      <c r="AI2346" s="544">
        <f>AF2330+AF2331+AF2335+AF2336+AF2346</f>
        <v>-2820</v>
      </c>
      <c r="AJ2346" t="s">
        <v>1718</v>
      </c>
      <c r="AK2346" s="1133">
        <f>-AI2346</f>
        <v>2820</v>
      </c>
    </row>
    <row r="2347" spans="1:37">
      <c r="A2347" s="381">
        <v>2347</v>
      </c>
      <c r="B2347" s="146" t="s">
        <v>502</v>
      </c>
      <c r="D2347" t="s">
        <v>905</v>
      </c>
      <c r="E2347" s="910">
        <f>'55'!C38</f>
        <v>0</v>
      </c>
      <c r="G2347" s="910">
        <f>'55'!E38</f>
        <v>0</v>
      </c>
      <c r="I2347" s="737">
        <f>'55'!C38</f>
        <v>0</v>
      </c>
      <c r="K2347" s="231">
        <f>'55'!E38</f>
        <v>0</v>
      </c>
      <c r="N2347" s="1018">
        <v>0</v>
      </c>
      <c r="O2347" s="898">
        <f>'55'!C38</f>
        <v>0</v>
      </c>
      <c r="Q2347" s="898">
        <f>'55'!E38</f>
        <v>0</v>
      </c>
      <c r="S2347" s="722">
        <f t="shared" si="264"/>
        <v>0</v>
      </c>
      <c r="T2347" s="461"/>
      <c r="U2347" s="722">
        <f t="shared" si="265"/>
        <v>0</v>
      </c>
      <c r="W2347" s="655">
        <f t="shared" si="266"/>
        <v>0</v>
      </c>
      <c r="Z2347" s="654">
        <f>E2347-Y2347</f>
        <v>0</v>
      </c>
      <c r="AF2347" s="1135">
        <f t="shared" si="268"/>
        <v>0</v>
      </c>
      <c r="AH2347" t="s">
        <v>1717</v>
      </c>
      <c r="AI2347" s="544">
        <f>AF2334</f>
        <v>1493</v>
      </c>
      <c r="AJ2347" t="s">
        <v>1718</v>
      </c>
      <c r="AK2347" s="1134">
        <f>-AI2347</f>
        <v>-1493</v>
      </c>
    </row>
    <row r="2348" spans="1:37" ht="15.75">
      <c r="A2348" s="381">
        <v>2348</v>
      </c>
      <c r="B2348" s="341" t="s">
        <v>106</v>
      </c>
      <c r="D2348" t="s">
        <v>905</v>
      </c>
      <c r="E2348" s="910">
        <f>'55'!C39</f>
        <v>197915</v>
      </c>
      <c r="G2348" s="910">
        <f>'55'!E39</f>
        <v>219166</v>
      </c>
      <c r="I2348" s="737">
        <f>'55'!C39</f>
        <v>197915</v>
      </c>
      <c r="K2348" s="231">
        <f>'55'!E39</f>
        <v>219166</v>
      </c>
      <c r="N2348" s="1018">
        <v>219166</v>
      </c>
      <c r="O2348" s="898">
        <f>'55'!C39</f>
        <v>197915</v>
      </c>
      <c r="Q2348" s="898">
        <f>'55'!E39</f>
        <v>219166</v>
      </c>
      <c r="S2348" s="722">
        <f t="shared" ref="S2348:S2380" si="269">E2348-I2348</f>
        <v>0</v>
      </c>
      <c r="T2348" s="461"/>
      <c r="U2348" s="722">
        <f t="shared" ref="U2348:U2380" si="270">G2348-K2348</f>
        <v>0</v>
      </c>
      <c r="W2348" s="655">
        <f t="shared" ref="W2348:W2380" si="271">G2348-N2348</f>
        <v>0</v>
      </c>
      <c r="Z2348" s="654">
        <f t="shared" ref="Z2348:Z2380" si="272">E2348-Y2348</f>
        <v>197915</v>
      </c>
      <c r="AF2348" s="1138">
        <f t="shared" si="268"/>
        <v>-21251</v>
      </c>
      <c r="AH2348" t="s">
        <v>106</v>
      </c>
      <c r="AI2348" s="1132">
        <f>SUM(AI2345:AI2347)</f>
        <v>-21251</v>
      </c>
      <c r="AK2348" s="1132">
        <f>AI2348</f>
        <v>-21251</v>
      </c>
    </row>
    <row r="2349" spans="1:37" ht="15.75">
      <c r="A2349" s="381">
        <v>2349</v>
      </c>
      <c r="B2349" s="341" t="s">
        <v>282</v>
      </c>
      <c r="I2349" s="737"/>
      <c r="K2349" s="231"/>
      <c r="N2349" s="1018"/>
      <c r="S2349" s="722">
        <f t="shared" si="269"/>
        <v>0</v>
      </c>
      <c r="U2349" s="722">
        <f t="shared" si="270"/>
        <v>0</v>
      </c>
      <c r="W2349" s="655">
        <f t="shared" si="271"/>
        <v>0</v>
      </c>
      <c r="Z2349" s="654">
        <f t="shared" si="272"/>
        <v>0</v>
      </c>
    </row>
    <row r="2350" spans="1:37">
      <c r="A2350" s="381">
        <v>2350</v>
      </c>
      <c r="B2350" s="146" t="s">
        <v>318</v>
      </c>
      <c r="D2350" t="s">
        <v>905</v>
      </c>
      <c r="E2350" s="910">
        <f>'55'!C42</f>
        <v>0</v>
      </c>
      <c r="G2350" s="910">
        <f>'55'!E42</f>
        <v>0</v>
      </c>
      <c r="I2350" s="737">
        <f>'55'!C42</f>
        <v>0</v>
      </c>
      <c r="K2350" s="231">
        <f>'55'!E42</f>
        <v>0</v>
      </c>
      <c r="N2350" s="1018">
        <v>0</v>
      </c>
      <c r="O2350" s="898">
        <f>'55'!C42</f>
        <v>0</v>
      </c>
      <c r="Q2350" s="898">
        <f>'55'!E42</f>
        <v>0</v>
      </c>
      <c r="S2350" s="722">
        <f t="shared" si="269"/>
        <v>0</v>
      </c>
      <c r="T2350" s="461"/>
      <c r="U2350" s="722">
        <f t="shared" si="270"/>
        <v>0</v>
      </c>
      <c r="W2350" s="655">
        <f t="shared" si="271"/>
        <v>0</v>
      </c>
      <c r="Z2350" s="654">
        <f t="shared" si="272"/>
        <v>0</v>
      </c>
      <c r="AF2350" s="1135">
        <f>-(G2350-E2350)</f>
        <v>0</v>
      </c>
    </row>
    <row r="2351" spans="1:37">
      <c r="A2351" s="381">
        <v>2351</v>
      </c>
      <c r="B2351" s="146" t="s">
        <v>1017</v>
      </c>
      <c r="D2351" t="s">
        <v>905</v>
      </c>
      <c r="E2351" s="910">
        <f>'55'!C43</f>
        <v>0</v>
      </c>
      <c r="G2351" s="910">
        <f>'55'!E43</f>
        <v>0</v>
      </c>
      <c r="I2351" s="737">
        <f>'55'!C43</f>
        <v>0</v>
      </c>
      <c r="K2351" s="231">
        <f>'55'!E43</f>
        <v>0</v>
      </c>
      <c r="N2351" s="1018">
        <v>0</v>
      </c>
      <c r="O2351" s="898">
        <f>'55'!C43</f>
        <v>0</v>
      </c>
      <c r="Q2351" s="898">
        <f>'55'!E43</f>
        <v>0</v>
      </c>
      <c r="S2351" s="722">
        <f t="shared" si="269"/>
        <v>0</v>
      </c>
      <c r="T2351" s="461"/>
      <c r="U2351" s="722">
        <f t="shared" si="270"/>
        <v>0</v>
      </c>
      <c r="W2351" s="655">
        <f t="shared" si="271"/>
        <v>0</v>
      </c>
      <c r="Z2351" s="654">
        <f t="shared" si="272"/>
        <v>0</v>
      </c>
      <c r="AF2351" s="1135">
        <f t="shared" ref="AF2351:AF2381" si="273">-(G2351-E2351)</f>
        <v>0</v>
      </c>
    </row>
    <row r="2352" spans="1:37">
      <c r="A2352" s="381">
        <v>2352</v>
      </c>
      <c r="B2352" s="635" t="s">
        <v>272</v>
      </c>
      <c r="D2352" t="s">
        <v>905</v>
      </c>
      <c r="E2352" s="910">
        <f>'55'!C44</f>
        <v>0</v>
      </c>
      <c r="G2352" s="910">
        <f>'55'!E44</f>
        <v>0</v>
      </c>
      <c r="I2352" s="737">
        <f>'55'!C44</f>
        <v>0</v>
      </c>
      <c r="K2352" s="231">
        <f>'55'!E44</f>
        <v>0</v>
      </c>
      <c r="N2352" s="1018">
        <v>0</v>
      </c>
      <c r="O2352" s="898">
        <f>'55'!C44</f>
        <v>0</v>
      </c>
      <c r="Q2352" s="898">
        <f>'55'!E44</f>
        <v>0</v>
      </c>
      <c r="S2352" s="722">
        <f t="shared" si="269"/>
        <v>0</v>
      </c>
      <c r="T2352" s="461"/>
      <c r="U2352" s="722">
        <f t="shared" si="270"/>
        <v>0</v>
      </c>
      <c r="W2352" s="655">
        <f t="shared" si="271"/>
        <v>0</v>
      </c>
      <c r="Z2352" s="654">
        <f t="shared" si="272"/>
        <v>0</v>
      </c>
      <c r="AF2352" s="1135">
        <f t="shared" si="273"/>
        <v>0</v>
      </c>
    </row>
    <row r="2353" spans="1:32">
      <c r="A2353" s="381">
        <v>2353</v>
      </c>
      <c r="B2353" s="635" t="s">
        <v>1132</v>
      </c>
      <c r="D2353" t="s">
        <v>905</v>
      </c>
      <c r="E2353" s="910">
        <f>'55'!C45</f>
        <v>0</v>
      </c>
      <c r="G2353" s="910">
        <f>'55'!E45</f>
        <v>0</v>
      </c>
      <c r="I2353" s="737">
        <f>'55'!C45</f>
        <v>0</v>
      </c>
      <c r="K2353" s="231">
        <f>'55'!E45</f>
        <v>0</v>
      </c>
      <c r="N2353" s="1018">
        <v>0</v>
      </c>
      <c r="O2353" s="898">
        <f>'55'!C45</f>
        <v>0</v>
      </c>
      <c r="Q2353" s="898">
        <f>'55'!E45</f>
        <v>0</v>
      </c>
      <c r="S2353" s="722">
        <f t="shared" si="269"/>
        <v>0</v>
      </c>
      <c r="T2353" s="461"/>
      <c r="U2353" s="722">
        <f t="shared" si="270"/>
        <v>0</v>
      </c>
      <c r="W2353" s="655">
        <f t="shared" si="271"/>
        <v>0</v>
      </c>
      <c r="Z2353" s="654">
        <f t="shared" si="272"/>
        <v>0</v>
      </c>
      <c r="AF2353" s="1135">
        <f t="shared" si="273"/>
        <v>0</v>
      </c>
    </row>
    <row r="2354" spans="1:32">
      <c r="A2354" s="381">
        <v>2354</v>
      </c>
      <c r="B2354" s="146" t="s">
        <v>1516</v>
      </c>
      <c r="D2354" t="s">
        <v>905</v>
      </c>
      <c r="E2354" s="910">
        <f>'55'!C46</f>
        <v>0</v>
      </c>
      <c r="G2354" s="910">
        <f>'55'!E46</f>
        <v>0</v>
      </c>
      <c r="I2354" s="737">
        <f>'55'!C46</f>
        <v>0</v>
      </c>
      <c r="K2354" s="231">
        <f>'55'!E46</f>
        <v>0</v>
      </c>
      <c r="N2354" s="1018">
        <v>0</v>
      </c>
      <c r="O2354" s="898">
        <f>'55'!C46</f>
        <v>0</v>
      </c>
      <c r="Q2354" s="898">
        <f>'55'!E46</f>
        <v>0</v>
      </c>
      <c r="S2354" s="722">
        <f t="shared" si="269"/>
        <v>0</v>
      </c>
      <c r="T2354" s="461"/>
      <c r="U2354" s="722">
        <f t="shared" si="270"/>
        <v>0</v>
      </c>
      <c r="W2354" s="655">
        <f t="shared" si="271"/>
        <v>0</v>
      </c>
      <c r="Z2354" s="654">
        <f t="shared" si="272"/>
        <v>0</v>
      </c>
      <c r="AF2354" s="1135">
        <f t="shared" si="273"/>
        <v>0</v>
      </c>
    </row>
    <row r="2355" spans="1:32">
      <c r="A2355" s="381">
        <v>2355</v>
      </c>
      <c r="B2355" s="146" t="s">
        <v>275</v>
      </c>
      <c r="D2355" t="s">
        <v>905</v>
      </c>
      <c r="E2355" s="910">
        <f>'55'!C47</f>
        <v>0</v>
      </c>
      <c r="G2355" s="910">
        <f>'55'!E47</f>
        <v>0</v>
      </c>
      <c r="I2355" s="737">
        <f>'55'!C47</f>
        <v>0</v>
      </c>
      <c r="K2355" s="231">
        <f>'55'!E47</f>
        <v>0</v>
      </c>
      <c r="N2355" s="1018">
        <v>0</v>
      </c>
      <c r="O2355" s="898">
        <f>'55'!C47</f>
        <v>0</v>
      </c>
      <c r="Q2355" s="898">
        <f>'55'!E47</f>
        <v>0</v>
      </c>
      <c r="S2355" s="722">
        <f t="shared" si="269"/>
        <v>0</v>
      </c>
      <c r="T2355" s="461"/>
      <c r="U2355" s="722">
        <f t="shared" si="270"/>
        <v>0</v>
      </c>
      <c r="W2355" s="655">
        <f t="shared" si="271"/>
        <v>0</v>
      </c>
      <c r="Z2355" s="654">
        <f t="shared" si="272"/>
        <v>0</v>
      </c>
      <c r="AF2355" s="1135">
        <f t="shared" si="273"/>
        <v>0</v>
      </c>
    </row>
    <row r="2356" spans="1:32">
      <c r="A2356" s="381">
        <v>2356</v>
      </c>
      <c r="B2356" s="146" t="s">
        <v>437</v>
      </c>
      <c r="D2356" t="s">
        <v>905</v>
      </c>
      <c r="E2356" s="910">
        <f>'55'!C48</f>
        <v>0</v>
      </c>
      <c r="G2356" s="910">
        <f>'55'!E48</f>
        <v>0</v>
      </c>
      <c r="I2356" s="737">
        <f>'55'!C48</f>
        <v>0</v>
      </c>
      <c r="K2356" s="231">
        <f>'55'!E48</f>
        <v>0</v>
      </c>
      <c r="N2356" s="1018">
        <v>0</v>
      </c>
      <c r="O2356" s="898">
        <f>'55'!C48</f>
        <v>0</v>
      </c>
      <c r="Q2356" s="898">
        <f>'55'!E48</f>
        <v>0</v>
      </c>
      <c r="S2356" s="722">
        <f t="shared" si="269"/>
        <v>0</v>
      </c>
      <c r="T2356" s="461"/>
      <c r="U2356" s="722">
        <f t="shared" si="270"/>
        <v>0</v>
      </c>
      <c r="W2356" s="655">
        <f t="shared" si="271"/>
        <v>0</v>
      </c>
      <c r="Z2356" s="654">
        <f t="shared" si="272"/>
        <v>0</v>
      </c>
      <c r="AF2356" s="1135">
        <f t="shared" si="273"/>
        <v>0</v>
      </c>
    </row>
    <row r="2357" spans="1:32">
      <c r="A2357" s="381">
        <v>2357</v>
      </c>
      <c r="B2357" s="146" t="s">
        <v>438</v>
      </c>
      <c r="D2357" t="s">
        <v>905</v>
      </c>
      <c r="E2357" s="910">
        <f>'55'!C49</f>
        <v>0</v>
      </c>
      <c r="G2357" s="910">
        <f>'55'!E49</f>
        <v>0</v>
      </c>
      <c r="I2357" s="737">
        <f>'55'!C49</f>
        <v>0</v>
      </c>
      <c r="K2357" s="231">
        <f>'55'!E49</f>
        <v>0</v>
      </c>
      <c r="N2357" s="1018">
        <v>0</v>
      </c>
      <c r="O2357" s="898">
        <f>'55'!C49</f>
        <v>0</v>
      </c>
      <c r="Q2357" s="898">
        <f>'55'!E49</f>
        <v>0</v>
      </c>
      <c r="S2357" s="722">
        <f t="shared" si="269"/>
        <v>0</v>
      </c>
      <c r="T2357" s="461"/>
      <c r="U2357" s="722">
        <f t="shared" si="270"/>
        <v>0</v>
      </c>
      <c r="W2357" s="655">
        <f t="shared" si="271"/>
        <v>0</v>
      </c>
      <c r="Z2357" s="654">
        <f t="shared" si="272"/>
        <v>0</v>
      </c>
      <c r="AF2357" s="1135">
        <f t="shared" si="273"/>
        <v>0</v>
      </c>
    </row>
    <row r="2358" spans="1:32">
      <c r="A2358" s="381">
        <v>2358</v>
      </c>
      <c r="B2358" s="146" t="s">
        <v>439</v>
      </c>
      <c r="D2358" t="s">
        <v>905</v>
      </c>
      <c r="E2358" s="910">
        <f>'55'!C50</f>
        <v>0</v>
      </c>
      <c r="G2358" s="910">
        <f>'55'!E50</f>
        <v>0</v>
      </c>
      <c r="I2358" s="737">
        <f>'55'!C50</f>
        <v>0</v>
      </c>
      <c r="K2358" s="231">
        <f>'55'!E50</f>
        <v>0</v>
      </c>
      <c r="N2358" s="1018">
        <v>0</v>
      </c>
      <c r="O2358" s="898">
        <f>'55'!C50</f>
        <v>0</v>
      </c>
      <c r="Q2358" s="898">
        <f>'55'!E50</f>
        <v>0</v>
      </c>
      <c r="S2358" s="722">
        <f t="shared" si="269"/>
        <v>0</v>
      </c>
      <c r="T2358" s="461"/>
      <c r="U2358" s="722">
        <f t="shared" si="270"/>
        <v>0</v>
      </c>
      <c r="W2358" s="655">
        <f t="shared" si="271"/>
        <v>0</v>
      </c>
      <c r="Z2358" s="654">
        <f t="shared" si="272"/>
        <v>0</v>
      </c>
      <c r="AF2358" s="1135">
        <f t="shared" si="273"/>
        <v>0</v>
      </c>
    </row>
    <row r="2359" spans="1:32">
      <c r="A2359" s="381">
        <v>2359</v>
      </c>
      <c r="B2359" s="146" t="s">
        <v>440</v>
      </c>
      <c r="D2359" t="s">
        <v>905</v>
      </c>
      <c r="E2359" s="910">
        <f>'55'!C51</f>
        <v>0</v>
      </c>
      <c r="G2359" s="910">
        <f>'55'!E51</f>
        <v>0</v>
      </c>
      <c r="I2359" s="737">
        <f>'55'!C51</f>
        <v>0</v>
      </c>
      <c r="K2359" s="231">
        <f>'55'!E51</f>
        <v>0</v>
      </c>
      <c r="N2359" s="1018">
        <v>0</v>
      </c>
      <c r="O2359" s="898">
        <f>'55'!C51</f>
        <v>0</v>
      </c>
      <c r="Q2359" s="898">
        <f>'55'!E51</f>
        <v>0</v>
      </c>
      <c r="S2359" s="722">
        <f t="shared" si="269"/>
        <v>0</v>
      </c>
      <c r="T2359" s="461"/>
      <c r="U2359" s="722">
        <f t="shared" si="270"/>
        <v>0</v>
      </c>
      <c r="W2359" s="655">
        <f t="shared" si="271"/>
        <v>0</v>
      </c>
      <c r="Z2359" s="654">
        <f t="shared" si="272"/>
        <v>0</v>
      </c>
      <c r="AF2359" s="1135">
        <f t="shared" si="273"/>
        <v>0</v>
      </c>
    </row>
    <row r="2360" spans="1:32">
      <c r="A2360" s="381">
        <v>2360</v>
      </c>
      <c r="B2360" s="146" t="s">
        <v>441</v>
      </c>
      <c r="D2360" t="s">
        <v>905</v>
      </c>
      <c r="E2360" s="910">
        <f>'55'!C52</f>
        <v>0</v>
      </c>
      <c r="G2360" s="910">
        <f>'55'!E52</f>
        <v>0</v>
      </c>
      <c r="I2360" s="737">
        <f>'55'!C52</f>
        <v>0</v>
      </c>
      <c r="K2360" s="231">
        <f>'55'!E52</f>
        <v>0</v>
      </c>
      <c r="N2360" s="1018">
        <v>0</v>
      </c>
      <c r="O2360" s="898">
        <f>'55'!C52</f>
        <v>0</v>
      </c>
      <c r="Q2360" s="898">
        <f>'55'!E52</f>
        <v>0</v>
      </c>
      <c r="S2360" s="722">
        <f t="shared" si="269"/>
        <v>0</v>
      </c>
      <c r="T2360" s="461"/>
      <c r="U2360" s="722">
        <f t="shared" si="270"/>
        <v>0</v>
      </c>
      <c r="W2360" s="655">
        <f t="shared" si="271"/>
        <v>0</v>
      </c>
      <c r="Z2360" s="654">
        <f t="shared" si="272"/>
        <v>0</v>
      </c>
      <c r="AF2360" s="1135">
        <f t="shared" si="273"/>
        <v>0</v>
      </c>
    </row>
    <row r="2361" spans="1:32">
      <c r="A2361" s="381">
        <v>2361</v>
      </c>
      <c r="B2361" s="146" t="s">
        <v>1157</v>
      </c>
      <c r="D2361" t="s">
        <v>905</v>
      </c>
      <c r="E2361" s="910">
        <f>'55'!C53</f>
        <v>0</v>
      </c>
      <c r="G2361" s="910">
        <f>'55'!E53</f>
        <v>0</v>
      </c>
      <c r="I2361" s="737">
        <f>'55'!C53</f>
        <v>0</v>
      </c>
      <c r="K2361" s="231">
        <f>'55'!E53</f>
        <v>0</v>
      </c>
      <c r="N2361" s="1018">
        <v>0</v>
      </c>
      <c r="O2361" s="898">
        <f>'55'!C53</f>
        <v>0</v>
      </c>
      <c r="Q2361" s="898">
        <f>'55'!E53</f>
        <v>0</v>
      </c>
      <c r="S2361" s="722">
        <f t="shared" si="269"/>
        <v>0</v>
      </c>
      <c r="T2361" s="461"/>
      <c r="U2361" s="722">
        <f t="shared" si="270"/>
        <v>0</v>
      </c>
      <c r="W2361" s="655">
        <f t="shared" si="271"/>
        <v>0</v>
      </c>
      <c r="Z2361" s="654">
        <f t="shared" si="272"/>
        <v>0</v>
      </c>
      <c r="AF2361" s="1135">
        <f t="shared" si="273"/>
        <v>0</v>
      </c>
    </row>
    <row r="2362" spans="1:32">
      <c r="A2362" s="381">
        <v>2362</v>
      </c>
      <c r="B2362" s="146" t="s">
        <v>110</v>
      </c>
      <c r="D2362" t="s">
        <v>905</v>
      </c>
      <c r="E2362" s="910">
        <f>'55'!C54</f>
        <v>0</v>
      </c>
      <c r="G2362" s="910">
        <f>'55'!E54</f>
        <v>0</v>
      </c>
      <c r="I2362" s="737">
        <f>'55'!C54</f>
        <v>0</v>
      </c>
      <c r="K2362" s="231">
        <f>'55'!E54</f>
        <v>0</v>
      </c>
      <c r="N2362" s="1018">
        <v>0</v>
      </c>
      <c r="O2362" s="898">
        <f>'55'!C54</f>
        <v>0</v>
      </c>
      <c r="Q2362" s="898">
        <f>'55'!E54</f>
        <v>0</v>
      </c>
      <c r="S2362" s="722">
        <f t="shared" si="269"/>
        <v>0</v>
      </c>
      <c r="T2362" s="461"/>
      <c r="U2362" s="722">
        <f t="shared" si="270"/>
        <v>0</v>
      </c>
      <c r="W2362" s="655">
        <f t="shared" si="271"/>
        <v>0</v>
      </c>
      <c r="Z2362" s="654">
        <f t="shared" si="272"/>
        <v>0</v>
      </c>
      <c r="AF2362" s="1135">
        <f t="shared" si="273"/>
        <v>0</v>
      </c>
    </row>
    <row r="2363" spans="1:32">
      <c r="A2363" s="381">
        <v>2363</v>
      </c>
      <c r="B2363" s="146" t="s">
        <v>1043</v>
      </c>
      <c r="C2363" s="388"/>
      <c r="D2363" s="388" t="s">
        <v>905</v>
      </c>
      <c r="E2363" s="910">
        <f>'55'!C55</f>
        <v>0</v>
      </c>
      <c r="F2363" s="911"/>
      <c r="G2363" s="910">
        <f>'55'!E55</f>
        <v>0</v>
      </c>
      <c r="H2363" s="388"/>
      <c r="I2363" s="737">
        <f>'55'!C55</f>
        <v>0</v>
      </c>
      <c r="K2363" s="231">
        <f>'55'!E55</f>
        <v>0</v>
      </c>
      <c r="L2363" s="388"/>
      <c r="M2363" s="388"/>
      <c r="N2363" s="1018">
        <v>0</v>
      </c>
      <c r="O2363" s="898">
        <f>'55'!C55</f>
        <v>0</v>
      </c>
      <c r="Q2363" s="898">
        <f>'55'!E55</f>
        <v>0</v>
      </c>
      <c r="S2363" s="722">
        <f t="shared" si="269"/>
        <v>0</v>
      </c>
      <c r="T2363" s="461"/>
      <c r="U2363" s="722">
        <f t="shared" si="270"/>
        <v>0</v>
      </c>
      <c r="W2363" s="655">
        <f t="shared" si="271"/>
        <v>0</v>
      </c>
      <c r="Z2363" s="654">
        <f t="shared" si="272"/>
        <v>0</v>
      </c>
      <c r="AF2363" s="1136">
        <f t="shared" si="273"/>
        <v>0</v>
      </c>
    </row>
    <row r="2364" spans="1:32">
      <c r="A2364" s="381">
        <v>2364</v>
      </c>
      <c r="B2364" s="146" t="s">
        <v>1044</v>
      </c>
      <c r="C2364" s="388"/>
      <c r="D2364" s="388" t="s">
        <v>905</v>
      </c>
      <c r="E2364" s="910">
        <f>'55'!C56</f>
        <v>0</v>
      </c>
      <c r="F2364" s="911"/>
      <c r="G2364" s="910">
        <f>'55'!E56</f>
        <v>0</v>
      </c>
      <c r="H2364" s="388"/>
      <c r="I2364" s="737">
        <f>'55'!C56</f>
        <v>0</v>
      </c>
      <c r="K2364" s="231">
        <f>'55'!E56</f>
        <v>0</v>
      </c>
      <c r="L2364" s="388"/>
      <c r="M2364" s="388"/>
      <c r="N2364" s="1018">
        <v>0</v>
      </c>
      <c r="O2364" s="898">
        <f>'55'!C56</f>
        <v>0</v>
      </c>
      <c r="Q2364" s="898">
        <f>'55'!E56</f>
        <v>0</v>
      </c>
      <c r="S2364" s="722">
        <f t="shared" si="269"/>
        <v>0</v>
      </c>
      <c r="T2364" s="461"/>
      <c r="U2364" s="722">
        <f t="shared" si="270"/>
        <v>0</v>
      </c>
      <c r="W2364" s="655">
        <f t="shared" si="271"/>
        <v>0</v>
      </c>
      <c r="Z2364" s="654">
        <f t="shared" si="272"/>
        <v>0</v>
      </c>
      <c r="AF2364" s="1136">
        <f t="shared" si="273"/>
        <v>0</v>
      </c>
    </row>
    <row r="2365" spans="1:32">
      <c r="A2365" s="381">
        <v>2365</v>
      </c>
      <c r="B2365" s="146" t="s">
        <v>294</v>
      </c>
      <c r="D2365" t="s">
        <v>905</v>
      </c>
      <c r="E2365" s="910">
        <f>'55'!C57</f>
        <v>0</v>
      </c>
      <c r="G2365" s="910">
        <f>'55'!E57</f>
        <v>0</v>
      </c>
      <c r="I2365" s="737">
        <f>'55'!C57</f>
        <v>0</v>
      </c>
      <c r="K2365" s="231">
        <f>'55'!E57</f>
        <v>0</v>
      </c>
      <c r="N2365" s="1018">
        <v>0</v>
      </c>
      <c r="O2365" s="898">
        <f>'55'!C57</f>
        <v>0</v>
      </c>
      <c r="Q2365" s="898">
        <f>'55'!E57</f>
        <v>0</v>
      </c>
      <c r="S2365" s="722">
        <f t="shared" si="269"/>
        <v>0</v>
      </c>
      <c r="T2365" s="461"/>
      <c r="U2365" s="722">
        <f t="shared" si="270"/>
        <v>0</v>
      </c>
      <c r="W2365" s="655">
        <f t="shared" si="271"/>
        <v>0</v>
      </c>
      <c r="Z2365" s="654">
        <f t="shared" si="272"/>
        <v>0</v>
      </c>
      <c r="AF2365" s="1135">
        <f t="shared" si="273"/>
        <v>0</v>
      </c>
    </row>
    <row r="2366" spans="1:32">
      <c r="A2366" s="381">
        <v>2366</v>
      </c>
      <c r="B2366" s="146" t="s">
        <v>295</v>
      </c>
      <c r="D2366" t="s">
        <v>905</v>
      </c>
      <c r="E2366" s="910">
        <f>'55'!C58</f>
        <v>0</v>
      </c>
      <c r="G2366" s="910">
        <f>'55'!E58</f>
        <v>0</v>
      </c>
      <c r="I2366" s="737">
        <f>'55'!C58</f>
        <v>0</v>
      </c>
      <c r="K2366" s="231">
        <f>'55'!E58</f>
        <v>0</v>
      </c>
      <c r="N2366" s="1018">
        <v>0</v>
      </c>
      <c r="O2366" s="898">
        <f>'55'!C58</f>
        <v>0</v>
      </c>
      <c r="Q2366" s="898">
        <f>'55'!E58</f>
        <v>0</v>
      </c>
      <c r="S2366" s="722">
        <f t="shared" si="269"/>
        <v>0</v>
      </c>
      <c r="T2366" s="461"/>
      <c r="U2366" s="722">
        <f t="shared" si="270"/>
        <v>0</v>
      </c>
      <c r="W2366" s="655">
        <f t="shared" si="271"/>
        <v>0</v>
      </c>
      <c r="Z2366" s="654">
        <f t="shared" si="272"/>
        <v>0</v>
      </c>
      <c r="AF2366" s="1135">
        <f t="shared" si="273"/>
        <v>0</v>
      </c>
    </row>
    <row r="2367" spans="1:32">
      <c r="A2367" s="381">
        <v>2367</v>
      </c>
      <c r="B2367" s="146" t="s">
        <v>1527</v>
      </c>
      <c r="D2367" t="s">
        <v>905</v>
      </c>
      <c r="E2367" s="910">
        <f>'55'!C59</f>
        <v>26465</v>
      </c>
      <c r="G2367" s="910">
        <f>'55'!E59</f>
        <v>13330</v>
      </c>
      <c r="I2367" s="737">
        <f>'55'!C59</f>
        <v>26465</v>
      </c>
      <c r="K2367" s="231">
        <f>'55'!E59</f>
        <v>13330</v>
      </c>
      <c r="N2367" s="1018">
        <v>13330</v>
      </c>
      <c r="S2367" s="722">
        <f t="shared" si="269"/>
        <v>0</v>
      </c>
      <c r="T2367" s="461"/>
      <c r="U2367" s="722">
        <f t="shared" si="270"/>
        <v>0</v>
      </c>
      <c r="W2367" s="655">
        <f t="shared" si="271"/>
        <v>0</v>
      </c>
      <c r="Z2367" s="654">
        <f t="shared" si="272"/>
        <v>26465</v>
      </c>
      <c r="AF2367" s="1137">
        <f t="shared" si="273"/>
        <v>13135</v>
      </c>
    </row>
    <row r="2368" spans="1:32">
      <c r="A2368" s="381">
        <v>2368</v>
      </c>
      <c r="B2368" s="146" t="s">
        <v>445</v>
      </c>
      <c r="D2368" t="s">
        <v>905</v>
      </c>
      <c r="E2368" s="910">
        <f>'55'!C60</f>
        <v>0</v>
      </c>
      <c r="G2368" s="910">
        <f>'55'!E60</f>
        <v>0</v>
      </c>
      <c r="I2368" s="737">
        <f>'55'!C60</f>
        <v>0</v>
      </c>
      <c r="K2368" s="231">
        <f>'55'!E60</f>
        <v>0</v>
      </c>
      <c r="N2368" s="1018">
        <v>0</v>
      </c>
      <c r="O2368" s="898">
        <f>'55'!C60</f>
        <v>0</v>
      </c>
      <c r="Q2368" s="898">
        <f>'55'!E60</f>
        <v>0</v>
      </c>
      <c r="S2368" s="722">
        <f t="shared" si="269"/>
        <v>0</v>
      </c>
      <c r="T2368" s="461"/>
      <c r="U2368" s="722">
        <f t="shared" si="270"/>
        <v>0</v>
      </c>
      <c r="W2368" s="655">
        <f t="shared" si="271"/>
        <v>0</v>
      </c>
      <c r="Z2368" s="654">
        <f t="shared" si="272"/>
        <v>0</v>
      </c>
      <c r="AF2368" s="1136">
        <f t="shared" si="273"/>
        <v>0</v>
      </c>
    </row>
    <row r="2369" spans="1:37">
      <c r="A2369" s="381">
        <v>2369</v>
      </c>
      <c r="B2369" s="146" t="s">
        <v>433</v>
      </c>
      <c r="D2369" t="s">
        <v>905</v>
      </c>
      <c r="E2369" s="910">
        <f>'55'!C61</f>
        <v>49588</v>
      </c>
      <c r="G2369" s="910">
        <f>'55'!E61</f>
        <v>27722</v>
      </c>
      <c r="I2369" s="737">
        <f>'55'!C61</f>
        <v>49588</v>
      </c>
      <c r="K2369" s="231">
        <f>'55'!E61</f>
        <v>27722</v>
      </c>
      <c r="N2369" s="1018">
        <v>27722</v>
      </c>
      <c r="O2369" s="898">
        <f>'55'!C61</f>
        <v>49588</v>
      </c>
      <c r="Q2369" s="898">
        <f>'55'!E61</f>
        <v>27722</v>
      </c>
      <c r="S2369" s="722">
        <f t="shared" si="269"/>
        <v>0</v>
      </c>
      <c r="T2369" s="461"/>
      <c r="U2369" s="722">
        <f t="shared" si="270"/>
        <v>0</v>
      </c>
      <c r="W2369" s="655">
        <f t="shared" si="271"/>
        <v>0</v>
      </c>
      <c r="Z2369" s="654">
        <f t="shared" si="272"/>
        <v>49588</v>
      </c>
      <c r="AF2369" s="1136">
        <f t="shared" si="273"/>
        <v>21866</v>
      </c>
    </row>
    <row r="2370" spans="1:37">
      <c r="A2370" s="381">
        <v>2370</v>
      </c>
      <c r="B2370" s="388" t="s">
        <v>1707</v>
      </c>
      <c r="D2370" t="s">
        <v>905</v>
      </c>
      <c r="E2370" s="910">
        <f>'55'!C62</f>
        <v>4673</v>
      </c>
      <c r="G2370" s="910">
        <f>'55'!E62</f>
        <v>0</v>
      </c>
      <c r="I2370" s="737"/>
      <c r="K2370" s="231"/>
      <c r="N2370" s="1018"/>
      <c r="S2370" s="722"/>
      <c r="T2370" s="461"/>
      <c r="U2370" s="722"/>
      <c r="W2370" s="655"/>
      <c r="AF2370" s="1135">
        <f t="shared" si="273"/>
        <v>4673</v>
      </c>
    </row>
    <row r="2371" spans="1:37">
      <c r="A2371" s="381">
        <v>2371</v>
      </c>
      <c r="B2371" s="146" t="s">
        <v>296</v>
      </c>
      <c r="D2371" t="s">
        <v>905</v>
      </c>
      <c r="E2371" s="910">
        <f>'55'!C63</f>
        <v>0</v>
      </c>
      <c r="G2371" s="910">
        <f>'55'!E63</f>
        <v>0</v>
      </c>
      <c r="I2371" s="737">
        <f>'55'!C63</f>
        <v>0</v>
      </c>
      <c r="K2371" s="231">
        <f>'55'!E63</f>
        <v>0</v>
      </c>
      <c r="N2371" s="1018">
        <v>0</v>
      </c>
      <c r="O2371" s="898">
        <f>'55'!C63</f>
        <v>0</v>
      </c>
      <c r="Q2371" s="898">
        <f>'55'!E63</f>
        <v>0</v>
      </c>
      <c r="S2371" s="722">
        <f t="shared" si="269"/>
        <v>0</v>
      </c>
      <c r="T2371" s="461"/>
      <c r="U2371" s="722">
        <f t="shared" si="270"/>
        <v>0</v>
      </c>
      <c r="W2371" s="655">
        <f t="shared" si="271"/>
        <v>0</v>
      </c>
      <c r="Z2371" s="654">
        <f t="shared" si="272"/>
        <v>0</v>
      </c>
      <c r="AF2371" s="1135">
        <f t="shared" si="273"/>
        <v>0</v>
      </c>
    </row>
    <row r="2372" spans="1:37">
      <c r="A2372" s="381">
        <v>2372</v>
      </c>
      <c r="B2372" s="146" t="s">
        <v>1135</v>
      </c>
      <c r="D2372" t="s">
        <v>905</v>
      </c>
      <c r="E2372" s="910">
        <f>'55'!C64</f>
        <v>0</v>
      </c>
      <c r="G2372" s="910">
        <f>'55'!E64</f>
        <v>0</v>
      </c>
      <c r="I2372" s="737">
        <f>'55'!C64</f>
        <v>0</v>
      </c>
      <c r="K2372" s="231">
        <f>'55'!E64</f>
        <v>0</v>
      </c>
      <c r="N2372" s="1018">
        <v>0</v>
      </c>
      <c r="O2372" s="898">
        <f>'55'!C64</f>
        <v>0</v>
      </c>
      <c r="Q2372" s="898">
        <f>'55'!E64</f>
        <v>0</v>
      </c>
      <c r="S2372" s="722">
        <f t="shared" si="269"/>
        <v>0</v>
      </c>
      <c r="T2372" s="461"/>
      <c r="U2372" s="722">
        <f t="shared" si="270"/>
        <v>0</v>
      </c>
      <c r="W2372" s="655">
        <f t="shared" si="271"/>
        <v>0</v>
      </c>
      <c r="Z2372" s="654">
        <f t="shared" si="272"/>
        <v>0</v>
      </c>
      <c r="AF2372" s="1135">
        <f t="shared" si="273"/>
        <v>0</v>
      </c>
    </row>
    <row r="2373" spans="1:37">
      <c r="A2373" s="381">
        <v>2373</v>
      </c>
      <c r="B2373" s="146" t="s">
        <v>467</v>
      </c>
      <c r="D2373" t="s">
        <v>905</v>
      </c>
      <c r="E2373" s="910">
        <f>'55'!C65</f>
        <v>0</v>
      </c>
      <c r="G2373" s="910">
        <f>'55'!E65</f>
        <v>0</v>
      </c>
      <c r="I2373" s="737"/>
      <c r="K2373" s="231"/>
      <c r="N2373" s="1018">
        <v>0</v>
      </c>
      <c r="S2373" s="722">
        <f t="shared" si="269"/>
        <v>0</v>
      </c>
      <c r="U2373" s="722">
        <f t="shared" si="270"/>
        <v>0</v>
      </c>
      <c r="W2373" s="655">
        <f t="shared" si="271"/>
        <v>0</v>
      </c>
      <c r="Z2373" s="654">
        <f t="shared" si="272"/>
        <v>0</v>
      </c>
      <c r="AF2373" s="1135">
        <f t="shared" si="273"/>
        <v>0</v>
      </c>
    </row>
    <row r="2374" spans="1:37">
      <c r="A2374" s="381">
        <v>2374</v>
      </c>
      <c r="B2374" s="146" t="s">
        <v>434</v>
      </c>
      <c r="D2374" t="s">
        <v>905</v>
      </c>
      <c r="E2374" s="910">
        <f>'55'!C66</f>
        <v>0</v>
      </c>
      <c r="G2374" s="910">
        <f>'55'!E66</f>
        <v>0</v>
      </c>
      <c r="I2374" s="737">
        <f>'55'!C66</f>
        <v>0</v>
      </c>
      <c r="K2374" s="231">
        <f>'55'!E66</f>
        <v>0</v>
      </c>
      <c r="N2374" s="1018">
        <v>0</v>
      </c>
      <c r="O2374" s="898">
        <f>'55'!C66</f>
        <v>0</v>
      </c>
      <c r="Q2374" s="898">
        <f>'55'!E66</f>
        <v>0</v>
      </c>
      <c r="S2374" s="722">
        <f t="shared" si="269"/>
        <v>0</v>
      </c>
      <c r="T2374" s="461"/>
      <c r="U2374" s="722">
        <f t="shared" si="270"/>
        <v>0</v>
      </c>
      <c r="W2374" s="655">
        <f t="shared" si="271"/>
        <v>0</v>
      </c>
      <c r="Z2374" s="654">
        <f t="shared" si="272"/>
        <v>0</v>
      </c>
      <c r="AF2374" s="1135">
        <f t="shared" si="273"/>
        <v>0</v>
      </c>
    </row>
    <row r="2375" spans="1:37">
      <c r="A2375" s="381">
        <v>2375</v>
      </c>
      <c r="B2375" s="146" t="s">
        <v>435</v>
      </c>
      <c r="D2375" t="s">
        <v>905</v>
      </c>
      <c r="E2375" s="910">
        <f>'55'!C67</f>
        <v>0</v>
      </c>
      <c r="G2375" s="910">
        <f>'55'!E67</f>
        <v>0</v>
      </c>
      <c r="I2375" s="737">
        <f>'55'!C67</f>
        <v>0</v>
      </c>
      <c r="K2375" s="231">
        <f>'55'!E67</f>
        <v>0</v>
      </c>
      <c r="N2375" s="1018">
        <v>0</v>
      </c>
      <c r="O2375" s="898">
        <f>'55'!C67</f>
        <v>0</v>
      </c>
      <c r="Q2375" s="898">
        <f>'55'!E67</f>
        <v>0</v>
      </c>
      <c r="S2375" s="722">
        <f t="shared" si="269"/>
        <v>0</v>
      </c>
      <c r="T2375" s="461"/>
      <c r="U2375" s="722">
        <f t="shared" si="270"/>
        <v>0</v>
      </c>
      <c r="W2375" s="655">
        <f t="shared" si="271"/>
        <v>0</v>
      </c>
      <c r="Z2375" s="654">
        <f t="shared" si="272"/>
        <v>0</v>
      </c>
      <c r="AF2375" s="1135">
        <f t="shared" si="273"/>
        <v>0</v>
      </c>
    </row>
    <row r="2376" spans="1:37">
      <c r="A2376" s="381">
        <v>2376</v>
      </c>
      <c r="B2376" s="146" t="s">
        <v>436</v>
      </c>
      <c r="D2376" t="s">
        <v>905</v>
      </c>
      <c r="E2376" s="910">
        <f>'55'!C68</f>
        <v>0</v>
      </c>
      <c r="G2376" s="910">
        <f>'55'!E68</f>
        <v>0</v>
      </c>
      <c r="I2376" s="737">
        <f>'55'!C68</f>
        <v>0</v>
      </c>
      <c r="K2376" s="231">
        <f>'55'!E68</f>
        <v>0</v>
      </c>
      <c r="N2376" s="1018">
        <v>0</v>
      </c>
      <c r="O2376" s="898">
        <f>'55'!C68</f>
        <v>0</v>
      </c>
      <c r="Q2376" s="898">
        <f>'55'!E68</f>
        <v>0</v>
      </c>
      <c r="S2376" s="722">
        <f t="shared" si="269"/>
        <v>0</v>
      </c>
      <c r="T2376" s="461"/>
      <c r="U2376" s="722">
        <f t="shared" si="270"/>
        <v>0</v>
      </c>
      <c r="W2376" s="655">
        <f t="shared" si="271"/>
        <v>0</v>
      </c>
      <c r="Z2376" s="654">
        <f t="shared" si="272"/>
        <v>0</v>
      </c>
      <c r="AF2376" s="1135">
        <f t="shared" si="273"/>
        <v>0</v>
      </c>
    </row>
    <row r="2377" spans="1:37" ht="15.75">
      <c r="A2377" s="381">
        <v>2377</v>
      </c>
      <c r="B2377" s="146" t="s">
        <v>446</v>
      </c>
      <c r="D2377" t="s">
        <v>905</v>
      </c>
      <c r="E2377" s="910">
        <f>'55'!C69</f>
        <v>0</v>
      </c>
      <c r="G2377" s="910">
        <f>'55'!E69</f>
        <v>0</v>
      </c>
      <c r="I2377" s="737">
        <f>'55'!C69</f>
        <v>0</v>
      </c>
      <c r="K2377" s="231">
        <f>'55'!E69</f>
        <v>0</v>
      </c>
      <c r="N2377" s="1018">
        <v>0</v>
      </c>
      <c r="O2377" s="898">
        <f>'55'!C69</f>
        <v>0</v>
      </c>
      <c r="Q2377" s="898">
        <f>'55'!E69</f>
        <v>0</v>
      </c>
      <c r="S2377" s="722">
        <f t="shared" si="269"/>
        <v>0</v>
      </c>
      <c r="T2377" s="461"/>
      <c r="U2377" s="722">
        <f t="shared" si="270"/>
        <v>0</v>
      </c>
      <c r="W2377" s="655">
        <f t="shared" si="271"/>
        <v>0</v>
      </c>
      <c r="Z2377" s="654">
        <f t="shared" si="272"/>
        <v>0</v>
      </c>
      <c r="AF2377" s="1135">
        <f t="shared" si="273"/>
        <v>0</v>
      </c>
      <c r="AH2377" s="234" t="s">
        <v>1729</v>
      </c>
    </row>
    <row r="2378" spans="1:37">
      <c r="A2378" s="381">
        <v>2378</v>
      </c>
      <c r="B2378" s="146" t="s">
        <v>298</v>
      </c>
      <c r="D2378" t="s">
        <v>905</v>
      </c>
      <c r="E2378" s="910">
        <f>'55'!C70</f>
        <v>0</v>
      </c>
      <c r="G2378" s="910">
        <f>'55'!E70</f>
        <v>0</v>
      </c>
      <c r="I2378" s="737">
        <f>'55'!C70</f>
        <v>0</v>
      </c>
      <c r="K2378" s="231">
        <f>'55'!E70</f>
        <v>0</v>
      </c>
      <c r="N2378" s="1018">
        <v>0</v>
      </c>
      <c r="O2378" s="898">
        <f>'55'!C70</f>
        <v>0</v>
      </c>
      <c r="Q2378" s="898">
        <f>'55'!E70</f>
        <v>0</v>
      </c>
      <c r="S2378" s="722">
        <f t="shared" si="269"/>
        <v>0</v>
      </c>
      <c r="T2378" s="461"/>
      <c r="U2378" s="722">
        <f t="shared" si="270"/>
        <v>0</v>
      </c>
      <c r="W2378" s="655">
        <f t="shared" si="271"/>
        <v>0</v>
      </c>
      <c r="Z2378" s="654">
        <f t="shared" si="272"/>
        <v>0</v>
      </c>
      <c r="AF2378" s="1135">
        <f t="shared" si="273"/>
        <v>0</v>
      </c>
      <c r="AH2378" t="s">
        <v>1318</v>
      </c>
      <c r="AI2378" s="1132">
        <f>SUM(AF2350:AF2362)+AF2365+AF2366+SUM(AF2370:AF2378)+AF2380</f>
        <v>4673</v>
      </c>
      <c r="AK2378" s="1132">
        <f>SUM(AK2379:AK2381)</f>
        <v>4673</v>
      </c>
    </row>
    <row r="2379" spans="1:37">
      <c r="A2379" s="381">
        <v>2379</v>
      </c>
      <c r="B2379" s="146" t="s">
        <v>525</v>
      </c>
      <c r="D2379" t="s">
        <v>905</v>
      </c>
      <c r="E2379" s="910">
        <f>'55'!C71</f>
        <v>0</v>
      </c>
      <c r="G2379" s="910">
        <f>'55'!E71</f>
        <v>0</v>
      </c>
      <c r="I2379" s="737">
        <f>'55'!C71</f>
        <v>0</v>
      </c>
      <c r="K2379" s="231">
        <f>'55'!E71</f>
        <v>0</v>
      </c>
      <c r="N2379" s="1018">
        <v>0</v>
      </c>
      <c r="O2379" s="898">
        <f>'55'!C71</f>
        <v>0</v>
      </c>
      <c r="Q2379" s="898">
        <f>'55'!E71</f>
        <v>0</v>
      </c>
      <c r="S2379" s="722">
        <f t="shared" si="269"/>
        <v>0</v>
      </c>
      <c r="T2379" s="461"/>
      <c r="U2379" s="722">
        <f t="shared" si="270"/>
        <v>0</v>
      </c>
      <c r="W2379" s="655">
        <f t="shared" si="271"/>
        <v>0</v>
      </c>
      <c r="Z2379" s="654">
        <f t="shared" si="272"/>
        <v>0</v>
      </c>
      <c r="AF2379" s="1136">
        <f t="shared" si="273"/>
        <v>0</v>
      </c>
      <c r="AH2379" t="s">
        <v>1716</v>
      </c>
      <c r="AI2379" s="544">
        <f>AF2363+AF2364+AF2368+AF2369+AF2379</f>
        <v>21866</v>
      </c>
      <c r="AJ2379" t="s">
        <v>1718</v>
      </c>
      <c r="AK2379" s="1133">
        <f>-AI2379</f>
        <v>-21866</v>
      </c>
    </row>
    <row r="2380" spans="1:37">
      <c r="A2380" s="381">
        <v>2380</v>
      </c>
      <c r="B2380" s="146" t="s">
        <v>502</v>
      </c>
      <c r="D2380" t="s">
        <v>905</v>
      </c>
      <c r="E2380" s="910">
        <f>'55'!C72</f>
        <v>0</v>
      </c>
      <c r="G2380" s="910">
        <f>'55'!E72</f>
        <v>0</v>
      </c>
      <c r="I2380" s="737">
        <f>'55'!C72</f>
        <v>0</v>
      </c>
      <c r="K2380" s="231">
        <f>'55'!E72</f>
        <v>0</v>
      </c>
      <c r="N2380" s="1018">
        <v>0</v>
      </c>
      <c r="O2380" s="898">
        <f>'55'!C72</f>
        <v>0</v>
      </c>
      <c r="Q2380" s="898">
        <f>'55'!E72</f>
        <v>0</v>
      </c>
      <c r="S2380" s="722">
        <f t="shared" si="269"/>
        <v>0</v>
      </c>
      <c r="T2380" s="461"/>
      <c r="U2380" s="722">
        <f t="shared" si="270"/>
        <v>0</v>
      </c>
      <c r="W2380" s="655">
        <f t="shared" si="271"/>
        <v>0</v>
      </c>
      <c r="Z2380" s="654">
        <f t="shared" si="272"/>
        <v>0</v>
      </c>
      <c r="AF2380" s="1135">
        <f t="shared" si="273"/>
        <v>0</v>
      </c>
      <c r="AH2380" t="s">
        <v>1717</v>
      </c>
      <c r="AI2380" s="544">
        <f>AF2367</f>
        <v>13135</v>
      </c>
      <c r="AJ2380" t="s">
        <v>1718</v>
      </c>
      <c r="AK2380" s="1134">
        <f>-AI2380</f>
        <v>-13135</v>
      </c>
    </row>
    <row r="2381" spans="1:37" ht="15.75">
      <c r="A2381" s="381">
        <v>2381</v>
      </c>
      <c r="B2381" s="341" t="s">
        <v>77</v>
      </c>
      <c r="D2381" t="s">
        <v>905</v>
      </c>
      <c r="E2381" s="910">
        <f>'55'!C73</f>
        <v>80726</v>
      </c>
      <c r="G2381" s="910">
        <f>'55'!E73</f>
        <v>41052</v>
      </c>
      <c r="I2381" s="737">
        <f>'55'!C73</f>
        <v>80726</v>
      </c>
      <c r="K2381" s="231">
        <f>'55'!E73</f>
        <v>41052</v>
      </c>
      <c r="N2381" s="1018">
        <v>41052</v>
      </c>
      <c r="O2381" s="898">
        <f>'55'!C73</f>
        <v>80726</v>
      </c>
      <c r="Q2381" s="898">
        <f>'55'!E73</f>
        <v>41052</v>
      </c>
      <c r="S2381" s="722">
        <f t="shared" ref="S2381:S2393" si="274">E2381-I2381</f>
        <v>0</v>
      </c>
      <c r="T2381" s="461"/>
      <c r="U2381" s="722">
        <f t="shared" ref="U2381:U2393" si="275">G2381-K2381</f>
        <v>0</v>
      </c>
      <c r="W2381" s="655">
        <f t="shared" ref="W2381:W2393" si="276">G2381-N2381</f>
        <v>0</v>
      </c>
      <c r="Z2381" s="654">
        <f t="shared" ref="Z2381:Z2412" si="277">E2381-Y2381</f>
        <v>80726</v>
      </c>
      <c r="AF2381" s="1138">
        <f t="shared" si="273"/>
        <v>39674</v>
      </c>
      <c r="AH2381" t="s">
        <v>106</v>
      </c>
      <c r="AI2381" s="1132">
        <f>SUM(AI2378:AI2380)</f>
        <v>39674</v>
      </c>
      <c r="AK2381" s="1132">
        <f>AI2381</f>
        <v>39674</v>
      </c>
    </row>
    <row r="2382" spans="1:37" ht="15.75">
      <c r="A2382" s="381">
        <v>2382</v>
      </c>
      <c r="B2382" s="341" t="s">
        <v>106</v>
      </c>
      <c r="D2382" t="s">
        <v>905</v>
      </c>
      <c r="E2382" s="910">
        <f>'55'!C74</f>
        <v>278641</v>
      </c>
      <c r="G2382" s="910">
        <f>'55'!E74</f>
        <v>260218</v>
      </c>
      <c r="I2382" s="737">
        <f>'55'!C74</f>
        <v>278641</v>
      </c>
      <c r="K2382" s="231">
        <f>'55'!E74</f>
        <v>260218</v>
      </c>
      <c r="N2382" s="1018">
        <v>260218</v>
      </c>
      <c r="O2382" s="898">
        <f>'55'!C74</f>
        <v>278641</v>
      </c>
      <c r="Q2382" s="898">
        <f>'55'!E74</f>
        <v>260218</v>
      </c>
      <c r="S2382" s="722">
        <f t="shared" si="274"/>
        <v>0</v>
      </c>
      <c r="T2382" s="461"/>
      <c r="U2382" s="722">
        <f t="shared" si="275"/>
        <v>0</v>
      </c>
      <c r="W2382" s="655">
        <f t="shared" si="276"/>
        <v>0</v>
      </c>
      <c r="Z2382" s="654">
        <f t="shared" si="277"/>
        <v>278641</v>
      </c>
    </row>
    <row r="2383" spans="1:37" ht="17.25">
      <c r="A2383" s="381">
        <v>2383</v>
      </c>
      <c r="B2383" s="937" t="s">
        <v>826</v>
      </c>
      <c r="C2383" s="468"/>
      <c r="E2383" s="718"/>
      <c r="F2383" s="718"/>
      <c r="G2383" s="718"/>
      <c r="I2383" s="737"/>
      <c r="K2383" s="231"/>
      <c r="N2383" s="1018"/>
      <c r="S2383" s="722">
        <f t="shared" si="274"/>
        <v>0</v>
      </c>
      <c r="U2383" s="722">
        <f t="shared" si="275"/>
        <v>0</v>
      </c>
      <c r="W2383" s="655">
        <f t="shared" si="276"/>
        <v>0</v>
      </c>
      <c r="Z2383" s="654">
        <f t="shared" si="277"/>
        <v>0</v>
      </c>
    </row>
    <row r="2384" spans="1:37" ht="15.75">
      <c r="A2384" s="381">
        <v>2384</v>
      </c>
      <c r="B2384" s="937" t="s">
        <v>271</v>
      </c>
      <c r="E2384" s="718"/>
      <c r="F2384" s="718"/>
      <c r="G2384" s="718"/>
      <c r="I2384" s="737"/>
      <c r="K2384" s="231"/>
      <c r="L2384" s="375" t="s">
        <v>1034</v>
      </c>
      <c r="N2384" s="1018"/>
      <c r="S2384" s="722">
        <f t="shared" si="274"/>
        <v>0</v>
      </c>
      <c r="U2384" s="722">
        <f t="shared" si="275"/>
        <v>0</v>
      </c>
      <c r="W2384" s="655">
        <f t="shared" si="276"/>
        <v>0</v>
      </c>
      <c r="Z2384" s="654">
        <f t="shared" si="277"/>
        <v>0</v>
      </c>
    </row>
    <row r="2385" spans="1:37">
      <c r="A2385" s="381">
        <v>2385</v>
      </c>
      <c r="B2385" s="936" t="s">
        <v>417</v>
      </c>
      <c r="D2385" t="s">
        <v>905</v>
      </c>
      <c r="E2385" s="718"/>
      <c r="F2385" s="718"/>
      <c r="G2385" s="718"/>
      <c r="I2385" s="741"/>
      <c r="K2385" s="718"/>
      <c r="N2385" s="1018"/>
      <c r="S2385" s="722">
        <f t="shared" si="274"/>
        <v>0</v>
      </c>
      <c r="U2385" s="722">
        <f t="shared" si="275"/>
        <v>0</v>
      </c>
      <c r="W2385" s="655">
        <f t="shared" si="276"/>
        <v>0</v>
      </c>
      <c r="Z2385" s="654">
        <f t="shared" si="277"/>
        <v>0</v>
      </c>
      <c r="AF2385" s="1140">
        <f>-(G2385-E2385)</f>
        <v>0</v>
      </c>
    </row>
    <row r="2386" spans="1:37">
      <c r="A2386" s="381">
        <v>2386</v>
      </c>
      <c r="B2386" s="936" t="s">
        <v>1097</v>
      </c>
      <c r="D2386" t="s">
        <v>905</v>
      </c>
      <c r="E2386" s="718"/>
      <c r="F2386" s="718"/>
      <c r="G2386" s="718"/>
      <c r="I2386" s="741"/>
      <c r="K2386" s="718"/>
      <c r="N2386" s="1018"/>
      <c r="S2386" s="722">
        <f t="shared" si="274"/>
        <v>0</v>
      </c>
      <c r="U2386" s="722">
        <f t="shared" si="275"/>
        <v>0</v>
      </c>
      <c r="W2386" s="655">
        <f t="shared" si="276"/>
        <v>0</v>
      </c>
      <c r="Z2386" s="654">
        <f t="shared" si="277"/>
        <v>0</v>
      </c>
      <c r="AF2386" s="1140">
        <f>-(G2386-E2386)</f>
        <v>0</v>
      </c>
    </row>
    <row r="2387" spans="1:37">
      <c r="A2387" s="381">
        <v>2387</v>
      </c>
      <c r="B2387" s="936" t="s">
        <v>1098</v>
      </c>
      <c r="E2387" s="718"/>
      <c r="F2387" s="718"/>
      <c r="G2387" s="718"/>
      <c r="I2387" s="741"/>
      <c r="K2387" s="718"/>
      <c r="N2387" s="1018"/>
      <c r="S2387" s="722">
        <f t="shared" si="274"/>
        <v>0</v>
      </c>
      <c r="U2387" s="722">
        <f t="shared" si="275"/>
        <v>0</v>
      </c>
      <c r="W2387" s="655">
        <f t="shared" si="276"/>
        <v>0</v>
      </c>
      <c r="Z2387" s="654">
        <f t="shared" si="277"/>
        <v>0</v>
      </c>
    </row>
    <row r="2388" spans="1:37">
      <c r="A2388" s="381">
        <v>2388</v>
      </c>
      <c r="B2388" s="936" t="s">
        <v>318</v>
      </c>
      <c r="D2388" t="s">
        <v>905</v>
      </c>
      <c r="E2388" s="718"/>
      <c r="F2388" s="718"/>
      <c r="G2388" s="718"/>
      <c r="I2388" s="741"/>
      <c r="K2388" s="718"/>
      <c r="N2388" s="1018"/>
      <c r="S2388" s="722">
        <f t="shared" si="274"/>
        <v>0</v>
      </c>
      <c r="U2388" s="722">
        <f t="shared" si="275"/>
        <v>0</v>
      </c>
      <c r="W2388" s="655">
        <f t="shared" si="276"/>
        <v>0</v>
      </c>
      <c r="Z2388" s="654">
        <f t="shared" si="277"/>
        <v>0</v>
      </c>
      <c r="AF2388" s="1140">
        <f>-(G2388-E2388)</f>
        <v>0</v>
      </c>
    </row>
    <row r="2389" spans="1:37">
      <c r="A2389" s="381">
        <v>2389</v>
      </c>
      <c r="B2389" s="936" t="s">
        <v>1154</v>
      </c>
      <c r="D2389" t="s">
        <v>905</v>
      </c>
      <c r="E2389" s="718"/>
      <c r="F2389" s="718"/>
      <c r="G2389" s="718"/>
      <c r="I2389" s="741"/>
      <c r="K2389" s="718"/>
      <c r="N2389" s="1018"/>
      <c r="S2389" s="722">
        <f t="shared" si="274"/>
        <v>0</v>
      </c>
      <c r="U2389" s="722">
        <f t="shared" si="275"/>
        <v>0</v>
      </c>
      <c r="W2389" s="655">
        <f t="shared" si="276"/>
        <v>0</v>
      </c>
      <c r="Z2389" s="654">
        <f t="shared" si="277"/>
        <v>0</v>
      </c>
      <c r="AF2389" s="1140">
        <f>-(G2389-E2389)</f>
        <v>0</v>
      </c>
    </row>
    <row r="2390" spans="1:37" ht="15.75">
      <c r="A2390" s="381">
        <v>2390</v>
      </c>
      <c r="B2390" s="937" t="s">
        <v>1099</v>
      </c>
      <c r="E2390" s="718"/>
      <c r="F2390" s="718"/>
      <c r="G2390" s="718"/>
      <c r="I2390" s="741"/>
      <c r="K2390" s="718"/>
      <c r="N2390" s="1018"/>
      <c r="S2390" s="722">
        <f t="shared" si="274"/>
        <v>0</v>
      </c>
      <c r="U2390" s="722">
        <f t="shared" si="275"/>
        <v>0</v>
      </c>
      <c r="W2390" s="655">
        <f t="shared" si="276"/>
        <v>0</v>
      </c>
      <c r="Z2390" s="654">
        <f t="shared" si="277"/>
        <v>0</v>
      </c>
    </row>
    <row r="2391" spans="1:37">
      <c r="A2391" s="381">
        <v>2391</v>
      </c>
      <c r="B2391" s="936" t="s">
        <v>1155</v>
      </c>
      <c r="D2391" t="s">
        <v>905</v>
      </c>
      <c r="E2391" s="718"/>
      <c r="F2391" s="718"/>
      <c r="G2391" s="718"/>
      <c r="I2391" s="741"/>
      <c r="K2391" s="718"/>
      <c r="N2391" s="1018"/>
      <c r="S2391" s="722">
        <f t="shared" si="274"/>
        <v>0</v>
      </c>
      <c r="U2391" s="722">
        <f t="shared" si="275"/>
        <v>0</v>
      </c>
      <c r="W2391" s="655">
        <f t="shared" si="276"/>
        <v>0</v>
      </c>
      <c r="Z2391" s="654">
        <f t="shared" si="277"/>
        <v>0</v>
      </c>
      <c r="AF2391" s="1136">
        <f t="shared" ref="AF2391:AF2396" si="278">-(G2391-E2391)</f>
        <v>0</v>
      </c>
    </row>
    <row r="2392" spans="1:37" ht="15.75">
      <c r="A2392" s="381">
        <v>2392</v>
      </c>
      <c r="B2392" s="936" t="s">
        <v>1156</v>
      </c>
      <c r="D2392" t="s">
        <v>905</v>
      </c>
      <c r="E2392" s="718"/>
      <c r="F2392" s="718"/>
      <c r="G2392" s="718"/>
      <c r="I2392" s="741"/>
      <c r="K2392" s="718"/>
      <c r="N2392" s="1018"/>
      <c r="S2392" s="722">
        <f t="shared" si="274"/>
        <v>0</v>
      </c>
      <c r="U2392" s="722">
        <f t="shared" si="275"/>
        <v>0</v>
      </c>
      <c r="W2392" s="655">
        <f t="shared" si="276"/>
        <v>0</v>
      </c>
      <c r="Z2392" s="654">
        <f t="shared" si="277"/>
        <v>0</v>
      </c>
      <c r="AF2392" s="1136">
        <f t="shared" si="278"/>
        <v>0</v>
      </c>
      <c r="AH2392" s="234" t="s">
        <v>826</v>
      </c>
    </row>
    <row r="2393" spans="1:37">
      <c r="A2393" s="381">
        <v>2393</v>
      </c>
      <c r="B2393" s="936" t="s">
        <v>1100</v>
      </c>
      <c r="D2393" t="s">
        <v>905</v>
      </c>
      <c r="E2393" s="718"/>
      <c r="F2393" s="718"/>
      <c r="G2393" s="718"/>
      <c r="I2393" s="741"/>
      <c r="K2393" s="718"/>
      <c r="N2393" s="1018"/>
      <c r="S2393" s="722">
        <f t="shared" si="274"/>
        <v>0</v>
      </c>
      <c r="U2393" s="722">
        <f t="shared" si="275"/>
        <v>0</v>
      </c>
      <c r="W2393" s="655">
        <f t="shared" si="276"/>
        <v>0</v>
      </c>
      <c r="Z2393" s="654">
        <f t="shared" si="277"/>
        <v>0</v>
      </c>
      <c r="AF2393" s="1136">
        <f t="shared" si="278"/>
        <v>0</v>
      </c>
      <c r="AI2393" s="544">
        <f>AF2385+AF2386+AF2388+AF2389+AF2395</f>
        <v>0</v>
      </c>
      <c r="AK2393" s="544">
        <f>SUM(AK2394:AK2395)</f>
        <v>0</v>
      </c>
    </row>
    <row r="2394" spans="1:37">
      <c r="A2394" s="381">
        <v>2394</v>
      </c>
      <c r="B2394" s="936" t="s">
        <v>1527</v>
      </c>
      <c r="D2394" t="s">
        <v>905</v>
      </c>
      <c r="E2394" s="718"/>
      <c r="F2394" s="718"/>
      <c r="G2394" s="718"/>
      <c r="I2394" s="741"/>
      <c r="K2394" s="718"/>
      <c r="N2394" s="1018"/>
      <c r="S2394" s="722"/>
      <c r="U2394" s="722"/>
      <c r="W2394" s="655"/>
      <c r="Z2394" s="654">
        <f t="shared" si="277"/>
        <v>0</v>
      </c>
      <c r="AF2394" s="1137">
        <f t="shared" si="278"/>
        <v>0</v>
      </c>
      <c r="AH2394" t="s">
        <v>1716</v>
      </c>
      <c r="AI2394" s="544">
        <f>SUM(AF2391:AF2393)</f>
        <v>0</v>
      </c>
      <c r="AJ2394" t="s">
        <v>1718</v>
      </c>
      <c r="AK2394" s="1141">
        <f>-AI2394</f>
        <v>0</v>
      </c>
    </row>
    <row r="2395" spans="1:37">
      <c r="A2395" s="381">
        <v>2395</v>
      </c>
      <c r="B2395" s="936" t="s">
        <v>323</v>
      </c>
      <c r="D2395" t="s">
        <v>905</v>
      </c>
      <c r="E2395" s="718"/>
      <c r="F2395" s="718"/>
      <c r="G2395" s="718"/>
      <c r="I2395" s="741"/>
      <c r="K2395" s="718"/>
      <c r="N2395" s="1018"/>
      <c r="S2395" s="722">
        <f t="shared" ref="S2395:S2406" si="279">E2395-I2395</f>
        <v>0</v>
      </c>
      <c r="U2395" s="722">
        <f t="shared" ref="U2395:U2406" si="280">G2395-K2395</f>
        <v>0</v>
      </c>
      <c r="W2395" s="655">
        <f t="shared" ref="W2395:W2406" si="281">G2395-N2395</f>
        <v>0</v>
      </c>
      <c r="Z2395" s="654">
        <f t="shared" si="277"/>
        <v>0</v>
      </c>
      <c r="AF2395" s="1140">
        <f t="shared" si="278"/>
        <v>0</v>
      </c>
      <c r="AH2395" t="s">
        <v>1717</v>
      </c>
      <c r="AI2395" s="544">
        <f>AF2394</f>
        <v>0</v>
      </c>
      <c r="AJ2395" t="s">
        <v>1718</v>
      </c>
      <c r="AK2395" s="1142">
        <f>-AI2395</f>
        <v>0</v>
      </c>
    </row>
    <row r="2396" spans="1:37" ht="15.75">
      <c r="A2396" s="381">
        <v>2396</v>
      </c>
      <c r="B2396" s="937" t="s">
        <v>106</v>
      </c>
      <c r="D2396" t="s">
        <v>905</v>
      </c>
      <c r="E2396" s="718"/>
      <c r="F2396" s="718"/>
      <c r="G2396" s="718"/>
      <c r="I2396" s="741"/>
      <c r="K2396" s="718"/>
      <c r="N2396" s="1018"/>
      <c r="S2396" s="722">
        <f t="shared" si="279"/>
        <v>0</v>
      </c>
      <c r="U2396" s="722">
        <f t="shared" si="280"/>
        <v>0</v>
      </c>
      <c r="W2396" s="655">
        <f t="shared" si="281"/>
        <v>0</v>
      </c>
      <c r="Z2396" s="654">
        <f t="shared" si="277"/>
        <v>0</v>
      </c>
      <c r="AF2396" s="1139">
        <f t="shared" si="278"/>
        <v>0</v>
      </c>
      <c r="AH2396" t="s">
        <v>106</v>
      </c>
      <c r="AI2396" s="544">
        <f>SUM(AI2393:AI2395)</f>
        <v>0</v>
      </c>
      <c r="AK2396" s="544">
        <f>AI2396</f>
        <v>0</v>
      </c>
    </row>
    <row r="2397" spans="1:37" ht="15.75">
      <c r="A2397" s="381">
        <v>2397</v>
      </c>
      <c r="B2397" s="937" t="s">
        <v>303</v>
      </c>
      <c r="E2397" s="718"/>
      <c r="F2397" s="718"/>
      <c r="G2397" s="718"/>
      <c r="I2397" s="741"/>
      <c r="K2397" s="718"/>
      <c r="N2397" s="1018"/>
      <c r="S2397" s="722">
        <f t="shared" si="279"/>
        <v>0</v>
      </c>
      <c r="U2397" s="722">
        <f t="shared" si="280"/>
        <v>0</v>
      </c>
      <c r="W2397" s="655">
        <f t="shared" si="281"/>
        <v>0</v>
      </c>
      <c r="Z2397" s="654">
        <f t="shared" si="277"/>
        <v>0</v>
      </c>
    </row>
    <row r="2398" spans="1:37">
      <c r="A2398" s="381">
        <v>2398</v>
      </c>
      <c r="B2398" s="936" t="s">
        <v>417</v>
      </c>
      <c r="D2398" t="s">
        <v>905</v>
      </c>
      <c r="E2398" s="718"/>
      <c r="F2398" s="718"/>
      <c r="G2398" s="718"/>
      <c r="I2398" s="741"/>
      <c r="K2398" s="718"/>
      <c r="N2398" s="1018"/>
      <c r="S2398" s="722">
        <f t="shared" si="279"/>
        <v>0</v>
      </c>
      <c r="U2398" s="722">
        <f t="shared" si="280"/>
        <v>0</v>
      </c>
      <c r="W2398" s="655">
        <f t="shared" si="281"/>
        <v>0</v>
      </c>
      <c r="Z2398" s="654">
        <f t="shared" si="277"/>
        <v>0</v>
      </c>
      <c r="AF2398" s="1140">
        <f>-(G2398-E2398)</f>
        <v>0</v>
      </c>
    </row>
    <row r="2399" spans="1:37">
      <c r="A2399" s="381">
        <v>2399</v>
      </c>
      <c r="B2399" s="936" t="s">
        <v>1097</v>
      </c>
      <c r="D2399" t="s">
        <v>905</v>
      </c>
      <c r="E2399" s="718"/>
      <c r="F2399" s="718"/>
      <c r="G2399" s="718"/>
      <c r="I2399" s="741"/>
      <c r="K2399" s="718"/>
      <c r="N2399" s="1018"/>
      <c r="S2399" s="722">
        <f t="shared" si="279"/>
        <v>0</v>
      </c>
      <c r="U2399" s="722">
        <f t="shared" si="280"/>
        <v>0</v>
      </c>
      <c r="W2399" s="655">
        <f t="shared" si="281"/>
        <v>0</v>
      </c>
      <c r="Z2399" s="654">
        <f t="shared" si="277"/>
        <v>0</v>
      </c>
      <c r="AF2399" s="1140">
        <f>-(G2399-E2399)</f>
        <v>0</v>
      </c>
    </row>
    <row r="2400" spans="1:37">
      <c r="A2400" s="381">
        <v>2400</v>
      </c>
      <c r="B2400" s="936" t="s">
        <v>1098</v>
      </c>
      <c r="E2400" s="718"/>
      <c r="F2400" s="718"/>
      <c r="G2400" s="718"/>
      <c r="I2400" s="741"/>
      <c r="K2400" s="718"/>
      <c r="N2400" s="1018"/>
      <c r="S2400" s="722">
        <f t="shared" si="279"/>
        <v>0</v>
      </c>
      <c r="U2400" s="722">
        <f t="shared" si="280"/>
        <v>0</v>
      </c>
      <c r="W2400" s="655">
        <f t="shared" si="281"/>
        <v>0</v>
      </c>
      <c r="Z2400" s="654">
        <f t="shared" si="277"/>
        <v>0</v>
      </c>
    </row>
    <row r="2401" spans="1:37">
      <c r="A2401" s="381">
        <v>2401</v>
      </c>
      <c r="B2401" s="936" t="s">
        <v>318</v>
      </c>
      <c r="D2401" t="s">
        <v>905</v>
      </c>
      <c r="E2401" s="718"/>
      <c r="F2401" s="718"/>
      <c r="G2401" s="718"/>
      <c r="I2401" s="741"/>
      <c r="K2401" s="718"/>
      <c r="N2401" s="1018"/>
      <c r="S2401" s="722">
        <f t="shared" si="279"/>
        <v>0</v>
      </c>
      <c r="U2401" s="722">
        <f t="shared" si="280"/>
        <v>0</v>
      </c>
      <c r="W2401" s="655">
        <f t="shared" si="281"/>
        <v>0</v>
      </c>
      <c r="Z2401" s="654">
        <f t="shared" si="277"/>
        <v>0</v>
      </c>
      <c r="AF2401" s="1140">
        <f>-(G2401-E2401)</f>
        <v>0</v>
      </c>
    </row>
    <row r="2402" spans="1:37">
      <c r="A2402" s="381">
        <v>2402</v>
      </c>
      <c r="B2402" s="936" t="s">
        <v>1154</v>
      </c>
      <c r="D2402" t="s">
        <v>905</v>
      </c>
      <c r="E2402" s="718"/>
      <c r="F2402" s="718"/>
      <c r="G2402" s="718"/>
      <c r="I2402" s="741"/>
      <c r="K2402" s="718"/>
      <c r="N2402" s="1018"/>
      <c r="S2402" s="722">
        <f t="shared" si="279"/>
        <v>0</v>
      </c>
      <c r="U2402" s="722">
        <f t="shared" si="280"/>
        <v>0</v>
      </c>
      <c r="W2402" s="655">
        <f t="shared" si="281"/>
        <v>0</v>
      </c>
      <c r="Z2402" s="654">
        <f t="shared" si="277"/>
        <v>0</v>
      </c>
      <c r="AF2402" s="1140">
        <f>-(G2402-E2402)</f>
        <v>0</v>
      </c>
    </row>
    <row r="2403" spans="1:37">
      <c r="A2403" s="381">
        <v>2403</v>
      </c>
      <c r="B2403" s="936" t="s">
        <v>1099</v>
      </c>
      <c r="E2403" s="718"/>
      <c r="F2403" s="718"/>
      <c r="G2403" s="718"/>
      <c r="I2403" s="741"/>
      <c r="K2403" s="718"/>
      <c r="N2403" s="1018"/>
      <c r="S2403" s="722">
        <f t="shared" si="279"/>
        <v>0</v>
      </c>
      <c r="U2403" s="722">
        <f t="shared" si="280"/>
        <v>0</v>
      </c>
      <c r="W2403" s="655">
        <f t="shared" si="281"/>
        <v>0</v>
      </c>
      <c r="Z2403" s="654">
        <f t="shared" si="277"/>
        <v>0</v>
      </c>
    </row>
    <row r="2404" spans="1:37">
      <c r="A2404" s="381">
        <v>2404</v>
      </c>
      <c r="B2404" s="936" t="s">
        <v>1155</v>
      </c>
      <c r="D2404" t="s">
        <v>905</v>
      </c>
      <c r="E2404" s="718"/>
      <c r="F2404" s="718"/>
      <c r="G2404" s="718"/>
      <c r="I2404" s="741"/>
      <c r="K2404" s="718"/>
      <c r="N2404" s="1018"/>
      <c r="S2404" s="722">
        <f t="shared" si="279"/>
        <v>0</v>
      </c>
      <c r="U2404" s="722">
        <f t="shared" si="280"/>
        <v>0</v>
      </c>
      <c r="W2404" s="655">
        <f t="shared" si="281"/>
        <v>0</v>
      </c>
      <c r="Z2404" s="654">
        <f t="shared" si="277"/>
        <v>0</v>
      </c>
      <c r="AF2404" s="1136">
        <f t="shared" ref="AF2404:AF2409" si="282">-(G2404-E2404)</f>
        <v>0</v>
      </c>
    </row>
    <row r="2405" spans="1:37" ht="15.75">
      <c r="A2405" s="381">
        <v>2405</v>
      </c>
      <c r="B2405" s="936" t="s">
        <v>1156</v>
      </c>
      <c r="D2405" t="s">
        <v>905</v>
      </c>
      <c r="E2405" s="718"/>
      <c r="F2405" s="718"/>
      <c r="G2405" s="718"/>
      <c r="I2405" s="741"/>
      <c r="K2405" s="718"/>
      <c r="N2405" s="1018"/>
      <c r="S2405" s="722">
        <f t="shared" si="279"/>
        <v>0</v>
      </c>
      <c r="U2405" s="722">
        <f t="shared" si="280"/>
        <v>0</v>
      </c>
      <c r="W2405" s="655">
        <f t="shared" si="281"/>
        <v>0</v>
      </c>
      <c r="Z2405" s="654">
        <f t="shared" si="277"/>
        <v>0</v>
      </c>
      <c r="AF2405" s="1136">
        <f t="shared" si="282"/>
        <v>0</v>
      </c>
      <c r="AH2405" s="234" t="s">
        <v>826</v>
      </c>
    </row>
    <row r="2406" spans="1:37">
      <c r="A2406" s="381">
        <v>2406</v>
      </c>
      <c r="B2406" s="936" t="s">
        <v>1100</v>
      </c>
      <c r="D2406" t="s">
        <v>905</v>
      </c>
      <c r="E2406" s="718"/>
      <c r="F2406" s="718"/>
      <c r="G2406" s="718"/>
      <c r="I2406" s="741"/>
      <c r="K2406" s="718"/>
      <c r="N2406" s="1018"/>
      <c r="S2406" s="722">
        <f t="shared" si="279"/>
        <v>0</v>
      </c>
      <c r="U2406" s="722">
        <f t="shared" si="280"/>
        <v>0</v>
      </c>
      <c r="W2406" s="655">
        <f t="shared" si="281"/>
        <v>0</v>
      </c>
      <c r="Z2406" s="654">
        <f t="shared" si="277"/>
        <v>0</v>
      </c>
      <c r="AF2406" s="1136">
        <f t="shared" si="282"/>
        <v>0</v>
      </c>
      <c r="AI2406" s="544">
        <f>AF2398+AF2399+AF2401+AF2402+AF2408</f>
        <v>0</v>
      </c>
      <c r="AK2406" s="544">
        <f>SUM(AK2407:AK2408)</f>
        <v>0</v>
      </c>
    </row>
    <row r="2407" spans="1:37">
      <c r="A2407" s="381">
        <v>2407</v>
      </c>
      <c r="B2407" s="936" t="s">
        <v>1527</v>
      </c>
      <c r="D2407" t="s">
        <v>905</v>
      </c>
      <c r="E2407" s="718"/>
      <c r="F2407" s="718"/>
      <c r="G2407" s="718"/>
      <c r="I2407" s="741"/>
      <c r="K2407" s="718"/>
      <c r="N2407" s="1018"/>
      <c r="S2407" s="722"/>
      <c r="U2407" s="722"/>
      <c r="W2407" s="655"/>
      <c r="Z2407" s="654">
        <f t="shared" si="277"/>
        <v>0</v>
      </c>
      <c r="AF2407" s="1137">
        <f t="shared" si="282"/>
        <v>0</v>
      </c>
      <c r="AH2407" t="s">
        <v>1716</v>
      </c>
      <c r="AI2407" s="544">
        <f>SUM(AF2404:AF2406)</f>
        <v>0</v>
      </c>
      <c r="AJ2407" t="s">
        <v>1718</v>
      </c>
      <c r="AK2407" s="1141">
        <f>-AI2407</f>
        <v>0</v>
      </c>
    </row>
    <row r="2408" spans="1:37">
      <c r="A2408" s="381">
        <v>2408</v>
      </c>
      <c r="B2408" s="936" t="s">
        <v>323</v>
      </c>
      <c r="D2408" t="s">
        <v>905</v>
      </c>
      <c r="E2408" s="718"/>
      <c r="F2408" s="718"/>
      <c r="G2408" s="718"/>
      <c r="I2408" s="741"/>
      <c r="K2408" s="718"/>
      <c r="N2408" s="1018"/>
      <c r="S2408" s="722">
        <f t="shared" ref="S2408:S2439" si="283">E2408-I2408</f>
        <v>0</v>
      </c>
      <c r="U2408" s="722">
        <f t="shared" ref="U2408:U2439" si="284">G2408-K2408</f>
        <v>0</v>
      </c>
      <c r="W2408" s="655">
        <f t="shared" ref="W2408:W2439" si="285">G2408-N2408</f>
        <v>0</v>
      </c>
      <c r="Z2408" s="654">
        <f t="shared" si="277"/>
        <v>0</v>
      </c>
      <c r="AF2408" s="1140">
        <f t="shared" si="282"/>
        <v>0</v>
      </c>
      <c r="AH2408" t="s">
        <v>1717</v>
      </c>
      <c r="AI2408" s="544">
        <f>AF2407</f>
        <v>0</v>
      </c>
      <c r="AJ2408" t="s">
        <v>1718</v>
      </c>
      <c r="AK2408" s="1142">
        <f>-AI2408</f>
        <v>0</v>
      </c>
    </row>
    <row r="2409" spans="1:37" ht="15.75">
      <c r="A2409" s="381">
        <v>2409</v>
      </c>
      <c r="B2409" s="937" t="s">
        <v>106</v>
      </c>
      <c r="D2409" t="s">
        <v>905</v>
      </c>
      <c r="E2409" s="718"/>
      <c r="F2409" s="718"/>
      <c r="G2409" s="718"/>
      <c r="I2409" s="741"/>
      <c r="K2409" s="718"/>
      <c r="N2409" s="1018"/>
      <c r="S2409" s="722">
        <f t="shared" si="283"/>
        <v>0</v>
      </c>
      <c r="U2409" s="722">
        <f t="shared" si="284"/>
        <v>0</v>
      </c>
      <c r="W2409" s="655">
        <f t="shared" si="285"/>
        <v>0</v>
      </c>
      <c r="Z2409" s="654">
        <f t="shared" si="277"/>
        <v>0</v>
      </c>
      <c r="AF2409" s="1139">
        <f t="shared" si="282"/>
        <v>0</v>
      </c>
      <c r="AH2409" t="s">
        <v>106</v>
      </c>
      <c r="AI2409" s="544">
        <f>SUM(AI2406:AI2408)</f>
        <v>0</v>
      </c>
      <c r="AK2409" s="544">
        <f>AI2409</f>
        <v>0</v>
      </c>
    </row>
    <row r="2410" spans="1:37" ht="15.75">
      <c r="A2410" s="381">
        <v>2410</v>
      </c>
      <c r="B2410" s="937" t="s">
        <v>1145</v>
      </c>
      <c r="E2410" s="718"/>
      <c r="F2410" s="718"/>
      <c r="G2410" s="718"/>
      <c r="I2410" s="741"/>
      <c r="K2410" s="718"/>
      <c r="N2410" s="1018"/>
      <c r="S2410" s="722">
        <f t="shared" si="283"/>
        <v>0</v>
      </c>
      <c r="U2410" s="722">
        <f t="shared" si="284"/>
        <v>0</v>
      </c>
      <c r="W2410" s="655">
        <f t="shared" si="285"/>
        <v>0</v>
      </c>
      <c r="Z2410" s="654">
        <f t="shared" si="277"/>
        <v>0</v>
      </c>
    </row>
    <row r="2411" spans="1:37" ht="15.75">
      <c r="A2411" s="381">
        <v>2411</v>
      </c>
      <c r="B2411" s="937" t="s">
        <v>1207</v>
      </c>
      <c r="C2411" s="532"/>
      <c r="E2411" s="718"/>
      <c r="F2411" s="718"/>
      <c r="G2411" s="718"/>
      <c r="I2411" s="741"/>
      <c r="K2411" s="718"/>
      <c r="N2411" s="1018"/>
      <c r="S2411" s="722">
        <f t="shared" si="283"/>
        <v>0</v>
      </c>
      <c r="U2411" s="722">
        <f t="shared" si="284"/>
        <v>0</v>
      </c>
      <c r="W2411" s="655">
        <f t="shared" si="285"/>
        <v>0</v>
      </c>
      <c r="Z2411" s="654">
        <f t="shared" si="277"/>
        <v>0</v>
      </c>
    </row>
    <row r="2412" spans="1:37">
      <c r="A2412" s="381">
        <v>2412</v>
      </c>
      <c r="B2412" s="936" t="s">
        <v>1208</v>
      </c>
      <c r="C2412" s="532"/>
      <c r="E2412" s="718"/>
      <c r="F2412" s="718"/>
      <c r="G2412" s="718"/>
      <c r="I2412" s="741"/>
      <c r="K2412" s="718"/>
      <c r="N2412" s="1018"/>
      <c r="S2412" s="722">
        <f t="shared" si="283"/>
        <v>0</v>
      </c>
      <c r="U2412" s="722">
        <f t="shared" si="284"/>
        <v>0</v>
      </c>
      <c r="W2412" s="655">
        <f t="shared" si="285"/>
        <v>0</v>
      </c>
      <c r="Z2412" s="654">
        <f t="shared" si="277"/>
        <v>0</v>
      </c>
    </row>
    <row r="2413" spans="1:37">
      <c r="A2413" s="381">
        <v>2413</v>
      </c>
      <c r="B2413" s="936" t="s">
        <v>1209</v>
      </c>
      <c r="C2413" s="532"/>
      <c r="E2413" s="718"/>
      <c r="F2413" s="718"/>
      <c r="G2413" s="718"/>
      <c r="I2413" s="741"/>
      <c r="K2413" s="718"/>
      <c r="N2413" s="1018"/>
      <c r="S2413" s="722">
        <f t="shared" si="283"/>
        <v>0</v>
      </c>
      <c r="U2413" s="722">
        <f t="shared" si="284"/>
        <v>0</v>
      </c>
      <c r="W2413" s="655">
        <f t="shared" si="285"/>
        <v>0</v>
      </c>
      <c r="Z2413" s="654">
        <f t="shared" ref="Z2413:Z2444" si="286">E2413-Y2413</f>
        <v>0</v>
      </c>
    </row>
    <row r="2414" spans="1:37">
      <c r="A2414" s="381">
        <v>2414</v>
      </c>
      <c r="B2414" s="936" t="s">
        <v>1210</v>
      </c>
      <c r="C2414" s="532"/>
      <c r="E2414" s="718"/>
      <c r="F2414" s="718"/>
      <c r="G2414" s="718"/>
      <c r="I2414" s="741"/>
      <c r="K2414" s="718"/>
      <c r="N2414" s="1018"/>
      <c r="S2414" s="722">
        <f t="shared" si="283"/>
        <v>0</v>
      </c>
      <c r="U2414" s="722">
        <f t="shared" si="284"/>
        <v>0</v>
      </c>
      <c r="W2414" s="655">
        <f t="shared" si="285"/>
        <v>0</v>
      </c>
      <c r="Z2414" s="654">
        <f t="shared" si="286"/>
        <v>0</v>
      </c>
    </row>
    <row r="2415" spans="1:37">
      <c r="A2415" s="381">
        <v>2415</v>
      </c>
      <c r="B2415" s="936" t="s">
        <v>1211</v>
      </c>
      <c r="C2415" s="532"/>
      <c r="E2415" s="718"/>
      <c r="F2415" s="718"/>
      <c r="G2415" s="718"/>
      <c r="I2415" s="741"/>
      <c r="K2415" s="718"/>
      <c r="N2415" s="1018"/>
      <c r="S2415" s="722">
        <f t="shared" si="283"/>
        <v>0</v>
      </c>
      <c r="U2415" s="722">
        <f t="shared" si="284"/>
        <v>0</v>
      </c>
      <c r="W2415" s="655">
        <f t="shared" si="285"/>
        <v>0</v>
      </c>
      <c r="Z2415" s="654">
        <f t="shared" si="286"/>
        <v>0</v>
      </c>
    </row>
    <row r="2416" spans="1:37" ht="15.75">
      <c r="A2416" s="381">
        <v>2416</v>
      </c>
      <c r="B2416" s="937" t="s">
        <v>106</v>
      </c>
      <c r="C2416" s="532"/>
      <c r="E2416" s="718"/>
      <c r="F2416" s="718"/>
      <c r="G2416" s="718"/>
      <c r="I2416" s="741"/>
      <c r="K2416" s="718"/>
      <c r="N2416" s="1018"/>
      <c r="S2416" s="722">
        <f t="shared" si="283"/>
        <v>0</v>
      </c>
      <c r="U2416" s="722">
        <f t="shared" si="284"/>
        <v>0</v>
      </c>
      <c r="W2416" s="655">
        <f t="shared" si="285"/>
        <v>0</v>
      </c>
      <c r="Z2416" s="654">
        <f t="shared" si="286"/>
        <v>0</v>
      </c>
    </row>
    <row r="2417" spans="1:26">
      <c r="A2417" s="381">
        <v>2417</v>
      </c>
      <c r="B2417" s="936" t="s">
        <v>1212</v>
      </c>
      <c r="C2417" s="532"/>
      <c r="E2417" s="718"/>
      <c r="F2417" s="718"/>
      <c r="G2417" s="718"/>
      <c r="I2417" s="741"/>
      <c r="K2417" s="718"/>
      <c r="N2417" s="1018"/>
      <c r="S2417" s="722">
        <f t="shared" si="283"/>
        <v>0</v>
      </c>
      <c r="U2417" s="722">
        <f t="shared" si="284"/>
        <v>0</v>
      </c>
      <c r="W2417" s="655">
        <f t="shared" si="285"/>
        <v>0</v>
      </c>
      <c r="Z2417" s="654">
        <f t="shared" si="286"/>
        <v>0</v>
      </c>
    </row>
    <row r="2418" spans="1:26">
      <c r="A2418" s="381">
        <v>2418</v>
      </c>
      <c r="B2418" s="936" t="s">
        <v>1213</v>
      </c>
      <c r="C2418" s="532"/>
      <c r="E2418" s="718"/>
      <c r="F2418" s="718"/>
      <c r="G2418" s="718"/>
      <c r="I2418" s="741"/>
      <c r="K2418" s="718"/>
      <c r="N2418" s="1018"/>
      <c r="S2418" s="722">
        <f t="shared" si="283"/>
        <v>0</v>
      </c>
      <c r="U2418" s="722">
        <f t="shared" si="284"/>
        <v>0</v>
      </c>
      <c r="W2418" s="655">
        <f t="shared" si="285"/>
        <v>0</v>
      </c>
      <c r="Z2418" s="654">
        <f t="shared" si="286"/>
        <v>0</v>
      </c>
    </row>
    <row r="2419" spans="1:26">
      <c r="A2419" s="381">
        <v>2419</v>
      </c>
      <c r="B2419" s="936" t="s">
        <v>1214</v>
      </c>
      <c r="C2419" s="532"/>
      <c r="E2419" s="718"/>
      <c r="F2419" s="718"/>
      <c r="G2419" s="718"/>
      <c r="I2419" s="741"/>
      <c r="K2419" s="718"/>
      <c r="N2419" s="1018"/>
      <c r="S2419" s="722">
        <f t="shared" si="283"/>
        <v>0</v>
      </c>
      <c r="U2419" s="722">
        <f t="shared" si="284"/>
        <v>0</v>
      </c>
      <c r="W2419" s="655">
        <f t="shared" si="285"/>
        <v>0</v>
      </c>
      <c r="Z2419" s="654">
        <f t="shared" si="286"/>
        <v>0</v>
      </c>
    </row>
    <row r="2420" spans="1:26" ht="15.75">
      <c r="A2420" s="381">
        <v>2420</v>
      </c>
      <c r="B2420" s="937" t="s">
        <v>106</v>
      </c>
      <c r="C2420" s="532"/>
      <c r="E2420" s="718"/>
      <c r="F2420" s="718"/>
      <c r="G2420" s="718"/>
      <c r="I2420" s="741"/>
      <c r="K2420" s="718"/>
      <c r="N2420" s="1018"/>
      <c r="S2420" s="722">
        <f t="shared" si="283"/>
        <v>0</v>
      </c>
      <c r="U2420" s="722">
        <f t="shared" si="284"/>
        <v>0</v>
      </c>
      <c r="W2420" s="655">
        <f t="shared" si="285"/>
        <v>0</v>
      </c>
      <c r="Z2420" s="654">
        <f t="shared" si="286"/>
        <v>0</v>
      </c>
    </row>
    <row r="2421" spans="1:26">
      <c r="A2421" s="381">
        <v>2421</v>
      </c>
      <c r="B2421" s="936" t="s">
        <v>1215</v>
      </c>
      <c r="C2421" s="532"/>
      <c r="E2421" s="718"/>
      <c r="F2421" s="718"/>
      <c r="G2421" s="718"/>
      <c r="I2421" s="741"/>
      <c r="K2421" s="718"/>
      <c r="N2421" s="1018"/>
      <c r="S2421" s="722">
        <f t="shared" si="283"/>
        <v>0</v>
      </c>
      <c r="U2421" s="722">
        <f t="shared" si="284"/>
        <v>0</v>
      </c>
      <c r="W2421" s="655">
        <f t="shared" si="285"/>
        <v>0</v>
      </c>
      <c r="Z2421" s="654">
        <f t="shared" si="286"/>
        <v>0</v>
      </c>
    </row>
    <row r="2422" spans="1:26" ht="15.75">
      <c r="A2422" s="381">
        <v>2422</v>
      </c>
      <c r="B2422" s="341" t="s">
        <v>579</v>
      </c>
      <c r="I2422" s="737"/>
      <c r="K2422" s="231"/>
      <c r="N2422" s="1018"/>
      <c r="S2422" s="722">
        <f t="shared" si="283"/>
        <v>0</v>
      </c>
      <c r="U2422" s="722">
        <f t="shared" si="284"/>
        <v>0</v>
      </c>
      <c r="W2422" s="655">
        <f t="shared" si="285"/>
        <v>0</v>
      </c>
      <c r="Z2422" s="654">
        <f t="shared" si="286"/>
        <v>0</v>
      </c>
    </row>
    <row r="2423" spans="1:26" ht="15.75">
      <c r="A2423" s="381">
        <v>2423</v>
      </c>
      <c r="B2423" s="341" t="s">
        <v>271</v>
      </c>
      <c r="I2423" s="737"/>
      <c r="K2423" s="231"/>
      <c r="N2423" s="1018"/>
      <c r="S2423" s="722">
        <f t="shared" si="283"/>
        <v>0</v>
      </c>
      <c r="U2423" s="722">
        <f t="shared" si="284"/>
        <v>0</v>
      </c>
      <c r="W2423" s="655">
        <f t="shared" si="285"/>
        <v>0</v>
      </c>
      <c r="Z2423" s="654">
        <f t="shared" si="286"/>
        <v>0</v>
      </c>
    </row>
    <row r="2424" spans="1:26" ht="15.75">
      <c r="A2424" s="381">
        <v>2424</v>
      </c>
      <c r="B2424" s="341" t="s">
        <v>515</v>
      </c>
      <c r="I2424" s="737"/>
      <c r="K2424" s="231"/>
      <c r="N2424" s="1018"/>
      <c r="S2424" s="722">
        <f t="shared" si="283"/>
        <v>0</v>
      </c>
      <c r="U2424" s="722">
        <f t="shared" si="284"/>
        <v>0</v>
      </c>
      <c r="W2424" s="655">
        <f t="shared" si="285"/>
        <v>0</v>
      </c>
      <c r="Z2424" s="654">
        <f t="shared" si="286"/>
        <v>0</v>
      </c>
    </row>
    <row r="2425" spans="1:26">
      <c r="A2425" s="381">
        <v>2425</v>
      </c>
      <c r="B2425" s="146" t="s">
        <v>487</v>
      </c>
      <c r="D2425" t="s">
        <v>905</v>
      </c>
      <c r="E2425" s="910">
        <f>'56'!F23</f>
        <v>0</v>
      </c>
      <c r="G2425" s="910">
        <f>'56'!H23</f>
        <v>0</v>
      </c>
      <c r="I2425" s="737">
        <f>'56'!F23</f>
        <v>0</v>
      </c>
      <c r="K2425" s="231">
        <f>'56'!H23</f>
        <v>0</v>
      </c>
      <c r="N2425" s="1018">
        <v>0</v>
      </c>
      <c r="O2425" s="898">
        <f>'56'!F23</f>
        <v>0</v>
      </c>
      <c r="Q2425" s="898">
        <f>'56'!H23</f>
        <v>0</v>
      </c>
      <c r="S2425" s="722">
        <f t="shared" si="283"/>
        <v>0</v>
      </c>
      <c r="T2425" s="461"/>
      <c r="U2425" s="722">
        <f t="shared" si="284"/>
        <v>0</v>
      </c>
      <c r="W2425" s="655">
        <f t="shared" si="285"/>
        <v>0</v>
      </c>
      <c r="Z2425" s="654">
        <f t="shared" si="286"/>
        <v>0</v>
      </c>
    </row>
    <row r="2426" spans="1:26">
      <c r="A2426" s="381">
        <v>2426</v>
      </c>
      <c r="B2426" s="146" t="s">
        <v>522</v>
      </c>
      <c r="D2426" t="s">
        <v>905</v>
      </c>
      <c r="E2426" s="910">
        <f>'56'!F24</f>
        <v>0</v>
      </c>
      <c r="G2426" s="910">
        <f>'56'!H24</f>
        <v>0</v>
      </c>
      <c r="I2426" s="737">
        <f>'56'!F24</f>
        <v>0</v>
      </c>
      <c r="K2426" s="231">
        <f>'56'!H24</f>
        <v>0</v>
      </c>
      <c r="N2426" s="1018">
        <v>0</v>
      </c>
      <c r="O2426" s="898">
        <f>'56'!F24</f>
        <v>0</v>
      </c>
      <c r="Q2426" s="898">
        <f>'56'!H24</f>
        <v>0</v>
      </c>
      <c r="S2426" s="722">
        <f t="shared" si="283"/>
        <v>0</v>
      </c>
      <c r="T2426" s="461"/>
      <c r="U2426" s="722">
        <f t="shared" si="284"/>
        <v>0</v>
      </c>
      <c r="W2426" s="655">
        <f t="shared" si="285"/>
        <v>0</v>
      </c>
      <c r="Z2426" s="654">
        <f t="shared" si="286"/>
        <v>0</v>
      </c>
    </row>
    <row r="2427" spans="1:26">
      <c r="A2427" s="381">
        <v>2427</v>
      </c>
      <c r="B2427" s="146" t="s">
        <v>523</v>
      </c>
      <c r="D2427" t="s">
        <v>905</v>
      </c>
      <c r="E2427" s="910">
        <f>'56'!F25</f>
        <v>0</v>
      </c>
      <c r="G2427" s="910">
        <f>'56'!H25</f>
        <v>0</v>
      </c>
      <c r="I2427" s="737">
        <f>'56'!F25</f>
        <v>0</v>
      </c>
      <c r="K2427" s="231">
        <f>'56'!H25</f>
        <v>0</v>
      </c>
      <c r="N2427" s="1018">
        <v>0</v>
      </c>
      <c r="O2427" s="898">
        <f>'56'!F25</f>
        <v>0</v>
      </c>
      <c r="Q2427" s="898">
        <f>'56'!H25</f>
        <v>0</v>
      </c>
      <c r="S2427" s="722">
        <f t="shared" si="283"/>
        <v>0</v>
      </c>
      <c r="T2427" s="461"/>
      <c r="U2427" s="722">
        <f t="shared" si="284"/>
        <v>0</v>
      </c>
      <c r="W2427" s="655">
        <f t="shared" si="285"/>
        <v>0</v>
      </c>
      <c r="Z2427" s="654">
        <f t="shared" si="286"/>
        <v>0</v>
      </c>
    </row>
    <row r="2428" spans="1:26" ht="15.75">
      <c r="A2428" s="381">
        <v>2428</v>
      </c>
      <c r="B2428" s="341" t="s">
        <v>516</v>
      </c>
      <c r="I2428" s="737"/>
      <c r="K2428" s="231"/>
      <c r="N2428" s="1018"/>
      <c r="S2428" s="722">
        <f t="shared" si="283"/>
        <v>0</v>
      </c>
      <c r="U2428" s="722">
        <f t="shared" si="284"/>
        <v>0</v>
      </c>
      <c r="W2428" s="655">
        <f t="shared" si="285"/>
        <v>0</v>
      </c>
      <c r="Z2428" s="654">
        <f t="shared" si="286"/>
        <v>0</v>
      </c>
    </row>
    <row r="2429" spans="1:26">
      <c r="A2429" s="381">
        <v>2429</v>
      </c>
      <c r="B2429" s="146" t="s">
        <v>487</v>
      </c>
      <c r="D2429" t="s">
        <v>905</v>
      </c>
      <c r="E2429" s="910">
        <f>'56'!F27</f>
        <v>0</v>
      </c>
      <c r="G2429" s="910">
        <f>'56'!H27</f>
        <v>0</v>
      </c>
      <c r="I2429" s="737">
        <f>'56'!F27</f>
        <v>0</v>
      </c>
      <c r="K2429" s="231">
        <f>'56'!H27</f>
        <v>0</v>
      </c>
      <c r="N2429" s="1018">
        <v>0</v>
      </c>
      <c r="O2429" s="898">
        <f>'56'!F27</f>
        <v>0</v>
      </c>
      <c r="Q2429" s="898">
        <f>'56'!H27</f>
        <v>0</v>
      </c>
      <c r="S2429" s="722">
        <f t="shared" si="283"/>
        <v>0</v>
      </c>
      <c r="T2429" s="461"/>
      <c r="U2429" s="722">
        <f t="shared" si="284"/>
        <v>0</v>
      </c>
      <c r="W2429" s="655">
        <f t="shared" si="285"/>
        <v>0</v>
      </c>
      <c r="Z2429" s="654">
        <f t="shared" si="286"/>
        <v>0</v>
      </c>
    </row>
    <row r="2430" spans="1:26">
      <c r="A2430" s="381">
        <v>2430</v>
      </c>
      <c r="B2430" s="146" t="s">
        <v>522</v>
      </c>
      <c r="D2430" t="s">
        <v>905</v>
      </c>
      <c r="E2430" s="910">
        <f>'56'!F28</f>
        <v>0</v>
      </c>
      <c r="G2430" s="910">
        <f>'56'!H28</f>
        <v>0</v>
      </c>
      <c r="I2430" s="737">
        <f>'56'!F28</f>
        <v>0</v>
      </c>
      <c r="K2430" s="231">
        <f>'56'!H28</f>
        <v>0</v>
      </c>
      <c r="N2430" s="1018">
        <v>0</v>
      </c>
      <c r="O2430" s="898">
        <f>'56'!F28</f>
        <v>0</v>
      </c>
      <c r="Q2430" s="898">
        <f>'56'!H28</f>
        <v>0</v>
      </c>
      <c r="S2430" s="722">
        <f t="shared" si="283"/>
        <v>0</v>
      </c>
      <c r="T2430" s="461"/>
      <c r="U2430" s="722">
        <f t="shared" si="284"/>
        <v>0</v>
      </c>
      <c r="W2430" s="655">
        <f t="shared" si="285"/>
        <v>0</v>
      </c>
      <c r="Z2430" s="654">
        <f t="shared" si="286"/>
        <v>0</v>
      </c>
    </row>
    <row r="2431" spans="1:26" ht="15.75">
      <c r="A2431" s="381">
        <v>2431</v>
      </c>
      <c r="B2431" s="341" t="s">
        <v>106</v>
      </c>
      <c r="E2431" s="910">
        <f>'56'!F29</f>
        <v>0</v>
      </c>
      <c r="G2431" s="910">
        <f>'56'!H29</f>
        <v>0</v>
      </c>
      <c r="I2431" s="737">
        <f>'56'!F29</f>
        <v>0</v>
      </c>
      <c r="K2431" s="231">
        <f>'56'!H29</f>
        <v>0</v>
      </c>
      <c r="N2431" s="1018">
        <v>0</v>
      </c>
      <c r="O2431" s="898">
        <f>'56'!F29</f>
        <v>0</v>
      </c>
      <c r="Q2431" s="898">
        <f>'56'!H29</f>
        <v>0</v>
      </c>
      <c r="S2431" s="722">
        <f t="shared" si="283"/>
        <v>0</v>
      </c>
      <c r="T2431" s="461"/>
      <c r="U2431" s="722">
        <f t="shared" si="284"/>
        <v>0</v>
      </c>
      <c r="W2431" s="655">
        <f t="shared" si="285"/>
        <v>0</v>
      </c>
      <c r="Z2431" s="654">
        <f t="shared" si="286"/>
        <v>0</v>
      </c>
    </row>
    <row r="2432" spans="1:26" ht="15.75">
      <c r="A2432" s="381">
        <v>2432</v>
      </c>
      <c r="B2432" s="341" t="s">
        <v>303</v>
      </c>
      <c r="I2432" s="737"/>
      <c r="K2432" s="231"/>
      <c r="N2432" s="1018"/>
      <c r="S2432" s="722">
        <f t="shared" si="283"/>
        <v>0</v>
      </c>
      <c r="U2432" s="722">
        <f t="shared" si="284"/>
        <v>0</v>
      </c>
      <c r="W2432" s="655">
        <f t="shared" si="285"/>
        <v>0</v>
      </c>
      <c r="Z2432" s="654">
        <f t="shared" si="286"/>
        <v>0</v>
      </c>
    </row>
    <row r="2433" spans="1:32" ht="15.75">
      <c r="A2433" s="381">
        <v>2433</v>
      </c>
      <c r="B2433" s="341" t="s">
        <v>515</v>
      </c>
      <c r="I2433" s="737"/>
      <c r="K2433" s="231"/>
      <c r="N2433" s="1018"/>
      <c r="S2433" s="722">
        <f t="shared" si="283"/>
        <v>0</v>
      </c>
      <c r="U2433" s="722">
        <f t="shared" si="284"/>
        <v>0</v>
      </c>
      <c r="W2433" s="655">
        <f t="shared" si="285"/>
        <v>0</v>
      </c>
      <c r="Z2433" s="654">
        <f t="shared" si="286"/>
        <v>0</v>
      </c>
    </row>
    <row r="2434" spans="1:32">
      <c r="A2434" s="381">
        <v>2434</v>
      </c>
      <c r="B2434" s="146" t="s">
        <v>487</v>
      </c>
      <c r="D2434" t="s">
        <v>905</v>
      </c>
      <c r="E2434" s="910">
        <f>'56'!J23</f>
        <v>0</v>
      </c>
      <c r="G2434" s="910">
        <f>'56'!L23</f>
        <v>0</v>
      </c>
      <c r="I2434" s="737">
        <f>'56'!J23</f>
        <v>0</v>
      </c>
      <c r="K2434" s="231">
        <f>'56'!L23</f>
        <v>0</v>
      </c>
      <c r="N2434" s="1018">
        <v>0</v>
      </c>
      <c r="O2434" s="898">
        <f>'56'!J23</f>
        <v>0</v>
      </c>
      <c r="Q2434" s="898">
        <f>'56'!L23</f>
        <v>0</v>
      </c>
      <c r="S2434" s="722">
        <f t="shared" si="283"/>
        <v>0</v>
      </c>
      <c r="T2434" s="461"/>
      <c r="U2434" s="722">
        <f t="shared" si="284"/>
        <v>0</v>
      </c>
      <c r="W2434" s="655">
        <f t="shared" si="285"/>
        <v>0</v>
      </c>
      <c r="Z2434" s="654">
        <f t="shared" si="286"/>
        <v>0</v>
      </c>
    </row>
    <row r="2435" spans="1:32">
      <c r="A2435" s="381">
        <v>2435</v>
      </c>
      <c r="B2435" s="146" t="s">
        <v>522</v>
      </c>
      <c r="D2435" t="s">
        <v>905</v>
      </c>
      <c r="E2435" s="910">
        <f>'56'!J24</f>
        <v>0</v>
      </c>
      <c r="G2435" s="910">
        <f>'56'!L24</f>
        <v>0</v>
      </c>
      <c r="I2435" s="737">
        <f>'56'!J24</f>
        <v>0</v>
      </c>
      <c r="K2435" s="231">
        <f>'56'!L24</f>
        <v>0</v>
      </c>
      <c r="N2435" s="1018">
        <v>0</v>
      </c>
      <c r="O2435" s="898">
        <f>'56'!J24</f>
        <v>0</v>
      </c>
      <c r="Q2435" s="898">
        <f>'56'!L24</f>
        <v>0</v>
      </c>
      <c r="S2435" s="722">
        <f t="shared" si="283"/>
        <v>0</v>
      </c>
      <c r="T2435" s="461"/>
      <c r="U2435" s="722">
        <f t="shared" si="284"/>
        <v>0</v>
      </c>
      <c r="W2435" s="655">
        <f t="shared" si="285"/>
        <v>0</v>
      </c>
      <c r="Z2435" s="654">
        <f t="shared" si="286"/>
        <v>0</v>
      </c>
    </row>
    <row r="2436" spans="1:32">
      <c r="A2436" s="381">
        <v>2436</v>
      </c>
      <c r="B2436" s="146" t="s">
        <v>523</v>
      </c>
      <c r="D2436" t="s">
        <v>905</v>
      </c>
      <c r="E2436" s="910">
        <f>'56'!J25</f>
        <v>0</v>
      </c>
      <c r="G2436" s="910">
        <f>'56'!L25</f>
        <v>0</v>
      </c>
      <c r="I2436" s="737">
        <f>'56'!J25</f>
        <v>0</v>
      </c>
      <c r="K2436" s="231">
        <f>'56'!L25</f>
        <v>0</v>
      </c>
      <c r="N2436" s="1018">
        <v>0</v>
      </c>
      <c r="O2436" s="898">
        <f>'56'!J25</f>
        <v>0</v>
      </c>
      <c r="Q2436" s="898">
        <f>'56'!L25</f>
        <v>0</v>
      </c>
      <c r="S2436" s="722">
        <f t="shared" si="283"/>
        <v>0</v>
      </c>
      <c r="T2436" s="461"/>
      <c r="U2436" s="722">
        <f t="shared" si="284"/>
        <v>0</v>
      </c>
      <c r="W2436" s="655">
        <f t="shared" si="285"/>
        <v>0</v>
      </c>
      <c r="Z2436" s="654">
        <f t="shared" si="286"/>
        <v>0</v>
      </c>
    </row>
    <row r="2437" spans="1:32" ht="15.75">
      <c r="A2437" s="381">
        <v>2437</v>
      </c>
      <c r="B2437" s="341" t="s">
        <v>516</v>
      </c>
      <c r="I2437" s="737"/>
      <c r="K2437" s="231"/>
      <c r="N2437" s="1018"/>
      <c r="S2437" s="722">
        <f t="shared" si="283"/>
        <v>0</v>
      </c>
      <c r="U2437" s="722">
        <f t="shared" si="284"/>
        <v>0</v>
      </c>
      <c r="W2437" s="655">
        <f t="shared" si="285"/>
        <v>0</v>
      </c>
      <c r="Z2437" s="654">
        <f t="shared" si="286"/>
        <v>0</v>
      </c>
    </row>
    <row r="2438" spans="1:32">
      <c r="A2438" s="381">
        <v>2438</v>
      </c>
      <c r="B2438" s="146" t="s">
        <v>487</v>
      </c>
      <c r="D2438" t="s">
        <v>905</v>
      </c>
      <c r="E2438" s="910">
        <f>'56'!J27</f>
        <v>0</v>
      </c>
      <c r="G2438" s="910">
        <f>'56'!L27</f>
        <v>0</v>
      </c>
      <c r="I2438" s="737">
        <f>'56'!J27</f>
        <v>0</v>
      </c>
      <c r="K2438" s="231">
        <f>'56'!L27</f>
        <v>0</v>
      </c>
      <c r="N2438" s="1018">
        <v>0</v>
      </c>
      <c r="O2438" s="898">
        <f>'56'!J27</f>
        <v>0</v>
      </c>
      <c r="Q2438" s="898">
        <f>'56'!L27</f>
        <v>0</v>
      </c>
      <c r="S2438" s="722">
        <f t="shared" si="283"/>
        <v>0</v>
      </c>
      <c r="T2438" s="461"/>
      <c r="U2438" s="722">
        <f t="shared" si="284"/>
        <v>0</v>
      </c>
      <c r="W2438" s="655">
        <f t="shared" si="285"/>
        <v>0</v>
      </c>
      <c r="Z2438" s="654">
        <f t="shared" si="286"/>
        <v>0</v>
      </c>
    </row>
    <row r="2439" spans="1:32">
      <c r="A2439" s="381">
        <v>2439</v>
      </c>
      <c r="B2439" s="146" t="s">
        <v>522</v>
      </c>
      <c r="D2439" t="s">
        <v>905</v>
      </c>
      <c r="E2439" s="910">
        <f>'56'!J28</f>
        <v>0</v>
      </c>
      <c r="G2439" s="910">
        <f>'56'!L28</f>
        <v>0</v>
      </c>
      <c r="I2439" s="737">
        <f>'56'!J28</f>
        <v>0</v>
      </c>
      <c r="K2439" s="231">
        <f>'56'!L28</f>
        <v>0</v>
      </c>
      <c r="N2439" s="1018">
        <v>0</v>
      </c>
      <c r="O2439" s="898">
        <f>'56'!J28</f>
        <v>0</v>
      </c>
      <c r="Q2439" s="898">
        <f>'56'!L28</f>
        <v>0</v>
      </c>
      <c r="S2439" s="722">
        <f t="shared" si="283"/>
        <v>0</v>
      </c>
      <c r="T2439" s="461"/>
      <c r="U2439" s="722">
        <f t="shared" si="284"/>
        <v>0</v>
      </c>
      <c r="W2439" s="655">
        <f t="shared" si="285"/>
        <v>0</v>
      </c>
      <c r="Z2439" s="654">
        <f t="shared" si="286"/>
        <v>0</v>
      </c>
    </row>
    <row r="2440" spans="1:32" ht="15.75">
      <c r="A2440" s="381">
        <v>2440</v>
      </c>
      <c r="B2440" s="341" t="s">
        <v>106</v>
      </c>
      <c r="D2440" t="s">
        <v>905</v>
      </c>
      <c r="E2440" s="910">
        <f>'56'!J29</f>
        <v>0</v>
      </c>
      <c r="G2440" s="910">
        <f>'56'!L29</f>
        <v>0</v>
      </c>
      <c r="I2440" s="737">
        <f>'56'!J29</f>
        <v>0</v>
      </c>
      <c r="K2440" s="231">
        <f>'56'!L29</f>
        <v>0</v>
      </c>
      <c r="N2440" s="1018">
        <v>0</v>
      </c>
      <c r="O2440" s="898">
        <f>'56'!J29</f>
        <v>0</v>
      </c>
      <c r="Q2440" s="898">
        <f>'56'!L29</f>
        <v>0</v>
      </c>
      <c r="S2440" s="722">
        <f t="shared" ref="S2440:S2471" si="287">E2440-I2440</f>
        <v>0</v>
      </c>
      <c r="T2440" s="461"/>
      <c r="U2440" s="722">
        <f t="shared" ref="U2440:U2471" si="288">G2440-K2440</f>
        <v>0</v>
      </c>
      <c r="W2440" s="655">
        <f t="shared" ref="W2440:W2471" si="289">G2440-N2440</f>
        <v>0</v>
      </c>
      <c r="Z2440" s="654">
        <f t="shared" si="286"/>
        <v>0</v>
      </c>
    </row>
    <row r="2441" spans="1:32" ht="15.75">
      <c r="A2441" s="381">
        <v>2441</v>
      </c>
      <c r="B2441" s="341" t="s">
        <v>730</v>
      </c>
      <c r="I2441" s="737"/>
      <c r="K2441" s="231"/>
      <c r="N2441" s="1018"/>
      <c r="S2441" s="722">
        <f t="shared" si="287"/>
        <v>0</v>
      </c>
      <c r="U2441" s="722">
        <f t="shared" si="288"/>
        <v>0</v>
      </c>
      <c r="W2441" s="655">
        <f t="shared" si="289"/>
        <v>0</v>
      </c>
      <c r="Z2441" s="654">
        <f t="shared" si="286"/>
        <v>0</v>
      </c>
    </row>
    <row r="2442" spans="1:32" ht="15.75">
      <c r="A2442" s="381">
        <v>2442</v>
      </c>
      <c r="B2442" s="341" t="s">
        <v>1101</v>
      </c>
      <c r="I2442" s="737"/>
      <c r="K2442" s="231"/>
      <c r="N2442" s="1018"/>
      <c r="S2442" s="722">
        <f t="shared" si="287"/>
        <v>0</v>
      </c>
      <c r="U2442" s="722">
        <f t="shared" si="288"/>
        <v>0</v>
      </c>
      <c r="W2442" s="655">
        <f t="shared" si="289"/>
        <v>0</v>
      </c>
      <c r="Z2442" s="654">
        <f t="shared" si="286"/>
        <v>0</v>
      </c>
    </row>
    <row r="2443" spans="1:32" ht="15.75">
      <c r="A2443" s="381">
        <v>2443</v>
      </c>
      <c r="B2443" s="341" t="s">
        <v>680</v>
      </c>
      <c r="I2443" s="737"/>
      <c r="K2443" s="231"/>
      <c r="N2443" s="1018"/>
      <c r="S2443" s="722">
        <f t="shared" si="287"/>
        <v>0</v>
      </c>
      <c r="U2443" s="722">
        <f t="shared" si="288"/>
        <v>0</v>
      </c>
      <c r="W2443" s="655">
        <f t="shared" si="289"/>
        <v>0</v>
      </c>
      <c r="Z2443" s="654">
        <f t="shared" si="286"/>
        <v>0</v>
      </c>
    </row>
    <row r="2444" spans="1:32" ht="15.75">
      <c r="A2444" s="381">
        <v>2444</v>
      </c>
      <c r="B2444" s="341" t="s">
        <v>271</v>
      </c>
      <c r="I2444" s="737"/>
      <c r="K2444" s="231"/>
      <c r="N2444" s="1018"/>
      <c r="S2444" s="722">
        <f t="shared" si="287"/>
        <v>0</v>
      </c>
      <c r="U2444" s="722">
        <f t="shared" si="288"/>
        <v>0</v>
      </c>
      <c r="W2444" s="655">
        <f t="shared" si="289"/>
        <v>0</v>
      </c>
      <c r="Z2444" s="654">
        <f t="shared" si="286"/>
        <v>0</v>
      </c>
    </row>
    <row r="2445" spans="1:32">
      <c r="A2445" s="381">
        <v>2445</v>
      </c>
      <c r="B2445" s="146" t="s">
        <v>135</v>
      </c>
      <c r="I2445" s="737"/>
      <c r="K2445" s="231"/>
      <c r="N2445" s="1018"/>
      <c r="S2445" s="722">
        <f t="shared" si="287"/>
        <v>0</v>
      </c>
      <c r="U2445" s="722">
        <f t="shared" si="288"/>
        <v>0</v>
      </c>
      <c r="W2445" s="655">
        <f t="shared" si="289"/>
        <v>0</v>
      </c>
      <c r="Z2445" s="654">
        <f t="shared" ref="Z2445:Z2476" si="290">E2445-Y2445</f>
        <v>0</v>
      </c>
    </row>
    <row r="2446" spans="1:32">
      <c r="A2446" s="381">
        <v>2446</v>
      </c>
      <c r="B2446" s="637" t="s">
        <v>1220</v>
      </c>
      <c r="D2446" t="s">
        <v>905</v>
      </c>
      <c r="E2446" s="910">
        <f>'57'!C14</f>
        <v>23994</v>
      </c>
      <c r="G2446" s="910">
        <f>'58'!C14</f>
        <v>19969</v>
      </c>
      <c r="I2446" s="737">
        <f>'57'!C14</f>
        <v>23994</v>
      </c>
      <c r="K2446" s="231">
        <f>'58'!C14</f>
        <v>19969</v>
      </c>
      <c r="N2446" s="1018">
        <v>19969</v>
      </c>
      <c r="O2446" s="898">
        <f>'57'!C14</f>
        <v>23994</v>
      </c>
      <c r="Q2446" s="898">
        <f>'58'!C14</f>
        <v>19969</v>
      </c>
      <c r="S2446" s="722">
        <f t="shared" si="287"/>
        <v>0</v>
      </c>
      <c r="T2446" s="461"/>
      <c r="U2446" s="722">
        <f t="shared" si="288"/>
        <v>0</v>
      </c>
      <c r="W2446" s="655">
        <f t="shared" si="289"/>
        <v>0</v>
      </c>
      <c r="Z2446" s="654">
        <f t="shared" si="290"/>
        <v>23994</v>
      </c>
      <c r="AF2446">
        <f t="shared" ref="AF2446:AF2458" si="291">-(G2446-E2446)</f>
        <v>4025</v>
      </c>
    </row>
    <row r="2447" spans="1:32">
      <c r="A2447" s="381">
        <v>2447</v>
      </c>
      <c r="B2447" s="637" t="s">
        <v>1221</v>
      </c>
      <c r="D2447" t="s">
        <v>905</v>
      </c>
      <c r="E2447" s="910">
        <f>'57'!C15</f>
        <v>268</v>
      </c>
      <c r="G2447" s="910">
        <f>'58'!C15</f>
        <v>70</v>
      </c>
      <c r="I2447" s="737">
        <f>'57'!C15</f>
        <v>268</v>
      </c>
      <c r="K2447" s="231">
        <f>'58'!C15</f>
        <v>70</v>
      </c>
      <c r="N2447" s="1018">
        <v>70</v>
      </c>
      <c r="O2447" s="898">
        <f>'57'!C15</f>
        <v>268</v>
      </c>
      <c r="Q2447" s="898">
        <f>'58'!C15</f>
        <v>70</v>
      </c>
      <c r="S2447" s="722">
        <f t="shared" si="287"/>
        <v>0</v>
      </c>
      <c r="T2447" s="461"/>
      <c r="U2447" s="722">
        <f t="shared" si="288"/>
        <v>0</v>
      </c>
      <c r="W2447" s="655">
        <f t="shared" si="289"/>
        <v>0</v>
      </c>
      <c r="Z2447" s="654">
        <f t="shared" si="290"/>
        <v>268</v>
      </c>
      <c r="AF2447">
        <f t="shared" si="291"/>
        <v>198</v>
      </c>
    </row>
    <row r="2448" spans="1:32">
      <c r="A2448" s="381">
        <v>2448</v>
      </c>
      <c r="B2448" s="637" t="s">
        <v>1222</v>
      </c>
      <c r="D2448" t="s">
        <v>905</v>
      </c>
      <c r="E2448" s="910">
        <f>'57'!C16</f>
        <v>593</v>
      </c>
      <c r="G2448" s="910">
        <f>'58'!C16</f>
        <v>538</v>
      </c>
      <c r="I2448" s="737">
        <f>'57'!C16</f>
        <v>593</v>
      </c>
      <c r="K2448" s="231">
        <f>'58'!C16</f>
        <v>538</v>
      </c>
      <c r="N2448" s="1018">
        <v>538</v>
      </c>
      <c r="O2448" s="898">
        <f>'57'!C16</f>
        <v>593</v>
      </c>
      <c r="Q2448" s="898">
        <f>'58'!C16</f>
        <v>538</v>
      </c>
      <c r="S2448" s="722">
        <f t="shared" si="287"/>
        <v>0</v>
      </c>
      <c r="T2448" s="461"/>
      <c r="U2448" s="722">
        <f t="shared" si="288"/>
        <v>0</v>
      </c>
      <c r="W2448" s="655">
        <f t="shared" si="289"/>
        <v>0</v>
      </c>
      <c r="Z2448" s="654">
        <f t="shared" si="290"/>
        <v>593</v>
      </c>
      <c r="AF2448">
        <f t="shared" si="291"/>
        <v>55</v>
      </c>
    </row>
    <row r="2449" spans="1:32">
      <c r="A2449" s="381">
        <v>2449</v>
      </c>
      <c r="B2449" s="637" t="s">
        <v>1223</v>
      </c>
      <c r="D2449" t="s">
        <v>905</v>
      </c>
      <c r="E2449" s="910">
        <f>'57'!C17</f>
        <v>0</v>
      </c>
      <c r="G2449" s="910">
        <f>'58'!C17</f>
        <v>0</v>
      </c>
      <c r="I2449" s="737">
        <f>'57'!C17</f>
        <v>0</v>
      </c>
      <c r="K2449" s="231">
        <f>'58'!C17</f>
        <v>0</v>
      </c>
      <c r="N2449" s="1018">
        <v>0</v>
      </c>
      <c r="O2449" s="898">
        <f>'57'!C17</f>
        <v>0</v>
      </c>
      <c r="Q2449" s="898">
        <f>'58'!C17</f>
        <v>0</v>
      </c>
      <c r="S2449" s="722">
        <f t="shared" si="287"/>
        <v>0</v>
      </c>
      <c r="T2449" s="461"/>
      <c r="U2449" s="722">
        <f t="shared" si="288"/>
        <v>0</v>
      </c>
      <c r="W2449" s="655">
        <f t="shared" si="289"/>
        <v>0</v>
      </c>
      <c r="Z2449" s="654">
        <f t="shared" si="290"/>
        <v>0</v>
      </c>
      <c r="AF2449">
        <f t="shared" si="291"/>
        <v>0</v>
      </c>
    </row>
    <row r="2450" spans="1:32">
      <c r="A2450" s="381">
        <v>2450</v>
      </c>
      <c r="B2450" s="146" t="s">
        <v>136</v>
      </c>
      <c r="D2450" t="s">
        <v>905</v>
      </c>
      <c r="E2450" s="910">
        <f>'57'!C18</f>
        <v>769</v>
      </c>
      <c r="G2450" s="910">
        <f>'58'!C18</f>
        <v>652</v>
      </c>
      <c r="I2450" s="737">
        <f>'57'!C18</f>
        <v>769</v>
      </c>
      <c r="K2450" s="231">
        <f>'58'!C18</f>
        <v>652</v>
      </c>
      <c r="N2450" s="1018">
        <v>652</v>
      </c>
      <c r="O2450" s="898">
        <f>'57'!C18</f>
        <v>769</v>
      </c>
      <c r="Q2450" s="898">
        <f>'58'!C18</f>
        <v>652</v>
      </c>
      <c r="S2450" s="722">
        <f t="shared" si="287"/>
        <v>0</v>
      </c>
      <c r="T2450" s="461"/>
      <c r="U2450" s="722">
        <f t="shared" si="288"/>
        <v>0</v>
      </c>
      <c r="W2450" s="655">
        <f t="shared" si="289"/>
        <v>0</v>
      </c>
      <c r="Z2450" s="654">
        <f t="shared" si="290"/>
        <v>769</v>
      </c>
      <c r="AF2450">
        <f t="shared" si="291"/>
        <v>117</v>
      </c>
    </row>
    <row r="2451" spans="1:32">
      <c r="A2451" s="381">
        <v>2451</v>
      </c>
      <c r="B2451" s="146" t="s">
        <v>137</v>
      </c>
      <c r="D2451" t="s">
        <v>905</v>
      </c>
      <c r="E2451" s="910">
        <f>'57'!C19</f>
        <v>0</v>
      </c>
      <c r="G2451" s="910">
        <f>'58'!C19</f>
        <v>0</v>
      </c>
      <c r="I2451" s="737">
        <f>'57'!C19</f>
        <v>0</v>
      </c>
      <c r="K2451" s="231">
        <f>'58'!C19</f>
        <v>0</v>
      </c>
      <c r="N2451" s="1018">
        <v>0</v>
      </c>
      <c r="O2451" s="898">
        <f>'57'!C19</f>
        <v>0</v>
      </c>
      <c r="Q2451" s="898">
        <f>'58'!C19</f>
        <v>0</v>
      </c>
      <c r="S2451" s="722">
        <f t="shared" si="287"/>
        <v>0</v>
      </c>
      <c r="T2451" s="461"/>
      <c r="U2451" s="722">
        <f t="shared" si="288"/>
        <v>0</v>
      </c>
      <c r="W2451" s="655">
        <f t="shared" si="289"/>
        <v>0</v>
      </c>
      <c r="Z2451" s="654">
        <f t="shared" si="290"/>
        <v>0</v>
      </c>
      <c r="AF2451">
        <f t="shared" si="291"/>
        <v>0</v>
      </c>
    </row>
    <row r="2452" spans="1:32">
      <c r="A2452" s="381">
        <v>2452</v>
      </c>
      <c r="B2452" s="146" t="s">
        <v>299</v>
      </c>
      <c r="D2452" t="s">
        <v>905</v>
      </c>
      <c r="E2452" s="910">
        <f>'57'!C20</f>
        <v>1693</v>
      </c>
      <c r="G2452" s="910">
        <f>'58'!C20</f>
        <v>1624</v>
      </c>
      <c r="I2452" s="737">
        <f>'57'!C20</f>
        <v>1693</v>
      </c>
      <c r="K2452" s="231">
        <f>'58'!C20</f>
        <v>1624</v>
      </c>
      <c r="N2452" s="1018">
        <v>1624</v>
      </c>
      <c r="O2452" s="898">
        <f>'57'!C20</f>
        <v>1693</v>
      </c>
      <c r="Q2452" s="898">
        <f>'58'!C20</f>
        <v>1624</v>
      </c>
      <c r="S2452" s="722">
        <f t="shared" si="287"/>
        <v>0</v>
      </c>
      <c r="T2452" s="461"/>
      <c r="U2452" s="722">
        <f t="shared" si="288"/>
        <v>0</v>
      </c>
      <c r="W2452" s="655">
        <f t="shared" si="289"/>
        <v>0</v>
      </c>
      <c r="Z2452" s="654">
        <f t="shared" si="290"/>
        <v>1693</v>
      </c>
      <c r="AF2452">
        <f t="shared" si="291"/>
        <v>69</v>
      </c>
    </row>
    <row r="2453" spans="1:32">
      <c r="A2453" s="381">
        <v>2453</v>
      </c>
      <c r="B2453" s="936" t="s">
        <v>1102</v>
      </c>
      <c r="D2453" t="s">
        <v>905</v>
      </c>
      <c r="E2453" s="718"/>
      <c r="F2453" s="718"/>
      <c r="G2453" s="718"/>
      <c r="I2453" s="741"/>
      <c r="K2453" s="718"/>
      <c r="N2453" s="1018"/>
      <c r="S2453" s="722">
        <f t="shared" si="287"/>
        <v>0</v>
      </c>
      <c r="U2453" s="722">
        <f t="shared" si="288"/>
        <v>0</v>
      </c>
      <c r="W2453" s="655">
        <f t="shared" si="289"/>
        <v>0</v>
      </c>
      <c r="Z2453" s="654">
        <f t="shared" si="290"/>
        <v>0</v>
      </c>
      <c r="AF2453">
        <f t="shared" si="291"/>
        <v>0</v>
      </c>
    </row>
    <row r="2454" spans="1:32">
      <c r="A2454" s="381">
        <v>2454</v>
      </c>
      <c r="B2454" s="146" t="s">
        <v>300</v>
      </c>
      <c r="D2454" t="s">
        <v>905</v>
      </c>
      <c r="E2454" s="910">
        <f>'57'!C22</f>
        <v>0</v>
      </c>
      <c r="G2454" s="910">
        <f>'58'!C22</f>
        <v>0</v>
      </c>
      <c r="I2454" s="737">
        <f>'57'!C22</f>
        <v>0</v>
      </c>
      <c r="K2454" s="231">
        <f>'58'!C22</f>
        <v>0</v>
      </c>
      <c r="N2454" s="1018">
        <v>0</v>
      </c>
      <c r="O2454" s="898">
        <f>'57'!C22</f>
        <v>0</v>
      </c>
      <c r="Q2454" s="898">
        <f>'58'!C22</f>
        <v>0</v>
      </c>
      <c r="S2454" s="722">
        <f t="shared" si="287"/>
        <v>0</v>
      </c>
      <c r="T2454" s="461"/>
      <c r="U2454" s="722">
        <f t="shared" si="288"/>
        <v>0</v>
      </c>
      <c r="W2454" s="655">
        <f t="shared" si="289"/>
        <v>0</v>
      </c>
      <c r="Z2454" s="654">
        <f t="shared" si="290"/>
        <v>0</v>
      </c>
      <c r="AF2454">
        <f t="shared" si="291"/>
        <v>0</v>
      </c>
    </row>
    <row r="2455" spans="1:32">
      <c r="A2455" s="381">
        <v>2455</v>
      </c>
      <c r="B2455" s="146" t="s">
        <v>301</v>
      </c>
      <c r="D2455" t="s">
        <v>905</v>
      </c>
      <c r="E2455" s="910">
        <f>'57'!C23</f>
        <v>36</v>
      </c>
      <c r="G2455" s="910">
        <f>'58'!C23</f>
        <v>41</v>
      </c>
      <c r="I2455" s="737">
        <f>'57'!C23</f>
        <v>36</v>
      </c>
      <c r="K2455" s="231">
        <f>'58'!C23</f>
        <v>41</v>
      </c>
      <c r="N2455" s="1018">
        <v>41</v>
      </c>
      <c r="O2455" s="898">
        <f>'57'!C23</f>
        <v>36</v>
      </c>
      <c r="Q2455" s="898">
        <f>'58'!C23</f>
        <v>41</v>
      </c>
      <c r="S2455" s="722">
        <f t="shared" si="287"/>
        <v>0</v>
      </c>
      <c r="T2455" s="461"/>
      <c r="U2455" s="722">
        <f t="shared" si="288"/>
        <v>0</v>
      </c>
      <c r="W2455" s="655">
        <f t="shared" si="289"/>
        <v>0</v>
      </c>
      <c r="Z2455" s="654">
        <f t="shared" si="290"/>
        <v>36</v>
      </c>
      <c r="AF2455">
        <f t="shared" si="291"/>
        <v>-5</v>
      </c>
    </row>
    <row r="2456" spans="1:32">
      <c r="A2456" s="381">
        <v>2456</v>
      </c>
      <c r="B2456" s="146" t="s">
        <v>1324</v>
      </c>
      <c r="E2456" s="910">
        <f>'57'!C24</f>
        <v>10</v>
      </c>
      <c r="G2456" s="910">
        <f>'58'!C24</f>
        <v>28</v>
      </c>
      <c r="I2456" s="737">
        <f>'57'!C24</f>
        <v>10</v>
      </c>
      <c r="K2456" s="231">
        <f>'58'!C24</f>
        <v>28</v>
      </c>
      <c r="N2456" s="1018">
        <v>28</v>
      </c>
      <c r="O2456" s="898">
        <f>'57'!C24</f>
        <v>10</v>
      </c>
      <c r="Q2456" s="898">
        <f>'58'!C24</f>
        <v>28</v>
      </c>
      <c r="S2456" s="722">
        <f t="shared" si="287"/>
        <v>0</v>
      </c>
      <c r="T2456" s="461"/>
      <c r="U2456" s="722">
        <f t="shared" si="288"/>
        <v>0</v>
      </c>
      <c r="W2456" s="655">
        <f t="shared" si="289"/>
        <v>0</v>
      </c>
      <c r="Z2456" s="654">
        <f t="shared" si="290"/>
        <v>10</v>
      </c>
      <c r="AF2456">
        <f t="shared" si="291"/>
        <v>-18</v>
      </c>
    </row>
    <row r="2457" spans="1:32">
      <c r="A2457" s="381">
        <v>2457</v>
      </c>
      <c r="B2457" s="146" t="s">
        <v>302</v>
      </c>
      <c r="D2457" t="s">
        <v>905</v>
      </c>
      <c r="E2457" s="910">
        <f>'57'!C25</f>
        <v>0</v>
      </c>
      <c r="G2457" s="910">
        <f>'58'!C25</f>
        <v>0</v>
      </c>
      <c r="I2457" s="737">
        <f>'57'!C25</f>
        <v>0</v>
      </c>
      <c r="K2457" s="231">
        <f>'58'!C25</f>
        <v>0</v>
      </c>
      <c r="N2457" s="1018">
        <v>0</v>
      </c>
      <c r="O2457" s="898">
        <f>'57'!C25</f>
        <v>0</v>
      </c>
      <c r="Q2457" s="898">
        <f>'58'!C25</f>
        <v>0</v>
      </c>
      <c r="S2457" s="722">
        <f t="shared" si="287"/>
        <v>0</v>
      </c>
      <c r="T2457" s="461"/>
      <c r="U2457" s="722">
        <f t="shared" si="288"/>
        <v>0</v>
      </c>
      <c r="W2457" s="655">
        <f t="shared" si="289"/>
        <v>0</v>
      </c>
      <c r="Z2457" s="654">
        <f t="shared" si="290"/>
        <v>0</v>
      </c>
      <c r="AF2457">
        <f t="shared" si="291"/>
        <v>0</v>
      </c>
    </row>
    <row r="2458" spans="1:32">
      <c r="A2458" s="381">
        <v>2458</v>
      </c>
      <c r="B2458" s="146" t="s">
        <v>1544</v>
      </c>
      <c r="D2458" t="s">
        <v>905</v>
      </c>
      <c r="E2458" s="910">
        <f>'57'!C26</f>
        <v>0</v>
      </c>
      <c r="G2458" s="910">
        <f>'58'!C26</f>
        <v>0</v>
      </c>
      <c r="I2458" s="737">
        <f>'57'!C26</f>
        <v>0</v>
      </c>
      <c r="K2458" s="231">
        <f>'58'!C26</f>
        <v>0</v>
      </c>
      <c r="N2458" s="1018">
        <v>0</v>
      </c>
      <c r="S2458" s="722">
        <f t="shared" si="287"/>
        <v>0</v>
      </c>
      <c r="T2458" s="461"/>
      <c r="U2458" s="722">
        <f t="shared" si="288"/>
        <v>0</v>
      </c>
      <c r="W2458" s="655">
        <f t="shared" si="289"/>
        <v>0</v>
      </c>
      <c r="Z2458" s="654">
        <f t="shared" si="290"/>
        <v>0</v>
      </c>
      <c r="AF2458">
        <f t="shared" si="291"/>
        <v>0</v>
      </c>
    </row>
    <row r="2459" spans="1:32">
      <c r="A2459" s="381">
        <v>2459</v>
      </c>
      <c r="B2459" s="146" t="s">
        <v>1545</v>
      </c>
      <c r="D2459" t="s">
        <v>905</v>
      </c>
      <c r="E2459" s="910">
        <f>'57'!C27</f>
        <v>0</v>
      </c>
      <c r="G2459" s="910">
        <f>'58'!C27</f>
        <v>0</v>
      </c>
      <c r="I2459" s="737">
        <f>'57'!C27</f>
        <v>0</v>
      </c>
      <c r="K2459" s="231">
        <f>'58'!C27</f>
        <v>0</v>
      </c>
      <c r="N2459" s="1018">
        <v>0</v>
      </c>
      <c r="S2459" s="722">
        <f t="shared" si="287"/>
        <v>0</v>
      </c>
      <c r="T2459" s="461"/>
      <c r="U2459" s="722">
        <f t="shared" si="288"/>
        <v>0</v>
      </c>
      <c r="W2459" s="655">
        <f t="shared" si="289"/>
        <v>0</v>
      </c>
      <c r="Z2459" s="654">
        <f t="shared" si="290"/>
        <v>0</v>
      </c>
      <c r="AF2459">
        <f>-(G2459-E2459)</f>
        <v>0</v>
      </c>
    </row>
    <row r="2460" spans="1:32">
      <c r="A2460" s="381">
        <v>2460</v>
      </c>
      <c r="B2460" s="146" t="s">
        <v>115</v>
      </c>
      <c r="D2460" t="s">
        <v>905</v>
      </c>
      <c r="E2460" s="910">
        <f>'57'!C28</f>
        <v>2488</v>
      </c>
      <c r="G2460" s="910">
        <f>'58'!C28</f>
        <v>1527</v>
      </c>
      <c r="I2460" s="737">
        <f>'57'!C28</f>
        <v>2488</v>
      </c>
      <c r="K2460" s="231">
        <f>'58'!C28</f>
        <v>1527</v>
      </c>
      <c r="N2460" s="1018">
        <v>1527</v>
      </c>
      <c r="O2460" s="898">
        <f>'57'!C28</f>
        <v>2488</v>
      </c>
      <c r="Q2460" s="898">
        <f>'58'!C28</f>
        <v>1527</v>
      </c>
      <c r="S2460" s="722">
        <f t="shared" si="287"/>
        <v>0</v>
      </c>
      <c r="T2460" s="461"/>
      <c r="U2460" s="722">
        <f t="shared" si="288"/>
        <v>0</v>
      </c>
      <c r="W2460" s="655">
        <f t="shared" si="289"/>
        <v>0</v>
      </c>
      <c r="Z2460" s="654">
        <f t="shared" si="290"/>
        <v>2488</v>
      </c>
      <c r="AF2460">
        <f>-(G2460-E2460)</f>
        <v>961</v>
      </c>
    </row>
    <row r="2461" spans="1:32" ht="15.75">
      <c r="A2461" s="381">
        <v>2461</v>
      </c>
      <c r="B2461" s="341" t="s">
        <v>106</v>
      </c>
      <c r="D2461" t="s">
        <v>905</v>
      </c>
      <c r="E2461" s="910">
        <f>'57'!C29</f>
        <v>29851</v>
      </c>
      <c r="G2461" s="910">
        <f>'58'!C29</f>
        <v>24449</v>
      </c>
      <c r="I2461" s="737">
        <f>'57'!C29</f>
        <v>29851</v>
      </c>
      <c r="K2461" s="231">
        <f>'58'!C29</f>
        <v>24449</v>
      </c>
      <c r="N2461" s="1018">
        <v>24449</v>
      </c>
      <c r="O2461" s="898">
        <f>'57'!C29</f>
        <v>29851</v>
      </c>
      <c r="Q2461" s="898">
        <f>'58'!C29</f>
        <v>24449</v>
      </c>
      <c r="S2461" s="722">
        <f t="shared" si="287"/>
        <v>0</v>
      </c>
      <c r="T2461" s="461"/>
      <c r="U2461" s="722">
        <f t="shared" si="288"/>
        <v>0</v>
      </c>
      <c r="W2461" s="655">
        <f t="shared" si="289"/>
        <v>0</v>
      </c>
      <c r="Z2461" s="654">
        <f t="shared" si="290"/>
        <v>29851</v>
      </c>
      <c r="AF2461">
        <f>-(G2461-E2461)</f>
        <v>5402</v>
      </c>
    </row>
    <row r="2462" spans="1:32" ht="15.75">
      <c r="A2462" s="381">
        <v>2462</v>
      </c>
      <c r="B2462" s="341" t="s">
        <v>303</v>
      </c>
      <c r="I2462" s="737"/>
      <c r="K2462" s="231"/>
      <c r="N2462" s="1018"/>
      <c r="S2462" s="722">
        <f t="shared" si="287"/>
        <v>0</v>
      </c>
      <c r="U2462" s="722">
        <f t="shared" si="288"/>
        <v>0</v>
      </c>
      <c r="W2462" s="655">
        <f t="shared" si="289"/>
        <v>0</v>
      </c>
      <c r="Z2462" s="654">
        <f t="shared" si="290"/>
        <v>0</v>
      </c>
    </row>
    <row r="2463" spans="1:32">
      <c r="A2463" s="381">
        <v>2463</v>
      </c>
      <c r="B2463" s="146" t="s">
        <v>135</v>
      </c>
      <c r="I2463" s="737"/>
      <c r="K2463" s="231"/>
      <c r="N2463" s="1018"/>
      <c r="S2463" s="722">
        <f t="shared" si="287"/>
        <v>0</v>
      </c>
      <c r="U2463" s="722">
        <f t="shared" si="288"/>
        <v>0</v>
      </c>
      <c r="W2463" s="655">
        <f t="shared" si="289"/>
        <v>0</v>
      </c>
      <c r="Z2463" s="654">
        <f t="shared" si="290"/>
        <v>0</v>
      </c>
    </row>
    <row r="2464" spans="1:32">
      <c r="A2464" s="381">
        <v>2464</v>
      </c>
      <c r="B2464" s="637" t="s">
        <v>1220</v>
      </c>
      <c r="D2464" t="s">
        <v>905</v>
      </c>
      <c r="E2464" s="910">
        <f>'57'!C33</f>
        <v>121369</v>
      </c>
      <c r="G2464" s="910">
        <f>'58'!C33</f>
        <v>117107</v>
      </c>
      <c r="I2464" s="737">
        <f>'57'!C33</f>
        <v>121369</v>
      </c>
      <c r="K2464" s="231">
        <f>'58'!C33</f>
        <v>117107</v>
      </c>
      <c r="N2464" s="1018">
        <v>117107</v>
      </c>
      <c r="O2464" s="898">
        <f>'57'!C33</f>
        <v>121369</v>
      </c>
      <c r="Q2464" s="898">
        <f>'58'!C33</f>
        <v>117107</v>
      </c>
      <c r="S2464" s="722">
        <f t="shared" si="287"/>
        <v>0</v>
      </c>
      <c r="T2464" s="461"/>
      <c r="U2464" s="722">
        <f t="shared" si="288"/>
        <v>0</v>
      </c>
      <c r="W2464" s="655">
        <f t="shared" si="289"/>
        <v>0</v>
      </c>
      <c r="Z2464" s="654">
        <f t="shared" si="290"/>
        <v>121369</v>
      </c>
      <c r="AF2464">
        <f t="shared" ref="AF2464:AF2476" si="292">-(G2464-E2464)</f>
        <v>4262</v>
      </c>
    </row>
    <row r="2465" spans="1:32">
      <c r="A2465" s="381">
        <v>2465</v>
      </c>
      <c r="B2465" s="637" t="s">
        <v>1221</v>
      </c>
      <c r="D2465" t="s">
        <v>905</v>
      </c>
      <c r="E2465" s="910">
        <f>'57'!C34</f>
        <v>0</v>
      </c>
      <c r="G2465" s="910">
        <f>'58'!C34</f>
        <v>0</v>
      </c>
      <c r="I2465" s="737">
        <f>'57'!C34</f>
        <v>0</v>
      </c>
      <c r="K2465" s="231">
        <f>'58'!C34</f>
        <v>0</v>
      </c>
      <c r="N2465" s="1018">
        <v>0</v>
      </c>
      <c r="O2465" s="898">
        <f>'57'!C34</f>
        <v>0</v>
      </c>
      <c r="Q2465" s="898">
        <f>'58'!C34</f>
        <v>0</v>
      </c>
      <c r="S2465" s="722">
        <f t="shared" si="287"/>
        <v>0</v>
      </c>
      <c r="T2465" s="461"/>
      <c r="U2465" s="722">
        <f t="shared" si="288"/>
        <v>0</v>
      </c>
      <c r="W2465" s="655">
        <f t="shared" si="289"/>
        <v>0</v>
      </c>
      <c r="Z2465" s="654">
        <f t="shared" si="290"/>
        <v>0</v>
      </c>
      <c r="AF2465">
        <f t="shared" si="292"/>
        <v>0</v>
      </c>
    </row>
    <row r="2466" spans="1:32">
      <c r="A2466" s="381">
        <v>2466</v>
      </c>
      <c r="B2466" s="637" t="s">
        <v>1222</v>
      </c>
      <c r="D2466" t="s">
        <v>905</v>
      </c>
      <c r="E2466" s="910">
        <f>'57'!C35</f>
        <v>2</v>
      </c>
      <c r="G2466" s="910">
        <f>'58'!C35</f>
        <v>0</v>
      </c>
      <c r="I2466" s="737">
        <f>'57'!C35</f>
        <v>2</v>
      </c>
      <c r="K2466" s="231">
        <f>'58'!C35</f>
        <v>0</v>
      </c>
      <c r="N2466" s="1018">
        <v>0</v>
      </c>
      <c r="O2466" s="898">
        <f>'57'!C35</f>
        <v>2</v>
      </c>
      <c r="Q2466" s="898">
        <f>'58'!C35</f>
        <v>0</v>
      </c>
      <c r="S2466" s="722">
        <f t="shared" si="287"/>
        <v>0</v>
      </c>
      <c r="T2466" s="461"/>
      <c r="U2466" s="722">
        <f t="shared" si="288"/>
        <v>0</v>
      </c>
      <c r="W2466" s="655">
        <f t="shared" si="289"/>
        <v>0</v>
      </c>
      <c r="Z2466" s="654">
        <f t="shared" si="290"/>
        <v>2</v>
      </c>
      <c r="AF2466">
        <f t="shared" si="292"/>
        <v>2</v>
      </c>
    </row>
    <row r="2467" spans="1:32">
      <c r="A2467" s="381">
        <v>2467</v>
      </c>
      <c r="B2467" s="637" t="s">
        <v>1223</v>
      </c>
      <c r="D2467" t="s">
        <v>905</v>
      </c>
      <c r="E2467" s="910">
        <f>'57'!C36</f>
        <v>0</v>
      </c>
      <c r="G2467" s="910">
        <f>'58'!C36</f>
        <v>0</v>
      </c>
      <c r="I2467" s="737">
        <f>'57'!C36</f>
        <v>0</v>
      </c>
      <c r="K2467" s="231">
        <f>'58'!C36</f>
        <v>0</v>
      </c>
      <c r="N2467" s="1018">
        <v>0</v>
      </c>
      <c r="O2467" s="898">
        <f>'57'!C36</f>
        <v>0</v>
      </c>
      <c r="Q2467" s="898">
        <f>'58'!C36</f>
        <v>0</v>
      </c>
      <c r="S2467" s="722">
        <f t="shared" si="287"/>
        <v>0</v>
      </c>
      <c r="T2467" s="461"/>
      <c r="U2467" s="722">
        <f t="shared" si="288"/>
        <v>0</v>
      </c>
      <c r="W2467" s="655">
        <f t="shared" si="289"/>
        <v>0</v>
      </c>
      <c r="Z2467" s="654">
        <f t="shared" si="290"/>
        <v>0</v>
      </c>
      <c r="AF2467">
        <f t="shared" si="292"/>
        <v>0</v>
      </c>
    </row>
    <row r="2468" spans="1:32">
      <c r="A2468" s="381">
        <v>2468</v>
      </c>
      <c r="B2468" s="146" t="s">
        <v>136</v>
      </c>
      <c r="D2468" t="s">
        <v>905</v>
      </c>
      <c r="E2468" s="910">
        <f>'57'!C37</f>
        <v>3813</v>
      </c>
      <c r="G2468" s="910">
        <f>'58'!C37</f>
        <v>5472</v>
      </c>
      <c r="I2468" s="737">
        <f>'57'!C37</f>
        <v>3813</v>
      </c>
      <c r="K2468" s="231">
        <f>'58'!C37</f>
        <v>5472</v>
      </c>
      <c r="N2468" s="1018">
        <v>5472</v>
      </c>
      <c r="O2468" s="898">
        <f>'57'!C37</f>
        <v>3813</v>
      </c>
      <c r="Q2468" s="898">
        <f>'58'!C37</f>
        <v>5472</v>
      </c>
      <c r="S2468" s="722">
        <f t="shared" si="287"/>
        <v>0</v>
      </c>
      <c r="T2468" s="461"/>
      <c r="U2468" s="722">
        <f t="shared" si="288"/>
        <v>0</v>
      </c>
      <c r="W2468" s="655">
        <f t="shared" si="289"/>
        <v>0</v>
      </c>
      <c r="Z2468" s="654">
        <f t="shared" si="290"/>
        <v>3813</v>
      </c>
      <c r="AF2468">
        <f t="shared" si="292"/>
        <v>-1659</v>
      </c>
    </row>
    <row r="2469" spans="1:32">
      <c r="A2469" s="381">
        <v>2469</v>
      </c>
      <c r="B2469" s="146" t="s">
        <v>137</v>
      </c>
      <c r="D2469" t="s">
        <v>905</v>
      </c>
      <c r="E2469" s="910">
        <f>'57'!C38</f>
        <v>0</v>
      </c>
      <c r="G2469" s="910">
        <f>'58'!C38</f>
        <v>0</v>
      </c>
      <c r="I2469" s="737">
        <f>'57'!C38</f>
        <v>0</v>
      </c>
      <c r="K2469" s="231">
        <f>'58'!C38</f>
        <v>0</v>
      </c>
      <c r="N2469" s="1018">
        <v>0</v>
      </c>
      <c r="O2469" s="898">
        <f>'57'!C38</f>
        <v>0</v>
      </c>
      <c r="Q2469" s="898">
        <f>'58'!C38</f>
        <v>0</v>
      </c>
      <c r="S2469" s="722">
        <f t="shared" si="287"/>
        <v>0</v>
      </c>
      <c r="T2469" s="461"/>
      <c r="U2469" s="722">
        <f t="shared" si="288"/>
        <v>0</v>
      </c>
      <c r="W2469" s="655">
        <f t="shared" si="289"/>
        <v>0</v>
      </c>
      <c r="Z2469" s="654">
        <f t="shared" si="290"/>
        <v>0</v>
      </c>
      <c r="AF2469">
        <f t="shared" si="292"/>
        <v>0</v>
      </c>
    </row>
    <row r="2470" spans="1:32">
      <c r="A2470" s="381">
        <v>2470</v>
      </c>
      <c r="B2470" s="146" t="s">
        <v>299</v>
      </c>
      <c r="D2470" t="s">
        <v>905</v>
      </c>
      <c r="E2470" s="910">
        <f>'57'!C39</f>
        <v>2332</v>
      </c>
      <c r="G2470" s="910">
        <f>'58'!C39</f>
        <v>1685</v>
      </c>
      <c r="I2470" s="737">
        <f>'57'!C39</f>
        <v>2332</v>
      </c>
      <c r="K2470" s="231">
        <f>'58'!C39</f>
        <v>1685</v>
      </c>
      <c r="N2470" s="1018">
        <v>1685</v>
      </c>
      <c r="O2470" s="898">
        <f>'57'!C39</f>
        <v>2332</v>
      </c>
      <c r="Q2470" s="898">
        <f>'58'!C39</f>
        <v>1685</v>
      </c>
      <c r="S2470" s="722">
        <f t="shared" si="287"/>
        <v>0</v>
      </c>
      <c r="T2470" s="461"/>
      <c r="U2470" s="722">
        <f t="shared" si="288"/>
        <v>0</v>
      </c>
      <c r="W2470" s="655">
        <f t="shared" si="289"/>
        <v>0</v>
      </c>
      <c r="Z2470" s="654">
        <f t="shared" si="290"/>
        <v>2332</v>
      </c>
      <c r="AF2470">
        <f t="shared" si="292"/>
        <v>647</v>
      </c>
    </row>
    <row r="2471" spans="1:32">
      <c r="A2471" s="381">
        <v>2471</v>
      </c>
      <c r="B2471" s="936" t="s">
        <v>1102</v>
      </c>
      <c r="D2471" t="s">
        <v>905</v>
      </c>
      <c r="E2471" s="718"/>
      <c r="F2471" s="718"/>
      <c r="G2471" s="718"/>
      <c r="I2471" s="741"/>
      <c r="K2471" s="718"/>
      <c r="N2471" s="1018"/>
      <c r="S2471" s="722">
        <f t="shared" si="287"/>
        <v>0</v>
      </c>
      <c r="U2471" s="722">
        <f t="shared" si="288"/>
        <v>0</v>
      </c>
      <c r="W2471" s="655">
        <f t="shared" si="289"/>
        <v>0</v>
      </c>
      <c r="Z2471" s="654">
        <f t="shared" si="290"/>
        <v>0</v>
      </c>
      <c r="AF2471">
        <f t="shared" si="292"/>
        <v>0</v>
      </c>
    </row>
    <row r="2472" spans="1:32">
      <c r="A2472" s="381">
        <v>2472</v>
      </c>
      <c r="B2472" s="146" t="s">
        <v>300</v>
      </c>
      <c r="D2472" t="s">
        <v>905</v>
      </c>
      <c r="E2472" s="910">
        <f>'57'!C41</f>
        <v>0</v>
      </c>
      <c r="G2472" s="910">
        <f>'58'!C41</f>
        <v>0</v>
      </c>
      <c r="I2472" s="737">
        <f>'57'!C41</f>
        <v>0</v>
      </c>
      <c r="K2472" s="231">
        <f>'58'!C41</f>
        <v>0</v>
      </c>
      <c r="N2472" s="1018">
        <v>0</v>
      </c>
      <c r="O2472" s="898">
        <f>'57'!C41</f>
        <v>0</v>
      </c>
      <c r="Q2472" s="898">
        <f>'58'!C41</f>
        <v>0</v>
      </c>
      <c r="S2472" s="722">
        <f t="shared" ref="S2472:S2496" si="293">E2472-I2472</f>
        <v>0</v>
      </c>
      <c r="T2472" s="461"/>
      <c r="U2472" s="722">
        <f t="shared" ref="U2472:U2496" si="294">G2472-K2472</f>
        <v>0</v>
      </c>
      <c r="W2472" s="655">
        <f t="shared" ref="W2472:W2496" si="295">G2472-N2472</f>
        <v>0</v>
      </c>
      <c r="Z2472" s="654">
        <f t="shared" si="290"/>
        <v>0</v>
      </c>
      <c r="AF2472">
        <f t="shared" si="292"/>
        <v>0</v>
      </c>
    </row>
    <row r="2473" spans="1:32">
      <c r="A2473" s="381">
        <v>2473</v>
      </c>
      <c r="B2473" s="146" t="s">
        <v>301</v>
      </c>
      <c r="D2473" t="s">
        <v>905</v>
      </c>
      <c r="E2473" s="910">
        <f>'57'!C42</f>
        <v>12</v>
      </c>
      <c r="G2473" s="910">
        <f>'58'!C42</f>
        <v>17</v>
      </c>
      <c r="I2473" s="737">
        <f>'57'!C42</f>
        <v>12</v>
      </c>
      <c r="K2473" s="231">
        <f>'58'!C42</f>
        <v>17</v>
      </c>
      <c r="N2473" s="1018">
        <v>17</v>
      </c>
      <c r="O2473" s="898">
        <f>'57'!C42</f>
        <v>12</v>
      </c>
      <c r="Q2473" s="898">
        <f>'58'!C42</f>
        <v>17</v>
      </c>
      <c r="S2473" s="722">
        <f t="shared" si="293"/>
        <v>0</v>
      </c>
      <c r="T2473" s="461"/>
      <c r="U2473" s="722">
        <f t="shared" si="294"/>
        <v>0</v>
      </c>
      <c r="W2473" s="655">
        <f t="shared" si="295"/>
        <v>0</v>
      </c>
      <c r="Z2473" s="654">
        <f t="shared" si="290"/>
        <v>12</v>
      </c>
      <c r="AF2473">
        <f t="shared" si="292"/>
        <v>-5</v>
      </c>
    </row>
    <row r="2474" spans="1:32">
      <c r="A2474" s="381">
        <v>2474</v>
      </c>
      <c r="B2474" s="146" t="s">
        <v>1324</v>
      </c>
      <c r="E2474" s="910">
        <f>'57'!C43</f>
        <v>1094</v>
      </c>
      <c r="G2474" s="910">
        <f>'58'!C43</f>
        <v>1925</v>
      </c>
      <c r="I2474" s="737">
        <f>'57'!C43</f>
        <v>1094</v>
      </c>
      <c r="K2474" s="231">
        <f>'58'!C43</f>
        <v>1925</v>
      </c>
      <c r="N2474" s="1018">
        <v>1925</v>
      </c>
      <c r="O2474" s="898">
        <f>'57'!C43</f>
        <v>1094</v>
      </c>
      <c r="Q2474" s="898">
        <f>'58'!C43</f>
        <v>1925</v>
      </c>
      <c r="S2474" s="722">
        <f t="shared" si="293"/>
        <v>0</v>
      </c>
      <c r="T2474" s="461"/>
      <c r="U2474" s="722">
        <f t="shared" si="294"/>
        <v>0</v>
      </c>
      <c r="W2474" s="655">
        <f t="shared" si="295"/>
        <v>0</v>
      </c>
      <c r="Z2474" s="654">
        <f t="shared" si="290"/>
        <v>1094</v>
      </c>
      <c r="AF2474">
        <f t="shared" si="292"/>
        <v>-831</v>
      </c>
    </row>
    <row r="2475" spans="1:32">
      <c r="A2475" s="381">
        <v>2475</v>
      </c>
      <c r="B2475" s="146" t="s">
        <v>302</v>
      </c>
      <c r="D2475" t="s">
        <v>905</v>
      </c>
      <c r="E2475" s="910">
        <f>'57'!C44</f>
        <v>0</v>
      </c>
      <c r="G2475" s="910">
        <f>'58'!C44</f>
        <v>0</v>
      </c>
      <c r="I2475" s="737">
        <f>'57'!C44</f>
        <v>0</v>
      </c>
      <c r="K2475" s="231">
        <f>'58'!C44</f>
        <v>0</v>
      </c>
      <c r="N2475" s="1018">
        <v>0</v>
      </c>
      <c r="O2475" s="898">
        <f>'57'!C44</f>
        <v>0</v>
      </c>
      <c r="Q2475" s="898">
        <f>'58'!C44</f>
        <v>0</v>
      </c>
      <c r="S2475" s="722">
        <f t="shared" si="293"/>
        <v>0</v>
      </c>
      <c r="T2475" s="461"/>
      <c r="U2475" s="722">
        <f t="shared" si="294"/>
        <v>0</v>
      </c>
      <c r="W2475" s="655">
        <f t="shared" si="295"/>
        <v>0</v>
      </c>
      <c r="Z2475" s="654">
        <f t="shared" si="290"/>
        <v>0</v>
      </c>
      <c r="AF2475">
        <f t="shared" si="292"/>
        <v>0</v>
      </c>
    </row>
    <row r="2476" spans="1:32">
      <c r="A2476" s="381">
        <v>2476</v>
      </c>
      <c r="B2476" s="146" t="s">
        <v>1544</v>
      </c>
      <c r="D2476" t="s">
        <v>905</v>
      </c>
      <c r="E2476" s="910">
        <f>'57'!C45</f>
        <v>0</v>
      </c>
      <c r="G2476" s="910">
        <f>'58'!C45</f>
        <v>0</v>
      </c>
      <c r="I2476" s="737">
        <f>'57'!C45</f>
        <v>0</v>
      </c>
      <c r="K2476" s="231">
        <f>'58'!C45</f>
        <v>0</v>
      </c>
      <c r="N2476" s="1018">
        <v>0</v>
      </c>
      <c r="S2476" s="722">
        <f t="shared" si="293"/>
        <v>0</v>
      </c>
      <c r="T2476" s="461"/>
      <c r="U2476" s="722">
        <f t="shared" si="294"/>
        <v>0</v>
      </c>
      <c r="W2476" s="655">
        <f t="shared" si="295"/>
        <v>0</v>
      </c>
      <c r="Z2476" s="654">
        <f t="shared" si="290"/>
        <v>0</v>
      </c>
      <c r="AF2476">
        <f t="shared" si="292"/>
        <v>0</v>
      </c>
    </row>
    <row r="2477" spans="1:32">
      <c r="A2477" s="381">
        <v>2477</v>
      </c>
      <c r="B2477" s="146" t="s">
        <v>1545</v>
      </c>
      <c r="D2477" t="s">
        <v>905</v>
      </c>
      <c r="E2477" s="910">
        <f>'57'!C46</f>
        <v>0</v>
      </c>
      <c r="G2477" s="910">
        <f>'58'!C46</f>
        <v>0</v>
      </c>
      <c r="I2477" s="737">
        <f>'57'!C46</f>
        <v>0</v>
      </c>
      <c r="K2477" s="231">
        <f>'58'!C46</f>
        <v>0</v>
      </c>
      <c r="N2477" s="1018">
        <v>0</v>
      </c>
      <c r="S2477" s="722">
        <f t="shared" si="293"/>
        <v>0</v>
      </c>
      <c r="T2477" s="461"/>
      <c r="U2477" s="722">
        <f t="shared" si="294"/>
        <v>0</v>
      </c>
      <c r="W2477" s="655">
        <f t="shared" si="295"/>
        <v>0</v>
      </c>
      <c r="Z2477" s="654">
        <f t="shared" ref="Z2477:Z2496" si="296">E2477-Y2477</f>
        <v>0</v>
      </c>
      <c r="AF2477">
        <f>-(G2477-E2477)</f>
        <v>0</v>
      </c>
    </row>
    <row r="2478" spans="1:32">
      <c r="A2478" s="381">
        <v>2478</v>
      </c>
      <c r="B2478" s="146" t="s">
        <v>115</v>
      </c>
      <c r="D2478" t="s">
        <v>905</v>
      </c>
      <c r="E2478" s="910">
        <f>'57'!C47</f>
        <v>0</v>
      </c>
      <c r="G2478" s="910">
        <f>'58'!C47</f>
        <v>0</v>
      </c>
      <c r="I2478" s="737">
        <f>'57'!C47</f>
        <v>0</v>
      </c>
      <c r="K2478" s="231">
        <f>'58'!C47</f>
        <v>0</v>
      </c>
      <c r="N2478" s="1018">
        <v>0</v>
      </c>
      <c r="O2478" s="898">
        <f>'57'!C47</f>
        <v>0</v>
      </c>
      <c r="Q2478" s="898">
        <f>'58'!C47</f>
        <v>0</v>
      </c>
      <c r="S2478" s="722">
        <f t="shared" si="293"/>
        <v>0</v>
      </c>
      <c r="T2478" s="461"/>
      <c r="U2478" s="722">
        <f t="shared" si="294"/>
        <v>0</v>
      </c>
      <c r="W2478" s="655">
        <f t="shared" si="295"/>
        <v>0</v>
      </c>
      <c r="Z2478" s="654">
        <f t="shared" si="296"/>
        <v>0</v>
      </c>
      <c r="AF2478">
        <f>-(G2478-E2478)</f>
        <v>0</v>
      </c>
    </row>
    <row r="2479" spans="1:32" ht="15.75">
      <c r="A2479" s="381">
        <v>2479</v>
      </c>
      <c r="B2479" s="341" t="s">
        <v>106</v>
      </c>
      <c r="D2479" t="s">
        <v>905</v>
      </c>
      <c r="E2479" s="910">
        <f>'57'!C48</f>
        <v>128622</v>
      </c>
      <c r="G2479" s="910">
        <f>'58'!C48</f>
        <v>126206</v>
      </c>
      <c r="I2479" s="737">
        <f>'57'!C48</f>
        <v>128622</v>
      </c>
      <c r="K2479" s="231">
        <f>'58'!C48</f>
        <v>126206</v>
      </c>
      <c r="N2479" s="1018">
        <v>126206</v>
      </c>
      <c r="O2479" s="898">
        <f>'57'!C48</f>
        <v>128622</v>
      </c>
      <c r="Q2479" s="898">
        <f>'58'!C48</f>
        <v>126206</v>
      </c>
      <c r="S2479" s="722">
        <f t="shared" si="293"/>
        <v>0</v>
      </c>
      <c r="T2479" s="461"/>
      <c r="U2479" s="722">
        <f t="shared" si="294"/>
        <v>0</v>
      </c>
      <c r="W2479" s="655">
        <f t="shared" si="295"/>
        <v>0</v>
      </c>
      <c r="Z2479" s="654">
        <f t="shared" si="296"/>
        <v>128622</v>
      </c>
      <c r="AF2479">
        <f>-(G2479-E2479)</f>
        <v>2416</v>
      </c>
    </row>
    <row r="2480" spans="1:32" ht="15.75">
      <c r="A2480" s="381">
        <v>2480</v>
      </c>
      <c r="B2480" s="341" t="s">
        <v>172</v>
      </c>
      <c r="I2480" s="737"/>
      <c r="K2480" s="231"/>
      <c r="N2480" s="1018"/>
      <c r="S2480" s="722">
        <f t="shared" si="293"/>
        <v>0</v>
      </c>
      <c r="U2480" s="722">
        <f t="shared" si="294"/>
        <v>0</v>
      </c>
      <c r="W2480" s="655">
        <f t="shared" si="295"/>
        <v>0</v>
      </c>
      <c r="Z2480" s="654">
        <f t="shared" si="296"/>
        <v>0</v>
      </c>
    </row>
    <row r="2481" spans="1:32">
      <c r="A2481" s="381">
        <v>2481</v>
      </c>
      <c r="B2481" s="146" t="s">
        <v>135</v>
      </c>
      <c r="I2481" s="737"/>
      <c r="K2481" s="231"/>
      <c r="N2481" s="1018"/>
      <c r="S2481" s="722">
        <f t="shared" si="293"/>
        <v>0</v>
      </c>
      <c r="U2481" s="722">
        <f t="shared" si="294"/>
        <v>0</v>
      </c>
      <c r="W2481" s="655">
        <f t="shared" si="295"/>
        <v>0</v>
      </c>
      <c r="Z2481" s="654">
        <f t="shared" si="296"/>
        <v>0</v>
      </c>
    </row>
    <row r="2482" spans="1:32">
      <c r="A2482" s="381">
        <v>2482</v>
      </c>
      <c r="B2482" s="637" t="s">
        <v>1220</v>
      </c>
      <c r="D2482" t="s">
        <v>905</v>
      </c>
      <c r="E2482" s="910">
        <f>'57'!C52</f>
        <v>145363</v>
      </c>
      <c r="G2482" s="910">
        <f>'58'!C52</f>
        <v>137076</v>
      </c>
      <c r="I2482" s="737">
        <f>'57'!C52</f>
        <v>145363</v>
      </c>
      <c r="K2482" s="231">
        <f>'58'!C52</f>
        <v>137076</v>
      </c>
      <c r="N2482" s="1018">
        <v>137076</v>
      </c>
      <c r="O2482" s="898">
        <f>'57'!C52</f>
        <v>145363</v>
      </c>
      <c r="Q2482" s="898">
        <f>'58'!C52</f>
        <v>137076</v>
      </c>
      <c r="S2482" s="722">
        <f t="shared" si="293"/>
        <v>0</v>
      </c>
      <c r="T2482" s="461"/>
      <c r="U2482" s="722">
        <f t="shared" si="294"/>
        <v>0</v>
      </c>
      <c r="W2482" s="655">
        <f t="shared" si="295"/>
        <v>0</v>
      </c>
      <c r="Z2482" s="654">
        <f t="shared" si="296"/>
        <v>145363</v>
      </c>
      <c r="AF2482">
        <f t="shared" ref="AF2482:AF2494" si="297">-(G2482-E2482)</f>
        <v>8287</v>
      </c>
    </row>
    <row r="2483" spans="1:32">
      <c r="A2483" s="381">
        <v>2483</v>
      </c>
      <c r="B2483" s="637" t="s">
        <v>1221</v>
      </c>
      <c r="D2483" t="s">
        <v>905</v>
      </c>
      <c r="E2483" s="910">
        <f>'57'!C53</f>
        <v>268</v>
      </c>
      <c r="G2483" s="910">
        <f>'58'!C53</f>
        <v>70</v>
      </c>
      <c r="I2483" s="737">
        <f>'57'!C53</f>
        <v>268</v>
      </c>
      <c r="K2483" s="231">
        <f>'58'!C53</f>
        <v>70</v>
      </c>
      <c r="N2483" s="1018">
        <v>70</v>
      </c>
      <c r="O2483" s="898">
        <f>'57'!C53</f>
        <v>268</v>
      </c>
      <c r="Q2483" s="898">
        <f>'58'!C53</f>
        <v>70</v>
      </c>
      <c r="S2483" s="722">
        <f t="shared" si="293"/>
        <v>0</v>
      </c>
      <c r="T2483" s="461"/>
      <c r="U2483" s="722">
        <f t="shared" si="294"/>
        <v>0</v>
      </c>
      <c r="W2483" s="655">
        <f t="shared" si="295"/>
        <v>0</v>
      </c>
      <c r="Z2483" s="654">
        <f t="shared" si="296"/>
        <v>268</v>
      </c>
      <c r="AF2483">
        <f t="shared" si="297"/>
        <v>198</v>
      </c>
    </row>
    <row r="2484" spans="1:32">
      <c r="A2484" s="381">
        <v>2484</v>
      </c>
      <c r="B2484" s="637" t="s">
        <v>1222</v>
      </c>
      <c r="D2484" t="s">
        <v>905</v>
      </c>
      <c r="E2484" s="910">
        <f>'57'!C54</f>
        <v>595</v>
      </c>
      <c r="G2484" s="910">
        <f>'58'!C54</f>
        <v>538</v>
      </c>
      <c r="I2484" s="737">
        <f>'57'!C54</f>
        <v>595</v>
      </c>
      <c r="K2484" s="231">
        <f>'58'!C54</f>
        <v>538</v>
      </c>
      <c r="N2484" s="1018">
        <v>538</v>
      </c>
      <c r="O2484" s="898">
        <f>'57'!C54</f>
        <v>595</v>
      </c>
      <c r="Q2484" s="898">
        <f>'58'!C54</f>
        <v>538</v>
      </c>
      <c r="S2484" s="722">
        <f t="shared" si="293"/>
        <v>0</v>
      </c>
      <c r="T2484" s="461"/>
      <c r="U2484" s="722">
        <f t="shared" si="294"/>
        <v>0</v>
      </c>
      <c r="W2484" s="655">
        <f t="shared" si="295"/>
        <v>0</v>
      </c>
      <c r="Z2484" s="654">
        <f t="shared" si="296"/>
        <v>595</v>
      </c>
      <c r="AF2484">
        <f t="shared" si="297"/>
        <v>57</v>
      </c>
    </row>
    <row r="2485" spans="1:32">
      <c r="A2485" s="381">
        <v>2485</v>
      </c>
      <c r="B2485" s="637" t="s">
        <v>1223</v>
      </c>
      <c r="D2485" t="s">
        <v>905</v>
      </c>
      <c r="E2485" s="910">
        <f>'57'!C55</f>
        <v>0</v>
      </c>
      <c r="G2485" s="910">
        <f>'58'!C55</f>
        <v>0</v>
      </c>
      <c r="I2485" s="737">
        <f>'57'!C55</f>
        <v>0</v>
      </c>
      <c r="K2485" s="231">
        <f>'58'!C55</f>
        <v>0</v>
      </c>
      <c r="N2485" s="1018">
        <v>0</v>
      </c>
      <c r="O2485" s="898">
        <f>'57'!C55</f>
        <v>0</v>
      </c>
      <c r="Q2485" s="898">
        <f>'58'!C55</f>
        <v>0</v>
      </c>
      <c r="S2485" s="722">
        <f t="shared" si="293"/>
        <v>0</v>
      </c>
      <c r="T2485" s="461"/>
      <c r="U2485" s="722">
        <f t="shared" si="294"/>
        <v>0</v>
      </c>
      <c r="W2485" s="655">
        <f t="shared" si="295"/>
        <v>0</v>
      </c>
      <c r="Z2485" s="654">
        <f t="shared" si="296"/>
        <v>0</v>
      </c>
      <c r="AF2485">
        <f t="shared" si="297"/>
        <v>0</v>
      </c>
    </row>
    <row r="2486" spans="1:32">
      <c r="A2486" s="381">
        <v>2486</v>
      </c>
      <c r="B2486" s="146" t="s">
        <v>136</v>
      </c>
      <c r="D2486" t="s">
        <v>905</v>
      </c>
      <c r="E2486" s="910">
        <f>'57'!C56</f>
        <v>4582</v>
      </c>
      <c r="G2486" s="910">
        <f>'58'!C56</f>
        <v>6124</v>
      </c>
      <c r="I2486" s="737">
        <f>'57'!C56</f>
        <v>4582</v>
      </c>
      <c r="K2486" s="231">
        <f>'58'!C56</f>
        <v>6124</v>
      </c>
      <c r="N2486" s="1018">
        <v>6124</v>
      </c>
      <c r="O2486" s="898">
        <f>'57'!C56</f>
        <v>4582</v>
      </c>
      <c r="Q2486" s="898">
        <f>'58'!C56</f>
        <v>6124</v>
      </c>
      <c r="S2486" s="722">
        <f t="shared" si="293"/>
        <v>0</v>
      </c>
      <c r="T2486" s="461"/>
      <c r="U2486" s="722">
        <f t="shared" si="294"/>
        <v>0</v>
      </c>
      <c r="W2486" s="655">
        <f t="shared" si="295"/>
        <v>0</v>
      </c>
      <c r="Z2486" s="654">
        <f t="shared" si="296"/>
        <v>4582</v>
      </c>
      <c r="AF2486">
        <f t="shared" si="297"/>
        <v>-1542</v>
      </c>
    </row>
    <row r="2487" spans="1:32">
      <c r="A2487" s="381">
        <v>2487</v>
      </c>
      <c r="B2487" s="146" t="s">
        <v>137</v>
      </c>
      <c r="D2487" t="s">
        <v>905</v>
      </c>
      <c r="E2487" s="910">
        <f>'57'!C57</f>
        <v>0</v>
      </c>
      <c r="G2487" s="910">
        <f>'58'!C57</f>
        <v>0</v>
      </c>
      <c r="I2487" s="737">
        <f>'57'!C57</f>
        <v>0</v>
      </c>
      <c r="K2487" s="231">
        <f>'58'!C57</f>
        <v>0</v>
      </c>
      <c r="N2487" s="1018">
        <v>0</v>
      </c>
      <c r="O2487" s="898">
        <f>'57'!C57</f>
        <v>0</v>
      </c>
      <c r="Q2487" s="898">
        <f>'58'!C57</f>
        <v>0</v>
      </c>
      <c r="S2487" s="722">
        <f t="shared" si="293"/>
        <v>0</v>
      </c>
      <c r="T2487" s="461"/>
      <c r="U2487" s="722">
        <f t="shared" si="294"/>
        <v>0</v>
      </c>
      <c r="W2487" s="655">
        <f t="shared" si="295"/>
        <v>0</v>
      </c>
      <c r="Z2487" s="654">
        <f t="shared" si="296"/>
        <v>0</v>
      </c>
      <c r="AF2487">
        <f t="shared" si="297"/>
        <v>0</v>
      </c>
    </row>
    <row r="2488" spans="1:32">
      <c r="A2488" s="381">
        <v>2488</v>
      </c>
      <c r="B2488" s="146" t="s">
        <v>299</v>
      </c>
      <c r="D2488" t="s">
        <v>905</v>
      </c>
      <c r="E2488" s="910">
        <f>'57'!C58</f>
        <v>4025</v>
      </c>
      <c r="G2488" s="910">
        <f>'58'!C58</f>
        <v>3309</v>
      </c>
      <c r="I2488" s="737">
        <f>'57'!C58</f>
        <v>4025</v>
      </c>
      <c r="K2488" s="231">
        <f>'58'!C58</f>
        <v>3309</v>
      </c>
      <c r="N2488" s="1018">
        <v>3309</v>
      </c>
      <c r="O2488" s="898">
        <f>'57'!C58</f>
        <v>4025</v>
      </c>
      <c r="Q2488" s="898">
        <f>'58'!C58</f>
        <v>3309</v>
      </c>
      <c r="S2488" s="722">
        <f t="shared" si="293"/>
        <v>0</v>
      </c>
      <c r="T2488" s="461"/>
      <c r="U2488" s="722">
        <f t="shared" si="294"/>
        <v>0</v>
      </c>
      <c r="W2488" s="655">
        <f t="shared" si="295"/>
        <v>0</v>
      </c>
      <c r="Z2488" s="654">
        <f t="shared" si="296"/>
        <v>4025</v>
      </c>
      <c r="AF2488">
        <f t="shared" si="297"/>
        <v>716</v>
      </c>
    </row>
    <row r="2489" spans="1:32">
      <c r="A2489" s="381">
        <v>2489</v>
      </c>
      <c r="B2489" s="936" t="s">
        <v>1102</v>
      </c>
      <c r="D2489" t="s">
        <v>905</v>
      </c>
      <c r="E2489" s="718"/>
      <c r="F2489" s="718"/>
      <c r="G2489" s="718"/>
      <c r="I2489" s="741"/>
      <c r="K2489" s="718"/>
      <c r="N2489" s="1018"/>
      <c r="S2489" s="722">
        <f t="shared" si="293"/>
        <v>0</v>
      </c>
      <c r="U2489" s="722">
        <f t="shared" si="294"/>
        <v>0</v>
      </c>
      <c r="W2489" s="655">
        <f t="shared" si="295"/>
        <v>0</v>
      </c>
      <c r="Z2489" s="654">
        <f t="shared" si="296"/>
        <v>0</v>
      </c>
      <c r="AF2489">
        <f t="shared" si="297"/>
        <v>0</v>
      </c>
    </row>
    <row r="2490" spans="1:32">
      <c r="A2490" s="381">
        <v>2490</v>
      </c>
      <c r="B2490" s="146" t="s">
        <v>300</v>
      </c>
      <c r="D2490" t="s">
        <v>905</v>
      </c>
      <c r="E2490" s="910">
        <f>'57'!C60</f>
        <v>0</v>
      </c>
      <c r="G2490" s="910">
        <f>'58'!C60</f>
        <v>0</v>
      </c>
      <c r="I2490" s="737">
        <f>'57'!C60</f>
        <v>0</v>
      </c>
      <c r="K2490" s="231">
        <f>'58'!C60</f>
        <v>0</v>
      </c>
      <c r="N2490" s="1018">
        <v>0</v>
      </c>
      <c r="O2490" s="898">
        <f>'57'!C60</f>
        <v>0</v>
      </c>
      <c r="Q2490" s="898">
        <f>'58'!C60</f>
        <v>0</v>
      </c>
      <c r="S2490" s="722">
        <f t="shared" si="293"/>
        <v>0</v>
      </c>
      <c r="T2490" s="461"/>
      <c r="U2490" s="722">
        <f t="shared" si="294"/>
        <v>0</v>
      </c>
      <c r="W2490" s="655">
        <f t="shared" si="295"/>
        <v>0</v>
      </c>
      <c r="Z2490" s="654">
        <f t="shared" si="296"/>
        <v>0</v>
      </c>
      <c r="AF2490">
        <f t="shared" si="297"/>
        <v>0</v>
      </c>
    </row>
    <row r="2491" spans="1:32">
      <c r="A2491" s="381">
        <v>2491</v>
      </c>
      <c r="B2491" s="146" t="s">
        <v>301</v>
      </c>
      <c r="D2491" t="s">
        <v>905</v>
      </c>
      <c r="E2491" s="910">
        <f>'57'!C61</f>
        <v>48</v>
      </c>
      <c r="G2491" s="910">
        <f>'58'!C61</f>
        <v>58</v>
      </c>
      <c r="I2491" s="737">
        <f>'57'!C61</f>
        <v>48</v>
      </c>
      <c r="K2491" s="231">
        <f>'58'!C61</f>
        <v>58</v>
      </c>
      <c r="N2491" s="1018">
        <v>58</v>
      </c>
      <c r="O2491" s="898">
        <f>'57'!C61</f>
        <v>48</v>
      </c>
      <c r="Q2491" s="898">
        <f>'58'!C61</f>
        <v>58</v>
      </c>
      <c r="S2491" s="722">
        <f t="shared" si="293"/>
        <v>0</v>
      </c>
      <c r="T2491" s="461"/>
      <c r="U2491" s="722">
        <f t="shared" si="294"/>
        <v>0</v>
      </c>
      <c r="W2491" s="655">
        <f t="shared" si="295"/>
        <v>0</v>
      </c>
      <c r="Z2491" s="654">
        <f t="shared" si="296"/>
        <v>48</v>
      </c>
      <c r="AF2491">
        <f t="shared" si="297"/>
        <v>-10</v>
      </c>
    </row>
    <row r="2492" spans="1:32">
      <c r="A2492" s="381">
        <v>2492</v>
      </c>
      <c r="B2492" s="146" t="s">
        <v>1324</v>
      </c>
      <c r="E2492" s="910">
        <f>'57'!C62</f>
        <v>1104</v>
      </c>
      <c r="G2492" s="910">
        <f>'58'!C62</f>
        <v>1953</v>
      </c>
      <c r="I2492" s="737">
        <f>'57'!C62</f>
        <v>1104</v>
      </c>
      <c r="K2492" s="231">
        <f>'58'!C62</f>
        <v>1953</v>
      </c>
      <c r="N2492" s="1018">
        <v>1953</v>
      </c>
      <c r="O2492" s="898">
        <f>'57'!C62</f>
        <v>1104</v>
      </c>
      <c r="Q2492" s="898">
        <f>'58'!C62</f>
        <v>1953</v>
      </c>
      <c r="S2492" s="722">
        <f t="shared" si="293"/>
        <v>0</v>
      </c>
      <c r="T2492" s="461"/>
      <c r="U2492" s="722">
        <f t="shared" si="294"/>
        <v>0</v>
      </c>
      <c r="W2492" s="655">
        <f t="shared" si="295"/>
        <v>0</v>
      </c>
      <c r="Z2492" s="654">
        <f t="shared" si="296"/>
        <v>1104</v>
      </c>
      <c r="AF2492">
        <f t="shared" si="297"/>
        <v>-849</v>
      </c>
    </row>
    <row r="2493" spans="1:32">
      <c r="A2493" s="381">
        <v>2493</v>
      </c>
      <c r="B2493" s="146" t="s">
        <v>302</v>
      </c>
      <c r="D2493" t="s">
        <v>905</v>
      </c>
      <c r="E2493" s="910">
        <f>'57'!C63</f>
        <v>0</v>
      </c>
      <c r="G2493" s="910">
        <f>'58'!C63</f>
        <v>0</v>
      </c>
      <c r="I2493" s="737">
        <f>'57'!C63</f>
        <v>0</v>
      </c>
      <c r="K2493" s="231">
        <f>'58'!C63</f>
        <v>0</v>
      </c>
      <c r="N2493" s="1018">
        <v>0</v>
      </c>
      <c r="O2493" s="898">
        <f>'57'!C63</f>
        <v>0</v>
      </c>
      <c r="Q2493" s="898">
        <f>'58'!C63</f>
        <v>0</v>
      </c>
      <c r="S2493" s="722">
        <f t="shared" si="293"/>
        <v>0</v>
      </c>
      <c r="T2493" s="461"/>
      <c r="U2493" s="722">
        <f t="shared" si="294"/>
        <v>0</v>
      </c>
      <c r="W2493" s="655">
        <f t="shared" si="295"/>
        <v>0</v>
      </c>
      <c r="Z2493" s="654">
        <f t="shared" si="296"/>
        <v>0</v>
      </c>
      <c r="AF2493">
        <f t="shared" si="297"/>
        <v>0</v>
      </c>
    </row>
    <row r="2494" spans="1:32">
      <c r="A2494" s="381">
        <v>2494</v>
      </c>
      <c r="B2494" s="146" t="s">
        <v>1544</v>
      </c>
      <c r="D2494" t="s">
        <v>905</v>
      </c>
      <c r="E2494" s="910">
        <f>'57'!C64</f>
        <v>0</v>
      </c>
      <c r="G2494" s="910">
        <f>'58'!C64</f>
        <v>0</v>
      </c>
      <c r="I2494" s="737">
        <f>'57'!C64</f>
        <v>0</v>
      </c>
      <c r="K2494" s="231">
        <f>'58'!C64</f>
        <v>0</v>
      </c>
      <c r="N2494" s="1018">
        <v>0</v>
      </c>
      <c r="S2494" s="722">
        <f t="shared" si="293"/>
        <v>0</v>
      </c>
      <c r="T2494" s="461"/>
      <c r="U2494" s="722">
        <f t="shared" si="294"/>
        <v>0</v>
      </c>
      <c r="W2494" s="655">
        <f t="shared" si="295"/>
        <v>0</v>
      </c>
      <c r="Z2494" s="654">
        <f t="shared" si="296"/>
        <v>0</v>
      </c>
      <c r="AF2494">
        <f t="shared" si="297"/>
        <v>0</v>
      </c>
    </row>
    <row r="2495" spans="1:32">
      <c r="A2495" s="381">
        <v>2495</v>
      </c>
      <c r="B2495" s="146" t="s">
        <v>1545</v>
      </c>
      <c r="D2495" t="s">
        <v>905</v>
      </c>
      <c r="E2495" s="910">
        <f>'57'!C65</f>
        <v>0</v>
      </c>
      <c r="G2495" s="910">
        <f>'58'!C65</f>
        <v>0</v>
      </c>
      <c r="I2495" s="737">
        <f>'57'!C65</f>
        <v>0</v>
      </c>
      <c r="K2495" s="231">
        <f>'58'!C65</f>
        <v>0</v>
      </c>
      <c r="N2495" s="1018">
        <v>0</v>
      </c>
      <c r="S2495" s="722">
        <f t="shared" si="293"/>
        <v>0</v>
      </c>
      <c r="T2495" s="461"/>
      <c r="U2495" s="722">
        <f t="shared" si="294"/>
        <v>0</v>
      </c>
      <c r="W2495" s="655">
        <f t="shared" si="295"/>
        <v>0</v>
      </c>
      <c r="Z2495" s="654">
        <f t="shared" si="296"/>
        <v>0</v>
      </c>
      <c r="AF2495">
        <f>-(G2495-E2495)</f>
        <v>0</v>
      </c>
    </row>
    <row r="2496" spans="1:32">
      <c r="A2496" s="381">
        <v>2496</v>
      </c>
      <c r="B2496" s="146" t="s">
        <v>115</v>
      </c>
      <c r="D2496" t="s">
        <v>905</v>
      </c>
      <c r="E2496" s="910">
        <f>'57'!C66</f>
        <v>2488</v>
      </c>
      <c r="G2496" s="910">
        <f>'58'!C66</f>
        <v>1527</v>
      </c>
      <c r="I2496" s="737">
        <f>'57'!C66</f>
        <v>2488</v>
      </c>
      <c r="K2496" s="231">
        <f>'58'!C66</f>
        <v>1527</v>
      </c>
      <c r="N2496" s="1018">
        <v>1527</v>
      </c>
      <c r="O2496" s="898">
        <f>'57'!C66</f>
        <v>2488</v>
      </c>
      <c r="Q2496" s="898">
        <f>'58'!C66</f>
        <v>1527</v>
      </c>
      <c r="S2496" s="722">
        <f t="shared" si="293"/>
        <v>0</v>
      </c>
      <c r="T2496" s="461"/>
      <c r="U2496" s="722">
        <f t="shared" si="294"/>
        <v>0</v>
      </c>
      <c r="W2496" s="655">
        <f t="shared" si="295"/>
        <v>0</v>
      </c>
      <c r="Z2496" s="654">
        <f t="shared" si="296"/>
        <v>2488</v>
      </c>
      <c r="AF2496">
        <f>-(G2496-E2496)</f>
        <v>961</v>
      </c>
    </row>
    <row r="2497" spans="1:32" ht="15.75">
      <c r="A2497" s="381">
        <v>2497</v>
      </c>
      <c r="B2497" s="341" t="s">
        <v>106</v>
      </c>
      <c r="D2497" t="s">
        <v>905</v>
      </c>
      <c r="E2497" s="910">
        <f>'57'!C67</f>
        <v>158473</v>
      </c>
      <c r="G2497" s="910">
        <f>'58'!C67</f>
        <v>150655</v>
      </c>
      <c r="I2497" s="737">
        <f>'57'!C67</f>
        <v>158473</v>
      </c>
      <c r="K2497" s="231">
        <f>'58'!C67</f>
        <v>150655</v>
      </c>
      <c r="N2497" s="1018">
        <v>150655</v>
      </c>
      <c r="O2497" s="898">
        <f>'57'!C67</f>
        <v>158473</v>
      </c>
      <c r="Q2497" s="898">
        <f>'58'!C67</f>
        <v>150655</v>
      </c>
      <c r="S2497" s="722">
        <f t="shared" ref="S2497:S2528" si="298">E2497-I2497</f>
        <v>0</v>
      </c>
      <c r="T2497" s="461"/>
      <c r="U2497" s="722">
        <f t="shared" ref="U2497:U2528" si="299">G2497-K2497</f>
        <v>0</v>
      </c>
      <c r="W2497" s="655">
        <f t="shared" ref="W2497:W2528" si="300">G2497-N2497</f>
        <v>0</v>
      </c>
      <c r="Z2497" s="654">
        <f t="shared" ref="Z2497:Z2528" si="301">E2497-Y2497</f>
        <v>158473</v>
      </c>
      <c r="AF2497">
        <f>-(G2497-E2497)</f>
        <v>7818</v>
      </c>
    </row>
    <row r="2498" spans="1:32" ht="15.75">
      <c r="A2498" s="381">
        <v>2498</v>
      </c>
      <c r="B2498" s="341" t="s">
        <v>1018</v>
      </c>
      <c r="I2498" s="737"/>
      <c r="K2498" s="231"/>
      <c r="N2498" s="1018"/>
      <c r="S2498" s="722">
        <f t="shared" si="298"/>
        <v>0</v>
      </c>
      <c r="U2498" s="722">
        <f t="shared" si="299"/>
        <v>0</v>
      </c>
      <c r="W2498" s="655">
        <f t="shared" si="300"/>
        <v>0</v>
      </c>
      <c r="Z2498" s="654">
        <f t="shared" si="301"/>
        <v>0</v>
      </c>
    </row>
    <row r="2499" spans="1:32" ht="15.75">
      <c r="A2499" s="381">
        <v>2499</v>
      </c>
      <c r="B2499" s="341" t="s">
        <v>271</v>
      </c>
      <c r="I2499" s="737"/>
      <c r="K2499" s="231"/>
      <c r="N2499" s="1018"/>
      <c r="S2499" s="722">
        <f t="shared" si="298"/>
        <v>0</v>
      </c>
      <c r="U2499" s="722">
        <f t="shared" si="299"/>
        <v>0</v>
      </c>
      <c r="W2499" s="655">
        <f t="shared" si="300"/>
        <v>0</v>
      </c>
      <c r="Z2499" s="654">
        <f t="shared" si="301"/>
        <v>0</v>
      </c>
    </row>
    <row r="2500" spans="1:32">
      <c r="A2500" s="381">
        <v>2500</v>
      </c>
      <c r="B2500" s="146" t="s">
        <v>135</v>
      </c>
      <c r="I2500" s="737"/>
      <c r="K2500" s="231"/>
      <c r="N2500" s="1018"/>
      <c r="S2500" s="722">
        <f t="shared" si="298"/>
        <v>0</v>
      </c>
      <c r="U2500" s="722">
        <f t="shared" si="299"/>
        <v>0</v>
      </c>
      <c r="W2500" s="655">
        <f t="shared" si="300"/>
        <v>0</v>
      </c>
      <c r="Z2500" s="654">
        <f t="shared" si="301"/>
        <v>0</v>
      </c>
    </row>
    <row r="2501" spans="1:32">
      <c r="A2501" s="381">
        <v>2501</v>
      </c>
      <c r="B2501" s="637" t="s">
        <v>1220</v>
      </c>
      <c r="D2501" t="s">
        <v>905</v>
      </c>
      <c r="E2501" s="910">
        <f>'57'!E14</f>
        <v>0</v>
      </c>
      <c r="G2501" s="910">
        <f>'58'!E14</f>
        <v>-7834</v>
      </c>
      <c r="I2501" s="737">
        <f>'57'!E14</f>
        <v>0</v>
      </c>
      <c r="K2501" s="231">
        <f>'58'!E14</f>
        <v>-7834</v>
      </c>
      <c r="N2501" s="1018">
        <v>-7834</v>
      </c>
      <c r="O2501" s="898">
        <f>'57'!E14</f>
        <v>0</v>
      </c>
      <c r="Q2501" s="898">
        <f>'58'!E14</f>
        <v>-7834</v>
      </c>
      <c r="S2501" s="722">
        <f t="shared" si="298"/>
        <v>0</v>
      </c>
      <c r="T2501" s="461"/>
      <c r="U2501" s="722">
        <f t="shared" si="299"/>
        <v>0</v>
      </c>
      <c r="W2501" s="655">
        <f t="shared" si="300"/>
        <v>0</v>
      </c>
      <c r="Z2501" s="654">
        <f t="shared" si="301"/>
        <v>0</v>
      </c>
      <c r="AF2501">
        <f t="shared" ref="AF2501:AF2513" si="302">-(G2501-E2501)</f>
        <v>7834</v>
      </c>
    </row>
    <row r="2502" spans="1:32">
      <c r="A2502" s="381">
        <v>2502</v>
      </c>
      <c r="B2502" s="637" t="s">
        <v>1221</v>
      </c>
      <c r="D2502" t="s">
        <v>905</v>
      </c>
      <c r="E2502" s="910">
        <f>'57'!E15</f>
        <v>0</v>
      </c>
      <c r="G2502" s="910">
        <f>'58'!E15</f>
        <v>0</v>
      </c>
      <c r="I2502" s="737">
        <f>'57'!E15</f>
        <v>0</v>
      </c>
      <c r="K2502" s="231">
        <f>'58'!E15</f>
        <v>0</v>
      </c>
      <c r="N2502" s="1018">
        <v>0</v>
      </c>
      <c r="O2502" s="898">
        <f>'57'!E15</f>
        <v>0</v>
      </c>
      <c r="Q2502" s="898">
        <f>'58'!E15</f>
        <v>0</v>
      </c>
      <c r="S2502" s="722">
        <f t="shared" si="298"/>
        <v>0</v>
      </c>
      <c r="T2502" s="461"/>
      <c r="U2502" s="722">
        <f t="shared" si="299"/>
        <v>0</v>
      </c>
      <c r="W2502" s="655">
        <f t="shared" si="300"/>
        <v>0</v>
      </c>
      <c r="Z2502" s="654">
        <f t="shared" si="301"/>
        <v>0</v>
      </c>
      <c r="AF2502">
        <f t="shared" si="302"/>
        <v>0</v>
      </c>
    </row>
    <row r="2503" spans="1:32">
      <c r="A2503" s="381">
        <v>2503</v>
      </c>
      <c r="B2503" s="637" t="s">
        <v>1222</v>
      </c>
      <c r="D2503" t="s">
        <v>905</v>
      </c>
      <c r="E2503" s="910">
        <f>'57'!E16</f>
        <v>0</v>
      </c>
      <c r="G2503" s="910">
        <f>'58'!E16</f>
        <v>0</v>
      </c>
      <c r="I2503" s="737">
        <f>'57'!E16</f>
        <v>0</v>
      </c>
      <c r="K2503" s="231">
        <f>'58'!E16</f>
        <v>0</v>
      </c>
      <c r="N2503" s="1018">
        <v>0</v>
      </c>
      <c r="O2503" s="898">
        <f>'57'!E16</f>
        <v>0</v>
      </c>
      <c r="Q2503" s="898">
        <f>'58'!E16</f>
        <v>0</v>
      </c>
      <c r="S2503" s="722">
        <f t="shared" si="298"/>
        <v>0</v>
      </c>
      <c r="T2503" s="461"/>
      <c r="U2503" s="722">
        <f t="shared" si="299"/>
        <v>0</v>
      </c>
      <c r="W2503" s="655">
        <f t="shared" si="300"/>
        <v>0</v>
      </c>
      <c r="Z2503" s="654">
        <f t="shared" si="301"/>
        <v>0</v>
      </c>
      <c r="AF2503">
        <f t="shared" si="302"/>
        <v>0</v>
      </c>
    </row>
    <row r="2504" spans="1:32">
      <c r="A2504" s="381">
        <v>2504</v>
      </c>
      <c r="B2504" s="637" t="s">
        <v>1223</v>
      </c>
      <c r="D2504" t="s">
        <v>905</v>
      </c>
      <c r="E2504" s="910">
        <f>'57'!E17</f>
        <v>0</v>
      </c>
      <c r="G2504" s="910">
        <f>'58'!E17</f>
        <v>0</v>
      </c>
      <c r="I2504" s="737">
        <f>'57'!E17</f>
        <v>0</v>
      </c>
      <c r="K2504" s="231">
        <f>'58'!E17</f>
        <v>0</v>
      </c>
      <c r="N2504" s="1018">
        <v>0</v>
      </c>
      <c r="O2504" s="898">
        <f>'57'!E17</f>
        <v>0</v>
      </c>
      <c r="Q2504" s="898">
        <f>'58'!E17</f>
        <v>0</v>
      </c>
      <c r="S2504" s="722">
        <f t="shared" si="298"/>
        <v>0</v>
      </c>
      <c r="T2504" s="461"/>
      <c r="U2504" s="722">
        <f t="shared" si="299"/>
        <v>0</v>
      </c>
      <c r="W2504" s="655">
        <f t="shared" si="300"/>
        <v>0</v>
      </c>
      <c r="Z2504" s="654">
        <f t="shared" si="301"/>
        <v>0</v>
      </c>
      <c r="AF2504">
        <f t="shared" si="302"/>
        <v>0</v>
      </c>
    </row>
    <row r="2505" spans="1:32">
      <c r="A2505" s="381">
        <v>2505</v>
      </c>
      <c r="B2505" s="146" t="s">
        <v>136</v>
      </c>
      <c r="D2505" t="s">
        <v>905</v>
      </c>
      <c r="E2505" s="910">
        <f>'57'!E18</f>
        <v>0</v>
      </c>
      <c r="G2505" s="910">
        <f>'58'!E18</f>
        <v>0</v>
      </c>
      <c r="I2505" s="737">
        <f>'57'!E18</f>
        <v>0</v>
      </c>
      <c r="K2505" s="231">
        <f>'58'!E18</f>
        <v>0</v>
      </c>
      <c r="N2505" s="1018">
        <v>0</v>
      </c>
      <c r="O2505" s="898">
        <f>'57'!E18</f>
        <v>0</v>
      </c>
      <c r="Q2505" s="898">
        <f>'58'!E18</f>
        <v>0</v>
      </c>
      <c r="S2505" s="722">
        <f t="shared" si="298"/>
        <v>0</v>
      </c>
      <c r="T2505" s="461"/>
      <c r="U2505" s="722">
        <f t="shared" si="299"/>
        <v>0</v>
      </c>
      <c r="W2505" s="655">
        <f t="shared" si="300"/>
        <v>0</v>
      </c>
      <c r="Z2505" s="654">
        <f t="shared" si="301"/>
        <v>0</v>
      </c>
      <c r="AF2505">
        <f t="shared" si="302"/>
        <v>0</v>
      </c>
    </row>
    <row r="2506" spans="1:32">
      <c r="A2506" s="381">
        <v>2506</v>
      </c>
      <c r="B2506" s="146" t="s">
        <v>137</v>
      </c>
      <c r="D2506" t="s">
        <v>905</v>
      </c>
      <c r="E2506" s="910">
        <f>'57'!E19</f>
        <v>0</v>
      </c>
      <c r="G2506" s="910">
        <f>'58'!E19</f>
        <v>0</v>
      </c>
      <c r="I2506" s="737">
        <f>'57'!E19</f>
        <v>0</v>
      </c>
      <c r="K2506" s="231">
        <f>'58'!E19</f>
        <v>0</v>
      </c>
      <c r="N2506" s="1018">
        <v>0</v>
      </c>
      <c r="O2506" s="898">
        <f>'57'!E19</f>
        <v>0</v>
      </c>
      <c r="Q2506" s="898">
        <f>'58'!E19</f>
        <v>0</v>
      </c>
      <c r="S2506" s="722">
        <f t="shared" si="298"/>
        <v>0</v>
      </c>
      <c r="T2506" s="461"/>
      <c r="U2506" s="722">
        <f t="shared" si="299"/>
        <v>0</v>
      </c>
      <c r="W2506" s="655">
        <f t="shared" si="300"/>
        <v>0</v>
      </c>
      <c r="Z2506" s="654">
        <f t="shared" si="301"/>
        <v>0</v>
      </c>
      <c r="AF2506">
        <f t="shared" si="302"/>
        <v>0</v>
      </c>
    </row>
    <row r="2507" spans="1:32">
      <c r="A2507" s="381">
        <v>2507</v>
      </c>
      <c r="B2507" s="146" t="s">
        <v>299</v>
      </c>
      <c r="D2507" t="s">
        <v>905</v>
      </c>
      <c r="E2507" s="910">
        <f>'57'!E20</f>
        <v>0</v>
      </c>
      <c r="G2507" s="910">
        <f>'58'!E20</f>
        <v>0</v>
      </c>
      <c r="I2507" s="737">
        <f>'57'!E20</f>
        <v>0</v>
      </c>
      <c r="K2507" s="231">
        <f>'58'!E20</f>
        <v>0</v>
      </c>
      <c r="N2507" s="1018">
        <v>0</v>
      </c>
      <c r="O2507" s="898">
        <f>'57'!E20</f>
        <v>0</v>
      </c>
      <c r="Q2507" s="898">
        <f>'58'!E20</f>
        <v>0</v>
      </c>
      <c r="S2507" s="722">
        <f t="shared" si="298"/>
        <v>0</v>
      </c>
      <c r="T2507" s="461"/>
      <c r="U2507" s="722">
        <f t="shared" si="299"/>
        <v>0</v>
      </c>
      <c r="W2507" s="655">
        <f t="shared" si="300"/>
        <v>0</v>
      </c>
      <c r="Z2507" s="654">
        <f t="shared" si="301"/>
        <v>0</v>
      </c>
      <c r="AF2507">
        <f t="shared" si="302"/>
        <v>0</v>
      </c>
    </row>
    <row r="2508" spans="1:32">
      <c r="A2508" s="381">
        <v>2508</v>
      </c>
      <c r="B2508" s="936" t="s">
        <v>1102</v>
      </c>
      <c r="D2508" t="s">
        <v>905</v>
      </c>
      <c r="E2508" s="718"/>
      <c r="F2508" s="718"/>
      <c r="I2508" s="741"/>
      <c r="K2508" s="718"/>
      <c r="N2508" s="1018"/>
      <c r="S2508" s="722">
        <f t="shared" si="298"/>
        <v>0</v>
      </c>
      <c r="U2508" s="722">
        <f t="shared" si="299"/>
        <v>0</v>
      </c>
      <c r="W2508" s="655">
        <f t="shared" si="300"/>
        <v>0</v>
      </c>
      <c r="Z2508" s="654">
        <f t="shared" si="301"/>
        <v>0</v>
      </c>
      <c r="AF2508">
        <f t="shared" si="302"/>
        <v>0</v>
      </c>
    </row>
    <row r="2509" spans="1:32">
      <c r="A2509" s="381">
        <v>2509</v>
      </c>
      <c r="B2509" s="146" t="s">
        <v>300</v>
      </c>
      <c r="D2509" t="s">
        <v>905</v>
      </c>
      <c r="E2509" s="910">
        <f>'57'!E22</f>
        <v>0</v>
      </c>
      <c r="G2509" s="910">
        <f>'58'!E22</f>
        <v>0</v>
      </c>
      <c r="I2509" s="737">
        <f>'57'!E22</f>
        <v>0</v>
      </c>
      <c r="K2509" s="231">
        <f>'58'!E22</f>
        <v>0</v>
      </c>
      <c r="N2509" s="1018">
        <v>0</v>
      </c>
      <c r="O2509" s="898">
        <f>'57'!E22</f>
        <v>0</v>
      </c>
      <c r="Q2509" s="898">
        <f>'58'!E22</f>
        <v>0</v>
      </c>
      <c r="S2509" s="722">
        <f t="shared" si="298"/>
        <v>0</v>
      </c>
      <c r="T2509" s="461"/>
      <c r="U2509" s="722">
        <f t="shared" si="299"/>
        <v>0</v>
      </c>
      <c r="W2509" s="655">
        <f t="shared" si="300"/>
        <v>0</v>
      </c>
      <c r="Z2509" s="654">
        <f t="shared" si="301"/>
        <v>0</v>
      </c>
      <c r="AF2509">
        <f t="shared" si="302"/>
        <v>0</v>
      </c>
    </row>
    <row r="2510" spans="1:32">
      <c r="A2510" s="381">
        <v>2510</v>
      </c>
      <c r="B2510" s="146" t="s">
        <v>301</v>
      </c>
      <c r="D2510" t="s">
        <v>905</v>
      </c>
      <c r="E2510" s="910">
        <f>'57'!E23</f>
        <v>0</v>
      </c>
      <c r="G2510" s="910">
        <f>'58'!E23</f>
        <v>0</v>
      </c>
      <c r="I2510" s="737">
        <f>'57'!E23</f>
        <v>0</v>
      </c>
      <c r="K2510" s="231">
        <f>'58'!E23</f>
        <v>0</v>
      </c>
      <c r="N2510" s="1018">
        <v>0</v>
      </c>
      <c r="O2510" s="898">
        <f>'57'!E23</f>
        <v>0</v>
      </c>
      <c r="Q2510" s="898">
        <f>'58'!E23</f>
        <v>0</v>
      </c>
      <c r="S2510" s="722">
        <f t="shared" si="298"/>
        <v>0</v>
      </c>
      <c r="T2510" s="461"/>
      <c r="U2510" s="722">
        <f t="shared" si="299"/>
        <v>0</v>
      </c>
      <c r="W2510" s="655">
        <f t="shared" si="300"/>
        <v>0</v>
      </c>
      <c r="Z2510" s="654">
        <f t="shared" si="301"/>
        <v>0</v>
      </c>
      <c r="AF2510">
        <f t="shared" si="302"/>
        <v>0</v>
      </c>
    </row>
    <row r="2511" spans="1:32">
      <c r="A2511" s="381">
        <v>2511</v>
      </c>
      <c r="B2511" s="146" t="s">
        <v>1324</v>
      </c>
      <c r="E2511" s="910">
        <f>'57'!E24</f>
        <v>0</v>
      </c>
      <c r="G2511" s="910">
        <f>'58'!E24</f>
        <v>0</v>
      </c>
      <c r="I2511" s="737">
        <f>'57'!E24</f>
        <v>0</v>
      </c>
      <c r="K2511" s="231">
        <f>'58'!E24</f>
        <v>0</v>
      </c>
      <c r="N2511" s="1018">
        <v>0</v>
      </c>
      <c r="O2511" s="898">
        <f>'57'!E24</f>
        <v>0</v>
      </c>
      <c r="Q2511" s="898">
        <f>'58'!E24</f>
        <v>0</v>
      </c>
      <c r="S2511" s="722">
        <f t="shared" si="298"/>
        <v>0</v>
      </c>
      <c r="T2511" s="461"/>
      <c r="U2511" s="722">
        <f t="shared" si="299"/>
        <v>0</v>
      </c>
      <c r="W2511" s="655">
        <f t="shared" si="300"/>
        <v>0</v>
      </c>
      <c r="Z2511" s="654">
        <f t="shared" si="301"/>
        <v>0</v>
      </c>
      <c r="AF2511">
        <f t="shared" si="302"/>
        <v>0</v>
      </c>
    </row>
    <row r="2512" spans="1:32">
      <c r="A2512" s="381">
        <v>2512</v>
      </c>
      <c r="B2512" s="146" t="s">
        <v>302</v>
      </c>
      <c r="D2512" t="s">
        <v>905</v>
      </c>
      <c r="E2512" s="910">
        <f>'57'!E25</f>
        <v>0</v>
      </c>
      <c r="G2512" s="910">
        <f>'58'!E25</f>
        <v>0</v>
      </c>
      <c r="I2512" s="737">
        <f>'57'!E25</f>
        <v>0</v>
      </c>
      <c r="K2512" s="231">
        <f>'58'!E25</f>
        <v>0</v>
      </c>
      <c r="N2512" s="1018">
        <v>0</v>
      </c>
      <c r="O2512" s="898">
        <f>'57'!E25</f>
        <v>0</v>
      </c>
      <c r="Q2512" s="898">
        <f>'58'!E25</f>
        <v>0</v>
      </c>
      <c r="S2512" s="722">
        <f t="shared" si="298"/>
        <v>0</v>
      </c>
      <c r="T2512" s="461"/>
      <c r="U2512" s="722">
        <f t="shared" si="299"/>
        <v>0</v>
      </c>
      <c r="W2512" s="655">
        <f t="shared" si="300"/>
        <v>0</v>
      </c>
      <c r="Z2512" s="654">
        <f t="shared" si="301"/>
        <v>0</v>
      </c>
      <c r="AF2512">
        <f t="shared" si="302"/>
        <v>0</v>
      </c>
    </row>
    <row r="2513" spans="1:32">
      <c r="A2513" s="381">
        <v>2513</v>
      </c>
      <c r="B2513" s="146" t="s">
        <v>1544</v>
      </c>
      <c r="D2513" t="s">
        <v>905</v>
      </c>
      <c r="E2513" s="910">
        <f>'57'!E26</f>
        <v>0</v>
      </c>
      <c r="G2513" s="910">
        <f>'58'!E26</f>
        <v>0</v>
      </c>
      <c r="I2513" s="737">
        <f>'57'!E26</f>
        <v>0</v>
      </c>
      <c r="K2513" s="231">
        <f>'58'!E26</f>
        <v>0</v>
      </c>
      <c r="N2513" s="1018">
        <v>0</v>
      </c>
      <c r="S2513" s="722">
        <f t="shared" si="298"/>
        <v>0</v>
      </c>
      <c r="T2513" s="461"/>
      <c r="U2513" s="722">
        <f t="shared" si="299"/>
        <v>0</v>
      </c>
      <c r="W2513" s="655">
        <f t="shared" si="300"/>
        <v>0</v>
      </c>
      <c r="Z2513" s="654">
        <f t="shared" si="301"/>
        <v>0</v>
      </c>
      <c r="AF2513">
        <f t="shared" si="302"/>
        <v>0</v>
      </c>
    </row>
    <row r="2514" spans="1:32">
      <c r="A2514" s="381">
        <v>2514</v>
      </c>
      <c r="B2514" s="146" t="s">
        <v>1545</v>
      </c>
      <c r="D2514" t="s">
        <v>905</v>
      </c>
      <c r="E2514" s="910">
        <f>'57'!E27</f>
        <v>0</v>
      </c>
      <c r="G2514" s="910">
        <f>'58'!E27</f>
        <v>0</v>
      </c>
      <c r="I2514" s="737">
        <f>'57'!E27</f>
        <v>0</v>
      </c>
      <c r="K2514" s="231">
        <f>'58'!E27</f>
        <v>0</v>
      </c>
      <c r="N2514" s="1018">
        <v>0</v>
      </c>
      <c r="S2514" s="722">
        <f t="shared" si="298"/>
        <v>0</v>
      </c>
      <c r="T2514" s="461"/>
      <c r="U2514" s="722">
        <f t="shared" si="299"/>
        <v>0</v>
      </c>
      <c r="W2514" s="655">
        <f t="shared" si="300"/>
        <v>0</v>
      </c>
      <c r="Z2514" s="654">
        <f t="shared" si="301"/>
        <v>0</v>
      </c>
      <c r="AF2514">
        <f>-(G2514-E2514)</f>
        <v>0</v>
      </c>
    </row>
    <row r="2515" spans="1:32">
      <c r="A2515" s="381">
        <v>2515</v>
      </c>
      <c r="B2515" s="146" t="s">
        <v>115</v>
      </c>
      <c r="D2515" t="s">
        <v>905</v>
      </c>
      <c r="E2515" s="910">
        <f>'57'!E28</f>
        <v>0</v>
      </c>
      <c r="G2515" s="910">
        <f>'58'!E28</f>
        <v>0</v>
      </c>
      <c r="I2515" s="737">
        <f>'57'!E28</f>
        <v>0</v>
      </c>
      <c r="K2515" s="231">
        <f>'58'!E28</f>
        <v>0</v>
      </c>
      <c r="N2515" s="1018">
        <v>0</v>
      </c>
      <c r="O2515" s="898">
        <f>'57'!E28</f>
        <v>0</v>
      </c>
      <c r="Q2515" s="898">
        <f>'58'!E28</f>
        <v>0</v>
      </c>
      <c r="S2515" s="722">
        <f t="shared" si="298"/>
        <v>0</v>
      </c>
      <c r="T2515" s="461"/>
      <c r="U2515" s="722">
        <f t="shared" si="299"/>
        <v>0</v>
      </c>
      <c r="W2515" s="655">
        <f t="shared" si="300"/>
        <v>0</v>
      </c>
      <c r="Z2515" s="654">
        <f t="shared" si="301"/>
        <v>0</v>
      </c>
      <c r="AF2515">
        <f>-(G2515-E2515)</f>
        <v>0</v>
      </c>
    </row>
    <row r="2516" spans="1:32" ht="15.75">
      <c r="A2516" s="381">
        <v>2516</v>
      </c>
      <c r="B2516" s="341" t="s">
        <v>106</v>
      </c>
      <c r="D2516" t="s">
        <v>905</v>
      </c>
      <c r="E2516" s="910">
        <f>'57'!E29</f>
        <v>0</v>
      </c>
      <c r="G2516" s="910">
        <f>'58'!E29</f>
        <v>-7834</v>
      </c>
      <c r="I2516" s="737">
        <f>'57'!E29</f>
        <v>0</v>
      </c>
      <c r="K2516" s="231">
        <f>'58'!E29</f>
        <v>-7834</v>
      </c>
      <c r="N2516" s="1018">
        <v>-7834</v>
      </c>
      <c r="O2516" s="898">
        <f>'57'!E29</f>
        <v>0</v>
      </c>
      <c r="Q2516" s="898">
        <f>'58'!E29</f>
        <v>-7834</v>
      </c>
      <c r="S2516" s="722">
        <f t="shared" si="298"/>
        <v>0</v>
      </c>
      <c r="T2516" s="461"/>
      <c r="U2516" s="722">
        <f t="shared" si="299"/>
        <v>0</v>
      </c>
      <c r="W2516" s="655">
        <f t="shared" si="300"/>
        <v>0</v>
      </c>
      <c r="Z2516" s="654">
        <f t="shared" si="301"/>
        <v>0</v>
      </c>
      <c r="AF2516">
        <f>-(G2516-E2516)</f>
        <v>7834</v>
      </c>
    </row>
    <row r="2517" spans="1:32" ht="15.75">
      <c r="A2517" s="381">
        <v>2517</v>
      </c>
      <c r="B2517" s="341" t="s">
        <v>303</v>
      </c>
      <c r="I2517" s="737"/>
      <c r="K2517" s="231"/>
      <c r="N2517" s="1018"/>
      <c r="S2517" s="722">
        <f t="shared" si="298"/>
        <v>0</v>
      </c>
      <c r="U2517" s="722">
        <f t="shared" si="299"/>
        <v>0</v>
      </c>
      <c r="W2517" s="655">
        <f t="shared" si="300"/>
        <v>0</v>
      </c>
      <c r="Z2517" s="654">
        <f t="shared" si="301"/>
        <v>0</v>
      </c>
    </row>
    <row r="2518" spans="1:32">
      <c r="A2518" s="381">
        <v>2518</v>
      </c>
      <c r="B2518" s="146" t="s">
        <v>135</v>
      </c>
      <c r="I2518" s="737"/>
      <c r="K2518" s="231"/>
      <c r="N2518" s="1018"/>
      <c r="S2518" s="722">
        <f t="shared" si="298"/>
        <v>0</v>
      </c>
      <c r="U2518" s="722">
        <f t="shared" si="299"/>
        <v>0</v>
      </c>
      <c r="W2518" s="655">
        <f t="shared" si="300"/>
        <v>0</v>
      </c>
      <c r="Z2518" s="654">
        <f t="shared" si="301"/>
        <v>0</v>
      </c>
    </row>
    <row r="2519" spans="1:32">
      <c r="A2519" s="381">
        <v>2519</v>
      </c>
      <c r="B2519" s="637" t="s">
        <v>1220</v>
      </c>
      <c r="D2519" t="s">
        <v>905</v>
      </c>
      <c r="E2519" s="910">
        <f>'57'!E33</f>
        <v>0</v>
      </c>
      <c r="G2519" s="910">
        <f>'58'!E33</f>
        <v>0</v>
      </c>
      <c r="I2519" s="737">
        <f>'57'!E33</f>
        <v>0</v>
      </c>
      <c r="K2519" s="231">
        <f>'58'!E33</f>
        <v>0</v>
      </c>
      <c r="N2519" s="1018">
        <v>0</v>
      </c>
      <c r="O2519" s="898">
        <f>'57'!E33</f>
        <v>0</v>
      </c>
      <c r="Q2519" s="898">
        <f>'58'!E33</f>
        <v>0</v>
      </c>
      <c r="S2519" s="722">
        <f t="shared" si="298"/>
        <v>0</v>
      </c>
      <c r="T2519" s="461"/>
      <c r="U2519" s="722">
        <f t="shared" si="299"/>
        <v>0</v>
      </c>
      <c r="W2519" s="655">
        <f t="shared" si="300"/>
        <v>0</v>
      </c>
      <c r="Z2519" s="654">
        <f t="shared" si="301"/>
        <v>0</v>
      </c>
      <c r="AF2519">
        <f t="shared" ref="AF2519:AF2531" si="303">-(G2519-E2519)</f>
        <v>0</v>
      </c>
    </row>
    <row r="2520" spans="1:32">
      <c r="A2520" s="381">
        <v>2520</v>
      </c>
      <c r="B2520" s="637" t="s">
        <v>1221</v>
      </c>
      <c r="D2520" t="s">
        <v>905</v>
      </c>
      <c r="E2520" s="910">
        <f>'57'!E34</f>
        <v>0</v>
      </c>
      <c r="G2520" s="910">
        <f>'58'!E34</f>
        <v>0</v>
      </c>
      <c r="I2520" s="737">
        <f>'57'!E34</f>
        <v>0</v>
      </c>
      <c r="K2520" s="231">
        <f>'58'!E34</f>
        <v>0</v>
      </c>
      <c r="N2520" s="1018">
        <v>0</v>
      </c>
      <c r="O2520" s="898">
        <f>'57'!E34</f>
        <v>0</v>
      </c>
      <c r="Q2520" s="898">
        <f>'58'!E34</f>
        <v>0</v>
      </c>
      <c r="S2520" s="722">
        <f t="shared" si="298"/>
        <v>0</v>
      </c>
      <c r="T2520" s="461"/>
      <c r="U2520" s="722">
        <f t="shared" si="299"/>
        <v>0</v>
      </c>
      <c r="W2520" s="655">
        <f t="shared" si="300"/>
        <v>0</v>
      </c>
      <c r="Z2520" s="654">
        <f t="shared" si="301"/>
        <v>0</v>
      </c>
      <c r="AF2520">
        <f t="shared" si="303"/>
        <v>0</v>
      </c>
    </row>
    <row r="2521" spans="1:32">
      <c r="A2521" s="381">
        <v>2521</v>
      </c>
      <c r="B2521" s="637" t="s">
        <v>1222</v>
      </c>
      <c r="D2521" t="s">
        <v>905</v>
      </c>
      <c r="E2521" s="910">
        <f>'57'!E35</f>
        <v>0</v>
      </c>
      <c r="G2521" s="910">
        <f>'58'!E35</f>
        <v>0</v>
      </c>
      <c r="I2521" s="737">
        <f>'57'!E35</f>
        <v>0</v>
      </c>
      <c r="K2521" s="231">
        <f>'58'!E35</f>
        <v>0</v>
      </c>
      <c r="N2521" s="1018">
        <v>0</v>
      </c>
      <c r="O2521" s="898">
        <f>'57'!E35</f>
        <v>0</v>
      </c>
      <c r="Q2521" s="898">
        <f>'58'!E35</f>
        <v>0</v>
      </c>
      <c r="S2521" s="722">
        <f t="shared" si="298"/>
        <v>0</v>
      </c>
      <c r="T2521" s="461"/>
      <c r="U2521" s="722">
        <f t="shared" si="299"/>
        <v>0</v>
      </c>
      <c r="W2521" s="655">
        <f t="shared" si="300"/>
        <v>0</v>
      </c>
      <c r="Z2521" s="654">
        <f t="shared" si="301"/>
        <v>0</v>
      </c>
      <c r="AF2521">
        <f t="shared" si="303"/>
        <v>0</v>
      </c>
    </row>
    <row r="2522" spans="1:32">
      <c r="A2522" s="381">
        <v>2522</v>
      </c>
      <c r="B2522" s="637" t="s">
        <v>1223</v>
      </c>
      <c r="D2522" t="s">
        <v>905</v>
      </c>
      <c r="E2522" s="910">
        <f>'57'!E36</f>
        <v>0</v>
      </c>
      <c r="G2522" s="910">
        <f>'58'!E36</f>
        <v>0</v>
      </c>
      <c r="I2522" s="737">
        <f>'57'!E36</f>
        <v>0</v>
      </c>
      <c r="K2522" s="231">
        <f>'58'!E36</f>
        <v>0</v>
      </c>
      <c r="N2522" s="1018">
        <v>0</v>
      </c>
      <c r="O2522" s="898">
        <f>'57'!E36</f>
        <v>0</v>
      </c>
      <c r="Q2522" s="898">
        <f>'58'!E36</f>
        <v>0</v>
      </c>
      <c r="S2522" s="722">
        <f t="shared" si="298"/>
        <v>0</v>
      </c>
      <c r="T2522" s="461"/>
      <c r="U2522" s="722">
        <f t="shared" si="299"/>
        <v>0</v>
      </c>
      <c r="W2522" s="655">
        <f t="shared" si="300"/>
        <v>0</v>
      </c>
      <c r="Z2522" s="654">
        <f t="shared" si="301"/>
        <v>0</v>
      </c>
      <c r="AF2522">
        <f t="shared" si="303"/>
        <v>0</v>
      </c>
    </row>
    <row r="2523" spans="1:32">
      <c r="A2523" s="381">
        <v>2523</v>
      </c>
      <c r="B2523" s="146" t="s">
        <v>136</v>
      </c>
      <c r="D2523" t="s">
        <v>905</v>
      </c>
      <c r="E2523" s="910">
        <f>'57'!E37</f>
        <v>0</v>
      </c>
      <c r="G2523" s="910">
        <f>'58'!E37</f>
        <v>0</v>
      </c>
      <c r="I2523" s="737">
        <f>'57'!E37</f>
        <v>0</v>
      </c>
      <c r="K2523" s="231">
        <f>'58'!E37</f>
        <v>0</v>
      </c>
      <c r="N2523" s="1018">
        <v>0</v>
      </c>
      <c r="O2523" s="898">
        <f>'57'!E37</f>
        <v>0</v>
      </c>
      <c r="Q2523" s="898">
        <f>'58'!E37</f>
        <v>0</v>
      </c>
      <c r="S2523" s="722">
        <f t="shared" si="298"/>
        <v>0</v>
      </c>
      <c r="T2523" s="461"/>
      <c r="U2523" s="722">
        <f t="shared" si="299"/>
        <v>0</v>
      </c>
      <c r="W2523" s="655">
        <f t="shared" si="300"/>
        <v>0</v>
      </c>
      <c r="Z2523" s="654">
        <f t="shared" si="301"/>
        <v>0</v>
      </c>
      <c r="AF2523">
        <f t="shared" si="303"/>
        <v>0</v>
      </c>
    </row>
    <row r="2524" spans="1:32">
      <c r="A2524" s="381">
        <v>2524</v>
      </c>
      <c r="B2524" s="146" t="s">
        <v>137</v>
      </c>
      <c r="D2524" t="s">
        <v>905</v>
      </c>
      <c r="E2524" s="910">
        <f>'57'!E38</f>
        <v>0</v>
      </c>
      <c r="G2524" s="910">
        <f>'58'!E38</f>
        <v>0</v>
      </c>
      <c r="I2524" s="737">
        <f>'57'!E38</f>
        <v>0</v>
      </c>
      <c r="K2524" s="231">
        <f>'58'!E38</f>
        <v>0</v>
      </c>
      <c r="N2524" s="1018">
        <v>0</v>
      </c>
      <c r="O2524" s="898">
        <f>'57'!E38</f>
        <v>0</v>
      </c>
      <c r="Q2524" s="898">
        <f>'58'!E38</f>
        <v>0</v>
      </c>
      <c r="S2524" s="722">
        <f t="shared" si="298"/>
        <v>0</v>
      </c>
      <c r="T2524" s="461"/>
      <c r="U2524" s="722">
        <f t="shared" si="299"/>
        <v>0</v>
      </c>
      <c r="W2524" s="655">
        <f t="shared" si="300"/>
        <v>0</v>
      </c>
      <c r="Z2524" s="654">
        <f t="shared" si="301"/>
        <v>0</v>
      </c>
      <c r="AF2524">
        <f t="shared" si="303"/>
        <v>0</v>
      </c>
    </row>
    <row r="2525" spans="1:32">
      <c r="A2525" s="381">
        <v>2525</v>
      </c>
      <c r="B2525" s="146" t="s">
        <v>299</v>
      </c>
      <c r="D2525" t="s">
        <v>905</v>
      </c>
      <c r="E2525" s="910">
        <f>'57'!E39</f>
        <v>0</v>
      </c>
      <c r="G2525" s="910">
        <f>'58'!E39</f>
        <v>0</v>
      </c>
      <c r="I2525" s="737">
        <f>'57'!E39</f>
        <v>0</v>
      </c>
      <c r="K2525" s="231">
        <f>'58'!E39</f>
        <v>0</v>
      </c>
      <c r="N2525" s="1018">
        <v>0</v>
      </c>
      <c r="O2525" s="898">
        <f>'57'!E39</f>
        <v>0</v>
      </c>
      <c r="Q2525" s="898">
        <f>'58'!E39</f>
        <v>0</v>
      </c>
      <c r="S2525" s="722">
        <f t="shared" si="298"/>
        <v>0</v>
      </c>
      <c r="T2525" s="461"/>
      <c r="U2525" s="722">
        <f t="shared" si="299"/>
        <v>0</v>
      </c>
      <c r="W2525" s="655">
        <f t="shared" si="300"/>
        <v>0</v>
      </c>
      <c r="Z2525" s="654">
        <f t="shared" si="301"/>
        <v>0</v>
      </c>
      <c r="AF2525">
        <f t="shared" si="303"/>
        <v>0</v>
      </c>
    </row>
    <row r="2526" spans="1:32">
      <c r="A2526" s="381">
        <v>2526</v>
      </c>
      <c r="B2526" s="936" t="s">
        <v>1102</v>
      </c>
      <c r="D2526" t="s">
        <v>905</v>
      </c>
      <c r="E2526" s="718"/>
      <c r="F2526" s="718"/>
      <c r="G2526" s="718"/>
      <c r="I2526" s="741"/>
      <c r="K2526" s="718"/>
      <c r="N2526" s="1018"/>
      <c r="S2526" s="722">
        <f t="shared" si="298"/>
        <v>0</v>
      </c>
      <c r="U2526" s="722">
        <f t="shared" si="299"/>
        <v>0</v>
      </c>
      <c r="W2526" s="655">
        <f t="shared" si="300"/>
        <v>0</v>
      </c>
      <c r="Z2526" s="654">
        <f t="shared" si="301"/>
        <v>0</v>
      </c>
      <c r="AF2526">
        <f t="shared" si="303"/>
        <v>0</v>
      </c>
    </row>
    <row r="2527" spans="1:32">
      <c r="A2527" s="381">
        <v>2527</v>
      </c>
      <c r="B2527" s="146" t="s">
        <v>300</v>
      </c>
      <c r="D2527" t="s">
        <v>905</v>
      </c>
      <c r="E2527" s="910">
        <f>'57'!E41</f>
        <v>0</v>
      </c>
      <c r="G2527" s="910">
        <f>'58'!E41</f>
        <v>0</v>
      </c>
      <c r="I2527" s="737">
        <f>'57'!E41</f>
        <v>0</v>
      </c>
      <c r="K2527" s="231">
        <f>'58'!E41</f>
        <v>0</v>
      </c>
      <c r="N2527" s="1018">
        <v>0</v>
      </c>
      <c r="O2527" s="898">
        <f>'57'!E41</f>
        <v>0</v>
      </c>
      <c r="Q2527" s="898">
        <f>'58'!E41</f>
        <v>0</v>
      </c>
      <c r="S2527" s="722">
        <f t="shared" si="298"/>
        <v>0</v>
      </c>
      <c r="T2527" s="461"/>
      <c r="U2527" s="722">
        <f t="shared" si="299"/>
        <v>0</v>
      </c>
      <c r="W2527" s="655">
        <f t="shared" si="300"/>
        <v>0</v>
      </c>
      <c r="Z2527" s="654">
        <f t="shared" si="301"/>
        <v>0</v>
      </c>
      <c r="AF2527">
        <f t="shared" si="303"/>
        <v>0</v>
      </c>
    </row>
    <row r="2528" spans="1:32">
      <c r="A2528" s="381">
        <v>2528</v>
      </c>
      <c r="B2528" s="146" t="s">
        <v>301</v>
      </c>
      <c r="D2528" t="s">
        <v>905</v>
      </c>
      <c r="E2528" s="910">
        <f>'57'!E42</f>
        <v>0</v>
      </c>
      <c r="G2528" s="910">
        <f>'58'!E42</f>
        <v>0</v>
      </c>
      <c r="I2528" s="737">
        <f>'57'!E42</f>
        <v>0</v>
      </c>
      <c r="K2528" s="231">
        <f>'58'!E42</f>
        <v>0</v>
      </c>
      <c r="N2528" s="1018">
        <v>0</v>
      </c>
      <c r="O2528" s="898">
        <f>'57'!E42</f>
        <v>0</v>
      </c>
      <c r="Q2528" s="898">
        <f>'58'!E42</f>
        <v>0</v>
      </c>
      <c r="S2528" s="722">
        <f t="shared" si="298"/>
        <v>0</v>
      </c>
      <c r="T2528" s="461"/>
      <c r="U2528" s="722">
        <f t="shared" si="299"/>
        <v>0</v>
      </c>
      <c r="W2528" s="655">
        <f t="shared" si="300"/>
        <v>0</v>
      </c>
      <c r="Z2528" s="654">
        <f t="shared" si="301"/>
        <v>0</v>
      </c>
      <c r="AF2528">
        <f t="shared" si="303"/>
        <v>0</v>
      </c>
    </row>
    <row r="2529" spans="1:32">
      <c r="A2529" s="381">
        <v>2529</v>
      </c>
      <c r="B2529" s="146" t="s">
        <v>1324</v>
      </c>
      <c r="E2529" s="910">
        <f>'57'!E43</f>
        <v>0</v>
      </c>
      <c r="G2529" s="910">
        <f>'58'!E43</f>
        <v>0</v>
      </c>
      <c r="I2529" s="737">
        <f>'57'!E43</f>
        <v>0</v>
      </c>
      <c r="K2529" s="231">
        <f>'58'!E43</f>
        <v>0</v>
      </c>
      <c r="N2529" s="1018">
        <v>0</v>
      </c>
      <c r="O2529" s="898">
        <f>'57'!E43</f>
        <v>0</v>
      </c>
      <c r="Q2529" s="898">
        <f>'58'!E43</f>
        <v>0</v>
      </c>
      <c r="S2529" s="722">
        <f t="shared" ref="S2529:S2551" si="304">E2529-I2529</f>
        <v>0</v>
      </c>
      <c r="T2529" s="461"/>
      <c r="U2529" s="722">
        <f t="shared" ref="U2529:U2551" si="305">G2529-K2529</f>
        <v>0</v>
      </c>
      <c r="W2529" s="655">
        <f t="shared" ref="W2529:W2551" si="306">G2529-N2529</f>
        <v>0</v>
      </c>
      <c r="Z2529" s="654">
        <f t="shared" ref="Z2529:Z2551" si="307">E2529-Y2529</f>
        <v>0</v>
      </c>
      <c r="AF2529">
        <f t="shared" si="303"/>
        <v>0</v>
      </c>
    </row>
    <row r="2530" spans="1:32">
      <c r="A2530" s="381">
        <v>2530</v>
      </c>
      <c r="B2530" s="146" t="s">
        <v>302</v>
      </c>
      <c r="D2530" t="s">
        <v>905</v>
      </c>
      <c r="E2530" s="910">
        <f>'57'!E44</f>
        <v>0</v>
      </c>
      <c r="G2530" s="910">
        <f>'58'!E44</f>
        <v>0</v>
      </c>
      <c r="I2530" s="737">
        <f>'57'!E44</f>
        <v>0</v>
      </c>
      <c r="K2530" s="231">
        <f>'58'!E44</f>
        <v>0</v>
      </c>
      <c r="N2530" s="1018">
        <v>0</v>
      </c>
      <c r="O2530" s="898">
        <f>'57'!E44</f>
        <v>0</v>
      </c>
      <c r="Q2530" s="898">
        <f>'58'!E44</f>
        <v>0</v>
      </c>
      <c r="S2530" s="722">
        <f t="shared" si="304"/>
        <v>0</v>
      </c>
      <c r="T2530" s="461"/>
      <c r="U2530" s="722">
        <f t="shared" si="305"/>
        <v>0</v>
      </c>
      <c r="W2530" s="655">
        <f t="shared" si="306"/>
        <v>0</v>
      </c>
      <c r="Z2530" s="654">
        <f t="shared" si="307"/>
        <v>0</v>
      </c>
      <c r="AF2530">
        <f t="shared" si="303"/>
        <v>0</v>
      </c>
    </row>
    <row r="2531" spans="1:32">
      <c r="A2531" s="381">
        <v>2531</v>
      </c>
      <c r="B2531" s="146" t="s">
        <v>1544</v>
      </c>
      <c r="D2531" t="s">
        <v>905</v>
      </c>
      <c r="E2531" s="910">
        <f>'57'!E45</f>
        <v>0</v>
      </c>
      <c r="G2531" s="910">
        <f>'58'!E45</f>
        <v>0</v>
      </c>
      <c r="I2531" s="737">
        <f>'57'!E45</f>
        <v>0</v>
      </c>
      <c r="K2531" s="231">
        <f>'58'!E45</f>
        <v>0</v>
      </c>
      <c r="N2531" s="1018">
        <v>0</v>
      </c>
      <c r="S2531" s="722">
        <f t="shared" si="304"/>
        <v>0</v>
      </c>
      <c r="T2531" s="461"/>
      <c r="U2531" s="722">
        <f t="shared" si="305"/>
        <v>0</v>
      </c>
      <c r="W2531" s="655">
        <f t="shared" si="306"/>
        <v>0</v>
      </c>
      <c r="Z2531" s="654">
        <f t="shared" si="307"/>
        <v>0</v>
      </c>
      <c r="AF2531">
        <f t="shared" si="303"/>
        <v>0</v>
      </c>
    </row>
    <row r="2532" spans="1:32">
      <c r="A2532" s="381">
        <v>2532</v>
      </c>
      <c r="B2532" s="146" t="s">
        <v>1545</v>
      </c>
      <c r="D2532" t="s">
        <v>905</v>
      </c>
      <c r="E2532" s="910">
        <f>'57'!E46</f>
        <v>0</v>
      </c>
      <c r="G2532" s="910">
        <f>'58'!E46</f>
        <v>0</v>
      </c>
      <c r="I2532" s="737">
        <f>'57'!E46</f>
        <v>0</v>
      </c>
      <c r="K2532" s="231">
        <f>'58'!E46</f>
        <v>0</v>
      </c>
      <c r="N2532" s="1018">
        <v>0</v>
      </c>
      <c r="S2532" s="722">
        <f t="shared" si="304"/>
        <v>0</v>
      </c>
      <c r="T2532" s="461"/>
      <c r="U2532" s="722">
        <f t="shared" si="305"/>
        <v>0</v>
      </c>
      <c r="W2532" s="655">
        <f t="shared" si="306"/>
        <v>0</v>
      </c>
      <c r="Z2532" s="654">
        <f t="shared" si="307"/>
        <v>0</v>
      </c>
      <c r="AF2532">
        <f>-(G2532-E2532)</f>
        <v>0</v>
      </c>
    </row>
    <row r="2533" spans="1:32">
      <c r="A2533" s="381">
        <v>2533</v>
      </c>
      <c r="B2533" s="146" t="s">
        <v>115</v>
      </c>
      <c r="D2533" t="s">
        <v>905</v>
      </c>
      <c r="E2533" s="910">
        <f>'57'!E47</f>
        <v>0</v>
      </c>
      <c r="G2533" s="910">
        <f>'58'!E47</f>
        <v>0</v>
      </c>
      <c r="I2533" s="737">
        <f>'57'!E47</f>
        <v>0</v>
      </c>
      <c r="K2533" s="231">
        <f>'58'!E47</f>
        <v>0</v>
      </c>
      <c r="N2533" s="1018">
        <v>0</v>
      </c>
      <c r="O2533" s="898">
        <f>'57'!E47</f>
        <v>0</v>
      </c>
      <c r="Q2533" s="898">
        <f>'58'!E47</f>
        <v>0</v>
      </c>
      <c r="S2533" s="722">
        <f t="shared" si="304"/>
        <v>0</v>
      </c>
      <c r="T2533" s="461"/>
      <c r="U2533" s="722">
        <f t="shared" si="305"/>
        <v>0</v>
      </c>
      <c r="W2533" s="655">
        <f t="shared" si="306"/>
        <v>0</v>
      </c>
      <c r="Z2533" s="654">
        <f t="shared" si="307"/>
        <v>0</v>
      </c>
      <c r="AF2533">
        <f>-(G2533-E2533)</f>
        <v>0</v>
      </c>
    </row>
    <row r="2534" spans="1:32" ht="15.75">
      <c r="A2534" s="381">
        <v>2534</v>
      </c>
      <c r="B2534" s="341" t="s">
        <v>106</v>
      </c>
      <c r="D2534" t="s">
        <v>905</v>
      </c>
      <c r="E2534" s="910">
        <f>'57'!E48</f>
        <v>0</v>
      </c>
      <c r="G2534" s="910">
        <f>'58'!E48</f>
        <v>0</v>
      </c>
      <c r="I2534" s="737">
        <f>'57'!E48</f>
        <v>0</v>
      </c>
      <c r="K2534" s="231">
        <f>'58'!E48</f>
        <v>0</v>
      </c>
      <c r="N2534" s="1018">
        <v>0</v>
      </c>
      <c r="O2534" s="898">
        <f>'57'!E48</f>
        <v>0</v>
      </c>
      <c r="Q2534" s="898">
        <f>'58'!E48</f>
        <v>0</v>
      </c>
      <c r="S2534" s="722">
        <f t="shared" si="304"/>
        <v>0</v>
      </c>
      <c r="T2534" s="461"/>
      <c r="U2534" s="722">
        <f t="shared" si="305"/>
        <v>0</v>
      </c>
      <c r="W2534" s="655">
        <f t="shared" si="306"/>
        <v>0</v>
      </c>
      <c r="Z2534" s="654">
        <f t="shared" si="307"/>
        <v>0</v>
      </c>
      <c r="AF2534">
        <f>-(G2534-E2534)</f>
        <v>0</v>
      </c>
    </row>
    <row r="2535" spans="1:32" ht="15.75">
      <c r="A2535" s="381">
        <v>2535</v>
      </c>
      <c r="B2535" s="341" t="s">
        <v>172</v>
      </c>
      <c r="I2535" s="737"/>
      <c r="K2535" s="231"/>
      <c r="N2535" s="1018"/>
      <c r="S2535" s="722">
        <f t="shared" si="304"/>
        <v>0</v>
      </c>
      <c r="U2535" s="722">
        <f t="shared" si="305"/>
        <v>0</v>
      </c>
      <c r="W2535" s="655">
        <f t="shared" si="306"/>
        <v>0</v>
      </c>
      <c r="Z2535" s="654">
        <f t="shared" si="307"/>
        <v>0</v>
      </c>
    </row>
    <row r="2536" spans="1:32">
      <c r="A2536" s="381">
        <v>2536</v>
      </c>
      <c r="B2536" s="146" t="s">
        <v>135</v>
      </c>
      <c r="I2536" s="737"/>
      <c r="K2536" s="231"/>
      <c r="N2536" s="1018"/>
      <c r="S2536" s="722">
        <f t="shared" si="304"/>
        <v>0</v>
      </c>
      <c r="U2536" s="722">
        <f t="shared" si="305"/>
        <v>0</v>
      </c>
      <c r="W2536" s="655">
        <f t="shared" si="306"/>
        <v>0</v>
      </c>
      <c r="Z2536" s="654">
        <f t="shared" si="307"/>
        <v>0</v>
      </c>
    </row>
    <row r="2537" spans="1:32">
      <c r="A2537" s="381">
        <v>2537</v>
      </c>
      <c r="B2537" s="637" t="s">
        <v>1220</v>
      </c>
      <c r="D2537" t="s">
        <v>905</v>
      </c>
      <c r="E2537" s="910">
        <f>'57'!E52</f>
        <v>0</v>
      </c>
      <c r="G2537" s="910">
        <f>'58'!E52</f>
        <v>-7834</v>
      </c>
      <c r="I2537" s="737">
        <f>'57'!E52</f>
        <v>0</v>
      </c>
      <c r="K2537" s="231">
        <f>'58'!E52</f>
        <v>-7834</v>
      </c>
      <c r="N2537" s="1018">
        <v>-7834</v>
      </c>
      <c r="O2537" s="898">
        <f>'57'!E52</f>
        <v>0</v>
      </c>
      <c r="Q2537" s="898">
        <f>'58'!E52</f>
        <v>-7834</v>
      </c>
      <c r="S2537" s="722">
        <f t="shared" si="304"/>
        <v>0</v>
      </c>
      <c r="T2537" s="461"/>
      <c r="U2537" s="722">
        <f t="shared" si="305"/>
        <v>0</v>
      </c>
      <c r="W2537" s="655">
        <f t="shared" si="306"/>
        <v>0</v>
      </c>
      <c r="Z2537" s="654">
        <f t="shared" si="307"/>
        <v>0</v>
      </c>
      <c r="AF2537">
        <f t="shared" ref="AF2537:AF2549" si="308">-(G2537-E2537)</f>
        <v>7834</v>
      </c>
    </row>
    <row r="2538" spans="1:32">
      <c r="A2538" s="381">
        <v>2538</v>
      </c>
      <c r="B2538" s="637" t="s">
        <v>1221</v>
      </c>
      <c r="D2538" t="s">
        <v>905</v>
      </c>
      <c r="E2538" s="910">
        <f>'57'!E53</f>
        <v>0</v>
      </c>
      <c r="G2538" s="910">
        <f>'58'!E53</f>
        <v>0</v>
      </c>
      <c r="I2538" s="737">
        <f>'57'!E53</f>
        <v>0</v>
      </c>
      <c r="K2538" s="231">
        <f>'58'!E53</f>
        <v>0</v>
      </c>
      <c r="N2538" s="1018">
        <v>0</v>
      </c>
      <c r="O2538" s="898">
        <f>'57'!E53</f>
        <v>0</v>
      </c>
      <c r="Q2538" s="898">
        <f>'58'!E53</f>
        <v>0</v>
      </c>
      <c r="S2538" s="722">
        <f t="shared" si="304"/>
        <v>0</v>
      </c>
      <c r="T2538" s="461"/>
      <c r="U2538" s="722">
        <f t="shared" si="305"/>
        <v>0</v>
      </c>
      <c r="W2538" s="655">
        <f t="shared" si="306"/>
        <v>0</v>
      </c>
      <c r="Z2538" s="654">
        <f t="shared" si="307"/>
        <v>0</v>
      </c>
      <c r="AF2538">
        <f t="shared" si="308"/>
        <v>0</v>
      </c>
    </row>
    <row r="2539" spans="1:32">
      <c r="A2539" s="381">
        <v>2539</v>
      </c>
      <c r="B2539" s="637" t="s">
        <v>1222</v>
      </c>
      <c r="D2539" t="s">
        <v>905</v>
      </c>
      <c r="E2539" s="910">
        <f>'57'!E54</f>
        <v>0</v>
      </c>
      <c r="G2539" s="910">
        <f>'58'!E54</f>
        <v>0</v>
      </c>
      <c r="I2539" s="737">
        <f>'57'!E54</f>
        <v>0</v>
      </c>
      <c r="K2539" s="231">
        <f>'58'!E54</f>
        <v>0</v>
      </c>
      <c r="N2539" s="1018">
        <v>0</v>
      </c>
      <c r="O2539" s="898">
        <f>'57'!E54</f>
        <v>0</v>
      </c>
      <c r="Q2539" s="898">
        <f>'58'!E54</f>
        <v>0</v>
      </c>
      <c r="S2539" s="722">
        <f t="shared" si="304"/>
        <v>0</v>
      </c>
      <c r="T2539" s="461"/>
      <c r="U2539" s="722">
        <f t="shared" si="305"/>
        <v>0</v>
      </c>
      <c r="W2539" s="655">
        <f t="shared" si="306"/>
        <v>0</v>
      </c>
      <c r="Z2539" s="654">
        <f t="shared" si="307"/>
        <v>0</v>
      </c>
      <c r="AF2539">
        <f t="shared" si="308"/>
        <v>0</v>
      </c>
    </row>
    <row r="2540" spans="1:32">
      <c r="A2540" s="381">
        <v>2540</v>
      </c>
      <c r="B2540" s="637" t="s">
        <v>1223</v>
      </c>
      <c r="D2540" t="s">
        <v>905</v>
      </c>
      <c r="E2540" s="910">
        <f>'57'!E55</f>
        <v>0</v>
      </c>
      <c r="G2540" s="910">
        <f>'58'!E55</f>
        <v>0</v>
      </c>
      <c r="I2540" s="737">
        <f>'57'!E55</f>
        <v>0</v>
      </c>
      <c r="K2540" s="231">
        <f>'58'!E55</f>
        <v>0</v>
      </c>
      <c r="N2540" s="1018">
        <v>0</v>
      </c>
      <c r="O2540" s="898">
        <f>'57'!E55</f>
        <v>0</v>
      </c>
      <c r="Q2540" s="898">
        <f>'58'!E55</f>
        <v>0</v>
      </c>
      <c r="S2540" s="722">
        <f t="shared" si="304"/>
        <v>0</v>
      </c>
      <c r="T2540" s="461"/>
      <c r="U2540" s="722">
        <f t="shared" si="305"/>
        <v>0</v>
      </c>
      <c r="W2540" s="655">
        <f t="shared" si="306"/>
        <v>0</v>
      </c>
      <c r="Z2540" s="654">
        <f t="shared" si="307"/>
        <v>0</v>
      </c>
      <c r="AF2540">
        <f t="shared" si="308"/>
        <v>0</v>
      </c>
    </row>
    <row r="2541" spans="1:32">
      <c r="A2541" s="381">
        <v>2541</v>
      </c>
      <c r="B2541" s="146" t="s">
        <v>136</v>
      </c>
      <c r="D2541" t="s">
        <v>905</v>
      </c>
      <c r="E2541" s="910">
        <f>'57'!E56</f>
        <v>0</v>
      </c>
      <c r="G2541" s="910">
        <f>'58'!E56</f>
        <v>0</v>
      </c>
      <c r="I2541" s="737">
        <f>'57'!E56</f>
        <v>0</v>
      </c>
      <c r="K2541" s="231">
        <f>'58'!E56</f>
        <v>0</v>
      </c>
      <c r="N2541" s="1018">
        <v>0</v>
      </c>
      <c r="O2541" s="898">
        <f>'57'!E56</f>
        <v>0</v>
      </c>
      <c r="Q2541" s="898">
        <f>'58'!E56</f>
        <v>0</v>
      </c>
      <c r="S2541" s="722">
        <f t="shared" si="304"/>
        <v>0</v>
      </c>
      <c r="T2541" s="461"/>
      <c r="U2541" s="722">
        <f t="shared" si="305"/>
        <v>0</v>
      </c>
      <c r="W2541" s="655">
        <f t="shared" si="306"/>
        <v>0</v>
      </c>
      <c r="Z2541" s="654">
        <f t="shared" si="307"/>
        <v>0</v>
      </c>
      <c r="AF2541">
        <f t="shared" si="308"/>
        <v>0</v>
      </c>
    </row>
    <row r="2542" spans="1:32">
      <c r="A2542" s="381">
        <v>2542</v>
      </c>
      <c r="B2542" s="146" t="s">
        <v>137</v>
      </c>
      <c r="D2542" t="s">
        <v>905</v>
      </c>
      <c r="E2542" s="910">
        <f>'57'!E57</f>
        <v>0</v>
      </c>
      <c r="G2542" s="910">
        <f>'58'!E57</f>
        <v>0</v>
      </c>
      <c r="I2542" s="737">
        <f>'57'!E57</f>
        <v>0</v>
      </c>
      <c r="K2542" s="231">
        <f>'58'!E57</f>
        <v>0</v>
      </c>
      <c r="N2542" s="1018">
        <v>0</v>
      </c>
      <c r="O2542" s="898">
        <f>'57'!E57</f>
        <v>0</v>
      </c>
      <c r="Q2542" s="898">
        <f>'58'!E57</f>
        <v>0</v>
      </c>
      <c r="S2542" s="722">
        <f t="shared" si="304"/>
        <v>0</v>
      </c>
      <c r="T2542" s="461"/>
      <c r="U2542" s="722">
        <f t="shared" si="305"/>
        <v>0</v>
      </c>
      <c r="W2542" s="655">
        <f t="shared" si="306"/>
        <v>0</v>
      </c>
      <c r="Z2542" s="654">
        <f t="shared" si="307"/>
        <v>0</v>
      </c>
      <c r="AF2542">
        <f t="shared" si="308"/>
        <v>0</v>
      </c>
    </row>
    <row r="2543" spans="1:32">
      <c r="A2543" s="381">
        <v>2543</v>
      </c>
      <c r="B2543" s="146" t="s">
        <v>299</v>
      </c>
      <c r="D2543" t="s">
        <v>905</v>
      </c>
      <c r="E2543" s="910">
        <f>'57'!E58</f>
        <v>0</v>
      </c>
      <c r="G2543" s="910">
        <f>'58'!E58</f>
        <v>0</v>
      </c>
      <c r="I2543" s="737">
        <f>'57'!E58</f>
        <v>0</v>
      </c>
      <c r="K2543" s="231">
        <f>'58'!E58</f>
        <v>0</v>
      </c>
      <c r="N2543" s="1018">
        <v>0</v>
      </c>
      <c r="O2543" s="898">
        <f>'57'!E58</f>
        <v>0</v>
      </c>
      <c r="Q2543" s="898">
        <f>'58'!E58</f>
        <v>0</v>
      </c>
      <c r="S2543" s="722">
        <f t="shared" si="304"/>
        <v>0</v>
      </c>
      <c r="T2543" s="461"/>
      <c r="U2543" s="722">
        <f t="shared" si="305"/>
        <v>0</v>
      </c>
      <c r="W2543" s="655">
        <f t="shared" si="306"/>
        <v>0</v>
      </c>
      <c r="Z2543" s="654">
        <f t="shared" si="307"/>
        <v>0</v>
      </c>
      <c r="AF2543">
        <f t="shared" si="308"/>
        <v>0</v>
      </c>
    </row>
    <row r="2544" spans="1:32">
      <c r="A2544" s="381">
        <v>2544</v>
      </c>
      <c r="B2544" s="936" t="s">
        <v>1102</v>
      </c>
      <c r="D2544" t="s">
        <v>905</v>
      </c>
      <c r="E2544" s="718"/>
      <c r="F2544" s="718"/>
      <c r="G2544" s="718"/>
      <c r="I2544" s="741"/>
      <c r="K2544" s="718"/>
      <c r="N2544" s="1018"/>
      <c r="S2544" s="722">
        <f t="shared" si="304"/>
        <v>0</v>
      </c>
      <c r="U2544" s="722">
        <f t="shared" si="305"/>
        <v>0</v>
      </c>
      <c r="W2544" s="655">
        <f t="shared" si="306"/>
        <v>0</v>
      </c>
      <c r="Z2544" s="654">
        <f t="shared" si="307"/>
        <v>0</v>
      </c>
      <c r="AF2544">
        <f t="shared" si="308"/>
        <v>0</v>
      </c>
    </row>
    <row r="2545" spans="1:32">
      <c r="A2545" s="381">
        <v>2545</v>
      </c>
      <c r="B2545" s="146" t="s">
        <v>300</v>
      </c>
      <c r="D2545" t="s">
        <v>905</v>
      </c>
      <c r="E2545" s="910">
        <f>'57'!E60</f>
        <v>0</v>
      </c>
      <c r="G2545" s="910">
        <f>'58'!E60</f>
        <v>0</v>
      </c>
      <c r="I2545" s="737">
        <f>'57'!E60</f>
        <v>0</v>
      </c>
      <c r="K2545" s="231">
        <f>'58'!E60</f>
        <v>0</v>
      </c>
      <c r="N2545" s="1018">
        <v>0</v>
      </c>
      <c r="O2545" s="898">
        <f>'57'!E60</f>
        <v>0</v>
      </c>
      <c r="Q2545" s="898">
        <f>'58'!E60</f>
        <v>0</v>
      </c>
      <c r="S2545" s="722">
        <f t="shared" si="304"/>
        <v>0</v>
      </c>
      <c r="T2545" s="461"/>
      <c r="U2545" s="722">
        <f t="shared" si="305"/>
        <v>0</v>
      </c>
      <c r="W2545" s="655">
        <f t="shared" si="306"/>
        <v>0</v>
      </c>
      <c r="Z2545" s="654">
        <f t="shared" si="307"/>
        <v>0</v>
      </c>
      <c r="AF2545">
        <f t="shared" si="308"/>
        <v>0</v>
      </c>
    </row>
    <row r="2546" spans="1:32">
      <c r="A2546" s="381">
        <v>2546</v>
      </c>
      <c r="B2546" s="146" t="s">
        <v>301</v>
      </c>
      <c r="D2546" t="s">
        <v>905</v>
      </c>
      <c r="E2546" s="910">
        <f>'57'!E61</f>
        <v>0</v>
      </c>
      <c r="G2546" s="910">
        <f>'58'!E61</f>
        <v>0</v>
      </c>
      <c r="I2546" s="737">
        <f>'57'!E61</f>
        <v>0</v>
      </c>
      <c r="K2546" s="231">
        <f>'58'!E61</f>
        <v>0</v>
      </c>
      <c r="N2546" s="1018">
        <v>0</v>
      </c>
      <c r="O2546" s="898">
        <f>'57'!E61</f>
        <v>0</v>
      </c>
      <c r="Q2546" s="898">
        <f>'58'!E61</f>
        <v>0</v>
      </c>
      <c r="S2546" s="722">
        <f t="shared" si="304"/>
        <v>0</v>
      </c>
      <c r="T2546" s="461"/>
      <c r="U2546" s="722">
        <f t="shared" si="305"/>
        <v>0</v>
      </c>
      <c r="W2546" s="655">
        <f t="shared" si="306"/>
        <v>0</v>
      </c>
      <c r="Z2546" s="654">
        <f t="shared" si="307"/>
        <v>0</v>
      </c>
      <c r="AF2546">
        <f t="shared" si="308"/>
        <v>0</v>
      </c>
    </row>
    <row r="2547" spans="1:32">
      <c r="A2547" s="381">
        <v>2547</v>
      </c>
      <c r="B2547" s="146" t="s">
        <v>1324</v>
      </c>
      <c r="E2547" s="910">
        <f>'57'!E62</f>
        <v>0</v>
      </c>
      <c r="G2547" s="910">
        <f>'58'!E62</f>
        <v>0</v>
      </c>
      <c r="I2547" s="737">
        <f>'57'!E62</f>
        <v>0</v>
      </c>
      <c r="K2547" s="231">
        <f>'58'!E62</f>
        <v>0</v>
      </c>
      <c r="N2547" s="1018">
        <v>0</v>
      </c>
      <c r="O2547" s="898">
        <f>'57'!E62</f>
        <v>0</v>
      </c>
      <c r="Q2547" s="898">
        <f>'58'!E62</f>
        <v>0</v>
      </c>
      <c r="S2547" s="722">
        <f t="shared" si="304"/>
        <v>0</v>
      </c>
      <c r="T2547" s="461"/>
      <c r="U2547" s="722">
        <f t="shared" si="305"/>
        <v>0</v>
      </c>
      <c r="W2547" s="655">
        <f t="shared" si="306"/>
        <v>0</v>
      </c>
      <c r="Z2547" s="654">
        <f t="shared" si="307"/>
        <v>0</v>
      </c>
      <c r="AF2547">
        <f t="shared" si="308"/>
        <v>0</v>
      </c>
    </row>
    <row r="2548" spans="1:32">
      <c r="A2548" s="381">
        <v>2548</v>
      </c>
      <c r="B2548" s="146" t="s">
        <v>302</v>
      </c>
      <c r="D2548" t="s">
        <v>905</v>
      </c>
      <c r="E2548" s="910">
        <f>'57'!E63</f>
        <v>0</v>
      </c>
      <c r="G2548" s="910">
        <f>'58'!E63</f>
        <v>0</v>
      </c>
      <c r="I2548" s="737">
        <f>'57'!E63</f>
        <v>0</v>
      </c>
      <c r="K2548" s="231">
        <f>'58'!E63</f>
        <v>0</v>
      </c>
      <c r="N2548" s="1018">
        <v>0</v>
      </c>
      <c r="O2548" s="898">
        <f>'57'!E63</f>
        <v>0</v>
      </c>
      <c r="Q2548" s="898">
        <f>'58'!E63</f>
        <v>0</v>
      </c>
      <c r="S2548" s="722">
        <f t="shared" si="304"/>
        <v>0</v>
      </c>
      <c r="T2548" s="461"/>
      <c r="U2548" s="722">
        <f t="shared" si="305"/>
        <v>0</v>
      </c>
      <c r="W2548" s="655">
        <f t="shared" si="306"/>
        <v>0</v>
      </c>
      <c r="Z2548" s="654">
        <f t="shared" si="307"/>
        <v>0</v>
      </c>
      <c r="AF2548">
        <f t="shared" si="308"/>
        <v>0</v>
      </c>
    </row>
    <row r="2549" spans="1:32">
      <c r="A2549" s="381">
        <v>2549</v>
      </c>
      <c r="B2549" s="146" t="s">
        <v>1544</v>
      </c>
      <c r="D2549" t="s">
        <v>905</v>
      </c>
      <c r="E2549" s="910">
        <f>'57'!E64</f>
        <v>0</v>
      </c>
      <c r="G2549" s="910">
        <f>'58'!E64</f>
        <v>0</v>
      </c>
      <c r="I2549" s="737">
        <f>'57'!E64</f>
        <v>0</v>
      </c>
      <c r="K2549" s="231">
        <f>'58'!E64</f>
        <v>0</v>
      </c>
      <c r="N2549" s="1018">
        <v>0</v>
      </c>
      <c r="S2549" s="722">
        <f t="shared" si="304"/>
        <v>0</v>
      </c>
      <c r="T2549" s="461"/>
      <c r="U2549" s="722">
        <f t="shared" si="305"/>
        <v>0</v>
      </c>
      <c r="W2549" s="655">
        <f t="shared" si="306"/>
        <v>0</v>
      </c>
      <c r="Z2549" s="654">
        <f t="shared" si="307"/>
        <v>0</v>
      </c>
      <c r="AF2549">
        <f t="shared" si="308"/>
        <v>0</v>
      </c>
    </row>
    <row r="2550" spans="1:32">
      <c r="A2550" s="381">
        <v>2550</v>
      </c>
      <c r="B2550" s="146" t="s">
        <v>1545</v>
      </c>
      <c r="D2550" t="s">
        <v>905</v>
      </c>
      <c r="E2550" s="910">
        <f>'57'!E65</f>
        <v>0</v>
      </c>
      <c r="G2550" s="910">
        <f>'58'!E65</f>
        <v>0</v>
      </c>
      <c r="I2550" s="737">
        <f>'57'!E65</f>
        <v>0</v>
      </c>
      <c r="K2550" s="231">
        <f>'58'!E65</f>
        <v>0</v>
      </c>
      <c r="N2550" s="1018">
        <v>0</v>
      </c>
      <c r="S2550" s="722">
        <f t="shared" si="304"/>
        <v>0</v>
      </c>
      <c r="T2550" s="461"/>
      <c r="U2550" s="722">
        <f t="shared" si="305"/>
        <v>0</v>
      </c>
      <c r="W2550" s="655">
        <f t="shared" si="306"/>
        <v>0</v>
      </c>
      <c r="Z2550" s="654">
        <f t="shared" si="307"/>
        <v>0</v>
      </c>
      <c r="AF2550">
        <f>-(G2550-E2550)</f>
        <v>0</v>
      </c>
    </row>
    <row r="2551" spans="1:32">
      <c r="A2551" s="381">
        <v>2551</v>
      </c>
      <c r="B2551" s="146" t="s">
        <v>115</v>
      </c>
      <c r="D2551" t="s">
        <v>905</v>
      </c>
      <c r="E2551" s="910">
        <f>'57'!E66</f>
        <v>0</v>
      </c>
      <c r="G2551" s="910">
        <f>'58'!E66</f>
        <v>0</v>
      </c>
      <c r="I2551" s="737">
        <f>'57'!E66</f>
        <v>0</v>
      </c>
      <c r="K2551" s="231">
        <f>'58'!E66</f>
        <v>0</v>
      </c>
      <c r="N2551" s="1018">
        <v>0</v>
      </c>
      <c r="O2551" s="898">
        <f>'57'!E66</f>
        <v>0</v>
      </c>
      <c r="Q2551" s="898">
        <f>'58'!E66</f>
        <v>0</v>
      </c>
      <c r="S2551" s="722">
        <f t="shared" si="304"/>
        <v>0</v>
      </c>
      <c r="T2551" s="461"/>
      <c r="U2551" s="722">
        <f t="shared" si="305"/>
        <v>0</v>
      </c>
      <c r="W2551" s="655">
        <f t="shared" si="306"/>
        <v>0</v>
      </c>
      <c r="Z2551" s="654">
        <f t="shared" si="307"/>
        <v>0</v>
      </c>
      <c r="AF2551">
        <f>-(G2551-E2551)</f>
        <v>0</v>
      </c>
    </row>
    <row r="2552" spans="1:32" ht="15.75">
      <c r="A2552" s="381">
        <v>2552</v>
      </c>
      <c r="B2552" s="341" t="s">
        <v>106</v>
      </c>
      <c r="D2552" t="s">
        <v>905</v>
      </c>
      <c r="E2552" s="910">
        <f>'57'!E67</f>
        <v>0</v>
      </c>
      <c r="G2552" s="910">
        <f>'58'!E67</f>
        <v>-7834</v>
      </c>
      <c r="I2552" s="737">
        <f>'57'!E67</f>
        <v>0</v>
      </c>
      <c r="K2552" s="231">
        <f>'58'!E67</f>
        <v>-7834</v>
      </c>
      <c r="N2552" s="1018">
        <v>-7834</v>
      </c>
      <c r="O2552" s="898">
        <f>'57'!E67</f>
        <v>0</v>
      </c>
      <c r="Q2552" s="898">
        <f>'58'!E67</f>
        <v>-7834</v>
      </c>
      <c r="S2552" s="722">
        <f t="shared" ref="S2552:S2583" si="309">E2552-I2552</f>
        <v>0</v>
      </c>
      <c r="T2552" s="461"/>
      <c r="U2552" s="722">
        <f t="shared" ref="U2552:U2583" si="310">G2552-K2552</f>
        <v>0</v>
      </c>
      <c r="W2552" s="655">
        <f t="shared" ref="W2552:W2583" si="311">G2552-N2552</f>
        <v>0</v>
      </c>
      <c r="Z2552" s="654">
        <f t="shared" ref="Z2552:Z2583" si="312">E2552-Y2552</f>
        <v>0</v>
      </c>
      <c r="AF2552">
        <f>-(G2552-E2552)</f>
        <v>7834</v>
      </c>
    </row>
    <row r="2553" spans="1:32" ht="15.75">
      <c r="A2553" s="381">
        <v>2553</v>
      </c>
      <c r="B2553" s="341" t="s">
        <v>1019</v>
      </c>
      <c r="I2553" s="737"/>
      <c r="K2553" s="231"/>
      <c r="N2553" s="1018"/>
      <c r="S2553" s="722">
        <f t="shared" si="309"/>
        <v>0</v>
      </c>
      <c r="U2553" s="722">
        <f t="shared" si="310"/>
        <v>0</v>
      </c>
      <c r="W2553" s="655">
        <f t="shared" si="311"/>
        <v>0</v>
      </c>
      <c r="Z2553" s="654">
        <f t="shared" si="312"/>
        <v>0</v>
      </c>
    </row>
    <row r="2554" spans="1:32" ht="15.75">
      <c r="A2554" s="381">
        <v>2554</v>
      </c>
      <c r="B2554" s="341" t="s">
        <v>271</v>
      </c>
      <c r="I2554" s="737"/>
      <c r="K2554" s="231"/>
      <c r="N2554" s="1018"/>
      <c r="S2554" s="722">
        <f t="shared" si="309"/>
        <v>0</v>
      </c>
      <c r="U2554" s="722">
        <f t="shared" si="310"/>
        <v>0</v>
      </c>
      <c r="W2554" s="655">
        <f t="shared" si="311"/>
        <v>0</v>
      </c>
      <c r="Z2554" s="654">
        <f t="shared" si="312"/>
        <v>0</v>
      </c>
    </row>
    <row r="2555" spans="1:32">
      <c r="A2555" s="381">
        <v>2555</v>
      </c>
      <c r="B2555" s="146" t="s">
        <v>135</v>
      </c>
      <c r="I2555" s="737"/>
      <c r="K2555" s="231"/>
      <c r="N2555" s="1018"/>
      <c r="S2555" s="722">
        <f t="shared" si="309"/>
        <v>0</v>
      </c>
      <c r="U2555" s="722">
        <f t="shared" si="310"/>
        <v>0</v>
      </c>
      <c r="W2555" s="655">
        <f t="shared" si="311"/>
        <v>0</v>
      </c>
      <c r="Z2555" s="654">
        <f t="shared" si="312"/>
        <v>0</v>
      </c>
    </row>
    <row r="2556" spans="1:32">
      <c r="A2556" s="381">
        <v>2556</v>
      </c>
      <c r="B2556" s="637" t="s">
        <v>1220</v>
      </c>
      <c r="D2556" t="s">
        <v>905</v>
      </c>
      <c r="E2556" s="910">
        <f>'57'!G14</f>
        <v>-1272</v>
      </c>
      <c r="G2556" s="910">
        <f>'58'!G14</f>
        <v>-4151</v>
      </c>
      <c r="I2556" s="737">
        <f>'57'!G14</f>
        <v>-1272</v>
      </c>
      <c r="K2556" s="231">
        <f>'58'!G14</f>
        <v>-4151</v>
      </c>
      <c r="N2556" s="1018">
        <v>-4151</v>
      </c>
      <c r="O2556" s="898">
        <f>'57'!G14</f>
        <v>-1272</v>
      </c>
      <c r="Q2556" s="898">
        <f>'58'!G14</f>
        <v>-4151</v>
      </c>
      <c r="S2556" s="722">
        <f t="shared" si="309"/>
        <v>0</v>
      </c>
      <c r="T2556" s="461"/>
      <c r="U2556" s="722">
        <f t="shared" si="310"/>
        <v>0</v>
      </c>
      <c r="W2556" s="655">
        <f t="shared" si="311"/>
        <v>0</v>
      </c>
      <c r="Z2556" s="654">
        <f t="shared" si="312"/>
        <v>-1272</v>
      </c>
      <c r="AF2556">
        <f t="shared" ref="AF2556:AF2568" si="313">-(G2556-E2556)</f>
        <v>2879</v>
      </c>
    </row>
    <row r="2557" spans="1:32">
      <c r="A2557" s="381">
        <v>2557</v>
      </c>
      <c r="B2557" s="637" t="s">
        <v>1221</v>
      </c>
      <c r="D2557" t="s">
        <v>905</v>
      </c>
      <c r="E2557" s="910">
        <f>'57'!G15</f>
        <v>0</v>
      </c>
      <c r="G2557" s="910">
        <f>'58'!G15</f>
        <v>0</v>
      </c>
      <c r="I2557" s="737">
        <f>'57'!G15</f>
        <v>0</v>
      </c>
      <c r="K2557" s="231">
        <f>'58'!G15</f>
        <v>0</v>
      </c>
      <c r="N2557" s="1018">
        <v>0</v>
      </c>
      <c r="O2557" s="898">
        <f>'57'!G15</f>
        <v>0</v>
      </c>
      <c r="Q2557" s="898">
        <f>'58'!G15</f>
        <v>0</v>
      </c>
      <c r="S2557" s="722">
        <f t="shared" si="309"/>
        <v>0</v>
      </c>
      <c r="T2557" s="461"/>
      <c r="U2557" s="722">
        <f t="shared" si="310"/>
        <v>0</v>
      </c>
      <c r="W2557" s="655">
        <f t="shared" si="311"/>
        <v>0</v>
      </c>
      <c r="Z2557" s="654">
        <f t="shared" si="312"/>
        <v>0</v>
      </c>
      <c r="AF2557">
        <f t="shared" si="313"/>
        <v>0</v>
      </c>
    </row>
    <row r="2558" spans="1:32">
      <c r="A2558" s="381">
        <v>2558</v>
      </c>
      <c r="B2558" s="637" t="s">
        <v>1222</v>
      </c>
      <c r="D2558" t="s">
        <v>905</v>
      </c>
      <c r="E2558" s="910">
        <f>'57'!G16</f>
        <v>-72</v>
      </c>
      <c r="G2558" s="910">
        <f>'58'!G16</f>
        <v>-98</v>
      </c>
      <c r="I2558" s="737">
        <f>'57'!G16</f>
        <v>-72</v>
      </c>
      <c r="K2558" s="231">
        <f>'58'!G16</f>
        <v>-98</v>
      </c>
      <c r="N2558" s="1018">
        <v>-98</v>
      </c>
      <c r="O2558" s="898">
        <f>'57'!G16</f>
        <v>-72</v>
      </c>
      <c r="Q2558" s="898">
        <f>'58'!G16</f>
        <v>-98</v>
      </c>
      <c r="S2558" s="722">
        <f t="shared" si="309"/>
        <v>0</v>
      </c>
      <c r="T2558" s="461"/>
      <c r="U2558" s="722">
        <f t="shared" si="310"/>
        <v>0</v>
      </c>
      <c r="W2558" s="655">
        <f t="shared" si="311"/>
        <v>0</v>
      </c>
      <c r="Z2558" s="654">
        <f t="shared" si="312"/>
        <v>-72</v>
      </c>
      <c r="AF2558">
        <f t="shared" si="313"/>
        <v>26</v>
      </c>
    </row>
    <row r="2559" spans="1:32">
      <c r="A2559" s="381">
        <v>2559</v>
      </c>
      <c r="B2559" s="637" t="s">
        <v>1223</v>
      </c>
      <c r="D2559" t="s">
        <v>905</v>
      </c>
      <c r="E2559" s="910">
        <f>'57'!G17</f>
        <v>0</v>
      </c>
      <c r="G2559" s="910">
        <f>'58'!G17</f>
        <v>0</v>
      </c>
      <c r="I2559" s="737">
        <f>'57'!G17</f>
        <v>0</v>
      </c>
      <c r="K2559" s="231">
        <f>'58'!G17</f>
        <v>0</v>
      </c>
      <c r="N2559" s="1018">
        <v>0</v>
      </c>
      <c r="O2559" s="898">
        <f>'57'!G17</f>
        <v>0</v>
      </c>
      <c r="Q2559" s="898">
        <f>'58'!G17</f>
        <v>0</v>
      </c>
      <c r="S2559" s="722">
        <f t="shared" si="309"/>
        <v>0</v>
      </c>
      <c r="T2559" s="461"/>
      <c r="U2559" s="722">
        <f t="shared" si="310"/>
        <v>0</v>
      </c>
      <c r="W2559" s="655">
        <f t="shared" si="311"/>
        <v>0</v>
      </c>
      <c r="Z2559" s="654">
        <f t="shared" si="312"/>
        <v>0</v>
      </c>
      <c r="AF2559">
        <f t="shared" si="313"/>
        <v>0</v>
      </c>
    </row>
    <row r="2560" spans="1:32">
      <c r="A2560" s="381">
        <v>2560</v>
      </c>
      <c r="B2560" s="146" t="s">
        <v>136</v>
      </c>
      <c r="D2560" t="s">
        <v>905</v>
      </c>
      <c r="E2560" s="910">
        <f>'57'!G18</f>
        <v>-70</v>
      </c>
      <c r="G2560" s="910">
        <f>'58'!G18</f>
        <v>0</v>
      </c>
      <c r="I2560" s="737">
        <f>'57'!G18</f>
        <v>-70</v>
      </c>
      <c r="K2560" s="231">
        <f>'58'!G18</f>
        <v>0</v>
      </c>
      <c r="N2560" s="1018">
        <v>0</v>
      </c>
      <c r="O2560" s="898">
        <f>'57'!G18</f>
        <v>-70</v>
      </c>
      <c r="Q2560" s="898">
        <f>'58'!G18</f>
        <v>0</v>
      </c>
      <c r="S2560" s="722">
        <f t="shared" si="309"/>
        <v>0</v>
      </c>
      <c r="T2560" s="461"/>
      <c r="U2560" s="722">
        <f t="shared" si="310"/>
        <v>0</v>
      </c>
      <c r="W2560" s="655">
        <f t="shared" si="311"/>
        <v>0</v>
      </c>
      <c r="Z2560" s="654">
        <f t="shared" si="312"/>
        <v>-70</v>
      </c>
      <c r="AF2560">
        <f t="shared" si="313"/>
        <v>-70</v>
      </c>
    </row>
    <row r="2561" spans="1:32">
      <c r="A2561" s="381">
        <v>2561</v>
      </c>
      <c r="B2561" s="146" t="s">
        <v>137</v>
      </c>
      <c r="D2561" t="s">
        <v>905</v>
      </c>
      <c r="E2561" s="910">
        <f>'57'!G19</f>
        <v>0</v>
      </c>
      <c r="G2561" s="910">
        <f>'58'!G19</f>
        <v>0</v>
      </c>
      <c r="I2561" s="737">
        <f>'57'!G19</f>
        <v>0</v>
      </c>
      <c r="K2561" s="231">
        <f>'58'!G19</f>
        <v>0</v>
      </c>
      <c r="N2561" s="1018">
        <v>0</v>
      </c>
      <c r="O2561" s="898">
        <f>'57'!G19</f>
        <v>0</v>
      </c>
      <c r="Q2561" s="898">
        <f>'58'!G19</f>
        <v>0</v>
      </c>
      <c r="S2561" s="722">
        <f t="shared" si="309"/>
        <v>0</v>
      </c>
      <c r="T2561" s="461"/>
      <c r="U2561" s="722">
        <f t="shared" si="310"/>
        <v>0</v>
      </c>
      <c r="W2561" s="655">
        <f t="shared" si="311"/>
        <v>0</v>
      </c>
      <c r="Z2561" s="654">
        <f t="shared" si="312"/>
        <v>0</v>
      </c>
      <c r="AF2561">
        <f t="shared" si="313"/>
        <v>0</v>
      </c>
    </row>
    <row r="2562" spans="1:32">
      <c r="A2562" s="381">
        <v>2562</v>
      </c>
      <c r="B2562" s="146" t="s">
        <v>299</v>
      </c>
      <c r="D2562" t="s">
        <v>905</v>
      </c>
      <c r="E2562" s="910">
        <f>'57'!G20</f>
        <v>0</v>
      </c>
      <c r="G2562" s="910">
        <f>'58'!G20</f>
        <v>0</v>
      </c>
      <c r="I2562" s="737">
        <f>'57'!G20</f>
        <v>0</v>
      </c>
      <c r="K2562" s="231">
        <f>'58'!G20</f>
        <v>0</v>
      </c>
      <c r="N2562" s="1018">
        <v>0</v>
      </c>
      <c r="O2562" s="898">
        <f>'57'!G20</f>
        <v>0</v>
      </c>
      <c r="Q2562" s="898">
        <f>'58'!G20</f>
        <v>0</v>
      </c>
      <c r="S2562" s="722">
        <f t="shared" si="309"/>
        <v>0</v>
      </c>
      <c r="T2562" s="461"/>
      <c r="U2562" s="722">
        <f t="shared" si="310"/>
        <v>0</v>
      </c>
      <c r="W2562" s="655">
        <f t="shared" si="311"/>
        <v>0</v>
      </c>
      <c r="Z2562" s="654">
        <f t="shared" si="312"/>
        <v>0</v>
      </c>
      <c r="AF2562">
        <f t="shared" si="313"/>
        <v>0</v>
      </c>
    </row>
    <row r="2563" spans="1:32">
      <c r="A2563" s="381">
        <v>2563</v>
      </c>
      <c r="B2563" s="936" t="s">
        <v>1102</v>
      </c>
      <c r="D2563" t="s">
        <v>905</v>
      </c>
      <c r="E2563" s="718"/>
      <c r="F2563" s="718"/>
      <c r="G2563" s="718"/>
      <c r="I2563" s="741"/>
      <c r="K2563" s="718"/>
      <c r="N2563" s="1018"/>
      <c r="S2563" s="722">
        <f t="shared" si="309"/>
        <v>0</v>
      </c>
      <c r="U2563" s="722">
        <f t="shared" si="310"/>
        <v>0</v>
      </c>
      <c r="W2563" s="655">
        <f t="shared" si="311"/>
        <v>0</v>
      </c>
      <c r="Z2563" s="654">
        <f t="shared" si="312"/>
        <v>0</v>
      </c>
      <c r="AF2563">
        <f t="shared" si="313"/>
        <v>0</v>
      </c>
    </row>
    <row r="2564" spans="1:32">
      <c r="A2564" s="381">
        <v>2564</v>
      </c>
      <c r="B2564" s="146" t="s">
        <v>300</v>
      </c>
      <c r="D2564" t="s">
        <v>905</v>
      </c>
      <c r="E2564" s="910">
        <f>'57'!G22</f>
        <v>0</v>
      </c>
      <c r="G2564" s="910">
        <f>'58'!G22</f>
        <v>0</v>
      </c>
      <c r="I2564" s="737">
        <f>'57'!G22</f>
        <v>0</v>
      </c>
      <c r="K2564" s="231">
        <f>'58'!G22</f>
        <v>0</v>
      </c>
      <c r="N2564" s="1018">
        <v>0</v>
      </c>
      <c r="O2564" s="898">
        <f>'57'!G22</f>
        <v>0</v>
      </c>
      <c r="Q2564" s="898">
        <f>'58'!G22</f>
        <v>0</v>
      </c>
      <c r="S2564" s="722">
        <f t="shared" si="309"/>
        <v>0</v>
      </c>
      <c r="T2564" s="461"/>
      <c r="U2564" s="722">
        <f t="shared" si="310"/>
        <v>0</v>
      </c>
      <c r="W2564" s="655">
        <f t="shared" si="311"/>
        <v>0</v>
      </c>
      <c r="Z2564" s="654">
        <f t="shared" si="312"/>
        <v>0</v>
      </c>
      <c r="AF2564">
        <f t="shared" si="313"/>
        <v>0</v>
      </c>
    </row>
    <row r="2565" spans="1:32">
      <c r="A2565" s="381">
        <v>2565</v>
      </c>
      <c r="B2565" s="146" t="s">
        <v>301</v>
      </c>
      <c r="D2565" t="s">
        <v>905</v>
      </c>
      <c r="E2565" s="910">
        <f>'57'!G23</f>
        <v>0</v>
      </c>
      <c r="G2565" s="910">
        <f>'58'!G23</f>
        <v>0</v>
      </c>
      <c r="I2565" s="737">
        <f>'57'!G23</f>
        <v>0</v>
      </c>
      <c r="K2565" s="231">
        <f>'58'!G23</f>
        <v>0</v>
      </c>
      <c r="N2565" s="1018">
        <v>0</v>
      </c>
      <c r="O2565" s="898">
        <f>'57'!G23</f>
        <v>0</v>
      </c>
      <c r="Q2565" s="898">
        <f>'58'!G23</f>
        <v>0</v>
      </c>
      <c r="S2565" s="722">
        <f t="shared" si="309"/>
        <v>0</v>
      </c>
      <c r="T2565" s="461"/>
      <c r="U2565" s="722">
        <f t="shared" si="310"/>
        <v>0</v>
      </c>
      <c r="W2565" s="655">
        <f t="shared" si="311"/>
        <v>0</v>
      </c>
      <c r="Z2565" s="654">
        <f t="shared" si="312"/>
        <v>0</v>
      </c>
      <c r="AF2565">
        <f t="shared" si="313"/>
        <v>0</v>
      </c>
    </row>
    <row r="2566" spans="1:32">
      <c r="A2566" s="381">
        <v>2566</v>
      </c>
      <c r="B2566" s="146" t="s">
        <v>1324</v>
      </c>
      <c r="E2566" s="910">
        <f>'57'!G24</f>
        <v>0</v>
      </c>
      <c r="G2566" s="910">
        <f>'58'!G24</f>
        <v>0</v>
      </c>
      <c r="I2566" s="737">
        <f>'57'!G24</f>
        <v>0</v>
      </c>
      <c r="K2566" s="231">
        <f>'58'!G24</f>
        <v>0</v>
      </c>
      <c r="N2566" s="1018">
        <v>0</v>
      </c>
      <c r="O2566" s="898">
        <f>'57'!G24</f>
        <v>0</v>
      </c>
      <c r="Q2566" s="898">
        <f>'58'!G24</f>
        <v>0</v>
      </c>
      <c r="S2566" s="722">
        <f t="shared" si="309"/>
        <v>0</v>
      </c>
      <c r="T2566" s="461"/>
      <c r="U2566" s="722">
        <f t="shared" si="310"/>
        <v>0</v>
      </c>
      <c r="W2566" s="655">
        <f t="shared" si="311"/>
        <v>0</v>
      </c>
      <c r="Z2566" s="654">
        <f t="shared" si="312"/>
        <v>0</v>
      </c>
      <c r="AF2566">
        <f t="shared" si="313"/>
        <v>0</v>
      </c>
    </row>
    <row r="2567" spans="1:32">
      <c r="A2567" s="381">
        <v>2567</v>
      </c>
      <c r="B2567" s="146" t="s">
        <v>302</v>
      </c>
      <c r="D2567" t="s">
        <v>905</v>
      </c>
      <c r="E2567" s="910">
        <f>'57'!G25</f>
        <v>0</v>
      </c>
      <c r="G2567" s="910">
        <f>'58'!G25</f>
        <v>0</v>
      </c>
      <c r="I2567" s="737">
        <f>'57'!G25</f>
        <v>0</v>
      </c>
      <c r="K2567" s="231">
        <f>'58'!G25</f>
        <v>0</v>
      </c>
      <c r="N2567" s="1018">
        <v>0</v>
      </c>
      <c r="O2567" s="898">
        <f>'57'!G25</f>
        <v>0</v>
      </c>
      <c r="Q2567" s="898">
        <f>'58'!G25</f>
        <v>0</v>
      </c>
      <c r="S2567" s="722">
        <f t="shared" si="309"/>
        <v>0</v>
      </c>
      <c r="T2567" s="461"/>
      <c r="U2567" s="722">
        <f t="shared" si="310"/>
        <v>0</v>
      </c>
      <c r="W2567" s="655">
        <f t="shared" si="311"/>
        <v>0</v>
      </c>
      <c r="Z2567" s="654">
        <f t="shared" si="312"/>
        <v>0</v>
      </c>
      <c r="AF2567">
        <f t="shared" si="313"/>
        <v>0</v>
      </c>
    </row>
    <row r="2568" spans="1:32">
      <c r="A2568" s="381">
        <v>2568</v>
      </c>
      <c r="B2568" s="146" t="s">
        <v>1544</v>
      </c>
      <c r="D2568" t="s">
        <v>905</v>
      </c>
      <c r="E2568" s="910">
        <f>'57'!G26</f>
        <v>0</v>
      </c>
      <c r="G2568" s="910">
        <f>'58'!G26</f>
        <v>0</v>
      </c>
      <c r="I2568" s="737">
        <f>'57'!G26</f>
        <v>0</v>
      </c>
      <c r="K2568" s="231">
        <f>'58'!G26</f>
        <v>0</v>
      </c>
      <c r="N2568" s="1018">
        <v>0</v>
      </c>
      <c r="S2568" s="722">
        <f t="shared" si="309"/>
        <v>0</v>
      </c>
      <c r="T2568" s="461"/>
      <c r="U2568" s="722">
        <f t="shared" si="310"/>
        <v>0</v>
      </c>
      <c r="W2568" s="655">
        <f t="shared" si="311"/>
        <v>0</v>
      </c>
      <c r="Z2568" s="654">
        <f t="shared" si="312"/>
        <v>0</v>
      </c>
      <c r="AF2568">
        <f t="shared" si="313"/>
        <v>0</v>
      </c>
    </row>
    <row r="2569" spans="1:32">
      <c r="A2569" s="381">
        <v>2569</v>
      </c>
      <c r="B2569" s="146" t="s">
        <v>1545</v>
      </c>
      <c r="D2569" t="s">
        <v>905</v>
      </c>
      <c r="E2569" s="910">
        <f>'57'!G27</f>
        <v>0</v>
      </c>
      <c r="G2569" s="910">
        <f>'58'!G27</f>
        <v>0</v>
      </c>
      <c r="I2569" s="737">
        <f>'57'!G27</f>
        <v>0</v>
      </c>
      <c r="K2569" s="231">
        <f>'58'!G27</f>
        <v>0</v>
      </c>
      <c r="N2569" s="1018">
        <v>0</v>
      </c>
      <c r="S2569" s="722">
        <f t="shared" si="309"/>
        <v>0</v>
      </c>
      <c r="T2569" s="461"/>
      <c r="U2569" s="722">
        <f t="shared" si="310"/>
        <v>0</v>
      </c>
      <c r="W2569" s="655">
        <f t="shared" si="311"/>
        <v>0</v>
      </c>
      <c r="Z2569" s="654">
        <f t="shared" si="312"/>
        <v>0</v>
      </c>
      <c r="AF2569">
        <f>-(G2569-E2569)</f>
        <v>0</v>
      </c>
    </row>
    <row r="2570" spans="1:32">
      <c r="A2570" s="381">
        <v>2570</v>
      </c>
      <c r="B2570" s="146" t="s">
        <v>115</v>
      </c>
      <c r="D2570" t="s">
        <v>905</v>
      </c>
      <c r="E2570" s="910">
        <f>'57'!G28</f>
        <v>-407</v>
      </c>
      <c r="G2570" s="910">
        <f>'58'!G28</f>
        <v>0</v>
      </c>
      <c r="I2570" s="737">
        <f>'57'!G28</f>
        <v>-407</v>
      </c>
      <c r="K2570" s="231">
        <f>'58'!G28</f>
        <v>0</v>
      </c>
      <c r="N2570" s="1018">
        <v>0</v>
      </c>
      <c r="O2570" s="898">
        <f>'57'!G28</f>
        <v>-407</v>
      </c>
      <c r="Q2570" s="898">
        <f>'58'!G28</f>
        <v>0</v>
      </c>
      <c r="S2570" s="722">
        <f t="shared" si="309"/>
        <v>0</v>
      </c>
      <c r="T2570" s="461"/>
      <c r="U2570" s="722">
        <f t="shared" si="310"/>
        <v>0</v>
      </c>
      <c r="W2570" s="655">
        <f t="shared" si="311"/>
        <v>0</v>
      </c>
      <c r="Z2570" s="654">
        <f t="shared" si="312"/>
        <v>-407</v>
      </c>
      <c r="AF2570">
        <f>-(G2570-E2570)</f>
        <v>-407</v>
      </c>
    </row>
    <row r="2571" spans="1:32" ht="15.75">
      <c r="A2571" s="381">
        <v>2571</v>
      </c>
      <c r="B2571" s="341" t="s">
        <v>106</v>
      </c>
      <c r="D2571" t="s">
        <v>905</v>
      </c>
      <c r="E2571" s="910">
        <f>'57'!G29</f>
        <v>-1821</v>
      </c>
      <c r="G2571" s="910">
        <f>'58'!G29</f>
        <v>-4249</v>
      </c>
      <c r="I2571" s="737">
        <f>'57'!G29</f>
        <v>-1821</v>
      </c>
      <c r="K2571" s="231">
        <f>'58'!G29</f>
        <v>-4249</v>
      </c>
      <c r="N2571" s="1018">
        <v>-4249</v>
      </c>
      <c r="O2571" s="898">
        <f>'57'!G29</f>
        <v>-1821</v>
      </c>
      <c r="Q2571" s="898">
        <f>'58'!G29</f>
        <v>-4249</v>
      </c>
      <c r="S2571" s="722">
        <f t="shared" si="309"/>
        <v>0</v>
      </c>
      <c r="T2571" s="461"/>
      <c r="U2571" s="722">
        <f t="shared" si="310"/>
        <v>0</v>
      </c>
      <c r="W2571" s="655">
        <f t="shared" si="311"/>
        <v>0</v>
      </c>
      <c r="Z2571" s="654">
        <f t="shared" si="312"/>
        <v>-1821</v>
      </c>
      <c r="AF2571">
        <f>-(G2571-E2571)</f>
        <v>2428</v>
      </c>
    </row>
    <row r="2572" spans="1:32" ht="15.75">
      <c r="A2572" s="381">
        <v>2572</v>
      </c>
      <c r="B2572" s="341" t="s">
        <v>303</v>
      </c>
      <c r="I2572" s="737"/>
      <c r="K2572" s="231"/>
      <c r="N2572" s="1018"/>
      <c r="S2572" s="722">
        <f t="shared" si="309"/>
        <v>0</v>
      </c>
      <c r="U2572" s="722">
        <f t="shared" si="310"/>
        <v>0</v>
      </c>
      <c r="W2572" s="655">
        <f t="shared" si="311"/>
        <v>0</v>
      </c>
      <c r="Z2572" s="654">
        <f t="shared" si="312"/>
        <v>0</v>
      </c>
    </row>
    <row r="2573" spans="1:32">
      <c r="A2573" s="381">
        <v>2573</v>
      </c>
      <c r="B2573" s="146" t="s">
        <v>135</v>
      </c>
      <c r="I2573" s="737"/>
      <c r="K2573" s="231"/>
      <c r="N2573" s="1018"/>
      <c r="S2573" s="722">
        <f t="shared" si="309"/>
        <v>0</v>
      </c>
      <c r="U2573" s="722">
        <f t="shared" si="310"/>
        <v>0</v>
      </c>
      <c r="W2573" s="655">
        <f t="shared" si="311"/>
        <v>0</v>
      </c>
      <c r="Z2573" s="654">
        <f t="shared" si="312"/>
        <v>0</v>
      </c>
    </row>
    <row r="2574" spans="1:32">
      <c r="A2574" s="381">
        <v>2574</v>
      </c>
      <c r="B2574" s="637" t="s">
        <v>1220</v>
      </c>
      <c r="D2574" t="s">
        <v>905</v>
      </c>
      <c r="E2574" s="910">
        <f>'57'!G33</f>
        <v>-1529</v>
      </c>
      <c r="G2574" s="910">
        <f>'58'!G33</f>
        <v>0</v>
      </c>
      <c r="I2574" s="737">
        <f>'57'!G33</f>
        <v>-1529</v>
      </c>
      <c r="K2574" s="231">
        <f>'58'!G33</f>
        <v>0</v>
      </c>
      <c r="N2574" s="1018">
        <v>0</v>
      </c>
      <c r="O2574" s="898">
        <f>'57'!G33</f>
        <v>-1529</v>
      </c>
      <c r="Q2574" s="898">
        <f>'58'!G33</f>
        <v>0</v>
      </c>
      <c r="S2574" s="722">
        <f t="shared" si="309"/>
        <v>0</v>
      </c>
      <c r="T2574" s="461"/>
      <c r="U2574" s="722">
        <f t="shared" si="310"/>
        <v>0</v>
      </c>
      <c r="W2574" s="655">
        <f t="shared" si="311"/>
        <v>0</v>
      </c>
      <c r="Z2574" s="654">
        <f t="shared" si="312"/>
        <v>-1529</v>
      </c>
      <c r="AF2574">
        <f t="shared" ref="AF2574:AF2586" si="314">-(G2574-E2574)</f>
        <v>-1529</v>
      </c>
    </row>
    <row r="2575" spans="1:32">
      <c r="A2575" s="381">
        <v>2575</v>
      </c>
      <c r="B2575" s="637" t="s">
        <v>1221</v>
      </c>
      <c r="D2575" t="s">
        <v>905</v>
      </c>
      <c r="E2575" s="910">
        <f>'57'!G34</f>
        <v>0</v>
      </c>
      <c r="G2575" s="910">
        <f>'58'!G34</f>
        <v>0</v>
      </c>
      <c r="I2575" s="737">
        <f>'57'!G34</f>
        <v>0</v>
      </c>
      <c r="K2575" s="231">
        <f>'58'!G34</f>
        <v>0</v>
      </c>
      <c r="N2575" s="1018">
        <v>0</v>
      </c>
      <c r="O2575" s="898">
        <f>'57'!G34</f>
        <v>0</v>
      </c>
      <c r="Q2575" s="898">
        <f>'58'!G34</f>
        <v>0</v>
      </c>
      <c r="S2575" s="722">
        <f t="shared" si="309"/>
        <v>0</v>
      </c>
      <c r="T2575" s="461"/>
      <c r="U2575" s="722">
        <f t="shared" si="310"/>
        <v>0</v>
      </c>
      <c r="W2575" s="655">
        <f t="shared" si="311"/>
        <v>0</v>
      </c>
      <c r="Z2575" s="654">
        <f t="shared" si="312"/>
        <v>0</v>
      </c>
      <c r="AF2575">
        <f t="shared" si="314"/>
        <v>0</v>
      </c>
    </row>
    <row r="2576" spans="1:32">
      <c r="A2576" s="381">
        <v>2576</v>
      </c>
      <c r="B2576" s="637" t="s">
        <v>1222</v>
      </c>
      <c r="D2576" t="s">
        <v>905</v>
      </c>
      <c r="E2576" s="910">
        <f>'57'!G35</f>
        <v>0</v>
      </c>
      <c r="G2576" s="910">
        <f>'58'!G35</f>
        <v>0</v>
      </c>
      <c r="I2576" s="737">
        <f>'57'!G35</f>
        <v>0</v>
      </c>
      <c r="K2576" s="231">
        <f>'58'!G35</f>
        <v>0</v>
      </c>
      <c r="N2576" s="1018">
        <v>0</v>
      </c>
      <c r="O2576" s="898">
        <f>'57'!G35</f>
        <v>0</v>
      </c>
      <c r="Q2576" s="898">
        <f>'58'!G35</f>
        <v>0</v>
      </c>
      <c r="S2576" s="722">
        <f t="shared" si="309"/>
        <v>0</v>
      </c>
      <c r="T2576" s="461"/>
      <c r="U2576" s="722">
        <f t="shared" si="310"/>
        <v>0</v>
      </c>
      <c r="W2576" s="655">
        <f t="shared" si="311"/>
        <v>0</v>
      </c>
      <c r="Z2576" s="654">
        <f t="shared" si="312"/>
        <v>0</v>
      </c>
      <c r="AF2576">
        <f t="shared" si="314"/>
        <v>0</v>
      </c>
    </row>
    <row r="2577" spans="1:32">
      <c r="A2577" s="381">
        <v>2577</v>
      </c>
      <c r="B2577" s="637" t="s">
        <v>1223</v>
      </c>
      <c r="D2577" t="s">
        <v>905</v>
      </c>
      <c r="E2577" s="910">
        <f>'57'!G36</f>
        <v>0</v>
      </c>
      <c r="G2577" s="910">
        <f>'58'!G36</f>
        <v>0</v>
      </c>
      <c r="I2577" s="737">
        <f>'57'!G36</f>
        <v>0</v>
      </c>
      <c r="K2577" s="231">
        <f>'58'!G36</f>
        <v>0</v>
      </c>
      <c r="N2577" s="1018">
        <v>0</v>
      </c>
      <c r="O2577" s="898">
        <f>'57'!G36</f>
        <v>0</v>
      </c>
      <c r="Q2577" s="898">
        <f>'58'!G36</f>
        <v>0</v>
      </c>
      <c r="S2577" s="722">
        <f t="shared" si="309"/>
        <v>0</v>
      </c>
      <c r="T2577" s="461"/>
      <c r="U2577" s="722">
        <f t="shared" si="310"/>
        <v>0</v>
      </c>
      <c r="W2577" s="655">
        <f t="shared" si="311"/>
        <v>0</v>
      </c>
      <c r="Z2577" s="654">
        <f t="shared" si="312"/>
        <v>0</v>
      </c>
      <c r="AF2577">
        <f t="shared" si="314"/>
        <v>0</v>
      </c>
    </row>
    <row r="2578" spans="1:32">
      <c r="A2578" s="381">
        <v>2578</v>
      </c>
      <c r="B2578" s="146" t="s">
        <v>136</v>
      </c>
      <c r="D2578" t="s">
        <v>905</v>
      </c>
      <c r="E2578" s="910">
        <f>'57'!G37</f>
        <v>0</v>
      </c>
      <c r="G2578" s="910">
        <f>'58'!G37</f>
        <v>0</v>
      </c>
      <c r="I2578" s="737">
        <f>'57'!G37</f>
        <v>0</v>
      </c>
      <c r="K2578" s="231">
        <f>'58'!G37</f>
        <v>0</v>
      </c>
      <c r="N2578" s="1018">
        <v>0</v>
      </c>
      <c r="O2578" s="898">
        <f>'57'!G37</f>
        <v>0</v>
      </c>
      <c r="Q2578" s="898">
        <f>'58'!G37</f>
        <v>0</v>
      </c>
      <c r="S2578" s="722">
        <f t="shared" si="309"/>
        <v>0</v>
      </c>
      <c r="T2578" s="461"/>
      <c r="U2578" s="722">
        <f t="shared" si="310"/>
        <v>0</v>
      </c>
      <c r="W2578" s="655">
        <f t="shared" si="311"/>
        <v>0</v>
      </c>
      <c r="Z2578" s="654">
        <f t="shared" si="312"/>
        <v>0</v>
      </c>
      <c r="AF2578">
        <f t="shared" si="314"/>
        <v>0</v>
      </c>
    </row>
    <row r="2579" spans="1:32">
      <c r="A2579" s="381">
        <v>2579</v>
      </c>
      <c r="B2579" s="146" t="s">
        <v>137</v>
      </c>
      <c r="D2579" t="s">
        <v>905</v>
      </c>
      <c r="E2579" s="910">
        <f>'57'!G38</f>
        <v>0</v>
      </c>
      <c r="G2579" s="910">
        <f>'58'!G38</f>
        <v>0</v>
      </c>
      <c r="I2579" s="737">
        <f>'57'!G38</f>
        <v>0</v>
      </c>
      <c r="K2579" s="231">
        <f>'58'!G38</f>
        <v>0</v>
      </c>
      <c r="N2579" s="1018">
        <v>0</v>
      </c>
      <c r="O2579" s="898">
        <f>'57'!G38</f>
        <v>0</v>
      </c>
      <c r="Q2579" s="898">
        <f>'58'!G38</f>
        <v>0</v>
      </c>
      <c r="S2579" s="722">
        <f t="shared" si="309"/>
        <v>0</v>
      </c>
      <c r="T2579" s="461"/>
      <c r="U2579" s="722">
        <f t="shared" si="310"/>
        <v>0</v>
      </c>
      <c r="W2579" s="655">
        <f t="shared" si="311"/>
        <v>0</v>
      </c>
      <c r="Z2579" s="654">
        <f t="shared" si="312"/>
        <v>0</v>
      </c>
      <c r="AF2579">
        <f t="shared" si="314"/>
        <v>0</v>
      </c>
    </row>
    <row r="2580" spans="1:32">
      <c r="A2580" s="381">
        <v>2580</v>
      </c>
      <c r="B2580" s="146" t="s">
        <v>299</v>
      </c>
      <c r="D2580" t="s">
        <v>905</v>
      </c>
      <c r="E2580" s="910">
        <f>'57'!G39</f>
        <v>0</v>
      </c>
      <c r="G2580" s="910">
        <f>'58'!G39</f>
        <v>0</v>
      </c>
      <c r="I2580" s="737">
        <f>'57'!G39</f>
        <v>0</v>
      </c>
      <c r="K2580" s="231">
        <f>'58'!G39</f>
        <v>0</v>
      </c>
      <c r="N2580" s="1018">
        <v>0</v>
      </c>
      <c r="O2580" s="898">
        <f>'57'!G39</f>
        <v>0</v>
      </c>
      <c r="Q2580" s="898">
        <f>'58'!G39</f>
        <v>0</v>
      </c>
      <c r="S2580" s="722">
        <f t="shared" si="309"/>
        <v>0</v>
      </c>
      <c r="T2580" s="461"/>
      <c r="U2580" s="722">
        <f t="shared" si="310"/>
        <v>0</v>
      </c>
      <c r="W2580" s="655">
        <f t="shared" si="311"/>
        <v>0</v>
      </c>
      <c r="Z2580" s="654">
        <f t="shared" si="312"/>
        <v>0</v>
      </c>
      <c r="AF2580">
        <f t="shared" si="314"/>
        <v>0</v>
      </c>
    </row>
    <row r="2581" spans="1:32">
      <c r="A2581" s="381">
        <v>2581</v>
      </c>
      <c r="B2581" s="936" t="s">
        <v>1102</v>
      </c>
      <c r="D2581" t="s">
        <v>905</v>
      </c>
      <c r="E2581" s="718"/>
      <c r="F2581" s="718"/>
      <c r="G2581" s="718"/>
      <c r="I2581" s="741"/>
      <c r="K2581" s="718"/>
      <c r="N2581" s="1018"/>
      <c r="S2581" s="722">
        <f t="shared" si="309"/>
        <v>0</v>
      </c>
      <c r="U2581" s="722">
        <f t="shared" si="310"/>
        <v>0</v>
      </c>
      <c r="W2581" s="655">
        <f t="shared" si="311"/>
        <v>0</v>
      </c>
      <c r="Z2581" s="654">
        <f t="shared" si="312"/>
        <v>0</v>
      </c>
      <c r="AF2581">
        <f t="shared" si="314"/>
        <v>0</v>
      </c>
    </row>
    <row r="2582" spans="1:32">
      <c r="A2582" s="381">
        <v>2582</v>
      </c>
      <c r="B2582" s="146" t="s">
        <v>300</v>
      </c>
      <c r="D2582" t="s">
        <v>905</v>
      </c>
      <c r="E2582" s="910">
        <f>'57'!G41</f>
        <v>0</v>
      </c>
      <c r="G2582" s="910">
        <f>'58'!G41</f>
        <v>0</v>
      </c>
      <c r="I2582" s="737">
        <f>'57'!G41</f>
        <v>0</v>
      </c>
      <c r="K2582" s="231">
        <f>'58'!G41</f>
        <v>0</v>
      </c>
      <c r="N2582" s="1018">
        <v>0</v>
      </c>
      <c r="O2582" s="898">
        <f>'57'!G41</f>
        <v>0</v>
      </c>
      <c r="Q2582" s="898">
        <f>'58'!G41</f>
        <v>0</v>
      </c>
      <c r="S2582" s="722">
        <f t="shared" si="309"/>
        <v>0</v>
      </c>
      <c r="T2582" s="461"/>
      <c r="U2582" s="722">
        <f t="shared" si="310"/>
        <v>0</v>
      </c>
      <c r="W2582" s="655">
        <f t="shared" si="311"/>
        <v>0</v>
      </c>
      <c r="Z2582" s="654">
        <f t="shared" si="312"/>
        <v>0</v>
      </c>
      <c r="AF2582">
        <f t="shared" si="314"/>
        <v>0</v>
      </c>
    </row>
    <row r="2583" spans="1:32">
      <c r="A2583" s="381">
        <v>2583</v>
      </c>
      <c r="B2583" s="146" t="s">
        <v>301</v>
      </c>
      <c r="D2583" t="s">
        <v>905</v>
      </c>
      <c r="E2583" s="910">
        <f>'57'!G42</f>
        <v>0</v>
      </c>
      <c r="G2583" s="910">
        <f>'58'!G42</f>
        <v>0</v>
      </c>
      <c r="I2583" s="737">
        <f>'57'!G42</f>
        <v>0</v>
      </c>
      <c r="K2583" s="231">
        <f>'58'!G42</f>
        <v>0</v>
      </c>
      <c r="N2583" s="1018">
        <v>0</v>
      </c>
      <c r="O2583" s="898">
        <f>'57'!G42</f>
        <v>0</v>
      </c>
      <c r="Q2583" s="898">
        <f>'58'!G42</f>
        <v>0</v>
      </c>
      <c r="S2583" s="722">
        <f t="shared" si="309"/>
        <v>0</v>
      </c>
      <c r="T2583" s="461"/>
      <c r="U2583" s="722">
        <f t="shared" si="310"/>
        <v>0</v>
      </c>
      <c r="W2583" s="655">
        <f t="shared" si="311"/>
        <v>0</v>
      </c>
      <c r="Z2583" s="654">
        <f t="shared" si="312"/>
        <v>0</v>
      </c>
      <c r="AF2583">
        <f t="shared" si="314"/>
        <v>0</v>
      </c>
    </row>
    <row r="2584" spans="1:32">
      <c r="A2584" s="381">
        <v>2584</v>
      </c>
      <c r="B2584" s="146" t="s">
        <v>1324</v>
      </c>
      <c r="E2584" s="910">
        <f>'57'!G43</f>
        <v>0</v>
      </c>
      <c r="G2584" s="910">
        <f>'58'!G43</f>
        <v>0</v>
      </c>
      <c r="I2584" s="737">
        <f>'57'!G43</f>
        <v>0</v>
      </c>
      <c r="K2584" s="231">
        <f>'58'!G43</f>
        <v>0</v>
      </c>
      <c r="N2584" s="1018">
        <v>0</v>
      </c>
      <c r="O2584" s="898">
        <f>'57'!G43</f>
        <v>0</v>
      </c>
      <c r="Q2584" s="898">
        <f>'58'!G43</f>
        <v>0</v>
      </c>
      <c r="S2584" s="722">
        <f t="shared" ref="S2584:S2606" si="315">E2584-I2584</f>
        <v>0</v>
      </c>
      <c r="T2584" s="461"/>
      <c r="U2584" s="722">
        <f t="shared" ref="U2584:U2606" si="316">G2584-K2584</f>
        <v>0</v>
      </c>
      <c r="W2584" s="655">
        <f t="shared" ref="W2584:W2606" si="317">G2584-N2584</f>
        <v>0</v>
      </c>
      <c r="Z2584" s="654">
        <f t="shared" ref="Z2584:Z2606" si="318">E2584-Y2584</f>
        <v>0</v>
      </c>
      <c r="AF2584">
        <f t="shared" si="314"/>
        <v>0</v>
      </c>
    </row>
    <row r="2585" spans="1:32">
      <c r="A2585" s="381">
        <v>2585</v>
      </c>
      <c r="B2585" s="146" t="s">
        <v>302</v>
      </c>
      <c r="D2585" t="s">
        <v>905</v>
      </c>
      <c r="E2585" s="910">
        <f>'57'!G44</f>
        <v>0</v>
      </c>
      <c r="G2585" s="910">
        <f>'58'!G44</f>
        <v>0</v>
      </c>
      <c r="I2585" s="737">
        <f>'57'!G44</f>
        <v>0</v>
      </c>
      <c r="K2585" s="231">
        <f>'58'!G44</f>
        <v>0</v>
      </c>
      <c r="N2585" s="1018">
        <v>0</v>
      </c>
      <c r="O2585" s="898">
        <f>'57'!G44</f>
        <v>0</v>
      </c>
      <c r="Q2585" s="898">
        <f>'58'!G44</f>
        <v>0</v>
      </c>
      <c r="S2585" s="722">
        <f t="shared" si="315"/>
        <v>0</v>
      </c>
      <c r="T2585" s="461"/>
      <c r="U2585" s="722">
        <f t="shared" si="316"/>
        <v>0</v>
      </c>
      <c r="W2585" s="655">
        <f t="shared" si="317"/>
        <v>0</v>
      </c>
      <c r="Z2585" s="654">
        <f t="shared" si="318"/>
        <v>0</v>
      </c>
      <c r="AF2585">
        <f t="shared" si="314"/>
        <v>0</v>
      </c>
    </row>
    <row r="2586" spans="1:32">
      <c r="A2586" s="381">
        <v>2586</v>
      </c>
      <c r="B2586" s="146" t="s">
        <v>1544</v>
      </c>
      <c r="D2586" t="s">
        <v>905</v>
      </c>
      <c r="E2586" s="910">
        <f>'57'!G45</f>
        <v>0</v>
      </c>
      <c r="G2586" s="910">
        <f>'58'!G45</f>
        <v>0</v>
      </c>
      <c r="I2586" s="737">
        <f>'57'!G45</f>
        <v>0</v>
      </c>
      <c r="K2586" s="231">
        <f>'58'!G45</f>
        <v>0</v>
      </c>
      <c r="N2586" s="1018">
        <v>0</v>
      </c>
      <c r="S2586" s="722">
        <f t="shared" si="315"/>
        <v>0</v>
      </c>
      <c r="T2586" s="461"/>
      <c r="U2586" s="722">
        <f t="shared" si="316"/>
        <v>0</v>
      </c>
      <c r="W2586" s="655">
        <f t="shared" si="317"/>
        <v>0</v>
      </c>
      <c r="Z2586" s="654">
        <f t="shared" si="318"/>
        <v>0</v>
      </c>
      <c r="AF2586">
        <f t="shared" si="314"/>
        <v>0</v>
      </c>
    </row>
    <row r="2587" spans="1:32">
      <c r="A2587" s="381">
        <v>2587</v>
      </c>
      <c r="B2587" s="146" t="s">
        <v>1545</v>
      </c>
      <c r="D2587" t="s">
        <v>905</v>
      </c>
      <c r="E2587" s="910">
        <f>'57'!G46</f>
        <v>0</v>
      </c>
      <c r="G2587" s="910">
        <f>'58'!G46</f>
        <v>0</v>
      </c>
      <c r="I2587" s="737">
        <f>'57'!G46</f>
        <v>0</v>
      </c>
      <c r="K2587" s="231">
        <f>'58'!G46</f>
        <v>0</v>
      </c>
      <c r="N2587" s="1018">
        <v>0</v>
      </c>
      <c r="S2587" s="722">
        <f t="shared" si="315"/>
        <v>0</v>
      </c>
      <c r="T2587" s="461"/>
      <c r="U2587" s="722">
        <f t="shared" si="316"/>
        <v>0</v>
      </c>
      <c r="W2587" s="655">
        <f t="shared" si="317"/>
        <v>0</v>
      </c>
      <c r="Z2587" s="654">
        <f t="shared" si="318"/>
        <v>0</v>
      </c>
      <c r="AF2587">
        <f>-(G2587-E2587)</f>
        <v>0</v>
      </c>
    </row>
    <row r="2588" spans="1:32">
      <c r="A2588" s="381">
        <v>2588</v>
      </c>
      <c r="B2588" s="146" t="s">
        <v>115</v>
      </c>
      <c r="D2588" t="s">
        <v>905</v>
      </c>
      <c r="E2588" s="910">
        <f>'57'!G47</f>
        <v>0</v>
      </c>
      <c r="G2588" s="910">
        <f>'58'!G47</f>
        <v>0</v>
      </c>
      <c r="I2588" s="737">
        <f>'57'!G47</f>
        <v>0</v>
      </c>
      <c r="K2588" s="231">
        <f>'58'!G47</f>
        <v>0</v>
      </c>
      <c r="N2588" s="1018">
        <v>0</v>
      </c>
      <c r="O2588" s="898">
        <f>'57'!G47</f>
        <v>0</v>
      </c>
      <c r="Q2588" s="898">
        <f>'58'!G47</f>
        <v>0</v>
      </c>
      <c r="S2588" s="722">
        <f t="shared" si="315"/>
        <v>0</v>
      </c>
      <c r="T2588" s="461"/>
      <c r="U2588" s="722">
        <f t="shared" si="316"/>
        <v>0</v>
      </c>
      <c r="W2588" s="655">
        <f t="shared" si="317"/>
        <v>0</v>
      </c>
      <c r="Z2588" s="654">
        <f t="shared" si="318"/>
        <v>0</v>
      </c>
      <c r="AF2588">
        <f>-(G2588-E2588)</f>
        <v>0</v>
      </c>
    </row>
    <row r="2589" spans="1:32" ht="15.75">
      <c r="A2589" s="381">
        <v>2589</v>
      </c>
      <c r="B2589" s="341" t="s">
        <v>106</v>
      </c>
      <c r="D2589" t="s">
        <v>905</v>
      </c>
      <c r="E2589" s="910">
        <f>'57'!G48</f>
        <v>-1529</v>
      </c>
      <c r="G2589" s="910">
        <f>'58'!G48</f>
        <v>0</v>
      </c>
      <c r="I2589" s="737">
        <f>'57'!G48</f>
        <v>-1529</v>
      </c>
      <c r="K2589" s="231">
        <f>'58'!G48</f>
        <v>0</v>
      </c>
      <c r="N2589" s="1018">
        <v>0</v>
      </c>
      <c r="O2589" s="898">
        <f>'57'!G48</f>
        <v>-1529</v>
      </c>
      <c r="Q2589" s="898">
        <f>'58'!G48</f>
        <v>0</v>
      </c>
      <c r="S2589" s="722">
        <f t="shared" si="315"/>
        <v>0</v>
      </c>
      <c r="T2589" s="461"/>
      <c r="U2589" s="722">
        <f t="shared" si="316"/>
        <v>0</v>
      </c>
      <c r="W2589" s="655">
        <f t="shared" si="317"/>
        <v>0</v>
      </c>
      <c r="Z2589" s="654">
        <f t="shared" si="318"/>
        <v>-1529</v>
      </c>
      <c r="AF2589">
        <f>-(G2589-E2589)</f>
        <v>-1529</v>
      </c>
    </row>
    <row r="2590" spans="1:32" ht="15.75">
      <c r="A2590" s="381">
        <v>2590</v>
      </c>
      <c r="B2590" s="341" t="s">
        <v>172</v>
      </c>
      <c r="I2590" s="737"/>
      <c r="K2590" s="231"/>
      <c r="N2590" s="1018"/>
      <c r="S2590" s="722">
        <f t="shared" si="315"/>
        <v>0</v>
      </c>
      <c r="U2590" s="722">
        <f t="shared" si="316"/>
        <v>0</v>
      </c>
      <c r="W2590" s="655">
        <f t="shared" si="317"/>
        <v>0</v>
      </c>
      <c r="Z2590" s="654">
        <f t="shared" si="318"/>
        <v>0</v>
      </c>
    </row>
    <row r="2591" spans="1:32">
      <c r="A2591" s="381">
        <v>2591</v>
      </c>
      <c r="B2591" s="146" t="s">
        <v>135</v>
      </c>
      <c r="I2591" s="737"/>
      <c r="K2591" s="231"/>
      <c r="N2591" s="1018"/>
      <c r="S2591" s="722">
        <f t="shared" si="315"/>
        <v>0</v>
      </c>
      <c r="U2591" s="722">
        <f t="shared" si="316"/>
        <v>0</v>
      </c>
      <c r="W2591" s="655">
        <f t="shared" si="317"/>
        <v>0</v>
      </c>
      <c r="Z2591" s="654">
        <f t="shared" si="318"/>
        <v>0</v>
      </c>
    </row>
    <row r="2592" spans="1:32">
      <c r="A2592" s="381">
        <v>2592</v>
      </c>
      <c r="B2592" s="637" t="s">
        <v>1220</v>
      </c>
      <c r="D2592" t="s">
        <v>905</v>
      </c>
      <c r="E2592" s="910">
        <f>'57'!G52</f>
        <v>-2801</v>
      </c>
      <c r="G2592" s="910">
        <f>'58'!G52</f>
        <v>-4151</v>
      </c>
      <c r="I2592" s="737">
        <f>'57'!G52</f>
        <v>-2801</v>
      </c>
      <c r="K2592" s="231">
        <f>'58'!G52</f>
        <v>-4151</v>
      </c>
      <c r="N2592" s="1018">
        <v>-4151</v>
      </c>
      <c r="O2592" s="898">
        <f>'57'!G52</f>
        <v>-2801</v>
      </c>
      <c r="Q2592" s="898">
        <f>'58'!G52</f>
        <v>-4151</v>
      </c>
      <c r="S2592" s="722">
        <f t="shared" si="315"/>
        <v>0</v>
      </c>
      <c r="T2592" s="461"/>
      <c r="U2592" s="722">
        <f t="shared" si="316"/>
        <v>0</v>
      </c>
      <c r="W2592" s="655">
        <f t="shared" si="317"/>
        <v>0</v>
      </c>
      <c r="Z2592" s="654">
        <f t="shared" si="318"/>
        <v>-2801</v>
      </c>
      <c r="AF2592">
        <f t="shared" ref="AF2592:AF2604" si="319">-(G2592-E2592)</f>
        <v>1350</v>
      </c>
    </row>
    <row r="2593" spans="1:32">
      <c r="A2593" s="381">
        <v>2593</v>
      </c>
      <c r="B2593" s="637" t="s">
        <v>1221</v>
      </c>
      <c r="D2593" t="s">
        <v>905</v>
      </c>
      <c r="E2593" s="910">
        <f>'57'!G53</f>
        <v>0</v>
      </c>
      <c r="G2593" s="910">
        <f>'58'!G53</f>
        <v>0</v>
      </c>
      <c r="I2593" s="737">
        <f>'57'!G53</f>
        <v>0</v>
      </c>
      <c r="K2593" s="231">
        <f>'58'!G53</f>
        <v>0</v>
      </c>
      <c r="N2593" s="1018">
        <v>0</v>
      </c>
      <c r="O2593" s="898">
        <f>'57'!G53</f>
        <v>0</v>
      </c>
      <c r="Q2593" s="898">
        <f>'58'!G53</f>
        <v>0</v>
      </c>
      <c r="S2593" s="722">
        <f t="shared" si="315"/>
        <v>0</v>
      </c>
      <c r="T2593" s="461"/>
      <c r="U2593" s="722">
        <f t="shared" si="316"/>
        <v>0</v>
      </c>
      <c r="W2593" s="655">
        <f t="shared" si="317"/>
        <v>0</v>
      </c>
      <c r="Z2593" s="654">
        <f t="shared" si="318"/>
        <v>0</v>
      </c>
      <c r="AF2593">
        <f t="shared" si="319"/>
        <v>0</v>
      </c>
    </row>
    <row r="2594" spans="1:32">
      <c r="A2594" s="381">
        <v>2594</v>
      </c>
      <c r="B2594" s="637" t="s">
        <v>1222</v>
      </c>
      <c r="D2594" t="s">
        <v>905</v>
      </c>
      <c r="E2594" s="910">
        <f>'57'!G54</f>
        <v>-72</v>
      </c>
      <c r="G2594" s="910">
        <f>'58'!G54</f>
        <v>-98</v>
      </c>
      <c r="I2594" s="737">
        <f>'57'!G54</f>
        <v>-72</v>
      </c>
      <c r="K2594" s="231">
        <f>'58'!G54</f>
        <v>-98</v>
      </c>
      <c r="N2594" s="1018">
        <v>-98</v>
      </c>
      <c r="O2594" s="898">
        <f>'57'!G54</f>
        <v>-72</v>
      </c>
      <c r="Q2594" s="898">
        <f>'58'!G54</f>
        <v>-98</v>
      </c>
      <c r="S2594" s="722">
        <f t="shared" si="315"/>
        <v>0</v>
      </c>
      <c r="T2594" s="461"/>
      <c r="U2594" s="722">
        <f t="shared" si="316"/>
        <v>0</v>
      </c>
      <c r="W2594" s="655">
        <f t="shared" si="317"/>
        <v>0</v>
      </c>
      <c r="Z2594" s="654">
        <f t="shared" si="318"/>
        <v>-72</v>
      </c>
      <c r="AF2594">
        <f t="shared" si="319"/>
        <v>26</v>
      </c>
    </row>
    <row r="2595" spans="1:32">
      <c r="A2595" s="381">
        <v>2595</v>
      </c>
      <c r="B2595" s="637" t="s">
        <v>1223</v>
      </c>
      <c r="D2595" t="s">
        <v>905</v>
      </c>
      <c r="E2595" s="910">
        <f>'57'!G55</f>
        <v>0</v>
      </c>
      <c r="G2595" s="910">
        <f>'58'!G55</f>
        <v>0</v>
      </c>
      <c r="I2595" s="737">
        <f>'57'!G55</f>
        <v>0</v>
      </c>
      <c r="K2595" s="231">
        <f>'58'!G55</f>
        <v>0</v>
      </c>
      <c r="N2595" s="1018">
        <v>0</v>
      </c>
      <c r="O2595" s="898">
        <f>'57'!G55</f>
        <v>0</v>
      </c>
      <c r="Q2595" s="898">
        <f>'58'!G55</f>
        <v>0</v>
      </c>
      <c r="S2595" s="722">
        <f t="shared" si="315"/>
        <v>0</v>
      </c>
      <c r="T2595" s="461"/>
      <c r="U2595" s="722">
        <f t="shared" si="316"/>
        <v>0</v>
      </c>
      <c r="W2595" s="655">
        <f t="shared" si="317"/>
        <v>0</v>
      </c>
      <c r="Z2595" s="654">
        <f t="shared" si="318"/>
        <v>0</v>
      </c>
      <c r="AF2595">
        <f t="shared" si="319"/>
        <v>0</v>
      </c>
    </row>
    <row r="2596" spans="1:32">
      <c r="A2596" s="381">
        <v>2596</v>
      </c>
      <c r="B2596" s="146" t="s">
        <v>136</v>
      </c>
      <c r="D2596" t="s">
        <v>905</v>
      </c>
      <c r="E2596" s="910">
        <f>'57'!G56</f>
        <v>-70</v>
      </c>
      <c r="G2596" s="910">
        <f>'58'!G56</f>
        <v>0</v>
      </c>
      <c r="I2596" s="737">
        <f>'57'!G56</f>
        <v>-70</v>
      </c>
      <c r="K2596" s="231">
        <f>'58'!G56</f>
        <v>0</v>
      </c>
      <c r="N2596" s="1018">
        <v>0</v>
      </c>
      <c r="O2596" s="898">
        <f>'57'!G56</f>
        <v>-70</v>
      </c>
      <c r="Q2596" s="898">
        <f>'58'!G56</f>
        <v>0</v>
      </c>
      <c r="S2596" s="722">
        <f t="shared" si="315"/>
        <v>0</v>
      </c>
      <c r="T2596" s="461"/>
      <c r="U2596" s="722">
        <f t="shared" si="316"/>
        <v>0</v>
      </c>
      <c r="W2596" s="655">
        <f t="shared" si="317"/>
        <v>0</v>
      </c>
      <c r="Z2596" s="654">
        <f t="shared" si="318"/>
        <v>-70</v>
      </c>
      <c r="AF2596">
        <f t="shared" si="319"/>
        <v>-70</v>
      </c>
    </row>
    <row r="2597" spans="1:32">
      <c r="A2597" s="381">
        <v>2597</v>
      </c>
      <c r="B2597" s="146" t="s">
        <v>137</v>
      </c>
      <c r="D2597" t="s">
        <v>905</v>
      </c>
      <c r="E2597" s="910">
        <f>'57'!G57</f>
        <v>0</v>
      </c>
      <c r="G2597" s="910">
        <f>'58'!G57</f>
        <v>0</v>
      </c>
      <c r="I2597" s="737">
        <f>'57'!G57</f>
        <v>0</v>
      </c>
      <c r="K2597" s="231">
        <f>'58'!G57</f>
        <v>0</v>
      </c>
      <c r="N2597" s="1018">
        <v>0</v>
      </c>
      <c r="O2597" s="898">
        <f>'57'!G57</f>
        <v>0</v>
      </c>
      <c r="Q2597" s="898">
        <f>'58'!G57</f>
        <v>0</v>
      </c>
      <c r="S2597" s="722">
        <f t="shared" si="315"/>
        <v>0</v>
      </c>
      <c r="T2597" s="461"/>
      <c r="U2597" s="722">
        <f t="shared" si="316"/>
        <v>0</v>
      </c>
      <c r="W2597" s="655">
        <f t="shared" si="317"/>
        <v>0</v>
      </c>
      <c r="Z2597" s="654">
        <f t="shared" si="318"/>
        <v>0</v>
      </c>
      <c r="AF2597">
        <f t="shared" si="319"/>
        <v>0</v>
      </c>
    </row>
    <row r="2598" spans="1:32">
      <c r="A2598" s="381">
        <v>2598</v>
      </c>
      <c r="B2598" s="146" t="s">
        <v>299</v>
      </c>
      <c r="D2598" t="s">
        <v>905</v>
      </c>
      <c r="E2598" s="910">
        <f>'57'!G58</f>
        <v>0</v>
      </c>
      <c r="G2598" s="910">
        <f>'58'!G58</f>
        <v>0</v>
      </c>
      <c r="I2598" s="737">
        <f>'57'!G58</f>
        <v>0</v>
      </c>
      <c r="K2598" s="231">
        <f>'58'!G58</f>
        <v>0</v>
      </c>
      <c r="N2598" s="1018">
        <v>0</v>
      </c>
      <c r="O2598" s="898">
        <f>'57'!G58</f>
        <v>0</v>
      </c>
      <c r="Q2598" s="898">
        <f>'58'!G58</f>
        <v>0</v>
      </c>
      <c r="S2598" s="722">
        <f t="shared" si="315"/>
        <v>0</v>
      </c>
      <c r="T2598" s="461"/>
      <c r="U2598" s="722">
        <f t="shared" si="316"/>
        <v>0</v>
      </c>
      <c r="W2598" s="655">
        <f t="shared" si="317"/>
        <v>0</v>
      </c>
      <c r="Z2598" s="654">
        <f t="shared" si="318"/>
        <v>0</v>
      </c>
      <c r="AF2598">
        <f t="shared" si="319"/>
        <v>0</v>
      </c>
    </row>
    <row r="2599" spans="1:32">
      <c r="A2599" s="381">
        <v>2599</v>
      </c>
      <c r="B2599" s="936" t="s">
        <v>1102</v>
      </c>
      <c r="D2599" t="s">
        <v>905</v>
      </c>
      <c r="E2599" s="718"/>
      <c r="F2599" s="718"/>
      <c r="G2599" s="718"/>
      <c r="I2599" s="741"/>
      <c r="K2599" s="718"/>
      <c r="N2599" s="1018"/>
      <c r="S2599" s="722">
        <f t="shared" si="315"/>
        <v>0</v>
      </c>
      <c r="U2599" s="722">
        <f t="shared" si="316"/>
        <v>0</v>
      </c>
      <c r="W2599" s="655">
        <f t="shared" si="317"/>
        <v>0</v>
      </c>
      <c r="Z2599" s="654">
        <f t="shared" si="318"/>
        <v>0</v>
      </c>
      <c r="AF2599">
        <f t="shared" si="319"/>
        <v>0</v>
      </c>
    </row>
    <row r="2600" spans="1:32">
      <c r="A2600" s="381">
        <v>2600</v>
      </c>
      <c r="B2600" s="146" t="s">
        <v>300</v>
      </c>
      <c r="D2600" t="s">
        <v>905</v>
      </c>
      <c r="E2600" s="910">
        <f>'57'!G60</f>
        <v>0</v>
      </c>
      <c r="G2600" s="910">
        <f>'58'!G60</f>
        <v>0</v>
      </c>
      <c r="I2600" s="737">
        <f>'57'!G60</f>
        <v>0</v>
      </c>
      <c r="K2600" s="231">
        <f>'58'!G60</f>
        <v>0</v>
      </c>
      <c r="N2600" s="1018">
        <v>0</v>
      </c>
      <c r="O2600" s="898">
        <f>'57'!G60</f>
        <v>0</v>
      </c>
      <c r="Q2600" s="898">
        <f>'58'!G60</f>
        <v>0</v>
      </c>
      <c r="S2600" s="722">
        <f t="shared" si="315"/>
        <v>0</v>
      </c>
      <c r="T2600" s="461"/>
      <c r="U2600" s="722">
        <f t="shared" si="316"/>
        <v>0</v>
      </c>
      <c r="W2600" s="655">
        <f t="shared" si="317"/>
        <v>0</v>
      </c>
      <c r="Z2600" s="654">
        <f t="shared" si="318"/>
        <v>0</v>
      </c>
      <c r="AF2600">
        <f t="shared" si="319"/>
        <v>0</v>
      </c>
    </row>
    <row r="2601" spans="1:32">
      <c r="A2601" s="381">
        <v>2601</v>
      </c>
      <c r="B2601" s="146" t="s">
        <v>301</v>
      </c>
      <c r="D2601" t="s">
        <v>905</v>
      </c>
      <c r="E2601" s="910">
        <f>'57'!G61</f>
        <v>0</v>
      </c>
      <c r="G2601" s="910">
        <f>'58'!G61</f>
        <v>0</v>
      </c>
      <c r="I2601" s="737">
        <f>'57'!G61</f>
        <v>0</v>
      </c>
      <c r="K2601" s="231">
        <f>'58'!G61</f>
        <v>0</v>
      </c>
      <c r="N2601" s="1018">
        <v>0</v>
      </c>
      <c r="O2601" s="898">
        <f>'57'!G61</f>
        <v>0</v>
      </c>
      <c r="Q2601" s="898">
        <f>'58'!G61</f>
        <v>0</v>
      </c>
      <c r="S2601" s="722">
        <f t="shared" si="315"/>
        <v>0</v>
      </c>
      <c r="T2601" s="461"/>
      <c r="U2601" s="722">
        <f t="shared" si="316"/>
        <v>0</v>
      </c>
      <c r="W2601" s="655">
        <f t="shared" si="317"/>
        <v>0</v>
      </c>
      <c r="Z2601" s="654">
        <f t="shared" si="318"/>
        <v>0</v>
      </c>
      <c r="AF2601">
        <f t="shared" si="319"/>
        <v>0</v>
      </c>
    </row>
    <row r="2602" spans="1:32">
      <c r="A2602" s="381">
        <v>2602</v>
      </c>
      <c r="B2602" s="146" t="s">
        <v>1324</v>
      </c>
      <c r="E2602" s="910">
        <f>'57'!G62</f>
        <v>0</v>
      </c>
      <c r="G2602" s="910">
        <f>'58'!G62</f>
        <v>0</v>
      </c>
      <c r="I2602" s="737">
        <f>'57'!G62</f>
        <v>0</v>
      </c>
      <c r="K2602" s="231">
        <f>'58'!G62</f>
        <v>0</v>
      </c>
      <c r="N2602" s="1018">
        <v>0</v>
      </c>
      <c r="O2602" s="898">
        <f>'57'!G62</f>
        <v>0</v>
      </c>
      <c r="Q2602" s="898">
        <f>'58'!G62</f>
        <v>0</v>
      </c>
      <c r="S2602" s="722">
        <f t="shared" si="315"/>
        <v>0</v>
      </c>
      <c r="T2602" s="461"/>
      <c r="U2602" s="722">
        <f t="shared" si="316"/>
        <v>0</v>
      </c>
      <c r="W2602" s="655">
        <f t="shared" si="317"/>
        <v>0</v>
      </c>
      <c r="Z2602" s="654">
        <f t="shared" si="318"/>
        <v>0</v>
      </c>
      <c r="AF2602">
        <f t="shared" si="319"/>
        <v>0</v>
      </c>
    </row>
    <row r="2603" spans="1:32">
      <c r="A2603" s="381">
        <v>2603</v>
      </c>
      <c r="B2603" s="146" t="s">
        <v>302</v>
      </c>
      <c r="D2603" t="s">
        <v>905</v>
      </c>
      <c r="E2603" s="910">
        <f>'57'!G63</f>
        <v>0</v>
      </c>
      <c r="G2603" s="910">
        <f>'58'!G63</f>
        <v>0</v>
      </c>
      <c r="I2603" s="737">
        <f>'57'!G63</f>
        <v>0</v>
      </c>
      <c r="K2603" s="231">
        <f>'58'!G63</f>
        <v>0</v>
      </c>
      <c r="N2603" s="1018">
        <v>0</v>
      </c>
      <c r="O2603" s="898">
        <f>'57'!G63</f>
        <v>0</v>
      </c>
      <c r="Q2603" s="898">
        <f>'58'!G63</f>
        <v>0</v>
      </c>
      <c r="S2603" s="722">
        <f t="shared" si="315"/>
        <v>0</v>
      </c>
      <c r="T2603" s="461"/>
      <c r="U2603" s="722">
        <f t="shared" si="316"/>
        <v>0</v>
      </c>
      <c r="W2603" s="655">
        <f t="shared" si="317"/>
        <v>0</v>
      </c>
      <c r="Z2603" s="654">
        <f t="shared" si="318"/>
        <v>0</v>
      </c>
      <c r="AF2603">
        <f t="shared" si="319"/>
        <v>0</v>
      </c>
    </row>
    <row r="2604" spans="1:32">
      <c r="A2604" s="381">
        <v>2604</v>
      </c>
      <c r="B2604" s="146" t="s">
        <v>1544</v>
      </c>
      <c r="D2604" t="s">
        <v>905</v>
      </c>
      <c r="E2604" s="910">
        <f>'57'!G64</f>
        <v>0</v>
      </c>
      <c r="G2604" s="910">
        <f>'58'!G64</f>
        <v>0</v>
      </c>
      <c r="I2604" s="737">
        <f>'57'!G64</f>
        <v>0</v>
      </c>
      <c r="K2604" s="231">
        <f>'58'!G64</f>
        <v>0</v>
      </c>
      <c r="N2604" s="1018">
        <v>0</v>
      </c>
      <c r="S2604" s="722">
        <f t="shared" si="315"/>
        <v>0</v>
      </c>
      <c r="T2604" s="461"/>
      <c r="U2604" s="722">
        <f t="shared" si="316"/>
        <v>0</v>
      </c>
      <c r="W2604" s="655">
        <f t="shared" si="317"/>
        <v>0</v>
      </c>
      <c r="Z2604" s="654">
        <f t="shared" si="318"/>
        <v>0</v>
      </c>
      <c r="AF2604">
        <f t="shared" si="319"/>
        <v>0</v>
      </c>
    </row>
    <row r="2605" spans="1:32">
      <c r="A2605" s="381">
        <v>2605</v>
      </c>
      <c r="B2605" s="146" t="s">
        <v>1545</v>
      </c>
      <c r="D2605" t="s">
        <v>905</v>
      </c>
      <c r="E2605" s="910">
        <f>'57'!G65</f>
        <v>0</v>
      </c>
      <c r="G2605" s="910">
        <f>'58'!G65</f>
        <v>0</v>
      </c>
      <c r="I2605" s="737">
        <f>'57'!G65</f>
        <v>0</v>
      </c>
      <c r="K2605" s="231">
        <f>'58'!G65</f>
        <v>0</v>
      </c>
      <c r="N2605" s="1018">
        <v>0</v>
      </c>
      <c r="S2605" s="722">
        <f t="shared" si="315"/>
        <v>0</v>
      </c>
      <c r="T2605" s="461"/>
      <c r="U2605" s="722">
        <f t="shared" si="316"/>
        <v>0</v>
      </c>
      <c r="W2605" s="655">
        <f t="shared" si="317"/>
        <v>0</v>
      </c>
      <c r="Z2605" s="654">
        <f t="shared" si="318"/>
        <v>0</v>
      </c>
      <c r="AF2605">
        <f>-(G2605-E2605)</f>
        <v>0</v>
      </c>
    </row>
    <row r="2606" spans="1:32">
      <c r="A2606" s="381">
        <v>2606</v>
      </c>
      <c r="B2606" s="146" t="s">
        <v>115</v>
      </c>
      <c r="D2606" t="s">
        <v>905</v>
      </c>
      <c r="E2606" s="910">
        <f>'57'!G66</f>
        <v>-407</v>
      </c>
      <c r="G2606" s="910">
        <f>'58'!G66</f>
        <v>0</v>
      </c>
      <c r="I2606" s="737">
        <f>'57'!G66</f>
        <v>-407</v>
      </c>
      <c r="K2606" s="231">
        <f>'58'!G66</f>
        <v>0</v>
      </c>
      <c r="N2606" s="1018">
        <v>0</v>
      </c>
      <c r="O2606" s="898">
        <f>'57'!G66</f>
        <v>-407</v>
      </c>
      <c r="Q2606" s="898">
        <f>'58'!G66</f>
        <v>0</v>
      </c>
      <c r="S2606" s="722">
        <f t="shared" si="315"/>
        <v>0</v>
      </c>
      <c r="T2606" s="461"/>
      <c r="U2606" s="722">
        <f t="shared" si="316"/>
        <v>0</v>
      </c>
      <c r="W2606" s="655">
        <f t="shared" si="317"/>
        <v>0</v>
      </c>
      <c r="Z2606" s="654">
        <f t="shared" si="318"/>
        <v>-407</v>
      </c>
      <c r="AF2606">
        <f>-(G2606-E2606)</f>
        <v>-407</v>
      </c>
    </row>
    <row r="2607" spans="1:32" ht="15.75">
      <c r="A2607" s="381">
        <v>2607</v>
      </c>
      <c r="B2607" s="341" t="s">
        <v>106</v>
      </c>
      <c r="D2607" t="s">
        <v>905</v>
      </c>
      <c r="E2607" s="910">
        <f>'57'!G67</f>
        <v>-3350</v>
      </c>
      <c r="G2607" s="910">
        <f>'58'!G67</f>
        <v>-4249</v>
      </c>
      <c r="I2607" s="737">
        <f>'57'!G67</f>
        <v>-3350</v>
      </c>
      <c r="K2607" s="231">
        <f>'58'!G67</f>
        <v>-4249</v>
      </c>
      <c r="N2607" s="1018">
        <v>-4249</v>
      </c>
      <c r="O2607" s="898">
        <f>'57'!G67</f>
        <v>-3350</v>
      </c>
      <c r="Q2607" s="898">
        <f>'58'!G67</f>
        <v>-4249</v>
      </c>
      <c r="S2607" s="722">
        <f t="shared" ref="S2607:S2638" si="320">E2607-I2607</f>
        <v>0</v>
      </c>
      <c r="T2607" s="461"/>
      <c r="U2607" s="722">
        <f t="shared" ref="U2607:U2638" si="321">G2607-K2607</f>
        <v>0</v>
      </c>
      <c r="W2607" s="655">
        <f t="shared" ref="W2607:W2638" si="322">G2607-N2607</f>
        <v>0</v>
      </c>
      <c r="Z2607" s="654">
        <f t="shared" ref="Z2607:Z2638" si="323">E2607-Y2607</f>
        <v>-3350</v>
      </c>
      <c r="AF2607">
        <f>-(G2607-E2607)</f>
        <v>899</v>
      </c>
    </row>
    <row r="2608" spans="1:32" ht="15.75">
      <c r="A2608" s="381">
        <v>2608</v>
      </c>
      <c r="B2608" s="341" t="s">
        <v>1020</v>
      </c>
      <c r="I2608" s="737"/>
      <c r="K2608" s="231"/>
      <c r="N2608" s="1018"/>
      <c r="S2608" s="722">
        <f t="shared" si="320"/>
        <v>0</v>
      </c>
      <c r="U2608" s="722">
        <f t="shared" si="321"/>
        <v>0</v>
      </c>
      <c r="W2608" s="655">
        <f t="shared" si="322"/>
        <v>0</v>
      </c>
      <c r="Z2608" s="654">
        <f t="shared" si="323"/>
        <v>0</v>
      </c>
    </row>
    <row r="2609" spans="1:32" ht="15.75">
      <c r="A2609" s="381">
        <v>2609</v>
      </c>
      <c r="B2609" s="341" t="s">
        <v>271</v>
      </c>
      <c r="I2609" s="737"/>
      <c r="K2609" s="231"/>
      <c r="N2609" s="1018"/>
      <c r="S2609" s="722">
        <f t="shared" si="320"/>
        <v>0</v>
      </c>
      <c r="U2609" s="722">
        <f t="shared" si="321"/>
        <v>0</v>
      </c>
      <c r="W2609" s="655">
        <f t="shared" si="322"/>
        <v>0</v>
      </c>
      <c r="Z2609" s="654">
        <f t="shared" si="323"/>
        <v>0</v>
      </c>
    </row>
    <row r="2610" spans="1:32">
      <c r="A2610" s="381">
        <v>2610</v>
      </c>
      <c r="B2610" s="146" t="s">
        <v>135</v>
      </c>
      <c r="I2610" s="737"/>
      <c r="K2610" s="231"/>
      <c r="N2610" s="1018"/>
      <c r="S2610" s="722">
        <f t="shared" si="320"/>
        <v>0</v>
      </c>
      <c r="U2610" s="722">
        <f t="shared" si="321"/>
        <v>0</v>
      </c>
      <c r="W2610" s="655">
        <f t="shared" si="322"/>
        <v>0</v>
      </c>
      <c r="Z2610" s="654">
        <f t="shared" si="323"/>
        <v>0</v>
      </c>
    </row>
    <row r="2611" spans="1:32">
      <c r="A2611" s="381">
        <v>2611</v>
      </c>
      <c r="B2611" s="637" t="s">
        <v>1220</v>
      </c>
      <c r="D2611" t="s">
        <v>905</v>
      </c>
      <c r="E2611" s="910">
        <f>'57'!I14</f>
        <v>24756</v>
      </c>
      <c r="G2611" s="910">
        <f>'58'!I14</f>
        <v>11834</v>
      </c>
      <c r="I2611" s="737">
        <f>'57'!I14</f>
        <v>24756</v>
      </c>
      <c r="K2611" s="231">
        <f>'58'!I14</f>
        <v>11834</v>
      </c>
      <c r="N2611" s="1018">
        <v>11834</v>
      </c>
      <c r="O2611" s="898">
        <f>'57'!I14</f>
        <v>24756</v>
      </c>
      <c r="Q2611" s="898">
        <f>'58'!I14</f>
        <v>11834</v>
      </c>
      <c r="S2611" s="722">
        <f t="shared" si="320"/>
        <v>0</v>
      </c>
      <c r="T2611" s="461"/>
      <c r="U2611" s="722">
        <f t="shared" si="321"/>
        <v>0</v>
      </c>
      <c r="W2611" s="655">
        <f t="shared" si="322"/>
        <v>0</v>
      </c>
      <c r="Z2611" s="654">
        <f t="shared" si="323"/>
        <v>24756</v>
      </c>
      <c r="AF2611">
        <f t="shared" ref="AF2611:AF2623" si="324">-(G2611-E2611)</f>
        <v>12922</v>
      </c>
    </row>
    <row r="2612" spans="1:32">
      <c r="A2612" s="381">
        <v>2612</v>
      </c>
      <c r="B2612" s="637" t="s">
        <v>1221</v>
      </c>
      <c r="D2612" t="s">
        <v>905</v>
      </c>
      <c r="E2612" s="910">
        <f>'57'!I15</f>
        <v>0</v>
      </c>
      <c r="G2612" s="910">
        <f>'58'!I15</f>
        <v>0</v>
      </c>
      <c r="I2612" s="737">
        <f>'57'!I15</f>
        <v>0</v>
      </c>
      <c r="K2612" s="231">
        <f>'58'!I15</f>
        <v>0</v>
      </c>
      <c r="N2612" s="1018">
        <v>0</v>
      </c>
      <c r="O2612" s="898">
        <f>'57'!I15</f>
        <v>0</v>
      </c>
      <c r="Q2612" s="898">
        <f>'58'!I15</f>
        <v>0</v>
      </c>
      <c r="S2612" s="722">
        <f t="shared" si="320"/>
        <v>0</v>
      </c>
      <c r="T2612" s="461"/>
      <c r="U2612" s="722">
        <f t="shared" si="321"/>
        <v>0</v>
      </c>
      <c r="W2612" s="655">
        <f t="shared" si="322"/>
        <v>0</v>
      </c>
      <c r="Z2612" s="654">
        <f t="shared" si="323"/>
        <v>0</v>
      </c>
      <c r="AF2612">
        <f t="shared" si="324"/>
        <v>0</v>
      </c>
    </row>
    <row r="2613" spans="1:32">
      <c r="A2613" s="381">
        <v>2613</v>
      </c>
      <c r="B2613" s="637" t="s">
        <v>1222</v>
      </c>
      <c r="D2613" t="s">
        <v>905</v>
      </c>
      <c r="E2613" s="910">
        <f>'57'!I16</f>
        <v>2</v>
      </c>
      <c r="G2613" s="910">
        <f>'58'!I16</f>
        <v>0</v>
      </c>
      <c r="I2613" s="737">
        <f>'57'!I16</f>
        <v>2</v>
      </c>
      <c r="K2613" s="231">
        <f>'58'!I16</f>
        <v>0</v>
      </c>
      <c r="N2613" s="1018">
        <v>0</v>
      </c>
      <c r="O2613" s="898">
        <f>'57'!I16</f>
        <v>2</v>
      </c>
      <c r="Q2613" s="898">
        <f>'58'!I16</f>
        <v>0</v>
      </c>
      <c r="S2613" s="722">
        <f t="shared" si="320"/>
        <v>0</v>
      </c>
      <c r="T2613" s="461"/>
      <c r="U2613" s="722">
        <f t="shared" si="321"/>
        <v>0</v>
      </c>
      <c r="W2613" s="655">
        <f t="shared" si="322"/>
        <v>0</v>
      </c>
      <c r="Z2613" s="654">
        <f t="shared" si="323"/>
        <v>2</v>
      </c>
      <c r="AF2613">
        <f t="shared" si="324"/>
        <v>2</v>
      </c>
    </row>
    <row r="2614" spans="1:32">
      <c r="A2614" s="381">
        <v>2614</v>
      </c>
      <c r="B2614" s="637" t="s">
        <v>1223</v>
      </c>
      <c r="D2614" t="s">
        <v>905</v>
      </c>
      <c r="E2614" s="910">
        <f>'57'!I17</f>
        <v>0</v>
      </c>
      <c r="G2614" s="910">
        <f>'58'!I17</f>
        <v>0</v>
      </c>
      <c r="I2614" s="737">
        <f>'57'!I17</f>
        <v>0</v>
      </c>
      <c r="K2614" s="231">
        <f>'58'!I17</f>
        <v>0</v>
      </c>
      <c r="N2614" s="1018">
        <v>0</v>
      </c>
      <c r="O2614" s="898">
        <f>'57'!I17</f>
        <v>0</v>
      </c>
      <c r="Q2614" s="898">
        <f>'58'!I17</f>
        <v>0</v>
      </c>
      <c r="S2614" s="722">
        <f t="shared" si="320"/>
        <v>0</v>
      </c>
      <c r="T2614" s="461"/>
      <c r="U2614" s="722">
        <f t="shared" si="321"/>
        <v>0</v>
      </c>
      <c r="W2614" s="655">
        <f t="shared" si="322"/>
        <v>0</v>
      </c>
      <c r="Z2614" s="654">
        <f t="shared" si="323"/>
        <v>0</v>
      </c>
      <c r="AF2614">
        <f t="shared" si="324"/>
        <v>0</v>
      </c>
    </row>
    <row r="2615" spans="1:32">
      <c r="A2615" s="381">
        <v>2615</v>
      </c>
      <c r="B2615" s="146" t="s">
        <v>136</v>
      </c>
      <c r="D2615" t="s">
        <v>905</v>
      </c>
      <c r="E2615" s="910">
        <f>'57'!I18</f>
        <v>148</v>
      </c>
      <c r="G2615" s="910">
        <f>'58'!I18</f>
        <v>424</v>
      </c>
      <c r="I2615" s="737">
        <f>'57'!I18</f>
        <v>148</v>
      </c>
      <c r="K2615" s="231">
        <f>'58'!I18</f>
        <v>424</v>
      </c>
      <c r="N2615" s="1018">
        <v>424</v>
      </c>
      <c r="O2615" s="898">
        <f>'57'!I18</f>
        <v>148</v>
      </c>
      <c r="Q2615" s="898">
        <f>'58'!I18</f>
        <v>424</v>
      </c>
      <c r="S2615" s="722">
        <f t="shared" si="320"/>
        <v>0</v>
      </c>
      <c r="T2615" s="461"/>
      <c r="U2615" s="722">
        <f t="shared" si="321"/>
        <v>0</v>
      </c>
      <c r="W2615" s="655">
        <f t="shared" si="322"/>
        <v>0</v>
      </c>
      <c r="Z2615" s="654">
        <f t="shared" si="323"/>
        <v>148</v>
      </c>
      <c r="AF2615">
        <f t="shared" si="324"/>
        <v>-276</v>
      </c>
    </row>
    <row r="2616" spans="1:32">
      <c r="A2616" s="381">
        <v>2616</v>
      </c>
      <c r="B2616" s="146" t="s">
        <v>137</v>
      </c>
      <c r="D2616" t="s">
        <v>905</v>
      </c>
      <c r="E2616" s="910">
        <f>'57'!I19</f>
        <v>0</v>
      </c>
      <c r="G2616" s="910">
        <f>'58'!I19</f>
        <v>0</v>
      </c>
      <c r="I2616" s="737">
        <f>'57'!I19</f>
        <v>0</v>
      </c>
      <c r="K2616" s="231">
        <f>'58'!I19</f>
        <v>0</v>
      </c>
      <c r="N2616" s="1018">
        <v>0</v>
      </c>
      <c r="O2616" s="898">
        <f>'57'!I19</f>
        <v>0</v>
      </c>
      <c r="Q2616" s="898">
        <f>'58'!I19</f>
        <v>0</v>
      </c>
      <c r="S2616" s="722">
        <f t="shared" si="320"/>
        <v>0</v>
      </c>
      <c r="T2616" s="461"/>
      <c r="U2616" s="722">
        <f t="shared" si="321"/>
        <v>0</v>
      </c>
      <c r="W2616" s="655">
        <f t="shared" si="322"/>
        <v>0</v>
      </c>
      <c r="Z2616" s="654">
        <f t="shared" si="323"/>
        <v>0</v>
      </c>
      <c r="AF2616">
        <f t="shared" si="324"/>
        <v>0</v>
      </c>
    </row>
    <row r="2617" spans="1:32">
      <c r="A2617" s="381">
        <v>2617</v>
      </c>
      <c r="B2617" s="146" t="s">
        <v>299</v>
      </c>
      <c r="D2617" t="s">
        <v>905</v>
      </c>
      <c r="E2617" s="910">
        <f>'57'!I20</f>
        <v>400</v>
      </c>
      <c r="G2617" s="910">
        <f>'58'!I20</f>
        <v>150</v>
      </c>
      <c r="I2617" s="737">
        <f>'57'!I20</f>
        <v>400</v>
      </c>
      <c r="K2617" s="231">
        <f>'58'!I20</f>
        <v>150</v>
      </c>
      <c r="N2617" s="1018">
        <v>150</v>
      </c>
      <c r="O2617" s="898">
        <f>'57'!I20</f>
        <v>400</v>
      </c>
      <c r="Q2617" s="898">
        <f>'58'!I20</f>
        <v>150</v>
      </c>
      <c r="S2617" s="722">
        <f t="shared" si="320"/>
        <v>0</v>
      </c>
      <c r="T2617" s="461"/>
      <c r="U2617" s="722">
        <f t="shared" si="321"/>
        <v>0</v>
      </c>
      <c r="W2617" s="655">
        <f t="shared" si="322"/>
        <v>0</v>
      </c>
      <c r="Z2617" s="654">
        <f t="shared" si="323"/>
        <v>400</v>
      </c>
      <c r="AF2617">
        <f t="shared" si="324"/>
        <v>250</v>
      </c>
    </row>
    <row r="2618" spans="1:32">
      <c r="A2618" s="381">
        <v>2618</v>
      </c>
      <c r="B2618" s="936" t="s">
        <v>1102</v>
      </c>
      <c r="D2618" t="s">
        <v>905</v>
      </c>
      <c r="E2618" s="718"/>
      <c r="F2618" s="718"/>
      <c r="G2618" s="718"/>
      <c r="I2618" s="741"/>
      <c r="K2618" s="718"/>
      <c r="N2618" s="1018"/>
      <c r="S2618" s="722">
        <f t="shared" si="320"/>
        <v>0</v>
      </c>
      <c r="U2618" s="722">
        <f t="shared" si="321"/>
        <v>0</v>
      </c>
      <c r="W2618" s="655">
        <f t="shared" si="322"/>
        <v>0</v>
      </c>
      <c r="Z2618" s="654">
        <f t="shared" si="323"/>
        <v>0</v>
      </c>
      <c r="AF2618">
        <f t="shared" si="324"/>
        <v>0</v>
      </c>
    </row>
    <row r="2619" spans="1:32">
      <c r="A2619" s="381">
        <v>2619</v>
      </c>
      <c r="B2619" s="146" t="s">
        <v>300</v>
      </c>
      <c r="D2619" t="s">
        <v>905</v>
      </c>
      <c r="E2619" s="910">
        <f>'57'!I22</f>
        <v>0</v>
      </c>
      <c r="G2619" s="910">
        <f>'58'!I22</f>
        <v>0</v>
      </c>
      <c r="I2619" s="737">
        <f>'57'!I22</f>
        <v>0</v>
      </c>
      <c r="K2619" s="231">
        <f>'58'!I22</f>
        <v>0</v>
      </c>
      <c r="N2619" s="1018">
        <v>0</v>
      </c>
      <c r="O2619" s="898">
        <f>'57'!I22</f>
        <v>0</v>
      </c>
      <c r="Q2619" s="898">
        <f>'58'!I22</f>
        <v>0</v>
      </c>
      <c r="S2619" s="722">
        <f t="shared" si="320"/>
        <v>0</v>
      </c>
      <c r="T2619" s="461"/>
      <c r="U2619" s="722">
        <f t="shared" si="321"/>
        <v>0</v>
      </c>
      <c r="W2619" s="655">
        <f t="shared" si="322"/>
        <v>0</v>
      </c>
      <c r="Z2619" s="654">
        <f t="shared" si="323"/>
        <v>0</v>
      </c>
      <c r="AF2619">
        <f t="shared" si="324"/>
        <v>0</v>
      </c>
    </row>
    <row r="2620" spans="1:32">
      <c r="A2620" s="381">
        <v>2620</v>
      </c>
      <c r="B2620" s="146" t="s">
        <v>301</v>
      </c>
      <c r="D2620" t="s">
        <v>905</v>
      </c>
      <c r="E2620" s="910">
        <f>'57'!I23</f>
        <v>3</v>
      </c>
      <c r="G2620" s="910">
        <f>'58'!I23</f>
        <v>3</v>
      </c>
      <c r="I2620" s="737">
        <f>'57'!I23</f>
        <v>3</v>
      </c>
      <c r="K2620" s="231">
        <f>'58'!I23</f>
        <v>3</v>
      </c>
      <c r="N2620" s="1018">
        <v>3</v>
      </c>
      <c r="O2620" s="898">
        <f>'57'!I23</f>
        <v>3</v>
      </c>
      <c r="Q2620" s="898">
        <f>'58'!I23</f>
        <v>3</v>
      </c>
      <c r="S2620" s="722">
        <f t="shared" si="320"/>
        <v>0</v>
      </c>
      <c r="T2620" s="461"/>
      <c r="U2620" s="722">
        <f t="shared" si="321"/>
        <v>0</v>
      </c>
      <c r="W2620" s="655">
        <f t="shared" si="322"/>
        <v>0</v>
      </c>
      <c r="Z2620" s="654">
        <f t="shared" si="323"/>
        <v>3</v>
      </c>
      <c r="AF2620">
        <f t="shared" si="324"/>
        <v>0</v>
      </c>
    </row>
    <row r="2621" spans="1:32">
      <c r="A2621" s="381">
        <v>2621</v>
      </c>
      <c r="B2621" s="146" t="s">
        <v>1324</v>
      </c>
      <c r="E2621" s="910">
        <f>'57'!I24</f>
        <v>0</v>
      </c>
      <c r="G2621" s="910">
        <f>'58'!I24</f>
        <v>0</v>
      </c>
      <c r="I2621" s="737">
        <f>'57'!I24</f>
        <v>0</v>
      </c>
      <c r="K2621" s="231">
        <f>'58'!I24</f>
        <v>0</v>
      </c>
      <c r="N2621" s="1018">
        <v>0</v>
      </c>
      <c r="O2621" s="898">
        <f>'57'!I24</f>
        <v>0</v>
      </c>
      <c r="Q2621" s="898">
        <f>'58'!I24</f>
        <v>0</v>
      </c>
      <c r="S2621" s="722">
        <f t="shared" si="320"/>
        <v>0</v>
      </c>
      <c r="T2621" s="461"/>
      <c r="U2621" s="722">
        <f t="shared" si="321"/>
        <v>0</v>
      </c>
      <c r="W2621" s="655">
        <f t="shared" si="322"/>
        <v>0</v>
      </c>
      <c r="Z2621" s="654">
        <f t="shared" si="323"/>
        <v>0</v>
      </c>
      <c r="AF2621">
        <f t="shared" si="324"/>
        <v>0</v>
      </c>
    </row>
    <row r="2622" spans="1:32">
      <c r="A2622" s="381">
        <v>2622</v>
      </c>
      <c r="B2622" s="146" t="s">
        <v>302</v>
      </c>
      <c r="D2622" t="s">
        <v>905</v>
      </c>
      <c r="E2622" s="910">
        <f>'57'!I25</f>
        <v>0</v>
      </c>
      <c r="G2622" s="910">
        <f>'58'!I25</f>
        <v>0</v>
      </c>
      <c r="I2622" s="737">
        <f>'57'!I25</f>
        <v>0</v>
      </c>
      <c r="K2622" s="231">
        <f>'58'!I25</f>
        <v>0</v>
      </c>
      <c r="N2622" s="1018">
        <v>0</v>
      </c>
      <c r="O2622" s="898">
        <f>'57'!I25</f>
        <v>0</v>
      </c>
      <c r="Q2622" s="898">
        <f>'58'!I25</f>
        <v>0</v>
      </c>
      <c r="S2622" s="722">
        <f t="shared" si="320"/>
        <v>0</v>
      </c>
      <c r="T2622" s="461"/>
      <c r="U2622" s="722">
        <f t="shared" si="321"/>
        <v>0</v>
      </c>
      <c r="W2622" s="655">
        <f t="shared" si="322"/>
        <v>0</v>
      </c>
      <c r="Z2622" s="654">
        <f t="shared" si="323"/>
        <v>0</v>
      </c>
      <c r="AF2622">
        <f t="shared" si="324"/>
        <v>0</v>
      </c>
    </row>
    <row r="2623" spans="1:32">
      <c r="A2623" s="381">
        <v>2623</v>
      </c>
      <c r="B2623" s="146" t="s">
        <v>1544</v>
      </c>
      <c r="D2623" t="s">
        <v>905</v>
      </c>
      <c r="E2623" s="910">
        <f>'57'!I26</f>
        <v>0</v>
      </c>
      <c r="G2623" s="910">
        <f>'58'!I26</f>
        <v>0</v>
      </c>
      <c r="I2623" s="737">
        <f>'57'!I26</f>
        <v>0</v>
      </c>
      <c r="K2623" s="231">
        <f>'58'!I26</f>
        <v>0</v>
      </c>
      <c r="N2623" s="1018">
        <v>0</v>
      </c>
      <c r="S2623" s="722">
        <f t="shared" si="320"/>
        <v>0</v>
      </c>
      <c r="T2623" s="461"/>
      <c r="U2623" s="722">
        <f t="shared" si="321"/>
        <v>0</v>
      </c>
      <c r="W2623" s="655">
        <f t="shared" si="322"/>
        <v>0</v>
      </c>
      <c r="Z2623" s="654">
        <f t="shared" si="323"/>
        <v>0</v>
      </c>
      <c r="AF2623">
        <f t="shared" si="324"/>
        <v>0</v>
      </c>
    </row>
    <row r="2624" spans="1:32">
      <c r="A2624" s="381">
        <v>2624</v>
      </c>
      <c r="B2624" s="146" t="s">
        <v>1545</v>
      </c>
      <c r="D2624" t="s">
        <v>905</v>
      </c>
      <c r="E2624" s="910">
        <f>'57'!I27</f>
        <v>0</v>
      </c>
      <c r="G2624" s="910">
        <f>'58'!I27</f>
        <v>0</v>
      </c>
      <c r="I2624" s="737">
        <f>'57'!I27</f>
        <v>0</v>
      </c>
      <c r="K2624" s="231">
        <f>'58'!I27</f>
        <v>0</v>
      </c>
      <c r="N2624" s="1018">
        <v>0</v>
      </c>
      <c r="S2624" s="722">
        <f t="shared" si="320"/>
        <v>0</v>
      </c>
      <c r="T2624" s="461"/>
      <c r="U2624" s="722">
        <f t="shared" si="321"/>
        <v>0</v>
      </c>
      <c r="W2624" s="655">
        <f t="shared" si="322"/>
        <v>0</v>
      </c>
      <c r="Z2624" s="654">
        <f t="shared" si="323"/>
        <v>0</v>
      </c>
      <c r="AF2624">
        <f>-(G2624-E2624)</f>
        <v>0</v>
      </c>
    </row>
    <row r="2625" spans="1:32">
      <c r="A2625" s="381">
        <v>2625</v>
      </c>
      <c r="B2625" s="146" t="s">
        <v>115</v>
      </c>
      <c r="D2625" t="s">
        <v>905</v>
      </c>
      <c r="E2625" s="910">
        <f>'57'!I28</f>
        <v>0</v>
      </c>
      <c r="G2625" s="910">
        <f>'58'!I28</f>
        <v>0</v>
      </c>
      <c r="I2625" s="737">
        <f>'57'!I28</f>
        <v>0</v>
      </c>
      <c r="K2625" s="231">
        <f>'58'!I28</f>
        <v>0</v>
      </c>
      <c r="N2625" s="1018">
        <v>0</v>
      </c>
      <c r="O2625" s="898">
        <f>'57'!I28</f>
        <v>0</v>
      </c>
      <c r="Q2625" s="898">
        <f>'58'!I28</f>
        <v>0</v>
      </c>
      <c r="S2625" s="722">
        <f t="shared" si="320"/>
        <v>0</v>
      </c>
      <c r="T2625" s="461"/>
      <c r="U2625" s="722">
        <f t="shared" si="321"/>
        <v>0</v>
      </c>
      <c r="W2625" s="655">
        <f t="shared" si="322"/>
        <v>0</v>
      </c>
      <c r="Z2625" s="654">
        <f t="shared" si="323"/>
        <v>0</v>
      </c>
      <c r="AF2625">
        <f>-(G2625-E2625)</f>
        <v>0</v>
      </c>
    </row>
    <row r="2626" spans="1:32" ht="15.75">
      <c r="A2626" s="381">
        <v>2626</v>
      </c>
      <c r="B2626" s="341" t="s">
        <v>106</v>
      </c>
      <c r="D2626" t="s">
        <v>905</v>
      </c>
      <c r="E2626" s="910">
        <f>'57'!I29</f>
        <v>25309</v>
      </c>
      <c r="G2626" s="910">
        <f>'58'!I29</f>
        <v>12411</v>
      </c>
      <c r="I2626" s="737">
        <f>'57'!I29</f>
        <v>25309</v>
      </c>
      <c r="K2626" s="231">
        <f>'58'!I29</f>
        <v>12411</v>
      </c>
      <c r="N2626" s="1018">
        <v>12411</v>
      </c>
      <c r="O2626" s="898">
        <f>'57'!I29</f>
        <v>25309</v>
      </c>
      <c r="Q2626" s="898">
        <f>'58'!I29</f>
        <v>12411</v>
      </c>
      <c r="S2626" s="722">
        <f t="shared" si="320"/>
        <v>0</v>
      </c>
      <c r="T2626" s="461"/>
      <c r="U2626" s="722">
        <f t="shared" si="321"/>
        <v>0</v>
      </c>
      <c r="W2626" s="655">
        <f t="shared" si="322"/>
        <v>0</v>
      </c>
      <c r="Z2626" s="654">
        <f t="shared" si="323"/>
        <v>25309</v>
      </c>
      <c r="AF2626">
        <f>-(G2626-E2626)</f>
        <v>12898</v>
      </c>
    </row>
    <row r="2627" spans="1:32" ht="15.75">
      <c r="A2627" s="381">
        <v>2627</v>
      </c>
      <c r="B2627" s="341" t="s">
        <v>303</v>
      </c>
      <c r="I2627" s="737"/>
      <c r="K2627" s="231"/>
      <c r="N2627" s="1018"/>
      <c r="S2627" s="722">
        <f t="shared" si="320"/>
        <v>0</v>
      </c>
      <c r="U2627" s="722">
        <f t="shared" si="321"/>
        <v>0</v>
      </c>
      <c r="W2627" s="655">
        <f t="shared" si="322"/>
        <v>0</v>
      </c>
      <c r="Z2627" s="654">
        <f t="shared" si="323"/>
        <v>0</v>
      </c>
    </row>
    <row r="2628" spans="1:32">
      <c r="A2628" s="381">
        <v>2628</v>
      </c>
      <c r="B2628" s="146" t="s">
        <v>135</v>
      </c>
      <c r="I2628" s="737"/>
      <c r="K2628" s="231"/>
      <c r="N2628" s="1018"/>
      <c r="S2628" s="722">
        <f t="shared" si="320"/>
        <v>0</v>
      </c>
      <c r="U2628" s="722">
        <f t="shared" si="321"/>
        <v>0</v>
      </c>
      <c r="W2628" s="655">
        <f t="shared" si="322"/>
        <v>0</v>
      </c>
      <c r="Z2628" s="654">
        <f t="shared" si="323"/>
        <v>0</v>
      </c>
    </row>
    <row r="2629" spans="1:32">
      <c r="A2629" s="381">
        <v>2629</v>
      </c>
      <c r="B2629" s="637" t="s">
        <v>1220</v>
      </c>
      <c r="D2629" t="s">
        <v>905</v>
      </c>
      <c r="E2629" s="910">
        <f>'57'!I33</f>
        <v>-24756</v>
      </c>
      <c r="G2629" s="910">
        <f>'58'!I33</f>
        <v>-11834</v>
      </c>
      <c r="I2629" s="737">
        <f>'57'!I33</f>
        <v>-24756</v>
      </c>
      <c r="K2629" s="231">
        <f>'58'!I33</f>
        <v>-11834</v>
      </c>
      <c r="N2629" s="1018">
        <v>-11834</v>
      </c>
      <c r="O2629" s="898">
        <f>'57'!I33</f>
        <v>-24756</v>
      </c>
      <c r="Q2629" s="898">
        <f>'58'!I33</f>
        <v>-11834</v>
      </c>
      <c r="S2629" s="722">
        <f t="shared" si="320"/>
        <v>0</v>
      </c>
      <c r="T2629" s="461"/>
      <c r="U2629" s="722">
        <f t="shared" si="321"/>
        <v>0</v>
      </c>
      <c r="W2629" s="655">
        <f t="shared" si="322"/>
        <v>0</v>
      </c>
      <c r="Z2629" s="654">
        <f t="shared" si="323"/>
        <v>-24756</v>
      </c>
      <c r="AF2629">
        <f t="shared" ref="AF2629:AF2641" si="325">-(G2629-E2629)</f>
        <v>-12922</v>
      </c>
    </row>
    <row r="2630" spans="1:32">
      <c r="A2630" s="381">
        <v>2630</v>
      </c>
      <c r="B2630" s="637" t="s">
        <v>1221</v>
      </c>
      <c r="D2630" t="s">
        <v>905</v>
      </c>
      <c r="E2630" s="910">
        <f>'57'!I34</f>
        <v>0</v>
      </c>
      <c r="G2630" s="910">
        <f>'58'!I34</f>
        <v>0</v>
      </c>
      <c r="I2630" s="737">
        <f>'57'!I34</f>
        <v>0</v>
      </c>
      <c r="K2630" s="231">
        <f>'58'!I34</f>
        <v>0</v>
      </c>
      <c r="N2630" s="1018">
        <v>0</v>
      </c>
      <c r="O2630" s="898">
        <f>'57'!I34</f>
        <v>0</v>
      </c>
      <c r="Q2630" s="898">
        <f>'58'!I34</f>
        <v>0</v>
      </c>
      <c r="S2630" s="722">
        <f t="shared" si="320"/>
        <v>0</v>
      </c>
      <c r="T2630" s="461"/>
      <c r="U2630" s="722">
        <f t="shared" si="321"/>
        <v>0</v>
      </c>
      <c r="W2630" s="655">
        <f t="shared" si="322"/>
        <v>0</v>
      </c>
      <c r="Z2630" s="654">
        <f t="shared" si="323"/>
        <v>0</v>
      </c>
      <c r="AF2630">
        <f t="shared" si="325"/>
        <v>0</v>
      </c>
    </row>
    <row r="2631" spans="1:32">
      <c r="A2631" s="381">
        <v>2631</v>
      </c>
      <c r="B2631" s="637" t="s">
        <v>1222</v>
      </c>
      <c r="D2631" t="s">
        <v>905</v>
      </c>
      <c r="E2631" s="910">
        <f>'57'!I35</f>
        <v>-2</v>
      </c>
      <c r="G2631" s="910">
        <f>'58'!I35</f>
        <v>0</v>
      </c>
      <c r="I2631" s="737">
        <f>'57'!I35</f>
        <v>-2</v>
      </c>
      <c r="K2631" s="231">
        <f>'58'!I35</f>
        <v>0</v>
      </c>
      <c r="N2631" s="1018">
        <v>0</v>
      </c>
      <c r="O2631" s="898">
        <f>'57'!I35</f>
        <v>-2</v>
      </c>
      <c r="Q2631" s="898">
        <f>'58'!I35</f>
        <v>0</v>
      </c>
      <c r="S2631" s="722">
        <f t="shared" si="320"/>
        <v>0</v>
      </c>
      <c r="T2631" s="461"/>
      <c r="U2631" s="722">
        <f t="shared" si="321"/>
        <v>0</v>
      </c>
      <c r="W2631" s="655">
        <f t="shared" si="322"/>
        <v>0</v>
      </c>
      <c r="Z2631" s="654">
        <f t="shared" si="323"/>
        <v>-2</v>
      </c>
      <c r="AF2631">
        <f t="shared" si="325"/>
        <v>-2</v>
      </c>
    </row>
    <row r="2632" spans="1:32">
      <c r="A2632" s="381">
        <v>2632</v>
      </c>
      <c r="B2632" s="637" t="s">
        <v>1223</v>
      </c>
      <c r="D2632" t="s">
        <v>905</v>
      </c>
      <c r="E2632" s="910">
        <f>'57'!I36</f>
        <v>0</v>
      </c>
      <c r="G2632" s="910">
        <f>'58'!I36</f>
        <v>0</v>
      </c>
      <c r="I2632" s="737">
        <f>'57'!I36</f>
        <v>0</v>
      </c>
      <c r="K2632" s="231">
        <f>'58'!I36</f>
        <v>0</v>
      </c>
      <c r="N2632" s="1018">
        <v>0</v>
      </c>
      <c r="O2632" s="898">
        <f>'57'!I36</f>
        <v>0</v>
      </c>
      <c r="Q2632" s="898">
        <f>'58'!I36</f>
        <v>0</v>
      </c>
      <c r="S2632" s="722">
        <f t="shared" si="320"/>
        <v>0</v>
      </c>
      <c r="T2632" s="461"/>
      <c r="U2632" s="722">
        <f t="shared" si="321"/>
        <v>0</v>
      </c>
      <c r="W2632" s="655">
        <f t="shared" si="322"/>
        <v>0</v>
      </c>
      <c r="Z2632" s="654">
        <f t="shared" si="323"/>
        <v>0</v>
      </c>
      <c r="AF2632">
        <f t="shared" si="325"/>
        <v>0</v>
      </c>
    </row>
    <row r="2633" spans="1:32">
      <c r="A2633" s="381">
        <v>2633</v>
      </c>
      <c r="B2633" s="146" t="s">
        <v>136</v>
      </c>
      <c r="D2633" t="s">
        <v>905</v>
      </c>
      <c r="E2633" s="910">
        <f>'57'!I37</f>
        <v>-148</v>
      </c>
      <c r="G2633" s="910">
        <f>'58'!I37</f>
        <v>-424</v>
      </c>
      <c r="I2633" s="737">
        <f>'57'!I37</f>
        <v>-148</v>
      </c>
      <c r="K2633" s="231">
        <f>'58'!I37</f>
        <v>-424</v>
      </c>
      <c r="N2633" s="1018">
        <v>-424</v>
      </c>
      <c r="O2633" s="898">
        <f>'57'!I37</f>
        <v>-148</v>
      </c>
      <c r="Q2633" s="898">
        <f>'58'!I37</f>
        <v>-424</v>
      </c>
      <c r="S2633" s="722">
        <f t="shared" si="320"/>
        <v>0</v>
      </c>
      <c r="T2633" s="461"/>
      <c r="U2633" s="722">
        <f t="shared" si="321"/>
        <v>0</v>
      </c>
      <c r="W2633" s="655">
        <f t="shared" si="322"/>
        <v>0</v>
      </c>
      <c r="Z2633" s="654">
        <f t="shared" si="323"/>
        <v>-148</v>
      </c>
      <c r="AF2633">
        <f t="shared" si="325"/>
        <v>276</v>
      </c>
    </row>
    <row r="2634" spans="1:32">
      <c r="A2634" s="381">
        <v>2634</v>
      </c>
      <c r="B2634" s="146" t="s">
        <v>137</v>
      </c>
      <c r="D2634" t="s">
        <v>905</v>
      </c>
      <c r="E2634" s="910">
        <f>'57'!I38</f>
        <v>0</v>
      </c>
      <c r="G2634" s="910">
        <f>'58'!I38</f>
        <v>0</v>
      </c>
      <c r="I2634" s="737">
        <f>'57'!I38</f>
        <v>0</v>
      </c>
      <c r="K2634" s="231">
        <f>'58'!I38</f>
        <v>0</v>
      </c>
      <c r="N2634" s="1018">
        <v>0</v>
      </c>
      <c r="O2634" s="898">
        <f>'57'!I38</f>
        <v>0</v>
      </c>
      <c r="Q2634" s="898">
        <f>'58'!I38</f>
        <v>0</v>
      </c>
      <c r="S2634" s="722">
        <f t="shared" si="320"/>
        <v>0</v>
      </c>
      <c r="T2634" s="461"/>
      <c r="U2634" s="722">
        <f t="shared" si="321"/>
        <v>0</v>
      </c>
      <c r="W2634" s="655">
        <f t="shared" si="322"/>
        <v>0</v>
      </c>
      <c r="Z2634" s="654">
        <f t="shared" si="323"/>
        <v>0</v>
      </c>
      <c r="AF2634">
        <f t="shared" si="325"/>
        <v>0</v>
      </c>
    </row>
    <row r="2635" spans="1:32">
      <c r="A2635" s="381">
        <v>2635</v>
      </c>
      <c r="B2635" s="146" t="s">
        <v>299</v>
      </c>
      <c r="D2635" t="s">
        <v>905</v>
      </c>
      <c r="E2635" s="910">
        <f>'57'!I39</f>
        <v>-400</v>
      </c>
      <c r="G2635" s="910">
        <f>'58'!I39</f>
        <v>-150</v>
      </c>
      <c r="I2635" s="737">
        <f>'57'!I39</f>
        <v>-400</v>
      </c>
      <c r="K2635" s="231">
        <f>'58'!I39</f>
        <v>-150</v>
      </c>
      <c r="N2635" s="1018">
        <v>-150</v>
      </c>
      <c r="O2635" s="898">
        <f>'57'!I39</f>
        <v>-400</v>
      </c>
      <c r="Q2635" s="898">
        <f>'58'!I39</f>
        <v>-150</v>
      </c>
      <c r="S2635" s="722">
        <f t="shared" si="320"/>
        <v>0</v>
      </c>
      <c r="T2635" s="461"/>
      <c r="U2635" s="722">
        <f t="shared" si="321"/>
        <v>0</v>
      </c>
      <c r="W2635" s="655">
        <f t="shared" si="322"/>
        <v>0</v>
      </c>
      <c r="Z2635" s="654">
        <f t="shared" si="323"/>
        <v>-400</v>
      </c>
      <c r="AF2635">
        <f t="shared" si="325"/>
        <v>-250</v>
      </c>
    </row>
    <row r="2636" spans="1:32">
      <c r="A2636" s="381">
        <v>2636</v>
      </c>
      <c r="B2636" s="936" t="s">
        <v>1102</v>
      </c>
      <c r="D2636" t="s">
        <v>905</v>
      </c>
      <c r="E2636" s="718"/>
      <c r="F2636" s="718"/>
      <c r="G2636" s="718"/>
      <c r="I2636" s="741"/>
      <c r="K2636" s="718"/>
      <c r="N2636" s="1018"/>
      <c r="S2636" s="722">
        <f t="shared" si="320"/>
        <v>0</v>
      </c>
      <c r="U2636" s="722">
        <f t="shared" si="321"/>
        <v>0</v>
      </c>
      <c r="W2636" s="655">
        <f t="shared" si="322"/>
        <v>0</v>
      </c>
      <c r="Z2636" s="654">
        <f t="shared" si="323"/>
        <v>0</v>
      </c>
      <c r="AF2636">
        <f t="shared" si="325"/>
        <v>0</v>
      </c>
    </row>
    <row r="2637" spans="1:32">
      <c r="A2637" s="381">
        <v>2637</v>
      </c>
      <c r="B2637" s="146" t="s">
        <v>300</v>
      </c>
      <c r="D2637" t="s">
        <v>905</v>
      </c>
      <c r="E2637" s="910">
        <f>'57'!I41</f>
        <v>0</v>
      </c>
      <c r="G2637" s="910">
        <f>'58'!I41</f>
        <v>0</v>
      </c>
      <c r="I2637" s="737">
        <f>'57'!I41</f>
        <v>0</v>
      </c>
      <c r="K2637" s="231">
        <f>'58'!I41</f>
        <v>0</v>
      </c>
      <c r="N2637" s="1018">
        <v>0</v>
      </c>
      <c r="O2637" s="898">
        <f>'57'!I41</f>
        <v>0</v>
      </c>
      <c r="Q2637" s="898">
        <f>'58'!I41</f>
        <v>0</v>
      </c>
      <c r="S2637" s="722">
        <f t="shared" si="320"/>
        <v>0</v>
      </c>
      <c r="T2637" s="461"/>
      <c r="U2637" s="722">
        <f t="shared" si="321"/>
        <v>0</v>
      </c>
      <c r="W2637" s="655">
        <f t="shared" si="322"/>
        <v>0</v>
      </c>
      <c r="Z2637" s="654">
        <f t="shared" si="323"/>
        <v>0</v>
      </c>
      <c r="AF2637">
        <f t="shared" si="325"/>
        <v>0</v>
      </c>
    </row>
    <row r="2638" spans="1:32">
      <c r="A2638" s="381">
        <v>2638</v>
      </c>
      <c r="B2638" s="146" t="s">
        <v>301</v>
      </c>
      <c r="D2638" t="s">
        <v>905</v>
      </c>
      <c r="E2638" s="910">
        <f>'57'!I42</f>
        <v>-3</v>
      </c>
      <c r="G2638" s="910">
        <f>'58'!I42</f>
        <v>-3</v>
      </c>
      <c r="I2638" s="737">
        <f>'57'!I42</f>
        <v>-3</v>
      </c>
      <c r="K2638" s="231">
        <f>'58'!I42</f>
        <v>-3</v>
      </c>
      <c r="N2638" s="1018">
        <v>-3</v>
      </c>
      <c r="O2638" s="898">
        <f>'57'!I42</f>
        <v>-3</v>
      </c>
      <c r="Q2638" s="898">
        <f>'58'!I42</f>
        <v>-3</v>
      </c>
      <c r="S2638" s="722">
        <f t="shared" si="320"/>
        <v>0</v>
      </c>
      <c r="T2638" s="461"/>
      <c r="U2638" s="722">
        <f t="shared" si="321"/>
        <v>0</v>
      </c>
      <c r="W2638" s="655">
        <f t="shared" si="322"/>
        <v>0</v>
      </c>
      <c r="Z2638" s="654">
        <f t="shared" si="323"/>
        <v>-3</v>
      </c>
      <c r="AF2638">
        <f t="shared" si="325"/>
        <v>0</v>
      </c>
    </row>
    <row r="2639" spans="1:32">
      <c r="A2639" s="381">
        <v>2639</v>
      </c>
      <c r="B2639" s="146" t="s">
        <v>1324</v>
      </c>
      <c r="E2639" s="910">
        <f>'57'!I43</f>
        <v>0</v>
      </c>
      <c r="G2639" s="910">
        <f>'58'!I43</f>
        <v>0</v>
      </c>
      <c r="I2639" s="737">
        <f>'57'!I43</f>
        <v>0</v>
      </c>
      <c r="K2639" s="231">
        <f>'58'!I43</f>
        <v>0</v>
      </c>
      <c r="N2639" s="1018">
        <v>0</v>
      </c>
      <c r="O2639" s="898">
        <f>'57'!I43</f>
        <v>0</v>
      </c>
      <c r="Q2639" s="898">
        <f>'58'!I43</f>
        <v>0</v>
      </c>
      <c r="S2639" s="722">
        <f t="shared" ref="S2639:S2661" si="326">E2639-I2639</f>
        <v>0</v>
      </c>
      <c r="T2639" s="461"/>
      <c r="U2639" s="722">
        <f t="shared" ref="U2639:U2661" si="327">G2639-K2639</f>
        <v>0</v>
      </c>
      <c r="W2639" s="655">
        <f t="shared" ref="W2639:W2661" si="328">G2639-N2639</f>
        <v>0</v>
      </c>
      <c r="Z2639" s="654">
        <f t="shared" ref="Z2639:Z2661" si="329">E2639-Y2639</f>
        <v>0</v>
      </c>
      <c r="AF2639">
        <f t="shared" si="325"/>
        <v>0</v>
      </c>
    </row>
    <row r="2640" spans="1:32">
      <c r="A2640" s="381">
        <v>2640</v>
      </c>
      <c r="B2640" s="146" t="s">
        <v>302</v>
      </c>
      <c r="D2640" t="s">
        <v>905</v>
      </c>
      <c r="E2640" s="910">
        <f>'57'!I44</f>
        <v>0</v>
      </c>
      <c r="G2640" s="910">
        <f>'58'!I44</f>
        <v>0</v>
      </c>
      <c r="I2640" s="737">
        <f>'57'!I44</f>
        <v>0</v>
      </c>
      <c r="K2640" s="231">
        <f>'58'!I44</f>
        <v>0</v>
      </c>
      <c r="N2640" s="1018">
        <v>0</v>
      </c>
      <c r="O2640" s="898">
        <f>'57'!I44</f>
        <v>0</v>
      </c>
      <c r="Q2640" s="898">
        <f>'58'!I44</f>
        <v>0</v>
      </c>
      <c r="S2640" s="722">
        <f t="shared" si="326"/>
        <v>0</v>
      </c>
      <c r="T2640" s="461"/>
      <c r="U2640" s="722">
        <f t="shared" si="327"/>
        <v>0</v>
      </c>
      <c r="W2640" s="655">
        <f t="shared" si="328"/>
        <v>0</v>
      </c>
      <c r="Z2640" s="654">
        <f t="shared" si="329"/>
        <v>0</v>
      </c>
      <c r="AF2640">
        <f t="shared" si="325"/>
        <v>0</v>
      </c>
    </row>
    <row r="2641" spans="1:32">
      <c r="A2641" s="381">
        <v>2641</v>
      </c>
      <c r="B2641" s="146" t="s">
        <v>1544</v>
      </c>
      <c r="D2641" t="s">
        <v>905</v>
      </c>
      <c r="E2641" s="910">
        <f>'57'!I45</f>
        <v>0</v>
      </c>
      <c r="G2641" s="910">
        <f>'58'!I45</f>
        <v>0</v>
      </c>
      <c r="I2641" s="737">
        <f>'57'!I45</f>
        <v>0</v>
      </c>
      <c r="K2641" s="231">
        <f>'58'!I45</f>
        <v>0</v>
      </c>
      <c r="N2641" s="1018">
        <v>0</v>
      </c>
      <c r="S2641" s="722">
        <f t="shared" si="326"/>
        <v>0</v>
      </c>
      <c r="T2641" s="461"/>
      <c r="U2641" s="722">
        <f t="shared" si="327"/>
        <v>0</v>
      </c>
      <c r="W2641" s="655">
        <f t="shared" si="328"/>
        <v>0</v>
      </c>
      <c r="Z2641" s="654">
        <f t="shared" si="329"/>
        <v>0</v>
      </c>
      <c r="AF2641">
        <f t="shared" si="325"/>
        <v>0</v>
      </c>
    </row>
    <row r="2642" spans="1:32">
      <c r="A2642" s="381">
        <v>2642</v>
      </c>
      <c r="B2642" s="146" t="s">
        <v>1545</v>
      </c>
      <c r="D2642" t="s">
        <v>905</v>
      </c>
      <c r="E2642" s="910">
        <f>'57'!I46</f>
        <v>0</v>
      </c>
      <c r="G2642" s="910">
        <f>'58'!I46</f>
        <v>0</v>
      </c>
      <c r="I2642" s="737">
        <f>'57'!I46</f>
        <v>0</v>
      </c>
      <c r="K2642" s="231">
        <f>'58'!I46</f>
        <v>0</v>
      </c>
      <c r="N2642" s="1018">
        <v>0</v>
      </c>
      <c r="S2642" s="722">
        <f t="shared" si="326"/>
        <v>0</v>
      </c>
      <c r="T2642" s="461"/>
      <c r="U2642" s="722">
        <f t="shared" si="327"/>
        <v>0</v>
      </c>
      <c r="W2642" s="655">
        <f t="shared" si="328"/>
        <v>0</v>
      </c>
      <c r="Z2642" s="654">
        <f t="shared" si="329"/>
        <v>0</v>
      </c>
      <c r="AF2642">
        <f>-(G2642-E2642)</f>
        <v>0</v>
      </c>
    </row>
    <row r="2643" spans="1:32">
      <c r="A2643" s="381">
        <v>2643</v>
      </c>
      <c r="B2643" s="146" t="s">
        <v>115</v>
      </c>
      <c r="D2643" t="s">
        <v>905</v>
      </c>
      <c r="E2643" s="910">
        <f>'57'!I47</f>
        <v>0</v>
      </c>
      <c r="G2643" s="910">
        <f>'58'!I47</f>
        <v>0</v>
      </c>
      <c r="I2643" s="737">
        <f>'57'!I47</f>
        <v>0</v>
      </c>
      <c r="K2643" s="231">
        <f>'58'!I47</f>
        <v>0</v>
      </c>
      <c r="N2643" s="1018">
        <v>0</v>
      </c>
      <c r="O2643" s="898">
        <f>'57'!I47</f>
        <v>0</v>
      </c>
      <c r="Q2643" s="898">
        <f>'58'!I47</f>
        <v>0</v>
      </c>
      <c r="S2643" s="722">
        <f t="shared" si="326"/>
        <v>0</v>
      </c>
      <c r="T2643" s="461"/>
      <c r="U2643" s="722">
        <f t="shared" si="327"/>
        <v>0</v>
      </c>
      <c r="W2643" s="655">
        <f t="shared" si="328"/>
        <v>0</v>
      </c>
      <c r="Z2643" s="654">
        <f t="shared" si="329"/>
        <v>0</v>
      </c>
      <c r="AF2643">
        <f>-(G2643-E2643)</f>
        <v>0</v>
      </c>
    </row>
    <row r="2644" spans="1:32" ht="15.75">
      <c r="A2644" s="381">
        <v>2644</v>
      </c>
      <c r="B2644" s="341" t="s">
        <v>106</v>
      </c>
      <c r="D2644" t="s">
        <v>905</v>
      </c>
      <c r="E2644" s="910">
        <f>'57'!I48</f>
        <v>-25309</v>
      </c>
      <c r="G2644" s="910">
        <f>'58'!I48</f>
        <v>-12411</v>
      </c>
      <c r="I2644" s="737">
        <f>'57'!I48</f>
        <v>-25309</v>
      </c>
      <c r="K2644" s="231">
        <f>'58'!I48</f>
        <v>-12411</v>
      </c>
      <c r="N2644" s="1018">
        <v>-12411</v>
      </c>
      <c r="O2644" s="898">
        <f>'57'!I48</f>
        <v>-25309</v>
      </c>
      <c r="Q2644" s="898">
        <f>'58'!I48</f>
        <v>-12411</v>
      </c>
      <c r="S2644" s="722">
        <f t="shared" si="326"/>
        <v>0</v>
      </c>
      <c r="T2644" s="461"/>
      <c r="U2644" s="722">
        <f t="shared" si="327"/>
        <v>0</v>
      </c>
      <c r="W2644" s="655">
        <f t="shared" si="328"/>
        <v>0</v>
      </c>
      <c r="Z2644" s="654">
        <f t="shared" si="329"/>
        <v>-25309</v>
      </c>
      <c r="AF2644">
        <f>-(G2644-E2644)</f>
        <v>-12898</v>
      </c>
    </row>
    <row r="2645" spans="1:32" ht="15.75">
      <c r="A2645" s="381">
        <v>2645</v>
      </c>
      <c r="B2645" s="341" t="s">
        <v>172</v>
      </c>
      <c r="I2645" s="737"/>
      <c r="K2645" s="231"/>
      <c r="N2645" s="1018"/>
      <c r="S2645" s="722">
        <f t="shared" si="326"/>
        <v>0</v>
      </c>
      <c r="U2645" s="722">
        <f t="shared" si="327"/>
        <v>0</v>
      </c>
      <c r="W2645" s="655">
        <f t="shared" si="328"/>
        <v>0</v>
      </c>
      <c r="Z2645" s="654">
        <f t="shared" si="329"/>
        <v>0</v>
      </c>
    </row>
    <row r="2646" spans="1:32">
      <c r="A2646" s="381">
        <v>2646</v>
      </c>
      <c r="B2646" s="146" t="s">
        <v>135</v>
      </c>
      <c r="I2646" s="737"/>
      <c r="K2646" s="231"/>
      <c r="N2646" s="1018"/>
      <c r="S2646" s="722">
        <f t="shared" si="326"/>
        <v>0</v>
      </c>
      <c r="U2646" s="722">
        <f t="shared" si="327"/>
        <v>0</v>
      </c>
      <c r="W2646" s="655">
        <f t="shared" si="328"/>
        <v>0</v>
      </c>
      <c r="Z2646" s="654">
        <f t="shared" si="329"/>
        <v>0</v>
      </c>
    </row>
    <row r="2647" spans="1:32">
      <c r="A2647" s="381">
        <v>2647</v>
      </c>
      <c r="B2647" s="637" t="s">
        <v>1220</v>
      </c>
      <c r="D2647" t="s">
        <v>905</v>
      </c>
      <c r="E2647" s="910">
        <f>'57'!I52</f>
        <v>0</v>
      </c>
      <c r="G2647" s="910">
        <f>'58'!I52</f>
        <v>0</v>
      </c>
      <c r="I2647" s="737">
        <f>'57'!I52</f>
        <v>0</v>
      </c>
      <c r="K2647" s="231">
        <f>'58'!I52</f>
        <v>0</v>
      </c>
      <c r="N2647" s="1018">
        <v>0</v>
      </c>
      <c r="O2647" s="898">
        <f>'57'!I52</f>
        <v>0</v>
      </c>
      <c r="Q2647" s="898">
        <f>'58'!I52</f>
        <v>0</v>
      </c>
      <c r="S2647" s="722">
        <f t="shared" si="326"/>
        <v>0</v>
      </c>
      <c r="T2647" s="461"/>
      <c r="U2647" s="722">
        <f t="shared" si="327"/>
        <v>0</v>
      </c>
      <c r="W2647" s="655">
        <f t="shared" si="328"/>
        <v>0</v>
      </c>
      <c r="Z2647" s="654">
        <f t="shared" si="329"/>
        <v>0</v>
      </c>
      <c r="AF2647">
        <f t="shared" ref="AF2647:AF2659" si="330">-(G2647-E2647)</f>
        <v>0</v>
      </c>
    </row>
    <row r="2648" spans="1:32">
      <c r="A2648" s="381">
        <v>2648</v>
      </c>
      <c r="B2648" s="637" t="s">
        <v>1221</v>
      </c>
      <c r="D2648" t="s">
        <v>905</v>
      </c>
      <c r="E2648" s="910">
        <f>'57'!I53</f>
        <v>0</v>
      </c>
      <c r="G2648" s="910">
        <f>'58'!I53</f>
        <v>0</v>
      </c>
      <c r="I2648" s="737">
        <f>'57'!I53</f>
        <v>0</v>
      </c>
      <c r="K2648" s="231">
        <f>'58'!I53</f>
        <v>0</v>
      </c>
      <c r="N2648" s="1018">
        <v>0</v>
      </c>
      <c r="O2648" s="898">
        <f>'57'!I53</f>
        <v>0</v>
      </c>
      <c r="Q2648" s="898">
        <f>'58'!I53</f>
        <v>0</v>
      </c>
      <c r="S2648" s="722">
        <f t="shared" si="326"/>
        <v>0</v>
      </c>
      <c r="T2648" s="461"/>
      <c r="U2648" s="722">
        <f t="shared" si="327"/>
        <v>0</v>
      </c>
      <c r="W2648" s="655">
        <f t="shared" si="328"/>
        <v>0</v>
      </c>
      <c r="Z2648" s="654">
        <f t="shared" si="329"/>
        <v>0</v>
      </c>
      <c r="AF2648">
        <f t="shared" si="330"/>
        <v>0</v>
      </c>
    </row>
    <row r="2649" spans="1:32">
      <c r="A2649" s="381">
        <v>2649</v>
      </c>
      <c r="B2649" s="637" t="s">
        <v>1222</v>
      </c>
      <c r="D2649" t="s">
        <v>905</v>
      </c>
      <c r="E2649" s="910">
        <f>'57'!I54</f>
        <v>0</v>
      </c>
      <c r="G2649" s="910">
        <f>'58'!I54</f>
        <v>0</v>
      </c>
      <c r="I2649" s="737">
        <f>'57'!I54</f>
        <v>0</v>
      </c>
      <c r="K2649" s="231">
        <f>'58'!I54</f>
        <v>0</v>
      </c>
      <c r="N2649" s="1018">
        <v>0</v>
      </c>
      <c r="O2649" s="898">
        <f>'57'!I54</f>
        <v>0</v>
      </c>
      <c r="Q2649" s="898">
        <f>'58'!I54</f>
        <v>0</v>
      </c>
      <c r="S2649" s="722">
        <f t="shared" si="326"/>
        <v>0</v>
      </c>
      <c r="T2649" s="461"/>
      <c r="U2649" s="722">
        <f t="shared" si="327"/>
        <v>0</v>
      </c>
      <c r="W2649" s="655">
        <f t="shared" si="328"/>
        <v>0</v>
      </c>
      <c r="Z2649" s="654">
        <f t="shared" si="329"/>
        <v>0</v>
      </c>
      <c r="AF2649">
        <f t="shared" si="330"/>
        <v>0</v>
      </c>
    </row>
    <row r="2650" spans="1:32">
      <c r="A2650" s="381">
        <v>2650</v>
      </c>
      <c r="B2650" s="637" t="s">
        <v>1223</v>
      </c>
      <c r="D2650" t="s">
        <v>905</v>
      </c>
      <c r="E2650" s="910">
        <f>'57'!I55</f>
        <v>0</v>
      </c>
      <c r="G2650" s="910">
        <f>'58'!I55</f>
        <v>0</v>
      </c>
      <c r="I2650" s="737">
        <f>'57'!I55</f>
        <v>0</v>
      </c>
      <c r="K2650" s="231">
        <f>'58'!I55</f>
        <v>0</v>
      </c>
      <c r="N2650" s="1018">
        <v>0</v>
      </c>
      <c r="O2650" s="898">
        <f>'57'!I55</f>
        <v>0</v>
      </c>
      <c r="Q2650" s="898">
        <f>'58'!I55</f>
        <v>0</v>
      </c>
      <c r="S2650" s="722">
        <f t="shared" si="326"/>
        <v>0</v>
      </c>
      <c r="T2650" s="461"/>
      <c r="U2650" s="722">
        <f t="shared" si="327"/>
        <v>0</v>
      </c>
      <c r="W2650" s="655">
        <f t="shared" si="328"/>
        <v>0</v>
      </c>
      <c r="Z2650" s="654">
        <f t="shared" si="329"/>
        <v>0</v>
      </c>
      <c r="AF2650">
        <f t="shared" si="330"/>
        <v>0</v>
      </c>
    </row>
    <row r="2651" spans="1:32">
      <c r="A2651" s="381">
        <v>2651</v>
      </c>
      <c r="B2651" s="146" t="s">
        <v>136</v>
      </c>
      <c r="D2651" t="s">
        <v>905</v>
      </c>
      <c r="E2651" s="910">
        <f>'57'!I56</f>
        <v>0</v>
      </c>
      <c r="G2651" s="910">
        <f>'58'!I56</f>
        <v>0</v>
      </c>
      <c r="I2651" s="737">
        <f>'57'!I56</f>
        <v>0</v>
      </c>
      <c r="K2651" s="231">
        <f>'58'!I56</f>
        <v>0</v>
      </c>
      <c r="N2651" s="1018">
        <v>0</v>
      </c>
      <c r="O2651" s="898">
        <f>'57'!I56</f>
        <v>0</v>
      </c>
      <c r="Q2651" s="898">
        <f>'58'!I56</f>
        <v>0</v>
      </c>
      <c r="S2651" s="722">
        <f t="shared" si="326"/>
        <v>0</v>
      </c>
      <c r="T2651" s="461"/>
      <c r="U2651" s="722">
        <f t="shared" si="327"/>
        <v>0</v>
      </c>
      <c r="W2651" s="655">
        <f t="shared" si="328"/>
        <v>0</v>
      </c>
      <c r="Z2651" s="654">
        <f t="shared" si="329"/>
        <v>0</v>
      </c>
      <c r="AF2651">
        <f t="shared" si="330"/>
        <v>0</v>
      </c>
    </row>
    <row r="2652" spans="1:32">
      <c r="A2652" s="381">
        <v>2652</v>
      </c>
      <c r="B2652" s="146" t="s">
        <v>137</v>
      </c>
      <c r="D2652" t="s">
        <v>905</v>
      </c>
      <c r="E2652" s="910">
        <f>'57'!I57</f>
        <v>0</v>
      </c>
      <c r="G2652" s="910">
        <f>'58'!I57</f>
        <v>0</v>
      </c>
      <c r="I2652" s="737">
        <f>'57'!I57</f>
        <v>0</v>
      </c>
      <c r="K2652" s="231">
        <f>'58'!I57</f>
        <v>0</v>
      </c>
      <c r="N2652" s="1018">
        <v>0</v>
      </c>
      <c r="O2652" s="898">
        <f>'57'!I57</f>
        <v>0</v>
      </c>
      <c r="Q2652" s="898">
        <f>'58'!I57</f>
        <v>0</v>
      </c>
      <c r="S2652" s="722">
        <f t="shared" si="326"/>
        <v>0</v>
      </c>
      <c r="T2652" s="461"/>
      <c r="U2652" s="722">
        <f t="shared" si="327"/>
        <v>0</v>
      </c>
      <c r="W2652" s="655">
        <f t="shared" si="328"/>
        <v>0</v>
      </c>
      <c r="Z2652" s="654">
        <f t="shared" si="329"/>
        <v>0</v>
      </c>
      <c r="AF2652">
        <f t="shared" si="330"/>
        <v>0</v>
      </c>
    </row>
    <row r="2653" spans="1:32">
      <c r="A2653" s="381">
        <v>2653</v>
      </c>
      <c r="B2653" s="146" t="s">
        <v>299</v>
      </c>
      <c r="D2653" t="s">
        <v>905</v>
      </c>
      <c r="E2653" s="910">
        <f>'57'!I58</f>
        <v>0</v>
      </c>
      <c r="G2653" s="910">
        <f>'58'!I58</f>
        <v>0</v>
      </c>
      <c r="I2653" s="737">
        <f>'57'!I58</f>
        <v>0</v>
      </c>
      <c r="K2653" s="231">
        <f>'58'!I58</f>
        <v>0</v>
      </c>
      <c r="N2653" s="1018">
        <v>0</v>
      </c>
      <c r="O2653" s="898">
        <f>'57'!I58</f>
        <v>0</v>
      </c>
      <c r="Q2653" s="898">
        <f>'58'!I58</f>
        <v>0</v>
      </c>
      <c r="S2653" s="722">
        <f t="shared" si="326"/>
        <v>0</v>
      </c>
      <c r="T2653" s="461"/>
      <c r="U2653" s="722">
        <f t="shared" si="327"/>
        <v>0</v>
      </c>
      <c r="W2653" s="655">
        <f t="shared" si="328"/>
        <v>0</v>
      </c>
      <c r="Z2653" s="654">
        <f t="shared" si="329"/>
        <v>0</v>
      </c>
      <c r="AF2653">
        <f t="shared" si="330"/>
        <v>0</v>
      </c>
    </row>
    <row r="2654" spans="1:32">
      <c r="A2654" s="381">
        <v>2654</v>
      </c>
      <c r="B2654" s="936" t="s">
        <v>1102</v>
      </c>
      <c r="D2654" t="s">
        <v>905</v>
      </c>
      <c r="E2654" s="718"/>
      <c r="F2654" s="718"/>
      <c r="G2654" s="718"/>
      <c r="I2654" s="741"/>
      <c r="K2654" s="718"/>
      <c r="N2654" s="1018"/>
      <c r="S2654" s="722">
        <f t="shared" si="326"/>
        <v>0</v>
      </c>
      <c r="U2654" s="722">
        <f t="shared" si="327"/>
        <v>0</v>
      </c>
      <c r="W2654" s="655">
        <f t="shared" si="328"/>
        <v>0</v>
      </c>
      <c r="Z2654" s="654">
        <f t="shared" si="329"/>
        <v>0</v>
      </c>
      <c r="AF2654">
        <f t="shared" si="330"/>
        <v>0</v>
      </c>
    </row>
    <row r="2655" spans="1:32">
      <c r="A2655" s="381">
        <v>2655</v>
      </c>
      <c r="B2655" s="146" t="s">
        <v>300</v>
      </c>
      <c r="D2655" t="s">
        <v>905</v>
      </c>
      <c r="E2655" s="910">
        <f>'57'!I60</f>
        <v>0</v>
      </c>
      <c r="G2655" s="910">
        <f>'58'!I60</f>
        <v>0</v>
      </c>
      <c r="I2655" s="737">
        <f>'57'!I60</f>
        <v>0</v>
      </c>
      <c r="K2655" s="231">
        <f>'58'!I60</f>
        <v>0</v>
      </c>
      <c r="N2655" s="1018">
        <v>0</v>
      </c>
      <c r="O2655" s="898">
        <f>'57'!I60</f>
        <v>0</v>
      </c>
      <c r="Q2655" s="898">
        <f>'58'!I60</f>
        <v>0</v>
      </c>
      <c r="S2655" s="722">
        <f t="shared" si="326"/>
        <v>0</v>
      </c>
      <c r="T2655" s="461"/>
      <c r="U2655" s="722">
        <f t="shared" si="327"/>
        <v>0</v>
      </c>
      <c r="W2655" s="655">
        <f t="shared" si="328"/>
        <v>0</v>
      </c>
      <c r="Z2655" s="654">
        <f t="shared" si="329"/>
        <v>0</v>
      </c>
      <c r="AF2655">
        <f t="shared" si="330"/>
        <v>0</v>
      </c>
    </row>
    <row r="2656" spans="1:32">
      <c r="A2656" s="381">
        <v>2656</v>
      </c>
      <c r="B2656" s="146" t="s">
        <v>301</v>
      </c>
      <c r="D2656" t="s">
        <v>905</v>
      </c>
      <c r="E2656" s="910">
        <f>'57'!I61</f>
        <v>0</v>
      </c>
      <c r="G2656" s="910">
        <f>'58'!I61</f>
        <v>0</v>
      </c>
      <c r="I2656" s="737">
        <f>'57'!I61</f>
        <v>0</v>
      </c>
      <c r="K2656" s="231">
        <f>'58'!I61</f>
        <v>0</v>
      </c>
      <c r="N2656" s="1018">
        <v>0</v>
      </c>
      <c r="O2656" s="898">
        <f>'57'!I61</f>
        <v>0</v>
      </c>
      <c r="Q2656" s="898">
        <f>'58'!I61</f>
        <v>0</v>
      </c>
      <c r="S2656" s="722">
        <f t="shared" si="326"/>
        <v>0</v>
      </c>
      <c r="T2656" s="461"/>
      <c r="U2656" s="722">
        <f t="shared" si="327"/>
        <v>0</v>
      </c>
      <c r="W2656" s="655">
        <f t="shared" si="328"/>
        <v>0</v>
      </c>
      <c r="Z2656" s="654">
        <f t="shared" si="329"/>
        <v>0</v>
      </c>
      <c r="AF2656">
        <f t="shared" si="330"/>
        <v>0</v>
      </c>
    </row>
    <row r="2657" spans="1:32">
      <c r="A2657" s="381">
        <v>2657</v>
      </c>
      <c r="B2657" s="146" t="s">
        <v>1324</v>
      </c>
      <c r="E2657" s="910">
        <f>'57'!I62</f>
        <v>0</v>
      </c>
      <c r="G2657" s="910">
        <f>'58'!I62</f>
        <v>0</v>
      </c>
      <c r="I2657" s="737">
        <f>'57'!I62</f>
        <v>0</v>
      </c>
      <c r="K2657" s="231">
        <f>'58'!I62</f>
        <v>0</v>
      </c>
      <c r="N2657" s="1018">
        <v>0</v>
      </c>
      <c r="O2657" s="898">
        <f>'57'!I62</f>
        <v>0</v>
      </c>
      <c r="Q2657" s="898">
        <f>'58'!I62</f>
        <v>0</v>
      </c>
      <c r="S2657" s="722">
        <f t="shared" si="326"/>
        <v>0</v>
      </c>
      <c r="T2657" s="461"/>
      <c r="U2657" s="722">
        <f t="shared" si="327"/>
        <v>0</v>
      </c>
      <c r="W2657" s="655">
        <f t="shared" si="328"/>
        <v>0</v>
      </c>
      <c r="Z2657" s="654">
        <f t="shared" si="329"/>
        <v>0</v>
      </c>
      <c r="AF2657">
        <f t="shared" si="330"/>
        <v>0</v>
      </c>
    </row>
    <row r="2658" spans="1:32">
      <c r="A2658" s="381">
        <v>2658</v>
      </c>
      <c r="B2658" s="146" t="s">
        <v>302</v>
      </c>
      <c r="D2658" t="s">
        <v>905</v>
      </c>
      <c r="E2658" s="910">
        <f>'57'!I63</f>
        <v>0</v>
      </c>
      <c r="G2658" s="910">
        <f>'58'!I63</f>
        <v>0</v>
      </c>
      <c r="I2658" s="737">
        <f>'57'!I63</f>
        <v>0</v>
      </c>
      <c r="K2658" s="231">
        <f>'58'!I63</f>
        <v>0</v>
      </c>
      <c r="N2658" s="1018">
        <v>0</v>
      </c>
      <c r="O2658" s="898">
        <f>'57'!I63</f>
        <v>0</v>
      </c>
      <c r="Q2658" s="898">
        <f>'58'!I63</f>
        <v>0</v>
      </c>
      <c r="S2658" s="722">
        <f t="shared" si="326"/>
        <v>0</v>
      </c>
      <c r="T2658" s="461"/>
      <c r="U2658" s="722">
        <f t="shared" si="327"/>
        <v>0</v>
      </c>
      <c r="W2658" s="655">
        <f t="shared" si="328"/>
        <v>0</v>
      </c>
      <c r="Z2658" s="654">
        <f t="shared" si="329"/>
        <v>0</v>
      </c>
      <c r="AF2658">
        <f t="shared" si="330"/>
        <v>0</v>
      </c>
    </row>
    <row r="2659" spans="1:32">
      <c r="A2659" s="381">
        <v>2659</v>
      </c>
      <c r="B2659" s="146" t="s">
        <v>1544</v>
      </c>
      <c r="D2659" t="s">
        <v>905</v>
      </c>
      <c r="E2659" s="910">
        <f>'57'!I64</f>
        <v>0</v>
      </c>
      <c r="G2659" s="910">
        <f>'58'!I64</f>
        <v>0</v>
      </c>
      <c r="I2659" s="737">
        <f>'57'!I64</f>
        <v>0</v>
      </c>
      <c r="K2659" s="231">
        <f>'58'!I64</f>
        <v>0</v>
      </c>
      <c r="N2659" s="1018">
        <v>0</v>
      </c>
      <c r="S2659" s="722">
        <f t="shared" si="326"/>
        <v>0</v>
      </c>
      <c r="T2659" s="461"/>
      <c r="U2659" s="722">
        <f t="shared" si="327"/>
        <v>0</v>
      </c>
      <c r="W2659" s="655">
        <f t="shared" si="328"/>
        <v>0</v>
      </c>
      <c r="Z2659" s="654">
        <f t="shared" si="329"/>
        <v>0</v>
      </c>
      <c r="AF2659">
        <f t="shared" si="330"/>
        <v>0</v>
      </c>
    </row>
    <row r="2660" spans="1:32">
      <c r="A2660" s="381">
        <v>2660</v>
      </c>
      <c r="B2660" s="146" t="s">
        <v>1545</v>
      </c>
      <c r="D2660" t="s">
        <v>905</v>
      </c>
      <c r="E2660" s="910">
        <f>'57'!I65</f>
        <v>0</v>
      </c>
      <c r="G2660" s="910">
        <f>'58'!I65</f>
        <v>0</v>
      </c>
      <c r="I2660" s="737">
        <f>'57'!I65</f>
        <v>0</v>
      </c>
      <c r="K2660" s="231">
        <f>'58'!I65</f>
        <v>0</v>
      </c>
      <c r="N2660" s="1018">
        <v>0</v>
      </c>
      <c r="S2660" s="722">
        <f t="shared" si="326"/>
        <v>0</v>
      </c>
      <c r="T2660" s="461"/>
      <c r="U2660" s="722">
        <f t="shared" si="327"/>
        <v>0</v>
      </c>
      <c r="W2660" s="655">
        <f t="shared" si="328"/>
        <v>0</v>
      </c>
      <c r="Z2660" s="654">
        <f t="shared" si="329"/>
        <v>0</v>
      </c>
      <c r="AF2660">
        <f>-(G2660-E2660)</f>
        <v>0</v>
      </c>
    </row>
    <row r="2661" spans="1:32">
      <c r="A2661" s="381">
        <v>2661</v>
      </c>
      <c r="B2661" s="146" t="s">
        <v>115</v>
      </c>
      <c r="D2661" t="s">
        <v>905</v>
      </c>
      <c r="E2661" s="910">
        <f>'57'!I66</f>
        <v>0</v>
      </c>
      <c r="G2661" s="910">
        <f>'58'!I66</f>
        <v>0</v>
      </c>
      <c r="I2661" s="737">
        <f>'57'!I66</f>
        <v>0</v>
      </c>
      <c r="K2661" s="231">
        <f>'58'!I66</f>
        <v>0</v>
      </c>
      <c r="N2661" s="1018">
        <v>0</v>
      </c>
      <c r="O2661" s="898">
        <f>'57'!I66</f>
        <v>0</v>
      </c>
      <c r="Q2661" s="898">
        <f>'58'!I66</f>
        <v>0</v>
      </c>
      <c r="S2661" s="722">
        <f t="shared" si="326"/>
        <v>0</v>
      </c>
      <c r="T2661" s="461"/>
      <c r="U2661" s="722">
        <f t="shared" si="327"/>
        <v>0</v>
      </c>
      <c r="W2661" s="655">
        <f t="shared" si="328"/>
        <v>0</v>
      </c>
      <c r="Z2661" s="654">
        <f t="shared" si="329"/>
        <v>0</v>
      </c>
      <c r="AF2661">
        <f>-(G2661-E2661)</f>
        <v>0</v>
      </c>
    </row>
    <row r="2662" spans="1:32" ht="15.75">
      <c r="A2662" s="381">
        <v>2662</v>
      </c>
      <c r="B2662" s="341" t="s">
        <v>106</v>
      </c>
      <c r="D2662" t="s">
        <v>905</v>
      </c>
      <c r="E2662" s="910">
        <f>'57'!I67</f>
        <v>0</v>
      </c>
      <c r="G2662" s="910">
        <f>'58'!I67</f>
        <v>0</v>
      </c>
      <c r="I2662" s="737">
        <f>'57'!I67</f>
        <v>0</v>
      </c>
      <c r="K2662" s="231">
        <f>'58'!I67</f>
        <v>0</v>
      </c>
      <c r="N2662" s="1018">
        <v>0</v>
      </c>
      <c r="O2662" s="898">
        <f>'57'!I67</f>
        <v>0</v>
      </c>
      <c r="Q2662" s="898">
        <f>'58'!I67</f>
        <v>0</v>
      </c>
      <c r="S2662" s="722">
        <f t="shared" ref="S2662:S2693" si="331">E2662-I2662</f>
        <v>0</v>
      </c>
      <c r="T2662" s="461"/>
      <c r="U2662" s="722">
        <f t="shared" ref="U2662:U2693" si="332">G2662-K2662</f>
        <v>0</v>
      </c>
      <c r="W2662" s="655">
        <f t="shared" ref="W2662:W2693" si="333">G2662-N2662</f>
        <v>0</v>
      </c>
      <c r="Z2662" s="654">
        <f t="shared" ref="Z2662:Z2693" si="334">E2662-Y2662</f>
        <v>0</v>
      </c>
      <c r="AF2662">
        <f>-(G2662-E2662)</f>
        <v>0</v>
      </c>
    </row>
    <row r="2663" spans="1:32" ht="15.75">
      <c r="A2663" s="381">
        <v>2663</v>
      </c>
      <c r="B2663" s="937" t="s">
        <v>1133</v>
      </c>
      <c r="E2663" s="718"/>
      <c r="F2663" s="718"/>
      <c r="G2663" s="718"/>
      <c r="I2663" s="737"/>
      <c r="K2663" s="231"/>
      <c r="N2663" s="1018"/>
      <c r="S2663" s="722">
        <f t="shared" si="331"/>
        <v>0</v>
      </c>
      <c r="U2663" s="722">
        <f t="shared" si="332"/>
        <v>0</v>
      </c>
      <c r="W2663" s="655">
        <f t="shared" si="333"/>
        <v>0</v>
      </c>
      <c r="Z2663" s="654">
        <f t="shared" si="334"/>
        <v>0</v>
      </c>
    </row>
    <row r="2664" spans="1:32" ht="15.75">
      <c r="A2664" s="381">
        <v>2664</v>
      </c>
      <c r="B2664" s="937" t="s">
        <v>271</v>
      </c>
      <c r="E2664" s="718"/>
      <c r="F2664" s="718"/>
      <c r="G2664" s="718"/>
      <c r="I2664" s="737"/>
      <c r="K2664" s="231"/>
      <c r="N2664" s="1018"/>
      <c r="S2664" s="722">
        <f t="shared" si="331"/>
        <v>0</v>
      </c>
      <c r="U2664" s="722">
        <f t="shared" si="332"/>
        <v>0</v>
      </c>
      <c r="W2664" s="655">
        <f t="shared" si="333"/>
        <v>0</v>
      </c>
      <c r="Z2664" s="654">
        <f t="shared" si="334"/>
        <v>0</v>
      </c>
    </row>
    <row r="2665" spans="1:32">
      <c r="A2665" s="381">
        <v>2665</v>
      </c>
      <c r="B2665" s="936" t="s">
        <v>135</v>
      </c>
      <c r="E2665" s="718"/>
      <c r="F2665" s="718"/>
      <c r="G2665" s="718"/>
      <c r="N2665" s="1018"/>
      <c r="O2665" s="375"/>
      <c r="P2665" s="375"/>
      <c r="Q2665" s="375"/>
      <c r="S2665" s="722">
        <f t="shared" si="331"/>
        <v>0</v>
      </c>
      <c r="U2665" s="722">
        <f t="shared" si="332"/>
        <v>0</v>
      </c>
      <c r="W2665" s="655">
        <f t="shared" si="333"/>
        <v>0</v>
      </c>
      <c r="Z2665" s="654">
        <f t="shared" si="334"/>
        <v>0</v>
      </c>
    </row>
    <row r="2666" spans="1:32">
      <c r="A2666" s="381">
        <v>2666</v>
      </c>
      <c r="B2666" s="637" t="s">
        <v>1220</v>
      </c>
      <c r="E2666" s="718">
        <f>'57'!K14</f>
        <v>0</v>
      </c>
      <c r="F2666" s="718"/>
      <c r="G2666" s="718">
        <f>'58'!K14</f>
        <v>0</v>
      </c>
      <c r="I2666" s="737">
        <f>'57'!K14</f>
        <v>0</v>
      </c>
      <c r="K2666" s="231">
        <f>'58'!K14</f>
        <v>0</v>
      </c>
      <c r="N2666" s="1018">
        <v>0</v>
      </c>
      <c r="O2666" s="898">
        <f>'57'!K14</f>
        <v>0</v>
      </c>
      <c r="Q2666" s="898">
        <f>'58'!K14</f>
        <v>0</v>
      </c>
      <c r="S2666" s="722">
        <f t="shared" si="331"/>
        <v>0</v>
      </c>
      <c r="T2666" s="461"/>
      <c r="U2666" s="722">
        <f t="shared" si="332"/>
        <v>0</v>
      </c>
      <c r="W2666" s="655">
        <f t="shared" si="333"/>
        <v>0</v>
      </c>
      <c r="Z2666" s="654">
        <f t="shared" si="334"/>
        <v>0</v>
      </c>
      <c r="AF2666">
        <f t="shared" ref="AF2666:AF2678" si="335">-(G2666-E2666)</f>
        <v>0</v>
      </c>
    </row>
    <row r="2667" spans="1:32">
      <c r="A2667" s="381">
        <v>2667</v>
      </c>
      <c r="B2667" s="637" t="s">
        <v>1221</v>
      </c>
      <c r="E2667" s="718">
        <f>'57'!K15</f>
        <v>0</v>
      </c>
      <c r="F2667" s="718"/>
      <c r="G2667" s="718">
        <f>'58'!K15</f>
        <v>0</v>
      </c>
      <c r="I2667" s="737">
        <f>'57'!K15</f>
        <v>0</v>
      </c>
      <c r="K2667" s="231">
        <f>'58'!K15</f>
        <v>0</v>
      </c>
      <c r="N2667" s="1018">
        <v>0</v>
      </c>
      <c r="O2667" s="898">
        <f>'57'!K15</f>
        <v>0</v>
      </c>
      <c r="Q2667" s="898">
        <f>'58'!K15</f>
        <v>0</v>
      </c>
      <c r="S2667" s="722">
        <f t="shared" si="331"/>
        <v>0</v>
      </c>
      <c r="T2667" s="461"/>
      <c r="U2667" s="722">
        <f t="shared" si="332"/>
        <v>0</v>
      </c>
      <c r="W2667" s="655">
        <f t="shared" si="333"/>
        <v>0</v>
      </c>
      <c r="Z2667" s="654">
        <f t="shared" si="334"/>
        <v>0</v>
      </c>
      <c r="AF2667">
        <f t="shared" si="335"/>
        <v>0</v>
      </c>
    </row>
    <row r="2668" spans="1:32">
      <c r="A2668" s="381">
        <v>2668</v>
      </c>
      <c r="B2668" s="637" t="s">
        <v>1222</v>
      </c>
      <c r="E2668" s="718">
        <f>'57'!K16</f>
        <v>0</v>
      </c>
      <c r="F2668" s="718"/>
      <c r="G2668" s="718">
        <f>'58'!K16</f>
        <v>0</v>
      </c>
      <c r="I2668" s="737">
        <f>'57'!K16</f>
        <v>0</v>
      </c>
      <c r="K2668" s="231">
        <f>'58'!K16</f>
        <v>0</v>
      </c>
      <c r="N2668" s="1018">
        <v>0</v>
      </c>
      <c r="O2668" s="898">
        <f>'57'!K16</f>
        <v>0</v>
      </c>
      <c r="Q2668" s="898">
        <f>'58'!K16</f>
        <v>0</v>
      </c>
      <c r="S2668" s="722">
        <f t="shared" si="331"/>
        <v>0</v>
      </c>
      <c r="T2668" s="461"/>
      <c r="U2668" s="722">
        <f t="shared" si="332"/>
        <v>0</v>
      </c>
      <c r="W2668" s="655">
        <f t="shared" si="333"/>
        <v>0</v>
      </c>
      <c r="Z2668" s="654">
        <f t="shared" si="334"/>
        <v>0</v>
      </c>
      <c r="AF2668">
        <f t="shared" si="335"/>
        <v>0</v>
      </c>
    </row>
    <row r="2669" spans="1:32">
      <c r="A2669" s="381">
        <v>2669</v>
      </c>
      <c r="B2669" s="637" t="s">
        <v>1223</v>
      </c>
      <c r="E2669" s="718">
        <f>'57'!K17</f>
        <v>0</v>
      </c>
      <c r="F2669" s="718"/>
      <c r="G2669" s="718">
        <f>'58'!K17</f>
        <v>0</v>
      </c>
      <c r="I2669" s="737">
        <f>'57'!K17</f>
        <v>0</v>
      </c>
      <c r="K2669" s="231">
        <f>'58'!K17</f>
        <v>0</v>
      </c>
      <c r="N2669" s="1018">
        <v>0</v>
      </c>
      <c r="O2669" s="898">
        <f>'57'!K17</f>
        <v>0</v>
      </c>
      <c r="Q2669" s="898">
        <f>'58'!K17</f>
        <v>0</v>
      </c>
      <c r="S2669" s="722">
        <f t="shared" si="331"/>
        <v>0</v>
      </c>
      <c r="T2669" s="461"/>
      <c r="U2669" s="722">
        <f t="shared" si="332"/>
        <v>0</v>
      </c>
      <c r="W2669" s="655">
        <f t="shared" si="333"/>
        <v>0</v>
      </c>
      <c r="Z2669" s="654">
        <f t="shared" si="334"/>
        <v>0</v>
      </c>
      <c r="AF2669">
        <f t="shared" si="335"/>
        <v>0</v>
      </c>
    </row>
    <row r="2670" spans="1:32">
      <c r="A2670" s="381">
        <v>2670</v>
      </c>
      <c r="B2670" s="936" t="s">
        <v>136</v>
      </c>
      <c r="E2670" s="718">
        <f>'57'!K18</f>
        <v>0</v>
      </c>
      <c r="F2670" s="718"/>
      <c r="G2670" s="718">
        <f>'58'!K18</f>
        <v>0</v>
      </c>
      <c r="I2670" s="737">
        <f>'57'!K18</f>
        <v>0</v>
      </c>
      <c r="K2670" s="231">
        <f>'58'!K18</f>
        <v>0</v>
      </c>
      <c r="N2670" s="1018">
        <v>0</v>
      </c>
      <c r="O2670" s="898">
        <f>'57'!K18</f>
        <v>0</v>
      </c>
      <c r="Q2670" s="898">
        <f>'58'!K18</f>
        <v>0</v>
      </c>
      <c r="S2670" s="722">
        <f t="shared" si="331"/>
        <v>0</v>
      </c>
      <c r="T2670" s="461"/>
      <c r="U2670" s="722">
        <f t="shared" si="332"/>
        <v>0</v>
      </c>
      <c r="W2670" s="655">
        <f t="shared" si="333"/>
        <v>0</v>
      </c>
      <c r="Z2670" s="654">
        <f t="shared" si="334"/>
        <v>0</v>
      </c>
      <c r="AF2670">
        <f t="shared" si="335"/>
        <v>0</v>
      </c>
    </row>
    <row r="2671" spans="1:32">
      <c r="A2671" s="381">
        <v>2671</v>
      </c>
      <c r="B2671" s="936" t="s">
        <v>137</v>
      </c>
      <c r="E2671" s="718">
        <f>'57'!K19</f>
        <v>0</v>
      </c>
      <c r="F2671" s="718"/>
      <c r="G2671" s="718">
        <f>'58'!K19</f>
        <v>0</v>
      </c>
      <c r="I2671" s="737">
        <f>'57'!K19</f>
        <v>0</v>
      </c>
      <c r="K2671" s="231">
        <f>'58'!K19</f>
        <v>0</v>
      </c>
      <c r="N2671" s="1018">
        <v>0</v>
      </c>
      <c r="O2671" s="898">
        <f>'57'!K19</f>
        <v>0</v>
      </c>
      <c r="Q2671" s="898">
        <f>'58'!K19</f>
        <v>0</v>
      </c>
      <c r="S2671" s="722">
        <f t="shared" si="331"/>
        <v>0</v>
      </c>
      <c r="T2671" s="461"/>
      <c r="U2671" s="722">
        <f t="shared" si="332"/>
        <v>0</v>
      </c>
      <c r="W2671" s="655">
        <f t="shared" si="333"/>
        <v>0</v>
      </c>
      <c r="Z2671" s="654">
        <f t="shared" si="334"/>
        <v>0</v>
      </c>
      <c r="AF2671">
        <f t="shared" si="335"/>
        <v>0</v>
      </c>
    </row>
    <row r="2672" spans="1:32">
      <c r="A2672" s="381">
        <v>2672</v>
      </c>
      <c r="B2672" s="936" t="s">
        <v>299</v>
      </c>
      <c r="E2672" s="718">
        <f>'57'!K20</f>
        <v>0</v>
      </c>
      <c r="F2672" s="718"/>
      <c r="G2672" s="718">
        <f>'58'!K20</f>
        <v>0</v>
      </c>
      <c r="I2672" s="737">
        <f>'57'!K20</f>
        <v>0</v>
      </c>
      <c r="K2672" s="231">
        <f>'58'!K20</f>
        <v>0</v>
      </c>
      <c r="N2672" s="1018">
        <v>0</v>
      </c>
      <c r="O2672" s="898">
        <f>'57'!K20</f>
        <v>0</v>
      </c>
      <c r="Q2672" s="898">
        <f>'58'!K20</f>
        <v>0</v>
      </c>
      <c r="S2672" s="722">
        <f t="shared" si="331"/>
        <v>0</v>
      </c>
      <c r="T2672" s="461"/>
      <c r="U2672" s="722">
        <f t="shared" si="332"/>
        <v>0</v>
      </c>
      <c r="W2672" s="655">
        <f t="shared" si="333"/>
        <v>0</v>
      </c>
      <c r="Z2672" s="654">
        <f t="shared" si="334"/>
        <v>0</v>
      </c>
      <c r="AF2672">
        <f t="shared" si="335"/>
        <v>0</v>
      </c>
    </row>
    <row r="2673" spans="1:32">
      <c r="A2673" s="381">
        <v>2673</v>
      </c>
      <c r="B2673" s="936" t="s">
        <v>1102</v>
      </c>
      <c r="E2673" s="718">
        <f>'57'!K21</f>
        <v>0</v>
      </c>
      <c r="F2673" s="718"/>
      <c r="G2673" s="718">
        <f>'58'!K21</f>
        <v>0</v>
      </c>
      <c r="I2673" s="741"/>
      <c r="K2673" s="718"/>
      <c r="N2673" s="1018">
        <v>0</v>
      </c>
      <c r="S2673" s="722">
        <f t="shared" si="331"/>
        <v>0</v>
      </c>
      <c r="U2673" s="722">
        <f t="shared" si="332"/>
        <v>0</v>
      </c>
      <c r="W2673" s="655">
        <f t="shared" si="333"/>
        <v>0</v>
      </c>
      <c r="Z2673" s="654">
        <f t="shared" si="334"/>
        <v>0</v>
      </c>
      <c r="AF2673">
        <f t="shared" si="335"/>
        <v>0</v>
      </c>
    </row>
    <row r="2674" spans="1:32">
      <c r="A2674" s="381">
        <v>2674</v>
      </c>
      <c r="B2674" s="936" t="s">
        <v>300</v>
      </c>
      <c r="E2674" s="718">
        <f>'57'!K22</f>
        <v>0</v>
      </c>
      <c r="F2674" s="718"/>
      <c r="G2674" s="718">
        <f>'58'!K22</f>
        <v>0</v>
      </c>
      <c r="I2674" s="737">
        <f>'57'!K22</f>
        <v>0</v>
      </c>
      <c r="K2674" s="231">
        <f>'58'!K22</f>
        <v>0</v>
      </c>
      <c r="N2674" s="1018">
        <v>0</v>
      </c>
      <c r="O2674" s="898">
        <f>'57'!K22</f>
        <v>0</v>
      </c>
      <c r="Q2674" s="898">
        <f>'58'!K22</f>
        <v>0</v>
      </c>
      <c r="S2674" s="722">
        <f t="shared" si="331"/>
        <v>0</v>
      </c>
      <c r="T2674" s="461"/>
      <c r="U2674" s="722">
        <f t="shared" si="332"/>
        <v>0</v>
      </c>
      <c r="W2674" s="655">
        <f t="shared" si="333"/>
        <v>0</v>
      </c>
      <c r="Z2674" s="654">
        <f t="shared" si="334"/>
        <v>0</v>
      </c>
      <c r="AF2674">
        <f t="shared" si="335"/>
        <v>0</v>
      </c>
    </row>
    <row r="2675" spans="1:32">
      <c r="A2675" s="381">
        <v>2675</v>
      </c>
      <c r="B2675" s="936" t="s">
        <v>301</v>
      </c>
      <c r="E2675" s="718">
        <f>'57'!K23</f>
        <v>0</v>
      </c>
      <c r="F2675" s="718"/>
      <c r="G2675" s="718">
        <f>'58'!K23</f>
        <v>0</v>
      </c>
      <c r="I2675" s="737">
        <f>'57'!K23</f>
        <v>0</v>
      </c>
      <c r="K2675" s="231">
        <f>'58'!K23</f>
        <v>0</v>
      </c>
      <c r="N2675" s="1018">
        <v>0</v>
      </c>
      <c r="O2675" s="898">
        <f>'57'!K23</f>
        <v>0</v>
      </c>
      <c r="Q2675" s="898">
        <f>'58'!K23</f>
        <v>0</v>
      </c>
      <c r="S2675" s="722">
        <f t="shared" si="331"/>
        <v>0</v>
      </c>
      <c r="T2675" s="461"/>
      <c r="U2675" s="722">
        <f t="shared" si="332"/>
        <v>0</v>
      </c>
      <c r="W2675" s="655">
        <f t="shared" si="333"/>
        <v>0</v>
      </c>
      <c r="Z2675" s="654">
        <f t="shared" si="334"/>
        <v>0</v>
      </c>
      <c r="AF2675">
        <f t="shared" si="335"/>
        <v>0</v>
      </c>
    </row>
    <row r="2676" spans="1:32">
      <c r="A2676" s="381">
        <v>2676</v>
      </c>
      <c r="B2676" s="936" t="s">
        <v>1324</v>
      </c>
      <c r="E2676" s="718">
        <f>'57'!K24</f>
        <v>0</v>
      </c>
      <c r="F2676" s="718"/>
      <c r="G2676" s="718">
        <f>'58'!K24</f>
        <v>0</v>
      </c>
      <c r="I2676" s="737">
        <f>'57'!K24</f>
        <v>0</v>
      </c>
      <c r="K2676" s="231">
        <f>'58'!K24</f>
        <v>0</v>
      </c>
      <c r="N2676" s="1018">
        <v>0</v>
      </c>
      <c r="O2676" s="898">
        <f>'57'!K24</f>
        <v>0</v>
      </c>
      <c r="Q2676" s="898">
        <f>'58'!K24</f>
        <v>0</v>
      </c>
      <c r="S2676" s="722">
        <f t="shared" si="331"/>
        <v>0</v>
      </c>
      <c r="T2676" s="461"/>
      <c r="U2676" s="722">
        <f t="shared" si="332"/>
        <v>0</v>
      </c>
      <c r="W2676" s="655">
        <f t="shared" si="333"/>
        <v>0</v>
      </c>
      <c r="Z2676" s="654">
        <f t="shared" si="334"/>
        <v>0</v>
      </c>
      <c r="AF2676">
        <f t="shared" si="335"/>
        <v>0</v>
      </c>
    </row>
    <row r="2677" spans="1:32">
      <c r="A2677" s="381">
        <v>2677</v>
      </c>
      <c r="B2677" s="936" t="s">
        <v>302</v>
      </c>
      <c r="E2677" s="718">
        <f>'57'!K25</f>
        <v>0</v>
      </c>
      <c r="F2677" s="718"/>
      <c r="G2677" s="718">
        <f>'58'!K25</f>
        <v>0</v>
      </c>
      <c r="I2677" s="737">
        <f>'57'!K25</f>
        <v>0</v>
      </c>
      <c r="K2677" s="231">
        <f>'58'!K25</f>
        <v>0</v>
      </c>
      <c r="N2677" s="1018">
        <v>0</v>
      </c>
      <c r="O2677" s="898">
        <f>'57'!K25</f>
        <v>0</v>
      </c>
      <c r="Q2677" s="898">
        <f>'58'!K25</f>
        <v>0</v>
      </c>
      <c r="S2677" s="722">
        <f t="shared" si="331"/>
        <v>0</v>
      </c>
      <c r="T2677" s="461"/>
      <c r="U2677" s="722">
        <f t="shared" si="332"/>
        <v>0</v>
      </c>
      <c r="W2677" s="655">
        <f t="shared" si="333"/>
        <v>0</v>
      </c>
      <c r="Z2677" s="654">
        <f t="shared" si="334"/>
        <v>0</v>
      </c>
      <c r="AF2677">
        <f t="shared" si="335"/>
        <v>0</v>
      </c>
    </row>
    <row r="2678" spans="1:32">
      <c r="A2678" s="381">
        <v>2678</v>
      </c>
      <c r="B2678" s="936" t="s">
        <v>1544</v>
      </c>
      <c r="E2678" s="718">
        <f>'57'!K26</f>
        <v>0</v>
      </c>
      <c r="F2678" s="718"/>
      <c r="G2678" s="718">
        <f>'58'!K26</f>
        <v>0</v>
      </c>
      <c r="I2678" s="737">
        <f>'57'!K26</f>
        <v>0</v>
      </c>
      <c r="K2678" s="231">
        <f>'58'!K26</f>
        <v>0</v>
      </c>
      <c r="N2678" s="1018">
        <v>0</v>
      </c>
      <c r="S2678" s="722">
        <f t="shared" si="331"/>
        <v>0</v>
      </c>
      <c r="T2678" s="461"/>
      <c r="U2678" s="722">
        <f t="shared" si="332"/>
        <v>0</v>
      </c>
      <c r="W2678" s="655">
        <f t="shared" si="333"/>
        <v>0</v>
      </c>
      <c r="Z2678" s="654">
        <f t="shared" si="334"/>
        <v>0</v>
      </c>
      <c r="AF2678">
        <f t="shared" si="335"/>
        <v>0</v>
      </c>
    </row>
    <row r="2679" spans="1:32">
      <c r="A2679" s="381">
        <v>2679</v>
      </c>
      <c r="B2679" s="936" t="s">
        <v>1545</v>
      </c>
      <c r="E2679" s="718">
        <f>'57'!K27</f>
        <v>0</v>
      </c>
      <c r="F2679" s="718"/>
      <c r="G2679" s="718">
        <f>'58'!K27</f>
        <v>0</v>
      </c>
      <c r="I2679" s="737">
        <f>'57'!K27</f>
        <v>0</v>
      </c>
      <c r="K2679" s="231">
        <f>'58'!K27</f>
        <v>0</v>
      </c>
      <c r="N2679" s="1018">
        <v>0</v>
      </c>
      <c r="S2679" s="722">
        <f t="shared" si="331"/>
        <v>0</v>
      </c>
      <c r="T2679" s="461"/>
      <c r="U2679" s="722">
        <f t="shared" si="332"/>
        <v>0</v>
      </c>
      <c r="W2679" s="655">
        <f t="shared" si="333"/>
        <v>0</v>
      </c>
      <c r="Z2679" s="654">
        <f t="shared" si="334"/>
        <v>0</v>
      </c>
      <c r="AF2679">
        <f>-(G2679-E2679)</f>
        <v>0</v>
      </c>
    </row>
    <row r="2680" spans="1:32">
      <c r="A2680" s="381">
        <v>2680</v>
      </c>
      <c r="B2680" s="936" t="s">
        <v>115</v>
      </c>
      <c r="E2680" s="718">
        <f>'57'!K28</f>
        <v>0</v>
      </c>
      <c r="F2680" s="718"/>
      <c r="G2680" s="718">
        <f>'58'!K28</f>
        <v>0</v>
      </c>
      <c r="I2680" s="737">
        <f>'57'!K28</f>
        <v>0</v>
      </c>
      <c r="K2680" s="231">
        <f>'58'!K28</f>
        <v>0</v>
      </c>
      <c r="N2680" s="1018">
        <v>0</v>
      </c>
      <c r="O2680" s="898">
        <f>'57'!K28</f>
        <v>0</v>
      </c>
      <c r="Q2680" s="898">
        <f>'58'!K28</f>
        <v>0</v>
      </c>
      <c r="S2680" s="722">
        <f t="shared" si="331"/>
        <v>0</v>
      </c>
      <c r="T2680" s="461"/>
      <c r="U2680" s="722">
        <f t="shared" si="332"/>
        <v>0</v>
      </c>
      <c r="W2680" s="655">
        <f t="shared" si="333"/>
        <v>0</v>
      </c>
      <c r="Z2680" s="654">
        <f t="shared" si="334"/>
        <v>0</v>
      </c>
      <c r="AF2680">
        <f>-(G2680-E2680)</f>
        <v>0</v>
      </c>
    </row>
    <row r="2681" spans="1:32" ht="15.75">
      <c r="A2681" s="381">
        <v>2681</v>
      </c>
      <c r="B2681" s="937" t="s">
        <v>106</v>
      </c>
      <c r="E2681" s="718">
        <f>'57'!K29</f>
        <v>0</v>
      </c>
      <c r="F2681" s="718"/>
      <c r="G2681" s="718">
        <f>'58'!K29</f>
        <v>0</v>
      </c>
      <c r="I2681" s="737">
        <f>'57'!K29</f>
        <v>0</v>
      </c>
      <c r="K2681" s="231">
        <f>'58'!K29</f>
        <v>0</v>
      </c>
      <c r="N2681" s="1018">
        <v>0</v>
      </c>
      <c r="O2681" s="898">
        <f>'57'!K29</f>
        <v>0</v>
      </c>
      <c r="Q2681" s="898">
        <f>'58'!K29</f>
        <v>0</v>
      </c>
      <c r="S2681" s="722">
        <f t="shared" si="331"/>
        <v>0</v>
      </c>
      <c r="T2681" s="461"/>
      <c r="U2681" s="722">
        <f t="shared" si="332"/>
        <v>0</v>
      </c>
      <c r="W2681" s="655">
        <f t="shared" si="333"/>
        <v>0</v>
      </c>
      <c r="Z2681" s="654">
        <f t="shared" si="334"/>
        <v>0</v>
      </c>
      <c r="AF2681">
        <f>-(G2681-E2681)</f>
        <v>0</v>
      </c>
    </row>
    <row r="2682" spans="1:32" ht="15.75">
      <c r="A2682" s="381">
        <v>2682</v>
      </c>
      <c r="B2682" s="937" t="s">
        <v>303</v>
      </c>
      <c r="E2682" s="718"/>
      <c r="F2682" s="718"/>
      <c r="G2682" s="718"/>
      <c r="I2682" s="737"/>
      <c r="K2682" s="231"/>
      <c r="N2682" s="1018"/>
      <c r="S2682" s="722">
        <f t="shared" si="331"/>
        <v>0</v>
      </c>
      <c r="U2682" s="722">
        <f t="shared" si="332"/>
        <v>0</v>
      </c>
      <c r="W2682" s="655">
        <f t="shared" si="333"/>
        <v>0</v>
      </c>
      <c r="Z2682" s="654">
        <f t="shared" si="334"/>
        <v>0</v>
      </c>
    </row>
    <row r="2683" spans="1:32">
      <c r="A2683" s="381">
        <v>2683</v>
      </c>
      <c r="B2683" s="936" t="s">
        <v>135</v>
      </c>
      <c r="E2683" s="718"/>
      <c r="F2683" s="718"/>
      <c r="G2683" s="718"/>
      <c r="I2683" s="737"/>
      <c r="K2683" s="231"/>
      <c r="N2683" s="1018"/>
      <c r="S2683" s="722">
        <f t="shared" si="331"/>
        <v>0</v>
      </c>
      <c r="U2683" s="722">
        <f t="shared" si="332"/>
        <v>0</v>
      </c>
      <c r="W2683" s="655">
        <f t="shared" si="333"/>
        <v>0</v>
      </c>
      <c r="Z2683" s="654">
        <f t="shared" si="334"/>
        <v>0</v>
      </c>
    </row>
    <row r="2684" spans="1:32">
      <c r="A2684" s="381">
        <v>2684</v>
      </c>
      <c r="B2684" s="637" t="s">
        <v>1220</v>
      </c>
      <c r="E2684" s="718">
        <f>'57'!K33</f>
        <v>0</v>
      </c>
      <c r="F2684" s="718"/>
      <c r="G2684" s="718">
        <f>'58'!K33</f>
        <v>0</v>
      </c>
      <c r="I2684" s="737">
        <f>'57'!K33</f>
        <v>0</v>
      </c>
      <c r="K2684" s="231">
        <f>'58'!K33</f>
        <v>0</v>
      </c>
      <c r="N2684" s="1018">
        <v>0</v>
      </c>
      <c r="O2684" s="898">
        <f>'57'!K33</f>
        <v>0</v>
      </c>
      <c r="Q2684" s="898">
        <f>'58'!K33</f>
        <v>0</v>
      </c>
      <c r="S2684" s="722">
        <f t="shared" si="331"/>
        <v>0</v>
      </c>
      <c r="T2684" s="461"/>
      <c r="U2684" s="722">
        <f t="shared" si="332"/>
        <v>0</v>
      </c>
      <c r="W2684" s="655">
        <f t="shared" si="333"/>
        <v>0</v>
      </c>
      <c r="Z2684" s="654">
        <f t="shared" si="334"/>
        <v>0</v>
      </c>
      <c r="AF2684">
        <f t="shared" ref="AF2684:AF2696" si="336">-(G2684-E2684)</f>
        <v>0</v>
      </c>
    </row>
    <row r="2685" spans="1:32">
      <c r="A2685" s="381">
        <v>2685</v>
      </c>
      <c r="B2685" s="637" t="s">
        <v>1221</v>
      </c>
      <c r="E2685" s="718">
        <f>'57'!K34</f>
        <v>0</v>
      </c>
      <c r="F2685" s="718"/>
      <c r="G2685" s="718">
        <f>'58'!K34</f>
        <v>0</v>
      </c>
      <c r="I2685" s="737">
        <f>'57'!K34</f>
        <v>0</v>
      </c>
      <c r="K2685" s="231">
        <f>'58'!K34</f>
        <v>0</v>
      </c>
      <c r="N2685" s="1018">
        <v>0</v>
      </c>
      <c r="O2685" s="898">
        <f>'57'!K34</f>
        <v>0</v>
      </c>
      <c r="Q2685" s="898">
        <f>'58'!K34</f>
        <v>0</v>
      </c>
      <c r="S2685" s="722">
        <f t="shared" si="331"/>
        <v>0</v>
      </c>
      <c r="T2685" s="461"/>
      <c r="U2685" s="722">
        <f t="shared" si="332"/>
        <v>0</v>
      </c>
      <c r="W2685" s="655">
        <f t="shared" si="333"/>
        <v>0</v>
      </c>
      <c r="Z2685" s="654">
        <f t="shared" si="334"/>
        <v>0</v>
      </c>
      <c r="AF2685">
        <f t="shared" si="336"/>
        <v>0</v>
      </c>
    </row>
    <row r="2686" spans="1:32">
      <c r="A2686" s="381">
        <v>2686</v>
      </c>
      <c r="B2686" s="637" t="s">
        <v>1222</v>
      </c>
      <c r="E2686" s="718">
        <f>'57'!K35</f>
        <v>0</v>
      </c>
      <c r="F2686" s="718"/>
      <c r="G2686" s="718">
        <f>'58'!K35</f>
        <v>0</v>
      </c>
      <c r="I2686" s="737">
        <f>'57'!K35</f>
        <v>0</v>
      </c>
      <c r="K2686" s="231">
        <f>'58'!K35</f>
        <v>0</v>
      </c>
      <c r="N2686" s="1018">
        <v>0</v>
      </c>
      <c r="O2686" s="898">
        <f>'57'!K35</f>
        <v>0</v>
      </c>
      <c r="Q2686" s="898">
        <f>'58'!K35</f>
        <v>0</v>
      </c>
      <c r="S2686" s="722">
        <f t="shared" si="331"/>
        <v>0</v>
      </c>
      <c r="T2686" s="461"/>
      <c r="U2686" s="722">
        <f t="shared" si="332"/>
        <v>0</v>
      </c>
      <c r="W2686" s="655">
        <f t="shared" si="333"/>
        <v>0</v>
      </c>
      <c r="Z2686" s="654">
        <f t="shared" si="334"/>
        <v>0</v>
      </c>
      <c r="AF2686">
        <f t="shared" si="336"/>
        <v>0</v>
      </c>
    </row>
    <row r="2687" spans="1:32">
      <c r="A2687" s="381">
        <v>2687</v>
      </c>
      <c r="B2687" s="637" t="s">
        <v>1223</v>
      </c>
      <c r="E2687" s="718">
        <f>'57'!K36</f>
        <v>0</v>
      </c>
      <c r="F2687" s="718"/>
      <c r="G2687" s="718">
        <f>'58'!K36</f>
        <v>0</v>
      </c>
      <c r="I2687" s="737">
        <f>'57'!K36</f>
        <v>0</v>
      </c>
      <c r="K2687" s="231">
        <f>'58'!K36</f>
        <v>0</v>
      </c>
      <c r="N2687" s="1018">
        <v>0</v>
      </c>
      <c r="O2687" s="898">
        <f>'57'!K36</f>
        <v>0</v>
      </c>
      <c r="Q2687" s="898">
        <f>'58'!K36</f>
        <v>0</v>
      </c>
      <c r="S2687" s="722">
        <f t="shared" si="331"/>
        <v>0</v>
      </c>
      <c r="T2687" s="461"/>
      <c r="U2687" s="722">
        <f t="shared" si="332"/>
        <v>0</v>
      </c>
      <c r="W2687" s="655">
        <f t="shared" si="333"/>
        <v>0</v>
      </c>
      <c r="Z2687" s="654">
        <f t="shared" si="334"/>
        <v>0</v>
      </c>
      <c r="AF2687">
        <f t="shared" si="336"/>
        <v>0</v>
      </c>
    </row>
    <row r="2688" spans="1:32">
      <c r="A2688" s="381">
        <v>2688</v>
      </c>
      <c r="B2688" s="936" t="s">
        <v>136</v>
      </c>
      <c r="E2688" s="718">
        <f>'57'!K37</f>
        <v>0</v>
      </c>
      <c r="F2688" s="718"/>
      <c r="G2688" s="718">
        <f>'58'!K37</f>
        <v>0</v>
      </c>
      <c r="I2688" s="737">
        <f>'57'!K37</f>
        <v>0</v>
      </c>
      <c r="K2688" s="231">
        <f>'58'!K37</f>
        <v>0</v>
      </c>
      <c r="N2688" s="1018">
        <v>0</v>
      </c>
      <c r="O2688" s="898">
        <f>'57'!K37</f>
        <v>0</v>
      </c>
      <c r="Q2688" s="898">
        <f>'58'!K37</f>
        <v>0</v>
      </c>
      <c r="S2688" s="722">
        <f t="shared" si="331"/>
        <v>0</v>
      </c>
      <c r="T2688" s="461"/>
      <c r="U2688" s="722">
        <f t="shared" si="332"/>
        <v>0</v>
      </c>
      <c r="W2688" s="655">
        <f t="shared" si="333"/>
        <v>0</v>
      </c>
      <c r="Z2688" s="654">
        <f t="shared" si="334"/>
        <v>0</v>
      </c>
      <c r="AF2688">
        <f t="shared" si="336"/>
        <v>0</v>
      </c>
    </row>
    <row r="2689" spans="1:32">
      <c r="A2689" s="381">
        <v>2689</v>
      </c>
      <c r="B2689" s="936" t="s">
        <v>137</v>
      </c>
      <c r="E2689" s="718">
        <f>'57'!K38</f>
        <v>0</v>
      </c>
      <c r="F2689" s="718"/>
      <c r="G2689" s="718">
        <f>'58'!K38</f>
        <v>0</v>
      </c>
      <c r="I2689" s="737">
        <f>'57'!K38</f>
        <v>0</v>
      </c>
      <c r="K2689" s="231">
        <f>'58'!K38</f>
        <v>0</v>
      </c>
      <c r="N2689" s="1018">
        <v>0</v>
      </c>
      <c r="O2689" s="898">
        <f>'57'!K38</f>
        <v>0</v>
      </c>
      <c r="Q2689" s="898">
        <f>'58'!K38</f>
        <v>0</v>
      </c>
      <c r="S2689" s="722">
        <f t="shared" si="331"/>
        <v>0</v>
      </c>
      <c r="T2689" s="461"/>
      <c r="U2689" s="722">
        <f t="shared" si="332"/>
        <v>0</v>
      </c>
      <c r="W2689" s="655">
        <f t="shared" si="333"/>
        <v>0</v>
      </c>
      <c r="Z2689" s="654">
        <f t="shared" si="334"/>
        <v>0</v>
      </c>
      <c r="AF2689">
        <f t="shared" si="336"/>
        <v>0</v>
      </c>
    </row>
    <row r="2690" spans="1:32">
      <c r="A2690" s="381">
        <v>2690</v>
      </c>
      <c r="B2690" s="936" t="s">
        <v>299</v>
      </c>
      <c r="E2690" s="718">
        <f>'57'!K39</f>
        <v>0</v>
      </c>
      <c r="F2690" s="718"/>
      <c r="G2690" s="718">
        <f>'58'!K39</f>
        <v>0</v>
      </c>
      <c r="I2690" s="737">
        <f>'57'!K39</f>
        <v>0</v>
      </c>
      <c r="K2690" s="231">
        <f>'58'!K39</f>
        <v>0</v>
      </c>
      <c r="N2690" s="1018">
        <v>0</v>
      </c>
      <c r="O2690" s="898">
        <f>'57'!K39</f>
        <v>0</v>
      </c>
      <c r="Q2690" s="898">
        <f>'58'!K39</f>
        <v>0</v>
      </c>
      <c r="S2690" s="722">
        <f t="shared" si="331"/>
        <v>0</v>
      </c>
      <c r="T2690" s="461"/>
      <c r="U2690" s="722">
        <f t="shared" si="332"/>
        <v>0</v>
      </c>
      <c r="W2690" s="655">
        <f t="shared" si="333"/>
        <v>0</v>
      </c>
      <c r="Z2690" s="654">
        <f t="shared" si="334"/>
        <v>0</v>
      </c>
      <c r="AF2690">
        <f t="shared" si="336"/>
        <v>0</v>
      </c>
    </row>
    <row r="2691" spans="1:32">
      <c r="A2691" s="381">
        <v>2691</v>
      </c>
      <c r="B2691" s="936" t="s">
        <v>1102</v>
      </c>
      <c r="E2691" s="718">
        <f>'57'!K40</f>
        <v>0</v>
      </c>
      <c r="F2691" s="718"/>
      <c r="G2691" s="718">
        <f>'58'!K40</f>
        <v>0</v>
      </c>
      <c r="I2691" s="741"/>
      <c r="K2691" s="718"/>
      <c r="N2691" s="1018">
        <v>0</v>
      </c>
      <c r="S2691" s="722">
        <f t="shared" si="331"/>
        <v>0</v>
      </c>
      <c r="U2691" s="722">
        <f t="shared" si="332"/>
        <v>0</v>
      </c>
      <c r="W2691" s="655">
        <f t="shared" si="333"/>
        <v>0</v>
      </c>
      <c r="Z2691" s="654">
        <f t="shared" si="334"/>
        <v>0</v>
      </c>
      <c r="AF2691">
        <f t="shared" si="336"/>
        <v>0</v>
      </c>
    </row>
    <row r="2692" spans="1:32">
      <c r="A2692" s="381">
        <v>2692</v>
      </c>
      <c r="B2692" s="936" t="s">
        <v>300</v>
      </c>
      <c r="E2692" s="718">
        <f>'57'!K41</f>
        <v>0</v>
      </c>
      <c r="F2692" s="718"/>
      <c r="G2692" s="718">
        <f>'58'!K41</f>
        <v>0</v>
      </c>
      <c r="I2692" s="737">
        <f>'57'!K41</f>
        <v>0</v>
      </c>
      <c r="K2692" s="231">
        <f>'58'!K41</f>
        <v>0</v>
      </c>
      <c r="N2692" s="1018">
        <v>0</v>
      </c>
      <c r="O2692" s="898">
        <f>'57'!K41</f>
        <v>0</v>
      </c>
      <c r="Q2692" s="898">
        <f>'58'!K41</f>
        <v>0</v>
      </c>
      <c r="S2692" s="722">
        <f t="shared" si="331"/>
        <v>0</v>
      </c>
      <c r="T2692" s="461"/>
      <c r="U2692" s="722">
        <f t="shared" si="332"/>
        <v>0</v>
      </c>
      <c r="W2692" s="655">
        <f t="shared" si="333"/>
        <v>0</v>
      </c>
      <c r="Z2692" s="654">
        <f t="shared" si="334"/>
        <v>0</v>
      </c>
      <c r="AF2692">
        <f t="shared" si="336"/>
        <v>0</v>
      </c>
    </row>
    <row r="2693" spans="1:32">
      <c r="A2693" s="381">
        <v>2693</v>
      </c>
      <c r="B2693" s="936" t="s">
        <v>301</v>
      </c>
      <c r="E2693" s="718">
        <f>'57'!K42</f>
        <v>0</v>
      </c>
      <c r="F2693" s="718"/>
      <c r="G2693" s="718">
        <f>'58'!K42</f>
        <v>0</v>
      </c>
      <c r="I2693" s="737">
        <f>'57'!K42</f>
        <v>0</v>
      </c>
      <c r="K2693" s="231">
        <f>'58'!K42</f>
        <v>0</v>
      </c>
      <c r="N2693" s="1018">
        <v>0</v>
      </c>
      <c r="O2693" s="898">
        <f>'57'!K42</f>
        <v>0</v>
      </c>
      <c r="Q2693" s="898">
        <f>'58'!K42</f>
        <v>0</v>
      </c>
      <c r="S2693" s="722">
        <f t="shared" si="331"/>
        <v>0</v>
      </c>
      <c r="T2693" s="461"/>
      <c r="U2693" s="722">
        <f t="shared" si="332"/>
        <v>0</v>
      </c>
      <c r="W2693" s="655">
        <f t="shared" si="333"/>
        <v>0</v>
      </c>
      <c r="Z2693" s="654">
        <f t="shared" si="334"/>
        <v>0</v>
      </c>
      <c r="AF2693">
        <f t="shared" si="336"/>
        <v>0</v>
      </c>
    </row>
    <row r="2694" spans="1:32">
      <c r="A2694" s="381">
        <v>2694</v>
      </c>
      <c r="B2694" s="936" t="s">
        <v>1324</v>
      </c>
      <c r="E2694" s="718">
        <f>'57'!K43</f>
        <v>0</v>
      </c>
      <c r="F2694" s="718"/>
      <c r="G2694" s="718">
        <f>'58'!K43</f>
        <v>0</v>
      </c>
      <c r="I2694" s="737">
        <f>'57'!K43</f>
        <v>0</v>
      </c>
      <c r="K2694" s="231">
        <f>'58'!K43</f>
        <v>0</v>
      </c>
      <c r="N2694" s="1018">
        <v>0</v>
      </c>
      <c r="O2694" s="898">
        <f>'57'!K43</f>
        <v>0</v>
      </c>
      <c r="Q2694" s="898">
        <f>'58'!K43</f>
        <v>0</v>
      </c>
      <c r="S2694" s="722">
        <f t="shared" ref="S2694:S2716" si="337">E2694-I2694</f>
        <v>0</v>
      </c>
      <c r="T2694" s="461"/>
      <c r="U2694" s="722">
        <f t="shared" ref="U2694:U2716" si="338">G2694-K2694</f>
        <v>0</v>
      </c>
      <c r="W2694" s="655">
        <f t="shared" ref="W2694:W2716" si="339">G2694-N2694</f>
        <v>0</v>
      </c>
      <c r="Z2694" s="654">
        <f t="shared" ref="Z2694:Z2716" si="340">E2694-Y2694</f>
        <v>0</v>
      </c>
      <c r="AF2694">
        <f t="shared" si="336"/>
        <v>0</v>
      </c>
    </row>
    <row r="2695" spans="1:32">
      <c r="A2695" s="381">
        <v>2695</v>
      </c>
      <c r="B2695" s="936" t="s">
        <v>302</v>
      </c>
      <c r="E2695" s="718">
        <f>'57'!K44</f>
        <v>0</v>
      </c>
      <c r="F2695" s="718"/>
      <c r="G2695" s="718">
        <f>'58'!K44</f>
        <v>0</v>
      </c>
      <c r="I2695" s="737">
        <f>'57'!K44</f>
        <v>0</v>
      </c>
      <c r="K2695" s="231">
        <f>'58'!K44</f>
        <v>0</v>
      </c>
      <c r="N2695" s="1018">
        <v>0</v>
      </c>
      <c r="O2695" s="898">
        <f>'57'!K44</f>
        <v>0</v>
      </c>
      <c r="Q2695" s="898">
        <f>'58'!K44</f>
        <v>0</v>
      </c>
      <c r="S2695" s="722">
        <f t="shared" si="337"/>
        <v>0</v>
      </c>
      <c r="T2695" s="461"/>
      <c r="U2695" s="722">
        <f t="shared" si="338"/>
        <v>0</v>
      </c>
      <c r="W2695" s="655">
        <f t="shared" si="339"/>
        <v>0</v>
      </c>
      <c r="Z2695" s="654">
        <f t="shared" si="340"/>
        <v>0</v>
      </c>
      <c r="AF2695">
        <f t="shared" si="336"/>
        <v>0</v>
      </c>
    </row>
    <row r="2696" spans="1:32">
      <c r="A2696" s="381">
        <v>2696</v>
      </c>
      <c r="B2696" s="936" t="s">
        <v>1544</v>
      </c>
      <c r="E2696" s="718">
        <f>'57'!K45</f>
        <v>0</v>
      </c>
      <c r="F2696" s="718"/>
      <c r="G2696" s="718">
        <f>'58'!K45</f>
        <v>0</v>
      </c>
      <c r="I2696" s="737">
        <f>'57'!K45</f>
        <v>0</v>
      </c>
      <c r="K2696" s="231">
        <f>'58'!K45</f>
        <v>0</v>
      </c>
      <c r="N2696" s="1018">
        <v>0</v>
      </c>
      <c r="S2696" s="722">
        <f t="shared" si="337"/>
        <v>0</v>
      </c>
      <c r="T2696" s="461"/>
      <c r="U2696" s="722">
        <f t="shared" si="338"/>
        <v>0</v>
      </c>
      <c r="W2696" s="655">
        <f t="shared" si="339"/>
        <v>0</v>
      </c>
      <c r="Z2696" s="654">
        <f t="shared" si="340"/>
        <v>0</v>
      </c>
      <c r="AF2696">
        <f t="shared" si="336"/>
        <v>0</v>
      </c>
    </row>
    <row r="2697" spans="1:32">
      <c r="A2697" s="381">
        <v>2697</v>
      </c>
      <c r="B2697" s="936" t="s">
        <v>1545</v>
      </c>
      <c r="E2697" s="718">
        <f>'57'!K46</f>
        <v>0</v>
      </c>
      <c r="F2697" s="718"/>
      <c r="G2697" s="718">
        <f>'58'!K46</f>
        <v>0</v>
      </c>
      <c r="I2697" s="737">
        <f>'57'!K46</f>
        <v>0</v>
      </c>
      <c r="K2697" s="231">
        <f>'58'!K46</f>
        <v>0</v>
      </c>
      <c r="N2697" s="1018">
        <v>0</v>
      </c>
      <c r="S2697" s="722">
        <f t="shared" si="337"/>
        <v>0</v>
      </c>
      <c r="T2697" s="461"/>
      <c r="U2697" s="722">
        <f t="shared" si="338"/>
        <v>0</v>
      </c>
      <c r="W2697" s="655">
        <f t="shared" si="339"/>
        <v>0</v>
      </c>
      <c r="Z2697" s="654">
        <f t="shared" si="340"/>
        <v>0</v>
      </c>
      <c r="AF2697">
        <f>-(G2697-E2697)</f>
        <v>0</v>
      </c>
    </row>
    <row r="2698" spans="1:32">
      <c r="A2698" s="381">
        <v>2698</v>
      </c>
      <c r="B2698" s="936" t="s">
        <v>115</v>
      </c>
      <c r="E2698" s="718">
        <f>'57'!K47</f>
        <v>0</v>
      </c>
      <c r="F2698" s="718"/>
      <c r="G2698" s="718">
        <f>'58'!K47</f>
        <v>0</v>
      </c>
      <c r="I2698" s="737">
        <f>'57'!K47</f>
        <v>0</v>
      </c>
      <c r="K2698" s="231">
        <f>'58'!K47</f>
        <v>0</v>
      </c>
      <c r="N2698" s="1018">
        <v>0</v>
      </c>
      <c r="O2698" s="898">
        <f>'57'!K47</f>
        <v>0</v>
      </c>
      <c r="Q2698" s="898">
        <f>'58'!K47</f>
        <v>0</v>
      </c>
      <c r="S2698" s="722">
        <f t="shared" si="337"/>
        <v>0</v>
      </c>
      <c r="T2698" s="461"/>
      <c r="U2698" s="722">
        <f t="shared" si="338"/>
        <v>0</v>
      </c>
      <c r="W2698" s="655">
        <f t="shared" si="339"/>
        <v>0</v>
      </c>
      <c r="Z2698" s="654">
        <f t="shared" si="340"/>
        <v>0</v>
      </c>
      <c r="AF2698">
        <f>-(G2698-E2698)</f>
        <v>0</v>
      </c>
    </row>
    <row r="2699" spans="1:32" ht="15.75">
      <c r="A2699" s="381">
        <v>2699</v>
      </c>
      <c r="B2699" s="937" t="s">
        <v>106</v>
      </c>
      <c r="E2699" s="718">
        <f>'57'!K48</f>
        <v>0</v>
      </c>
      <c r="F2699" s="718"/>
      <c r="G2699" s="718">
        <f>'58'!K48</f>
        <v>0</v>
      </c>
      <c r="I2699" s="737">
        <f>'57'!K48</f>
        <v>0</v>
      </c>
      <c r="K2699" s="231">
        <f>'58'!K48</f>
        <v>0</v>
      </c>
      <c r="N2699" s="1018">
        <v>0</v>
      </c>
      <c r="O2699" s="898">
        <f>'57'!K48</f>
        <v>0</v>
      </c>
      <c r="Q2699" s="898">
        <f>'58'!K48</f>
        <v>0</v>
      </c>
      <c r="S2699" s="722">
        <f t="shared" si="337"/>
        <v>0</v>
      </c>
      <c r="T2699" s="461"/>
      <c r="U2699" s="722">
        <f t="shared" si="338"/>
        <v>0</v>
      </c>
      <c r="W2699" s="655">
        <f t="shared" si="339"/>
        <v>0</v>
      </c>
      <c r="Z2699" s="654">
        <f t="shared" si="340"/>
        <v>0</v>
      </c>
      <c r="AF2699">
        <f>-(G2699-E2699)</f>
        <v>0</v>
      </c>
    </row>
    <row r="2700" spans="1:32" ht="15.75">
      <c r="A2700" s="381">
        <v>2700</v>
      </c>
      <c r="B2700" s="937" t="s">
        <v>172</v>
      </c>
      <c r="E2700" s="718"/>
      <c r="F2700" s="718"/>
      <c r="G2700" s="718"/>
      <c r="I2700" s="737"/>
      <c r="K2700" s="231"/>
      <c r="N2700" s="1018"/>
      <c r="S2700" s="722">
        <f t="shared" si="337"/>
        <v>0</v>
      </c>
      <c r="U2700" s="722">
        <f t="shared" si="338"/>
        <v>0</v>
      </c>
      <c r="W2700" s="655">
        <f t="shared" si="339"/>
        <v>0</v>
      </c>
      <c r="Z2700" s="654">
        <f t="shared" si="340"/>
        <v>0</v>
      </c>
    </row>
    <row r="2701" spans="1:32">
      <c r="A2701" s="381">
        <v>2701</v>
      </c>
      <c r="B2701" s="936" t="s">
        <v>135</v>
      </c>
      <c r="E2701" s="718"/>
      <c r="F2701" s="718"/>
      <c r="G2701" s="718"/>
      <c r="I2701" s="737"/>
      <c r="K2701" s="231"/>
      <c r="N2701" s="1018"/>
      <c r="S2701" s="722">
        <f t="shared" si="337"/>
        <v>0</v>
      </c>
      <c r="U2701" s="722">
        <f t="shared" si="338"/>
        <v>0</v>
      </c>
      <c r="W2701" s="655">
        <f t="shared" si="339"/>
        <v>0</v>
      </c>
      <c r="Z2701" s="654">
        <f t="shared" si="340"/>
        <v>0</v>
      </c>
    </row>
    <row r="2702" spans="1:32">
      <c r="A2702" s="381">
        <v>2702</v>
      </c>
      <c r="B2702" s="637" t="s">
        <v>1220</v>
      </c>
      <c r="E2702" s="718">
        <f>'57'!K52</f>
        <v>0</v>
      </c>
      <c r="F2702" s="718"/>
      <c r="G2702" s="718">
        <f>'58'!K52</f>
        <v>0</v>
      </c>
      <c r="I2702" s="737">
        <f>'57'!K52</f>
        <v>0</v>
      </c>
      <c r="K2702" s="231">
        <f>'58'!K52</f>
        <v>0</v>
      </c>
      <c r="N2702" s="1018">
        <v>0</v>
      </c>
      <c r="O2702" s="898">
        <f>'57'!K52</f>
        <v>0</v>
      </c>
      <c r="Q2702" s="898">
        <f>'58'!K52</f>
        <v>0</v>
      </c>
      <c r="S2702" s="722">
        <f t="shared" si="337"/>
        <v>0</v>
      </c>
      <c r="T2702" s="461"/>
      <c r="U2702" s="722">
        <f t="shared" si="338"/>
        <v>0</v>
      </c>
      <c r="W2702" s="655">
        <f t="shared" si="339"/>
        <v>0</v>
      </c>
      <c r="Z2702" s="654">
        <f t="shared" si="340"/>
        <v>0</v>
      </c>
      <c r="AF2702">
        <f t="shared" ref="AF2702:AF2714" si="341">-(G2702-E2702)</f>
        <v>0</v>
      </c>
    </row>
    <row r="2703" spans="1:32">
      <c r="A2703" s="381">
        <v>2703</v>
      </c>
      <c r="B2703" s="637" t="s">
        <v>1221</v>
      </c>
      <c r="E2703" s="718">
        <f>'57'!K53</f>
        <v>0</v>
      </c>
      <c r="F2703" s="718"/>
      <c r="G2703" s="718">
        <f>'58'!K53</f>
        <v>0</v>
      </c>
      <c r="I2703" s="737">
        <f>'57'!K53</f>
        <v>0</v>
      </c>
      <c r="K2703" s="231">
        <f>'58'!K53</f>
        <v>0</v>
      </c>
      <c r="N2703" s="1018">
        <v>0</v>
      </c>
      <c r="O2703" s="898">
        <f>'57'!K53</f>
        <v>0</v>
      </c>
      <c r="Q2703" s="898">
        <f>'58'!K53</f>
        <v>0</v>
      </c>
      <c r="S2703" s="722">
        <f t="shared" si="337"/>
        <v>0</v>
      </c>
      <c r="T2703" s="461"/>
      <c r="U2703" s="722">
        <f t="shared" si="338"/>
        <v>0</v>
      </c>
      <c r="W2703" s="655">
        <f t="shared" si="339"/>
        <v>0</v>
      </c>
      <c r="Z2703" s="654">
        <f t="shared" si="340"/>
        <v>0</v>
      </c>
      <c r="AF2703">
        <f t="shared" si="341"/>
        <v>0</v>
      </c>
    </row>
    <row r="2704" spans="1:32">
      <c r="A2704" s="381">
        <v>2704</v>
      </c>
      <c r="B2704" s="637" t="s">
        <v>1222</v>
      </c>
      <c r="E2704" s="718">
        <f>'57'!K54</f>
        <v>0</v>
      </c>
      <c r="F2704" s="718"/>
      <c r="G2704" s="718">
        <f>'58'!K54</f>
        <v>0</v>
      </c>
      <c r="I2704" s="737">
        <f>'57'!K54</f>
        <v>0</v>
      </c>
      <c r="K2704" s="231">
        <f>'58'!K54</f>
        <v>0</v>
      </c>
      <c r="N2704" s="1018">
        <v>0</v>
      </c>
      <c r="O2704" s="898">
        <f>'57'!K54</f>
        <v>0</v>
      </c>
      <c r="Q2704" s="898">
        <f>'58'!K54</f>
        <v>0</v>
      </c>
      <c r="S2704" s="722">
        <f t="shared" si="337"/>
        <v>0</v>
      </c>
      <c r="T2704" s="461"/>
      <c r="U2704" s="722">
        <f t="shared" si="338"/>
        <v>0</v>
      </c>
      <c r="W2704" s="655">
        <f t="shared" si="339"/>
        <v>0</v>
      </c>
      <c r="Z2704" s="654">
        <f t="shared" si="340"/>
        <v>0</v>
      </c>
      <c r="AF2704">
        <f t="shared" si="341"/>
        <v>0</v>
      </c>
    </row>
    <row r="2705" spans="1:32">
      <c r="A2705" s="381">
        <v>2705</v>
      </c>
      <c r="B2705" s="637" t="s">
        <v>1223</v>
      </c>
      <c r="E2705" s="718">
        <f>'57'!K55</f>
        <v>0</v>
      </c>
      <c r="F2705" s="718"/>
      <c r="G2705" s="718">
        <f>'58'!K55</f>
        <v>0</v>
      </c>
      <c r="I2705" s="737">
        <f>'57'!K55</f>
        <v>0</v>
      </c>
      <c r="K2705" s="231">
        <f>'58'!K55</f>
        <v>0</v>
      </c>
      <c r="N2705" s="1018">
        <v>0</v>
      </c>
      <c r="O2705" s="898">
        <f>'57'!K55</f>
        <v>0</v>
      </c>
      <c r="Q2705" s="898">
        <f>'58'!K55</f>
        <v>0</v>
      </c>
      <c r="S2705" s="722">
        <f t="shared" si="337"/>
        <v>0</v>
      </c>
      <c r="T2705" s="461"/>
      <c r="U2705" s="722">
        <f t="shared" si="338"/>
        <v>0</v>
      </c>
      <c r="W2705" s="655">
        <f t="shared" si="339"/>
        <v>0</v>
      </c>
      <c r="Z2705" s="654">
        <f t="shared" si="340"/>
        <v>0</v>
      </c>
      <c r="AF2705">
        <f t="shared" si="341"/>
        <v>0</v>
      </c>
    </row>
    <row r="2706" spans="1:32">
      <c r="A2706" s="381">
        <v>2706</v>
      </c>
      <c r="B2706" s="936" t="s">
        <v>136</v>
      </c>
      <c r="E2706" s="718">
        <f>'57'!K56</f>
        <v>0</v>
      </c>
      <c r="F2706" s="718"/>
      <c r="G2706" s="718">
        <f>'58'!K56</f>
        <v>0</v>
      </c>
      <c r="I2706" s="737">
        <f>'57'!K56</f>
        <v>0</v>
      </c>
      <c r="K2706" s="231">
        <f>'58'!K56</f>
        <v>0</v>
      </c>
      <c r="N2706" s="1018">
        <v>0</v>
      </c>
      <c r="O2706" s="898">
        <f>'57'!K56</f>
        <v>0</v>
      </c>
      <c r="Q2706" s="898">
        <f>'58'!K56</f>
        <v>0</v>
      </c>
      <c r="S2706" s="722">
        <f t="shared" si="337"/>
        <v>0</v>
      </c>
      <c r="T2706" s="461"/>
      <c r="U2706" s="722">
        <f t="shared" si="338"/>
        <v>0</v>
      </c>
      <c r="W2706" s="655">
        <f t="shared" si="339"/>
        <v>0</v>
      </c>
      <c r="Z2706" s="654">
        <f t="shared" si="340"/>
        <v>0</v>
      </c>
      <c r="AF2706">
        <f t="shared" si="341"/>
        <v>0</v>
      </c>
    </row>
    <row r="2707" spans="1:32">
      <c r="A2707" s="381">
        <v>2707</v>
      </c>
      <c r="B2707" s="936" t="s">
        <v>137</v>
      </c>
      <c r="E2707" s="718">
        <f>'57'!K57</f>
        <v>0</v>
      </c>
      <c r="F2707" s="718"/>
      <c r="G2707" s="718">
        <f>'58'!K57</f>
        <v>0</v>
      </c>
      <c r="I2707" s="737">
        <f>'57'!K57</f>
        <v>0</v>
      </c>
      <c r="K2707" s="231">
        <f>'58'!K57</f>
        <v>0</v>
      </c>
      <c r="N2707" s="1018">
        <v>0</v>
      </c>
      <c r="O2707" s="898">
        <f>'57'!K57</f>
        <v>0</v>
      </c>
      <c r="Q2707" s="898">
        <f>'58'!K57</f>
        <v>0</v>
      </c>
      <c r="S2707" s="722">
        <f t="shared" si="337"/>
        <v>0</v>
      </c>
      <c r="T2707" s="461"/>
      <c r="U2707" s="722">
        <f t="shared" si="338"/>
        <v>0</v>
      </c>
      <c r="W2707" s="655">
        <f t="shared" si="339"/>
        <v>0</v>
      </c>
      <c r="Z2707" s="654">
        <f t="shared" si="340"/>
        <v>0</v>
      </c>
      <c r="AF2707">
        <f t="shared" si="341"/>
        <v>0</v>
      </c>
    </row>
    <row r="2708" spans="1:32">
      <c r="A2708" s="381">
        <v>2708</v>
      </c>
      <c r="B2708" s="936" t="s">
        <v>299</v>
      </c>
      <c r="E2708" s="718">
        <f>'57'!K58</f>
        <v>0</v>
      </c>
      <c r="F2708" s="718"/>
      <c r="G2708" s="718">
        <f>'58'!K58</f>
        <v>0</v>
      </c>
      <c r="I2708" s="737">
        <f>'57'!K58</f>
        <v>0</v>
      </c>
      <c r="K2708" s="231">
        <f>'58'!K58</f>
        <v>0</v>
      </c>
      <c r="N2708" s="1018">
        <v>0</v>
      </c>
      <c r="O2708" s="898">
        <f>'57'!K58</f>
        <v>0</v>
      </c>
      <c r="Q2708" s="898">
        <f>'58'!K58</f>
        <v>0</v>
      </c>
      <c r="S2708" s="722">
        <f t="shared" si="337"/>
        <v>0</v>
      </c>
      <c r="T2708" s="461"/>
      <c r="U2708" s="722">
        <f t="shared" si="338"/>
        <v>0</v>
      </c>
      <c r="W2708" s="655">
        <f t="shared" si="339"/>
        <v>0</v>
      </c>
      <c r="Z2708" s="654">
        <f t="shared" si="340"/>
        <v>0</v>
      </c>
      <c r="AF2708">
        <f t="shared" si="341"/>
        <v>0</v>
      </c>
    </row>
    <row r="2709" spans="1:32">
      <c r="A2709" s="381">
        <v>2709</v>
      </c>
      <c r="B2709" s="936" t="s">
        <v>1102</v>
      </c>
      <c r="E2709" s="718">
        <f>'57'!K59</f>
        <v>0</v>
      </c>
      <c r="F2709" s="718"/>
      <c r="G2709" s="718">
        <f>'58'!K59</f>
        <v>0</v>
      </c>
      <c r="I2709" s="741"/>
      <c r="K2709" s="718"/>
      <c r="N2709" s="1018">
        <v>0</v>
      </c>
      <c r="S2709" s="722">
        <f t="shared" si="337"/>
        <v>0</v>
      </c>
      <c r="U2709" s="722">
        <f t="shared" si="338"/>
        <v>0</v>
      </c>
      <c r="W2709" s="655">
        <f t="shared" si="339"/>
        <v>0</v>
      </c>
      <c r="Z2709" s="654">
        <f t="shared" si="340"/>
        <v>0</v>
      </c>
      <c r="AF2709">
        <f t="shared" si="341"/>
        <v>0</v>
      </c>
    </row>
    <row r="2710" spans="1:32">
      <c r="A2710" s="381">
        <v>2710</v>
      </c>
      <c r="B2710" s="936" t="s">
        <v>300</v>
      </c>
      <c r="E2710" s="718">
        <f>'57'!K60</f>
        <v>0</v>
      </c>
      <c r="F2710" s="718"/>
      <c r="G2710" s="718">
        <f>'58'!K60</f>
        <v>0</v>
      </c>
      <c r="I2710" s="737">
        <f>'57'!K60</f>
        <v>0</v>
      </c>
      <c r="K2710" s="231">
        <f>'58'!K60</f>
        <v>0</v>
      </c>
      <c r="N2710" s="1018">
        <v>0</v>
      </c>
      <c r="O2710" s="898">
        <f>'57'!K60</f>
        <v>0</v>
      </c>
      <c r="Q2710" s="898">
        <f>'58'!K60</f>
        <v>0</v>
      </c>
      <c r="S2710" s="722">
        <f t="shared" si="337"/>
        <v>0</v>
      </c>
      <c r="T2710" s="461"/>
      <c r="U2710" s="722">
        <f t="shared" si="338"/>
        <v>0</v>
      </c>
      <c r="W2710" s="655">
        <f t="shared" si="339"/>
        <v>0</v>
      </c>
      <c r="Z2710" s="654">
        <f t="shared" si="340"/>
        <v>0</v>
      </c>
      <c r="AF2710">
        <f t="shared" si="341"/>
        <v>0</v>
      </c>
    </row>
    <row r="2711" spans="1:32">
      <c r="A2711" s="381">
        <v>2711</v>
      </c>
      <c r="B2711" s="936" t="s">
        <v>301</v>
      </c>
      <c r="E2711" s="718">
        <f>'57'!K61</f>
        <v>0</v>
      </c>
      <c r="F2711" s="718"/>
      <c r="G2711" s="718">
        <f>'58'!K61</f>
        <v>0</v>
      </c>
      <c r="I2711" s="737">
        <f>'57'!K61</f>
        <v>0</v>
      </c>
      <c r="K2711" s="231">
        <f>'58'!K61</f>
        <v>0</v>
      </c>
      <c r="N2711" s="1018">
        <v>0</v>
      </c>
      <c r="O2711" s="898">
        <f>'57'!K61</f>
        <v>0</v>
      </c>
      <c r="Q2711" s="898">
        <f>'58'!K61</f>
        <v>0</v>
      </c>
      <c r="S2711" s="722">
        <f t="shared" si="337"/>
        <v>0</v>
      </c>
      <c r="T2711" s="461"/>
      <c r="U2711" s="722">
        <f t="shared" si="338"/>
        <v>0</v>
      </c>
      <c r="W2711" s="655">
        <f t="shared" si="339"/>
        <v>0</v>
      </c>
      <c r="Z2711" s="654">
        <f t="shared" si="340"/>
        <v>0</v>
      </c>
      <c r="AF2711">
        <f t="shared" si="341"/>
        <v>0</v>
      </c>
    </row>
    <row r="2712" spans="1:32">
      <c r="A2712" s="381">
        <v>2712</v>
      </c>
      <c r="B2712" s="936" t="s">
        <v>1324</v>
      </c>
      <c r="E2712" s="718">
        <f>'57'!K62</f>
        <v>0</v>
      </c>
      <c r="F2712" s="718"/>
      <c r="G2712" s="718">
        <f>'58'!K62</f>
        <v>0</v>
      </c>
      <c r="I2712" s="737">
        <f>'57'!K62</f>
        <v>0</v>
      </c>
      <c r="K2712" s="231">
        <f>'58'!K62</f>
        <v>0</v>
      </c>
      <c r="N2712" s="1018">
        <v>0</v>
      </c>
      <c r="O2712" s="898">
        <f>'57'!K62</f>
        <v>0</v>
      </c>
      <c r="Q2712" s="898">
        <f>'58'!K62</f>
        <v>0</v>
      </c>
      <c r="S2712" s="722">
        <f t="shared" si="337"/>
        <v>0</v>
      </c>
      <c r="T2712" s="461"/>
      <c r="U2712" s="722">
        <f t="shared" si="338"/>
        <v>0</v>
      </c>
      <c r="W2712" s="655">
        <f t="shared" si="339"/>
        <v>0</v>
      </c>
      <c r="Z2712" s="654">
        <f t="shared" si="340"/>
        <v>0</v>
      </c>
      <c r="AF2712">
        <f t="shared" si="341"/>
        <v>0</v>
      </c>
    </row>
    <row r="2713" spans="1:32">
      <c r="A2713" s="381">
        <v>2713</v>
      </c>
      <c r="B2713" s="936" t="s">
        <v>302</v>
      </c>
      <c r="E2713" s="718">
        <f>'57'!K63</f>
        <v>0</v>
      </c>
      <c r="F2713" s="718"/>
      <c r="G2713" s="718">
        <f>'58'!K63</f>
        <v>0</v>
      </c>
      <c r="I2713" s="737">
        <f>'57'!K63</f>
        <v>0</v>
      </c>
      <c r="K2713" s="231">
        <f>'58'!K63</f>
        <v>0</v>
      </c>
      <c r="N2713" s="1018">
        <v>0</v>
      </c>
      <c r="O2713" s="898">
        <f>'57'!K63</f>
        <v>0</v>
      </c>
      <c r="Q2713" s="898">
        <f>'58'!K63</f>
        <v>0</v>
      </c>
      <c r="S2713" s="722">
        <f t="shared" si="337"/>
        <v>0</v>
      </c>
      <c r="T2713" s="461"/>
      <c r="U2713" s="722">
        <f t="shared" si="338"/>
        <v>0</v>
      </c>
      <c r="W2713" s="655">
        <f t="shared" si="339"/>
        <v>0</v>
      </c>
      <c r="Z2713" s="654">
        <f t="shared" si="340"/>
        <v>0</v>
      </c>
      <c r="AF2713">
        <f t="shared" si="341"/>
        <v>0</v>
      </c>
    </row>
    <row r="2714" spans="1:32">
      <c r="A2714" s="381">
        <v>2714</v>
      </c>
      <c r="B2714" s="936" t="s">
        <v>1544</v>
      </c>
      <c r="E2714" s="718">
        <f>'57'!K64</f>
        <v>0</v>
      </c>
      <c r="F2714" s="718"/>
      <c r="G2714" s="718">
        <f>'58'!K64</f>
        <v>0</v>
      </c>
      <c r="I2714" s="737">
        <f>'57'!K64</f>
        <v>0</v>
      </c>
      <c r="K2714" s="231">
        <f>'58'!K64</f>
        <v>0</v>
      </c>
      <c r="N2714" s="1018">
        <v>0</v>
      </c>
      <c r="S2714" s="722">
        <f t="shared" si="337"/>
        <v>0</v>
      </c>
      <c r="T2714" s="461"/>
      <c r="U2714" s="722">
        <f t="shared" si="338"/>
        <v>0</v>
      </c>
      <c r="W2714" s="655">
        <f t="shared" si="339"/>
        <v>0</v>
      </c>
      <c r="Z2714" s="654">
        <f t="shared" si="340"/>
        <v>0</v>
      </c>
      <c r="AF2714">
        <f t="shared" si="341"/>
        <v>0</v>
      </c>
    </row>
    <row r="2715" spans="1:32">
      <c r="A2715" s="381">
        <v>2715</v>
      </c>
      <c r="B2715" s="936" t="s">
        <v>1545</v>
      </c>
      <c r="E2715" s="718">
        <f>'57'!K65</f>
        <v>0</v>
      </c>
      <c r="F2715" s="718"/>
      <c r="G2715" s="718">
        <f>'58'!K65</f>
        <v>0</v>
      </c>
      <c r="I2715" s="737">
        <f>'57'!K65</f>
        <v>0</v>
      </c>
      <c r="K2715" s="231">
        <f>'58'!K65</f>
        <v>0</v>
      </c>
      <c r="N2715" s="1018">
        <v>0</v>
      </c>
      <c r="S2715" s="722">
        <f t="shared" si="337"/>
        <v>0</v>
      </c>
      <c r="T2715" s="461"/>
      <c r="U2715" s="722">
        <f t="shared" si="338"/>
        <v>0</v>
      </c>
      <c r="W2715" s="655">
        <f t="shared" si="339"/>
        <v>0</v>
      </c>
      <c r="Z2715" s="654">
        <f t="shared" si="340"/>
        <v>0</v>
      </c>
      <c r="AF2715">
        <f>-(G2715-E2715)</f>
        <v>0</v>
      </c>
    </row>
    <row r="2716" spans="1:32">
      <c r="A2716" s="381">
        <v>2716</v>
      </c>
      <c r="B2716" s="936" t="s">
        <v>115</v>
      </c>
      <c r="E2716" s="718">
        <f>'57'!K66</f>
        <v>0</v>
      </c>
      <c r="F2716" s="718"/>
      <c r="G2716" s="718">
        <f>'58'!K66</f>
        <v>0</v>
      </c>
      <c r="I2716" s="737">
        <f>'57'!K66</f>
        <v>0</v>
      </c>
      <c r="K2716" s="231">
        <f>'58'!K66</f>
        <v>0</v>
      </c>
      <c r="N2716" s="1018">
        <v>0</v>
      </c>
      <c r="O2716" s="898">
        <f>'57'!K66</f>
        <v>0</v>
      </c>
      <c r="Q2716" s="898">
        <f>'58'!K66</f>
        <v>0</v>
      </c>
      <c r="S2716" s="722">
        <f t="shared" si="337"/>
        <v>0</v>
      </c>
      <c r="T2716" s="461"/>
      <c r="U2716" s="722">
        <f t="shared" si="338"/>
        <v>0</v>
      </c>
      <c r="W2716" s="655">
        <f t="shared" si="339"/>
        <v>0</v>
      </c>
      <c r="Z2716" s="654">
        <f t="shared" si="340"/>
        <v>0</v>
      </c>
      <c r="AF2716">
        <f>-(G2716-E2716)</f>
        <v>0</v>
      </c>
    </row>
    <row r="2717" spans="1:32" ht="15.75">
      <c r="A2717" s="381">
        <v>2717</v>
      </c>
      <c r="B2717" s="937" t="s">
        <v>106</v>
      </c>
      <c r="E2717" s="718">
        <f>'57'!K67</f>
        <v>0</v>
      </c>
      <c r="F2717" s="718"/>
      <c r="G2717" s="718">
        <f>'58'!K67</f>
        <v>0</v>
      </c>
      <c r="I2717" s="737">
        <f>'57'!K67</f>
        <v>0</v>
      </c>
      <c r="K2717" s="231">
        <f>'58'!K67</f>
        <v>0</v>
      </c>
      <c r="N2717" s="1018">
        <v>0</v>
      </c>
      <c r="O2717" s="898">
        <f>'57'!K67</f>
        <v>0</v>
      </c>
      <c r="Q2717" s="898">
        <f>'58'!K67</f>
        <v>0</v>
      </c>
      <c r="S2717" s="722">
        <f t="shared" ref="S2717:S2748" si="342">E2717-I2717</f>
        <v>0</v>
      </c>
      <c r="T2717" s="461"/>
      <c r="U2717" s="722">
        <f t="shared" ref="U2717:U2748" si="343">G2717-K2717</f>
        <v>0</v>
      </c>
      <c r="W2717" s="655">
        <f t="shared" ref="W2717:W2748" si="344">G2717-N2717</f>
        <v>0</v>
      </c>
      <c r="Z2717" s="654">
        <f t="shared" ref="Z2717:Z2748" si="345">E2717-Y2717</f>
        <v>0</v>
      </c>
      <c r="AF2717">
        <f>-(G2717-E2717)</f>
        <v>0</v>
      </c>
    </row>
    <row r="2718" spans="1:32" ht="15.75">
      <c r="A2718" s="381">
        <v>2718</v>
      </c>
      <c r="B2718" s="341" t="s">
        <v>414</v>
      </c>
      <c r="I2718" s="737"/>
      <c r="K2718" s="231"/>
      <c r="N2718" s="1018"/>
      <c r="S2718" s="722">
        <f t="shared" si="342"/>
        <v>0</v>
      </c>
      <c r="U2718" s="722">
        <f t="shared" si="343"/>
        <v>0</v>
      </c>
      <c r="W2718" s="655">
        <f t="shared" si="344"/>
        <v>0</v>
      </c>
      <c r="Z2718" s="654">
        <f t="shared" si="345"/>
        <v>0</v>
      </c>
    </row>
    <row r="2719" spans="1:32" ht="15.75">
      <c r="A2719" s="381">
        <v>2719</v>
      </c>
      <c r="B2719" s="341" t="s">
        <v>271</v>
      </c>
      <c r="I2719" s="737"/>
      <c r="K2719" s="231"/>
      <c r="N2719" s="1018"/>
      <c r="S2719" s="722">
        <f t="shared" si="342"/>
        <v>0</v>
      </c>
      <c r="U2719" s="722">
        <f t="shared" si="343"/>
        <v>0</v>
      </c>
      <c r="W2719" s="655">
        <f t="shared" si="344"/>
        <v>0</v>
      </c>
      <c r="Z2719" s="654">
        <f t="shared" si="345"/>
        <v>0</v>
      </c>
    </row>
    <row r="2720" spans="1:32">
      <c r="A2720" s="381">
        <v>2720</v>
      </c>
      <c r="B2720" s="146" t="s">
        <v>135</v>
      </c>
      <c r="I2720" s="737"/>
      <c r="K2720" s="231"/>
      <c r="N2720" s="1018"/>
      <c r="S2720" s="722">
        <f t="shared" si="342"/>
        <v>0</v>
      </c>
      <c r="U2720" s="722">
        <f t="shared" si="343"/>
        <v>0</v>
      </c>
      <c r="W2720" s="655">
        <f t="shared" si="344"/>
        <v>0</v>
      </c>
      <c r="Z2720" s="654">
        <f t="shared" si="345"/>
        <v>0</v>
      </c>
    </row>
    <row r="2721" spans="1:32">
      <c r="A2721" s="381">
        <v>2721</v>
      </c>
      <c r="B2721" s="637" t="s">
        <v>1220</v>
      </c>
      <c r="D2721" t="s">
        <v>905</v>
      </c>
      <c r="E2721" s="910">
        <f>'57'!M14</f>
        <v>13949</v>
      </c>
      <c r="G2721" s="910">
        <f>'58'!M14</f>
        <v>27190</v>
      </c>
      <c r="I2721" s="737">
        <f>'57'!M14</f>
        <v>13949</v>
      </c>
      <c r="K2721" s="231">
        <f>'58'!M14</f>
        <v>27190</v>
      </c>
      <c r="N2721" s="1018">
        <v>27190</v>
      </c>
      <c r="O2721" s="898">
        <f>'57'!M14</f>
        <v>13949</v>
      </c>
      <c r="Q2721" s="898">
        <f>'58'!M14</f>
        <v>27190</v>
      </c>
      <c r="S2721" s="722">
        <f t="shared" si="342"/>
        <v>0</v>
      </c>
      <c r="T2721" s="461"/>
      <c r="U2721" s="722">
        <f t="shared" si="343"/>
        <v>0</v>
      </c>
      <c r="W2721" s="655">
        <f t="shared" si="344"/>
        <v>0</v>
      </c>
      <c r="Z2721" s="654">
        <f t="shared" si="345"/>
        <v>13949</v>
      </c>
      <c r="AF2721">
        <f t="shared" ref="AF2721:AF2733" si="346">-(G2721-E2721)</f>
        <v>-13241</v>
      </c>
    </row>
    <row r="2722" spans="1:32">
      <c r="A2722" s="381">
        <v>2722</v>
      </c>
      <c r="B2722" s="637" t="s">
        <v>1221</v>
      </c>
      <c r="D2722" t="s">
        <v>905</v>
      </c>
      <c r="E2722" s="910">
        <f>'57'!M15</f>
        <v>35</v>
      </c>
      <c r="G2722" s="910">
        <f>'58'!M15</f>
        <v>298</v>
      </c>
      <c r="I2722" s="737">
        <f>'57'!M15</f>
        <v>35</v>
      </c>
      <c r="K2722" s="231">
        <f>'58'!M15</f>
        <v>298</v>
      </c>
      <c r="N2722" s="1018">
        <v>298</v>
      </c>
      <c r="O2722" s="898">
        <f>'57'!M15</f>
        <v>35</v>
      </c>
      <c r="Q2722" s="898">
        <f>'58'!M15</f>
        <v>298</v>
      </c>
      <c r="S2722" s="722">
        <f t="shared" si="342"/>
        <v>0</v>
      </c>
      <c r="T2722" s="461"/>
      <c r="U2722" s="722">
        <f t="shared" si="343"/>
        <v>0</v>
      </c>
      <c r="W2722" s="655">
        <f t="shared" si="344"/>
        <v>0</v>
      </c>
      <c r="Z2722" s="654">
        <f t="shared" si="345"/>
        <v>35</v>
      </c>
      <c r="AF2722">
        <f t="shared" si="346"/>
        <v>-263</v>
      </c>
    </row>
    <row r="2723" spans="1:32">
      <c r="A2723" s="381">
        <v>2723</v>
      </c>
      <c r="B2723" s="637" t="s">
        <v>1222</v>
      </c>
      <c r="D2723" t="s">
        <v>905</v>
      </c>
      <c r="E2723" s="910">
        <f>'57'!M16</f>
        <v>597</v>
      </c>
      <c r="G2723" s="910">
        <f>'58'!M16</f>
        <v>633</v>
      </c>
      <c r="I2723" s="737">
        <f>'57'!M16</f>
        <v>597</v>
      </c>
      <c r="K2723" s="231">
        <f>'58'!M16</f>
        <v>633</v>
      </c>
      <c r="N2723" s="1018">
        <v>633</v>
      </c>
      <c r="O2723" s="898">
        <f>'57'!M16</f>
        <v>597</v>
      </c>
      <c r="Q2723" s="898">
        <f>'58'!M16</f>
        <v>633</v>
      </c>
      <c r="S2723" s="722">
        <f t="shared" si="342"/>
        <v>0</v>
      </c>
      <c r="T2723" s="461"/>
      <c r="U2723" s="722">
        <f t="shared" si="343"/>
        <v>0</v>
      </c>
      <c r="W2723" s="655">
        <f t="shared" si="344"/>
        <v>0</v>
      </c>
      <c r="Z2723" s="654">
        <f t="shared" si="345"/>
        <v>597</v>
      </c>
      <c r="AF2723">
        <f t="shared" si="346"/>
        <v>-36</v>
      </c>
    </row>
    <row r="2724" spans="1:32">
      <c r="A2724" s="381">
        <v>2724</v>
      </c>
      <c r="B2724" s="637" t="s">
        <v>1223</v>
      </c>
      <c r="D2724" t="s">
        <v>905</v>
      </c>
      <c r="E2724" s="910">
        <f>'57'!M17</f>
        <v>0</v>
      </c>
      <c r="G2724" s="910">
        <f>'58'!M17</f>
        <v>0</v>
      </c>
      <c r="I2724" s="737">
        <f>'57'!M17</f>
        <v>0</v>
      </c>
      <c r="K2724" s="231">
        <f>'58'!M17</f>
        <v>0</v>
      </c>
      <c r="N2724" s="1018">
        <v>0</v>
      </c>
      <c r="O2724" s="898">
        <f>'57'!M17</f>
        <v>0</v>
      </c>
      <c r="Q2724" s="898">
        <f>'58'!M17</f>
        <v>0</v>
      </c>
      <c r="S2724" s="722">
        <f t="shared" si="342"/>
        <v>0</v>
      </c>
      <c r="T2724" s="461"/>
      <c r="U2724" s="722">
        <f t="shared" si="343"/>
        <v>0</v>
      </c>
      <c r="W2724" s="655">
        <f t="shared" si="344"/>
        <v>0</v>
      </c>
      <c r="Z2724" s="654">
        <f t="shared" si="345"/>
        <v>0</v>
      </c>
      <c r="AF2724">
        <f t="shared" si="346"/>
        <v>0</v>
      </c>
    </row>
    <row r="2725" spans="1:32">
      <c r="A2725" s="381">
        <v>2725</v>
      </c>
      <c r="B2725" s="146" t="s">
        <v>136</v>
      </c>
      <c r="D2725" t="s">
        <v>905</v>
      </c>
      <c r="E2725" s="910">
        <f>'57'!M18</f>
        <v>393</v>
      </c>
      <c r="G2725" s="910">
        <f>'58'!M18</f>
        <v>817</v>
      </c>
      <c r="I2725" s="737">
        <f>'57'!M18</f>
        <v>393</v>
      </c>
      <c r="K2725" s="231">
        <f>'58'!M18</f>
        <v>817</v>
      </c>
      <c r="N2725" s="1018">
        <v>817</v>
      </c>
      <c r="O2725" s="898">
        <f>'57'!M18</f>
        <v>393</v>
      </c>
      <c r="Q2725" s="898">
        <f>'58'!M18</f>
        <v>817</v>
      </c>
      <c r="S2725" s="722">
        <f t="shared" si="342"/>
        <v>0</v>
      </c>
      <c r="T2725" s="461"/>
      <c r="U2725" s="722">
        <f t="shared" si="343"/>
        <v>0</v>
      </c>
      <c r="W2725" s="655">
        <f t="shared" si="344"/>
        <v>0</v>
      </c>
      <c r="Z2725" s="654">
        <f t="shared" si="345"/>
        <v>393</v>
      </c>
      <c r="AF2725">
        <f t="shared" si="346"/>
        <v>-424</v>
      </c>
    </row>
    <row r="2726" spans="1:32">
      <c r="A2726" s="381">
        <v>2726</v>
      </c>
      <c r="B2726" s="146" t="s">
        <v>137</v>
      </c>
      <c r="D2726" t="s">
        <v>905</v>
      </c>
      <c r="E2726" s="910">
        <f>'57'!M19</f>
        <v>152</v>
      </c>
      <c r="G2726" s="910">
        <f>'58'!M19</f>
        <v>100</v>
      </c>
      <c r="I2726" s="737">
        <f>'57'!M19</f>
        <v>152</v>
      </c>
      <c r="K2726" s="231">
        <f>'58'!M19</f>
        <v>100</v>
      </c>
      <c r="N2726" s="1018">
        <v>100</v>
      </c>
      <c r="O2726" s="898">
        <f>'57'!M19</f>
        <v>152</v>
      </c>
      <c r="Q2726" s="898">
        <f>'58'!M19</f>
        <v>100</v>
      </c>
      <c r="S2726" s="722">
        <f t="shared" si="342"/>
        <v>0</v>
      </c>
      <c r="T2726" s="461"/>
      <c r="U2726" s="722">
        <f t="shared" si="343"/>
        <v>0</v>
      </c>
      <c r="W2726" s="655">
        <f t="shared" si="344"/>
        <v>0</v>
      </c>
      <c r="Z2726" s="654">
        <f t="shared" si="345"/>
        <v>152</v>
      </c>
      <c r="AF2726">
        <f t="shared" si="346"/>
        <v>52</v>
      </c>
    </row>
    <row r="2727" spans="1:32">
      <c r="A2727" s="381">
        <v>2727</v>
      </c>
      <c r="B2727" s="146" t="s">
        <v>299</v>
      </c>
      <c r="D2727" t="s">
        <v>905</v>
      </c>
      <c r="E2727" s="910">
        <f>'57'!M20</f>
        <v>1458</v>
      </c>
      <c r="G2727" s="910">
        <f>'58'!M20</f>
        <v>1994</v>
      </c>
      <c r="I2727" s="737">
        <f>'57'!M20</f>
        <v>1458</v>
      </c>
      <c r="K2727" s="231">
        <f>'58'!M20</f>
        <v>1994</v>
      </c>
      <c r="N2727" s="1018">
        <v>1994</v>
      </c>
      <c r="O2727" s="898">
        <f>'57'!M20</f>
        <v>1458</v>
      </c>
      <c r="Q2727" s="898">
        <f>'58'!M20</f>
        <v>1994</v>
      </c>
      <c r="S2727" s="722">
        <f t="shared" si="342"/>
        <v>0</v>
      </c>
      <c r="T2727" s="461"/>
      <c r="U2727" s="722">
        <f t="shared" si="343"/>
        <v>0</v>
      </c>
      <c r="W2727" s="655">
        <f t="shared" si="344"/>
        <v>0</v>
      </c>
      <c r="Z2727" s="654">
        <f t="shared" si="345"/>
        <v>1458</v>
      </c>
      <c r="AF2727">
        <f t="shared" si="346"/>
        <v>-536</v>
      </c>
    </row>
    <row r="2728" spans="1:32">
      <c r="A2728" s="381">
        <v>2728</v>
      </c>
      <c r="B2728" s="936" t="s">
        <v>1102</v>
      </c>
      <c r="D2728" t="s">
        <v>905</v>
      </c>
      <c r="E2728" s="718"/>
      <c r="F2728" s="718"/>
      <c r="G2728" s="718"/>
      <c r="I2728" s="741"/>
      <c r="K2728" s="718"/>
      <c r="N2728" s="1018"/>
      <c r="S2728" s="722">
        <f t="shared" si="342"/>
        <v>0</v>
      </c>
      <c r="U2728" s="722">
        <f t="shared" si="343"/>
        <v>0</v>
      </c>
      <c r="W2728" s="655">
        <f t="shared" si="344"/>
        <v>0</v>
      </c>
      <c r="Z2728" s="654">
        <f t="shared" si="345"/>
        <v>0</v>
      </c>
      <c r="AF2728">
        <f t="shared" si="346"/>
        <v>0</v>
      </c>
    </row>
    <row r="2729" spans="1:32">
      <c r="A2729" s="381">
        <v>2729</v>
      </c>
      <c r="B2729" s="146" t="s">
        <v>300</v>
      </c>
      <c r="D2729" t="s">
        <v>905</v>
      </c>
      <c r="E2729" s="910">
        <f>'57'!M22</f>
        <v>0</v>
      </c>
      <c r="G2729" s="910">
        <f>'58'!M22</f>
        <v>0</v>
      </c>
      <c r="I2729" s="737">
        <f>'57'!M22</f>
        <v>0</v>
      </c>
      <c r="K2729" s="231">
        <f>'58'!M22</f>
        <v>0</v>
      </c>
      <c r="N2729" s="1018">
        <v>0</v>
      </c>
      <c r="O2729" s="898">
        <f>'57'!M22</f>
        <v>0</v>
      </c>
      <c r="Q2729" s="898">
        <f>'58'!M22</f>
        <v>0</v>
      </c>
      <c r="S2729" s="722">
        <f t="shared" si="342"/>
        <v>0</v>
      </c>
      <c r="T2729" s="461"/>
      <c r="U2729" s="722">
        <f t="shared" si="343"/>
        <v>0</v>
      </c>
      <c r="W2729" s="655">
        <f t="shared" si="344"/>
        <v>0</v>
      </c>
      <c r="Z2729" s="654">
        <f t="shared" si="345"/>
        <v>0</v>
      </c>
      <c r="AF2729">
        <f t="shared" si="346"/>
        <v>0</v>
      </c>
    </row>
    <row r="2730" spans="1:32">
      <c r="A2730" s="381">
        <v>2730</v>
      </c>
      <c r="B2730" s="146" t="s">
        <v>301</v>
      </c>
      <c r="D2730" t="s">
        <v>905</v>
      </c>
      <c r="E2730" s="910">
        <f>'57'!M23</f>
        <v>39</v>
      </c>
      <c r="G2730" s="910">
        <f>'58'!M23</f>
        <v>36</v>
      </c>
      <c r="I2730" s="737">
        <f>'57'!M23</f>
        <v>39</v>
      </c>
      <c r="K2730" s="231">
        <f>'58'!M23</f>
        <v>36</v>
      </c>
      <c r="N2730" s="1018">
        <v>36</v>
      </c>
      <c r="O2730" s="898">
        <f>'57'!M23</f>
        <v>39</v>
      </c>
      <c r="Q2730" s="898">
        <f>'58'!M23</f>
        <v>36</v>
      </c>
      <c r="S2730" s="722">
        <f t="shared" si="342"/>
        <v>0</v>
      </c>
      <c r="T2730" s="461"/>
      <c r="U2730" s="722">
        <f t="shared" si="343"/>
        <v>0</v>
      </c>
      <c r="W2730" s="655">
        <f t="shared" si="344"/>
        <v>0</v>
      </c>
      <c r="Z2730" s="654">
        <f t="shared" si="345"/>
        <v>39</v>
      </c>
      <c r="AF2730">
        <f t="shared" si="346"/>
        <v>3</v>
      </c>
    </row>
    <row r="2731" spans="1:32">
      <c r="A2731" s="381">
        <v>2731</v>
      </c>
      <c r="B2731" s="146" t="s">
        <v>1324</v>
      </c>
      <c r="E2731" s="910">
        <f>'57'!M24</f>
        <v>50</v>
      </c>
      <c r="G2731" s="910">
        <f>'58'!M24</f>
        <v>6</v>
      </c>
      <c r="I2731" s="737">
        <f>'57'!M24</f>
        <v>50</v>
      </c>
      <c r="K2731" s="231">
        <f>'58'!M24</f>
        <v>6</v>
      </c>
      <c r="N2731" s="1018">
        <v>6</v>
      </c>
      <c r="O2731" s="898">
        <f>'57'!M24</f>
        <v>50</v>
      </c>
      <c r="Q2731" s="898">
        <f>'58'!M24</f>
        <v>6</v>
      </c>
      <c r="S2731" s="722">
        <f t="shared" si="342"/>
        <v>0</v>
      </c>
      <c r="T2731" s="461"/>
      <c r="U2731" s="722">
        <f t="shared" si="343"/>
        <v>0</v>
      </c>
      <c r="W2731" s="655">
        <f t="shared" si="344"/>
        <v>0</v>
      </c>
      <c r="Z2731" s="654">
        <f t="shared" si="345"/>
        <v>50</v>
      </c>
      <c r="AF2731">
        <f t="shared" si="346"/>
        <v>44</v>
      </c>
    </row>
    <row r="2732" spans="1:32">
      <c r="A2732" s="381">
        <v>2732</v>
      </c>
      <c r="B2732" s="146" t="s">
        <v>302</v>
      </c>
      <c r="D2732" t="s">
        <v>905</v>
      </c>
      <c r="E2732" s="910">
        <f>'57'!M25</f>
        <v>0</v>
      </c>
      <c r="G2732" s="910">
        <f>'58'!M25</f>
        <v>0</v>
      </c>
      <c r="I2732" s="737">
        <f>'57'!M25</f>
        <v>0</v>
      </c>
      <c r="K2732" s="231">
        <f>'58'!M25</f>
        <v>0</v>
      </c>
      <c r="N2732" s="1018">
        <v>0</v>
      </c>
      <c r="O2732" s="898">
        <f>'57'!M25</f>
        <v>0</v>
      </c>
      <c r="Q2732" s="898">
        <f>'58'!M25</f>
        <v>0</v>
      </c>
      <c r="S2732" s="722">
        <f t="shared" si="342"/>
        <v>0</v>
      </c>
      <c r="T2732" s="461"/>
      <c r="U2732" s="722">
        <f t="shared" si="343"/>
        <v>0</v>
      </c>
      <c r="W2732" s="655">
        <f t="shared" si="344"/>
        <v>0</v>
      </c>
      <c r="Z2732" s="654">
        <f t="shared" si="345"/>
        <v>0</v>
      </c>
      <c r="AF2732">
        <f t="shared" si="346"/>
        <v>0</v>
      </c>
    </row>
    <row r="2733" spans="1:32">
      <c r="A2733" s="381">
        <v>2733</v>
      </c>
      <c r="B2733" s="146" t="s">
        <v>1544</v>
      </c>
      <c r="D2733" t="s">
        <v>905</v>
      </c>
      <c r="E2733" s="910">
        <f>'57'!M26</f>
        <v>0</v>
      </c>
      <c r="G2733" s="910">
        <f>'58'!M26</f>
        <v>0</v>
      </c>
      <c r="I2733" s="737">
        <f>'57'!M26</f>
        <v>0</v>
      </c>
      <c r="K2733" s="231">
        <f>'58'!M26</f>
        <v>0</v>
      </c>
      <c r="N2733" s="1018">
        <v>0</v>
      </c>
      <c r="S2733" s="722">
        <f t="shared" si="342"/>
        <v>0</v>
      </c>
      <c r="T2733" s="461"/>
      <c r="U2733" s="722">
        <f t="shared" si="343"/>
        <v>0</v>
      </c>
      <c r="W2733" s="655">
        <f t="shared" si="344"/>
        <v>0</v>
      </c>
      <c r="Z2733" s="654">
        <f t="shared" si="345"/>
        <v>0</v>
      </c>
      <c r="AF2733">
        <f t="shared" si="346"/>
        <v>0</v>
      </c>
    </row>
    <row r="2734" spans="1:32">
      <c r="A2734" s="381">
        <v>2734</v>
      </c>
      <c r="B2734" s="146" t="s">
        <v>1545</v>
      </c>
      <c r="D2734" t="s">
        <v>905</v>
      </c>
      <c r="E2734" s="910">
        <f>'57'!M27</f>
        <v>0</v>
      </c>
      <c r="G2734" s="910">
        <f>'58'!M27</f>
        <v>0</v>
      </c>
      <c r="I2734" s="737">
        <f>'57'!M27</f>
        <v>0</v>
      </c>
      <c r="K2734" s="231">
        <f>'58'!M27</f>
        <v>0</v>
      </c>
      <c r="N2734" s="1018">
        <v>0</v>
      </c>
      <c r="S2734" s="722">
        <f t="shared" si="342"/>
        <v>0</v>
      </c>
      <c r="T2734" s="461"/>
      <c r="U2734" s="722">
        <f t="shared" si="343"/>
        <v>0</v>
      </c>
      <c r="W2734" s="655">
        <f t="shared" si="344"/>
        <v>0</v>
      </c>
      <c r="Z2734" s="654">
        <f t="shared" si="345"/>
        <v>0</v>
      </c>
      <c r="AF2734">
        <f>-(G2734-E2734)</f>
        <v>0</v>
      </c>
    </row>
    <row r="2735" spans="1:32">
      <c r="A2735" s="381">
        <v>2735</v>
      </c>
      <c r="B2735" s="146" t="s">
        <v>115</v>
      </c>
      <c r="D2735" t="s">
        <v>905</v>
      </c>
      <c r="E2735" s="910">
        <f>'57'!M28</f>
        <v>4886</v>
      </c>
      <c r="G2735" s="910">
        <f>'58'!M28</f>
        <v>2191</v>
      </c>
      <c r="I2735" s="737">
        <f>'57'!M28</f>
        <v>4886</v>
      </c>
      <c r="K2735" s="231">
        <f>'58'!M28</f>
        <v>2191</v>
      </c>
      <c r="N2735" s="1018">
        <v>2191</v>
      </c>
      <c r="O2735" s="898">
        <f>'57'!M28</f>
        <v>4886</v>
      </c>
      <c r="Q2735" s="898">
        <f>'58'!M28</f>
        <v>2191</v>
      </c>
      <c r="S2735" s="722">
        <f t="shared" si="342"/>
        <v>0</v>
      </c>
      <c r="T2735" s="461"/>
      <c r="U2735" s="722">
        <f t="shared" si="343"/>
        <v>0</v>
      </c>
      <c r="W2735" s="655">
        <f t="shared" si="344"/>
        <v>0</v>
      </c>
      <c r="Z2735" s="654">
        <f t="shared" si="345"/>
        <v>4886</v>
      </c>
      <c r="AF2735">
        <f>-(G2735-E2735)</f>
        <v>2695</v>
      </c>
    </row>
    <row r="2736" spans="1:32" ht="15.75">
      <c r="A2736" s="381">
        <v>2736</v>
      </c>
      <c r="B2736" s="341" t="s">
        <v>106</v>
      </c>
      <c r="D2736" t="s">
        <v>905</v>
      </c>
      <c r="E2736" s="910">
        <f>'57'!M29</f>
        <v>21559</v>
      </c>
      <c r="G2736" s="910">
        <f>'58'!M29</f>
        <v>33265</v>
      </c>
      <c r="I2736" s="737">
        <f>'57'!M29</f>
        <v>21559</v>
      </c>
      <c r="K2736" s="231">
        <f>'58'!M29</f>
        <v>33265</v>
      </c>
      <c r="N2736" s="1018">
        <v>33265</v>
      </c>
      <c r="O2736" s="898">
        <f>'57'!M29</f>
        <v>21559</v>
      </c>
      <c r="Q2736" s="898">
        <f>'58'!M29</f>
        <v>33265</v>
      </c>
      <c r="S2736" s="722">
        <f t="shared" si="342"/>
        <v>0</v>
      </c>
      <c r="T2736" s="461"/>
      <c r="U2736" s="722">
        <f t="shared" si="343"/>
        <v>0</v>
      </c>
      <c r="W2736" s="655">
        <f t="shared" si="344"/>
        <v>0</v>
      </c>
      <c r="Z2736" s="654">
        <f t="shared" si="345"/>
        <v>21559</v>
      </c>
      <c r="AF2736">
        <f>-(G2736-E2736)</f>
        <v>-11706</v>
      </c>
    </row>
    <row r="2737" spans="1:32" ht="15.75">
      <c r="A2737" s="381">
        <v>2737</v>
      </c>
      <c r="B2737" s="341" t="s">
        <v>303</v>
      </c>
      <c r="I2737" s="737"/>
      <c r="K2737" s="231"/>
      <c r="N2737" s="1018"/>
      <c r="S2737" s="722">
        <f t="shared" si="342"/>
        <v>0</v>
      </c>
      <c r="U2737" s="722">
        <f t="shared" si="343"/>
        <v>0</v>
      </c>
      <c r="W2737" s="655">
        <f t="shared" si="344"/>
        <v>0</v>
      </c>
      <c r="Z2737" s="654">
        <f t="shared" si="345"/>
        <v>0</v>
      </c>
    </row>
    <row r="2738" spans="1:32">
      <c r="A2738" s="381">
        <v>2738</v>
      </c>
      <c r="B2738" s="146" t="s">
        <v>135</v>
      </c>
      <c r="I2738" s="737"/>
      <c r="K2738" s="231"/>
      <c r="N2738" s="1018"/>
      <c r="S2738" s="722">
        <f t="shared" si="342"/>
        <v>0</v>
      </c>
      <c r="U2738" s="722">
        <f t="shared" si="343"/>
        <v>0</v>
      </c>
      <c r="W2738" s="655">
        <f t="shared" si="344"/>
        <v>0</v>
      </c>
      <c r="Z2738" s="654">
        <f t="shared" si="345"/>
        <v>0</v>
      </c>
    </row>
    <row r="2739" spans="1:32">
      <c r="A2739" s="381">
        <v>2739</v>
      </c>
      <c r="B2739" s="637" t="s">
        <v>1220</v>
      </c>
      <c r="D2739" t="s">
        <v>905</v>
      </c>
      <c r="E2739" s="910">
        <f>'57'!M33</f>
        <v>56328</v>
      </c>
      <c r="G2739" s="910">
        <f>'58'!M33</f>
        <v>20153</v>
      </c>
      <c r="I2739" s="737">
        <f>'57'!M33</f>
        <v>56328</v>
      </c>
      <c r="K2739" s="231">
        <f>'58'!M33</f>
        <v>20153</v>
      </c>
      <c r="N2739" s="1018">
        <v>20153</v>
      </c>
      <c r="O2739" s="898">
        <f>'57'!M33</f>
        <v>56328</v>
      </c>
      <c r="Q2739" s="898">
        <f>'58'!M33</f>
        <v>20153</v>
      </c>
      <c r="S2739" s="722">
        <f t="shared" si="342"/>
        <v>0</v>
      </c>
      <c r="T2739" s="461"/>
      <c r="U2739" s="722">
        <f t="shared" si="343"/>
        <v>0</v>
      </c>
      <c r="W2739" s="655">
        <f t="shared" si="344"/>
        <v>0</v>
      </c>
      <c r="Z2739" s="654">
        <f t="shared" si="345"/>
        <v>56328</v>
      </c>
      <c r="AF2739">
        <f t="shared" ref="AF2739:AF2751" si="347">-(G2739-E2739)</f>
        <v>36175</v>
      </c>
    </row>
    <row r="2740" spans="1:32">
      <c r="A2740" s="381">
        <v>2740</v>
      </c>
      <c r="B2740" s="637" t="s">
        <v>1221</v>
      </c>
      <c r="D2740" t="s">
        <v>905</v>
      </c>
      <c r="E2740" s="910">
        <f>'57'!M34</f>
        <v>0</v>
      </c>
      <c r="G2740" s="910">
        <f>'58'!M34</f>
        <v>0</v>
      </c>
      <c r="I2740" s="737">
        <f>'57'!M34</f>
        <v>0</v>
      </c>
      <c r="K2740" s="231">
        <f>'58'!M34</f>
        <v>0</v>
      </c>
      <c r="N2740" s="1018">
        <v>0</v>
      </c>
      <c r="O2740" s="898">
        <f>'57'!M34</f>
        <v>0</v>
      </c>
      <c r="Q2740" s="898">
        <f>'58'!M34</f>
        <v>0</v>
      </c>
      <c r="S2740" s="722">
        <f t="shared" si="342"/>
        <v>0</v>
      </c>
      <c r="T2740" s="461"/>
      <c r="U2740" s="722">
        <f t="shared" si="343"/>
        <v>0</v>
      </c>
      <c r="W2740" s="655">
        <f t="shared" si="344"/>
        <v>0</v>
      </c>
      <c r="Z2740" s="654">
        <f t="shared" si="345"/>
        <v>0</v>
      </c>
      <c r="AF2740">
        <f t="shared" si="347"/>
        <v>0</v>
      </c>
    </row>
    <row r="2741" spans="1:32">
      <c r="A2741" s="381">
        <v>2741</v>
      </c>
      <c r="B2741" s="637" t="s">
        <v>1222</v>
      </c>
      <c r="D2741" t="s">
        <v>905</v>
      </c>
      <c r="E2741" s="910">
        <f>'57'!M35</f>
        <v>0</v>
      </c>
      <c r="G2741" s="910">
        <f>'58'!M35</f>
        <v>2</v>
      </c>
      <c r="I2741" s="737">
        <f>'57'!M35</f>
        <v>0</v>
      </c>
      <c r="K2741" s="231">
        <f>'58'!M35</f>
        <v>2</v>
      </c>
      <c r="N2741" s="1018">
        <v>2</v>
      </c>
      <c r="O2741" s="898">
        <f>'57'!M35</f>
        <v>0</v>
      </c>
      <c r="Q2741" s="898">
        <f>'58'!M35</f>
        <v>2</v>
      </c>
      <c r="S2741" s="722">
        <f t="shared" si="342"/>
        <v>0</v>
      </c>
      <c r="T2741" s="461"/>
      <c r="U2741" s="722">
        <f t="shared" si="343"/>
        <v>0</v>
      </c>
      <c r="W2741" s="655">
        <f t="shared" si="344"/>
        <v>0</v>
      </c>
      <c r="Z2741" s="654">
        <f t="shared" si="345"/>
        <v>0</v>
      </c>
      <c r="AF2741">
        <f t="shared" si="347"/>
        <v>-2</v>
      </c>
    </row>
    <row r="2742" spans="1:32">
      <c r="A2742" s="381">
        <v>2742</v>
      </c>
      <c r="B2742" s="637" t="s">
        <v>1223</v>
      </c>
      <c r="D2742" t="s">
        <v>905</v>
      </c>
      <c r="E2742" s="910">
        <f>'57'!M36</f>
        <v>0</v>
      </c>
      <c r="G2742" s="910">
        <f>'58'!M36</f>
        <v>0</v>
      </c>
      <c r="I2742" s="737">
        <f>'57'!M36</f>
        <v>0</v>
      </c>
      <c r="K2742" s="231">
        <f>'58'!M36</f>
        <v>0</v>
      </c>
      <c r="N2742" s="1018">
        <v>0</v>
      </c>
      <c r="O2742" s="898">
        <f>'57'!M36</f>
        <v>0</v>
      </c>
      <c r="Q2742" s="898">
        <f>'58'!M36</f>
        <v>0</v>
      </c>
      <c r="S2742" s="722">
        <f t="shared" si="342"/>
        <v>0</v>
      </c>
      <c r="T2742" s="461"/>
      <c r="U2742" s="722">
        <f t="shared" si="343"/>
        <v>0</v>
      </c>
      <c r="W2742" s="655">
        <f t="shared" si="344"/>
        <v>0</v>
      </c>
      <c r="Z2742" s="654">
        <f t="shared" si="345"/>
        <v>0</v>
      </c>
      <c r="AF2742">
        <f t="shared" si="347"/>
        <v>0</v>
      </c>
    </row>
    <row r="2743" spans="1:32">
      <c r="A2743" s="381">
        <v>2743</v>
      </c>
      <c r="B2743" s="146" t="s">
        <v>136</v>
      </c>
      <c r="D2743" t="s">
        <v>905</v>
      </c>
      <c r="E2743" s="910">
        <f>'57'!M37</f>
        <v>1679</v>
      </c>
      <c r="G2743" s="910">
        <f>'58'!M37</f>
        <v>115</v>
      </c>
      <c r="I2743" s="737">
        <f>'57'!M37</f>
        <v>1679</v>
      </c>
      <c r="K2743" s="231">
        <f>'58'!M37</f>
        <v>115</v>
      </c>
      <c r="N2743" s="1018">
        <v>115</v>
      </c>
      <c r="O2743" s="898">
        <f>'57'!M37</f>
        <v>1679</v>
      </c>
      <c r="Q2743" s="898">
        <f>'58'!M37</f>
        <v>115</v>
      </c>
      <c r="S2743" s="722">
        <f t="shared" si="342"/>
        <v>0</v>
      </c>
      <c r="T2743" s="461"/>
      <c r="U2743" s="722">
        <f t="shared" si="343"/>
        <v>0</v>
      </c>
      <c r="W2743" s="655">
        <f t="shared" si="344"/>
        <v>0</v>
      </c>
      <c r="Z2743" s="654">
        <f t="shared" si="345"/>
        <v>1679</v>
      </c>
      <c r="AF2743">
        <f t="shared" si="347"/>
        <v>1564</v>
      </c>
    </row>
    <row r="2744" spans="1:32">
      <c r="A2744" s="381">
        <v>2744</v>
      </c>
      <c r="B2744" s="146" t="s">
        <v>137</v>
      </c>
      <c r="D2744" t="s">
        <v>905</v>
      </c>
      <c r="E2744" s="910">
        <f>'57'!M38</f>
        <v>0</v>
      </c>
      <c r="G2744" s="910">
        <f>'58'!M38</f>
        <v>0</v>
      </c>
      <c r="I2744" s="737">
        <f>'57'!M38</f>
        <v>0</v>
      </c>
      <c r="K2744" s="231">
        <f>'58'!M38</f>
        <v>0</v>
      </c>
      <c r="N2744" s="1018">
        <v>0</v>
      </c>
      <c r="O2744" s="898">
        <f>'57'!M38</f>
        <v>0</v>
      </c>
      <c r="Q2744" s="898">
        <f>'58'!M38</f>
        <v>0</v>
      </c>
      <c r="S2744" s="722">
        <f t="shared" si="342"/>
        <v>0</v>
      </c>
      <c r="T2744" s="461"/>
      <c r="U2744" s="722">
        <f t="shared" si="343"/>
        <v>0</v>
      </c>
      <c r="W2744" s="655">
        <f t="shared" si="344"/>
        <v>0</v>
      </c>
      <c r="Z2744" s="654">
        <f t="shared" si="345"/>
        <v>0</v>
      </c>
      <c r="AF2744">
        <f t="shared" si="347"/>
        <v>0</v>
      </c>
    </row>
    <row r="2745" spans="1:32">
      <c r="A2745" s="381">
        <v>2745</v>
      </c>
      <c r="B2745" s="146" t="s">
        <v>299</v>
      </c>
      <c r="D2745" t="s">
        <v>905</v>
      </c>
      <c r="E2745" s="910">
        <f>'57'!M39</f>
        <v>2092</v>
      </c>
      <c r="G2745" s="910">
        <f>'58'!M39</f>
        <v>843</v>
      </c>
      <c r="I2745" s="737">
        <f>'57'!M39</f>
        <v>2092</v>
      </c>
      <c r="K2745" s="231">
        <f>'58'!M39</f>
        <v>843</v>
      </c>
      <c r="N2745" s="1018">
        <v>843</v>
      </c>
      <c r="O2745" s="898">
        <f>'57'!M39</f>
        <v>2092</v>
      </c>
      <c r="Q2745" s="898">
        <f>'58'!M39</f>
        <v>843</v>
      </c>
      <c r="S2745" s="722">
        <f t="shared" si="342"/>
        <v>0</v>
      </c>
      <c r="T2745" s="461"/>
      <c r="U2745" s="722">
        <f t="shared" si="343"/>
        <v>0</v>
      </c>
      <c r="W2745" s="655">
        <f t="shared" si="344"/>
        <v>0</v>
      </c>
      <c r="Z2745" s="654">
        <f t="shared" si="345"/>
        <v>2092</v>
      </c>
      <c r="AF2745">
        <f t="shared" si="347"/>
        <v>1249</v>
      </c>
    </row>
    <row r="2746" spans="1:32">
      <c r="A2746" s="381">
        <v>2746</v>
      </c>
      <c r="B2746" s="936" t="s">
        <v>1102</v>
      </c>
      <c r="D2746" t="s">
        <v>905</v>
      </c>
      <c r="G2746" s="718"/>
      <c r="I2746" s="741"/>
      <c r="K2746" s="718"/>
      <c r="N2746" s="1018"/>
      <c r="S2746" s="722">
        <f t="shared" si="342"/>
        <v>0</v>
      </c>
      <c r="U2746" s="722">
        <f t="shared" si="343"/>
        <v>0</v>
      </c>
      <c r="W2746" s="655">
        <f t="shared" si="344"/>
        <v>0</v>
      </c>
      <c r="Z2746" s="654">
        <f t="shared" si="345"/>
        <v>0</v>
      </c>
      <c r="AF2746">
        <f t="shared" si="347"/>
        <v>0</v>
      </c>
    </row>
    <row r="2747" spans="1:32">
      <c r="A2747" s="381">
        <v>2747</v>
      </c>
      <c r="B2747" s="146" t="s">
        <v>300</v>
      </c>
      <c r="D2747" t="s">
        <v>905</v>
      </c>
      <c r="E2747" s="910">
        <f>'57'!M41</f>
        <v>0</v>
      </c>
      <c r="G2747" s="910">
        <f>'58'!M41</f>
        <v>0</v>
      </c>
      <c r="I2747" s="737">
        <f>'57'!M41</f>
        <v>0</v>
      </c>
      <c r="K2747" s="231">
        <f>'58'!M41</f>
        <v>0</v>
      </c>
      <c r="N2747" s="1018">
        <v>0</v>
      </c>
      <c r="O2747" s="898">
        <f>'57'!M41</f>
        <v>0</v>
      </c>
      <c r="Q2747" s="898">
        <f>'58'!M41</f>
        <v>0</v>
      </c>
      <c r="S2747" s="722">
        <f t="shared" si="342"/>
        <v>0</v>
      </c>
      <c r="T2747" s="461"/>
      <c r="U2747" s="722">
        <f t="shared" si="343"/>
        <v>0</v>
      </c>
      <c r="W2747" s="655">
        <f t="shared" si="344"/>
        <v>0</v>
      </c>
      <c r="Z2747" s="654">
        <f t="shared" si="345"/>
        <v>0</v>
      </c>
      <c r="AF2747">
        <f t="shared" si="347"/>
        <v>0</v>
      </c>
    </row>
    <row r="2748" spans="1:32">
      <c r="A2748" s="381">
        <v>2748</v>
      </c>
      <c r="B2748" s="146" t="s">
        <v>301</v>
      </c>
      <c r="D2748" t="s">
        <v>905</v>
      </c>
      <c r="E2748" s="910">
        <f>'57'!M42</f>
        <v>1</v>
      </c>
      <c r="G2748" s="910">
        <f>'58'!M42</f>
        <v>0</v>
      </c>
      <c r="I2748" s="737">
        <f>'57'!M42</f>
        <v>1</v>
      </c>
      <c r="K2748" s="231">
        <f>'58'!M42</f>
        <v>0</v>
      </c>
      <c r="N2748" s="1018">
        <v>0</v>
      </c>
      <c r="O2748" s="898">
        <f>'57'!M42</f>
        <v>1</v>
      </c>
      <c r="Q2748" s="898">
        <f>'58'!M42</f>
        <v>0</v>
      </c>
      <c r="S2748" s="722">
        <f t="shared" si="342"/>
        <v>0</v>
      </c>
      <c r="T2748" s="461"/>
      <c r="U2748" s="722">
        <f t="shared" si="343"/>
        <v>0</v>
      </c>
      <c r="W2748" s="655">
        <f t="shared" si="344"/>
        <v>0</v>
      </c>
      <c r="Z2748" s="654">
        <f t="shared" si="345"/>
        <v>1</v>
      </c>
      <c r="AF2748">
        <f t="shared" si="347"/>
        <v>1</v>
      </c>
    </row>
    <row r="2749" spans="1:32">
      <c r="A2749" s="381">
        <v>2749</v>
      </c>
      <c r="B2749" s="146" t="s">
        <v>1324</v>
      </c>
      <c r="E2749" s="910">
        <f>'57'!M43</f>
        <v>0</v>
      </c>
      <c r="G2749" s="910">
        <f>'58'!M43</f>
        <v>0</v>
      </c>
      <c r="I2749" s="737">
        <f>'57'!M43</f>
        <v>0</v>
      </c>
      <c r="K2749" s="231">
        <f>'58'!M43</f>
        <v>0</v>
      </c>
      <c r="N2749" s="1018">
        <v>0</v>
      </c>
      <c r="O2749" s="898">
        <f>'57'!M43</f>
        <v>0</v>
      </c>
      <c r="Q2749" s="898">
        <f>'58'!M43</f>
        <v>0</v>
      </c>
      <c r="S2749" s="722">
        <f t="shared" ref="S2749:S2771" si="348">E2749-I2749</f>
        <v>0</v>
      </c>
      <c r="T2749" s="461"/>
      <c r="U2749" s="722">
        <f t="shared" ref="U2749:U2771" si="349">G2749-K2749</f>
        <v>0</v>
      </c>
      <c r="W2749" s="655">
        <f t="shared" ref="W2749:W2771" si="350">G2749-N2749</f>
        <v>0</v>
      </c>
      <c r="Z2749" s="654">
        <f t="shared" ref="Z2749:Z2771" si="351">E2749-Y2749</f>
        <v>0</v>
      </c>
      <c r="AF2749">
        <f t="shared" si="347"/>
        <v>0</v>
      </c>
    </row>
    <row r="2750" spans="1:32">
      <c r="A2750" s="381">
        <v>2750</v>
      </c>
      <c r="B2750" s="146" t="s">
        <v>302</v>
      </c>
      <c r="D2750" t="s">
        <v>905</v>
      </c>
      <c r="E2750" s="910">
        <f>'57'!M44</f>
        <v>0</v>
      </c>
      <c r="G2750" s="910">
        <f>'58'!M44</f>
        <v>0</v>
      </c>
      <c r="I2750" s="737">
        <f>'57'!M44</f>
        <v>0</v>
      </c>
      <c r="K2750" s="231">
        <f>'58'!M44</f>
        <v>0</v>
      </c>
      <c r="N2750" s="1018">
        <v>0</v>
      </c>
      <c r="O2750" s="898">
        <f>'57'!M44</f>
        <v>0</v>
      </c>
      <c r="Q2750" s="898">
        <f>'58'!M44</f>
        <v>0</v>
      </c>
      <c r="S2750" s="722">
        <f t="shared" si="348"/>
        <v>0</v>
      </c>
      <c r="T2750" s="461"/>
      <c r="U2750" s="722">
        <f t="shared" si="349"/>
        <v>0</v>
      </c>
      <c r="W2750" s="655">
        <f t="shared" si="350"/>
        <v>0</v>
      </c>
      <c r="Z2750" s="654">
        <f t="shared" si="351"/>
        <v>0</v>
      </c>
      <c r="AF2750">
        <f t="shared" si="347"/>
        <v>0</v>
      </c>
    </row>
    <row r="2751" spans="1:32">
      <c r="A2751" s="381">
        <v>2751</v>
      </c>
      <c r="B2751" s="146" t="s">
        <v>1544</v>
      </c>
      <c r="D2751" t="s">
        <v>905</v>
      </c>
      <c r="E2751" s="910">
        <f>'57'!M45</f>
        <v>250</v>
      </c>
      <c r="G2751" s="910">
        <f>'58'!M45</f>
        <v>0</v>
      </c>
      <c r="I2751" s="737">
        <f>'57'!M45</f>
        <v>250</v>
      </c>
      <c r="K2751" s="231">
        <f>'58'!M45</f>
        <v>0</v>
      </c>
      <c r="N2751" s="1018">
        <v>0</v>
      </c>
      <c r="S2751" s="722">
        <f t="shared" si="348"/>
        <v>0</v>
      </c>
      <c r="T2751" s="461"/>
      <c r="U2751" s="722">
        <f t="shared" si="349"/>
        <v>0</v>
      </c>
      <c r="W2751" s="655">
        <f t="shared" si="350"/>
        <v>0</v>
      </c>
      <c r="Z2751" s="654">
        <f t="shared" si="351"/>
        <v>250</v>
      </c>
      <c r="AF2751">
        <f t="shared" si="347"/>
        <v>250</v>
      </c>
    </row>
    <row r="2752" spans="1:32">
      <c r="A2752" s="381">
        <v>2752</v>
      </c>
      <c r="B2752" s="146" t="s">
        <v>1545</v>
      </c>
      <c r="D2752" t="s">
        <v>905</v>
      </c>
      <c r="E2752" s="910">
        <f>'57'!M46</f>
        <v>0</v>
      </c>
      <c r="G2752" s="910">
        <f>'58'!M46</f>
        <v>0</v>
      </c>
      <c r="I2752" s="737">
        <f>'57'!M46</f>
        <v>0</v>
      </c>
      <c r="K2752" s="231">
        <f>'58'!M46</f>
        <v>0</v>
      </c>
      <c r="N2752" s="1018">
        <v>0</v>
      </c>
      <c r="S2752" s="722">
        <f t="shared" si="348"/>
        <v>0</v>
      </c>
      <c r="T2752" s="461"/>
      <c r="U2752" s="722">
        <f t="shared" si="349"/>
        <v>0</v>
      </c>
      <c r="W2752" s="655">
        <f t="shared" si="350"/>
        <v>0</v>
      </c>
      <c r="Z2752" s="654">
        <f t="shared" si="351"/>
        <v>0</v>
      </c>
      <c r="AF2752">
        <f>-(G2752-E2752)</f>
        <v>0</v>
      </c>
    </row>
    <row r="2753" spans="1:32">
      <c r="A2753" s="381">
        <v>2753</v>
      </c>
      <c r="B2753" s="146" t="s">
        <v>115</v>
      </c>
      <c r="D2753" t="s">
        <v>905</v>
      </c>
      <c r="E2753" s="910">
        <f>'57'!M47</f>
        <v>0</v>
      </c>
      <c r="G2753" s="910">
        <f>'58'!M47</f>
        <v>0</v>
      </c>
      <c r="I2753" s="737">
        <f>'57'!M47</f>
        <v>0</v>
      </c>
      <c r="K2753" s="231">
        <f>'58'!M47</f>
        <v>0</v>
      </c>
      <c r="N2753" s="1018">
        <v>0</v>
      </c>
      <c r="O2753" s="898">
        <f>'57'!M47</f>
        <v>0</v>
      </c>
      <c r="Q2753" s="898">
        <f>'58'!M47</f>
        <v>0</v>
      </c>
      <c r="S2753" s="722">
        <f t="shared" si="348"/>
        <v>0</v>
      </c>
      <c r="T2753" s="461"/>
      <c r="U2753" s="722">
        <f t="shared" si="349"/>
        <v>0</v>
      </c>
      <c r="W2753" s="655">
        <f t="shared" si="350"/>
        <v>0</v>
      </c>
      <c r="Z2753" s="654">
        <f t="shared" si="351"/>
        <v>0</v>
      </c>
      <c r="AF2753">
        <f>-(G2753-E2753)</f>
        <v>0</v>
      </c>
    </row>
    <row r="2754" spans="1:32" ht="15.75">
      <c r="A2754" s="381">
        <v>2754</v>
      </c>
      <c r="B2754" s="341" t="s">
        <v>106</v>
      </c>
      <c r="D2754" t="s">
        <v>905</v>
      </c>
      <c r="E2754" s="910">
        <f>'57'!M48</f>
        <v>60350</v>
      </c>
      <c r="G2754" s="910">
        <f>'58'!M48</f>
        <v>21113</v>
      </c>
      <c r="I2754" s="737">
        <f>'57'!M48</f>
        <v>60350</v>
      </c>
      <c r="K2754" s="231">
        <f>'58'!M48</f>
        <v>21113</v>
      </c>
      <c r="N2754" s="1018">
        <v>21113</v>
      </c>
      <c r="O2754" s="898">
        <f>'57'!M48</f>
        <v>60350</v>
      </c>
      <c r="Q2754" s="898">
        <f>'58'!M48</f>
        <v>21113</v>
      </c>
      <c r="S2754" s="722">
        <f t="shared" si="348"/>
        <v>0</v>
      </c>
      <c r="T2754" s="461"/>
      <c r="U2754" s="722">
        <f t="shared" si="349"/>
        <v>0</v>
      </c>
      <c r="W2754" s="655">
        <f t="shared" si="350"/>
        <v>0</v>
      </c>
      <c r="Z2754" s="654">
        <f t="shared" si="351"/>
        <v>60350</v>
      </c>
      <c r="AF2754">
        <f>-(G2754-E2754)</f>
        <v>39237</v>
      </c>
    </row>
    <row r="2755" spans="1:32" ht="15.75">
      <c r="A2755" s="381">
        <v>2755</v>
      </c>
      <c r="B2755" s="341" t="s">
        <v>172</v>
      </c>
      <c r="I2755" s="737"/>
      <c r="K2755" s="231"/>
      <c r="N2755" s="1018"/>
      <c r="S2755" s="722">
        <f t="shared" si="348"/>
        <v>0</v>
      </c>
      <c r="U2755" s="722">
        <f t="shared" si="349"/>
        <v>0</v>
      </c>
      <c r="W2755" s="655">
        <f t="shared" si="350"/>
        <v>0</v>
      </c>
      <c r="Z2755" s="654">
        <f t="shared" si="351"/>
        <v>0</v>
      </c>
    </row>
    <row r="2756" spans="1:32">
      <c r="A2756" s="381">
        <v>2756</v>
      </c>
      <c r="B2756" s="146" t="s">
        <v>135</v>
      </c>
      <c r="I2756" s="737"/>
      <c r="K2756" s="231"/>
      <c r="N2756" s="1018"/>
      <c r="S2756" s="722">
        <f t="shared" si="348"/>
        <v>0</v>
      </c>
      <c r="U2756" s="722">
        <f t="shared" si="349"/>
        <v>0</v>
      </c>
      <c r="W2756" s="655">
        <f t="shared" si="350"/>
        <v>0</v>
      </c>
      <c r="Z2756" s="654">
        <f t="shared" si="351"/>
        <v>0</v>
      </c>
    </row>
    <row r="2757" spans="1:32">
      <c r="A2757" s="381">
        <v>2757</v>
      </c>
      <c r="B2757" s="637" t="s">
        <v>1220</v>
      </c>
      <c r="D2757" t="s">
        <v>905</v>
      </c>
      <c r="E2757" s="910">
        <f>'57'!M52</f>
        <v>70277</v>
      </c>
      <c r="G2757" s="910">
        <f>'58'!M52</f>
        <v>47343</v>
      </c>
      <c r="I2757" s="737">
        <f>'57'!M52</f>
        <v>70277</v>
      </c>
      <c r="K2757" s="231">
        <f>'58'!M52</f>
        <v>47343</v>
      </c>
      <c r="N2757" s="1018">
        <v>47343</v>
      </c>
      <c r="O2757" s="898">
        <f>'57'!M52</f>
        <v>70277</v>
      </c>
      <c r="Q2757" s="898">
        <f>'58'!M52</f>
        <v>47343</v>
      </c>
      <c r="S2757" s="722">
        <f t="shared" si="348"/>
        <v>0</v>
      </c>
      <c r="T2757" s="461"/>
      <c r="U2757" s="722">
        <f t="shared" si="349"/>
        <v>0</v>
      </c>
      <c r="W2757" s="655">
        <f t="shared" si="350"/>
        <v>0</v>
      </c>
      <c r="Z2757" s="654">
        <f t="shared" si="351"/>
        <v>70277</v>
      </c>
      <c r="AF2757">
        <f t="shared" ref="AF2757:AF2769" si="352">-(G2757-E2757)</f>
        <v>22934</v>
      </c>
    </row>
    <row r="2758" spans="1:32">
      <c r="A2758" s="381">
        <v>2758</v>
      </c>
      <c r="B2758" s="637" t="s">
        <v>1221</v>
      </c>
      <c r="D2758" t="s">
        <v>905</v>
      </c>
      <c r="E2758" s="910">
        <f>'57'!M53</f>
        <v>35</v>
      </c>
      <c r="G2758" s="910">
        <f>'58'!M53</f>
        <v>298</v>
      </c>
      <c r="I2758" s="737">
        <f>'57'!M53</f>
        <v>35</v>
      </c>
      <c r="K2758" s="231">
        <f>'58'!M53</f>
        <v>298</v>
      </c>
      <c r="N2758" s="1018">
        <v>298</v>
      </c>
      <c r="O2758" s="898">
        <f>'57'!M53</f>
        <v>35</v>
      </c>
      <c r="Q2758" s="898">
        <f>'58'!M53</f>
        <v>298</v>
      </c>
      <c r="S2758" s="722">
        <f t="shared" si="348"/>
        <v>0</v>
      </c>
      <c r="T2758" s="461"/>
      <c r="U2758" s="722">
        <f t="shared" si="349"/>
        <v>0</v>
      </c>
      <c r="W2758" s="655">
        <f t="shared" si="350"/>
        <v>0</v>
      </c>
      <c r="Z2758" s="654">
        <f t="shared" si="351"/>
        <v>35</v>
      </c>
      <c r="AF2758">
        <f t="shared" si="352"/>
        <v>-263</v>
      </c>
    </row>
    <row r="2759" spans="1:32">
      <c r="A2759" s="381">
        <v>2759</v>
      </c>
      <c r="B2759" s="637" t="s">
        <v>1222</v>
      </c>
      <c r="D2759" t="s">
        <v>905</v>
      </c>
      <c r="E2759" s="910">
        <f>'57'!M54</f>
        <v>597</v>
      </c>
      <c r="G2759" s="910">
        <f>'58'!M54</f>
        <v>635</v>
      </c>
      <c r="I2759" s="737">
        <f>'57'!M54</f>
        <v>597</v>
      </c>
      <c r="K2759" s="231">
        <f>'58'!M54</f>
        <v>635</v>
      </c>
      <c r="N2759" s="1018">
        <v>635</v>
      </c>
      <c r="O2759" s="898">
        <f>'57'!M54</f>
        <v>597</v>
      </c>
      <c r="Q2759" s="898">
        <f>'58'!M54</f>
        <v>635</v>
      </c>
      <c r="S2759" s="722">
        <f t="shared" si="348"/>
        <v>0</v>
      </c>
      <c r="T2759" s="461"/>
      <c r="U2759" s="722">
        <f t="shared" si="349"/>
        <v>0</v>
      </c>
      <c r="W2759" s="655">
        <f t="shared" si="350"/>
        <v>0</v>
      </c>
      <c r="Z2759" s="654">
        <f t="shared" si="351"/>
        <v>597</v>
      </c>
      <c r="AF2759">
        <f t="shared" si="352"/>
        <v>-38</v>
      </c>
    </row>
    <row r="2760" spans="1:32">
      <c r="A2760" s="381">
        <v>2760</v>
      </c>
      <c r="B2760" s="637" t="s">
        <v>1223</v>
      </c>
      <c r="D2760" t="s">
        <v>905</v>
      </c>
      <c r="E2760" s="910">
        <f>'57'!M55</f>
        <v>0</v>
      </c>
      <c r="G2760" s="910">
        <f>'58'!M55</f>
        <v>0</v>
      </c>
      <c r="I2760" s="737">
        <f>'57'!M55</f>
        <v>0</v>
      </c>
      <c r="K2760" s="231">
        <f>'58'!M55</f>
        <v>0</v>
      </c>
      <c r="N2760" s="1018">
        <v>0</v>
      </c>
      <c r="O2760" s="898">
        <f>'57'!M55</f>
        <v>0</v>
      </c>
      <c r="Q2760" s="898">
        <f>'58'!M55</f>
        <v>0</v>
      </c>
      <c r="S2760" s="722">
        <f t="shared" si="348"/>
        <v>0</v>
      </c>
      <c r="T2760" s="461"/>
      <c r="U2760" s="722">
        <f t="shared" si="349"/>
        <v>0</v>
      </c>
      <c r="W2760" s="655">
        <f t="shared" si="350"/>
        <v>0</v>
      </c>
      <c r="Z2760" s="654">
        <f t="shared" si="351"/>
        <v>0</v>
      </c>
      <c r="AF2760">
        <f t="shared" si="352"/>
        <v>0</v>
      </c>
    </row>
    <row r="2761" spans="1:32">
      <c r="A2761" s="381">
        <v>2761</v>
      </c>
      <c r="B2761" s="146" t="s">
        <v>136</v>
      </c>
      <c r="D2761" t="s">
        <v>905</v>
      </c>
      <c r="E2761" s="910">
        <f>'57'!M56</f>
        <v>2072</v>
      </c>
      <c r="G2761" s="910">
        <f>'58'!M56</f>
        <v>932</v>
      </c>
      <c r="I2761" s="737">
        <f>'57'!M56</f>
        <v>2072</v>
      </c>
      <c r="K2761" s="231">
        <f>'58'!M56</f>
        <v>932</v>
      </c>
      <c r="N2761" s="1018">
        <v>932</v>
      </c>
      <c r="O2761" s="898">
        <f>'57'!M56</f>
        <v>2072</v>
      </c>
      <c r="Q2761" s="898">
        <f>'58'!M56</f>
        <v>932</v>
      </c>
      <c r="S2761" s="722">
        <f t="shared" si="348"/>
        <v>0</v>
      </c>
      <c r="T2761" s="461"/>
      <c r="U2761" s="722">
        <f t="shared" si="349"/>
        <v>0</v>
      </c>
      <c r="W2761" s="655">
        <f t="shared" si="350"/>
        <v>0</v>
      </c>
      <c r="Z2761" s="654">
        <f t="shared" si="351"/>
        <v>2072</v>
      </c>
      <c r="AF2761">
        <f t="shared" si="352"/>
        <v>1140</v>
      </c>
    </row>
    <row r="2762" spans="1:32">
      <c r="A2762" s="381">
        <v>2762</v>
      </c>
      <c r="B2762" s="146" t="s">
        <v>137</v>
      </c>
      <c r="D2762" t="s">
        <v>905</v>
      </c>
      <c r="E2762" s="910">
        <f>'57'!M57</f>
        <v>152</v>
      </c>
      <c r="G2762" s="910">
        <f>'58'!M57</f>
        <v>100</v>
      </c>
      <c r="I2762" s="737">
        <f>'57'!M57</f>
        <v>152</v>
      </c>
      <c r="K2762" s="231">
        <f>'58'!M57</f>
        <v>100</v>
      </c>
      <c r="N2762" s="1018">
        <v>100</v>
      </c>
      <c r="O2762" s="898">
        <f>'57'!M57</f>
        <v>152</v>
      </c>
      <c r="Q2762" s="898">
        <f>'58'!M57</f>
        <v>100</v>
      </c>
      <c r="S2762" s="722">
        <f t="shared" si="348"/>
        <v>0</v>
      </c>
      <c r="T2762" s="461"/>
      <c r="U2762" s="722">
        <f t="shared" si="349"/>
        <v>0</v>
      </c>
      <c r="W2762" s="655">
        <f t="shared" si="350"/>
        <v>0</v>
      </c>
      <c r="Z2762" s="654">
        <f t="shared" si="351"/>
        <v>152</v>
      </c>
      <c r="AF2762">
        <f t="shared" si="352"/>
        <v>52</v>
      </c>
    </row>
    <row r="2763" spans="1:32">
      <c r="A2763" s="381">
        <v>2763</v>
      </c>
      <c r="B2763" s="146" t="s">
        <v>299</v>
      </c>
      <c r="D2763" t="s">
        <v>905</v>
      </c>
      <c r="E2763" s="910">
        <f>'57'!M58</f>
        <v>3550</v>
      </c>
      <c r="G2763" s="910">
        <f>'58'!M58</f>
        <v>2837</v>
      </c>
      <c r="I2763" s="737">
        <f>'57'!M58</f>
        <v>3550</v>
      </c>
      <c r="K2763" s="231">
        <f>'58'!M58</f>
        <v>2837</v>
      </c>
      <c r="N2763" s="1018">
        <v>2837</v>
      </c>
      <c r="O2763" s="898">
        <f>'57'!M58</f>
        <v>3550</v>
      </c>
      <c r="Q2763" s="898">
        <f>'58'!M58</f>
        <v>2837</v>
      </c>
      <c r="S2763" s="722">
        <f t="shared" si="348"/>
        <v>0</v>
      </c>
      <c r="T2763" s="461"/>
      <c r="U2763" s="722">
        <f t="shared" si="349"/>
        <v>0</v>
      </c>
      <c r="W2763" s="655">
        <f t="shared" si="350"/>
        <v>0</v>
      </c>
      <c r="Z2763" s="654">
        <f t="shared" si="351"/>
        <v>3550</v>
      </c>
      <c r="AF2763">
        <f t="shared" si="352"/>
        <v>713</v>
      </c>
    </row>
    <row r="2764" spans="1:32">
      <c r="A2764" s="381">
        <v>2764</v>
      </c>
      <c r="B2764" s="936" t="s">
        <v>1102</v>
      </c>
      <c r="D2764" t="s">
        <v>905</v>
      </c>
      <c r="E2764" s="718"/>
      <c r="F2764" s="718"/>
      <c r="G2764" s="718"/>
      <c r="I2764" s="741"/>
      <c r="K2764" s="718"/>
      <c r="N2764" s="1018"/>
      <c r="S2764" s="722">
        <f t="shared" si="348"/>
        <v>0</v>
      </c>
      <c r="U2764" s="722">
        <f t="shared" si="349"/>
        <v>0</v>
      </c>
      <c r="W2764" s="655">
        <f t="shared" si="350"/>
        <v>0</v>
      </c>
      <c r="Z2764" s="654">
        <f t="shared" si="351"/>
        <v>0</v>
      </c>
      <c r="AF2764">
        <f t="shared" si="352"/>
        <v>0</v>
      </c>
    </row>
    <row r="2765" spans="1:32">
      <c r="A2765" s="381">
        <v>2765</v>
      </c>
      <c r="B2765" s="146" t="s">
        <v>300</v>
      </c>
      <c r="D2765" t="s">
        <v>905</v>
      </c>
      <c r="E2765" s="910">
        <f>'57'!M60</f>
        <v>0</v>
      </c>
      <c r="G2765" s="910">
        <f>'58'!M60</f>
        <v>0</v>
      </c>
      <c r="I2765" s="737">
        <f>'57'!M60</f>
        <v>0</v>
      </c>
      <c r="K2765" s="231">
        <f>'58'!M60</f>
        <v>0</v>
      </c>
      <c r="N2765" s="1018">
        <v>0</v>
      </c>
      <c r="O2765" s="898">
        <f>'57'!M60</f>
        <v>0</v>
      </c>
      <c r="Q2765" s="898">
        <f>'58'!M60</f>
        <v>0</v>
      </c>
      <c r="S2765" s="722">
        <f t="shared" si="348"/>
        <v>0</v>
      </c>
      <c r="T2765" s="461"/>
      <c r="U2765" s="722">
        <f t="shared" si="349"/>
        <v>0</v>
      </c>
      <c r="W2765" s="655">
        <f t="shared" si="350"/>
        <v>0</v>
      </c>
      <c r="Z2765" s="654">
        <f t="shared" si="351"/>
        <v>0</v>
      </c>
      <c r="AF2765">
        <f t="shared" si="352"/>
        <v>0</v>
      </c>
    </row>
    <row r="2766" spans="1:32">
      <c r="A2766" s="381">
        <v>2766</v>
      </c>
      <c r="B2766" s="146" t="s">
        <v>301</v>
      </c>
      <c r="D2766" t="s">
        <v>905</v>
      </c>
      <c r="E2766" s="910">
        <f>'57'!M61</f>
        <v>40</v>
      </c>
      <c r="G2766" s="910">
        <f>'58'!M61</f>
        <v>36</v>
      </c>
      <c r="I2766" s="737">
        <f>'57'!M61</f>
        <v>40</v>
      </c>
      <c r="K2766" s="231">
        <f>'58'!M61</f>
        <v>36</v>
      </c>
      <c r="N2766" s="1018">
        <v>36</v>
      </c>
      <c r="O2766" s="898">
        <f>'57'!M61</f>
        <v>40</v>
      </c>
      <c r="Q2766" s="898">
        <f>'58'!M61</f>
        <v>36</v>
      </c>
      <c r="S2766" s="722">
        <f t="shared" si="348"/>
        <v>0</v>
      </c>
      <c r="T2766" s="461"/>
      <c r="U2766" s="722">
        <f t="shared" si="349"/>
        <v>0</v>
      </c>
      <c r="W2766" s="655">
        <f t="shared" si="350"/>
        <v>0</v>
      </c>
      <c r="Z2766" s="654">
        <f t="shared" si="351"/>
        <v>40</v>
      </c>
      <c r="AF2766">
        <f t="shared" si="352"/>
        <v>4</v>
      </c>
    </row>
    <row r="2767" spans="1:32">
      <c r="A2767" s="381">
        <v>2767</v>
      </c>
      <c r="B2767" s="146" t="s">
        <v>1324</v>
      </c>
      <c r="E2767" s="910">
        <f>'57'!M62</f>
        <v>50</v>
      </c>
      <c r="G2767" s="910">
        <f>'58'!M62</f>
        <v>6</v>
      </c>
      <c r="I2767" s="737">
        <f>'57'!M62</f>
        <v>50</v>
      </c>
      <c r="K2767" s="231">
        <f>'58'!M62</f>
        <v>6</v>
      </c>
      <c r="N2767" s="1018">
        <v>6</v>
      </c>
      <c r="O2767" s="898">
        <f>'57'!M62</f>
        <v>50</v>
      </c>
      <c r="Q2767" s="898">
        <f>'58'!M62</f>
        <v>6</v>
      </c>
      <c r="S2767" s="722">
        <f t="shared" si="348"/>
        <v>0</v>
      </c>
      <c r="T2767" s="461"/>
      <c r="U2767" s="722">
        <f t="shared" si="349"/>
        <v>0</v>
      </c>
      <c r="W2767" s="655">
        <f t="shared" si="350"/>
        <v>0</v>
      </c>
      <c r="Z2767" s="654">
        <f t="shared" si="351"/>
        <v>50</v>
      </c>
      <c r="AF2767">
        <f t="shared" si="352"/>
        <v>44</v>
      </c>
    </row>
    <row r="2768" spans="1:32">
      <c r="A2768" s="381">
        <v>2768</v>
      </c>
      <c r="B2768" s="146" t="s">
        <v>302</v>
      </c>
      <c r="D2768" t="s">
        <v>905</v>
      </c>
      <c r="E2768" s="910">
        <f>'57'!M63</f>
        <v>0</v>
      </c>
      <c r="G2768" s="910">
        <f>'58'!M63</f>
        <v>0</v>
      </c>
      <c r="I2768" s="737">
        <f>'57'!M63</f>
        <v>0</v>
      </c>
      <c r="K2768" s="231">
        <f>'58'!M63</f>
        <v>0</v>
      </c>
      <c r="N2768" s="1018">
        <v>0</v>
      </c>
      <c r="O2768" s="898">
        <f>'57'!M63</f>
        <v>0</v>
      </c>
      <c r="Q2768" s="898">
        <f>'58'!M63</f>
        <v>0</v>
      </c>
      <c r="S2768" s="722">
        <f t="shared" si="348"/>
        <v>0</v>
      </c>
      <c r="T2768" s="461"/>
      <c r="U2768" s="722">
        <f t="shared" si="349"/>
        <v>0</v>
      </c>
      <c r="W2768" s="655">
        <f t="shared" si="350"/>
        <v>0</v>
      </c>
      <c r="Z2768" s="654">
        <f t="shared" si="351"/>
        <v>0</v>
      </c>
      <c r="AF2768">
        <f t="shared" si="352"/>
        <v>0</v>
      </c>
    </row>
    <row r="2769" spans="1:32">
      <c r="A2769" s="381">
        <v>2769</v>
      </c>
      <c r="B2769" s="146" t="s">
        <v>1544</v>
      </c>
      <c r="D2769" t="s">
        <v>905</v>
      </c>
      <c r="E2769" s="910">
        <f>'57'!M64</f>
        <v>250</v>
      </c>
      <c r="G2769" s="910">
        <f>'58'!M64</f>
        <v>0</v>
      </c>
      <c r="I2769" s="737">
        <f>'57'!M64</f>
        <v>250</v>
      </c>
      <c r="K2769" s="231">
        <f>'58'!M64</f>
        <v>0</v>
      </c>
      <c r="N2769" s="1018">
        <v>0</v>
      </c>
      <c r="S2769" s="722">
        <f t="shared" si="348"/>
        <v>0</v>
      </c>
      <c r="T2769" s="461"/>
      <c r="U2769" s="722">
        <f t="shared" si="349"/>
        <v>0</v>
      </c>
      <c r="W2769" s="655">
        <f t="shared" si="350"/>
        <v>0</v>
      </c>
      <c r="Z2769" s="654">
        <f t="shared" si="351"/>
        <v>250</v>
      </c>
      <c r="AF2769">
        <f t="shared" si="352"/>
        <v>250</v>
      </c>
    </row>
    <row r="2770" spans="1:32">
      <c r="A2770" s="381">
        <v>2770</v>
      </c>
      <c r="B2770" s="146" t="s">
        <v>1545</v>
      </c>
      <c r="D2770" t="s">
        <v>905</v>
      </c>
      <c r="E2770" s="910">
        <f>'57'!M65</f>
        <v>0</v>
      </c>
      <c r="G2770" s="910">
        <f>'58'!M65</f>
        <v>0</v>
      </c>
      <c r="I2770" s="737">
        <f>'57'!M65</f>
        <v>0</v>
      </c>
      <c r="K2770" s="231">
        <f>'58'!M65</f>
        <v>0</v>
      </c>
      <c r="N2770" s="1018">
        <v>0</v>
      </c>
      <c r="S2770" s="722">
        <f t="shared" si="348"/>
        <v>0</v>
      </c>
      <c r="T2770" s="461"/>
      <c r="U2770" s="722">
        <f t="shared" si="349"/>
        <v>0</v>
      </c>
      <c r="W2770" s="655">
        <f t="shared" si="350"/>
        <v>0</v>
      </c>
      <c r="Z2770" s="654">
        <f t="shared" si="351"/>
        <v>0</v>
      </c>
      <c r="AF2770">
        <f>-(G2770-E2770)</f>
        <v>0</v>
      </c>
    </row>
    <row r="2771" spans="1:32">
      <c r="A2771" s="381">
        <v>2771</v>
      </c>
      <c r="B2771" s="146" t="s">
        <v>115</v>
      </c>
      <c r="D2771" t="s">
        <v>905</v>
      </c>
      <c r="E2771" s="910">
        <f>'57'!M66</f>
        <v>4886</v>
      </c>
      <c r="G2771" s="910">
        <f>'58'!M66</f>
        <v>2191</v>
      </c>
      <c r="I2771" s="737">
        <f>'57'!M66</f>
        <v>4886</v>
      </c>
      <c r="K2771" s="231">
        <f>'58'!M66</f>
        <v>2191</v>
      </c>
      <c r="N2771" s="1018">
        <v>2191</v>
      </c>
      <c r="O2771" s="898">
        <f>'57'!M66</f>
        <v>4886</v>
      </c>
      <c r="Q2771" s="898">
        <f>'58'!M66</f>
        <v>2191</v>
      </c>
      <c r="S2771" s="722">
        <f t="shared" si="348"/>
        <v>0</v>
      </c>
      <c r="T2771" s="461"/>
      <c r="U2771" s="722">
        <f t="shared" si="349"/>
        <v>0</v>
      </c>
      <c r="W2771" s="655">
        <f t="shared" si="350"/>
        <v>0</v>
      </c>
      <c r="Z2771" s="654">
        <f t="shared" si="351"/>
        <v>4886</v>
      </c>
      <c r="AF2771">
        <f>-(G2771-E2771)</f>
        <v>2695</v>
      </c>
    </row>
    <row r="2772" spans="1:32" ht="15.75">
      <c r="A2772" s="381">
        <v>2772</v>
      </c>
      <c r="B2772" s="341" t="s">
        <v>106</v>
      </c>
      <c r="D2772" t="s">
        <v>905</v>
      </c>
      <c r="E2772" s="910">
        <f>'57'!M67</f>
        <v>81909</v>
      </c>
      <c r="G2772" s="910">
        <f>'58'!M67</f>
        <v>54378</v>
      </c>
      <c r="I2772" s="737">
        <f>'57'!M67</f>
        <v>81909</v>
      </c>
      <c r="K2772" s="231">
        <f>'58'!M67</f>
        <v>54378</v>
      </c>
      <c r="N2772" s="1018">
        <v>54378</v>
      </c>
      <c r="O2772" s="898">
        <f>'57'!M67</f>
        <v>81909</v>
      </c>
      <c r="Q2772" s="898">
        <f>'58'!M67</f>
        <v>54378</v>
      </c>
      <c r="S2772" s="722">
        <f t="shared" ref="S2772:S2803" si="353">E2772-I2772</f>
        <v>0</v>
      </c>
      <c r="T2772" s="461"/>
      <c r="U2772" s="722">
        <f t="shared" ref="U2772:U2803" si="354">G2772-K2772</f>
        <v>0</v>
      </c>
      <c r="W2772" s="655">
        <f t="shared" ref="W2772:W2803" si="355">G2772-N2772</f>
        <v>0</v>
      </c>
      <c r="Z2772" s="654">
        <f t="shared" ref="Z2772:Z2803" si="356">E2772-Y2772</f>
        <v>81909</v>
      </c>
      <c r="AF2772">
        <f>-(G2772-E2772)</f>
        <v>27531</v>
      </c>
    </row>
    <row r="2773" spans="1:32" ht="15.75">
      <c r="A2773" s="381">
        <v>2773</v>
      </c>
      <c r="B2773" s="341" t="s">
        <v>305</v>
      </c>
      <c r="I2773" s="737"/>
      <c r="K2773" s="231"/>
      <c r="N2773" s="1018"/>
      <c r="S2773" s="722">
        <f t="shared" si="353"/>
        <v>0</v>
      </c>
      <c r="U2773" s="722">
        <f t="shared" si="354"/>
        <v>0</v>
      </c>
      <c r="W2773" s="655">
        <f t="shared" si="355"/>
        <v>0</v>
      </c>
      <c r="Z2773" s="654">
        <f t="shared" si="356"/>
        <v>0</v>
      </c>
    </row>
    <row r="2774" spans="1:32" ht="15.75">
      <c r="A2774" s="381">
        <v>2774</v>
      </c>
      <c r="B2774" s="341" t="s">
        <v>271</v>
      </c>
      <c r="I2774" s="737"/>
      <c r="K2774" s="231"/>
      <c r="N2774" s="1018"/>
      <c r="S2774" s="722">
        <f t="shared" si="353"/>
        <v>0</v>
      </c>
      <c r="U2774" s="722">
        <f t="shared" si="354"/>
        <v>0</v>
      </c>
      <c r="W2774" s="655">
        <f t="shared" si="355"/>
        <v>0</v>
      </c>
      <c r="Z2774" s="654">
        <f t="shared" si="356"/>
        <v>0</v>
      </c>
    </row>
    <row r="2775" spans="1:32">
      <c r="A2775" s="381">
        <v>2775</v>
      </c>
      <c r="B2775" s="146" t="s">
        <v>135</v>
      </c>
      <c r="I2775" s="737"/>
      <c r="K2775" s="231"/>
      <c r="N2775" s="1018"/>
      <c r="S2775" s="722">
        <f t="shared" si="353"/>
        <v>0</v>
      </c>
      <c r="U2775" s="722">
        <f t="shared" si="354"/>
        <v>0</v>
      </c>
      <c r="W2775" s="655">
        <f t="shared" si="355"/>
        <v>0</v>
      </c>
      <c r="Z2775" s="654">
        <f t="shared" si="356"/>
        <v>0</v>
      </c>
    </row>
    <row r="2776" spans="1:32">
      <c r="A2776" s="381">
        <v>2776</v>
      </c>
      <c r="B2776" s="637" t="s">
        <v>1220</v>
      </c>
      <c r="D2776" t="s">
        <v>905</v>
      </c>
      <c r="E2776" s="910">
        <f>'57'!O14</f>
        <v>-6665</v>
      </c>
      <c r="G2776" s="910">
        <f>'58'!O14</f>
        <v>-16284</v>
      </c>
      <c r="I2776" s="737">
        <f>'57'!O14</f>
        <v>-6665</v>
      </c>
      <c r="K2776" s="231">
        <f>'58'!O14</f>
        <v>-16284</v>
      </c>
      <c r="N2776" s="1018">
        <v>-16284</v>
      </c>
      <c r="O2776" s="898">
        <f>'57'!O14</f>
        <v>-6665</v>
      </c>
      <c r="Q2776" s="898">
        <f>'58'!O14</f>
        <v>-16284</v>
      </c>
      <c r="S2776" s="722">
        <f t="shared" si="353"/>
        <v>0</v>
      </c>
      <c r="T2776" s="461"/>
      <c r="U2776" s="722">
        <f t="shared" si="354"/>
        <v>0</v>
      </c>
      <c r="W2776" s="655">
        <f t="shared" si="355"/>
        <v>0</v>
      </c>
      <c r="Z2776" s="654">
        <f t="shared" si="356"/>
        <v>-6665</v>
      </c>
    </row>
    <row r="2777" spans="1:32">
      <c r="A2777" s="381">
        <v>2777</v>
      </c>
      <c r="B2777" s="637" t="s">
        <v>1221</v>
      </c>
      <c r="D2777" t="s">
        <v>905</v>
      </c>
      <c r="E2777" s="910">
        <f>'57'!O15</f>
        <v>-160</v>
      </c>
      <c r="G2777" s="910">
        <f>'58'!O15</f>
        <v>-35</v>
      </c>
      <c r="I2777" s="737">
        <f>'57'!O15</f>
        <v>-160</v>
      </c>
      <c r="K2777" s="231">
        <f>'58'!O15</f>
        <v>-35</v>
      </c>
      <c r="N2777" s="1018">
        <v>-35</v>
      </c>
      <c r="O2777" s="898">
        <f>'57'!O15</f>
        <v>-160</v>
      </c>
      <c r="Q2777" s="898">
        <f>'58'!O15</f>
        <v>-35</v>
      </c>
      <c r="S2777" s="722">
        <f t="shared" si="353"/>
        <v>0</v>
      </c>
      <c r="T2777" s="461"/>
      <c r="U2777" s="722">
        <f t="shared" si="354"/>
        <v>0</v>
      </c>
      <c r="W2777" s="655">
        <f t="shared" si="355"/>
        <v>0</v>
      </c>
      <c r="Z2777" s="654">
        <f t="shared" si="356"/>
        <v>-160</v>
      </c>
    </row>
    <row r="2778" spans="1:32">
      <c r="A2778" s="381">
        <v>2778</v>
      </c>
      <c r="B2778" s="637" t="s">
        <v>1222</v>
      </c>
      <c r="D2778" t="s">
        <v>905</v>
      </c>
      <c r="E2778" s="910">
        <f>'57'!O16</f>
        <v>-201</v>
      </c>
      <c r="G2778" s="910">
        <f>'58'!O16</f>
        <v>-202</v>
      </c>
      <c r="I2778" s="737">
        <f>'57'!O16</f>
        <v>-201</v>
      </c>
      <c r="K2778" s="231">
        <f>'58'!O16</f>
        <v>-202</v>
      </c>
      <c r="N2778" s="1018">
        <v>-202</v>
      </c>
      <c r="O2778" s="898">
        <f>'57'!O16</f>
        <v>-201</v>
      </c>
      <c r="Q2778" s="898">
        <f>'58'!O16</f>
        <v>-202</v>
      </c>
      <c r="S2778" s="722">
        <f t="shared" si="353"/>
        <v>0</v>
      </c>
      <c r="T2778" s="461"/>
      <c r="U2778" s="722">
        <f t="shared" si="354"/>
        <v>0</v>
      </c>
      <c r="W2778" s="655">
        <f t="shared" si="355"/>
        <v>0</v>
      </c>
      <c r="Z2778" s="654">
        <f t="shared" si="356"/>
        <v>-201</v>
      </c>
    </row>
    <row r="2779" spans="1:32">
      <c r="A2779" s="381">
        <v>2779</v>
      </c>
      <c r="B2779" s="637" t="s">
        <v>1223</v>
      </c>
      <c r="D2779" t="s">
        <v>905</v>
      </c>
      <c r="E2779" s="910">
        <f>'57'!O17</f>
        <v>0</v>
      </c>
      <c r="G2779" s="910">
        <f>'58'!O17</f>
        <v>0</v>
      </c>
      <c r="I2779" s="737">
        <f>'57'!O17</f>
        <v>0</v>
      </c>
      <c r="K2779" s="231">
        <f>'58'!O17</f>
        <v>0</v>
      </c>
      <c r="N2779" s="1018">
        <v>0</v>
      </c>
      <c r="O2779" s="898">
        <f>'57'!O17</f>
        <v>0</v>
      </c>
      <c r="Q2779" s="898">
        <f>'58'!O17</f>
        <v>0</v>
      </c>
      <c r="S2779" s="722">
        <f t="shared" si="353"/>
        <v>0</v>
      </c>
      <c r="T2779" s="461"/>
      <c r="U2779" s="722">
        <f t="shared" si="354"/>
        <v>0</v>
      </c>
      <c r="W2779" s="655">
        <f t="shared" si="355"/>
        <v>0</v>
      </c>
      <c r="Z2779" s="654">
        <f t="shared" si="356"/>
        <v>0</v>
      </c>
    </row>
    <row r="2780" spans="1:32">
      <c r="A2780" s="381">
        <v>2780</v>
      </c>
      <c r="B2780" s="146" t="s">
        <v>136</v>
      </c>
      <c r="D2780" t="s">
        <v>905</v>
      </c>
      <c r="E2780" s="910">
        <f>'57'!O18</f>
        <v>-622</v>
      </c>
      <c r="G2780" s="910">
        <f>'58'!O18</f>
        <v>-728</v>
      </c>
      <c r="I2780" s="737">
        <f>'57'!O18</f>
        <v>-622</v>
      </c>
      <c r="K2780" s="231">
        <f>'58'!O18</f>
        <v>-728</v>
      </c>
      <c r="N2780" s="1018">
        <v>-728</v>
      </c>
      <c r="O2780" s="898">
        <f>'57'!O18</f>
        <v>-622</v>
      </c>
      <c r="Q2780" s="898">
        <f>'58'!O18</f>
        <v>-728</v>
      </c>
      <c r="S2780" s="722">
        <f t="shared" si="353"/>
        <v>0</v>
      </c>
      <c r="T2780" s="461"/>
      <c r="U2780" s="722">
        <f t="shared" si="354"/>
        <v>0</v>
      </c>
      <c r="W2780" s="655">
        <f t="shared" si="355"/>
        <v>0</v>
      </c>
      <c r="Z2780" s="654">
        <f t="shared" si="356"/>
        <v>-622</v>
      </c>
    </row>
    <row r="2781" spans="1:32">
      <c r="A2781" s="381">
        <v>2781</v>
      </c>
      <c r="B2781" s="146" t="s">
        <v>137</v>
      </c>
      <c r="D2781" t="s">
        <v>905</v>
      </c>
      <c r="E2781" s="910">
        <f>'57'!O19</f>
        <v>-152</v>
      </c>
      <c r="G2781" s="910">
        <f>'58'!O19</f>
        <v>-100</v>
      </c>
      <c r="I2781" s="737">
        <f>'57'!O19</f>
        <v>-152</v>
      </c>
      <c r="K2781" s="231">
        <f>'58'!O19</f>
        <v>-100</v>
      </c>
      <c r="N2781" s="1018">
        <v>-100</v>
      </c>
      <c r="O2781" s="898">
        <f>'57'!O19</f>
        <v>-152</v>
      </c>
      <c r="Q2781" s="898">
        <f>'58'!O19</f>
        <v>-100</v>
      </c>
      <c r="S2781" s="722">
        <f t="shared" si="353"/>
        <v>0</v>
      </c>
      <c r="T2781" s="461"/>
      <c r="U2781" s="722">
        <f t="shared" si="354"/>
        <v>0</v>
      </c>
      <c r="W2781" s="655">
        <f t="shared" si="355"/>
        <v>0</v>
      </c>
      <c r="Z2781" s="654">
        <f t="shared" si="356"/>
        <v>-152</v>
      </c>
    </row>
    <row r="2782" spans="1:32">
      <c r="A2782" s="381">
        <v>2782</v>
      </c>
      <c r="B2782" s="146" t="s">
        <v>299</v>
      </c>
      <c r="D2782" t="s">
        <v>905</v>
      </c>
      <c r="E2782" s="910">
        <f>'57'!O20</f>
        <v>-874</v>
      </c>
      <c r="G2782" s="910">
        <f>'58'!O20</f>
        <v>-1047</v>
      </c>
      <c r="I2782" s="737">
        <f>'57'!O20</f>
        <v>-874</v>
      </c>
      <c r="K2782" s="231">
        <f>'58'!O20</f>
        <v>-1047</v>
      </c>
      <c r="N2782" s="1018">
        <v>-1047</v>
      </c>
      <c r="O2782" s="898">
        <f>'57'!O20</f>
        <v>-874</v>
      </c>
      <c r="Q2782" s="898">
        <f>'58'!O20</f>
        <v>-1047</v>
      </c>
      <c r="S2782" s="722">
        <f t="shared" si="353"/>
        <v>0</v>
      </c>
      <c r="T2782" s="461"/>
      <c r="U2782" s="722">
        <f t="shared" si="354"/>
        <v>0</v>
      </c>
      <c r="W2782" s="655">
        <f t="shared" si="355"/>
        <v>0</v>
      </c>
      <c r="Z2782" s="654">
        <f t="shared" si="356"/>
        <v>-874</v>
      </c>
    </row>
    <row r="2783" spans="1:32">
      <c r="A2783" s="381">
        <v>2783</v>
      </c>
      <c r="B2783" s="936" t="s">
        <v>1102</v>
      </c>
      <c r="D2783" t="s">
        <v>905</v>
      </c>
      <c r="E2783" s="718"/>
      <c r="F2783" s="718"/>
      <c r="G2783" s="718"/>
      <c r="I2783" s="741"/>
      <c r="K2783" s="718"/>
      <c r="N2783" s="1018"/>
      <c r="S2783" s="722">
        <f t="shared" si="353"/>
        <v>0</v>
      </c>
      <c r="U2783" s="722">
        <f t="shared" si="354"/>
        <v>0</v>
      </c>
      <c r="W2783" s="655">
        <f t="shared" si="355"/>
        <v>0</v>
      </c>
      <c r="Z2783" s="654">
        <f t="shared" si="356"/>
        <v>0</v>
      </c>
    </row>
    <row r="2784" spans="1:32">
      <c r="A2784" s="381">
        <v>2784</v>
      </c>
      <c r="B2784" s="146" t="s">
        <v>300</v>
      </c>
      <c r="D2784" t="s">
        <v>905</v>
      </c>
      <c r="E2784" s="910">
        <f>'57'!O22</f>
        <v>0</v>
      </c>
      <c r="G2784" s="910">
        <f>'58'!O22</f>
        <v>0</v>
      </c>
      <c r="I2784" s="737">
        <f>'57'!O22</f>
        <v>0</v>
      </c>
      <c r="K2784" s="231">
        <f>'58'!O22</f>
        <v>0</v>
      </c>
      <c r="N2784" s="1018">
        <v>0</v>
      </c>
      <c r="O2784" s="898">
        <f>'57'!O22</f>
        <v>0</v>
      </c>
      <c r="Q2784" s="898">
        <f>'58'!O22</f>
        <v>0</v>
      </c>
      <c r="S2784" s="722">
        <f t="shared" si="353"/>
        <v>0</v>
      </c>
      <c r="T2784" s="461"/>
      <c r="U2784" s="722">
        <f t="shared" si="354"/>
        <v>0</v>
      </c>
      <c r="W2784" s="655">
        <f t="shared" si="355"/>
        <v>0</v>
      </c>
      <c r="Z2784" s="654">
        <f t="shared" si="356"/>
        <v>0</v>
      </c>
    </row>
    <row r="2785" spans="1:26">
      <c r="A2785" s="381">
        <v>2785</v>
      </c>
      <c r="B2785" s="146" t="s">
        <v>301</v>
      </c>
      <c r="D2785" t="s">
        <v>905</v>
      </c>
      <c r="E2785" s="910">
        <f>'57'!O23</f>
        <v>-39</v>
      </c>
      <c r="G2785" s="910">
        <f>'58'!O23</f>
        <v>-39</v>
      </c>
      <c r="I2785" s="737">
        <f>'57'!O23</f>
        <v>-39</v>
      </c>
      <c r="K2785" s="231">
        <f>'58'!O23</f>
        <v>-39</v>
      </c>
      <c r="N2785" s="1018">
        <v>-39</v>
      </c>
      <c r="O2785" s="898">
        <f>'57'!O23</f>
        <v>-39</v>
      </c>
      <c r="Q2785" s="898">
        <f>'58'!O23</f>
        <v>-39</v>
      </c>
      <c r="S2785" s="722">
        <f t="shared" si="353"/>
        <v>0</v>
      </c>
      <c r="T2785" s="461"/>
      <c r="U2785" s="722">
        <f t="shared" si="354"/>
        <v>0</v>
      </c>
      <c r="W2785" s="655">
        <f t="shared" si="355"/>
        <v>0</v>
      </c>
      <c r="Z2785" s="654">
        <f t="shared" si="356"/>
        <v>-39</v>
      </c>
    </row>
    <row r="2786" spans="1:26">
      <c r="A2786" s="381">
        <v>2786</v>
      </c>
      <c r="B2786" s="146" t="s">
        <v>1324</v>
      </c>
      <c r="E2786" s="910">
        <f>'57'!O24</f>
        <v>-27</v>
      </c>
      <c r="G2786" s="910">
        <f>'58'!O24</f>
        <v>-24</v>
      </c>
      <c r="I2786" s="737">
        <f>'57'!O24</f>
        <v>-27</v>
      </c>
      <c r="K2786" s="231">
        <f>'58'!O24</f>
        <v>-24</v>
      </c>
      <c r="N2786" s="1018">
        <v>-24</v>
      </c>
      <c r="O2786" s="898">
        <f>'57'!O24</f>
        <v>-27</v>
      </c>
      <c r="Q2786" s="898">
        <f>'58'!O24</f>
        <v>-24</v>
      </c>
      <c r="S2786" s="722">
        <f t="shared" si="353"/>
        <v>0</v>
      </c>
      <c r="T2786" s="461"/>
      <c r="U2786" s="722">
        <f t="shared" si="354"/>
        <v>0</v>
      </c>
      <c r="W2786" s="655">
        <f t="shared" si="355"/>
        <v>0</v>
      </c>
      <c r="Z2786" s="654">
        <f t="shared" si="356"/>
        <v>-27</v>
      </c>
    </row>
    <row r="2787" spans="1:26">
      <c r="A2787" s="381">
        <v>2787</v>
      </c>
      <c r="B2787" s="146" t="s">
        <v>302</v>
      </c>
      <c r="D2787" t="s">
        <v>905</v>
      </c>
      <c r="E2787" s="910">
        <f>'57'!O25</f>
        <v>0</v>
      </c>
      <c r="G2787" s="910">
        <f>'58'!O25</f>
        <v>0</v>
      </c>
      <c r="I2787" s="737">
        <f>'57'!O25</f>
        <v>0</v>
      </c>
      <c r="K2787" s="231">
        <f>'58'!O25</f>
        <v>0</v>
      </c>
      <c r="N2787" s="1018">
        <v>0</v>
      </c>
      <c r="O2787" s="898">
        <f>'57'!O25</f>
        <v>0</v>
      </c>
      <c r="Q2787" s="898">
        <f>'58'!O25</f>
        <v>0</v>
      </c>
      <c r="S2787" s="722">
        <f t="shared" si="353"/>
        <v>0</v>
      </c>
      <c r="T2787" s="461"/>
      <c r="U2787" s="722">
        <f t="shared" si="354"/>
        <v>0</v>
      </c>
      <c r="W2787" s="655">
        <f t="shared" si="355"/>
        <v>0</v>
      </c>
      <c r="Z2787" s="654">
        <f t="shared" si="356"/>
        <v>0</v>
      </c>
    </row>
    <row r="2788" spans="1:26">
      <c r="A2788" s="381">
        <v>2788</v>
      </c>
      <c r="B2788" s="146" t="s">
        <v>1544</v>
      </c>
      <c r="D2788" t="s">
        <v>905</v>
      </c>
      <c r="E2788" s="910">
        <f>'57'!O26</f>
        <v>0</v>
      </c>
      <c r="G2788" s="910">
        <f>'58'!O26</f>
        <v>0</v>
      </c>
      <c r="I2788" s="737">
        <f>'57'!O26</f>
        <v>0</v>
      </c>
      <c r="K2788" s="231">
        <f>'58'!O26</f>
        <v>0</v>
      </c>
      <c r="N2788" s="1018">
        <v>0</v>
      </c>
      <c r="S2788" s="722">
        <f t="shared" si="353"/>
        <v>0</v>
      </c>
      <c r="T2788" s="461"/>
      <c r="U2788" s="722">
        <f t="shared" si="354"/>
        <v>0</v>
      </c>
      <c r="W2788" s="655">
        <f t="shared" si="355"/>
        <v>0</v>
      </c>
      <c r="Z2788" s="654">
        <f t="shared" si="356"/>
        <v>0</v>
      </c>
    </row>
    <row r="2789" spans="1:26">
      <c r="A2789" s="381">
        <v>2789</v>
      </c>
      <c r="B2789" s="146" t="s">
        <v>1545</v>
      </c>
      <c r="D2789" t="s">
        <v>905</v>
      </c>
      <c r="E2789" s="910">
        <f>'57'!O27</f>
        <v>0</v>
      </c>
      <c r="G2789" s="910">
        <f>'58'!O27</f>
        <v>0</v>
      </c>
      <c r="I2789" s="737">
        <f>'57'!O27</f>
        <v>0</v>
      </c>
      <c r="K2789" s="231">
        <f>'58'!O27</f>
        <v>0</v>
      </c>
      <c r="N2789" s="1018">
        <v>0</v>
      </c>
      <c r="S2789" s="722">
        <f t="shared" si="353"/>
        <v>0</v>
      </c>
      <c r="T2789" s="461"/>
      <c r="U2789" s="722">
        <f t="shared" si="354"/>
        <v>0</v>
      </c>
      <c r="W2789" s="655">
        <f t="shared" si="355"/>
        <v>0</v>
      </c>
      <c r="Z2789" s="654">
        <f t="shared" si="356"/>
        <v>0</v>
      </c>
    </row>
    <row r="2790" spans="1:26">
      <c r="A2790" s="381">
        <v>2790</v>
      </c>
      <c r="B2790" s="146" t="s">
        <v>115</v>
      </c>
      <c r="D2790" t="s">
        <v>905</v>
      </c>
      <c r="E2790" s="910">
        <f>'57'!O28</f>
        <v>-406</v>
      </c>
      <c r="G2790" s="910">
        <f>'58'!O28</f>
        <v>-140</v>
      </c>
      <c r="I2790" s="737">
        <f>'57'!O28</f>
        <v>-406</v>
      </c>
      <c r="K2790" s="231">
        <f>'58'!O28</f>
        <v>-140</v>
      </c>
      <c r="N2790" s="1018">
        <v>-140</v>
      </c>
      <c r="O2790" s="898">
        <f>'57'!O28</f>
        <v>-406</v>
      </c>
      <c r="Q2790" s="898">
        <f>'58'!O28</f>
        <v>-140</v>
      </c>
      <c r="S2790" s="722">
        <f t="shared" si="353"/>
        <v>0</v>
      </c>
      <c r="T2790" s="461"/>
      <c r="U2790" s="722">
        <f t="shared" si="354"/>
        <v>0</v>
      </c>
      <c r="W2790" s="655">
        <f t="shared" si="355"/>
        <v>0</v>
      </c>
      <c r="Z2790" s="654">
        <f t="shared" si="356"/>
        <v>-406</v>
      </c>
    </row>
    <row r="2791" spans="1:26" ht="15.75">
      <c r="A2791" s="381">
        <v>2791</v>
      </c>
      <c r="B2791" s="341" t="s">
        <v>106</v>
      </c>
      <c r="D2791" t="s">
        <v>905</v>
      </c>
      <c r="E2791" s="910">
        <f>'57'!O29</f>
        <v>-9146</v>
      </c>
      <c r="G2791" s="910">
        <f>'58'!O29</f>
        <v>-18599</v>
      </c>
      <c r="I2791" s="737">
        <f>'57'!O29</f>
        <v>-9146</v>
      </c>
      <c r="K2791" s="231">
        <f>'58'!O29</f>
        <v>-18599</v>
      </c>
      <c r="N2791" s="1018">
        <v>-18599</v>
      </c>
      <c r="O2791" s="898">
        <f>'57'!O29</f>
        <v>-9146</v>
      </c>
      <c r="Q2791" s="898">
        <f>'58'!O29</f>
        <v>-18599</v>
      </c>
      <c r="S2791" s="722">
        <f t="shared" si="353"/>
        <v>0</v>
      </c>
      <c r="T2791" s="461"/>
      <c r="U2791" s="722">
        <f t="shared" si="354"/>
        <v>0</v>
      </c>
      <c r="W2791" s="655">
        <f t="shared" si="355"/>
        <v>0</v>
      </c>
      <c r="Z2791" s="654">
        <f t="shared" si="356"/>
        <v>-9146</v>
      </c>
    </row>
    <row r="2792" spans="1:26" ht="15.75">
      <c r="A2792" s="381">
        <v>2792</v>
      </c>
      <c r="B2792" s="341" t="s">
        <v>303</v>
      </c>
      <c r="I2792" s="737"/>
      <c r="K2792" s="231"/>
      <c r="N2792" s="1018"/>
      <c r="S2792" s="722">
        <f t="shared" si="353"/>
        <v>0</v>
      </c>
      <c r="U2792" s="722">
        <f t="shared" si="354"/>
        <v>0</v>
      </c>
      <c r="W2792" s="655">
        <f t="shared" si="355"/>
        <v>0</v>
      </c>
      <c r="Z2792" s="654">
        <f t="shared" si="356"/>
        <v>0</v>
      </c>
    </row>
    <row r="2793" spans="1:26">
      <c r="A2793" s="381">
        <v>2793</v>
      </c>
      <c r="B2793" s="146" t="s">
        <v>135</v>
      </c>
      <c r="I2793" s="737"/>
      <c r="K2793" s="231"/>
      <c r="N2793" s="1018"/>
      <c r="S2793" s="722">
        <f t="shared" si="353"/>
        <v>0</v>
      </c>
      <c r="U2793" s="722">
        <f t="shared" si="354"/>
        <v>0</v>
      </c>
      <c r="W2793" s="655">
        <f t="shared" si="355"/>
        <v>0</v>
      </c>
      <c r="Z2793" s="654">
        <f t="shared" si="356"/>
        <v>0</v>
      </c>
    </row>
    <row r="2794" spans="1:26">
      <c r="A2794" s="381">
        <v>2794</v>
      </c>
      <c r="B2794" s="637" t="s">
        <v>1220</v>
      </c>
      <c r="D2794" t="s">
        <v>905</v>
      </c>
      <c r="E2794" s="910">
        <f>'57'!O33</f>
        <v>-1648</v>
      </c>
      <c r="G2794" s="910">
        <f>'58'!O33</f>
        <v>-857</v>
      </c>
      <c r="I2794" s="737">
        <f>'57'!O33</f>
        <v>-1648</v>
      </c>
      <c r="K2794" s="231">
        <f>'58'!O33</f>
        <v>-857</v>
      </c>
      <c r="N2794" s="1018">
        <v>-857</v>
      </c>
      <c r="O2794" s="898">
        <f>'57'!O33</f>
        <v>-1648</v>
      </c>
      <c r="Q2794" s="898">
        <f>'58'!O33</f>
        <v>-857</v>
      </c>
      <c r="S2794" s="722">
        <f t="shared" si="353"/>
        <v>0</v>
      </c>
      <c r="T2794" s="461"/>
      <c r="U2794" s="722">
        <f t="shared" si="354"/>
        <v>0</v>
      </c>
      <c r="W2794" s="655">
        <f t="shared" si="355"/>
        <v>0</v>
      </c>
      <c r="Z2794" s="654">
        <f t="shared" si="356"/>
        <v>-1648</v>
      </c>
    </row>
    <row r="2795" spans="1:26">
      <c r="A2795" s="381">
        <v>2795</v>
      </c>
      <c r="B2795" s="637" t="s">
        <v>1221</v>
      </c>
      <c r="D2795" t="s">
        <v>905</v>
      </c>
      <c r="E2795" s="910">
        <f>'57'!O34</f>
        <v>0</v>
      </c>
      <c r="G2795" s="910">
        <f>'58'!O34</f>
        <v>0</v>
      </c>
      <c r="I2795" s="737">
        <f>'57'!O34</f>
        <v>0</v>
      </c>
      <c r="K2795" s="231">
        <f>'58'!O34</f>
        <v>0</v>
      </c>
      <c r="N2795" s="1018">
        <v>0</v>
      </c>
      <c r="O2795" s="898">
        <f>'57'!O34</f>
        <v>0</v>
      </c>
      <c r="Q2795" s="898">
        <f>'58'!O34</f>
        <v>0</v>
      </c>
      <c r="S2795" s="722">
        <f t="shared" si="353"/>
        <v>0</v>
      </c>
      <c r="T2795" s="461"/>
      <c r="U2795" s="722">
        <f t="shared" si="354"/>
        <v>0</v>
      </c>
      <c r="W2795" s="655">
        <f t="shared" si="355"/>
        <v>0</v>
      </c>
      <c r="Z2795" s="654">
        <f t="shared" si="356"/>
        <v>0</v>
      </c>
    </row>
    <row r="2796" spans="1:26">
      <c r="A2796" s="381">
        <v>2796</v>
      </c>
      <c r="B2796" s="637" t="s">
        <v>1222</v>
      </c>
      <c r="D2796" t="s">
        <v>905</v>
      </c>
      <c r="E2796" s="910">
        <f>'57'!O35</f>
        <v>0</v>
      </c>
      <c r="G2796" s="910">
        <f>'58'!O35</f>
        <v>0</v>
      </c>
      <c r="I2796" s="737">
        <f>'57'!O35</f>
        <v>0</v>
      </c>
      <c r="K2796" s="231">
        <f>'58'!O35</f>
        <v>0</v>
      </c>
      <c r="N2796" s="1018">
        <v>0</v>
      </c>
      <c r="O2796" s="898">
        <f>'57'!O35</f>
        <v>0</v>
      </c>
      <c r="Q2796" s="898">
        <f>'58'!O35</f>
        <v>0</v>
      </c>
      <c r="S2796" s="722">
        <f t="shared" si="353"/>
        <v>0</v>
      </c>
      <c r="T2796" s="461"/>
      <c r="U2796" s="722">
        <f t="shared" si="354"/>
        <v>0</v>
      </c>
      <c r="W2796" s="655">
        <f t="shared" si="355"/>
        <v>0</v>
      </c>
      <c r="Z2796" s="654">
        <f t="shared" si="356"/>
        <v>0</v>
      </c>
    </row>
    <row r="2797" spans="1:26">
      <c r="A2797" s="381">
        <v>2797</v>
      </c>
      <c r="B2797" s="637" t="s">
        <v>1223</v>
      </c>
      <c r="D2797" t="s">
        <v>905</v>
      </c>
      <c r="E2797" s="910">
        <f>'57'!O36</f>
        <v>0</v>
      </c>
      <c r="G2797" s="910">
        <f>'58'!O36</f>
        <v>0</v>
      </c>
      <c r="I2797" s="737">
        <f>'57'!O36</f>
        <v>0</v>
      </c>
      <c r="K2797" s="231">
        <f>'58'!O36</f>
        <v>0</v>
      </c>
      <c r="N2797" s="1018">
        <v>0</v>
      </c>
      <c r="O2797" s="898">
        <f>'57'!O36</f>
        <v>0</v>
      </c>
      <c r="Q2797" s="898">
        <f>'58'!O36</f>
        <v>0</v>
      </c>
      <c r="S2797" s="722">
        <f t="shared" si="353"/>
        <v>0</v>
      </c>
      <c r="T2797" s="461"/>
      <c r="U2797" s="722">
        <f t="shared" si="354"/>
        <v>0</v>
      </c>
      <c r="W2797" s="655">
        <f t="shared" si="355"/>
        <v>0</v>
      </c>
      <c r="Z2797" s="654">
        <f t="shared" si="356"/>
        <v>0</v>
      </c>
    </row>
    <row r="2798" spans="1:26">
      <c r="A2798" s="381">
        <v>2798</v>
      </c>
      <c r="B2798" s="146" t="s">
        <v>136</v>
      </c>
      <c r="D2798" t="s">
        <v>905</v>
      </c>
      <c r="E2798" s="910">
        <f>'57'!O37</f>
        <v>-932</v>
      </c>
      <c r="G2798" s="910">
        <f>'58'!O37</f>
        <v>0</v>
      </c>
      <c r="I2798" s="737">
        <f>'57'!O37</f>
        <v>-932</v>
      </c>
      <c r="K2798" s="231">
        <f>'58'!O37</f>
        <v>0</v>
      </c>
      <c r="N2798" s="1018">
        <v>0</v>
      </c>
      <c r="O2798" s="898">
        <f>'57'!O37</f>
        <v>-932</v>
      </c>
      <c r="Q2798" s="898">
        <f>'58'!O37</f>
        <v>0</v>
      </c>
      <c r="S2798" s="722">
        <f t="shared" si="353"/>
        <v>0</v>
      </c>
      <c r="T2798" s="461"/>
      <c r="U2798" s="722">
        <f t="shared" si="354"/>
        <v>0</v>
      </c>
      <c r="W2798" s="655">
        <f t="shared" si="355"/>
        <v>0</v>
      </c>
      <c r="Z2798" s="654">
        <f t="shared" si="356"/>
        <v>-932</v>
      </c>
    </row>
    <row r="2799" spans="1:26">
      <c r="A2799" s="381">
        <v>2799</v>
      </c>
      <c r="B2799" s="146" t="s">
        <v>137</v>
      </c>
      <c r="D2799" t="s">
        <v>905</v>
      </c>
      <c r="E2799" s="910">
        <f>'57'!O38</f>
        <v>0</v>
      </c>
      <c r="G2799" s="910">
        <f>'58'!O38</f>
        <v>0</v>
      </c>
      <c r="I2799" s="737">
        <f>'57'!O38</f>
        <v>0</v>
      </c>
      <c r="K2799" s="231">
        <f>'58'!O38</f>
        <v>0</v>
      </c>
      <c r="N2799" s="1018">
        <v>0</v>
      </c>
      <c r="O2799" s="898">
        <f>'57'!O38</f>
        <v>0</v>
      </c>
      <c r="Q2799" s="898">
        <f>'58'!O38</f>
        <v>0</v>
      </c>
      <c r="S2799" s="722">
        <f t="shared" si="353"/>
        <v>0</v>
      </c>
      <c r="T2799" s="461"/>
      <c r="U2799" s="722">
        <f t="shared" si="354"/>
        <v>0</v>
      </c>
      <c r="W2799" s="655">
        <f t="shared" si="355"/>
        <v>0</v>
      </c>
      <c r="Z2799" s="654">
        <f t="shared" si="356"/>
        <v>0</v>
      </c>
    </row>
    <row r="2800" spans="1:26">
      <c r="A2800" s="381">
        <v>2800</v>
      </c>
      <c r="B2800" s="146" t="s">
        <v>299</v>
      </c>
      <c r="D2800" t="s">
        <v>905</v>
      </c>
      <c r="E2800" s="910">
        <f>'57'!O39</f>
        <v>-298</v>
      </c>
      <c r="G2800" s="910">
        <f>'58'!O39</f>
        <v>-44</v>
      </c>
      <c r="I2800" s="737">
        <f>'57'!O39</f>
        <v>-298</v>
      </c>
      <c r="K2800" s="231">
        <f>'58'!O39</f>
        <v>-44</v>
      </c>
      <c r="N2800" s="1018">
        <v>-44</v>
      </c>
      <c r="O2800" s="898">
        <f>'57'!O39</f>
        <v>-298</v>
      </c>
      <c r="Q2800" s="898">
        <f>'58'!O39</f>
        <v>-44</v>
      </c>
      <c r="S2800" s="722">
        <f t="shared" si="353"/>
        <v>0</v>
      </c>
      <c r="T2800" s="461"/>
      <c r="U2800" s="722">
        <f t="shared" si="354"/>
        <v>0</v>
      </c>
      <c r="W2800" s="655">
        <f t="shared" si="355"/>
        <v>0</v>
      </c>
      <c r="Z2800" s="654">
        <f t="shared" si="356"/>
        <v>-298</v>
      </c>
    </row>
    <row r="2801" spans="1:26">
      <c r="A2801" s="381">
        <v>2801</v>
      </c>
      <c r="B2801" s="936" t="s">
        <v>1102</v>
      </c>
      <c r="D2801" t="s">
        <v>905</v>
      </c>
      <c r="E2801" s="718"/>
      <c r="F2801" s="718"/>
      <c r="G2801" s="718"/>
      <c r="I2801" s="741"/>
      <c r="K2801" s="718"/>
      <c r="N2801" s="1018"/>
      <c r="S2801" s="722">
        <f t="shared" si="353"/>
        <v>0</v>
      </c>
      <c r="U2801" s="722">
        <f t="shared" si="354"/>
        <v>0</v>
      </c>
      <c r="W2801" s="655">
        <f t="shared" si="355"/>
        <v>0</v>
      </c>
      <c r="Z2801" s="654">
        <f t="shared" si="356"/>
        <v>0</v>
      </c>
    </row>
    <row r="2802" spans="1:26">
      <c r="A2802" s="381">
        <v>2802</v>
      </c>
      <c r="B2802" s="146" t="s">
        <v>300</v>
      </c>
      <c r="D2802" t="s">
        <v>905</v>
      </c>
      <c r="E2802" s="910">
        <f>'57'!O41</f>
        <v>0</v>
      </c>
      <c r="G2802" s="910">
        <f>'58'!O41</f>
        <v>0</v>
      </c>
      <c r="I2802" s="737">
        <f>'57'!O41</f>
        <v>0</v>
      </c>
      <c r="K2802" s="231">
        <f>'58'!O41</f>
        <v>0</v>
      </c>
      <c r="N2802" s="1018">
        <v>0</v>
      </c>
      <c r="O2802" s="898">
        <f>'57'!O41</f>
        <v>0</v>
      </c>
      <c r="Q2802" s="898">
        <f>'58'!O41</f>
        <v>0</v>
      </c>
      <c r="S2802" s="722">
        <f t="shared" si="353"/>
        <v>0</v>
      </c>
      <c r="T2802" s="461"/>
      <c r="U2802" s="722">
        <f t="shared" si="354"/>
        <v>0</v>
      </c>
      <c r="W2802" s="655">
        <f t="shared" si="355"/>
        <v>0</v>
      </c>
      <c r="Z2802" s="654">
        <f t="shared" si="356"/>
        <v>0</v>
      </c>
    </row>
    <row r="2803" spans="1:26">
      <c r="A2803" s="381">
        <v>2803</v>
      </c>
      <c r="B2803" s="146" t="s">
        <v>301</v>
      </c>
      <c r="D2803" t="s">
        <v>905</v>
      </c>
      <c r="E2803" s="910">
        <f>'57'!O42</f>
        <v>0</v>
      </c>
      <c r="G2803" s="910">
        <f>'58'!O42</f>
        <v>0</v>
      </c>
      <c r="I2803" s="737">
        <f>'57'!O42</f>
        <v>0</v>
      </c>
      <c r="K2803" s="231">
        <f>'58'!O42</f>
        <v>0</v>
      </c>
      <c r="N2803" s="1018">
        <v>0</v>
      </c>
      <c r="O2803" s="898">
        <f>'57'!O42</f>
        <v>0</v>
      </c>
      <c r="Q2803" s="898">
        <f>'58'!O42</f>
        <v>0</v>
      </c>
      <c r="S2803" s="722">
        <f t="shared" si="353"/>
        <v>0</v>
      </c>
      <c r="T2803" s="461"/>
      <c r="U2803" s="722">
        <f t="shared" si="354"/>
        <v>0</v>
      </c>
      <c r="W2803" s="655">
        <f t="shared" si="355"/>
        <v>0</v>
      </c>
      <c r="Z2803" s="654">
        <f t="shared" si="356"/>
        <v>0</v>
      </c>
    </row>
    <row r="2804" spans="1:26">
      <c r="A2804" s="381">
        <v>2804</v>
      </c>
      <c r="B2804" s="146" t="s">
        <v>1324</v>
      </c>
      <c r="E2804" s="910">
        <f>'57'!O43</f>
        <v>0</v>
      </c>
      <c r="G2804" s="910">
        <f>'58'!O43</f>
        <v>0</v>
      </c>
      <c r="I2804" s="737">
        <f>'57'!O43</f>
        <v>0</v>
      </c>
      <c r="K2804" s="231">
        <f>'58'!O43</f>
        <v>0</v>
      </c>
      <c r="N2804" s="1018">
        <v>0</v>
      </c>
      <c r="O2804" s="898">
        <f>'57'!O43</f>
        <v>0</v>
      </c>
      <c r="Q2804" s="898">
        <f>'58'!O43</f>
        <v>0</v>
      </c>
      <c r="S2804" s="722">
        <f t="shared" ref="S2804:S2826" si="357">E2804-I2804</f>
        <v>0</v>
      </c>
      <c r="T2804" s="461"/>
      <c r="U2804" s="722">
        <f t="shared" ref="U2804:U2826" si="358">G2804-K2804</f>
        <v>0</v>
      </c>
      <c r="W2804" s="655">
        <f t="shared" ref="W2804:W2826" si="359">G2804-N2804</f>
        <v>0</v>
      </c>
      <c r="Z2804" s="654">
        <f t="shared" ref="Z2804:Z2826" si="360">E2804-Y2804</f>
        <v>0</v>
      </c>
    </row>
    <row r="2805" spans="1:26">
      <c r="A2805" s="381">
        <v>2805</v>
      </c>
      <c r="B2805" s="146" t="s">
        <v>302</v>
      </c>
      <c r="D2805" t="s">
        <v>905</v>
      </c>
      <c r="E2805" s="910">
        <f>'57'!O44</f>
        <v>0</v>
      </c>
      <c r="G2805" s="910">
        <f>'58'!O44</f>
        <v>0</v>
      </c>
      <c r="I2805" s="737">
        <f>'57'!O44</f>
        <v>0</v>
      </c>
      <c r="K2805" s="231">
        <f>'58'!O44</f>
        <v>0</v>
      </c>
      <c r="N2805" s="1018">
        <v>0</v>
      </c>
      <c r="O2805" s="898">
        <f>'57'!O44</f>
        <v>0</v>
      </c>
      <c r="Q2805" s="898">
        <f>'58'!O44</f>
        <v>0</v>
      </c>
      <c r="S2805" s="722">
        <f t="shared" si="357"/>
        <v>0</v>
      </c>
      <c r="T2805" s="461"/>
      <c r="U2805" s="722">
        <f t="shared" si="358"/>
        <v>0</v>
      </c>
      <c r="W2805" s="655">
        <f t="shared" si="359"/>
        <v>0</v>
      </c>
      <c r="Z2805" s="654">
        <f t="shared" si="360"/>
        <v>0</v>
      </c>
    </row>
    <row r="2806" spans="1:26">
      <c r="A2806" s="381">
        <v>2806</v>
      </c>
      <c r="B2806" s="146" t="s">
        <v>1544</v>
      </c>
      <c r="D2806" t="s">
        <v>905</v>
      </c>
      <c r="E2806" s="910">
        <f>'57'!O45</f>
        <v>0</v>
      </c>
      <c r="G2806" s="910">
        <f>'58'!O45</f>
        <v>0</v>
      </c>
      <c r="I2806" s="737">
        <f>'57'!O45</f>
        <v>0</v>
      </c>
      <c r="K2806" s="231">
        <f>'58'!O45</f>
        <v>0</v>
      </c>
      <c r="N2806" s="1018">
        <v>0</v>
      </c>
      <c r="S2806" s="722">
        <f t="shared" si="357"/>
        <v>0</v>
      </c>
      <c r="T2806" s="461"/>
      <c r="U2806" s="722">
        <f t="shared" si="358"/>
        <v>0</v>
      </c>
      <c r="W2806" s="655">
        <f t="shared" si="359"/>
        <v>0</v>
      </c>
      <c r="Z2806" s="654">
        <f t="shared" si="360"/>
        <v>0</v>
      </c>
    </row>
    <row r="2807" spans="1:26">
      <c r="A2807" s="381">
        <v>2807</v>
      </c>
      <c r="B2807" s="146" t="s">
        <v>1545</v>
      </c>
      <c r="D2807" t="s">
        <v>905</v>
      </c>
      <c r="E2807" s="910">
        <f>'57'!O46</f>
        <v>0</v>
      </c>
      <c r="G2807" s="910">
        <f>'58'!O46</f>
        <v>0</v>
      </c>
      <c r="I2807" s="737">
        <f>'57'!O46</f>
        <v>0</v>
      </c>
      <c r="K2807" s="231">
        <f>'58'!O46</f>
        <v>0</v>
      </c>
      <c r="N2807" s="1018">
        <v>0</v>
      </c>
      <c r="S2807" s="722">
        <f t="shared" si="357"/>
        <v>0</v>
      </c>
      <c r="T2807" s="461"/>
      <c r="U2807" s="722">
        <f t="shared" si="358"/>
        <v>0</v>
      </c>
      <c r="W2807" s="655">
        <f t="shared" si="359"/>
        <v>0</v>
      </c>
      <c r="Z2807" s="654">
        <f t="shared" si="360"/>
        <v>0</v>
      </c>
    </row>
    <row r="2808" spans="1:26">
      <c r="A2808" s="381">
        <v>2808</v>
      </c>
      <c r="B2808" s="146" t="s">
        <v>115</v>
      </c>
      <c r="D2808" t="s">
        <v>905</v>
      </c>
      <c r="E2808" s="910">
        <f>'57'!O47</f>
        <v>0</v>
      </c>
      <c r="G2808" s="910">
        <f>'58'!O47</f>
        <v>0</v>
      </c>
      <c r="I2808" s="737">
        <f>'57'!O47</f>
        <v>0</v>
      </c>
      <c r="K2808" s="231">
        <f>'58'!O47</f>
        <v>0</v>
      </c>
      <c r="N2808" s="1018">
        <v>0</v>
      </c>
      <c r="O2808" s="898">
        <f>'57'!O47</f>
        <v>0</v>
      </c>
      <c r="Q2808" s="898">
        <f>'58'!O47</f>
        <v>0</v>
      </c>
      <c r="S2808" s="722">
        <f t="shared" si="357"/>
        <v>0</v>
      </c>
      <c r="T2808" s="461"/>
      <c r="U2808" s="722">
        <f t="shared" si="358"/>
        <v>0</v>
      </c>
      <c r="W2808" s="655">
        <f t="shared" si="359"/>
        <v>0</v>
      </c>
      <c r="Z2808" s="654">
        <f t="shared" si="360"/>
        <v>0</v>
      </c>
    </row>
    <row r="2809" spans="1:26" ht="15.75">
      <c r="A2809" s="381">
        <v>2809</v>
      </c>
      <c r="B2809" s="341" t="s">
        <v>106</v>
      </c>
      <c r="D2809" t="s">
        <v>905</v>
      </c>
      <c r="E2809" s="910">
        <f>'57'!O48</f>
        <v>-2878</v>
      </c>
      <c r="G2809" s="910">
        <f>'58'!O48</f>
        <v>-901</v>
      </c>
      <c r="I2809" s="737">
        <f>'57'!O48</f>
        <v>-2878</v>
      </c>
      <c r="K2809" s="231">
        <f>'58'!O48</f>
        <v>-901</v>
      </c>
      <c r="N2809" s="1018">
        <v>-901</v>
      </c>
      <c r="O2809" s="898">
        <f>'57'!O48</f>
        <v>-2878</v>
      </c>
      <c r="Q2809" s="898">
        <f>'58'!O48</f>
        <v>-901</v>
      </c>
      <c r="S2809" s="722">
        <f t="shared" si="357"/>
        <v>0</v>
      </c>
      <c r="T2809" s="461"/>
      <c r="U2809" s="722">
        <f t="shared" si="358"/>
        <v>0</v>
      </c>
      <c r="W2809" s="655">
        <f t="shared" si="359"/>
        <v>0</v>
      </c>
      <c r="Z2809" s="654">
        <f t="shared" si="360"/>
        <v>-2878</v>
      </c>
    </row>
    <row r="2810" spans="1:26" ht="15.75">
      <c r="A2810" s="381">
        <v>2810</v>
      </c>
      <c r="B2810" s="341" t="s">
        <v>172</v>
      </c>
      <c r="I2810" s="737"/>
      <c r="K2810" s="231"/>
      <c r="N2810" s="1018"/>
      <c r="S2810" s="722">
        <f t="shared" si="357"/>
        <v>0</v>
      </c>
      <c r="U2810" s="722">
        <f t="shared" si="358"/>
        <v>0</v>
      </c>
      <c r="W2810" s="655">
        <f t="shared" si="359"/>
        <v>0</v>
      </c>
      <c r="Z2810" s="654">
        <f t="shared" si="360"/>
        <v>0</v>
      </c>
    </row>
    <row r="2811" spans="1:26">
      <c r="A2811" s="381">
        <v>2811</v>
      </c>
      <c r="B2811" s="146" t="s">
        <v>135</v>
      </c>
      <c r="I2811" s="737"/>
      <c r="K2811" s="231"/>
      <c r="N2811" s="1018"/>
      <c r="S2811" s="722">
        <f t="shared" si="357"/>
        <v>0</v>
      </c>
      <c r="U2811" s="722">
        <f t="shared" si="358"/>
        <v>0</v>
      </c>
      <c r="W2811" s="655">
        <f t="shared" si="359"/>
        <v>0</v>
      </c>
      <c r="Z2811" s="654">
        <f t="shared" si="360"/>
        <v>0</v>
      </c>
    </row>
    <row r="2812" spans="1:26">
      <c r="A2812" s="381">
        <v>2812</v>
      </c>
      <c r="B2812" s="637" t="s">
        <v>1220</v>
      </c>
      <c r="D2812" t="s">
        <v>905</v>
      </c>
      <c r="E2812" s="910">
        <f>'57'!O52</f>
        <v>-8313</v>
      </c>
      <c r="G2812" s="910">
        <f>'58'!O52</f>
        <v>-17141</v>
      </c>
      <c r="I2812" s="737">
        <f>'57'!O52</f>
        <v>-8313</v>
      </c>
      <c r="K2812" s="231">
        <f>'58'!O52</f>
        <v>-17141</v>
      </c>
      <c r="N2812" s="1018">
        <v>-17141</v>
      </c>
      <c r="O2812" s="898">
        <f>'57'!O52</f>
        <v>-8313</v>
      </c>
      <c r="Q2812" s="898">
        <f>'58'!O52</f>
        <v>-17141</v>
      </c>
      <c r="S2812" s="722">
        <f t="shared" si="357"/>
        <v>0</v>
      </c>
      <c r="T2812" s="461"/>
      <c r="U2812" s="722">
        <f t="shared" si="358"/>
        <v>0</v>
      </c>
      <c r="W2812" s="655">
        <f t="shared" si="359"/>
        <v>0</v>
      </c>
      <c r="Z2812" s="654">
        <f t="shared" si="360"/>
        <v>-8313</v>
      </c>
    </row>
    <row r="2813" spans="1:26">
      <c r="A2813" s="381">
        <v>2813</v>
      </c>
      <c r="B2813" s="637" t="s">
        <v>1221</v>
      </c>
      <c r="D2813" t="s">
        <v>905</v>
      </c>
      <c r="E2813" s="910">
        <f>'57'!O53</f>
        <v>-160</v>
      </c>
      <c r="G2813" s="910">
        <f>'58'!O53</f>
        <v>-35</v>
      </c>
      <c r="I2813" s="737">
        <f>'57'!O53</f>
        <v>-160</v>
      </c>
      <c r="K2813" s="231">
        <f>'58'!O53</f>
        <v>-35</v>
      </c>
      <c r="N2813" s="1018">
        <v>-35</v>
      </c>
      <c r="O2813" s="898">
        <f>'57'!O53</f>
        <v>-160</v>
      </c>
      <c r="Q2813" s="898">
        <f>'58'!O53</f>
        <v>-35</v>
      </c>
      <c r="S2813" s="722">
        <f t="shared" si="357"/>
        <v>0</v>
      </c>
      <c r="T2813" s="461"/>
      <c r="U2813" s="722">
        <f t="shared" si="358"/>
        <v>0</v>
      </c>
      <c r="W2813" s="655">
        <f t="shared" si="359"/>
        <v>0</v>
      </c>
      <c r="Z2813" s="654">
        <f t="shared" si="360"/>
        <v>-160</v>
      </c>
    </row>
    <row r="2814" spans="1:26">
      <c r="A2814" s="381">
        <v>2814</v>
      </c>
      <c r="B2814" s="637" t="s">
        <v>1222</v>
      </c>
      <c r="D2814" t="s">
        <v>905</v>
      </c>
      <c r="E2814" s="910">
        <f>'57'!O54</f>
        <v>-201</v>
      </c>
      <c r="G2814" s="910">
        <f>'58'!O54</f>
        <v>-202</v>
      </c>
      <c r="I2814" s="737">
        <f>'57'!O54</f>
        <v>-201</v>
      </c>
      <c r="K2814" s="231">
        <f>'58'!O54</f>
        <v>-202</v>
      </c>
      <c r="N2814" s="1018">
        <v>-202</v>
      </c>
      <c r="O2814" s="898">
        <f>'57'!O54</f>
        <v>-201</v>
      </c>
      <c r="Q2814" s="898">
        <f>'58'!O54</f>
        <v>-202</v>
      </c>
      <c r="S2814" s="722">
        <f t="shared" si="357"/>
        <v>0</v>
      </c>
      <c r="T2814" s="461"/>
      <c r="U2814" s="722">
        <f t="shared" si="358"/>
        <v>0</v>
      </c>
      <c r="W2814" s="655">
        <f t="shared" si="359"/>
        <v>0</v>
      </c>
      <c r="Z2814" s="654">
        <f t="shared" si="360"/>
        <v>-201</v>
      </c>
    </row>
    <row r="2815" spans="1:26">
      <c r="A2815" s="381">
        <v>2815</v>
      </c>
      <c r="B2815" s="637" t="s">
        <v>1223</v>
      </c>
      <c r="D2815" t="s">
        <v>905</v>
      </c>
      <c r="E2815" s="910">
        <f>'57'!O55</f>
        <v>0</v>
      </c>
      <c r="G2815" s="910">
        <f>'58'!O55</f>
        <v>0</v>
      </c>
      <c r="I2815" s="737">
        <f>'57'!O55</f>
        <v>0</v>
      </c>
      <c r="K2815" s="231">
        <f>'58'!O55</f>
        <v>0</v>
      </c>
      <c r="N2815" s="1018">
        <v>0</v>
      </c>
      <c r="O2815" s="898">
        <f>'57'!O55</f>
        <v>0</v>
      </c>
      <c r="Q2815" s="898">
        <f>'58'!O55</f>
        <v>0</v>
      </c>
      <c r="S2815" s="722">
        <f t="shared" si="357"/>
        <v>0</v>
      </c>
      <c r="T2815" s="461"/>
      <c r="U2815" s="722">
        <f t="shared" si="358"/>
        <v>0</v>
      </c>
      <c r="W2815" s="655">
        <f t="shared" si="359"/>
        <v>0</v>
      </c>
      <c r="Z2815" s="654">
        <f t="shared" si="360"/>
        <v>0</v>
      </c>
    </row>
    <row r="2816" spans="1:26">
      <c r="A2816" s="381">
        <v>2816</v>
      </c>
      <c r="B2816" s="146" t="s">
        <v>136</v>
      </c>
      <c r="D2816" t="s">
        <v>905</v>
      </c>
      <c r="E2816" s="910">
        <f>'57'!O56</f>
        <v>-1554</v>
      </c>
      <c r="G2816" s="910">
        <f>'58'!O56</f>
        <v>-728</v>
      </c>
      <c r="I2816" s="737">
        <f>'57'!O56</f>
        <v>-1554</v>
      </c>
      <c r="K2816" s="231">
        <f>'58'!O56</f>
        <v>-728</v>
      </c>
      <c r="N2816" s="1018">
        <v>-728</v>
      </c>
      <c r="O2816" s="898">
        <f>'57'!O56</f>
        <v>-1554</v>
      </c>
      <c r="Q2816" s="898">
        <f>'58'!O56</f>
        <v>-728</v>
      </c>
      <c r="S2816" s="722">
        <f t="shared" si="357"/>
        <v>0</v>
      </c>
      <c r="T2816" s="461"/>
      <c r="U2816" s="722">
        <f t="shared" si="358"/>
        <v>0</v>
      </c>
      <c r="W2816" s="655">
        <f t="shared" si="359"/>
        <v>0</v>
      </c>
      <c r="Z2816" s="654">
        <f t="shared" si="360"/>
        <v>-1554</v>
      </c>
    </row>
    <row r="2817" spans="1:32">
      <c r="A2817" s="381">
        <v>2817</v>
      </c>
      <c r="B2817" s="146" t="s">
        <v>137</v>
      </c>
      <c r="D2817" t="s">
        <v>905</v>
      </c>
      <c r="E2817" s="910">
        <f>'57'!O57</f>
        <v>-152</v>
      </c>
      <c r="G2817" s="910">
        <f>'58'!O57</f>
        <v>-100</v>
      </c>
      <c r="I2817" s="737">
        <f>'57'!O57</f>
        <v>-152</v>
      </c>
      <c r="K2817" s="231">
        <f>'58'!O57</f>
        <v>-100</v>
      </c>
      <c r="N2817" s="1018">
        <v>-100</v>
      </c>
      <c r="O2817" s="898">
        <f>'57'!O57</f>
        <v>-152</v>
      </c>
      <c r="Q2817" s="898">
        <f>'58'!O57</f>
        <v>-100</v>
      </c>
      <c r="S2817" s="722">
        <f t="shared" si="357"/>
        <v>0</v>
      </c>
      <c r="T2817" s="461"/>
      <c r="U2817" s="722">
        <f t="shared" si="358"/>
        <v>0</v>
      </c>
      <c r="W2817" s="655">
        <f t="shared" si="359"/>
        <v>0</v>
      </c>
      <c r="Z2817" s="654">
        <f t="shared" si="360"/>
        <v>-152</v>
      </c>
    </row>
    <row r="2818" spans="1:32">
      <c r="A2818" s="381">
        <v>2818</v>
      </c>
      <c r="B2818" s="146" t="s">
        <v>299</v>
      </c>
      <c r="D2818" t="s">
        <v>905</v>
      </c>
      <c r="E2818" s="910">
        <f>'57'!O58</f>
        <v>-1172</v>
      </c>
      <c r="G2818" s="910">
        <f>'58'!O58</f>
        <v>-1091</v>
      </c>
      <c r="I2818" s="737">
        <f>'57'!O58</f>
        <v>-1172</v>
      </c>
      <c r="K2818" s="231">
        <f>'58'!O58</f>
        <v>-1091</v>
      </c>
      <c r="N2818" s="1018">
        <v>-1091</v>
      </c>
      <c r="O2818" s="898">
        <f>'57'!O58</f>
        <v>-1172</v>
      </c>
      <c r="Q2818" s="898">
        <f>'58'!O58</f>
        <v>-1091</v>
      </c>
      <c r="S2818" s="722">
        <f t="shared" si="357"/>
        <v>0</v>
      </c>
      <c r="T2818" s="461"/>
      <c r="U2818" s="722">
        <f t="shared" si="358"/>
        <v>0</v>
      </c>
      <c r="W2818" s="655">
        <f t="shared" si="359"/>
        <v>0</v>
      </c>
      <c r="Z2818" s="654">
        <f t="shared" si="360"/>
        <v>-1172</v>
      </c>
    </row>
    <row r="2819" spans="1:32">
      <c r="A2819" s="381">
        <v>2819</v>
      </c>
      <c r="B2819" s="936" t="s">
        <v>1102</v>
      </c>
      <c r="D2819" t="s">
        <v>905</v>
      </c>
      <c r="E2819" s="718"/>
      <c r="F2819" s="718"/>
      <c r="G2819" s="718"/>
      <c r="I2819" s="741"/>
      <c r="K2819" s="718"/>
      <c r="N2819" s="1018"/>
      <c r="S2819" s="722">
        <f t="shared" si="357"/>
        <v>0</v>
      </c>
      <c r="U2819" s="722">
        <f t="shared" si="358"/>
        <v>0</v>
      </c>
      <c r="W2819" s="655">
        <f t="shared" si="359"/>
        <v>0</v>
      </c>
      <c r="Z2819" s="654">
        <f t="shared" si="360"/>
        <v>0</v>
      </c>
    </row>
    <row r="2820" spans="1:32">
      <c r="A2820" s="381">
        <v>2820</v>
      </c>
      <c r="B2820" s="146" t="s">
        <v>300</v>
      </c>
      <c r="D2820" t="s">
        <v>905</v>
      </c>
      <c r="E2820" s="910">
        <f>'57'!O60</f>
        <v>0</v>
      </c>
      <c r="G2820" s="910">
        <f>'58'!O60</f>
        <v>0</v>
      </c>
      <c r="I2820" s="737">
        <f>'57'!O60</f>
        <v>0</v>
      </c>
      <c r="K2820" s="231">
        <f>'58'!O60</f>
        <v>0</v>
      </c>
      <c r="N2820" s="1018">
        <v>0</v>
      </c>
      <c r="O2820" s="898">
        <f>'57'!O60</f>
        <v>0</v>
      </c>
      <c r="Q2820" s="898">
        <f>'58'!O60</f>
        <v>0</v>
      </c>
      <c r="S2820" s="722">
        <f t="shared" si="357"/>
        <v>0</v>
      </c>
      <c r="T2820" s="461"/>
      <c r="U2820" s="722">
        <f t="shared" si="358"/>
        <v>0</v>
      </c>
      <c r="W2820" s="655">
        <f t="shared" si="359"/>
        <v>0</v>
      </c>
      <c r="Z2820" s="654">
        <f t="shared" si="360"/>
        <v>0</v>
      </c>
    </row>
    <row r="2821" spans="1:32">
      <c r="A2821" s="381">
        <v>2821</v>
      </c>
      <c r="B2821" s="146" t="s">
        <v>301</v>
      </c>
      <c r="D2821" t="s">
        <v>905</v>
      </c>
      <c r="E2821" s="910">
        <f>'57'!O61</f>
        <v>-39</v>
      </c>
      <c r="G2821" s="910">
        <f>'58'!O61</f>
        <v>-39</v>
      </c>
      <c r="I2821" s="737">
        <f>'57'!O61</f>
        <v>-39</v>
      </c>
      <c r="K2821" s="231">
        <f>'58'!O61</f>
        <v>-39</v>
      </c>
      <c r="N2821" s="1018">
        <v>-39</v>
      </c>
      <c r="O2821" s="898">
        <f>'57'!O61</f>
        <v>-39</v>
      </c>
      <c r="Q2821" s="898">
        <f>'58'!O61</f>
        <v>-39</v>
      </c>
      <c r="S2821" s="722">
        <f t="shared" si="357"/>
        <v>0</v>
      </c>
      <c r="T2821" s="461"/>
      <c r="U2821" s="722">
        <f t="shared" si="358"/>
        <v>0</v>
      </c>
      <c r="W2821" s="655">
        <f t="shared" si="359"/>
        <v>0</v>
      </c>
      <c r="Z2821" s="654">
        <f t="shared" si="360"/>
        <v>-39</v>
      </c>
    </row>
    <row r="2822" spans="1:32">
      <c r="A2822" s="381">
        <v>2822</v>
      </c>
      <c r="B2822" s="146" t="s">
        <v>1324</v>
      </c>
      <c r="E2822" s="910">
        <f>'57'!O62</f>
        <v>-27</v>
      </c>
      <c r="G2822" s="910">
        <f>'58'!O62</f>
        <v>-24</v>
      </c>
      <c r="I2822" s="737">
        <f>'57'!O62</f>
        <v>-27</v>
      </c>
      <c r="K2822" s="231">
        <f>'58'!O62</f>
        <v>-24</v>
      </c>
      <c r="N2822" s="1018">
        <v>-24</v>
      </c>
      <c r="O2822" s="898">
        <f>'57'!O62</f>
        <v>-27</v>
      </c>
      <c r="Q2822" s="898">
        <f>'58'!O62</f>
        <v>-24</v>
      </c>
      <c r="S2822" s="722">
        <f t="shared" si="357"/>
        <v>0</v>
      </c>
      <c r="T2822" s="461"/>
      <c r="U2822" s="722">
        <f t="shared" si="358"/>
        <v>0</v>
      </c>
      <c r="W2822" s="655">
        <f t="shared" si="359"/>
        <v>0</v>
      </c>
      <c r="Z2822" s="654">
        <f t="shared" si="360"/>
        <v>-27</v>
      </c>
    </row>
    <row r="2823" spans="1:32">
      <c r="A2823" s="381">
        <v>2823</v>
      </c>
      <c r="B2823" s="146" t="s">
        <v>302</v>
      </c>
      <c r="D2823" t="s">
        <v>905</v>
      </c>
      <c r="E2823" s="910">
        <f>'57'!O63</f>
        <v>0</v>
      </c>
      <c r="G2823" s="910">
        <f>'58'!O63</f>
        <v>0</v>
      </c>
      <c r="I2823" s="737">
        <f>'57'!O63</f>
        <v>0</v>
      </c>
      <c r="K2823" s="231">
        <f>'58'!O63</f>
        <v>0</v>
      </c>
      <c r="N2823" s="1018">
        <v>0</v>
      </c>
      <c r="O2823" s="898">
        <f>'57'!O63</f>
        <v>0</v>
      </c>
      <c r="Q2823" s="898">
        <f>'58'!O63</f>
        <v>0</v>
      </c>
      <c r="S2823" s="722">
        <f t="shared" si="357"/>
        <v>0</v>
      </c>
      <c r="T2823" s="461"/>
      <c r="U2823" s="722">
        <f t="shared" si="358"/>
        <v>0</v>
      </c>
      <c r="W2823" s="655">
        <f t="shared" si="359"/>
        <v>0</v>
      </c>
      <c r="Z2823" s="654">
        <f t="shared" si="360"/>
        <v>0</v>
      </c>
    </row>
    <row r="2824" spans="1:32">
      <c r="A2824" s="381">
        <v>2824</v>
      </c>
      <c r="B2824" s="146" t="s">
        <v>1544</v>
      </c>
      <c r="D2824" t="s">
        <v>905</v>
      </c>
      <c r="E2824" s="910">
        <f>'57'!O64</f>
        <v>0</v>
      </c>
      <c r="G2824" s="910">
        <f>'58'!O64</f>
        <v>0</v>
      </c>
      <c r="I2824" s="737">
        <f>'57'!O64</f>
        <v>0</v>
      </c>
      <c r="K2824" s="231">
        <f>'58'!O64</f>
        <v>0</v>
      </c>
      <c r="N2824" s="1018">
        <v>0</v>
      </c>
      <c r="S2824" s="722">
        <f t="shared" si="357"/>
        <v>0</v>
      </c>
      <c r="T2824" s="461"/>
      <c r="U2824" s="722">
        <f t="shared" si="358"/>
        <v>0</v>
      </c>
      <c r="W2824" s="655">
        <f t="shared" si="359"/>
        <v>0</v>
      </c>
      <c r="Z2824" s="654">
        <f t="shared" si="360"/>
        <v>0</v>
      </c>
    </row>
    <row r="2825" spans="1:32">
      <c r="A2825" s="381">
        <v>2825</v>
      </c>
      <c r="B2825" s="146" t="s">
        <v>1545</v>
      </c>
      <c r="D2825" t="s">
        <v>905</v>
      </c>
      <c r="E2825" s="910">
        <f>'57'!O65</f>
        <v>0</v>
      </c>
      <c r="G2825" s="910">
        <f>'58'!O65</f>
        <v>0</v>
      </c>
      <c r="I2825" s="737">
        <f>'57'!O65</f>
        <v>0</v>
      </c>
      <c r="K2825" s="231">
        <f>'58'!O65</f>
        <v>0</v>
      </c>
      <c r="N2825" s="1018">
        <v>0</v>
      </c>
      <c r="S2825" s="722">
        <f t="shared" si="357"/>
        <v>0</v>
      </c>
      <c r="T2825" s="461"/>
      <c r="U2825" s="722">
        <f t="shared" si="358"/>
        <v>0</v>
      </c>
      <c r="W2825" s="655">
        <f t="shared" si="359"/>
        <v>0</v>
      </c>
      <c r="Z2825" s="654">
        <f t="shared" si="360"/>
        <v>0</v>
      </c>
    </row>
    <row r="2826" spans="1:32">
      <c r="A2826" s="381">
        <v>2826</v>
      </c>
      <c r="B2826" s="146" t="s">
        <v>115</v>
      </c>
      <c r="D2826" t="s">
        <v>905</v>
      </c>
      <c r="E2826" s="910">
        <f>'57'!O66</f>
        <v>-406</v>
      </c>
      <c r="G2826" s="910">
        <f>'58'!O66</f>
        <v>-140</v>
      </c>
      <c r="I2826" s="737">
        <f>'57'!O66</f>
        <v>-406</v>
      </c>
      <c r="K2826" s="231">
        <f>'58'!O66</f>
        <v>-140</v>
      </c>
      <c r="N2826" s="1018">
        <v>-140</v>
      </c>
      <c r="O2826" s="898">
        <f>'57'!O66</f>
        <v>-406</v>
      </c>
      <c r="Q2826" s="898">
        <f>'58'!O66</f>
        <v>-140</v>
      </c>
      <c r="S2826" s="722">
        <f t="shared" si="357"/>
        <v>0</v>
      </c>
      <c r="T2826" s="461"/>
      <c r="U2826" s="722">
        <f t="shared" si="358"/>
        <v>0</v>
      </c>
      <c r="W2826" s="655">
        <f t="shared" si="359"/>
        <v>0</v>
      </c>
      <c r="Z2826" s="654">
        <f t="shared" si="360"/>
        <v>-406</v>
      </c>
    </row>
    <row r="2827" spans="1:32" ht="15.75">
      <c r="A2827" s="381">
        <v>2827</v>
      </c>
      <c r="B2827" s="341" t="s">
        <v>106</v>
      </c>
      <c r="D2827" t="s">
        <v>905</v>
      </c>
      <c r="E2827" s="910">
        <f>'57'!O67</f>
        <v>-12024</v>
      </c>
      <c r="G2827" s="910">
        <f>'58'!O67</f>
        <v>-19500</v>
      </c>
      <c r="I2827" s="737">
        <f>'57'!O67</f>
        <v>-12024</v>
      </c>
      <c r="K2827" s="231">
        <f>'58'!O67</f>
        <v>-19500</v>
      </c>
      <c r="N2827" s="1018">
        <v>-19500</v>
      </c>
      <c r="O2827" s="898">
        <f>'57'!O67</f>
        <v>-12024</v>
      </c>
      <c r="Q2827" s="898">
        <f>'58'!O67</f>
        <v>-19500</v>
      </c>
      <c r="S2827" s="722">
        <f t="shared" ref="S2827:S2858" si="361">E2827-I2827</f>
        <v>0</v>
      </c>
      <c r="T2827" s="461"/>
      <c r="U2827" s="722">
        <f t="shared" ref="U2827:U2858" si="362">G2827-K2827</f>
        <v>0</v>
      </c>
      <c r="W2827" s="655">
        <f t="shared" ref="W2827:W2858" si="363">G2827-N2827</f>
        <v>0</v>
      </c>
      <c r="Z2827" s="654">
        <f t="shared" ref="Z2827:Z2858" si="364">E2827-Y2827</f>
        <v>-12024</v>
      </c>
    </row>
    <row r="2828" spans="1:32" ht="15.75">
      <c r="A2828" s="381">
        <v>2828</v>
      </c>
      <c r="B2828" s="341" t="s">
        <v>306</v>
      </c>
      <c r="I2828" s="737"/>
      <c r="K2828" s="231"/>
      <c r="N2828" s="1018"/>
      <c r="S2828" s="722">
        <f t="shared" si="361"/>
        <v>0</v>
      </c>
      <c r="U2828" s="722">
        <f t="shared" si="362"/>
        <v>0</v>
      </c>
      <c r="W2828" s="655">
        <f t="shared" si="363"/>
        <v>0</v>
      </c>
      <c r="Z2828" s="654">
        <f t="shared" si="364"/>
        <v>0</v>
      </c>
    </row>
    <row r="2829" spans="1:32" ht="15.75">
      <c r="A2829" s="381">
        <v>2829</v>
      </c>
      <c r="B2829" s="341" t="s">
        <v>271</v>
      </c>
      <c r="I2829" s="737"/>
      <c r="K2829" s="231"/>
      <c r="N2829" s="1018"/>
      <c r="S2829" s="722">
        <f t="shared" si="361"/>
        <v>0</v>
      </c>
      <c r="U2829" s="722">
        <f t="shared" si="362"/>
        <v>0</v>
      </c>
      <c r="W2829" s="655">
        <f t="shared" si="363"/>
        <v>0</v>
      </c>
      <c r="Z2829" s="654">
        <f t="shared" si="364"/>
        <v>0</v>
      </c>
    </row>
    <row r="2830" spans="1:32">
      <c r="A2830" s="381">
        <v>2830</v>
      </c>
      <c r="B2830" s="146" t="s">
        <v>135</v>
      </c>
      <c r="I2830" s="737"/>
      <c r="K2830" s="231"/>
      <c r="N2830" s="1018"/>
      <c r="S2830" s="722">
        <f t="shared" si="361"/>
        <v>0</v>
      </c>
      <c r="U2830" s="722">
        <f t="shared" si="362"/>
        <v>0</v>
      </c>
      <c r="W2830" s="655">
        <f t="shared" si="363"/>
        <v>0</v>
      </c>
      <c r="Z2830" s="654">
        <f t="shared" si="364"/>
        <v>0</v>
      </c>
    </row>
    <row r="2831" spans="1:32">
      <c r="A2831" s="381">
        <v>2831</v>
      </c>
      <c r="B2831" s="637" t="s">
        <v>1220</v>
      </c>
      <c r="D2831" t="s">
        <v>905</v>
      </c>
      <c r="E2831" s="910">
        <f>'57'!Q14</f>
        <v>-9941</v>
      </c>
      <c r="G2831" s="910">
        <f>'58'!Q14</f>
        <v>-6730</v>
      </c>
      <c r="I2831" s="737">
        <f>'57'!Q14</f>
        <v>-9941</v>
      </c>
      <c r="K2831" s="231">
        <f>'58'!Q14</f>
        <v>-6730</v>
      </c>
      <c r="N2831" s="1018">
        <v>-6730</v>
      </c>
      <c r="O2831" s="898">
        <f>'57'!Q14</f>
        <v>-9941</v>
      </c>
      <c r="Q2831" s="898">
        <f>'58'!Q14</f>
        <v>-6730</v>
      </c>
      <c r="S2831" s="722">
        <f t="shared" si="361"/>
        <v>0</v>
      </c>
      <c r="T2831" s="461"/>
      <c r="U2831" s="722">
        <f t="shared" si="362"/>
        <v>0</v>
      </c>
      <c r="W2831" s="655">
        <f t="shared" si="363"/>
        <v>0</v>
      </c>
      <c r="Z2831" s="654">
        <f t="shared" si="364"/>
        <v>-9941</v>
      </c>
      <c r="AF2831">
        <f t="shared" ref="AF2831:AF2843" si="365">-(G2831-E2831)</f>
        <v>-3211</v>
      </c>
    </row>
    <row r="2832" spans="1:32">
      <c r="A2832" s="381">
        <v>2832</v>
      </c>
      <c r="B2832" s="637" t="s">
        <v>1221</v>
      </c>
      <c r="D2832" t="s">
        <v>905</v>
      </c>
      <c r="E2832" s="910">
        <f>'57'!Q15</f>
        <v>-103</v>
      </c>
      <c r="G2832" s="910">
        <f>'58'!Q15</f>
        <v>-65</v>
      </c>
      <c r="I2832" s="737">
        <f>'57'!Q15</f>
        <v>-103</v>
      </c>
      <c r="K2832" s="231">
        <f>'58'!Q15</f>
        <v>-65</v>
      </c>
      <c r="N2832" s="1018">
        <v>-65</v>
      </c>
      <c r="O2832" s="898">
        <f>'57'!Q15</f>
        <v>-103</v>
      </c>
      <c r="Q2832" s="898">
        <f>'58'!Q15</f>
        <v>-65</v>
      </c>
      <c r="S2832" s="722">
        <f t="shared" si="361"/>
        <v>0</v>
      </c>
      <c r="T2832" s="461"/>
      <c r="U2832" s="722">
        <f t="shared" si="362"/>
        <v>0</v>
      </c>
      <c r="W2832" s="655">
        <f t="shared" si="363"/>
        <v>0</v>
      </c>
      <c r="Z2832" s="654">
        <f t="shared" si="364"/>
        <v>-103</v>
      </c>
      <c r="AF2832">
        <f t="shared" si="365"/>
        <v>-38</v>
      </c>
    </row>
    <row r="2833" spans="1:32">
      <c r="A2833" s="381">
        <v>2833</v>
      </c>
      <c r="B2833" s="637" t="s">
        <v>1222</v>
      </c>
      <c r="D2833" t="s">
        <v>905</v>
      </c>
      <c r="E2833" s="910">
        <f>'57'!Q16</f>
        <v>-211</v>
      </c>
      <c r="G2833" s="910">
        <f>'58'!Q16</f>
        <v>-278</v>
      </c>
      <c r="I2833" s="737">
        <f>'57'!Q16</f>
        <v>-211</v>
      </c>
      <c r="K2833" s="231">
        <f>'58'!Q16</f>
        <v>-278</v>
      </c>
      <c r="N2833" s="1018">
        <v>-278</v>
      </c>
      <c r="O2833" s="898">
        <f>'57'!Q16</f>
        <v>-211</v>
      </c>
      <c r="Q2833" s="898">
        <f>'58'!Q16</f>
        <v>-278</v>
      </c>
      <c r="S2833" s="722">
        <f t="shared" si="361"/>
        <v>0</v>
      </c>
      <c r="T2833" s="461"/>
      <c r="U2833" s="722">
        <f t="shared" si="362"/>
        <v>0</v>
      </c>
      <c r="W2833" s="655">
        <f t="shared" si="363"/>
        <v>0</v>
      </c>
      <c r="Z2833" s="654">
        <f t="shared" si="364"/>
        <v>-211</v>
      </c>
      <c r="AF2833">
        <f t="shared" si="365"/>
        <v>67</v>
      </c>
    </row>
    <row r="2834" spans="1:32">
      <c r="A2834" s="381">
        <v>2834</v>
      </c>
      <c r="B2834" s="637" t="s">
        <v>1223</v>
      </c>
      <c r="D2834" t="s">
        <v>905</v>
      </c>
      <c r="E2834" s="910">
        <f>'57'!Q17</f>
        <v>0</v>
      </c>
      <c r="G2834" s="910">
        <f>'58'!Q17</f>
        <v>0</v>
      </c>
      <c r="I2834" s="737">
        <f>'57'!Q17</f>
        <v>0</v>
      </c>
      <c r="K2834" s="231">
        <f>'58'!Q17</f>
        <v>0</v>
      </c>
      <c r="N2834" s="1018">
        <v>0</v>
      </c>
      <c r="O2834" s="898">
        <f>'57'!Q17</f>
        <v>0</v>
      </c>
      <c r="Q2834" s="898">
        <f>'58'!Q17</f>
        <v>0</v>
      </c>
      <c r="S2834" s="722">
        <f t="shared" si="361"/>
        <v>0</v>
      </c>
      <c r="T2834" s="461"/>
      <c r="U2834" s="722">
        <f t="shared" si="362"/>
        <v>0</v>
      </c>
      <c r="W2834" s="655">
        <f t="shared" si="363"/>
        <v>0</v>
      </c>
      <c r="Z2834" s="654">
        <f t="shared" si="364"/>
        <v>0</v>
      </c>
      <c r="AF2834">
        <f t="shared" si="365"/>
        <v>0</v>
      </c>
    </row>
    <row r="2835" spans="1:32">
      <c r="A2835" s="381">
        <v>2835</v>
      </c>
      <c r="B2835" s="146" t="s">
        <v>136</v>
      </c>
      <c r="D2835" t="s">
        <v>905</v>
      </c>
      <c r="E2835" s="910">
        <f>'57'!Q18</f>
        <v>-34</v>
      </c>
      <c r="G2835" s="910">
        <f>'58'!Q18</f>
        <v>-320</v>
      </c>
      <c r="I2835" s="737">
        <f>'57'!Q18</f>
        <v>-34</v>
      </c>
      <c r="K2835" s="231">
        <f>'58'!Q18</f>
        <v>-320</v>
      </c>
      <c r="N2835" s="1018">
        <v>-320</v>
      </c>
      <c r="O2835" s="898">
        <f>'57'!Q18</f>
        <v>-34</v>
      </c>
      <c r="Q2835" s="898">
        <f>'58'!Q18</f>
        <v>-320</v>
      </c>
      <c r="S2835" s="722">
        <f t="shared" si="361"/>
        <v>0</v>
      </c>
      <c r="T2835" s="461"/>
      <c r="U2835" s="722">
        <f t="shared" si="362"/>
        <v>0</v>
      </c>
      <c r="W2835" s="655">
        <f t="shared" si="363"/>
        <v>0</v>
      </c>
      <c r="Z2835" s="654">
        <f t="shared" si="364"/>
        <v>-34</v>
      </c>
      <c r="AF2835">
        <f t="shared" si="365"/>
        <v>286</v>
      </c>
    </row>
    <row r="2836" spans="1:32">
      <c r="A2836" s="381">
        <v>2836</v>
      </c>
      <c r="B2836" s="146" t="s">
        <v>137</v>
      </c>
      <c r="D2836" t="s">
        <v>905</v>
      </c>
      <c r="E2836" s="910">
        <f>'57'!Q19</f>
        <v>0</v>
      </c>
      <c r="G2836" s="910">
        <f>'58'!Q19</f>
        <v>0</v>
      </c>
      <c r="I2836" s="737">
        <f>'57'!Q19</f>
        <v>0</v>
      </c>
      <c r="K2836" s="231">
        <f>'58'!Q19</f>
        <v>0</v>
      </c>
      <c r="N2836" s="1018">
        <v>0</v>
      </c>
      <c r="O2836" s="898">
        <f>'57'!Q19</f>
        <v>0</v>
      </c>
      <c r="Q2836" s="898">
        <f>'58'!Q19</f>
        <v>0</v>
      </c>
      <c r="S2836" s="722">
        <f t="shared" si="361"/>
        <v>0</v>
      </c>
      <c r="T2836" s="461"/>
      <c r="U2836" s="722">
        <f t="shared" si="362"/>
        <v>0</v>
      </c>
      <c r="W2836" s="655">
        <f t="shared" si="363"/>
        <v>0</v>
      </c>
      <c r="Z2836" s="654">
        <f t="shared" si="364"/>
        <v>0</v>
      </c>
      <c r="AF2836">
        <f t="shared" si="365"/>
        <v>0</v>
      </c>
    </row>
    <row r="2837" spans="1:32">
      <c r="A2837" s="381">
        <v>2837</v>
      </c>
      <c r="B2837" s="146" t="s">
        <v>299</v>
      </c>
      <c r="D2837" t="s">
        <v>905</v>
      </c>
      <c r="E2837" s="910">
        <f>'57'!Q20</f>
        <v>-1002</v>
      </c>
      <c r="G2837" s="910">
        <f>'58'!Q20</f>
        <v>-1028</v>
      </c>
      <c r="I2837" s="737">
        <f>'57'!Q20</f>
        <v>-1002</v>
      </c>
      <c r="K2837" s="231">
        <f>'58'!Q20</f>
        <v>-1028</v>
      </c>
      <c r="N2837" s="1018">
        <v>-1028</v>
      </c>
      <c r="O2837" s="898">
        <f>'57'!Q20</f>
        <v>-1002</v>
      </c>
      <c r="Q2837" s="898">
        <f>'58'!Q20</f>
        <v>-1028</v>
      </c>
      <c r="S2837" s="722">
        <f t="shared" si="361"/>
        <v>0</v>
      </c>
      <c r="T2837" s="461"/>
      <c r="U2837" s="722">
        <f t="shared" si="362"/>
        <v>0</v>
      </c>
      <c r="W2837" s="655">
        <f t="shared" si="363"/>
        <v>0</v>
      </c>
      <c r="Z2837" s="654">
        <f t="shared" si="364"/>
        <v>-1002</v>
      </c>
      <c r="AF2837">
        <f t="shared" si="365"/>
        <v>26</v>
      </c>
    </row>
    <row r="2838" spans="1:32">
      <c r="A2838" s="381">
        <v>2838</v>
      </c>
      <c r="B2838" s="936" t="s">
        <v>1102</v>
      </c>
      <c r="D2838" t="s">
        <v>905</v>
      </c>
      <c r="E2838" s="718"/>
      <c r="F2838" s="718"/>
      <c r="G2838" s="718"/>
      <c r="I2838" s="741"/>
      <c r="K2838" s="718"/>
      <c r="N2838" s="1018"/>
      <c r="S2838" s="722">
        <f t="shared" si="361"/>
        <v>0</v>
      </c>
      <c r="U2838" s="722">
        <f t="shared" si="362"/>
        <v>0</v>
      </c>
      <c r="W2838" s="655">
        <f t="shared" si="363"/>
        <v>0</v>
      </c>
      <c r="Z2838" s="654">
        <f t="shared" si="364"/>
        <v>0</v>
      </c>
      <c r="AF2838">
        <f t="shared" si="365"/>
        <v>0</v>
      </c>
    </row>
    <row r="2839" spans="1:32">
      <c r="A2839" s="381">
        <v>2839</v>
      </c>
      <c r="B2839" s="146" t="s">
        <v>300</v>
      </c>
      <c r="D2839" t="s">
        <v>905</v>
      </c>
      <c r="E2839" s="910">
        <f>'57'!Q22</f>
        <v>0</v>
      </c>
      <c r="G2839" s="910">
        <f>'58'!Q22</f>
        <v>0</v>
      </c>
      <c r="I2839" s="737">
        <f>'57'!Q22</f>
        <v>0</v>
      </c>
      <c r="K2839" s="231">
        <f>'58'!Q22</f>
        <v>0</v>
      </c>
      <c r="N2839" s="1018">
        <v>0</v>
      </c>
      <c r="O2839" s="898">
        <f>'57'!Q22</f>
        <v>0</v>
      </c>
      <c r="Q2839" s="898">
        <f>'58'!Q22</f>
        <v>0</v>
      </c>
      <c r="S2839" s="722">
        <f t="shared" si="361"/>
        <v>0</v>
      </c>
      <c r="T2839" s="461"/>
      <c r="U2839" s="722">
        <f t="shared" si="362"/>
        <v>0</v>
      </c>
      <c r="W2839" s="655">
        <f t="shared" si="363"/>
        <v>0</v>
      </c>
      <c r="Z2839" s="654">
        <f t="shared" si="364"/>
        <v>0</v>
      </c>
      <c r="AF2839">
        <f t="shared" si="365"/>
        <v>0</v>
      </c>
    </row>
    <row r="2840" spans="1:32">
      <c r="A2840" s="381">
        <v>2840</v>
      </c>
      <c r="B2840" s="146" t="s">
        <v>301</v>
      </c>
      <c r="D2840" t="s">
        <v>905</v>
      </c>
      <c r="E2840" s="910">
        <f>'57'!Q23</f>
        <v>-3</v>
      </c>
      <c r="G2840" s="910">
        <f>'58'!Q23</f>
        <v>-4</v>
      </c>
      <c r="I2840" s="737">
        <f>'57'!Q23</f>
        <v>-3</v>
      </c>
      <c r="K2840" s="231">
        <f>'58'!Q23</f>
        <v>-4</v>
      </c>
      <c r="N2840" s="1018">
        <v>-4</v>
      </c>
      <c r="O2840" s="898">
        <f>'57'!Q23</f>
        <v>-3</v>
      </c>
      <c r="Q2840" s="898">
        <f>'58'!Q23</f>
        <v>-4</v>
      </c>
      <c r="S2840" s="722">
        <f t="shared" si="361"/>
        <v>0</v>
      </c>
      <c r="T2840" s="461"/>
      <c r="U2840" s="722">
        <f t="shared" si="362"/>
        <v>0</v>
      </c>
      <c r="W2840" s="655">
        <f t="shared" si="363"/>
        <v>0</v>
      </c>
      <c r="Z2840" s="654">
        <f t="shared" si="364"/>
        <v>-3</v>
      </c>
      <c r="AF2840">
        <f t="shared" si="365"/>
        <v>1</v>
      </c>
    </row>
    <row r="2841" spans="1:32">
      <c r="A2841" s="381">
        <v>2841</v>
      </c>
      <c r="B2841" s="146" t="s">
        <v>1324</v>
      </c>
      <c r="E2841" s="910">
        <f>'57'!Q24</f>
        <v>0</v>
      </c>
      <c r="G2841" s="910">
        <f>'58'!Q24</f>
        <v>0</v>
      </c>
      <c r="I2841" s="737">
        <f>'57'!Q24</f>
        <v>0</v>
      </c>
      <c r="K2841" s="231">
        <f>'58'!Q24</f>
        <v>0</v>
      </c>
      <c r="N2841" s="1018">
        <v>0</v>
      </c>
      <c r="O2841" s="898">
        <f>'57'!Q24</f>
        <v>0</v>
      </c>
      <c r="Q2841" s="898">
        <f>'58'!Q24</f>
        <v>0</v>
      </c>
      <c r="S2841" s="722">
        <f t="shared" si="361"/>
        <v>0</v>
      </c>
      <c r="T2841" s="461"/>
      <c r="U2841" s="722">
        <f t="shared" si="362"/>
        <v>0</v>
      </c>
      <c r="W2841" s="655">
        <f t="shared" si="363"/>
        <v>0</v>
      </c>
      <c r="Z2841" s="654">
        <f t="shared" si="364"/>
        <v>0</v>
      </c>
      <c r="AF2841">
        <f t="shared" si="365"/>
        <v>0</v>
      </c>
    </row>
    <row r="2842" spans="1:32">
      <c r="A2842" s="381">
        <v>2842</v>
      </c>
      <c r="B2842" s="146" t="s">
        <v>302</v>
      </c>
      <c r="D2842" t="s">
        <v>905</v>
      </c>
      <c r="E2842" s="910">
        <f>'57'!Q25</f>
        <v>0</v>
      </c>
      <c r="G2842" s="910">
        <f>'58'!Q25</f>
        <v>0</v>
      </c>
      <c r="I2842" s="737">
        <f>'57'!Q25</f>
        <v>0</v>
      </c>
      <c r="K2842" s="231">
        <f>'58'!Q25</f>
        <v>0</v>
      </c>
      <c r="N2842" s="1018">
        <v>0</v>
      </c>
      <c r="O2842" s="898">
        <f>'57'!Q25</f>
        <v>0</v>
      </c>
      <c r="Q2842" s="898">
        <f>'58'!Q25</f>
        <v>0</v>
      </c>
      <c r="S2842" s="722">
        <f t="shared" si="361"/>
        <v>0</v>
      </c>
      <c r="T2842" s="461"/>
      <c r="U2842" s="722">
        <f t="shared" si="362"/>
        <v>0</v>
      </c>
      <c r="W2842" s="655">
        <f t="shared" si="363"/>
        <v>0</v>
      </c>
      <c r="Z2842" s="654">
        <f t="shared" si="364"/>
        <v>0</v>
      </c>
      <c r="AF2842">
        <f t="shared" si="365"/>
        <v>0</v>
      </c>
    </row>
    <row r="2843" spans="1:32">
      <c r="A2843" s="381">
        <v>2843</v>
      </c>
      <c r="B2843" s="146" t="s">
        <v>1544</v>
      </c>
      <c r="D2843" t="s">
        <v>905</v>
      </c>
      <c r="E2843" s="910">
        <f>'57'!Q26</f>
        <v>0</v>
      </c>
      <c r="G2843" s="910">
        <f>'58'!Q26</f>
        <v>0</v>
      </c>
      <c r="I2843" s="737">
        <f>'57'!Q26</f>
        <v>0</v>
      </c>
      <c r="K2843" s="231">
        <f>'58'!Q26</f>
        <v>0</v>
      </c>
      <c r="N2843" s="1018">
        <v>0</v>
      </c>
      <c r="S2843" s="722">
        <f t="shared" si="361"/>
        <v>0</v>
      </c>
      <c r="T2843" s="461"/>
      <c r="U2843" s="722">
        <f t="shared" si="362"/>
        <v>0</v>
      </c>
      <c r="W2843" s="655">
        <f t="shared" si="363"/>
        <v>0</v>
      </c>
      <c r="Z2843" s="654">
        <f t="shared" si="364"/>
        <v>0</v>
      </c>
      <c r="AF2843">
        <f t="shared" si="365"/>
        <v>0</v>
      </c>
    </row>
    <row r="2844" spans="1:32">
      <c r="A2844" s="381">
        <v>2844</v>
      </c>
      <c r="B2844" s="146" t="s">
        <v>1545</v>
      </c>
      <c r="D2844" t="s">
        <v>905</v>
      </c>
      <c r="E2844" s="910">
        <f>'57'!Q27</f>
        <v>0</v>
      </c>
      <c r="G2844" s="910">
        <f>'58'!Q27</f>
        <v>0</v>
      </c>
      <c r="I2844" s="737">
        <f>'57'!Q27</f>
        <v>0</v>
      </c>
      <c r="K2844" s="231">
        <f>'58'!Q27</f>
        <v>0</v>
      </c>
      <c r="N2844" s="1018">
        <v>0</v>
      </c>
      <c r="S2844" s="722">
        <f t="shared" si="361"/>
        <v>0</v>
      </c>
      <c r="T2844" s="461"/>
      <c r="U2844" s="722">
        <f t="shared" si="362"/>
        <v>0</v>
      </c>
      <c r="W2844" s="655">
        <f t="shared" si="363"/>
        <v>0</v>
      </c>
      <c r="Z2844" s="654">
        <f t="shared" si="364"/>
        <v>0</v>
      </c>
      <c r="AF2844">
        <f>-(G2844-E2844)</f>
        <v>0</v>
      </c>
    </row>
    <row r="2845" spans="1:32">
      <c r="A2845" s="381">
        <v>2845</v>
      </c>
      <c r="B2845" s="146" t="s">
        <v>115</v>
      </c>
      <c r="D2845" t="s">
        <v>905</v>
      </c>
      <c r="E2845" s="910">
        <f>'57'!Q28</f>
        <v>-1449</v>
      </c>
      <c r="G2845" s="910">
        <f>'58'!Q28</f>
        <v>-1090</v>
      </c>
      <c r="I2845" s="737">
        <f>'57'!Q28</f>
        <v>-1449</v>
      </c>
      <c r="K2845" s="231">
        <f>'58'!Q28</f>
        <v>-1090</v>
      </c>
      <c r="N2845" s="1018">
        <v>-1090</v>
      </c>
      <c r="O2845" s="898">
        <f>'57'!Q28</f>
        <v>-1449</v>
      </c>
      <c r="Q2845" s="898">
        <f>'58'!Q28</f>
        <v>-1090</v>
      </c>
      <c r="S2845" s="722">
        <f t="shared" si="361"/>
        <v>0</v>
      </c>
      <c r="T2845" s="461"/>
      <c r="U2845" s="722">
        <f t="shared" si="362"/>
        <v>0</v>
      </c>
      <c r="W2845" s="655">
        <f t="shared" si="363"/>
        <v>0</v>
      </c>
      <c r="Z2845" s="654">
        <f t="shared" si="364"/>
        <v>-1449</v>
      </c>
      <c r="AF2845">
        <f>-(G2845-E2845)</f>
        <v>-359</v>
      </c>
    </row>
    <row r="2846" spans="1:32" ht="15.75">
      <c r="A2846" s="381">
        <v>2846</v>
      </c>
      <c r="B2846" s="341" t="s">
        <v>106</v>
      </c>
      <c r="D2846" t="s">
        <v>905</v>
      </c>
      <c r="E2846" s="910">
        <f>'57'!Q29</f>
        <v>-12743</v>
      </c>
      <c r="G2846" s="910">
        <f>'58'!Q29</f>
        <v>-9515</v>
      </c>
      <c r="I2846" s="737">
        <f>'57'!Q29</f>
        <v>-12743</v>
      </c>
      <c r="K2846" s="231">
        <f>'58'!Q29</f>
        <v>-9515</v>
      </c>
      <c r="N2846" s="1018">
        <v>-9515</v>
      </c>
      <c r="O2846" s="898">
        <f>'57'!Q29</f>
        <v>-12743</v>
      </c>
      <c r="Q2846" s="898">
        <f>'58'!Q29</f>
        <v>-9515</v>
      </c>
      <c r="S2846" s="722">
        <f t="shared" si="361"/>
        <v>0</v>
      </c>
      <c r="T2846" s="461"/>
      <c r="U2846" s="722">
        <f t="shared" si="362"/>
        <v>0</v>
      </c>
      <c r="W2846" s="655">
        <f t="shared" si="363"/>
        <v>0</v>
      </c>
      <c r="Z2846" s="654">
        <f t="shared" si="364"/>
        <v>-12743</v>
      </c>
      <c r="AF2846">
        <f>-(G2846-E2846)</f>
        <v>-3228</v>
      </c>
    </row>
    <row r="2847" spans="1:32" ht="15.75">
      <c r="A2847" s="381">
        <v>2847</v>
      </c>
      <c r="B2847" s="341" t="s">
        <v>303</v>
      </c>
      <c r="I2847" s="737"/>
      <c r="K2847" s="231"/>
      <c r="N2847" s="1018"/>
      <c r="S2847" s="722">
        <f t="shared" si="361"/>
        <v>0</v>
      </c>
      <c r="U2847" s="722">
        <f t="shared" si="362"/>
        <v>0</v>
      </c>
      <c r="W2847" s="655">
        <f t="shared" si="363"/>
        <v>0</v>
      </c>
      <c r="Z2847" s="654">
        <f t="shared" si="364"/>
        <v>0</v>
      </c>
    </row>
    <row r="2848" spans="1:32">
      <c r="A2848" s="381">
        <v>2848</v>
      </c>
      <c r="B2848" s="146" t="s">
        <v>135</v>
      </c>
      <c r="I2848" s="737"/>
      <c r="K2848" s="231"/>
      <c r="N2848" s="1018"/>
      <c r="S2848" s="722">
        <f t="shared" si="361"/>
        <v>0</v>
      </c>
      <c r="U2848" s="722">
        <f t="shared" si="362"/>
        <v>0</v>
      </c>
      <c r="W2848" s="655">
        <f t="shared" si="363"/>
        <v>0</v>
      </c>
      <c r="Z2848" s="654">
        <f t="shared" si="364"/>
        <v>0</v>
      </c>
    </row>
    <row r="2849" spans="1:32">
      <c r="A2849" s="381">
        <v>2849</v>
      </c>
      <c r="B2849" s="637" t="s">
        <v>1220</v>
      </c>
      <c r="D2849" t="s">
        <v>905</v>
      </c>
      <c r="E2849" s="910">
        <f>'57'!Q33</f>
        <v>-359</v>
      </c>
      <c r="G2849" s="910">
        <f>'58'!Q33</f>
        <v>-3200</v>
      </c>
      <c r="I2849" s="737">
        <f>'57'!Q33</f>
        <v>-359</v>
      </c>
      <c r="K2849" s="231">
        <f>'58'!Q33</f>
        <v>-3200</v>
      </c>
      <c r="N2849" s="1018">
        <v>-3200</v>
      </c>
      <c r="O2849" s="898">
        <f>'57'!Q33</f>
        <v>-359</v>
      </c>
      <c r="Q2849" s="898">
        <f>'58'!Q33</f>
        <v>-3200</v>
      </c>
      <c r="S2849" s="722">
        <f t="shared" si="361"/>
        <v>0</v>
      </c>
      <c r="T2849" s="461"/>
      <c r="U2849" s="722">
        <f t="shared" si="362"/>
        <v>0</v>
      </c>
      <c r="W2849" s="655">
        <f t="shared" si="363"/>
        <v>0</v>
      </c>
      <c r="Z2849" s="654">
        <f t="shared" si="364"/>
        <v>-359</v>
      </c>
      <c r="AF2849">
        <f t="shared" ref="AF2849:AF2861" si="366">-(G2849-E2849)</f>
        <v>2841</v>
      </c>
    </row>
    <row r="2850" spans="1:32">
      <c r="A2850" s="381">
        <v>2850</v>
      </c>
      <c r="B2850" s="637" t="s">
        <v>1221</v>
      </c>
      <c r="D2850" t="s">
        <v>905</v>
      </c>
      <c r="E2850" s="910">
        <f>'57'!Q34</f>
        <v>0</v>
      </c>
      <c r="G2850" s="910">
        <f>'58'!Q34</f>
        <v>0</v>
      </c>
      <c r="I2850" s="737">
        <f>'57'!Q34</f>
        <v>0</v>
      </c>
      <c r="K2850" s="231">
        <f>'58'!Q34</f>
        <v>0</v>
      </c>
      <c r="N2850" s="1018">
        <v>0</v>
      </c>
      <c r="O2850" s="898">
        <f>'57'!Q34</f>
        <v>0</v>
      </c>
      <c r="Q2850" s="898">
        <f>'58'!Q34</f>
        <v>0</v>
      </c>
      <c r="S2850" s="722">
        <f t="shared" si="361"/>
        <v>0</v>
      </c>
      <c r="T2850" s="461"/>
      <c r="U2850" s="722">
        <f t="shared" si="362"/>
        <v>0</v>
      </c>
      <c r="W2850" s="655">
        <f t="shared" si="363"/>
        <v>0</v>
      </c>
      <c r="Z2850" s="654">
        <f t="shared" si="364"/>
        <v>0</v>
      </c>
      <c r="AF2850">
        <f t="shared" si="366"/>
        <v>0</v>
      </c>
    </row>
    <row r="2851" spans="1:32">
      <c r="A2851" s="381">
        <v>2851</v>
      </c>
      <c r="B2851" s="637" t="s">
        <v>1222</v>
      </c>
      <c r="D2851" t="s">
        <v>905</v>
      </c>
      <c r="E2851" s="910">
        <f>'57'!Q35</f>
        <v>0</v>
      </c>
      <c r="G2851" s="910">
        <f>'58'!Q35</f>
        <v>0</v>
      </c>
      <c r="I2851" s="737">
        <f>'57'!Q35</f>
        <v>0</v>
      </c>
      <c r="K2851" s="231">
        <f>'58'!Q35</f>
        <v>0</v>
      </c>
      <c r="N2851" s="1018">
        <v>0</v>
      </c>
      <c r="O2851" s="898">
        <f>'57'!Q35</f>
        <v>0</v>
      </c>
      <c r="Q2851" s="898">
        <f>'58'!Q35</f>
        <v>0</v>
      </c>
      <c r="S2851" s="722">
        <f t="shared" si="361"/>
        <v>0</v>
      </c>
      <c r="T2851" s="461"/>
      <c r="U2851" s="722">
        <f t="shared" si="362"/>
        <v>0</v>
      </c>
      <c r="W2851" s="655">
        <f t="shared" si="363"/>
        <v>0</v>
      </c>
      <c r="Z2851" s="654">
        <f t="shared" si="364"/>
        <v>0</v>
      </c>
      <c r="AF2851">
        <f t="shared" si="366"/>
        <v>0</v>
      </c>
    </row>
    <row r="2852" spans="1:32">
      <c r="A2852" s="381">
        <v>2852</v>
      </c>
      <c r="B2852" s="637" t="s">
        <v>1223</v>
      </c>
      <c r="D2852" t="s">
        <v>905</v>
      </c>
      <c r="E2852" s="910">
        <f>'57'!Q36</f>
        <v>0</v>
      </c>
      <c r="G2852" s="910">
        <f>'58'!Q36</f>
        <v>0</v>
      </c>
      <c r="I2852" s="737">
        <f>'57'!Q36</f>
        <v>0</v>
      </c>
      <c r="K2852" s="231">
        <f>'58'!Q36</f>
        <v>0</v>
      </c>
      <c r="N2852" s="1018">
        <v>0</v>
      </c>
      <c r="O2852" s="898">
        <f>'57'!Q36</f>
        <v>0</v>
      </c>
      <c r="Q2852" s="898">
        <f>'58'!Q36</f>
        <v>0</v>
      </c>
      <c r="S2852" s="722">
        <f t="shared" si="361"/>
        <v>0</v>
      </c>
      <c r="T2852" s="461"/>
      <c r="U2852" s="722">
        <f t="shared" si="362"/>
        <v>0</v>
      </c>
      <c r="W2852" s="655">
        <f t="shared" si="363"/>
        <v>0</v>
      </c>
      <c r="Z2852" s="654">
        <f t="shared" si="364"/>
        <v>0</v>
      </c>
      <c r="AF2852">
        <f t="shared" si="366"/>
        <v>0</v>
      </c>
    </row>
    <row r="2853" spans="1:32">
      <c r="A2853" s="381">
        <v>2853</v>
      </c>
      <c r="B2853" s="146" t="s">
        <v>136</v>
      </c>
      <c r="D2853" t="s">
        <v>905</v>
      </c>
      <c r="E2853" s="910">
        <f>'57'!Q37</f>
        <v>-349</v>
      </c>
      <c r="G2853" s="910">
        <f>'58'!Q37</f>
        <v>-1350</v>
      </c>
      <c r="I2853" s="737">
        <f>'57'!Q37</f>
        <v>-349</v>
      </c>
      <c r="K2853" s="231">
        <f>'58'!Q37</f>
        <v>-1350</v>
      </c>
      <c r="N2853" s="1018">
        <v>-1350</v>
      </c>
      <c r="O2853" s="898">
        <f>'57'!Q37</f>
        <v>-349</v>
      </c>
      <c r="Q2853" s="898">
        <f>'58'!Q37</f>
        <v>-1350</v>
      </c>
      <c r="S2853" s="722">
        <f t="shared" si="361"/>
        <v>0</v>
      </c>
      <c r="T2853" s="461"/>
      <c r="U2853" s="722">
        <f t="shared" si="362"/>
        <v>0</v>
      </c>
      <c r="W2853" s="655">
        <f t="shared" si="363"/>
        <v>0</v>
      </c>
      <c r="Z2853" s="654">
        <f t="shared" si="364"/>
        <v>-349</v>
      </c>
      <c r="AF2853">
        <f t="shared" si="366"/>
        <v>1001</v>
      </c>
    </row>
    <row r="2854" spans="1:32">
      <c r="A2854" s="381">
        <v>2854</v>
      </c>
      <c r="B2854" s="146" t="s">
        <v>137</v>
      </c>
      <c r="D2854" t="s">
        <v>905</v>
      </c>
      <c r="E2854" s="910">
        <f>'57'!Q38</f>
        <v>0</v>
      </c>
      <c r="G2854" s="910">
        <f>'58'!Q38</f>
        <v>0</v>
      </c>
      <c r="I2854" s="737">
        <f>'57'!Q38</f>
        <v>0</v>
      </c>
      <c r="K2854" s="231">
        <f>'58'!Q38</f>
        <v>0</v>
      </c>
      <c r="N2854" s="1018">
        <v>0</v>
      </c>
      <c r="O2854" s="898">
        <f>'57'!Q38</f>
        <v>0</v>
      </c>
      <c r="Q2854" s="898">
        <f>'58'!Q38</f>
        <v>0</v>
      </c>
      <c r="S2854" s="722">
        <f t="shared" si="361"/>
        <v>0</v>
      </c>
      <c r="T2854" s="461"/>
      <c r="U2854" s="722">
        <f t="shared" si="362"/>
        <v>0</v>
      </c>
      <c r="W2854" s="655">
        <f t="shared" si="363"/>
        <v>0</v>
      </c>
      <c r="Z2854" s="654">
        <f t="shared" si="364"/>
        <v>0</v>
      </c>
      <c r="AF2854">
        <f t="shared" si="366"/>
        <v>0</v>
      </c>
    </row>
    <row r="2855" spans="1:32">
      <c r="A2855" s="381">
        <v>2855</v>
      </c>
      <c r="B2855" s="146" t="s">
        <v>299</v>
      </c>
      <c r="D2855" t="s">
        <v>905</v>
      </c>
      <c r="E2855" s="910">
        <f>'57'!Q39</f>
        <v>-243</v>
      </c>
      <c r="G2855" s="910">
        <f>'58'!Q39</f>
        <v>-2</v>
      </c>
      <c r="I2855" s="737">
        <f>'57'!Q39</f>
        <v>-243</v>
      </c>
      <c r="K2855" s="231">
        <f>'58'!Q39</f>
        <v>-2</v>
      </c>
      <c r="N2855" s="1018">
        <v>-2</v>
      </c>
      <c r="O2855" s="898">
        <f>'57'!Q39</f>
        <v>-243</v>
      </c>
      <c r="Q2855" s="898">
        <f>'58'!Q39</f>
        <v>-2</v>
      </c>
      <c r="S2855" s="722">
        <f t="shared" si="361"/>
        <v>0</v>
      </c>
      <c r="T2855" s="461"/>
      <c r="U2855" s="722">
        <f t="shared" si="362"/>
        <v>0</v>
      </c>
      <c r="W2855" s="655">
        <f t="shared" si="363"/>
        <v>0</v>
      </c>
      <c r="Z2855" s="654">
        <f t="shared" si="364"/>
        <v>-243</v>
      </c>
      <c r="AF2855">
        <f t="shared" si="366"/>
        <v>-241</v>
      </c>
    </row>
    <row r="2856" spans="1:32">
      <c r="A2856" s="381">
        <v>2856</v>
      </c>
      <c r="B2856" s="936" t="s">
        <v>1102</v>
      </c>
      <c r="D2856" t="s">
        <v>905</v>
      </c>
      <c r="E2856" s="718"/>
      <c r="F2856" s="718"/>
      <c r="G2856" s="718"/>
      <c r="I2856" s="741"/>
      <c r="K2856" s="718"/>
      <c r="N2856" s="1018"/>
      <c r="S2856" s="722">
        <f t="shared" si="361"/>
        <v>0</v>
      </c>
      <c r="U2856" s="722">
        <f t="shared" si="362"/>
        <v>0</v>
      </c>
      <c r="W2856" s="655">
        <f t="shared" si="363"/>
        <v>0</v>
      </c>
      <c r="Z2856" s="654">
        <f t="shared" si="364"/>
        <v>0</v>
      </c>
      <c r="AF2856">
        <f t="shared" si="366"/>
        <v>0</v>
      </c>
    </row>
    <row r="2857" spans="1:32">
      <c r="A2857" s="381">
        <v>2857</v>
      </c>
      <c r="B2857" s="146" t="s">
        <v>300</v>
      </c>
      <c r="D2857" t="s">
        <v>905</v>
      </c>
      <c r="E2857" s="910">
        <f>'57'!Q41</f>
        <v>0</v>
      </c>
      <c r="G2857" s="910">
        <f>'58'!Q41</f>
        <v>0</v>
      </c>
      <c r="I2857" s="737">
        <f>'57'!Q41</f>
        <v>0</v>
      </c>
      <c r="K2857" s="231">
        <f>'58'!Q41</f>
        <v>0</v>
      </c>
      <c r="N2857" s="1018">
        <v>0</v>
      </c>
      <c r="O2857" s="898">
        <f>'57'!Q41</f>
        <v>0</v>
      </c>
      <c r="Q2857" s="898">
        <f>'58'!Q41</f>
        <v>0</v>
      </c>
      <c r="S2857" s="722">
        <f t="shared" si="361"/>
        <v>0</v>
      </c>
      <c r="T2857" s="461"/>
      <c r="U2857" s="722">
        <f t="shared" si="362"/>
        <v>0</v>
      </c>
      <c r="W2857" s="655">
        <f t="shared" si="363"/>
        <v>0</v>
      </c>
      <c r="Z2857" s="654">
        <f t="shared" si="364"/>
        <v>0</v>
      </c>
      <c r="AF2857">
        <f t="shared" si="366"/>
        <v>0</v>
      </c>
    </row>
    <row r="2858" spans="1:32">
      <c r="A2858" s="381">
        <v>2858</v>
      </c>
      <c r="B2858" s="146" t="s">
        <v>301</v>
      </c>
      <c r="D2858" t="s">
        <v>905</v>
      </c>
      <c r="E2858" s="910">
        <f>'57'!Q42</f>
        <v>0</v>
      </c>
      <c r="G2858" s="910">
        <f>'58'!Q42</f>
        <v>-2</v>
      </c>
      <c r="I2858" s="737">
        <f>'57'!Q42</f>
        <v>0</v>
      </c>
      <c r="K2858" s="231">
        <f>'58'!Q42</f>
        <v>-2</v>
      </c>
      <c r="N2858" s="1018">
        <v>-2</v>
      </c>
      <c r="O2858" s="898">
        <f>'57'!Q42</f>
        <v>0</v>
      </c>
      <c r="Q2858" s="898">
        <f>'58'!Q42</f>
        <v>-2</v>
      </c>
      <c r="S2858" s="722">
        <f t="shared" si="361"/>
        <v>0</v>
      </c>
      <c r="T2858" s="461"/>
      <c r="U2858" s="722">
        <f t="shared" si="362"/>
        <v>0</v>
      </c>
      <c r="W2858" s="655">
        <f t="shared" si="363"/>
        <v>0</v>
      </c>
      <c r="Z2858" s="654">
        <f t="shared" si="364"/>
        <v>0</v>
      </c>
      <c r="AF2858">
        <f t="shared" si="366"/>
        <v>2</v>
      </c>
    </row>
    <row r="2859" spans="1:32">
      <c r="A2859" s="381">
        <v>2859</v>
      </c>
      <c r="B2859" s="146" t="s">
        <v>1324</v>
      </c>
      <c r="E2859" s="910">
        <f>'57'!Q43</f>
        <v>-158</v>
      </c>
      <c r="G2859" s="910">
        <f>'58'!Q43</f>
        <v>-831</v>
      </c>
      <c r="I2859" s="737">
        <f>'57'!Q43</f>
        <v>-158</v>
      </c>
      <c r="K2859" s="231">
        <f>'58'!Q43</f>
        <v>-831</v>
      </c>
      <c r="N2859" s="1018">
        <v>-831</v>
      </c>
      <c r="O2859" s="898">
        <f>'57'!Q43</f>
        <v>-158</v>
      </c>
      <c r="Q2859" s="898">
        <f>'58'!Q43</f>
        <v>-831</v>
      </c>
      <c r="S2859" s="722">
        <f t="shared" ref="S2859:S2881" si="367">E2859-I2859</f>
        <v>0</v>
      </c>
      <c r="T2859" s="461"/>
      <c r="U2859" s="722">
        <f t="shared" ref="U2859:U2881" si="368">G2859-K2859</f>
        <v>0</v>
      </c>
      <c r="W2859" s="655">
        <f t="shared" ref="W2859:W2881" si="369">G2859-N2859</f>
        <v>0</v>
      </c>
      <c r="Z2859" s="654">
        <f t="shared" ref="Z2859:Z2881" si="370">E2859-Y2859</f>
        <v>-158</v>
      </c>
      <c r="AF2859">
        <f t="shared" si="366"/>
        <v>673</v>
      </c>
    </row>
    <row r="2860" spans="1:32">
      <c r="A2860" s="381">
        <v>2860</v>
      </c>
      <c r="B2860" s="146" t="s">
        <v>302</v>
      </c>
      <c r="D2860" t="s">
        <v>905</v>
      </c>
      <c r="E2860" s="910">
        <f>'57'!Q44</f>
        <v>0</v>
      </c>
      <c r="G2860" s="910">
        <f>'58'!Q44</f>
        <v>0</v>
      </c>
      <c r="I2860" s="737">
        <f>'57'!Q44</f>
        <v>0</v>
      </c>
      <c r="K2860" s="231">
        <f>'58'!Q44</f>
        <v>0</v>
      </c>
      <c r="N2860" s="1018">
        <v>0</v>
      </c>
      <c r="O2860" s="898">
        <f>'57'!Q44</f>
        <v>0</v>
      </c>
      <c r="Q2860" s="898">
        <f>'58'!Q44</f>
        <v>0</v>
      </c>
      <c r="S2860" s="722">
        <f t="shared" si="367"/>
        <v>0</v>
      </c>
      <c r="T2860" s="461"/>
      <c r="U2860" s="722">
        <f t="shared" si="368"/>
        <v>0</v>
      </c>
      <c r="W2860" s="655">
        <f t="shared" si="369"/>
        <v>0</v>
      </c>
      <c r="Z2860" s="654">
        <f t="shared" si="370"/>
        <v>0</v>
      </c>
      <c r="AF2860">
        <f t="shared" si="366"/>
        <v>0</v>
      </c>
    </row>
    <row r="2861" spans="1:32">
      <c r="A2861" s="381">
        <v>2861</v>
      </c>
      <c r="B2861" s="146" t="s">
        <v>1544</v>
      </c>
      <c r="D2861" t="s">
        <v>905</v>
      </c>
      <c r="E2861" s="910">
        <f>'57'!Q45</f>
        <v>0</v>
      </c>
      <c r="G2861" s="910">
        <f>'58'!Q45</f>
        <v>0</v>
      </c>
      <c r="I2861" s="737">
        <f>'57'!Q45</f>
        <v>0</v>
      </c>
      <c r="K2861" s="231">
        <f>'58'!Q45</f>
        <v>0</v>
      </c>
      <c r="N2861" s="1018">
        <v>0</v>
      </c>
      <c r="S2861" s="722">
        <f t="shared" si="367"/>
        <v>0</v>
      </c>
      <c r="T2861" s="461"/>
      <c r="U2861" s="722">
        <f t="shared" si="368"/>
        <v>0</v>
      </c>
      <c r="W2861" s="655">
        <f t="shared" si="369"/>
        <v>0</v>
      </c>
      <c r="Z2861" s="654">
        <f t="shared" si="370"/>
        <v>0</v>
      </c>
      <c r="AF2861">
        <f t="shared" si="366"/>
        <v>0</v>
      </c>
    </row>
    <row r="2862" spans="1:32">
      <c r="A2862" s="381">
        <v>2862</v>
      </c>
      <c r="B2862" s="146" t="s">
        <v>1545</v>
      </c>
      <c r="D2862" t="s">
        <v>905</v>
      </c>
      <c r="E2862" s="910">
        <f>'57'!Q46</f>
        <v>0</v>
      </c>
      <c r="G2862" s="910">
        <f>'58'!Q46</f>
        <v>0</v>
      </c>
      <c r="I2862" s="737">
        <f>'57'!Q46</f>
        <v>0</v>
      </c>
      <c r="K2862" s="231">
        <f>'58'!Q46</f>
        <v>0</v>
      </c>
      <c r="N2862" s="1018">
        <v>0</v>
      </c>
      <c r="S2862" s="722">
        <f t="shared" si="367"/>
        <v>0</v>
      </c>
      <c r="T2862" s="461"/>
      <c r="U2862" s="722">
        <f t="shared" si="368"/>
        <v>0</v>
      </c>
      <c r="W2862" s="655">
        <f t="shared" si="369"/>
        <v>0</v>
      </c>
      <c r="Z2862" s="654">
        <f t="shared" si="370"/>
        <v>0</v>
      </c>
      <c r="AF2862">
        <f>-(G2862-E2862)</f>
        <v>0</v>
      </c>
    </row>
    <row r="2863" spans="1:32">
      <c r="A2863" s="381">
        <v>2863</v>
      </c>
      <c r="B2863" s="146" t="s">
        <v>115</v>
      </c>
      <c r="D2863" t="s">
        <v>905</v>
      </c>
      <c r="E2863" s="910">
        <f>'57'!Q47</f>
        <v>0</v>
      </c>
      <c r="G2863" s="910">
        <f>'58'!Q47</f>
        <v>0</v>
      </c>
      <c r="I2863" s="737">
        <f>'57'!Q47</f>
        <v>0</v>
      </c>
      <c r="K2863" s="231">
        <f>'58'!Q47</f>
        <v>0</v>
      </c>
      <c r="N2863" s="1018">
        <v>0</v>
      </c>
      <c r="O2863" s="898">
        <f>'57'!Q47</f>
        <v>0</v>
      </c>
      <c r="Q2863" s="898">
        <f>'58'!Q47</f>
        <v>0</v>
      </c>
      <c r="S2863" s="722">
        <f t="shared" si="367"/>
        <v>0</v>
      </c>
      <c r="T2863" s="461"/>
      <c r="U2863" s="722">
        <f t="shared" si="368"/>
        <v>0</v>
      </c>
      <c r="W2863" s="655">
        <f t="shared" si="369"/>
        <v>0</v>
      </c>
      <c r="Z2863" s="654">
        <f t="shared" si="370"/>
        <v>0</v>
      </c>
      <c r="AF2863">
        <f>-(G2863-E2863)</f>
        <v>0</v>
      </c>
    </row>
    <row r="2864" spans="1:32" ht="15.75">
      <c r="A2864" s="381">
        <v>2864</v>
      </c>
      <c r="B2864" s="341" t="s">
        <v>106</v>
      </c>
      <c r="D2864" t="s">
        <v>905</v>
      </c>
      <c r="E2864" s="910">
        <f>'57'!Q48</f>
        <v>-1109</v>
      </c>
      <c r="G2864" s="910">
        <f>'58'!Q48</f>
        <v>-5385</v>
      </c>
      <c r="I2864" s="737">
        <f>'57'!Q48</f>
        <v>-1109</v>
      </c>
      <c r="K2864" s="231">
        <f>'58'!Q48</f>
        <v>-5385</v>
      </c>
      <c r="N2864" s="1018">
        <v>-5385</v>
      </c>
      <c r="O2864" s="898">
        <f>'57'!Q48</f>
        <v>-1109</v>
      </c>
      <c r="Q2864" s="898">
        <f>'58'!Q48</f>
        <v>-5385</v>
      </c>
      <c r="S2864" s="722">
        <f t="shared" si="367"/>
        <v>0</v>
      </c>
      <c r="T2864" s="461"/>
      <c r="U2864" s="722">
        <f t="shared" si="368"/>
        <v>0</v>
      </c>
      <c r="W2864" s="655">
        <f t="shared" si="369"/>
        <v>0</v>
      </c>
      <c r="Z2864" s="654">
        <f t="shared" si="370"/>
        <v>-1109</v>
      </c>
      <c r="AF2864">
        <f>-(G2864-E2864)</f>
        <v>4276</v>
      </c>
    </row>
    <row r="2865" spans="1:32" ht="15.75">
      <c r="A2865" s="381">
        <v>2865</v>
      </c>
      <c r="B2865" s="341" t="s">
        <v>172</v>
      </c>
      <c r="I2865" s="737"/>
      <c r="K2865" s="231"/>
      <c r="N2865" s="1018"/>
      <c r="S2865" s="722">
        <f t="shared" si="367"/>
        <v>0</v>
      </c>
      <c r="U2865" s="722">
        <f t="shared" si="368"/>
        <v>0</v>
      </c>
      <c r="W2865" s="655">
        <f t="shared" si="369"/>
        <v>0</v>
      </c>
      <c r="Z2865" s="654">
        <f t="shared" si="370"/>
        <v>0</v>
      </c>
    </row>
    <row r="2866" spans="1:32">
      <c r="A2866" s="381">
        <v>2866</v>
      </c>
      <c r="B2866" s="146" t="s">
        <v>135</v>
      </c>
      <c r="I2866" s="737"/>
      <c r="K2866" s="231"/>
      <c r="N2866" s="1018"/>
      <c r="S2866" s="722">
        <f t="shared" si="367"/>
        <v>0</v>
      </c>
      <c r="U2866" s="722">
        <f t="shared" si="368"/>
        <v>0</v>
      </c>
      <c r="W2866" s="655">
        <f t="shared" si="369"/>
        <v>0</v>
      </c>
      <c r="Z2866" s="654">
        <f t="shared" si="370"/>
        <v>0</v>
      </c>
    </row>
    <row r="2867" spans="1:32">
      <c r="A2867" s="381">
        <v>2867</v>
      </c>
      <c r="B2867" s="637" t="s">
        <v>1220</v>
      </c>
      <c r="D2867" t="s">
        <v>905</v>
      </c>
      <c r="E2867" s="910">
        <f>'57'!Q52</f>
        <v>-10300</v>
      </c>
      <c r="G2867" s="910">
        <f>'58'!Q52</f>
        <v>-9930</v>
      </c>
      <c r="I2867" s="737">
        <f>'57'!Q52</f>
        <v>-10300</v>
      </c>
      <c r="K2867" s="231">
        <f>'58'!Q52</f>
        <v>-9930</v>
      </c>
      <c r="N2867" s="1018">
        <v>-9930</v>
      </c>
      <c r="O2867" s="898">
        <f>'57'!Q52</f>
        <v>-10300</v>
      </c>
      <c r="Q2867" s="898">
        <f>'58'!Q52</f>
        <v>-9930</v>
      </c>
      <c r="S2867" s="722">
        <f t="shared" si="367"/>
        <v>0</v>
      </c>
      <c r="T2867" s="461"/>
      <c r="U2867" s="722">
        <f t="shared" si="368"/>
        <v>0</v>
      </c>
      <c r="W2867" s="655">
        <f t="shared" si="369"/>
        <v>0</v>
      </c>
      <c r="Z2867" s="654">
        <f t="shared" si="370"/>
        <v>-10300</v>
      </c>
      <c r="AF2867">
        <f t="shared" ref="AF2867:AF2879" si="371">-(G2867-E2867)</f>
        <v>-370</v>
      </c>
    </row>
    <row r="2868" spans="1:32">
      <c r="A2868" s="381">
        <v>2868</v>
      </c>
      <c r="B2868" s="637" t="s">
        <v>1221</v>
      </c>
      <c r="D2868" t="s">
        <v>905</v>
      </c>
      <c r="E2868" s="910">
        <f>'57'!Q53</f>
        <v>-103</v>
      </c>
      <c r="G2868" s="910">
        <f>'58'!Q53</f>
        <v>-65</v>
      </c>
      <c r="I2868" s="737">
        <f>'57'!Q53</f>
        <v>-103</v>
      </c>
      <c r="K2868" s="231">
        <f>'58'!Q53</f>
        <v>-65</v>
      </c>
      <c r="N2868" s="1018">
        <v>-65</v>
      </c>
      <c r="O2868" s="898">
        <f>'57'!Q53</f>
        <v>-103</v>
      </c>
      <c r="Q2868" s="898">
        <f>'58'!Q53</f>
        <v>-65</v>
      </c>
      <c r="S2868" s="722">
        <f t="shared" si="367"/>
        <v>0</v>
      </c>
      <c r="T2868" s="461"/>
      <c r="U2868" s="722">
        <f t="shared" si="368"/>
        <v>0</v>
      </c>
      <c r="W2868" s="655">
        <f t="shared" si="369"/>
        <v>0</v>
      </c>
      <c r="Z2868" s="654">
        <f t="shared" si="370"/>
        <v>-103</v>
      </c>
      <c r="AF2868">
        <f t="shared" si="371"/>
        <v>-38</v>
      </c>
    </row>
    <row r="2869" spans="1:32">
      <c r="A2869" s="381">
        <v>2869</v>
      </c>
      <c r="B2869" s="637" t="s">
        <v>1222</v>
      </c>
      <c r="D2869" t="s">
        <v>905</v>
      </c>
      <c r="E2869" s="910">
        <f>'57'!Q54</f>
        <v>-211</v>
      </c>
      <c r="G2869" s="910">
        <f>'58'!Q54</f>
        <v>-278</v>
      </c>
      <c r="I2869" s="737">
        <f>'57'!Q54</f>
        <v>-211</v>
      </c>
      <c r="K2869" s="231">
        <f>'58'!Q54</f>
        <v>-278</v>
      </c>
      <c r="N2869" s="1018">
        <v>-278</v>
      </c>
      <c r="O2869" s="898">
        <f>'57'!Q54</f>
        <v>-211</v>
      </c>
      <c r="Q2869" s="898">
        <f>'58'!Q54</f>
        <v>-278</v>
      </c>
      <c r="S2869" s="722">
        <f t="shared" si="367"/>
        <v>0</v>
      </c>
      <c r="T2869" s="461"/>
      <c r="U2869" s="722">
        <f t="shared" si="368"/>
        <v>0</v>
      </c>
      <c r="W2869" s="655">
        <f t="shared" si="369"/>
        <v>0</v>
      </c>
      <c r="Z2869" s="654">
        <f t="shared" si="370"/>
        <v>-211</v>
      </c>
      <c r="AF2869">
        <f t="shared" si="371"/>
        <v>67</v>
      </c>
    </row>
    <row r="2870" spans="1:32">
      <c r="A2870" s="381">
        <v>2870</v>
      </c>
      <c r="B2870" s="637" t="s">
        <v>1223</v>
      </c>
      <c r="D2870" t="s">
        <v>905</v>
      </c>
      <c r="E2870" s="910">
        <f>'57'!Q55</f>
        <v>0</v>
      </c>
      <c r="G2870" s="910">
        <f>'58'!Q55</f>
        <v>0</v>
      </c>
      <c r="I2870" s="737">
        <f>'57'!Q55</f>
        <v>0</v>
      </c>
      <c r="K2870" s="231">
        <f>'58'!Q55</f>
        <v>0</v>
      </c>
      <c r="N2870" s="1018">
        <v>0</v>
      </c>
      <c r="O2870" s="898">
        <f>'57'!Q55</f>
        <v>0</v>
      </c>
      <c r="Q2870" s="898">
        <f>'58'!Q55</f>
        <v>0</v>
      </c>
      <c r="S2870" s="722">
        <f t="shared" si="367"/>
        <v>0</v>
      </c>
      <c r="T2870" s="461"/>
      <c r="U2870" s="722">
        <f t="shared" si="368"/>
        <v>0</v>
      </c>
      <c r="W2870" s="655">
        <f t="shared" si="369"/>
        <v>0</v>
      </c>
      <c r="Z2870" s="654">
        <f t="shared" si="370"/>
        <v>0</v>
      </c>
      <c r="AF2870">
        <f t="shared" si="371"/>
        <v>0</v>
      </c>
    </row>
    <row r="2871" spans="1:32">
      <c r="A2871" s="381">
        <v>2871</v>
      </c>
      <c r="B2871" s="146" t="s">
        <v>136</v>
      </c>
      <c r="D2871" t="s">
        <v>905</v>
      </c>
      <c r="E2871" s="910">
        <f>'57'!Q56</f>
        <v>-383</v>
      </c>
      <c r="G2871" s="910">
        <f>'58'!Q56</f>
        <v>-1670</v>
      </c>
      <c r="I2871" s="737">
        <f>'57'!Q56</f>
        <v>-383</v>
      </c>
      <c r="K2871" s="231">
        <f>'58'!Q56</f>
        <v>-1670</v>
      </c>
      <c r="N2871" s="1018">
        <v>-1670</v>
      </c>
      <c r="O2871" s="898">
        <f>'57'!Q56</f>
        <v>-383</v>
      </c>
      <c r="Q2871" s="898">
        <f>'58'!Q56</f>
        <v>-1670</v>
      </c>
      <c r="S2871" s="722">
        <f t="shared" si="367"/>
        <v>0</v>
      </c>
      <c r="T2871" s="461"/>
      <c r="U2871" s="722">
        <f t="shared" si="368"/>
        <v>0</v>
      </c>
      <c r="W2871" s="655">
        <f t="shared" si="369"/>
        <v>0</v>
      </c>
      <c r="Z2871" s="654">
        <f t="shared" si="370"/>
        <v>-383</v>
      </c>
      <c r="AF2871">
        <f t="shared" si="371"/>
        <v>1287</v>
      </c>
    </row>
    <row r="2872" spans="1:32">
      <c r="A2872" s="381">
        <v>2872</v>
      </c>
      <c r="B2872" s="146" t="s">
        <v>137</v>
      </c>
      <c r="D2872" t="s">
        <v>905</v>
      </c>
      <c r="E2872" s="910">
        <f>'57'!Q57</f>
        <v>0</v>
      </c>
      <c r="G2872" s="910">
        <f>'58'!Q57</f>
        <v>0</v>
      </c>
      <c r="I2872" s="737">
        <f>'57'!Q57</f>
        <v>0</v>
      </c>
      <c r="K2872" s="231">
        <f>'58'!Q57</f>
        <v>0</v>
      </c>
      <c r="N2872" s="1018">
        <v>0</v>
      </c>
      <c r="O2872" s="898">
        <f>'57'!Q57</f>
        <v>0</v>
      </c>
      <c r="Q2872" s="898">
        <f>'58'!Q57</f>
        <v>0</v>
      </c>
      <c r="S2872" s="722">
        <f t="shared" si="367"/>
        <v>0</v>
      </c>
      <c r="T2872" s="461"/>
      <c r="U2872" s="722">
        <f t="shared" si="368"/>
        <v>0</v>
      </c>
      <c r="W2872" s="655">
        <f t="shared" si="369"/>
        <v>0</v>
      </c>
      <c r="Z2872" s="654">
        <f t="shared" si="370"/>
        <v>0</v>
      </c>
      <c r="AF2872">
        <f t="shared" si="371"/>
        <v>0</v>
      </c>
    </row>
    <row r="2873" spans="1:32">
      <c r="A2873" s="381">
        <v>2873</v>
      </c>
      <c r="B2873" s="146" t="s">
        <v>299</v>
      </c>
      <c r="D2873" t="s">
        <v>905</v>
      </c>
      <c r="E2873" s="910">
        <f>'57'!Q58</f>
        <v>-1245</v>
      </c>
      <c r="G2873" s="910">
        <f>'58'!Q58</f>
        <v>-1030</v>
      </c>
      <c r="I2873" s="737">
        <f>'57'!Q58</f>
        <v>-1245</v>
      </c>
      <c r="K2873" s="231">
        <f>'58'!Q58</f>
        <v>-1030</v>
      </c>
      <c r="N2873" s="1018">
        <v>-1030</v>
      </c>
      <c r="O2873" s="898">
        <f>'57'!Q58</f>
        <v>-1245</v>
      </c>
      <c r="Q2873" s="898">
        <f>'58'!Q58</f>
        <v>-1030</v>
      </c>
      <c r="S2873" s="722">
        <f t="shared" si="367"/>
        <v>0</v>
      </c>
      <c r="T2873" s="461"/>
      <c r="U2873" s="722">
        <f t="shared" si="368"/>
        <v>0</v>
      </c>
      <c r="W2873" s="655">
        <f t="shared" si="369"/>
        <v>0</v>
      </c>
      <c r="Z2873" s="654">
        <f t="shared" si="370"/>
        <v>-1245</v>
      </c>
      <c r="AF2873">
        <f t="shared" si="371"/>
        <v>-215</v>
      </c>
    </row>
    <row r="2874" spans="1:32">
      <c r="A2874" s="381">
        <v>2874</v>
      </c>
      <c r="B2874" s="936" t="s">
        <v>1102</v>
      </c>
      <c r="D2874" t="s">
        <v>905</v>
      </c>
      <c r="E2874" s="718"/>
      <c r="F2874" s="718"/>
      <c r="G2874" s="718"/>
      <c r="I2874" s="741"/>
      <c r="K2874" s="718"/>
      <c r="N2874" s="1018"/>
      <c r="S2874" s="722">
        <f t="shared" si="367"/>
        <v>0</v>
      </c>
      <c r="U2874" s="722">
        <f t="shared" si="368"/>
        <v>0</v>
      </c>
      <c r="W2874" s="655">
        <f t="shared" si="369"/>
        <v>0</v>
      </c>
      <c r="Z2874" s="654">
        <f t="shared" si="370"/>
        <v>0</v>
      </c>
      <c r="AF2874">
        <f t="shared" si="371"/>
        <v>0</v>
      </c>
    </row>
    <row r="2875" spans="1:32">
      <c r="A2875" s="381">
        <v>2875</v>
      </c>
      <c r="B2875" s="146" t="s">
        <v>300</v>
      </c>
      <c r="D2875" t="s">
        <v>905</v>
      </c>
      <c r="E2875" s="910">
        <f>'57'!Q60</f>
        <v>0</v>
      </c>
      <c r="G2875" s="910">
        <f>'58'!Q60</f>
        <v>0</v>
      </c>
      <c r="I2875" s="737">
        <f>'57'!Q60</f>
        <v>0</v>
      </c>
      <c r="K2875" s="231">
        <f>'58'!Q60</f>
        <v>0</v>
      </c>
      <c r="N2875" s="1018">
        <v>0</v>
      </c>
      <c r="O2875" s="898">
        <f>'57'!Q60</f>
        <v>0</v>
      </c>
      <c r="Q2875" s="898">
        <f>'58'!Q60</f>
        <v>0</v>
      </c>
      <c r="S2875" s="722">
        <f t="shared" si="367"/>
        <v>0</v>
      </c>
      <c r="T2875" s="461"/>
      <c r="U2875" s="722">
        <f t="shared" si="368"/>
        <v>0</v>
      </c>
      <c r="W2875" s="655">
        <f t="shared" si="369"/>
        <v>0</v>
      </c>
      <c r="Z2875" s="654">
        <f t="shared" si="370"/>
        <v>0</v>
      </c>
      <c r="AF2875">
        <f t="shared" si="371"/>
        <v>0</v>
      </c>
    </row>
    <row r="2876" spans="1:32">
      <c r="A2876" s="381">
        <v>2876</v>
      </c>
      <c r="B2876" s="146" t="s">
        <v>301</v>
      </c>
      <c r="D2876" t="s">
        <v>905</v>
      </c>
      <c r="E2876" s="910">
        <f>'57'!Q61</f>
        <v>-3</v>
      </c>
      <c r="G2876" s="910">
        <f>'58'!Q61</f>
        <v>-6</v>
      </c>
      <c r="I2876" s="737">
        <f>'57'!Q61</f>
        <v>-3</v>
      </c>
      <c r="K2876" s="231">
        <f>'58'!Q61</f>
        <v>-6</v>
      </c>
      <c r="N2876" s="1018">
        <v>-6</v>
      </c>
      <c r="O2876" s="898">
        <f>'57'!Q61</f>
        <v>-3</v>
      </c>
      <c r="Q2876" s="898">
        <f>'58'!Q61</f>
        <v>-6</v>
      </c>
      <c r="S2876" s="722">
        <f t="shared" si="367"/>
        <v>0</v>
      </c>
      <c r="T2876" s="461"/>
      <c r="U2876" s="722">
        <f t="shared" si="368"/>
        <v>0</v>
      </c>
      <c r="W2876" s="655">
        <f t="shared" si="369"/>
        <v>0</v>
      </c>
      <c r="Z2876" s="654">
        <f t="shared" si="370"/>
        <v>-3</v>
      </c>
      <c r="AF2876">
        <f t="shared" si="371"/>
        <v>3</v>
      </c>
    </row>
    <row r="2877" spans="1:32">
      <c r="A2877" s="381">
        <v>2877</v>
      </c>
      <c r="B2877" s="146" t="s">
        <v>1324</v>
      </c>
      <c r="E2877" s="910">
        <f>'57'!Q62</f>
        <v>-158</v>
      </c>
      <c r="G2877" s="910">
        <f>'58'!Q62</f>
        <v>-831</v>
      </c>
      <c r="I2877" s="737">
        <f>'57'!Q62</f>
        <v>-158</v>
      </c>
      <c r="K2877" s="231">
        <f>'58'!Q62</f>
        <v>-831</v>
      </c>
      <c r="N2877" s="1018">
        <v>-831</v>
      </c>
      <c r="O2877" s="898">
        <f>'57'!Q62</f>
        <v>-158</v>
      </c>
      <c r="Q2877" s="898">
        <f>'58'!Q62</f>
        <v>-831</v>
      </c>
      <c r="S2877" s="722">
        <f t="shared" si="367"/>
        <v>0</v>
      </c>
      <c r="T2877" s="461"/>
      <c r="U2877" s="722">
        <f t="shared" si="368"/>
        <v>0</v>
      </c>
      <c r="W2877" s="655">
        <f t="shared" si="369"/>
        <v>0</v>
      </c>
      <c r="Z2877" s="654">
        <f t="shared" si="370"/>
        <v>-158</v>
      </c>
      <c r="AF2877">
        <f t="shared" si="371"/>
        <v>673</v>
      </c>
    </row>
    <row r="2878" spans="1:32">
      <c r="A2878" s="381">
        <v>2878</v>
      </c>
      <c r="B2878" s="146" t="s">
        <v>302</v>
      </c>
      <c r="D2878" t="s">
        <v>905</v>
      </c>
      <c r="E2878" s="910">
        <f>'57'!Q63</f>
        <v>0</v>
      </c>
      <c r="G2878" s="910">
        <f>'58'!Q63</f>
        <v>0</v>
      </c>
      <c r="I2878" s="737">
        <f>'57'!Q63</f>
        <v>0</v>
      </c>
      <c r="K2878" s="231">
        <f>'58'!Q63</f>
        <v>0</v>
      </c>
      <c r="N2878" s="1018">
        <v>0</v>
      </c>
      <c r="O2878" s="898">
        <f>'57'!Q63</f>
        <v>0</v>
      </c>
      <c r="Q2878" s="898">
        <f>'58'!Q63</f>
        <v>0</v>
      </c>
      <c r="S2878" s="722">
        <f t="shared" si="367"/>
        <v>0</v>
      </c>
      <c r="T2878" s="461"/>
      <c r="U2878" s="722">
        <f t="shared" si="368"/>
        <v>0</v>
      </c>
      <c r="W2878" s="655">
        <f t="shared" si="369"/>
        <v>0</v>
      </c>
      <c r="Z2878" s="654">
        <f t="shared" si="370"/>
        <v>0</v>
      </c>
      <c r="AF2878">
        <f t="shared" si="371"/>
        <v>0</v>
      </c>
    </row>
    <row r="2879" spans="1:32">
      <c r="A2879" s="381">
        <v>2879</v>
      </c>
      <c r="B2879" s="146" t="s">
        <v>1544</v>
      </c>
      <c r="D2879" t="s">
        <v>905</v>
      </c>
      <c r="E2879" s="910">
        <f>'57'!Q64</f>
        <v>0</v>
      </c>
      <c r="G2879" s="910">
        <f>'58'!Q64</f>
        <v>0</v>
      </c>
      <c r="I2879" s="737">
        <f>'57'!Q64</f>
        <v>0</v>
      </c>
      <c r="K2879" s="231">
        <f>'58'!Q64</f>
        <v>0</v>
      </c>
      <c r="N2879" s="1018">
        <v>0</v>
      </c>
      <c r="S2879" s="722">
        <f t="shared" si="367"/>
        <v>0</v>
      </c>
      <c r="T2879" s="461"/>
      <c r="U2879" s="722">
        <f t="shared" si="368"/>
        <v>0</v>
      </c>
      <c r="W2879" s="655">
        <f t="shared" si="369"/>
        <v>0</v>
      </c>
      <c r="Z2879" s="654">
        <f t="shared" si="370"/>
        <v>0</v>
      </c>
      <c r="AF2879">
        <f t="shared" si="371"/>
        <v>0</v>
      </c>
    </row>
    <row r="2880" spans="1:32">
      <c r="A2880" s="381">
        <v>2880</v>
      </c>
      <c r="B2880" s="146" t="s">
        <v>1545</v>
      </c>
      <c r="D2880" t="s">
        <v>905</v>
      </c>
      <c r="E2880" s="910">
        <f>'57'!Q65</f>
        <v>0</v>
      </c>
      <c r="G2880" s="910">
        <f>'58'!Q65</f>
        <v>0</v>
      </c>
      <c r="I2880" s="737">
        <f>'57'!Q65</f>
        <v>0</v>
      </c>
      <c r="K2880" s="231">
        <f>'58'!Q65</f>
        <v>0</v>
      </c>
      <c r="N2880" s="1018">
        <v>0</v>
      </c>
      <c r="S2880" s="722">
        <f t="shared" si="367"/>
        <v>0</v>
      </c>
      <c r="T2880" s="461"/>
      <c r="U2880" s="722">
        <f t="shared" si="368"/>
        <v>0</v>
      </c>
      <c r="W2880" s="655">
        <f t="shared" si="369"/>
        <v>0</v>
      </c>
      <c r="Z2880" s="654">
        <f t="shared" si="370"/>
        <v>0</v>
      </c>
      <c r="AF2880">
        <f>-(G2880-E2880)</f>
        <v>0</v>
      </c>
    </row>
    <row r="2881" spans="1:32">
      <c r="A2881" s="381">
        <v>2881</v>
      </c>
      <c r="B2881" s="146" t="s">
        <v>115</v>
      </c>
      <c r="D2881" t="s">
        <v>905</v>
      </c>
      <c r="E2881" s="910">
        <f>'57'!Q66</f>
        <v>-1449</v>
      </c>
      <c r="G2881" s="910">
        <f>'58'!Q66</f>
        <v>-1090</v>
      </c>
      <c r="I2881" s="737">
        <f>'57'!Q66</f>
        <v>-1449</v>
      </c>
      <c r="K2881" s="231">
        <f>'58'!Q66</f>
        <v>-1090</v>
      </c>
      <c r="N2881" s="1018">
        <v>-1090</v>
      </c>
      <c r="O2881" s="898">
        <f>'57'!Q66</f>
        <v>-1449</v>
      </c>
      <c r="Q2881" s="898">
        <f>'58'!Q66</f>
        <v>-1090</v>
      </c>
      <c r="S2881" s="722">
        <f t="shared" si="367"/>
        <v>0</v>
      </c>
      <c r="T2881" s="461"/>
      <c r="U2881" s="722">
        <f t="shared" si="368"/>
        <v>0</v>
      </c>
      <c r="W2881" s="655">
        <f t="shared" si="369"/>
        <v>0</v>
      </c>
      <c r="Z2881" s="654">
        <f t="shared" si="370"/>
        <v>-1449</v>
      </c>
      <c r="AF2881">
        <f>-(G2881-E2881)</f>
        <v>-359</v>
      </c>
    </row>
    <row r="2882" spans="1:32" ht="15.75">
      <c r="A2882" s="381">
        <v>2882</v>
      </c>
      <c r="B2882" s="341" t="s">
        <v>106</v>
      </c>
      <c r="D2882" t="s">
        <v>905</v>
      </c>
      <c r="E2882" s="910">
        <f>'57'!Q67</f>
        <v>-13852</v>
      </c>
      <c r="G2882" s="910">
        <f>'58'!Q67</f>
        <v>-14900</v>
      </c>
      <c r="I2882" s="737">
        <f>'57'!Q67</f>
        <v>-13852</v>
      </c>
      <c r="K2882" s="231">
        <f>'58'!Q67</f>
        <v>-14900</v>
      </c>
      <c r="N2882" s="1018">
        <v>-14900</v>
      </c>
      <c r="O2882" s="898">
        <f>'57'!Q67</f>
        <v>-13852</v>
      </c>
      <c r="Q2882" s="898">
        <f>'58'!Q67</f>
        <v>-14900</v>
      </c>
      <c r="S2882" s="722">
        <f t="shared" ref="S2882:S2913" si="372">E2882-I2882</f>
        <v>0</v>
      </c>
      <c r="T2882" s="461"/>
      <c r="U2882" s="722">
        <f t="shared" ref="U2882:U2913" si="373">G2882-K2882</f>
        <v>0</v>
      </c>
      <c r="W2882" s="655">
        <f t="shared" ref="W2882:W2913" si="374">G2882-N2882</f>
        <v>0</v>
      </c>
      <c r="Z2882" s="654">
        <f t="shared" ref="Z2882:Z2913" si="375">E2882-Y2882</f>
        <v>-13852</v>
      </c>
      <c r="AF2882">
        <f>-(G2882-E2882)</f>
        <v>1048</v>
      </c>
    </row>
    <row r="2883" spans="1:32" ht="15.75">
      <c r="A2883" s="381">
        <v>2883</v>
      </c>
      <c r="B2883" s="341" t="s">
        <v>1021</v>
      </c>
      <c r="I2883" s="737"/>
      <c r="K2883" s="231"/>
      <c r="N2883" s="1018"/>
      <c r="S2883" s="722">
        <f t="shared" si="372"/>
        <v>0</v>
      </c>
      <c r="U2883" s="722">
        <f t="shared" si="373"/>
        <v>0</v>
      </c>
      <c r="W2883" s="655">
        <f t="shared" si="374"/>
        <v>0</v>
      </c>
      <c r="Z2883" s="654">
        <f t="shared" si="375"/>
        <v>0</v>
      </c>
    </row>
    <row r="2884" spans="1:32" ht="15.75">
      <c r="A2884" s="381">
        <v>2884</v>
      </c>
      <c r="B2884" s="341" t="s">
        <v>271</v>
      </c>
      <c r="I2884" s="737"/>
      <c r="K2884" s="231"/>
      <c r="N2884" s="1018"/>
      <c r="S2884" s="722">
        <f t="shared" si="372"/>
        <v>0</v>
      </c>
      <c r="U2884" s="722">
        <f t="shared" si="373"/>
        <v>0</v>
      </c>
      <c r="W2884" s="655">
        <f t="shared" si="374"/>
        <v>0</v>
      </c>
      <c r="Z2884" s="654">
        <f t="shared" si="375"/>
        <v>0</v>
      </c>
    </row>
    <row r="2885" spans="1:32">
      <c r="A2885" s="381">
        <v>2885</v>
      </c>
      <c r="B2885" s="146" t="s">
        <v>135</v>
      </c>
      <c r="I2885" s="737"/>
      <c r="K2885" s="231"/>
      <c r="N2885" s="1018"/>
      <c r="S2885" s="722">
        <f t="shared" si="372"/>
        <v>0</v>
      </c>
      <c r="U2885" s="722">
        <f t="shared" si="373"/>
        <v>0</v>
      </c>
      <c r="W2885" s="655">
        <f t="shared" si="374"/>
        <v>0</v>
      </c>
      <c r="Z2885" s="654">
        <f t="shared" si="375"/>
        <v>0</v>
      </c>
    </row>
    <row r="2886" spans="1:32">
      <c r="A2886" s="381">
        <v>2886</v>
      </c>
      <c r="B2886" s="637" t="s">
        <v>1220</v>
      </c>
      <c r="D2886" t="s">
        <v>905</v>
      </c>
      <c r="E2886" s="910">
        <f>'57'!S14</f>
        <v>0</v>
      </c>
      <c r="G2886" s="910">
        <f>'58'!S14</f>
        <v>0</v>
      </c>
      <c r="I2886" s="737">
        <f>'57'!S14</f>
        <v>0</v>
      </c>
      <c r="K2886" s="231">
        <f>'58'!S14</f>
        <v>0</v>
      </c>
      <c r="N2886" s="1018">
        <v>0</v>
      </c>
      <c r="O2886" s="898">
        <f>'57'!S14</f>
        <v>0</v>
      </c>
      <c r="Q2886" s="898">
        <f>'58'!S14</f>
        <v>0</v>
      </c>
      <c r="S2886" s="722">
        <f t="shared" si="372"/>
        <v>0</v>
      </c>
      <c r="T2886" s="461"/>
      <c r="U2886" s="722">
        <f t="shared" si="373"/>
        <v>0</v>
      </c>
      <c r="W2886" s="655">
        <f t="shared" si="374"/>
        <v>0</v>
      </c>
      <c r="Z2886" s="654">
        <f t="shared" si="375"/>
        <v>0</v>
      </c>
      <c r="AF2886">
        <f t="shared" ref="AF2886:AF2898" si="376">-(G2886-E2886)</f>
        <v>0</v>
      </c>
    </row>
    <row r="2887" spans="1:32">
      <c r="A2887" s="381">
        <v>2887</v>
      </c>
      <c r="B2887" s="637" t="s">
        <v>1221</v>
      </c>
      <c r="D2887" t="s">
        <v>905</v>
      </c>
      <c r="E2887" s="910">
        <f>'57'!S15</f>
        <v>0</v>
      </c>
      <c r="G2887" s="910">
        <f>'58'!S15</f>
        <v>0</v>
      </c>
      <c r="I2887" s="737">
        <f>'57'!S15</f>
        <v>0</v>
      </c>
      <c r="K2887" s="231">
        <f>'58'!S15</f>
        <v>0</v>
      </c>
      <c r="N2887" s="1018">
        <v>0</v>
      </c>
      <c r="O2887" s="898">
        <f>'57'!S15</f>
        <v>0</v>
      </c>
      <c r="Q2887" s="898">
        <f>'58'!S15</f>
        <v>0</v>
      </c>
      <c r="S2887" s="722">
        <f t="shared" si="372"/>
        <v>0</v>
      </c>
      <c r="T2887" s="461"/>
      <c r="U2887" s="722">
        <f t="shared" si="373"/>
        <v>0</v>
      </c>
      <c r="W2887" s="655">
        <f t="shared" si="374"/>
        <v>0</v>
      </c>
      <c r="Z2887" s="654">
        <f t="shared" si="375"/>
        <v>0</v>
      </c>
      <c r="AF2887">
        <f t="shared" si="376"/>
        <v>0</v>
      </c>
    </row>
    <row r="2888" spans="1:32">
      <c r="A2888" s="381">
        <v>2888</v>
      </c>
      <c r="B2888" s="637" t="s">
        <v>1222</v>
      </c>
      <c r="D2888" t="s">
        <v>905</v>
      </c>
      <c r="E2888" s="910">
        <f>'57'!S16</f>
        <v>0</v>
      </c>
      <c r="G2888" s="910">
        <f>'58'!S16</f>
        <v>0</v>
      </c>
      <c r="I2888" s="737">
        <f>'57'!S16</f>
        <v>0</v>
      </c>
      <c r="K2888" s="231">
        <f>'58'!S16</f>
        <v>0</v>
      </c>
      <c r="N2888" s="1018">
        <v>0</v>
      </c>
      <c r="O2888" s="898">
        <f>'57'!S16</f>
        <v>0</v>
      </c>
      <c r="Q2888" s="898">
        <f>'58'!S16</f>
        <v>0</v>
      </c>
      <c r="S2888" s="722">
        <f t="shared" si="372"/>
        <v>0</v>
      </c>
      <c r="T2888" s="461"/>
      <c r="U2888" s="722">
        <f t="shared" si="373"/>
        <v>0</v>
      </c>
      <c r="W2888" s="655">
        <f t="shared" si="374"/>
        <v>0</v>
      </c>
      <c r="Z2888" s="654">
        <f t="shared" si="375"/>
        <v>0</v>
      </c>
      <c r="AF2888">
        <f t="shared" si="376"/>
        <v>0</v>
      </c>
    </row>
    <row r="2889" spans="1:32">
      <c r="A2889" s="381">
        <v>2889</v>
      </c>
      <c r="B2889" s="637" t="s">
        <v>1223</v>
      </c>
      <c r="D2889" t="s">
        <v>905</v>
      </c>
      <c r="E2889" s="910">
        <f>'57'!S17</f>
        <v>0</v>
      </c>
      <c r="G2889" s="910">
        <f>'58'!S17</f>
        <v>0</v>
      </c>
      <c r="I2889" s="737">
        <f>'57'!S17</f>
        <v>0</v>
      </c>
      <c r="K2889" s="231">
        <f>'58'!S17</f>
        <v>0</v>
      </c>
      <c r="N2889" s="1018">
        <v>0</v>
      </c>
      <c r="O2889" s="898">
        <f>'57'!S17</f>
        <v>0</v>
      </c>
      <c r="Q2889" s="898">
        <f>'58'!S17</f>
        <v>0</v>
      </c>
      <c r="S2889" s="722">
        <f t="shared" si="372"/>
        <v>0</v>
      </c>
      <c r="T2889" s="461"/>
      <c r="U2889" s="722">
        <f t="shared" si="373"/>
        <v>0</v>
      </c>
      <c r="W2889" s="655">
        <f t="shared" si="374"/>
        <v>0</v>
      </c>
      <c r="Z2889" s="654">
        <f t="shared" si="375"/>
        <v>0</v>
      </c>
      <c r="AF2889">
        <f t="shared" si="376"/>
        <v>0</v>
      </c>
    </row>
    <row r="2890" spans="1:32">
      <c r="A2890" s="381">
        <v>2890</v>
      </c>
      <c r="B2890" s="146" t="s">
        <v>136</v>
      </c>
      <c r="D2890" t="s">
        <v>905</v>
      </c>
      <c r="E2890" s="910">
        <f>'57'!S18</f>
        <v>72</v>
      </c>
      <c r="G2890" s="910">
        <f>'58'!S18</f>
        <v>-76</v>
      </c>
      <c r="I2890" s="737">
        <f>'57'!S18</f>
        <v>72</v>
      </c>
      <c r="K2890" s="231">
        <f>'58'!S18</f>
        <v>-76</v>
      </c>
      <c r="N2890" s="1018">
        <v>-76</v>
      </c>
      <c r="O2890" s="898">
        <f>'57'!S18</f>
        <v>72</v>
      </c>
      <c r="Q2890" s="898">
        <f>'58'!S18</f>
        <v>-76</v>
      </c>
      <c r="S2890" s="722">
        <f t="shared" si="372"/>
        <v>0</v>
      </c>
      <c r="T2890" s="461"/>
      <c r="U2890" s="722">
        <f t="shared" si="373"/>
        <v>0</v>
      </c>
      <c r="W2890" s="655">
        <f t="shared" si="374"/>
        <v>0</v>
      </c>
      <c r="Z2890" s="654">
        <f t="shared" si="375"/>
        <v>72</v>
      </c>
      <c r="AF2890">
        <f t="shared" si="376"/>
        <v>148</v>
      </c>
    </row>
    <row r="2891" spans="1:32">
      <c r="A2891" s="381">
        <v>2891</v>
      </c>
      <c r="B2891" s="146" t="s">
        <v>137</v>
      </c>
      <c r="D2891" t="s">
        <v>905</v>
      </c>
      <c r="E2891" s="910">
        <f>'57'!S19</f>
        <v>0</v>
      </c>
      <c r="G2891" s="910">
        <f>'58'!S19</f>
        <v>0</v>
      </c>
      <c r="I2891" s="737">
        <f>'57'!S19</f>
        <v>0</v>
      </c>
      <c r="K2891" s="231">
        <f>'58'!S19</f>
        <v>0</v>
      </c>
      <c r="N2891" s="1018">
        <v>0</v>
      </c>
      <c r="O2891" s="898">
        <f>'57'!S19</f>
        <v>0</v>
      </c>
      <c r="Q2891" s="898">
        <f>'58'!S19</f>
        <v>0</v>
      </c>
      <c r="S2891" s="722">
        <f t="shared" si="372"/>
        <v>0</v>
      </c>
      <c r="T2891" s="461"/>
      <c r="U2891" s="722">
        <f t="shared" si="373"/>
        <v>0</v>
      </c>
      <c r="W2891" s="655">
        <f t="shared" si="374"/>
        <v>0</v>
      </c>
      <c r="Z2891" s="654">
        <f t="shared" si="375"/>
        <v>0</v>
      </c>
      <c r="AF2891">
        <f t="shared" si="376"/>
        <v>0</v>
      </c>
    </row>
    <row r="2892" spans="1:32">
      <c r="A2892" s="381">
        <v>2892</v>
      </c>
      <c r="B2892" s="146" t="s">
        <v>299</v>
      </c>
      <c r="D2892" t="s">
        <v>905</v>
      </c>
      <c r="E2892" s="910">
        <f>'57'!S20</f>
        <v>0</v>
      </c>
      <c r="G2892" s="910">
        <f>'58'!S20</f>
        <v>0</v>
      </c>
      <c r="I2892" s="737">
        <f>'57'!S20</f>
        <v>0</v>
      </c>
      <c r="K2892" s="231">
        <f>'58'!S20</f>
        <v>0</v>
      </c>
      <c r="N2892" s="1018">
        <v>0</v>
      </c>
      <c r="O2892" s="898">
        <f>'57'!S20</f>
        <v>0</v>
      </c>
      <c r="Q2892" s="898">
        <f>'58'!S20</f>
        <v>0</v>
      </c>
      <c r="S2892" s="722">
        <f t="shared" si="372"/>
        <v>0</v>
      </c>
      <c r="T2892" s="461"/>
      <c r="U2892" s="722">
        <f t="shared" si="373"/>
        <v>0</v>
      </c>
      <c r="W2892" s="655">
        <f t="shared" si="374"/>
        <v>0</v>
      </c>
      <c r="Z2892" s="654">
        <f t="shared" si="375"/>
        <v>0</v>
      </c>
      <c r="AF2892">
        <f t="shared" si="376"/>
        <v>0</v>
      </c>
    </row>
    <row r="2893" spans="1:32">
      <c r="A2893" s="381">
        <v>2893</v>
      </c>
      <c r="B2893" s="936" t="s">
        <v>1102</v>
      </c>
      <c r="D2893" t="s">
        <v>905</v>
      </c>
      <c r="E2893" s="718"/>
      <c r="F2893" s="718"/>
      <c r="G2893" s="718"/>
      <c r="I2893" s="741"/>
      <c r="K2893" s="718"/>
      <c r="N2893" s="1018"/>
      <c r="S2893" s="722">
        <f t="shared" si="372"/>
        <v>0</v>
      </c>
      <c r="U2893" s="722">
        <f t="shared" si="373"/>
        <v>0</v>
      </c>
      <c r="W2893" s="655">
        <f t="shared" si="374"/>
        <v>0</v>
      </c>
      <c r="Z2893" s="654">
        <f t="shared" si="375"/>
        <v>0</v>
      </c>
      <c r="AF2893">
        <f t="shared" si="376"/>
        <v>0</v>
      </c>
    </row>
    <row r="2894" spans="1:32">
      <c r="A2894" s="381">
        <v>2894</v>
      </c>
      <c r="B2894" s="146" t="s">
        <v>300</v>
      </c>
      <c r="D2894" t="s">
        <v>905</v>
      </c>
      <c r="E2894" s="910">
        <f>'57'!S22</f>
        <v>0</v>
      </c>
      <c r="G2894" s="910">
        <f>'58'!S22</f>
        <v>0</v>
      </c>
      <c r="I2894" s="737">
        <f>'57'!S22</f>
        <v>0</v>
      </c>
      <c r="K2894" s="231">
        <f>'58'!S22</f>
        <v>0</v>
      </c>
      <c r="N2894" s="1018">
        <v>0</v>
      </c>
      <c r="O2894" s="898">
        <f>'57'!S22</f>
        <v>0</v>
      </c>
      <c r="Q2894" s="898">
        <f>'58'!S22</f>
        <v>0</v>
      </c>
      <c r="S2894" s="722">
        <f t="shared" si="372"/>
        <v>0</v>
      </c>
      <c r="T2894" s="461"/>
      <c r="U2894" s="722">
        <f t="shared" si="373"/>
        <v>0</v>
      </c>
      <c r="W2894" s="655">
        <f t="shared" si="374"/>
        <v>0</v>
      </c>
      <c r="Z2894" s="654">
        <f t="shared" si="375"/>
        <v>0</v>
      </c>
      <c r="AF2894">
        <f t="shared" si="376"/>
        <v>0</v>
      </c>
    </row>
    <row r="2895" spans="1:32">
      <c r="A2895" s="381">
        <v>2895</v>
      </c>
      <c r="B2895" s="146" t="s">
        <v>301</v>
      </c>
      <c r="D2895" t="s">
        <v>905</v>
      </c>
      <c r="E2895" s="910">
        <f>'57'!S23</f>
        <v>1</v>
      </c>
      <c r="G2895" s="910">
        <f>'58'!S23</f>
        <v>-1</v>
      </c>
      <c r="I2895" s="737">
        <f>'57'!S23</f>
        <v>1</v>
      </c>
      <c r="K2895" s="231">
        <f>'58'!S23</f>
        <v>-1</v>
      </c>
      <c r="N2895" s="1018">
        <v>-1</v>
      </c>
      <c r="O2895" s="898">
        <f>'57'!S23</f>
        <v>1</v>
      </c>
      <c r="Q2895" s="898">
        <f>'58'!S23</f>
        <v>-1</v>
      </c>
      <c r="S2895" s="722">
        <f t="shared" si="372"/>
        <v>0</v>
      </c>
      <c r="T2895" s="461"/>
      <c r="U2895" s="722">
        <f t="shared" si="373"/>
        <v>0</v>
      </c>
      <c r="W2895" s="655">
        <f t="shared" si="374"/>
        <v>0</v>
      </c>
      <c r="Z2895" s="654">
        <f t="shared" si="375"/>
        <v>1</v>
      </c>
      <c r="AF2895">
        <f t="shared" si="376"/>
        <v>2</v>
      </c>
    </row>
    <row r="2896" spans="1:32">
      <c r="A2896" s="381">
        <v>2896</v>
      </c>
      <c r="B2896" s="146" t="s">
        <v>1324</v>
      </c>
      <c r="E2896" s="910">
        <f>'57'!S24</f>
        <v>0</v>
      </c>
      <c r="G2896" s="910">
        <f>'58'!S24</f>
        <v>0</v>
      </c>
      <c r="I2896" s="737">
        <f>'57'!S24</f>
        <v>0</v>
      </c>
      <c r="K2896" s="231">
        <f>'58'!S24</f>
        <v>0</v>
      </c>
      <c r="N2896" s="1018">
        <v>0</v>
      </c>
      <c r="O2896" s="898">
        <f>'57'!S24</f>
        <v>0</v>
      </c>
      <c r="Q2896" s="898">
        <f>'58'!S24</f>
        <v>0</v>
      </c>
      <c r="S2896" s="722">
        <f t="shared" si="372"/>
        <v>0</v>
      </c>
      <c r="T2896" s="461"/>
      <c r="U2896" s="722">
        <f t="shared" si="373"/>
        <v>0</v>
      </c>
      <c r="W2896" s="655">
        <f t="shared" si="374"/>
        <v>0</v>
      </c>
      <c r="Z2896" s="654">
        <f t="shared" si="375"/>
        <v>0</v>
      </c>
      <c r="AF2896">
        <f t="shared" si="376"/>
        <v>0</v>
      </c>
    </row>
    <row r="2897" spans="1:32">
      <c r="A2897" s="381">
        <v>2897</v>
      </c>
      <c r="B2897" s="146" t="s">
        <v>302</v>
      </c>
      <c r="D2897" t="s">
        <v>905</v>
      </c>
      <c r="E2897" s="910">
        <f>'57'!S25</f>
        <v>0</v>
      </c>
      <c r="G2897" s="910">
        <f>'58'!S25</f>
        <v>0</v>
      </c>
      <c r="I2897" s="737">
        <f>'57'!S25</f>
        <v>0</v>
      </c>
      <c r="K2897" s="231">
        <f>'58'!S25</f>
        <v>0</v>
      </c>
      <c r="N2897" s="1018">
        <v>0</v>
      </c>
      <c r="O2897" s="898">
        <f>'57'!S25</f>
        <v>0</v>
      </c>
      <c r="Q2897" s="898">
        <f>'58'!S25</f>
        <v>0</v>
      </c>
      <c r="S2897" s="722">
        <f t="shared" si="372"/>
        <v>0</v>
      </c>
      <c r="T2897" s="461"/>
      <c r="U2897" s="722">
        <f t="shared" si="373"/>
        <v>0</v>
      </c>
      <c r="W2897" s="655">
        <f t="shared" si="374"/>
        <v>0</v>
      </c>
      <c r="Z2897" s="654">
        <f t="shared" si="375"/>
        <v>0</v>
      </c>
      <c r="AF2897">
        <f t="shared" si="376"/>
        <v>0</v>
      </c>
    </row>
    <row r="2898" spans="1:32">
      <c r="A2898" s="381">
        <v>2898</v>
      </c>
      <c r="B2898" s="146" t="s">
        <v>1544</v>
      </c>
      <c r="D2898" t="s">
        <v>905</v>
      </c>
      <c r="E2898" s="910">
        <f>'57'!S26</f>
        <v>0</v>
      </c>
      <c r="G2898" s="910">
        <f>'58'!S26</f>
        <v>0</v>
      </c>
      <c r="I2898" s="737">
        <f>'57'!S26</f>
        <v>0</v>
      </c>
      <c r="K2898" s="231">
        <f>'58'!S26</f>
        <v>0</v>
      </c>
      <c r="N2898" s="1018">
        <v>0</v>
      </c>
      <c r="S2898" s="722">
        <f t="shared" si="372"/>
        <v>0</v>
      </c>
      <c r="T2898" s="461"/>
      <c r="U2898" s="722">
        <f t="shared" si="373"/>
        <v>0</v>
      </c>
      <c r="W2898" s="655">
        <f t="shared" si="374"/>
        <v>0</v>
      </c>
      <c r="Z2898" s="654">
        <f t="shared" si="375"/>
        <v>0</v>
      </c>
      <c r="AF2898">
        <f t="shared" si="376"/>
        <v>0</v>
      </c>
    </row>
    <row r="2899" spans="1:32">
      <c r="A2899" s="381">
        <v>2899</v>
      </c>
      <c r="B2899" s="146" t="s">
        <v>1545</v>
      </c>
      <c r="D2899" t="s">
        <v>905</v>
      </c>
      <c r="E2899" s="910">
        <f>'57'!S27</f>
        <v>0</v>
      </c>
      <c r="G2899" s="910">
        <f>'58'!S27</f>
        <v>0</v>
      </c>
      <c r="I2899" s="737">
        <f>'57'!S27</f>
        <v>0</v>
      </c>
      <c r="K2899" s="231">
        <f>'58'!S27</f>
        <v>0</v>
      </c>
      <c r="N2899" s="1018">
        <v>0</v>
      </c>
      <c r="S2899" s="722">
        <f t="shared" si="372"/>
        <v>0</v>
      </c>
      <c r="T2899" s="461"/>
      <c r="U2899" s="722">
        <f t="shared" si="373"/>
        <v>0</v>
      </c>
      <c r="W2899" s="655">
        <f t="shared" si="374"/>
        <v>0</v>
      </c>
      <c r="Z2899" s="654">
        <f t="shared" si="375"/>
        <v>0</v>
      </c>
      <c r="AF2899">
        <f>-(G2899-E2899)</f>
        <v>0</v>
      </c>
    </row>
    <row r="2900" spans="1:32">
      <c r="A2900" s="381">
        <v>2900</v>
      </c>
      <c r="B2900" s="146" t="s">
        <v>115</v>
      </c>
      <c r="D2900" t="s">
        <v>905</v>
      </c>
      <c r="E2900" s="910">
        <f>'57'!S28</f>
        <v>0</v>
      </c>
      <c r="G2900" s="910">
        <f>'58'!S28</f>
        <v>0</v>
      </c>
      <c r="I2900" s="737">
        <f>'57'!S28</f>
        <v>0</v>
      </c>
      <c r="K2900" s="231">
        <f>'58'!S28</f>
        <v>0</v>
      </c>
      <c r="N2900" s="1018">
        <v>0</v>
      </c>
      <c r="O2900" s="898">
        <f>'57'!S28</f>
        <v>0</v>
      </c>
      <c r="Q2900" s="898">
        <f>'58'!S28</f>
        <v>0</v>
      </c>
      <c r="S2900" s="722">
        <f t="shared" si="372"/>
        <v>0</v>
      </c>
      <c r="T2900" s="461"/>
      <c r="U2900" s="722">
        <f t="shared" si="373"/>
        <v>0</v>
      </c>
      <c r="W2900" s="655">
        <f t="shared" si="374"/>
        <v>0</v>
      </c>
      <c r="Z2900" s="654">
        <f t="shared" si="375"/>
        <v>0</v>
      </c>
      <c r="AF2900">
        <f>-(G2900-E2900)</f>
        <v>0</v>
      </c>
    </row>
    <row r="2901" spans="1:32" ht="15.75">
      <c r="A2901" s="381">
        <v>2901</v>
      </c>
      <c r="B2901" s="341" t="s">
        <v>106</v>
      </c>
      <c r="D2901" t="s">
        <v>905</v>
      </c>
      <c r="E2901" s="910">
        <f>'57'!S29</f>
        <v>73</v>
      </c>
      <c r="G2901" s="910">
        <f>'58'!S29</f>
        <v>-77</v>
      </c>
      <c r="I2901" s="737">
        <f>'57'!S29</f>
        <v>73</v>
      </c>
      <c r="K2901" s="231">
        <f>'58'!S29</f>
        <v>-77</v>
      </c>
      <c r="N2901" s="1018">
        <v>-77</v>
      </c>
      <c r="O2901" s="898">
        <f>'57'!S29</f>
        <v>73</v>
      </c>
      <c r="Q2901" s="898">
        <f>'58'!S29</f>
        <v>-77</v>
      </c>
      <c r="S2901" s="722">
        <f t="shared" si="372"/>
        <v>0</v>
      </c>
      <c r="T2901" s="461"/>
      <c r="U2901" s="722">
        <f t="shared" si="373"/>
        <v>0</v>
      </c>
      <c r="W2901" s="655">
        <f t="shared" si="374"/>
        <v>0</v>
      </c>
      <c r="Z2901" s="654">
        <f t="shared" si="375"/>
        <v>73</v>
      </c>
      <c r="AF2901">
        <f>-(G2901-E2901)</f>
        <v>150</v>
      </c>
    </row>
    <row r="2902" spans="1:32" ht="15.75">
      <c r="A2902" s="381">
        <v>2902</v>
      </c>
      <c r="B2902" s="341" t="s">
        <v>303</v>
      </c>
      <c r="I2902" s="737"/>
      <c r="K2902" s="231"/>
      <c r="N2902" s="1018"/>
      <c r="S2902" s="722">
        <f t="shared" si="372"/>
        <v>0</v>
      </c>
      <c r="U2902" s="722">
        <f t="shared" si="373"/>
        <v>0</v>
      </c>
      <c r="W2902" s="655">
        <f t="shared" si="374"/>
        <v>0</v>
      </c>
      <c r="Z2902" s="654">
        <f t="shared" si="375"/>
        <v>0</v>
      </c>
    </row>
    <row r="2903" spans="1:32">
      <c r="A2903" s="381">
        <v>2903</v>
      </c>
      <c r="B2903" s="146" t="s">
        <v>135</v>
      </c>
      <c r="I2903" s="737"/>
      <c r="K2903" s="231"/>
      <c r="N2903" s="1018"/>
      <c r="S2903" s="722">
        <f t="shared" si="372"/>
        <v>0</v>
      </c>
      <c r="U2903" s="722">
        <f t="shared" si="373"/>
        <v>0</v>
      </c>
      <c r="W2903" s="655">
        <f t="shared" si="374"/>
        <v>0</v>
      </c>
      <c r="Z2903" s="654">
        <f t="shared" si="375"/>
        <v>0</v>
      </c>
    </row>
    <row r="2904" spans="1:32">
      <c r="A2904" s="381">
        <v>2904</v>
      </c>
      <c r="B2904" s="637" t="s">
        <v>1220</v>
      </c>
      <c r="D2904" t="s">
        <v>905</v>
      </c>
      <c r="E2904" s="910">
        <f>'57'!S33</f>
        <v>0</v>
      </c>
      <c r="G2904" s="910">
        <f>'58'!S33</f>
        <v>0</v>
      </c>
      <c r="I2904" s="737">
        <f>'57'!S33</f>
        <v>0</v>
      </c>
      <c r="K2904" s="231">
        <f>'58'!S33</f>
        <v>0</v>
      </c>
      <c r="N2904" s="1018">
        <v>0</v>
      </c>
      <c r="O2904" s="898">
        <f>'57'!S33</f>
        <v>0</v>
      </c>
      <c r="Q2904" s="898">
        <f>'58'!S33</f>
        <v>0</v>
      </c>
      <c r="S2904" s="722">
        <f t="shared" si="372"/>
        <v>0</v>
      </c>
      <c r="T2904" s="461"/>
      <c r="U2904" s="722">
        <f t="shared" si="373"/>
        <v>0</v>
      </c>
      <c r="W2904" s="655">
        <f t="shared" si="374"/>
        <v>0</v>
      </c>
      <c r="Z2904" s="654">
        <f t="shared" si="375"/>
        <v>0</v>
      </c>
      <c r="AF2904">
        <f t="shared" ref="AF2904:AF2916" si="377">-(G2904-E2904)</f>
        <v>0</v>
      </c>
    </row>
    <row r="2905" spans="1:32">
      <c r="A2905" s="381">
        <v>2905</v>
      </c>
      <c r="B2905" s="637" t="s">
        <v>1221</v>
      </c>
      <c r="D2905" t="s">
        <v>905</v>
      </c>
      <c r="E2905" s="910">
        <f>'57'!S34</f>
        <v>0</v>
      </c>
      <c r="G2905" s="910">
        <f>'58'!S34</f>
        <v>0</v>
      </c>
      <c r="I2905" s="737">
        <f>'57'!S34</f>
        <v>0</v>
      </c>
      <c r="K2905" s="231">
        <f>'58'!S34</f>
        <v>0</v>
      </c>
      <c r="N2905" s="1018">
        <v>0</v>
      </c>
      <c r="O2905" s="898">
        <f>'57'!S34</f>
        <v>0</v>
      </c>
      <c r="Q2905" s="898">
        <f>'58'!S34</f>
        <v>0</v>
      </c>
      <c r="S2905" s="722">
        <f t="shared" si="372"/>
        <v>0</v>
      </c>
      <c r="T2905" s="461"/>
      <c r="U2905" s="722">
        <f t="shared" si="373"/>
        <v>0</v>
      </c>
      <c r="W2905" s="655">
        <f t="shared" si="374"/>
        <v>0</v>
      </c>
      <c r="Z2905" s="654">
        <f t="shared" si="375"/>
        <v>0</v>
      </c>
      <c r="AF2905">
        <f t="shared" si="377"/>
        <v>0</v>
      </c>
    </row>
    <row r="2906" spans="1:32">
      <c r="A2906" s="381">
        <v>2906</v>
      </c>
      <c r="B2906" s="637" t="s">
        <v>1222</v>
      </c>
      <c r="D2906" t="s">
        <v>905</v>
      </c>
      <c r="E2906" s="910">
        <f>'57'!S35</f>
        <v>0</v>
      </c>
      <c r="G2906" s="910">
        <f>'58'!S35</f>
        <v>0</v>
      </c>
      <c r="I2906" s="737">
        <f>'57'!S35</f>
        <v>0</v>
      </c>
      <c r="K2906" s="231">
        <f>'58'!S35</f>
        <v>0</v>
      </c>
      <c r="N2906" s="1018">
        <v>0</v>
      </c>
      <c r="O2906" s="898">
        <f>'57'!S35</f>
        <v>0</v>
      </c>
      <c r="Q2906" s="898">
        <f>'58'!S35</f>
        <v>0</v>
      </c>
      <c r="S2906" s="722">
        <f t="shared" si="372"/>
        <v>0</v>
      </c>
      <c r="T2906" s="461"/>
      <c r="U2906" s="722">
        <f t="shared" si="373"/>
        <v>0</v>
      </c>
      <c r="W2906" s="655">
        <f t="shared" si="374"/>
        <v>0</v>
      </c>
      <c r="Z2906" s="654">
        <f t="shared" si="375"/>
        <v>0</v>
      </c>
      <c r="AF2906">
        <f t="shared" si="377"/>
        <v>0</v>
      </c>
    </row>
    <row r="2907" spans="1:32">
      <c r="A2907" s="381">
        <v>2907</v>
      </c>
      <c r="B2907" s="637" t="s">
        <v>1223</v>
      </c>
      <c r="D2907" t="s">
        <v>905</v>
      </c>
      <c r="E2907" s="910">
        <f>'57'!S36</f>
        <v>0</v>
      </c>
      <c r="G2907" s="910">
        <f>'58'!S36</f>
        <v>0</v>
      </c>
      <c r="I2907" s="737">
        <f>'57'!S36</f>
        <v>0</v>
      </c>
      <c r="K2907" s="231">
        <f>'58'!S36</f>
        <v>0</v>
      </c>
      <c r="N2907" s="1018">
        <v>0</v>
      </c>
      <c r="O2907" s="898">
        <f>'57'!S36</f>
        <v>0</v>
      </c>
      <c r="Q2907" s="898">
        <f>'58'!S36</f>
        <v>0</v>
      </c>
      <c r="S2907" s="722">
        <f t="shared" si="372"/>
        <v>0</v>
      </c>
      <c r="T2907" s="461"/>
      <c r="U2907" s="722">
        <f t="shared" si="373"/>
        <v>0</v>
      </c>
      <c r="W2907" s="655">
        <f t="shared" si="374"/>
        <v>0</v>
      </c>
      <c r="Z2907" s="654">
        <f t="shared" si="375"/>
        <v>0</v>
      </c>
      <c r="AF2907">
        <f t="shared" si="377"/>
        <v>0</v>
      </c>
    </row>
    <row r="2908" spans="1:32">
      <c r="A2908" s="381">
        <v>2908</v>
      </c>
      <c r="B2908" s="146" t="s">
        <v>136</v>
      </c>
      <c r="D2908" t="s">
        <v>905</v>
      </c>
      <c r="E2908" s="910">
        <f>'57'!S37</f>
        <v>0</v>
      </c>
      <c r="G2908" s="910">
        <f>'58'!S37</f>
        <v>0</v>
      </c>
      <c r="I2908" s="737">
        <f>'57'!S37</f>
        <v>0</v>
      </c>
      <c r="K2908" s="231">
        <f>'58'!S37</f>
        <v>0</v>
      </c>
      <c r="N2908" s="1018">
        <v>0</v>
      </c>
      <c r="O2908" s="898">
        <f>'57'!S37</f>
        <v>0</v>
      </c>
      <c r="Q2908" s="898">
        <f>'58'!S37</f>
        <v>0</v>
      </c>
      <c r="S2908" s="722">
        <f t="shared" si="372"/>
        <v>0</v>
      </c>
      <c r="T2908" s="461"/>
      <c r="U2908" s="722">
        <f t="shared" si="373"/>
        <v>0</v>
      </c>
      <c r="W2908" s="655">
        <f t="shared" si="374"/>
        <v>0</v>
      </c>
      <c r="Z2908" s="654">
        <f t="shared" si="375"/>
        <v>0</v>
      </c>
      <c r="AF2908">
        <f t="shared" si="377"/>
        <v>0</v>
      </c>
    </row>
    <row r="2909" spans="1:32">
      <c r="A2909" s="381">
        <v>2909</v>
      </c>
      <c r="B2909" s="146" t="s">
        <v>137</v>
      </c>
      <c r="D2909" t="s">
        <v>905</v>
      </c>
      <c r="E2909" s="910">
        <f>'57'!S38</f>
        <v>0</v>
      </c>
      <c r="G2909" s="910">
        <f>'58'!S38</f>
        <v>0</v>
      </c>
      <c r="I2909" s="737">
        <f>'57'!S38</f>
        <v>0</v>
      </c>
      <c r="K2909" s="231">
        <f>'58'!S38</f>
        <v>0</v>
      </c>
      <c r="N2909" s="1018">
        <v>0</v>
      </c>
      <c r="O2909" s="898">
        <f>'57'!S38</f>
        <v>0</v>
      </c>
      <c r="Q2909" s="898">
        <f>'58'!S38</f>
        <v>0</v>
      </c>
      <c r="S2909" s="722">
        <f t="shared" si="372"/>
        <v>0</v>
      </c>
      <c r="T2909" s="461"/>
      <c r="U2909" s="722">
        <f t="shared" si="373"/>
        <v>0</v>
      </c>
      <c r="W2909" s="655">
        <f t="shared" si="374"/>
        <v>0</v>
      </c>
      <c r="Z2909" s="654">
        <f t="shared" si="375"/>
        <v>0</v>
      </c>
      <c r="AF2909">
        <f t="shared" si="377"/>
        <v>0</v>
      </c>
    </row>
    <row r="2910" spans="1:32">
      <c r="A2910" s="381">
        <v>2910</v>
      </c>
      <c r="B2910" s="146" t="s">
        <v>299</v>
      </c>
      <c r="D2910" t="s">
        <v>905</v>
      </c>
      <c r="E2910" s="910">
        <f>'57'!S39</f>
        <v>0</v>
      </c>
      <c r="G2910" s="910">
        <f>'58'!S39</f>
        <v>0</v>
      </c>
      <c r="I2910" s="737">
        <f>'57'!S39</f>
        <v>0</v>
      </c>
      <c r="K2910" s="231">
        <f>'58'!S39</f>
        <v>0</v>
      </c>
      <c r="N2910" s="1018">
        <v>0</v>
      </c>
      <c r="O2910" s="898">
        <f>'57'!S39</f>
        <v>0</v>
      </c>
      <c r="Q2910" s="898">
        <f>'58'!S39</f>
        <v>0</v>
      </c>
      <c r="S2910" s="722">
        <f t="shared" si="372"/>
        <v>0</v>
      </c>
      <c r="T2910" s="461"/>
      <c r="U2910" s="722">
        <f t="shared" si="373"/>
        <v>0</v>
      </c>
      <c r="W2910" s="655">
        <f t="shared" si="374"/>
        <v>0</v>
      </c>
      <c r="Z2910" s="654">
        <f t="shared" si="375"/>
        <v>0</v>
      </c>
      <c r="AF2910">
        <f t="shared" si="377"/>
        <v>0</v>
      </c>
    </row>
    <row r="2911" spans="1:32">
      <c r="A2911" s="381">
        <v>2911</v>
      </c>
      <c r="B2911" s="936" t="s">
        <v>1102</v>
      </c>
      <c r="D2911" t="s">
        <v>905</v>
      </c>
      <c r="E2911" s="718"/>
      <c r="F2911" s="718"/>
      <c r="I2911" s="741"/>
      <c r="K2911" s="718"/>
      <c r="N2911" s="1018"/>
      <c r="S2911" s="722">
        <f t="shared" si="372"/>
        <v>0</v>
      </c>
      <c r="U2911" s="722">
        <f t="shared" si="373"/>
        <v>0</v>
      </c>
      <c r="W2911" s="655">
        <f t="shared" si="374"/>
        <v>0</v>
      </c>
      <c r="Z2911" s="654">
        <f t="shared" si="375"/>
        <v>0</v>
      </c>
      <c r="AF2911">
        <f t="shared" si="377"/>
        <v>0</v>
      </c>
    </row>
    <row r="2912" spans="1:32">
      <c r="A2912" s="381">
        <v>2912</v>
      </c>
      <c r="B2912" s="146" t="s">
        <v>300</v>
      </c>
      <c r="D2912" t="s">
        <v>905</v>
      </c>
      <c r="E2912" s="910">
        <f>'57'!S41</f>
        <v>0</v>
      </c>
      <c r="G2912" s="910">
        <f>'58'!S41</f>
        <v>0</v>
      </c>
      <c r="I2912" s="737">
        <f>'57'!S41</f>
        <v>0</v>
      </c>
      <c r="K2912" s="231">
        <f>'58'!S41</f>
        <v>0</v>
      </c>
      <c r="N2912" s="1018">
        <v>0</v>
      </c>
      <c r="O2912" s="898">
        <f>'57'!S41</f>
        <v>0</v>
      </c>
      <c r="Q2912" s="898">
        <f>'58'!S41</f>
        <v>0</v>
      </c>
      <c r="S2912" s="722">
        <f t="shared" si="372"/>
        <v>0</v>
      </c>
      <c r="T2912" s="461"/>
      <c r="U2912" s="722">
        <f t="shared" si="373"/>
        <v>0</v>
      </c>
      <c r="W2912" s="655">
        <f t="shared" si="374"/>
        <v>0</v>
      </c>
      <c r="Z2912" s="654">
        <f t="shared" si="375"/>
        <v>0</v>
      </c>
      <c r="AF2912">
        <f t="shared" si="377"/>
        <v>0</v>
      </c>
    </row>
    <row r="2913" spans="1:32">
      <c r="A2913" s="381">
        <v>2913</v>
      </c>
      <c r="B2913" s="146" t="s">
        <v>301</v>
      </c>
      <c r="D2913" t="s">
        <v>905</v>
      </c>
      <c r="E2913" s="910">
        <f>'57'!S42</f>
        <v>0</v>
      </c>
      <c r="G2913" s="910">
        <f>'58'!S42</f>
        <v>0</v>
      </c>
      <c r="I2913" s="737">
        <f>'57'!S42</f>
        <v>0</v>
      </c>
      <c r="K2913" s="231">
        <f>'58'!S42</f>
        <v>0</v>
      </c>
      <c r="N2913" s="1018">
        <v>0</v>
      </c>
      <c r="O2913" s="898">
        <f>'57'!S42</f>
        <v>0</v>
      </c>
      <c r="Q2913" s="898">
        <f>'58'!S42</f>
        <v>0</v>
      </c>
      <c r="S2913" s="722">
        <f t="shared" si="372"/>
        <v>0</v>
      </c>
      <c r="T2913" s="461"/>
      <c r="U2913" s="722">
        <f t="shared" si="373"/>
        <v>0</v>
      </c>
      <c r="W2913" s="655">
        <f t="shared" si="374"/>
        <v>0</v>
      </c>
      <c r="Z2913" s="654">
        <f t="shared" si="375"/>
        <v>0</v>
      </c>
      <c r="AF2913">
        <f t="shared" si="377"/>
        <v>0</v>
      </c>
    </row>
    <row r="2914" spans="1:32">
      <c r="A2914" s="381">
        <v>2914</v>
      </c>
      <c r="B2914" s="146" t="s">
        <v>1324</v>
      </c>
      <c r="E2914" s="910">
        <f>'57'!S43</f>
        <v>0</v>
      </c>
      <c r="G2914" s="910">
        <f>'58'!S43</f>
        <v>0</v>
      </c>
      <c r="I2914" s="737">
        <f>'57'!S43</f>
        <v>0</v>
      </c>
      <c r="K2914" s="231">
        <f>'58'!S43</f>
        <v>0</v>
      </c>
      <c r="N2914" s="1018">
        <v>0</v>
      </c>
      <c r="O2914" s="898">
        <f>'57'!S43</f>
        <v>0</v>
      </c>
      <c r="Q2914" s="898">
        <f>'58'!S43</f>
        <v>0</v>
      </c>
      <c r="S2914" s="722">
        <f t="shared" ref="S2914:S2936" si="378">E2914-I2914</f>
        <v>0</v>
      </c>
      <c r="T2914" s="461"/>
      <c r="U2914" s="722">
        <f t="shared" ref="U2914:U2936" si="379">G2914-K2914</f>
        <v>0</v>
      </c>
      <c r="W2914" s="655">
        <f t="shared" ref="W2914:W2936" si="380">G2914-N2914</f>
        <v>0</v>
      </c>
      <c r="Z2914" s="654">
        <f t="shared" ref="Z2914:Z2936" si="381">E2914-Y2914</f>
        <v>0</v>
      </c>
      <c r="AF2914">
        <f t="shared" si="377"/>
        <v>0</v>
      </c>
    </row>
    <row r="2915" spans="1:32">
      <c r="A2915" s="381">
        <v>2915</v>
      </c>
      <c r="B2915" s="146" t="s">
        <v>302</v>
      </c>
      <c r="D2915" t="s">
        <v>905</v>
      </c>
      <c r="E2915" s="910">
        <f>'57'!S44</f>
        <v>0</v>
      </c>
      <c r="G2915" s="910">
        <f>'58'!S44</f>
        <v>0</v>
      </c>
      <c r="I2915" s="737">
        <f>'57'!S44</f>
        <v>0</v>
      </c>
      <c r="K2915" s="231">
        <f>'58'!S44</f>
        <v>0</v>
      </c>
      <c r="N2915" s="1018">
        <v>0</v>
      </c>
      <c r="O2915" s="898">
        <f>'57'!S44</f>
        <v>0</v>
      </c>
      <c r="Q2915" s="898">
        <f>'58'!S44</f>
        <v>0</v>
      </c>
      <c r="S2915" s="722">
        <f t="shared" si="378"/>
        <v>0</v>
      </c>
      <c r="T2915" s="461"/>
      <c r="U2915" s="722">
        <f t="shared" si="379"/>
        <v>0</v>
      </c>
      <c r="W2915" s="655">
        <f t="shared" si="380"/>
        <v>0</v>
      </c>
      <c r="Z2915" s="654">
        <f t="shared" si="381"/>
        <v>0</v>
      </c>
      <c r="AF2915">
        <f t="shared" si="377"/>
        <v>0</v>
      </c>
    </row>
    <row r="2916" spans="1:32">
      <c r="A2916" s="381">
        <v>2916</v>
      </c>
      <c r="B2916" s="146" t="s">
        <v>1544</v>
      </c>
      <c r="D2916" t="s">
        <v>905</v>
      </c>
      <c r="E2916" s="910">
        <f>'57'!S45</f>
        <v>0</v>
      </c>
      <c r="G2916" s="910">
        <f>'58'!S45</f>
        <v>0</v>
      </c>
      <c r="I2916" s="737">
        <f>'57'!S45</f>
        <v>0</v>
      </c>
      <c r="K2916" s="231">
        <f>'58'!S45</f>
        <v>0</v>
      </c>
      <c r="N2916" s="1018">
        <v>0</v>
      </c>
      <c r="S2916" s="722">
        <f t="shared" si="378"/>
        <v>0</v>
      </c>
      <c r="T2916" s="461"/>
      <c r="U2916" s="722">
        <f t="shared" si="379"/>
        <v>0</v>
      </c>
      <c r="W2916" s="655">
        <f t="shared" si="380"/>
        <v>0</v>
      </c>
      <c r="Z2916" s="654">
        <f t="shared" si="381"/>
        <v>0</v>
      </c>
      <c r="AF2916">
        <f t="shared" si="377"/>
        <v>0</v>
      </c>
    </row>
    <row r="2917" spans="1:32">
      <c r="A2917" s="381">
        <v>2917</v>
      </c>
      <c r="B2917" s="146" t="s">
        <v>1545</v>
      </c>
      <c r="D2917" t="s">
        <v>905</v>
      </c>
      <c r="E2917" s="910">
        <f>'57'!S46</f>
        <v>0</v>
      </c>
      <c r="G2917" s="910">
        <f>'58'!S46</f>
        <v>0</v>
      </c>
      <c r="I2917" s="737">
        <f>'57'!S46</f>
        <v>0</v>
      </c>
      <c r="K2917" s="231">
        <f>'58'!S46</f>
        <v>0</v>
      </c>
      <c r="N2917" s="1018">
        <v>0</v>
      </c>
      <c r="S2917" s="722">
        <f t="shared" si="378"/>
        <v>0</v>
      </c>
      <c r="T2917" s="461"/>
      <c r="U2917" s="722">
        <f t="shared" si="379"/>
        <v>0</v>
      </c>
      <c r="W2917" s="655">
        <f t="shared" si="380"/>
        <v>0</v>
      </c>
      <c r="Z2917" s="654">
        <f t="shared" si="381"/>
        <v>0</v>
      </c>
      <c r="AF2917">
        <f>-(G2917-E2917)</f>
        <v>0</v>
      </c>
    </row>
    <row r="2918" spans="1:32">
      <c r="A2918" s="381">
        <v>2918</v>
      </c>
      <c r="B2918" s="146" t="s">
        <v>115</v>
      </c>
      <c r="D2918" t="s">
        <v>905</v>
      </c>
      <c r="E2918" s="910">
        <f>'57'!S47</f>
        <v>0</v>
      </c>
      <c r="G2918" s="910">
        <f>'58'!S47</f>
        <v>0</v>
      </c>
      <c r="I2918" s="737">
        <f>'57'!S47</f>
        <v>0</v>
      </c>
      <c r="K2918" s="231">
        <f>'58'!S47</f>
        <v>0</v>
      </c>
      <c r="N2918" s="1018">
        <v>0</v>
      </c>
      <c r="O2918" s="898">
        <f>'57'!S47</f>
        <v>0</v>
      </c>
      <c r="Q2918" s="898">
        <f>'58'!S47</f>
        <v>0</v>
      </c>
      <c r="S2918" s="722">
        <f t="shared" si="378"/>
        <v>0</v>
      </c>
      <c r="T2918" s="461"/>
      <c r="U2918" s="722">
        <f t="shared" si="379"/>
        <v>0</v>
      </c>
      <c r="W2918" s="655">
        <f t="shared" si="380"/>
        <v>0</v>
      </c>
      <c r="Z2918" s="654">
        <f t="shared" si="381"/>
        <v>0</v>
      </c>
      <c r="AF2918">
        <f>-(G2918-E2918)</f>
        <v>0</v>
      </c>
    </row>
    <row r="2919" spans="1:32" ht="15.75">
      <c r="A2919" s="381">
        <v>2919</v>
      </c>
      <c r="B2919" s="341" t="s">
        <v>106</v>
      </c>
      <c r="D2919" t="s">
        <v>905</v>
      </c>
      <c r="E2919" s="910">
        <f>'57'!S48</f>
        <v>0</v>
      </c>
      <c r="G2919" s="910">
        <f>'58'!S48</f>
        <v>0</v>
      </c>
      <c r="I2919" s="737">
        <f>'57'!S48</f>
        <v>0</v>
      </c>
      <c r="K2919" s="231">
        <f>'58'!S48</f>
        <v>0</v>
      </c>
      <c r="N2919" s="1018">
        <v>0</v>
      </c>
      <c r="O2919" s="898">
        <f>'57'!S48</f>
        <v>0</v>
      </c>
      <c r="Q2919" s="898">
        <f>'58'!S48</f>
        <v>0</v>
      </c>
      <c r="S2919" s="722">
        <f t="shared" si="378"/>
        <v>0</v>
      </c>
      <c r="T2919" s="461"/>
      <c r="U2919" s="722">
        <f t="shared" si="379"/>
        <v>0</v>
      </c>
      <c r="W2919" s="655">
        <f t="shared" si="380"/>
        <v>0</v>
      </c>
      <c r="Z2919" s="654">
        <f t="shared" si="381"/>
        <v>0</v>
      </c>
      <c r="AF2919">
        <f>-(G2919-E2919)</f>
        <v>0</v>
      </c>
    </row>
    <row r="2920" spans="1:32" ht="15.75">
      <c r="A2920" s="381">
        <v>2920</v>
      </c>
      <c r="B2920" s="341" t="s">
        <v>172</v>
      </c>
      <c r="I2920" s="737"/>
      <c r="K2920" s="231"/>
      <c r="N2920" s="1018"/>
      <c r="S2920" s="722">
        <f t="shared" si="378"/>
        <v>0</v>
      </c>
      <c r="U2920" s="722">
        <f t="shared" si="379"/>
        <v>0</v>
      </c>
      <c r="W2920" s="655">
        <f t="shared" si="380"/>
        <v>0</v>
      </c>
      <c r="Z2920" s="654">
        <f t="shared" si="381"/>
        <v>0</v>
      </c>
    </row>
    <row r="2921" spans="1:32">
      <c r="A2921" s="381">
        <v>2921</v>
      </c>
      <c r="B2921" s="146" t="s">
        <v>135</v>
      </c>
      <c r="I2921" s="737"/>
      <c r="K2921" s="231"/>
      <c r="N2921" s="1018"/>
      <c r="S2921" s="722">
        <f t="shared" si="378"/>
        <v>0</v>
      </c>
      <c r="U2921" s="722">
        <f t="shared" si="379"/>
        <v>0</v>
      </c>
      <c r="W2921" s="655">
        <f t="shared" si="380"/>
        <v>0</v>
      </c>
      <c r="Z2921" s="654">
        <f t="shared" si="381"/>
        <v>0</v>
      </c>
    </row>
    <row r="2922" spans="1:32">
      <c r="A2922" s="381">
        <v>2922</v>
      </c>
      <c r="B2922" s="637" t="s">
        <v>1220</v>
      </c>
      <c r="D2922" t="s">
        <v>905</v>
      </c>
      <c r="E2922" s="910">
        <f>'57'!S52</f>
        <v>0</v>
      </c>
      <c r="G2922" s="910">
        <f>'58'!S52</f>
        <v>0</v>
      </c>
      <c r="I2922" s="737">
        <f>'57'!S52</f>
        <v>0</v>
      </c>
      <c r="K2922" s="231">
        <f>'58'!S52</f>
        <v>0</v>
      </c>
      <c r="N2922" s="1018">
        <v>0</v>
      </c>
      <c r="O2922" s="898">
        <f>'57'!S52</f>
        <v>0</v>
      </c>
      <c r="Q2922" s="898">
        <f>'58'!S52</f>
        <v>0</v>
      </c>
      <c r="S2922" s="722">
        <f t="shared" si="378"/>
        <v>0</v>
      </c>
      <c r="T2922" s="461"/>
      <c r="U2922" s="722">
        <f t="shared" si="379"/>
        <v>0</v>
      </c>
      <c r="W2922" s="655">
        <f t="shared" si="380"/>
        <v>0</v>
      </c>
      <c r="Z2922" s="654">
        <f t="shared" si="381"/>
        <v>0</v>
      </c>
      <c r="AF2922">
        <f t="shared" ref="AF2922:AF2934" si="382">-(G2922-E2922)</f>
        <v>0</v>
      </c>
    </row>
    <row r="2923" spans="1:32">
      <c r="A2923" s="381">
        <v>2923</v>
      </c>
      <c r="B2923" s="637" t="s">
        <v>1221</v>
      </c>
      <c r="D2923" t="s">
        <v>905</v>
      </c>
      <c r="E2923" s="910">
        <f>'57'!S53</f>
        <v>0</v>
      </c>
      <c r="G2923" s="910">
        <f>'58'!S53</f>
        <v>0</v>
      </c>
      <c r="I2923" s="737">
        <f>'57'!S53</f>
        <v>0</v>
      </c>
      <c r="K2923" s="231">
        <f>'58'!S53</f>
        <v>0</v>
      </c>
      <c r="N2923" s="1018">
        <v>0</v>
      </c>
      <c r="O2923" s="898">
        <f>'57'!S53</f>
        <v>0</v>
      </c>
      <c r="Q2923" s="898">
        <f>'58'!S53</f>
        <v>0</v>
      </c>
      <c r="S2923" s="722">
        <f t="shared" si="378"/>
        <v>0</v>
      </c>
      <c r="T2923" s="461"/>
      <c r="U2923" s="722">
        <f t="shared" si="379"/>
        <v>0</v>
      </c>
      <c r="W2923" s="655">
        <f t="shared" si="380"/>
        <v>0</v>
      </c>
      <c r="Z2923" s="654">
        <f t="shared" si="381"/>
        <v>0</v>
      </c>
      <c r="AF2923">
        <f t="shared" si="382"/>
        <v>0</v>
      </c>
    </row>
    <row r="2924" spans="1:32">
      <c r="A2924" s="381">
        <v>2924</v>
      </c>
      <c r="B2924" s="637" t="s">
        <v>1222</v>
      </c>
      <c r="D2924" t="s">
        <v>905</v>
      </c>
      <c r="E2924" s="910">
        <f>'57'!S54</f>
        <v>0</v>
      </c>
      <c r="G2924" s="910">
        <f>'58'!S54</f>
        <v>0</v>
      </c>
      <c r="I2924" s="737">
        <f>'57'!S54</f>
        <v>0</v>
      </c>
      <c r="K2924" s="231">
        <f>'58'!S54</f>
        <v>0</v>
      </c>
      <c r="N2924" s="1018">
        <v>0</v>
      </c>
      <c r="O2924" s="898">
        <f>'57'!S54</f>
        <v>0</v>
      </c>
      <c r="Q2924" s="898">
        <f>'58'!S54</f>
        <v>0</v>
      </c>
      <c r="S2924" s="722">
        <f t="shared" si="378"/>
        <v>0</v>
      </c>
      <c r="T2924" s="461"/>
      <c r="U2924" s="722">
        <f t="shared" si="379"/>
        <v>0</v>
      </c>
      <c r="W2924" s="655">
        <f t="shared" si="380"/>
        <v>0</v>
      </c>
      <c r="Z2924" s="654">
        <f t="shared" si="381"/>
        <v>0</v>
      </c>
      <c r="AF2924">
        <f t="shared" si="382"/>
        <v>0</v>
      </c>
    </row>
    <row r="2925" spans="1:32">
      <c r="A2925" s="381">
        <v>2925</v>
      </c>
      <c r="B2925" s="637" t="s">
        <v>1223</v>
      </c>
      <c r="D2925" t="s">
        <v>905</v>
      </c>
      <c r="E2925" s="910">
        <f>'57'!S55</f>
        <v>0</v>
      </c>
      <c r="G2925" s="910">
        <f>'58'!S55</f>
        <v>0</v>
      </c>
      <c r="I2925" s="737">
        <f>'57'!S55</f>
        <v>0</v>
      </c>
      <c r="K2925" s="231">
        <f>'58'!S55</f>
        <v>0</v>
      </c>
      <c r="N2925" s="1018">
        <v>0</v>
      </c>
      <c r="O2925" s="898">
        <f>'57'!S55</f>
        <v>0</v>
      </c>
      <c r="Q2925" s="898">
        <f>'58'!S55</f>
        <v>0</v>
      </c>
      <c r="S2925" s="722">
        <f t="shared" si="378"/>
        <v>0</v>
      </c>
      <c r="T2925" s="461"/>
      <c r="U2925" s="722">
        <f t="shared" si="379"/>
        <v>0</v>
      </c>
      <c r="W2925" s="655">
        <f t="shared" si="380"/>
        <v>0</v>
      </c>
      <c r="Z2925" s="654">
        <f t="shared" si="381"/>
        <v>0</v>
      </c>
      <c r="AF2925">
        <f t="shared" si="382"/>
        <v>0</v>
      </c>
    </row>
    <row r="2926" spans="1:32">
      <c r="A2926" s="381">
        <v>2926</v>
      </c>
      <c r="B2926" s="146" t="s">
        <v>136</v>
      </c>
      <c r="D2926" t="s">
        <v>905</v>
      </c>
      <c r="E2926" s="910">
        <f>'57'!S56</f>
        <v>72</v>
      </c>
      <c r="G2926" s="910">
        <f>'58'!S56</f>
        <v>-76</v>
      </c>
      <c r="I2926" s="737">
        <f>'57'!S56</f>
        <v>72</v>
      </c>
      <c r="K2926" s="231">
        <f>'58'!S56</f>
        <v>-76</v>
      </c>
      <c r="N2926" s="1018">
        <v>-76</v>
      </c>
      <c r="O2926" s="898">
        <f>'57'!S56</f>
        <v>72</v>
      </c>
      <c r="Q2926" s="898">
        <f>'58'!S56</f>
        <v>-76</v>
      </c>
      <c r="S2926" s="722">
        <f t="shared" si="378"/>
        <v>0</v>
      </c>
      <c r="T2926" s="461"/>
      <c r="U2926" s="722">
        <f t="shared" si="379"/>
        <v>0</v>
      </c>
      <c r="W2926" s="655">
        <f t="shared" si="380"/>
        <v>0</v>
      </c>
      <c r="Z2926" s="654">
        <f t="shared" si="381"/>
        <v>72</v>
      </c>
      <c r="AF2926">
        <f t="shared" si="382"/>
        <v>148</v>
      </c>
    </row>
    <row r="2927" spans="1:32">
      <c r="A2927" s="381">
        <v>2927</v>
      </c>
      <c r="B2927" s="146" t="s">
        <v>137</v>
      </c>
      <c r="D2927" t="s">
        <v>905</v>
      </c>
      <c r="E2927" s="910">
        <f>'57'!S57</f>
        <v>0</v>
      </c>
      <c r="G2927" s="910">
        <f>'58'!S57</f>
        <v>0</v>
      </c>
      <c r="I2927" s="737">
        <f>'57'!S57</f>
        <v>0</v>
      </c>
      <c r="K2927" s="231">
        <f>'58'!S57</f>
        <v>0</v>
      </c>
      <c r="N2927" s="1018">
        <v>0</v>
      </c>
      <c r="O2927" s="898">
        <f>'57'!S57</f>
        <v>0</v>
      </c>
      <c r="Q2927" s="898">
        <f>'58'!S57</f>
        <v>0</v>
      </c>
      <c r="S2927" s="722">
        <f t="shared" si="378"/>
        <v>0</v>
      </c>
      <c r="T2927" s="461"/>
      <c r="U2927" s="722">
        <f t="shared" si="379"/>
        <v>0</v>
      </c>
      <c r="W2927" s="655">
        <f t="shared" si="380"/>
        <v>0</v>
      </c>
      <c r="Z2927" s="654">
        <f t="shared" si="381"/>
        <v>0</v>
      </c>
      <c r="AF2927">
        <f t="shared" si="382"/>
        <v>0</v>
      </c>
    </row>
    <row r="2928" spans="1:32">
      <c r="A2928" s="381">
        <v>2928</v>
      </c>
      <c r="B2928" s="146" t="s">
        <v>299</v>
      </c>
      <c r="D2928" t="s">
        <v>905</v>
      </c>
      <c r="E2928" s="910">
        <f>'57'!S58</f>
        <v>0</v>
      </c>
      <c r="G2928" s="910">
        <f>'58'!S58</f>
        <v>0</v>
      </c>
      <c r="I2928" s="737">
        <f>'57'!S58</f>
        <v>0</v>
      </c>
      <c r="K2928" s="231">
        <f>'58'!S58</f>
        <v>0</v>
      </c>
      <c r="N2928" s="1018">
        <v>0</v>
      </c>
      <c r="O2928" s="898">
        <f>'57'!S58</f>
        <v>0</v>
      </c>
      <c r="Q2928" s="898">
        <f>'58'!S58</f>
        <v>0</v>
      </c>
      <c r="S2928" s="722">
        <f t="shared" si="378"/>
        <v>0</v>
      </c>
      <c r="T2928" s="461"/>
      <c r="U2928" s="722">
        <f t="shared" si="379"/>
        <v>0</v>
      </c>
      <c r="W2928" s="655">
        <f t="shared" si="380"/>
        <v>0</v>
      </c>
      <c r="Z2928" s="654">
        <f t="shared" si="381"/>
        <v>0</v>
      </c>
      <c r="AF2928">
        <f t="shared" si="382"/>
        <v>0</v>
      </c>
    </row>
    <row r="2929" spans="1:32">
      <c r="A2929" s="381">
        <v>2929</v>
      </c>
      <c r="B2929" s="936" t="s">
        <v>1102</v>
      </c>
      <c r="D2929" t="s">
        <v>905</v>
      </c>
      <c r="E2929" s="718"/>
      <c r="F2929" s="718"/>
      <c r="G2929" s="718"/>
      <c r="I2929" s="741"/>
      <c r="K2929" s="718"/>
      <c r="N2929" s="1018"/>
      <c r="S2929" s="722">
        <f t="shared" si="378"/>
        <v>0</v>
      </c>
      <c r="U2929" s="722">
        <f t="shared" si="379"/>
        <v>0</v>
      </c>
      <c r="W2929" s="655">
        <f t="shared" si="380"/>
        <v>0</v>
      </c>
      <c r="Z2929" s="654">
        <f t="shared" si="381"/>
        <v>0</v>
      </c>
      <c r="AF2929">
        <f t="shared" si="382"/>
        <v>0</v>
      </c>
    </row>
    <row r="2930" spans="1:32">
      <c r="A2930" s="381">
        <v>2930</v>
      </c>
      <c r="B2930" s="146" t="s">
        <v>300</v>
      </c>
      <c r="D2930" t="s">
        <v>905</v>
      </c>
      <c r="E2930" s="910">
        <f>'57'!S60</f>
        <v>0</v>
      </c>
      <c r="G2930" s="910">
        <f>'58'!S60</f>
        <v>0</v>
      </c>
      <c r="I2930" s="737">
        <f>'57'!S60</f>
        <v>0</v>
      </c>
      <c r="K2930" s="231">
        <f>'58'!S60</f>
        <v>0</v>
      </c>
      <c r="N2930" s="1018">
        <v>0</v>
      </c>
      <c r="O2930" s="898">
        <f>'57'!S60</f>
        <v>0</v>
      </c>
      <c r="Q2930" s="898">
        <f>'58'!S60</f>
        <v>0</v>
      </c>
      <c r="S2930" s="722">
        <f t="shared" si="378"/>
        <v>0</v>
      </c>
      <c r="T2930" s="461"/>
      <c r="U2930" s="722">
        <f t="shared" si="379"/>
        <v>0</v>
      </c>
      <c r="W2930" s="655">
        <f t="shared" si="380"/>
        <v>0</v>
      </c>
      <c r="Z2930" s="654">
        <f t="shared" si="381"/>
        <v>0</v>
      </c>
      <c r="AF2930">
        <f t="shared" si="382"/>
        <v>0</v>
      </c>
    </row>
    <row r="2931" spans="1:32">
      <c r="A2931" s="381">
        <v>2931</v>
      </c>
      <c r="B2931" s="146" t="s">
        <v>301</v>
      </c>
      <c r="D2931" t="s">
        <v>905</v>
      </c>
      <c r="E2931" s="910">
        <f>'57'!S61</f>
        <v>1</v>
      </c>
      <c r="G2931" s="910">
        <f>'58'!S61</f>
        <v>-1</v>
      </c>
      <c r="I2931" s="737">
        <f>'57'!S61</f>
        <v>1</v>
      </c>
      <c r="K2931" s="231">
        <f>'58'!S61</f>
        <v>-1</v>
      </c>
      <c r="N2931" s="1018">
        <v>-1</v>
      </c>
      <c r="O2931" s="898">
        <f>'57'!S61</f>
        <v>1</v>
      </c>
      <c r="Q2931" s="898">
        <f>'58'!S61</f>
        <v>-1</v>
      </c>
      <c r="S2931" s="722">
        <f t="shared" si="378"/>
        <v>0</v>
      </c>
      <c r="T2931" s="461"/>
      <c r="U2931" s="722">
        <f t="shared" si="379"/>
        <v>0</v>
      </c>
      <c r="W2931" s="655">
        <f t="shared" si="380"/>
        <v>0</v>
      </c>
      <c r="Z2931" s="654">
        <f t="shared" si="381"/>
        <v>1</v>
      </c>
      <c r="AF2931">
        <f t="shared" si="382"/>
        <v>2</v>
      </c>
    </row>
    <row r="2932" spans="1:32">
      <c r="A2932" s="381">
        <v>2932</v>
      </c>
      <c r="B2932" s="146" t="s">
        <v>1324</v>
      </c>
      <c r="E2932" s="910">
        <f>'57'!S62</f>
        <v>0</v>
      </c>
      <c r="G2932" s="910">
        <f>'58'!S62</f>
        <v>0</v>
      </c>
      <c r="I2932" s="737">
        <f>'57'!S62</f>
        <v>0</v>
      </c>
      <c r="K2932" s="231">
        <f>'58'!S62</f>
        <v>0</v>
      </c>
      <c r="N2932" s="1018">
        <v>0</v>
      </c>
      <c r="O2932" s="898">
        <f>'57'!S62</f>
        <v>0</v>
      </c>
      <c r="Q2932" s="898">
        <f>'58'!S62</f>
        <v>0</v>
      </c>
      <c r="S2932" s="722">
        <f t="shared" si="378"/>
        <v>0</v>
      </c>
      <c r="T2932" s="461"/>
      <c r="U2932" s="722">
        <f t="shared" si="379"/>
        <v>0</v>
      </c>
      <c r="W2932" s="655">
        <f t="shared" si="380"/>
        <v>0</v>
      </c>
      <c r="Z2932" s="654">
        <f t="shared" si="381"/>
        <v>0</v>
      </c>
      <c r="AF2932">
        <f t="shared" si="382"/>
        <v>0</v>
      </c>
    </row>
    <row r="2933" spans="1:32">
      <c r="A2933" s="381">
        <v>2933</v>
      </c>
      <c r="B2933" s="146" t="s">
        <v>302</v>
      </c>
      <c r="D2933" t="s">
        <v>905</v>
      </c>
      <c r="E2933" s="910">
        <f>'57'!S63</f>
        <v>0</v>
      </c>
      <c r="G2933" s="910">
        <f>'58'!S63</f>
        <v>0</v>
      </c>
      <c r="I2933" s="737">
        <f>'57'!S63</f>
        <v>0</v>
      </c>
      <c r="K2933" s="231">
        <f>'58'!S63</f>
        <v>0</v>
      </c>
      <c r="N2933" s="1018">
        <v>0</v>
      </c>
      <c r="O2933" s="898">
        <f>'57'!S63</f>
        <v>0</v>
      </c>
      <c r="Q2933" s="898">
        <f>'58'!S63</f>
        <v>0</v>
      </c>
      <c r="S2933" s="722">
        <f t="shared" si="378"/>
        <v>0</v>
      </c>
      <c r="T2933" s="461"/>
      <c r="U2933" s="722">
        <f t="shared" si="379"/>
        <v>0</v>
      </c>
      <c r="W2933" s="655">
        <f t="shared" si="380"/>
        <v>0</v>
      </c>
      <c r="Z2933" s="654">
        <f t="shared" si="381"/>
        <v>0</v>
      </c>
      <c r="AF2933">
        <f t="shared" si="382"/>
        <v>0</v>
      </c>
    </row>
    <row r="2934" spans="1:32">
      <c r="A2934" s="381">
        <v>2934</v>
      </c>
      <c r="B2934" s="146" t="s">
        <v>1544</v>
      </c>
      <c r="D2934" t="s">
        <v>905</v>
      </c>
      <c r="E2934" s="910">
        <f>'57'!S64</f>
        <v>0</v>
      </c>
      <c r="G2934" s="910">
        <f>'58'!S64</f>
        <v>0</v>
      </c>
      <c r="I2934" s="737">
        <f>'57'!S64</f>
        <v>0</v>
      </c>
      <c r="K2934" s="231">
        <f>'58'!S64</f>
        <v>0</v>
      </c>
      <c r="N2934" s="1018">
        <v>0</v>
      </c>
      <c r="S2934" s="722">
        <f t="shared" si="378"/>
        <v>0</v>
      </c>
      <c r="T2934" s="461"/>
      <c r="U2934" s="722">
        <f t="shared" si="379"/>
        <v>0</v>
      </c>
      <c r="W2934" s="655">
        <f t="shared" si="380"/>
        <v>0</v>
      </c>
      <c r="Z2934" s="654">
        <f t="shared" si="381"/>
        <v>0</v>
      </c>
      <c r="AF2934">
        <f t="shared" si="382"/>
        <v>0</v>
      </c>
    </row>
    <row r="2935" spans="1:32">
      <c r="A2935" s="381">
        <v>2935</v>
      </c>
      <c r="B2935" s="146" t="s">
        <v>1545</v>
      </c>
      <c r="D2935" t="s">
        <v>905</v>
      </c>
      <c r="E2935" s="910">
        <f>'57'!S65</f>
        <v>0</v>
      </c>
      <c r="G2935" s="910">
        <f>'58'!S65</f>
        <v>0</v>
      </c>
      <c r="I2935" s="737">
        <f>'57'!S65</f>
        <v>0</v>
      </c>
      <c r="K2935" s="231">
        <f>'58'!S65</f>
        <v>0</v>
      </c>
      <c r="N2935" s="1018">
        <v>0</v>
      </c>
      <c r="S2935" s="722">
        <f t="shared" si="378"/>
        <v>0</v>
      </c>
      <c r="T2935" s="461"/>
      <c r="U2935" s="722">
        <f t="shared" si="379"/>
        <v>0</v>
      </c>
      <c r="W2935" s="655">
        <f t="shared" si="380"/>
        <v>0</v>
      </c>
      <c r="Z2935" s="654">
        <f t="shared" si="381"/>
        <v>0</v>
      </c>
      <c r="AF2935">
        <f>-(G2935-E2935)</f>
        <v>0</v>
      </c>
    </row>
    <row r="2936" spans="1:32">
      <c r="A2936" s="381">
        <v>2936</v>
      </c>
      <c r="B2936" s="146" t="s">
        <v>115</v>
      </c>
      <c r="D2936" t="s">
        <v>905</v>
      </c>
      <c r="E2936" s="910">
        <f>'57'!S66</f>
        <v>0</v>
      </c>
      <c r="G2936" s="910">
        <f>'58'!S66</f>
        <v>0</v>
      </c>
      <c r="I2936" s="737">
        <f>'57'!S66</f>
        <v>0</v>
      </c>
      <c r="K2936" s="231">
        <f>'58'!S66</f>
        <v>0</v>
      </c>
      <c r="N2936" s="1018">
        <v>0</v>
      </c>
      <c r="O2936" s="898">
        <f>'57'!S66</f>
        <v>0</v>
      </c>
      <c r="Q2936" s="898">
        <f>'58'!S66</f>
        <v>0</v>
      </c>
      <c r="S2936" s="722">
        <f t="shared" si="378"/>
        <v>0</v>
      </c>
      <c r="T2936" s="461"/>
      <c r="U2936" s="722">
        <f t="shared" si="379"/>
        <v>0</v>
      </c>
      <c r="W2936" s="655">
        <f t="shared" si="380"/>
        <v>0</v>
      </c>
      <c r="Z2936" s="654">
        <f t="shared" si="381"/>
        <v>0</v>
      </c>
      <c r="AF2936">
        <f>-(G2936-E2936)</f>
        <v>0</v>
      </c>
    </row>
    <row r="2937" spans="1:32" ht="15.75">
      <c r="A2937" s="381">
        <v>2937</v>
      </c>
      <c r="B2937" s="341" t="s">
        <v>106</v>
      </c>
      <c r="D2937" t="s">
        <v>905</v>
      </c>
      <c r="E2937" s="910">
        <f>'57'!S67</f>
        <v>73</v>
      </c>
      <c r="G2937" s="910">
        <f>'58'!S67</f>
        <v>-77</v>
      </c>
      <c r="I2937" s="737">
        <f>'57'!S67</f>
        <v>73</v>
      </c>
      <c r="K2937" s="231">
        <f>'58'!S67</f>
        <v>-77</v>
      </c>
      <c r="N2937" s="1018">
        <v>-77</v>
      </c>
      <c r="O2937" s="898">
        <f>'57'!S67</f>
        <v>73</v>
      </c>
      <c r="Q2937" s="898">
        <f>'58'!S67</f>
        <v>-77</v>
      </c>
      <c r="S2937" s="722">
        <f t="shared" ref="S2937:S2968" si="383">E2937-I2937</f>
        <v>0</v>
      </c>
      <c r="T2937" s="461"/>
      <c r="U2937" s="722">
        <f t="shared" ref="U2937:U2968" si="384">G2937-K2937</f>
        <v>0</v>
      </c>
      <c r="W2937" s="655">
        <f t="shared" ref="W2937:W2968" si="385">G2937-N2937</f>
        <v>0</v>
      </c>
      <c r="Z2937" s="654">
        <f t="shared" ref="Z2937:Z2968" si="386">E2937-Y2937</f>
        <v>73</v>
      </c>
      <c r="AF2937">
        <f>-(G2937-E2937)</f>
        <v>150</v>
      </c>
    </row>
    <row r="2938" spans="1:32" ht="15.75">
      <c r="A2938" s="381">
        <v>2938</v>
      </c>
      <c r="B2938" s="341" t="s">
        <v>172</v>
      </c>
      <c r="I2938" s="737"/>
      <c r="K2938" s="231"/>
      <c r="N2938" s="1018"/>
      <c r="S2938" s="722">
        <f t="shared" si="383"/>
        <v>0</v>
      </c>
      <c r="U2938" s="722">
        <f t="shared" si="384"/>
        <v>0</v>
      </c>
      <c r="W2938" s="655">
        <f t="shared" si="385"/>
        <v>0</v>
      </c>
      <c r="Z2938" s="654">
        <f t="shared" si="386"/>
        <v>0</v>
      </c>
    </row>
    <row r="2939" spans="1:32" ht="15.75">
      <c r="A2939" s="381">
        <v>2939</v>
      </c>
      <c r="B2939" s="341" t="s">
        <v>271</v>
      </c>
      <c r="I2939" s="737"/>
      <c r="K2939" s="231"/>
      <c r="N2939" s="1018"/>
      <c r="S2939" s="722">
        <f t="shared" si="383"/>
        <v>0</v>
      </c>
      <c r="U2939" s="722">
        <f t="shared" si="384"/>
        <v>0</v>
      </c>
      <c r="W2939" s="655">
        <f t="shared" si="385"/>
        <v>0</v>
      </c>
      <c r="Z2939" s="654">
        <f t="shared" si="386"/>
        <v>0</v>
      </c>
    </row>
    <row r="2940" spans="1:32">
      <c r="A2940" s="381">
        <v>2940</v>
      </c>
      <c r="B2940" s="146" t="s">
        <v>135</v>
      </c>
      <c r="I2940" s="737"/>
      <c r="K2940" s="231"/>
      <c r="N2940" s="1018"/>
      <c r="S2940" s="722">
        <f t="shared" si="383"/>
        <v>0</v>
      </c>
      <c r="U2940" s="722">
        <f t="shared" si="384"/>
        <v>0</v>
      </c>
      <c r="W2940" s="655">
        <f t="shared" si="385"/>
        <v>0</v>
      </c>
      <c r="Z2940" s="654">
        <f t="shared" si="386"/>
        <v>0</v>
      </c>
    </row>
    <row r="2941" spans="1:32">
      <c r="A2941" s="381">
        <v>2941</v>
      </c>
      <c r="B2941" s="637" t="s">
        <v>1220</v>
      </c>
      <c r="D2941" t="s">
        <v>905</v>
      </c>
      <c r="E2941" s="910">
        <f>'57'!U14</f>
        <v>44821</v>
      </c>
      <c r="G2941" s="910">
        <f>'58'!U14</f>
        <v>23994</v>
      </c>
      <c r="I2941" s="737">
        <f>'57'!U14</f>
        <v>44821</v>
      </c>
      <c r="K2941" s="231">
        <f>'58'!U14</f>
        <v>23994</v>
      </c>
      <c r="N2941" s="1018">
        <v>23994</v>
      </c>
      <c r="O2941" s="898">
        <f>'57'!U14</f>
        <v>44821</v>
      </c>
      <c r="Q2941" s="898">
        <f>'58'!U14</f>
        <v>23994</v>
      </c>
      <c r="S2941" s="722">
        <f t="shared" si="383"/>
        <v>0</v>
      </c>
      <c r="T2941" s="461"/>
      <c r="U2941" s="722">
        <f t="shared" si="384"/>
        <v>0</v>
      </c>
      <c r="W2941" s="655">
        <f t="shared" si="385"/>
        <v>0</v>
      </c>
      <c r="Z2941" s="654">
        <f t="shared" si="386"/>
        <v>44821</v>
      </c>
      <c r="AF2941">
        <f t="shared" ref="AF2941:AF2953" si="387">-(G2941-E2941)</f>
        <v>20827</v>
      </c>
    </row>
    <row r="2942" spans="1:32">
      <c r="A2942" s="381">
        <v>2942</v>
      </c>
      <c r="B2942" s="637" t="s">
        <v>1221</v>
      </c>
      <c r="D2942" t="s">
        <v>905</v>
      </c>
      <c r="E2942" s="910">
        <f>'57'!U15</f>
        <v>40</v>
      </c>
      <c r="G2942" s="910">
        <f>'58'!U15</f>
        <v>268</v>
      </c>
      <c r="I2942" s="737">
        <f>'57'!U15</f>
        <v>40</v>
      </c>
      <c r="K2942" s="231">
        <f>'58'!U15</f>
        <v>268</v>
      </c>
      <c r="N2942" s="1018">
        <v>268</v>
      </c>
      <c r="O2942" s="898">
        <f>'57'!U15</f>
        <v>40</v>
      </c>
      <c r="Q2942" s="898">
        <f>'58'!U15</f>
        <v>268</v>
      </c>
      <c r="S2942" s="722">
        <f t="shared" si="383"/>
        <v>0</v>
      </c>
      <c r="T2942" s="461"/>
      <c r="U2942" s="722">
        <f t="shared" si="384"/>
        <v>0</v>
      </c>
      <c r="W2942" s="655">
        <f t="shared" si="385"/>
        <v>0</v>
      </c>
      <c r="Z2942" s="654">
        <f t="shared" si="386"/>
        <v>40</v>
      </c>
      <c r="AF2942">
        <f t="shared" si="387"/>
        <v>-228</v>
      </c>
    </row>
    <row r="2943" spans="1:32">
      <c r="A2943" s="381">
        <v>2943</v>
      </c>
      <c r="B2943" s="637" t="s">
        <v>1222</v>
      </c>
      <c r="D2943" t="s">
        <v>905</v>
      </c>
      <c r="E2943" s="910">
        <f>'57'!U16</f>
        <v>708</v>
      </c>
      <c r="G2943" s="910">
        <f>'58'!U16</f>
        <v>593</v>
      </c>
      <c r="I2943" s="737">
        <f>'57'!U16</f>
        <v>708</v>
      </c>
      <c r="K2943" s="231">
        <f>'58'!U16</f>
        <v>593</v>
      </c>
      <c r="N2943" s="1018">
        <v>593</v>
      </c>
      <c r="O2943" s="898">
        <f>'57'!U16</f>
        <v>708</v>
      </c>
      <c r="Q2943" s="898">
        <f>'58'!U16</f>
        <v>593</v>
      </c>
      <c r="S2943" s="722">
        <f t="shared" si="383"/>
        <v>0</v>
      </c>
      <c r="T2943" s="461"/>
      <c r="U2943" s="722">
        <f t="shared" si="384"/>
        <v>0</v>
      </c>
      <c r="W2943" s="655">
        <f t="shared" si="385"/>
        <v>0</v>
      </c>
      <c r="Z2943" s="654">
        <f t="shared" si="386"/>
        <v>708</v>
      </c>
      <c r="AF2943">
        <f t="shared" si="387"/>
        <v>115</v>
      </c>
    </row>
    <row r="2944" spans="1:32">
      <c r="A2944" s="381">
        <v>2944</v>
      </c>
      <c r="B2944" s="637" t="s">
        <v>1223</v>
      </c>
      <c r="D2944" t="s">
        <v>905</v>
      </c>
      <c r="E2944" s="910">
        <f>'57'!U17</f>
        <v>0</v>
      </c>
      <c r="G2944" s="910">
        <f>'58'!U17</f>
        <v>0</v>
      </c>
      <c r="I2944" s="737">
        <f>'57'!U17</f>
        <v>0</v>
      </c>
      <c r="K2944" s="231">
        <f>'58'!U17</f>
        <v>0</v>
      </c>
      <c r="N2944" s="1018">
        <v>0</v>
      </c>
      <c r="O2944" s="898">
        <f>'57'!U17</f>
        <v>0</v>
      </c>
      <c r="Q2944" s="898">
        <f>'58'!U17</f>
        <v>0</v>
      </c>
      <c r="S2944" s="722">
        <f t="shared" si="383"/>
        <v>0</v>
      </c>
      <c r="T2944" s="461"/>
      <c r="U2944" s="722">
        <f t="shared" si="384"/>
        <v>0</v>
      </c>
      <c r="W2944" s="655">
        <f t="shared" si="385"/>
        <v>0</v>
      </c>
      <c r="Z2944" s="654">
        <f t="shared" si="386"/>
        <v>0</v>
      </c>
      <c r="AF2944">
        <f t="shared" si="387"/>
        <v>0</v>
      </c>
    </row>
    <row r="2945" spans="1:32">
      <c r="A2945" s="381">
        <v>2945</v>
      </c>
      <c r="B2945" s="146" t="s">
        <v>136</v>
      </c>
      <c r="D2945" t="s">
        <v>905</v>
      </c>
      <c r="E2945" s="910">
        <f>'57'!U18</f>
        <v>656</v>
      </c>
      <c r="G2945" s="910">
        <f>'58'!U18</f>
        <v>769</v>
      </c>
      <c r="I2945" s="737">
        <f>'57'!U18</f>
        <v>656</v>
      </c>
      <c r="K2945" s="231">
        <f>'58'!U18</f>
        <v>769</v>
      </c>
      <c r="N2945" s="1018">
        <v>769</v>
      </c>
      <c r="O2945" s="898">
        <f>'57'!U18</f>
        <v>656</v>
      </c>
      <c r="Q2945" s="898">
        <f>'58'!U18</f>
        <v>769</v>
      </c>
      <c r="S2945" s="722">
        <f t="shared" si="383"/>
        <v>0</v>
      </c>
      <c r="T2945" s="461"/>
      <c r="U2945" s="722">
        <f t="shared" si="384"/>
        <v>0</v>
      </c>
      <c r="W2945" s="655">
        <f t="shared" si="385"/>
        <v>0</v>
      </c>
      <c r="Z2945" s="654">
        <f t="shared" si="386"/>
        <v>656</v>
      </c>
      <c r="AF2945">
        <f t="shared" si="387"/>
        <v>-113</v>
      </c>
    </row>
    <row r="2946" spans="1:32">
      <c r="A2946" s="381">
        <v>2946</v>
      </c>
      <c r="B2946" s="146" t="s">
        <v>137</v>
      </c>
      <c r="D2946" t="s">
        <v>905</v>
      </c>
      <c r="E2946" s="910">
        <f>'57'!U19</f>
        <v>0</v>
      </c>
      <c r="G2946" s="910">
        <f>'58'!U19</f>
        <v>0</v>
      </c>
      <c r="I2946" s="737">
        <f>'57'!U19</f>
        <v>0</v>
      </c>
      <c r="K2946" s="231">
        <f>'58'!U19</f>
        <v>0</v>
      </c>
      <c r="N2946" s="1018">
        <v>0</v>
      </c>
      <c r="O2946" s="898">
        <f>'57'!U19</f>
        <v>0</v>
      </c>
      <c r="Q2946" s="898">
        <f>'58'!U19</f>
        <v>0</v>
      </c>
      <c r="S2946" s="722">
        <f t="shared" si="383"/>
        <v>0</v>
      </c>
      <c r="T2946" s="461"/>
      <c r="U2946" s="722">
        <f t="shared" si="384"/>
        <v>0</v>
      </c>
      <c r="W2946" s="655">
        <f t="shared" si="385"/>
        <v>0</v>
      </c>
      <c r="Z2946" s="654">
        <f t="shared" si="386"/>
        <v>0</v>
      </c>
      <c r="AF2946">
        <f t="shared" si="387"/>
        <v>0</v>
      </c>
    </row>
    <row r="2947" spans="1:32">
      <c r="A2947" s="381">
        <v>2947</v>
      </c>
      <c r="B2947" s="146" t="s">
        <v>299</v>
      </c>
      <c r="D2947" t="s">
        <v>905</v>
      </c>
      <c r="E2947" s="910">
        <f>'57'!U20</f>
        <v>1675</v>
      </c>
      <c r="G2947" s="910">
        <f>'58'!U20</f>
        <v>1693</v>
      </c>
      <c r="I2947" s="737">
        <f>'57'!U20</f>
        <v>1675</v>
      </c>
      <c r="K2947" s="231">
        <f>'58'!U20</f>
        <v>1693</v>
      </c>
      <c r="N2947" s="1018">
        <v>1693</v>
      </c>
      <c r="O2947" s="898">
        <f>'57'!U20</f>
        <v>1675</v>
      </c>
      <c r="Q2947" s="898">
        <f>'58'!U20</f>
        <v>1693</v>
      </c>
      <c r="S2947" s="722">
        <f t="shared" si="383"/>
        <v>0</v>
      </c>
      <c r="T2947" s="461"/>
      <c r="U2947" s="722">
        <f t="shared" si="384"/>
        <v>0</v>
      </c>
      <c r="W2947" s="655">
        <f t="shared" si="385"/>
        <v>0</v>
      </c>
      <c r="Z2947" s="654">
        <f t="shared" si="386"/>
        <v>1675</v>
      </c>
      <c r="AF2947">
        <f t="shared" si="387"/>
        <v>-18</v>
      </c>
    </row>
    <row r="2948" spans="1:32">
      <c r="A2948" s="381">
        <v>2948</v>
      </c>
      <c r="B2948" s="936" t="s">
        <v>1102</v>
      </c>
      <c r="D2948" t="s">
        <v>905</v>
      </c>
      <c r="F2948" s="718"/>
      <c r="I2948" s="741"/>
      <c r="K2948" s="718"/>
      <c r="N2948" s="1018"/>
      <c r="S2948" s="722">
        <f t="shared" si="383"/>
        <v>0</v>
      </c>
      <c r="U2948" s="722">
        <f t="shared" si="384"/>
        <v>0</v>
      </c>
      <c r="W2948" s="655">
        <f t="shared" si="385"/>
        <v>0</v>
      </c>
      <c r="Z2948" s="654">
        <f t="shared" si="386"/>
        <v>0</v>
      </c>
      <c r="AF2948">
        <f t="shared" si="387"/>
        <v>0</v>
      </c>
    </row>
    <row r="2949" spans="1:32">
      <c r="A2949" s="381">
        <v>2949</v>
      </c>
      <c r="B2949" s="146" t="s">
        <v>300</v>
      </c>
      <c r="D2949" t="s">
        <v>905</v>
      </c>
      <c r="E2949" s="910">
        <f>'57'!U22</f>
        <v>0</v>
      </c>
      <c r="G2949" s="910">
        <f>'58'!U22</f>
        <v>0</v>
      </c>
      <c r="I2949" s="737">
        <f>'57'!U22</f>
        <v>0</v>
      </c>
      <c r="K2949" s="231">
        <f>'58'!U22</f>
        <v>0</v>
      </c>
      <c r="N2949" s="1018">
        <v>0</v>
      </c>
      <c r="O2949" s="898">
        <f>'57'!U22</f>
        <v>0</v>
      </c>
      <c r="Q2949" s="898">
        <f>'58'!U22</f>
        <v>0</v>
      </c>
      <c r="S2949" s="722">
        <f t="shared" si="383"/>
        <v>0</v>
      </c>
      <c r="T2949" s="461"/>
      <c r="U2949" s="722">
        <f t="shared" si="384"/>
        <v>0</v>
      </c>
      <c r="W2949" s="655">
        <f t="shared" si="385"/>
        <v>0</v>
      </c>
      <c r="Z2949" s="654">
        <f t="shared" si="386"/>
        <v>0</v>
      </c>
      <c r="AF2949">
        <f t="shared" si="387"/>
        <v>0</v>
      </c>
    </row>
    <row r="2950" spans="1:32">
      <c r="A2950" s="381">
        <v>2950</v>
      </c>
      <c r="B2950" s="146" t="s">
        <v>301</v>
      </c>
      <c r="D2950" t="s">
        <v>905</v>
      </c>
      <c r="E2950" s="910">
        <f>'57'!U23</f>
        <v>37</v>
      </c>
      <c r="G2950" s="910">
        <f>'58'!U23</f>
        <v>36</v>
      </c>
      <c r="I2950" s="737">
        <f>'57'!U23</f>
        <v>37</v>
      </c>
      <c r="K2950" s="231">
        <f>'58'!U23</f>
        <v>36</v>
      </c>
      <c r="N2950" s="1018">
        <v>36</v>
      </c>
      <c r="O2950" s="898">
        <f>'57'!U23</f>
        <v>37</v>
      </c>
      <c r="Q2950" s="898">
        <f>'58'!U23</f>
        <v>36</v>
      </c>
      <c r="S2950" s="722">
        <f t="shared" si="383"/>
        <v>0</v>
      </c>
      <c r="T2950" s="461"/>
      <c r="U2950" s="722">
        <f t="shared" si="384"/>
        <v>0</v>
      </c>
      <c r="W2950" s="655">
        <f t="shared" si="385"/>
        <v>0</v>
      </c>
      <c r="Z2950" s="654">
        <f t="shared" si="386"/>
        <v>37</v>
      </c>
      <c r="AF2950">
        <f t="shared" si="387"/>
        <v>1</v>
      </c>
    </row>
    <row r="2951" spans="1:32">
      <c r="A2951" s="381">
        <v>2951</v>
      </c>
      <c r="B2951" s="146" t="s">
        <v>1324</v>
      </c>
      <c r="E2951" s="910">
        <f>'57'!U24</f>
        <v>33</v>
      </c>
      <c r="G2951" s="910">
        <f>'58'!U24</f>
        <v>10</v>
      </c>
      <c r="I2951" s="737">
        <f>'57'!U24</f>
        <v>33</v>
      </c>
      <c r="K2951" s="231">
        <f>'58'!U24</f>
        <v>10</v>
      </c>
      <c r="N2951" s="1018">
        <v>10</v>
      </c>
      <c r="O2951" s="898">
        <f>'57'!U24</f>
        <v>33</v>
      </c>
      <c r="Q2951" s="898">
        <f>'58'!U24</f>
        <v>10</v>
      </c>
      <c r="S2951" s="722">
        <f t="shared" si="383"/>
        <v>0</v>
      </c>
      <c r="T2951" s="461"/>
      <c r="U2951" s="722">
        <f t="shared" si="384"/>
        <v>0</v>
      </c>
      <c r="W2951" s="655">
        <f t="shared" si="385"/>
        <v>0</v>
      </c>
      <c r="Z2951" s="654">
        <f t="shared" si="386"/>
        <v>33</v>
      </c>
      <c r="AF2951">
        <f t="shared" si="387"/>
        <v>23</v>
      </c>
    </row>
    <row r="2952" spans="1:32">
      <c r="A2952" s="381">
        <v>2952</v>
      </c>
      <c r="B2952" s="146" t="s">
        <v>302</v>
      </c>
      <c r="D2952" t="s">
        <v>905</v>
      </c>
      <c r="E2952" s="910">
        <f>'57'!U25</f>
        <v>0</v>
      </c>
      <c r="G2952" s="910">
        <f>'58'!U25</f>
        <v>0</v>
      </c>
      <c r="I2952" s="737">
        <f>'57'!U25</f>
        <v>0</v>
      </c>
      <c r="K2952" s="231">
        <f>'58'!U25</f>
        <v>0</v>
      </c>
      <c r="N2952" s="1018">
        <v>0</v>
      </c>
      <c r="O2952" s="898">
        <f>'57'!U25</f>
        <v>0</v>
      </c>
      <c r="Q2952" s="898">
        <f>'58'!U25</f>
        <v>0</v>
      </c>
      <c r="S2952" s="722">
        <f t="shared" si="383"/>
        <v>0</v>
      </c>
      <c r="T2952" s="461"/>
      <c r="U2952" s="722">
        <f t="shared" si="384"/>
        <v>0</v>
      </c>
      <c r="W2952" s="655">
        <f t="shared" si="385"/>
        <v>0</v>
      </c>
      <c r="Z2952" s="654">
        <f t="shared" si="386"/>
        <v>0</v>
      </c>
      <c r="AF2952">
        <f t="shared" si="387"/>
        <v>0</v>
      </c>
    </row>
    <row r="2953" spans="1:32">
      <c r="A2953" s="381">
        <v>2953</v>
      </c>
      <c r="B2953" s="146" t="s">
        <v>1544</v>
      </c>
      <c r="D2953" t="s">
        <v>905</v>
      </c>
      <c r="E2953" s="910">
        <f>'57'!U26</f>
        <v>0</v>
      </c>
      <c r="G2953" s="910">
        <f>'58'!U26</f>
        <v>0</v>
      </c>
      <c r="I2953" s="737">
        <f>'57'!U26</f>
        <v>0</v>
      </c>
      <c r="K2953" s="231">
        <f>'58'!U26</f>
        <v>0</v>
      </c>
      <c r="N2953" s="1018">
        <v>0</v>
      </c>
      <c r="S2953" s="722">
        <f t="shared" si="383"/>
        <v>0</v>
      </c>
      <c r="T2953" s="461"/>
      <c r="U2953" s="722">
        <f t="shared" si="384"/>
        <v>0</v>
      </c>
      <c r="W2953" s="655">
        <f t="shared" si="385"/>
        <v>0</v>
      </c>
      <c r="Z2953" s="654">
        <f t="shared" si="386"/>
        <v>0</v>
      </c>
      <c r="AF2953">
        <f t="shared" si="387"/>
        <v>0</v>
      </c>
    </row>
    <row r="2954" spans="1:32">
      <c r="A2954" s="381">
        <v>2954</v>
      </c>
      <c r="B2954" s="146" t="s">
        <v>1545</v>
      </c>
      <c r="D2954" t="s">
        <v>905</v>
      </c>
      <c r="E2954" s="910">
        <f>'57'!U27</f>
        <v>0</v>
      </c>
      <c r="G2954" s="910">
        <f>'58'!U27</f>
        <v>0</v>
      </c>
      <c r="I2954" s="737">
        <f>'57'!U27</f>
        <v>0</v>
      </c>
      <c r="K2954" s="231">
        <f>'58'!U27</f>
        <v>0</v>
      </c>
      <c r="N2954" s="1018">
        <v>0</v>
      </c>
      <c r="S2954" s="722">
        <f t="shared" si="383"/>
        <v>0</v>
      </c>
      <c r="T2954" s="461"/>
      <c r="U2954" s="722">
        <f t="shared" si="384"/>
        <v>0</v>
      </c>
      <c r="W2954" s="655">
        <f t="shared" si="385"/>
        <v>0</v>
      </c>
      <c r="Z2954" s="654">
        <f t="shared" si="386"/>
        <v>0</v>
      </c>
      <c r="AF2954">
        <f>-(G2954-E2954)</f>
        <v>0</v>
      </c>
    </row>
    <row r="2955" spans="1:32">
      <c r="A2955" s="381">
        <v>2955</v>
      </c>
      <c r="B2955" s="146" t="s">
        <v>115</v>
      </c>
      <c r="D2955" t="s">
        <v>905</v>
      </c>
      <c r="E2955" s="910">
        <f>'57'!U28</f>
        <v>5112</v>
      </c>
      <c r="G2955" s="910">
        <f>'58'!U28</f>
        <v>2488</v>
      </c>
      <c r="I2955" s="737">
        <f>'57'!U28</f>
        <v>5112</v>
      </c>
      <c r="K2955" s="231">
        <f>'58'!U28</f>
        <v>2488</v>
      </c>
      <c r="N2955" s="1018">
        <v>2488</v>
      </c>
      <c r="O2955" s="898">
        <f>'57'!U28</f>
        <v>5112</v>
      </c>
      <c r="Q2955" s="898">
        <f>'58'!U28</f>
        <v>2488</v>
      </c>
      <c r="S2955" s="722">
        <f t="shared" si="383"/>
        <v>0</v>
      </c>
      <c r="T2955" s="461"/>
      <c r="U2955" s="722">
        <f t="shared" si="384"/>
        <v>0</v>
      </c>
      <c r="W2955" s="655">
        <f t="shared" si="385"/>
        <v>0</v>
      </c>
      <c r="Z2955" s="654">
        <f t="shared" si="386"/>
        <v>5112</v>
      </c>
      <c r="AF2955">
        <f>-(G2955-E2955)</f>
        <v>2624</v>
      </c>
    </row>
    <row r="2956" spans="1:32" ht="15.75">
      <c r="A2956" s="381">
        <v>2956</v>
      </c>
      <c r="B2956" s="341" t="s">
        <v>106</v>
      </c>
      <c r="D2956" t="s">
        <v>905</v>
      </c>
      <c r="E2956" s="910">
        <f>'57'!U29</f>
        <v>53082</v>
      </c>
      <c r="G2956" s="910">
        <f>'58'!U29</f>
        <v>29851</v>
      </c>
      <c r="I2956" s="737">
        <f>'57'!U29</f>
        <v>53082</v>
      </c>
      <c r="K2956" s="231">
        <f>'58'!U29</f>
        <v>29851</v>
      </c>
      <c r="N2956" s="1018">
        <v>29851</v>
      </c>
      <c r="O2956" s="898">
        <f>'57'!U29</f>
        <v>53082</v>
      </c>
      <c r="Q2956" s="898">
        <f>'58'!U29</f>
        <v>29851</v>
      </c>
      <c r="S2956" s="722">
        <f t="shared" si="383"/>
        <v>0</v>
      </c>
      <c r="T2956" s="461"/>
      <c r="U2956" s="722">
        <f t="shared" si="384"/>
        <v>0</v>
      </c>
      <c r="W2956" s="655">
        <f t="shared" si="385"/>
        <v>0</v>
      </c>
      <c r="Z2956" s="654">
        <f t="shared" si="386"/>
        <v>53082</v>
      </c>
      <c r="AF2956">
        <f>-(G2956-E2956)</f>
        <v>23231</v>
      </c>
    </row>
    <row r="2957" spans="1:32" ht="15.75">
      <c r="A2957" s="381">
        <v>2957</v>
      </c>
      <c r="B2957" s="341" t="s">
        <v>303</v>
      </c>
      <c r="I2957" s="737"/>
      <c r="K2957" s="231"/>
      <c r="N2957" s="1018"/>
      <c r="S2957" s="722">
        <f t="shared" si="383"/>
        <v>0</v>
      </c>
      <c r="U2957" s="722">
        <f t="shared" si="384"/>
        <v>0</v>
      </c>
      <c r="W2957" s="655">
        <f t="shared" si="385"/>
        <v>0</v>
      </c>
      <c r="Z2957" s="654">
        <f t="shared" si="386"/>
        <v>0</v>
      </c>
    </row>
    <row r="2958" spans="1:32">
      <c r="A2958" s="381">
        <v>2958</v>
      </c>
      <c r="B2958" s="146" t="s">
        <v>135</v>
      </c>
      <c r="I2958" s="737"/>
      <c r="K2958" s="231"/>
      <c r="N2958" s="1018"/>
      <c r="S2958" s="722">
        <f t="shared" si="383"/>
        <v>0</v>
      </c>
      <c r="U2958" s="722">
        <f t="shared" si="384"/>
        <v>0</v>
      </c>
      <c r="W2958" s="655">
        <f t="shared" si="385"/>
        <v>0</v>
      </c>
      <c r="Z2958" s="654">
        <f t="shared" si="386"/>
        <v>0</v>
      </c>
    </row>
    <row r="2959" spans="1:32">
      <c r="A2959" s="381">
        <v>2959</v>
      </c>
      <c r="B2959" s="637" t="s">
        <v>1220</v>
      </c>
      <c r="D2959" t="s">
        <v>905</v>
      </c>
      <c r="E2959" s="910">
        <f>'57'!U33</f>
        <v>149405</v>
      </c>
      <c r="G2959" s="910">
        <f>'58'!U33</f>
        <v>121369</v>
      </c>
      <c r="I2959" s="737">
        <f>'57'!U33</f>
        <v>149405</v>
      </c>
      <c r="K2959" s="231">
        <f>'58'!U33</f>
        <v>121369</v>
      </c>
      <c r="N2959" s="1018">
        <v>121369</v>
      </c>
      <c r="O2959" s="898">
        <f>'57'!U33</f>
        <v>149405</v>
      </c>
      <c r="Q2959" s="898">
        <f>'58'!U33</f>
        <v>121369</v>
      </c>
      <c r="S2959" s="722">
        <f t="shared" si="383"/>
        <v>0</v>
      </c>
      <c r="T2959" s="461"/>
      <c r="U2959" s="722">
        <f t="shared" si="384"/>
        <v>0</v>
      </c>
      <c r="W2959" s="655">
        <f t="shared" si="385"/>
        <v>0</v>
      </c>
      <c r="Z2959" s="654">
        <f t="shared" si="386"/>
        <v>149405</v>
      </c>
      <c r="AF2959">
        <f t="shared" ref="AF2959:AF2971" si="388">-(G2959-E2959)</f>
        <v>28036</v>
      </c>
    </row>
    <row r="2960" spans="1:32">
      <c r="A2960" s="381">
        <v>2960</v>
      </c>
      <c r="B2960" s="637" t="s">
        <v>1221</v>
      </c>
      <c r="D2960" t="s">
        <v>905</v>
      </c>
      <c r="E2960" s="910">
        <f>'57'!U34</f>
        <v>0</v>
      </c>
      <c r="G2960" s="910">
        <f>'58'!U34</f>
        <v>0</v>
      </c>
      <c r="I2960" s="737">
        <f>'57'!U34</f>
        <v>0</v>
      </c>
      <c r="K2960" s="231">
        <f>'58'!U34</f>
        <v>0</v>
      </c>
      <c r="N2960" s="1018">
        <v>0</v>
      </c>
      <c r="O2960" s="898">
        <f>'57'!U34</f>
        <v>0</v>
      </c>
      <c r="Q2960" s="898">
        <f>'58'!U34</f>
        <v>0</v>
      </c>
      <c r="S2960" s="722">
        <f t="shared" si="383"/>
        <v>0</v>
      </c>
      <c r="T2960" s="461"/>
      <c r="U2960" s="722">
        <f t="shared" si="384"/>
        <v>0</v>
      </c>
      <c r="W2960" s="655">
        <f t="shared" si="385"/>
        <v>0</v>
      </c>
      <c r="Z2960" s="654">
        <f t="shared" si="386"/>
        <v>0</v>
      </c>
      <c r="AF2960">
        <f t="shared" si="388"/>
        <v>0</v>
      </c>
    </row>
    <row r="2961" spans="1:32">
      <c r="A2961" s="381">
        <v>2961</v>
      </c>
      <c r="B2961" s="637" t="s">
        <v>1222</v>
      </c>
      <c r="D2961" t="s">
        <v>905</v>
      </c>
      <c r="E2961" s="910">
        <f>'57'!U35</f>
        <v>0</v>
      </c>
      <c r="G2961" s="910">
        <f>'58'!U35</f>
        <v>2</v>
      </c>
      <c r="I2961" s="737">
        <f>'57'!U35</f>
        <v>0</v>
      </c>
      <c r="K2961" s="231">
        <f>'58'!U35</f>
        <v>2</v>
      </c>
      <c r="N2961" s="1018">
        <v>2</v>
      </c>
      <c r="O2961" s="898">
        <f>'57'!U35</f>
        <v>0</v>
      </c>
      <c r="Q2961" s="898">
        <f>'58'!U35</f>
        <v>2</v>
      </c>
      <c r="S2961" s="722">
        <f t="shared" si="383"/>
        <v>0</v>
      </c>
      <c r="T2961" s="461"/>
      <c r="U2961" s="722">
        <f t="shared" si="384"/>
        <v>0</v>
      </c>
      <c r="W2961" s="655">
        <f t="shared" si="385"/>
        <v>0</v>
      </c>
      <c r="Z2961" s="654">
        <f t="shared" si="386"/>
        <v>0</v>
      </c>
      <c r="AF2961">
        <f t="shared" si="388"/>
        <v>-2</v>
      </c>
    </row>
    <row r="2962" spans="1:32">
      <c r="A2962" s="381">
        <v>2962</v>
      </c>
      <c r="B2962" s="637" t="s">
        <v>1223</v>
      </c>
      <c r="D2962" t="s">
        <v>905</v>
      </c>
      <c r="E2962" s="910">
        <f>'57'!U36</f>
        <v>0</v>
      </c>
      <c r="G2962" s="910">
        <f>'58'!U36</f>
        <v>0</v>
      </c>
      <c r="I2962" s="737">
        <f>'57'!U36</f>
        <v>0</v>
      </c>
      <c r="K2962" s="231">
        <f>'58'!U36</f>
        <v>0</v>
      </c>
      <c r="N2962" s="1018">
        <v>0</v>
      </c>
      <c r="O2962" s="898">
        <f>'57'!U36</f>
        <v>0</v>
      </c>
      <c r="Q2962" s="898">
        <f>'58'!U36</f>
        <v>0</v>
      </c>
      <c r="S2962" s="722">
        <f t="shared" si="383"/>
        <v>0</v>
      </c>
      <c r="T2962" s="461"/>
      <c r="U2962" s="722">
        <f t="shared" si="384"/>
        <v>0</v>
      </c>
      <c r="W2962" s="655">
        <f t="shared" si="385"/>
        <v>0</v>
      </c>
      <c r="Z2962" s="654">
        <f t="shared" si="386"/>
        <v>0</v>
      </c>
      <c r="AF2962">
        <f t="shared" si="388"/>
        <v>0</v>
      </c>
    </row>
    <row r="2963" spans="1:32">
      <c r="A2963" s="381">
        <v>2963</v>
      </c>
      <c r="B2963" s="146" t="s">
        <v>136</v>
      </c>
      <c r="D2963" t="s">
        <v>905</v>
      </c>
      <c r="E2963" s="910">
        <f>'57'!U37</f>
        <v>4063</v>
      </c>
      <c r="G2963" s="910">
        <f>'58'!U37</f>
        <v>3813</v>
      </c>
      <c r="I2963" s="737">
        <f>'57'!U37</f>
        <v>4063</v>
      </c>
      <c r="K2963" s="231">
        <f>'58'!U37</f>
        <v>3813</v>
      </c>
      <c r="N2963" s="1018">
        <v>3813</v>
      </c>
      <c r="O2963" s="898">
        <f>'57'!U37</f>
        <v>4063</v>
      </c>
      <c r="Q2963" s="898">
        <f>'58'!U37</f>
        <v>3813</v>
      </c>
      <c r="S2963" s="722">
        <f t="shared" si="383"/>
        <v>0</v>
      </c>
      <c r="T2963" s="461"/>
      <c r="U2963" s="722">
        <f t="shared" si="384"/>
        <v>0</v>
      </c>
      <c r="W2963" s="655">
        <f t="shared" si="385"/>
        <v>0</v>
      </c>
      <c r="Z2963" s="654">
        <f t="shared" si="386"/>
        <v>4063</v>
      </c>
      <c r="AF2963">
        <f t="shared" si="388"/>
        <v>250</v>
      </c>
    </row>
    <row r="2964" spans="1:32">
      <c r="A2964" s="381">
        <v>2964</v>
      </c>
      <c r="B2964" s="146" t="s">
        <v>137</v>
      </c>
      <c r="D2964" t="s">
        <v>905</v>
      </c>
      <c r="E2964" s="910">
        <f>'57'!U38</f>
        <v>0</v>
      </c>
      <c r="G2964" s="910">
        <f>'58'!U38</f>
        <v>0</v>
      </c>
      <c r="I2964" s="737">
        <f>'57'!U38</f>
        <v>0</v>
      </c>
      <c r="K2964" s="231">
        <f>'58'!U38</f>
        <v>0</v>
      </c>
      <c r="N2964" s="1018">
        <v>0</v>
      </c>
      <c r="O2964" s="898">
        <f>'57'!U38</f>
        <v>0</v>
      </c>
      <c r="Q2964" s="898">
        <f>'58'!U38</f>
        <v>0</v>
      </c>
      <c r="S2964" s="722">
        <f t="shared" si="383"/>
        <v>0</v>
      </c>
      <c r="T2964" s="461"/>
      <c r="U2964" s="722">
        <f t="shared" si="384"/>
        <v>0</v>
      </c>
      <c r="W2964" s="655">
        <f t="shared" si="385"/>
        <v>0</v>
      </c>
      <c r="Z2964" s="654">
        <f t="shared" si="386"/>
        <v>0</v>
      </c>
      <c r="AF2964">
        <f t="shared" si="388"/>
        <v>0</v>
      </c>
    </row>
    <row r="2965" spans="1:32">
      <c r="A2965" s="381">
        <v>2965</v>
      </c>
      <c r="B2965" s="146" t="s">
        <v>299</v>
      </c>
      <c r="D2965" t="s">
        <v>905</v>
      </c>
      <c r="E2965" s="910">
        <f>'57'!U39</f>
        <v>3483</v>
      </c>
      <c r="G2965" s="910">
        <f>'58'!U39</f>
        <v>2332</v>
      </c>
      <c r="I2965" s="737">
        <f>'57'!U39</f>
        <v>3483</v>
      </c>
      <c r="K2965" s="231">
        <f>'58'!U39</f>
        <v>2332</v>
      </c>
      <c r="N2965" s="1018">
        <v>2332</v>
      </c>
      <c r="O2965" s="898">
        <f>'57'!U39</f>
        <v>3483</v>
      </c>
      <c r="Q2965" s="898">
        <f>'58'!U39</f>
        <v>2332</v>
      </c>
      <c r="S2965" s="722">
        <f t="shared" si="383"/>
        <v>0</v>
      </c>
      <c r="T2965" s="461"/>
      <c r="U2965" s="722">
        <f t="shared" si="384"/>
        <v>0</v>
      </c>
      <c r="W2965" s="655">
        <f t="shared" si="385"/>
        <v>0</v>
      </c>
      <c r="Z2965" s="654">
        <f t="shared" si="386"/>
        <v>3483</v>
      </c>
      <c r="AF2965">
        <f t="shared" si="388"/>
        <v>1151</v>
      </c>
    </row>
    <row r="2966" spans="1:32">
      <c r="A2966" s="381">
        <v>2966</v>
      </c>
      <c r="B2966" s="936" t="s">
        <v>1102</v>
      </c>
      <c r="D2966" t="s">
        <v>905</v>
      </c>
      <c r="G2966" s="910">
        <f>'58'!U40</f>
        <v>0</v>
      </c>
      <c r="I2966" s="741"/>
      <c r="K2966" s="718"/>
      <c r="N2966" s="1018"/>
      <c r="S2966" s="722">
        <f t="shared" si="383"/>
        <v>0</v>
      </c>
      <c r="U2966" s="722">
        <f t="shared" si="384"/>
        <v>0</v>
      </c>
      <c r="W2966" s="655">
        <f t="shared" si="385"/>
        <v>0</v>
      </c>
      <c r="Z2966" s="654">
        <f t="shared" si="386"/>
        <v>0</v>
      </c>
      <c r="AF2966">
        <f t="shared" si="388"/>
        <v>0</v>
      </c>
    </row>
    <row r="2967" spans="1:32">
      <c r="A2967" s="381">
        <v>2967</v>
      </c>
      <c r="B2967" s="146" t="s">
        <v>300</v>
      </c>
      <c r="D2967" t="s">
        <v>905</v>
      </c>
      <c r="E2967" s="910">
        <f>'57'!U41</f>
        <v>0</v>
      </c>
      <c r="G2967" s="910">
        <f>'58'!U41</f>
        <v>0</v>
      </c>
      <c r="I2967" s="737">
        <f>'57'!U41</f>
        <v>0</v>
      </c>
      <c r="K2967" s="231">
        <f>'58'!U41</f>
        <v>0</v>
      </c>
      <c r="N2967" s="1018">
        <v>0</v>
      </c>
      <c r="O2967" s="898">
        <f>'57'!U41</f>
        <v>0</v>
      </c>
      <c r="Q2967" s="898">
        <f>'58'!U41</f>
        <v>0</v>
      </c>
      <c r="S2967" s="722">
        <f t="shared" si="383"/>
        <v>0</v>
      </c>
      <c r="T2967" s="461"/>
      <c r="U2967" s="722">
        <f t="shared" si="384"/>
        <v>0</v>
      </c>
      <c r="W2967" s="655">
        <f t="shared" si="385"/>
        <v>0</v>
      </c>
      <c r="Z2967" s="654">
        <f t="shared" si="386"/>
        <v>0</v>
      </c>
      <c r="AF2967">
        <f t="shared" si="388"/>
        <v>0</v>
      </c>
    </row>
    <row r="2968" spans="1:32">
      <c r="A2968" s="381">
        <v>2968</v>
      </c>
      <c r="B2968" s="146" t="s">
        <v>301</v>
      </c>
      <c r="D2968" t="s">
        <v>905</v>
      </c>
      <c r="E2968" s="910">
        <f>'57'!U42</f>
        <v>10</v>
      </c>
      <c r="G2968" s="910">
        <f>'58'!U42</f>
        <v>12</v>
      </c>
      <c r="I2968" s="737">
        <f>'57'!U42</f>
        <v>10</v>
      </c>
      <c r="K2968" s="231">
        <f>'58'!U42</f>
        <v>12</v>
      </c>
      <c r="N2968" s="1018">
        <v>12</v>
      </c>
      <c r="O2968" s="898">
        <f>'57'!U42</f>
        <v>10</v>
      </c>
      <c r="Q2968" s="898">
        <f>'58'!U42</f>
        <v>12</v>
      </c>
      <c r="S2968" s="722">
        <f t="shared" si="383"/>
        <v>0</v>
      </c>
      <c r="T2968" s="461"/>
      <c r="U2968" s="722">
        <f t="shared" si="384"/>
        <v>0</v>
      </c>
      <c r="W2968" s="655">
        <f t="shared" si="385"/>
        <v>0</v>
      </c>
      <c r="Z2968" s="654">
        <f t="shared" si="386"/>
        <v>10</v>
      </c>
      <c r="AF2968">
        <f t="shared" si="388"/>
        <v>-2</v>
      </c>
    </row>
    <row r="2969" spans="1:32">
      <c r="A2969" s="381">
        <v>2969</v>
      </c>
      <c r="B2969" s="146" t="s">
        <v>1324</v>
      </c>
      <c r="E2969" s="910">
        <f>'57'!U43</f>
        <v>936</v>
      </c>
      <c r="G2969" s="910">
        <f>'58'!U43</f>
        <v>1094</v>
      </c>
      <c r="I2969" s="737">
        <f>'57'!U43</f>
        <v>936</v>
      </c>
      <c r="K2969" s="231">
        <f>'58'!U43</f>
        <v>1094</v>
      </c>
      <c r="N2969" s="1018">
        <v>1094</v>
      </c>
      <c r="O2969" s="898">
        <f>'57'!U43</f>
        <v>936</v>
      </c>
      <c r="Q2969" s="898">
        <f>'58'!U43</f>
        <v>1094</v>
      </c>
      <c r="S2969" s="722">
        <f t="shared" ref="S2969:S2991" si="389">E2969-I2969</f>
        <v>0</v>
      </c>
      <c r="T2969" s="461"/>
      <c r="U2969" s="722">
        <f t="shared" ref="U2969:U2991" si="390">G2969-K2969</f>
        <v>0</v>
      </c>
      <c r="W2969" s="655">
        <f t="shared" ref="W2969:W2991" si="391">G2969-N2969</f>
        <v>0</v>
      </c>
      <c r="Z2969" s="654">
        <f t="shared" ref="Z2969:Z2991" si="392">E2969-Y2969</f>
        <v>936</v>
      </c>
      <c r="AF2969">
        <f t="shared" si="388"/>
        <v>-158</v>
      </c>
    </row>
    <row r="2970" spans="1:32">
      <c r="A2970" s="381">
        <v>2970</v>
      </c>
      <c r="B2970" s="146" t="s">
        <v>302</v>
      </c>
      <c r="D2970" t="s">
        <v>905</v>
      </c>
      <c r="E2970" s="910">
        <f>'57'!U44</f>
        <v>0</v>
      </c>
      <c r="G2970" s="910">
        <f>'58'!U44</f>
        <v>0</v>
      </c>
      <c r="I2970" s="737">
        <f>'57'!U44</f>
        <v>0</v>
      </c>
      <c r="K2970" s="231">
        <f>'58'!U44</f>
        <v>0</v>
      </c>
      <c r="N2970" s="1018">
        <v>0</v>
      </c>
      <c r="O2970" s="898">
        <f>'57'!U44</f>
        <v>0</v>
      </c>
      <c r="Q2970" s="898">
        <f>'58'!U44</f>
        <v>0</v>
      </c>
      <c r="S2970" s="722">
        <f t="shared" si="389"/>
        <v>0</v>
      </c>
      <c r="T2970" s="461"/>
      <c r="U2970" s="722">
        <f t="shared" si="390"/>
        <v>0</v>
      </c>
      <c r="W2970" s="655">
        <f t="shared" si="391"/>
        <v>0</v>
      </c>
      <c r="Z2970" s="654">
        <f t="shared" si="392"/>
        <v>0</v>
      </c>
      <c r="AF2970">
        <f t="shared" si="388"/>
        <v>0</v>
      </c>
    </row>
    <row r="2971" spans="1:32">
      <c r="A2971" s="381">
        <v>2971</v>
      </c>
      <c r="B2971" s="146" t="s">
        <v>1544</v>
      </c>
      <c r="D2971" t="s">
        <v>905</v>
      </c>
      <c r="E2971" s="910">
        <f>'57'!U45</f>
        <v>250</v>
      </c>
      <c r="G2971" s="910">
        <f>'58'!U45</f>
        <v>0</v>
      </c>
      <c r="I2971" s="737">
        <f>'57'!U45</f>
        <v>250</v>
      </c>
      <c r="K2971" s="231">
        <f>'58'!U45</f>
        <v>0</v>
      </c>
      <c r="N2971" s="1018">
        <v>0</v>
      </c>
      <c r="S2971" s="722">
        <f t="shared" si="389"/>
        <v>0</v>
      </c>
      <c r="T2971" s="461"/>
      <c r="U2971" s="722">
        <f t="shared" si="390"/>
        <v>0</v>
      </c>
      <c r="W2971" s="655">
        <f t="shared" si="391"/>
        <v>0</v>
      </c>
      <c r="Z2971" s="654">
        <f t="shared" si="392"/>
        <v>250</v>
      </c>
      <c r="AF2971">
        <f t="shared" si="388"/>
        <v>250</v>
      </c>
    </row>
    <row r="2972" spans="1:32">
      <c r="A2972" s="381">
        <v>2972</v>
      </c>
      <c r="B2972" s="146" t="s">
        <v>1545</v>
      </c>
      <c r="D2972" t="s">
        <v>905</v>
      </c>
      <c r="E2972" s="910">
        <f>'57'!U46</f>
        <v>0</v>
      </c>
      <c r="G2972" s="910">
        <f>'58'!U46</f>
        <v>0</v>
      </c>
      <c r="I2972" s="737">
        <f>'57'!U46</f>
        <v>0</v>
      </c>
      <c r="K2972" s="231">
        <f>'58'!U46</f>
        <v>0</v>
      </c>
      <c r="N2972" s="1018">
        <v>0</v>
      </c>
      <c r="S2972" s="722">
        <f t="shared" si="389"/>
        <v>0</v>
      </c>
      <c r="T2972" s="461"/>
      <c r="U2972" s="722">
        <f t="shared" si="390"/>
        <v>0</v>
      </c>
      <c r="W2972" s="655">
        <f t="shared" si="391"/>
        <v>0</v>
      </c>
      <c r="Z2972" s="654">
        <f t="shared" si="392"/>
        <v>0</v>
      </c>
      <c r="AF2972">
        <f>-(G2972-E2972)</f>
        <v>0</v>
      </c>
    </row>
    <row r="2973" spans="1:32">
      <c r="A2973" s="381">
        <v>2973</v>
      </c>
      <c r="B2973" s="146" t="s">
        <v>115</v>
      </c>
      <c r="D2973" t="s">
        <v>905</v>
      </c>
      <c r="E2973" s="910">
        <f>'57'!U47</f>
        <v>0</v>
      </c>
      <c r="G2973" s="910">
        <f>'58'!U47</f>
        <v>0</v>
      </c>
      <c r="I2973" s="737">
        <f>'57'!U47</f>
        <v>0</v>
      </c>
      <c r="K2973" s="231">
        <f>'58'!U47</f>
        <v>0</v>
      </c>
      <c r="N2973" s="1018">
        <v>0</v>
      </c>
      <c r="O2973" s="898">
        <f>'57'!U47</f>
        <v>0</v>
      </c>
      <c r="Q2973" s="898">
        <f>'58'!U47</f>
        <v>0</v>
      </c>
      <c r="S2973" s="722">
        <f t="shared" si="389"/>
        <v>0</v>
      </c>
      <c r="T2973" s="461"/>
      <c r="U2973" s="722">
        <f t="shared" si="390"/>
        <v>0</v>
      </c>
      <c r="W2973" s="655">
        <f t="shared" si="391"/>
        <v>0</v>
      </c>
      <c r="Z2973" s="654">
        <f t="shared" si="392"/>
        <v>0</v>
      </c>
      <c r="AF2973">
        <f>-(G2973-E2973)</f>
        <v>0</v>
      </c>
    </row>
    <row r="2974" spans="1:32" ht="15.75">
      <c r="A2974" s="381">
        <v>2974</v>
      </c>
      <c r="B2974" s="341" t="s">
        <v>106</v>
      </c>
      <c r="D2974" t="s">
        <v>905</v>
      </c>
      <c r="E2974" s="910">
        <f>'57'!U48</f>
        <v>158147</v>
      </c>
      <c r="G2974" s="910">
        <f>'58'!U48</f>
        <v>128622</v>
      </c>
      <c r="I2974" s="737">
        <f>'57'!U48</f>
        <v>158147</v>
      </c>
      <c r="K2974" s="231">
        <f>'58'!U48</f>
        <v>128622</v>
      </c>
      <c r="N2974" s="1018">
        <v>128622</v>
      </c>
      <c r="O2974" s="898">
        <f>'57'!U48</f>
        <v>158147</v>
      </c>
      <c r="Q2974" s="898">
        <f>'58'!U48</f>
        <v>128622</v>
      </c>
      <c r="S2974" s="722">
        <f t="shared" si="389"/>
        <v>0</v>
      </c>
      <c r="T2974" s="461"/>
      <c r="U2974" s="722">
        <f t="shared" si="390"/>
        <v>0</v>
      </c>
      <c r="W2974" s="655">
        <f t="shared" si="391"/>
        <v>0</v>
      </c>
      <c r="Z2974" s="654">
        <f t="shared" si="392"/>
        <v>158147</v>
      </c>
      <c r="AF2974">
        <f>-(G2974-E2974)</f>
        <v>29525</v>
      </c>
    </row>
    <row r="2975" spans="1:32" ht="15.75">
      <c r="A2975" s="381">
        <v>2975</v>
      </c>
      <c r="B2975" s="341" t="s">
        <v>172</v>
      </c>
      <c r="I2975" s="737"/>
      <c r="K2975" s="231"/>
      <c r="N2975" s="1018"/>
      <c r="S2975" s="722">
        <f t="shared" si="389"/>
        <v>0</v>
      </c>
      <c r="U2975" s="722">
        <f t="shared" si="390"/>
        <v>0</v>
      </c>
      <c r="W2975" s="655">
        <f t="shared" si="391"/>
        <v>0</v>
      </c>
      <c r="Z2975" s="654">
        <f t="shared" si="392"/>
        <v>0</v>
      </c>
    </row>
    <row r="2976" spans="1:32">
      <c r="A2976" s="381">
        <v>2976</v>
      </c>
      <c r="B2976" s="146" t="s">
        <v>135</v>
      </c>
      <c r="I2976" s="737"/>
      <c r="K2976" s="231"/>
      <c r="N2976" s="1018"/>
      <c r="S2976" s="722">
        <f t="shared" si="389"/>
        <v>0</v>
      </c>
      <c r="U2976" s="722">
        <f t="shared" si="390"/>
        <v>0</v>
      </c>
      <c r="W2976" s="655">
        <f t="shared" si="391"/>
        <v>0</v>
      </c>
      <c r="Z2976" s="654">
        <f t="shared" si="392"/>
        <v>0</v>
      </c>
    </row>
    <row r="2977" spans="1:34">
      <c r="A2977" s="381">
        <v>2977</v>
      </c>
      <c r="B2977" s="637" t="s">
        <v>1220</v>
      </c>
      <c r="D2977" t="s">
        <v>905</v>
      </c>
      <c r="E2977" s="910">
        <f>'57'!U52</f>
        <v>194226</v>
      </c>
      <c r="G2977" s="910">
        <f>'58'!U52</f>
        <v>145363</v>
      </c>
      <c r="I2977" s="737">
        <f>'57'!U52</f>
        <v>194226</v>
      </c>
      <c r="K2977" s="231">
        <f>'58'!U52</f>
        <v>145363</v>
      </c>
      <c r="N2977" s="1018">
        <v>145363</v>
      </c>
      <c r="O2977" s="898">
        <f>'57'!U52</f>
        <v>194226</v>
      </c>
      <c r="Q2977" s="898">
        <f>'58'!U52</f>
        <v>145363</v>
      </c>
      <c r="S2977" s="722">
        <f t="shared" si="389"/>
        <v>0</v>
      </c>
      <c r="T2977" s="461"/>
      <c r="U2977" s="722">
        <f t="shared" si="390"/>
        <v>0</v>
      </c>
      <c r="W2977" s="655">
        <f t="shared" si="391"/>
        <v>0</v>
      </c>
      <c r="Z2977" s="654">
        <f t="shared" si="392"/>
        <v>194226</v>
      </c>
      <c r="AF2977">
        <f t="shared" ref="AF2977:AF2989" si="393">-(G2977-E2977)</f>
        <v>48863</v>
      </c>
    </row>
    <row r="2978" spans="1:34">
      <c r="A2978" s="381">
        <v>2978</v>
      </c>
      <c r="B2978" s="637" t="s">
        <v>1221</v>
      </c>
      <c r="D2978" t="s">
        <v>905</v>
      </c>
      <c r="E2978" s="910">
        <f>'57'!U53</f>
        <v>40</v>
      </c>
      <c r="G2978" s="910">
        <f>'58'!U53</f>
        <v>268</v>
      </c>
      <c r="I2978" s="737">
        <f>'57'!U53</f>
        <v>40</v>
      </c>
      <c r="K2978" s="231">
        <f>'58'!U53</f>
        <v>268</v>
      </c>
      <c r="N2978" s="1018">
        <v>268</v>
      </c>
      <c r="O2978" s="898">
        <f>'57'!U53</f>
        <v>40</v>
      </c>
      <c r="Q2978" s="898">
        <f>'58'!U53</f>
        <v>268</v>
      </c>
      <c r="S2978" s="722">
        <f t="shared" si="389"/>
        <v>0</v>
      </c>
      <c r="T2978" s="461"/>
      <c r="U2978" s="722">
        <f t="shared" si="390"/>
        <v>0</v>
      </c>
      <c r="W2978" s="655">
        <f t="shared" si="391"/>
        <v>0</v>
      </c>
      <c r="Z2978" s="654">
        <f t="shared" si="392"/>
        <v>40</v>
      </c>
      <c r="AF2978">
        <f t="shared" si="393"/>
        <v>-228</v>
      </c>
    </row>
    <row r="2979" spans="1:34">
      <c r="A2979" s="381">
        <v>2979</v>
      </c>
      <c r="B2979" s="637" t="s">
        <v>1222</v>
      </c>
      <c r="D2979" t="s">
        <v>905</v>
      </c>
      <c r="E2979" s="910">
        <f>'57'!U54</f>
        <v>708</v>
      </c>
      <c r="G2979" s="910">
        <f>'58'!U54</f>
        <v>595</v>
      </c>
      <c r="I2979" s="737">
        <f>'57'!U54</f>
        <v>708</v>
      </c>
      <c r="K2979" s="231">
        <f>'58'!U54</f>
        <v>595</v>
      </c>
      <c r="N2979" s="1018">
        <v>595</v>
      </c>
      <c r="O2979" s="898">
        <f>'57'!U54</f>
        <v>708</v>
      </c>
      <c r="Q2979" s="898">
        <f>'58'!U54</f>
        <v>595</v>
      </c>
      <c r="S2979" s="722">
        <f t="shared" si="389"/>
        <v>0</v>
      </c>
      <c r="T2979" s="461"/>
      <c r="U2979" s="722">
        <f t="shared" si="390"/>
        <v>0</v>
      </c>
      <c r="W2979" s="655">
        <f t="shared" si="391"/>
        <v>0</v>
      </c>
      <c r="Z2979" s="654">
        <f t="shared" si="392"/>
        <v>708</v>
      </c>
      <c r="AF2979">
        <f t="shared" si="393"/>
        <v>113</v>
      </c>
    </row>
    <row r="2980" spans="1:34">
      <c r="A2980" s="381">
        <v>2980</v>
      </c>
      <c r="B2980" s="637" t="s">
        <v>1223</v>
      </c>
      <c r="D2980" t="s">
        <v>905</v>
      </c>
      <c r="E2980" s="910">
        <f>'57'!U55</f>
        <v>0</v>
      </c>
      <c r="G2980" s="910">
        <f>'58'!U55</f>
        <v>0</v>
      </c>
      <c r="I2980" s="737">
        <f>'57'!U55</f>
        <v>0</v>
      </c>
      <c r="K2980" s="231">
        <f>'58'!U55</f>
        <v>0</v>
      </c>
      <c r="N2980" s="1018">
        <v>0</v>
      </c>
      <c r="O2980" s="898">
        <f>'57'!U55</f>
        <v>0</v>
      </c>
      <c r="Q2980" s="898">
        <f>'58'!U55</f>
        <v>0</v>
      </c>
      <c r="S2980" s="722">
        <f t="shared" si="389"/>
        <v>0</v>
      </c>
      <c r="T2980" s="461"/>
      <c r="U2980" s="722">
        <f t="shared" si="390"/>
        <v>0</v>
      </c>
      <c r="W2980" s="655">
        <f t="shared" si="391"/>
        <v>0</v>
      </c>
      <c r="Z2980" s="654">
        <f t="shared" si="392"/>
        <v>0</v>
      </c>
      <c r="AF2980">
        <f t="shared" si="393"/>
        <v>0</v>
      </c>
    </row>
    <row r="2981" spans="1:34">
      <c r="A2981" s="381">
        <v>2981</v>
      </c>
      <c r="B2981" s="146" t="s">
        <v>136</v>
      </c>
      <c r="D2981" t="s">
        <v>905</v>
      </c>
      <c r="E2981" s="910">
        <f>'57'!U56</f>
        <v>4719</v>
      </c>
      <c r="G2981" s="910">
        <f>'58'!U56</f>
        <v>4582</v>
      </c>
      <c r="I2981" s="737">
        <f>'57'!U56</f>
        <v>4719</v>
      </c>
      <c r="K2981" s="231">
        <f>'58'!U56</f>
        <v>4582</v>
      </c>
      <c r="N2981" s="1018">
        <v>4582</v>
      </c>
      <c r="O2981" s="898">
        <f>'57'!U56</f>
        <v>4719</v>
      </c>
      <c r="Q2981" s="898">
        <f>'58'!U56</f>
        <v>4582</v>
      </c>
      <c r="S2981" s="722">
        <f t="shared" si="389"/>
        <v>0</v>
      </c>
      <c r="T2981" s="461"/>
      <c r="U2981" s="722">
        <f t="shared" si="390"/>
        <v>0</v>
      </c>
      <c r="W2981" s="655">
        <f t="shared" si="391"/>
        <v>0</v>
      </c>
      <c r="Z2981" s="654">
        <f t="shared" si="392"/>
        <v>4719</v>
      </c>
      <c r="AF2981">
        <f t="shared" si="393"/>
        <v>137</v>
      </c>
    </row>
    <row r="2982" spans="1:34">
      <c r="A2982" s="381">
        <v>2982</v>
      </c>
      <c r="B2982" s="146" t="s">
        <v>137</v>
      </c>
      <c r="D2982" t="s">
        <v>905</v>
      </c>
      <c r="E2982" s="910">
        <f>'57'!U57</f>
        <v>0</v>
      </c>
      <c r="G2982" s="910">
        <f>'58'!U57</f>
        <v>0</v>
      </c>
      <c r="I2982" s="737">
        <f>'57'!U57</f>
        <v>0</v>
      </c>
      <c r="K2982" s="231">
        <f>'58'!U57</f>
        <v>0</v>
      </c>
      <c r="N2982" s="1018">
        <v>0</v>
      </c>
      <c r="O2982" s="898">
        <f>'57'!U57</f>
        <v>0</v>
      </c>
      <c r="Q2982" s="898">
        <f>'58'!U57</f>
        <v>0</v>
      </c>
      <c r="S2982" s="722">
        <f t="shared" si="389"/>
        <v>0</v>
      </c>
      <c r="T2982" s="461"/>
      <c r="U2982" s="722">
        <f t="shared" si="390"/>
        <v>0</v>
      </c>
      <c r="W2982" s="655">
        <f t="shared" si="391"/>
        <v>0</v>
      </c>
      <c r="Z2982" s="654">
        <f t="shared" si="392"/>
        <v>0</v>
      </c>
      <c r="AF2982">
        <f t="shared" si="393"/>
        <v>0</v>
      </c>
    </row>
    <row r="2983" spans="1:34">
      <c r="A2983" s="381">
        <v>2983</v>
      </c>
      <c r="B2983" s="146" t="s">
        <v>299</v>
      </c>
      <c r="D2983" t="s">
        <v>905</v>
      </c>
      <c r="E2983" s="910">
        <f>'57'!U58</f>
        <v>5158</v>
      </c>
      <c r="G2983" s="910">
        <f>'58'!U58</f>
        <v>4025</v>
      </c>
      <c r="I2983" s="737">
        <f>'57'!U58</f>
        <v>5158</v>
      </c>
      <c r="K2983" s="231">
        <f>'58'!U58</f>
        <v>4025</v>
      </c>
      <c r="N2983" s="1018">
        <v>4025</v>
      </c>
      <c r="O2983" s="898">
        <f>'57'!U58</f>
        <v>5158</v>
      </c>
      <c r="Q2983" s="898">
        <f>'58'!U58</f>
        <v>4025</v>
      </c>
      <c r="S2983" s="722">
        <f t="shared" si="389"/>
        <v>0</v>
      </c>
      <c r="T2983" s="461"/>
      <c r="U2983" s="722">
        <f t="shared" si="390"/>
        <v>0</v>
      </c>
      <c r="W2983" s="655">
        <f t="shared" si="391"/>
        <v>0</v>
      </c>
      <c r="Z2983" s="654">
        <f t="shared" si="392"/>
        <v>5158</v>
      </c>
      <c r="AF2983">
        <f t="shared" si="393"/>
        <v>1133</v>
      </c>
    </row>
    <row r="2984" spans="1:34">
      <c r="A2984" s="381">
        <v>2984</v>
      </c>
      <c r="B2984" s="936" t="s">
        <v>1102</v>
      </c>
      <c r="D2984" t="s">
        <v>905</v>
      </c>
      <c r="G2984" s="910">
        <f>'58'!U59</f>
        <v>0</v>
      </c>
      <c r="I2984" s="741"/>
      <c r="K2984" s="718"/>
      <c r="N2984" s="1018"/>
      <c r="S2984" s="722">
        <f t="shared" si="389"/>
        <v>0</v>
      </c>
      <c r="U2984" s="722">
        <f t="shared" si="390"/>
        <v>0</v>
      </c>
      <c r="W2984" s="655">
        <f t="shared" si="391"/>
        <v>0</v>
      </c>
      <c r="Z2984" s="654">
        <f t="shared" si="392"/>
        <v>0</v>
      </c>
      <c r="AF2984">
        <f t="shared" si="393"/>
        <v>0</v>
      </c>
    </row>
    <row r="2985" spans="1:34">
      <c r="A2985" s="381">
        <v>2985</v>
      </c>
      <c r="B2985" s="146" t="s">
        <v>300</v>
      </c>
      <c r="D2985" t="s">
        <v>905</v>
      </c>
      <c r="E2985" s="910">
        <f>'57'!U60</f>
        <v>0</v>
      </c>
      <c r="G2985" s="910">
        <f>'58'!U60</f>
        <v>0</v>
      </c>
      <c r="I2985" s="737">
        <f>'57'!U60</f>
        <v>0</v>
      </c>
      <c r="K2985" s="231">
        <f>'58'!U60</f>
        <v>0</v>
      </c>
      <c r="N2985" s="1018">
        <v>0</v>
      </c>
      <c r="O2985" s="898">
        <f>'57'!U60</f>
        <v>0</v>
      </c>
      <c r="Q2985" s="898">
        <f>'58'!U60</f>
        <v>0</v>
      </c>
      <c r="S2985" s="722">
        <f t="shared" si="389"/>
        <v>0</v>
      </c>
      <c r="T2985" s="461"/>
      <c r="U2985" s="722">
        <f t="shared" si="390"/>
        <v>0</v>
      </c>
      <c r="W2985" s="655">
        <f t="shared" si="391"/>
        <v>0</v>
      </c>
      <c r="Z2985" s="654">
        <f t="shared" si="392"/>
        <v>0</v>
      </c>
      <c r="AF2985">
        <f t="shared" si="393"/>
        <v>0</v>
      </c>
    </row>
    <row r="2986" spans="1:34">
      <c r="A2986" s="381">
        <v>2986</v>
      </c>
      <c r="B2986" s="146" t="s">
        <v>301</v>
      </c>
      <c r="D2986" t="s">
        <v>905</v>
      </c>
      <c r="E2986" s="910">
        <f>'57'!U61</f>
        <v>47</v>
      </c>
      <c r="G2986" s="910">
        <f>'58'!U61</f>
        <v>48</v>
      </c>
      <c r="I2986" s="737">
        <f>'57'!U61</f>
        <v>47</v>
      </c>
      <c r="K2986" s="231">
        <f>'58'!U61</f>
        <v>48</v>
      </c>
      <c r="N2986" s="1018">
        <v>48</v>
      </c>
      <c r="O2986" s="898">
        <f>'57'!U61</f>
        <v>47</v>
      </c>
      <c r="Q2986" s="898">
        <f>'58'!U61</f>
        <v>48</v>
      </c>
      <c r="S2986" s="722">
        <f t="shared" si="389"/>
        <v>0</v>
      </c>
      <c r="T2986" s="461"/>
      <c r="U2986" s="722">
        <f t="shared" si="390"/>
        <v>0</v>
      </c>
      <c r="W2986" s="655">
        <f t="shared" si="391"/>
        <v>0</v>
      </c>
      <c r="Z2986" s="654">
        <f t="shared" si="392"/>
        <v>47</v>
      </c>
      <c r="AF2986">
        <f t="shared" si="393"/>
        <v>-1</v>
      </c>
    </row>
    <row r="2987" spans="1:34">
      <c r="A2987" s="381">
        <v>2987</v>
      </c>
      <c r="B2987" s="146" t="s">
        <v>1324</v>
      </c>
      <c r="E2987" s="910">
        <f>'57'!U62</f>
        <v>969</v>
      </c>
      <c r="G2987" s="910">
        <f>'58'!U62</f>
        <v>1104</v>
      </c>
      <c r="I2987" s="737">
        <f>'57'!U62</f>
        <v>969</v>
      </c>
      <c r="K2987" s="231">
        <f>'58'!U62</f>
        <v>1104</v>
      </c>
      <c r="N2987" s="1018">
        <v>1104</v>
      </c>
      <c r="O2987" s="898">
        <f>'57'!U62</f>
        <v>969</v>
      </c>
      <c r="Q2987" s="898">
        <f>'58'!U62</f>
        <v>1104</v>
      </c>
      <c r="S2987" s="722">
        <f t="shared" si="389"/>
        <v>0</v>
      </c>
      <c r="T2987" s="461"/>
      <c r="U2987" s="722">
        <f t="shared" si="390"/>
        <v>0</v>
      </c>
      <c r="W2987" s="655">
        <f t="shared" si="391"/>
        <v>0</v>
      </c>
      <c r="Z2987" s="654">
        <f t="shared" si="392"/>
        <v>969</v>
      </c>
      <c r="AF2987">
        <f t="shared" si="393"/>
        <v>-135</v>
      </c>
      <c r="AH2987" t="s">
        <v>1720</v>
      </c>
    </row>
    <row r="2988" spans="1:34">
      <c r="A2988" s="381">
        <v>2988</v>
      </c>
      <c r="B2988" s="146" t="s">
        <v>302</v>
      </c>
      <c r="D2988" t="s">
        <v>905</v>
      </c>
      <c r="E2988" s="910">
        <f>'57'!U63</f>
        <v>0</v>
      </c>
      <c r="G2988" s="910">
        <f>'58'!U63</f>
        <v>0</v>
      </c>
      <c r="I2988" s="737">
        <f>'57'!U63</f>
        <v>0</v>
      </c>
      <c r="K2988" s="231">
        <f>'58'!U63</f>
        <v>0</v>
      </c>
      <c r="N2988" s="1018">
        <v>0</v>
      </c>
      <c r="O2988" s="898">
        <f>'57'!U63</f>
        <v>0</v>
      </c>
      <c r="Q2988" s="898">
        <f>'58'!U63</f>
        <v>0</v>
      </c>
      <c r="S2988" s="722">
        <f t="shared" si="389"/>
        <v>0</v>
      </c>
      <c r="T2988" s="461"/>
      <c r="U2988" s="722">
        <f t="shared" si="390"/>
        <v>0</v>
      </c>
      <c r="W2988" s="655">
        <f t="shared" si="391"/>
        <v>0</v>
      </c>
      <c r="Z2988" s="654">
        <f t="shared" si="392"/>
        <v>0</v>
      </c>
      <c r="AF2988">
        <f t="shared" si="393"/>
        <v>0</v>
      </c>
      <c r="AH2988" t="s">
        <v>1721</v>
      </c>
    </row>
    <row r="2989" spans="1:34">
      <c r="A2989" s="381">
        <v>2989</v>
      </c>
      <c r="B2989" s="146" t="s">
        <v>1544</v>
      </c>
      <c r="D2989" t="s">
        <v>905</v>
      </c>
      <c r="E2989" s="910">
        <f>'57'!U64</f>
        <v>250</v>
      </c>
      <c r="G2989" s="910">
        <f>'58'!U64</f>
        <v>0</v>
      </c>
      <c r="I2989" s="737">
        <f>'57'!U64</f>
        <v>250</v>
      </c>
      <c r="K2989" s="231">
        <f>'58'!U64</f>
        <v>0</v>
      </c>
      <c r="N2989" s="1018">
        <v>0</v>
      </c>
      <c r="S2989" s="722">
        <f t="shared" si="389"/>
        <v>0</v>
      </c>
      <c r="T2989" s="461"/>
      <c r="U2989" s="722">
        <f t="shared" si="390"/>
        <v>0</v>
      </c>
      <c r="W2989" s="655">
        <f t="shared" si="391"/>
        <v>0</v>
      </c>
      <c r="Z2989" s="654">
        <f t="shared" si="392"/>
        <v>250</v>
      </c>
      <c r="AF2989">
        <f t="shared" si="393"/>
        <v>250</v>
      </c>
      <c r="AH2989" t="s">
        <v>1722</v>
      </c>
    </row>
    <row r="2990" spans="1:34">
      <c r="A2990" s="381">
        <v>2990</v>
      </c>
      <c r="B2990" s="146" t="s">
        <v>1545</v>
      </c>
      <c r="D2990" t="s">
        <v>905</v>
      </c>
      <c r="E2990" s="910">
        <f>'57'!U65</f>
        <v>0</v>
      </c>
      <c r="G2990" s="910">
        <f>'58'!U65</f>
        <v>0</v>
      </c>
      <c r="I2990" s="737">
        <f>'57'!U65</f>
        <v>0</v>
      </c>
      <c r="K2990" s="231">
        <f>'58'!U65</f>
        <v>0</v>
      </c>
      <c r="N2990" s="1018">
        <v>0</v>
      </c>
      <c r="S2990" s="722">
        <f t="shared" si="389"/>
        <v>0</v>
      </c>
      <c r="T2990" s="461"/>
      <c r="U2990" s="722">
        <f t="shared" si="390"/>
        <v>0</v>
      </c>
      <c r="W2990" s="655">
        <f t="shared" si="391"/>
        <v>0</v>
      </c>
      <c r="Z2990" s="654">
        <f t="shared" si="392"/>
        <v>0</v>
      </c>
      <c r="AF2990">
        <f>-(G2990-E2990)</f>
        <v>0</v>
      </c>
      <c r="AH2990" t="s">
        <v>1723</v>
      </c>
    </row>
    <row r="2991" spans="1:34">
      <c r="A2991" s="381">
        <v>2991</v>
      </c>
      <c r="B2991" s="146" t="s">
        <v>115</v>
      </c>
      <c r="D2991" t="s">
        <v>905</v>
      </c>
      <c r="E2991" s="910">
        <f>'57'!U66</f>
        <v>5112</v>
      </c>
      <c r="G2991" s="910">
        <f>'58'!U66</f>
        <v>2488</v>
      </c>
      <c r="I2991" s="737">
        <f>'57'!U66</f>
        <v>5112</v>
      </c>
      <c r="K2991" s="231">
        <f>'58'!U66</f>
        <v>2488</v>
      </c>
      <c r="N2991" s="1018">
        <v>2488</v>
      </c>
      <c r="O2991" s="898">
        <f>'57'!U66</f>
        <v>5112</v>
      </c>
      <c r="Q2991" s="898">
        <f>'58'!U66</f>
        <v>2488</v>
      </c>
      <c r="S2991" s="722">
        <f t="shared" si="389"/>
        <v>0</v>
      </c>
      <c r="T2991" s="461"/>
      <c r="U2991" s="722">
        <f t="shared" si="390"/>
        <v>0</v>
      </c>
      <c r="W2991" s="655">
        <f t="shared" si="391"/>
        <v>0</v>
      </c>
      <c r="Z2991" s="654">
        <f t="shared" si="392"/>
        <v>5112</v>
      </c>
      <c r="AF2991">
        <f>-(G2991-E2991)</f>
        <v>2624</v>
      </c>
      <c r="AH2991" t="s">
        <v>1724</v>
      </c>
    </row>
    <row r="2992" spans="1:34" ht="15.75">
      <c r="A2992" s="381">
        <v>2992</v>
      </c>
      <c r="B2992" s="341" t="s">
        <v>106</v>
      </c>
      <c r="D2992" t="s">
        <v>905</v>
      </c>
      <c r="E2992" s="910">
        <f>'57'!U67</f>
        <v>211229</v>
      </c>
      <c r="G2992" s="910">
        <f>'58'!U67</f>
        <v>158473</v>
      </c>
      <c r="I2992" s="737">
        <f>'57'!U67</f>
        <v>211229</v>
      </c>
      <c r="K2992" s="231">
        <f>'58'!U67</f>
        <v>158473</v>
      </c>
      <c r="N2992" s="1018">
        <v>158473</v>
      </c>
      <c r="O2992" s="898">
        <f>'57'!U67</f>
        <v>211229</v>
      </c>
      <c r="Q2992" s="898">
        <f>'58'!U67</f>
        <v>158473</v>
      </c>
      <c r="S2992" s="722">
        <f t="shared" ref="S2992:S3023" si="394">E2992-I2992</f>
        <v>0</v>
      </c>
      <c r="T2992" s="461"/>
      <c r="U2992" s="722">
        <f>G2992-K2992</f>
        <v>0</v>
      </c>
      <c r="W2992" s="655">
        <f>G2992-N2992</f>
        <v>0</v>
      </c>
      <c r="Z2992" s="654">
        <f t="shared" ref="Z2992:Z3023" si="395">E2992-Y2992</f>
        <v>211229</v>
      </c>
      <c r="AF2992">
        <f>-(G2992-E2992)</f>
        <v>52756</v>
      </c>
    </row>
    <row r="2993" spans="1:26" ht="15.75">
      <c r="A2993" s="381">
        <v>2993</v>
      </c>
      <c r="B2993" s="341" t="s">
        <v>308</v>
      </c>
      <c r="I2993" s="737"/>
      <c r="K2993" s="231"/>
      <c r="N2993" s="1018"/>
      <c r="S2993" s="722">
        <f t="shared" si="394"/>
        <v>0</v>
      </c>
      <c r="U2993" s="722">
        <f>G2993-K2993</f>
        <v>0</v>
      </c>
      <c r="W2993" s="655">
        <f>G2993-N2993</f>
        <v>0</v>
      </c>
      <c r="Z2993" s="654">
        <f t="shared" si="395"/>
        <v>0</v>
      </c>
    </row>
    <row r="2994" spans="1:26" ht="15.75">
      <c r="A2994" s="381">
        <v>2994</v>
      </c>
      <c r="B2994" s="341" t="s">
        <v>1022</v>
      </c>
      <c r="I2994" s="737"/>
      <c r="K2994" s="231"/>
      <c r="N2994" s="1018"/>
      <c r="S2994" s="722">
        <f t="shared" si="394"/>
        <v>0</v>
      </c>
      <c r="U2994" s="722">
        <f>G2994-K2994</f>
        <v>0</v>
      </c>
      <c r="W2994" s="655">
        <f>G2994-N2994</f>
        <v>0</v>
      </c>
      <c r="Z2994" s="654">
        <f t="shared" si="395"/>
        <v>0</v>
      </c>
    </row>
    <row r="2995" spans="1:26">
      <c r="A2995" s="381">
        <v>2995</v>
      </c>
      <c r="B2995" s="146" t="s">
        <v>135</v>
      </c>
      <c r="I2995" s="737"/>
      <c r="K2995" s="231"/>
      <c r="N2995" s="1018"/>
      <c r="S2995" s="722">
        <f t="shared" si="394"/>
        <v>0</v>
      </c>
      <c r="U2995" s="722">
        <f>G2995-K2995</f>
        <v>0</v>
      </c>
      <c r="W2995" s="655">
        <f>G2995-N2995</f>
        <v>0</v>
      </c>
      <c r="Z2995" s="654">
        <f t="shared" si="395"/>
        <v>0</v>
      </c>
    </row>
    <row r="2996" spans="1:26">
      <c r="A2996" s="381">
        <v>2996</v>
      </c>
      <c r="B2996" s="637" t="s">
        <v>1220</v>
      </c>
      <c r="E2996" s="910">
        <f>'57'!O75</f>
        <v>44821</v>
      </c>
      <c r="G2996" s="718"/>
      <c r="I2996" s="737">
        <f>'57'!O75</f>
        <v>44821</v>
      </c>
      <c r="K2996" s="718"/>
      <c r="N2996" s="1018">
        <v>23994</v>
      </c>
      <c r="O2996" s="898">
        <f>'57'!O75</f>
        <v>44821</v>
      </c>
      <c r="S2996" s="722">
        <f t="shared" si="394"/>
        <v>0</v>
      </c>
      <c r="T2996" s="461"/>
      <c r="U2996" s="722"/>
      <c r="W2996" s="655"/>
      <c r="Z2996" s="654">
        <f t="shared" si="395"/>
        <v>44821</v>
      </c>
    </row>
    <row r="2997" spans="1:26">
      <c r="A2997" s="381">
        <v>2997</v>
      </c>
      <c r="B2997" s="637" t="s">
        <v>1221</v>
      </c>
      <c r="E2997" s="910">
        <f>'57'!O76</f>
        <v>40</v>
      </c>
      <c r="G2997" s="718"/>
      <c r="I2997" s="737">
        <f>'57'!O76</f>
        <v>40</v>
      </c>
      <c r="K2997" s="718"/>
      <c r="N2997" s="1018">
        <v>268</v>
      </c>
      <c r="O2997" s="898">
        <f>'57'!O76</f>
        <v>40</v>
      </c>
      <c r="S2997" s="722">
        <f t="shared" si="394"/>
        <v>0</v>
      </c>
      <c r="T2997" s="461"/>
      <c r="U2997" s="722"/>
      <c r="W2997" s="655"/>
      <c r="Z2997" s="654">
        <f t="shared" si="395"/>
        <v>40</v>
      </c>
    </row>
    <row r="2998" spans="1:26">
      <c r="A2998" s="381">
        <v>2998</v>
      </c>
      <c r="B2998" s="637" t="s">
        <v>1222</v>
      </c>
      <c r="E2998" s="910">
        <f>'57'!O77</f>
        <v>708</v>
      </c>
      <c r="G2998" s="718"/>
      <c r="I2998" s="737">
        <f>'57'!O77</f>
        <v>708</v>
      </c>
      <c r="K2998" s="718"/>
      <c r="N2998" s="1018">
        <v>593</v>
      </c>
      <c r="O2998" s="898">
        <f>'57'!O77</f>
        <v>708</v>
      </c>
      <c r="S2998" s="722">
        <f t="shared" si="394"/>
        <v>0</v>
      </c>
      <c r="T2998" s="461"/>
      <c r="U2998" s="722"/>
      <c r="W2998" s="655"/>
      <c r="Z2998" s="654">
        <f t="shared" si="395"/>
        <v>708</v>
      </c>
    </row>
    <row r="2999" spans="1:26">
      <c r="A2999" s="381">
        <v>2999</v>
      </c>
      <c r="B2999" s="637" t="s">
        <v>1223</v>
      </c>
      <c r="E2999" s="910">
        <f>'57'!O78</f>
        <v>0</v>
      </c>
      <c r="G2999" s="718"/>
      <c r="I2999" s="737">
        <f>'57'!O78</f>
        <v>0</v>
      </c>
      <c r="K2999" s="718"/>
      <c r="N2999" s="1018">
        <v>0</v>
      </c>
      <c r="O2999" s="898">
        <f>'57'!O78</f>
        <v>0</v>
      </c>
      <c r="S2999" s="722">
        <f t="shared" si="394"/>
        <v>0</v>
      </c>
      <c r="T2999" s="461"/>
      <c r="U2999" s="722"/>
      <c r="W2999" s="655"/>
      <c r="Z2999" s="654">
        <f t="shared" si="395"/>
        <v>0</v>
      </c>
    </row>
    <row r="3000" spans="1:26">
      <c r="A3000" s="381">
        <v>3000</v>
      </c>
      <c r="B3000" s="146" t="s">
        <v>136</v>
      </c>
      <c r="E3000" s="910">
        <f>'57'!O79</f>
        <v>656</v>
      </c>
      <c r="G3000" s="718"/>
      <c r="I3000" s="737">
        <f>'57'!O79</f>
        <v>656</v>
      </c>
      <c r="K3000" s="718"/>
      <c r="N3000" s="1018">
        <v>769</v>
      </c>
      <c r="O3000" s="898">
        <f>'57'!O79</f>
        <v>656</v>
      </c>
      <c r="S3000" s="722">
        <f t="shared" si="394"/>
        <v>0</v>
      </c>
      <c r="T3000" s="461"/>
      <c r="U3000" s="722"/>
      <c r="W3000" s="655"/>
      <c r="Z3000" s="654">
        <f t="shared" si="395"/>
        <v>656</v>
      </c>
    </row>
    <row r="3001" spans="1:26">
      <c r="A3001" s="381">
        <v>3001</v>
      </c>
      <c r="B3001" s="146" t="s">
        <v>137</v>
      </c>
      <c r="E3001" s="910">
        <f>'57'!O80</f>
        <v>0</v>
      </c>
      <c r="G3001" s="718"/>
      <c r="I3001" s="737">
        <f>'57'!O80</f>
        <v>0</v>
      </c>
      <c r="K3001" s="718"/>
      <c r="N3001" s="1018">
        <v>0</v>
      </c>
      <c r="O3001" s="898">
        <f>'57'!O80</f>
        <v>0</v>
      </c>
      <c r="S3001" s="722">
        <f t="shared" si="394"/>
        <v>0</v>
      </c>
      <c r="T3001" s="461"/>
      <c r="U3001" s="722"/>
      <c r="W3001" s="655"/>
      <c r="Z3001" s="654">
        <f t="shared" si="395"/>
        <v>0</v>
      </c>
    </row>
    <row r="3002" spans="1:26">
      <c r="A3002" s="381">
        <v>3002</v>
      </c>
      <c r="B3002" s="146" t="s">
        <v>299</v>
      </c>
      <c r="E3002" s="910">
        <f>'57'!O81</f>
        <v>1675</v>
      </c>
      <c r="G3002" s="718"/>
      <c r="I3002" s="737">
        <f>'57'!O81</f>
        <v>1675</v>
      </c>
      <c r="K3002" s="718"/>
      <c r="N3002" s="1018">
        <v>1693</v>
      </c>
      <c r="O3002" s="898">
        <f>'57'!O81</f>
        <v>1675</v>
      </c>
      <c r="S3002" s="722">
        <f t="shared" si="394"/>
        <v>0</v>
      </c>
      <c r="T3002" s="461"/>
      <c r="U3002" s="722"/>
      <c r="W3002" s="655"/>
      <c r="Z3002" s="654">
        <f t="shared" si="395"/>
        <v>1675</v>
      </c>
    </row>
    <row r="3003" spans="1:26">
      <c r="A3003" s="381">
        <v>3003</v>
      </c>
      <c r="B3003" s="936" t="s">
        <v>1102</v>
      </c>
      <c r="E3003" s="718"/>
      <c r="F3003" s="718"/>
      <c r="G3003" s="718"/>
      <c r="I3003" s="741"/>
      <c r="K3003" s="718"/>
      <c r="N3003" s="1018"/>
      <c r="S3003" s="722">
        <f t="shared" si="394"/>
        <v>0</v>
      </c>
      <c r="U3003" s="722"/>
      <c r="W3003" s="655"/>
      <c r="Z3003" s="654">
        <f t="shared" si="395"/>
        <v>0</v>
      </c>
    </row>
    <row r="3004" spans="1:26">
      <c r="A3004" s="381">
        <v>3004</v>
      </c>
      <c r="B3004" s="146" t="s">
        <v>300</v>
      </c>
      <c r="E3004" s="910">
        <f>'57'!O83</f>
        <v>0</v>
      </c>
      <c r="G3004" s="718"/>
      <c r="I3004" s="737">
        <f>'57'!O83</f>
        <v>0</v>
      </c>
      <c r="K3004" s="718"/>
      <c r="N3004" s="1018">
        <v>0</v>
      </c>
      <c r="O3004" s="898">
        <f>'57'!O83</f>
        <v>0</v>
      </c>
      <c r="S3004" s="722">
        <f t="shared" si="394"/>
        <v>0</v>
      </c>
      <c r="T3004" s="461"/>
      <c r="U3004" s="722"/>
      <c r="W3004" s="655"/>
      <c r="Z3004" s="654">
        <f t="shared" si="395"/>
        <v>0</v>
      </c>
    </row>
    <row r="3005" spans="1:26">
      <c r="A3005" s="381">
        <v>3005</v>
      </c>
      <c r="B3005" s="146" t="s">
        <v>301</v>
      </c>
      <c r="E3005" s="910">
        <f>'57'!O84</f>
        <v>37</v>
      </c>
      <c r="G3005" s="718"/>
      <c r="I3005" s="737">
        <f>'57'!O84</f>
        <v>37</v>
      </c>
      <c r="K3005" s="718"/>
      <c r="N3005" s="1018">
        <v>36</v>
      </c>
      <c r="O3005" s="898">
        <f>'57'!O84</f>
        <v>37</v>
      </c>
      <c r="S3005" s="722">
        <f t="shared" si="394"/>
        <v>0</v>
      </c>
      <c r="T3005" s="461"/>
      <c r="U3005" s="722"/>
      <c r="W3005" s="655"/>
      <c r="Z3005" s="654">
        <f t="shared" si="395"/>
        <v>37</v>
      </c>
    </row>
    <row r="3006" spans="1:26">
      <c r="A3006" s="381">
        <v>3006</v>
      </c>
      <c r="B3006" s="146" t="s">
        <v>1324</v>
      </c>
      <c r="E3006" s="910">
        <f>'57'!O85</f>
        <v>33</v>
      </c>
      <c r="G3006" s="718"/>
      <c r="I3006" s="737">
        <f>'57'!O85</f>
        <v>33</v>
      </c>
      <c r="K3006" s="718"/>
      <c r="N3006" s="1018">
        <v>10</v>
      </c>
      <c r="O3006" s="898">
        <f>'57'!O85</f>
        <v>33</v>
      </c>
      <c r="S3006" s="722">
        <f t="shared" si="394"/>
        <v>0</v>
      </c>
      <c r="T3006" s="461"/>
      <c r="U3006" s="722"/>
      <c r="W3006" s="655"/>
      <c r="Z3006" s="654">
        <f t="shared" si="395"/>
        <v>33</v>
      </c>
    </row>
    <row r="3007" spans="1:26">
      <c r="A3007" s="381">
        <v>3007</v>
      </c>
      <c r="B3007" s="146" t="s">
        <v>302</v>
      </c>
      <c r="E3007" s="910">
        <f>'57'!O86</f>
        <v>0</v>
      </c>
      <c r="G3007" s="718"/>
      <c r="I3007" s="737">
        <f>'57'!O86</f>
        <v>0</v>
      </c>
      <c r="K3007" s="718"/>
      <c r="N3007" s="1018">
        <v>0</v>
      </c>
      <c r="O3007" s="898">
        <f>'57'!O86</f>
        <v>0</v>
      </c>
      <c r="S3007" s="722">
        <f t="shared" si="394"/>
        <v>0</v>
      </c>
      <c r="T3007" s="461"/>
      <c r="U3007" s="722"/>
      <c r="W3007" s="655"/>
      <c r="Z3007" s="654">
        <f t="shared" si="395"/>
        <v>0</v>
      </c>
    </row>
    <row r="3008" spans="1:26">
      <c r="A3008" s="381">
        <v>3008</v>
      </c>
      <c r="B3008" s="146" t="s">
        <v>1544</v>
      </c>
      <c r="E3008" s="910">
        <f>'57'!O87</f>
        <v>0</v>
      </c>
      <c r="G3008" s="718"/>
      <c r="I3008" s="737">
        <f>'57'!O87</f>
        <v>0</v>
      </c>
      <c r="K3008" s="718"/>
      <c r="N3008" s="1018">
        <v>0</v>
      </c>
      <c r="S3008" s="722">
        <f t="shared" si="394"/>
        <v>0</v>
      </c>
      <c r="T3008" s="461"/>
      <c r="U3008" s="722"/>
      <c r="W3008" s="655"/>
      <c r="Z3008" s="654">
        <f t="shared" si="395"/>
        <v>0</v>
      </c>
    </row>
    <row r="3009" spans="1:26">
      <c r="A3009" s="381">
        <v>3009</v>
      </c>
      <c r="B3009" s="146" t="s">
        <v>1545</v>
      </c>
      <c r="E3009" s="910">
        <f>'57'!O88</f>
        <v>0</v>
      </c>
      <c r="G3009" s="718"/>
      <c r="I3009" s="737">
        <f>'57'!O88</f>
        <v>0</v>
      </c>
      <c r="K3009" s="718"/>
      <c r="N3009" s="1018">
        <v>0</v>
      </c>
      <c r="S3009" s="722">
        <f t="shared" si="394"/>
        <v>0</v>
      </c>
      <c r="T3009" s="461"/>
      <c r="U3009" s="722"/>
      <c r="W3009" s="655"/>
      <c r="Z3009" s="654">
        <f t="shared" si="395"/>
        <v>0</v>
      </c>
    </row>
    <row r="3010" spans="1:26">
      <c r="A3010" s="381">
        <v>3010</v>
      </c>
      <c r="B3010" s="146" t="s">
        <v>115</v>
      </c>
      <c r="E3010" s="910">
        <f>'57'!O89</f>
        <v>5112</v>
      </c>
      <c r="G3010" s="718"/>
      <c r="I3010" s="737">
        <f>'57'!O89</f>
        <v>5112</v>
      </c>
      <c r="K3010" s="718"/>
      <c r="N3010" s="1018">
        <v>2488</v>
      </c>
      <c r="O3010" s="898">
        <f>'57'!O89</f>
        <v>5112</v>
      </c>
      <c r="S3010" s="722">
        <f t="shared" si="394"/>
        <v>0</v>
      </c>
      <c r="T3010" s="461"/>
      <c r="U3010" s="722"/>
      <c r="W3010" s="655"/>
      <c r="Z3010" s="654">
        <f t="shared" si="395"/>
        <v>5112</v>
      </c>
    </row>
    <row r="3011" spans="1:26" ht="15.75">
      <c r="A3011" s="381">
        <v>3011</v>
      </c>
      <c r="B3011" s="341" t="s">
        <v>106</v>
      </c>
      <c r="E3011" s="910">
        <f>'57'!O90</f>
        <v>53082</v>
      </c>
      <c r="G3011" s="718"/>
      <c r="I3011" s="737">
        <f>'57'!O90</f>
        <v>53082</v>
      </c>
      <c r="K3011" s="718"/>
      <c r="N3011" s="1018">
        <v>29851</v>
      </c>
      <c r="O3011" s="898">
        <f>'57'!O90</f>
        <v>53082</v>
      </c>
      <c r="S3011" s="722">
        <f t="shared" si="394"/>
        <v>0</v>
      </c>
      <c r="T3011" s="461"/>
      <c r="U3011" s="722"/>
      <c r="W3011" s="655"/>
      <c r="Z3011" s="654">
        <f t="shared" si="395"/>
        <v>53082</v>
      </c>
    </row>
    <row r="3012" spans="1:26" ht="15.75">
      <c r="A3012" s="381">
        <v>3012</v>
      </c>
      <c r="B3012" s="341" t="s">
        <v>1023</v>
      </c>
      <c r="G3012" s="718"/>
      <c r="I3012" s="737"/>
      <c r="K3012" s="231"/>
      <c r="N3012" s="1018"/>
      <c r="S3012" s="722">
        <f t="shared" si="394"/>
        <v>0</v>
      </c>
      <c r="U3012" s="722"/>
      <c r="W3012" s="655"/>
      <c r="Z3012" s="654">
        <f t="shared" si="395"/>
        <v>0</v>
      </c>
    </row>
    <row r="3013" spans="1:26">
      <c r="A3013" s="381">
        <v>3013</v>
      </c>
      <c r="B3013" s="146" t="s">
        <v>135</v>
      </c>
      <c r="G3013" s="718"/>
      <c r="I3013" s="737"/>
      <c r="K3013" s="231"/>
      <c r="N3013" s="1018"/>
      <c r="S3013" s="722">
        <f t="shared" si="394"/>
        <v>0</v>
      </c>
      <c r="U3013" s="722"/>
      <c r="W3013" s="655"/>
      <c r="Z3013" s="654">
        <f t="shared" si="395"/>
        <v>0</v>
      </c>
    </row>
    <row r="3014" spans="1:26">
      <c r="A3014" s="381">
        <v>3014</v>
      </c>
      <c r="B3014" s="637" t="s">
        <v>1220</v>
      </c>
      <c r="E3014" s="910">
        <f>'57'!Q75</f>
        <v>149407</v>
      </c>
      <c r="G3014" s="718"/>
      <c r="I3014" s="737">
        <f>'57'!Q75</f>
        <v>149407</v>
      </c>
      <c r="K3014" s="718"/>
      <c r="N3014" s="1018">
        <v>121369</v>
      </c>
      <c r="O3014" s="898">
        <f>'57'!Q75</f>
        <v>149407</v>
      </c>
      <c r="S3014" s="722">
        <f t="shared" si="394"/>
        <v>0</v>
      </c>
      <c r="T3014" s="461"/>
      <c r="U3014" s="722"/>
      <c r="W3014" s="655"/>
      <c r="Z3014" s="654">
        <f t="shared" si="395"/>
        <v>149407</v>
      </c>
    </row>
    <row r="3015" spans="1:26">
      <c r="A3015" s="381">
        <v>3015</v>
      </c>
      <c r="B3015" s="637" t="s">
        <v>1221</v>
      </c>
      <c r="E3015" s="910">
        <f>'57'!Q76</f>
        <v>0</v>
      </c>
      <c r="G3015" s="718"/>
      <c r="I3015" s="737">
        <f>'57'!Q76</f>
        <v>0</v>
      </c>
      <c r="K3015" s="718"/>
      <c r="N3015" s="1018">
        <v>0</v>
      </c>
      <c r="O3015" s="898">
        <f>'57'!Q76</f>
        <v>0</v>
      </c>
      <c r="S3015" s="722">
        <f t="shared" si="394"/>
        <v>0</v>
      </c>
      <c r="T3015" s="461"/>
      <c r="U3015" s="722"/>
      <c r="W3015" s="655"/>
      <c r="Z3015" s="654">
        <f t="shared" si="395"/>
        <v>0</v>
      </c>
    </row>
    <row r="3016" spans="1:26">
      <c r="A3016" s="381">
        <v>3016</v>
      </c>
      <c r="B3016" s="637" t="s">
        <v>1222</v>
      </c>
      <c r="E3016" s="910">
        <f>'57'!Q77</f>
        <v>0</v>
      </c>
      <c r="G3016" s="718"/>
      <c r="I3016" s="737">
        <f>'57'!Q77</f>
        <v>0</v>
      </c>
      <c r="K3016" s="718"/>
      <c r="N3016" s="1018">
        <v>2</v>
      </c>
      <c r="O3016" s="898">
        <f>'57'!Q77</f>
        <v>0</v>
      </c>
      <c r="S3016" s="722">
        <f t="shared" si="394"/>
        <v>0</v>
      </c>
      <c r="T3016" s="461"/>
      <c r="U3016" s="722"/>
      <c r="W3016" s="655"/>
      <c r="Z3016" s="654">
        <f t="shared" si="395"/>
        <v>0</v>
      </c>
    </row>
    <row r="3017" spans="1:26">
      <c r="A3017" s="381">
        <v>3017</v>
      </c>
      <c r="B3017" s="637" t="s">
        <v>1223</v>
      </c>
      <c r="E3017" s="910">
        <f>'57'!Q78</f>
        <v>0</v>
      </c>
      <c r="G3017" s="718"/>
      <c r="I3017" s="737">
        <f>'57'!Q78</f>
        <v>0</v>
      </c>
      <c r="K3017" s="718"/>
      <c r="N3017" s="1018">
        <v>0</v>
      </c>
      <c r="O3017" s="898">
        <f>'57'!Q78</f>
        <v>0</v>
      </c>
      <c r="S3017" s="722">
        <f t="shared" si="394"/>
        <v>0</v>
      </c>
      <c r="T3017" s="461"/>
      <c r="U3017" s="722"/>
      <c r="W3017" s="655"/>
      <c r="Z3017" s="654">
        <f t="shared" si="395"/>
        <v>0</v>
      </c>
    </row>
    <row r="3018" spans="1:26">
      <c r="A3018" s="381">
        <v>3018</v>
      </c>
      <c r="B3018" s="146" t="s">
        <v>136</v>
      </c>
      <c r="E3018" s="910">
        <f>'57'!Q79</f>
        <v>1750</v>
      </c>
      <c r="G3018" s="718"/>
      <c r="I3018" s="737">
        <f>'57'!Q79</f>
        <v>1750</v>
      </c>
      <c r="K3018" s="718"/>
      <c r="N3018" s="1018">
        <v>1461</v>
      </c>
      <c r="O3018" s="898">
        <f>'57'!Q79</f>
        <v>1750</v>
      </c>
      <c r="S3018" s="722">
        <f t="shared" si="394"/>
        <v>0</v>
      </c>
      <c r="T3018" s="461"/>
      <c r="U3018" s="722"/>
      <c r="W3018" s="655"/>
      <c r="Z3018" s="654">
        <f t="shared" si="395"/>
        <v>1750</v>
      </c>
    </row>
    <row r="3019" spans="1:26">
      <c r="A3019" s="381">
        <v>3019</v>
      </c>
      <c r="B3019" s="146" t="s">
        <v>137</v>
      </c>
      <c r="E3019" s="910">
        <f>'57'!Q80</f>
        <v>0</v>
      </c>
      <c r="G3019" s="718"/>
      <c r="I3019" s="737">
        <f>'57'!Q80</f>
        <v>0</v>
      </c>
      <c r="K3019" s="718"/>
      <c r="N3019" s="1018">
        <v>0</v>
      </c>
      <c r="O3019" s="898">
        <f>'57'!Q80</f>
        <v>0</v>
      </c>
      <c r="S3019" s="722">
        <f t="shared" si="394"/>
        <v>0</v>
      </c>
      <c r="T3019" s="461"/>
      <c r="U3019" s="722"/>
      <c r="W3019" s="655"/>
      <c r="Z3019" s="654">
        <f t="shared" si="395"/>
        <v>0</v>
      </c>
    </row>
    <row r="3020" spans="1:26">
      <c r="A3020" s="381">
        <v>3020</v>
      </c>
      <c r="B3020" s="146" t="s">
        <v>299</v>
      </c>
      <c r="E3020" s="910">
        <f>'57'!Q81</f>
        <v>3481</v>
      </c>
      <c r="G3020" s="718"/>
      <c r="I3020" s="737">
        <f>'57'!Q81</f>
        <v>3481</v>
      </c>
      <c r="K3020" s="718"/>
      <c r="N3020" s="1018">
        <v>2332</v>
      </c>
      <c r="O3020" s="898">
        <f>'57'!Q81</f>
        <v>3481</v>
      </c>
      <c r="S3020" s="722">
        <f t="shared" si="394"/>
        <v>0</v>
      </c>
      <c r="T3020" s="461"/>
      <c r="U3020" s="722"/>
      <c r="W3020" s="655"/>
      <c r="Z3020" s="654">
        <f t="shared" si="395"/>
        <v>3481</v>
      </c>
    </row>
    <row r="3021" spans="1:26">
      <c r="A3021" s="381">
        <v>3021</v>
      </c>
      <c r="B3021" s="936" t="s">
        <v>1102</v>
      </c>
      <c r="E3021" s="718"/>
      <c r="F3021" s="718"/>
      <c r="G3021" s="718"/>
      <c r="I3021" s="741"/>
      <c r="K3021" s="718"/>
      <c r="N3021" s="1018"/>
      <c r="S3021" s="722">
        <f t="shared" si="394"/>
        <v>0</v>
      </c>
      <c r="U3021" s="722"/>
      <c r="W3021" s="655"/>
      <c r="Z3021" s="654">
        <f t="shared" si="395"/>
        <v>0</v>
      </c>
    </row>
    <row r="3022" spans="1:26">
      <c r="A3022" s="381">
        <v>3022</v>
      </c>
      <c r="B3022" s="146" t="s">
        <v>300</v>
      </c>
      <c r="E3022" s="910">
        <f>'57'!Q83</f>
        <v>0</v>
      </c>
      <c r="G3022" s="718"/>
      <c r="I3022" s="737">
        <f>'57'!Q83</f>
        <v>0</v>
      </c>
      <c r="K3022" s="718"/>
      <c r="N3022" s="1018">
        <v>0</v>
      </c>
      <c r="O3022" s="898">
        <f>'57'!Q83</f>
        <v>0</v>
      </c>
      <c r="S3022" s="722">
        <f t="shared" si="394"/>
        <v>0</v>
      </c>
      <c r="T3022" s="461"/>
      <c r="U3022" s="722"/>
      <c r="W3022" s="655"/>
      <c r="Z3022" s="654">
        <f t="shared" si="395"/>
        <v>0</v>
      </c>
    </row>
    <row r="3023" spans="1:26">
      <c r="A3023" s="381">
        <v>3023</v>
      </c>
      <c r="B3023" s="146" t="s">
        <v>301</v>
      </c>
      <c r="E3023" s="910">
        <f>'57'!Q84</f>
        <v>10</v>
      </c>
      <c r="G3023" s="718"/>
      <c r="I3023" s="737">
        <f>'57'!Q84</f>
        <v>10</v>
      </c>
      <c r="K3023" s="718"/>
      <c r="N3023" s="1018">
        <v>12</v>
      </c>
      <c r="O3023" s="898">
        <f>'57'!Q84</f>
        <v>10</v>
      </c>
      <c r="S3023" s="722">
        <f t="shared" si="394"/>
        <v>0</v>
      </c>
      <c r="T3023" s="461"/>
      <c r="U3023" s="722"/>
      <c r="W3023" s="655"/>
      <c r="Z3023" s="654">
        <f t="shared" si="395"/>
        <v>10</v>
      </c>
    </row>
    <row r="3024" spans="1:26">
      <c r="A3024" s="381">
        <v>3024</v>
      </c>
      <c r="B3024" s="146" t="s">
        <v>1324</v>
      </c>
      <c r="E3024" s="910">
        <f>'57'!Q85</f>
        <v>63</v>
      </c>
      <c r="G3024" s="718"/>
      <c r="I3024" s="737">
        <f>'57'!Q85</f>
        <v>63</v>
      </c>
      <c r="K3024" s="718"/>
      <c r="N3024" s="1018">
        <v>48</v>
      </c>
      <c r="O3024" s="898">
        <f>'57'!Q85</f>
        <v>63</v>
      </c>
      <c r="S3024" s="722">
        <f t="shared" ref="S3024:S3055" si="396">E3024-I3024</f>
        <v>0</v>
      </c>
      <c r="T3024" s="461"/>
      <c r="U3024" s="722"/>
      <c r="W3024" s="655"/>
      <c r="Z3024" s="654">
        <f t="shared" ref="Z3024:Z3055" si="397">E3024-Y3024</f>
        <v>63</v>
      </c>
    </row>
    <row r="3025" spans="1:26">
      <c r="A3025" s="381">
        <v>3025</v>
      </c>
      <c r="B3025" s="146" t="s">
        <v>302</v>
      </c>
      <c r="E3025" s="910">
        <f>'57'!Q86</f>
        <v>0</v>
      </c>
      <c r="G3025" s="718"/>
      <c r="I3025" s="737">
        <f>'57'!Q86</f>
        <v>0</v>
      </c>
      <c r="K3025" s="718"/>
      <c r="N3025" s="1018">
        <v>0</v>
      </c>
      <c r="O3025" s="898">
        <f>'57'!Q86</f>
        <v>0</v>
      </c>
      <c r="S3025" s="722">
        <f t="shared" si="396"/>
        <v>0</v>
      </c>
      <c r="T3025" s="461"/>
      <c r="U3025" s="722"/>
      <c r="W3025" s="655"/>
      <c r="Z3025" s="654">
        <f t="shared" si="397"/>
        <v>0</v>
      </c>
    </row>
    <row r="3026" spans="1:26">
      <c r="A3026" s="381">
        <v>3026</v>
      </c>
      <c r="B3026" s="146" t="s">
        <v>1544</v>
      </c>
      <c r="E3026" s="910">
        <f>'57'!Q87</f>
        <v>0</v>
      </c>
      <c r="G3026" s="718"/>
      <c r="I3026" s="737">
        <f>'57'!Q87</f>
        <v>0</v>
      </c>
      <c r="K3026" s="718"/>
      <c r="N3026" s="1018">
        <v>0</v>
      </c>
      <c r="S3026" s="722">
        <f t="shared" si="396"/>
        <v>0</v>
      </c>
      <c r="T3026" s="461"/>
      <c r="U3026" s="722"/>
      <c r="W3026" s="655"/>
      <c r="Z3026" s="654">
        <f t="shared" si="397"/>
        <v>0</v>
      </c>
    </row>
    <row r="3027" spans="1:26">
      <c r="A3027" s="381">
        <v>3027</v>
      </c>
      <c r="B3027" s="146" t="s">
        <v>1545</v>
      </c>
      <c r="E3027" s="910">
        <f>'57'!Q88</f>
        <v>0</v>
      </c>
      <c r="G3027" s="718"/>
      <c r="I3027" s="737">
        <f>'57'!Q88</f>
        <v>0</v>
      </c>
      <c r="K3027" s="718"/>
      <c r="N3027" s="1018">
        <v>0</v>
      </c>
      <c r="S3027" s="722">
        <f t="shared" si="396"/>
        <v>0</v>
      </c>
      <c r="T3027" s="461"/>
      <c r="U3027" s="722"/>
      <c r="W3027" s="655"/>
      <c r="Z3027" s="654">
        <f t="shared" si="397"/>
        <v>0</v>
      </c>
    </row>
    <row r="3028" spans="1:26">
      <c r="A3028" s="381">
        <v>3028</v>
      </c>
      <c r="B3028" s="146" t="s">
        <v>115</v>
      </c>
      <c r="E3028" s="910">
        <f>'57'!Q89</f>
        <v>0</v>
      </c>
      <c r="G3028" s="718"/>
      <c r="I3028" s="737">
        <f>'57'!Q89</f>
        <v>0</v>
      </c>
      <c r="K3028" s="718"/>
      <c r="N3028" s="1018">
        <v>0</v>
      </c>
      <c r="O3028" s="898">
        <f>'57'!Q89</f>
        <v>0</v>
      </c>
      <c r="S3028" s="722">
        <f t="shared" si="396"/>
        <v>0</v>
      </c>
      <c r="T3028" s="461"/>
      <c r="U3028" s="722"/>
      <c r="W3028" s="655"/>
      <c r="Z3028" s="654">
        <f t="shared" si="397"/>
        <v>0</v>
      </c>
    </row>
    <row r="3029" spans="1:26" ht="15.75">
      <c r="A3029" s="381">
        <v>3029</v>
      </c>
      <c r="B3029" s="341" t="s">
        <v>106</v>
      </c>
      <c r="E3029" s="910">
        <f>'57'!Q90</f>
        <v>154711</v>
      </c>
      <c r="G3029" s="718"/>
      <c r="I3029" s="737">
        <f>'57'!Q90</f>
        <v>154711</v>
      </c>
      <c r="K3029" s="718"/>
      <c r="N3029" s="1018">
        <v>125224</v>
      </c>
      <c r="O3029" s="898">
        <f>'57'!Q90</f>
        <v>154711</v>
      </c>
      <c r="S3029" s="722">
        <f t="shared" si="396"/>
        <v>0</v>
      </c>
      <c r="T3029" s="461"/>
      <c r="U3029" s="722"/>
      <c r="W3029" s="655"/>
      <c r="Z3029" s="654">
        <f t="shared" si="397"/>
        <v>154711</v>
      </c>
    </row>
    <row r="3030" spans="1:26" ht="15.75">
      <c r="A3030" s="381">
        <v>3030</v>
      </c>
      <c r="B3030" s="341" t="s">
        <v>309</v>
      </c>
      <c r="G3030" s="718"/>
      <c r="I3030" s="737"/>
      <c r="K3030" s="231"/>
      <c r="N3030" s="1018"/>
      <c r="S3030" s="722">
        <f t="shared" si="396"/>
        <v>0</v>
      </c>
      <c r="U3030" s="722"/>
      <c r="W3030" s="655"/>
      <c r="Z3030" s="654">
        <f t="shared" si="397"/>
        <v>0</v>
      </c>
    </row>
    <row r="3031" spans="1:26">
      <c r="A3031" s="381">
        <v>3031</v>
      </c>
      <c r="B3031" s="146" t="s">
        <v>135</v>
      </c>
      <c r="G3031" s="718"/>
      <c r="I3031" s="737"/>
      <c r="K3031" s="231"/>
      <c r="N3031" s="1018"/>
      <c r="S3031" s="722">
        <f t="shared" si="396"/>
        <v>0</v>
      </c>
      <c r="U3031" s="722"/>
      <c r="W3031" s="655"/>
      <c r="Z3031" s="654">
        <f t="shared" si="397"/>
        <v>0</v>
      </c>
    </row>
    <row r="3032" spans="1:26">
      <c r="A3032" s="381">
        <v>3032</v>
      </c>
      <c r="B3032" s="637" t="s">
        <v>1220</v>
      </c>
      <c r="E3032" s="910">
        <f>'57'!S75</f>
        <v>0</v>
      </c>
      <c r="G3032" s="718"/>
      <c r="I3032" s="737">
        <f>'57'!S75</f>
        <v>0</v>
      </c>
      <c r="K3032" s="718"/>
      <c r="N3032" s="1018">
        <v>0</v>
      </c>
      <c r="O3032" s="898">
        <f>'57'!S75</f>
        <v>0</v>
      </c>
      <c r="S3032" s="722">
        <f t="shared" si="396"/>
        <v>0</v>
      </c>
      <c r="T3032" s="461"/>
      <c r="U3032" s="722"/>
      <c r="W3032" s="655"/>
      <c r="Z3032" s="654">
        <f t="shared" si="397"/>
        <v>0</v>
      </c>
    </row>
    <row r="3033" spans="1:26">
      <c r="A3033" s="381">
        <v>3033</v>
      </c>
      <c r="B3033" s="637" t="s">
        <v>1221</v>
      </c>
      <c r="E3033" s="910">
        <f>'57'!S76</f>
        <v>0</v>
      </c>
      <c r="G3033" s="718"/>
      <c r="I3033" s="737">
        <f>'57'!S76</f>
        <v>0</v>
      </c>
      <c r="K3033" s="718"/>
      <c r="N3033" s="1018">
        <v>0</v>
      </c>
      <c r="O3033" s="898">
        <f>'57'!S76</f>
        <v>0</v>
      </c>
      <c r="S3033" s="722">
        <f t="shared" si="396"/>
        <v>0</v>
      </c>
      <c r="T3033" s="461"/>
      <c r="U3033" s="722"/>
      <c r="W3033" s="655"/>
      <c r="Z3033" s="654">
        <f t="shared" si="397"/>
        <v>0</v>
      </c>
    </row>
    <row r="3034" spans="1:26">
      <c r="A3034" s="381">
        <v>3034</v>
      </c>
      <c r="B3034" s="637" t="s">
        <v>1222</v>
      </c>
      <c r="E3034" s="910">
        <f>'57'!S77</f>
        <v>0</v>
      </c>
      <c r="G3034" s="718"/>
      <c r="I3034" s="737">
        <f>'57'!S77</f>
        <v>0</v>
      </c>
      <c r="K3034" s="718"/>
      <c r="N3034" s="1018">
        <v>0</v>
      </c>
      <c r="O3034" s="898">
        <f>'57'!S77</f>
        <v>0</v>
      </c>
      <c r="S3034" s="722">
        <f t="shared" si="396"/>
        <v>0</v>
      </c>
      <c r="T3034" s="461"/>
      <c r="U3034" s="722"/>
      <c r="W3034" s="655"/>
      <c r="Z3034" s="654">
        <f t="shared" si="397"/>
        <v>0</v>
      </c>
    </row>
    <row r="3035" spans="1:26">
      <c r="A3035" s="381">
        <v>3035</v>
      </c>
      <c r="B3035" s="637" t="s">
        <v>1223</v>
      </c>
      <c r="E3035" s="910">
        <f>'57'!S78</f>
        <v>0</v>
      </c>
      <c r="G3035" s="718"/>
      <c r="I3035" s="737">
        <f>'57'!S78</f>
        <v>0</v>
      </c>
      <c r="K3035" s="718"/>
      <c r="N3035" s="1018">
        <v>0</v>
      </c>
      <c r="O3035" s="898">
        <f>'57'!S78</f>
        <v>0</v>
      </c>
      <c r="S3035" s="722">
        <f t="shared" si="396"/>
        <v>0</v>
      </c>
      <c r="T3035" s="461"/>
      <c r="U3035" s="722"/>
      <c r="W3035" s="655"/>
      <c r="Z3035" s="654">
        <f t="shared" si="397"/>
        <v>0</v>
      </c>
    </row>
    <row r="3036" spans="1:26">
      <c r="A3036" s="381">
        <v>3036</v>
      </c>
      <c r="B3036" s="146" t="s">
        <v>136</v>
      </c>
      <c r="E3036" s="910">
        <f>'57'!S79</f>
        <v>2314</v>
      </c>
      <c r="G3036" s="718"/>
      <c r="I3036" s="737">
        <f>'57'!S79</f>
        <v>2314</v>
      </c>
      <c r="K3036" s="718"/>
      <c r="N3036" s="1018">
        <v>2352</v>
      </c>
      <c r="O3036" s="898">
        <f>'57'!S79</f>
        <v>2314</v>
      </c>
      <c r="S3036" s="722">
        <f t="shared" si="396"/>
        <v>0</v>
      </c>
      <c r="T3036" s="461"/>
      <c r="U3036" s="722"/>
      <c r="W3036" s="655"/>
      <c r="Z3036" s="654">
        <f t="shared" si="397"/>
        <v>2314</v>
      </c>
    </row>
    <row r="3037" spans="1:26">
      <c r="A3037" s="381">
        <v>3037</v>
      </c>
      <c r="B3037" s="146" t="s">
        <v>137</v>
      </c>
      <c r="E3037" s="910">
        <f>'57'!S80</f>
        <v>0</v>
      </c>
      <c r="G3037" s="718"/>
      <c r="I3037" s="737">
        <f>'57'!S80</f>
        <v>0</v>
      </c>
      <c r="K3037" s="718"/>
      <c r="N3037" s="1018">
        <v>0</v>
      </c>
      <c r="O3037" s="898">
        <f>'57'!S80</f>
        <v>0</v>
      </c>
      <c r="S3037" s="722">
        <f t="shared" si="396"/>
        <v>0</v>
      </c>
      <c r="T3037" s="461"/>
      <c r="U3037" s="722"/>
      <c r="W3037" s="655"/>
      <c r="Z3037" s="654">
        <f t="shared" si="397"/>
        <v>0</v>
      </c>
    </row>
    <row r="3038" spans="1:26">
      <c r="A3038" s="381">
        <v>3038</v>
      </c>
      <c r="B3038" s="146" t="s">
        <v>299</v>
      </c>
      <c r="E3038" s="910">
        <f>'57'!S81</f>
        <v>0</v>
      </c>
      <c r="G3038" s="718"/>
      <c r="I3038" s="737">
        <f>'57'!S81</f>
        <v>0</v>
      </c>
      <c r="K3038" s="718"/>
      <c r="N3038" s="1018">
        <v>0</v>
      </c>
      <c r="O3038" s="898">
        <f>'57'!S81</f>
        <v>0</v>
      </c>
      <c r="S3038" s="722">
        <f t="shared" si="396"/>
        <v>0</v>
      </c>
      <c r="T3038" s="461"/>
      <c r="U3038" s="722"/>
      <c r="W3038" s="655"/>
      <c r="Z3038" s="654">
        <f t="shared" si="397"/>
        <v>0</v>
      </c>
    </row>
    <row r="3039" spans="1:26">
      <c r="A3039" s="381">
        <v>3039</v>
      </c>
      <c r="B3039" s="936" t="s">
        <v>1102</v>
      </c>
      <c r="E3039" s="718"/>
      <c r="F3039" s="718"/>
      <c r="G3039" s="718"/>
      <c r="I3039" s="741"/>
      <c r="K3039" s="718"/>
      <c r="N3039" s="1018"/>
      <c r="S3039" s="722">
        <f t="shared" si="396"/>
        <v>0</v>
      </c>
      <c r="U3039" s="722"/>
      <c r="W3039" s="655"/>
      <c r="Z3039" s="654">
        <f t="shared" si="397"/>
        <v>0</v>
      </c>
    </row>
    <row r="3040" spans="1:26">
      <c r="A3040" s="381">
        <v>3040</v>
      </c>
      <c r="B3040" s="146" t="s">
        <v>300</v>
      </c>
      <c r="E3040" s="910">
        <f>'57'!S83</f>
        <v>0</v>
      </c>
      <c r="G3040" s="718"/>
      <c r="I3040" s="737">
        <f>'57'!S83</f>
        <v>0</v>
      </c>
      <c r="K3040" s="718"/>
      <c r="N3040" s="1018">
        <v>0</v>
      </c>
      <c r="O3040" s="898">
        <f>'57'!S83</f>
        <v>0</v>
      </c>
      <c r="S3040" s="722">
        <f t="shared" si="396"/>
        <v>0</v>
      </c>
      <c r="T3040" s="461"/>
      <c r="U3040" s="722"/>
      <c r="W3040" s="655"/>
      <c r="Z3040" s="654">
        <f t="shared" si="397"/>
        <v>0</v>
      </c>
    </row>
    <row r="3041" spans="1:26">
      <c r="A3041" s="381">
        <v>3041</v>
      </c>
      <c r="B3041" s="146" t="s">
        <v>301</v>
      </c>
      <c r="E3041" s="910">
        <f>'57'!S84</f>
        <v>0</v>
      </c>
      <c r="G3041" s="718"/>
      <c r="I3041" s="737">
        <f>'57'!S84</f>
        <v>0</v>
      </c>
      <c r="K3041" s="718"/>
      <c r="N3041" s="1018">
        <v>0</v>
      </c>
      <c r="O3041" s="898">
        <f>'57'!S84</f>
        <v>0</v>
      </c>
      <c r="S3041" s="722">
        <f t="shared" si="396"/>
        <v>0</v>
      </c>
      <c r="T3041" s="461"/>
      <c r="U3041" s="722"/>
      <c r="W3041" s="655"/>
      <c r="Z3041" s="654">
        <f t="shared" si="397"/>
        <v>0</v>
      </c>
    </row>
    <row r="3042" spans="1:26">
      <c r="A3042" s="381">
        <v>3042</v>
      </c>
      <c r="B3042" s="146" t="s">
        <v>1324</v>
      </c>
      <c r="E3042" s="910">
        <f>'57'!S85</f>
        <v>873</v>
      </c>
      <c r="G3042" s="718"/>
      <c r="I3042" s="737">
        <f>'57'!S85</f>
        <v>873</v>
      </c>
      <c r="K3042" s="718"/>
      <c r="N3042" s="1018">
        <v>1046</v>
      </c>
      <c r="O3042" s="898">
        <f>'57'!S85</f>
        <v>873</v>
      </c>
      <c r="S3042" s="722">
        <f t="shared" si="396"/>
        <v>0</v>
      </c>
      <c r="T3042" s="461"/>
      <c r="U3042" s="722"/>
      <c r="W3042" s="655"/>
      <c r="Z3042" s="654">
        <f t="shared" si="397"/>
        <v>873</v>
      </c>
    </row>
    <row r="3043" spans="1:26">
      <c r="A3043" s="381">
        <v>3043</v>
      </c>
      <c r="B3043" s="146" t="s">
        <v>302</v>
      </c>
      <c r="E3043" s="910">
        <f>'57'!S86</f>
        <v>0</v>
      </c>
      <c r="G3043" s="718"/>
      <c r="I3043" s="737">
        <f>'57'!S86</f>
        <v>0</v>
      </c>
      <c r="K3043" s="718"/>
      <c r="N3043" s="1018">
        <v>0</v>
      </c>
      <c r="O3043" s="898">
        <f>'57'!S86</f>
        <v>0</v>
      </c>
      <c r="S3043" s="722">
        <f t="shared" si="396"/>
        <v>0</v>
      </c>
      <c r="T3043" s="461"/>
      <c r="U3043" s="722"/>
      <c r="W3043" s="655"/>
      <c r="Z3043" s="654">
        <f t="shared" si="397"/>
        <v>0</v>
      </c>
    </row>
    <row r="3044" spans="1:26">
      <c r="A3044" s="381">
        <v>3044</v>
      </c>
      <c r="B3044" s="146" t="s">
        <v>1544</v>
      </c>
      <c r="E3044" s="910">
        <f>'57'!S87</f>
        <v>250</v>
      </c>
      <c r="G3044" s="718"/>
      <c r="I3044" s="737">
        <f>'57'!S87</f>
        <v>250</v>
      </c>
      <c r="K3044" s="718"/>
      <c r="N3044" s="1018">
        <v>0</v>
      </c>
      <c r="S3044" s="722">
        <f t="shared" si="396"/>
        <v>0</v>
      </c>
      <c r="T3044" s="461"/>
      <c r="U3044" s="722"/>
      <c r="W3044" s="655"/>
      <c r="Z3044" s="654">
        <f t="shared" si="397"/>
        <v>250</v>
      </c>
    </row>
    <row r="3045" spans="1:26">
      <c r="A3045" s="381">
        <v>3045</v>
      </c>
      <c r="B3045" s="146" t="s">
        <v>1545</v>
      </c>
      <c r="E3045" s="910">
        <f>'57'!S88</f>
        <v>0</v>
      </c>
      <c r="G3045" s="718"/>
      <c r="I3045" s="737">
        <f>'57'!S88</f>
        <v>0</v>
      </c>
      <c r="K3045" s="718"/>
      <c r="N3045" s="1018">
        <v>0</v>
      </c>
      <c r="S3045" s="722">
        <f t="shared" si="396"/>
        <v>0</v>
      </c>
      <c r="T3045" s="461"/>
      <c r="U3045" s="722"/>
      <c r="W3045" s="655"/>
      <c r="Z3045" s="654">
        <f t="shared" si="397"/>
        <v>0</v>
      </c>
    </row>
    <row r="3046" spans="1:26">
      <c r="A3046" s="381">
        <v>3046</v>
      </c>
      <c r="B3046" s="146" t="s">
        <v>115</v>
      </c>
      <c r="E3046" s="910">
        <f>'57'!S89</f>
        <v>0</v>
      </c>
      <c r="G3046" s="718"/>
      <c r="I3046" s="737">
        <f>'57'!S89</f>
        <v>0</v>
      </c>
      <c r="K3046" s="718"/>
      <c r="N3046" s="1018">
        <v>0</v>
      </c>
      <c r="O3046" s="898">
        <f>'57'!S89</f>
        <v>0</v>
      </c>
      <c r="S3046" s="722">
        <f t="shared" si="396"/>
        <v>0</v>
      </c>
      <c r="T3046" s="461"/>
      <c r="U3046" s="722"/>
      <c r="W3046" s="655"/>
      <c r="Z3046" s="654">
        <f t="shared" si="397"/>
        <v>0</v>
      </c>
    </row>
    <row r="3047" spans="1:26" ht="15.75">
      <c r="A3047" s="381">
        <v>3047</v>
      </c>
      <c r="B3047" s="341" t="s">
        <v>106</v>
      </c>
      <c r="E3047" s="910">
        <f>'57'!S90</f>
        <v>3437</v>
      </c>
      <c r="G3047" s="718"/>
      <c r="I3047" s="737">
        <f>'57'!S90</f>
        <v>3437</v>
      </c>
      <c r="K3047" s="718"/>
      <c r="N3047" s="1018">
        <v>3398</v>
      </c>
      <c r="O3047" s="898">
        <f>'57'!S90</f>
        <v>3437</v>
      </c>
      <c r="S3047" s="722">
        <f t="shared" si="396"/>
        <v>0</v>
      </c>
      <c r="T3047" s="461"/>
      <c r="U3047" s="722"/>
      <c r="W3047" s="655"/>
      <c r="Z3047" s="654">
        <f t="shared" si="397"/>
        <v>3437</v>
      </c>
    </row>
    <row r="3048" spans="1:26" ht="15.75">
      <c r="A3048" s="381">
        <v>3048</v>
      </c>
      <c r="B3048" s="341" t="s">
        <v>172</v>
      </c>
      <c r="G3048" s="718"/>
      <c r="I3048" s="737"/>
      <c r="K3048" s="231"/>
      <c r="N3048" s="1018"/>
      <c r="S3048" s="722">
        <f t="shared" si="396"/>
        <v>0</v>
      </c>
      <c r="U3048" s="722"/>
      <c r="W3048" s="655"/>
      <c r="Z3048" s="654">
        <f t="shared" si="397"/>
        <v>0</v>
      </c>
    </row>
    <row r="3049" spans="1:26">
      <c r="A3049" s="381">
        <v>3049</v>
      </c>
      <c r="B3049" s="146" t="s">
        <v>135</v>
      </c>
      <c r="G3049" s="718"/>
      <c r="I3049" s="737"/>
      <c r="K3049" s="231"/>
      <c r="N3049" s="1018"/>
      <c r="S3049" s="722">
        <f t="shared" si="396"/>
        <v>0</v>
      </c>
      <c r="U3049" s="722"/>
      <c r="W3049" s="655"/>
      <c r="Z3049" s="654">
        <f t="shared" si="397"/>
        <v>0</v>
      </c>
    </row>
    <row r="3050" spans="1:26">
      <c r="A3050" s="381">
        <v>3050</v>
      </c>
      <c r="B3050" s="637" t="s">
        <v>1220</v>
      </c>
      <c r="E3050" s="910">
        <f>'57'!U75</f>
        <v>194228</v>
      </c>
      <c r="G3050" s="718"/>
      <c r="I3050" s="737">
        <f>'57'!U75</f>
        <v>194228</v>
      </c>
      <c r="K3050" s="718"/>
      <c r="N3050" s="1018">
        <v>145363</v>
      </c>
      <c r="O3050" s="898">
        <f>'57'!U75</f>
        <v>194228</v>
      </c>
      <c r="S3050" s="722">
        <f t="shared" si="396"/>
        <v>0</v>
      </c>
      <c r="T3050" s="461"/>
      <c r="U3050" s="722"/>
      <c r="W3050" s="655"/>
      <c r="Z3050" s="654">
        <f t="shared" si="397"/>
        <v>194228</v>
      </c>
    </row>
    <row r="3051" spans="1:26">
      <c r="A3051" s="381">
        <v>3051</v>
      </c>
      <c r="B3051" s="637" t="s">
        <v>1221</v>
      </c>
      <c r="E3051" s="910">
        <f>'57'!U76</f>
        <v>40</v>
      </c>
      <c r="G3051" s="718"/>
      <c r="I3051" s="737">
        <f>'57'!U76</f>
        <v>40</v>
      </c>
      <c r="K3051" s="718"/>
      <c r="N3051" s="1018">
        <v>268</v>
      </c>
      <c r="O3051" s="898">
        <f>'57'!U76</f>
        <v>40</v>
      </c>
      <c r="S3051" s="722">
        <f t="shared" si="396"/>
        <v>0</v>
      </c>
      <c r="T3051" s="461"/>
      <c r="U3051" s="722"/>
      <c r="W3051" s="655"/>
      <c r="Z3051" s="654">
        <f t="shared" si="397"/>
        <v>40</v>
      </c>
    </row>
    <row r="3052" spans="1:26">
      <c r="A3052" s="381">
        <v>3052</v>
      </c>
      <c r="B3052" s="637" t="s">
        <v>1222</v>
      </c>
      <c r="E3052" s="910">
        <f>'57'!U77</f>
        <v>708</v>
      </c>
      <c r="G3052" s="718"/>
      <c r="I3052" s="737">
        <f>'57'!U77</f>
        <v>708</v>
      </c>
      <c r="K3052" s="718"/>
      <c r="N3052" s="1018">
        <v>595</v>
      </c>
      <c r="O3052" s="898">
        <f>'57'!U77</f>
        <v>708</v>
      </c>
      <c r="S3052" s="722">
        <f t="shared" si="396"/>
        <v>0</v>
      </c>
      <c r="T3052" s="461"/>
      <c r="U3052" s="722"/>
      <c r="W3052" s="655"/>
      <c r="Z3052" s="654">
        <f t="shared" si="397"/>
        <v>708</v>
      </c>
    </row>
    <row r="3053" spans="1:26">
      <c r="A3053" s="381">
        <v>3053</v>
      </c>
      <c r="B3053" s="637" t="s">
        <v>1223</v>
      </c>
      <c r="E3053" s="910">
        <f>'57'!U78</f>
        <v>0</v>
      </c>
      <c r="G3053" s="718"/>
      <c r="I3053" s="737">
        <f>'57'!U78</f>
        <v>0</v>
      </c>
      <c r="K3053" s="718"/>
      <c r="N3053" s="1018">
        <v>0</v>
      </c>
      <c r="O3053" s="898">
        <f>'57'!U78</f>
        <v>0</v>
      </c>
      <c r="S3053" s="722">
        <f t="shared" si="396"/>
        <v>0</v>
      </c>
      <c r="T3053" s="461"/>
      <c r="U3053" s="722"/>
      <c r="W3053" s="655"/>
      <c r="Z3053" s="654">
        <f t="shared" si="397"/>
        <v>0</v>
      </c>
    </row>
    <row r="3054" spans="1:26">
      <c r="A3054" s="381">
        <v>3054</v>
      </c>
      <c r="B3054" s="146" t="s">
        <v>136</v>
      </c>
      <c r="E3054" s="910">
        <f>'57'!U79</f>
        <v>4720</v>
      </c>
      <c r="G3054" s="718"/>
      <c r="I3054" s="737">
        <f>'57'!U79</f>
        <v>4720</v>
      </c>
      <c r="K3054" s="718"/>
      <c r="N3054" s="1018">
        <v>4582</v>
      </c>
      <c r="O3054" s="898">
        <f>'57'!U79</f>
        <v>4720</v>
      </c>
      <c r="S3054" s="722">
        <f t="shared" si="396"/>
        <v>0</v>
      </c>
      <c r="T3054" s="461"/>
      <c r="U3054" s="722"/>
      <c r="W3054" s="655"/>
      <c r="Z3054" s="654">
        <f t="shared" si="397"/>
        <v>4720</v>
      </c>
    </row>
    <row r="3055" spans="1:26">
      <c r="A3055" s="381">
        <v>3055</v>
      </c>
      <c r="B3055" s="146" t="s">
        <v>137</v>
      </c>
      <c r="E3055" s="910">
        <f>'57'!U80</f>
        <v>0</v>
      </c>
      <c r="G3055" s="718"/>
      <c r="I3055" s="737">
        <f>'57'!U80</f>
        <v>0</v>
      </c>
      <c r="K3055" s="718"/>
      <c r="N3055" s="1018">
        <v>0</v>
      </c>
      <c r="O3055" s="898">
        <f>'57'!U80</f>
        <v>0</v>
      </c>
      <c r="S3055" s="722">
        <f t="shared" si="396"/>
        <v>0</v>
      </c>
      <c r="T3055" s="461"/>
      <c r="U3055" s="722"/>
      <c r="W3055" s="655"/>
      <c r="Z3055" s="654">
        <f t="shared" si="397"/>
        <v>0</v>
      </c>
    </row>
    <row r="3056" spans="1:26">
      <c r="A3056" s="381">
        <v>3056</v>
      </c>
      <c r="B3056" s="146" t="s">
        <v>299</v>
      </c>
      <c r="E3056" s="910">
        <f>'57'!U81</f>
        <v>5156</v>
      </c>
      <c r="G3056" s="718"/>
      <c r="I3056" s="737">
        <f>'57'!U81</f>
        <v>5156</v>
      </c>
      <c r="K3056" s="718"/>
      <c r="N3056" s="1018">
        <v>4025</v>
      </c>
      <c r="O3056" s="898">
        <f>'57'!U81</f>
        <v>5156</v>
      </c>
      <c r="S3056" s="722">
        <f t="shared" ref="S3056:S3081" si="398">E3056-I3056</f>
        <v>0</v>
      </c>
      <c r="T3056" s="461"/>
      <c r="U3056" s="722"/>
      <c r="W3056" s="655"/>
      <c r="Z3056" s="654">
        <f t="shared" ref="Z3056:Z3081" si="399">E3056-Y3056</f>
        <v>5156</v>
      </c>
    </row>
    <row r="3057" spans="1:26">
      <c r="A3057" s="381">
        <v>3057</v>
      </c>
      <c r="B3057" s="936" t="s">
        <v>1102</v>
      </c>
      <c r="G3057" s="718"/>
      <c r="I3057" s="741"/>
      <c r="K3057" s="718"/>
      <c r="N3057" s="1018"/>
      <c r="S3057" s="722">
        <f t="shared" si="398"/>
        <v>0</v>
      </c>
      <c r="U3057" s="722"/>
      <c r="W3057" s="655"/>
      <c r="Z3057" s="654">
        <f t="shared" si="399"/>
        <v>0</v>
      </c>
    </row>
    <row r="3058" spans="1:26">
      <c r="A3058" s="381">
        <v>3058</v>
      </c>
      <c r="B3058" s="146" t="s">
        <v>300</v>
      </c>
      <c r="E3058" s="910">
        <f>'57'!U83</f>
        <v>0</v>
      </c>
      <c r="G3058" s="718"/>
      <c r="I3058" s="737">
        <f>'57'!U83</f>
        <v>0</v>
      </c>
      <c r="K3058" s="718"/>
      <c r="N3058" s="1018">
        <v>0</v>
      </c>
      <c r="O3058" s="898">
        <f>'57'!U83</f>
        <v>0</v>
      </c>
      <c r="S3058" s="722">
        <f t="shared" si="398"/>
        <v>0</v>
      </c>
      <c r="T3058" s="461"/>
      <c r="U3058" s="722"/>
      <c r="W3058" s="655"/>
      <c r="Z3058" s="654">
        <f t="shared" si="399"/>
        <v>0</v>
      </c>
    </row>
    <row r="3059" spans="1:26">
      <c r="A3059" s="381">
        <v>3059</v>
      </c>
      <c r="B3059" s="146" t="s">
        <v>301</v>
      </c>
      <c r="E3059" s="910">
        <f>'57'!U84</f>
        <v>47</v>
      </c>
      <c r="G3059" s="718"/>
      <c r="I3059" s="737">
        <f>'57'!U84</f>
        <v>47</v>
      </c>
      <c r="K3059" s="718"/>
      <c r="N3059" s="1018">
        <v>48</v>
      </c>
      <c r="O3059" s="898">
        <f>'57'!U84</f>
        <v>47</v>
      </c>
      <c r="S3059" s="722">
        <f t="shared" si="398"/>
        <v>0</v>
      </c>
      <c r="T3059" s="461"/>
      <c r="U3059" s="722"/>
      <c r="W3059" s="655"/>
      <c r="Z3059" s="654">
        <f t="shared" si="399"/>
        <v>47</v>
      </c>
    </row>
    <row r="3060" spans="1:26">
      <c r="A3060" s="381">
        <v>3060</v>
      </c>
      <c r="B3060" s="146" t="s">
        <v>1324</v>
      </c>
      <c r="E3060" s="910">
        <f>'57'!U85</f>
        <v>969</v>
      </c>
      <c r="G3060" s="718"/>
      <c r="I3060" s="737">
        <f>'57'!U85</f>
        <v>969</v>
      </c>
      <c r="K3060" s="718"/>
      <c r="N3060" s="1018">
        <v>1104</v>
      </c>
      <c r="O3060" s="898">
        <f>'57'!U85</f>
        <v>969</v>
      </c>
      <c r="S3060" s="722">
        <f t="shared" si="398"/>
        <v>0</v>
      </c>
      <c r="T3060" s="461"/>
      <c r="U3060" s="722"/>
      <c r="W3060" s="655"/>
      <c r="Z3060" s="654">
        <f t="shared" si="399"/>
        <v>969</v>
      </c>
    </row>
    <row r="3061" spans="1:26">
      <c r="A3061" s="381">
        <v>3061</v>
      </c>
      <c r="B3061" s="146" t="s">
        <v>302</v>
      </c>
      <c r="E3061" s="910">
        <f>'57'!U86</f>
        <v>0</v>
      </c>
      <c r="G3061" s="718"/>
      <c r="I3061" s="737">
        <f>'57'!U86</f>
        <v>0</v>
      </c>
      <c r="K3061" s="718"/>
      <c r="N3061" s="1018">
        <v>0</v>
      </c>
      <c r="O3061" s="898">
        <f>'57'!U86</f>
        <v>0</v>
      </c>
      <c r="S3061" s="722">
        <f t="shared" si="398"/>
        <v>0</v>
      </c>
      <c r="T3061" s="461"/>
      <c r="U3061" s="722"/>
      <c r="W3061" s="655"/>
      <c r="Z3061" s="654">
        <f t="shared" si="399"/>
        <v>0</v>
      </c>
    </row>
    <row r="3062" spans="1:26">
      <c r="A3062" s="381">
        <v>3062</v>
      </c>
      <c r="B3062" s="146" t="s">
        <v>1544</v>
      </c>
      <c r="E3062" s="910">
        <f>'57'!U87</f>
        <v>250</v>
      </c>
      <c r="G3062" s="718"/>
      <c r="I3062" s="737">
        <f>'57'!U87</f>
        <v>250</v>
      </c>
      <c r="K3062" s="718"/>
      <c r="N3062" s="1018">
        <v>0</v>
      </c>
      <c r="S3062" s="722">
        <f t="shared" si="398"/>
        <v>0</v>
      </c>
      <c r="T3062" s="461"/>
      <c r="U3062" s="722"/>
      <c r="W3062" s="655"/>
      <c r="Z3062" s="654">
        <f t="shared" si="399"/>
        <v>250</v>
      </c>
    </row>
    <row r="3063" spans="1:26">
      <c r="A3063" s="381">
        <v>3063</v>
      </c>
      <c r="B3063" s="146" t="s">
        <v>1545</v>
      </c>
      <c r="E3063" s="910">
        <f>'57'!U88</f>
        <v>0</v>
      </c>
      <c r="G3063" s="718"/>
      <c r="I3063" s="737">
        <f>'57'!U88</f>
        <v>0</v>
      </c>
      <c r="K3063" s="718"/>
      <c r="N3063" s="1018">
        <v>0</v>
      </c>
      <c r="S3063" s="722">
        <f t="shared" si="398"/>
        <v>0</v>
      </c>
      <c r="T3063" s="461"/>
      <c r="U3063" s="722"/>
      <c r="W3063" s="655"/>
      <c r="Z3063" s="654">
        <f t="shared" si="399"/>
        <v>0</v>
      </c>
    </row>
    <row r="3064" spans="1:26">
      <c r="A3064" s="381">
        <v>3064</v>
      </c>
      <c r="B3064" s="146" t="s">
        <v>115</v>
      </c>
      <c r="E3064" s="910">
        <f>'57'!U89</f>
        <v>5112</v>
      </c>
      <c r="G3064" s="718"/>
      <c r="I3064" s="737">
        <f>'57'!U89</f>
        <v>5112</v>
      </c>
      <c r="K3064" s="718"/>
      <c r="N3064" s="1018">
        <v>2488</v>
      </c>
      <c r="O3064" s="898">
        <f>'57'!U89</f>
        <v>5112</v>
      </c>
      <c r="S3064" s="722">
        <f t="shared" si="398"/>
        <v>0</v>
      </c>
      <c r="T3064" s="461"/>
      <c r="U3064" s="722"/>
      <c r="W3064" s="655"/>
      <c r="Z3064" s="654">
        <f t="shared" si="399"/>
        <v>5112</v>
      </c>
    </row>
    <row r="3065" spans="1:26" ht="15.75">
      <c r="A3065" s="381">
        <v>3065</v>
      </c>
      <c r="B3065" s="341" t="s">
        <v>106</v>
      </c>
      <c r="E3065" s="910">
        <f>'57'!U90</f>
        <v>211230</v>
      </c>
      <c r="G3065" s="718"/>
      <c r="I3065" s="737">
        <f>'57'!U90</f>
        <v>211230</v>
      </c>
      <c r="K3065" s="718"/>
      <c r="N3065" s="1018">
        <v>158473</v>
      </c>
      <c r="O3065" s="898">
        <f>'57'!U90</f>
        <v>211230</v>
      </c>
      <c r="S3065" s="722">
        <f t="shared" si="398"/>
        <v>0</v>
      </c>
      <c r="T3065" s="461"/>
      <c r="U3065" s="722"/>
      <c r="W3065" s="655"/>
      <c r="Z3065" s="654">
        <f t="shared" si="399"/>
        <v>211230</v>
      </c>
    </row>
    <row r="3066" spans="1:26" ht="15.75">
      <c r="A3066" s="381">
        <v>3066</v>
      </c>
      <c r="B3066" s="937" t="s">
        <v>1146</v>
      </c>
      <c r="E3066" s="718"/>
      <c r="F3066" s="718"/>
      <c r="G3066" s="718"/>
      <c r="I3066" s="737"/>
      <c r="K3066" s="231"/>
      <c r="N3066" s="1018"/>
      <c r="S3066" s="722">
        <f t="shared" si="398"/>
        <v>0</v>
      </c>
      <c r="U3066" s="722"/>
      <c r="W3066" s="655"/>
      <c r="Z3066" s="654">
        <f t="shared" si="399"/>
        <v>0</v>
      </c>
    </row>
    <row r="3067" spans="1:26" ht="15.75">
      <c r="A3067" s="381">
        <v>3067</v>
      </c>
      <c r="B3067" s="937" t="s">
        <v>680</v>
      </c>
      <c r="E3067" s="718"/>
      <c r="F3067" s="718"/>
      <c r="G3067" s="718"/>
      <c r="I3067" s="737"/>
      <c r="K3067" s="231"/>
      <c r="N3067" s="1018"/>
      <c r="S3067" s="722">
        <f t="shared" si="398"/>
        <v>0</v>
      </c>
      <c r="U3067" s="722"/>
      <c r="W3067" s="655"/>
      <c r="Z3067" s="654">
        <f t="shared" si="399"/>
        <v>0</v>
      </c>
    </row>
    <row r="3068" spans="1:26" ht="15.75">
      <c r="A3068" s="381">
        <v>3068</v>
      </c>
      <c r="B3068" s="937" t="s">
        <v>271</v>
      </c>
      <c r="E3068" s="718"/>
      <c r="F3068" s="718"/>
      <c r="G3068" s="718"/>
      <c r="I3068" s="737"/>
      <c r="K3068" s="231"/>
      <c r="N3068" s="1018"/>
      <c r="S3068" s="722">
        <f t="shared" si="398"/>
        <v>0</v>
      </c>
      <c r="U3068" s="722"/>
      <c r="W3068" s="655"/>
      <c r="Z3068" s="654">
        <f t="shared" si="399"/>
        <v>0</v>
      </c>
    </row>
    <row r="3069" spans="1:26">
      <c r="A3069" s="381">
        <v>3069</v>
      </c>
      <c r="B3069" s="936" t="s">
        <v>135</v>
      </c>
      <c r="E3069" s="718"/>
      <c r="F3069" s="718"/>
      <c r="G3069" s="718"/>
      <c r="I3069" s="737"/>
      <c r="K3069" s="231"/>
      <c r="N3069" s="1018"/>
      <c r="S3069" s="722">
        <f t="shared" si="398"/>
        <v>0</v>
      </c>
      <c r="U3069" s="722"/>
      <c r="W3069" s="655"/>
      <c r="Z3069" s="654">
        <f t="shared" si="399"/>
        <v>0</v>
      </c>
    </row>
    <row r="3070" spans="1:26">
      <c r="A3070" s="381">
        <v>3070</v>
      </c>
      <c r="B3070" s="938" t="s">
        <v>1220</v>
      </c>
      <c r="E3070" s="718"/>
      <c r="F3070" s="718"/>
      <c r="G3070" s="718"/>
      <c r="I3070" s="741"/>
      <c r="K3070" s="718"/>
      <c r="N3070" s="1018"/>
      <c r="S3070" s="722">
        <f t="shared" si="398"/>
        <v>0</v>
      </c>
      <c r="U3070" s="722"/>
      <c r="W3070" s="655"/>
      <c r="Z3070" s="654">
        <f t="shared" si="399"/>
        <v>0</v>
      </c>
    </row>
    <row r="3071" spans="1:26">
      <c r="A3071" s="381">
        <v>3071</v>
      </c>
      <c r="B3071" s="938" t="s">
        <v>1221</v>
      </c>
      <c r="E3071" s="718"/>
      <c r="F3071" s="718"/>
      <c r="G3071" s="718"/>
      <c r="I3071" s="741"/>
      <c r="K3071" s="718"/>
      <c r="N3071" s="1018"/>
      <c r="S3071" s="722">
        <f t="shared" si="398"/>
        <v>0</v>
      </c>
      <c r="U3071" s="722"/>
      <c r="W3071" s="655"/>
      <c r="Z3071" s="654">
        <f t="shared" si="399"/>
        <v>0</v>
      </c>
    </row>
    <row r="3072" spans="1:26">
      <c r="A3072" s="381">
        <v>3072</v>
      </c>
      <c r="B3072" s="938" t="s">
        <v>1222</v>
      </c>
      <c r="E3072" s="718"/>
      <c r="F3072" s="718"/>
      <c r="G3072" s="718"/>
      <c r="I3072" s="741"/>
      <c r="K3072" s="718"/>
      <c r="N3072" s="1018"/>
      <c r="S3072" s="722">
        <f t="shared" si="398"/>
        <v>0</v>
      </c>
      <c r="U3072" s="722"/>
      <c r="W3072" s="655"/>
      <c r="Z3072" s="654">
        <f t="shared" si="399"/>
        <v>0</v>
      </c>
    </row>
    <row r="3073" spans="1:26">
      <c r="A3073" s="381">
        <v>3073</v>
      </c>
      <c r="B3073" s="938" t="s">
        <v>1223</v>
      </c>
      <c r="E3073" s="718"/>
      <c r="F3073" s="718"/>
      <c r="G3073" s="718"/>
      <c r="I3073" s="741"/>
      <c r="K3073" s="718"/>
      <c r="N3073" s="1018"/>
      <c r="S3073" s="722">
        <f t="shared" si="398"/>
        <v>0</v>
      </c>
      <c r="U3073" s="722"/>
      <c r="W3073" s="655"/>
      <c r="Z3073" s="654">
        <f t="shared" si="399"/>
        <v>0</v>
      </c>
    </row>
    <row r="3074" spans="1:26">
      <c r="A3074" s="381">
        <v>3074</v>
      </c>
      <c r="B3074" s="936" t="s">
        <v>136</v>
      </c>
      <c r="E3074" s="718"/>
      <c r="F3074" s="718"/>
      <c r="G3074" s="718"/>
      <c r="I3074" s="741"/>
      <c r="K3074" s="718"/>
      <c r="N3074" s="1018"/>
      <c r="S3074" s="722">
        <f t="shared" si="398"/>
        <v>0</v>
      </c>
      <c r="U3074" s="722"/>
      <c r="W3074" s="655"/>
      <c r="Z3074" s="654">
        <f t="shared" si="399"/>
        <v>0</v>
      </c>
    </row>
    <row r="3075" spans="1:26">
      <c r="A3075" s="381">
        <v>3075</v>
      </c>
      <c r="B3075" s="936" t="s">
        <v>137</v>
      </c>
      <c r="E3075" s="718"/>
      <c r="F3075" s="718"/>
      <c r="G3075" s="718"/>
      <c r="I3075" s="741"/>
      <c r="K3075" s="718"/>
      <c r="N3075" s="1018"/>
      <c r="S3075" s="722">
        <f t="shared" si="398"/>
        <v>0</v>
      </c>
      <c r="U3075" s="722"/>
      <c r="W3075" s="655"/>
      <c r="Z3075" s="654">
        <f t="shared" si="399"/>
        <v>0</v>
      </c>
    </row>
    <row r="3076" spans="1:26">
      <c r="A3076" s="381">
        <v>3076</v>
      </c>
      <c r="B3076" s="936" t="s">
        <v>299</v>
      </c>
      <c r="E3076" s="718"/>
      <c r="F3076" s="718"/>
      <c r="G3076" s="718"/>
      <c r="I3076" s="741"/>
      <c r="K3076" s="718"/>
      <c r="N3076" s="1018"/>
      <c r="S3076" s="722">
        <f t="shared" si="398"/>
        <v>0</v>
      </c>
      <c r="U3076" s="722"/>
      <c r="W3076" s="655"/>
      <c r="Z3076" s="654">
        <f t="shared" si="399"/>
        <v>0</v>
      </c>
    </row>
    <row r="3077" spans="1:26">
      <c r="A3077" s="381">
        <v>3077</v>
      </c>
      <c r="B3077" s="936" t="s">
        <v>1102</v>
      </c>
      <c r="E3077" s="718"/>
      <c r="F3077" s="718"/>
      <c r="G3077" s="718"/>
      <c r="I3077" s="741"/>
      <c r="K3077" s="718"/>
      <c r="N3077" s="1018"/>
      <c r="S3077" s="722">
        <f t="shared" si="398"/>
        <v>0</v>
      </c>
      <c r="U3077" s="722"/>
      <c r="W3077" s="655"/>
      <c r="Z3077" s="654">
        <f t="shared" si="399"/>
        <v>0</v>
      </c>
    </row>
    <row r="3078" spans="1:26">
      <c r="A3078" s="381">
        <v>3078</v>
      </c>
      <c r="B3078" s="936" t="s">
        <v>300</v>
      </c>
      <c r="E3078" s="718"/>
      <c r="F3078" s="718"/>
      <c r="G3078" s="718"/>
      <c r="I3078" s="741"/>
      <c r="K3078" s="718"/>
      <c r="N3078" s="1018"/>
      <c r="S3078" s="722">
        <f t="shared" si="398"/>
        <v>0</v>
      </c>
      <c r="U3078" s="722"/>
      <c r="W3078" s="655"/>
      <c r="Z3078" s="654">
        <f t="shared" si="399"/>
        <v>0</v>
      </c>
    </row>
    <row r="3079" spans="1:26">
      <c r="A3079" s="381">
        <v>3079</v>
      </c>
      <c r="B3079" s="936" t="s">
        <v>301</v>
      </c>
      <c r="E3079" s="718"/>
      <c r="F3079" s="718"/>
      <c r="G3079" s="718"/>
      <c r="I3079" s="741"/>
      <c r="K3079" s="718"/>
      <c r="N3079" s="1018"/>
      <c r="S3079" s="722">
        <f t="shared" si="398"/>
        <v>0</v>
      </c>
      <c r="U3079" s="722"/>
      <c r="W3079" s="655"/>
      <c r="Z3079" s="654">
        <f t="shared" si="399"/>
        <v>0</v>
      </c>
    </row>
    <row r="3080" spans="1:26">
      <c r="A3080" s="381">
        <v>3080</v>
      </c>
      <c r="B3080" s="936" t="s">
        <v>1324</v>
      </c>
      <c r="E3080" s="718"/>
      <c r="F3080" s="718"/>
      <c r="G3080" s="718"/>
      <c r="I3080" s="741"/>
      <c r="K3080" s="718"/>
      <c r="N3080" s="1018"/>
      <c r="S3080" s="722">
        <f t="shared" si="398"/>
        <v>0</v>
      </c>
      <c r="U3080" s="722"/>
      <c r="W3080" s="655"/>
      <c r="Z3080" s="654">
        <f t="shared" si="399"/>
        <v>0</v>
      </c>
    </row>
    <row r="3081" spans="1:26">
      <c r="A3081" s="381">
        <v>3081</v>
      </c>
      <c r="B3081" s="936" t="s">
        <v>302</v>
      </c>
      <c r="E3081" s="718"/>
      <c r="F3081" s="718"/>
      <c r="G3081" s="718"/>
      <c r="I3081" s="741"/>
      <c r="K3081" s="718"/>
      <c r="N3081" s="1018"/>
      <c r="S3081" s="722">
        <f t="shared" si="398"/>
        <v>0</v>
      </c>
      <c r="U3081" s="722"/>
      <c r="W3081" s="655"/>
      <c r="Z3081" s="654">
        <f t="shared" si="399"/>
        <v>0</v>
      </c>
    </row>
    <row r="3082" spans="1:26">
      <c r="A3082" s="381">
        <v>3082</v>
      </c>
      <c r="B3082" s="936" t="s">
        <v>1544</v>
      </c>
      <c r="E3082" s="718"/>
      <c r="F3082" s="718"/>
      <c r="G3082" s="718"/>
      <c r="I3082" s="741"/>
      <c r="K3082" s="718"/>
      <c r="N3082" s="1018"/>
      <c r="S3082" s="722"/>
      <c r="U3082" s="722"/>
      <c r="W3082" s="655"/>
    </row>
    <row r="3083" spans="1:26">
      <c r="A3083" s="381">
        <v>3083</v>
      </c>
      <c r="B3083" s="936" t="s">
        <v>1545</v>
      </c>
      <c r="E3083" s="718"/>
      <c r="F3083" s="718"/>
      <c r="G3083" s="718"/>
      <c r="I3083" s="741"/>
      <c r="K3083" s="718"/>
      <c r="N3083" s="1018"/>
      <c r="S3083" s="722"/>
      <c r="U3083" s="722"/>
      <c r="W3083" s="655"/>
    </row>
    <row r="3084" spans="1:26">
      <c r="A3084" s="381">
        <v>3084</v>
      </c>
      <c r="B3084" s="936" t="s">
        <v>115</v>
      </c>
      <c r="E3084" s="718"/>
      <c r="F3084" s="718"/>
      <c r="G3084" s="718"/>
      <c r="I3084" s="741"/>
      <c r="K3084" s="718"/>
      <c r="N3084" s="1018"/>
      <c r="S3084" s="722">
        <f t="shared" ref="S3084:S3099" si="400">E3084-I3084</f>
        <v>0</v>
      </c>
      <c r="U3084" s="722"/>
      <c r="W3084" s="655"/>
      <c r="Z3084" s="654">
        <f t="shared" ref="Z3084:Z3099" si="401">E3084-Y3084</f>
        <v>0</v>
      </c>
    </row>
    <row r="3085" spans="1:26">
      <c r="A3085" s="381">
        <v>3085</v>
      </c>
      <c r="B3085" s="936" t="s">
        <v>106</v>
      </c>
      <c r="E3085" s="718"/>
      <c r="F3085" s="718"/>
      <c r="G3085" s="718"/>
      <c r="I3085" s="741"/>
      <c r="K3085" s="718"/>
      <c r="N3085" s="1018"/>
      <c r="S3085" s="722">
        <f t="shared" si="400"/>
        <v>0</v>
      </c>
      <c r="U3085" s="722"/>
      <c r="W3085" s="655"/>
      <c r="Z3085" s="654">
        <f t="shared" si="401"/>
        <v>0</v>
      </c>
    </row>
    <row r="3086" spans="1:26" ht="15.75">
      <c r="A3086" s="381">
        <v>3086</v>
      </c>
      <c r="B3086" s="937" t="s">
        <v>303</v>
      </c>
      <c r="E3086" s="718"/>
      <c r="F3086" s="718"/>
      <c r="G3086" s="718"/>
      <c r="I3086" s="737"/>
      <c r="K3086" s="231"/>
      <c r="N3086" s="1018"/>
      <c r="S3086" s="722">
        <f t="shared" si="400"/>
        <v>0</v>
      </c>
      <c r="U3086" s="722"/>
      <c r="W3086" s="655"/>
      <c r="Z3086" s="654">
        <f t="shared" si="401"/>
        <v>0</v>
      </c>
    </row>
    <row r="3087" spans="1:26">
      <c r="A3087" s="381">
        <v>3087</v>
      </c>
      <c r="B3087" s="936" t="s">
        <v>135</v>
      </c>
      <c r="E3087" s="718"/>
      <c r="F3087" s="718"/>
      <c r="G3087" s="718"/>
      <c r="I3087" s="737"/>
      <c r="K3087" s="231"/>
      <c r="N3087" s="1018"/>
      <c r="S3087" s="722">
        <f t="shared" si="400"/>
        <v>0</v>
      </c>
      <c r="U3087" s="722"/>
      <c r="W3087" s="655"/>
      <c r="Z3087" s="654">
        <f t="shared" si="401"/>
        <v>0</v>
      </c>
    </row>
    <row r="3088" spans="1:26">
      <c r="A3088" s="381">
        <v>3088</v>
      </c>
      <c r="B3088" s="938" t="s">
        <v>1220</v>
      </c>
      <c r="E3088" s="718"/>
      <c r="F3088" s="718"/>
      <c r="G3088" s="718"/>
      <c r="I3088" s="741"/>
      <c r="K3088" s="718"/>
      <c r="N3088" s="1018"/>
      <c r="S3088" s="722">
        <f t="shared" si="400"/>
        <v>0</v>
      </c>
      <c r="U3088" s="722"/>
      <c r="W3088" s="655"/>
      <c r="Z3088" s="654">
        <f t="shared" si="401"/>
        <v>0</v>
      </c>
    </row>
    <row r="3089" spans="1:26">
      <c r="A3089" s="381">
        <v>3089</v>
      </c>
      <c r="B3089" s="938" t="s">
        <v>1221</v>
      </c>
      <c r="E3089" s="718"/>
      <c r="F3089" s="718"/>
      <c r="G3089" s="718"/>
      <c r="I3089" s="741"/>
      <c r="K3089" s="718"/>
      <c r="N3089" s="1018"/>
      <c r="S3089" s="722">
        <f t="shared" si="400"/>
        <v>0</v>
      </c>
      <c r="U3089" s="722"/>
      <c r="W3089" s="655"/>
      <c r="Z3089" s="654">
        <f t="shared" si="401"/>
        <v>0</v>
      </c>
    </row>
    <row r="3090" spans="1:26">
      <c r="A3090" s="381">
        <v>3090</v>
      </c>
      <c r="B3090" s="938" t="s">
        <v>1222</v>
      </c>
      <c r="E3090" s="718"/>
      <c r="F3090" s="718"/>
      <c r="G3090" s="718"/>
      <c r="I3090" s="741"/>
      <c r="K3090" s="718"/>
      <c r="N3090" s="1018"/>
      <c r="S3090" s="722">
        <f t="shared" si="400"/>
        <v>0</v>
      </c>
      <c r="U3090" s="722"/>
      <c r="W3090" s="655"/>
      <c r="Z3090" s="654">
        <f t="shared" si="401"/>
        <v>0</v>
      </c>
    </row>
    <row r="3091" spans="1:26">
      <c r="A3091" s="381">
        <v>3091</v>
      </c>
      <c r="B3091" s="938" t="s">
        <v>1223</v>
      </c>
      <c r="E3091" s="718"/>
      <c r="F3091" s="718"/>
      <c r="G3091" s="718"/>
      <c r="I3091" s="741"/>
      <c r="K3091" s="718"/>
      <c r="N3091" s="1018"/>
      <c r="S3091" s="722">
        <f t="shared" si="400"/>
        <v>0</v>
      </c>
      <c r="U3091" s="722"/>
      <c r="W3091" s="655"/>
      <c r="Z3091" s="654">
        <f t="shared" si="401"/>
        <v>0</v>
      </c>
    </row>
    <row r="3092" spans="1:26">
      <c r="A3092" s="381">
        <v>3092</v>
      </c>
      <c r="B3092" s="936" t="s">
        <v>136</v>
      </c>
      <c r="E3092" s="718"/>
      <c r="F3092" s="718"/>
      <c r="G3092" s="718"/>
      <c r="I3092" s="741"/>
      <c r="K3092" s="718"/>
      <c r="N3092" s="1018"/>
      <c r="S3092" s="722">
        <f t="shared" si="400"/>
        <v>0</v>
      </c>
      <c r="U3092" s="722"/>
      <c r="W3092" s="655"/>
      <c r="Z3092" s="654">
        <f t="shared" si="401"/>
        <v>0</v>
      </c>
    </row>
    <row r="3093" spans="1:26">
      <c r="A3093" s="381">
        <v>3093</v>
      </c>
      <c r="B3093" s="936" t="s">
        <v>137</v>
      </c>
      <c r="E3093" s="718"/>
      <c r="F3093" s="718"/>
      <c r="G3093" s="718"/>
      <c r="I3093" s="741"/>
      <c r="K3093" s="718"/>
      <c r="N3093" s="1018"/>
      <c r="S3093" s="722">
        <f t="shared" si="400"/>
        <v>0</v>
      </c>
      <c r="U3093" s="722"/>
      <c r="W3093" s="655"/>
      <c r="Z3093" s="654">
        <f t="shared" si="401"/>
        <v>0</v>
      </c>
    </row>
    <row r="3094" spans="1:26">
      <c r="A3094" s="381">
        <v>3094</v>
      </c>
      <c r="B3094" s="936" t="s">
        <v>299</v>
      </c>
      <c r="E3094" s="718"/>
      <c r="F3094" s="718"/>
      <c r="G3094" s="718"/>
      <c r="I3094" s="741"/>
      <c r="K3094" s="718"/>
      <c r="N3094" s="1018"/>
      <c r="S3094" s="722">
        <f t="shared" si="400"/>
        <v>0</v>
      </c>
      <c r="U3094" s="722"/>
      <c r="W3094" s="655"/>
      <c r="Z3094" s="654">
        <f t="shared" si="401"/>
        <v>0</v>
      </c>
    </row>
    <row r="3095" spans="1:26">
      <c r="A3095" s="381">
        <v>3095</v>
      </c>
      <c r="B3095" s="936" t="s">
        <v>1102</v>
      </c>
      <c r="E3095" s="718"/>
      <c r="F3095" s="718"/>
      <c r="G3095" s="718"/>
      <c r="I3095" s="741"/>
      <c r="K3095" s="718"/>
      <c r="N3095" s="1018"/>
      <c r="S3095" s="722">
        <f t="shared" si="400"/>
        <v>0</v>
      </c>
      <c r="U3095" s="722"/>
      <c r="W3095" s="655"/>
      <c r="Z3095" s="654">
        <f t="shared" si="401"/>
        <v>0</v>
      </c>
    </row>
    <row r="3096" spans="1:26">
      <c r="A3096" s="381">
        <v>3096</v>
      </c>
      <c r="B3096" s="936" t="s">
        <v>300</v>
      </c>
      <c r="E3096" s="718"/>
      <c r="F3096" s="718"/>
      <c r="G3096" s="718"/>
      <c r="I3096" s="741"/>
      <c r="K3096" s="718"/>
      <c r="N3096" s="1018"/>
      <c r="S3096" s="722">
        <f t="shared" si="400"/>
        <v>0</v>
      </c>
      <c r="U3096" s="722"/>
      <c r="W3096" s="655"/>
      <c r="Z3096" s="654">
        <f t="shared" si="401"/>
        <v>0</v>
      </c>
    </row>
    <row r="3097" spans="1:26">
      <c r="A3097" s="381">
        <v>3097</v>
      </c>
      <c r="B3097" s="936" t="s">
        <v>301</v>
      </c>
      <c r="E3097" s="718"/>
      <c r="F3097" s="718"/>
      <c r="G3097" s="718"/>
      <c r="I3097" s="741"/>
      <c r="K3097" s="718"/>
      <c r="N3097" s="1018"/>
      <c r="S3097" s="722">
        <f t="shared" si="400"/>
        <v>0</v>
      </c>
      <c r="U3097" s="722"/>
      <c r="W3097" s="655"/>
      <c r="Z3097" s="654">
        <f t="shared" si="401"/>
        <v>0</v>
      </c>
    </row>
    <row r="3098" spans="1:26">
      <c r="A3098" s="381">
        <v>3098</v>
      </c>
      <c r="B3098" s="936" t="s">
        <v>1324</v>
      </c>
      <c r="E3098" s="718"/>
      <c r="F3098" s="718"/>
      <c r="G3098" s="718"/>
      <c r="I3098" s="741"/>
      <c r="K3098" s="718"/>
      <c r="N3098" s="1018"/>
      <c r="S3098" s="722">
        <f t="shared" si="400"/>
        <v>0</v>
      </c>
      <c r="U3098" s="722"/>
      <c r="W3098" s="655"/>
      <c r="Z3098" s="654">
        <f t="shared" si="401"/>
        <v>0</v>
      </c>
    </row>
    <row r="3099" spans="1:26">
      <c r="A3099" s="381">
        <v>3099</v>
      </c>
      <c r="B3099" s="936" t="s">
        <v>302</v>
      </c>
      <c r="E3099" s="718"/>
      <c r="F3099" s="718"/>
      <c r="G3099" s="718"/>
      <c r="I3099" s="741"/>
      <c r="K3099" s="718"/>
      <c r="N3099" s="1018"/>
      <c r="S3099" s="722">
        <f t="shared" si="400"/>
        <v>0</v>
      </c>
      <c r="U3099" s="722"/>
      <c r="W3099" s="655"/>
      <c r="Z3099" s="654">
        <f t="shared" si="401"/>
        <v>0</v>
      </c>
    </row>
    <row r="3100" spans="1:26">
      <c r="A3100" s="381">
        <v>3100</v>
      </c>
      <c r="B3100" s="936" t="s">
        <v>1544</v>
      </c>
      <c r="E3100" s="718"/>
      <c r="F3100" s="718"/>
      <c r="G3100" s="718"/>
      <c r="I3100" s="741"/>
      <c r="K3100" s="718"/>
      <c r="N3100" s="1018"/>
      <c r="S3100" s="722"/>
      <c r="U3100" s="722"/>
      <c r="W3100" s="655"/>
    </row>
    <row r="3101" spans="1:26">
      <c r="A3101" s="381">
        <v>3101</v>
      </c>
      <c r="B3101" s="936" t="s">
        <v>1545</v>
      </c>
      <c r="E3101" s="718"/>
      <c r="F3101" s="718"/>
      <c r="G3101" s="718"/>
      <c r="I3101" s="741"/>
      <c r="K3101" s="718"/>
      <c r="N3101" s="1018"/>
      <c r="S3101" s="722"/>
      <c r="U3101" s="722"/>
      <c r="W3101" s="655"/>
    </row>
    <row r="3102" spans="1:26">
      <c r="A3102" s="381">
        <v>3102</v>
      </c>
      <c r="B3102" s="936" t="s">
        <v>115</v>
      </c>
      <c r="E3102" s="718"/>
      <c r="F3102" s="718"/>
      <c r="G3102" s="718"/>
      <c r="I3102" s="741"/>
      <c r="K3102" s="718"/>
      <c r="N3102" s="1018"/>
      <c r="S3102" s="722">
        <f t="shared" ref="S3102:S3117" si="402">E3102-I3102</f>
        <v>0</v>
      </c>
      <c r="U3102" s="722"/>
      <c r="W3102" s="655"/>
      <c r="Z3102" s="654">
        <f t="shared" ref="Z3102:Z3117" si="403">E3102-Y3102</f>
        <v>0</v>
      </c>
    </row>
    <row r="3103" spans="1:26">
      <c r="A3103" s="381">
        <v>3103</v>
      </c>
      <c r="B3103" s="936" t="s">
        <v>106</v>
      </c>
      <c r="E3103" s="718"/>
      <c r="F3103" s="718"/>
      <c r="G3103" s="718"/>
      <c r="I3103" s="741"/>
      <c r="K3103" s="718"/>
      <c r="N3103" s="1018"/>
      <c r="S3103" s="722">
        <f t="shared" si="402"/>
        <v>0</v>
      </c>
      <c r="U3103" s="722"/>
      <c r="W3103" s="655"/>
      <c r="Z3103" s="654">
        <f t="shared" si="403"/>
        <v>0</v>
      </c>
    </row>
    <row r="3104" spans="1:26" ht="15.75">
      <c r="A3104" s="381">
        <v>3104</v>
      </c>
      <c r="B3104" s="937" t="s">
        <v>172</v>
      </c>
      <c r="E3104" s="718"/>
      <c r="F3104" s="718"/>
      <c r="G3104" s="718"/>
      <c r="I3104" s="737"/>
      <c r="K3104" s="231"/>
      <c r="N3104" s="1018"/>
      <c r="S3104" s="722">
        <f t="shared" si="402"/>
        <v>0</v>
      </c>
      <c r="U3104" s="722"/>
      <c r="W3104" s="655"/>
      <c r="Z3104" s="654">
        <f t="shared" si="403"/>
        <v>0</v>
      </c>
    </row>
    <row r="3105" spans="1:26">
      <c r="A3105" s="381">
        <v>3105</v>
      </c>
      <c r="B3105" s="936" t="s">
        <v>135</v>
      </c>
      <c r="E3105" s="718"/>
      <c r="F3105" s="718"/>
      <c r="G3105" s="718"/>
      <c r="I3105" s="737"/>
      <c r="K3105" s="231"/>
      <c r="N3105" s="1018"/>
      <c r="S3105" s="722">
        <f t="shared" si="402"/>
        <v>0</v>
      </c>
      <c r="U3105" s="722"/>
      <c r="W3105" s="655"/>
      <c r="Z3105" s="654">
        <f t="shared" si="403"/>
        <v>0</v>
      </c>
    </row>
    <row r="3106" spans="1:26">
      <c r="A3106" s="381">
        <v>3106</v>
      </c>
      <c r="B3106" s="938" t="s">
        <v>1220</v>
      </c>
      <c r="E3106" s="718"/>
      <c r="F3106" s="718"/>
      <c r="G3106" s="718"/>
      <c r="I3106" s="741"/>
      <c r="K3106" s="718"/>
      <c r="N3106" s="1018"/>
      <c r="S3106" s="722">
        <f t="shared" si="402"/>
        <v>0</v>
      </c>
      <c r="U3106" s="722"/>
      <c r="W3106" s="655"/>
      <c r="Z3106" s="654">
        <f t="shared" si="403"/>
        <v>0</v>
      </c>
    </row>
    <row r="3107" spans="1:26">
      <c r="A3107" s="381">
        <v>3107</v>
      </c>
      <c r="B3107" s="938" t="s">
        <v>1221</v>
      </c>
      <c r="E3107" s="718"/>
      <c r="F3107" s="718"/>
      <c r="G3107" s="718"/>
      <c r="I3107" s="741"/>
      <c r="K3107" s="718"/>
      <c r="N3107" s="1018"/>
      <c r="S3107" s="722">
        <f t="shared" si="402"/>
        <v>0</v>
      </c>
      <c r="U3107" s="722"/>
      <c r="W3107" s="655"/>
      <c r="Z3107" s="654">
        <f t="shared" si="403"/>
        <v>0</v>
      </c>
    </row>
    <row r="3108" spans="1:26">
      <c r="A3108" s="381">
        <v>3108</v>
      </c>
      <c r="B3108" s="938" t="s">
        <v>1222</v>
      </c>
      <c r="E3108" s="718"/>
      <c r="F3108" s="718"/>
      <c r="G3108" s="718"/>
      <c r="I3108" s="741"/>
      <c r="K3108" s="718"/>
      <c r="N3108" s="1018"/>
      <c r="S3108" s="722">
        <f t="shared" si="402"/>
        <v>0</v>
      </c>
      <c r="U3108" s="722"/>
      <c r="W3108" s="655"/>
      <c r="Z3108" s="654">
        <f t="shared" si="403"/>
        <v>0</v>
      </c>
    </row>
    <row r="3109" spans="1:26">
      <c r="A3109" s="381">
        <v>3109</v>
      </c>
      <c r="B3109" s="938" t="s">
        <v>1223</v>
      </c>
      <c r="E3109" s="718"/>
      <c r="F3109" s="718"/>
      <c r="G3109" s="718"/>
      <c r="I3109" s="741"/>
      <c r="K3109" s="718"/>
      <c r="N3109" s="1018"/>
      <c r="S3109" s="722">
        <f t="shared" si="402"/>
        <v>0</v>
      </c>
      <c r="U3109" s="722"/>
      <c r="W3109" s="655"/>
      <c r="Z3109" s="654">
        <f t="shared" si="403"/>
        <v>0</v>
      </c>
    </row>
    <row r="3110" spans="1:26">
      <c r="A3110" s="381">
        <v>3110</v>
      </c>
      <c r="B3110" s="936" t="s">
        <v>136</v>
      </c>
      <c r="E3110" s="718"/>
      <c r="F3110" s="718"/>
      <c r="G3110" s="718"/>
      <c r="I3110" s="741"/>
      <c r="K3110" s="718"/>
      <c r="N3110" s="1018"/>
      <c r="S3110" s="722">
        <f t="shared" si="402"/>
        <v>0</v>
      </c>
      <c r="U3110" s="722"/>
      <c r="W3110" s="655"/>
      <c r="Z3110" s="654">
        <f t="shared" si="403"/>
        <v>0</v>
      </c>
    </row>
    <row r="3111" spans="1:26">
      <c r="A3111" s="381">
        <v>3111</v>
      </c>
      <c r="B3111" s="936" t="s">
        <v>137</v>
      </c>
      <c r="E3111" s="718"/>
      <c r="F3111" s="718"/>
      <c r="G3111" s="718"/>
      <c r="I3111" s="741"/>
      <c r="K3111" s="718"/>
      <c r="N3111" s="1018"/>
      <c r="S3111" s="722">
        <f t="shared" si="402"/>
        <v>0</v>
      </c>
      <c r="U3111" s="722"/>
      <c r="W3111" s="655"/>
      <c r="Z3111" s="654">
        <f t="shared" si="403"/>
        <v>0</v>
      </c>
    </row>
    <row r="3112" spans="1:26">
      <c r="A3112" s="381">
        <v>3112</v>
      </c>
      <c r="B3112" s="936" t="s">
        <v>299</v>
      </c>
      <c r="E3112" s="718"/>
      <c r="F3112" s="718"/>
      <c r="G3112" s="718"/>
      <c r="I3112" s="741"/>
      <c r="K3112" s="718"/>
      <c r="N3112" s="1018"/>
      <c r="S3112" s="722">
        <f t="shared" si="402"/>
        <v>0</v>
      </c>
      <c r="U3112" s="722"/>
      <c r="W3112" s="655"/>
      <c r="Z3112" s="654">
        <f t="shared" si="403"/>
        <v>0</v>
      </c>
    </row>
    <row r="3113" spans="1:26">
      <c r="A3113" s="381">
        <v>3113</v>
      </c>
      <c r="B3113" s="936" t="s">
        <v>1102</v>
      </c>
      <c r="E3113" s="718"/>
      <c r="F3113" s="718"/>
      <c r="G3113" s="718"/>
      <c r="I3113" s="741"/>
      <c r="K3113" s="718"/>
      <c r="N3113" s="1018"/>
      <c r="S3113" s="722">
        <f t="shared" si="402"/>
        <v>0</v>
      </c>
      <c r="U3113" s="722"/>
      <c r="W3113" s="655"/>
      <c r="Z3113" s="654">
        <f t="shared" si="403"/>
        <v>0</v>
      </c>
    </row>
    <row r="3114" spans="1:26">
      <c r="A3114" s="381">
        <v>3114</v>
      </c>
      <c r="B3114" s="936" t="s">
        <v>300</v>
      </c>
      <c r="E3114" s="718"/>
      <c r="F3114" s="718"/>
      <c r="G3114" s="718"/>
      <c r="I3114" s="741"/>
      <c r="K3114" s="718"/>
      <c r="N3114" s="1018"/>
      <c r="S3114" s="722">
        <f t="shared" si="402"/>
        <v>0</v>
      </c>
      <c r="U3114" s="722"/>
      <c r="W3114" s="655"/>
      <c r="Z3114" s="654">
        <f t="shared" si="403"/>
        <v>0</v>
      </c>
    </row>
    <row r="3115" spans="1:26">
      <c r="A3115" s="381">
        <v>3115</v>
      </c>
      <c r="B3115" s="936" t="s">
        <v>301</v>
      </c>
      <c r="E3115" s="718"/>
      <c r="F3115" s="718"/>
      <c r="G3115" s="718"/>
      <c r="I3115" s="741"/>
      <c r="K3115" s="718"/>
      <c r="N3115" s="1018"/>
      <c r="S3115" s="722">
        <f t="shared" si="402"/>
        <v>0</v>
      </c>
      <c r="U3115" s="722"/>
      <c r="W3115" s="655"/>
      <c r="Z3115" s="654">
        <f t="shared" si="403"/>
        <v>0</v>
      </c>
    </row>
    <row r="3116" spans="1:26">
      <c r="A3116" s="381">
        <v>3116</v>
      </c>
      <c r="B3116" s="936" t="s">
        <v>1324</v>
      </c>
      <c r="E3116" s="718"/>
      <c r="F3116" s="718"/>
      <c r="G3116" s="718"/>
      <c r="I3116" s="741"/>
      <c r="K3116" s="718"/>
      <c r="N3116" s="1018"/>
      <c r="S3116" s="722">
        <f t="shared" si="402"/>
        <v>0</v>
      </c>
      <c r="U3116" s="722"/>
      <c r="W3116" s="655"/>
      <c r="Z3116" s="654">
        <f t="shared" si="403"/>
        <v>0</v>
      </c>
    </row>
    <row r="3117" spans="1:26">
      <c r="A3117" s="381">
        <v>3117</v>
      </c>
      <c r="B3117" s="936" t="s">
        <v>302</v>
      </c>
      <c r="E3117" s="718"/>
      <c r="F3117" s="718"/>
      <c r="G3117" s="718"/>
      <c r="I3117" s="741"/>
      <c r="K3117" s="718"/>
      <c r="N3117" s="1018"/>
      <c r="S3117" s="722">
        <f t="shared" si="402"/>
        <v>0</v>
      </c>
      <c r="U3117" s="722"/>
      <c r="W3117" s="655"/>
      <c r="Z3117" s="654">
        <f t="shared" si="403"/>
        <v>0</v>
      </c>
    </row>
    <row r="3118" spans="1:26">
      <c r="A3118" s="381">
        <v>3118</v>
      </c>
      <c r="B3118" s="936" t="s">
        <v>1544</v>
      </c>
      <c r="E3118" s="718"/>
      <c r="F3118" s="718"/>
      <c r="G3118" s="718"/>
      <c r="I3118" s="741"/>
      <c r="K3118" s="718"/>
      <c r="N3118" s="1018"/>
      <c r="S3118" s="722"/>
      <c r="U3118" s="722"/>
      <c r="W3118" s="655"/>
    </row>
    <row r="3119" spans="1:26">
      <c r="A3119" s="381">
        <v>3119</v>
      </c>
      <c r="B3119" s="936" t="s">
        <v>1545</v>
      </c>
      <c r="E3119" s="718"/>
      <c r="F3119" s="718"/>
      <c r="G3119" s="718"/>
      <c r="I3119" s="741"/>
      <c r="K3119" s="718"/>
      <c r="N3119" s="1018"/>
      <c r="S3119" s="722"/>
      <c r="U3119" s="722"/>
      <c r="W3119" s="655"/>
    </row>
    <row r="3120" spans="1:26">
      <c r="A3120" s="381">
        <v>3120</v>
      </c>
      <c r="B3120" s="936" t="s">
        <v>115</v>
      </c>
      <c r="E3120" s="718"/>
      <c r="F3120" s="718"/>
      <c r="G3120" s="718"/>
      <c r="I3120" s="741"/>
      <c r="K3120" s="718"/>
      <c r="N3120" s="1018"/>
      <c r="S3120" s="722">
        <f t="shared" ref="S3120:S3136" si="404">E3120-I3120</f>
        <v>0</v>
      </c>
      <c r="U3120" s="722"/>
      <c r="W3120" s="655"/>
      <c r="Z3120" s="654">
        <f t="shared" ref="Z3120:Z3136" si="405">E3120-Y3120</f>
        <v>0</v>
      </c>
    </row>
    <row r="3121" spans="1:26">
      <c r="A3121" s="381">
        <v>3121</v>
      </c>
      <c r="B3121" s="936" t="s">
        <v>106</v>
      </c>
      <c r="E3121" s="718"/>
      <c r="F3121" s="718"/>
      <c r="G3121" s="718"/>
      <c r="I3121" s="741"/>
      <c r="K3121" s="718"/>
      <c r="N3121" s="1018"/>
      <c r="S3121" s="722">
        <f t="shared" si="404"/>
        <v>0</v>
      </c>
      <c r="U3121" s="722"/>
      <c r="W3121" s="655"/>
      <c r="Z3121" s="654">
        <f t="shared" si="405"/>
        <v>0</v>
      </c>
    </row>
    <row r="3122" spans="1:26" ht="15.75">
      <c r="A3122" s="381">
        <v>3122</v>
      </c>
      <c r="B3122" s="937" t="s">
        <v>1018</v>
      </c>
      <c r="E3122" s="718"/>
      <c r="F3122" s="718"/>
      <c r="G3122" s="718"/>
      <c r="I3122" s="737"/>
      <c r="K3122" s="231"/>
      <c r="N3122" s="1018"/>
      <c r="S3122" s="722">
        <f t="shared" si="404"/>
        <v>0</v>
      </c>
      <c r="U3122" s="722"/>
      <c r="W3122" s="655"/>
      <c r="Z3122" s="654">
        <f t="shared" si="405"/>
        <v>0</v>
      </c>
    </row>
    <row r="3123" spans="1:26" ht="15.75">
      <c r="A3123" s="381">
        <v>3123</v>
      </c>
      <c r="B3123" s="937" t="s">
        <v>271</v>
      </c>
      <c r="E3123" s="718"/>
      <c r="F3123" s="718"/>
      <c r="G3123" s="718"/>
      <c r="I3123" s="737"/>
      <c r="K3123" s="231"/>
      <c r="N3123" s="1018"/>
      <c r="S3123" s="722">
        <f t="shared" si="404"/>
        <v>0</v>
      </c>
      <c r="U3123" s="722"/>
      <c r="W3123" s="655"/>
      <c r="Z3123" s="654">
        <f t="shared" si="405"/>
        <v>0</v>
      </c>
    </row>
    <row r="3124" spans="1:26">
      <c r="A3124" s="381">
        <v>3124</v>
      </c>
      <c r="B3124" s="936" t="s">
        <v>135</v>
      </c>
      <c r="E3124" s="718"/>
      <c r="F3124" s="718"/>
      <c r="G3124" s="718"/>
      <c r="I3124" s="737"/>
      <c r="K3124" s="231"/>
      <c r="N3124" s="1018"/>
      <c r="S3124" s="722">
        <f t="shared" si="404"/>
        <v>0</v>
      </c>
      <c r="U3124" s="722"/>
      <c r="W3124" s="655"/>
      <c r="Z3124" s="654">
        <f t="shared" si="405"/>
        <v>0</v>
      </c>
    </row>
    <row r="3125" spans="1:26">
      <c r="A3125" s="381">
        <v>3125</v>
      </c>
      <c r="B3125" s="938" t="s">
        <v>1220</v>
      </c>
      <c r="E3125" s="718"/>
      <c r="F3125" s="718"/>
      <c r="G3125" s="718"/>
      <c r="I3125" s="741"/>
      <c r="K3125" s="718"/>
      <c r="N3125" s="1018"/>
      <c r="S3125" s="722">
        <f t="shared" si="404"/>
        <v>0</v>
      </c>
      <c r="U3125" s="722"/>
      <c r="W3125" s="655"/>
      <c r="Z3125" s="654">
        <f t="shared" si="405"/>
        <v>0</v>
      </c>
    </row>
    <row r="3126" spans="1:26">
      <c r="A3126" s="381">
        <v>3126</v>
      </c>
      <c r="B3126" s="938" t="s">
        <v>1221</v>
      </c>
      <c r="E3126" s="718"/>
      <c r="F3126" s="718"/>
      <c r="G3126" s="718"/>
      <c r="I3126" s="741"/>
      <c r="K3126" s="718"/>
      <c r="N3126" s="1018"/>
      <c r="S3126" s="722">
        <f t="shared" si="404"/>
        <v>0</v>
      </c>
      <c r="U3126" s="722"/>
      <c r="W3126" s="655"/>
      <c r="Z3126" s="654">
        <f t="shared" si="405"/>
        <v>0</v>
      </c>
    </row>
    <row r="3127" spans="1:26">
      <c r="A3127" s="381">
        <v>3127</v>
      </c>
      <c r="B3127" s="938" t="s">
        <v>1222</v>
      </c>
      <c r="E3127" s="718"/>
      <c r="F3127" s="718"/>
      <c r="G3127" s="718"/>
      <c r="I3127" s="741"/>
      <c r="K3127" s="718"/>
      <c r="N3127" s="1018"/>
      <c r="S3127" s="722">
        <f t="shared" si="404"/>
        <v>0</v>
      </c>
      <c r="U3127" s="722"/>
      <c r="W3127" s="655"/>
      <c r="Z3127" s="654">
        <f t="shared" si="405"/>
        <v>0</v>
      </c>
    </row>
    <row r="3128" spans="1:26">
      <c r="A3128" s="381">
        <v>3128</v>
      </c>
      <c r="B3128" s="938" t="s">
        <v>1223</v>
      </c>
      <c r="E3128" s="718"/>
      <c r="F3128" s="718"/>
      <c r="G3128" s="718"/>
      <c r="I3128" s="741"/>
      <c r="K3128" s="718"/>
      <c r="N3128" s="1018"/>
      <c r="S3128" s="722">
        <f t="shared" si="404"/>
        <v>0</v>
      </c>
      <c r="U3128" s="722"/>
      <c r="W3128" s="655"/>
      <c r="Z3128" s="654">
        <f t="shared" si="405"/>
        <v>0</v>
      </c>
    </row>
    <row r="3129" spans="1:26">
      <c r="A3129" s="381">
        <v>3129</v>
      </c>
      <c r="B3129" s="936" t="s">
        <v>136</v>
      </c>
      <c r="E3129" s="718"/>
      <c r="F3129" s="718"/>
      <c r="G3129" s="718"/>
      <c r="I3129" s="741"/>
      <c r="K3129" s="718"/>
      <c r="N3129" s="1018"/>
      <c r="S3129" s="722">
        <f t="shared" si="404"/>
        <v>0</v>
      </c>
      <c r="U3129" s="722"/>
      <c r="W3129" s="655"/>
      <c r="Z3129" s="654">
        <f t="shared" si="405"/>
        <v>0</v>
      </c>
    </row>
    <row r="3130" spans="1:26">
      <c r="A3130" s="381">
        <v>3130</v>
      </c>
      <c r="B3130" s="936" t="s">
        <v>137</v>
      </c>
      <c r="E3130" s="718"/>
      <c r="F3130" s="718"/>
      <c r="G3130" s="718"/>
      <c r="I3130" s="741"/>
      <c r="K3130" s="718"/>
      <c r="N3130" s="1018"/>
      <c r="S3130" s="722">
        <f t="shared" si="404"/>
        <v>0</v>
      </c>
      <c r="U3130" s="722"/>
      <c r="W3130" s="655"/>
      <c r="Z3130" s="654">
        <f t="shared" si="405"/>
        <v>0</v>
      </c>
    </row>
    <row r="3131" spans="1:26">
      <c r="A3131" s="381">
        <v>3131</v>
      </c>
      <c r="B3131" s="936" t="s">
        <v>299</v>
      </c>
      <c r="E3131" s="718"/>
      <c r="F3131" s="718"/>
      <c r="G3131" s="718"/>
      <c r="I3131" s="741"/>
      <c r="K3131" s="718"/>
      <c r="N3131" s="1018"/>
      <c r="S3131" s="722">
        <f t="shared" si="404"/>
        <v>0</v>
      </c>
      <c r="U3131" s="722"/>
      <c r="W3131" s="655"/>
      <c r="Z3131" s="654">
        <f t="shared" si="405"/>
        <v>0</v>
      </c>
    </row>
    <row r="3132" spans="1:26">
      <c r="A3132" s="381">
        <v>3132</v>
      </c>
      <c r="B3132" s="936" t="s">
        <v>1102</v>
      </c>
      <c r="E3132" s="718"/>
      <c r="F3132" s="718"/>
      <c r="G3132" s="718"/>
      <c r="I3132" s="741"/>
      <c r="K3132" s="718"/>
      <c r="N3132" s="1018"/>
      <c r="S3132" s="722">
        <f t="shared" si="404"/>
        <v>0</v>
      </c>
      <c r="U3132" s="722"/>
      <c r="W3132" s="655"/>
      <c r="Z3132" s="654">
        <f t="shared" si="405"/>
        <v>0</v>
      </c>
    </row>
    <row r="3133" spans="1:26">
      <c r="A3133" s="381">
        <v>3133</v>
      </c>
      <c r="B3133" s="936" t="s">
        <v>300</v>
      </c>
      <c r="E3133" s="718"/>
      <c r="F3133" s="718"/>
      <c r="G3133" s="718"/>
      <c r="I3133" s="741"/>
      <c r="K3133" s="718"/>
      <c r="N3133" s="1018"/>
      <c r="S3133" s="722">
        <f t="shared" si="404"/>
        <v>0</v>
      </c>
      <c r="U3133" s="722"/>
      <c r="W3133" s="655"/>
      <c r="Z3133" s="654">
        <f t="shared" si="405"/>
        <v>0</v>
      </c>
    </row>
    <row r="3134" spans="1:26">
      <c r="A3134" s="381">
        <v>3134</v>
      </c>
      <c r="B3134" s="936" t="s">
        <v>301</v>
      </c>
      <c r="E3134" s="718"/>
      <c r="F3134" s="718"/>
      <c r="G3134" s="718"/>
      <c r="I3134" s="741"/>
      <c r="K3134" s="718"/>
      <c r="N3134" s="1018"/>
      <c r="S3134" s="722">
        <f t="shared" si="404"/>
        <v>0</v>
      </c>
      <c r="U3134" s="722"/>
      <c r="W3134" s="655"/>
      <c r="Z3134" s="654">
        <f t="shared" si="405"/>
        <v>0</v>
      </c>
    </row>
    <row r="3135" spans="1:26">
      <c r="A3135" s="381">
        <v>3135</v>
      </c>
      <c r="B3135" s="936" t="s">
        <v>1324</v>
      </c>
      <c r="E3135" s="718"/>
      <c r="F3135" s="718"/>
      <c r="G3135" s="718"/>
      <c r="I3135" s="741"/>
      <c r="K3135" s="718"/>
      <c r="N3135" s="1018"/>
      <c r="S3135" s="722">
        <f t="shared" si="404"/>
        <v>0</v>
      </c>
      <c r="U3135" s="722"/>
      <c r="W3135" s="655"/>
      <c r="Z3135" s="654">
        <f t="shared" si="405"/>
        <v>0</v>
      </c>
    </row>
    <row r="3136" spans="1:26">
      <c r="A3136" s="381">
        <v>3136</v>
      </c>
      <c r="B3136" s="936" t="s">
        <v>302</v>
      </c>
      <c r="E3136" s="718"/>
      <c r="F3136" s="718"/>
      <c r="G3136" s="718"/>
      <c r="I3136" s="741"/>
      <c r="K3136" s="718"/>
      <c r="N3136" s="1018"/>
      <c r="S3136" s="722">
        <f t="shared" si="404"/>
        <v>0</v>
      </c>
      <c r="U3136" s="722"/>
      <c r="W3136" s="655"/>
      <c r="Z3136" s="654">
        <f t="shared" si="405"/>
        <v>0</v>
      </c>
    </row>
    <row r="3137" spans="1:26">
      <c r="A3137" s="381">
        <v>3137</v>
      </c>
      <c r="B3137" s="936" t="s">
        <v>1544</v>
      </c>
      <c r="E3137" s="718"/>
      <c r="F3137" s="718"/>
      <c r="G3137" s="718"/>
      <c r="I3137" s="741"/>
      <c r="K3137" s="718"/>
      <c r="N3137" s="1018"/>
      <c r="S3137" s="722"/>
      <c r="U3137" s="722"/>
      <c r="W3137" s="655"/>
    </row>
    <row r="3138" spans="1:26">
      <c r="A3138" s="381">
        <v>3138</v>
      </c>
      <c r="B3138" s="936" t="s">
        <v>1545</v>
      </c>
      <c r="E3138" s="718"/>
      <c r="F3138" s="718"/>
      <c r="G3138" s="718"/>
      <c r="I3138" s="741"/>
      <c r="K3138" s="718"/>
      <c r="N3138" s="1018"/>
      <c r="S3138" s="722"/>
      <c r="U3138" s="722"/>
      <c r="W3138" s="655"/>
    </row>
    <row r="3139" spans="1:26">
      <c r="A3139" s="381">
        <v>3139</v>
      </c>
      <c r="B3139" s="936" t="s">
        <v>115</v>
      </c>
      <c r="E3139" s="718"/>
      <c r="F3139" s="718"/>
      <c r="G3139" s="718"/>
      <c r="I3139" s="741"/>
      <c r="K3139" s="718"/>
      <c r="N3139" s="1018"/>
      <c r="S3139" s="722">
        <f t="shared" ref="S3139:S3154" si="406">E3139-I3139</f>
        <v>0</v>
      </c>
      <c r="U3139" s="722"/>
      <c r="W3139" s="655"/>
      <c r="Z3139" s="654">
        <f t="shared" ref="Z3139:Z3154" si="407">E3139-Y3139</f>
        <v>0</v>
      </c>
    </row>
    <row r="3140" spans="1:26">
      <c r="A3140" s="381">
        <v>3140</v>
      </c>
      <c r="B3140" s="936" t="s">
        <v>106</v>
      </c>
      <c r="E3140" s="718"/>
      <c r="F3140" s="718"/>
      <c r="G3140" s="718"/>
      <c r="I3140" s="741"/>
      <c r="K3140" s="718"/>
      <c r="N3140" s="1018"/>
      <c r="S3140" s="722">
        <f t="shared" si="406"/>
        <v>0</v>
      </c>
      <c r="U3140" s="722"/>
      <c r="W3140" s="655"/>
      <c r="Z3140" s="654">
        <f t="shared" si="407"/>
        <v>0</v>
      </c>
    </row>
    <row r="3141" spans="1:26" ht="15.75">
      <c r="A3141" s="381">
        <v>3141</v>
      </c>
      <c r="B3141" s="937" t="s">
        <v>303</v>
      </c>
      <c r="E3141" s="718"/>
      <c r="F3141" s="718"/>
      <c r="G3141" s="718"/>
      <c r="I3141" s="737"/>
      <c r="K3141" s="231"/>
      <c r="N3141" s="1018"/>
      <c r="S3141" s="722">
        <f t="shared" si="406"/>
        <v>0</v>
      </c>
      <c r="U3141" s="722"/>
      <c r="W3141" s="655"/>
      <c r="Z3141" s="654">
        <f t="shared" si="407"/>
        <v>0</v>
      </c>
    </row>
    <row r="3142" spans="1:26">
      <c r="A3142" s="381">
        <v>3142</v>
      </c>
      <c r="B3142" s="936" t="s">
        <v>135</v>
      </c>
      <c r="E3142" s="718"/>
      <c r="F3142" s="718"/>
      <c r="G3142" s="718"/>
      <c r="I3142" s="737"/>
      <c r="K3142" s="231"/>
      <c r="N3142" s="1018"/>
      <c r="S3142" s="722">
        <f t="shared" si="406"/>
        <v>0</v>
      </c>
      <c r="U3142" s="722"/>
      <c r="W3142" s="655"/>
      <c r="Z3142" s="654">
        <f t="shared" si="407"/>
        <v>0</v>
      </c>
    </row>
    <row r="3143" spans="1:26">
      <c r="A3143" s="381">
        <v>3143</v>
      </c>
      <c r="B3143" s="938" t="s">
        <v>1220</v>
      </c>
      <c r="E3143" s="718"/>
      <c r="F3143" s="718"/>
      <c r="G3143" s="718"/>
      <c r="I3143" s="741"/>
      <c r="K3143" s="718"/>
      <c r="N3143" s="1018"/>
      <c r="S3143" s="722">
        <f t="shared" si="406"/>
        <v>0</v>
      </c>
      <c r="U3143" s="722"/>
      <c r="W3143" s="655"/>
      <c r="Z3143" s="654">
        <f t="shared" si="407"/>
        <v>0</v>
      </c>
    </row>
    <row r="3144" spans="1:26">
      <c r="A3144" s="381">
        <v>3144</v>
      </c>
      <c r="B3144" s="938" t="s">
        <v>1221</v>
      </c>
      <c r="E3144" s="718"/>
      <c r="F3144" s="718"/>
      <c r="G3144" s="718"/>
      <c r="I3144" s="741"/>
      <c r="K3144" s="718"/>
      <c r="N3144" s="1018"/>
      <c r="S3144" s="722">
        <f t="shared" si="406"/>
        <v>0</v>
      </c>
      <c r="U3144" s="722"/>
      <c r="W3144" s="655"/>
      <c r="Z3144" s="654">
        <f t="shared" si="407"/>
        <v>0</v>
      </c>
    </row>
    <row r="3145" spans="1:26">
      <c r="A3145" s="381">
        <v>3145</v>
      </c>
      <c r="B3145" s="938" t="s">
        <v>1222</v>
      </c>
      <c r="E3145" s="718"/>
      <c r="F3145" s="718"/>
      <c r="G3145" s="718"/>
      <c r="I3145" s="741"/>
      <c r="K3145" s="718"/>
      <c r="N3145" s="1018"/>
      <c r="S3145" s="722">
        <f t="shared" si="406"/>
        <v>0</v>
      </c>
      <c r="U3145" s="722"/>
      <c r="W3145" s="655"/>
      <c r="Z3145" s="654">
        <f t="shared" si="407"/>
        <v>0</v>
      </c>
    </row>
    <row r="3146" spans="1:26">
      <c r="A3146" s="381">
        <v>3146</v>
      </c>
      <c r="B3146" s="938" t="s">
        <v>1223</v>
      </c>
      <c r="E3146" s="718"/>
      <c r="F3146" s="718"/>
      <c r="G3146" s="718"/>
      <c r="I3146" s="741"/>
      <c r="K3146" s="718"/>
      <c r="N3146" s="1018"/>
      <c r="S3146" s="722">
        <f t="shared" si="406"/>
        <v>0</v>
      </c>
      <c r="U3146" s="722"/>
      <c r="W3146" s="655"/>
      <c r="Z3146" s="654">
        <f t="shared" si="407"/>
        <v>0</v>
      </c>
    </row>
    <row r="3147" spans="1:26">
      <c r="A3147" s="381">
        <v>3147</v>
      </c>
      <c r="B3147" s="936" t="s">
        <v>136</v>
      </c>
      <c r="E3147" s="718"/>
      <c r="F3147" s="718"/>
      <c r="G3147" s="718"/>
      <c r="I3147" s="741"/>
      <c r="K3147" s="718"/>
      <c r="N3147" s="1018"/>
      <c r="S3147" s="722">
        <f t="shared" si="406"/>
        <v>0</v>
      </c>
      <c r="U3147" s="722"/>
      <c r="W3147" s="655"/>
      <c r="Z3147" s="654">
        <f t="shared" si="407"/>
        <v>0</v>
      </c>
    </row>
    <row r="3148" spans="1:26">
      <c r="A3148" s="381">
        <v>3148</v>
      </c>
      <c r="B3148" s="936" t="s">
        <v>137</v>
      </c>
      <c r="E3148" s="718"/>
      <c r="F3148" s="718"/>
      <c r="G3148" s="718"/>
      <c r="I3148" s="741"/>
      <c r="K3148" s="718"/>
      <c r="N3148" s="1018"/>
      <c r="S3148" s="722">
        <f t="shared" si="406"/>
        <v>0</v>
      </c>
      <c r="U3148" s="722"/>
      <c r="W3148" s="655"/>
      <c r="Z3148" s="654">
        <f t="shared" si="407"/>
        <v>0</v>
      </c>
    </row>
    <row r="3149" spans="1:26">
      <c r="A3149" s="381">
        <v>3149</v>
      </c>
      <c r="B3149" s="936" t="s">
        <v>299</v>
      </c>
      <c r="E3149" s="718"/>
      <c r="F3149" s="718"/>
      <c r="G3149" s="718"/>
      <c r="I3149" s="741"/>
      <c r="K3149" s="718"/>
      <c r="N3149" s="1018"/>
      <c r="S3149" s="722">
        <f t="shared" si="406"/>
        <v>0</v>
      </c>
      <c r="U3149" s="722"/>
      <c r="W3149" s="655"/>
      <c r="Z3149" s="654">
        <f t="shared" si="407"/>
        <v>0</v>
      </c>
    </row>
    <row r="3150" spans="1:26">
      <c r="A3150" s="381">
        <v>3150</v>
      </c>
      <c r="B3150" s="936" t="s">
        <v>1102</v>
      </c>
      <c r="E3150" s="718"/>
      <c r="F3150" s="718"/>
      <c r="G3150" s="718"/>
      <c r="I3150" s="741"/>
      <c r="K3150" s="718"/>
      <c r="N3150" s="1018"/>
      <c r="S3150" s="722">
        <f t="shared" si="406"/>
        <v>0</v>
      </c>
      <c r="U3150" s="722"/>
      <c r="W3150" s="655"/>
      <c r="Z3150" s="654">
        <f t="shared" si="407"/>
        <v>0</v>
      </c>
    </row>
    <row r="3151" spans="1:26">
      <c r="A3151" s="381">
        <v>3151</v>
      </c>
      <c r="B3151" s="936" t="s">
        <v>300</v>
      </c>
      <c r="E3151" s="718"/>
      <c r="F3151" s="718"/>
      <c r="G3151" s="718"/>
      <c r="I3151" s="741"/>
      <c r="K3151" s="718"/>
      <c r="N3151" s="1018"/>
      <c r="S3151" s="722">
        <f t="shared" si="406"/>
        <v>0</v>
      </c>
      <c r="U3151" s="722"/>
      <c r="W3151" s="655"/>
      <c r="Z3151" s="654">
        <f t="shared" si="407"/>
        <v>0</v>
      </c>
    </row>
    <row r="3152" spans="1:26">
      <c r="A3152" s="381">
        <v>3152</v>
      </c>
      <c r="B3152" s="936" t="s">
        <v>301</v>
      </c>
      <c r="E3152" s="718"/>
      <c r="F3152" s="718"/>
      <c r="G3152" s="718"/>
      <c r="I3152" s="741"/>
      <c r="K3152" s="718"/>
      <c r="N3152" s="1018"/>
      <c r="S3152" s="722">
        <f t="shared" si="406"/>
        <v>0</v>
      </c>
      <c r="U3152" s="722"/>
      <c r="W3152" s="655"/>
      <c r="Z3152" s="654">
        <f t="shared" si="407"/>
        <v>0</v>
      </c>
    </row>
    <row r="3153" spans="1:26">
      <c r="A3153" s="381">
        <v>3153</v>
      </c>
      <c r="B3153" s="936" t="s">
        <v>1324</v>
      </c>
      <c r="E3153" s="718"/>
      <c r="F3153" s="718"/>
      <c r="G3153" s="718"/>
      <c r="I3153" s="741"/>
      <c r="K3153" s="718"/>
      <c r="N3153" s="1018"/>
      <c r="S3153" s="722">
        <f t="shared" si="406"/>
        <v>0</v>
      </c>
      <c r="U3153" s="722"/>
      <c r="W3153" s="655"/>
      <c r="Z3153" s="654">
        <f t="shared" si="407"/>
        <v>0</v>
      </c>
    </row>
    <row r="3154" spans="1:26">
      <c r="A3154" s="381">
        <v>3154</v>
      </c>
      <c r="B3154" s="936" t="s">
        <v>302</v>
      </c>
      <c r="E3154" s="718"/>
      <c r="F3154" s="718"/>
      <c r="G3154" s="718"/>
      <c r="I3154" s="741"/>
      <c r="K3154" s="718"/>
      <c r="N3154" s="1018"/>
      <c r="S3154" s="722">
        <f t="shared" si="406"/>
        <v>0</v>
      </c>
      <c r="U3154" s="722"/>
      <c r="W3154" s="655"/>
      <c r="Z3154" s="654">
        <f t="shared" si="407"/>
        <v>0</v>
      </c>
    </row>
    <row r="3155" spans="1:26">
      <c r="A3155" s="381">
        <v>3155</v>
      </c>
      <c r="B3155" s="936" t="s">
        <v>1544</v>
      </c>
      <c r="E3155" s="718"/>
      <c r="F3155" s="718"/>
      <c r="G3155" s="718"/>
      <c r="I3155" s="741"/>
      <c r="K3155" s="718"/>
      <c r="N3155" s="1018"/>
      <c r="S3155" s="722"/>
      <c r="U3155" s="722"/>
      <c r="W3155" s="655"/>
    </row>
    <row r="3156" spans="1:26">
      <c r="A3156" s="381">
        <v>3156</v>
      </c>
      <c r="B3156" s="936" t="s">
        <v>1545</v>
      </c>
      <c r="E3156" s="718"/>
      <c r="F3156" s="718"/>
      <c r="G3156" s="718"/>
      <c r="I3156" s="741"/>
      <c r="K3156" s="718"/>
      <c r="N3156" s="1018"/>
      <c r="S3156" s="722"/>
      <c r="U3156" s="722"/>
      <c r="W3156" s="655"/>
    </row>
    <row r="3157" spans="1:26">
      <c r="A3157" s="381">
        <v>3157</v>
      </c>
      <c r="B3157" s="936" t="s">
        <v>115</v>
      </c>
      <c r="E3157" s="718"/>
      <c r="F3157" s="718"/>
      <c r="G3157" s="718"/>
      <c r="I3157" s="741"/>
      <c r="K3157" s="718"/>
      <c r="N3157" s="1018"/>
      <c r="S3157" s="722">
        <f t="shared" ref="S3157:S3172" si="408">E3157-I3157</f>
        <v>0</v>
      </c>
      <c r="U3157" s="722"/>
      <c r="W3157" s="655"/>
      <c r="Z3157" s="654">
        <f t="shared" ref="Z3157:Z3172" si="409">E3157-Y3157</f>
        <v>0</v>
      </c>
    </row>
    <row r="3158" spans="1:26">
      <c r="A3158" s="381">
        <v>3158</v>
      </c>
      <c r="B3158" s="936" t="s">
        <v>106</v>
      </c>
      <c r="E3158" s="718"/>
      <c r="F3158" s="718"/>
      <c r="G3158" s="718"/>
      <c r="I3158" s="741"/>
      <c r="K3158" s="718"/>
      <c r="N3158" s="1018"/>
      <c r="S3158" s="722">
        <f t="shared" si="408"/>
        <v>0</v>
      </c>
      <c r="U3158" s="722"/>
      <c r="W3158" s="655"/>
      <c r="Z3158" s="654">
        <f t="shared" si="409"/>
        <v>0</v>
      </c>
    </row>
    <row r="3159" spans="1:26" ht="15.75">
      <c r="A3159" s="381">
        <v>3159</v>
      </c>
      <c r="B3159" s="937" t="s">
        <v>172</v>
      </c>
      <c r="E3159" s="718"/>
      <c r="F3159" s="718"/>
      <c r="G3159" s="718"/>
      <c r="I3159" s="737"/>
      <c r="K3159" s="231"/>
      <c r="N3159" s="1018"/>
      <c r="S3159" s="722">
        <f t="shared" si="408"/>
        <v>0</v>
      </c>
      <c r="U3159" s="722"/>
      <c r="W3159" s="655"/>
      <c r="Z3159" s="654">
        <f t="shared" si="409"/>
        <v>0</v>
      </c>
    </row>
    <row r="3160" spans="1:26">
      <c r="A3160" s="381">
        <v>3160</v>
      </c>
      <c r="B3160" s="936" t="s">
        <v>135</v>
      </c>
      <c r="E3160" s="718"/>
      <c r="F3160" s="718"/>
      <c r="G3160" s="718"/>
      <c r="I3160" s="737"/>
      <c r="K3160" s="231"/>
      <c r="N3160" s="1018"/>
      <c r="S3160" s="722">
        <f t="shared" si="408"/>
        <v>0</v>
      </c>
      <c r="U3160" s="722"/>
      <c r="W3160" s="655"/>
      <c r="Z3160" s="654">
        <f t="shared" si="409"/>
        <v>0</v>
      </c>
    </row>
    <row r="3161" spans="1:26">
      <c r="A3161" s="381">
        <v>3161</v>
      </c>
      <c r="B3161" s="938" t="s">
        <v>1220</v>
      </c>
      <c r="E3161" s="718"/>
      <c r="F3161" s="718"/>
      <c r="G3161" s="718"/>
      <c r="I3161" s="741"/>
      <c r="K3161" s="718"/>
      <c r="N3161" s="1018"/>
      <c r="S3161" s="722">
        <f t="shared" si="408"/>
        <v>0</v>
      </c>
      <c r="U3161" s="722"/>
      <c r="W3161" s="655"/>
      <c r="Z3161" s="654">
        <f t="shared" si="409"/>
        <v>0</v>
      </c>
    </row>
    <row r="3162" spans="1:26">
      <c r="A3162" s="381">
        <v>3162</v>
      </c>
      <c r="B3162" s="938" t="s">
        <v>1221</v>
      </c>
      <c r="E3162" s="718"/>
      <c r="F3162" s="718"/>
      <c r="G3162" s="718"/>
      <c r="I3162" s="741"/>
      <c r="K3162" s="718"/>
      <c r="N3162" s="1018"/>
      <c r="S3162" s="722">
        <f t="shared" si="408"/>
        <v>0</v>
      </c>
      <c r="U3162" s="722"/>
      <c r="W3162" s="655"/>
      <c r="Z3162" s="654">
        <f t="shared" si="409"/>
        <v>0</v>
      </c>
    </row>
    <row r="3163" spans="1:26">
      <c r="A3163" s="381">
        <v>3163</v>
      </c>
      <c r="B3163" s="938" t="s">
        <v>1222</v>
      </c>
      <c r="E3163" s="718"/>
      <c r="F3163" s="718"/>
      <c r="G3163" s="718"/>
      <c r="I3163" s="741"/>
      <c r="K3163" s="718"/>
      <c r="N3163" s="1018"/>
      <c r="S3163" s="722">
        <f t="shared" si="408"/>
        <v>0</v>
      </c>
      <c r="U3163" s="722"/>
      <c r="W3163" s="655"/>
      <c r="Z3163" s="654">
        <f t="shared" si="409"/>
        <v>0</v>
      </c>
    </row>
    <row r="3164" spans="1:26">
      <c r="A3164" s="381">
        <v>3164</v>
      </c>
      <c r="B3164" s="938" t="s">
        <v>1223</v>
      </c>
      <c r="E3164" s="718"/>
      <c r="F3164" s="718"/>
      <c r="G3164" s="718"/>
      <c r="I3164" s="741"/>
      <c r="K3164" s="718"/>
      <c r="N3164" s="1018"/>
      <c r="S3164" s="722">
        <f t="shared" si="408"/>
        <v>0</v>
      </c>
      <c r="U3164" s="722"/>
      <c r="W3164" s="655"/>
      <c r="Z3164" s="654">
        <f t="shared" si="409"/>
        <v>0</v>
      </c>
    </row>
    <row r="3165" spans="1:26">
      <c r="A3165" s="381">
        <v>3165</v>
      </c>
      <c r="B3165" s="936" t="s">
        <v>136</v>
      </c>
      <c r="E3165" s="718"/>
      <c r="F3165" s="718"/>
      <c r="G3165" s="718"/>
      <c r="I3165" s="741"/>
      <c r="K3165" s="718"/>
      <c r="N3165" s="1018"/>
      <c r="S3165" s="722">
        <f t="shared" si="408"/>
        <v>0</v>
      </c>
      <c r="U3165" s="722"/>
      <c r="W3165" s="655"/>
      <c r="Z3165" s="654">
        <f t="shared" si="409"/>
        <v>0</v>
      </c>
    </row>
    <row r="3166" spans="1:26">
      <c r="A3166" s="381">
        <v>3166</v>
      </c>
      <c r="B3166" s="936" t="s">
        <v>137</v>
      </c>
      <c r="E3166" s="718"/>
      <c r="F3166" s="718"/>
      <c r="G3166" s="718"/>
      <c r="I3166" s="741"/>
      <c r="K3166" s="718"/>
      <c r="N3166" s="1018"/>
      <c r="S3166" s="722">
        <f t="shared" si="408"/>
        <v>0</v>
      </c>
      <c r="U3166" s="722"/>
      <c r="W3166" s="655"/>
      <c r="Z3166" s="654">
        <f t="shared" si="409"/>
        <v>0</v>
      </c>
    </row>
    <row r="3167" spans="1:26">
      <c r="A3167" s="381">
        <v>3167</v>
      </c>
      <c r="B3167" s="936" t="s">
        <v>299</v>
      </c>
      <c r="E3167" s="718"/>
      <c r="F3167" s="718"/>
      <c r="G3167" s="718"/>
      <c r="I3167" s="741"/>
      <c r="K3167" s="718"/>
      <c r="N3167" s="1018"/>
      <c r="S3167" s="722">
        <f t="shared" si="408"/>
        <v>0</v>
      </c>
      <c r="U3167" s="722"/>
      <c r="W3167" s="655"/>
      <c r="Z3167" s="654">
        <f t="shared" si="409"/>
        <v>0</v>
      </c>
    </row>
    <row r="3168" spans="1:26">
      <c r="A3168" s="381">
        <v>3168</v>
      </c>
      <c r="B3168" s="936" t="s">
        <v>1102</v>
      </c>
      <c r="E3168" s="718"/>
      <c r="F3168" s="718"/>
      <c r="G3168" s="718"/>
      <c r="I3168" s="741"/>
      <c r="K3168" s="718"/>
      <c r="N3168" s="1018"/>
      <c r="S3168" s="722">
        <f t="shared" si="408"/>
        <v>0</v>
      </c>
      <c r="U3168" s="722"/>
      <c r="W3168" s="655"/>
      <c r="Z3168" s="654">
        <f t="shared" si="409"/>
        <v>0</v>
      </c>
    </row>
    <row r="3169" spans="1:26">
      <c r="A3169" s="381">
        <v>3169</v>
      </c>
      <c r="B3169" s="936" t="s">
        <v>300</v>
      </c>
      <c r="E3169" s="718"/>
      <c r="F3169" s="718"/>
      <c r="G3169" s="718"/>
      <c r="I3169" s="741"/>
      <c r="K3169" s="718"/>
      <c r="N3169" s="1018"/>
      <c r="S3169" s="722">
        <f t="shared" si="408"/>
        <v>0</v>
      </c>
      <c r="U3169" s="722"/>
      <c r="W3169" s="655"/>
      <c r="Z3169" s="654">
        <f t="shared" si="409"/>
        <v>0</v>
      </c>
    </row>
    <row r="3170" spans="1:26">
      <c r="A3170" s="381">
        <v>3170</v>
      </c>
      <c r="B3170" s="936" t="s">
        <v>301</v>
      </c>
      <c r="E3170" s="718"/>
      <c r="F3170" s="718"/>
      <c r="G3170" s="718"/>
      <c r="I3170" s="741"/>
      <c r="K3170" s="718"/>
      <c r="N3170" s="1018"/>
      <c r="S3170" s="722">
        <f t="shared" si="408"/>
        <v>0</v>
      </c>
      <c r="U3170" s="722"/>
      <c r="W3170" s="655"/>
      <c r="Z3170" s="654">
        <f t="shared" si="409"/>
        <v>0</v>
      </c>
    </row>
    <row r="3171" spans="1:26">
      <c r="A3171" s="381">
        <v>3171</v>
      </c>
      <c r="B3171" s="936" t="s">
        <v>1324</v>
      </c>
      <c r="E3171" s="718"/>
      <c r="F3171" s="718"/>
      <c r="G3171" s="718"/>
      <c r="I3171" s="741"/>
      <c r="K3171" s="718"/>
      <c r="N3171" s="1018"/>
      <c r="S3171" s="722">
        <f t="shared" si="408"/>
        <v>0</v>
      </c>
      <c r="U3171" s="722"/>
      <c r="W3171" s="655"/>
      <c r="Z3171" s="654">
        <f t="shared" si="409"/>
        <v>0</v>
      </c>
    </row>
    <row r="3172" spans="1:26">
      <c r="A3172" s="381">
        <v>3172</v>
      </c>
      <c r="B3172" s="936" t="s">
        <v>302</v>
      </c>
      <c r="E3172" s="718"/>
      <c r="F3172" s="718"/>
      <c r="G3172" s="718"/>
      <c r="I3172" s="741"/>
      <c r="K3172" s="718"/>
      <c r="N3172" s="1018"/>
      <c r="S3172" s="722">
        <f t="shared" si="408"/>
        <v>0</v>
      </c>
      <c r="U3172" s="722"/>
      <c r="W3172" s="655"/>
      <c r="Z3172" s="654">
        <f t="shared" si="409"/>
        <v>0</v>
      </c>
    </row>
    <row r="3173" spans="1:26">
      <c r="A3173" s="381">
        <v>3173</v>
      </c>
      <c r="B3173" s="936" t="s">
        <v>1544</v>
      </c>
      <c r="E3173" s="718"/>
      <c r="F3173" s="718"/>
      <c r="G3173" s="718"/>
      <c r="I3173" s="741"/>
      <c r="K3173" s="718"/>
      <c r="N3173" s="1018"/>
      <c r="S3173" s="722"/>
      <c r="U3173" s="722"/>
      <c r="W3173" s="655"/>
    </row>
    <row r="3174" spans="1:26">
      <c r="A3174" s="381">
        <v>3174</v>
      </c>
      <c r="B3174" s="936" t="s">
        <v>1545</v>
      </c>
      <c r="E3174" s="718"/>
      <c r="F3174" s="718"/>
      <c r="G3174" s="718"/>
      <c r="I3174" s="741"/>
      <c r="K3174" s="718"/>
      <c r="N3174" s="1018"/>
      <c r="S3174" s="722"/>
      <c r="U3174" s="722"/>
      <c r="W3174" s="655"/>
    </row>
    <row r="3175" spans="1:26">
      <c r="A3175" s="381">
        <v>3175</v>
      </c>
      <c r="B3175" s="936" t="s">
        <v>115</v>
      </c>
      <c r="E3175" s="718"/>
      <c r="F3175" s="718"/>
      <c r="G3175" s="718"/>
      <c r="I3175" s="741"/>
      <c r="K3175" s="718"/>
      <c r="N3175" s="1018"/>
      <c r="S3175" s="722">
        <f t="shared" ref="S3175:S3191" si="410">E3175-I3175</f>
        <v>0</v>
      </c>
      <c r="U3175" s="722"/>
      <c r="W3175" s="655"/>
      <c r="Z3175" s="654">
        <f t="shared" ref="Z3175:Z3191" si="411">E3175-Y3175</f>
        <v>0</v>
      </c>
    </row>
    <row r="3176" spans="1:26">
      <c r="A3176" s="381">
        <v>3176</v>
      </c>
      <c r="B3176" s="936" t="s">
        <v>106</v>
      </c>
      <c r="E3176" s="718"/>
      <c r="F3176" s="718"/>
      <c r="G3176" s="718"/>
      <c r="I3176" s="741"/>
      <c r="K3176" s="718"/>
      <c r="N3176" s="1018"/>
      <c r="S3176" s="722">
        <f t="shared" si="410"/>
        <v>0</v>
      </c>
      <c r="U3176" s="722"/>
      <c r="W3176" s="655"/>
      <c r="Z3176" s="654">
        <f t="shared" si="411"/>
        <v>0</v>
      </c>
    </row>
    <row r="3177" spans="1:26" ht="15.75">
      <c r="A3177" s="381">
        <v>3177</v>
      </c>
      <c r="B3177" s="937" t="s">
        <v>1019</v>
      </c>
      <c r="E3177" s="718"/>
      <c r="F3177" s="718"/>
      <c r="G3177" s="718"/>
      <c r="I3177" s="737"/>
      <c r="K3177" s="231"/>
      <c r="N3177" s="1018"/>
      <c r="S3177" s="722">
        <f t="shared" si="410"/>
        <v>0</v>
      </c>
      <c r="U3177" s="722"/>
      <c r="W3177" s="655"/>
      <c r="Z3177" s="654">
        <f t="shared" si="411"/>
        <v>0</v>
      </c>
    </row>
    <row r="3178" spans="1:26" ht="15.75">
      <c r="A3178" s="381">
        <v>3178</v>
      </c>
      <c r="B3178" s="937" t="s">
        <v>271</v>
      </c>
      <c r="E3178" s="718"/>
      <c r="F3178" s="718"/>
      <c r="G3178" s="718"/>
      <c r="I3178" s="737"/>
      <c r="K3178" s="231"/>
      <c r="N3178" s="1018"/>
      <c r="S3178" s="722">
        <f t="shared" si="410"/>
        <v>0</v>
      </c>
      <c r="U3178" s="722"/>
      <c r="W3178" s="655"/>
      <c r="Z3178" s="654">
        <f t="shared" si="411"/>
        <v>0</v>
      </c>
    </row>
    <row r="3179" spans="1:26">
      <c r="A3179" s="381">
        <v>3179</v>
      </c>
      <c r="B3179" s="936" t="s">
        <v>135</v>
      </c>
      <c r="E3179" s="718"/>
      <c r="F3179" s="718"/>
      <c r="G3179" s="718"/>
      <c r="I3179" s="737"/>
      <c r="K3179" s="231"/>
      <c r="N3179" s="1018"/>
      <c r="S3179" s="722">
        <f t="shared" si="410"/>
        <v>0</v>
      </c>
      <c r="U3179" s="722"/>
      <c r="W3179" s="655"/>
      <c r="Z3179" s="654">
        <f t="shared" si="411"/>
        <v>0</v>
      </c>
    </row>
    <row r="3180" spans="1:26">
      <c r="A3180" s="381">
        <v>3180</v>
      </c>
      <c r="B3180" s="938" t="s">
        <v>1220</v>
      </c>
      <c r="E3180" s="718"/>
      <c r="F3180" s="718"/>
      <c r="G3180" s="718"/>
      <c r="I3180" s="741"/>
      <c r="K3180" s="718"/>
      <c r="N3180" s="1018"/>
      <c r="S3180" s="722">
        <f t="shared" si="410"/>
        <v>0</v>
      </c>
      <c r="U3180" s="722"/>
      <c r="W3180" s="655"/>
      <c r="Z3180" s="654">
        <f t="shared" si="411"/>
        <v>0</v>
      </c>
    </row>
    <row r="3181" spans="1:26">
      <c r="A3181" s="381">
        <v>3181</v>
      </c>
      <c r="B3181" s="938" t="s">
        <v>1221</v>
      </c>
      <c r="E3181" s="718"/>
      <c r="F3181" s="718"/>
      <c r="G3181" s="718"/>
      <c r="I3181" s="741"/>
      <c r="K3181" s="718"/>
      <c r="N3181" s="1018"/>
      <c r="S3181" s="722">
        <f t="shared" si="410"/>
        <v>0</v>
      </c>
      <c r="U3181" s="722"/>
      <c r="W3181" s="655"/>
      <c r="Z3181" s="654">
        <f t="shared" si="411"/>
        <v>0</v>
      </c>
    </row>
    <row r="3182" spans="1:26">
      <c r="A3182" s="381">
        <v>3182</v>
      </c>
      <c r="B3182" s="938" t="s">
        <v>1222</v>
      </c>
      <c r="E3182" s="718"/>
      <c r="F3182" s="718"/>
      <c r="G3182" s="718"/>
      <c r="I3182" s="741"/>
      <c r="K3182" s="718"/>
      <c r="N3182" s="1018"/>
      <c r="S3182" s="722">
        <f t="shared" si="410"/>
        <v>0</v>
      </c>
      <c r="U3182" s="722"/>
      <c r="W3182" s="655"/>
      <c r="Z3182" s="654">
        <f t="shared" si="411"/>
        <v>0</v>
      </c>
    </row>
    <row r="3183" spans="1:26">
      <c r="A3183" s="381">
        <v>3183</v>
      </c>
      <c r="B3183" s="938" t="s">
        <v>1223</v>
      </c>
      <c r="E3183" s="718"/>
      <c r="F3183" s="718"/>
      <c r="G3183" s="718"/>
      <c r="I3183" s="741"/>
      <c r="K3183" s="718"/>
      <c r="N3183" s="1018"/>
      <c r="S3183" s="722">
        <f t="shared" si="410"/>
        <v>0</v>
      </c>
      <c r="U3183" s="722"/>
      <c r="W3183" s="655"/>
      <c r="Z3183" s="654">
        <f t="shared" si="411"/>
        <v>0</v>
      </c>
    </row>
    <row r="3184" spans="1:26">
      <c r="A3184" s="381">
        <v>3184</v>
      </c>
      <c r="B3184" s="936" t="s">
        <v>136</v>
      </c>
      <c r="E3184" s="718"/>
      <c r="F3184" s="718"/>
      <c r="G3184" s="718"/>
      <c r="I3184" s="741"/>
      <c r="K3184" s="718"/>
      <c r="N3184" s="1018"/>
      <c r="S3184" s="722">
        <f t="shared" si="410"/>
        <v>0</v>
      </c>
      <c r="U3184" s="722"/>
      <c r="W3184" s="655"/>
      <c r="Z3184" s="654">
        <f t="shared" si="411"/>
        <v>0</v>
      </c>
    </row>
    <row r="3185" spans="1:26">
      <c r="A3185" s="381">
        <v>3185</v>
      </c>
      <c r="B3185" s="936" t="s">
        <v>137</v>
      </c>
      <c r="E3185" s="718"/>
      <c r="F3185" s="718"/>
      <c r="G3185" s="718"/>
      <c r="I3185" s="741"/>
      <c r="K3185" s="718"/>
      <c r="N3185" s="1018"/>
      <c r="S3185" s="722">
        <f t="shared" si="410"/>
        <v>0</v>
      </c>
      <c r="U3185" s="722"/>
      <c r="W3185" s="655"/>
      <c r="Z3185" s="654">
        <f t="shared" si="411"/>
        <v>0</v>
      </c>
    </row>
    <row r="3186" spans="1:26">
      <c r="A3186" s="381">
        <v>3186</v>
      </c>
      <c r="B3186" s="936" t="s">
        <v>299</v>
      </c>
      <c r="E3186" s="718"/>
      <c r="F3186" s="718"/>
      <c r="G3186" s="718"/>
      <c r="I3186" s="741"/>
      <c r="K3186" s="718"/>
      <c r="N3186" s="1018"/>
      <c r="S3186" s="722">
        <f t="shared" si="410"/>
        <v>0</v>
      </c>
      <c r="U3186" s="722"/>
      <c r="W3186" s="655"/>
      <c r="Z3186" s="654">
        <f t="shared" si="411"/>
        <v>0</v>
      </c>
    </row>
    <row r="3187" spans="1:26">
      <c r="A3187" s="381">
        <v>3187</v>
      </c>
      <c r="B3187" s="936" t="s">
        <v>1102</v>
      </c>
      <c r="E3187" s="718"/>
      <c r="F3187" s="718"/>
      <c r="G3187" s="718"/>
      <c r="I3187" s="741"/>
      <c r="K3187" s="718"/>
      <c r="N3187" s="1018"/>
      <c r="S3187" s="722">
        <f t="shared" si="410"/>
        <v>0</v>
      </c>
      <c r="U3187" s="722"/>
      <c r="W3187" s="655"/>
      <c r="Z3187" s="654">
        <f t="shared" si="411"/>
        <v>0</v>
      </c>
    </row>
    <row r="3188" spans="1:26">
      <c r="A3188" s="381">
        <v>3188</v>
      </c>
      <c r="B3188" s="936" t="s">
        <v>300</v>
      </c>
      <c r="E3188" s="718"/>
      <c r="F3188" s="718"/>
      <c r="G3188" s="718"/>
      <c r="I3188" s="741"/>
      <c r="K3188" s="718"/>
      <c r="N3188" s="1018"/>
      <c r="S3188" s="722">
        <f t="shared" si="410"/>
        <v>0</v>
      </c>
      <c r="U3188" s="722"/>
      <c r="W3188" s="655"/>
      <c r="Z3188" s="654">
        <f t="shared" si="411"/>
        <v>0</v>
      </c>
    </row>
    <row r="3189" spans="1:26">
      <c r="A3189" s="381">
        <v>3189</v>
      </c>
      <c r="B3189" s="936" t="s">
        <v>301</v>
      </c>
      <c r="E3189" s="718"/>
      <c r="F3189" s="718"/>
      <c r="G3189" s="718"/>
      <c r="I3189" s="741"/>
      <c r="K3189" s="718"/>
      <c r="N3189" s="1018"/>
      <c r="S3189" s="722">
        <f t="shared" si="410"/>
        <v>0</v>
      </c>
      <c r="U3189" s="722"/>
      <c r="W3189" s="655"/>
      <c r="Z3189" s="654">
        <f t="shared" si="411"/>
        <v>0</v>
      </c>
    </row>
    <row r="3190" spans="1:26">
      <c r="A3190" s="381">
        <v>3190</v>
      </c>
      <c r="B3190" s="936" t="s">
        <v>1324</v>
      </c>
      <c r="E3190" s="718"/>
      <c r="F3190" s="718"/>
      <c r="G3190" s="718"/>
      <c r="I3190" s="741"/>
      <c r="K3190" s="718"/>
      <c r="N3190" s="1018"/>
      <c r="S3190" s="722">
        <f t="shared" si="410"/>
        <v>0</v>
      </c>
      <c r="U3190" s="722"/>
      <c r="W3190" s="655"/>
      <c r="Z3190" s="654">
        <f t="shared" si="411"/>
        <v>0</v>
      </c>
    </row>
    <row r="3191" spans="1:26">
      <c r="A3191" s="381">
        <v>3191</v>
      </c>
      <c r="B3191" s="936" t="s">
        <v>302</v>
      </c>
      <c r="E3191" s="718"/>
      <c r="F3191" s="718"/>
      <c r="G3191" s="718"/>
      <c r="I3191" s="741"/>
      <c r="K3191" s="718"/>
      <c r="N3191" s="1018"/>
      <c r="S3191" s="722">
        <f t="shared" si="410"/>
        <v>0</v>
      </c>
      <c r="U3191" s="722"/>
      <c r="W3191" s="655"/>
      <c r="Z3191" s="654">
        <f t="shared" si="411"/>
        <v>0</v>
      </c>
    </row>
    <row r="3192" spans="1:26">
      <c r="A3192" s="381">
        <v>3192</v>
      </c>
      <c r="B3192" s="936" t="s">
        <v>1544</v>
      </c>
      <c r="E3192" s="718"/>
      <c r="F3192" s="718"/>
      <c r="G3192" s="718"/>
      <c r="I3192" s="741"/>
      <c r="K3192" s="718"/>
      <c r="N3192" s="1018"/>
      <c r="S3192" s="722"/>
      <c r="U3192" s="722"/>
      <c r="W3192" s="655"/>
    </row>
    <row r="3193" spans="1:26">
      <c r="A3193" s="381">
        <v>3193</v>
      </c>
      <c r="B3193" s="936" t="s">
        <v>1545</v>
      </c>
      <c r="E3193" s="718"/>
      <c r="F3193" s="718"/>
      <c r="G3193" s="718"/>
      <c r="I3193" s="741"/>
      <c r="K3193" s="718"/>
      <c r="N3193" s="1018"/>
      <c r="S3193" s="722"/>
      <c r="U3193" s="722"/>
      <c r="W3193" s="655"/>
    </row>
    <row r="3194" spans="1:26">
      <c r="A3194" s="381">
        <v>3194</v>
      </c>
      <c r="B3194" s="936" t="s">
        <v>115</v>
      </c>
      <c r="E3194" s="718"/>
      <c r="F3194" s="718"/>
      <c r="G3194" s="718"/>
      <c r="I3194" s="741"/>
      <c r="K3194" s="718"/>
      <c r="N3194" s="1018"/>
      <c r="S3194" s="722">
        <f t="shared" ref="S3194:S3209" si="412">E3194-I3194</f>
        <v>0</v>
      </c>
      <c r="U3194" s="722"/>
      <c r="W3194" s="655"/>
      <c r="Z3194" s="654">
        <f t="shared" ref="Z3194:Z3209" si="413">E3194-Y3194</f>
        <v>0</v>
      </c>
    </row>
    <row r="3195" spans="1:26">
      <c r="A3195" s="381">
        <v>3195</v>
      </c>
      <c r="B3195" s="936" t="s">
        <v>106</v>
      </c>
      <c r="E3195" s="718"/>
      <c r="F3195" s="718"/>
      <c r="G3195" s="718"/>
      <c r="I3195" s="741"/>
      <c r="K3195" s="718"/>
      <c r="N3195" s="1018"/>
      <c r="S3195" s="722">
        <f t="shared" si="412"/>
        <v>0</v>
      </c>
      <c r="U3195" s="722"/>
      <c r="W3195" s="655"/>
      <c r="Z3195" s="654">
        <f t="shared" si="413"/>
        <v>0</v>
      </c>
    </row>
    <row r="3196" spans="1:26" ht="15.75">
      <c r="A3196" s="381">
        <v>3196</v>
      </c>
      <c r="B3196" s="937" t="s">
        <v>303</v>
      </c>
      <c r="E3196" s="718"/>
      <c r="F3196" s="718"/>
      <c r="G3196" s="718"/>
      <c r="I3196" s="737"/>
      <c r="K3196" s="231"/>
      <c r="N3196" s="1018"/>
      <c r="S3196" s="722">
        <f t="shared" si="412"/>
        <v>0</v>
      </c>
      <c r="U3196" s="722"/>
      <c r="W3196" s="655"/>
      <c r="Z3196" s="654">
        <f t="shared" si="413"/>
        <v>0</v>
      </c>
    </row>
    <row r="3197" spans="1:26">
      <c r="A3197" s="381">
        <v>3197</v>
      </c>
      <c r="B3197" s="936" t="s">
        <v>135</v>
      </c>
      <c r="E3197" s="718"/>
      <c r="F3197" s="718"/>
      <c r="G3197" s="718"/>
      <c r="I3197" s="737"/>
      <c r="K3197" s="231"/>
      <c r="N3197" s="1018"/>
      <c r="S3197" s="722">
        <f t="shared" si="412"/>
        <v>0</v>
      </c>
      <c r="U3197" s="722"/>
      <c r="W3197" s="655"/>
      <c r="Z3197" s="654">
        <f t="shared" si="413"/>
        <v>0</v>
      </c>
    </row>
    <row r="3198" spans="1:26">
      <c r="A3198" s="381">
        <v>3198</v>
      </c>
      <c r="B3198" s="938" t="s">
        <v>1220</v>
      </c>
      <c r="E3198" s="718"/>
      <c r="F3198" s="718"/>
      <c r="G3198" s="718"/>
      <c r="I3198" s="741"/>
      <c r="K3198" s="718"/>
      <c r="N3198" s="1018"/>
      <c r="S3198" s="722">
        <f t="shared" si="412"/>
        <v>0</v>
      </c>
      <c r="U3198" s="722"/>
      <c r="W3198" s="655"/>
      <c r="Z3198" s="654">
        <f t="shared" si="413"/>
        <v>0</v>
      </c>
    </row>
    <row r="3199" spans="1:26">
      <c r="A3199" s="381">
        <v>3199</v>
      </c>
      <c r="B3199" s="938" t="s">
        <v>1221</v>
      </c>
      <c r="E3199" s="718"/>
      <c r="F3199" s="718"/>
      <c r="G3199" s="718"/>
      <c r="I3199" s="741"/>
      <c r="K3199" s="718"/>
      <c r="N3199" s="1018"/>
      <c r="S3199" s="722">
        <f t="shared" si="412"/>
        <v>0</v>
      </c>
      <c r="U3199" s="722"/>
      <c r="W3199" s="655"/>
      <c r="Z3199" s="654">
        <f t="shared" si="413"/>
        <v>0</v>
      </c>
    </row>
    <row r="3200" spans="1:26">
      <c r="A3200" s="381">
        <v>3200</v>
      </c>
      <c r="B3200" s="938" t="s">
        <v>1222</v>
      </c>
      <c r="E3200" s="718"/>
      <c r="F3200" s="718"/>
      <c r="G3200" s="718"/>
      <c r="I3200" s="741"/>
      <c r="K3200" s="718"/>
      <c r="N3200" s="1018"/>
      <c r="S3200" s="722">
        <f t="shared" si="412"/>
        <v>0</v>
      </c>
      <c r="U3200" s="722"/>
      <c r="W3200" s="655"/>
      <c r="Z3200" s="654">
        <f t="shared" si="413"/>
        <v>0</v>
      </c>
    </row>
    <row r="3201" spans="1:26">
      <c r="A3201" s="381">
        <v>3201</v>
      </c>
      <c r="B3201" s="938" t="s">
        <v>1223</v>
      </c>
      <c r="E3201" s="718"/>
      <c r="F3201" s="718"/>
      <c r="G3201" s="718"/>
      <c r="I3201" s="741"/>
      <c r="K3201" s="718"/>
      <c r="N3201" s="1018"/>
      <c r="S3201" s="722">
        <f t="shared" si="412"/>
        <v>0</v>
      </c>
      <c r="U3201" s="722"/>
      <c r="W3201" s="655"/>
      <c r="Z3201" s="654">
        <f t="shared" si="413"/>
        <v>0</v>
      </c>
    </row>
    <row r="3202" spans="1:26">
      <c r="A3202" s="381">
        <v>3202</v>
      </c>
      <c r="B3202" s="936" t="s">
        <v>136</v>
      </c>
      <c r="E3202" s="718"/>
      <c r="F3202" s="718"/>
      <c r="G3202" s="718"/>
      <c r="I3202" s="741"/>
      <c r="K3202" s="718"/>
      <c r="N3202" s="1018"/>
      <c r="S3202" s="722">
        <f t="shared" si="412"/>
        <v>0</v>
      </c>
      <c r="U3202" s="722"/>
      <c r="W3202" s="655"/>
      <c r="Z3202" s="654">
        <f t="shared" si="413"/>
        <v>0</v>
      </c>
    </row>
    <row r="3203" spans="1:26">
      <c r="A3203" s="381">
        <v>3203</v>
      </c>
      <c r="B3203" s="936" t="s">
        <v>137</v>
      </c>
      <c r="E3203" s="718"/>
      <c r="F3203" s="718"/>
      <c r="G3203" s="718"/>
      <c r="I3203" s="741"/>
      <c r="K3203" s="718"/>
      <c r="N3203" s="1018"/>
      <c r="S3203" s="722">
        <f t="shared" si="412"/>
        <v>0</v>
      </c>
      <c r="U3203" s="722"/>
      <c r="W3203" s="655"/>
      <c r="Z3203" s="654">
        <f t="shared" si="413"/>
        <v>0</v>
      </c>
    </row>
    <row r="3204" spans="1:26">
      <c r="A3204" s="381">
        <v>3204</v>
      </c>
      <c r="B3204" s="936" t="s">
        <v>299</v>
      </c>
      <c r="E3204" s="718"/>
      <c r="F3204" s="718"/>
      <c r="G3204" s="718"/>
      <c r="I3204" s="741"/>
      <c r="K3204" s="718"/>
      <c r="N3204" s="1018"/>
      <c r="S3204" s="722">
        <f t="shared" si="412"/>
        <v>0</v>
      </c>
      <c r="U3204" s="722"/>
      <c r="W3204" s="655"/>
      <c r="Z3204" s="654">
        <f t="shared" si="413"/>
        <v>0</v>
      </c>
    </row>
    <row r="3205" spans="1:26">
      <c r="A3205" s="381">
        <v>3205</v>
      </c>
      <c r="B3205" s="936" t="s">
        <v>1102</v>
      </c>
      <c r="E3205" s="718"/>
      <c r="F3205" s="718"/>
      <c r="G3205" s="718"/>
      <c r="I3205" s="741"/>
      <c r="K3205" s="718"/>
      <c r="N3205" s="1018"/>
      <c r="S3205" s="722">
        <f t="shared" si="412"/>
        <v>0</v>
      </c>
      <c r="U3205" s="722"/>
      <c r="W3205" s="655"/>
      <c r="Z3205" s="654">
        <f t="shared" si="413"/>
        <v>0</v>
      </c>
    </row>
    <row r="3206" spans="1:26">
      <c r="A3206" s="381">
        <v>3206</v>
      </c>
      <c r="B3206" s="936" t="s">
        <v>300</v>
      </c>
      <c r="E3206" s="718"/>
      <c r="F3206" s="718"/>
      <c r="G3206" s="718"/>
      <c r="I3206" s="741"/>
      <c r="K3206" s="718"/>
      <c r="N3206" s="1018"/>
      <c r="S3206" s="722">
        <f t="shared" si="412"/>
        <v>0</v>
      </c>
      <c r="U3206" s="722"/>
      <c r="W3206" s="655"/>
      <c r="Z3206" s="654">
        <f t="shared" si="413"/>
        <v>0</v>
      </c>
    </row>
    <row r="3207" spans="1:26">
      <c r="A3207" s="381">
        <v>3207</v>
      </c>
      <c r="B3207" s="936" t="s">
        <v>301</v>
      </c>
      <c r="E3207" s="718"/>
      <c r="F3207" s="718"/>
      <c r="G3207" s="718"/>
      <c r="I3207" s="741"/>
      <c r="K3207" s="718"/>
      <c r="N3207" s="1018"/>
      <c r="S3207" s="722">
        <f t="shared" si="412"/>
        <v>0</v>
      </c>
      <c r="U3207" s="722"/>
      <c r="W3207" s="655"/>
      <c r="Z3207" s="654">
        <f t="shared" si="413"/>
        <v>0</v>
      </c>
    </row>
    <row r="3208" spans="1:26">
      <c r="A3208" s="381">
        <v>3208</v>
      </c>
      <c r="B3208" s="936" t="s">
        <v>1324</v>
      </c>
      <c r="E3208" s="718"/>
      <c r="F3208" s="718"/>
      <c r="G3208" s="718"/>
      <c r="I3208" s="741"/>
      <c r="K3208" s="718"/>
      <c r="N3208" s="1018"/>
      <c r="S3208" s="722">
        <f t="shared" si="412"/>
        <v>0</v>
      </c>
      <c r="U3208" s="722"/>
      <c r="W3208" s="655"/>
      <c r="Z3208" s="654">
        <f t="shared" si="413"/>
        <v>0</v>
      </c>
    </row>
    <row r="3209" spans="1:26">
      <c r="A3209" s="381">
        <v>3209</v>
      </c>
      <c r="B3209" s="936" t="s">
        <v>302</v>
      </c>
      <c r="E3209" s="718"/>
      <c r="F3209" s="718"/>
      <c r="G3209" s="718"/>
      <c r="I3209" s="741"/>
      <c r="K3209" s="718"/>
      <c r="N3209" s="1018"/>
      <c r="S3209" s="722">
        <f t="shared" si="412"/>
        <v>0</v>
      </c>
      <c r="U3209" s="722"/>
      <c r="W3209" s="655"/>
      <c r="Z3209" s="654">
        <f t="shared" si="413"/>
        <v>0</v>
      </c>
    </row>
    <row r="3210" spans="1:26">
      <c r="A3210" s="381">
        <v>3210</v>
      </c>
      <c r="B3210" s="936" t="s">
        <v>1544</v>
      </c>
      <c r="E3210" s="718"/>
      <c r="F3210" s="718"/>
      <c r="G3210" s="718"/>
      <c r="I3210" s="741"/>
      <c r="K3210" s="718"/>
      <c r="N3210" s="1018"/>
      <c r="S3210" s="722"/>
      <c r="U3210" s="722"/>
      <c r="W3210" s="655"/>
    </row>
    <row r="3211" spans="1:26">
      <c r="A3211" s="381">
        <v>3211</v>
      </c>
      <c r="B3211" s="936" t="s">
        <v>1545</v>
      </c>
      <c r="E3211" s="718"/>
      <c r="F3211" s="718"/>
      <c r="G3211" s="718"/>
      <c r="I3211" s="741"/>
      <c r="K3211" s="718"/>
      <c r="N3211" s="1018"/>
      <c r="S3211" s="722"/>
      <c r="U3211" s="722"/>
      <c r="W3211" s="655"/>
    </row>
    <row r="3212" spans="1:26">
      <c r="A3212" s="381">
        <v>3212</v>
      </c>
      <c r="B3212" s="936" t="s">
        <v>115</v>
      </c>
      <c r="E3212" s="718"/>
      <c r="F3212" s="718"/>
      <c r="G3212" s="718"/>
      <c r="I3212" s="741"/>
      <c r="K3212" s="718"/>
      <c r="N3212" s="1018"/>
      <c r="S3212" s="722">
        <f t="shared" ref="S3212:S3227" si="414">E3212-I3212</f>
        <v>0</v>
      </c>
      <c r="U3212" s="722"/>
      <c r="W3212" s="655"/>
      <c r="Z3212" s="654">
        <f t="shared" ref="Z3212:Z3227" si="415">E3212-Y3212</f>
        <v>0</v>
      </c>
    </row>
    <row r="3213" spans="1:26">
      <c r="A3213" s="381">
        <v>3213</v>
      </c>
      <c r="B3213" s="936" t="s">
        <v>106</v>
      </c>
      <c r="E3213" s="718"/>
      <c r="F3213" s="718"/>
      <c r="G3213" s="718"/>
      <c r="I3213" s="741"/>
      <c r="K3213" s="718"/>
      <c r="N3213" s="1018"/>
      <c r="S3213" s="722">
        <f t="shared" si="414"/>
        <v>0</v>
      </c>
      <c r="U3213" s="722"/>
      <c r="W3213" s="655"/>
      <c r="Z3213" s="654">
        <f t="shared" si="415"/>
        <v>0</v>
      </c>
    </row>
    <row r="3214" spans="1:26" ht="15.75">
      <c r="A3214" s="381">
        <v>3214</v>
      </c>
      <c r="B3214" s="937" t="s">
        <v>172</v>
      </c>
      <c r="E3214" s="718"/>
      <c r="F3214" s="718"/>
      <c r="G3214" s="718"/>
      <c r="I3214" s="737"/>
      <c r="K3214" s="231"/>
      <c r="N3214" s="1018"/>
      <c r="S3214" s="722">
        <f t="shared" si="414"/>
        <v>0</v>
      </c>
      <c r="U3214" s="722"/>
      <c r="W3214" s="655"/>
      <c r="Z3214" s="654">
        <f t="shared" si="415"/>
        <v>0</v>
      </c>
    </row>
    <row r="3215" spans="1:26">
      <c r="A3215" s="381">
        <v>3215</v>
      </c>
      <c r="B3215" s="936" t="s">
        <v>135</v>
      </c>
      <c r="E3215" s="718"/>
      <c r="F3215" s="718"/>
      <c r="G3215" s="718"/>
      <c r="I3215" s="737"/>
      <c r="K3215" s="231"/>
      <c r="N3215" s="1018"/>
      <c r="S3215" s="722">
        <f t="shared" si="414"/>
        <v>0</v>
      </c>
      <c r="U3215" s="722"/>
      <c r="W3215" s="655"/>
      <c r="Z3215" s="654">
        <f t="shared" si="415"/>
        <v>0</v>
      </c>
    </row>
    <row r="3216" spans="1:26">
      <c r="A3216" s="381">
        <v>3216</v>
      </c>
      <c r="B3216" s="938" t="s">
        <v>1220</v>
      </c>
      <c r="E3216" s="718"/>
      <c r="F3216" s="718"/>
      <c r="G3216" s="718"/>
      <c r="I3216" s="741"/>
      <c r="K3216" s="718"/>
      <c r="N3216" s="1018"/>
      <c r="S3216" s="722">
        <f t="shared" si="414"/>
        <v>0</v>
      </c>
      <c r="U3216" s="722"/>
      <c r="W3216" s="655"/>
      <c r="Z3216" s="654">
        <f t="shared" si="415"/>
        <v>0</v>
      </c>
    </row>
    <row r="3217" spans="1:26">
      <c r="A3217" s="381">
        <v>3217</v>
      </c>
      <c r="B3217" s="938" t="s">
        <v>1221</v>
      </c>
      <c r="E3217" s="718"/>
      <c r="F3217" s="718"/>
      <c r="G3217" s="718"/>
      <c r="I3217" s="741"/>
      <c r="K3217" s="718"/>
      <c r="N3217" s="1018"/>
      <c r="S3217" s="722">
        <f t="shared" si="414"/>
        <v>0</v>
      </c>
      <c r="U3217" s="722"/>
      <c r="W3217" s="655"/>
      <c r="Z3217" s="654">
        <f t="shared" si="415"/>
        <v>0</v>
      </c>
    </row>
    <row r="3218" spans="1:26">
      <c r="A3218" s="381">
        <v>3218</v>
      </c>
      <c r="B3218" s="938" t="s">
        <v>1222</v>
      </c>
      <c r="E3218" s="718"/>
      <c r="F3218" s="718"/>
      <c r="G3218" s="718"/>
      <c r="I3218" s="741"/>
      <c r="K3218" s="718"/>
      <c r="N3218" s="1018"/>
      <c r="S3218" s="722">
        <f t="shared" si="414"/>
        <v>0</v>
      </c>
      <c r="U3218" s="722"/>
      <c r="W3218" s="655"/>
      <c r="Z3218" s="654">
        <f t="shared" si="415"/>
        <v>0</v>
      </c>
    </row>
    <row r="3219" spans="1:26">
      <c r="A3219" s="381">
        <v>3219</v>
      </c>
      <c r="B3219" s="938" t="s">
        <v>1223</v>
      </c>
      <c r="E3219" s="718"/>
      <c r="F3219" s="718"/>
      <c r="G3219" s="718"/>
      <c r="I3219" s="741"/>
      <c r="K3219" s="718"/>
      <c r="N3219" s="1018"/>
      <c r="S3219" s="722">
        <f t="shared" si="414"/>
        <v>0</v>
      </c>
      <c r="U3219" s="722"/>
      <c r="W3219" s="655"/>
      <c r="Z3219" s="654">
        <f t="shared" si="415"/>
        <v>0</v>
      </c>
    </row>
    <row r="3220" spans="1:26">
      <c r="A3220" s="381">
        <v>3220</v>
      </c>
      <c r="B3220" s="936" t="s">
        <v>136</v>
      </c>
      <c r="E3220" s="718"/>
      <c r="F3220" s="718"/>
      <c r="G3220" s="718"/>
      <c r="I3220" s="741"/>
      <c r="K3220" s="718"/>
      <c r="N3220" s="1018"/>
      <c r="S3220" s="722">
        <f t="shared" si="414"/>
        <v>0</v>
      </c>
      <c r="U3220" s="722"/>
      <c r="W3220" s="655"/>
      <c r="Z3220" s="654">
        <f t="shared" si="415"/>
        <v>0</v>
      </c>
    </row>
    <row r="3221" spans="1:26">
      <c r="A3221" s="381">
        <v>3221</v>
      </c>
      <c r="B3221" s="936" t="s">
        <v>137</v>
      </c>
      <c r="E3221" s="718"/>
      <c r="F3221" s="718"/>
      <c r="G3221" s="718"/>
      <c r="I3221" s="741"/>
      <c r="K3221" s="718"/>
      <c r="N3221" s="1018"/>
      <c r="S3221" s="722">
        <f t="shared" si="414"/>
        <v>0</v>
      </c>
      <c r="U3221" s="722"/>
      <c r="W3221" s="655"/>
      <c r="Z3221" s="654">
        <f t="shared" si="415"/>
        <v>0</v>
      </c>
    </row>
    <row r="3222" spans="1:26">
      <c r="A3222" s="381">
        <v>3222</v>
      </c>
      <c r="B3222" s="936" t="s">
        <v>299</v>
      </c>
      <c r="E3222" s="718"/>
      <c r="F3222" s="718"/>
      <c r="G3222" s="718"/>
      <c r="I3222" s="741"/>
      <c r="K3222" s="718"/>
      <c r="N3222" s="1018"/>
      <c r="S3222" s="722">
        <f t="shared" si="414"/>
        <v>0</v>
      </c>
      <c r="U3222" s="722"/>
      <c r="W3222" s="655"/>
      <c r="Z3222" s="654">
        <f t="shared" si="415"/>
        <v>0</v>
      </c>
    </row>
    <row r="3223" spans="1:26">
      <c r="A3223" s="381">
        <v>3223</v>
      </c>
      <c r="B3223" s="936" t="s">
        <v>1102</v>
      </c>
      <c r="E3223" s="718"/>
      <c r="F3223" s="718"/>
      <c r="G3223" s="718"/>
      <c r="I3223" s="741"/>
      <c r="K3223" s="718"/>
      <c r="N3223" s="1018"/>
      <c r="S3223" s="722">
        <f t="shared" si="414"/>
        <v>0</v>
      </c>
      <c r="U3223" s="722"/>
      <c r="W3223" s="655"/>
      <c r="Z3223" s="654">
        <f t="shared" si="415"/>
        <v>0</v>
      </c>
    </row>
    <row r="3224" spans="1:26">
      <c r="A3224" s="381">
        <v>3224</v>
      </c>
      <c r="B3224" s="936" t="s">
        <v>300</v>
      </c>
      <c r="E3224" s="718"/>
      <c r="F3224" s="718"/>
      <c r="G3224" s="718"/>
      <c r="I3224" s="741"/>
      <c r="K3224" s="718"/>
      <c r="N3224" s="1018"/>
      <c r="S3224" s="722">
        <f t="shared" si="414"/>
        <v>0</v>
      </c>
      <c r="U3224" s="722"/>
      <c r="W3224" s="655"/>
      <c r="Z3224" s="654">
        <f t="shared" si="415"/>
        <v>0</v>
      </c>
    </row>
    <row r="3225" spans="1:26">
      <c r="A3225" s="381">
        <v>3225</v>
      </c>
      <c r="B3225" s="936" t="s">
        <v>301</v>
      </c>
      <c r="E3225" s="718"/>
      <c r="F3225" s="718"/>
      <c r="G3225" s="718"/>
      <c r="I3225" s="741"/>
      <c r="K3225" s="718"/>
      <c r="N3225" s="1018"/>
      <c r="S3225" s="722">
        <f t="shared" si="414"/>
        <v>0</v>
      </c>
      <c r="U3225" s="722"/>
      <c r="W3225" s="655"/>
      <c r="Z3225" s="654">
        <f t="shared" si="415"/>
        <v>0</v>
      </c>
    </row>
    <row r="3226" spans="1:26">
      <c r="A3226" s="381">
        <v>3226</v>
      </c>
      <c r="B3226" s="936" t="s">
        <v>1324</v>
      </c>
      <c r="E3226" s="718"/>
      <c r="F3226" s="718"/>
      <c r="G3226" s="718"/>
      <c r="I3226" s="741"/>
      <c r="K3226" s="718"/>
      <c r="N3226" s="1018"/>
      <c r="S3226" s="722">
        <f t="shared" si="414"/>
        <v>0</v>
      </c>
      <c r="U3226" s="722"/>
      <c r="W3226" s="655"/>
      <c r="Z3226" s="654">
        <f t="shared" si="415"/>
        <v>0</v>
      </c>
    </row>
    <row r="3227" spans="1:26">
      <c r="A3227" s="381">
        <v>3227</v>
      </c>
      <c r="B3227" s="936" t="s">
        <v>302</v>
      </c>
      <c r="E3227" s="718"/>
      <c r="F3227" s="718"/>
      <c r="G3227" s="718"/>
      <c r="I3227" s="741"/>
      <c r="K3227" s="718"/>
      <c r="N3227" s="1018"/>
      <c r="S3227" s="722">
        <f t="shared" si="414"/>
        <v>0</v>
      </c>
      <c r="U3227" s="722"/>
      <c r="W3227" s="655"/>
      <c r="Z3227" s="654">
        <f t="shared" si="415"/>
        <v>0</v>
      </c>
    </row>
    <row r="3228" spans="1:26">
      <c r="A3228" s="381">
        <v>3228</v>
      </c>
      <c r="B3228" s="936" t="s">
        <v>1544</v>
      </c>
      <c r="E3228" s="718"/>
      <c r="F3228" s="718"/>
      <c r="G3228" s="718"/>
      <c r="I3228" s="741"/>
      <c r="K3228" s="718"/>
      <c r="N3228" s="1018"/>
      <c r="S3228" s="722"/>
      <c r="U3228" s="722"/>
      <c r="W3228" s="655"/>
    </row>
    <row r="3229" spans="1:26">
      <c r="A3229" s="381">
        <v>3229</v>
      </c>
      <c r="B3229" s="936" t="s">
        <v>1545</v>
      </c>
      <c r="E3229" s="718"/>
      <c r="F3229" s="718"/>
      <c r="G3229" s="718"/>
      <c r="I3229" s="741"/>
      <c r="K3229" s="718"/>
      <c r="N3229" s="1018"/>
      <c r="S3229" s="722"/>
      <c r="U3229" s="722"/>
      <c r="W3229" s="655"/>
    </row>
    <row r="3230" spans="1:26">
      <c r="A3230" s="381">
        <v>3230</v>
      </c>
      <c r="B3230" s="936" t="s">
        <v>115</v>
      </c>
      <c r="E3230" s="718"/>
      <c r="F3230" s="718"/>
      <c r="G3230" s="718"/>
      <c r="I3230" s="741"/>
      <c r="K3230" s="718"/>
      <c r="N3230" s="1018"/>
      <c r="S3230" s="722">
        <f t="shared" ref="S3230:S3246" si="416">E3230-I3230</f>
        <v>0</v>
      </c>
      <c r="U3230" s="722"/>
      <c r="W3230" s="655"/>
      <c r="Z3230" s="654">
        <f t="shared" ref="Z3230:Z3246" si="417">E3230-Y3230</f>
        <v>0</v>
      </c>
    </row>
    <row r="3231" spans="1:26">
      <c r="A3231" s="381">
        <v>3231</v>
      </c>
      <c r="B3231" s="936" t="s">
        <v>106</v>
      </c>
      <c r="E3231" s="718"/>
      <c r="F3231" s="718"/>
      <c r="G3231" s="718"/>
      <c r="I3231" s="741"/>
      <c r="K3231" s="718"/>
      <c r="N3231" s="1018"/>
      <c r="S3231" s="722">
        <f t="shared" si="416"/>
        <v>0</v>
      </c>
      <c r="U3231" s="722"/>
      <c r="W3231" s="655"/>
      <c r="Z3231" s="654">
        <f t="shared" si="417"/>
        <v>0</v>
      </c>
    </row>
    <row r="3232" spans="1:26" ht="15.75">
      <c r="A3232" s="381">
        <v>3232</v>
      </c>
      <c r="B3232" s="937" t="s">
        <v>1020</v>
      </c>
      <c r="E3232" s="718"/>
      <c r="F3232" s="718"/>
      <c r="G3232" s="718"/>
      <c r="I3232" s="737"/>
      <c r="K3232" s="231"/>
      <c r="N3232" s="1018"/>
      <c r="S3232" s="722">
        <f t="shared" si="416"/>
        <v>0</v>
      </c>
      <c r="U3232" s="722"/>
      <c r="W3232" s="655"/>
      <c r="Z3232" s="654">
        <f t="shared" si="417"/>
        <v>0</v>
      </c>
    </row>
    <row r="3233" spans="1:26" ht="15.75">
      <c r="A3233" s="381">
        <v>3233</v>
      </c>
      <c r="B3233" s="937" t="s">
        <v>271</v>
      </c>
      <c r="E3233" s="718"/>
      <c r="F3233" s="718"/>
      <c r="G3233" s="718"/>
      <c r="I3233" s="737"/>
      <c r="K3233" s="231"/>
      <c r="N3233" s="1018"/>
      <c r="S3233" s="722">
        <f t="shared" si="416"/>
        <v>0</v>
      </c>
      <c r="U3233" s="722"/>
      <c r="W3233" s="655"/>
      <c r="Z3233" s="654">
        <f t="shared" si="417"/>
        <v>0</v>
      </c>
    </row>
    <row r="3234" spans="1:26">
      <c r="A3234" s="381">
        <v>3234</v>
      </c>
      <c r="B3234" s="936" t="s">
        <v>135</v>
      </c>
      <c r="E3234" s="718"/>
      <c r="F3234" s="718"/>
      <c r="G3234" s="718"/>
      <c r="I3234" s="737"/>
      <c r="K3234" s="231"/>
      <c r="N3234" s="1018"/>
      <c r="S3234" s="722">
        <f t="shared" si="416"/>
        <v>0</v>
      </c>
      <c r="U3234" s="722"/>
      <c r="W3234" s="655"/>
      <c r="Z3234" s="654">
        <f t="shared" si="417"/>
        <v>0</v>
      </c>
    </row>
    <row r="3235" spans="1:26">
      <c r="A3235" s="381">
        <v>3235</v>
      </c>
      <c r="B3235" s="938" t="s">
        <v>1220</v>
      </c>
      <c r="E3235" s="718"/>
      <c r="F3235" s="718"/>
      <c r="G3235" s="718"/>
      <c r="I3235" s="741"/>
      <c r="K3235" s="718"/>
      <c r="N3235" s="1018"/>
      <c r="S3235" s="722">
        <f t="shared" si="416"/>
        <v>0</v>
      </c>
      <c r="U3235" s="722"/>
      <c r="W3235" s="655"/>
      <c r="Z3235" s="654">
        <f t="shared" si="417"/>
        <v>0</v>
      </c>
    </row>
    <row r="3236" spans="1:26">
      <c r="A3236" s="381">
        <v>3236</v>
      </c>
      <c r="B3236" s="938" t="s">
        <v>1221</v>
      </c>
      <c r="E3236" s="718"/>
      <c r="F3236" s="718"/>
      <c r="G3236" s="718"/>
      <c r="I3236" s="741"/>
      <c r="K3236" s="718"/>
      <c r="N3236" s="1018"/>
      <c r="S3236" s="722">
        <f t="shared" si="416"/>
        <v>0</v>
      </c>
      <c r="U3236" s="722"/>
      <c r="W3236" s="655"/>
      <c r="Z3236" s="654">
        <f t="shared" si="417"/>
        <v>0</v>
      </c>
    </row>
    <row r="3237" spans="1:26">
      <c r="A3237" s="381">
        <v>3237</v>
      </c>
      <c r="B3237" s="938" t="s">
        <v>1222</v>
      </c>
      <c r="E3237" s="718"/>
      <c r="F3237" s="718"/>
      <c r="G3237" s="718"/>
      <c r="I3237" s="741"/>
      <c r="K3237" s="718"/>
      <c r="N3237" s="1018"/>
      <c r="S3237" s="722">
        <f t="shared" si="416"/>
        <v>0</v>
      </c>
      <c r="U3237" s="722"/>
      <c r="W3237" s="655"/>
      <c r="Z3237" s="654">
        <f t="shared" si="417"/>
        <v>0</v>
      </c>
    </row>
    <row r="3238" spans="1:26">
      <c r="A3238" s="381">
        <v>3238</v>
      </c>
      <c r="B3238" s="938" t="s">
        <v>1223</v>
      </c>
      <c r="E3238" s="718"/>
      <c r="F3238" s="718"/>
      <c r="G3238" s="718"/>
      <c r="I3238" s="741"/>
      <c r="K3238" s="718"/>
      <c r="N3238" s="1018"/>
      <c r="S3238" s="722">
        <f t="shared" si="416"/>
        <v>0</v>
      </c>
      <c r="U3238" s="722"/>
      <c r="W3238" s="655"/>
      <c r="Z3238" s="654">
        <f t="shared" si="417"/>
        <v>0</v>
      </c>
    </row>
    <row r="3239" spans="1:26">
      <c r="A3239" s="381">
        <v>3239</v>
      </c>
      <c r="B3239" s="936" t="s">
        <v>136</v>
      </c>
      <c r="E3239" s="718"/>
      <c r="F3239" s="718"/>
      <c r="G3239" s="718"/>
      <c r="I3239" s="741"/>
      <c r="K3239" s="718"/>
      <c r="N3239" s="1018"/>
      <c r="S3239" s="722">
        <f t="shared" si="416"/>
        <v>0</v>
      </c>
      <c r="U3239" s="722"/>
      <c r="W3239" s="655"/>
      <c r="Z3239" s="654">
        <f t="shared" si="417"/>
        <v>0</v>
      </c>
    </row>
    <row r="3240" spans="1:26">
      <c r="A3240" s="381">
        <v>3240</v>
      </c>
      <c r="B3240" s="936" t="s">
        <v>137</v>
      </c>
      <c r="E3240" s="718"/>
      <c r="F3240" s="718"/>
      <c r="G3240" s="718"/>
      <c r="I3240" s="741"/>
      <c r="K3240" s="718"/>
      <c r="N3240" s="1018"/>
      <c r="S3240" s="722">
        <f t="shared" si="416"/>
        <v>0</v>
      </c>
      <c r="U3240" s="722"/>
      <c r="W3240" s="655"/>
      <c r="Z3240" s="654">
        <f t="shared" si="417"/>
        <v>0</v>
      </c>
    </row>
    <row r="3241" spans="1:26">
      <c r="A3241" s="381">
        <v>3241</v>
      </c>
      <c r="B3241" s="936" t="s">
        <v>299</v>
      </c>
      <c r="E3241" s="718"/>
      <c r="F3241" s="718"/>
      <c r="G3241" s="718"/>
      <c r="I3241" s="741"/>
      <c r="K3241" s="718"/>
      <c r="N3241" s="1018"/>
      <c r="S3241" s="722">
        <f t="shared" si="416"/>
        <v>0</v>
      </c>
      <c r="U3241" s="722"/>
      <c r="W3241" s="655"/>
      <c r="Z3241" s="654">
        <f t="shared" si="417"/>
        <v>0</v>
      </c>
    </row>
    <row r="3242" spans="1:26">
      <c r="A3242" s="381">
        <v>3242</v>
      </c>
      <c r="B3242" s="936" t="s">
        <v>1102</v>
      </c>
      <c r="E3242" s="718"/>
      <c r="F3242" s="718"/>
      <c r="G3242" s="718"/>
      <c r="I3242" s="741"/>
      <c r="K3242" s="718"/>
      <c r="N3242" s="1018"/>
      <c r="S3242" s="722">
        <f t="shared" si="416"/>
        <v>0</v>
      </c>
      <c r="U3242" s="722"/>
      <c r="W3242" s="655"/>
      <c r="Z3242" s="654">
        <f t="shared" si="417"/>
        <v>0</v>
      </c>
    </row>
    <row r="3243" spans="1:26">
      <c r="A3243" s="381">
        <v>3243</v>
      </c>
      <c r="B3243" s="936" t="s">
        <v>300</v>
      </c>
      <c r="E3243" s="718"/>
      <c r="F3243" s="718"/>
      <c r="G3243" s="718"/>
      <c r="I3243" s="741"/>
      <c r="K3243" s="718"/>
      <c r="N3243" s="1018"/>
      <c r="S3243" s="722">
        <f t="shared" si="416"/>
        <v>0</v>
      </c>
      <c r="U3243" s="722"/>
      <c r="W3243" s="655"/>
      <c r="Z3243" s="654">
        <f t="shared" si="417"/>
        <v>0</v>
      </c>
    </row>
    <row r="3244" spans="1:26">
      <c r="A3244" s="381">
        <v>3244</v>
      </c>
      <c r="B3244" s="936" t="s">
        <v>301</v>
      </c>
      <c r="E3244" s="718"/>
      <c r="F3244" s="718"/>
      <c r="G3244" s="718"/>
      <c r="I3244" s="741"/>
      <c r="K3244" s="718"/>
      <c r="N3244" s="1018"/>
      <c r="S3244" s="722">
        <f t="shared" si="416"/>
        <v>0</v>
      </c>
      <c r="U3244" s="722"/>
      <c r="W3244" s="655"/>
      <c r="Z3244" s="654">
        <f t="shared" si="417"/>
        <v>0</v>
      </c>
    </row>
    <row r="3245" spans="1:26">
      <c r="A3245" s="381">
        <v>3245</v>
      </c>
      <c r="B3245" s="936" t="s">
        <v>1324</v>
      </c>
      <c r="E3245" s="718"/>
      <c r="F3245" s="718"/>
      <c r="G3245" s="718"/>
      <c r="I3245" s="741"/>
      <c r="K3245" s="718"/>
      <c r="N3245" s="1018"/>
      <c r="S3245" s="722">
        <f t="shared" si="416"/>
        <v>0</v>
      </c>
      <c r="U3245" s="722"/>
      <c r="W3245" s="655"/>
      <c r="Z3245" s="654">
        <f t="shared" si="417"/>
        <v>0</v>
      </c>
    </row>
    <row r="3246" spans="1:26">
      <c r="A3246" s="381">
        <v>3246</v>
      </c>
      <c r="B3246" s="936" t="s">
        <v>302</v>
      </c>
      <c r="E3246" s="718"/>
      <c r="F3246" s="718"/>
      <c r="G3246" s="718"/>
      <c r="I3246" s="741"/>
      <c r="K3246" s="718"/>
      <c r="N3246" s="1018"/>
      <c r="S3246" s="722">
        <f t="shared" si="416"/>
        <v>0</v>
      </c>
      <c r="U3246" s="722"/>
      <c r="W3246" s="655"/>
      <c r="Z3246" s="654">
        <f t="shared" si="417"/>
        <v>0</v>
      </c>
    </row>
    <row r="3247" spans="1:26">
      <c r="A3247" s="381">
        <v>3247</v>
      </c>
      <c r="B3247" s="936" t="s">
        <v>1544</v>
      </c>
      <c r="E3247" s="718"/>
      <c r="F3247" s="718"/>
      <c r="G3247" s="718"/>
      <c r="I3247" s="741"/>
      <c r="K3247" s="718"/>
      <c r="N3247" s="1018"/>
      <c r="S3247" s="722"/>
      <c r="U3247" s="722"/>
      <c r="W3247" s="655"/>
    </row>
    <row r="3248" spans="1:26">
      <c r="A3248" s="381">
        <v>3248</v>
      </c>
      <c r="B3248" s="936" t="s">
        <v>1545</v>
      </c>
      <c r="E3248" s="718"/>
      <c r="F3248" s="718"/>
      <c r="G3248" s="718"/>
      <c r="I3248" s="741"/>
      <c r="K3248" s="718"/>
      <c r="N3248" s="1018"/>
      <c r="S3248" s="722"/>
      <c r="U3248" s="722"/>
      <c r="W3248" s="655"/>
    </row>
    <row r="3249" spans="1:26">
      <c r="A3249" s="381">
        <v>3249</v>
      </c>
      <c r="B3249" s="936" t="s">
        <v>115</v>
      </c>
      <c r="E3249" s="718"/>
      <c r="F3249" s="718"/>
      <c r="G3249" s="718"/>
      <c r="I3249" s="741"/>
      <c r="K3249" s="718"/>
      <c r="N3249" s="1018"/>
      <c r="S3249" s="722">
        <f t="shared" ref="S3249:S3264" si="418">E3249-I3249</f>
        <v>0</v>
      </c>
      <c r="U3249" s="722"/>
      <c r="W3249" s="655"/>
      <c r="Z3249" s="654">
        <f t="shared" ref="Z3249:Z3264" si="419">E3249-Y3249</f>
        <v>0</v>
      </c>
    </row>
    <row r="3250" spans="1:26">
      <c r="A3250" s="381">
        <v>3250</v>
      </c>
      <c r="B3250" s="936" t="s">
        <v>106</v>
      </c>
      <c r="E3250" s="718"/>
      <c r="F3250" s="718"/>
      <c r="G3250" s="718"/>
      <c r="I3250" s="741"/>
      <c r="K3250" s="718"/>
      <c r="N3250" s="1018"/>
      <c r="S3250" s="722">
        <f t="shared" si="418"/>
        <v>0</v>
      </c>
      <c r="U3250" s="722"/>
      <c r="W3250" s="655"/>
      <c r="Z3250" s="654">
        <f t="shared" si="419"/>
        <v>0</v>
      </c>
    </row>
    <row r="3251" spans="1:26" ht="15.75">
      <c r="A3251" s="381">
        <v>3251</v>
      </c>
      <c r="B3251" s="937" t="s">
        <v>303</v>
      </c>
      <c r="E3251" s="718"/>
      <c r="F3251" s="718"/>
      <c r="G3251" s="718"/>
      <c r="I3251" s="737"/>
      <c r="K3251" s="231"/>
      <c r="N3251" s="1018"/>
      <c r="S3251" s="722">
        <f t="shared" si="418"/>
        <v>0</v>
      </c>
      <c r="U3251" s="722"/>
      <c r="W3251" s="655"/>
      <c r="Z3251" s="654">
        <f t="shared" si="419"/>
        <v>0</v>
      </c>
    </row>
    <row r="3252" spans="1:26">
      <c r="A3252" s="381">
        <v>3252</v>
      </c>
      <c r="B3252" s="936" t="s">
        <v>135</v>
      </c>
      <c r="E3252" s="718"/>
      <c r="F3252" s="718"/>
      <c r="G3252" s="718"/>
      <c r="I3252" s="737"/>
      <c r="K3252" s="231"/>
      <c r="N3252" s="1018"/>
      <c r="S3252" s="722">
        <f t="shared" si="418"/>
        <v>0</v>
      </c>
      <c r="U3252" s="722"/>
      <c r="W3252" s="655"/>
      <c r="Z3252" s="654">
        <f t="shared" si="419"/>
        <v>0</v>
      </c>
    </row>
    <row r="3253" spans="1:26">
      <c r="A3253" s="381">
        <v>3253</v>
      </c>
      <c r="B3253" s="938" t="s">
        <v>1220</v>
      </c>
      <c r="E3253" s="718"/>
      <c r="F3253" s="718"/>
      <c r="G3253" s="718"/>
      <c r="I3253" s="741"/>
      <c r="K3253" s="718"/>
      <c r="N3253" s="1018"/>
      <c r="S3253" s="722">
        <f t="shared" si="418"/>
        <v>0</v>
      </c>
      <c r="U3253" s="722"/>
      <c r="W3253" s="655"/>
      <c r="Z3253" s="654">
        <f t="shared" si="419"/>
        <v>0</v>
      </c>
    </row>
    <row r="3254" spans="1:26">
      <c r="A3254" s="381">
        <v>3254</v>
      </c>
      <c r="B3254" s="938" t="s">
        <v>1221</v>
      </c>
      <c r="E3254" s="718"/>
      <c r="F3254" s="718"/>
      <c r="G3254" s="718"/>
      <c r="I3254" s="741"/>
      <c r="K3254" s="718"/>
      <c r="N3254" s="1018"/>
      <c r="S3254" s="722">
        <f t="shared" si="418"/>
        <v>0</v>
      </c>
      <c r="U3254" s="722"/>
      <c r="W3254" s="655"/>
      <c r="Z3254" s="654">
        <f t="shared" si="419"/>
        <v>0</v>
      </c>
    </row>
    <row r="3255" spans="1:26">
      <c r="A3255" s="381">
        <v>3255</v>
      </c>
      <c r="B3255" s="938" t="s">
        <v>1222</v>
      </c>
      <c r="E3255" s="718"/>
      <c r="F3255" s="718"/>
      <c r="G3255" s="718"/>
      <c r="I3255" s="741"/>
      <c r="K3255" s="718"/>
      <c r="N3255" s="1018"/>
      <c r="S3255" s="722">
        <f t="shared" si="418"/>
        <v>0</v>
      </c>
      <c r="U3255" s="722"/>
      <c r="W3255" s="655"/>
      <c r="Z3255" s="654">
        <f t="shared" si="419"/>
        <v>0</v>
      </c>
    </row>
    <row r="3256" spans="1:26">
      <c r="A3256" s="381">
        <v>3256</v>
      </c>
      <c r="B3256" s="938" t="s">
        <v>1223</v>
      </c>
      <c r="E3256" s="718"/>
      <c r="F3256" s="718"/>
      <c r="G3256" s="718"/>
      <c r="I3256" s="741"/>
      <c r="K3256" s="718"/>
      <c r="N3256" s="1018"/>
      <c r="S3256" s="722">
        <f t="shared" si="418"/>
        <v>0</v>
      </c>
      <c r="U3256" s="722"/>
      <c r="W3256" s="655"/>
      <c r="Z3256" s="654">
        <f t="shared" si="419"/>
        <v>0</v>
      </c>
    </row>
    <row r="3257" spans="1:26">
      <c r="A3257" s="381">
        <v>3257</v>
      </c>
      <c r="B3257" s="936" t="s">
        <v>136</v>
      </c>
      <c r="E3257" s="718"/>
      <c r="F3257" s="718"/>
      <c r="G3257" s="718"/>
      <c r="I3257" s="741"/>
      <c r="K3257" s="718"/>
      <c r="N3257" s="1018"/>
      <c r="S3257" s="722">
        <f t="shared" si="418"/>
        <v>0</v>
      </c>
      <c r="U3257" s="722"/>
      <c r="W3257" s="655"/>
      <c r="Z3257" s="654">
        <f t="shared" si="419"/>
        <v>0</v>
      </c>
    </row>
    <row r="3258" spans="1:26">
      <c r="A3258" s="381">
        <v>3258</v>
      </c>
      <c r="B3258" s="936" t="s">
        <v>137</v>
      </c>
      <c r="E3258" s="718"/>
      <c r="F3258" s="718"/>
      <c r="G3258" s="718"/>
      <c r="I3258" s="741"/>
      <c r="K3258" s="718"/>
      <c r="N3258" s="1018"/>
      <c r="S3258" s="722">
        <f t="shared" si="418"/>
        <v>0</v>
      </c>
      <c r="U3258" s="722"/>
      <c r="W3258" s="655"/>
      <c r="Z3258" s="654">
        <f t="shared" si="419"/>
        <v>0</v>
      </c>
    </row>
    <row r="3259" spans="1:26">
      <c r="A3259" s="381">
        <v>3259</v>
      </c>
      <c r="B3259" s="936" t="s">
        <v>299</v>
      </c>
      <c r="E3259" s="718"/>
      <c r="F3259" s="718"/>
      <c r="G3259" s="718"/>
      <c r="I3259" s="741"/>
      <c r="K3259" s="718"/>
      <c r="N3259" s="1018"/>
      <c r="S3259" s="722">
        <f t="shared" si="418"/>
        <v>0</v>
      </c>
      <c r="U3259" s="722"/>
      <c r="W3259" s="655"/>
      <c r="Z3259" s="654">
        <f t="shared" si="419"/>
        <v>0</v>
      </c>
    </row>
    <row r="3260" spans="1:26">
      <c r="A3260" s="381">
        <v>3260</v>
      </c>
      <c r="B3260" s="936" t="s">
        <v>1102</v>
      </c>
      <c r="E3260" s="718"/>
      <c r="F3260" s="718"/>
      <c r="G3260" s="718"/>
      <c r="I3260" s="741"/>
      <c r="K3260" s="718"/>
      <c r="N3260" s="1018"/>
      <c r="S3260" s="722">
        <f t="shared" si="418"/>
        <v>0</v>
      </c>
      <c r="U3260" s="722"/>
      <c r="W3260" s="655"/>
      <c r="Z3260" s="654">
        <f t="shared" si="419"/>
        <v>0</v>
      </c>
    </row>
    <row r="3261" spans="1:26">
      <c r="A3261" s="381">
        <v>3261</v>
      </c>
      <c r="B3261" s="936" t="s">
        <v>300</v>
      </c>
      <c r="E3261" s="718"/>
      <c r="F3261" s="718"/>
      <c r="G3261" s="718"/>
      <c r="I3261" s="741"/>
      <c r="K3261" s="718"/>
      <c r="N3261" s="1018"/>
      <c r="S3261" s="722">
        <f t="shared" si="418"/>
        <v>0</v>
      </c>
      <c r="U3261" s="722"/>
      <c r="W3261" s="655"/>
      <c r="Z3261" s="654">
        <f t="shared" si="419"/>
        <v>0</v>
      </c>
    </row>
    <row r="3262" spans="1:26">
      <c r="A3262" s="381">
        <v>3262</v>
      </c>
      <c r="B3262" s="936" t="s">
        <v>301</v>
      </c>
      <c r="E3262" s="718"/>
      <c r="F3262" s="718"/>
      <c r="G3262" s="718"/>
      <c r="I3262" s="741"/>
      <c r="K3262" s="718"/>
      <c r="N3262" s="1018"/>
      <c r="S3262" s="722">
        <f t="shared" si="418"/>
        <v>0</v>
      </c>
      <c r="U3262" s="722"/>
      <c r="W3262" s="655"/>
      <c r="Z3262" s="654">
        <f t="shared" si="419"/>
        <v>0</v>
      </c>
    </row>
    <row r="3263" spans="1:26">
      <c r="A3263" s="381">
        <v>3263</v>
      </c>
      <c r="B3263" s="936" t="s">
        <v>1324</v>
      </c>
      <c r="E3263" s="718"/>
      <c r="F3263" s="718"/>
      <c r="G3263" s="718"/>
      <c r="I3263" s="741"/>
      <c r="K3263" s="718"/>
      <c r="N3263" s="1018"/>
      <c r="S3263" s="722">
        <f t="shared" si="418"/>
        <v>0</v>
      </c>
      <c r="U3263" s="722"/>
      <c r="W3263" s="655"/>
      <c r="Z3263" s="654">
        <f t="shared" si="419"/>
        <v>0</v>
      </c>
    </row>
    <row r="3264" spans="1:26">
      <c r="A3264" s="381">
        <v>3264</v>
      </c>
      <c r="B3264" s="936" t="s">
        <v>302</v>
      </c>
      <c r="E3264" s="718"/>
      <c r="F3264" s="718"/>
      <c r="G3264" s="718"/>
      <c r="I3264" s="741"/>
      <c r="K3264" s="718"/>
      <c r="N3264" s="1018"/>
      <c r="S3264" s="722">
        <f t="shared" si="418"/>
        <v>0</v>
      </c>
      <c r="U3264" s="722"/>
      <c r="W3264" s="655"/>
      <c r="Z3264" s="654">
        <f t="shared" si="419"/>
        <v>0</v>
      </c>
    </row>
    <row r="3265" spans="1:26">
      <c r="A3265" s="381">
        <v>3265</v>
      </c>
      <c r="B3265" s="936" t="s">
        <v>1544</v>
      </c>
      <c r="E3265" s="718"/>
      <c r="F3265" s="718"/>
      <c r="G3265" s="718"/>
      <c r="I3265" s="741"/>
      <c r="K3265" s="718"/>
      <c r="N3265" s="1018"/>
      <c r="S3265" s="722"/>
      <c r="U3265" s="722"/>
      <c r="W3265" s="655"/>
    </row>
    <row r="3266" spans="1:26">
      <c r="A3266" s="381">
        <v>3266</v>
      </c>
      <c r="B3266" s="936" t="s">
        <v>1545</v>
      </c>
      <c r="E3266" s="718"/>
      <c r="F3266" s="718"/>
      <c r="G3266" s="718"/>
      <c r="I3266" s="741"/>
      <c r="K3266" s="718"/>
      <c r="N3266" s="1018"/>
      <c r="S3266" s="722"/>
      <c r="U3266" s="722"/>
      <c r="W3266" s="655"/>
    </row>
    <row r="3267" spans="1:26">
      <c r="A3267" s="381">
        <v>3267</v>
      </c>
      <c r="B3267" s="936" t="s">
        <v>115</v>
      </c>
      <c r="E3267" s="718"/>
      <c r="F3267" s="718"/>
      <c r="G3267" s="718"/>
      <c r="I3267" s="741"/>
      <c r="K3267" s="718"/>
      <c r="N3267" s="1018"/>
      <c r="S3267" s="722">
        <f t="shared" ref="S3267:S3282" si="420">E3267-I3267</f>
        <v>0</v>
      </c>
      <c r="U3267" s="722"/>
      <c r="W3267" s="655"/>
      <c r="Z3267" s="654">
        <f t="shared" ref="Z3267:Z3282" si="421">E3267-Y3267</f>
        <v>0</v>
      </c>
    </row>
    <row r="3268" spans="1:26">
      <c r="A3268" s="381">
        <v>3268</v>
      </c>
      <c r="B3268" s="936" t="s">
        <v>106</v>
      </c>
      <c r="E3268" s="718"/>
      <c r="F3268" s="718"/>
      <c r="G3268" s="718"/>
      <c r="I3268" s="741"/>
      <c r="K3268" s="718"/>
      <c r="N3268" s="1018"/>
      <c r="S3268" s="722">
        <f t="shared" si="420"/>
        <v>0</v>
      </c>
      <c r="U3268" s="722"/>
      <c r="W3268" s="655"/>
      <c r="Z3268" s="654">
        <f t="shared" si="421"/>
        <v>0</v>
      </c>
    </row>
    <row r="3269" spans="1:26" ht="15.75">
      <c r="A3269" s="381">
        <v>3269</v>
      </c>
      <c r="B3269" s="937" t="s">
        <v>172</v>
      </c>
      <c r="E3269" s="718"/>
      <c r="F3269" s="718"/>
      <c r="G3269" s="718"/>
      <c r="I3269" s="737"/>
      <c r="K3269" s="231"/>
      <c r="N3269" s="1018"/>
      <c r="S3269" s="722">
        <f t="shared" si="420"/>
        <v>0</v>
      </c>
      <c r="U3269" s="722"/>
      <c r="W3269" s="655"/>
      <c r="Z3269" s="654">
        <f t="shared" si="421"/>
        <v>0</v>
      </c>
    </row>
    <row r="3270" spans="1:26">
      <c r="A3270" s="381">
        <v>3270</v>
      </c>
      <c r="B3270" s="936" t="s">
        <v>135</v>
      </c>
      <c r="E3270" s="718"/>
      <c r="F3270" s="718"/>
      <c r="G3270" s="718"/>
      <c r="I3270" s="737"/>
      <c r="K3270" s="231"/>
      <c r="N3270" s="1018"/>
      <c r="S3270" s="722">
        <f t="shared" si="420"/>
        <v>0</v>
      </c>
      <c r="U3270" s="722"/>
      <c r="W3270" s="655"/>
      <c r="Z3270" s="654">
        <f t="shared" si="421"/>
        <v>0</v>
      </c>
    </row>
    <row r="3271" spans="1:26">
      <c r="A3271" s="381">
        <v>3271</v>
      </c>
      <c r="B3271" s="938" t="s">
        <v>1220</v>
      </c>
      <c r="E3271" s="718"/>
      <c r="F3271" s="718"/>
      <c r="G3271" s="718"/>
      <c r="I3271" s="741"/>
      <c r="K3271" s="718"/>
      <c r="N3271" s="1018"/>
      <c r="S3271" s="722">
        <f t="shared" si="420"/>
        <v>0</v>
      </c>
      <c r="U3271" s="722"/>
      <c r="W3271" s="655"/>
      <c r="Z3271" s="654">
        <f t="shared" si="421"/>
        <v>0</v>
      </c>
    </row>
    <row r="3272" spans="1:26">
      <c r="A3272" s="381">
        <v>3272</v>
      </c>
      <c r="B3272" s="938" t="s">
        <v>1221</v>
      </c>
      <c r="E3272" s="718"/>
      <c r="F3272" s="718"/>
      <c r="G3272" s="718"/>
      <c r="I3272" s="741"/>
      <c r="K3272" s="718"/>
      <c r="N3272" s="1018"/>
      <c r="S3272" s="722">
        <f t="shared" si="420"/>
        <v>0</v>
      </c>
      <c r="U3272" s="722"/>
      <c r="W3272" s="655"/>
      <c r="Z3272" s="654">
        <f t="shared" si="421"/>
        <v>0</v>
      </c>
    </row>
    <row r="3273" spans="1:26">
      <c r="A3273" s="381">
        <v>3273</v>
      </c>
      <c r="B3273" s="938" t="s">
        <v>1222</v>
      </c>
      <c r="E3273" s="718"/>
      <c r="F3273" s="718"/>
      <c r="G3273" s="718"/>
      <c r="I3273" s="741"/>
      <c r="K3273" s="718"/>
      <c r="N3273" s="1018"/>
      <c r="S3273" s="722">
        <f t="shared" si="420"/>
        <v>0</v>
      </c>
      <c r="U3273" s="722"/>
      <c r="W3273" s="655"/>
      <c r="Z3273" s="654">
        <f t="shared" si="421"/>
        <v>0</v>
      </c>
    </row>
    <row r="3274" spans="1:26">
      <c r="A3274" s="381">
        <v>3274</v>
      </c>
      <c r="B3274" s="938" t="s">
        <v>1223</v>
      </c>
      <c r="E3274" s="718"/>
      <c r="F3274" s="718"/>
      <c r="G3274" s="718"/>
      <c r="I3274" s="741"/>
      <c r="K3274" s="718"/>
      <c r="N3274" s="1018"/>
      <c r="S3274" s="722">
        <f t="shared" si="420"/>
        <v>0</v>
      </c>
      <c r="U3274" s="722"/>
      <c r="W3274" s="655"/>
      <c r="Z3274" s="654">
        <f t="shared" si="421"/>
        <v>0</v>
      </c>
    </row>
    <row r="3275" spans="1:26">
      <c r="A3275" s="381">
        <v>3275</v>
      </c>
      <c r="B3275" s="936" t="s">
        <v>136</v>
      </c>
      <c r="E3275" s="718"/>
      <c r="F3275" s="718"/>
      <c r="G3275" s="718"/>
      <c r="I3275" s="741"/>
      <c r="K3275" s="718"/>
      <c r="N3275" s="1018"/>
      <c r="S3275" s="722">
        <f t="shared" si="420"/>
        <v>0</v>
      </c>
      <c r="U3275" s="722"/>
      <c r="W3275" s="655"/>
      <c r="Z3275" s="654">
        <f t="shared" si="421"/>
        <v>0</v>
      </c>
    </row>
    <row r="3276" spans="1:26">
      <c r="A3276" s="381">
        <v>3276</v>
      </c>
      <c r="B3276" s="936" t="s">
        <v>137</v>
      </c>
      <c r="E3276" s="718"/>
      <c r="F3276" s="718"/>
      <c r="G3276" s="718"/>
      <c r="I3276" s="741"/>
      <c r="K3276" s="718"/>
      <c r="N3276" s="1018"/>
      <c r="S3276" s="722">
        <f t="shared" si="420"/>
        <v>0</v>
      </c>
      <c r="U3276" s="722"/>
      <c r="W3276" s="655"/>
      <c r="Z3276" s="654">
        <f t="shared" si="421"/>
        <v>0</v>
      </c>
    </row>
    <row r="3277" spans="1:26">
      <c r="A3277" s="381">
        <v>3277</v>
      </c>
      <c r="B3277" s="936" t="s">
        <v>299</v>
      </c>
      <c r="E3277" s="718"/>
      <c r="F3277" s="718"/>
      <c r="G3277" s="718"/>
      <c r="I3277" s="741"/>
      <c r="K3277" s="718"/>
      <c r="N3277" s="1018"/>
      <c r="S3277" s="722">
        <f t="shared" si="420"/>
        <v>0</v>
      </c>
      <c r="U3277" s="722"/>
      <c r="W3277" s="655"/>
      <c r="Z3277" s="654">
        <f t="shared" si="421"/>
        <v>0</v>
      </c>
    </row>
    <row r="3278" spans="1:26">
      <c r="A3278" s="381">
        <v>3278</v>
      </c>
      <c r="B3278" s="936" t="s">
        <v>1102</v>
      </c>
      <c r="E3278" s="718"/>
      <c r="F3278" s="718"/>
      <c r="G3278" s="718"/>
      <c r="I3278" s="741"/>
      <c r="K3278" s="718"/>
      <c r="N3278" s="1018"/>
      <c r="S3278" s="722">
        <f t="shared" si="420"/>
        <v>0</v>
      </c>
      <c r="U3278" s="722"/>
      <c r="W3278" s="655"/>
      <c r="Z3278" s="654">
        <f t="shared" si="421"/>
        <v>0</v>
      </c>
    </row>
    <row r="3279" spans="1:26">
      <c r="A3279" s="381">
        <v>3279</v>
      </c>
      <c r="B3279" s="936" t="s">
        <v>300</v>
      </c>
      <c r="E3279" s="718"/>
      <c r="F3279" s="718"/>
      <c r="G3279" s="718"/>
      <c r="I3279" s="741"/>
      <c r="K3279" s="718"/>
      <c r="N3279" s="1018"/>
      <c r="S3279" s="722">
        <f t="shared" si="420"/>
        <v>0</v>
      </c>
      <c r="U3279" s="722"/>
      <c r="W3279" s="655"/>
      <c r="Z3279" s="654">
        <f t="shared" si="421"/>
        <v>0</v>
      </c>
    </row>
    <row r="3280" spans="1:26">
      <c r="A3280" s="381">
        <v>3280</v>
      </c>
      <c r="B3280" s="936" t="s">
        <v>301</v>
      </c>
      <c r="E3280" s="718"/>
      <c r="F3280" s="718"/>
      <c r="G3280" s="718"/>
      <c r="I3280" s="741"/>
      <c r="K3280" s="718"/>
      <c r="N3280" s="1018"/>
      <c r="S3280" s="722">
        <f t="shared" si="420"/>
        <v>0</v>
      </c>
      <c r="U3280" s="722"/>
      <c r="W3280" s="655"/>
      <c r="Z3280" s="654">
        <f t="shared" si="421"/>
        <v>0</v>
      </c>
    </row>
    <row r="3281" spans="1:26">
      <c r="A3281" s="381">
        <v>3281</v>
      </c>
      <c r="B3281" s="936" t="s">
        <v>1324</v>
      </c>
      <c r="E3281" s="718"/>
      <c r="F3281" s="718"/>
      <c r="G3281" s="718"/>
      <c r="I3281" s="741"/>
      <c r="K3281" s="718"/>
      <c r="N3281" s="1018"/>
      <c r="S3281" s="722">
        <f t="shared" si="420"/>
        <v>0</v>
      </c>
      <c r="U3281" s="722"/>
      <c r="W3281" s="655"/>
      <c r="Z3281" s="654">
        <f t="shared" si="421"/>
        <v>0</v>
      </c>
    </row>
    <row r="3282" spans="1:26">
      <c r="A3282" s="381">
        <v>3282</v>
      </c>
      <c r="B3282" s="936" t="s">
        <v>302</v>
      </c>
      <c r="E3282" s="718"/>
      <c r="F3282" s="718"/>
      <c r="G3282" s="718"/>
      <c r="I3282" s="741"/>
      <c r="K3282" s="718"/>
      <c r="N3282" s="1018"/>
      <c r="S3282" s="722">
        <f t="shared" si="420"/>
        <v>0</v>
      </c>
      <c r="U3282" s="722"/>
      <c r="W3282" s="655"/>
      <c r="Z3282" s="654">
        <f t="shared" si="421"/>
        <v>0</v>
      </c>
    </row>
    <row r="3283" spans="1:26">
      <c r="A3283" s="381">
        <v>3283</v>
      </c>
      <c r="B3283" s="936" t="s">
        <v>1544</v>
      </c>
      <c r="E3283" s="718"/>
      <c r="F3283" s="718"/>
      <c r="G3283" s="718"/>
      <c r="I3283" s="741"/>
      <c r="K3283" s="718"/>
      <c r="N3283" s="1018"/>
      <c r="S3283" s="722"/>
      <c r="U3283" s="722"/>
      <c r="W3283" s="655"/>
    </row>
    <row r="3284" spans="1:26">
      <c r="A3284" s="381">
        <v>3284</v>
      </c>
      <c r="B3284" s="936" t="s">
        <v>1545</v>
      </c>
      <c r="E3284" s="718"/>
      <c r="F3284" s="718"/>
      <c r="G3284" s="718"/>
      <c r="I3284" s="741"/>
      <c r="K3284" s="718"/>
      <c r="N3284" s="1018"/>
      <c r="S3284" s="722"/>
      <c r="U3284" s="722"/>
      <c r="W3284" s="655"/>
    </row>
    <row r="3285" spans="1:26">
      <c r="A3285" s="381">
        <v>3285</v>
      </c>
      <c r="B3285" s="936" t="s">
        <v>115</v>
      </c>
      <c r="E3285" s="718"/>
      <c r="F3285" s="718"/>
      <c r="G3285" s="718"/>
      <c r="I3285" s="741"/>
      <c r="K3285" s="718"/>
      <c r="N3285" s="1018"/>
      <c r="S3285" s="722">
        <f t="shared" ref="S3285:S3301" si="422">E3285-I3285</f>
        <v>0</v>
      </c>
      <c r="U3285" s="722"/>
      <c r="W3285" s="655"/>
      <c r="Z3285" s="654">
        <f t="shared" ref="Z3285:Z3301" si="423">E3285-Y3285</f>
        <v>0</v>
      </c>
    </row>
    <row r="3286" spans="1:26">
      <c r="A3286" s="381">
        <v>3286</v>
      </c>
      <c r="B3286" s="936" t="s">
        <v>106</v>
      </c>
      <c r="E3286" s="718"/>
      <c r="F3286" s="718"/>
      <c r="G3286" s="718"/>
      <c r="I3286" s="741"/>
      <c r="K3286" s="718"/>
      <c r="N3286" s="1018"/>
      <c r="S3286" s="722">
        <f t="shared" si="422"/>
        <v>0</v>
      </c>
      <c r="U3286" s="722"/>
      <c r="W3286" s="655"/>
      <c r="Z3286" s="654">
        <f t="shared" si="423"/>
        <v>0</v>
      </c>
    </row>
    <row r="3287" spans="1:26" ht="15.75">
      <c r="A3287" s="381">
        <v>3287</v>
      </c>
      <c r="B3287" s="937" t="s">
        <v>1134</v>
      </c>
      <c r="E3287" s="718"/>
      <c r="F3287" s="718"/>
      <c r="G3287" s="718"/>
      <c r="I3287" s="737"/>
      <c r="K3287" s="231"/>
      <c r="N3287" s="1018"/>
      <c r="S3287" s="722">
        <f t="shared" si="422"/>
        <v>0</v>
      </c>
      <c r="U3287" s="722"/>
      <c r="W3287" s="655"/>
      <c r="Z3287" s="654">
        <f t="shared" si="423"/>
        <v>0</v>
      </c>
    </row>
    <row r="3288" spans="1:26" ht="15.75">
      <c r="A3288" s="381">
        <v>3288</v>
      </c>
      <c r="B3288" s="937" t="s">
        <v>271</v>
      </c>
      <c r="E3288" s="718"/>
      <c r="F3288" s="718"/>
      <c r="G3288" s="718"/>
      <c r="I3288" s="737"/>
      <c r="K3288" s="231"/>
      <c r="N3288" s="1018"/>
      <c r="S3288" s="722">
        <f t="shared" si="422"/>
        <v>0</v>
      </c>
      <c r="U3288" s="722"/>
      <c r="W3288" s="655"/>
      <c r="Z3288" s="654">
        <f t="shared" si="423"/>
        <v>0</v>
      </c>
    </row>
    <row r="3289" spans="1:26">
      <c r="A3289" s="381">
        <v>3289</v>
      </c>
      <c r="B3289" s="936" t="s">
        <v>135</v>
      </c>
      <c r="E3289" s="718"/>
      <c r="F3289" s="718"/>
      <c r="G3289" s="718"/>
      <c r="I3289" s="737"/>
      <c r="K3289" s="231"/>
      <c r="N3289" s="1018"/>
      <c r="S3289" s="722">
        <f t="shared" si="422"/>
        <v>0</v>
      </c>
      <c r="U3289" s="722"/>
      <c r="W3289" s="655"/>
      <c r="Z3289" s="654">
        <f t="shared" si="423"/>
        <v>0</v>
      </c>
    </row>
    <row r="3290" spans="1:26">
      <c r="A3290" s="381">
        <v>3290</v>
      </c>
      <c r="B3290" s="938" t="s">
        <v>1220</v>
      </c>
      <c r="E3290" s="718"/>
      <c r="F3290" s="718"/>
      <c r="G3290" s="718"/>
      <c r="I3290" s="741"/>
      <c r="K3290" s="718"/>
      <c r="N3290" s="1018"/>
      <c r="S3290" s="722">
        <f t="shared" si="422"/>
        <v>0</v>
      </c>
      <c r="U3290" s="722"/>
      <c r="W3290" s="655"/>
      <c r="Z3290" s="654">
        <f t="shared" si="423"/>
        <v>0</v>
      </c>
    </row>
    <row r="3291" spans="1:26">
      <c r="A3291" s="381">
        <v>3291</v>
      </c>
      <c r="B3291" s="938" t="s">
        <v>1221</v>
      </c>
      <c r="E3291" s="718"/>
      <c r="F3291" s="718"/>
      <c r="G3291" s="718"/>
      <c r="I3291" s="741"/>
      <c r="K3291" s="718"/>
      <c r="N3291" s="1018"/>
      <c r="S3291" s="722">
        <f t="shared" si="422"/>
        <v>0</v>
      </c>
      <c r="U3291" s="722"/>
      <c r="W3291" s="655"/>
      <c r="Z3291" s="654">
        <f t="shared" si="423"/>
        <v>0</v>
      </c>
    </row>
    <row r="3292" spans="1:26">
      <c r="A3292" s="381">
        <v>3292</v>
      </c>
      <c r="B3292" s="938" t="s">
        <v>1222</v>
      </c>
      <c r="E3292" s="718"/>
      <c r="F3292" s="718"/>
      <c r="G3292" s="718"/>
      <c r="I3292" s="741"/>
      <c r="K3292" s="718"/>
      <c r="N3292" s="1018"/>
      <c r="S3292" s="722">
        <f t="shared" si="422"/>
        <v>0</v>
      </c>
      <c r="U3292" s="722"/>
      <c r="W3292" s="655"/>
      <c r="Z3292" s="654">
        <f t="shared" si="423"/>
        <v>0</v>
      </c>
    </row>
    <row r="3293" spans="1:26">
      <c r="A3293" s="381">
        <v>3293</v>
      </c>
      <c r="B3293" s="938" t="s">
        <v>1223</v>
      </c>
      <c r="E3293" s="718"/>
      <c r="F3293" s="718"/>
      <c r="G3293" s="718"/>
      <c r="I3293" s="741"/>
      <c r="K3293" s="718"/>
      <c r="N3293" s="1018"/>
      <c r="S3293" s="722">
        <f t="shared" si="422"/>
        <v>0</v>
      </c>
      <c r="U3293" s="722"/>
      <c r="W3293" s="655"/>
      <c r="Z3293" s="654">
        <f t="shared" si="423"/>
        <v>0</v>
      </c>
    </row>
    <row r="3294" spans="1:26">
      <c r="A3294" s="381">
        <v>3294</v>
      </c>
      <c r="B3294" s="936" t="s">
        <v>136</v>
      </c>
      <c r="E3294" s="718"/>
      <c r="F3294" s="718"/>
      <c r="G3294" s="718"/>
      <c r="I3294" s="741"/>
      <c r="K3294" s="718"/>
      <c r="N3294" s="1018"/>
      <c r="S3294" s="722">
        <f t="shared" si="422"/>
        <v>0</v>
      </c>
      <c r="U3294" s="722"/>
      <c r="W3294" s="655"/>
      <c r="Z3294" s="654">
        <f t="shared" si="423"/>
        <v>0</v>
      </c>
    </row>
    <row r="3295" spans="1:26">
      <c r="A3295" s="381">
        <v>3295</v>
      </c>
      <c r="B3295" s="936" t="s">
        <v>137</v>
      </c>
      <c r="E3295" s="718"/>
      <c r="F3295" s="718"/>
      <c r="G3295" s="718"/>
      <c r="I3295" s="741"/>
      <c r="K3295" s="718"/>
      <c r="N3295" s="1018"/>
      <c r="S3295" s="722">
        <f t="shared" si="422"/>
        <v>0</v>
      </c>
      <c r="U3295" s="722"/>
      <c r="W3295" s="655"/>
      <c r="Z3295" s="654">
        <f t="shared" si="423"/>
        <v>0</v>
      </c>
    </row>
    <row r="3296" spans="1:26">
      <c r="A3296" s="381">
        <v>3296</v>
      </c>
      <c r="B3296" s="936" t="s">
        <v>299</v>
      </c>
      <c r="E3296" s="718"/>
      <c r="F3296" s="718"/>
      <c r="G3296" s="718"/>
      <c r="I3296" s="741"/>
      <c r="K3296" s="718"/>
      <c r="N3296" s="1018"/>
      <c r="S3296" s="722">
        <f t="shared" si="422"/>
        <v>0</v>
      </c>
      <c r="U3296" s="722"/>
      <c r="W3296" s="655"/>
      <c r="Z3296" s="654">
        <f t="shared" si="423"/>
        <v>0</v>
      </c>
    </row>
    <row r="3297" spans="1:26">
      <c r="A3297" s="381">
        <v>3297</v>
      </c>
      <c r="B3297" s="936" t="s">
        <v>1102</v>
      </c>
      <c r="E3297" s="718"/>
      <c r="F3297" s="718"/>
      <c r="G3297" s="718"/>
      <c r="I3297" s="741"/>
      <c r="K3297" s="718"/>
      <c r="N3297" s="1018"/>
      <c r="S3297" s="722">
        <f t="shared" si="422"/>
        <v>0</v>
      </c>
      <c r="U3297" s="722"/>
      <c r="W3297" s="655"/>
      <c r="Z3297" s="654">
        <f t="shared" si="423"/>
        <v>0</v>
      </c>
    </row>
    <row r="3298" spans="1:26">
      <c r="A3298" s="381">
        <v>3298</v>
      </c>
      <c r="B3298" s="936" t="s">
        <v>300</v>
      </c>
      <c r="E3298" s="718"/>
      <c r="F3298" s="718"/>
      <c r="G3298" s="718"/>
      <c r="I3298" s="741"/>
      <c r="K3298" s="718"/>
      <c r="N3298" s="1018"/>
      <c r="S3298" s="722">
        <f t="shared" si="422"/>
        <v>0</v>
      </c>
      <c r="U3298" s="722"/>
      <c r="W3298" s="655"/>
      <c r="Z3298" s="654">
        <f t="shared" si="423"/>
        <v>0</v>
      </c>
    </row>
    <row r="3299" spans="1:26">
      <c r="A3299" s="381">
        <v>3299</v>
      </c>
      <c r="B3299" s="936" t="s">
        <v>301</v>
      </c>
      <c r="E3299" s="718"/>
      <c r="F3299" s="718"/>
      <c r="G3299" s="718"/>
      <c r="I3299" s="741"/>
      <c r="K3299" s="718"/>
      <c r="N3299" s="1018"/>
      <c r="S3299" s="722">
        <f t="shared" si="422"/>
        <v>0</v>
      </c>
      <c r="U3299" s="722"/>
      <c r="W3299" s="655"/>
      <c r="Z3299" s="654">
        <f t="shared" si="423"/>
        <v>0</v>
      </c>
    </row>
    <row r="3300" spans="1:26">
      <c r="A3300" s="381">
        <v>3300</v>
      </c>
      <c r="B3300" s="936" t="s">
        <v>1324</v>
      </c>
      <c r="E3300" s="718"/>
      <c r="F3300" s="718"/>
      <c r="G3300" s="718"/>
      <c r="I3300" s="741"/>
      <c r="K3300" s="718"/>
      <c r="N3300" s="1018"/>
      <c r="S3300" s="722">
        <f t="shared" si="422"/>
        <v>0</v>
      </c>
      <c r="U3300" s="722"/>
      <c r="W3300" s="655"/>
      <c r="Z3300" s="654">
        <f t="shared" si="423"/>
        <v>0</v>
      </c>
    </row>
    <row r="3301" spans="1:26">
      <c r="A3301" s="381">
        <v>3301</v>
      </c>
      <c r="B3301" s="936" t="s">
        <v>302</v>
      </c>
      <c r="E3301" s="718"/>
      <c r="F3301" s="718"/>
      <c r="G3301" s="718"/>
      <c r="I3301" s="741"/>
      <c r="K3301" s="718"/>
      <c r="N3301" s="1018"/>
      <c r="S3301" s="722">
        <f t="shared" si="422"/>
        <v>0</v>
      </c>
      <c r="U3301" s="722"/>
      <c r="W3301" s="655"/>
      <c r="Z3301" s="654">
        <f t="shared" si="423"/>
        <v>0</v>
      </c>
    </row>
    <row r="3302" spans="1:26">
      <c r="A3302" s="381">
        <v>3302</v>
      </c>
      <c r="B3302" s="936" t="s">
        <v>1544</v>
      </c>
      <c r="E3302" s="718"/>
      <c r="F3302" s="718"/>
      <c r="G3302" s="718"/>
      <c r="I3302" s="741"/>
      <c r="K3302" s="718"/>
      <c r="N3302" s="1018"/>
      <c r="S3302" s="722"/>
      <c r="U3302" s="722"/>
      <c r="W3302" s="655"/>
    </row>
    <row r="3303" spans="1:26">
      <c r="A3303" s="381">
        <v>3303</v>
      </c>
      <c r="B3303" s="936" t="s">
        <v>1545</v>
      </c>
      <c r="E3303" s="718"/>
      <c r="F3303" s="718"/>
      <c r="G3303" s="718"/>
      <c r="I3303" s="741"/>
      <c r="K3303" s="718"/>
      <c r="N3303" s="1018"/>
      <c r="S3303" s="722"/>
      <c r="U3303" s="722"/>
      <c r="W3303" s="655"/>
    </row>
    <row r="3304" spans="1:26">
      <c r="A3304" s="381">
        <v>3304</v>
      </c>
      <c r="B3304" s="936" t="s">
        <v>115</v>
      </c>
      <c r="E3304" s="718"/>
      <c r="F3304" s="718"/>
      <c r="G3304" s="718"/>
      <c r="I3304" s="741"/>
      <c r="K3304" s="718"/>
      <c r="N3304" s="1018"/>
      <c r="S3304" s="722">
        <f t="shared" ref="S3304:S3319" si="424">E3304-I3304</f>
        <v>0</v>
      </c>
      <c r="U3304" s="722"/>
      <c r="W3304" s="655"/>
      <c r="Z3304" s="654">
        <f t="shared" ref="Z3304:Z3319" si="425">E3304-Y3304</f>
        <v>0</v>
      </c>
    </row>
    <row r="3305" spans="1:26">
      <c r="A3305" s="381">
        <v>3305</v>
      </c>
      <c r="B3305" s="936" t="s">
        <v>106</v>
      </c>
      <c r="E3305" s="718"/>
      <c r="F3305" s="718"/>
      <c r="G3305" s="718"/>
      <c r="I3305" s="741"/>
      <c r="K3305" s="718"/>
      <c r="N3305" s="1018"/>
      <c r="S3305" s="722">
        <f t="shared" si="424"/>
        <v>0</v>
      </c>
      <c r="U3305" s="722"/>
      <c r="W3305" s="655"/>
      <c r="Z3305" s="654">
        <f t="shared" si="425"/>
        <v>0</v>
      </c>
    </row>
    <row r="3306" spans="1:26" ht="15.75">
      <c r="A3306" s="381">
        <v>3306</v>
      </c>
      <c r="B3306" s="937" t="s">
        <v>303</v>
      </c>
      <c r="E3306" s="718"/>
      <c r="F3306" s="718"/>
      <c r="G3306" s="718"/>
      <c r="I3306" s="737"/>
      <c r="K3306" s="231"/>
      <c r="N3306" s="1018"/>
      <c r="S3306" s="722">
        <f t="shared" si="424"/>
        <v>0</v>
      </c>
      <c r="U3306" s="722"/>
      <c r="W3306" s="655"/>
      <c r="Z3306" s="654">
        <f t="shared" si="425"/>
        <v>0</v>
      </c>
    </row>
    <row r="3307" spans="1:26">
      <c r="A3307" s="381">
        <v>3307</v>
      </c>
      <c r="B3307" s="936" t="s">
        <v>135</v>
      </c>
      <c r="E3307" s="718"/>
      <c r="F3307" s="718"/>
      <c r="G3307" s="718"/>
      <c r="I3307" s="737"/>
      <c r="K3307" s="231"/>
      <c r="N3307" s="1018"/>
      <c r="S3307" s="722">
        <f t="shared" si="424"/>
        <v>0</v>
      </c>
      <c r="U3307" s="722"/>
      <c r="W3307" s="655"/>
      <c r="Z3307" s="654">
        <f t="shared" si="425"/>
        <v>0</v>
      </c>
    </row>
    <row r="3308" spans="1:26">
      <c r="A3308" s="381">
        <v>3308</v>
      </c>
      <c r="B3308" s="938" t="s">
        <v>1220</v>
      </c>
      <c r="E3308" s="718"/>
      <c r="F3308" s="718"/>
      <c r="G3308" s="718"/>
      <c r="I3308" s="741"/>
      <c r="K3308" s="718"/>
      <c r="N3308" s="1018"/>
      <c r="S3308" s="722">
        <f t="shared" si="424"/>
        <v>0</v>
      </c>
      <c r="U3308" s="722"/>
      <c r="W3308" s="655"/>
      <c r="Z3308" s="654">
        <f t="shared" si="425"/>
        <v>0</v>
      </c>
    </row>
    <row r="3309" spans="1:26">
      <c r="A3309" s="381">
        <v>3309</v>
      </c>
      <c r="B3309" s="938" t="s">
        <v>1221</v>
      </c>
      <c r="E3309" s="718"/>
      <c r="F3309" s="718"/>
      <c r="G3309" s="718"/>
      <c r="I3309" s="741"/>
      <c r="K3309" s="718"/>
      <c r="N3309" s="1018"/>
      <c r="S3309" s="722">
        <f t="shared" si="424"/>
        <v>0</v>
      </c>
      <c r="U3309" s="722"/>
      <c r="W3309" s="655"/>
      <c r="Z3309" s="654">
        <f t="shared" si="425"/>
        <v>0</v>
      </c>
    </row>
    <row r="3310" spans="1:26">
      <c r="A3310" s="381">
        <v>3310</v>
      </c>
      <c r="B3310" s="938" t="s">
        <v>1222</v>
      </c>
      <c r="E3310" s="718"/>
      <c r="F3310" s="718"/>
      <c r="G3310" s="718"/>
      <c r="I3310" s="741"/>
      <c r="K3310" s="718"/>
      <c r="N3310" s="1018"/>
      <c r="S3310" s="722">
        <f t="shared" si="424"/>
        <v>0</v>
      </c>
      <c r="U3310" s="722"/>
      <c r="W3310" s="655"/>
      <c r="Z3310" s="654">
        <f t="shared" si="425"/>
        <v>0</v>
      </c>
    </row>
    <row r="3311" spans="1:26">
      <c r="A3311" s="381">
        <v>3311</v>
      </c>
      <c r="B3311" s="938" t="s">
        <v>1223</v>
      </c>
      <c r="E3311" s="718"/>
      <c r="F3311" s="718"/>
      <c r="G3311" s="718"/>
      <c r="I3311" s="741"/>
      <c r="K3311" s="718"/>
      <c r="N3311" s="1018"/>
      <c r="S3311" s="722">
        <f t="shared" si="424"/>
        <v>0</v>
      </c>
      <c r="U3311" s="722"/>
      <c r="W3311" s="655"/>
      <c r="Z3311" s="654">
        <f t="shared" si="425"/>
        <v>0</v>
      </c>
    </row>
    <row r="3312" spans="1:26">
      <c r="A3312" s="381">
        <v>3312</v>
      </c>
      <c r="B3312" s="936" t="s">
        <v>136</v>
      </c>
      <c r="E3312" s="718"/>
      <c r="F3312" s="718"/>
      <c r="G3312" s="718"/>
      <c r="I3312" s="741"/>
      <c r="K3312" s="718"/>
      <c r="N3312" s="1018"/>
      <c r="S3312" s="722">
        <f t="shared" si="424"/>
        <v>0</v>
      </c>
      <c r="U3312" s="722"/>
      <c r="W3312" s="655"/>
      <c r="Z3312" s="654">
        <f t="shared" si="425"/>
        <v>0</v>
      </c>
    </row>
    <row r="3313" spans="1:26">
      <c r="A3313" s="381">
        <v>3313</v>
      </c>
      <c r="B3313" s="936" t="s">
        <v>137</v>
      </c>
      <c r="E3313" s="718"/>
      <c r="F3313" s="718"/>
      <c r="G3313" s="718"/>
      <c r="I3313" s="741"/>
      <c r="K3313" s="718"/>
      <c r="N3313" s="1018"/>
      <c r="S3313" s="722">
        <f t="shared" si="424"/>
        <v>0</v>
      </c>
      <c r="U3313" s="722"/>
      <c r="W3313" s="655"/>
      <c r="Z3313" s="654">
        <f t="shared" si="425"/>
        <v>0</v>
      </c>
    </row>
    <row r="3314" spans="1:26">
      <c r="A3314" s="381">
        <v>3314</v>
      </c>
      <c r="B3314" s="936" t="s">
        <v>299</v>
      </c>
      <c r="E3314" s="718"/>
      <c r="F3314" s="718"/>
      <c r="G3314" s="718"/>
      <c r="I3314" s="741"/>
      <c r="K3314" s="718"/>
      <c r="N3314" s="1018"/>
      <c r="S3314" s="722">
        <f t="shared" si="424"/>
        <v>0</v>
      </c>
      <c r="U3314" s="722"/>
      <c r="W3314" s="655"/>
      <c r="Z3314" s="654">
        <f t="shared" si="425"/>
        <v>0</v>
      </c>
    </row>
    <row r="3315" spans="1:26">
      <c r="A3315" s="381">
        <v>3315</v>
      </c>
      <c r="B3315" s="936" t="s">
        <v>1102</v>
      </c>
      <c r="E3315" s="718"/>
      <c r="F3315" s="718"/>
      <c r="G3315" s="718"/>
      <c r="I3315" s="741"/>
      <c r="K3315" s="718"/>
      <c r="N3315" s="1018"/>
      <c r="S3315" s="722">
        <f t="shared" si="424"/>
        <v>0</v>
      </c>
      <c r="U3315" s="722"/>
      <c r="W3315" s="655"/>
      <c r="Z3315" s="654">
        <f t="shared" si="425"/>
        <v>0</v>
      </c>
    </row>
    <row r="3316" spans="1:26">
      <c r="A3316" s="381">
        <v>3316</v>
      </c>
      <c r="B3316" s="936" t="s">
        <v>300</v>
      </c>
      <c r="E3316" s="718"/>
      <c r="F3316" s="718"/>
      <c r="G3316" s="718"/>
      <c r="I3316" s="741"/>
      <c r="K3316" s="718"/>
      <c r="N3316" s="1018"/>
      <c r="S3316" s="722">
        <f t="shared" si="424"/>
        <v>0</v>
      </c>
      <c r="U3316" s="722"/>
      <c r="W3316" s="655"/>
      <c r="Z3316" s="654">
        <f t="shared" si="425"/>
        <v>0</v>
      </c>
    </row>
    <row r="3317" spans="1:26">
      <c r="A3317" s="381">
        <v>3317</v>
      </c>
      <c r="B3317" s="936" t="s">
        <v>301</v>
      </c>
      <c r="E3317" s="718"/>
      <c r="F3317" s="718"/>
      <c r="G3317" s="718"/>
      <c r="I3317" s="741"/>
      <c r="K3317" s="718"/>
      <c r="N3317" s="1018"/>
      <c r="S3317" s="722">
        <f t="shared" si="424"/>
        <v>0</v>
      </c>
      <c r="U3317" s="722"/>
      <c r="W3317" s="655"/>
      <c r="Z3317" s="654">
        <f t="shared" si="425"/>
        <v>0</v>
      </c>
    </row>
    <row r="3318" spans="1:26">
      <c r="A3318" s="381">
        <v>3318</v>
      </c>
      <c r="B3318" s="936" t="s">
        <v>1324</v>
      </c>
      <c r="E3318" s="718"/>
      <c r="F3318" s="718"/>
      <c r="G3318" s="718"/>
      <c r="I3318" s="741"/>
      <c r="K3318" s="718"/>
      <c r="N3318" s="1018"/>
      <c r="S3318" s="722">
        <f t="shared" si="424"/>
        <v>0</v>
      </c>
      <c r="U3318" s="722"/>
      <c r="W3318" s="655"/>
      <c r="Z3318" s="654">
        <f t="shared" si="425"/>
        <v>0</v>
      </c>
    </row>
    <row r="3319" spans="1:26">
      <c r="A3319" s="381">
        <v>3319</v>
      </c>
      <c r="B3319" s="936" t="s">
        <v>302</v>
      </c>
      <c r="E3319" s="718"/>
      <c r="F3319" s="718"/>
      <c r="G3319" s="718"/>
      <c r="I3319" s="741"/>
      <c r="K3319" s="718"/>
      <c r="N3319" s="1018"/>
      <c r="S3319" s="722">
        <f t="shared" si="424"/>
        <v>0</v>
      </c>
      <c r="U3319" s="722"/>
      <c r="W3319" s="655"/>
      <c r="Z3319" s="654">
        <f t="shared" si="425"/>
        <v>0</v>
      </c>
    </row>
    <row r="3320" spans="1:26">
      <c r="A3320" s="381">
        <v>3320</v>
      </c>
      <c r="B3320" s="936" t="s">
        <v>1544</v>
      </c>
      <c r="E3320" s="718"/>
      <c r="F3320" s="718"/>
      <c r="G3320" s="718"/>
      <c r="I3320" s="741"/>
      <c r="K3320" s="718"/>
      <c r="N3320" s="1018"/>
      <c r="S3320" s="722"/>
      <c r="U3320" s="722"/>
      <c r="W3320" s="655"/>
    </row>
    <row r="3321" spans="1:26">
      <c r="A3321" s="381">
        <v>3321</v>
      </c>
      <c r="B3321" s="936" t="s">
        <v>1545</v>
      </c>
      <c r="E3321" s="718"/>
      <c r="F3321" s="718"/>
      <c r="G3321" s="718"/>
      <c r="I3321" s="741"/>
      <c r="K3321" s="718"/>
      <c r="N3321" s="1018"/>
      <c r="S3321" s="722"/>
      <c r="U3321" s="722"/>
      <c r="W3321" s="655"/>
    </row>
    <row r="3322" spans="1:26">
      <c r="A3322" s="381">
        <v>3322</v>
      </c>
      <c r="B3322" s="936" t="s">
        <v>115</v>
      </c>
      <c r="E3322" s="718"/>
      <c r="F3322" s="718"/>
      <c r="G3322" s="718"/>
      <c r="I3322" s="741"/>
      <c r="K3322" s="718"/>
      <c r="N3322" s="1018"/>
      <c r="S3322" s="722">
        <f t="shared" ref="S3322:S3337" si="426">E3322-I3322</f>
        <v>0</v>
      </c>
      <c r="U3322" s="722"/>
      <c r="W3322" s="655"/>
      <c r="Z3322" s="654">
        <f t="shared" ref="Z3322:Z3337" si="427">E3322-Y3322</f>
        <v>0</v>
      </c>
    </row>
    <row r="3323" spans="1:26">
      <c r="A3323" s="381">
        <v>3323</v>
      </c>
      <c r="B3323" s="936" t="s">
        <v>106</v>
      </c>
      <c r="E3323" s="718"/>
      <c r="F3323" s="718"/>
      <c r="G3323" s="718"/>
      <c r="I3323" s="741"/>
      <c r="K3323" s="718"/>
      <c r="N3323" s="1018"/>
      <c r="S3323" s="722">
        <f t="shared" si="426"/>
        <v>0</v>
      </c>
      <c r="U3323" s="722"/>
      <c r="W3323" s="655"/>
      <c r="Z3323" s="654">
        <f t="shared" si="427"/>
        <v>0</v>
      </c>
    </row>
    <row r="3324" spans="1:26" ht="15.75">
      <c r="A3324" s="381">
        <v>3324</v>
      </c>
      <c r="B3324" s="937" t="s">
        <v>172</v>
      </c>
      <c r="E3324" s="718"/>
      <c r="F3324" s="718"/>
      <c r="G3324" s="718"/>
      <c r="I3324" s="737"/>
      <c r="K3324" s="231"/>
      <c r="N3324" s="1018"/>
      <c r="S3324" s="722">
        <f t="shared" si="426"/>
        <v>0</v>
      </c>
      <c r="U3324" s="722"/>
      <c r="W3324" s="655"/>
      <c r="Z3324" s="654">
        <f t="shared" si="427"/>
        <v>0</v>
      </c>
    </row>
    <row r="3325" spans="1:26">
      <c r="A3325" s="381">
        <v>3325</v>
      </c>
      <c r="B3325" s="936" t="s">
        <v>135</v>
      </c>
      <c r="E3325" s="718"/>
      <c r="F3325" s="718"/>
      <c r="G3325" s="718"/>
      <c r="I3325" s="737"/>
      <c r="K3325" s="231"/>
      <c r="N3325" s="1018"/>
      <c r="S3325" s="722">
        <f t="shared" si="426"/>
        <v>0</v>
      </c>
      <c r="U3325" s="722"/>
      <c r="W3325" s="655"/>
      <c r="Z3325" s="654">
        <f t="shared" si="427"/>
        <v>0</v>
      </c>
    </row>
    <row r="3326" spans="1:26">
      <c r="A3326" s="381">
        <v>3326</v>
      </c>
      <c r="B3326" s="938" t="s">
        <v>1220</v>
      </c>
      <c r="E3326" s="718"/>
      <c r="F3326" s="718"/>
      <c r="G3326" s="718"/>
      <c r="I3326" s="741"/>
      <c r="K3326" s="718"/>
      <c r="N3326" s="1018"/>
      <c r="S3326" s="722">
        <f t="shared" si="426"/>
        <v>0</v>
      </c>
      <c r="U3326" s="722"/>
      <c r="W3326" s="655"/>
      <c r="Z3326" s="654">
        <f t="shared" si="427"/>
        <v>0</v>
      </c>
    </row>
    <row r="3327" spans="1:26">
      <c r="A3327" s="381">
        <v>3327</v>
      </c>
      <c r="B3327" s="938" t="s">
        <v>1221</v>
      </c>
      <c r="E3327" s="718"/>
      <c r="F3327" s="718"/>
      <c r="G3327" s="718"/>
      <c r="I3327" s="741"/>
      <c r="K3327" s="718"/>
      <c r="N3327" s="1018"/>
      <c r="S3327" s="722">
        <f t="shared" si="426"/>
        <v>0</v>
      </c>
      <c r="U3327" s="722"/>
      <c r="W3327" s="655"/>
      <c r="Z3327" s="654">
        <f t="shared" si="427"/>
        <v>0</v>
      </c>
    </row>
    <row r="3328" spans="1:26">
      <c r="A3328" s="381">
        <v>3328</v>
      </c>
      <c r="B3328" s="938" t="s">
        <v>1222</v>
      </c>
      <c r="E3328" s="718"/>
      <c r="F3328" s="718"/>
      <c r="G3328" s="718"/>
      <c r="I3328" s="741"/>
      <c r="K3328" s="718"/>
      <c r="N3328" s="1018"/>
      <c r="S3328" s="722">
        <f t="shared" si="426"/>
        <v>0</v>
      </c>
      <c r="U3328" s="722"/>
      <c r="W3328" s="655"/>
      <c r="Z3328" s="654">
        <f t="shared" si="427"/>
        <v>0</v>
      </c>
    </row>
    <row r="3329" spans="1:26">
      <c r="A3329" s="381">
        <v>3329</v>
      </c>
      <c r="B3329" s="938" t="s">
        <v>1223</v>
      </c>
      <c r="E3329" s="718"/>
      <c r="F3329" s="718"/>
      <c r="G3329" s="718"/>
      <c r="I3329" s="741"/>
      <c r="K3329" s="718"/>
      <c r="N3329" s="1018"/>
      <c r="S3329" s="722">
        <f t="shared" si="426"/>
        <v>0</v>
      </c>
      <c r="U3329" s="722"/>
      <c r="W3329" s="655"/>
      <c r="Z3329" s="654">
        <f t="shared" si="427"/>
        <v>0</v>
      </c>
    </row>
    <row r="3330" spans="1:26">
      <c r="A3330" s="381">
        <v>3330</v>
      </c>
      <c r="B3330" s="936" t="s">
        <v>136</v>
      </c>
      <c r="E3330" s="718"/>
      <c r="F3330" s="718"/>
      <c r="G3330" s="718"/>
      <c r="I3330" s="741"/>
      <c r="K3330" s="718"/>
      <c r="N3330" s="1018"/>
      <c r="S3330" s="722">
        <f t="shared" si="426"/>
        <v>0</v>
      </c>
      <c r="U3330" s="722"/>
      <c r="W3330" s="655"/>
      <c r="Z3330" s="654">
        <f t="shared" si="427"/>
        <v>0</v>
      </c>
    </row>
    <row r="3331" spans="1:26">
      <c r="A3331" s="381">
        <v>3331</v>
      </c>
      <c r="B3331" s="936" t="s">
        <v>137</v>
      </c>
      <c r="E3331" s="718"/>
      <c r="F3331" s="718"/>
      <c r="G3331" s="718"/>
      <c r="I3331" s="741"/>
      <c r="K3331" s="718"/>
      <c r="N3331" s="1018"/>
      <c r="S3331" s="722">
        <f t="shared" si="426"/>
        <v>0</v>
      </c>
      <c r="U3331" s="722"/>
      <c r="W3331" s="655"/>
      <c r="Z3331" s="654">
        <f t="shared" si="427"/>
        <v>0</v>
      </c>
    </row>
    <row r="3332" spans="1:26">
      <c r="A3332" s="381">
        <v>3332</v>
      </c>
      <c r="B3332" s="936" t="s">
        <v>299</v>
      </c>
      <c r="E3332" s="718"/>
      <c r="F3332" s="718"/>
      <c r="G3332" s="718"/>
      <c r="I3332" s="741"/>
      <c r="K3332" s="718"/>
      <c r="N3332" s="1018"/>
      <c r="S3332" s="722">
        <f t="shared" si="426"/>
        <v>0</v>
      </c>
      <c r="U3332" s="722"/>
      <c r="W3332" s="655"/>
      <c r="Z3332" s="654">
        <f t="shared" si="427"/>
        <v>0</v>
      </c>
    </row>
    <row r="3333" spans="1:26">
      <c r="A3333" s="381">
        <v>3333</v>
      </c>
      <c r="B3333" s="936" t="s">
        <v>1102</v>
      </c>
      <c r="E3333" s="718"/>
      <c r="F3333" s="718"/>
      <c r="G3333" s="718"/>
      <c r="I3333" s="741"/>
      <c r="K3333" s="718"/>
      <c r="N3333" s="1018"/>
      <c r="S3333" s="722">
        <f t="shared" si="426"/>
        <v>0</v>
      </c>
      <c r="U3333" s="722"/>
      <c r="W3333" s="655"/>
      <c r="Z3333" s="654">
        <f t="shared" si="427"/>
        <v>0</v>
      </c>
    </row>
    <row r="3334" spans="1:26">
      <c r="A3334" s="381">
        <v>3334</v>
      </c>
      <c r="B3334" s="936" t="s">
        <v>300</v>
      </c>
      <c r="E3334" s="718"/>
      <c r="F3334" s="718"/>
      <c r="G3334" s="718"/>
      <c r="I3334" s="741"/>
      <c r="K3334" s="718"/>
      <c r="N3334" s="1018"/>
      <c r="S3334" s="722">
        <f t="shared" si="426"/>
        <v>0</v>
      </c>
      <c r="U3334" s="722"/>
      <c r="W3334" s="655"/>
      <c r="Z3334" s="654">
        <f t="shared" si="427"/>
        <v>0</v>
      </c>
    </row>
    <row r="3335" spans="1:26">
      <c r="A3335" s="381">
        <v>3335</v>
      </c>
      <c r="B3335" s="936" t="s">
        <v>301</v>
      </c>
      <c r="E3335" s="718"/>
      <c r="F3335" s="718"/>
      <c r="G3335" s="718"/>
      <c r="I3335" s="741"/>
      <c r="K3335" s="718"/>
      <c r="N3335" s="1018"/>
      <c r="S3335" s="722">
        <f t="shared" si="426"/>
        <v>0</v>
      </c>
      <c r="U3335" s="722"/>
      <c r="W3335" s="655"/>
      <c r="Z3335" s="654">
        <f t="shared" si="427"/>
        <v>0</v>
      </c>
    </row>
    <row r="3336" spans="1:26">
      <c r="A3336" s="381">
        <v>3336</v>
      </c>
      <c r="B3336" s="936" t="s">
        <v>1324</v>
      </c>
      <c r="E3336" s="718"/>
      <c r="F3336" s="718"/>
      <c r="G3336" s="718"/>
      <c r="I3336" s="741"/>
      <c r="K3336" s="718"/>
      <c r="N3336" s="1018"/>
      <c r="S3336" s="722">
        <f t="shared" si="426"/>
        <v>0</v>
      </c>
      <c r="U3336" s="722"/>
      <c r="W3336" s="655"/>
      <c r="Z3336" s="654">
        <f t="shared" si="427"/>
        <v>0</v>
      </c>
    </row>
    <row r="3337" spans="1:26">
      <c r="A3337" s="381">
        <v>3337</v>
      </c>
      <c r="B3337" s="936" t="s">
        <v>302</v>
      </c>
      <c r="E3337" s="718"/>
      <c r="F3337" s="718"/>
      <c r="G3337" s="718"/>
      <c r="I3337" s="741"/>
      <c r="K3337" s="718"/>
      <c r="N3337" s="1018"/>
      <c r="S3337" s="722">
        <f t="shared" si="426"/>
        <v>0</v>
      </c>
      <c r="U3337" s="722"/>
      <c r="W3337" s="655"/>
      <c r="Z3337" s="654">
        <f t="shared" si="427"/>
        <v>0</v>
      </c>
    </row>
    <row r="3338" spans="1:26">
      <c r="A3338" s="381">
        <v>3338</v>
      </c>
      <c r="B3338" s="936" t="s">
        <v>1544</v>
      </c>
      <c r="E3338" s="718"/>
      <c r="F3338" s="718"/>
      <c r="G3338" s="718"/>
      <c r="I3338" s="741"/>
      <c r="K3338" s="718"/>
      <c r="N3338" s="1018"/>
      <c r="S3338" s="722"/>
      <c r="U3338" s="722"/>
      <c r="W3338" s="655"/>
    </row>
    <row r="3339" spans="1:26">
      <c r="A3339" s="381">
        <v>3339</v>
      </c>
      <c r="B3339" s="936" t="s">
        <v>1545</v>
      </c>
      <c r="E3339" s="718"/>
      <c r="F3339" s="718"/>
      <c r="G3339" s="718"/>
      <c r="I3339" s="741"/>
      <c r="K3339" s="718"/>
      <c r="N3339" s="1018"/>
      <c r="S3339" s="722"/>
      <c r="U3339" s="722"/>
      <c r="W3339" s="655"/>
    </row>
    <row r="3340" spans="1:26">
      <c r="A3340" s="381">
        <v>3340</v>
      </c>
      <c r="B3340" s="936" t="s">
        <v>115</v>
      </c>
      <c r="E3340" s="718"/>
      <c r="F3340" s="718"/>
      <c r="G3340" s="718"/>
      <c r="I3340" s="741"/>
      <c r="K3340" s="718"/>
      <c r="N3340" s="1018"/>
      <c r="S3340" s="722">
        <f t="shared" ref="S3340:S3356" si="428">E3340-I3340</f>
        <v>0</v>
      </c>
      <c r="U3340" s="722"/>
      <c r="W3340" s="655"/>
      <c r="Z3340" s="654">
        <f t="shared" ref="Z3340:Z3356" si="429">E3340-Y3340</f>
        <v>0</v>
      </c>
    </row>
    <row r="3341" spans="1:26">
      <c r="A3341" s="381">
        <v>3341</v>
      </c>
      <c r="B3341" s="936" t="s">
        <v>106</v>
      </c>
      <c r="E3341" s="718"/>
      <c r="F3341" s="718"/>
      <c r="G3341" s="718"/>
      <c r="I3341" s="741"/>
      <c r="K3341" s="718"/>
      <c r="N3341" s="1018"/>
      <c r="S3341" s="722">
        <f t="shared" si="428"/>
        <v>0</v>
      </c>
      <c r="U3341" s="722"/>
      <c r="W3341" s="655"/>
      <c r="Z3341" s="654">
        <f t="shared" si="429"/>
        <v>0</v>
      </c>
    </row>
    <row r="3342" spans="1:26" ht="15.75">
      <c r="A3342" s="381">
        <v>3342</v>
      </c>
      <c r="B3342" s="937" t="s">
        <v>414</v>
      </c>
      <c r="E3342" s="718"/>
      <c r="F3342" s="718"/>
      <c r="G3342" s="718"/>
      <c r="I3342" s="737"/>
      <c r="K3342" s="231"/>
      <c r="N3342" s="1018"/>
      <c r="S3342" s="722">
        <f t="shared" si="428"/>
        <v>0</v>
      </c>
      <c r="U3342" s="722"/>
      <c r="W3342" s="655"/>
      <c r="Z3342" s="654">
        <f t="shared" si="429"/>
        <v>0</v>
      </c>
    </row>
    <row r="3343" spans="1:26" ht="15.75">
      <c r="A3343" s="381">
        <v>3343</v>
      </c>
      <c r="B3343" s="937" t="s">
        <v>271</v>
      </c>
      <c r="E3343" s="718"/>
      <c r="F3343" s="718"/>
      <c r="G3343" s="718"/>
      <c r="I3343" s="737"/>
      <c r="K3343" s="231"/>
      <c r="N3343" s="1018"/>
      <c r="S3343" s="722">
        <f t="shared" si="428"/>
        <v>0</v>
      </c>
      <c r="U3343" s="722"/>
      <c r="W3343" s="655"/>
      <c r="Z3343" s="654">
        <f t="shared" si="429"/>
        <v>0</v>
      </c>
    </row>
    <row r="3344" spans="1:26">
      <c r="A3344" s="381">
        <v>3344</v>
      </c>
      <c r="B3344" s="936" t="s">
        <v>135</v>
      </c>
      <c r="E3344" s="718"/>
      <c r="F3344" s="718"/>
      <c r="G3344" s="718"/>
      <c r="I3344" s="737"/>
      <c r="K3344" s="231"/>
      <c r="N3344" s="1018"/>
      <c r="S3344" s="722">
        <f t="shared" si="428"/>
        <v>0</v>
      </c>
      <c r="U3344" s="722"/>
      <c r="W3344" s="655"/>
      <c r="Z3344" s="654">
        <f t="shared" si="429"/>
        <v>0</v>
      </c>
    </row>
    <row r="3345" spans="1:26">
      <c r="A3345" s="381">
        <v>3345</v>
      </c>
      <c r="B3345" s="938" t="s">
        <v>1220</v>
      </c>
      <c r="E3345" s="718"/>
      <c r="F3345" s="718"/>
      <c r="G3345" s="718"/>
      <c r="I3345" s="741"/>
      <c r="K3345" s="718"/>
      <c r="N3345" s="1018"/>
      <c r="S3345" s="722">
        <f t="shared" si="428"/>
        <v>0</v>
      </c>
      <c r="U3345" s="722"/>
      <c r="W3345" s="655"/>
      <c r="Z3345" s="654">
        <f t="shared" si="429"/>
        <v>0</v>
      </c>
    </row>
    <row r="3346" spans="1:26">
      <c r="A3346" s="381">
        <v>3346</v>
      </c>
      <c r="B3346" s="938" t="s">
        <v>1221</v>
      </c>
      <c r="E3346" s="718"/>
      <c r="F3346" s="718"/>
      <c r="G3346" s="718"/>
      <c r="I3346" s="741"/>
      <c r="K3346" s="718"/>
      <c r="N3346" s="1018"/>
      <c r="S3346" s="722">
        <f t="shared" si="428"/>
        <v>0</v>
      </c>
      <c r="U3346" s="722"/>
      <c r="W3346" s="655"/>
      <c r="Z3346" s="654">
        <f t="shared" si="429"/>
        <v>0</v>
      </c>
    </row>
    <row r="3347" spans="1:26">
      <c r="A3347" s="381">
        <v>3347</v>
      </c>
      <c r="B3347" s="938" t="s">
        <v>1222</v>
      </c>
      <c r="E3347" s="718"/>
      <c r="F3347" s="718"/>
      <c r="G3347" s="718"/>
      <c r="I3347" s="741"/>
      <c r="K3347" s="718"/>
      <c r="N3347" s="1018"/>
      <c r="S3347" s="722">
        <f t="shared" si="428"/>
        <v>0</v>
      </c>
      <c r="U3347" s="722"/>
      <c r="W3347" s="655"/>
      <c r="Z3347" s="654">
        <f t="shared" si="429"/>
        <v>0</v>
      </c>
    </row>
    <row r="3348" spans="1:26">
      <c r="A3348" s="381">
        <v>3348</v>
      </c>
      <c r="B3348" s="938" t="s">
        <v>1223</v>
      </c>
      <c r="E3348" s="718"/>
      <c r="F3348" s="718"/>
      <c r="G3348" s="718"/>
      <c r="I3348" s="741"/>
      <c r="K3348" s="718"/>
      <c r="N3348" s="1018"/>
      <c r="S3348" s="722">
        <f t="shared" si="428"/>
        <v>0</v>
      </c>
      <c r="U3348" s="722"/>
      <c r="W3348" s="655"/>
      <c r="Z3348" s="654">
        <f t="shared" si="429"/>
        <v>0</v>
      </c>
    </row>
    <row r="3349" spans="1:26">
      <c r="A3349" s="381">
        <v>3349</v>
      </c>
      <c r="B3349" s="936" t="s">
        <v>136</v>
      </c>
      <c r="E3349" s="718"/>
      <c r="F3349" s="718"/>
      <c r="G3349" s="718"/>
      <c r="I3349" s="741"/>
      <c r="K3349" s="718"/>
      <c r="N3349" s="1018"/>
      <c r="S3349" s="722">
        <f t="shared" si="428"/>
        <v>0</v>
      </c>
      <c r="U3349" s="722"/>
      <c r="W3349" s="655"/>
      <c r="Z3349" s="654">
        <f t="shared" si="429"/>
        <v>0</v>
      </c>
    </row>
    <row r="3350" spans="1:26">
      <c r="A3350" s="381">
        <v>3350</v>
      </c>
      <c r="B3350" s="936" t="s">
        <v>137</v>
      </c>
      <c r="E3350" s="718"/>
      <c r="F3350" s="718"/>
      <c r="G3350" s="718"/>
      <c r="I3350" s="741"/>
      <c r="K3350" s="718"/>
      <c r="N3350" s="1018"/>
      <c r="S3350" s="722">
        <f t="shared" si="428"/>
        <v>0</v>
      </c>
      <c r="U3350" s="722"/>
      <c r="W3350" s="655"/>
      <c r="Z3350" s="654">
        <f t="shared" si="429"/>
        <v>0</v>
      </c>
    </row>
    <row r="3351" spans="1:26">
      <c r="A3351" s="381">
        <v>3351</v>
      </c>
      <c r="B3351" s="936" t="s">
        <v>299</v>
      </c>
      <c r="E3351" s="718"/>
      <c r="F3351" s="718"/>
      <c r="G3351" s="718"/>
      <c r="I3351" s="741"/>
      <c r="K3351" s="718"/>
      <c r="N3351" s="1018"/>
      <c r="S3351" s="722">
        <f t="shared" si="428"/>
        <v>0</v>
      </c>
      <c r="U3351" s="722"/>
      <c r="W3351" s="655"/>
      <c r="Z3351" s="654">
        <f t="shared" si="429"/>
        <v>0</v>
      </c>
    </row>
    <row r="3352" spans="1:26">
      <c r="A3352" s="381">
        <v>3352</v>
      </c>
      <c r="B3352" s="936" t="s">
        <v>1102</v>
      </c>
      <c r="E3352" s="718"/>
      <c r="F3352" s="718"/>
      <c r="G3352" s="718"/>
      <c r="I3352" s="741"/>
      <c r="K3352" s="718"/>
      <c r="N3352" s="1018"/>
      <c r="S3352" s="722">
        <f t="shared" si="428"/>
        <v>0</v>
      </c>
      <c r="U3352" s="722"/>
      <c r="W3352" s="655"/>
      <c r="Z3352" s="654">
        <f t="shared" si="429"/>
        <v>0</v>
      </c>
    </row>
    <row r="3353" spans="1:26">
      <c r="A3353" s="381">
        <v>3353</v>
      </c>
      <c r="B3353" s="936" t="s">
        <v>300</v>
      </c>
      <c r="E3353" s="718"/>
      <c r="F3353" s="718"/>
      <c r="G3353" s="718"/>
      <c r="I3353" s="741"/>
      <c r="K3353" s="718"/>
      <c r="N3353" s="1018"/>
      <c r="S3353" s="722">
        <f t="shared" si="428"/>
        <v>0</v>
      </c>
      <c r="U3353" s="722"/>
      <c r="W3353" s="655"/>
      <c r="Z3353" s="654">
        <f t="shared" si="429"/>
        <v>0</v>
      </c>
    </row>
    <row r="3354" spans="1:26">
      <c r="A3354" s="381">
        <v>3354</v>
      </c>
      <c r="B3354" s="936" t="s">
        <v>301</v>
      </c>
      <c r="E3354" s="718"/>
      <c r="F3354" s="718"/>
      <c r="G3354" s="718"/>
      <c r="I3354" s="741"/>
      <c r="K3354" s="718"/>
      <c r="N3354" s="1018"/>
      <c r="S3354" s="722">
        <f t="shared" si="428"/>
        <v>0</v>
      </c>
      <c r="U3354" s="722"/>
      <c r="W3354" s="655"/>
      <c r="Z3354" s="654">
        <f t="shared" si="429"/>
        <v>0</v>
      </c>
    </row>
    <row r="3355" spans="1:26">
      <c r="A3355" s="381">
        <v>3355</v>
      </c>
      <c r="B3355" s="936" t="s">
        <v>1324</v>
      </c>
      <c r="E3355" s="718"/>
      <c r="F3355" s="718"/>
      <c r="G3355" s="718"/>
      <c r="I3355" s="741"/>
      <c r="K3355" s="718"/>
      <c r="N3355" s="1018"/>
      <c r="S3355" s="722">
        <f t="shared" si="428"/>
        <v>0</v>
      </c>
      <c r="U3355" s="722"/>
      <c r="W3355" s="655"/>
      <c r="Z3355" s="654">
        <f t="shared" si="429"/>
        <v>0</v>
      </c>
    </row>
    <row r="3356" spans="1:26">
      <c r="A3356" s="381">
        <v>3356</v>
      </c>
      <c r="B3356" s="936" t="s">
        <v>302</v>
      </c>
      <c r="E3356" s="718"/>
      <c r="F3356" s="718"/>
      <c r="G3356" s="718"/>
      <c r="I3356" s="741"/>
      <c r="K3356" s="718"/>
      <c r="N3356" s="1018"/>
      <c r="S3356" s="722">
        <f t="shared" si="428"/>
        <v>0</v>
      </c>
      <c r="U3356" s="722"/>
      <c r="W3356" s="655"/>
      <c r="Z3356" s="654">
        <f t="shared" si="429"/>
        <v>0</v>
      </c>
    </row>
    <row r="3357" spans="1:26">
      <c r="A3357" s="381">
        <v>3357</v>
      </c>
      <c r="B3357" s="936" t="s">
        <v>1544</v>
      </c>
      <c r="E3357" s="718"/>
      <c r="F3357" s="718"/>
      <c r="G3357" s="718"/>
      <c r="I3357" s="741"/>
      <c r="K3357" s="718"/>
      <c r="N3357" s="1018"/>
      <c r="S3357" s="722"/>
      <c r="U3357" s="722"/>
      <c r="W3357" s="655"/>
    </row>
    <row r="3358" spans="1:26">
      <c r="A3358" s="381">
        <v>3358</v>
      </c>
      <c r="B3358" s="936" t="s">
        <v>1545</v>
      </c>
      <c r="E3358" s="718"/>
      <c r="F3358" s="718"/>
      <c r="G3358" s="718"/>
      <c r="I3358" s="741"/>
      <c r="K3358" s="718"/>
      <c r="N3358" s="1018"/>
      <c r="S3358" s="722"/>
      <c r="U3358" s="722"/>
      <c r="W3358" s="655"/>
    </row>
    <row r="3359" spans="1:26">
      <c r="A3359" s="381">
        <v>3359</v>
      </c>
      <c r="B3359" s="936" t="s">
        <v>115</v>
      </c>
      <c r="E3359" s="718"/>
      <c r="F3359" s="718"/>
      <c r="G3359" s="718"/>
      <c r="I3359" s="741"/>
      <c r="K3359" s="718"/>
      <c r="N3359" s="1018"/>
      <c r="S3359" s="722">
        <f t="shared" ref="S3359:S3374" si="430">E3359-I3359</f>
        <v>0</v>
      </c>
      <c r="U3359" s="722"/>
      <c r="W3359" s="655"/>
      <c r="Z3359" s="654">
        <f t="shared" ref="Z3359:Z3374" si="431">E3359-Y3359</f>
        <v>0</v>
      </c>
    </row>
    <row r="3360" spans="1:26">
      <c r="A3360" s="381">
        <v>3360</v>
      </c>
      <c r="B3360" s="936" t="s">
        <v>106</v>
      </c>
      <c r="E3360" s="718"/>
      <c r="F3360" s="718"/>
      <c r="G3360" s="718"/>
      <c r="I3360" s="741"/>
      <c r="K3360" s="718"/>
      <c r="N3360" s="1018"/>
      <c r="S3360" s="722">
        <f t="shared" si="430"/>
        <v>0</v>
      </c>
      <c r="U3360" s="722"/>
      <c r="W3360" s="655"/>
      <c r="Z3360" s="654">
        <f t="shared" si="431"/>
        <v>0</v>
      </c>
    </row>
    <row r="3361" spans="1:26" ht="15.75">
      <c r="A3361" s="381">
        <v>3361</v>
      </c>
      <c r="B3361" s="937" t="s">
        <v>303</v>
      </c>
      <c r="E3361" s="718"/>
      <c r="F3361" s="718"/>
      <c r="G3361" s="718"/>
      <c r="I3361" s="737"/>
      <c r="K3361" s="231"/>
      <c r="N3361" s="1018"/>
      <c r="S3361" s="722">
        <f t="shared" si="430"/>
        <v>0</v>
      </c>
      <c r="U3361" s="722"/>
      <c r="W3361" s="655"/>
      <c r="Z3361" s="654">
        <f t="shared" si="431"/>
        <v>0</v>
      </c>
    </row>
    <row r="3362" spans="1:26">
      <c r="A3362" s="381">
        <v>3362</v>
      </c>
      <c r="B3362" s="936" t="s">
        <v>135</v>
      </c>
      <c r="E3362" s="718"/>
      <c r="F3362" s="718"/>
      <c r="G3362" s="718"/>
      <c r="I3362" s="737"/>
      <c r="K3362" s="231"/>
      <c r="N3362" s="1018"/>
      <c r="S3362" s="722">
        <f t="shared" si="430"/>
        <v>0</v>
      </c>
      <c r="U3362" s="722"/>
      <c r="W3362" s="655"/>
      <c r="Z3362" s="654">
        <f t="shared" si="431"/>
        <v>0</v>
      </c>
    </row>
    <row r="3363" spans="1:26">
      <c r="A3363" s="381">
        <v>3363</v>
      </c>
      <c r="B3363" s="938" t="s">
        <v>1220</v>
      </c>
      <c r="E3363" s="718"/>
      <c r="F3363" s="718"/>
      <c r="G3363" s="718"/>
      <c r="I3363" s="741"/>
      <c r="K3363" s="718"/>
      <c r="N3363" s="1018"/>
      <c r="S3363" s="722">
        <f t="shared" si="430"/>
        <v>0</v>
      </c>
      <c r="U3363" s="722"/>
      <c r="W3363" s="655"/>
      <c r="Z3363" s="654">
        <f t="shared" si="431"/>
        <v>0</v>
      </c>
    </row>
    <row r="3364" spans="1:26">
      <c r="A3364" s="381">
        <v>3364</v>
      </c>
      <c r="B3364" s="938" t="s">
        <v>1221</v>
      </c>
      <c r="E3364" s="718"/>
      <c r="F3364" s="718"/>
      <c r="G3364" s="718"/>
      <c r="I3364" s="741"/>
      <c r="K3364" s="718"/>
      <c r="N3364" s="1018"/>
      <c r="S3364" s="722">
        <f t="shared" si="430"/>
        <v>0</v>
      </c>
      <c r="U3364" s="722"/>
      <c r="W3364" s="655"/>
      <c r="Z3364" s="654">
        <f t="shared" si="431"/>
        <v>0</v>
      </c>
    </row>
    <row r="3365" spans="1:26">
      <c r="A3365" s="381">
        <v>3365</v>
      </c>
      <c r="B3365" s="938" t="s">
        <v>1222</v>
      </c>
      <c r="E3365" s="718"/>
      <c r="F3365" s="718"/>
      <c r="G3365" s="718"/>
      <c r="I3365" s="741"/>
      <c r="K3365" s="718"/>
      <c r="N3365" s="1018"/>
      <c r="S3365" s="722">
        <f t="shared" si="430"/>
        <v>0</v>
      </c>
      <c r="U3365" s="722"/>
      <c r="W3365" s="655"/>
      <c r="Z3365" s="654">
        <f t="shared" si="431"/>
        <v>0</v>
      </c>
    </row>
    <row r="3366" spans="1:26">
      <c r="A3366" s="381">
        <v>3366</v>
      </c>
      <c r="B3366" s="938" t="s">
        <v>1223</v>
      </c>
      <c r="E3366" s="718"/>
      <c r="F3366" s="718"/>
      <c r="G3366" s="718"/>
      <c r="I3366" s="741"/>
      <c r="K3366" s="718"/>
      <c r="N3366" s="1018"/>
      <c r="S3366" s="722">
        <f t="shared" si="430"/>
        <v>0</v>
      </c>
      <c r="U3366" s="722"/>
      <c r="W3366" s="655"/>
      <c r="Z3366" s="654">
        <f t="shared" si="431"/>
        <v>0</v>
      </c>
    </row>
    <row r="3367" spans="1:26">
      <c r="A3367" s="381">
        <v>3367</v>
      </c>
      <c r="B3367" s="936" t="s">
        <v>136</v>
      </c>
      <c r="E3367" s="718"/>
      <c r="F3367" s="718"/>
      <c r="G3367" s="718"/>
      <c r="I3367" s="741"/>
      <c r="K3367" s="718"/>
      <c r="N3367" s="1018"/>
      <c r="S3367" s="722">
        <f t="shared" si="430"/>
        <v>0</v>
      </c>
      <c r="U3367" s="722"/>
      <c r="W3367" s="655"/>
      <c r="Z3367" s="654">
        <f t="shared" si="431"/>
        <v>0</v>
      </c>
    </row>
    <row r="3368" spans="1:26">
      <c r="A3368" s="381">
        <v>3368</v>
      </c>
      <c r="B3368" s="936" t="s">
        <v>137</v>
      </c>
      <c r="E3368" s="718"/>
      <c r="F3368" s="718"/>
      <c r="G3368" s="718"/>
      <c r="I3368" s="741"/>
      <c r="K3368" s="718"/>
      <c r="N3368" s="1018"/>
      <c r="S3368" s="722">
        <f t="shared" si="430"/>
        <v>0</v>
      </c>
      <c r="U3368" s="722"/>
      <c r="W3368" s="655"/>
      <c r="Z3368" s="654">
        <f t="shared" si="431"/>
        <v>0</v>
      </c>
    </row>
    <row r="3369" spans="1:26">
      <c r="A3369" s="381">
        <v>3369</v>
      </c>
      <c r="B3369" s="936" t="s">
        <v>299</v>
      </c>
      <c r="E3369" s="718"/>
      <c r="F3369" s="718"/>
      <c r="G3369" s="718"/>
      <c r="I3369" s="741"/>
      <c r="K3369" s="718"/>
      <c r="N3369" s="1018"/>
      <c r="S3369" s="722">
        <f t="shared" si="430"/>
        <v>0</v>
      </c>
      <c r="U3369" s="722"/>
      <c r="W3369" s="655"/>
      <c r="Z3369" s="654">
        <f t="shared" si="431"/>
        <v>0</v>
      </c>
    </row>
    <row r="3370" spans="1:26">
      <c r="A3370" s="381">
        <v>3370</v>
      </c>
      <c r="B3370" s="936" t="s">
        <v>1102</v>
      </c>
      <c r="E3370" s="718"/>
      <c r="F3370" s="718"/>
      <c r="G3370" s="718"/>
      <c r="I3370" s="741"/>
      <c r="K3370" s="718"/>
      <c r="N3370" s="1018"/>
      <c r="S3370" s="722">
        <f t="shared" si="430"/>
        <v>0</v>
      </c>
      <c r="U3370" s="722"/>
      <c r="W3370" s="655"/>
      <c r="Z3370" s="654">
        <f t="shared" si="431"/>
        <v>0</v>
      </c>
    </row>
    <row r="3371" spans="1:26">
      <c r="A3371" s="381">
        <v>3371</v>
      </c>
      <c r="B3371" s="936" t="s">
        <v>300</v>
      </c>
      <c r="E3371" s="718"/>
      <c r="F3371" s="718"/>
      <c r="G3371" s="718"/>
      <c r="I3371" s="741"/>
      <c r="K3371" s="718"/>
      <c r="N3371" s="1018"/>
      <c r="S3371" s="722">
        <f t="shared" si="430"/>
        <v>0</v>
      </c>
      <c r="U3371" s="722"/>
      <c r="W3371" s="655"/>
      <c r="Z3371" s="654">
        <f t="shared" si="431"/>
        <v>0</v>
      </c>
    </row>
    <row r="3372" spans="1:26">
      <c r="A3372" s="381">
        <v>3372</v>
      </c>
      <c r="B3372" s="936" t="s">
        <v>301</v>
      </c>
      <c r="E3372" s="718"/>
      <c r="F3372" s="718"/>
      <c r="G3372" s="718"/>
      <c r="I3372" s="741"/>
      <c r="K3372" s="718"/>
      <c r="N3372" s="1018"/>
      <c r="S3372" s="722">
        <f t="shared" si="430"/>
        <v>0</v>
      </c>
      <c r="U3372" s="722"/>
      <c r="W3372" s="655"/>
      <c r="Z3372" s="654">
        <f t="shared" si="431"/>
        <v>0</v>
      </c>
    </row>
    <row r="3373" spans="1:26">
      <c r="A3373" s="381">
        <v>3373</v>
      </c>
      <c r="B3373" s="936" t="s">
        <v>1324</v>
      </c>
      <c r="E3373" s="718"/>
      <c r="F3373" s="718"/>
      <c r="G3373" s="718"/>
      <c r="I3373" s="741"/>
      <c r="K3373" s="718"/>
      <c r="N3373" s="1018"/>
      <c r="S3373" s="722">
        <f t="shared" si="430"/>
        <v>0</v>
      </c>
      <c r="U3373" s="722"/>
      <c r="W3373" s="655"/>
      <c r="Z3373" s="654">
        <f t="shared" si="431"/>
        <v>0</v>
      </c>
    </row>
    <row r="3374" spans="1:26">
      <c r="A3374" s="381">
        <v>3374</v>
      </c>
      <c r="B3374" s="936" t="s">
        <v>302</v>
      </c>
      <c r="E3374" s="718"/>
      <c r="F3374" s="718"/>
      <c r="G3374" s="718"/>
      <c r="I3374" s="741"/>
      <c r="K3374" s="718"/>
      <c r="N3374" s="1018"/>
      <c r="S3374" s="722">
        <f t="shared" si="430"/>
        <v>0</v>
      </c>
      <c r="U3374" s="722"/>
      <c r="W3374" s="655"/>
      <c r="Z3374" s="654">
        <f t="shared" si="431"/>
        <v>0</v>
      </c>
    </row>
    <row r="3375" spans="1:26">
      <c r="A3375" s="381">
        <v>3375</v>
      </c>
      <c r="B3375" s="936" t="s">
        <v>1544</v>
      </c>
      <c r="E3375" s="718"/>
      <c r="F3375" s="718"/>
      <c r="G3375" s="718"/>
      <c r="I3375" s="741"/>
      <c r="K3375" s="718"/>
      <c r="N3375" s="1018"/>
      <c r="S3375" s="722"/>
      <c r="U3375" s="722"/>
      <c r="W3375" s="655"/>
    </row>
    <row r="3376" spans="1:26">
      <c r="A3376" s="381">
        <v>3376</v>
      </c>
      <c r="B3376" s="936" t="s">
        <v>1545</v>
      </c>
      <c r="E3376" s="718"/>
      <c r="F3376" s="718"/>
      <c r="G3376" s="718"/>
      <c r="I3376" s="741"/>
      <c r="K3376" s="718"/>
      <c r="N3376" s="1018"/>
      <c r="S3376" s="722"/>
      <c r="U3376" s="722"/>
      <c r="W3376" s="655"/>
    </row>
    <row r="3377" spans="1:26">
      <c r="A3377" s="381">
        <v>3377</v>
      </c>
      <c r="B3377" s="936" t="s">
        <v>115</v>
      </c>
      <c r="E3377" s="718"/>
      <c r="F3377" s="718"/>
      <c r="G3377" s="718"/>
      <c r="I3377" s="741"/>
      <c r="K3377" s="718"/>
      <c r="N3377" s="1018"/>
      <c r="S3377" s="722">
        <f t="shared" ref="S3377:S3392" si="432">E3377-I3377</f>
        <v>0</v>
      </c>
      <c r="U3377" s="722"/>
      <c r="W3377" s="655"/>
      <c r="Z3377" s="654">
        <f t="shared" ref="Z3377:Z3392" si="433">E3377-Y3377</f>
        <v>0</v>
      </c>
    </row>
    <row r="3378" spans="1:26">
      <c r="A3378" s="381">
        <v>3378</v>
      </c>
      <c r="B3378" s="936" t="s">
        <v>106</v>
      </c>
      <c r="E3378" s="718"/>
      <c r="F3378" s="718"/>
      <c r="G3378" s="718"/>
      <c r="I3378" s="741"/>
      <c r="K3378" s="718"/>
      <c r="N3378" s="1018"/>
      <c r="S3378" s="722">
        <f t="shared" si="432"/>
        <v>0</v>
      </c>
      <c r="U3378" s="722"/>
      <c r="W3378" s="655"/>
      <c r="Z3378" s="654">
        <f t="shared" si="433"/>
        <v>0</v>
      </c>
    </row>
    <row r="3379" spans="1:26" ht="15.75">
      <c r="A3379" s="381">
        <v>3379</v>
      </c>
      <c r="B3379" s="937" t="s">
        <v>172</v>
      </c>
      <c r="E3379" s="718"/>
      <c r="F3379" s="718"/>
      <c r="G3379" s="718"/>
      <c r="I3379" s="737"/>
      <c r="K3379" s="231"/>
      <c r="N3379" s="1018"/>
      <c r="S3379" s="722">
        <f t="shared" si="432"/>
        <v>0</v>
      </c>
      <c r="U3379" s="722"/>
      <c r="W3379" s="655"/>
      <c r="Z3379" s="654">
        <f t="shared" si="433"/>
        <v>0</v>
      </c>
    </row>
    <row r="3380" spans="1:26">
      <c r="A3380" s="381">
        <v>3380</v>
      </c>
      <c r="B3380" s="936" t="s">
        <v>135</v>
      </c>
      <c r="E3380" s="718"/>
      <c r="F3380" s="718"/>
      <c r="G3380" s="718"/>
      <c r="I3380" s="737"/>
      <c r="K3380" s="231"/>
      <c r="N3380" s="1018"/>
      <c r="S3380" s="722">
        <f t="shared" si="432"/>
        <v>0</v>
      </c>
      <c r="U3380" s="722"/>
      <c r="W3380" s="655"/>
      <c r="Z3380" s="654">
        <f t="shared" si="433"/>
        <v>0</v>
      </c>
    </row>
    <row r="3381" spans="1:26">
      <c r="A3381" s="381">
        <v>3381</v>
      </c>
      <c r="B3381" s="938" t="s">
        <v>1220</v>
      </c>
      <c r="E3381" s="718"/>
      <c r="F3381" s="718"/>
      <c r="G3381" s="718"/>
      <c r="I3381" s="741"/>
      <c r="K3381" s="718"/>
      <c r="N3381" s="1018"/>
      <c r="S3381" s="722">
        <f t="shared" si="432"/>
        <v>0</v>
      </c>
      <c r="U3381" s="722"/>
      <c r="W3381" s="655"/>
      <c r="Z3381" s="654">
        <f t="shared" si="433"/>
        <v>0</v>
      </c>
    </row>
    <row r="3382" spans="1:26">
      <c r="A3382" s="381">
        <v>3382</v>
      </c>
      <c r="B3382" s="938" t="s">
        <v>1221</v>
      </c>
      <c r="E3382" s="718"/>
      <c r="F3382" s="718"/>
      <c r="G3382" s="718"/>
      <c r="I3382" s="741"/>
      <c r="K3382" s="718"/>
      <c r="N3382" s="1018"/>
      <c r="S3382" s="722">
        <f t="shared" si="432"/>
        <v>0</v>
      </c>
      <c r="U3382" s="722"/>
      <c r="W3382" s="655"/>
      <c r="Z3382" s="654">
        <f t="shared" si="433"/>
        <v>0</v>
      </c>
    </row>
    <row r="3383" spans="1:26">
      <c r="A3383" s="381">
        <v>3383</v>
      </c>
      <c r="B3383" s="938" t="s">
        <v>1222</v>
      </c>
      <c r="E3383" s="718"/>
      <c r="F3383" s="718"/>
      <c r="G3383" s="718"/>
      <c r="I3383" s="741"/>
      <c r="K3383" s="718"/>
      <c r="N3383" s="1018"/>
      <c r="S3383" s="722">
        <f t="shared" si="432"/>
        <v>0</v>
      </c>
      <c r="U3383" s="722"/>
      <c r="W3383" s="655"/>
      <c r="Z3383" s="654">
        <f t="shared" si="433"/>
        <v>0</v>
      </c>
    </row>
    <row r="3384" spans="1:26">
      <c r="A3384" s="381">
        <v>3384</v>
      </c>
      <c r="B3384" s="938" t="s">
        <v>1223</v>
      </c>
      <c r="E3384" s="718"/>
      <c r="F3384" s="718"/>
      <c r="G3384" s="718"/>
      <c r="I3384" s="741"/>
      <c r="K3384" s="718"/>
      <c r="N3384" s="1018"/>
      <c r="S3384" s="722">
        <f t="shared" si="432"/>
        <v>0</v>
      </c>
      <c r="U3384" s="722"/>
      <c r="W3384" s="655"/>
      <c r="Z3384" s="654">
        <f t="shared" si="433"/>
        <v>0</v>
      </c>
    </row>
    <row r="3385" spans="1:26">
      <c r="A3385" s="381">
        <v>3385</v>
      </c>
      <c r="B3385" s="936" t="s">
        <v>136</v>
      </c>
      <c r="E3385" s="718"/>
      <c r="F3385" s="718"/>
      <c r="G3385" s="718"/>
      <c r="I3385" s="741"/>
      <c r="K3385" s="718"/>
      <c r="N3385" s="1018"/>
      <c r="S3385" s="722">
        <f t="shared" si="432"/>
        <v>0</v>
      </c>
      <c r="U3385" s="722"/>
      <c r="W3385" s="655"/>
      <c r="Z3385" s="654">
        <f t="shared" si="433"/>
        <v>0</v>
      </c>
    </row>
    <row r="3386" spans="1:26">
      <c r="A3386" s="381">
        <v>3386</v>
      </c>
      <c r="B3386" s="936" t="s">
        <v>137</v>
      </c>
      <c r="E3386" s="718"/>
      <c r="F3386" s="718"/>
      <c r="G3386" s="718"/>
      <c r="I3386" s="741"/>
      <c r="K3386" s="718"/>
      <c r="N3386" s="1018"/>
      <c r="S3386" s="722">
        <f t="shared" si="432"/>
        <v>0</v>
      </c>
      <c r="U3386" s="722"/>
      <c r="W3386" s="655"/>
      <c r="Z3386" s="654">
        <f t="shared" si="433"/>
        <v>0</v>
      </c>
    </row>
    <row r="3387" spans="1:26">
      <c r="A3387" s="381">
        <v>3387</v>
      </c>
      <c r="B3387" s="936" t="s">
        <v>299</v>
      </c>
      <c r="E3387" s="718"/>
      <c r="F3387" s="718"/>
      <c r="G3387" s="718"/>
      <c r="I3387" s="741"/>
      <c r="K3387" s="718"/>
      <c r="N3387" s="1018"/>
      <c r="S3387" s="722">
        <f t="shared" si="432"/>
        <v>0</v>
      </c>
      <c r="U3387" s="722"/>
      <c r="W3387" s="655"/>
      <c r="Z3387" s="654">
        <f t="shared" si="433"/>
        <v>0</v>
      </c>
    </row>
    <row r="3388" spans="1:26">
      <c r="A3388" s="381">
        <v>3388</v>
      </c>
      <c r="B3388" s="936" t="s">
        <v>1102</v>
      </c>
      <c r="E3388" s="718"/>
      <c r="F3388" s="718"/>
      <c r="G3388" s="718"/>
      <c r="I3388" s="741"/>
      <c r="K3388" s="718"/>
      <c r="N3388" s="1018"/>
      <c r="S3388" s="722">
        <f t="shared" si="432"/>
        <v>0</v>
      </c>
      <c r="U3388" s="722"/>
      <c r="W3388" s="655"/>
      <c r="Z3388" s="654">
        <f t="shared" si="433"/>
        <v>0</v>
      </c>
    </row>
    <row r="3389" spans="1:26">
      <c r="A3389" s="381">
        <v>3389</v>
      </c>
      <c r="B3389" s="936" t="s">
        <v>300</v>
      </c>
      <c r="E3389" s="718"/>
      <c r="F3389" s="718"/>
      <c r="G3389" s="718"/>
      <c r="I3389" s="741"/>
      <c r="K3389" s="718"/>
      <c r="N3389" s="1018"/>
      <c r="S3389" s="722">
        <f t="shared" si="432"/>
        <v>0</v>
      </c>
      <c r="U3389" s="722"/>
      <c r="W3389" s="655"/>
      <c r="Z3389" s="654">
        <f t="shared" si="433"/>
        <v>0</v>
      </c>
    </row>
    <row r="3390" spans="1:26">
      <c r="A3390" s="381">
        <v>3390</v>
      </c>
      <c r="B3390" s="936" t="s">
        <v>301</v>
      </c>
      <c r="E3390" s="718"/>
      <c r="F3390" s="718"/>
      <c r="G3390" s="718"/>
      <c r="I3390" s="741"/>
      <c r="K3390" s="718"/>
      <c r="N3390" s="1018"/>
      <c r="S3390" s="722">
        <f t="shared" si="432"/>
        <v>0</v>
      </c>
      <c r="U3390" s="722"/>
      <c r="W3390" s="655"/>
      <c r="Z3390" s="654">
        <f t="shared" si="433"/>
        <v>0</v>
      </c>
    </row>
    <row r="3391" spans="1:26">
      <c r="A3391" s="381">
        <v>3391</v>
      </c>
      <c r="B3391" s="936" t="s">
        <v>1324</v>
      </c>
      <c r="E3391" s="718"/>
      <c r="F3391" s="718"/>
      <c r="G3391" s="718"/>
      <c r="I3391" s="741"/>
      <c r="K3391" s="718"/>
      <c r="N3391" s="1018"/>
      <c r="S3391" s="722">
        <f t="shared" si="432"/>
        <v>0</v>
      </c>
      <c r="U3391" s="722"/>
      <c r="W3391" s="655"/>
      <c r="Z3391" s="654">
        <f t="shared" si="433"/>
        <v>0</v>
      </c>
    </row>
    <row r="3392" spans="1:26">
      <c r="A3392" s="381">
        <v>3392</v>
      </c>
      <c r="B3392" s="936" t="s">
        <v>302</v>
      </c>
      <c r="E3392" s="718"/>
      <c r="F3392" s="718"/>
      <c r="G3392" s="718"/>
      <c r="I3392" s="741"/>
      <c r="K3392" s="718"/>
      <c r="N3392" s="1018"/>
      <c r="S3392" s="722">
        <f t="shared" si="432"/>
        <v>0</v>
      </c>
      <c r="U3392" s="722"/>
      <c r="W3392" s="655"/>
      <c r="Z3392" s="654">
        <f t="shared" si="433"/>
        <v>0</v>
      </c>
    </row>
    <row r="3393" spans="1:26">
      <c r="A3393" s="381">
        <v>3393</v>
      </c>
      <c r="B3393" s="936" t="s">
        <v>1544</v>
      </c>
      <c r="E3393" s="718"/>
      <c r="F3393" s="718"/>
      <c r="G3393" s="718"/>
      <c r="I3393" s="741"/>
      <c r="K3393" s="718"/>
      <c r="N3393" s="1018"/>
      <c r="S3393" s="722"/>
      <c r="U3393" s="722"/>
      <c r="W3393" s="655"/>
    </row>
    <row r="3394" spans="1:26">
      <c r="A3394" s="381">
        <v>3394</v>
      </c>
      <c r="B3394" s="936" t="s">
        <v>1545</v>
      </c>
      <c r="E3394" s="718"/>
      <c r="F3394" s="718"/>
      <c r="G3394" s="718"/>
      <c r="I3394" s="741"/>
      <c r="K3394" s="718"/>
      <c r="N3394" s="1018"/>
      <c r="S3394" s="722"/>
      <c r="U3394" s="722"/>
      <c r="W3394" s="655"/>
    </row>
    <row r="3395" spans="1:26">
      <c r="A3395" s="381">
        <v>3395</v>
      </c>
      <c r="B3395" s="936" t="s">
        <v>115</v>
      </c>
      <c r="E3395" s="718"/>
      <c r="F3395" s="718"/>
      <c r="G3395" s="718"/>
      <c r="I3395" s="741"/>
      <c r="K3395" s="718"/>
      <c r="N3395" s="1018"/>
      <c r="S3395" s="722">
        <f t="shared" ref="S3395:S3411" si="434">E3395-I3395</f>
        <v>0</v>
      </c>
      <c r="U3395" s="722"/>
      <c r="W3395" s="655"/>
      <c r="Z3395" s="654">
        <f t="shared" ref="Z3395:Z3411" si="435">E3395-Y3395</f>
        <v>0</v>
      </c>
    </row>
    <row r="3396" spans="1:26">
      <c r="A3396" s="381">
        <v>3396</v>
      </c>
      <c r="B3396" s="936" t="s">
        <v>106</v>
      </c>
      <c r="E3396" s="718"/>
      <c r="F3396" s="718"/>
      <c r="G3396" s="718"/>
      <c r="I3396" s="741"/>
      <c r="K3396" s="718"/>
      <c r="N3396" s="1018"/>
      <c r="S3396" s="722">
        <f t="shared" si="434"/>
        <v>0</v>
      </c>
      <c r="U3396" s="722"/>
      <c r="W3396" s="655"/>
      <c r="Z3396" s="654">
        <f t="shared" si="435"/>
        <v>0</v>
      </c>
    </row>
    <row r="3397" spans="1:26" ht="15.75">
      <c r="A3397" s="381">
        <v>3397</v>
      </c>
      <c r="B3397" s="937" t="s">
        <v>305</v>
      </c>
      <c r="E3397" s="718"/>
      <c r="F3397" s="718"/>
      <c r="G3397" s="718"/>
      <c r="I3397" s="737"/>
      <c r="K3397" s="231"/>
      <c r="N3397" s="1018"/>
      <c r="S3397" s="722">
        <f t="shared" si="434"/>
        <v>0</v>
      </c>
      <c r="U3397" s="722"/>
      <c r="W3397" s="655"/>
      <c r="Z3397" s="654">
        <f t="shared" si="435"/>
        <v>0</v>
      </c>
    </row>
    <row r="3398" spans="1:26" ht="15.75">
      <c r="A3398" s="381">
        <v>3398</v>
      </c>
      <c r="B3398" s="937" t="s">
        <v>271</v>
      </c>
      <c r="E3398" s="718"/>
      <c r="F3398" s="718"/>
      <c r="G3398" s="718"/>
      <c r="I3398" s="737"/>
      <c r="K3398" s="231"/>
      <c r="N3398" s="1018"/>
      <c r="S3398" s="722">
        <f t="shared" si="434"/>
        <v>0</v>
      </c>
      <c r="U3398" s="722"/>
      <c r="W3398" s="655"/>
      <c r="Z3398" s="654">
        <f t="shared" si="435"/>
        <v>0</v>
      </c>
    </row>
    <row r="3399" spans="1:26">
      <c r="A3399" s="381">
        <v>3399</v>
      </c>
      <c r="B3399" s="936" t="s">
        <v>135</v>
      </c>
      <c r="E3399" s="718"/>
      <c r="F3399" s="718"/>
      <c r="G3399" s="718"/>
      <c r="I3399" s="737"/>
      <c r="K3399" s="231"/>
      <c r="N3399" s="1018"/>
      <c r="S3399" s="722">
        <f t="shared" si="434"/>
        <v>0</v>
      </c>
      <c r="U3399" s="722"/>
      <c r="W3399" s="655"/>
      <c r="Z3399" s="654">
        <f t="shared" si="435"/>
        <v>0</v>
      </c>
    </row>
    <row r="3400" spans="1:26">
      <c r="A3400" s="381">
        <v>3400</v>
      </c>
      <c r="B3400" s="938" t="s">
        <v>1220</v>
      </c>
      <c r="E3400" s="718"/>
      <c r="F3400" s="718"/>
      <c r="G3400" s="718"/>
      <c r="I3400" s="737"/>
      <c r="K3400" s="231"/>
      <c r="N3400" s="1018"/>
      <c r="S3400" s="722">
        <f t="shared" si="434"/>
        <v>0</v>
      </c>
      <c r="U3400" s="722"/>
      <c r="W3400" s="655"/>
      <c r="Z3400" s="654">
        <f t="shared" si="435"/>
        <v>0</v>
      </c>
    </row>
    <row r="3401" spans="1:26">
      <c r="A3401" s="381">
        <v>3401</v>
      </c>
      <c r="B3401" s="938" t="s">
        <v>1221</v>
      </c>
      <c r="E3401" s="718"/>
      <c r="F3401" s="718"/>
      <c r="G3401" s="718"/>
      <c r="I3401" s="737"/>
      <c r="K3401" s="231"/>
      <c r="N3401" s="1018"/>
      <c r="S3401" s="722">
        <f t="shared" si="434"/>
        <v>0</v>
      </c>
      <c r="U3401" s="722"/>
      <c r="W3401" s="655"/>
      <c r="Z3401" s="654">
        <f t="shared" si="435"/>
        <v>0</v>
      </c>
    </row>
    <row r="3402" spans="1:26">
      <c r="A3402" s="381">
        <v>3402</v>
      </c>
      <c r="B3402" s="938" t="s">
        <v>1222</v>
      </c>
      <c r="E3402" s="718"/>
      <c r="F3402" s="718"/>
      <c r="G3402" s="718"/>
      <c r="I3402" s="737"/>
      <c r="K3402" s="231"/>
      <c r="N3402" s="1018"/>
      <c r="S3402" s="722">
        <f t="shared" si="434"/>
        <v>0</v>
      </c>
      <c r="U3402" s="722"/>
      <c r="W3402" s="655"/>
      <c r="Z3402" s="654">
        <f t="shared" si="435"/>
        <v>0</v>
      </c>
    </row>
    <row r="3403" spans="1:26">
      <c r="A3403" s="381">
        <v>3403</v>
      </c>
      <c r="B3403" s="938" t="s">
        <v>1223</v>
      </c>
      <c r="E3403" s="718"/>
      <c r="F3403" s="718"/>
      <c r="G3403" s="718"/>
      <c r="I3403" s="737"/>
      <c r="K3403" s="231"/>
      <c r="N3403" s="1018"/>
      <c r="S3403" s="722">
        <f t="shared" si="434"/>
        <v>0</v>
      </c>
      <c r="U3403" s="722"/>
      <c r="W3403" s="655"/>
      <c r="Z3403" s="654">
        <f t="shared" si="435"/>
        <v>0</v>
      </c>
    </row>
    <row r="3404" spans="1:26">
      <c r="A3404" s="381">
        <v>3404</v>
      </c>
      <c r="B3404" s="936" t="s">
        <v>136</v>
      </c>
      <c r="E3404" s="718"/>
      <c r="F3404" s="718"/>
      <c r="G3404" s="718"/>
      <c r="I3404" s="737"/>
      <c r="K3404" s="231"/>
      <c r="N3404" s="1018"/>
      <c r="S3404" s="722">
        <f t="shared" si="434"/>
        <v>0</v>
      </c>
      <c r="U3404" s="722"/>
      <c r="W3404" s="655"/>
      <c r="Z3404" s="654">
        <f t="shared" si="435"/>
        <v>0</v>
      </c>
    </row>
    <row r="3405" spans="1:26">
      <c r="A3405" s="381">
        <v>3405</v>
      </c>
      <c r="B3405" s="936" t="s">
        <v>137</v>
      </c>
      <c r="E3405" s="718"/>
      <c r="F3405" s="718"/>
      <c r="G3405" s="718"/>
      <c r="I3405" s="737"/>
      <c r="K3405" s="231"/>
      <c r="N3405" s="1018"/>
      <c r="S3405" s="722">
        <f t="shared" si="434"/>
        <v>0</v>
      </c>
      <c r="U3405" s="722"/>
      <c r="W3405" s="655"/>
      <c r="Z3405" s="654">
        <f t="shared" si="435"/>
        <v>0</v>
      </c>
    </row>
    <row r="3406" spans="1:26">
      <c r="A3406" s="381">
        <v>3406</v>
      </c>
      <c r="B3406" s="936" t="s">
        <v>299</v>
      </c>
      <c r="E3406" s="718"/>
      <c r="F3406" s="718"/>
      <c r="G3406" s="718"/>
      <c r="I3406" s="737"/>
      <c r="K3406" s="231"/>
      <c r="N3406" s="1018"/>
      <c r="S3406" s="722">
        <f t="shared" si="434"/>
        <v>0</v>
      </c>
      <c r="U3406" s="722"/>
      <c r="W3406" s="655"/>
      <c r="Z3406" s="654">
        <f t="shared" si="435"/>
        <v>0</v>
      </c>
    </row>
    <row r="3407" spans="1:26">
      <c r="A3407" s="381">
        <v>3407</v>
      </c>
      <c r="B3407" s="936" t="s">
        <v>1102</v>
      </c>
      <c r="E3407" s="718"/>
      <c r="F3407" s="718"/>
      <c r="G3407" s="718"/>
      <c r="I3407" s="737"/>
      <c r="K3407" s="231"/>
      <c r="N3407" s="1018"/>
      <c r="S3407" s="722">
        <f t="shared" si="434"/>
        <v>0</v>
      </c>
      <c r="U3407" s="722"/>
      <c r="W3407" s="655"/>
      <c r="Z3407" s="654">
        <f t="shared" si="435"/>
        <v>0</v>
      </c>
    </row>
    <row r="3408" spans="1:26">
      <c r="A3408" s="381">
        <v>3408</v>
      </c>
      <c r="B3408" s="936" t="s">
        <v>300</v>
      </c>
      <c r="E3408" s="718"/>
      <c r="F3408" s="718"/>
      <c r="G3408" s="718"/>
      <c r="I3408" s="737"/>
      <c r="K3408" s="231"/>
      <c r="N3408" s="1018"/>
      <c r="S3408" s="722">
        <f t="shared" si="434"/>
        <v>0</v>
      </c>
      <c r="U3408" s="722"/>
      <c r="W3408" s="655"/>
      <c r="Z3408" s="654">
        <f t="shared" si="435"/>
        <v>0</v>
      </c>
    </row>
    <row r="3409" spans="1:26">
      <c r="A3409" s="381">
        <v>3409</v>
      </c>
      <c r="B3409" s="936" t="s">
        <v>301</v>
      </c>
      <c r="E3409" s="718"/>
      <c r="F3409" s="718"/>
      <c r="G3409" s="718"/>
      <c r="I3409" s="737"/>
      <c r="K3409" s="231"/>
      <c r="N3409" s="1018"/>
      <c r="S3409" s="722">
        <f t="shared" si="434"/>
        <v>0</v>
      </c>
      <c r="U3409" s="722"/>
      <c r="W3409" s="655"/>
      <c r="Z3409" s="654">
        <f t="shared" si="435"/>
        <v>0</v>
      </c>
    </row>
    <row r="3410" spans="1:26">
      <c r="A3410" s="381">
        <v>3410</v>
      </c>
      <c r="B3410" s="936" t="s">
        <v>1324</v>
      </c>
      <c r="E3410" s="718"/>
      <c r="F3410" s="718"/>
      <c r="G3410" s="718"/>
      <c r="I3410" s="737"/>
      <c r="K3410" s="231"/>
      <c r="N3410" s="1018"/>
      <c r="S3410" s="722">
        <f t="shared" si="434"/>
        <v>0</v>
      </c>
      <c r="U3410" s="722"/>
      <c r="W3410" s="655"/>
      <c r="Z3410" s="654">
        <f t="shared" si="435"/>
        <v>0</v>
      </c>
    </row>
    <row r="3411" spans="1:26">
      <c r="A3411" s="381">
        <v>3411</v>
      </c>
      <c r="B3411" s="936" t="s">
        <v>302</v>
      </c>
      <c r="E3411" s="718"/>
      <c r="F3411" s="718"/>
      <c r="G3411" s="718"/>
      <c r="I3411" s="737"/>
      <c r="K3411" s="231"/>
      <c r="N3411" s="1018"/>
      <c r="S3411" s="722">
        <f t="shared" si="434"/>
        <v>0</v>
      </c>
      <c r="U3411" s="722"/>
      <c r="W3411" s="655"/>
      <c r="Z3411" s="654">
        <f t="shared" si="435"/>
        <v>0</v>
      </c>
    </row>
    <row r="3412" spans="1:26">
      <c r="A3412" s="381">
        <v>3412</v>
      </c>
      <c r="B3412" s="936" t="s">
        <v>1544</v>
      </c>
      <c r="E3412" s="718"/>
      <c r="F3412" s="718"/>
      <c r="G3412" s="718"/>
      <c r="I3412" s="737"/>
      <c r="K3412" s="231"/>
      <c r="N3412" s="1018"/>
      <c r="S3412" s="722"/>
      <c r="U3412" s="722"/>
      <c r="W3412" s="655"/>
    </row>
    <row r="3413" spans="1:26">
      <c r="A3413" s="381">
        <v>3413</v>
      </c>
      <c r="B3413" s="936" t="s">
        <v>1545</v>
      </c>
      <c r="E3413" s="718"/>
      <c r="F3413" s="718"/>
      <c r="G3413" s="718"/>
      <c r="I3413" s="737"/>
      <c r="K3413" s="231"/>
      <c r="N3413" s="1018"/>
      <c r="S3413" s="722"/>
      <c r="U3413" s="722"/>
      <c r="W3413" s="655"/>
    </row>
    <row r="3414" spans="1:26">
      <c r="A3414" s="381">
        <v>3414</v>
      </c>
      <c r="B3414" s="936" t="s">
        <v>115</v>
      </c>
      <c r="E3414" s="718"/>
      <c r="F3414" s="718"/>
      <c r="G3414" s="718"/>
      <c r="I3414" s="737"/>
      <c r="K3414" s="231"/>
      <c r="N3414" s="1018"/>
      <c r="S3414" s="722">
        <f t="shared" ref="S3414:S3429" si="436">E3414-I3414</f>
        <v>0</v>
      </c>
      <c r="U3414" s="722"/>
      <c r="W3414" s="655"/>
      <c r="Z3414" s="654">
        <f t="shared" ref="Z3414:Z3429" si="437">E3414-Y3414</f>
        <v>0</v>
      </c>
    </row>
    <row r="3415" spans="1:26">
      <c r="A3415" s="381">
        <v>3415</v>
      </c>
      <c r="B3415" s="936" t="s">
        <v>106</v>
      </c>
      <c r="E3415" s="718"/>
      <c r="F3415" s="718"/>
      <c r="G3415" s="718"/>
      <c r="I3415" s="737"/>
      <c r="K3415" s="231"/>
      <c r="N3415" s="1018"/>
      <c r="S3415" s="722">
        <f t="shared" si="436"/>
        <v>0</v>
      </c>
      <c r="U3415" s="722"/>
      <c r="W3415" s="655"/>
      <c r="Z3415" s="654">
        <f t="shared" si="437"/>
        <v>0</v>
      </c>
    </row>
    <row r="3416" spans="1:26" ht="15.75">
      <c r="A3416" s="381">
        <v>3416</v>
      </c>
      <c r="B3416" s="937" t="s">
        <v>303</v>
      </c>
      <c r="E3416" s="718"/>
      <c r="F3416" s="718"/>
      <c r="G3416" s="718"/>
      <c r="I3416" s="737"/>
      <c r="K3416" s="231"/>
      <c r="N3416" s="1018"/>
      <c r="S3416" s="722">
        <f t="shared" si="436"/>
        <v>0</v>
      </c>
      <c r="U3416" s="722"/>
      <c r="W3416" s="655"/>
      <c r="Z3416" s="654">
        <f t="shared" si="437"/>
        <v>0</v>
      </c>
    </row>
    <row r="3417" spans="1:26">
      <c r="A3417" s="381">
        <v>3417</v>
      </c>
      <c r="B3417" s="936" t="s">
        <v>135</v>
      </c>
      <c r="E3417" s="718"/>
      <c r="F3417" s="718"/>
      <c r="G3417" s="718"/>
      <c r="I3417" s="737"/>
      <c r="K3417" s="231"/>
      <c r="N3417" s="1018"/>
      <c r="S3417" s="722">
        <f t="shared" si="436"/>
        <v>0</v>
      </c>
      <c r="U3417" s="722"/>
      <c r="W3417" s="655"/>
      <c r="Z3417" s="654">
        <f t="shared" si="437"/>
        <v>0</v>
      </c>
    </row>
    <row r="3418" spans="1:26">
      <c r="A3418" s="381">
        <v>3418</v>
      </c>
      <c r="B3418" s="938" t="s">
        <v>1220</v>
      </c>
      <c r="E3418" s="718"/>
      <c r="F3418" s="718"/>
      <c r="G3418" s="718"/>
      <c r="I3418" s="737"/>
      <c r="K3418" s="231"/>
      <c r="N3418" s="1018"/>
      <c r="S3418" s="722">
        <f t="shared" si="436"/>
        <v>0</v>
      </c>
      <c r="U3418" s="722"/>
      <c r="W3418" s="655"/>
      <c r="Z3418" s="654">
        <f t="shared" si="437"/>
        <v>0</v>
      </c>
    </row>
    <row r="3419" spans="1:26">
      <c r="A3419" s="381">
        <v>3419</v>
      </c>
      <c r="B3419" s="938" t="s">
        <v>1221</v>
      </c>
      <c r="E3419" s="718"/>
      <c r="F3419" s="718"/>
      <c r="G3419" s="718"/>
      <c r="I3419" s="737"/>
      <c r="K3419" s="231"/>
      <c r="N3419" s="1018"/>
      <c r="S3419" s="722">
        <f t="shared" si="436"/>
        <v>0</v>
      </c>
      <c r="U3419" s="722"/>
      <c r="W3419" s="655"/>
      <c r="Z3419" s="654">
        <f t="shared" si="437"/>
        <v>0</v>
      </c>
    </row>
    <row r="3420" spans="1:26">
      <c r="A3420" s="381">
        <v>3420</v>
      </c>
      <c r="B3420" s="938" t="s">
        <v>1222</v>
      </c>
      <c r="E3420" s="718"/>
      <c r="F3420" s="718"/>
      <c r="G3420" s="718"/>
      <c r="I3420" s="737"/>
      <c r="K3420" s="231"/>
      <c r="N3420" s="1018"/>
      <c r="S3420" s="722">
        <f t="shared" si="436"/>
        <v>0</v>
      </c>
      <c r="U3420" s="722"/>
      <c r="W3420" s="655"/>
      <c r="Z3420" s="654">
        <f t="shared" si="437"/>
        <v>0</v>
      </c>
    </row>
    <row r="3421" spans="1:26">
      <c r="A3421" s="381">
        <v>3421</v>
      </c>
      <c r="B3421" s="938" t="s">
        <v>1223</v>
      </c>
      <c r="E3421" s="718"/>
      <c r="F3421" s="718"/>
      <c r="G3421" s="718"/>
      <c r="I3421" s="737"/>
      <c r="K3421" s="231"/>
      <c r="N3421" s="1018"/>
      <c r="S3421" s="722">
        <f t="shared" si="436"/>
        <v>0</v>
      </c>
      <c r="U3421" s="722"/>
      <c r="W3421" s="655"/>
      <c r="Z3421" s="654">
        <f t="shared" si="437"/>
        <v>0</v>
      </c>
    </row>
    <row r="3422" spans="1:26">
      <c r="A3422" s="381">
        <v>3422</v>
      </c>
      <c r="B3422" s="936" t="s">
        <v>136</v>
      </c>
      <c r="E3422" s="718"/>
      <c r="F3422" s="718"/>
      <c r="G3422" s="718"/>
      <c r="I3422" s="737"/>
      <c r="K3422" s="231"/>
      <c r="N3422" s="1018"/>
      <c r="S3422" s="722">
        <f t="shared" si="436"/>
        <v>0</v>
      </c>
      <c r="U3422" s="722"/>
      <c r="W3422" s="655"/>
      <c r="Z3422" s="654">
        <f t="shared" si="437"/>
        <v>0</v>
      </c>
    </row>
    <row r="3423" spans="1:26">
      <c r="A3423" s="381">
        <v>3423</v>
      </c>
      <c r="B3423" s="936" t="s">
        <v>137</v>
      </c>
      <c r="E3423" s="718"/>
      <c r="F3423" s="718"/>
      <c r="G3423" s="718"/>
      <c r="I3423" s="737"/>
      <c r="K3423" s="231"/>
      <c r="N3423" s="1018"/>
      <c r="S3423" s="722">
        <f t="shared" si="436"/>
        <v>0</v>
      </c>
      <c r="U3423" s="722"/>
      <c r="W3423" s="655"/>
      <c r="Z3423" s="654">
        <f t="shared" si="437"/>
        <v>0</v>
      </c>
    </row>
    <row r="3424" spans="1:26">
      <c r="A3424" s="381">
        <v>3424</v>
      </c>
      <c r="B3424" s="936" t="s">
        <v>299</v>
      </c>
      <c r="E3424" s="718"/>
      <c r="F3424" s="718"/>
      <c r="G3424" s="718"/>
      <c r="I3424" s="737"/>
      <c r="K3424" s="231"/>
      <c r="N3424" s="1018"/>
      <c r="S3424" s="722">
        <f t="shared" si="436"/>
        <v>0</v>
      </c>
      <c r="U3424" s="722"/>
      <c r="W3424" s="655"/>
      <c r="Z3424" s="654">
        <f t="shared" si="437"/>
        <v>0</v>
      </c>
    </row>
    <row r="3425" spans="1:26">
      <c r="A3425" s="381">
        <v>3425</v>
      </c>
      <c r="B3425" s="936" t="s">
        <v>1102</v>
      </c>
      <c r="E3425" s="718"/>
      <c r="F3425" s="718"/>
      <c r="G3425" s="718"/>
      <c r="I3425" s="737"/>
      <c r="K3425" s="231"/>
      <c r="N3425" s="1018"/>
      <c r="S3425" s="722">
        <f t="shared" si="436"/>
        <v>0</v>
      </c>
      <c r="U3425" s="722"/>
      <c r="W3425" s="655"/>
      <c r="Z3425" s="654">
        <f t="shared" si="437"/>
        <v>0</v>
      </c>
    </row>
    <row r="3426" spans="1:26">
      <c r="A3426" s="381">
        <v>3426</v>
      </c>
      <c r="B3426" s="936" t="s">
        <v>300</v>
      </c>
      <c r="E3426" s="718"/>
      <c r="F3426" s="718"/>
      <c r="G3426" s="718"/>
      <c r="I3426" s="737"/>
      <c r="K3426" s="231"/>
      <c r="N3426" s="1018"/>
      <c r="S3426" s="722">
        <f t="shared" si="436"/>
        <v>0</v>
      </c>
      <c r="U3426" s="722"/>
      <c r="W3426" s="655"/>
      <c r="Z3426" s="654">
        <f t="shared" si="437"/>
        <v>0</v>
      </c>
    </row>
    <row r="3427" spans="1:26">
      <c r="A3427" s="381">
        <v>3427</v>
      </c>
      <c r="B3427" s="936" t="s">
        <v>301</v>
      </c>
      <c r="E3427" s="718"/>
      <c r="F3427" s="718"/>
      <c r="G3427" s="718"/>
      <c r="I3427" s="737"/>
      <c r="K3427" s="231"/>
      <c r="N3427" s="1018"/>
      <c r="S3427" s="722">
        <f t="shared" si="436"/>
        <v>0</v>
      </c>
      <c r="U3427" s="722"/>
      <c r="W3427" s="655"/>
      <c r="Z3427" s="654">
        <f t="shared" si="437"/>
        <v>0</v>
      </c>
    </row>
    <row r="3428" spans="1:26">
      <c r="A3428" s="381">
        <v>3428</v>
      </c>
      <c r="B3428" s="936" t="s">
        <v>1324</v>
      </c>
      <c r="E3428" s="718"/>
      <c r="F3428" s="718"/>
      <c r="G3428" s="718"/>
      <c r="I3428" s="737"/>
      <c r="K3428" s="231"/>
      <c r="N3428" s="1018"/>
      <c r="S3428" s="722">
        <f t="shared" si="436"/>
        <v>0</v>
      </c>
      <c r="U3428" s="722"/>
      <c r="W3428" s="655"/>
      <c r="Z3428" s="654">
        <f t="shared" si="437"/>
        <v>0</v>
      </c>
    </row>
    <row r="3429" spans="1:26">
      <c r="A3429" s="381">
        <v>3429</v>
      </c>
      <c r="B3429" s="936" t="s">
        <v>302</v>
      </c>
      <c r="E3429" s="718"/>
      <c r="F3429" s="718"/>
      <c r="G3429" s="718"/>
      <c r="I3429" s="737"/>
      <c r="K3429" s="231"/>
      <c r="N3429" s="1018"/>
      <c r="S3429" s="722">
        <f t="shared" si="436"/>
        <v>0</v>
      </c>
      <c r="U3429" s="722"/>
      <c r="W3429" s="655"/>
      <c r="Z3429" s="654">
        <f t="shared" si="437"/>
        <v>0</v>
      </c>
    </row>
    <row r="3430" spans="1:26">
      <c r="A3430" s="381">
        <v>3430</v>
      </c>
      <c r="B3430" s="936" t="s">
        <v>1544</v>
      </c>
      <c r="E3430" s="718"/>
      <c r="F3430" s="718"/>
      <c r="G3430" s="718"/>
      <c r="I3430" s="737"/>
      <c r="K3430" s="231"/>
      <c r="N3430" s="1018"/>
      <c r="S3430" s="722"/>
      <c r="U3430" s="722"/>
      <c r="W3430" s="655"/>
    </row>
    <row r="3431" spans="1:26">
      <c r="A3431" s="381">
        <v>3431</v>
      </c>
      <c r="B3431" s="936" t="s">
        <v>1545</v>
      </c>
      <c r="E3431" s="718"/>
      <c r="F3431" s="718"/>
      <c r="G3431" s="718"/>
      <c r="I3431" s="737"/>
      <c r="K3431" s="231"/>
      <c r="N3431" s="1018"/>
      <c r="S3431" s="722"/>
      <c r="U3431" s="722"/>
      <c r="W3431" s="655"/>
    </row>
    <row r="3432" spans="1:26">
      <c r="A3432" s="381">
        <v>3432</v>
      </c>
      <c r="B3432" s="936" t="s">
        <v>115</v>
      </c>
      <c r="E3432" s="718"/>
      <c r="F3432" s="718"/>
      <c r="G3432" s="718"/>
      <c r="I3432" s="737"/>
      <c r="K3432" s="231"/>
      <c r="N3432" s="1018"/>
      <c r="S3432" s="722">
        <f t="shared" ref="S3432:S3447" si="438">E3432-I3432</f>
        <v>0</v>
      </c>
      <c r="U3432" s="722"/>
      <c r="W3432" s="655"/>
      <c r="Z3432" s="654">
        <f t="shared" ref="Z3432:Z3447" si="439">E3432-Y3432</f>
        <v>0</v>
      </c>
    </row>
    <row r="3433" spans="1:26">
      <c r="A3433" s="381">
        <v>3433</v>
      </c>
      <c r="B3433" s="936" t="s">
        <v>106</v>
      </c>
      <c r="E3433" s="718"/>
      <c r="F3433" s="718"/>
      <c r="G3433" s="718"/>
      <c r="I3433" s="737"/>
      <c r="K3433" s="231"/>
      <c r="N3433" s="1018"/>
      <c r="S3433" s="722">
        <f t="shared" si="438"/>
        <v>0</v>
      </c>
      <c r="U3433" s="722"/>
      <c r="W3433" s="655"/>
      <c r="Z3433" s="654">
        <f t="shared" si="439"/>
        <v>0</v>
      </c>
    </row>
    <row r="3434" spans="1:26" ht="15.75">
      <c r="A3434" s="381">
        <v>3434</v>
      </c>
      <c r="B3434" s="937" t="s">
        <v>172</v>
      </c>
      <c r="E3434" s="718"/>
      <c r="F3434" s="718"/>
      <c r="G3434" s="718"/>
      <c r="I3434" s="737"/>
      <c r="K3434" s="231"/>
      <c r="N3434" s="1018"/>
      <c r="S3434" s="722">
        <f t="shared" si="438"/>
        <v>0</v>
      </c>
      <c r="U3434" s="722"/>
      <c r="W3434" s="655"/>
      <c r="Z3434" s="654">
        <f t="shared" si="439"/>
        <v>0</v>
      </c>
    </row>
    <row r="3435" spans="1:26">
      <c r="A3435" s="381">
        <v>3435</v>
      </c>
      <c r="B3435" s="936" t="s">
        <v>135</v>
      </c>
      <c r="E3435" s="718"/>
      <c r="F3435" s="718"/>
      <c r="G3435" s="718"/>
      <c r="I3435" s="737"/>
      <c r="K3435" s="231"/>
      <c r="N3435" s="1018"/>
      <c r="S3435" s="722">
        <f t="shared" si="438"/>
        <v>0</v>
      </c>
      <c r="U3435" s="722"/>
      <c r="W3435" s="655"/>
      <c r="Z3435" s="654">
        <f t="shared" si="439"/>
        <v>0</v>
      </c>
    </row>
    <row r="3436" spans="1:26">
      <c r="A3436" s="381">
        <v>3436</v>
      </c>
      <c r="B3436" s="938" t="s">
        <v>1220</v>
      </c>
      <c r="E3436" s="718"/>
      <c r="F3436" s="718"/>
      <c r="G3436" s="718"/>
      <c r="I3436" s="737"/>
      <c r="K3436" s="231"/>
      <c r="N3436" s="1018"/>
      <c r="S3436" s="722">
        <f t="shared" si="438"/>
        <v>0</v>
      </c>
      <c r="U3436" s="722"/>
      <c r="W3436" s="655"/>
      <c r="Z3436" s="654">
        <f t="shared" si="439"/>
        <v>0</v>
      </c>
    </row>
    <row r="3437" spans="1:26">
      <c r="A3437" s="381">
        <v>3437</v>
      </c>
      <c r="B3437" s="938" t="s">
        <v>1221</v>
      </c>
      <c r="E3437" s="718"/>
      <c r="F3437" s="718"/>
      <c r="G3437" s="718"/>
      <c r="I3437" s="737"/>
      <c r="K3437" s="231"/>
      <c r="N3437" s="1018"/>
      <c r="S3437" s="722">
        <f t="shared" si="438"/>
        <v>0</v>
      </c>
      <c r="U3437" s="722"/>
      <c r="W3437" s="655"/>
      <c r="Z3437" s="654">
        <f t="shared" si="439"/>
        <v>0</v>
      </c>
    </row>
    <row r="3438" spans="1:26">
      <c r="A3438" s="381">
        <v>3438</v>
      </c>
      <c r="B3438" s="938" t="s">
        <v>1222</v>
      </c>
      <c r="E3438" s="718"/>
      <c r="F3438" s="718"/>
      <c r="G3438" s="718"/>
      <c r="I3438" s="737"/>
      <c r="K3438" s="231"/>
      <c r="N3438" s="1018"/>
      <c r="S3438" s="722">
        <f t="shared" si="438"/>
        <v>0</v>
      </c>
      <c r="U3438" s="722"/>
      <c r="W3438" s="655"/>
      <c r="Z3438" s="654">
        <f t="shared" si="439"/>
        <v>0</v>
      </c>
    </row>
    <row r="3439" spans="1:26">
      <c r="A3439" s="381">
        <v>3439</v>
      </c>
      <c r="B3439" s="938" t="s">
        <v>1223</v>
      </c>
      <c r="E3439" s="718"/>
      <c r="F3439" s="718"/>
      <c r="G3439" s="718"/>
      <c r="I3439" s="737"/>
      <c r="K3439" s="231"/>
      <c r="N3439" s="1018"/>
      <c r="S3439" s="722">
        <f t="shared" si="438"/>
        <v>0</v>
      </c>
      <c r="U3439" s="722"/>
      <c r="W3439" s="655"/>
      <c r="Z3439" s="654">
        <f t="shared" si="439"/>
        <v>0</v>
      </c>
    </row>
    <row r="3440" spans="1:26">
      <c r="A3440" s="381">
        <v>3440</v>
      </c>
      <c r="B3440" s="936" t="s">
        <v>136</v>
      </c>
      <c r="E3440" s="718"/>
      <c r="F3440" s="718"/>
      <c r="G3440" s="718"/>
      <c r="I3440" s="737"/>
      <c r="K3440" s="231"/>
      <c r="N3440" s="1018"/>
      <c r="S3440" s="722">
        <f t="shared" si="438"/>
        <v>0</v>
      </c>
      <c r="U3440" s="722"/>
      <c r="W3440" s="655"/>
      <c r="Z3440" s="654">
        <f t="shared" si="439"/>
        <v>0</v>
      </c>
    </row>
    <row r="3441" spans="1:26">
      <c r="A3441" s="381">
        <v>3441</v>
      </c>
      <c r="B3441" s="936" t="s">
        <v>137</v>
      </c>
      <c r="E3441" s="718"/>
      <c r="F3441" s="718"/>
      <c r="G3441" s="718"/>
      <c r="I3441" s="737"/>
      <c r="K3441" s="231"/>
      <c r="N3441" s="1018"/>
      <c r="S3441" s="722">
        <f t="shared" si="438"/>
        <v>0</v>
      </c>
      <c r="U3441" s="722"/>
      <c r="W3441" s="655"/>
      <c r="Z3441" s="654">
        <f t="shared" si="439"/>
        <v>0</v>
      </c>
    </row>
    <row r="3442" spans="1:26">
      <c r="A3442" s="381">
        <v>3442</v>
      </c>
      <c r="B3442" s="936" t="s">
        <v>299</v>
      </c>
      <c r="E3442" s="718"/>
      <c r="F3442" s="718"/>
      <c r="G3442" s="718"/>
      <c r="I3442" s="737"/>
      <c r="K3442" s="231"/>
      <c r="N3442" s="1018"/>
      <c r="S3442" s="722">
        <f t="shared" si="438"/>
        <v>0</v>
      </c>
      <c r="U3442" s="722"/>
      <c r="W3442" s="655"/>
      <c r="Z3442" s="654">
        <f t="shared" si="439"/>
        <v>0</v>
      </c>
    </row>
    <row r="3443" spans="1:26">
      <c r="A3443" s="381">
        <v>3443</v>
      </c>
      <c r="B3443" s="936" t="s">
        <v>1102</v>
      </c>
      <c r="E3443" s="718"/>
      <c r="F3443" s="718"/>
      <c r="G3443" s="718"/>
      <c r="I3443" s="737"/>
      <c r="K3443" s="231"/>
      <c r="N3443" s="1018"/>
      <c r="S3443" s="722">
        <f t="shared" si="438"/>
        <v>0</v>
      </c>
      <c r="U3443" s="722"/>
      <c r="W3443" s="655"/>
      <c r="Z3443" s="654">
        <f t="shared" si="439"/>
        <v>0</v>
      </c>
    </row>
    <row r="3444" spans="1:26">
      <c r="A3444" s="381">
        <v>3444</v>
      </c>
      <c r="B3444" s="936" t="s">
        <v>300</v>
      </c>
      <c r="E3444" s="718"/>
      <c r="F3444" s="718"/>
      <c r="G3444" s="718"/>
      <c r="I3444" s="737"/>
      <c r="K3444" s="231"/>
      <c r="N3444" s="1018"/>
      <c r="S3444" s="722">
        <f t="shared" si="438"/>
        <v>0</v>
      </c>
      <c r="U3444" s="722"/>
      <c r="W3444" s="655"/>
      <c r="Z3444" s="654">
        <f t="shared" si="439"/>
        <v>0</v>
      </c>
    </row>
    <row r="3445" spans="1:26">
      <c r="A3445" s="381">
        <v>3445</v>
      </c>
      <c r="B3445" s="936" t="s">
        <v>301</v>
      </c>
      <c r="E3445" s="718"/>
      <c r="F3445" s="718"/>
      <c r="G3445" s="718"/>
      <c r="I3445" s="737"/>
      <c r="K3445" s="231"/>
      <c r="N3445" s="1018"/>
      <c r="S3445" s="722">
        <f t="shared" si="438"/>
        <v>0</v>
      </c>
      <c r="U3445" s="722"/>
      <c r="W3445" s="655"/>
      <c r="Z3445" s="654">
        <f t="shared" si="439"/>
        <v>0</v>
      </c>
    </row>
    <row r="3446" spans="1:26">
      <c r="A3446" s="381">
        <v>3446</v>
      </c>
      <c r="B3446" s="936" t="s">
        <v>1324</v>
      </c>
      <c r="E3446" s="718"/>
      <c r="F3446" s="718"/>
      <c r="G3446" s="718"/>
      <c r="I3446" s="737"/>
      <c r="K3446" s="231"/>
      <c r="N3446" s="1018"/>
      <c r="S3446" s="722">
        <f t="shared" si="438"/>
        <v>0</v>
      </c>
      <c r="U3446" s="722"/>
      <c r="W3446" s="655"/>
      <c r="Z3446" s="654">
        <f t="shared" si="439"/>
        <v>0</v>
      </c>
    </row>
    <row r="3447" spans="1:26">
      <c r="A3447" s="381">
        <v>3447</v>
      </c>
      <c r="B3447" s="936" t="s">
        <v>302</v>
      </c>
      <c r="E3447" s="718"/>
      <c r="F3447" s="718"/>
      <c r="G3447" s="718"/>
      <c r="I3447" s="737"/>
      <c r="K3447" s="231"/>
      <c r="N3447" s="1018"/>
      <c r="S3447" s="722">
        <f t="shared" si="438"/>
        <v>0</v>
      </c>
      <c r="U3447" s="722"/>
      <c r="W3447" s="655"/>
      <c r="Z3447" s="654">
        <f t="shared" si="439"/>
        <v>0</v>
      </c>
    </row>
    <row r="3448" spans="1:26">
      <c r="A3448" s="381">
        <v>3448</v>
      </c>
      <c r="B3448" s="936" t="s">
        <v>1544</v>
      </c>
      <c r="E3448" s="718"/>
      <c r="F3448" s="718"/>
      <c r="G3448" s="718"/>
      <c r="I3448" s="737"/>
      <c r="K3448" s="231"/>
      <c r="N3448" s="1018"/>
      <c r="S3448" s="722"/>
      <c r="U3448" s="722"/>
      <c r="W3448" s="655"/>
    </row>
    <row r="3449" spans="1:26">
      <c r="A3449" s="381">
        <v>3449</v>
      </c>
      <c r="B3449" s="936" t="s">
        <v>1545</v>
      </c>
      <c r="E3449" s="718"/>
      <c r="F3449" s="718"/>
      <c r="G3449" s="718"/>
      <c r="I3449" s="737"/>
      <c r="K3449" s="231"/>
      <c r="N3449" s="1018"/>
      <c r="S3449" s="722"/>
      <c r="U3449" s="722"/>
      <c r="W3449" s="655"/>
    </row>
    <row r="3450" spans="1:26">
      <c r="A3450" s="381">
        <v>3450</v>
      </c>
      <c r="B3450" s="936" t="s">
        <v>115</v>
      </c>
      <c r="E3450" s="718"/>
      <c r="F3450" s="718"/>
      <c r="G3450" s="718"/>
      <c r="I3450" s="737"/>
      <c r="K3450" s="231"/>
      <c r="N3450" s="1018"/>
      <c r="S3450" s="722">
        <f t="shared" ref="S3450:S3466" si="440">E3450-I3450</f>
        <v>0</v>
      </c>
      <c r="U3450" s="722"/>
      <c r="W3450" s="655"/>
      <c r="Z3450" s="654">
        <f t="shared" ref="Z3450:Z3466" si="441">E3450-Y3450</f>
        <v>0</v>
      </c>
    </row>
    <row r="3451" spans="1:26">
      <c r="A3451" s="381">
        <v>3451</v>
      </c>
      <c r="B3451" s="936" t="s">
        <v>106</v>
      </c>
      <c r="E3451" s="718"/>
      <c r="F3451" s="718"/>
      <c r="G3451" s="718"/>
      <c r="I3451" s="737"/>
      <c r="K3451" s="231"/>
      <c r="N3451" s="1018"/>
      <c r="S3451" s="722">
        <f t="shared" si="440"/>
        <v>0</v>
      </c>
      <c r="U3451" s="722"/>
      <c r="W3451" s="655"/>
      <c r="Z3451" s="654">
        <f t="shared" si="441"/>
        <v>0</v>
      </c>
    </row>
    <row r="3452" spans="1:26" ht="15.75">
      <c r="A3452" s="381">
        <v>3452</v>
      </c>
      <c r="B3452" s="937" t="s">
        <v>306</v>
      </c>
      <c r="E3452" s="718"/>
      <c r="F3452" s="718"/>
      <c r="G3452" s="718"/>
      <c r="I3452" s="737"/>
      <c r="K3452" s="231"/>
      <c r="N3452" s="1018"/>
      <c r="S3452" s="722">
        <f t="shared" si="440"/>
        <v>0</v>
      </c>
      <c r="U3452" s="722"/>
      <c r="W3452" s="655"/>
      <c r="Z3452" s="654">
        <f t="shared" si="441"/>
        <v>0</v>
      </c>
    </row>
    <row r="3453" spans="1:26" ht="15.75">
      <c r="A3453" s="381">
        <v>3453</v>
      </c>
      <c r="B3453" s="937" t="s">
        <v>271</v>
      </c>
      <c r="E3453" s="718"/>
      <c r="F3453" s="718"/>
      <c r="G3453" s="718"/>
      <c r="I3453" s="737"/>
      <c r="K3453" s="231"/>
      <c r="N3453" s="1018"/>
      <c r="S3453" s="722">
        <f t="shared" si="440"/>
        <v>0</v>
      </c>
      <c r="U3453" s="722"/>
      <c r="W3453" s="655"/>
      <c r="Z3453" s="654">
        <f t="shared" si="441"/>
        <v>0</v>
      </c>
    </row>
    <row r="3454" spans="1:26">
      <c r="A3454" s="381">
        <v>3454</v>
      </c>
      <c r="B3454" s="936" t="s">
        <v>135</v>
      </c>
      <c r="E3454" s="718"/>
      <c r="F3454" s="718"/>
      <c r="G3454" s="718"/>
      <c r="I3454" s="737"/>
      <c r="K3454" s="231"/>
      <c r="N3454" s="1018"/>
      <c r="S3454" s="722">
        <f t="shared" si="440"/>
        <v>0</v>
      </c>
      <c r="U3454" s="722"/>
      <c r="W3454" s="655"/>
      <c r="Z3454" s="654">
        <f t="shared" si="441"/>
        <v>0</v>
      </c>
    </row>
    <row r="3455" spans="1:26">
      <c r="A3455" s="381">
        <v>3455</v>
      </c>
      <c r="B3455" s="938" t="s">
        <v>1220</v>
      </c>
      <c r="E3455" s="718"/>
      <c r="F3455" s="718"/>
      <c r="G3455" s="718"/>
      <c r="I3455" s="741"/>
      <c r="K3455" s="718"/>
      <c r="N3455" s="1018"/>
      <c r="S3455" s="722">
        <f t="shared" si="440"/>
        <v>0</v>
      </c>
      <c r="U3455" s="722"/>
      <c r="W3455" s="655"/>
      <c r="Z3455" s="654">
        <f t="shared" si="441"/>
        <v>0</v>
      </c>
    </row>
    <row r="3456" spans="1:26">
      <c r="A3456" s="381">
        <v>3456</v>
      </c>
      <c r="B3456" s="938" t="s">
        <v>1221</v>
      </c>
      <c r="E3456" s="718"/>
      <c r="F3456" s="718"/>
      <c r="G3456" s="718"/>
      <c r="I3456" s="741"/>
      <c r="K3456" s="718"/>
      <c r="N3456" s="1018"/>
      <c r="S3456" s="722">
        <f t="shared" si="440"/>
        <v>0</v>
      </c>
      <c r="U3456" s="722"/>
      <c r="W3456" s="655"/>
      <c r="Z3456" s="654">
        <f t="shared" si="441"/>
        <v>0</v>
      </c>
    </row>
    <row r="3457" spans="1:26">
      <c r="A3457" s="381">
        <v>3457</v>
      </c>
      <c r="B3457" s="938" t="s">
        <v>1222</v>
      </c>
      <c r="E3457" s="718"/>
      <c r="F3457" s="718"/>
      <c r="G3457" s="718"/>
      <c r="I3457" s="741"/>
      <c r="K3457" s="718"/>
      <c r="N3457" s="1018"/>
      <c r="S3457" s="722">
        <f t="shared" si="440"/>
        <v>0</v>
      </c>
      <c r="U3457" s="722"/>
      <c r="W3457" s="655"/>
      <c r="Z3457" s="654">
        <f t="shared" si="441"/>
        <v>0</v>
      </c>
    </row>
    <row r="3458" spans="1:26">
      <c r="A3458" s="381">
        <v>3458</v>
      </c>
      <c r="B3458" s="938" t="s">
        <v>1223</v>
      </c>
      <c r="E3458" s="718"/>
      <c r="F3458" s="718"/>
      <c r="G3458" s="718"/>
      <c r="I3458" s="741"/>
      <c r="K3458" s="718"/>
      <c r="N3458" s="1018"/>
      <c r="S3458" s="722">
        <f t="shared" si="440"/>
        <v>0</v>
      </c>
      <c r="U3458" s="722"/>
      <c r="W3458" s="655"/>
      <c r="Z3458" s="654">
        <f t="shared" si="441"/>
        <v>0</v>
      </c>
    </row>
    <row r="3459" spans="1:26">
      <c r="A3459" s="381">
        <v>3459</v>
      </c>
      <c r="B3459" s="936" t="s">
        <v>136</v>
      </c>
      <c r="E3459" s="718"/>
      <c r="F3459" s="718"/>
      <c r="G3459" s="718"/>
      <c r="I3459" s="741"/>
      <c r="K3459" s="718"/>
      <c r="N3459" s="1018"/>
      <c r="S3459" s="722">
        <f t="shared" si="440"/>
        <v>0</v>
      </c>
      <c r="U3459" s="722"/>
      <c r="W3459" s="655"/>
      <c r="Z3459" s="654">
        <f t="shared" si="441"/>
        <v>0</v>
      </c>
    </row>
    <row r="3460" spans="1:26">
      <c r="A3460" s="381">
        <v>3460</v>
      </c>
      <c r="B3460" s="936" t="s">
        <v>137</v>
      </c>
      <c r="E3460" s="718"/>
      <c r="F3460" s="718"/>
      <c r="G3460" s="718"/>
      <c r="I3460" s="741"/>
      <c r="K3460" s="718"/>
      <c r="N3460" s="1018"/>
      <c r="S3460" s="722">
        <f t="shared" si="440"/>
        <v>0</v>
      </c>
      <c r="U3460" s="722"/>
      <c r="W3460" s="655"/>
      <c r="Z3460" s="654">
        <f t="shared" si="441"/>
        <v>0</v>
      </c>
    </row>
    <row r="3461" spans="1:26">
      <c r="A3461" s="381">
        <v>3461</v>
      </c>
      <c r="B3461" s="936" t="s">
        <v>299</v>
      </c>
      <c r="E3461" s="718"/>
      <c r="F3461" s="718"/>
      <c r="G3461" s="718"/>
      <c r="I3461" s="741"/>
      <c r="K3461" s="718"/>
      <c r="N3461" s="1018"/>
      <c r="S3461" s="722">
        <f t="shared" si="440"/>
        <v>0</v>
      </c>
      <c r="U3461" s="722"/>
      <c r="W3461" s="655"/>
      <c r="Z3461" s="654">
        <f t="shared" si="441"/>
        <v>0</v>
      </c>
    </row>
    <row r="3462" spans="1:26">
      <c r="A3462" s="381">
        <v>3462</v>
      </c>
      <c r="B3462" s="936" t="s">
        <v>1102</v>
      </c>
      <c r="E3462" s="718"/>
      <c r="F3462" s="718"/>
      <c r="G3462" s="718"/>
      <c r="I3462" s="741"/>
      <c r="K3462" s="718"/>
      <c r="N3462" s="1018"/>
      <c r="S3462" s="722">
        <f t="shared" si="440"/>
        <v>0</v>
      </c>
      <c r="U3462" s="722"/>
      <c r="W3462" s="655"/>
      <c r="Z3462" s="654">
        <f t="shared" si="441"/>
        <v>0</v>
      </c>
    </row>
    <row r="3463" spans="1:26">
      <c r="A3463" s="381">
        <v>3463</v>
      </c>
      <c r="B3463" s="936" t="s">
        <v>300</v>
      </c>
      <c r="E3463" s="718"/>
      <c r="F3463" s="718"/>
      <c r="G3463" s="718"/>
      <c r="I3463" s="741"/>
      <c r="K3463" s="718"/>
      <c r="N3463" s="1018"/>
      <c r="S3463" s="722">
        <f t="shared" si="440"/>
        <v>0</v>
      </c>
      <c r="U3463" s="722"/>
      <c r="W3463" s="655"/>
      <c r="Z3463" s="654">
        <f t="shared" si="441"/>
        <v>0</v>
      </c>
    </row>
    <row r="3464" spans="1:26">
      <c r="A3464" s="381">
        <v>3464</v>
      </c>
      <c r="B3464" s="936" t="s">
        <v>301</v>
      </c>
      <c r="E3464" s="718"/>
      <c r="F3464" s="718"/>
      <c r="G3464" s="718"/>
      <c r="I3464" s="741"/>
      <c r="K3464" s="718"/>
      <c r="N3464" s="1018"/>
      <c r="S3464" s="722">
        <f t="shared" si="440"/>
        <v>0</v>
      </c>
      <c r="U3464" s="722"/>
      <c r="W3464" s="655"/>
      <c r="Z3464" s="654">
        <f t="shared" si="441"/>
        <v>0</v>
      </c>
    </row>
    <row r="3465" spans="1:26">
      <c r="A3465" s="381">
        <v>3465</v>
      </c>
      <c r="B3465" s="936" t="s">
        <v>1324</v>
      </c>
      <c r="E3465" s="718"/>
      <c r="F3465" s="718"/>
      <c r="G3465" s="718"/>
      <c r="I3465" s="741"/>
      <c r="K3465" s="718"/>
      <c r="N3465" s="1018"/>
      <c r="S3465" s="722">
        <f t="shared" si="440"/>
        <v>0</v>
      </c>
      <c r="U3465" s="722"/>
      <c r="W3465" s="655"/>
      <c r="Z3465" s="654">
        <f t="shared" si="441"/>
        <v>0</v>
      </c>
    </row>
    <row r="3466" spans="1:26">
      <c r="A3466" s="381">
        <v>3466</v>
      </c>
      <c r="B3466" s="936" t="s">
        <v>302</v>
      </c>
      <c r="E3466" s="718"/>
      <c r="F3466" s="718"/>
      <c r="G3466" s="718"/>
      <c r="I3466" s="741"/>
      <c r="K3466" s="718"/>
      <c r="N3466" s="1018"/>
      <c r="S3466" s="722">
        <f t="shared" si="440"/>
        <v>0</v>
      </c>
      <c r="U3466" s="722"/>
      <c r="W3466" s="655"/>
      <c r="Z3466" s="654">
        <f t="shared" si="441"/>
        <v>0</v>
      </c>
    </row>
    <row r="3467" spans="1:26">
      <c r="A3467" s="381">
        <v>3467</v>
      </c>
      <c r="B3467" s="936" t="s">
        <v>1544</v>
      </c>
      <c r="E3467" s="718"/>
      <c r="F3467" s="718"/>
      <c r="G3467" s="718"/>
      <c r="I3467" s="741"/>
      <c r="K3467" s="718"/>
      <c r="N3467" s="1018"/>
      <c r="S3467" s="722"/>
      <c r="U3467" s="722"/>
      <c r="W3467" s="655"/>
    </row>
    <row r="3468" spans="1:26">
      <c r="A3468" s="381">
        <v>3468</v>
      </c>
      <c r="B3468" s="936" t="s">
        <v>1545</v>
      </c>
      <c r="E3468" s="718"/>
      <c r="F3468" s="718"/>
      <c r="G3468" s="718"/>
      <c r="I3468" s="741"/>
      <c r="K3468" s="718"/>
      <c r="N3468" s="1018"/>
      <c r="S3468" s="722"/>
      <c r="U3468" s="722"/>
      <c r="W3468" s="655"/>
    </row>
    <row r="3469" spans="1:26">
      <c r="A3469" s="381">
        <v>3469</v>
      </c>
      <c r="B3469" s="936" t="s">
        <v>115</v>
      </c>
      <c r="E3469" s="718"/>
      <c r="F3469" s="718"/>
      <c r="G3469" s="718"/>
      <c r="I3469" s="741"/>
      <c r="K3469" s="718"/>
      <c r="N3469" s="1018"/>
      <c r="S3469" s="722">
        <f t="shared" ref="S3469:S3484" si="442">E3469-I3469</f>
        <v>0</v>
      </c>
      <c r="U3469" s="722"/>
      <c r="W3469" s="655"/>
      <c r="Z3469" s="654">
        <f t="shared" ref="Z3469:Z3484" si="443">E3469-Y3469</f>
        <v>0</v>
      </c>
    </row>
    <row r="3470" spans="1:26">
      <c r="A3470" s="381">
        <v>3470</v>
      </c>
      <c r="B3470" s="936" t="s">
        <v>106</v>
      </c>
      <c r="E3470" s="718"/>
      <c r="F3470" s="718"/>
      <c r="G3470" s="718"/>
      <c r="I3470" s="741"/>
      <c r="K3470" s="718"/>
      <c r="N3470" s="1018"/>
      <c r="S3470" s="722">
        <f t="shared" si="442"/>
        <v>0</v>
      </c>
      <c r="U3470" s="722"/>
      <c r="W3470" s="655"/>
      <c r="Z3470" s="654">
        <f t="shared" si="443"/>
        <v>0</v>
      </c>
    </row>
    <row r="3471" spans="1:26" ht="15.75">
      <c r="A3471" s="381">
        <v>3471</v>
      </c>
      <c r="B3471" s="937" t="s">
        <v>303</v>
      </c>
      <c r="E3471" s="718"/>
      <c r="F3471" s="718"/>
      <c r="G3471" s="718"/>
      <c r="I3471" s="737"/>
      <c r="K3471" s="231"/>
      <c r="N3471" s="1018"/>
      <c r="S3471" s="722">
        <f t="shared" si="442"/>
        <v>0</v>
      </c>
      <c r="U3471" s="722"/>
      <c r="W3471" s="655"/>
      <c r="Z3471" s="654">
        <f t="shared" si="443"/>
        <v>0</v>
      </c>
    </row>
    <row r="3472" spans="1:26">
      <c r="A3472" s="381">
        <v>3472</v>
      </c>
      <c r="B3472" s="936" t="s">
        <v>135</v>
      </c>
      <c r="E3472" s="718"/>
      <c r="F3472" s="718"/>
      <c r="G3472" s="718"/>
      <c r="I3472" s="737"/>
      <c r="K3472" s="231"/>
      <c r="N3472" s="1018"/>
      <c r="S3472" s="722">
        <f t="shared" si="442"/>
        <v>0</v>
      </c>
      <c r="U3472" s="722"/>
      <c r="W3472" s="655"/>
      <c r="Z3472" s="654">
        <f t="shared" si="443"/>
        <v>0</v>
      </c>
    </row>
    <row r="3473" spans="1:26">
      <c r="A3473" s="381">
        <v>3473</v>
      </c>
      <c r="B3473" s="938" t="s">
        <v>1220</v>
      </c>
      <c r="E3473" s="718"/>
      <c r="F3473" s="718"/>
      <c r="G3473" s="718"/>
      <c r="I3473" s="741"/>
      <c r="K3473" s="718"/>
      <c r="N3473" s="1018"/>
      <c r="S3473" s="722">
        <f t="shared" si="442"/>
        <v>0</v>
      </c>
      <c r="U3473" s="722"/>
      <c r="W3473" s="655"/>
      <c r="Z3473" s="654">
        <f t="shared" si="443"/>
        <v>0</v>
      </c>
    </row>
    <row r="3474" spans="1:26">
      <c r="A3474" s="381">
        <v>3474</v>
      </c>
      <c r="B3474" s="938" t="s">
        <v>1221</v>
      </c>
      <c r="E3474" s="718"/>
      <c r="F3474" s="718"/>
      <c r="G3474" s="718"/>
      <c r="I3474" s="741"/>
      <c r="K3474" s="718"/>
      <c r="N3474" s="1018"/>
      <c r="S3474" s="722">
        <f t="shared" si="442"/>
        <v>0</v>
      </c>
      <c r="U3474" s="722"/>
      <c r="W3474" s="655"/>
      <c r="Z3474" s="654">
        <f t="shared" si="443"/>
        <v>0</v>
      </c>
    </row>
    <row r="3475" spans="1:26">
      <c r="A3475" s="381">
        <v>3475</v>
      </c>
      <c r="B3475" s="938" t="s">
        <v>1222</v>
      </c>
      <c r="E3475" s="718"/>
      <c r="F3475" s="718"/>
      <c r="G3475" s="718"/>
      <c r="I3475" s="741"/>
      <c r="K3475" s="718"/>
      <c r="N3475" s="1018"/>
      <c r="S3475" s="722">
        <f t="shared" si="442"/>
        <v>0</v>
      </c>
      <c r="U3475" s="722"/>
      <c r="W3475" s="655"/>
      <c r="Z3475" s="654">
        <f t="shared" si="443"/>
        <v>0</v>
      </c>
    </row>
    <row r="3476" spans="1:26">
      <c r="A3476" s="381">
        <v>3476</v>
      </c>
      <c r="B3476" s="938" t="s">
        <v>1223</v>
      </c>
      <c r="E3476" s="718"/>
      <c r="F3476" s="718"/>
      <c r="G3476" s="718"/>
      <c r="I3476" s="741"/>
      <c r="K3476" s="718"/>
      <c r="N3476" s="1018"/>
      <c r="S3476" s="722">
        <f t="shared" si="442"/>
        <v>0</v>
      </c>
      <c r="U3476" s="722"/>
      <c r="W3476" s="655"/>
      <c r="Z3476" s="654">
        <f t="shared" si="443"/>
        <v>0</v>
      </c>
    </row>
    <row r="3477" spans="1:26">
      <c r="A3477" s="381">
        <v>3477</v>
      </c>
      <c r="B3477" s="936" t="s">
        <v>136</v>
      </c>
      <c r="E3477" s="718"/>
      <c r="F3477" s="718"/>
      <c r="G3477" s="718"/>
      <c r="I3477" s="741"/>
      <c r="K3477" s="718"/>
      <c r="N3477" s="1018"/>
      <c r="S3477" s="722">
        <f t="shared" si="442"/>
        <v>0</v>
      </c>
      <c r="U3477" s="722"/>
      <c r="W3477" s="655"/>
      <c r="Z3477" s="654">
        <f t="shared" si="443"/>
        <v>0</v>
      </c>
    </row>
    <row r="3478" spans="1:26">
      <c r="A3478" s="381">
        <v>3478</v>
      </c>
      <c r="B3478" s="936" t="s">
        <v>137</v>
      </c>
      <c r="E3478" s="718"/>
      <c r="F3478" s="718"/>
      <c r="G3478" s="718"/>
      <c r="I3478" s="741"/>
      <c r="K3478" s="718"/>
      <c r="N3478" s="1018"/>
      <c r="S3478" s="722">
        <f t="shared" si="442"/>
        <v>0</v>
      </c>
      <c r="U3478" s="722"/>
      <c r="W3478" s="655"/>
      <c r="Z3478" s="654">
        <f t="shared" si="443"/>
        <v>0</v>
      </c>
    </row>
    <row r="3479" spans="1:26">
      <c r="A3479" s="381">
        <v>3479</v>
      </c>
      <c r="B3479" s="936" t="s">
        <v>299</v>
      </c>
      <c r="E3479" s="718"/>
      <c r="F3479" s="718"/>
      <c r="G3479" s="718"/>
      <c r="I3479" s="741"/>
      <c r="K3479" s="718"/>
      <c r="N3479" s="1018"/>
      <c r="S3479" s="722">
        <f t="shared" si="442"/>
        <v>0</v>
      </c>
      <c r="U3479" s="722"/>
      <c r="W3479" s="655"/>
      <c r="Z3479" s="654">
        <f t="shared" si="443"/>
        <v>0</v>
      </c>
    </row>
    <row r="3480" spans="1:26">
      <c r="A3480" s="381">
        <v>3480</v>
      </c>
      <c r="B3480" s="936" t="s">
        <v>1102</v>
      </c>
      <c r="E3480" s="718"/>
      <c r="F3480" s="718"/>
      <c r="G3480" s="718"/>
      <c r="I3480" s="741"/>
      <c r="K3480" s="718"/>
      <c r="N3480" s="1018"/>
      <c r="S3480" s="722">
        <f t="shared" si="442"/>
        <v>0</v>
      </c>
      <c r="U3480" s="722"/>
      <c r="W3480" s="655"/>
      <c r="Z3480" s="654">
        <f t="shared" si="443"/>
        <v>0</v>
      </c>
    </row>
    <row r="3481" spans="1:26">
      <c r="A3481" s="381">
        <v>3481</v>
      </c>
      <c r="B3481" s="936" t="s">
        <v>300</v>
      </c>
      <c r="E3481" s="718"/>
      <c r="F3481" s="718"/>
      <c r="G3481" s="718"/>
      <c r="I3481" s="741"/>
      <c r="K3481" s="718"/>
      <c r="N3481" s="1018"/>
      <c r="S3481" s="722">
        <f t="shared" si="442"/>
        <v>0</v>
      </c>
      <c r="U3481" s="722"/>
      <c r="W3481" s="655"/>
      <c r="Z3481" s="654">
        <f t="shared" si="443"/>
        <v>0</v>
      </c>
    </row>
    <row r="3482" spans="1:26">
      <c r="A3482" s="381">
        <v>3482</v>
      </c>
      <c r="B3482" s="936" t="s">
        <v>301</v>
      </c>
      <c r="E3482" s="718"/>
      <c r="F3482" s="718"/>
      <c r="G3482" s="718"/>
      <c r="I3482" s="741"/>
      <c r="K3482" s="718"/>
      <c r="N3482" s="1018"/>
      <c r="S3482" s="722">
        <f t="shared" si="442"/>
        <v>0</v>
      </c>
      <c r="U3482" s="722"/>
      <c r="W3482" s="655"/>
      <c r="Z3482" s="654">
        <f t="shared" si="443"/>
        <v>0</v>
      </c>
    </row>
    <row r="3483" spans="1:26">
      <c r="A3483" s="381">
        <v>3483</v>
      </c>
      <c r="B3483" s="936" t="s">
        <v>1324</v>
      </c>
      <c r="E3483" s="718"/>
      <c r="F3483" s="718"/>
      <c r="G3483" s="718"/>
      <c r="I3483" s="741"/>
      <c r="K3483" s="718"/>
      <c r="N3483" s="1018"/>
      <c r="S3483" s="722">
        <f t="shared" si="442"/>
        <v>0</v>
      </c>
      <c r="U3483" s="722"/>
      <c r="W3483" s="655"/>
      <c r="Z3483" s="654">
        <f t="shared" si="443"/>
        <v>0</v>
      </c>
    </row>
    <row r="3484" spans="1:26">
      <c r="A3484" s="381">
        <v>3484</v>
      </c>
      <c r="B3484" s="936" t="s">
        <v>302</v>
      </c>
      <c r="E3484" s="718"/>
      <c r="F3484" s="718"/>
      <c r="G3484" s="718"/>
      <c r="I3484" s="741"/>
      <c r="K3484" s="718"/>
      <c r="N3484" s="1018"/>
      <c r="S3484" s="722">
        <f t="shared" si="442"/>
        <v>0</v>
      </c>
      <c r="U3484" s="722"/>
      <c r="W3484" s="655"/>
      <c r="Z3484" s="654">
        <f t="shared" si="443"/>
        <v>0</v>
      </c>
    </row>
    <row r="3485" spans="1:26">
      <c r="A3485" s="381">
        <v>3485</v>
      </c>
      <c r="B3485" s="936" t="s">
        <v>1544</v>
      </c>
      <c r="E3485" s="718"/>
      <c r="F3485" s="718"/>
      <c r="G3485" s="718"/>
      <c r="I3485" s="741"/>
      <c r="K3485" s="718"/>
      <c r="N3485" s="1018"/>
      <c r="S3485" s="722"/>
      <c r="U3485" s="722"/>
      <c r="W3485" s="655"/>
    </row>
    <row r="3486" spans="1:26">
      <c r="A3486" s="381">
        <v>3486</v>
      </c>
      <c r="B3486" s="936" t="s">
        <v>1545</v>
      </c>
      <c r="E3486" s="718"/>
      <c r="F3486" s="718"/>
      <c r="G3486" s="718"/>
      <c r="I3486" s="741"/>
      <c r="K3486" s="718"/>
      <c r="N3486" s="1018"/>
      <c r="S3486" s="722"/>
      <c r="U3486" s="722"/>
      <c r="W3486" s="655"/>
    </row>
    <row r="3487" spans="1:26">
      <c r="A3487" s="381">
        <v>3487</v>
      </c>
      <c r="B3487" s="936" t="s">
        <v>115</v>
      </c>
      <c r="E3487" s="718"/>
      <c r="F3487" s="718"/>
      <c r="G3487" s="718"/>
      <c r="I3487" s="741"/>
      <c r="K3487" s="718"/>
      <c r="N3487" s="1018"/>
      <c r="S3487" s="722">
        <f t="shared" ref="S3487:S3502" si="444">E3487-I3487</f>
        <v>0</v>
      </c>
      <c r="U3487" s="722"/>
      <c r="W3487" s="655"/>
      <c r="Z3487" s="654">
        <f t="shared" ref="Z3487:Z3502" si="445">E3487-Y3487</f>
        <v>0</v>
      </c>
    </row>
    <row r="3488" spans="1:26">
      <c r="A3488" s="381">
        <v>3488</v>
      </c>
      <c r="B3488" s="936" t="s">
        <v>106</v>
      </c>
      <c r="E3488" s="718"/>
      <c r="F3488" s="718"/>
      <c r="G3488" s="718"/>
      <c r="I3488" s="741"/>
      <c r="K3488" s="718"/>
      <c r="N3488" s="1018"/>
      <c r="S3488" s="722">
        <f t="shared" si="444"/>
        <v>0</v>
      </c>
      <c r="U3488" s="722"/>
      <c r="W3488" s="655"/>
      <c r="Z3488" s="654">
        <f t="shared" si="445"/>
        <v>0</v>
      </c>
    </row>
    <row r="3489" spans="1:26" ht="15.75">
      <c r="A3489" s="381">
        <v>3489</v>
      </c>
      <c r="B3489" s="937" t="s">
        <v>172</v>
      </c>
      <c r="E3489" s="718"/>
      <c r="F3489" s="718"/>
      <c r="G3489" s="718"/>
      <c r="I3489" s="737"/>
      <c r="K3489" s="231"/>
      <c r="N3489" s="1018"/>
      <c r="S3489" s="722">
        <f t="shared" si="444"/>
        <v>0</v>
      </c>
      <c r="U3489" s="722"/>
      <c r="W3489" s="655"/>
      <c r="Z3489" s="654">
        <f t="shared" si="445"/>
        <v>0</v>
      </c>
    </row>
    <row r="3490" spans="1:26">
      <c r="A3490" s="381">
        <v>3490</v>
      </c>
      <c r="B3490" s="936" t="s">
        <v>135</v>
      </c>
      <c r="E3490" s="718"/>
      <c r="F3490" s="718"/>
      <c r="G3490" s="718"/>
      <c r="I3490" s="737"/>
      <c r="K3490" s="231"/>
      <c r="N3490" s="1018"/>
      <c r="S3490" s="722">
        <f t="shared" si="444"/>
        <v>0</v>
      </c>
      <c r="U3490" s="722"/>
      <c r="W3490" s="655"/>
      <c r="Z3490" s="654">
        <f t="shared" si="445"/>
        <v>0</v>
      </c>
    </row>
    <row r="3491" spans="1:26">
      <c r="A3491" s="381">
        <v>3491</v>
      </c>
      <c r="B3491" s="938" t="s">
        <v>1220</v>
      </c>
      <c r="E3491" s="718"/>
      <c r="F3491" s="718"/>
      <c r="G3491" s="718"/>
      <c r="I3491" s="741"/>
      <c r="K3491" s="718"/>
      <c r="N3491" s="1018"/>
      <c r="S3491" s="722">
        <f t="shared" si="444"/>
        <v>0</v>
      </c>
      <c r="U3491" s="722"/>
      <c r="W3491" s="655"/>
      <c r="Z3491" s="654">
        <f t="shared" si="445"/>
        <v>0</v>
      </c>
    </row>
    <row r="3492" spans="1:26">
      <c r="A3492" s="381">
        <v>3492</v>
      </c>
      <c r="B3492" s="938" t="s">
        <v>1221</v>
      </c>
      <c r="E3492" s="718"/>
      <c r="F3492" s="718"/>
      <c r="G3492" s="718"/>
      <c r="I3492" s="741"/>
      <c r="K3492" s="718"/>
      <c r="N3492" s="1018"/>
      <c r="S3492" s="722">
        <f t="shared" si="444"/>
        <v>0</v>
      </c>
      <c r="U3492" s="722"/>
      <c r="W3492" s="655"/>
      <c r="Z3492" s="654">
        <f t="shared" si="445"/>
        <v>0</v>
      </c>
    </row>
    <row r="3493" spans="1:26">
      <c r="A3493" s="381">
        <v>3493</v>
      </c>
      <c r="B3493" s="938" t="s">
        <v>1222</v>
      </c>
      <c r="E3493" s="718"/>
      <c r="F3493" s="718"/>
      <c r="G3493" s="718"/>
      <c r="I3493" s="741"/>
      <c r="K3493" s="718"/>
      <c r="N3493" s="1018"/>
      <c r="S3493" s="722">
        <f t="shared" si="444"/>
        <v>0</v>
      </c>
      <c r="U3493" s="722"/>
      <c r="W3493" s="655"/>
      <c r="Z3493" s="654">
        <f t="shared" si="445"/>
        <v>0</v>
      </c>
    </row>
    <row r="3494" spans="1:26">
      <c r="A3494" s="381">
        <v>3494</v>
      </c>
      <c r="B3494" s="938" t="s">
        <v>1223</v>
      </c>
      <c r="E3494" s="718"/>
      <c r="F3494" s="718"/>
      <c r="G3494" s="718"/>
      <c r="I3494" s="741"/>
      <c r="K3494" s="718"/>
      <c r="N3494" s="1018"/>
      <c r="S3494" s="722">
        <f t="shared" si="444"/>
        <v>0</v>
      </c>
      <c r="U3494" s="722"/>
      <c r="W3494" s="655"/>
      <c r="Z3494" s="654">
        <f t="shared" si="445"/>
        <v>0</v>
      </c>
    </row>
    <row r="3495" spans="1:26">
      <c r="A3495" s="381">
        <v>3495</v>
      </c>
      <c r="B3495" s="936" t="s">
        <v>136</v>
      </c>
      <c r="E3495" s="718"/>
      <c r="F3495" s="718"/>
      <c r="G3495" s="718"/>
      <c r="I3495" s="741"/>
      <c r="K3495" s="718"/>
      <c r="N3495" s="1018"/>
      <c r="S3495" s="722">
        <f t="shared" si="444"/>
        <v>0</v>
      </c>
      <c r="U3495" s="722"/>
      <c r="W3495" s="655"/>
      <c r="Z3495" s="654">
        <f t="shared" si="445"/>
        <v>0</v>
      </c>
    </row>
    <row r="3496" spans="1:26">
      <c r="A3496" s="381">
        <v>3496</v>
      </c>
      <c r="B3496" s="936" t="s">
        <v>137</v>
      </c>
      <c r="E3496" s="718"/>
      <c r="F3496" s="718"/>
      <c r="G3496" s="718"/>
      <c r="I3496" s="741"/>
      <c r="K3496" s="718"/>
      <c r="N3496" s="1018"/>
      <c r="S3496" s="722">
        <f t="shared" si="444"/>
        <v>0</v>
      </c>
      <c r="U3496" s="722"/>
      <c r="W3496" s="655"/>
      <c r="Z3496" s="654">
        <f t="shared" si="445"/>
        <v>0</v>
      </c>
    </row>
    <row r="3497" spans="1:26">
      <c r="A3497" s="381">
        <v>3497</v>
      </c>
      <c r="B3497" s="936" t="s">
        <v>299</v>
      </c>
      <c r="E3497" s="718"/>
      <c r="F3497" s="718"/>
      <c r="G3497" s="718"/>
      <c r="I3497" s="741"/>
      <c r="K3497" s="718"/>
      <c r="N3497" s="1018"/>
      <c r="S3497" s="722">
        <f t="shared" si="444"/>
        <v>0</v>
      </c>
      <c r="U3497" s="722"/>
      <c r="W3497" s="655"/>
      <c r="Z3497" s="654">
        <f t="shared" si="445"/>
        <v>0</v>
      </c>
    </row>
    <row r="3498" spans="1:26">
      <c r="A3498" s="381">
        <v>3498</v>
      </c>
      <c r="B3498" s="936" t="s">
        <v>1102</v>
      </c>
      <c r="E3498" s="718"/>
      <c r="F3498" s="718"/>
      <c r="G3498" s="718"/>
      <c r="I3498" s="741"/>
      <c r="K3498" s="718"/>
      <c r="N3498" s="1018"/>
      <c r="S3498" s="722">
        <f t="shared" si="444"/>
        <v>0</v>
      </c>
      <c r="U3498" s="722"/>
      <c r="W3498" s="655"/>
      <c r="Z3498" s="654">
        <f t="shared" si="445"/>
        <v>0</v>
      </c>
    </row>
    <row r="3499" spans="1:26">
      <c r="A3499" s="381">
        <v>3499</v>
      </c>
      <c r="B3499" s="936" t="s">
        <v>300</v>
      </c>
      <c r="E3499" s="718"/>
      <c r="F3499" s="718"/>
      <c r="G3499" s="718"/>
      <c r="I3499" s="741"/>
      <c r="K3499" s="718"/>
      <c r="N3499" s="1018"/>
      <c r="S3499" s="722">
        <f t="shared" si="444"/>
        <v>0</v>
      </c>
      <c r="U3499" s="722"/>
      <c r="W3499" s="655"/>
      <c r="Z3499" s="654">
        <f t="shared" si="445"/>
        <v>0</v>
      </c>
    </row>
    <row r="3500" spans="1:26">
      <c r="A3500" s="381">
        <v>3500</v>
      </c>
      <c r="B3500" s="936" t="s">
        <v>301</v>
      </c>
      <c r="E3500" s="718"/>
      <c r="F3500" s="718"/>
      <c r="G3500" s="718"/>
      <c r="I3500" s="741"/>
      <c r="K3500" s="718"/>
      <c r="N3500" s="1018"/>
      <c r="S3500" s="722">
        <f t="shared" si="444"/>
        <v>0</v>
      </c>
      <c r="U3500" s="722"/>
      <c r="W3500" s="655"/>
      <c r="Z3500" s="654">
        <f t="shared" si="445"/>
        <v>0</v>
      </c>
    </row>
    <row r="3501" spans="1:26">
      <c r="A3501" s="381">
        <v>3501</v>
      </c>
      <c r="B3501" s="936" t="s">
        <v>1324</v>
      </c>
      <c r="E3501" s="718"/>
      <c r="F3501" s="718"/>
      <c r="G3501" s="718"/>
      <c r="I3501" s="741"/>
      <c r="K3501" s="718"/>
      <c r="N3501" s="1018"/>
      <c r="S3501" s="722">
        <f t="shared" si="444"/>
        <v>0</v>
      </c>
      <c r="U3501" s="722"/>
      <c r="W3501" s="655"/>
      <c r="Z3501" s="654">
        <f t="shared" si="445"/>
        <v>0</v>
      </c>
    </row>
    <row r="3502" spans="1:26">
      <c r="A3502" s="381">
        <v>3502</v>
      </c>
      <c r="B3502" s="936" t="s">
        <v>302</v>
      </c>
      <c r="E3502" s="718"/>
      <c r="F3502" s="718"/>
      <c r="G3502" s="718"/>
      <c r="I3502" s="741"/>
      <c r="K3502" s="718"/>
      <c r="N3502" s="1018"/>
      <c r="S3502" s="722">
        <f t="shared" si="444"/>
        <v>0</v>
      </c>
      <c r="U3502" s="722"/>
      <c r="W3502" s="655"/>
      <c r="Z3502" s="654">
        <f t="shared" si="445"/>
        <v>0</v>
      </c>
    </row>
    <row r="3503" spans="1:26">
      <c r="A3503" s="381">
        <v>3503</v>
      </c>
      <c r="B3503" s="936" t="s">
        <v>1544</v>
      </c>
      <c r="E3503" s="718"/>
      <c r="F3503" s="718"/>
      <c r="G3503" s="718"/>
      <c r="I3503" s="741"/>
      <c r="K3503" s="718"/>
      <c r="N3503" s="1018"/>
      <c r="S3503" s="722"/>
      <c r="U3503" s="722"/>
      <c r="W3503" s="655"/>
    </row>
    <row r="3504" spans="1:26">
      <c r="A3504" s="381">
        <v>3504</v>
      </c>
      <c r="B3504" s="936" t="s">
        <v>1545</v>
      </c>
      <c r="E3504" s="718"/>
      <c r="F3504" s="718"/>
      <c r="G3504" s="718"/>
      <c r="I3504" s="741"/>
      <c r="K3504" s="718"/>
      <c r="N3504" s="1018"/>
      <c r="S3504" s="722"/>
      <c r="U3504" s="722"/>
      <c r="W3504" s="655"/>
    </row>
    <row r="3505" spans="1:26">
      <c r="A3505" s="381">
        <v>3505</v>
      </c>
      <c r="B3505" s="936" t="s">
        <v>115</v>
      </c>
      <c r="E3505" s="718"/>
      <c r="F3505" s="718"/>
      <c r="G3505" s="718"/>
      <c r="I3505" s="741"/>
      <c r="K3505" s="718"/>
      <c r="N3505" s="1018"/>
      <c r="S3505" s="722">
        <f t="shared" ref="S3505:S3521" si="446">E3505-I3505</f>
        <v>0</v>
      </c>
      <c r="U3505" s="722"/>
      <c r="W3505" s="655"/>
      <c r="Z3505" s="654">
        <f t="shared" ref="Z3505:Z3521" si="447">E3505-Y3505</f>
        <v>0</v>
      </c>
    </row>
    <row r="3506" spans="1:26">
      <c r="A3506" s="381">
        <v>3506</v>
      </c>
      <c r="B3506" s="936" t="s">
        <v>106</v>
      </c>
      <c r="E3506" s="718"/>
      <c r="F3506" s="718"/>
      <c r="G3506" s="718"/>
      <c r="I3506" s="741"/>
      <c r="K3506" s="718"/>
      <c r="N3506" s="1018"/>
      <c r="S3506" s="722">
        <f t="shared" si="446"/>
        <v>0</v>
      </c>
      <c r="U3506" s="722"/>
      <c r="W3506" s="655"/>
      <c r="Z3506" s="654">
        <f t="shared" si="447"/>
        <v>0</v>
      </c>
    </row>
    <row r="3507" spans="1:26" ht="15.75">
      <c r="A3507" s="381">
        <v>3507</v>
      </c>
      <c r="B3507" s="937" t="s">
        <v>1021</v>
      </c>
      <c r="E3507" s="718"/>
      <c r="F3507" s="718"/>
      <c r="G3507" s="718"/>
      <c r="I3507" s="737"/>
      <c r="K3507" s="231"/>
      <c r="N3507" s="1018"/>
      <c r="S3507" s="722">
        <f t="shared" si="446"/>
        <v>0</v>
      </c>
      <c r="U3507" s="722"/>
      <c r="W3507" s="655"/>
      <c r="Z3507" s="654">
        <f t="shared" si="447"/>
        <v>0</v>
      </c>
    </row>
    <row r="3508" spans="1:26" ht="15.75">
      <c r="A3508" s="381">
        <v>3508</v>
      </c>
      <c r="B3508" s="937" t="s">
        <v>271</v>
      </c>
      <c r="E3508" s="718"/>
      <c r="F3508" s="718"/>
      <c r="G3508" s="718"/>
      <c r="I3508" s="737"/>
      <c r="K3508" s="231"/>
      <c r="N3508" s="1018"/>
      <c r="S3508" s="722">
        <f t="shared" si="446"/>
        <v>0</v>
      </c>
      <c r="U3508" s="722"/>
      <c r="W3508" s="655"/>
      <c r="Z3508" s="654">
        <f t="shared" si="447"/>
        <v>0</v>
      </c>
    </row>
    <row r="3509" spans="1:26">
      <c r="A3509" s="381">
        <v>3509</v>
      </c>
      <c r="B3509" s="936" t="s">
        <v>135</v>
      </c>
      <c r="E3509" s="718"/>
      <c r="F3509" s="718"/>
      <c r="G3509" s="718"/>
      <c r="I3509" s="737"/>
      <c r="K3509" s="231"/>
      <c r="N3509" s="1018"/>
      <c r="S3509" s="722">
        <f t="shared" si="446"/>
        <v>0</v>
      </c>
      <c r="U3509" s="722"/>
      <c r="W3509" s="655"/>
      <c r="Z3509" s="654">
        <f t="shared" si="447"/>
        <v>0</v>
      </c>
    </row>
    <row r="3510" spans="1:26">
      <c r="A3510" s="381">
        <v>3510</v>
      </c>
      <c r="B3510" s="938" t="s">
        <v>1220</v>
      </c>
      <c r="E3510" s="718"/>
      <c r="F3510" s="718"/>
      <c r="G3510" s="718"/>
      <c r="I3510" s="741"/>
      <c r="K3510" s="718"/>
      <c r="N3510" s="1018"/>
      <c r="S3510" s="722">
        <f t="shared" si="446"/>
        <v>0</v>
      </c>
      <c r="U3510" s="722"/>
      <c r="W3510" s="655"/>
      <c r="Z3510" s="654">
        <f t="shared" si="447"/>
        <v>0</v>
      </c>
    </row>
    <row r="3511" spans="1:26">
      <c r="A3511" s="381">
        <v>3511</v>
      </c>
      <c r="B3511" s="938" t="s">
        <v>1221</v>
      </c>
      <c r="E3511" s="718"/>
      <c r="F3511" s="718"/>
      <c r="G3511" s="718"/>
      <c r="I3511" s="741"/>
      <c r="K3511" s="718"/>
      <c r="N3511" s="1018"/>
      <c r="S3511" s="722">
        <f t="shared" si="446"/>
        <v>0</v>
      </c>
      <c r="U3511" s="722"/>
      <c r="W3511" s="655"/>
      <c r="Z3511" s="654">
        <f t="shared" si="447"/>
        <v>0</v>
      </c>
    </row>
    <row r="3512" spans="1:26">
      <c r="A3512" s="381">
        <v>3512</v>
      </c>
      <c r="B3512" s="938" t="s">
        <v>1222</v>
      </c>
      <c r="E3512" s="718"/>
      <c r="F3512" s="718"/>
      <c r="G3512" s="718"/>
      <c r="I3512" s="741"/>
      <c r="K3512" s="718"/>
      <c r="N3512" s="1018"/>
      <c r="S3512" s="722">
        <f t="shared" si="446"/>
        <v>0</v>
      </c>
      <c r="U3512" s="722"/>
      <c r="W3512" s="655"/>
      <c r="Z3512" s="654">
        <f t="shared" si="447"/>
        <v>0</v>
      </c>
    </row>
    <row r="3513" spans="1:26">
      <c r="A3513" s="381">
        <v>3513</v>
      </c>
      <c r="B3513" s="938" t="s">
        <v>1223</v>
      </c>
      <c r="E3513" s="718"/>
      <c r="F3513" s="718"/>
      <c r="G3513" s="718"/>
      <c r="I3513" s="741"/>
      <c r="K3513" s="718"/>
      <c r="N3513" s="1018"/>
      <c r="S3513" s="722">
        <f t="shared" si="446"/>
        <v>0</v>
      </c>
      <c r="U3513" s="722"/>
      <c r="W3513" s="655"/>
      <c r="Z3513" s="654">
        <f t="shared" si="447"/>
        <v>0</v>
      </c>
    </row>
    <row r="3514" spans="1:26">
      <c r="A3514" s="381">
        <v>3514</v>
      </c>
      <c r="B3514" s="936" t="s">
        <v>136</v>
      </c>
      <c r="E3514" s="718"/>
      <c r="F3514" s="718"/>
      <c r="G3514" s="718"/>
      <c r="I3514" s="741"/>
      <c r="K3514" s="718"/>
      <c r="N3514" s="1018"/>
      <c r="S3514" s="722">
        <f t="shared" si="446"/>
        <v>0</v>
      </c>
      <c r="U3514" s="722"/>
      <c r="W3514" s="655"/>
      <c r="Z3514" s="654">
        <f t="shared" si="447"/>
        <v>0</v>
      </c>
    </row>
    <row r="3515" spans="1:26">
      <c r="A3515" s="381">
        <v>3515</v>
      </c>
      <c r="B3515" s="936" t="s">
        <v>137</v>
      </c>
      <c r="E3515" s="718"/>
      <c r="F3515" s="718"/>
      <c r="G3515" s="718"/>
      <c r="I3515" s="741"/>
      <c r="K3515" s="718"/>
      <c r="N3515" s="1018"/>
      <c r="S3515" s="722">
        <f t="shared" si="446"/>
        <v>0</v>
      </c>
      <c r="U3515" s="722"/>
      <c r="W3515" s="655"/>
      <c r="Z3515" s="654">
        <f t="shared" si="447"/>
        <v>0</v>
      </c>
    </row>
    <row r="3516" spans="1:26">
      <c r="A3516" s="381">
        <v>3516</v>
      </c>
      <c r="B3516" s="936" t="s">
        <v>299</v>
      </c>
      <c r="E3516" s="718"/>
      <c r="F3516" s="718"/>
      <c r="G3516" s="718"/>
      <c r="I3516" s="741"/>
      <c r="K3516" s="718"/>
      <c r="N3516" s="1018"/>
      <c r="S3516" s="722">
        <f t="shared" si="446"/>
        <v>0</v>
      </c>
      <c r="U3516" s="722"/>
      <c r="W3516" s="655"/>
      <c r="Z3516" s="654">
        <f t="shared" si="447"/>
        <v>0</v>
      </c>
    </row>
    <row r="3517" spans="1:26">
      <c r="A3517" s="381">
        <v>3517</v>
      </c>
      <c r="B3517" s="936" t="s">
        <v>1102</v>
      </c>
      <c r="E3517" s="718"/>
      <c r="F3517" s="718"/>
      <c r="G3517" s="718"/>
      <c r="I3517" s="741"/>
      <c r="K3517" s="718"/>
      <c r="N3517" s="1018"/>
      <c r="S3517" s="722">
        <f t="shared" si="446"/>
        <v>0</v>
      </c>
      <c r="U3517" s="722"/>
      <c r="W3517" s="655"/>
      <c r="Z3517" s="654">
        <f t="shared" si="447"/>
        <v>0</v>
      </c>
    </row>
    <row r="3518" spans="1:26">
      <c r="A3518" s="381">
        <v>3518</v>
      </c>
      <c r="B3518" s="936" t="s">
        <v>300</v>
      </c>
      <c r="E3518" s="718"/>
      <c r="F3518" s="718"/>
      <c r="G3518" s="718"/>
      <c r="I3518" s="741"/>
      <c r="K3518" s="718"/>
      <c r="N3518" s="1018"/>
      <c r="S3518" s="722">
        <f t="shared" si="446"/>
        <v>0</v>
      </c>
      <c r="U3518" s="722"/>
      <c r="W3518" s="655"/>
      <c r="Z3518" s="654">
        <f t="shared" si="447"/>
        <v>0</v>
      </c>
    </row>
    <row r="3519" spans="1:26">
      <c r="A3519" s="381">
        <v>3519</v>
      </c>
      <c r="B3519" s="936" t="s">
        <v>301</v>
      </c>
      <c r="E3519" s="718"/>
      <c r="F3519" s="718"/>
      <c r="G3519" s="718"/>
      <c r="I3519" s="741"/>
      <c r="K3519" s="718"/>
      <c r="N3519" s="1018"/>
      <c r="S3519" s="722">
        <f t="shared" si="446"/>
        <v>0</v>
      </c>
      <c r="U3519" s="722"/>
      <c r="W3519" s="655"/>
      <c r="Z3519" s="654">
        <f t="shared" si="447"/>
        <v>0</v>
      </c>
    </row>
    <row r="3520" spans="1:26">
      <c r="A3520" s="381">
        <v>3520</v>
      </c>
      <c r="B3520" s="936" t="s">
        <v>1324</v>
      </c>
      <c r="E3520" s="718"/>
      <c r="F3520" s="718"/>
      <c r="G3520" s="718"/>
      <c r="I3520" s="741"/>
      <c r="K3520" s="718"/>
      <c r="N3520" s="1018"/>
      <c r="S3520" s="722">
        <f t="shared" si="446"/>
        <v>0</v>
      </c>
      <c r="U3520" s="722"/>
      <c r="W3520" s="655"/>
      <c r="Z3520" s="654">
        <f t="shared" si="447"/>
        <v>0</v>
      </c>
    </row>
    <row r="3521" spans="1:26">
      <c r="A3521" s="381">
        <v>3521</v>
      </c>
      <c r="B3521" s="936" t="s">
        <v>302</v>
      </c>
      <c r="E3521" s="718"/>
      <c r="F3521" s="718"/>
      <c r="G3521" s="718"/>
      <c r="I3521" s="741"/>
      <c r="K3521" s="718"/>
      <c r="N3521" s="1018"/>
      <c r="S3521" s="722">
        <f t="shared" si="446"/>
        <v>0</v>
      </c>
      <c r="U3521" s="722"/>
      <c r="W3521" s="655"/>
      <c r="Z3521" s="654">
        <f t="shared" si="447"/>
        <v>0</v>
      </c>
    </row>
    <row r="3522" spans="1:26">
      <c r="A3522" s="381">
        <v>3522</v>
      </c>
      <c r="B3522" s="936" t="s">
        <v>1544</v>
      </c>
      <c r="E3522" s="718"/>
      <c r="F3522" s="718"/>
      <c r="G3522" s="718"/>
      <c r="I3522" s="741"/>
      <c r="K3522" s="718"/>
      <c r="N3522" s="1018"/>
      <c r="S3522" s="722"/>
      <c r="U3522" s="722"/>
      <c r="W3522" s="655"/>
    </row>
    <row r="3523" spans="1:26">
      <c r="A3523" s="381">
        <v>3523</v>
      </c>
      <c r="B3523" s="936" t="s">
        <v>1545</v>
      </c>
      <c r="E3523" s="718"/>
      <c r="F3523" s="718"/>
      <c r="G3523" s="718"/>
      <c r="I3523" s="741"/>
      <c r="K3523" s="718"/>
      <c r="N3523" s="1018"/>
      <c r="S3523" s="722"/>
      <c r="U3523" s="722"/>
      <c r="W3523" s="655"/>
    </row>
    <row r="3524" spans="1:26">
      <c r="A3524" s="381">
        <v>3524</v>
      </c>
      <c r="B3524" s="936" t="s">
        <v>115</v>
      </c>
      <c r="E3524" s="718"/>
      <c r="F3524" s="718"/>
      <c r="G3524" s="718"/>
      <c r="I3524" s="741"/>
      <c r="K3524" s="718"/>
      <c r="N3524" s="1018"/>
      <c r="S3524" s="722">
        <f t="shared" ref="S3524:S3539" si="448">E3524-I3524</f>
        <v>0</v>
      </c>
      <c r="U3524" s="722"/>
      <c r="W3524" s="655"/>
      <c r="Z3524" s="654">
        <f t="shared" ref="Z3524:Z3539" si="449">E3524-Y3524</f>
        <v>0</v>
      </c>
    </row>
    <row r="3525" spans="1:26">
      <c r="A3525" s="381">
        <v>3525</v>
      </c>
      <c r="B3525" s="936" t="s">
        <v>106</v>
      </c>
      <c r="E3525" s="718"/>
      <c r="F3525" s="718"/>
      <c r="G3525" s="718"/>
      <c r="I3525" s="741"/>
      <c r="K3525" s="718"/>
      <c r="N3525" s="1018"/>
      <c r="S3525" s="722">
        <f t="shared" si="448"/>
        <v>0</v>
      </c>
      <c r="U3525" s="722"/>
      <c r="W3525" s="655"/>
      <c r="Z3525" s="654">
        <f t="shared" si="449"/>
        <v>0</v>
      </c>
    </row>
    <row r="3526" spans="1:26" ht="15.75">
      <c r="A3526" s="381">
        <v>3526</v>
      </c>
      <c r="B3526" s="937" t="s">
        <v>303</v>
      </c>
      <c r="E3526" s="718"/>
      <c r="F3526" s="718"/>
      <c r="G3526" s="718"/>
      <c r="I3526" s="737"/>
      <c r="K3526" s="231"/>
      <c r="N3526" s="1018"/>
      <c r="S3526" s="722">
        <f t="shared" si="448"/>
        <v>0</v>
      </c>
      <c r="U3526" s="722"/>
      <c r="W3526" s="655"/>
      <c r="Z3526" s="654">
        <f t="shared" si="449"/>
        <v>0</v>
      </c>
    </row>
    <row r="3527" spans="1:26">
      <c r="A3527" s="381">
        <v>3527</v>
      </c>
      <c r="B3527" s="936" t="s">
        <v>135</v>
      </c>
      <c r="E3527" s="718"/>
      <c r="F3527" s="718"/>
      <c r="G3527" s="718"/>
      <c r="I3527" s="737"/>
      <c r="K3527" s="231"/>
      <c r="N3527" s="1018"/>
      <c r="S3527" s="722">
        <f t="shared" si="448"/>
        <v>0</v>
      </c>
      <c r="U3527" s="722"/>
      <c r="W3527" s="655"/>
      <c r="Z3527" s="654">
        <f t="shared" si="449"/>
        <v>0</v>
      </c>
    </row>
    <row r="3528" spans="1:26">
      <c r="A3528" s="381">
        <v>3528</v>
      </c>
      <c r="B3528" s="938" t="s">
        <v>1220</v>
      </c>
      <c r="E3528" s="718"/>
      <c r="F3528" s="718"/>
      <c r="G3528" s="718"/>
      <c r="I3528" s="741"/>
      <c r="K3528" s="718"/>
      <c r="N3528" s="1018"/>
      <c r="S3528" s="722">
        <f t="shared" si="448"/>
        <v>0</v>
      </c>
      <c r="U3528" s="722"/>
      <c r="W3528" s="655"/>
      <c r="Z3528" s="654">
        <f t="shared" si="449"/>
        <v>0</v>
      </c>
    </row>
    <row r="3529" spans="1:26">
      <c r="A3529" s="381">
        <v>3529</v>
      </c>
      <c r="B3529" s="938" t="s">
        <v>1221</v>
      </c>
      <c r="E3529" s="718"/>
      <c r="F3529" s="718"/>
      <c r="G3529" s="718"/>
      <c r="I3529" s="741"/>
      <c r="K3529" s="718"/>
      <c r="N3529" s="1018"/>
      <c r="S3529" s="722">
        <f t="shared" si="448"/>
        <v>0</v>
      </c>
      <c r="U3529" s="722"/>
      <c r="W3529" s="655"/>
      <c r="Z3529" s="654">
        <f t="shared" si="449"/>
        <v>0</v>
      </c>
    </row>
    <row r="3530" spans="1:26">
      <c r="A3530" s="381">
        <v>3530</v>
      </c>
      <c r="B3530" s="938" t="s">
        <v>1222</v>
      </c>
      <c r="E3530" s="718"/>
      <c r="F3530" s="718"/>
      <c r="G3530" s="718"/>
      <c r="I3530" s="741"/>
      <c r="K3530" s="718"/>
      <c r="N3530" s="1018"/>
      <c r="S3530" s="722">
        <f t="shared" si="448"/>
        <v>0</v>
      </c>
      <c r="U3530" s="722"/>
      <c r="W3530" s="655"/>
      <c r="Z3530" s="654">
        <f t="shared" si="449"/>
        <v>0</v>
      </c>
    </row>
    <row r="3531" spans="1:26">
      <c r="A3531" s="381">
        <v>3531</v>
      </c>
      <c r="B3531" s="938" t="s">
        <v>1223</v>
      </c>
      <c r="E3531" s="718"/>
      <c r="F3531" s="718"/>
      <c r="G3531" s="718"/>
      <c r="I3531" s="741"/>
      <c r="K3531" s="718"/>
      <c r="N3531" s="1018"/>
      <c r="S3531" s="722">
        <f t="shared" si="448"/>
        <v>0</v>
      </c>
      <c r="U3531" s="722"/>
      <c r="W3531" s="655"/>
      <c r="Z3531" s="654">
        <f t="shared" si="449"/>
        <v>0</v>
      </c>
    </row>
    <row r="3532" spans="1:26">
      <c r="A3532" s="381">
        <v>3532</v>
      </c>
      <c r="B3532" s="936" t="s">
        <v>136</v>
      </c>
      <c r="E3532" s="718"/>
      <c r="F3532" s="718"/>
      <c r="G3532" s="718"/>
      <c r="I3532" s="741"/>
      <c r="K3532" s="718"/>
      <c r="N3532" s="1018"/>
      <c r="S3532" s="722">
        <f t="shared" si="448"/>
        <v>0</v>
      </c>
      <c r="U3532" s="722"/>
      <c r="W3532" s="655"/>
      <c r="Z3532" s="654">
        <f t="shared" si="449"/>
        <v>0</v>
      </c>
    </row>
    <row r="3533" spans="1:26">
      <c r="A3533" s="381">
        <v>3533</v>
      </c>
      <c r="B3533" s="936" t="s">
        <v>137</v>
      </c>
      <c r="E3533" s="718"/>
      <c r="F3533" s="718"/>
      <c r="G3533" s="718"/>
      <c r="I3533" s="741"/>
      <c r="K3533" s="718"/>
      <c r="N3533" s="1018"/>
      <c r="S3533" s="722">
        <f t="shared" si="448"/>
        <v>0</v>
      </c>
      <c r="U3533" s="722"/>
      <c r="W3533" s="655"/>
      <c r="Z3533" s="654">
        <f t="shared" si="449"/>
        <v>0</v>
      </c>
    </row>
    <row r="3534" spans="1:26">
      <c r="A3534" s="381">
        <v>3534</v>
      </c>
      <c r="B3534" s="936" t="s">
        <v>299</v>
      </c>
      <c r="E3534" s="718"/>
      <c r="F3534" s="718"/>
      <c r="G3534" s="718"/>
      <c r="I3534" s="741"/>
      <c r="K3534" s="718"/>
      <c r="N3534" s="1018"/>
      <c r="S3534" s="722">
        <f t="shared" si="448"/>
        <v>0</v>
      </c>
      <c r="U3534" s="722"/>
      <c r="W3534" s="655"/>
      <c r="Z3534" s="654">
        <f t="shared" si="449"/>
        <v>0</v>
      </c>
    </row>
    <row r="3535" spans="1:26">
      <c r="A3535" s="381">
        <v>3535</v>
      </c>
      <c r="B3535" s="936" t="s">
        <v>1102</v>
      </c>
      <c r="E3535" s="718"/>
      <c r="F3535" s="718"/>
      <c r="G3535" s="718"/>
      <c r="I3535" s="741"/>
      <c r="K3535" s="718"/>
      <c r="N3535" s="1018"/>
      <c r="S3535" s="722">
        <f t="shared" si="448"/>
        <v>0</v>
      </c>
      <c r="U3535" s="722"/>
      <c r="W3535" s="655"/>
      <c r="Z3535" s="654">
        <f t="shared" si="449"/>
        <v>0</v>
      </c>
    </row>
    <row r="3536" spans="1:26">
      <c r="A3536" s="381">
        <v>3536</v>
      </c>
      <c r="B3536" s="936" t="s">
        <v>300</v>
      </c>
      <c r="E3536" s="718"/>
      <c r="F3536" s="718"/>
      <c r="G3536" s="718"/>
      <c r="I3536" s="741"/>
      <c r="K3536" s="718"/>
      <c r="N3536" s="1018"/>
      <c r="S3536" s="722">
        <f t="shared" si="448"/>
        <v>0</v>
      </c>
      <c r="U3536" s="722"/>
      <c r="W3536" s="655"/>
      <c r="Z3536" s="654">
        <f t="shared" si="449"/>
        <v>0</v>
      </c>
    </row>
    <row r="3537" spans="1:26">
      <c r="A3537" s="381">
        <v>3537</v>
      </c>
      <c r="B3537" s="936" t="s">
        <v>301</v>
      </c>
      <c r="E3537" s="718"/>
      <c r="F3537" s="718"/>
      <c r="G3537" s="718"/>
      <c r="I3537" s="741"/>
      <c r="K3537" s="718"/>
      <c r="N3537" s="1018"/>
      <c r="S3537" s="722">
        <f t="shared" si="448"/>
        <v>0</v>
      </c>
      <c r="U3537" s="722"/>
      <c r="W3537" s="655"/>
      <c r="Z3537" s="654">
        <f t="shared" si="449"/>
        <v>0</v>
      </c>
    </row>
    <row r="3538" spans="1:26">
      <c r="A3538" s="381">
        <v>3538</v>
      </c>
      <c r="B3538" s="936" t="s">
        <v>1324</v>
      </c>
      <c r="E3538" s="718"/>
      <c r="F3538" s="718"/>
      <c r="G3538" s="718"/>
      <c r="I3538" s="741"/>
      <c r="K3538" s="718"/>
      <c r="N3538" s="1018"/>
      <c r="S3538" s="722">
        <f t="shared" si="448"/>
        <v>0</v>
      </c>
      <c r="U3538" s="722"/>
      <c r="W3538" s="655"/>
      <c r="Z3538" s="654">
        <f t="shared" si="449"/>
        <v>0</v>
      </c>
    </row>
    <row r="3539" spans="1:26">
      <c r="A3539" s="381">
        <v>3539</v>
      </c>
      <c r="B3539" s="936" t="s">
        <v>302</v>
      </c>
      <c r="E3539" s="718"/>
      <c r="F3539" s="718"/>
      <c r="G3539" s="718"/>
      <c r="I3539" s="741"/>
      <c r="K3539" s="718"/>
      <c r="N3539" s="1018"/>
      <c r="S3539" s="722">
        <f t="shared" si="448"/>
        <v>0</v>
      </c>
      <c r="U3539" s="722"/>
      <c r="W3539" s="655"/>
      <c r="Z3539" s="654">
        <f t="shared" si="449"/>
        <v>0</v>
      </c>
    </row>
    <row r="3540" spans="1:26">
      <c r="A3540" s="381">
        <v>3540</v>
      </c>
      <c r="B3540" s="936" t="s">
        <v>1544</v>
      </c>
      <c r="E3540" s="718"/>
      <c r="F3540" s="718"/>
      <c r="G3540" s="718"/>
      <c r="I3540" s="741"/>
      <c r="K3540" s="718"/>
      <c r="N3540" s="1018"/>
      <c r="S3540" s="722"/>
      <c r="U3540" s="722"/>
      <c r="W3540" s="655"/>
    </row>
    <row r="3541" spans="1:26">
      <c r="A3541" s="381">
        <v>3541</v>
      </c>
      <c r="B3541" s="936" t="s">
        <v>1545</v>
      </c>
      <c r="E3541" s="718"/>
      <c r="F3541" s="718"/>
      <c r="G3541" s="718"/>
      <c r="I3541" s="741"/>
      <c r="K3541" s="718"/>
      <c r="N3541" s="1018"/>
      <c r="S3541" s="722"/>
      <c r="U3541" s="722"/>
      <c r="W3541" s="655"/>
    </row>
    <row r="3542" spans="1:26">
      <c r="A3542" s="381">
        <v>3542</v>
      </c>
      <c r="B3542" s="936" t="s">
        <v>115</v>
      </c>
      <c r="E3542" s="718"/>
      <c r="F3542" s="718"/>
      <c r="G3542" s="718"/>
      <c r="I3542" s="741"/>
      <c r="K3542" s="718"/>
      <c r="N3542" s="1018"/>
      <c r="S3542" s="722">
        <f t="shared" ref="S3542:S3557" si="450">E3542-I3542</f>
        <v>0</v>
      </c>
      <c r="U3542" s="722"/>
      <c r="W3542" s="655"/>
      <c r="Z3542" s="654">
        <f t="shared" ref="Z3542:Z3557" si="451">E3542-Y3542</f>
        <v>0</v>
      </c>
    </row>
    <row r="3543" spans="1:26">
      <c r="A3543" s="381">
        <v>3543</v>
      </c>
      <c r="B3543" s="936" t="s">
        <v>106</v>
      </c>
      <c r="E3543" s="718"/>
      <c r="F3543" s="718"/>
      <c r="G3543" s="718"/>
      <c r="I3543" s="741"/>
      <c r="K3543" s="718"/>
      <c r="N3543" s="1018"/>
      <c r="S3543" s="722">
        <f t="shared" si="450"/>
        <v>0</v>
      </c>
      <c r="U3543" s="722"/>
      <c r="W3543" s="655"/>
      <c r="Z3543" s="654">
        <f t="shared" si="451"/>
        <v>0</v>
      </c>
    </row>
    <row r="3544" spans="1:26" ht="15.75">
      <c r="A3544" s="381">
        <v>3544</v>
      </c>
      <c r="B3544" s="937" t="s">
        <v>172</v>
      </c>
      <c r="E3544" s="718"/>
      <c r="F3544" s="718"/>
      <c r="G3544" s="718"/>
      <c r="I3544" s="737"/>
      <c r="K3544" s="231"/>
      <c r="N3544" s="1018"/>
      <c r="S3544" s="722">
        <f t="shared" si="450"/>
        <v>0</v>
      </c>
      <c r="U3544" s="722"/>
      <c r="W3544" s="655"/>
      <c r="Z3544" s="654">
        <f t="shared" si="451"/>
        <v>0</v>
      </c>
    </row>
    <row r="3545" spans="1:26">
      <c r="A3545" s="381">
        <v>3545</v>
      </c>
      <c r="B3545" s="936" t="s">
        <v>135</v>
      </c>
      <c r="E3545" s="718"/>
      <c r="F3545" s="718"/>
      <c r="G3545" s="718"/>
      <c r="I3545" s="737"/>
      <c r="K3545" s="231"/>
      <c r="N3545" s="1018"/>
      <c r="S3545" s="722">
        <f t="shared" si="450"/>
        <v>0</v>
      </c>
      <c r="U3545" s="722"/>
      <c r="W3545" s="655"/>
      <c r="Z3545" s="654">
        <f t="shared" si="451"/>
        <v>0</v>
      </c>
    </row>
    <row r="3546" spans="1:26">
      <c r="A3546" s="381">
        <v>3546</v>
      </c>
      <c r="B3546" s="938" t="s">
        <v>1220</v>
      </c>
      <c r="E3546" s="718"/>
      <c r="F3546" s="718"/>
      <c r="G3546" s="718"/>
      <c r="I3546" s="741"/>
      <c r="K3546" s="718"/>
      <c r="N3546" s="1018"/>
      <c r="S3546" s="722">
        <f t="shared" si="450"/>
        <v>0</v>
      </c>
      <c r="U3546" s="722"/>
      <c r="W3546" s="655"/>
      <c r="Z3546" s="654">
        <f t="shared" si="451"/>
        <v>0</v>
      </c>
    </row>
    <row r="3547" spans="1:26">
      <c r="A3547" s="381">
        <v>3547</v>
      </c>
      <c r="B3547" s="938" t="s">
        <v>1221</v>
      </c>
      <c r="E3547" s="718"/>
      <c r="F3547" s="718"/>
      <c r="G3547" s="718"/>
      <c r="I3547" s="741"/>
      <c r="K3547" s="718"/>
      <c r="N3547" s="1018"/>
      <c r="S3547" s="722">
        <f t="shared" si="450"/>
        <v>0</v>
      </c>
      <c r="U3547" s="722"/>
      <c r="W3547" s="655"/>
      <c r="Z3547" s="654">
        <f t="shared" si="451"/>
        <v>0</v>
      </c>
    </row>
    <row r="3548" spans="1:26">
      <c r="A3548" s="381">
        <v>3548</v>
      </c>
      <c r="B3548" s="938" t="s">
        <v>1222</v>
      </c>
      <c r="E3548" s="718"/>
      <c r="F3548" s="718"/>
      <c r="G3548" s="718"/>
      <c r="I3548" s="741"/>
      <c r="K3548" s="718"/>
      <c r="N3548" s="1018"/>
      <c r="S3548" s="722">
        <f t="shared" si="450"/>
        <v>0</v>
      </c>
      <c r="U3548" s="722"/>
      <c r="W3548" s="655"/>
      <c r="Z3548" s="654">
        <f t="shared" si="451"/>
        <v>0</v>
      </c>
    </row>
    <row r="3549" spans="1:26">
      <c r="A3549" s="381">
        <v>3549</v>
      </c>
      <c r="B3549" s="938" t="s">
        <v>1223</v>
      </c>
      <c r="E3549" s="718"/>
      <c r="F3549" s="718"/>
      <c r="G3549" s="718"/>
      <c r="I3549" s="741"/>
      <c r="K3549" s="718"/>
      <c r="N3549" s="1018"/>
      <c r="S3549" s="722">
        <f t="shared" si="450"/>
        <v>0</v>
      </c>
      <c r="U3549" s="722"/>
      <c r="W3549" s="655"/>
      <c r="Z3549" s="654">
        <f t="shared" si="451"/>
        <v>0</v>
      </c>
    </row>
    <row r="3550" spans="1:26">
      <c r="A3550" s="381">
        <v>3550</v>
      </c>
      <c r="B3550" s="936" t="s">
        <v>136</v>
      </c>
      <c r="E3550" s="718"/>
      <c r="F3550" s="718"/>
      <c r="G3550" s="718"/>
      <c r="I3550" s="741"/>
      <c r="K3550" s="718"/>
      <c r="N3550" s="1018"/>
      <c r="S3550" s="722">
        <f t="shared" si="450"/>
        <v>0</v>
      </c>
      <c r="U3550" s="722"/>
      <c r="W3550" s="655"/>
      <c r="Z3550" s="654">
        <f t="shared" si="451"/>
        <v>0</v>
      </c>
    </row>
    <row r="3551" spans="1:26">
      <c r="A3551" s="381">
        <v>3551</v>
      </c>
      <c r="B3551" s="936" t="s">
        <v>137</v>
      </c>
      <c r="E3551" s="718"/>
      <c r="F3551" s="718"/>
      <c r="G3551" s="718"/>
      <c r="I3551" s="741"/>
      <c r="K3551" s="718"/>
      <c r="N3551" s="1018"/>
      <c r="S3551" s="722">
        <f t="shared" si="450"/>
        <v>0</v>
      </c>
      <c r="U3551" s="722"/>
      <c r="W3551" s="655"/>
      <c r="Z3551" s="654">
        <f t="shared" si="451"/>
        <v>0</v>
      </c>
    </row>
    <row r="3552" spans="1:26">
      <c r="A3552" s="381">
        <v>3552</v>
      </c>
      <c r="B3552" s="936" t="s">
        <v>299</v>
      </c>
      <c r="E3552" s="718"/>
      <c r="F3552" s="718"/>
      <c r="G3552" s="718"/>
      <c r="I3552" s="741"/>
      <c r="K3552" s="718"/>
      <c r="N3552" s="1018"/>
      <c r="S3552" s="722">
        <f t="shared" si="450"/>
        <v>0</v>
      </c>
      <c r="U3552" s="722"/>
      <c r="W3552" s="655"/>
      <c r="Z3552" s="654">
        <f t="shared" si="451"/>
        <v>0</v>
      </c>
    </row>
    <row r="3553" spans="1:26">
      <c r="A3553" s="381">
        <v>3553</v>
      </c>
      <c r="B3553" s="936" t="s">
        <v>1102</v>
      </c>
      <c r="E3553" s="718"/>
      <c r="F3553" s="718"/>
      <c r="G3553" s="718"/>
      <c r="I3553" s="741"/>
      <c r="K3553" s="718"/>
      <c r="N3553" s="1018"/>
      <c r="S3553" s="722">
        <f t="shared" si="450"/>
        <v>0</v>
      </c>
      <c r="U3553" s="722"/>
      <c r="W3553" s="655"/>
      <c r="Z3553" s="654">
        <f t="shared" si="451"/>
        <v>0</v>
      </c>
    </row>
    <row r="3554" spans="1:26">
      <c r="A3554" s="381">
        <v>3554</v>
      </c>
      <c r="B3554" s="936" t="s">
        <v>300</v>
      </c>
      <c r="E3554" s="718"/>
      <c r="F3554" s="718"/>
      <c r="G3554" s="718"/>
      <c r="I3554" s="741"/>
      <c r="K3554" s="718"/>
      <c r="N3554" s="1018"/>
      <c r="S3554" s="722">
        <f t="shared" si="450"/>
        <v>0</v>
      </c>
      <c r="U3554" s="722"/>
      <c r="W3554" s="655"/>
      <c r="Z3554" s="654">
        <f t="shared" si="451"/>
        <v>0</v>
      </c>
    </row>
    <row r="3555" spans="1:26">
      <c r="A3555" s="381">
        <v>3555</v>
      </c>
      <c r="B3555" s="936" t="s">
        <v>301</v>
      </c>
      <c r="E3555" s="718"/>
      <c r="F3555" s="718"/>
      <c r="G3555" s="718"/>
      <c r="I3555" s="741"/>
      <c r="K3555" s="718"/>
      <c r="N3555" s="1018"/>
      <c r="S3555" s="722">
        <f t="shared" si="450"/>
        <v>0</v>
      </c>
      <c r="U3555" s="722"/>
      <c r="W3555" s="655"/>
      <c r="Z3555" s="654">
        <f t="shared" si="451"/>
        <v>0</v>
      </c>
    </row>
    <row r="3556" spans="1:26">
      <c r="A3556" s="381">
        <v>3556</v>
      </c>
      <c r="B3556" s="936" t="s">
        <v>1324</v>
      </c>
      <c r="E3556" s="718"/>
      <c r="F3556" s="718"/>
      <c r="G3556" s="718"/>
      <c r="I3556" s="741"/>
      <c r="K3556" s="718"/>
      <c r="N3556" s="1018"/>
      <c r="S3556" s="722">
        <f t="shared" si="450"/>
        <v>0</v>
      </c>
      <c r="U3556" s="722"/>
      <c r="W3556" s="655"/>
      <c r="Z3556" s="654">
        <f t="shared" si="451"/>
        <v>0</v>
      </c>
    </row>
    <row r="3557" spans="1:26">
      <c r="A3557" s="381">
        <v>3557</v>
      </c>
      <c r="B3557" s="936" t="s">
        <v>302</v>
      </c>
      <c r="E3557" s="718"/>
      <c r="F3557" s="718"/>
      <c r="G3557" s="718"/>
      <c r="I3557" s="741"/>
      <c r="K3557" s="718"/>
      <c r="N3557" s="1018"/>
      <c r="S3557" s="722">
        <f t="shared" si="450"/>
        <v>0</v>
      </c>
      <c r="U3557" s="722"/>
      <c r="W3557" s="655"/>
      <c r="Z3557" s="654">
        <f t="shared" si="451"/>
        <v>0</v>
      </c>
    </row>
    <row r="3558" spans="1:26">
      <c r="A3558" s="381">
        <v>3558</v>
      </c>
      <c r="B3558" s="936" t="s">
        <v>1544</v>
      </c>
      <c r="E3558" s="718"/>
      <c r="F3558" s="718"/>
      <c r="G3558" s="718"/>
      <c r="I3558" s="741"/>
      <c r="K3558" s="718"/>
      <c r="N3558" s="1018"/>
      <c r="S3558" s="722"/>
      <c r="U3558" s="722"/>
      <c r="W3558" s="655"/>
    </row>
    <row r="3559" spans="1:26">
      <c r="A3559" s="381">
        <v>3559</v>
      </c>
      <c r="B3559" s="936" t="s">
        <v>1545</v>
      </c>
      <c r="E3559" s="718"/>
      <c r="F3559" s="718"/>
      <c r="G3559" s="718"/>
      <c r="I3559" s="741"/>
      <c r="K3559" s="718"/>
      <c r="N3559" s="1018"/>
      <c r="S3559" s="722"/>
      <c r="U3559" s="722"/>
      <c r="W3559" s="655"/>
    </row>
    <row r="3560" spans="1:26">
      <c r="A3560" s="381">
        <v>3560</v>
      </c>
      <c r="B3560" s="936" t="s">
        <v>115</v>
      </c>
      <c r="E3560" s="718"/>
      <c r="F3560" s="718"/>
      <c r="G3560" s="718"/>
      <c r="I3560" s="741"/>
      <c r="K3560" s="718"/>
      <c r="N3560" s="1018"/>
      <c r="S3560" s="722">
        <f t="shared" ref="S3560:S3576" si="452">E3560-I3560</f>
        <v>0</v>
      </c>
      <c r="U3560" s="722"/>
      <c r="W3560" s="655"/>
      <c r="Z3560" s="654">
        <f t="shared" ref="Z3560:Z3576" si="453">E3560-Y3560</f>
        <v>0</v>
      </c>
    </row>
    <row r="3561" spans="1:26">
      <c r="A3561" s="381">
        <v>3561</v>
      </c>
      <c r="B3561" s="936" t="s">
        <v>106</v>
      </c>
      <c r="E3561" s="718"/>
      <c r="F3561" s="718"/>
      <c r="G3561" s="718"/>
      <c r="I3561" s="741"/>
      <c r="K3561" s="718"/>
      <c r="N3561" s="1018"/>
      <c r="S3561" s="722">
        <f t="shared" si="452"/>
        <v>0</v>
      </c>
      <c r="U3561" s="722"/>
      <c r="W3561" s="655"/>
      <c r="Z3561" s="654">
        <f t="shared" si="453"/>
        <v>0</v>
      </c>
    </row>
    <row r="3562" spans="1:26" ht="15.75">
      <c r="A3562" s="381">
        <v>3562</v>
      </c>
      <c r="B3562" s="937" t="s">
        <v>172</v>
      </c>
      <c r="E3562" s="718"/>
      <c r="F3562" s="718"/>
      <c r="G3562" s="718"/>
      <c r="I3562" s="737"/>
      <c r="K3562" s="231"/>
      <c r="N3562" s="1018"/>
      <c r="S3562" s="722">
        <f t="shared" si="452"/>
        <v>0</v>
      </c>
      <c r="U3562" s="722"/>
      <c r="W3562" s="655"/>
      <c r="Z3562" s="654">
        <f t="shared" si="453"/>
        <v>0</v>
      </c>
    </row>
    <row r="3563" spans="1:26" ht="15.75">
      <c r="A3563" s="381">
        <v>3563</v>
      </c>
      <c r="B3563" s="937" t="s">
        <v>271</v>
      </c>
      <c r="E3563" s="718"/>
      <c r="F3563" s="718"/>
      <c r="G3563" s="718"/>
      <c r="I3563" s="737"/>
      <c r="K3563" s="231"/>
      <c r="N3563" s="1018"/>
      <c r="S3563" s="722">
        <f t="shared" si="452"/>
        <v>0</v>
      </c>
      <c r="U3563" s="722"/>
      <c r="W3563" s="655"/>
      <c r="Z3563" s="654">
        <f t="shared" si="453"/>
        <v>0</v>
      </c>
    </row>
    <row r="3564" spans="1:26">
      <c r="A3564" s="381">
        <v>3564</v>
      </c>
      <c r="B3564" s="936" t="s">
        <v>135</v>
      </c>
      <c r="E3564" s="718"/>
      <c r="F3564" s="718"/>
      <c r="G3564" s="718"/>
      <c r="I3564" s="737"/>
      <c r="K3564" s="231"/>
      <c r="N3564" s="1018"/>
      <c r="S3564" s="722">
        <f t="shared" si="452"/>
        <v>0</v>
      </c>
      <c r="U3564" s="722"/>
      <c r="W3564" s="655"/>
      <c r="Z3564" s="654">
        <f t="shared" si="453"/>
        <v>0</v>
      </c>
    </row>
    <row r="3565" spans="1:26">
      <c r="A3565" s="381">
        <v>3565</v>
      </c>
      <c r="B3565" s="938" t="s">
        <v>1220</v>
      </c>
      <c r="E3565" s="718"/>
      <c r="F3565" s="718"/>
      <c r="G3565" s="718"/>
      <c r="I3565" s="741"/>
      <c r="K3565" s="718"/>
      <c r="N3565" s="1018"/>
      <c r="S3565" s="722">
        <f t="shared" si="452"/>
        <v>0</v>
      </c>
      <c r="U3565" s="722"/>
      <c r="W3565" s="655"/>
      <c r="Z3565" s="654">
        <f t="shared" si="453"/>
        <v>0</v>
      </c>
    </row>
    <row r="3566" spans="1:26">
      <c r="A3566" s="381">
        <v>3566</v>
      </c>
      <c r="B3566" s="938" t="s">
        <v>1221</v>
      </c>
      <c r="E3566" s="718"/>
      <c r="F3566" s="718"/>
      <c r="G3566" s="718"/>
      <c r="I3566" s="741"/>
      <c r="K3566" s="718"/>
      <c r="N3566" s="1018"/>
      <c r="S3566" s="722">
        <f t="shared" si="452"/>
        <v>0</v>
      </c>
      <c r="U3566" s="722"/>
      <c r="W3566" s="655"/>
      <c r="Z3566" s="654">
        <f t="shared" si="453"/>
        <v>0</v>
      </c>
    </row>
    <row r="3567" spans="1:26">
      <c r="A3567" s="381">
        <v>3567</v>
      </c>
      <c r="B3567" s="938" t="s">
        <v>1222</v>
      </c>
      <c r="E3567" s="718"/>
      <c r="F3567" s="718"/>
      <c r="G3567" s="718"/>
      <c r="I3567" s="741"/>
      <c r="K3567" s="718"/>
      <c r="N3567" s="1018"/>
      <c r="S3567" s="722">
        <f t="shared" si="452"/>
        <v>0</v>
      </c>
      <c r="U3567" s="722"/>
      <c r="W3567" s="655"/>
      <c r="Z3567" s="654">
        <f t="shared" si="453"/>
        <v>0</v>
      </c>
    </row>
    <row r="3568" spans="1:26">
      <c r="A3568" s="381">
        <v>3568</v>
      </c>
      <c r="B3568" s="938" t="s">
        <v>1223</v>
      </c>
      <c r="E3568" s="718"/>
      <c r="F3568" s="718"/>
      <c r="G3568" s="718"/>
      <c r="I3568" s="741"/>
      <c r="K3568" s="718"/>
      <c r="N3568" s="1018"/>
      <c r="S3568" s="722">
        <f t="shared" si="452"/>
        <v>0</v>
      </c>
      <c r="U3568" s="722"/>
      <c r="W3568" s="655"/>
      <c r="Z3568" s="654">
        <f t="shared" si="453"/>
        <v>0</v>
      </c>
    </row>
    <row r="3569" spans="1:26">
      <c r="A3569" s="381">
        <v>3569</v>
      </c>
      <c r="B3569" s="936" t="s">
        <v>136</v>
      </c>
      <c r="E3569" s="718"/>
      <c r="F3569" s="718"/>
      <c r="G3569" s="718"/>
      <c r="I3569" s="741"/>
      <c r="K3569" s="718"/>
      <c r="N3569" s="1018"/>
      <c r="S3569" s="722">
        <f t="shared" si="452"/>
        <v>0</v>
      </c>
      <c r="U3569" s="722"/>
      <c r="W3569" s="655"/>
      <c r="Z3569" s="654">
        <f t="shared" si="453"/>
        <v>0</v>
      </c>
    </row>
    <row r="3570" spans="1:26">
      <c r="A3570" s="381">
        <v>3570</v>
      </c>
      <c r="B3570" s="936" t="s">
        <v>137</v>
      </c>
      <c r="E3570" s="718"/>
      <c r="F3570" s="718"/>
      <c r="G3570" s="718"/>
      <c r="I3570" s="741"/>
      <c r="K3570" s="718"/>
      <c r="N3570" s="1018"/>
      <c r="S3570" s="722">
        <f t="shared" si="452"/>
        <v>0</v>
      </c>
      <c r="U3570" s="722"/>
      <c r="W3570" s="655"/>
      <c r="Z3570" s="654">
        <f t="shared" si="453"/>
        <v>0</v>
      </c>
    </row>
    <row r="3571" spans="1:26">
      <c r="A3571" s="381">
        <v>3571</v>
      </c>
      <c r="B3571" s="936" t="s">
        <v>299</v>
      </c>
      <c r="E3571" s="718"/>
      <c r="F3571" s="718"/>
      <c r="G3571" s="718"/>
      <c r="I3571" s="741"/>
      <c r="K3571" s="718"/>
      <c r="N3571" s="1018"/>
      <c r="S3571" s="722">
        <f t="shared" si="452"/>
        <v>0</v>
      </c>
      <c r="U3571" s="722"/>
      <c r="W3571" s="655"/>
      <c r="Z3571" s="654">
        <f t="shared" si="453"/>
        <v>0</v>
      </c>
    </row>
    <row r="3572" spans="1:26">
      <c r="A3572" s="381">
        <v>3572</v>
      </c>
      <c r="B3572" s="936" t="s">
        <v>1102</v>
      </c>
      <c r="E3572" s="718"/>
      <c r="F3572" s="718"/>
      <c r="G3572" s="718"/>
      <c r="I3572" s="741"/>
      <c r="K3572" s="718"/>
      <c r="N3572" s="1018"/>
      <c r="S3572" s="722">
        <f t="shared" si="452"/>
        <v>0</v>
      </c>
      <c r="U3572" s="722"/>
      <c r="W3572" s="655"/>
      <c r="Z3572" s="654">
        <f t="shared" si="453"/>
        <v>0</v>
      </c>
    </row>
    <row r="3573" spans="1:26">
      <c r="A3573" s="381">
        <v>3573</v>
      </c>
      <c r="B3573" s="936" t="s">
        <v>300</v>
      </c>
      <c r="E3573" s="718"/>
      <c r="F3573" s="718"/>
      <c r="G3573" s="718"/>
      <c r="I3573" s="741"/>
      <c r="K3573" s="718"/>
      <c r="N3573" s="1018"/>
      <c r="S3573" s="722">
        <f t="shared" si="452"/>
        <v>0</v>
      </c>
      <c r="U3573" s="722"/>
      <c r="W3573" s="655"/>
      <c r="Z3573" s="654">
        <f t="shared" si="453"/>
        <v>0</v>
      </c>
    </row>
    <row r="3574" spans="1:26">
      <c r="A3574" s="381">
        <v>3574</v>
      </c>
      <c r="B3574" s="936" t="s">
        <v>301</v>
      </c>
      <c r="E3574" s="718"/>
      <c r="F3574" s="718"/>
      <c r="G3574" s="718"/>
      <c r="I3574" s="741"/>
      <c r="K3574" s="718"/>
      <c r="N3574" s="1018"/>
      <c r="S3574" s="722">
        <f t="shared" si="452"/>
        <v>0</v>
      </c>
      <c r="U3574" s="722"/>
      <c r="W3574" s="655"/>
      <c r="Z3574" s="654">
        <f t="shared" si="453"/>
        <v>0</v>
      </c>
    </row>
    <row r="3575" spans="1:26">
      <c r="A3575" s="381">
        <v>3575</v>
      </c>
      <c r="B3575" s="936" t="s">
        <v>1324</v>
      </c>
      <c r="E3575" s="718"/>
      <c r="F3575" s="718"/>
      <c r="G3575" s="718"/>
      <c r="I3575" s="741"/>
      <c r="K3575" s="718"/>
      <c r="N3575" s="1018"/>
      <c r="S3575" s="722">
        <f t="shared" si="452"/>
        <v>0</v>
      </c>
      <c r="U3575" s="722"/>
      <c r="W3575" s="655"/>
      <c r="Z3575" s="654">
        <f t="shared" si="453"/>
        <v>0</v>
      </c>
    </row>
    <row r="3576" spans="1:26">
      <c r="A3576" s="381">
        <v>3576</v>
      </c>
      <c r="B3576" s="936" t="s">
        <v>302</v>
      </c>
      <c r="E3576" s="718"/>
      <c r="F3576" s="718"/>
      <c r="G3576" s="718"/>
      <c r="I3576" s="741"/>
      <c r="K3576" s="718"/>
      <c r="N3576" s="1018"/>
      <c r="S3576" s="722">
        <f t="shared" si="452"/>
        <v>0</v>
      </c>
      <c r="U3576" s="722"/>
      <c r="W3576" s="655"/>
      <c r="Z3576" s="654">
        <f t="shared" si="453"/>
        <v>0</v>
      </c>
    </row>
    <row r="3577" spans="1:26">
      <c r="A3577" s="381">
        <v>3577</v>
      </c>
      <c r="B3577" s="936" t="s">
        <v>1544</v>
      </c>
      <c r="E3577" s="718"/>
      <c r="F3577" s="718"/>
      <c r="G3577" s="718"/>
      <c r="I3577" s="741"/>
      <c r="K3577" s="718"/>
      <c r="N3577" s="1018"/>
      <c r="S3577" s="722"/>
      <c r="U3577" s="722"/>
      <c r="W3577" s="655"/>
    </row>
    <row r="3578" spans="1:26">
      <c r="A3578" s="381">
        <v>3578</v>
      </c>
      <c r="B3578" s="936" t="s">
        <v>1545</v>
      </c>
      <c r="E3578" s="718"/>
      <c r="F3578" s="718"/>
      <c r="G3578" s="718"/>
      <c r="I3578" s="741"/>
      <c r="K3578" s="718"/>
      <c r="N3578" s="1018"/>
      <c r="S3578" s="722"/>
      <c r="U3578" s="722"/>
      <c r="W3578" s="655"/>
    </row>
    <row r="3579" spans="1:26">
      <c r="A3579" s="381">
        <v>3579</v>
      </c>
      <c r="B3579" s="936" t="s">
        <v>115</v>
      </c>
      <c r="E3579" s="718"/>
      <c r="F3579" s="718"/>
      <c r="G3579" s="718"/>
      <c r="I3579" s="741"/>
      <c r="K3579" s="718"/>
      <c r="N3579" s="1018"/>
      <c r="S3579" s="722">
        <f t="shared" ref="S3579:S3594" si="454">E3579-I3579</f>
        <v>0</v>
      </c>
      <c r="U3579" s="722"/>
      <c r="W3579" s="655"/>
      <c r="Z3579" s="654">
        <f t="shared" ref="Z3579:Z3594" si="455">E3579-Y3579</f>
        <v>0</v>
      </c>
    </row>
    <row r="3580" spans="1:26">
      <c r="A3580" s="381">
        <v>3580</v>
      </c>
      <c r="B3580" s="936" t="s">
        <v>106</v>
      </c>
      <c r="E3580" s="718"/>
      <c r="F3580" s="718"/>
      <c r="G3580" s="718"/>
      <c r="I3580" s="741"/>
      <c r="K3580" s="718"/>
      <c r="N3580" s="1018"/>
      <c r="S3580" s="722">
        <f t="shared" si="454"/>
        <v>0</v>
      </c>
      <c r="U3580" s="722"/>
      <c r="W3580" s="655"/>
      <c r="Z3580" s="654">
        <f t="shared" si="455"/>
        <v>0</v>
      </c>
    </row>
    <row r="3581" spans="1:26" ht="15.75">
      <c r="A3581" s="381">
        <v>3581</v>
      </c>
      <c r="B3581" s="937" t="s">
        <v>303</v>
      </c>
      <c r="E3581" s="718"/>
      <c r="F3581" s="718"/>
      <c r="G3581" s="718"/>
      <c r="I3581" s="737"/>
      <c r="K3581" s="231"/>
      <c r="N3581" s="1018"/>
      <c r="S3581" s="722">
        <f t="shared" si="454"/>
        <v>0</v>
      </c>
      <c r="U3581" s="722"/>
      <c r="W3581" s="655"/>
      <c r="Z3581" s="654">
        <f t="shared" si="455"/>
        <v>0</v>
      </c>
    </row>
    <row r="3582" spans="1:26">
      <c r="A3582" s="381">
        <v>3582</v>
      </c>
      <c r="B3582" s="936" t="s">
        <v>135</v>
      </c>
      <c r="E3582" s="718"/>
      <c r="F3582" s="718"/>
      <c r="G3582" s="718"/>
      <c r="I3582" s="737"/>
      <c r="K3582" s="231"/>
      <c r="N3582" s="1018"/>
      <c r="S3582" s="722">
        <f t="shared" si="454"/>
        <v>0</v>
      </c>
      <c r="U3582" s="722"/>
      <c r="W3582" s="655"/>
      <c r="Z3582" s="654">
        <f t="shared" si="455"/>
        <v>0</v>
      </c>
    </row>
    <row r="3583" spans="1:26">
      <c r="A3583" s="381">
        <v>3583</v>
      </c>
      <c r="B3583" s="938" t="s">
        <v>1220</v>
      </c>
      <c r="E3583" s="718"/>
      <c r="F3583" s="718"/>
      <c r="G3583" s="718"/>
      <c r="I3583" s="741"/>
      <c r="K3583" s="718"/>
      <c r="N3583" s="1018"/>
      <c r="S3583" s="722">
        <f t="shared" si="454"/>
        <v>0</v>
      </c>
      <c r="U3583" s="722"/>
      <c r="W3583" s="655"/>
      <c r="Z3583" s="654">
        <f t="shared" si="455"/>
        <v>0</v>
      </c>
    </row>
    <row r="3584" spans="1:26">
      <c r="A3584" s="381">
        <v>3584</v>
      </c>
      <c r="B3584" s="938" t="s">
        <v>1221</v>
      </c>
      <c r="E3584" s="718"/>
      <c r="F3584" s="718"/>
      <c r="G3584" s="718"/>
      <c r="I3584" s="741"/>
      <c r="K3584" s="718"/>
      <c r="N3584" s="1018"/>
      <c r="S3584" s="722">
        <f t="shared" si="454"/>
        <v>0</v>
      </c>
      <c r="U3584" s="722"/>
      <c r="W3584" s="655"/>
      <c r="Z3584" s="654">
        <f t="shared" si="455"/>
        <v>0</v>
      </c>
    </row>
    <row r="3585" spans="1:26">
      <c r="A3585" s="381">
        <v>3585</v>
      </c>
      <c r="B3585" s="938" t="s">
        <v>1222</v>
      </c>
      <c r="E3585" s="718"/>
      <c r="F3585" s="718"/>
      <c r="G3585" s="718"/>
      <c r="I3585" s="741"/>
      <c r="K3585" s="718"/>
      <c r="N3585" s="1018"/>
      <c r="S3585" s="722">
        <f t="shared" si="454"/>
        <v>0</v>
      </c>
      <c r="U3585" s="722"/>
      <c r="W3585" s="655"/>
      <c r="Z3585" s="654">
        <f t="shared" si="455"/>
        <v>0</v>
      </c>
    </row>
    <row r="3586" spans="1:26">
      <c r="A3586" s="381">
        <v>3586</v>
      </c>
      <c r="B3586" s="938" t="s">
        <v>1223</v>
      </c>
      <c r="E3586" s="718"/>
      <c r="F3586" s="718"/>
      <c r="G3586" s="718"/>
      <c r="I3586" s="741"/>
      <c r="K3586" s="718"/>
      <c r="N3586" s="1018"/>
      <c r="S3586" s="722">
        <f t="shared" si="454"/>
        <v>0</v>
      </c>
      <c r="U3586" s="722"/>
      <c r="W3586" s="655"/>
      <c r="Z3586" s="654">
        <f t="shared" si="455"/>
        <v>0</v>
      </c>
    </row>
    <row r="3587" spans="1:26">
      <c r="A3587" s="381">
        <v>3587</v>
      </c>
      <c r="B3587" s="936" t="s">
        <v>136</v>
      </c>
      <c r="E3587" s="718"/>
      <c r="F3587" s="718"/>
      <c r="G3587" s="718"/>
      <c r="I3587" s="741"/>
      <c r="K3587" s="718"/>
      <c r="N3587" s="1018"/>
      <c r="S3587" s="722">
        <f t="shared" si="454"/>
        <v>0</v>
      </c>
      <c r="U3587" s="722"/>
      <c r="W3587" s="655"/>
      <c r="Z3587" s="654">
        <f t="shared" si="455"/>
        <v>0</v>
      </c>
    </row>
    <row r="3588" spans="1:26">
      <c r="A3588" s="381">
        <v>3588</v>
      </c>
      <c r="B3588" s="936" t="s">
        <v>137</v>
      </c>
      <c r="E3588" s="718"/>
      <c r="F3588" s="718"/>
      <c r="G3588" s="718"/>
      <c r="I3588" s="741"/>
      <c r="K3588" s="718"/>
      <c r="N3588" s="1018"/>
      <c r="S3588" s="722">
        <f t="shared" si="454"/>
        <v>0</v>
      </c>
      <c r="U3588" s="722"/>
      <c r="W3588" s="655"/>
      <c r="Z3588" s="654">
        <f t="shared" si="455"/>
        <v>0</v>
      </c>
    </row>
    <row r="3589" spans="1:26">
      <c r="A3589" s="381">
        <v>3589</v>
      </c>
      <c r="B3589" s="936" t="s">
        <v>299</v>
      </c>
      <c r="E3589" s="718"/>
      <c r="F3589" s="718"/>
      <c r="G3589" s="718"/>
      <c r="I3589" s="741"/>
      <c r="K3589" s="718"/>
      <c r="N3589" s="1018"/>
      <c r="S3589" s="722">
        <f t="shared" si="454"/>
        <v>0</v>
      </c>
      <c r="U3589" s="722"/>
      <c r="W3589" s="655"/>
      <c r="Z3589" s="654">
        <f t="shared" si="455"/>
        <v>0</v>
      </c>
    </row>
    <row r="3590" spans="1:26">
      <c r="A3590" s="381">
        <v>3590</v>
      </c>
      <c r="B3590" s="936" t="s">
        <v>1102</v>
      </c>
      <c r="E3590" s="718"/>
      <c r="F3590" s="718"/>
      <c r="G3590" s="718"/>
      <c r="I3590" s="741"/>
      <c r="K3590" s="718"/>
      <c r="N3590" s="1018"/>
      <c r="S3590" s="722">
        <f t="shared" si="454"/>
        <v>0</v>
      </c>
      <c r="U3590" s="722"/>
      <c r="W3590" s="655"/>
      <c r="Z3590" s="654">
        <f t="shared" si="455"/>
        <v>0</v>
      </c>
    </row>
    <row r="3591" spans="1:26">
      <c r="A3591" s="381">
        <v>3591</v>
      </c>
      <c r="B3591" s="936" t="s">
        <v>300</v>
      </c>
      <c r="E3591" s="718"/>
      <c r="F3591" s="718"/>
      <c r="G3591" s="718"/>
      <c r="I3591" s="741"/>
      <c r="K3591" s="718"/>
      <c r="N3591" s="1018"/>
      <c r="S3591" s="722">
        <f t="shared" si="454"/>
        <v>0</v>
      </c>
      <c r="U3591" s="722"/>
      <c r="W3591" s="655"/>
      <c r="Z3591" s="654">
        <f t="shared" si="455"/>
        <v>0</v>
      </c>
    </row>
    <row r="3592" spans="1:26">
      <c r="A3592" s="381">
        <v>3592</v>
      </c>
      <c r="B3592" s="936" t="s">
        <v>301</v>
      </c>
      <c r="E3592" s="718"/>
      <c r="F3592" s="718"/>
      <c r="G3592" s="718"/>
      <c r="I3592" s="741"/>
      <c r="K3592" s="718"/>
      <c r="N3592" s="1018"/>
      <c r="S3592" s="722">
        <f t="shared" si="454"/>
        <v>0</v>
      </c>
      <c r="U3592" s="722"/>
      <c r="W3592" s="655"/>
      <c r="Z3592" s="654">
        <f t="shared" si="455"/>
        <v>0</v>
      </c>
    </row>
    <row r="3593" spans="1:26">
      <c r="A3593" s="381">
        <v>3593</v>
      </c>
      <c r="B3593" s="936" t="s">
        <v>1324</v>
      </c>
      <c r="E3593" s="718"/>
      <c r="F3593" s="718"/>
      <c r="G3593" s="718"/>
      <c r="I3593" s="741"/>
      <c r="K3593" s="718"/>
      <c r="N3593" s="1018"/>
      <c r="S3593" s="722">
        <f t="shared" si="454"/>
        <v>0</v>
      </c>
      <c r="U3593" s="722"/>
      <c r="W3593" s="655"/>
      <c r="Z3593" s="654">
        <f t="shared" si="455"/>
        <v>0</v>
      </c>
    </row>
    <row r="3594" spans="1:26">
      <c r="A3594" s="381">
        <v>3594</v>
      </c>
      <c r="B3594" s="936" t="s">
        <v>302</v>
      </c>
      <c r="E3594" s="718"/>
      <c r="F3594" s="718"/>
      <c r="G3594" s="718"/>
      <c r="I3594" s="741"/>
      <c r="K3594" s="718"/>
      <c r="N3594" s="1018"/>
      <c r="S3594" s="722">
        <f t="shared" si="454"/>
        <v>0</v>
      </c>
      <c r="U3594" s="722"/>
      <c r="W3594" s="655"/>
      <c r="Z3594" s="654">
        <f t="shared" si="455"/>
        <v>0</v>
      </c>
    </row>
    <row r="3595" spans="1:26">
      <c r="A3595" s="381">
        <v>3595</v>
      </c>
      <c r="B3595" s="936" t="s">
        <v>1544</v>
      </c>
      <c r="E3595" s="718"/>
      <c r="F3595" s="718"/>
      <c r="G3595" s="718"/>
      <c r="I3595" s="741"/>
      <c r="K3595" s="718"/>
      <c r="N3595" s="1018"/>
      <c r="S3595" s="722"/>
      <c r="U3595" s="722"/>
      <c r="W3595" s="655"/>
    </row>
    <row r="3596" spans="1:26">
      <c r="A3596" s="381">
        <v>3596</v>
      </c>
      <c r="B3596" s="936" t="s">
        <v>1545</v>
      </c>
      <c r="E3596" s="718"/>
      <c r="F3596" s="718"/>
      <c r="G3596" s="718"/>
      <c r="I3596" s="741"/>
      <c r="K3596" s="718"/>
      <c r="N3596" s="1018"/>
      <c r="S3596" s="722"/>
      <c r="U3596" s="722"/>
      <c r="W3596" s="655"/>
    </row>
    <row r="3597" spans="1:26">
      <c r="A3597" s="381">
        <v>3597</v>
      </c>
      <c r="B3597" s="936" t="s">
        <v>115</v>
      </c>
      <c r="E3597" s="718"/>
      <c r="F3597" s="718"/>
      <c r="G3597" s="718"/>
      <c r="I3597" s="741"/>
      <c r="K3597" s="718"/>
      <c r="N3597" s="1018"/>
      <c r="S3597" s="722">
        <f t="shared" ref="S3597:S3612" si="456">E3597-I3597</f>
        <v>0</v>
      </c>
      <c r="U3597" s="722"/>
      <c r="W3597" s="655"/>
      <c r="Z3597" s="654">
        <f t="shared" ref="Z3597:Z3612" si="457">E3597-Y3597</f>
        <v>0</v>
      </c>
    </row>
    <row r="3598" spans="1:26">
      <c r="A3598" s="381">
        <v>3598</v>
      </c>
      <c r="B3598" s="936" t="s">
        <v>106</v>
      </c>
      <c r="E3598" s="718"/>
      <c r="F3598" s="718"/>
      <c r="G3598" s="718"/>
      <c r="I3598" s="741"/>
      <c r="K3598" s="718"/>
      <c r="N3598" s="1018"/>
      <c r="S3598" s="722">
        <f t="shared" si="456"/>
        <v>0</v>
      </c>
      <c r="U3598" s="722"/>
      <c r="W3598" s="655"/>
      <c r="Z3598" s="654">
        <f t="shared" si="457"/>
        <v>0</v>
      </c>
    </row>
    <row r="3599" spans="1:26" ht="15.75">
      <c r="A3599" s="381">
        <v>3599</v>
      </c>
      <c r="B3599" s="937" t="s">
        <v>172</v>
      </c>
      <c r="E3599" s="718"/>
      <c r="F3599" s="718"/>
      <c r="G3599" s="718"/>
      <c r="I3599" s="737"/>
      <c r="K3599" s="231"/>
      <c r="N3599" s="1018"/>
      <c r="S3599" s="722">
        <f t="shared" si="456"/>
        <v>0</v>
      </c>
      <c r="U3599" s="722"/>
      <c r="W3599" s="655"/>
      <c r="Z3599" s="654">
        <f t="shared" si="457"/>
        <v>0</v>
      </c>
    </row>
    <row r="3600" spans="1:26">
      <c r="A3600" s="381">
        <v>3600</v>
      </c>
      <c r="B3600" s="936" t="s">
        <v>135</v>
      </c>
      <c r="E3600" s="718"/>
      <c r="F3600" s="718"/>
      <c r="G3600" s="718"/>
      <c r="I3600" s="737"/>
      <c r="K3600" s="231"/>
      <c r="N3600" s="1018"/>
      <c r="S3600" s="722">
        <f t="shared" si="456"/>
        <v>0</v>
      </c>
      <c r="U3600" s="722"/>
      <c r="W3600" s="655"/>
      <c r="Z3600" s="654">
        <f t="shared" si="457"/>
        <v>0</v>
      </c>
    </row>
    <row r="3601" spans="1:26">
      <c r="A3601" s="381">
        <v>3601</v>
      </c>
      <c r="B3601" s="938" t="s">
        <v>1220</v>
      </c>
      <c r="E3601" s="718"/>
      <c r="F3601" s="718"/>
      <c r="G3601" s="718"/>
      <c r="I3601" s="741"/>
      <c r="K3601" s="718"/>
      <c r="N3601" s="1018"/>
      <c r="S3601" s="722">
        <f t="shared" si="456"/>
        <v>0</v>
      </c>
      <c r="U3601" s="722"/>
      <c r="W3601" s="655"/>
      <c r="Z3601" s="654">
        <f t="shared" si="457"/>
        <v>0</v>
      </c>
    </row>
    <row r="3602" spans="1:26">
      <c r="A3602" s="381">
        <v>3602</v>
      </c>
      <c r="B3602" s="938" t="s">
        <v>1221</v>
      </c>
      <c r="E3602" s="718"/>
      <c r="F3602" s="718"/>
      <c r="G3602" s="718"/>
      <c r="I3602" s="741"/>
      <c r="K3602" s="718"/>
      <c r="N3602" s="1018"/>
      <c r="S3602" s="722">
        <f t="shared" si="456"/>
        <v>0</v>
      </c>
      <c r="U3602" s="722"/>
      <c r="W3602" s="655"/>
      <c r="Z3602" s="654">
        <f t="shared" si="457"/>
        <v>0</v>
      </c>
    </row>
    <row r="3603" spans="1:26">
      <c r="A3603" s="381">
        <v>3603</v>
      </c>
      <c r="B3603" s="938" t="s">
        <v>1222</v>
      </c>
      <c r="E3603" s="718"/>
      <c r="F3603" s="718"/>
      <c r="G3603" s="718"/>
      <c r="I3603" s="741"/>
      <c r="K3603" s="718"/>
      <c r="N3603" s="1018"/>
      <c r="S3603" s="722">
        <f t="shared" si="456"/>
        <v>0</v>
      </c>
      <c r="U3603" s="722"/>
      <c r="W3603" s="655"/>
      <c r="Z3603" s="654">
        <f t="shared" si="457"/>
        <v>0</v>
      </c>
    </row>
    <row r="3604" spans="1:26">
      <c r="A3604" s="381">
        <v>3604</v>
      </c>
      <c r="B3604" s="938" t="s">
        <v>1223</v>
      </c>
      <c r="E3604" s="718"/>
      <c r="F3604" s="718"/>
      <c r="G3604" s="718"/>
      <c r="I3604" s="741"/>
      <c r="K3604" s="718"/>
      <c r="N3604" s="1018"/>
      <c r="S3604" s="722">
        <f t="shared" si="456"/>
        <v>0</v>
      </c>
      <c r="U3604" s="722"/>
      <c r="W3604" s="655"/>
      <c r="Z3604" s="654">
        <f t="shared" si="457"/>
        <v>0</v>
      </c>
    </row>
    <row r="3605" spans="1:26">
      <c r="A3605" s="381">
        <v>3605</v>
      </c>
      <c r="B3605" s="936" t="s">
        <v>136</v>
      </c>
      <c r="E3605" s="718"/>
      <c r="F3605" s="718"/>
      <c r="G3605" s="718"/>
      <c r="I3605" s="741"/>
      <c r="K3605" s="718"/>
      <c r="N3605" s="1018"/>
      <c r="S3605" s="722">
        <f t="shared" si="456"/>
        <v>0</v>
      </c>
      <c r="U3605" s="722"/>
      <c r="W3605" s="655"/>
      <c r="Z3605" s="654">
        <f t="shared" si="457"/>
        <v>0</v>
      </c>
    </row>
    <row r="3606" spans="1:26">
      <c r="A3606" s="381">
        <v>3606</v>
      </c>
      <c r="B3606" s="936" t="s">
        <v>137</v>
      </c>
      <c r="E3606" s="718"/>
      <c r="F3606" s="718"/>
      <c r="G3606" s="718"/>
      <c r="I3606" s="741"/>
      <c r="K3606" s="718"/>
      <c r="N3606" s="1018"/>
      <c r="S3606" s="722">
        <f t="shared" si="456"/>
        <v>0</v>
      </c>
      <c r="U3606" s="722"/>
      <c r="W3606" s="655"/>
      <c r="Z3606" s="654">
        <f t="shared" si="457"/>
        <v>0</v>
      </c>
    </row>
    <row r="3607" spans="1:26">
      <c r="A3607" s="381">
        <v>3607</v>
      </c>
      <c r="B3607" s="936" t="s">
        <v>299</v>
      </c>
      <c r="E3607" s="718"/>
      <c r="F3607" s="718"/>
      <c r="G3607" s="718"/>
      <c r="I3607" s="741"/>
      <c r="K3607" s="718"/>
      <c r="N3607" s="1018"/>
      <c r="S3607" s="722">
        <f t="shared" si="456"/>
        <v>0</v>
      </c>
      <c r="U3607" s="722"/>
      <c r="W3607" s="655"/>
      <c r="Z3607" s="654">
        <f t="shared" si="457"/>
        <v>0</v>
      </c>
    </row>
    <row r="3608" spans="1:26">
      <c r="A3608" s="381">
        <v>3608</v>
      </c>
      <c r="B3608" s="936" t="s">
        <v>1102</v>
      </c>
      <c r="E3608" s="718"/>
      <c r="F3608" s="718"/>
      <c r="G3608" s="718"/>
      <c r="I3608" s="741"/>
      <c r="K3608" s="718"/>
      <c r="N3608" s="1018"/>
      <c r="S3608" s="722">
        <f t="shared" si="456"/>
        <v>0</v>
      </c>
      <c r="U3608" s="722"/>
      <c r="W3608" s="655"/>
      <c r="Z3608" s="654">
        <f t="shared" si="457"/>
        <v>0</v>
      </c>
    </row>
    <row r="3609" spans="1:26">
      <c r="A3609" s="381">
        <v>3609</v>
      </c>
      <c r="B3609" s="936" t="s">
        <v>300</v>
      </c>
      <c r="E3609" s="718"/>
      <c r="F3609" s="718"/>
      <c r="G3609" s="718"/>
      <c r="I3609" s="741"/>
      <c r="K3609" s="718"/>
      <c r="N3609" s="1018"/>
      <c r="S3609" s="722">
        <f t="shared" si="456"/>
        <v>0</v>
      </c>
      <c r="U3609" s="722"/>
      <c r="W3609" s="655"/>
      <c r="Z3609" s="654">
        <f t="shared" si="457"/>
        <v>0</v>
      </c>
    </row>
    <row r="3610" spans="1:26">
      <c r="A3610" s="381">
        <v>3610</v>
      </c>
      <c r="B3610" s="936" t="s">
        <v>301</v>
      </c>
      <c r="E3610" s="718"/>
      <c r="F3610" s="718"/>
      <c r="G3610" s="718"/>
      <c r="I3610" s="741"/>
      <c r="K3610" s="718"/>
      <c r="N3610" s="1018"/>
      <c r="S3610" s="722">
        <f t="shared" si="456"/>
        <v>0</v>
      </c>
      <c r="U3610" s="722"/>
      <c r="W3610" s="655"/>
      <c r="Z3610" s="654">
        <f t="shared" si="457"/>
        <v>0</v>
      </c>
    </row>
    <row r="3611" spans="1:26">
      <c r="A3611" s="381">
        <v>3611</v>
      </c>
      <c r="B3611" s="936" t="s">
        <v>1324</v>
      </c>
      <c r="E3611" s="718"/>
      <c r="F3611" s="718"/>
      <c r="G3611" s="718"/>
      <c r="I3611" s="741"/>
      <c r="K3611" s="718"/>
      <c r="N3611" s="1018"/>
      <c r="S3611" s="722">
        <f t="shared" si="456"/>
        <v>0</v>
      </c>
      <c r="U3611" s="722"/>
      <c r="W3611" s="655"/>
      <c r="Z3611" s="654">
        <f t="shared" si="457"/>
        <v>0</v>
      </c>
    </row>
    <row r="3612" spans="1:26">
      <c r="A3612" s="381">
        <v>3612</v>
      </c>
      <c r="B3612" s="936" t="s">
        <v>302</v>
      </c>
      <c r="E3612" s="718"/>
      <c r="F3612" s="718"/>
      <c r="G3612" s="718"/>
      <c r="I3612" s="741"/>
      <c r="K3612" s="718"/>
      <c r="N3612" s="1018"/>
      <c r="S3612" s="722">
        <f t="shared" si="456"/>
        <v>0</v>
      </c>
      <c r="U3612" s="722"/>
      <c r="W3612" s="655"/>
      <c r="Z3612" s="654">
        <f t="shared" si="457"/>
        <v>0</v>
      </c>
    </row>
    <row r="3613" spans="1:26">
      <c r="A3613" s="381">
        <v>3613</v>
      </c>
      <c r="B3613" s="936" t="s">
        <v>1544</v>
      </c>
      <c r="E3613" s="718"/>
      <c r="F3613" s="718"/>
      <c r="G3613" s="718"/>
      <c r="I3613" s="741"/>
      <c r="K3613" s="718"/>
      <c r="N3613" s="1018"/>
      <c r="S3613" s="722"/>
      <c r="U3613" s="722"/>
      <c r="W3613" s="655"/>
    </row>
    <row r="3614" spans="1:26">
      <c r="A3614" s="381">
        <v>3614</v>
      </c>
      <c r="B3614" s="936" t="s">
        <v>1545</v>
      </c>
      <c r="E3614" s="718"/>
      <c r="F3614" s="718"/>
      <c r="G3614" s="718"/>
      <c r="I3614" s="741"/>
      <c r="K3614" s="718"/>
      <c r="N3614" s="1018"/>
      <c r="S3614" s="722"/>
      <c r="U3614" s="722"/>
      <c r="W3614" s="655"/>
    </row>
    <row r="3615" spans="1:26">
      <c r="A3615" s="381">
        <v>3615</v>
      </c>
      <c r="B3615" s="936" t="s">
        <v>115</v>
      </c>
      <c r="E3615" s="718"/>
      <c r="F3615" s="718"/>
      <c r="G3615" s="718"/>
      <c r="I3615" s="741"/>
      <c r="K3615" s="718"/>
      <c r="N3615" s="1018"/>
      <c r="S3615" s="722">
        <f t="shared" ref="S3615:S3631" si="458">E3615-I3615</f>
        <v>0</v>
      </c>
      <c r="U3615" s="722"/>
      <c r="W3615" s="655"/>
      <c r="Z3615" s="654">
        <f t="shared" ref="Z3615:Z3631" si="459">E3615-Y3615</f>
        <v>0</v>
      </c>
    </row>
    <row r="3616" spans="1:26">
      <c r="A3616" s="381">
        <v>3616</v>
      </c>
      <c r="B3616" s="936" t="s">
        <v>106</v>
      </c>
      <c r="E3616" s="718"/>
      <c r="F3616" s="718"/>
      <c r="G3616" s="718"/>
      <c r="I3616" s="741"/>
      <c r="K3616" s="718"/>
      <c r="N3616" s="1018"/>
      <c r="S3616" s="722">
        <f t="shared" si="458"/>
        <v>0</v>
      </c>
      <c r="U3616" s="722"/>
      <c r="W3616" s="655"/>
      <c r="Z3616" s="654">
        <f t="shared" si="459"/>
        <v>0</v>
      </c>
    </row>
    <row r="3617" spans="1:26" ht="15.75">
      <c r="A3617" s="381">
        <v>3617</v>
      </c>
      <c r="B3617" s="937" t="s">
        <v>308</v>
      </c>
      <c r="E3617" s="718"/>
      <c r="F3617" s="718"/>
      <c r="G3617" s="718"/>
      <c r="I3617" s="737"/>
      <c r="K3617" s="231"/>
      <c r="N3617" s="1018"/>
      <c r="S3617" s="722">
        <f t="shared" si="458"/>
        <v>0</v>
      </c>
      <c r="U3617" s="722"/>
      <c r="W3617" s="655"/>
      <c r="Z3617" s="654">
        <f t="shared" si="459"/>
        <v>0</v>
      </c>
    </row>
    <row r="3618" spans="1:26" ht="15.75">
      <c r="A3618" s="381">
        <v>3618</v>
      </c>
      <c r="B3618" s="937" t="s">
        <v>1022</v>
      </c>
      <c r="E3618" s="718"/>
      <c r="F3618" s="718"/>
      <c r="G3618" s="718"/>
      <c r="I3618" s="737"/>
      <c r="K3618" s="231"/>
      <c r="N3618" s="1018"/>
      <c r="S3618" s="722">
        <f t="shared" si="458"/>
        <v>0</v>
      </c>
      <c r="U3618" s="722"/>
      <c r="W3618" s="655"/>
      <c r="Z3618" s="654">
        <f t="shared" si="459"/>
        <v>0</v>
      </c>
    </row>
    <row r="3619" spans="1:26">
      <c r="A3619" s="381">
        <v>3619</v>
      </c>
      <c r="B3619" s="936" t="s">
        <v>135</v>
      </c>
      <c r="E3619" s="718"/>
      <c r="F3619" s="718"/>
      <c r="G3619" s="718"/>
      <c r="I3619" s="737"/>
      <c r="K3619" s="231"/>
      <c r="N3619" s="1018"/>
      <c r="S3619" s="722">
        <f t="shared" si="458"/>
        <v>0</v>
      </c>
      <c r="U3619" s="722"/>
      <c r="W3619" s="655"/>
      <c r="Z3619" s="654">
        <f t="shared" si="459"/>
        <v>0</v>
      </c>
    </row>
    <row r="3620" spans="1:26">
      <c r="A3620" s="381">
        <v>3620</v>
      </c>
      <c r="B3620" s="938" t="s">
        <v>1220</v>
      </c>
      <c r="E3620" s="718"/>
      <c r="F3620" s="718"/>
      <c r="G3620" s="718"/>
      <c r="I3620" s="741"/>
      <c r="K3620" s="718"/>
      <c r="N3620" s="1018"/>
      <c r="S3620" s="722">
        <f t="shared" si="458"/>
        <v>0</v>
      </c>
      <c r="U3620" s="722"/>
      <c r="W3620" s="655"/>
      <c r="Z3620" s="654">
        <f t="shared" si="459"/>
        <v>0</v>
      </c>
    </row>
    <row r="3621" spans="1:26">
      <c r="A3621" s="381">
        <v>3621</v>
      </c>
      <c r="B3621" s="938" t="s">
        <v>1221</v>
      </c>
      <c r="E3621" s="718"/>
      <c r="F3621" s="718"/>
      <c r="G3621" s="718"/>
      <c r="I3621" s="741"/>
      <c r="K3621" s="718"/>
      <c r="N3621" s="1018"/>
      <c r="S3621" s="722">
        <f t="shared" si="458"/>
        <v>0</v>
      </c>
      <c r="U3621" s="722"/>
      <c r="W3621" s="655"/>
      <c r="Z3621" s="654">
        <f t="shared" si="459"/>
        <v>0</v>
      </c>
    </row>
    <row r="3622" spans="1:26">
      <c r="A3622" s="381">
        <v>3622</v>
      </c>
      <c r="B3622" s="938" t="s">
        <v>1222</v>
      </c>
      <c r="E3622" s="718"/>
      <c r="F3622" s="718"/>
      <c r="G3622" s="718"/>
      <c r="I3622" s="741"/>
      <c r="K3622" s="718"/>
      <c r="N3622" s="1018"/>
      <c r="S3622" s="722">
        <f t="shared" si="458"/>
        <v>0</v>
      </c>
      <c r="U3622" s="722"/>
      <c r="W3622" s="655"/>
      <c r="Z3622" s="654">
        <f t="shared" si="459"/>
        <v>0</v>
      </c>
    </row>
    <row r="3623" spans="1:26">
      <c r="A3623" s="381">
        <v>3623</v>
      </c>
      <c r="B3623" s="938" t="s">
        <v>1223</v>
      </c>
      <c r="E3623" s="718"/>
      <c r="F3623" s="718"/>
      <c r="G3623" s="718"/>
      <c r="I3623" s="741"/>
      <c r="K3623" s="718"/>
      <c r="N3623" s="1018"/>
      <c r="S3623" s="722">
        <f t="shared" si="458"/>
        <v>0</v>
      </c>
      <c r="U3623" s="722"/>
      <c r="W3623" s="655"/>
      <c r="Z3623" s="654">
        <f t="shared" si="459"/>
        <v>0</v>
      </c>
    </row>
    <row r="3624" spans="1:26">
      <c r="A3624" s="381">
        <v>3624</v>
      </c>
      <c r="B3624" s="936" t="s">
        <v>136</v>
      </c>
      <c r="E3624" s="718"/>
      <c r="F3624" s="718"/>
      <c r="G3624" s="718"/>
      <c r="I3624" s="741"/>
      <c r="K3624" s="718"/>
      <c r="N3624" s="1018"/>
      <c r="S3624" s="722">
        <f t="shared" si="458"/>
        <v>0</v>
      </c>
      <c r="U3624" s="722"/>
      <c r="W3624" s="655"/>
      <c r="Z3624" s="654">
        <f t="shared" si="459"/>
        <v>0</v>
      </c>
    </row>
    <row r="3625" spans="1:26">
      <c r="A3625" s="381">
        <v>3625</v>
      </c>
      <c r="B3625" s="936" t="s">
        <v>137</v>
      </c>
      <c r="E3625" s="718"/>
      <c r="F3625" s="718"/>
      <c r="G3625" s="718"/>
      <c r="I3625" s="741"/>
      <c r="K3625" s="718"/>
      <c r="N3625" s="1018"/>
      <c r="S3625" s="722">
        <f t="shared" si="458"/>
        <v>0</v>
      </c>
      <c r="U3625" s="722"/>
      <c r="W3625" s="655"/>
      <c r="Z3625" s="654">
        <f t="shared" si="459"/>
        <v>0</v>
      </c>
    </row>
    <row r="3626" spans="1:26">
      <c r="A3626" s="381">
        <v>3626</v>
      </c>
      <c r="B3626" s="936" t="s">
        <v>299</v>
      </c>
      <c r="E3626" s="718"/>
      <c r="F3626" s="718"/>
      <c r="G3626" s="718"/>
      <c r="I3626" s="741"/>
      <c r="K3626" s="718"/>
      <c r="N3626" s="1018"/>
      <c r="S3626" s="722">
        <f t="shared" si="458"/>
        <v>0</v>
      </c>
      <c r="U3626" s="722"/>
      <c r="W3626" s="655"/>
      <c r="Z3626" s="654">
        <f t="shared" si="459"/>
        <v>0</v>
      </c>
    </row>
    <row r="3627" spans="1:26">
      <c r="A3627" s="381">
        <v>3627</v>
      </c>
      <c r="B3627" s="936" t="s">
        <v>1102</v>
      </c>
      <c r="E3627" s="718"/>
      <c r="F3627" s="718"/>
      <c r="G3627" s="718"/>
      <c r="I3627" s="741"/>
      <c r="K3627" s="718"/>
      <c r="N3627" s="1018"/>
      <c r="S3627" s="722">
        <f t="shared" si="458"/>
        <v>0</v>
      </c>
      <c r="U3627" s="722"/>
      <c r="W3627" s="655"/>
      <c r="Z3627" s="654">
        <f t="shared" si="459"/>
        <v>0</v>
      </c>
    </row>
    <row r="3628" spans="1:26">
      <c r="A3628" s="381">
        <v>3628</v>
      </c>
      <c r="B3628" s="936" t="s">
        <v>300</v>
      </c>
      <c r="E3628" s="718"/>
      <c r="F3628" s="718"/>
      <c r="G3628" s="718"/>
      <c r="I3628" s="741"/>
      <c r="K3628" s="718"/>
      <c r="N3628" s="1018"/>
      <c r="S3628" s="722">
        <f t="shared" si="458"/>
        <v>0</v>
      </c>
      <c r="U3628" s="722"/>
      <c r="W3628" s="655"/>
      <c r="Z3628" s="654">
        <f t="shared" si="459"/>
        <v>0</v>
      </c>
    </row>
    <row r="3629" spans="1:26">
      <c r="A3629" s="381">
        <v>3629</v>
      </c>
      <c r="B3629" s="936" t="s">
        <v>301</v>
      </c>
      <c r="E3629" s="718"/>
      <c r="F3629" s="718"/>
      <c r="G3629" s="718"/>
      <c r="I3629" s="741"/>
      <c r="K3629" s="718"/>
      <c r="N3629" s="1018"/>
      <c r="S3629" s="722">
        <f t="shared" si="458"/>
        <v>0</v>
      </c>
      <c r="U3629" s="722"/>
      <c r="W3629" s="655"/>
      <c r="Z3629" s="654">
        <f t="shared" si="459"/>
        <v>0</v>
      </c>
    </row>
    <row r="3630" spans="1:26">
      <c r="A3630" s="381">
        <v>3630</v>
      </c>
      <c r="B3630" s="936" t="s">
        <v>1324</v>
      </c>
      <c r="E3630" s="718"/>
      <c r="F3630" s="718"/>
      <c r="G3630" s="718"/>
      <c r="I3630" s="741"/>
      <c r="K3630" s="718"/>
      <c r="N3630" s="1018"/>
      <c r="S3630" s="722">
        <f t="shared" si="458"/>
        <v>0</v>
      </c>
      <c r="U3630" s="722"/>
      <c r="W3630" s="655"/>
      <c r="Z3630" s="654">
        <f t="shared" si="459"/>
        <v>0</v>
      </c>
    </row>
    <row r="3631" spans="1:26">
      <c r="A3631" s="381">
        <v>3631</v>
      </c>
      <c r="B3631" s="936" t="s">
        <v>302</v>
      </c>
      <c r="E3631" s="718"/>
      <c r="F3631" s="718"/>
      <c r="G3631" s="718"/>
      <c r="I3631" s="741"/>
      <c r="K3631" s="718"/>
      <c r="N3631" s="1018"/>
      <c r="S3631" s="722">
        <f t="shared" si="458"/>
        <v>0</v>
      </c>
      <c r="U3631" s="722"/>
      <c r="W3631" s="655"/>
      <c r="Z3631" s="654">
        <f t="shared" si="459"/>
        <v>0</v>
      </c>
    </row>
    <row r="3632" spans="1:26">
      <c r="A3632" s="381">
        <v>3632</v>
      </c>
      <c r="B3632" s="936" t="s">
        <v>1544</v>
      </c>
      <c r="E3632" s="718"/>
      <c r="F3632" s="718"/>
      <c r="G3632" s="718"/>
      <c r="I3632" s="741"/>
      <c r="K3632" s="718"/>
      <c r="N3632" s="1018"/>
      <c r="S3632" s="722"/>
      <c r="U3632" s="722"/>
      <c r="W3632" s="655"/>
    </row>
    <row r="3633" spans="1:26">
      <c r="A3633" s="381">
        <v>3633</v>
      </c>
      <c r="B3633" s="936" t="s">
        <v>1545</v>
      </c>
      <c r="E3633" s="718"/>
      <c r="F3633" s="718"/>
      <c r="G3633" s="718"/>
      <c r="I3633" s="741"/>
      <c r="K3633" s="718"/>
      <c r="N3633" s="1018"/>
      <c r="S3633" s="722"/>
      <c r="U3633" s="722"/>
      <c r="W3633" s="655"/>
    </row>
    <row r="3634" spans="1:26">
      <c r="A3634" s="381">
        <v>3634</v>
      </c>
      <c r="B3634" s="936" t="s">
        <v>115</v>
      </c>
      <c r="E3634" s="718"/>
      <c r="F3634" s="718"/>
      <c r="G3634" s="718"/>
      <c r="I3634" s="741"/>
      <c r="K3634" s="718"/>
      <c r="N3634" s="1018"/>
      <c r="S3634" s="722">
        <f t="shared" ref="S3634:S3649" si="460">E3634-I3634</f>
        <v>0</v>
      </c>
      <c r="U3634" s="722"/>
      <c r="W3634" s="655"/>
      <c r="Z3634" s="654">
        <f t="shared" ref="Z3634:Z3649" si="461">E3634-Y3634</f>
        <v>0</v>
      </c>
    </row>
    <row r="3635" spans="1:26" ht="15.75">
      <c r="A3635" s="381">
        <v>3635</v>
      </c>
      <c r="B3635" s="937" t="s">
        <v>106</v>
      </c>
      <c r="E3635" s="718"/>
      <c r="F3635" s="718"/>
      <c r="G3635" s="718"/>
      <c r="I3635" s="741"/>
      <c r="K3635" s="718"/>
      <c r="N3635" s="1018"/>
      <c r="S3635" s="722">
        <f t="shared" si="460"/>
        <v>0</v>
      </c>
      <c r="U3635" s="722"/>
      <c r="W3635" s="655"/>
      <c r="Z3635" s="654">
        <f t="shared" si="461"/>
        <v>0</v>
      </c>
    </row>
    <row r="3636" spans="1:26" ht="15.75">
      <c r="A3636" s="381">
        <v>3636</v>
      </c>
      <c r="B3636" s="937" t="s">
        <v>1023</v>
      </c>
      <c r="E3636" s="718"/>
      <c r="F3636" s="718"/>
      <c r="G3636" s="718"/>
      <c r="I3636" s="737"/>
      <c r="K3636" s="231"/>
      <c r="N3636" s="1018"/>
      <c r="S3636" s="722">
        <f t="shared" si="460"/>
        <v>0</v>
      </c>
      <c r="U3636" s="722"/>
      <c r="W3636" s="655"/>
      <c r="Z3636" s="654">
        <f t="shared" si="461"/>
        <v>0</v>
      </c>
    </row>
    <row r="3637" spans="1:26">
      <c r="A3637" s="381">
        <v>3637</v>
      </c>
      <c r="B3637" s="936" t="s">
        <v>135</v>
      </c>
      <c r="E3637" s="718"/>
      <c r="F3637" s="718"/>
      <c r="G3637" s="718"/>
      <c r="I3637" s="737"/>
      <c r="K3637" s="231"/>
      <c r="N3637" s="1018"/>
      <c r="S3637" s="722">
        <f t="shared" si="460"/>
        <v>0</v>
      </c>
      <c r="U3637" s="722"/>
      <c r="W3637" s="655"/>
      <c r="Z3637" s="654">
        <f t="shared" si="461"/>
        <v>0</v>
      </c>
    </row>
    <row r="3638" spans="1:26">
      <c r="A3638" s="381">
        <v>3638</v>
      </c>
      <c r="B3638" s="938" t="s">
        <v>1220</v>
      </c>
      <c r="E3638" s="718"/>
      <c r="F3638" s="718"/>
      <c r="G3638" s="718"/>
      <c r="I3638" s="741"/>
      <c r="K3638" s="718"/>
      <c r="N3638" s="1018"/>
      <c r="S3638" s="722">
        <f t="shared" si="460"/>
        <v>0</v>
      </c>
      <c r="U3638" s="722"/>
      <c r="W3638" s="655"/>
      <c r="Z3638" s="654">
        <f t="shared" si="461"/>
        <v>0</v>
      </c>
    </row>
    <row r="3639" spans="1:26">
      <c r="A3639" s="381">
        <v>3639</v>
      </c>
      <c r="B3639" s="938" t="s">
        <v>1221</v>
      </c>
      <c r="E3639" s="718"/>
      <c r="F3639" s="718"/>
      <c r="G3639" s="718"/>
      <c r="I3639" s="741"/>
      <c r="K3639" s="718"/>
      <c r="N3639" s="1018"/>
      <c r="S3639" s="722">
        <f t="shared" si="460"/>
        <v>0</v>
      </c>
      <c r="U3639" s="722"/>
      <c r="W3639" s="655"/>
      <c r="Z3639" s="654">
        <f t="shared" si="461"/>
        <v>0</v>
      </c>
    </row>
    <row r="3640" spans="1:26">
      <c r="A3640" s="381">
        <v>3640</v>
      </c>
      <c r="B3640" s="938" t="s">
        <v>1222</v>
      </c>
      <c r="E3640" s="718"/>
      <c r="F3640" s="718"/>
      <c r="G3640" s="718"/>
      <c r="I3640" s="741"/>
      <c r="K3640" s="718"/>
      <c r="N3640" s="1018"/>
      <c r="S3640" s="722">
        <f t="shared" si="460"/>
        <v>0</v>
      </c>
      <c r="U3640" s="722"/>
      <c r="W3640" s="655"/>
      <c r="Z3640" s="654">
        <f t="shared" si="461"/>
        <v>0</v>
      </c>
    </row>
    <row r="3641" spans="1:26">
      <c r="A3641" s="381">
        <v>3641</v>
      </c>
      <c r="B3641" s="938" t="s">
        <v>1223</v>
      </c>
      <c r="E3641" s="718"/>
      <c r="F3641" s="718"/>
      <c r="G3641" s="718"/>
      <c r="I3641" s="741"/>
      <c r="K3641" s="718"/>
      <c r="N3641" s="1018"/>
      <c r="S3641" s="722">
        <f t="shared" si="460"/>
        <v>0</v>
      </c>
      <c r="U3641" s="722"/>
      <c r="W3641" s="655"/>
      <c r="Z3641" s="654">
        <f t="shared" si="461"/>
        <v>0</v>
      </c>
    </row>
    <row r="3642" spans="1:26">
      <c r="A3642" s="381">
        <v>3642</v>
      </c>
      <c r="B3642" s="936" t="s">
        <v>136</v>
      </c>
      <c r="E3642" s="718"/>
      <c r="F3642" s="718"/>
      <c r="G3642" s="718"/>
      <c r="I3642" s="741"/>
      <c r="K3642" s="718"/>
      <c r="N3642" s="1018"/>
      <c r="S3642" s="722">
        <f t="shared" si="460"/>
        <v>0</v>
      </c>
      <c r="U3642" s="722"/>
      <c r="W3642" s="655"/>
      <c r="Z3642" s="654">
        <f t="shared" si="461"/>
        <v>0</v>
      </c>
    </row>
    <row r="3643" spans="1:26">
      <c r="A3643" s="381">
        <v>3643</v>
      </c>
      <c r="B3643" s="936" t="s">
        <v>137</v>
      </c>
      <c r="E3643" s="718"/>
      <c r="F3643" s="718"/>
      <c r="G3643" s="718"/>
      <c r="I3643" s="741"/>
      <c r="K3643" s="718"/>
      <c r="N3643" s="1018"/>
      <c r="S3643" s="722">
        <f t="shared" si="460"/>
        <v>0</v>
      </c>
      <c r="U3643" s="722"/>
      <c r="W3643" s="655"/>
      <c r="Z3643" s="654">
        <f t="shared" si="461"/>
        <v>0</v>
      </c>
    </row>
    <row r="3644" spans="1:26">
      <c r="A3644" s="381">
        <v>3644</v>
      </c>
      <c r="B3644" s="936" t="s">
        <v>299</v>
      </c>
      <c r="E3644" s="718"/>
      <c r="F3644" s="718"/>
      <c r="G3644" s="718"/>
      <c r="I3644" s="741"/>
      <c r="K3644" s="718"/>
      <c r="N3644" s="1018"/>
      <c r="S3644" s="722">
        <f t="shared" si="460"/>
        <v>0</v>
      </c>
      <c r="U3644" s="722"/>
      <c r="W3644" s="655"/>
      <c r="Z3644" s="654">
        <f t="shared" si="461"/>
        <v>0</v>
      </c>
    </row>
    <row r="3645" spans="1:26">
      <c r="A3645" s="381">
        <v>3645</v>
      </c>
      <c r="B3645" s="936" t="s">
        <v>1102</v>
      </c>
      <c r="E3645" s="718"/>
      <c r="F3645" s="718"/>
      <c r="G3645" s="718"/>
      <c r="I3645" s="741"/>
      <c r="K3645" s="718"/>
      <c r="N3645" s="1018"/>
      <c r="S3645" s="722">
        <f t="shared" si="460"/>
        <v>0</v>
      </c>
      <c r="U3645" s="722"/>
      <c r="W3645" s="655"/>
      <c r="Z3645" s="654">
        <f t="shared" si="461"/>
        <v>0</v>
      </c>
    </row>
    <row r="3646" spans="1:26">
      <c r="A3646" s="381">
        <v>3646</v>
      </c>
      <c r="B3646" s="936" t="s">
        <v>300</v>
      </c>
      <c r="E3646" s="718"/>
      <c r="F3646" s="718"/>
      <c r="G3646" s="718"/>
      <c r="I3646" s="741"/>
      <c r="K3646" s="718"/>
      <c r="N3646" s="1018"/>
      <c r="S3646" s="722">
        <f t="shared" si="460"/>
        <v>0</v>
      </c>
      <c r="U3646" s="722"/>
      <c r="W3646" s="655"/>
      <c r="Z3646" s="654">
        <f t="shared" si="461"/>
        <v>0</v>
      </c>
    </row>
    <row r="3647" spans="1:26">
      <c r="A3647" s="381">
        <v>3647</v>
      </c>
      <c r="B3647" s="936" t="s">
        <v>301</v>
      </c>
      <c r="E3647" s="718"/>
      <c r="F3647" s="718"/>
      <c r="G3647" s="718"/>
      <c r="I3647" s="741"/>
      <c r="K3647" s="718"/>
      <c r="N3647" s="1018"/>
      <c r="S3647" s="722">
        <f t="shared" si="460"/>
        <v>0</v>
      </c>
      <c r="U3647" s="722"/>
      <c r="W3647" s="655"/>
      <c r="Z3647" s="654">
        <f t="shared" si="461"/>
        <v>0</v>
      </c>
    </row>
    <row r="3648" spans="1:26">
      <c r="A3648" s="381">
        <v>3648</v>
      </c>
      <c r="B3648" s="936" t="s">
        <v>1324</v>
      </c>
      <c r="E3648" s="718"/>
      <c r="F3648" s="718"/>
      <c r="G3648" s="718"/>
      <c r="I3648" s="741"/>
      <c r="K3648" s="718"/>
      <c r="N3648" s="1018"/>
      <c r="S3648" s="722">
        <f t="shared" si="460"/>
        <v>0</v>
      </c>
      <c r="U3648" s="722"/>
      <c r="W3648" s="655"/>
      <c r="Z3648" s="654">
        <f t="shared" si="461"/>
        <v>0</v>
      </c>
    </row>
    <row r="3649" spans="1:26">
      <c r="A3649" s="381">
        <v>3649</v>
      </c>
      <c r="B3649" s="936" t="s">
        <v>302</v>
      </c>
      <c r="E3649" s="718"/>
      <c r="F3649" s="718"/>
      <c r="G3649" s="718"/>
      <c r="I3649" s="741"/>
      <c r="K3649" s="718"/>
      <c r="N3649" s="1018"/>
      <c r="S3649" s="722">
        <f t="shared" si="460"/>
        <v>0</v>
      </c>
      <c r="U3649" s="722"/>
      <c r="W3649" s="655"/>
      <c r="Z3649" s="654">
        <f t="shared" si="461"/>
        <v>0</v>
      </c>
    </row>
    <row r="3650" spans="1:26">
      <c r="A3650" s="381">
        <v>3650</v>
      </c>
      <c r="B3650" s="936" t="s">
        <v>1544</v>
      </c>
      <c r="E3650" s="718"/>
      <c r="F3650" s="718"/>
      <c r="G3650" s="718"/>
      <c r="I3650" s="741"/>
      <c r="K3650" s="718"/>
      <c r="N3650" s="1018"/>
      <c r="S3650" s="722"/>
      <c r="U3650" s="722"/>
      <c r="W3650" s="655"/>
    </row>
    <row r="3651" spans="1:26">
      <c r="A3651" s="381">
        <v>3651</v>
      </c>
      <c r="B3651" s="936" t="s">
        <v>1545</v>
      </c>
      <c r="E3651" s="718"/>
      <c r="F3651" s="718"/>
      <c r="G3651" s="718"/>
      <c r="I3651" s="741"/>
      <c r="K3651" s="718"/>
      <c r="N3651" s="1018"/>
      <c r="S3651" s="722"/>
      <c r="U3651" s="722"/>
      <c r="W3651" s="655"/>
    </row>
    <row r="3652" spans="1:26">
      <c r="A3652" s="381">
        <v>3652</v>
      </c>
      <c r="B3652" s="936" t="s">
        <v>115</v>
      </c>
      <c r="E3652" s="718"/>
      <c r="F3652" s="718"/>
      <c r="G3652" s="718"/>
      <c r="I3652" s="741"/>
      <c r="K3652" s="718"/>
      <c r="N3652" s="1018"/>
      <c r="S3652" s="722">
        <f t="shared" ref="S3652:S3667" si="462">E3652-I3652</f>
        <v>0</v>
      </c>
      <c r="U3652" s="722"/>
      <c r="W3652" s="655"/>
      <c r="Z3652" s="654">
        <f t="shared" ref="Z3652:Z3667" si="463">E3652-Y3652</f>
        <v>0</v>
      </c>
    </row>
    <row r="3653" spans="1:26" ht="15.75">
      <c r="A3653" s="381">
        <v>3653</v>
      </c>
      <c r="B3653" s="937" t="s">
        <v>106</v>
      </c>
      <c r="E3653" s="718"/>
      <c r="F3653" s="718"/>
      <c r="G3653" s="718"/>
      <c r="I3653" s="741"/>
      <c r="K3653" s="718"/>
      <c r="N3653" s="1018"/>
      <c r="S3653" s="722">
        <f t="shared" si="462"/>
        <v>0</v>
      </c>
      <c r="U3653" s="722"/>
      <c r="W3653" s="655"/>
      <c r="Z3653" s="654">
        <f t="shared" si="463"/>
        <v>0</v>
      </c>
    </row>
    <row r="3654" spans="1:26" ht="15.75">
      <c r="A3654" s="381">
        <v>3654</v>
      </c>
      <c r="B3654" s="937" t="s">
        <v>309</v>
      </c>
      <c r="E3654" s="718"/>
      <c r="F3654" s="718"/>
      <c r="G3654" s="718"/>
      <c r="I3654" s="737"/>
      <c r="K3654" s="231"/>
      <c r="N3654" s="1018"/>
      <c r="S3654" s="722">
        <f t="shared" si="462"/>
        <v>0</v>
      </c>
      <c r="U3654" s="722"/>
      <c r="W3654" s="655"/>
      <c r="Z3654" s="654">
        <f t="shared" si="463"/>
        <v>0</v>
      </c>
    </row>
    <row r="3655" spans="1:26">
      <c r="A3655" s="381">
        <v>3655</v>
      </c>
      <c r="B3655" s="936" t="s">
        <v>135</v>
      </c>
      <c r="E3655" s="718"/>
      <c r="F3655" s="718"/>
      <c r="G3655" s="718"/>
      <c r="I3655" s="737"/>
      <c r="K3655" s="231"/>
      <c r="N3655" s="1018"/>
      <c r="S3655" s="722">
        <f t="shared" si="462"/>
        <v>0</v>
      </c>
      <c r="U3655" s="722"/>
      <c r="W3655" s="655"/>
      <c r="Z3655" s="654">
        <f t="shared" si="463"/>
        <v>0</v>
      </c>
    </row>
    <row r="3656" spans="1:26">
      <c r="A3656" s="381">
        <v>3656</v>
      </c>
      <c r="B3656" s="938" t="s">
        <v>1220</v>
      </c>
      <c r="E3656" s="718"/>
      <c r="F3656" s="718"/>
      <c r="G3656" s="718"/>
      <c r="I3656" s="741"/>
      <c r="K3656" s="718"/>
      <c r="N3656" s="1018"/>
      <c r="S3656" s="722">
        <f t="shared" si="462"/>
        <v>0</v>
      </c>
      <c r="U3656" s="722"/>
      <c r="W3656" s="655"/>
      <c r="Z3656" s="654">
        <f t="shared" si="463"/>
        <v>0</v>
      </c>
    </row>
    <row r="3657" spans="1:26">
      <c r="A3657" s="381">
        <v>3657</v>
      </c>
      <c r="B3657" s="938" t="s">
        <v>1221</v>
      </c>
      <c r="E3657" s="718"/>
      <c r="F3657" s="718"/>
      <c r="G3657" s="718"/>
      <c r="I3657" s="741"/>
      <c r="K3657" s="718"/>
      <c r="N3657" s="1018"/>
      <c r="S3657" s="722">
        <f t="shared" si="462"/>
        <v>0</v>
      </c>
      <c r="U3657" s="722"/>
      <c r="W3657" s="655"/>
      <c r="Z3657" s="654">
        <f t="shared" si="463"/>
        <v>0</v>
      </c>
    </row>
    <row r="3658" spans="1:26">
      <c r="A3658" s="381">
        <v>3658</v>
      </c>
      <c r="B3658" s="938" t="s">
        <v>1222</v>
      </c>
      <c r="E3658" s="718"/>
      <c r="F3658" s="718"/>
      <c r="G3658" s="718"/>
      <c r="I3658" s="741"/>
      <c r="K3658" s="718"/>
      <c r="N3658" s="1018"/>
      <c r="S3658" s="722">
        <f t="shared" si="462"/>
        <v>0</v>
      </c>
      <c r="U3658" s="722"/>
      <c r="W3658" s="655"/>
      <c r="Z3658" s="654">
        <f t="shared" si="463"/>
        <v>0</v>
      </c>
    </row>
    <row r="3659" spans="1:26">
      <c r="A3659" s="381">
        <v>3659</v>
      </c>
      <c r="B3659" s="938" t="s">
        <v>1223</v>
      </c>
      <c r="E3659" s="718"/>
      <c r="F3659" s="718"/>
      <c r="G3659" s="718"/>
      <c r="I3659" s="741"/>
      <c r="K3659" s="718"/>
      <c r="N3659" s="1018"/>
      <c r="S3659" s="722">
        <f t="shared" si="462"/>
        <v>0</v>
      </c>
      <c r="U3659" s="722"/>
      <c r="W3659" s="655"/>
      <c r="Z3659" s="654">
        <f t="shared" si="463"/>
        <v>0</v>
      </c>
    </row>
    <row r="3660" spans="1:26">
      <c r="A3660" s="381">
        <v>3660</v>
      </c>
      <c r="B3660" s="936" t="s">
        <v>136</v>
      </c>
      <c r="E3660" s="718"/>
      <c r="F3660" s="718"/>
      <c r="G3660" s="718"/>
      <c r="I3660" s="741"/>
      <c r="K3660" s="718"/>
      <c r="N3660" s="1018"/>
      <c r="S3660" s="722">
        <f t="shared" si="462"/>
        <v>0</v>
      </c>
      <c r="U3660" s="722"/>
      <c r="W3660" s="655"/>
      <c r="Z3660" s="654">
        <f t="shared" si="463"/>
        <v>0</v>
      </c>
    </row>
    <row r="3661" spans="1:26">
      <c r="A3661" s="381">
        <v>3661</v>
      </c>
      <c r="B3661" s="936" t="s">
        <v>137</v>
      </c>
      <c r="E3661" s="718"/>
      <c r="F3661" s="718"/>
      <c r="G3661" s="718"/>
      <c r="I3661" s="741"/>
      <c r="K3661" s="718"/>
      <c r="N3661" s="1018"/>
      <c r="S3661" s="722">
        <f t="shared" si="462"/>
        <v>0</v>
      </c>
      <c r="U3661" s="722"/>
      <c r="W3661" s="655"/>
      <c r="Z3661" s="654">
        <f t="shared" si="463"/>
        <v>0</v>
      </c>
    </row>
    <row r="3662" spans="1:26">
      <c r="A3662" s="381">
        <v>3662</v>
      </c>
      <c r="B3662" s="936" t="s">
        <v>299</v>
      </c>
      <c r="E3662" s="718"/>
      <c r="F3662" s="718"/>
      <c r="G3662" s="718"/>
      <c r="I3662" s="741"/>
      <c r="K3662" s="718"/>
      <c r="N3662" s="1018"/>
      <c r="S3662" s="722">
        <f t="shared" si="462"/>
        <v>0</v>
      </c>
      <c r="U3662" s="722"/>
      <c r="W3662" s="655"/>
      <c r="Z3662" s="654">
        <f t="shared" si="463"/>
        <v>0</v>
      </c>
    </row>
    <row r="3663" spans="1:26">
      <c r="A3663" s="381">
        <v>3663</v>
      </c>
      <c r="B3663" s="936" t="s">
        <v>1102</v>
      </c>
      <c r="E3663" s="718"/>
      <c r="F3663" s="718"/>
      <c r="G3663" s="718"/>
      <c r="I3663" s="741"/>
      <c r="K3663" s="718"/>
      <c r="N3663" s="1018"/>
      <c r="S3663" s="722">
        <f t="shared" si="462"/>
        <v>0</v>
      </c>
      <c r="U3663" s="722"/>
      <c r="W3663" s="655"/>
      <c r="Z3663" s="654">
        <f t="shared" si="463"/>
        <v>0</v>
      </c>
    </row>
    <row r="3664" spans="1:26">
      <c r="A3664" s="381">
        <v>3664</v>
      </c>
      <c r="B3664" s="936" t="s">
        <v>300</v>
      </c>
      <c r="E3664" s="718"/>
      <c r="F3664" s="718"/>
      <c r="G3664" s="718"/>
      <c r="I3664" s="741"/>
      <c r="K3664" s="718"/>
      <c r="N3664" s="1018"/>
      <c r="S3664" s="722">
        <f t="shared" si="462"/>
        <v>0</v>
      </c>
      <c r="U3664" s="722"/>
      <c r="W3664" s="655"/>
      <c r="Z3664" s="654">
        <f t="shared" si="463"/>
        <v>0</v>
      </c>
    </row>
    <row r="3665" spans="1:26">
      <c r="A3665" s="381">
        <v>3665</v>
      </c>
      <c r="B3665" s="936" t="s">
        <v>301</v>
      </c>
      <c r="E3665" s="718"/>
      <c r="F3665" s="718"/>
      <c r="G3665" s="718"/>
      <c r="I3665" s="741"/>
      <c r="K3665" s="718"/>
      <c r="N3665" s="1018"/>
      <c r="S3665" s="722">
        <f t="shared" si="462"/>
        <v>0</v>
      </c>
      <c r="U3665" s="722"/>
      <c r="W3665" s="655"/>
      <c r="Z3665" s="654">
        <f t="shared" si="463"/>
        <v>0</v>
      </c>
    </row>
    <row r="3666" spans="1:26">
      <c r="A3666" s="381">
        <v>3666</v>
      </c>
      <c r="B3666" s="936" t="s">
        <v>1324</v>
      </c>
      <c r="E3666" s="718"/>
      <c r="F3666" s="718"/>
      <c r="G3666" s="718"/>
      <c r="I3666" s="741"/>
      <c r="K3666" s="718"/>
      <c r="N3666" s="1018"/>
      <c r="S3666" s="722">
        <f t="shared" si="462"/>
        <v>0</v>
      </c>
      <c r="U3666" s="722"/>
      <c r="W3666" s="655"/>
      <c r="Z3666" s="654">
        <f t="shared" si="463"/>
        <v>0</v>
      </c>
    </row>
    <row r="3667" spans="1:26">
      <c r="A3667" s="381">
        <v>3667</v>
      </c>
      <c r="B3667" s="936" t="s">
        <v>302</v>
      </c>
      <c r="E3667" s="718"/>
      <c r="F3667" s="718"/>
      <c r="G3667" s="718"/>
      <c r="I3667" s="741"/>
      <c r="K3667" s="718"/>
      <c r="N3667" s="1018"/>
      <c r="S3667" s="722">
        <f t="shared" si="462"/>
        <v>0</v>
      </c>
      <c r="U3667" s="722"/>
      <c r="W3667" s="655"/>
      <c r="Z3667" s="654">
        <f t="shared" si="463"/>
        <v>0</v>
      </c>
    </row>
    <row r="3668" spans="1:26">
      <c r="A3668" s="381">
        <v>3668</v>
      </c>
      <c r="B3668" s="936" t="s">
        <v>1544</v>
      </c>
      <c r="E3668" s="718"/>
      <c r="F3668" s="718"/>
      <c r="G3668" s="718"/>
      <c r="I3668" s="741"/>
      <c r="K3668" s="718"/>
      <c r="N3668" s="1018"/>
      <c r="S3668" s="722"/>
      <c r="U3668" s="722"/>
      <c r="W3668" s="655"/>
    </row>
    <row r="3669" spans="1:26">
      <c r="A3669" s="381">
        <v>3669</v>
      </c>
      <c r="B3669" s="936" t="s">
        <v>1545</v>
      </c>
      <c r="E3669" s="718"/>
      <c r="F3669" s="718"/>
      <c r="G3669" s="718"/>
      <c r="I3669" s="741"/>
      <c r="K3669" s="718"/>
      <c r="N3669" s="1018"/>
      <c r="S3669" s="722"/>
      <c r="U3669" s="722"/>
      <c r="W3669" s="655"/>
    </row>
    <row r="3670" spans="1:26">
      <c r="A3670" s="381">
        <v>3670</v>
      </c>
      <c r="B3670" s="936" t="s">
        <v>115</v>
      </c>
      <c r="E3670" s="718"/>
      <c r="F3670" s="718"/>
      <c r="G3670" s="718"/>
      <c r="I3670" s="741"/>
      <c r="K3670" s="718"/>
      <c r="N3670" s="1018"/>
      <c r="S3670" s="722">
        <f t="shared" ref="S3670:S3685" si="464">E3670-I3670</f>
        <v>0</v>
      </c>
      <c r="U3670" s="722"/>
      <c r="W3670" s="655"/>
      <c r="Z3670" s="654">
        <f t="shared" ref="Z3670:Z3685" si="465">E3670-Y3670</f>
        <v>0</v>
      </c>
    </row>
    <row r="3671" spans="1:26" ht="15.75">
      <c r="A3671" s="381">
        <v>3671</v>
      </c>
      <c r="B3671" s="937" t="s">
        <v>106</v>
      </c>
      <c r="E3671" s="718"/>
      <c r="F3671" s="718"/>
      <c r="G3671" s="718"/>
      <c r="I3671" s="741"/>
      <c r="K3671" s="718"/>
      <c r="N3671" s="1018"/>
      <c r="S3671" s="722">
        <f t="shared" si="464"/>
        <v>0</v>
      </c>
      <c r="U3671" s="722"/>
      <c r="W3671" s="655"/>
      <c r="Z3671" s="654">
        <f t="shared" si="465"/>
        <v>0</v>
      </c>
    </row>
    <row r="3672" spans="1:26" ht="15.75">
      <c r="A3672" s="381">
        <v>3672</v>
      </c>
      <c r="B3672" s="937" t="s">
        <v>172</v>
      </c>
      <c r="E3672" s="718"/>
      <c r="F3672" s="718"/>
      <c r="G3672" s="718"/>
      <c r="I3672" s="737"/>
      <c r="K3672" s="231"/>
      <c r="N3672" s="1018"/>
      <c r="S3672" s="722">
        <f t="shared" si="464"/>
        <v>0</v>
      </c>
      <c r="U3672" s="722"/>
      <c r="W3672" s="655"/>
      <c r="Z3672" s="654">
        <f t="shared" si="465"/>
        <v>0</v>
      </c>
    </row>
    <row r="3673" spans="1:26">
      <c r="A3673" s="381">
        <v>3673</v>
      </c>
      <c r="B3673" s="936" t="s">
        <v>135</v>
      </c>
      <c r="E3673" s="718"/>
      <c r="F3673" s="718"/>
      <c r="G3673" s="718"/>
      <c r="I3673" s="737"/>
      <c r="K3673" s="231"/>
      <c r="N3673" s="1018"/>
      <c r="S3673" s="722">
        <f t="shared" si="464"/>
        <v>0</v>
      </c>
      <c r="U3673" s="722"/>
      <c r="W3673" s="655"/>
      <c r="Z3673" s="654">
        <f t="shared" si="465"/>
        <v>0</v>
      </c>
    </row>
    <row r="3674" spans="1:26">
      <c r="A3674" s="381">
        <v>3674</v>
      </c>
      <c r="B3674" s="938" t="s">
        <v>1220</v>
      </c>
      <c r="E3674" s="718"/>
      <c r="F3674" s="718"/>
      <c r="G3674" s="718"/>
      <c r="I3674" s="741"/>
      <c r="K3674" s="718"/>
      <c r="N3674" s="1018"/>
      <c r="S3674" s="722">
        <f t="shared" si="464"/>
        <v>0</v>
      </c>
      <c r="U3674" s="722"/>
      <c r="W3674" s="655"/>
      <c r="Z3674" s="654">
        <f t="shared" si="465"/>
        <v>0</v>
      </c>
    </row>
    <row r="3675" spans="1:26">
      <c r="A3675" s="381">
        <v>3675</v>
      </c>
      <c r="B3675" s="938" t="s">
        <v>1221</v>
      </c>
      <c r="E3675" s="718"/>
      <c r="F3675" s="718"/>
      <c r="G3675" s="718"/>
      <c r="I3675" s="741"/>
      <c r="K3675" s="718"/>
      <c r="N3675" s="1018"/>
      <c r="S3675" s="722">
        <f t="shared" si="464"/>
        <v>0</v>
      </c>
      <c r="U3675" s="722"/>
      <c r="W3675" s="655"/>
      <c r="Z3675" s="654">
        <f t="shared" si="465"/>
        <v>0</v>
      </c>
    </row>
    <row r="3676" spans="1:26">
      <c r="A3676" s="381">
        <v>3676</v>
      </c>
      <c r="B3676" s="938" t="s">
        <v>1222</v>
      </c>
      <c r="E3676" s="718"/>
      <c r="F3676" s="718"/>
      <c r="G3676" s="718"/>
      <c r="I3676" s="741"/>
      <c r="K3676" s="718"/>
      <c r="N3676" s="1018"/>
      <c r="S3676" s="722">
        <f t="shared" si="464"/>
        <v>0</v>
      </c>
      <c r="U3676" s="722"/>
      <c r="W3676" s="655"/>
      <c r="Z3676" s="654">
        <f t="shared" si="465"/>
        <v>0</v>
      </c>
    </row>
    <row r="3677" spans="1:26">
      <c r="A3677" s="381">
        <v>3677</v>
      </c>
      <c r="B3677" s="938" t="s">
        <v>1223</v>
      </c>
      <c r="E3677" s="718"/>
      <c r="F3677" s="718"/>
      <c r="G3677" s="718"/>
      <c r="I3677" s="741"/>
      <c r="K3677" s="718"/>
      <c r="N3677" s="1018"/>
      <c r="S3677" s="722">
        <f t="shared" si="464"/>
        <v>0</v>
      </c>
      <c r="U3677" s="722"/>
      <c r="W3677" s="655"/>
      <c r="Z3677" s="654">
        <f t="shared" si="465"/>
        <v>0</v>
      </c>
    </row>
    <row r="3678" spans="1:26">
      <c r="A3678" s="381">
        <v>3678</v>
      </c>
      <c r="B3678" s="936" t="s">
        <v>136</v>
      </c>
      <c r="E3678" s="718"/>
      <c r="F3678" s="718"/>
      <c r="G3678" s="718"/>
      <c r="I3678" s="741"/>
      <c r="K3678" s="718"/>
      <c r="N3678" s="1018"/>
      <c r="S3678" s="722">
        <f t="shared" si="464"/>
        <v>0</v>
      </c>
      <c r="U3678" s="722"/>
      <c r="W3678" s="655"/>
      <c r="Z3678" s="654">
        <f t="shared" si="465"/>
        <v>0</v>
      </c>
    </row>
    <row r="3679" spans="1:26">
      <c r="A3679" s="381">
        <v>3679</v>
      </c>
      <c r="B3679" s="936" t="s">
        <v>137</v>
      </c>
      <c r="E3679" s="718"/>
      <c r="F3679" s="718"/>
      <c r="G3679" s="718"/>
      <c r="I3679" s="741"/>
      <c r="K3679" s="718"/>
      <c r="N3679" s="1018"/>
      <c r="S3679" s="722">
        <f t="shared" si="464"/>
        <v>0</v>
      </c>
      <c r="U3679" s="722"/>
      <c r="W3679" s="655"/>
      <c r="Z3679" s="654">
        <f t="shared" si="465"/>
        <v>0</v>
      </c>
    </row>
    <row r="3680" spans="1:26">
      <c r="A3680" s="381">
        <v>3680</v>
      </c>
      <c r="B3680" s="936" t="s">
        <v>299</v>
      </c>
      <c r="E3680" s="718"/>
      <c r="F3680" s="718"/>
      <c r="G3680" s="718"/>
      <c r="I3680" s="741"/>
      <c r="K3680" s="718"/>
      <c r="N3680" s="1018"/>
      <c r="S3680" s="722">
        <f t="shared" si="464"/>
        <v>0</v>
      </c>
      <c r="U3680" s="722"/>
      <c r="W3680" s="655"/>
      <c r="Z3680" s="654">
        <f t="shared" si="465"/>
        <v>0</v>
      </c>
    </row>
    <row r="3681" spans="1:26">
      <c r="A3681" s="381">
        <v>3681</v>
      </c>
      <c r="B3681" s="936" t="s">
        <v>1102</v>
      </c>
      <c r="E3681" s="718"/>
      <c r="F3681" s="718"/>
      <c r="G3681" s="718"/>
      <c r="I3681" s="741"/>
      <c r="K3681" s="718"/>
      <c r="N3681" s="1018"/>
      <c r="S3681" s="722">
        <f t="shared" si="464"/>
        <v>0</v>
      </c>
      <c r="U3681" s="722"/>
      <c r="W3681" s="655"/>
      <c r="Z3681" s="654">
        <f t="shared" si="465"/>
        <v>0</v>
      </c>
    </row>
    <row r="3682" spans="1:26">
      <c r="A3682" s="381">
        <v>3682</v>
      </c>
      <c r="B3682" s="936" t="s">
        <v>300</v>
      </c>
      <c r="E3682" s="718"/>
      <c r="F3682" s="718"/>
      <c r="G3682" s="718"/>
      <c r="I3682" s="741"/>
      <c r="K3682" s="718"/>
      <c r="N3682" s="1018"/>
      <c r="S3682" s="722">
        <f t="shared" si="464"/>
        <v>0</v>
      </c>
      <c r="U3682" s="722"/>
      <c r="W3682" s="655"/>
      <c r="Z3682" s="654">
        <f t="shared" si="465"/>
        <v>0</v>
      </c>
    </row>
    <row r="3683" spans="1:26">
      <c r="A3683" s="381">
        <v>3683</v>
      </c>
      <c r="B3683" s="936" t="s">
        <v>301</v>
      </c>
      <c r="E3683" s="718"/>
      <c r="F3683" s="718"/>
      <c r="G3683" s="718"/>
      <c r="I3683" s="741"/>
      <c r="K3683" s="718"/>
      <c r="N3683" s="1018"/>
      <c r="S3683" s="722">
        <f t="shared" si="464"/>
        <v>0</v>
      </c>
      <c r="U3683" s="722"/>
      <c r="W3683" s="655"/>
      <c r="Z3683" s="654">
        <f t="shared" si="465"/>
        <v>0</v>
      </c>
    </row>
    <row r="3684" spans="1:26">
      <c r="A3684" s="381">
        <v>3684</v>
      </c>
      <c r="B3684" s="936" t="s">
        <v>1324</v>
      </c>
      <c r="E3684" s="718"/>
      <c r="F3684" s="718"/>
      <c r="G3684" s="718"/>
      <c r="I3684" s="741"/>
      <c r="K3684" s="718"/>
      <c r="N3684" s="1018"/>
      <c r="S3684" s="722">
        <f t="shared" si="464"/>
        <v>0</v>
      </c>
      <c r="U3684" s="722"/>
      <c r="W3684" s="655"/>
      <c r="Z3684" s="654">
        <f t="shared" si="465"/>
        <v>0</v>
      </c>
    </row>
    <row r="3685" spans="1:26">
      <c r="A3685" s="381">
        <v>3685</v>
      </c>
      <c r="B3685" s="936" t="s">
        <v>302</v>
      </c>
      <c r="E3685" s="718"/>
      <c r="F3685" s="718"/>
      <c r="G3685" s="718"/>
      <c r="I3685" s="741"/>
      <c r="K3685" s="718"/>
      <c r="N3685" s="1018"/>
      <c r="S3685" s="722">
        <f t="shared" si="464"/>
        <v>0</v>
      </c>
      <c r="U3685" s="722"/>
      <c r="W3685" s="655"/>
      <c r="Z3685" s="654">
        <f t="shared" si="465"/>
        <v>0</v>
      </c>
    </row>
    <row r="3686" spans="1:26">
      <c r="A3686" s="381">
        <v>3686</v>
      </c>
      <c r="B3686" s="936" t="s">
        <v>1544</v>
      </c>
      <c r="E3686" s="718"/>
      <c r="F3686" s="718"/>
      <c r="G3686" s="718"/>
      <c r="I3686" s="741"/>
      <c r="K3686" s="718"/>
      <c r="N3686" s="1018"/>
      <c r="S3686" s="722"/>
      <c r="U3686" s="722"/>
      <c r="W3686" s="655"/>
    </row>
    <row r="3687" spans="1:26">
      <c r="A3687" s="381">
        <v>3687</v>
      </c>
      <c r="B3687" s="936" t="s">
        <v>1545</v>
      </c>
      <c r="E3687" s="718"/>
      <c r="F3687" s="718"/>
      <c r="G3687" s="718"/>
      <c r="I3687" s="741"/>
      <c r="K3687" s="718"/>
      <c r="N3687" s="1018"/>
      <c r="S3687" s="722"/>
      <c r="U3687" s="722"/>
      <c r="W3687" s="655"/>
    </row>
    <row r="3688" spans="1:26">
      <c r="A3688" s="381">
        <v>3688</v>
      </c>
      <c r="B3688" s="936" t="s">
        <v>115</v>
      </c>
      <c r="E3688" s="718"/>
      <c r="F3688" s="718"/>
      <c r="G3688" s="718"/>
      <c r="I3688" s="741"/>
      <c r="K3688" s="718"/>
      <c r="N3688" s="1018"/>
      <c r="S3688" s="722">
        <f t="shared" ref="S3688:S3719" si="466">E3688-I3688</f>
        <v>0</v>
      </c>
      <c r="U3688" s="722"/>
      <c r="W3688" s="655"/>
      <c r="Z3688" s="654">
        <f t="shared" ref="Z3688:Z3719" si="467">E3688-Y3688</f>
        <v>0</v>
      </c>
    </row>
    <row r="3689" spans="1:26" ht="15.75">
      <c r="A3689" s="381">
        <v>3689</v>
      </c>
      <c r="B3689" s="937" t="s">
        <v>106</v>
      </c>
      <c r="E3689" s="718"/>
      <c r="F3689" s="718"/>
      <c r="G3689" s="718"/>
      <c r="I3689" s="741"/>
      <c r="K3689" s="718"/>
      <c r="N3689" s="1018"/>
      <c r="S3689" s="722">
        <f t="shared" si="466"/>
        <v>0</v>
      </c>
      <c r="U3689" s="722"/>
      <c r="W3689" s="655"/>
      <c r="Z3689" s="654">
        <f t="shared" si="467"/>
        <v>0</v>
      </c>
    </row>
    <row r="3690" spans="1:26" ht="15.75">
      <c r="A3690" s="381">
        <v>3690</v>
      </c>
      <c r="B3690" s="341" t="s">
        <v>582</v>
      </c>
      <c r="I3690" s="737"/>
      <c r="K3690" s="231"/>
      <c r="N3690" s="1018"/>
      <c r="S3690" s="722">
        <f t="shared" si="466"/>
        <v>0</v>
      </c>
      <c r="U3690" s="722"/>
      <c r="W3690" s="655"/>
      <c r="Z3690" s="654">
        <f t="shared" si="467"/>
        <v>0</v>
      </c>
    </row>
    <row r="3691" spans="1:26" ht="15.75">
      <c r="A3691" s="381">
        <v>3691</v>
      </c>
      <c r="B3691" s="341" t="s">
        <v>583</v>
      </c>
      <c r="I3691" s="737"/>
      <c r="K3691" s="231"/>
      <c r="N3691" s="1018"/>
      <c r="S3691" s="722">
        <f t="shared" si="466"/>
        <v>0</v>
      </c>
      <c r="U3691" s="722"/>
      <c r="W3691" s="655"/>
      <c r="Z3691" s="654">
        <f t="shared" si="467"/>
        <v>0</v>
      </c>
    </row>
    <row r="3692" spans="1:26" ht="15.75">
      <c r="A3692" s="381">
        <v>3692</v>
      </c>
      <c r="B3692" s="341" t="s">
        <v>1103</v>
      </c>
      <c r="I3692" s="737"/>
      <c r="K3692" s="231"/>
      <c r="N3692" s="1018"/>
      <c r="S3692" s="722">
        <f t="shared" si="466"/>
        <v>0</v>
      </c>
      <c r="U3692" s="722"/>
      <c r="W3692" s="655"/>
      <c r="Z3692" s="654">
        <f t="shared" si="467"/>
        <v>0</v>
      </c>
    </row>
    <row r="3693" spans="1:26">
      <c r="A3693" s="381">
        <v>3693</v>
      </c>
      <c r="B3693" s="146" t="s">
        <v>319</v>
      </c>
      <c r="I3693" s="737"/>
      <c r="K3693" s="231"/>
      <c r="N3693" s="1018"/>
      <c r="S3693" s="722">
        <f t="shared" si="466"/>
        <v>0</v>
      </c>
      <c r="U3693" s="722">
        <f t="shared" ref="U3693:U3716" si="468">G3693-K3693</f>
        <v>0</v>
      </c>
      <c r="W3693" s="655">
        <f t="shared" ref="W3693:W3716" si="469">G3693-N3693</f>
        <v>0</v>
      </c>
      <c r="Z3693" s="654">
        <f t="shared" si="467"/>
        <v>0</v>
      </c>
    </row>
    <row r="3694" spans="1:26">
      <c r="A3694" s="381">
        <v>3694</v>
      </c>
      <c r="B3694" s="637" t="s">
        <v>1220</v>
      </c>
      <c r="D3694" t="s">
        <v>905</v>
      </c>
      <c r="E3694" s="910">
        <f>'59'!J11</f>
        <v>137838</v>
      </c>
      <c r="G3694" s="910">
        <f>'59'!L11</f>
        <v>173077</v>
      </c>
      <c r="I3694" s="737">
        <f>'59'!J11</f>
        <v>137838</v>
      </c>
      <c r="K3694" s="231">
        <f>'59'!L11</f>
        <v>173077</v>
      </c>
      <c r="N3694" s="1018">
        <v>173077</v>
      </c>
      <c r="O3694" s="898">
        <f>'59'!J11</f>
        <v>137838</v>
      </c>
      <c r="Q3694" s="898">
        <f>'59'!L11</f>
        <v>173077</v>
      </c>
      <c r="S3694" s="722">
        <f t="shared" si="466"/>
        <v>0</v>
      </c>
      <c r="T3694" s="461"/>
      <c r="U3694" s="722">
        <f t="shared" si="468"/>
        <v>0</v>
      </c>
      <c r="W3694" s="655">
        <f t="shared" si="469"/>
        <v>0</v>
      </c>
      <c r="Z3694" s="654">
        <f t="shared" si="467"/>
        <v>137838</v>
      </c>
    </row>
    <row r="3695" spans="1:26">
      <c r="A3695" s="381">
        <v>3695</v>
      </c>
      <c r="B3695" s="637" t="s">
        <v>1221</v>
      </c>
      <c r="D3695" t="s">
        <v>905</v>
      </c>
      <c r="E3695" s="910">
        <f>'59'!J12</f>
        <v>804</v>
      </c>
      <c r="G3695" s="910">
        <f>'59'!L12</f>
        <v>689</v>
      </c>
      <c r="I3695" s="737">
        <f>'59'!J12</f>
        <v>804</v>
      </c>
      <c r="K3695" s="231">
        <f>'59'!L12</f>
        <v>689</v>
      </c>
      <c r="N3695" s="1018">
        <v>689</v>
      </c>
      <c r="O3695" s="898">
        <f>'59'!J12</f>
        <v>804</v>
      </c>
      <c r="Q3695" s="898">
        <f>'59'!L12</f>
        <v>689</v>
      </c>
      <c r="S3695" s="722">
        <f t="shared" si="466"/>
        <v>0</v>
      </c>
      <c r="T3695" s="461"/>
      <c r="U3695" s="722">
        <f t="shared" si="468"/>
        <v>0</v>
      </c>
      <c r="W3695" s="655">
        <f t="shared" si="469"/>
        <v>0</v>
      </c>
      <c r="Z3695" s="654">
        <f t="shared" si="467"/>
        <v>804</v>
      </c>
    </row>
    <row r="3696" spans="1:26">
      <c r="A3696" s="381">
        <v>3696</v>
      </c>
      <c r="B3696" s="637" t="s">
        <v>1222</v>
      </c>
      <c r="D3696" t="s">
        <v>905</v>
      </c>
      <c r="E3696" s="910">
        <f>'59'!J13</f>
        <v>0</v>
      </c>
      <c r="G3696" s="910">
        <f>'59'!L13</f>
        <v>0</v>
      </c>
      <c r="I3696" s="737">
        <f>'59'!J13</f>
        <v>0</v>
      </c>
      <c r="K3696" s="231">
        <f>'59'!L13</f>
        <v>0</v>
      </c>
      <c r="N3696" s="1018">
        <v>0</v>
      </c>
      <c r="O3696" s="898">
        <f>'59'!J13</f>
        <v>0</v>
      </c>
      <c r="Q3696" s="898">
        <f>'59'!L13</f>
        <v>0</v>
      </c>
      <c r="S3696" s="722">
        <f t="shared" si="466"/>
        <v>0</v>
      </c>
      <c r="T3696" s="461"/>
      <c r="U3696" s="722">
        <f t="shared" si="468"/>
        <v>0</v>
      </c>
      <c r="W3696" s="655">
        <f t="shared" si="469"/>
        <v>0</v>
      </c>
      <c r="Z3696" s="654">
        <f t="shared" si="467"/>
        <v>0</v>
      </c>
    </row>
    <row r="3697" spans="1:26">
      <c r="A3697" s="381">
        <v>3697</v>
      </c>
      <c r="B3697" s="637" t="s">
        <v>1223</v>
      </c>
      <c r="D3697" t="s">
        <v>905</v>
      </c>
      <c r="E3697" s="910">
        <f>'59'!J14</f>
        <v>0</v>
      </c>
      <c r="G3697" s="910">
        <f>'59'!L14</f>
        <v>0</v>
      </c>
      <c r="I3697" s="737">
        <f>'59'!J14</f>
        <v>0</v>
      </c>
      <c r="K3697" s="231">
        <f>'59'!L14</f>
        <v>0</v>
      </c>
      <c r="N3697" s="1018">
        <v>0</v>
      </c>
      <c r="O3697" s="898">
        <f>'59'!J14</f>
        <v>0</v>
      </c>
      <c r="Q3697" s="898">
        <f>'59'!L14</f>
        <v>0</v>
      </c>
      <c r="S3697" s="722">
        <f t="shared" si="466"/>
        <v>0</v>
      </c>
      <c r="T3697" s="461"/>
      <c r="U3697" s="722">
        <f t="shared" si="468"/>
        <v>0</v>
      </c>
      <c r="W3697" s="655">
        <f t="shared" si="469"/>
        <v>0</v>
      </c>
      <c r="Z3697" s="654">
        <f t="shared" si="467"/>
        <v>0</v>
      </c>
    </row>
    <row r="3698" spans="1:26">
      <c r="A3698" s="381">
        <v>3698</v>
      </c>
      <c r="B3698" s="146" t="s">
        <v>320</v>
      </c>
      <c r="D3698" t="s">
        <v>905</v>
      </c>
      <c r="E3698" s="910">
        <f>'59'!J15</f>
        <v>0</v>
      </c>
      <c r="G3698" s="910">
        <f>'59'!L15</f>
        <v>0</v>
      </c>
      <c r="I3698" s="737">
        <f>'59'!J15</f>
        <v>0</v>
      </c>
      <c r="K3698" s="231">
        <f>'59'!L15</f>
        <v>0</v>
      </c>
      <c r="N3698" s="1018">
        <v>0</v>
      </c>
      <c r="O3698" s="898">
        <f>'59'!J15</f>
        <v>0</v>
      </c>
      <c r="Q3698" s="898">
        <f>'59'!L15</f>
        <v>0</v>
      </c>
      <c r="S3698" s="722">
        <f t="shared" si="466"/>
        <v>0</v>
      </c>
      <c r="T3698" s="461"/>
      <c r="U3698" s="722">
        <f t="shared" si="468"/>
        <v>0</v>
      </c>
      <c r="W3698" s="655">
        <f t="shared" si="469"/>
        <v>0</v>
      </c>
      <c r="Z3698" s="654">
        <f t="shared" si="467"/>
        <v>0</v>
      </c>
    </row>
    <row r="3699" spans="1:26">
      <c r="A3699" s="381">
        <v>3699</v>
      </c>
      <c r="B3699" s="146" t="s">
        <v>321</v>
      </c>
      <c r="D3699" t="s">
        <v>905</v>
      </c>
      <c r="E3699" s="910">
        <f>'59'!J16</f>
        <v>0</v>
      </c>
      <c r="G3699" s="910">
        <f>'59'!L16</f>
        <v>0</v>
      </c>
      <c r="I3699" s="737">
        <f>'59'!J16</f>
        <v>0</v>
      </c>
      <c r="K3699" s="231">
        <f>'59'!L16</f>
        <v>0</v>
      </c>
      <c r="N3699" s="1018">
        <v>0</v>
      </c>
      <c r="O3699" s="898">
        <f>'59'!J16</f>
        <v>0</v>
      </c>
      <c r="Q3699" s="898">
        <f>'59'!L16</f>
        <v>0</v>
      </c>
      <c r="S3699" s="722">
        <f t="shared" si="466"/>
        <v>0</v>
      </c>
      <c r="T3699" s="461"/>
      <c r="U3699" s="722">
        <f t="shared" si="468"/>
        <v>0</v>
      </c>
      <c r="W3699" s="655">
        <f t="shared" si="469"/>
        <v>0</v>
      </c>
      <c r="Z3699" s="654">
        <f t="shared" si="467"/>
        <v>0</v>
      </c>
    </row>
    <row r="3700" spans="1:26">
      <c r="A3700" s="381">
        <v>3700</v>
      </c>
      <c r="B3700" s="146" t="s">
        <v>322</v>
      </c>
      <c r="D3700" t="s">
        <v>905</v>
      </c>
      <c r="E3700" s="910">
        <f>'59'!J17</f>
        <v>2844</v>
      </c>
      <c r="G3700" s="910">
        <f>'59'!L17</f>
        <v>3903</v>
      </c>
      <c r="I3700" s="737">
        <f>'59'!J17</f>
        <v>2844</v>
      </c>
      <c r="K3700" s="231">
        <f>'59'!L17</f>
        <v>3903</v>
      </c>
      <c r="N3700" s="1018">
        <v>3903</v>
      </c>
      <c r="O3700" s="898">
        <f>'59'!J17</f>
        <v>2844</v>
      </c>
      <c r="Q3700" s="898">
        <f>'59'!L17</f>
        <v>3903</v>
      </c>
      <c r="S3700" s="722">
        <f t="shared" si="466"/>
        <v>0</v>
      </c>
      <c r="T3700" s="461"/>
      <c r="U3700" s="722">
        <f t="shared" si="468"/>
        <v>0</v>
      </c>
      <c r="W3700" s="655">
        <f t="shared" si="469"/>
        <v>0</v>
      </c>
      <c r="Z3700" s="654">
        <f t="shared" si="467"/>
        <v>2844</v>
      </c>
    </row>
    <row r="3701" spans="1:26">
      <c r="A3701" s="381">
        <v>3701</v>
      </c>
      <c r="B3701" s="146" t="s">
        <v>684</v>
      </c>
      <c r="D3701" t="s">
        <v>905</v>
      </c>
      <c r="E3701" s="910">
        <f>'59'!J18</f>
        <v>189</v>
      </c>
      <c r="G3701" s="910">
        <f>'59'!L18</f>
        <v>120</v>
      </c>
      <c r="I3701" s="737">
        <f>'59'!J18</f>
        <v>189</v>
      </c>
      <c r="K3701" s="231">
        <f>'59'!L18</f>
        <v>120</v>
      </c>
      <c r="N3701" s="1018">
        <v>120</v>
      </c>
      <c r="O3701" s="898">
        <f>'59'!J18</f>
        <v>189</v>
      </c>
      <c r="Q3701" s="898">
        <f>'59'!L18</f>
        <v>120</v>
      </c>
      <c r="S3701" s="722">
        <f t="shared" si="466"/>
        <v>0</v>
      </c>
      <c r="T3701" s="461"/>
      <c r="U3701" s="722">
        <f t="shared" si="468"/>
        <v>0</v>
      </c>
      <c r="W3701" s="655">
        <f t="shared" si="469"/>
        <v>0</v>
      </c>
      <c r="Z3701" s="654">
        <f t="shared" si="467"/>
        <v>189</v>
      </c>
    </row>
    <row r="3702" spans="1:26">
      <c r="A3702" s="381">
        <v>3702</v>
      </c>
      <c r="B3702" s="146" t="s">
        <v>323</v>
      </c>
      <c r="D3702" t="s">
        <v>905</v>
      </c>
      <c r="E3702" s="910">
        <f>'59'!J19</f>
        <v>0</v>
      </c>
      <c r="G3702" s="910">
        <f>'59'!L19</f>
        <v>0</v>
      </c>
      <c r="I3702" s="737">
        <f>'59'!J19</f>
        <v>0</v>
      </c>
      <c r="K3702" s="231">
        <f>'59'!L19</f>
        <v>0</v>
      </c>
      <c r="N3702" s="1018">
        <v>0</v>
      </c>
      <c r="O3702" s="898">
        <f>'59'!J19</f>
        <v>0</v>
      </c>
      <c r="Q3702" s="898">
        <f>'59'!L19</f>
        <v>0</v>
      </c>
      <c r="S3702" s="722">
        <f t="shared" si="466"/>
        <v>0</v>
      </c>
      <c r="T3702" s="461"/>
      <c r="U3702" s="722">
        <f t="shared" si="468"/>
        <v>0</v>
      </c>
      <c r="W3702" s="655">
        <f t="shared" si="469"/>
        <v>0</v>
      </c>
      <c r="Z3702" s="654">
        <f t="shared" si="467"/>
        <v>0</v>
      </c>
    </row>
    <row r="3703" spans="1:26" ht="15.75">
      <c r="A3703" s="381">
        <v>3703</v>
      </c>
      <c r="B3703" s="341" t="s">
        <v>324</v>
      </c>
      <c r="D3703" t="s">
        <v>905</v>
      </c>
      <c r="E3703" s="910">
        <f>'59'!J20</f>
        <v>141675</v>
      </c>
      <c r="G3703" s="910">
        <f>'59'!L20</f>
        <v>177789</v>
      </c>
      <c r="I3703" s="737">
        <f>'59'!J20</f>
        <v>141675</v>
      </c>
      <c r="K3703" s="231">
        <f>'59'!L20</f>
        <v>177789</v>
      </c>
      <c r="N3703" s="1018">
        <v>177789</v>
      </c>
      <c r="O3703" s="898">
        <f>'59'!J20</f>
        <v>141675</v>
      </c>
      <c r="Q3703" s="898">
        <f>'59'!L20</f>
        <v>177789</v>
      </c>
      <c r="S3703" s="722">
        <f t="shared" si="466"/>
        <v>0</v>
      </c>
      <c r="T3703" s="461"/>
      <c r="U3703" s="722">
        <f t="shared" si="468"/>
        <v>0</v>
      </c>
      <c r="W3703" s="655">
        <f t="shared" si="469"/>
        <v>0</v>
      </c>
      <c r="Z3703" s="654">
        <f t="shared" si="467"/>
        <v>141675</v>
      </c>
    </row>
    <row r="3704" spans="1:26">
      <c r="A3704" s="381">
        <v>3704</v>
      </c>
      <c r="B3704" s="146" t="s">
        <v>1104</v>
      </c>
      <c r="D3704" t="s">
        <v>905</v>
      </c>
      <c r="E3704" s="910">
        <f>'59'!J22</f>
        <v>-138778</v>
      </c>
      <c r="G3704" s="910">
        <f>'59'!L22</f>
        <v>-174008</v>
      </c>
      <c r="I3704" s="737">
        <f>'59'!J22</f>
        <v>-138778</v>
      </c>
      <c r="K3704" s="231">
        <f>'59'!L22</f>
        <v>-174008</v>
      </c>
      <c r="N3704" s="1018">
        <v>-174008</v>
      </c>
      <c r="O3704" s="898">
        <f>'59'!J22</f>
        <v>-138778</v>
      </c>
      <c r="Q3704" s="898">
        <f>'59'!L22</f>
        <v>-174008</v>
      </c>
      <c r="S3704" s="722">
        <f t="shared" si="466"/>
        <v>0</v>
      </c>
      <c r="T3704" s="461"/>
      <c r="U3704" s="722">
        <f t="shared" si="468"/>
        <v>0</v>
      </c>
      <c r="W3704" s="655">
        <f t="shared" si="469"/>
        <v>0</v>
      </c>
      <c r="Z3704" s="654">
        <f t="shared" si="467"/>
        <v>-138778</v>
      </c>
    </row>
    <row r="3705" spans="1:26" ht="15.75">
      <c r="A3705" s="381">
        <v>3705</v>
      </c>
      <c r="B3705" s="341" t="s">
        <v>427</v>
      </c>
      <c r="D3705" t="s">
        <v>905</v>
      </c>
      <c r="E3705" s="910">
        <f>'59'!J24</f>
        <v>2897</v>
      </c>
      <c r="G3705" s="910">
        <f>'59'!L24</f>
        <v>3781</v>
      </c>
      <c r="I3705" s="737">
        <f>'59'!J24</f>
        <v>2897</v>
      </c>
      <c r="K3705" s="231">
        <f>'59'!L24</f>
        <v>3781</v>
      </c>
      <c r="N3705" s="1018">
        <v>3781</v>
      </c>
      <c r="O3705" s="898">
        <f>'59'!J24</f>
        <v>2897</v>
      </c>
      <c r="Q3705" s="898">
        <f>'59'!L24</f>
        <v>3781</v>
      </c>
      <c r="S3705" s="722">
        <f t="shared" si="466"/>
        <v>0</v>
      </c>
      <c r="T3705" s="461"/>
      <c r="U3705" s="722">
        <f t="shared" si="468"/>
        <v>0</v>
      </c>
      <c r="W3705" s="655">
        <f t="shared" si="469"/>
        <v>0</v>
      </c>
      <c r="Z3705" s="654">
        <f t="shared" si="467"/>
        <v>2897</v>
      </c>
    </row>
    <row r="3706" spans="1:26" ht="15.75">
      <c r="A3706" s="381">
        <v>3706</v>
      </c>
      <c r="B3706" s="341" t="s">
        <v>585</v>
      </c>
      <c r="I3706" s="737"/>
      <c r="K3706" s="231"/>
      <c r="N3706" s="1018"/>
      <c r="S3706" s="722">
        <f t="shared" si="466"/>
        <v>0</v>
      </c>
      <c r="U3706" s="722">
        <f t="shared" si="468"/>
        <v>0</v>
      </c>
      <c r="W3706" s="655">
        <f t="shared" si="469"/>
        <v>0</v>
      </c>
      <c r="Z3706" s="654">
        <f t="shared" si="467"/>
        <v>0</v>
      </c>
    </row>
    <row r="3707" spans="1:26" ht="15.75">
      <c r="A3707" s="381">
        <v>3707</v>
      </c>
      <c r="B3707" s="341" t="s">
        <v>586</v>
      </c>
      <c r="I3707" s="737"/>
      <c r="K3707" s="231"/>
      <c r="N3707" s="1018"/>
      <c r="S3707" s="722">
        <f t="shared" si="466"/>
        <v>0</v>
      </c>
      <c r="U3707" s="722">
        <f t="shared" si="468"/>
        <v>0</v>
      </c>
      <c r="W3707" s="655">
        <f t="shared" si="469"/>
        <v>0</v>
      </c>
      <c r="Z3707" s="654">
        <f t="shared" si="467"/>
        <v>0</v>
      </c>
    </row>
    <row r="3708" spans="1:26" ht="15.75">
      <c r="A3708" s="381">
        <v>3708</v>
      </c>
      <c r="B3708" s="341" t="s">
        <v>1105</v>
      </c>
      <c r="I3708" s="737"/>
      <c r="K3708" s="231"/>
      <c r="N3708" s="1018"/>
      <c r="S3708" s="722">
        <f t="shared" si="466"/>
        <v>0</v>
      </c>
      <c r="U3708" s="722">
        <f t="shared" si="468"/>
        <v>0</v>
      </c>
      <c r="W3708" s="655">
        <f t="shared" si="469"/>
        <v>0</v>
      </c>
      <c r="Z3708" s="654">
        <f t="shared" si="467"/>
        <v>0</v>
      </c>
    </row>
    <row r="3709" spans="1:26">
      <c r="A3709" s="381">
        <v>3709</v>
      </c>
      <c r="B3709" s="146" t="s">
        <v>32</v>
      </c>
      <c r="D3709" t="s">
        <v>905</v>
      </c>
      <c r="E3709" s="910">
        <f>'60'!I36</f>
        <v>7035</v>
      </c>
      <c r="G3709" s="910">
        <f>'60'!K36</f>
        <v>19288</v>
      </c>
      <c r="I3709" s="737">
        <f>'60'!I36</f>
        <v>7035</v>
      </c>
      <c r="K3709" s="231">
        <f>'60'!K36</f>
        <v>19288</v>
      </c>
      <c r="N3709" s="1018">
        <v>19288</v>
      </c>
      <c r="O3709" s="898">
        <f>'60'!I36</f>
        <v>7035</v>
      </c>
      <c r="Q3709" s="898">
        <f>'60'!K36</f>
        <v>19288</v>
      </c>
      <c r="S3709" s="722">
        <f t="shared" si="466"/>
        <v>0</v>
      </c>
      <c r="T3709" s="461"/>
      <c r="U3709" s="722">
        <f t="shared" si="468"/>
        <v>0</v>
      </c>
      <c r="W3709" s="655">
        <f t="shared" si="469"/>
        <v>0</v>
      </c>
      <c r="Z3709" s="654">
        <f t="shared" si="467"/>
        <v>7035</v>
      </c>
    </row>
    <row r="3710" spans="1:26">
      <c r="A3710" s="381">
        <v>3710</v>
      </c>
      <c r="B3710" s="146" t="s">
        <v>1460</v>
      </c>
      <c r="E3710" s="910">
        <f>'60'!I37</f>
        <v>0</v>
      </c>
      <c r="G3710" s="910">
        <f>'60'!K37</f>
        <v>0</v>
      </c>
      <c r="I3710" s="737">
        <f>'60'!I37</f>
        <v>0</v>
      </c>
      <c r="K3710" s="231">
        <f>'60'!K37</f>
        <v>0</v>
      </c>
      <c r="N3710" s="1018">
        <v>0</v>
      </c>
      <c r="S3710" s="722">
        <f t="shared" si="466"/>
        <v>0</v>
      </c>
      <c r="T3710" s="461"/>
      <c r="U3710" s="722">
        <f t="shared" si="468"/>
        <v>0</v>
      </c>
      <c r="W3710" s="655">
        <f t="shared" si="469"/>
        <v>0</v>
      </c>
      <c r="Z3710" s="654">
        <f t="shared" si="467"/>
        <v>0</v>
      </c>
    </row>
    <row r="3711" spans="1:26">
      <c r="A3711" s="381">
        <v>3711</v>
      </c>
      <c r="B3711" s="146" t="s">
        <v>33</v>
      </c>
      <c r="D3711" t="s">
        <v>905</v>
      </c>
      <c r="E3711" s="910">
        <f>'60'!I38</f>
        <v>0</v>
      </c>
      <c r="G3711" s="910">
        <f>'60'!K38</f>
        <v>0</v>
      </c>
      <c r="I3711" s="737">
        <f>'60'!I38</f>
        <v>0</v>
      </c>
      <c r="K3711" s="231">
        <f>'60'!K38</f>
        <v>0</v>
      </c>
      <c r="N3711" s="1018">
        <v>0</v>
      </c>
      <c r="O3711" s="898">
        <f>'60'!I38</f>
        <v>0</v>
      </c>
      <c r="Q3711" s="898">
        <f>'60'!K38</f>
        <v>0</v>
      </c>
      <c r="S3711" s="722">
        <f t="shared" si="466"/>
        <v>0</v>
      </c>
      <c r="T3711" s="461"/>
      <c r="U3711" s="722">
        <f t="shared" si="468"/>
        <v>0</v>
      </c>
      <c r="W3711" s="655">
        <f t="shared" si="469"/>
        <v>0</v>
      </c>
      <c r="Z3711" s="654">
        <f t="shared" si="467"/>
        <v>0</v>
      </c>
    </row>
    <row r="3712" spans="1:26" ht="15.75">
      <c r="A3712" s="381">
        <v>3712</v>
      </c>
      <c r="B3712" s="341" t="s">
        <v>106</v>
      </c>
      <c r="D3712" t="s">
        <v>905</v>
      </c>
      <c r="E3712" s="910">
        <f>'60'!I41</f>
        <v>7035</v>
      </c>
      <c r="G3712" s="910">
        <f>'60'!K41</f>
        <v>19288</v>
      </c>
      <c r="I3712" s="737">
        <f>'60'!I41</f>
        <v>7035</v>
      </c>
      <c r="K3712" s="231">
        <f>'60'!K41</f>
        <v>19288</v>
      </c>
      <c r="N3712" s="1018">
        <v>19288</v>
      </c>
      <c r="O3712" s="898">
        <f>'60'!I41</f>
        <v>7035</v>
      </c>
      <c r="Q3712" s="898">
        <f>'60'!K41</f>
        <v>19288</v>
      </c>
      <c r="S3712" s="722">
        <f t="shared" si="466"/>
        <v>0</v>
      </c>
      <c r="T3712" s="461"/>
      <c r="U3712" s="722">
        <f t="shared" si="468"/>
        <v>0</v>
      </c>
      <c r="W3712" s="655">
        <f t="shared" si="469"/>
        <v>0</v>
      </c>
      <c r="Z3712" s="654">
        <f t="shared" si="467"/>
        <v>7035</v>
      </c>
    </row>
    <row r="3713" spans="1:26" ht="15.75">
      <c r="A3713" s="381">
        <v>3713</v>
      </c>
      <c r="B3713" s="341" t="s">
        <v>587</v>
      </c>
      <c r="I3713" s="737"/>
      <c r="K3713" s="231"/>
      <c r="N3713" s="1018"/>
      <c r="S3713" s="722">
        <f t="shared" si="466"/>
        <v>0</v>
      </c>
      <c r="U3713" s="722">
        <f t="shared" si="468"/>
        <v>0</v>
      </c>
      <c r="W3713" s="655">
        <f t="shared" si="469"/>
        <v>0</v>
      </c>
      <c r="Z3713" s="654">
        <f t="shared" si="467"/>
        <v>0</v>
      </c>
    </row>
    <row r="3714" spans="1:26" ht="15.75">
      <c r="A3714" s="381">
        <v>3714</v>
      </c>
      <c r="B3714" s="341" t="s">
        <v>420</v>
      </c>
      <c r="I3714" s="737"/>
      <c r="K3714" s="231"/>
      <c r="N3714" s="1018"/>
      <c r="S3714" s="722">
        <f t="shared" si="466"/>
        <v>0</v>
      </c>
      <c r="U3714" s="722">
        <f t="shared" si="468"/>
        <v>0</v>
      </c>
      <c r="W3714" s="655">
        <f t="shared" si="469"/>
        <v>0</v>
      </c>
      <c r="Z3714" s="654">
        <f t="shared" si="467"/>
        <v>0</v>
      </c>
    </row>
    <row r="3715" spans="1:26" ht="15.75">
      <c r="A3715" s="381">
        <v>3715</v>
      </c>
      <c r="B3715" s="341" t="s">
        <v>1024</v>
      </c>
      <c r="I3715" s="737"/>
      <c r="K3715" s="231"/>
      <c r="N3715" s="1018"/>
      <c r="S3715" s="722">
        <f t="shared" si="466"/>
        <v>0</v>
      </c>
      <c r="U3715" s="722">
        <f t="shared" si="468"/>
        <v>0</v>
      </c>
      <c r="W3715" s="655">
        <f t="shared" si="469"/>
        <v>0</v>
      </c>
      <c r="Z3715" s="654">
        <f t="shared" si="467"/>
        <v>0</v>
      </c>
    </row>
    <row r="3716" spans="1:26" ht="15.75">
      <c r="A3716" s="381">
        <v>3716</v>
      </c>
      <c r="B3716" s="341" t="s">
        <v>176</v>
      </c>
      <c r="I3716" s="737"/>
      <c r="K3716" s="231"/>
      <c r="N3716" s="1018"/>
      <c r="S3716" s="722">
        <f t="shared" si="466"/>
        <v>0</v>
      </c>
      <c r="U3716" s="722">
        <f t="shared" si="468"/>
        <v>0</v>
      </c>
      <c r="W3716" s="655">
        <f t="shared" si="469"/>
        <v>0</v>
      </c>
      <c r="Z3716" s="654">
        <f t="shared" si="467"/>
        <v>0</v>
      </c>
    </row>
    <row r="3717" spans="1:26">
      <c r="A3717" s="381">
        <v>3717</v>
      </c>
      <c r="B3717" s="146" t="s">
        <v>135</v>
      </c>
      <c r="E3717" s="910">
        <f>'61'!D19</f>
        <v>118</v>
      </c>
      <c r="G3717" s="718"/>
      <c r="I3717" s="737">
        <f>'61'!D19</f>
        <v>118</v>
      </c>
      <c r="K3717" s="718"/>
      <c r="N3717" s="1018">
        <v>128</v>
      </c>
      <c r="O3717" s="898">
        <f>'61'!D19</f>
        <v>118</v>
      </c>
      <c r="S3717" s="722">
        <f t="shared" si="466"/>
        <v>0</v>
      </c>
      <c r="T3717" s="461"/>
      <c r="U3717" s="722"/>
      <c r="W3717" s="655"/>
      <c r="Z3717" s="654">
        <f t="shared" si="467"/>
        <v>118</v>
      </c>
    </row>
    <row r="3718" spans="1:26">
      <c r="A3718" s="381">
        <v>3718</v>
      </c>
      <c r="B3718" s="146" t="s">
        <v>136</v>
      </c>
      <c r="E3718" s="910">
        <f>'61'!D20</f>
        <v>20</v>
      </c>
      <c r="G3718" s="718"/>
      <c r="I3718" s="737">
        <f>'61'!D20</f>
        <v>20</v>
      </c>
      <c r="K3718" s="718"/>
      <c r="N3718" s="1018">
        <v>33</v>
      </c>
      <c r="O3718" s="898">
        <f>'61'!D20</f>
        <v>20</v>
      </c>
      <c r="S3718" s="722">
        <f t="shared" si="466"/>
        <v>0</v>
      </c>
      <c r="T3718" s="461"/>
      <c r="U3718" s="722"/>
      <c r="W3718" s="655"/>
      <c r="Z3718" s="654">
        <f t="shared" si="467"/>
        <v>20</v>
      </c>
    </row>
    <row r="3719" spans="1:26">
      <c r="A3719" s="381">
        <v>3719</v>
      </c>
      <c r="B3719" s="146" t="s">
        <v>1106</v>
      </c>
      <c r="E3719" s="910">
        <f>'61'!D21</f>
        <v>164</v>
      </c>
      <c r="G3719" s="718"/>
      <c r="I3719" s="737">
        <f>'61'!D21</f>
        <v>164</v>
      </c>
      <c r="K3719" s="718"/>
      <c r="N3719" s="1018">
        <v>212</v>
      </c>
      <c r="O3719" s="898">
        <f>'61'!D21</f>
        <v>164</v>
      </c>
      <c r="S3719" s="722">
        <f t="shared" si="466"/>
        <v>0</v>
      </c>
      <c r="T3719" s="461"/>
      <c r="U3719" s="722"/>
      <c r="W3719" s="655"/>
      <c r="Z3719" s="654">
        <f t="shared" si="467"/>
        <v>164</v>
      </c>
    </row>
    <row r="3720" spans="1:26">
      <c r="A3720" s="381">
        <v>3720</v>
      </c>
      <c r="B3720" s="936" t="s">
        <v>1357</v>
      </c>
      <c r="G3720" s="718"/>
      <c r="I3720" s="737"/>
      <c r="K3720" s="718"/>
      <c r="N3720" s="1018"/>
      <c r="S3720" s="722">
        <f t="shared" ref="S3720:S3751" si="470">E3720-I3720</f>
        <v>0</v>
      </c>
      <c r="T3720" s="461"/>
      <c r="U3720" s="722"/>
      <c r="W3720" s="655"/>
      <c r="Z3720" s="654">
        <f t="shared" ref="Z3720:Z3751" si="471">E3720-Y3720</f>
        <v>0</v>
      </c>
    </row>
    <row r="3721" spans="1:26" ht="15.75">
      <c r="A3721" s="381">
        <v>3721</v>
      </c>
      <c r="B3721" s="341" t="s">
        <v>106</v>
      </c>
      <c r="E3721" s="910">
        <f>'61'!D23</f>
        <v>302</v>
      </c>
      <c r="G3721" s="718"/>
      <c r="I3721" s="737">
        <f>'61'!D23</f>
        <v>302</v>
      </c>
      <c r="K3721" s="718"/>
      <c r="N3721" s="1018">
        <v>373</v>
      </c>
      <c r="O3721" s="898">
        <f>'61'!D23</f>
        <v>302</v>
      </c>
      <c r="S3721" s="722">
        <f t="shared" si="470"/>
        <v>0</v>
      </c>
      <c r="T3721" s="461"/>
      <c r="U3721" s="722"/>
      <c r="W3721" s="655"/>
      <c r="Z3721" s="654">
        <f t="shared" si="471"/>
        <v>302</v>
      </c>
    </row>
    <row r="3722" spans="1:26" ht="15.75">
      <c r="A3722" s="381">
        <v>3722</v>
      </c>
      <c r="B3722" s="341" t="s">
        <v>370</v>
      </c>
      <c r="G3722" s="718"/>
      <c r="I3722" s="737"/>
      <c r="K3722" s="231"/>
      <c r="N3722" s="1018"/>
      <c r="S3722" s="722">
        <f t="shared" si="470"/>
        <v>0</v>
      </c>
      <c r="U3722" s="722"/>
      <c r="W3722" s="655"/>
      <c r="Z3722" s="654">
        <f t="shared" si="471"/>
        <v>0</v>
      </c>
    </row>
    <row r="3723" spans="1:26">
      <c r="A3723" s="381">
        <v>3723</v>
      </c>
      <c r="B3723" s="146" t="s">
        <v>135</v>
      </c>
      <c r="E3723" s="910">
        <f>'61'!F19</f>
        <v>10853972</v>
      </c>
      <c r="G3723" s="718"/>
      <c r="I3723" s="737">
        <f>'61'!F19</f>
        <v>10853972</v>
      </c>
      <c r="K3723" s="718"/>
      <c r="N3723" s="1018">
        <v>17378035</v>
      </c>
      <c r="O3723" s="898">
        <f>'61'!F19</f>
        <v>10853972</v>
      </c>
      <c r="S3723" s="722">
        <f t="shared" si="470"/>
        <v>0</v>
      </c>
      <c r="T3723" s="461"/>
      <c r="U3723" s="722"/>
      <c r="W3723" s="655"/>
      <c r="Z3723" s="654">
        <f t="shared" si="471"/>
        <v>10853972</v>
      </c>
    </row>
    <row r="3724" spans="1:26">
      <c r="A3724" s="381">
        <v>3724</v>
      </c>
      <c r="B3724" s="146" t="s">
        <v>136</v>
      </c>
      <c r="E3724" s="910">
        <f>'61'!F20</f>
        <v>1082162</v>
      </c>
      <c r="G3724" s="718"/>
      <c r="I3724" s="737">
        <f>'61'!F20</f>
        <v>1082162</v>
      </c>
      <c r="K3724" s="718"/>
      <c r="N3724" s="1018">
        <v>319150</v>
      </c>
      <c r="O3724" s="898">
        <f>'61'!F20</f>
        <v>1082162</v>
      </c>
      <c r="S3724" s="722">
        <f t="shared" si="470"/>
        <v>0</v>
      </c>
      <c r="T3724" s="461"/>
      <c r="U3724" s="722"/>
      <c r="W3724" s="655"/>
      <c r="Z3724" s="654">
        <f t="shared" si="471"/>
        <v>1082162</v>
      </c>
    </row>
    <row r="3725" spans="1:26">
      <c r="A3725" s="381">
        <v>3725</v>
      </c>
      <c r="B3725" s="146" t="s">
        <v>1106</v>
      </c>
      <c r="E3725" s="910">
        <f>'61'!F21</f>
        <v>151672</v>
      </c>
      <c r="G3725" s="718"/>
      <c r="I3725" s="737">
        <f>'61'!F21</f>
        <v>151672</v>
      </c>
      <c r="K3725" s="718"/>
      <c r="N3725" s="1018">
        <v>99652</v>
      </c>
      <c r="O3725" s="898">
        <f>'61'!F21</f>
        <v>151672</v>
      </c>
      <c r="S3725" s="722">
        <f t="shared" si="470"/>
        <v>0</v>
      </c>
      <c r="T3725" s="461"/>
      <c r="U3725" s="722"/>
      <c r="W3725" s="655"/>
      <c r="Z3725" s="654">
        <f t="shared" si="471"/>
        <v>151672</v>
      </c>
    </row>
    <row r="3726" spans="1:26">
      <c r="A3726" s="381">
        <v>3726</v>
      </c>
      <c r="B3726" s="936" t="s">
        <v>1357</v>
      </c>
      <c r="G3726" s="718"/>
      <c r="I3726" s="737"/>
      <c r="K3726" s="718"/>
      <c r="N3726" s="1018"/>
      <c r="S3726" s="722">
        <f t="shared" si="470"/>
        <v>0</v>
      </c>
      <c r="T3726" s="461"/>
      <c r="U3726" s="722"/>
      <c r="W3726" s="655"/>
      <c r="Z3726" s="654">
        <f t="shared" si="471"/>
        <v>0</v>
      </c>
    </row>
    <row r="3727" spans="1:26" ht="15.75">
      <c r="A3727" s="381">
        <v>3727</v>
      </c>
      <c r="B3727" s="341" t="s">
        <v>106</v>
      </c>
      <c r="E3727" s="910">
        <f>'61'!F23</f>
        <v>12087806</v>
      </c>
      <c r="G3727" s="718"/>
      <c r="I3727" s="737">
        <f>'61'!F23</f>
        <v>12087806</v>
      </c>
      <c r="K3727" s="718"/>
      <c r="N3727" s="1018">
        <v>17796837</v>
      </c>
      <c r="O3727" s="898">
        <f>'61'!F23</f>
        <v>12087806</v>
      </c>
      <c r="S3727" s="722">
        <f t="shared" si="470"/>
        <v>0</v>
      </c>
      <c r="T3727" s="461"/>
      <c r="U3727" s="722"/>
      <c r="W3727" s="655"/>
      <c r="Z3727" s="654">
        <f t="shared" si="471"/>
        <v>12087806</v>
      </c>
    </row>
    <row r="3728" spans="1:26" ht="15.75">
      <c r="A3728" s="381">
        <v>3728</v>
      </c>
      <c r="B3728" s="341" t="s">
        <v>1107</v>
      </c>
      <c r="I3728" s="737"/>
      <c r="K3728" s="231"/>
      <c r="N3728" s="1018"/>
      <c r="S3728" s="722">
        <f t="shared" si="470"/>
        <v>0</v>
      </c>
      <c r="U3728" s="722">
        <f t="shared" ref="U3728:U3759" si="472">G3728-K3728</f>
        <v>0</v>
      </c>
      <c r="W3728" s="655">
        <f t="shared" ref="W3728:W3759" si="473">G3728-N3728</f>
        <v>0</v>
      </c>
      <c r="Z3728" s="654">
        <f t="shared" si="471"/>
        <v>0</v>
      </c>
    </row>
    <row r="3729" spans="1:26" ht="15.75">
      <c r="A3729" s="381">
        <v>3729</v>
      </c>
      <c r="B3729" s="341" t="s">
        <v>327</v>
      </c>
      <c r="I3729" s="737"/>
      <c r="K3729" s="231"/>
      <c r="N3729" s="1018"/>
      <c r="S3729" s="722">
        <f t="shared" si="470"/>
        <v>0</v>
      </c>
      <c r="U3729" s="722">
        <f t="shared" si="472"/>
        <v>0</v>
      </c>
      <c r="W3729" s="655">
        <f t="shared" si="473"/>
        <v>0</v>
      </c>
      <c r="Z3729" s="654">
        <f t="shared" si="471"/>
        <v>0</v>
      </c>
    </row>
    <row r="3730" spans="1:26" ht="15.75">
      <c r="A3730" s="381">
        <v>3730</v>
      </c>
      <c r="B3730" s="341" t="s">
        <v>700</v>
      </c>
      <c r="I3730" s="737"/>
      <c r="K3730" s="231"/>
      <c r="N3730" s="1018"/>
      <c r="S3730" s="722">
        <f t="shared" si="470"/>
        <v>0</v>
      </c>
      <c r="U3730" s="722">
        <f t="shared" si="472"/>
        <v>0</v>
      </c>
      <c r="W3730" s="655">
        <f t="shared" si="473"/>
        <v>0</v>
      </c>
      <c r="Z3730" s="654">
        <f t="shared" si="471"/>
        <v>0</v>
      </c>
    </row>
    <row r="3731" spans="1:26" ht="15.75">
      <c r="A3731" s="381">
        <v>3731</v>
      </c>
      <c r="B3731" s="341" t="s">
        <v>1025</v>
      </c>
      <c r="I3731" s="737"/>
      <c r="K3731" s="231"/>
      <c r="N3731" s="1018"/>
      <c r="S3731" s="722">
        <f t="shared" si="470"/>
        <v>0</v>
      </c>
      <c r="U3731" s="722">
        <f t="shared" si="472"/>
        <v>0</v>
      </c>
      <c r="W3731" s="655">
        <f t="shared" si="473"/>
        <v>0</v>
      </c>
      <c r="Z3731" s="654">
        <f t="shared" si="471"/>
        <v>0</v>
      </c>
    </row>
    <row r="3732" spans="1:26">
      <c r="A3732" s="381">
        <v>3732</v>
      </c>
      <c r="B3732" s="146" t="s">
        <v>328</v>
      </c>
      <c r="D3732" t="s">
        <v>905</v>
      </c>
      <c r="E3732" s="1068">
        <f>'62'!G12</f>
        <v>0</v>
      </c>
      <c r="G3732" s="1068">
        <f>'62'!G43</f>
        <v>0</v>
      </c>
      <c r="I3732" s="737">
        <f>'dnu62'!G26</f>
        <v>0</v>
      </c>
      <c r="K3732" s="231">
        <f>'dnu62'!I26</f>
        <v>0</v>
      </c>
      <c r="N3732" s="1018">
        <v>0</v>
      </c>
      <c r="O3732" s="898">
        <f>'dnu62'!G26</f>
        <v>0</v>
      </c>
      <c r="Q3732" s="898">
        <f>'dnu62'!I26</f>
        <v>0</v>
      </c>
      <c r="S3732" s="722">
        <f t="shared" si="470"/>
        <v>0</v>
      </c>
      <c r="T3732" s="461"/>
      <c r="U3732" s="722">
        <f t="shared" si="472"/>
        <v>0</v>
      </c>
      <c r="W3732" s="655">
        <f t="shared" si="473"/>
        <v>0</v>
      </c>
      <c r="Z3732" s="654">
        <f t="shared" si="471"/>
        <v>0</v>
      </c>
    </row>
    <row r="3733" spans="1:26">
      <c r="A3733" s="381">
        <v>3733</v>
      </c>
      <c r="B3733" s="146" t="s">
        <v>188</v>
      </c>
      <c r="D3733" t="s">
        <v>905</v>
      </c>
      <c r="E3733" s="1068">
        <f>'62'!G13</f>
        <v>0</v>
      </c>
      <c r="G3733" s="1068">
        <f>'62'!G44</f>
        <v>0</v>
      </c>
      <c r="I3733" s="737">
        <f>'dnu62'!G27</f>
        <v>0</v>
      </c>
      <c r="K3733" s="231">
        <f>'dnu62'!I27</f>
        <v>0</v>
      </c>
      <c r="N3733" s="1018">
        <v>0</v>
      </c>
      <c r="O3733" s="898">
        <f>'dnu62'!G27</f>
        <v>0</v>
      </c>
      <c r="Q3733" s="898">
        <f>'dnu62'!I27</f>
        <v>0</v>
      </c>
      <c r="S3733" s="722">
        <f t="shared" si="470"/>
        <v>0</v>
      </c>
      <c r="T3733" s="461"/>
      <c r="U3733" s="722">
        <f t="shared" si="472"/>
        <v>0</v>
      </c>
      <c r="W3733" s="655">
        <f t="shared" si="473"/>
        <v>0</v>
      </c>
      <c r="Z3733" s="654">
        <f t="shared" si="471"/>
        <v>0</v>
      </c>
    </row>
    <row r="3734" spans="1:26">
      <c r="A3734" s="381">
        <v>3734</v>
      </c>
      <c r="B3734" s="146" t="s">
        <v>329</v>
      </c>
      <c r="D3734" t="s">
        <v>905</v>
      </c>
      <c r="E3734" s="1068">
        <f>'62'!G14</f>
        <v>0</v>
      </c>
      <c r="G3734" s="1068">
        <f>'62'!G45</f>
        <v>0</v>
      </c>
      <c r="I3734" s="737">
        <f>'dnu62'!G28</f>
        <v>0</v>
      </c>
      <c r="K3734" s="231">
        <f>'dnu62'!I28</f>
        <v>0</v>
      </c>
      <c r="N3734" s="1018">
        <v>0</v>
      </c>
      <c r="O3734" s="898">
        <f>'dnu62'!G28</f>
        <v>0</v>
      </c>
      <c r="Q3734" s="898">
        <f>'dnu62'!I28</f>
        <v>0</v>
      </c>
      <c r="S3734" s="722">
        <f t="shared" si="470"/>
        <v>0</v>
      </c>
      <c r="T3734" s="461"/>
      <c r="U3734" s="722">
        <f t="shared" si="472"/>
        <v>0</v>
      </c>
      <c r="W3734" s="655">
        <f t="shared" si="473"/>
        <v>0</v>
      </c>
      <c r="Z3734" s="654">
        <f t="shared" si="471"/>
        <v>0</v>
      </c>
    </row>
    <row r="3735" spans="1:26">
      <c r="A3735" s="381">
        <v>3735</v>
      </c>
      <c r="B3735" s="146" t="s">
        <v>330</v>
      </c>
      <c r="D3735" t="s">
        <v>905</v>
      </c>
      <c r="E3735" s="1068">
        <f>'62'!G15</f>
        <v>0</v>
      </c>
      <c r="G3735" s="1068">
        <f>'62'!G46</f>
        <v>0</v>
      </c>
      <c r="I3735" s="737">
        <f>'dnu62'!G29</f>
        <v>0</v>
      </c>
      <c r="K3735" s="231">
        <f>'dnu62'!I29</f>
        <v>0</v>
      </c>
      <c r="N3735" s="1018">
        <v>0</v>
      </c>
      <c r="O3735" s="898">
        <f>'dnu62'!G29</f>
        <v>0</v>
      </c>
      <c r="Q3735" s="898">
        <f>'dnu62'!I29</f>
        <v>0</v>
      </c>
      <c r="S3735" s="722">
        <f t="shared" si="470"/>
        <v>0</v>
      </c>
      <c r="T3735" s="461"/>
      <c r="U3735" s="722">
        <f t="shared" si="472"/>
        <v>0</v>
      </c>
      <c r="W3735" s="655">
        <f t="shared" si="473"/>
        <v>0</v>
      </c>
      <c r="Z3735" s="654">
        <f t="shared" si="471"/>
        <v>0</v>
      </c>
    </row>
    <row r="3736" spans="1:26" ht="15.75">
      <c r="A3736" s="381">
        <v>3736</v>
      </c>
      <c r="B3736" s="341" t="s">
        <v>184</v>
      </c>
      <c r="D3736" t="s">
        <v>905</v>
      </c>
      <c r="E3736" s="1068">
        <f>'62'!G16</f>
        <v>0</v>
      </c>
      <c r="G3736" s="1068">
        <f>'62'!G47</f>
        <v>0</v>
      </c>
      <c r="I3736" s="737">
        <f>'dnu62'!G30</f>
        <v>0</v>
      </c>
      <c r="K3736" s="231">
        <f>'dnu62'!I30</f>
        <v>0</v>
      </c>
      <c r="N3736" s="1018">
        <v>0</v>
      </c>
      <c r="O3736" s="898">
        <f>'dnu62'!G30</f>
        <v>0</v>
      </c>
      <c r="Q3736" s="898">
        <f>'dnu62'!I30</f>
        <v>0</v>
      </c>
      <c r="S3736" s="722">
        <f t="shared" si="470"/>
        <v>0</v>
      </c>
      <c r="T3736" s="461"/>
      <c r="U3736" s="722">
        <f t="shared" si="472"/>
        <v>0</v>
      </c>
      <c r="W3736" s="655">
        <f t="shared" si="473"/>
        <v>0</v>
      </c>
      <c r="Z3736" s="654">
        <f t="shared" si="471"/>
        <v>0</v>
      </c>
    </row>
    <row r="3737" spans="1:26" ht="15.75">
      <c r="A3737" s="381">
        <v>3737</v>
      </c>
      <c r="B3737" s="341" t="s">
        <v>332</v>
      </c>
      <c r="E3737" s="1068"/>
      <c r="G3737" s="1068"/>
      <c r="I3737" s="737"/>
      <c r="K3737" s="231"/>
      <c r="N3737" s="1018"/>
      <c r="S3737" s="722">
        <f t="shared" si="470"/>
        <v>0</v>
      </c>
      <c r="U3737" s="722">
        <f t="shared" si="472"/>
        <v>0</v>
      </c>
      <c r="W3737" s="655">
        <f t="shared" si="473"/>
        <v>0</v>
      </c>
      <c r="Z3737" s="654">
        <f t="shared" si="471"/>
        <v>0</v>
      </c>
    </row>
    <row r="3738" spans="1:26" ht="15.75">
      <c r="A3738" s="381">
        <v>3738</v>
      </c>
      <c r="B3738" s="341" t="s">
        <v>1026</v>
      </c>
      <c r="D3738" t="s">
        <v>905</v>
      </c>
      <c r="E3738" s="1068">
        <f>'62'!G19</f>
        <v>0</v>
      </c>
      <c r="G3738" s="1068">
        <f>'62'!G50</f>
        <v>0</v>
      </c>
      <c r="I3738" s="737">
        <f>'dnu62'!G33</f>
        <v>0</v>
      </c>
      <c r="K3738" s="231">
        <f>'dnu62'!I33</f>
        <v>0</v>
      </c>
      <c r="N3738" s="1018">
        <v>0</v>
      </c>
      <c r="O3738" s="898">
        <f>'dnu62'!G33</f>
        <v>0</v>
      </c>
      <c r="Q3738" s="898">
        <f>'dnu62'!I33</f>
        <v>0</v>
      </c>
      <c r="S3738" s="722">
        <f t="shared" si="470"/>
        <v>0</v>
      </c>
      <c r="T3738" s="461"/>
      <c r="U3738" s="722">
        <f t="shared" si="472"/>
        <v>0</v>
      </c>
      <c r="W3738" s="655">
        <f t="shared" si="473"/>
        <v>0</v>
      </c>
      <c r="Z3738" s="654">
        <f t="shared" si="471"/>
        <v>0</v>
      </c>
    </row>
    <row r="3739" spans="1:26" ht="15.75">
      <c r="A3739" s="381">
        <v>3739</v>
      </c>
      <c r="B3739" s="341" t="s">
        <v>1027</v>
      </c>
      <c r="D3739" t="s">
        <v>905</v>
      </c>
      <c r="E3739" s="1068">
        <f>'62'!G20</f>
        <v>0</v>
      </c>
      <c r="G3739" s="1068">
        <f>'62'!G51</f>
        <v>0</v>
      </c>
      <c r="I3739" s="737">
        <f>'dnu62'!G34</f>
        <v>0</v>
      </c>
      <c r="K3739" s="231">
        <f>'dnu62'!I34</f>
        <v>0</v>
      </c>
      <c r="N3739" s="1018">
        <v>0</v>
      </c>
      <c r="O3739" s="898">
        <f>'dnu62'!G34</f>
        <v>0</v>
      </c>
      <c r="Q3739" s="898">
        <f>'dnu62'!I34</f>
        <v>0</v>
      </c>
      <c r="S3739" s="722">
        <f t="shared" si="470"/>
        <v>0</v>
      </c>
      <c r="T3739" s="461"/>
      <c r="U3739" s="722">
        <f t="shared" si="472"/>
        <v>0</v>
      </c>
      <c r="W3739" s="655">
        <f t="shared" si="473"/>
        <v>0</v>
      </c>
      <c r="Z3739" s="654">
        <f t="shared" si="471"/>
        <v>0</v>
      </c>
    </row>
    <row r="3740" spans="1:26" ht="15.75">
      <c r="A3740" s="381">
        <v>3740</v>
      </c>
      <c r="B3740" s="341" t="s">
        <v>106</v>
      </c>
      <c r="D3740" t="s">
        <v>905</v>
      </c>
      <c r="E3740" s="1068">
        <f>'62'!G21</f>
        <v>0</v>
      </c>
      <c r="G3740" s="1068">
        <f>'62'!G52</f>
        <v>0</v>
      </c>
      <c r="I3740" s="737">
        <f>'dnu62'!G35</f>
        <v>0</v>
      </c>
      <c r="K3740" s="231">
        <f>'dnu62'!I35</f>
        <v>0</v>
      </c>
      <c r="N3740" s="1018">
        <v>0</v>
      </c>
      <c r="O3740" s="898">
        <f>'dnu62'!G35</f>
        <v>0</v>
      </c>
      <c r="Q3740" s="898">
        <f>'dnu62'!I35</f>
        <v>0</v>
      </c>
      <c r="S3740" s="722">
        <f t="shared" si="470"/>
        <v>0</v>
      </c>
      <c r="T3740" s="461"/>
      <c r="U3740" s="722">
        <f t="shared" si="472"/>
        <v>0</v>
      </c>
      <c r="W3740" s="655">
        <f t="shared" si="473"/>
        <v>0</v>
      </c>
      <c r="Z3740" s="654">
        <f t="shared" si="471"/>
        <v>0</v>
      </c>
    </row>
    <row r="3741" spans="1:26" ht="15.75">
      <c r="A3741" s="381">
        <v>3741</v>
      </c>
      <c r="B3741" s="341" t="s">
        <v>331</v>
      </c>
      <c r="I3741" s="737"/>
      <c r="K3741" s="231"/>
      <c r="N3741" s="1018"/>
      <c r="S3741" s="722">
        <f t="shared" si="470"/>
        <v>0</v>
      </c>
      <c r="U3741" s="722">
        <f t="shared" si="472"/>
        <v>0</v>
      </c>
      <c r="W3741" s="655">
        <f t="shared" si="473"/>
        <v>0</v>
      </c>
      <c r="Z3741" s="654">
        <f t="shared" si="471"/>
        <v>0</v>
      </c>
    </row>
    <row r="3742" spans="1:26">
      <c r="A3742" s="381">
        <v>3742</v>
      </c>
      <c r="B3742" s="146" t="s">
        <v>328</v>
      </c>
      <c r="D3742" t="s">
        <v>905</v>
      </c>
      <c r="E3742" s="1068">
        <f>'62'!G24</f>
        <v>0</v>
      </c>
      <c r="G3742" s="1068">
        <f>'62'!G55</f>
        <v>0</v>
      </c>
      <c r="I3742" s="737">
        <f>'dnu62'!G38</f>
        <v>0</v>
      </c>
      <c r="K3742" s="231">
        <f>'dnu62'!I38</f>
        <v>0</v>
      </c>
      <c r="N3742" s="1018">
        <v>0</v>
      </c>
      <c r="O3742" s="898">
        <f>'dnu62'!G38</f>
        <v>0</v>
      </c>
      <c r="Q3742" s="898">
        <f>'dnu62'!I38</f>
        <v>0</v>
      </c>
      <c r="S3742" s="722">
        <f t="shared" si="470"/>
        <v>0</v>
      </c>
      <c r="T3742" s="461"/>
      <c r="U3742" s="722">
        <f t="shared" si="472"/>
        <v>0</v>
      </c>
      <c r="W3742" s="655">
        <f t="shared" si="473"/>
        <v>0</v>
      </c>
      <c r="Z3742" s="654">
        <f t="shared" si="471"/>
        <v>0</v>
      </c>
    </row>
    <row r="3743" spans="1:26">
      <c r="A3743" s="381">
        <v>3743</v>
      </c>
      <c r="B3743" s="146" t="s">
        <v>188</v>
      </c>
      <c r="D3743" t="s">
        <v>905</v>
      </c>
      <c r="E3743" s="1068">
        <f>'62'!G25</f>
        <v>0</v>
      </c>
      <c r="G3743" s="1068">
        <f>'62'!G56</f>
        <v>0</v>
      </c>
      <c r="I3743" s="737">
        <f>'dnu62'!G39</f>
        <v>0</v>
      </c>
      <c r="K3743" s="231">
        <f>'dnu62'!I39</f>
        <v>0</v>
      </c>
      <c r="N3743" s="1018">
        <v>0</v>
      </c>
      <c r="O3743" s="898">
        <f>'dnu62'!G39</f>
        <v>0</v>
      </c>
      <c r="Q3743" s="898">
        <f>'dnu62'!I39</f>
        <v>0</v>
      </c>
      <c r="S3743" s="722">
        <f t="shared" si="470"/>
        <v>0</v>
      </c>
      <c r="T3743" s="461"/>
      <c r="U3743" s="722">
        <f t="shared" si="472"/>
        <v>0</v>
      </c>
      <c r="W3743" s="655">
        <f t="shared" si="473"/>
        <v>0</v>
      </c>
      <c r="Z3743" s="654">
        <f t="shared" si="471"/>
        <v>0</v>
      </c>
    </row>
    <row r="3744" spans="1:26">
      <c r="A3744" s="381">
        <v>3744</v>
      </c>
      <c r="B3744" s="146" t="s">
        <v>329</v>
      </c>
      <c r="D3744" t="s">
        <v>905</v>
      </c>
      <c r="E3744" s="1068">
        <f>'62'!G26</f>
        <v>0</v>
      </c>
      <c r="G3744" s="1068">
        <f>'62'!G57</f>
        <v>0</v>
      </c>
      <c r="I3744" s="737">
        <f>'dnu62'!G40</f>
        <v>0</v>
      </c>
      <c r="K3744" s="231">
        <f>'dnu62'!I40</f>
        <v>0</v>
      </c>
      <c r="N3744" s="1018">
        <v>0</v>
      </c>
      <c r="O3744" s="898">
        <f>'dnu62'!G40</f>
        <v>0</v>
      </c>
      <c r="Q3744" s="898">
        <f>'dnu62'!I40</f>
        <v>0</v>
      </c>
      <c r="S3744" s="722">
        <f t="shared" si="470"/>
        <v>0</v>
      </c>
      <c r="T3744" s="461"/>
      <c r="U3744" s="722">
        <f t="shared" si="472"/>
        <v>0</v>
      </c>
      <c r="W3744" s="655">
        <f t="shared" si="473"/>
        <v>0</v>
      </c>
      <c r="Z3744" s="654">
        <f t="shared" si="471"/>
        <v>0</v>
      </c>
    </row>
    <row r="3745" spans="1:26" ht="15.75">
      <c r="A3745" s="381">
        <v>3745</v>
      </c>
      <c r="B3745" s="341" t="s">
        <v>184</v>
      </c>
      <c r="D3745" t="s">
        <v>905</v>
      </c>
      <c r="E3745" s="1068">
        <f>'62'!G27</f>
        <v>0</v>
      </c>
      <c r="G3745" s="1068">
        <f>'62'!G58</f>
        <v>0</v>
      </c>
      <c r="I3745" s="737">
        <f>'dnu62'!G41</f>
        <v>0</v>
      </c>
      <c r="K3745" s="231">
        <f>'dnu62'!I41</f>
        <v>0</v>
      </c>
      <c r="N3745" s="1018">
        <v>0</v>
      </c>
      <c r="O3745" s="898">
        <f>'dnu62'!G41</f>
        <v>0</v>
      </c>
      <c r="Q3745" s="898">
        <f>'dnu62'!I41</f>
        <v>0</v>
      </c>
      <c r="S3745" s="722">
        <f t="shared" si="470"/>
        <v>0</v>
      </c>
      <c r="T3745" s="461"/>
      <c r="U3745" s="722">
        <f t="shared" si="472"/>
        <v>0</v>
      </c>
      <c r="W3745" s="655">
        <f t="shared" si="473"/>
        <v>0</v>
      </c>
      <c r="Z3745" s="654">
        <f t="shared" si="471"/>
        <v>0</v>
      </c>
    </row>
    <row r="3746" spans="1:26">
      <c r="A3746" s="381">
        <v>3746</v>
      </c>
      <c r="B3746" s="146" t="s">
        <v>332</v>
      </c>
      <c r="I3746" s="737"/>
      <c r="K3746" s="231"/>
      <c r="N3746" s="1018"/>
      <c r="S3746" s="722">
        <f t="shared" si="470"/>
        <v>0</v>
      </c>
      <c r="U3746" s="722">
        <f t="shared" si="472"/>
        <v>0</v>
      </c>
      <c r="W3746" s="655">
        <f t="shared" si="473"/>
        <v>0</v>
      </c>
      <c r="Z3746" s="654">
        <f t="shared" si="471"/>
        <v>0</v>
      </c>
    </row>
    <row r="3747" spans="1:26">
      <c r="A3747" s="381">
        <v>3747</v>
      </c>
      <c r="B3747" s="146" t="s">
        <v>1026</v>
      </c>
      <c r="D3747" t="s">
        <v>905</v>
      </c>
      <c r="E3747" s="1068">
        <f>'62'!G30</f>
        <v>0</v>
      </c>
      <c r="G3747" s="1068">
        <f>'62'!G61</f>
        <v>0</v>
      </c>
      <c r="I3747" s="737">
        <f>'dnu62'!G44</f>
        <v>0</v>
      </c>
      <c r="K3747" s="231">
        <f>'dnu62'!I44</f>
        <v>0</v>
      </c>
      <c r="N3747" s="1018">
        <v>0</v>
      </c>
      <c r="O3747" s="898">
        <f>'dnu62'!G44</f>
        <v>0</v>
      </c>
      <c r="Q3747" s="898">
        <f>'dnu62'!I44</f>
        <v>0</v>
      </c>
      <c r="S3747" s="722">
        <f t="shared" si="470"/>
        <v>0</v>
      </c>
      <c r="T3747" s="461"/>
      <c r="U3747" s="722">
        <f t="shared" si="472"/>
        <v>0</v>
      </c>
      <c r="W3747" s="655">
        <f t="shared" si="473"/>
        <v>0</v>
      </c>
      <c r="Z3747" s="654">
        <f t="shared" si="471"/>
        <v>0</v>
      </c>
    </row>
    <row r="3748" spans="1:26">
      <c r="A3748" s="381">
        <v>3748</v>
      </c>
      <c r="B3748" s="146" t="s">
        <v>1027</v>
      </c>
      <c r="D3748" t="s">
        <v>905</v>
      </c>
      <c r="E3748" s="1068">
        <f>'62'!G31</f>
        <v>0</v>
      </c>
      <c r="G3748" s="1068">
        <f>'62'!G62</f>
        <v>0</v>
      </c>
      <c r="I3748" s="737">
        <f>'dnu62'!G45</f>
        <v>0</v>
      </c>
      <c r="K3748" s="231">
        <f>'dnu62'!I45</f>
        <v>0</v>
      </c>
      <c r="N3748" s="1018">
        <v>0</v>
      </c>
      <c r="O3748" s="898">
        <f>'dnu62'!G45</f>
        <v>0</v>
      </c>
      <c r="Q3748" s="898">
        <f>'dnu62'!I45</f>
        <v>0</v>
      </c>
      <c r="S3748" s="722">
        <f t="shared" si="470"/>
        <v>0</v>
      </c>
      <c r="T3748" s="461"/>
      <c r="U3748" s="722">
        <f t="shared" si="472"/>
        <v>0</v>
      </c>
      <c r="W3748" s="655">
        <f t="shared" si="473"/>
        <v>0</v>
      </c>
      <c r="Z3748" s="654">
        <f t="shared" si="471"/>
        <v>0</v>
      </c>
    </row>
    <row r="3749" spans="1:26" ht="15.75">
      <c r="A3749" s="381">
        <v>3749</v>
      </c>
      <c r="B3749" s="341" t="s">
        <v>106</v>
      </c>
      <c r="D3749" t="s">
        <v>905</v>
      </c>
      <c r="E3749" s="1068">
        <f>'62'!G32</f>
        <v>0</v>
      </c>
      <c r="G3749" s="1068">
        <f>'62'!G63</f>
        <v>0</v>
      </c>
      <c r="I3749" s="737">
        <f>'dnu62'!G46</f>
        <v>0</v>
      </c>
      <c r="K3749" s="231">
        <f>'dnu62'!I46</f>
        <v>0</v>
      </c>
      <c r="N3749" s="1018">
        <v>0</v>
      </c>
      <c r="O3749" s="898">
        <f>'dnu62'!G46</f>
        <v>0</v>
      </c>
      <c r="Q3749" s="898">
        <f>'dnu62'!I46</f>
        <v>0</v>
      </c>
      <c r="S3749" s="722">
        <f t="shared" si="470"/>
        <v>0</v>
      </c>
      <c r="T3749" s="461"/>
      <c r="U3749" s="722">
        <f t="shared" si="472"/>
        <v>0</v>
      </c>
      <c r="W3749" s="655">
        <f t="shared" si="473"/>
        <v>0</v>
      </c>
      <c r="Z3749" s="654">
        <f t="shared" si="471"/>
        <v>0</v>
      </c>
    </row>
    <row r="3750" spans="1:26" ht="15.75">
      <c r="A3750" s="381">
        <v>3750</v>
      </c>
      <c r="B3750" s="341" t="s">
        <v>702</v>
      </c>
      <c r="I3750" s="737"/>
      <c r="K3750" s="231"/>
      <c r="N3750" s="1018"/>
      <c r="S3750" s="722">
        <f t="shared" si="470"/>
        <v>0</v>
      </c>
      <c r="U3750" s="722">
        <f t="shared" si="472"/>
        <v>0</v>
      </c>
      <c r="W3750" s="655">
        <f t="shared" si="473"/>
        <v>0</v>
      </c>
      <c r="Z3750" s="654">
        <f t="shared" si="471"/>
        <v>0</v>
      </c>
    </row>
    <row r="3751" spans="1:26" ht="15.75">
      <c r="A3751" s="381">
        <v>3751</v>
      </c>
      <c r="B3751" s="341" t="s">
        <v>1025</v>
      </c>
      <c r="I3751" s="737"/>
      <c r="K3751" s="231"/>
      <c r="N3751" s="1018"/>
      <c r="S3751" s="722">
        <f t="shared" si="470"/>
        <v>0</v>
      </c>
      <c r="U3751" s="722">
        <f t="shared" si="472"/>
        <v>0</v>
      </c>
      <c r="W3751" s="655">
        <f t="shared" si="473"/>
        <v>0</v>
      </c>
      <c r="Z3751" s="654">
        <f t="shared" si="471"/>
        <v>0</v>
      </c>
    </row>
    <row r="3752" spans="1:26">
      <c r="A3752" s="381">
        <v>3752</v>
      </c>
      <c r="B3752" s="146" t="s">
        <v>328</v>
      </c>
      <c r="D3752" t="s">
        <v>905</v>
      </c>
      <c r="E3752" s="1068">
        <f>'62'!I12</f>
        <v>3322</v>
      </c>
      <c r="G3752" s="1068">
        <f>'62'!I43</f>
        <v>1550</v>
      </c>
      <c r="I3752" s="737">
        <f>'dnu 63'!G8</f>
        <v>1550</v>
      </c>
      <c r="K3752" s="231">
        <f>'dnu 63'!I8</f>
        <v>1550</v>
      </c>
      <c r="N3752" s="1018">
        <v>1550</v>
      </c>
      <c r="O3752" s="898">
        <f>'dnu 63'!G8</f>
        <v>1550</v>
      </c>
      <c r="Q3752" s="898">
        <f>'dnu 63'!I8</f>
        <v>1550</v>
      </c>
      <c r="S3752" s="722">
        <f t="shared" ref="S3752:S3783" si="474">E3752-I3752</f>
        <v>1772</v>
      </c>
      <c r="T3752" s="461"/>
      <c r="U3752" s="722">
        <f t="shared" si="472"/>
        <v>0</v>
      </c>
      <c r="W3752" s="655">
        <f t="shared" si="473"/>
        <v>0</v>
      </c>
      <c r="Z3752" s="654">
        <f t="shared" ref="Z3752:Z3783" si="475">E3752-Y3752</f>
        <v>3322</v>
      </c>
    </row>
    <row r="3753" spans="1:26">
      <c r="A3753" s="381">
        <v>3753</v>
      </c>
      <c r="B3753" s="146" t="s">
        <v>188</v>
      </c>
      <c r="D3753" t="s">
        <v>905</v>
      </c>
      <c r="E3753" s="1068">
        <f>'62'!I13</f>
        <v>12842.23</v>
      </c>
      <c r="G3753" s="1068">
        <f>'62'!I44</f>
        <v>5898</v>
      </c>
      <c r="I3753" s="737">
        <f>'dnu 63'!G9</f>
        <v>5898</v>
      </c>
      <c r="K3753" s="231">
        <f>'dnu 63'!I9</f>
        <v>5898</v>
      </c>
      <c r="N3753" s="1018">
        <v>5898</v>
      </c>
      <c r="O3753" s="898">
        <f>'dnu 63'!G9</f>
        <v>5898</v>
      </c>
      <c r="Q3753" s="898">
        <f>'dnu 63'!I9</f>
        <v>5898</v>
      </c>
      <c r="S3753" s="722">
        <f t="shared" si="474"/>
        <v>6944.23</v>
      </c>
      <c r="T3753" s="461"/>
      <c r="U3753" s="722">
        <f t="shared" si="472"/>
        <v>0</v>
      </c>
      <c r="W3753" s="655">
        <f t="shared" si="473"/>
        <v>0</v>
      </c>
      <c r="Z3753" s="654">
        <f t="shared" si="475"/>
        <v>12842.23</v>
      </c>
    </row>
    <row r="3754" spans="1:26">
      <c r="A3754" s="381">
        <v>3754</v>
      </c>
      <c r="B3754" s="146" t="s">
        <v>329</v>
      </c>
      <c r="D3754" t="s">
        <v>905</v>
      </c>
      <c r="E3754" s="1068">
        <f>'62'!I14</f>
        <v>13222.4</v>
      </c>
      <c r="G3754" s="1068">
        <f>'62'!I45</f>
        <v>6749</v>
      </c>
      <c r="I3754" s="737">
        <f>'dnu 63'!G10</f>
        <v>6749</v>
      </c>
      <c r="K3754" s="231">
        <f>'dnu 63'!I10</f>
        <v>6749</v>
      </c>
      <c r="N3754" s="1018">
        <v>6749</v>
      </c>
      <c r="O3754" s="898">
        <f>'dnu 63'!G10</f>
        <v>6749</v>
      </c>
      <c r="Q3754" s="898">
        <f>'dnu 63'!I10</f>
        <v>6749</v>
      </c>
      <c r="S3754" s="722">
        <f t="shared" si="474"/>
        <v>6473.4</v>
      </c>
      <c r="T3754" s="461"/>
      <c r="U3754" s="722">
        <f t="shared" si="472"/>
        <v>0</v>
      </c>
      <c r="W3754" s="655">
        <f t="shared" si="473"/>
        <v>0</v>
      </c>
      <c r="Z3754" s="654">
        <f t="shared" si="475"/>
        <v>13222.4</v>
      </c>
    </row>
    <row r="3755" spans="1:26">
      <c r="A3755" s="381">
        <v>3755</v>
      </c>
      <c r="B3755" s="146" t="s">
        <v>330</v>
      </c>
      <c r="D3755" t="s">
        <v>905</v>
      </c>
      <c r="E3755" s="1068">
        <f>'62'!I15</f>
        <v>-3038</v>
      </c>
      <c r="G3755" s="1068">
        <f>'62'!I46</f>
        <v>-724</v>
      </c>
      <c r="I3755" s="737">
        <f>'dnu 63'!G11</f>
        <v>-724</v>
      </c>
      <c r="K3755" s="231">
        <f>'dnu 63'!I11</f>
        <v>-724</v>
      </c>
      <c r="N3755" s="1018">
        <v>-724</v>
      </c>
      <c r="O3755" s="898">
        <f>'dnu 63'!G11</f>
        <v>-724</v>
      </c>
      <c r="Q3755" s="898">
        <f>'dnu 63'!I11</f>
        <v>-724</v>
      </c>
      <c r="S3755" s="722">
        <f t="shared" si="474"/>
        <v>-2314</v>
      </c>
      <c r="T3755" s="461"/>
      <c r="U3755" s="722">
        <f t="shared" si="472"/>
        <v>0</v>
      </c>
      <c r="W3755" s="655">
        <f t="shared" si="473"/>
        <v>0</v>
      </c>
      <c r="Z3755" s="654">
        <f t="shared" si="475"/>
        <v>-3038</v>
      </c>
    </row>
    <row r="3756" spans="1:26" ht="15.75">
      <c r="A3756" s="381">
        <v>3756</v>
      </c>
      <c r="B3756" s="341" t="s">
        <v>184</v>
      </c>
      <c r="D3756" t="s">
        <v>905</v>
      </c>
      <c r="E3756" s="1068">
        <f>'62'!I16</f>
        <v>26348.629999999997</v>
      </c>
      <c r="G3756" s="1068">
        <f>'62'!I47</f>
        <v>13473</v>
      </c>
      <c r="I3756" s="737">
        <f>'dnu 63'!G12</f>
        <v>13473</v>
      </c>
      <c r="K3756" s="231">
        <f>'dnu 63'!I12</f>
        <v>13473</v>
      </c>
      <c r="N3756" s="1018">
        <v>13473</v>
      </c>
      <c r="O3756" s="898">
        <f>'dnu 63'!G12</f>
        <v>13473</v>
      </c>
      <c r="Q3756" s="898">
        <f>'dnu 63'!I12</f>
        <v>13473</v>
      </c>
      <c r="S3756" s="722">
        <f t="shared" si="474"/>
        <v>12875.629999999997</v>
      </c>
      <c r="T3756" s="461"/>
      <c r="U3756" s="722">
        <f t="shared" si="472"/>
        <v>0</v>
      </c>
      <c r="W3756" s="655">
        <f t="shared" si="473"/>
        <v>0</v>
      </c>
      <c r="Z3756" s="654">
        <f t="shared" si="475"/>
        <v>26348.629999999997</v>
      </c>
    </row>
    <row r="3757" spans="1:26">
      <c r="A3757" s="381">
        <v>3757</v>
      </c>
      <c r="B3757" s="146" t="s">
        <v>332</v>
      </c>
      <c r="I3757" s="737"/>
      <c r="K3757" s="231"/>
      <c r="N3757" s="1018"/>
      <c r="S3757" s="722">
        <f t="shared" si="474"/>
        <v>0</v>
      </c>
      <c r="U3757" s="722">
        <f t="shared" si="472"/>
        <v>0</v>
      </c>
      <c r="W3757" s="655">
        <f t="shared" si="473"/>
        <v>0</v>
      </c>
      <c r="Z3757" s="654">
        <f t="shared" si="475"/>
        <v>0</v>
      </c>
    </row>
    <row r="3758" spans="1:26">
      <c r="A3758" s="381">
        <v>3758</v>
      </c>
      <c r="B3758" s="146" t="s">
        <v>1026</v>
      </c>
      <c r="D3758" t="s">
        <v>905</v>
      </c>
      <c r="E3758" s="1068">
        <f>'62'!I19</f>
        <v>2736.28</v>
      </c>
      <c r="G3758" s="1068">
        <f>'62'!I50</f>
        <v>1430</v>
      </c>
      <c r="I3758" s="737">
        <f>'dnu 63'!G14</f>
        <v>1430</v>
      </c>
      <c r="K3758" s="231">
        <f>'dnu 63'!I14</f>
        <v>1430</v>
      </c>
      <c r="N3758" s="1018">
        <v>1430</v>
      </c>
      <c r="O3758" s="898">
        <f>'dnu 63'!G14</f>
        <v>1430</v>
      </c>
      <c r="Q3758" s="898">
        <f>'dnu 63'!I14</f>
        <v>1430</v>
      </c>
      <c r="S3758" s="722">
        <f t="shared" si="474"/>
        <v>1306.2800000000002</v>
      </c>
      <c r="T3758" s="461"/>
      <c r="U3758" s="722">
        <f t="shared" si="472"/>
        <v>0</v>
      </c>
      <c r="W3758" s="655">
        <f t="shared" si="473"/>
        <v>0</v>
      </c>
      <c r="Z3758" s="654">
        <f t="shared" si="475"/>
        <v>2736.28</v>
      </c>
    </row>
    <row r="3759" spans="1:26">
      <c r="A3759" s="381">
        <v>3759</v>
      </c>
      <c r="B3759" s="146" t="s">
        <v>1027</v>
      </c>
      <c r="D3759" t="s">
        <v>905</v>
      </c>
      <c r="E3759" s="1068">
        <f>'62'!I20</f>
        <v>23613</v>
      </c>
      <c r="G3759" s="1068">
        <f>'62'!I51</f>
        <v>12043</v>
      </c>
      <c r="I3759" s="737">
        <f>'dnu 63'!G15</f>
        <v>12043</v>
      </c>
      <c r="K3759" s="231">
        <f>'dnu 63'!I15</f>
        <v>12043</v>
      </c>
      <c r="N3759" s="1018">
        <v>12043</v>
      </c>
      <c r="O3759" s="898">
        <f>'dnu 63'!G15</f>
        <v>12043</v>
      </c>
      <c r="Q3759" s="898">
        <f>'dnu 63'!I15</f>
        <v>12043</v>
      </c>
      <c r="S3759" s="722">
        <f t="shared" si="474"/>
        <v>11570</v>
      </c>
      <c r="T3759" s="461"/>
      <c r="U3759" s="722">
        <f t="shared" si="472"/>
        <v>0</v>
      </c>
      <c r="W3759" s="655">
        <f t="shared" si="473"/>
        <v>0</v>
      </c>
      <c r="Z3759" s="654">
        <f t="shared" si="475"/>
        <v>23613</v>
      </c>
    </row>
    <row r="3760" spans="1:26">
      <c r="A3760" s="381">
        <v>3760</v>
      </c>
      <c r="B3760" s="146" t="s">
        <v>106</v>
      </c>
      <c r="D3760" t="s">
        <v>905</v>
      </c>
      <c r="E3760" s="1068">
        <f>'62'!I21</f>
        <v>26349.279999999999</v>
      </c>
      <c r="G3760" s="1068">
        <f>'62'!I52</f>
        <v>13473</v>
      </c>
      <c r="I3760" s="737">
        <f>'dnu 63'!G16</f>
        <v>13473</v>
      </c>
      <c r="K3760" s="231">
        <f>'dnu 63'!I16</f>
        <v>13473</v>
      </c>
      <c r="N3760" s="1018">
        <v>13473</v>
      </c>
      <c r="O3760" s="898">
        <f>'dnu 63'!G16</f>
        <v>13473</v>
      </c>
      <c r="Q3760" s="898">
        <f>'dnu 63'!I16</f>
        <v>13473</v>
      </c>
      <c r="S3760" s="722">
        <f t="shared" si="474"/>
        <v>12876.279999999999</v>
      </c>
      <c r="T3760" s="461"/>
      <c r="U3760" s="722">
        <f t="shared" ref="U3760:U3791" si="476">G3760-K3760</f>
        <v>0</v>
      </c>
      <c r="W3760" s="655">
        <f t="shared" ref="W3760:W3791" si="477">G3760-N3760</f>
        <v>0</v>
      </c>
      <c r="Z3760" s="654">
        <f t="shared" si="475"/>
        <v>26349.279999999999</v>
      </c>
    </row>
    <row r="3761" spans="1:26" ht="15.75">
      <c r="A3761" s="381">
        <v>3761</v>
      </c>
      <c r="B3761" s="341" t="s">
        <v>331</v>
      </c>
      <c r="I3761" s="737"/>
      <c r="K3761" s="231"/>
      <c r="N3761" s="1018"/>
      <c r="S3761" s="722">
        <f t="shared" si="474"/>
        <v>0</v>
      </c>
      <c r="U3761" s="722">
        <f t="shared" si="476"/>
        <v>0</v>
      </c>
      <c r="W3761" s="655">
        <f t="shared" si="477"/>
        <v>0</v>
      </c>
      <c r="Z3761" s="654">
        <f t="shared" si="475"/>
        <v>0</v>
      </c>
    </row>
    <row r="3762" spans="1:26">
      <c r="A3762" s="381">
        <v>3762</v>
      </c>
      <c r="B3762" s="146" t="s">
        <v>328</v>
      </c>
      <c r="D3762" t="s">
        <v>905</v>
      </c>
      <c r="E3762" s="1068">
        <f>'62'!I24</f>
        <v>2736.28</v>
      </c>
      <c r="G3762" s="1068">
        <f>'62'!I55</f>
        <v>1430</v>
      </c>
      <c r="I3762" s="737">
        <f>'dnu 63'!G19</f>
        <v>1430</v>
      </c>
      <c r="K3762" s="231">
        <f>'dnu 63'!I19</f>
        <v>1430</v>
      </c>
      <c r="N3762" s="1018">
        <v>1430</v>
      </c>
      <c r="O3762" s="898">
        <f>'dnu 63'!G19</f>
        <v>1430</v>
      </c>
      <c r="Q3762" s="898">
        <f>'dnu 63'!I19</f>
        <v>1430</v>
      </c>
      <c r="S3762" s="722">
        <f t="shared" si="474"/>
        <v>1306.2800000000002</v>
      </c>
      <c r="T3762" s="461"/>
      <c r="U3762" s="722">
        <f t="shared" si="476"/>
        <v>0</v>
      </c>
      <c r="W3762" s="655">
        <f t="shared" si="477"/>
        <v>0</v>
      </c>
      <c r="Z3762" s="654">
        <f t="shared" si="475"/>
        <v>2736.28</v>
      </c>
    </row>
    <row r="3763" spans="1:26">
      <c r="A3763" s="381">
        <v>3763</v>
      </c>
      <c r="B3763" s="146" t="s">
        <v>188</v>
      </c>
      <c r="D3763" t="s">
        <v>905</v>
      </c>
      <c r="E3763" s="1068">
        <f>'62'!I25</f>
        <v>11137</v>
      </c>
      <c r="G3763" s="1068">
        <f>'62'!I56</f>
        <v>5551</v>
      </c>
      <c r="I3763" s="737">
        <f>'dnu 63'!G20</f>
        <v>5551</v>
      </c>
      <c r="K3763" s="231">
        <f>'dnu 63'!I20</f>
        <v>5551</v>
      </c>
      <c r="N3763" s="1018">
        <v>5551</v>
      </c>
      <c r="O3763" s="898">
        <f>'dnu 63'!G20</f>
        <v>5551</v>
      </c>
      <c r="Q3763" s="898">
        <f>'dnu 63'!I20</f>
        <v>5551</v>
      </c>
      <c r="S3763" s="722">
        <f t="shared" si="474"/>
        <v>5586</v>
      </c>
      <c r="T3763" s="461"/>
      <c r="U3763" s="722">
        <f t="shared" si="476"/>
        <v>0</v>
      </c>
      <c r="W3763" s="655">
        <f t="shared" si="477"/>
        <v>0</v>
      </c>
      <c r="Z3763" s="654">
        <f t="shared" si="475"/>
        <v>11137</v>
      </c>
    </row>
    <row r="3764" spans="1:26">
      <c r="A3764" s="381">
        <v>3764</v>
      </c>
      <c r="B3764" s="146" t="s">
        <v>329</v>
      </c>
      <c r="D3764" t="s">
        <v>905</v>
      </c>
      <c r="E3764" s="1068">
        <f>'62'!I26</f>
        <v>12476</v>
      </c>
      <c r="G3764" s="1068">
        <f>'62'!I57</f>
        <v>6492</v>
      </c>
      <c r="I3764" s="737">
        <f>'dnu 63'!G21</f>
        <v>6492</v>
      </c>
      <c r="K3764" s="231">
        <f>'dnu 63'!I21</f>
        <v>6492</v>
      </c>
      <c r="N3764" s="1018">
        <v>6492</v>
      </c>
      <c r="O3764" s="898">
        <f>'dnu 63'!G21</f>
        <v>6492</v>
      </c>
      <c r="Q3764" s="898">
        <f>'dnu 63'!I21</f>
        <v>6492</v>
      </c>
      <c r="S3764" s="722">
        <f t="shared" si="474"/>
        <v>5984</v>
      </c>
      <c r="T3764" s="461"/>
      <c r="U3764" s="722">
        <f t="shared" si="476"/>
        <v>0</v>
      </c>
      <c r="W3764" s="655">
        <f t="shared" si="477"/>
        <v>0</v>
      </c>
      <c r="Z3764" s="654">
        <f t="shared" si="475"/>
        <v>12476</v>
      </c>
    </row>
    <row r="3765" spans="1:26" ht="15.75">
      <c r="A3765" s="381">
        <v>3765</v>
      </c>
      <c r="B3765" s="341" t="s">
        <v>184</v>
      </c>
      <c r="D3765" t="s">
        <v>905</v>
      </c>
      <c r="E3765" s="1068">
        <f>'62'!I27</f>
        <v>26349.279999999999</v>
      </c>
      <c r="G3765" s="1068">
        <f>'62'!I58</f>
        <v>13473</v>
      </c>
      <c r="I3765" s="737">
        <f>'dnu 63'!G22</f>
        <v>13473</v>
      </c>
      <c r="K3765" s="231">
        <f>'dnu 63'!I22</f>
        <v>13473</v>
      </c>
      <c r="N3765" s="1018">
        <v>13473</v>
      </c>
      <c r="O3765" s="898">
        <f>'dnu 63'!G22</f>
        <v>13473</v>
      </c>
      <c r="Q3765" s="898">
        <f>'dnu 63'!I22</f>
        <v>13473</v>
      </c>
      <c r="S3765" s="722">
        <f t="shared" si="474"/>
        <v>12876.279999999999</v>
      </c>
      <c r="T3765" s="461"/>
      <c r="U3765" s="722">
        <f t="shared" si="476"/>
        <v>0</v>
      </c>
      <c r="W3765" s="655">
        <f t="shared" si="477"/>
        <v>0</v>
      </c>
      <c r="Z3765" s="654">
        <f t="shared" si="475"/>
        <v>26349.279999999999</v>
      </c>
    </row>
    <row r="3766" spans="1:26">
      <c r="A3766" s="381">
        <v>3766</v>
      </c>
      <c r="B3766" s="146" t="s">
        <v>332</v>
      </c>
      <c r="I3766" s="737"/>
      <c r="K3766" s="231"/>
      <c r="N3766" s="1018"/>
      <c r="S3766" s="722">
        <f t="shared" si="474"/>
        <v>0</v>
      </c>
      <c r="U3766" s="722">
        <f t="shared" si="476"/>
        <v>0</v>
      </c>
      <c r="W3766" s="655">
        <f t="shared" si="477"/>
        <v>0</v>
      </c>
      <c r="Z3766" s="654">
        <f t="shared" si="475"/>
        <v>0</v>
      </c>
    </row>
    <row r="3767" spans="1:26">
      <c r="A3767" s="381">
        <v>3767</v>
      </c>
      <c r="B3767" s="146" t="s">
        <v>1026</v>
      </c>
      <c r="D3767" t="s">
        <v>905</v>
      </c>
      <c r="E3767" s="1068">
        <f>'62'!I30</f>
        <v>2736.28</v>
      </c>
      <c r="G3767" s="1068">
        <f>'62'!I61</f>
        <v>1430</v>
      </c>
      <c r="I3767" s="737">
        <f>'dnu 63'!G24</f>
        <v>1430</v>
      </c>
      <c r="K3767" s="231">
        <f>'dnu 63'!I24</f>
        <v>1430</v>
      </c>
      <c r="N3767" s="1018">
        <v>1430</v>
      </c>
      <c r="O3767" s="898">
        <f>'dnu 63'!G24</f>
        <v>1430</v>
      </c>
      <c r="Q3767" s="898">
        <f>'dnu 63'!I24</f>
        <v>1430</v>
      </c>
      <c r="S3767" s="722">
        <f t="shared" si="474"/>
        <v>1306.2800000000002</v>
      </c>
      <c r="T3767" s="461"/>
      <c r="U3767" s="722">
        <f t="shared" si="476"/>
        <v>0</v>
      </c>
      <c r="W3767" s="655">
        <f t="shared" si="477"/>
        <v>0</v>
      </c>
      <c r="Z3767" s="654">
        <f t="shared" si="475"/>
        <v>2736.28</v>
      </c>
    </row>
    <row r="3768" spans="1:26">
      <c r="A3768" s="381">
        <v>3768</v>
      </c>
      <c r="B3768" s="146" t="s">
        <v>1027</v>
      </c>
      <c r="D3768" t="s">
        <v>905</v>
      </c>
      <c r="E3768" s="1068">
        <f>'62'!I31</f>
        <v>23613</v>
      </c>
      <c r="G3768" s="1068">
        <f>'62'!I62</f>
        <v>12043</v>
      </c>
      <c r="I3768" s="737">
        <f>'dnu 63'!G25</f>
        <v>12043</v>
      </c>
      <c r="K3768" s="231">
        <f>'dnu 63'!I25</f>
        <v>12043</v>
      </c>
      <c r="N3768" s="1018">
        <v>12043</v>
      </c>
      <c r="O3768" s="898">
        <f>'dnu 63'!G25</f>
        <v>12043</v>
      </c>
      <c r="Q3768" s="898">
        <f>'dnu 63'!I25</f>
        <v>12043</v>
      </c>
      <c r="S3768" s="722">
        <f t="shared" si="474"/>
        <v>11570</v>
      </c>
      <c r="T3768" s="461"/>
      <c r="U3768" s="722">
        <f t="shared" si="476"/>
        <v>0</v>
      </c>
      <c r="W3768" s="655">
        <f t="shared" si="477"/>
        <v>0</v>
      </c>
      <c r="Z3768" s="654">
        <f t="shared" si="475"/>
        <v>23613</v>
      </c>
    </row>
    <row r="3769" spans="1:26" ht="15.75">
      <c r="A3769" s="381">
        <v>3769</v>
      </c>
      <c r="B3769" s="341" t="s">
        <v>106</v>
      </c>
      <c r="D3769" t="s">
        <v>905</v>
      </c>
      <c r="E3769" s="1068">
        <f>'62'!I32</f>
        <v>26349.279999999999</v>
      </c>
      <c r="G3769" s="1068">
        <f>'62'!I63</f>
        <v>13473</v>
      </c>
      <c r="I3769" s="737">
        <f>'dnu 63'!G26</f>
        <v>13473</v>
      </c>
      <c r="K3769" s="231">
        <f>'dnu 63'!I26</f>
        <v>13473</v>
      </c>
      <c r="N3769" s="1018">
        <v>13473</v>
      </c>
      <c r="O3769" s="898">
        <f>'dnu 63'!G26</f>
        <v>13473</v>
      </c>
      <c r="Q3769" s="898">
        <f>'dnu 63'!I26</f>
        <v>13473</v>
      </c>
      <c r="S3769" s="722">
        <f t="shared" si="474"/>
        <v>12876.279999999999</v>
      </c>
      <c r="T3769" s="461"/>
      <c r="U3769" s="722">
        <f t="shared" si="476"/>
        <v>0</v>
      </c>
      <c r="W3769" s="655">
        <f t="shared" si="477"/>
        <v>0</v>
      </c>
      <c r="Z3769" s="654">
        <f t="shared" si="475"/>
        <v>26349.279999999999</v>
      </c>
    </row>
    <row r="3770" spans="1:26" ht="15.75">
      <c r="A3770" s="381">
        <v>3770</v>
      </c>
      <c r="B3770" s="341" t="s">
        <v>703</v>
      </c>
      <c r="I3770" s="737"/>
      <c r="K3770" s="231"/>
      <c r="N3770" s="1018"/>
      <c r="S3770" s="722">
        <f t="shared" si="474"/>
        <v>0</v>
      </c>
      <c r="U3770" s="722">
        <f t="shared" si="476"/>
        <v>0</v>
      </c>
      <c r="W3770" s="655">
        <f t="shared" si="477"/>
        <v>0</v>
      </c>
      <c r="Z3770" s="654">
        <f t="shared" si="475"/>
        <v>0</v>
      </c>
    </row>
    <row r="3771" spans="1:26" ht="15.75">
      <c r="A3771" s="381">
        <v>3771</v>
      </c>
      <c r="B3771" s="341" t="s">
        <v>1025</v>
      </c>
      <c r="I3771" s="737"/>
      <c r="K3771" s="231"/>
      <c r="N3771" s="1018"/>
      <c r="S3771" s="722">
        <f t="shared" si="474"/>
        <v>0</v>
      </c>
      <c r="U3771" s="722">
        <f t="shared" si="476"/>
        <v>0</v>
      </c>
      <c r="W3771" s="655">
        <f t="shared" si="477"/>
        <v>0</v>
      </c>
      <c r="Z3771" s="654">
        <f t="shared" si="475"/>
        <v>0</v>
      </c>
    </row>
    <row r="3772" spans="1:26">
      <c r="A3772" s="381">
        <v>3772</v>
      </c>
      <c r="B3772" s="146" t="s">
        <v>328</v>
      </c>
      <c r="D3772" t="s">
        <v>905</v>
      </c>
      <c r="E3772" s="1068">
        <f>'62'!K12</f>
        <v>1186</v>
      </c>
      <c r="G3772" s="1068">
        <f>'62'!K43</f>
        <v>911</v>
      </c>
      <c r="I3772" s="737">
        <f>'dnu 63'!G33</f>
        <v>911</v>
      </c>
      <c r="K3772" s="231">
        <f>'dnu 63'!I33</f>
        <v>911</v>
      </c>
      <c r="N3772" s="1018">
        <v>911</v>
      </c>
      <c r="O3772" s="898">
        <f>'dnu 63'!G33</f>
        <v>911</v>
      </c>
      <c r="Q3772" s="898">
        <f>'dnu 63'!I33</f>
        <v>911</v>
      </c>
      <c r="S3772" s="722">
        <f t="shared" si="474"/>
        <v>275</v>
      </c>
      <c r="T3772" s="461"/>
      <c r="U3772" s="722">
        <f t="shared" si="476"/>
        <v>0</v>
      </c>
      <c r="W3772" s="655">
        <f t="shared" si="477"/>
        <v>0</v>
      </c>
      <c r="Z3772" s="654">
        <f t="shared" si="475"/>
        <v>1186</v>
      </c>
    </row>
    <row r="3773" spans="1:26">
      <c r="A3773" s="381">
        <v>3773</v>
      </c>
      <c r="B3773" s="146" t="s">
        <v>188</v>
      </c>
      <c r="D3773" t="s">
        <v>905</v>
      </c>
      <c r="E3773" s="1068">
        <f>'62'!K13</f>
        <v>1999.38</v>
      </c>
      <c r="G3773" s="1068">
        <f>'62'!K44</f>
        <v>1299</v>
      </c>
      <c r="I3773" s="737">
        <f>'dnu 63'!G34</f>
        <v>1299</v>
      </c>
      <c r="K3773" s="231">
        <f>'dnu 63'!I34</f>
        <v>1299</v>
      </c>
      <c r="N3773" s="1018">
        <v>1299</v>
      </c>
      <c r="O3773" s="898">
        <f>'dnu 63'!G34</f>
        <v>1299</v>
      </c>
      <c r="Q3773" s="898">
        <f>'dnu 63'!I34</f>
        <v>1299</v>
      </c>
      <c r="S3773" s="722">
        <f t="shared" si="474"/>
        <v>700.38000000000011</v>
      </c>
      <c r="T3773" s="461"/>
      <c r="U3773" s="722">
        <f t="shared" si="476"/>
        <v>0</v>
      </c>
      <c r="W3773" s="655">
        <f t="shared" si="477"/>
        <v>0</v>
      </c>
      <c r="Z3773" s="654">
        <f t="shared" si="475"/>
        <v>1999.38</v>
      </c>
    </row>
    <row r="3774" spans="1:26">
      <c r="A3774" s="381">
        <v>3774</v>
      </c>
      <c r="B3774" s="146" t="s">
        <v>329</v>
      </c>
      <c r="D3774" t="s">
        <v>905</v>
      </c>
      <c r="E3774" s="1068">
        <f>'62'!K14</f>
        <v>1221.21</v>
      </c>
      <c r="G3774" s="1068">
        <f>'62'!K45</f>
        <v>0</v>
      </c>
      <c r="I3774" s="737">
        <f>'dnu 63'!G35</f>
        <v>0</v>
      </c>
      <c r="K3774" s="231">
        <f>'dnu 63'!I35</f>
        <v>0</v>
      </c>
      <c r="N3774" s="1018">
        <v>0</v>
      </c>
      <c r="O3774" s="898">
        <f>'dnu 63'!G35</f>
        <v>0</v>
      </c>
      <c r="Q3774" s="898">
        <f>'dnu 63'!I35</f>
        <v>0</v>
      </c>
      <c r="S3774" s="722">
        <f t="shared" si="474"/>
        <v>1221.21</v>
      </c>
      <c r="T3774" s="461"/>
      <c r="U3774" s="722">
        <f t="shared" si="476"/>
        <v>0</v>
      </c>
      <c r="W3774" s="655">
        <f t="shared" si="477"/>
        <v>0</v>
      </c>
      <c r="Z3774" s="654">
        <f t="shared" si="475"/>
        <v>1221.21</v>
      </c>
    </row>
    <row r="3775" spans="1:26">
      <c r="A3775" s="381">
        <v>3775</v>
      </c>
      <c r="B3775" s="146" t="s">
        <v>330</v>
      </c>
      <c r="D3775" t="s">
        <v>905</v>
      </c>
      <c r="E3775" s="1068">
        <f>'62'!K15</f>
        <v>-474</v>
      </c>
      <c r="G3775" s="1068">
        <f>'62'!K46</f>
        <v>-28</v>
      </c>
      <c r="I3775" s="737">
        <f>'dnu 63'!G36</f>
        <v>-28</v>
      </c>
      <c r="K3775" s="231">
        <f>'dnu 63'!I36</f>
        <v>-28</v>
      </c>
      <c r="N3775" s="1018">
        <v>-28</v>
      </c>
      <c r="O3775" s="898">
        <f>'dnu 63'!G36</f>
        <v>-28</v>
      </c>
      <c r="Q3775" s="898">
        <f>'dnu 63'!I36</f>
        <v>-28</v>
      </c>
      <c r="S3775" s="722">
        <f t="shared" si="474"/>
        <v>-446</v>
      </c>
      <c r="T3775" s="461"/>
      <c r="U3775" s="722">
        <f t="shared" si="476"/>
        <v>0</v>
      </c>
      <c r="W3775" s="655">
        <f t="shared" si="477"/>
        <v>0</v>
      </c>
      <c r="Z3775" s="654">
        <f t="shared" si="475"/>
        <v>-474</v>
      </c>
    </row>
    <row r="3776" spans="1:26" ht="15.75">
      <c r="A3776" s="381">
        <v>3776</v>
      </c>
      <c r="B3776" s="341" t="s">
        <v>184</v>
      </c>
      <c r="D3776" t="s">
        <v>905</v>
      </c>
      <c r="E3776" s="1068">
        <f>'62'!K16</f>
        <v>3932.59</v>
      </c>
      <c r="G3776" s="1068">
        <f>'62'!K47</f>
        <v>2182</v>
      </c>
      <c r="I3776" s="737">
        <f>'dnu 63'!G37</f>
        <v>2182</v>
      </c>
      <c r="K3776" s="231">
        <f>'dnu 63'!I37</f>
        <v>2182</v>
      </c>
      <c r="N3776" s="1018">
        <v>2182</v>
      </c>
      <c r="O3776" s="898">
        <f>'dnu 63'!G37</f>
        <v>2182</v>
      </c>
      <c r="Q3776" s="898">
        <f>'dnu 63'!I37</f>
        <v>2182</v>
      </c>
      <c r="S3776" s="722">
        <f t="shared" si="474"/>
        <v>1750.5900000000001</v>
      </c>
      <c r="T3776" s="461"/>
      <c r="U3776" s="722">
        <f t="shared" si="476"/>
        <v>0</v>
      </c>
      <c r="W3776" s="655">
        <f t="shared" si="477"/>
        <v>0</v>
      </c>
      <c r="Z3776" s="654">
        <f t="shared" si="475"/>
        <v>3932.59</v>
      </c>
    </row>
    <row r="3777" spans="1:26">
      <c r="A3777" s="381">
        <v>3777</v>
      </c>
      <c r="B3777" s="146" t="s">
        <v>332</v>
      </c>
      <c r="I3777" s="737"/>
      <c r="K3777" s="231"/>
      <c r="N3777" s="1018"/>
      <c r="S3777" s="722">
        <f t="shared" si="474"/>
        <v>0</v>
      </c>
      <c r="U3777" s="722">
        <f t="shared" si="476"/>
        <v>0</v>
      </c>
      <c r="W3777" s="655">
        <f t="shared" si="477"/>
        <v>0</v>
      </c>
      <c r="Z3777" s="654">
        <f t="shared" si="475"/>
        <v>0</v>
      </c>
    </row>
    <row r="3778" spans="1:26">
      <c r="A3778" s="381">
        <v>3778</v>
      </c>
      <c r="B3778" s="146" t="s">
        <v>1026</v>
      </c>
      <c r="D3778" t="s">
        <v>905</v>
      </c>
      <c r="E3778" s="1068">
        <f>'62'!K19</f>
        <v>1080.31</v>
      </c>
      <c r="G3778" s="1068">
        <f>'62'!K50</f>
        <v>894</v>
      </c>
      <c r="I3778" s="737">
        <f>'dnu 63'!G40</f>
        <v>894</v>
      </c>
      <c r="K3778" s="231">
        <f>'dnu 63'!I40</f>
        <v>894</v>
      </c>
      <c r="N3778" s="1018">
        <v>894</v>
      </c>
      <c r="O3778" s="898">
        <f>'dnu 63'!G40</f>
        <v>894</v>
      </c>
      <c r="Q3778" s="898">
        <f>'dnu 63'!I40</f>
        <v>894</v>
      </c>
      <c r="S3778" s="722">
        <f t="shared" si="474"/>
        <v>186.30999999999995</v>
      </c>
      <c r="T3778" s="461"/>
      <c r="U3778" s="722">
        <f t="shared" si="476"/>
        <v>0</v>
      </c>
      <c r="W3778" s="655">
        <f t="shared" si="477"/>
        <v>0</v>
      </c>
      <c r="Z3778" s="654">
        <f t="shared" si="475"/>
        <v>1080.31</v>
      </c>
    </row>
    <row r="3779" spans="1:26">
      <c r="A3779" s="381">
        <v>3779</v>
      </c>
      <c r="B3779" s="146" t="s">
        <v>1027</v>
      </c>
      <c r="D3779" t="s">
        <v>905</v>
      </c>
      <c r="E3779" s="1068">
        <f>'62'!K20</f>
        <v>2852</v>
      </c>
      <c r="G3779" s="1068">
        <f>'62'!K51</f>
        <v>1288</v>
      </c>
      <c r="I3779" s="737">
        <f>'dnu 63'!G41</f>
        <v>1288</v>
      </c>
      <c r="K3779" s="231">
        <f>'dnu 63'!I41</f>
        <v>1288</v>
      </c>
      <c r="N3779" s="1018">
        <v>1288</v>
      </c>
      <c r="O3779" s="898">
        <f>'dnu 63'!G41</f>
        <v>1288</v>
      </c>
      <c r="Q3779" s="898">
        <f>'dnu 63'!I41</f>
        <v>1288</v>
      </c>
      <c r="S3779" s="722">
        <f t="shared" si="474"/>
        <v>1564</v>
      </c>
      <c r="T3779" s="461"/>
      <c r="U3779" s="722">
        <f t="shared" si="476"/>
        <v>0</v>
      </c>
      <c r="W3779" s="655">
        <f t="shared" si="477"/>
        <v>0</v>
      </c>
      <c r="Z3779" s="654">
        <f t="shared" si="475"/>
        <v>2852</v>
      </c>
    </row>
    <row r="3780" spans="1:26">
      <c r="A3780" s="381">
        <v>3780</v>
      </c>
      <c r="B3780" s="146" t="s">
        <v>106</v>
      </c>
      <c r="D3780" t="s">
        <v>905</v>
      </c>
      <c r="E3780" s="1068">
        <f>'62'!K21</f>
        <v>3932.31</v>
      </c>
      <c r="G3780" s="1068">
        <f>'62'!K52</f>
        <v>2182</v>
      </c>
      <c r="I3780" s="737">
        <f>'dnu 63'!G42</f>
        <v>2182</v>
      </c>
      <c r="K3780" s="231">
        <f>'dnu 63'!I42</f>
        <v>2182</v>
      </c>
      <c r="N3780" s="1018">
        <v>2182</v>
      </c>
      <c r="O3780" s="898">
        <f>'dnu 63'!G42</f>
        <v>2182</v>
      </c>
      <c r="Q3780" s="898">
        <f>'dnu 63'!I42</f>
        <v>2182</v>
      </c>
      <c r="S3780" s="722">
        <f t="shared" si="474"/>
        <v>1750.31</v>
      </c>
      <c r="T3780" s="461"/>
      <c r="U3780" s="722">
        <f t="shared" si="476"/>
        <v>0</v>
      </c>
      <c r="W3780" s="655">
        <f t="shared" si="477"/>
        <v>0</v>
      </c>
      <c r="Z3780" s="654">
        <f t="shared" si="475"/>
        <v>3932.31</v>
      </c>
    </row>
    <row r="3781" spans="1:26" ht="15.75">
      <c r="A3781" s="381">
        <v>3781</v>
      </c>
      <c r="B3781" s="341" t="s">
        <v>331</v>
      </c>
      <c r="I3781" s="737"/>
      <c r="K3781" s="231"/>
      <c r="N3781" s="1018"/>
      <c r="S3781" s="722">
        <f t="shared" si="474"/>
        <v>0</v>
      </c>
      <c r="U3781" s="722">
        <f t="shared" si="476"/>
        <v>0</v>
      </c>
      <c r="W3781" s="655">
        <f t="shared" si="477"/>
        <v>0</v>
      </c>
      <c r="Z3781" s="654">
        <f t="shared" si="475"/>
        <v>0</v>
      </c>
    </row>
    <row r="3782" spans="1:26">
      <c r="A3782" s="381">
        <v>3782</v>
      </c>
      <c r="B3782" s="146" t="s">
        <v>328</v>
      </c>
      <c r="D3782" t="s">
        <v>905</v>
      </c>
      <c r="E3782" s="1068">
        <f>'62'!K24</f>
        <v>1080.31</v>
      </c>
      <c r="G3782" s="1068">
        <f>'62'!K55</f>
        <v>894</v>
      </c>
      <c r="I3782" s="737">
        <f>'dnu 63'!G45</f>
        <v>894</v>
      </c>
      <c r="K3782" s="231">
        <f>'dnu 63'!I45</f>
        <v>894</v>
      </c>
      <c r="N3782" s="1018">
        <v>894</v>
      </c>
      <c r="O3782" s="898">
        <f>'dnu 63'!G45</f>
        <v>894</v>
      </c>
      <c r="Q3782" s="898">
        <f>'dnu 63'!I45</f>
        <v>894</v>
      </c>
      <c r="S3782" s="722">
        <f t="shared" si="474"/>
        <v>186.30999999999995</v>
      </c>
      <c r="T3782" s="461"/>
      <c r="U3782" s="722">
        <f t="shared" si="476"/>
        <v>0</v>
      </c>
      <c r="W3782" s="655">
        <f t="shared" si="477"/>
        <v>0</v>
      </c>
      <c r="Z3782" s="654">
        <f t="shared" si="475"/>
        <v>1080.31</v>
      </c>
    </row>
    <row r="3783" spans="1:26">
      <c r="A3783" s="381">
        <v>3783</v>
      </c>
      <c r="B3783" s="146" t="s">
        <v>188</v>
      </c>
      <c r="D3783" t="s">
        <v>905</v>
      </c>
      <c r="E3783" s="1068">
        <f>'62'!K25</f>
        <v>1731</v>
      </c>
      <c r="G3783" s="1068">
        <f>'62'!K56</f>
        <v>1288</v>
      </c>
      <c r="I3783" s="737">
        <f>'dnu 63'!G46</f>
        <v>1288</v>
      </c>
      <c r="K3783" s="231">
        <f>'dnu 63'!I46</f>
        <v>1288</v>
      </c>
      <c r="N3783" s="1018">
        <v>1288</v>
      </c>
      <c r="O3783" s="898">
        <f>'dnu 63'!G46</f>
        <v>1288</v>
      </c>
      <c r="Q3783" s="898">
        <f>'dnu 63'!I46</f>
        <v>1288</v>
      </c>
      <c r="S3783" s="722">
        <f t="shared" si="474"/>
        <v>443</v>
      </c>
      <c r="T3783" s="461"/>
      <c r="U3783" s="722">
        <f t="shared" si="476"/>
        <v>0</v>
      </c>
      <c r="W3783" s="655">
        <f t="shared" si="477"/>
        <v>0</v>
      </c>
      <c r="Z3783" s="654">
        <f t="shared" si="475"/>
        <v>1731</v>
      </c>
    </row>
    <row r="3784" spans="1:26">
      <c r="A3784" s="381">
        <v>3784</v>
      </c>
      <c r="B3784" s="146" t="s">
        <v>329</v>
      </c>
      <c r="D3784" t="s">
        <v>905</v>
      </c>
      <c r="E3784" s="1068">
        <f>'62'!K26</f>
        <v>1121</v>
      </c>
      <c r="G3784" s="1068">
        <f>'62'!K57</f>
        <v>0</v>
      </c>
      <c r="I3784" s="737">
        <f>'dnu 63'!G47</f>
        <v>0</v>
      </c>
      <c r="K3784" s="231">
        <f>'dnu 63'!I47</f>
        <v>0</v>
      </c>
      <c r="N3784" s="1018">
        <v>0</v>
      </c>
      <c r="O3784" s="898">
        <f>'dnu 63'!G47</f>
        <v>0</v>
      </c>
      <c r="Q3784" s="898">
        <f>'dnu 63'!I47</f>
        <v>0</v>
      </c>
      <c r="S3784" s="722">
        <f t="shared" ref="S3784:S3815" si="478">E3784-I3784</f>
        <v>1121</v>
      </c>
      <c r="T3784" s="461"/>
      <c r="U3784" s="722">
        <f t="shared" si="476"/>
        <v>0</v>
      </c>
      <c r="W3784" s="655">
        <f t="shared" si="477"/>
        <v>0</v>
      </c>
      <c r="Z3784" s="654">
        <f t="shared" ref="Z3784:Z3815" si="479">E3784-Y3784</f>
        <v>1121</v>
      </c>
    </row>
    <row r="3785" spans="1:26" ht="15.75">
      <c r="A3785" s="381">
        <v>3785</v>
      </c>
      <c r="B3785" s="341" t="s">
        <v>184</v>
      </c>
      <c r="D3785" t="s">
        <v>905</v>
      </c>
      <c r="E3785" s="1068">
        <f>'62'!K27</f>
        <v>3932.31</v>
      </c>
      <c r="G3785" s="1068">
        <f>'62'!K58</f>
        <v>2182</v>
      </c>
      <c r="I3785" s="737">
        <f>'dnu 63'!G48</f>
        <v>2182</v>
      </c>
      <c r="K3785" s="231">
        <f>'dnu 63'!I48</f>
        <v>2182</v>
      </c>
      <c r="N3785" s="1018">
        <v>2182</v>
      </c>
      <c r="O3785" s="898">
        <f>'dnu 63'!G48</f>
        <v>2182</v>
      </c>
      <c r="Q3785" s="898">
        <f>'dnu 63'!I48</f>
        <v>2182</v>
      </c>
      <c r="S3785" s="722">
        <f t="shared" si="478"/>
        <v>1750.31</v>
      </c>
      <c r="T3785" s="461"/>
      <c r="U3785" s="722">
        <f t="shared" si="476"/>
        <v>0</v>
      </c>
      <c r="W3785" s="655">
        <f t="shared" si="477"/>
        <v>0</v>
      </c>
      <c r="Z3785" s="654">
        <f t="shared" si="479"/>
        <v>3932.31</v>
      </c>
    </row>
    <row r="3786" spans="1:26">
      <c r="A3786" s="381">
        <v>3786</v>
      </c>
      <c r="B3786" s="146" t="s">
        <v>332</v>
      </c>
      <c r="I3786" s="737"/>
      <c r="K3786" s="231"/>
      <c r="N3786" s="1018"/>
      <c r="S3786" s="722">
        <f t="shared" si="478"/>
        <v>0</v>
      </c>
      <c r="U3786" s="722">
        <f t="shared" si="476"/>
        <v>0</v>
      </c>
      <c r="W3786" s="655">
        <f t="shared" si="477"/>
        <v>0</v>
      </c>
      <c r="Z3786" s="654">
        <f t="shared" si="479"/>
        <v>0</v>
      </c>
    </row>
    <row r="3787" spans="1:26">
      <c r="A3787" s="381">
        <v>3787</v>
      </c>
      <c r="B3787" s="146" t="s">
        <v>1026</v>
      </c>
      <c r="D3787" t="s">
        <v>905</v>
      </c>
      <c r="E3787" s="1068">
        <f>'62'!K30</f>
        <v>1080.31</v>
      </c>
      <c r="G3787" s="1068">
        <f>'62'!K61</f>
        <v>894</v>
      </c>
      <c r="I3787" s="737">
        <f>'dnu 63'!G51</f>
        <v>894</v>
      </c>
      <c r="K3787" s="231">
        <f>'dnu 63'!I51</f>
        <v>894</v>
      </c>
      <c r="N3787" s="1018">
        <v>894</v>
      </c>
      <c r="O3787" s="898">
        <f>'dnu 63'!G51</f>
        <v>894</v>
      </c>
      <c r="Q3787" s="898">
        <f>'dnu 63'!I51</f>
        <v>894</v>
      </c>
      <c r="S3787" s="722">
        <f t="shared" si="478"/>
        <v>186.30999999999995</v>
      </c>
      <c r="T3787" s="461"/>
      <c r="U3787" s="722">
        <f t="shared" si="476"/>
        <v>0</v>
      </c>
      <c r="W3787" s="655">
        <f t="shared" si="477"/>
        <v>0</v>
      </c>
      <c r="Z3787" s="654">
        <f t="shared" si="479"/>
        <v>1080.31</v>
      </c>
    </row>
    <row r="3788" spans="1:26">
      <c r="A3788" s="381">
        <v>3788</v>
      </c>
      <c r="B3788" s="146" t="s">
        <v>1027</v>
      </c>
      <c r="D3788" t="s">
        <v>905</v>
      </c>
      <c r="E3788" s="1068">
        <f>'62'!K31</f>
        <v>2852</v>
      </c>
      <c r="G3788" s="1068">
        <f>'62'!K62</f>
        <v>1288</v>
      </c>
      <c r="I3788" s="737">
        <f>'dnu 63'!G52</f>
        <v>1288</v>
      </c>
      <c r="K3788" s="231">
        <f>'dnu 63'!I52</f>
        <v>1288</v>
      </c>
      <c r="N3788" s="1018">
        <v>1288</v>
      </c>
      <c r="O3788" s="898">
        <f>'dnu 63'!G52</f>
        <v>1288</v>
      </c>
      <c r="Q3788" s="898">
        <f>'dnu 63'!I52</f>
        <v>1288</v>
      </c>
      <c r="S3788" s="722">
        <f t="shared" si="478"/>
        <v>1564</v>
      </c>
      <c r="T3788" s="461"/>
      <c r="U3788" s="722">
        <f t="shared" si="476"/>
        <v>0</v>
      </c>
      <c r="W3788" s="655">
        <f t="shared" si="477"/>
        <v>0</v>
      </c>
      <c r="Z3788" s="654">
        <f t="shared" si="479"/>
        <v>2852</v>
      </c>
    </row>
    <row r="3789" spans="1:26" ht="15.75">
      <c r="A3789" s="381">
        <v>3789</v>
      </c>
      <c r="B3789" s="341" t="s">
        <v>106</v>
      </c>
      <c r="D3789" t="s">
        <v>905</v>
      </c>
      <c r="E3789" s="1068">
        <f>'62'!K32</f>
        <v>3932.31</v>
      </c>
      <c r="G3789" s="1068">
        <f>'62'!K63</f>
        <v>2182</v>
      </c>
      <c r="I3789" s="737">
        <f>'dnu 63'!G53</f>
        <v>2182</v>
      </c>
      <c r="K3789" s="231">
        <f>'dnu 63'!I53</f>
        <v>2182</v>
      </c>
      <c r="N3789" s="1018">
        <v>2182</v>
      </c>
      <c r="O3789" s="898">
        <f>'dnu 63'!G53</f>
        <v>2182</v>
      </c>
      <c r="Q3789" s="898">
        <f>'dnu 63'!I53</f>
        <v>2182</v>
      </c>
      <c r="S3789" s="722">
        <f t="shared" si="478"/>
        <v>1750.31</v>
      </c>
      <c r="T3789" s="461"/>
      <c r="U3789" s="722">
        <f t="shared" si="476"/>
        <v>0</v>
      </c>
      <c r="W3789" s="655">
        <f t="shared" si="477"/>
        <v>0</v>
      </c>
      <c r="Z3789" s="654">
        <f t="shared" si="479"/>
        <v>3932.31</v>
      </c>
    </row>
    <row r="3790" spans="1:26" ht="15.75">
      <c r="A3790" s="381">
        <v>3790</v>
      </c>
      <c r="B3790" s="341" t="s">
        <v>733</v>
      </c>
      <c r="I3790" s="737"/>
      <c r="K3790" s="231"/>
      <c r="N3790" s="1018"/>
      <c r="S3790" s="722">
        <f t="shared" si="478"/>
        <v>0</v>
      </c>
      <c r="U3790" s="722">
        <f t="shared" si="476"/>
        <v>0</v>
      </c>
      <c r="W3790" s="655">
        <f t="shared" si="477"/>
        <v>0</v>
      </c>
      <c r="Z3790" s="654">
        <f t="shared" si="479"/>
        <v>0</v>
      </c>
    </row>
    <row r="3791" spans="1:26" ht="15.75">
      <c r="A3791" s="381">
        <v>3791</v>
      </c>
      <c r="B3791" s="341" t="s">
        <v>335</v>
      </c>
      <c r="I3791" s="737"/>
      <c r="K3791" s="231"/>
      <c r="N3791" s="1018"/>
      <c r="S3791" s="722">
        <f t="shared" si="478"/>
        <v>0</v>
      </c>
      <c r="U3791" s="722">
        <f t="shared" si="476"/>
        <v>0</v>
      </c>
      <c r="W3791" s="655">
        <f t="shared" si="477"/>
        <v>0</v>
      </c>
      <c r="Z3791" s="654">
        <f t="shared" si="479"/>
        <v>0</v>
      </c>
    </row>
    <row r="3792" spans="1:26" ht="15.75">
      <c r="A3792" s="381">
        <v>3792</v>
      </c>
      <c r="B3792" s="341" t="s">
        <v>704</v>
      </c>
      <c r="I3792" s="737"/>
      <c r="K3792" s="231"/>
      <c r="N3792" s="1018"/>
      <c r="S3792" s="722">
        <f t="shared" si="478"/>
        <v>0</v>
      </c>
      <c r="U3792" s="722">
        <f t="shared" ref="U3792:U3823" si="480">G3792-K3792</f>
        <v>0</v>
      </c>
      <c r="W3792" s="655">
        <f t="shared" ref="W3792:W3823" si="481">G3792-N3792</f>
        <v>0</v>
      </c>
      <c r="Z3792" s="654">
        <f t="shared" si="479"/>
        <v>0</v>
      </c>
    </row>
    <row r="3793" spans="1:26">
      <c r="A3793" s="381">
        <v>3793</v>
      </c>
      <c r="B3793" s="146" t="s">
        <v>328</v>
      </c>
      <c r="D3793" t="s">
        <v>905</v>
      </c>
      <c r="E3793" s="910">
        <f>'63'!G15</f>
        <v>0</v>
      </c>
      <c r="G3793" s="910">
        <f>'63'!I15</f>
        <v>0</v>
      </c>
      <c r="I3793" s="737">
        <f>'63'!G15</f>
        <v>0</v>
      </c>
      <c r="K3793" s="231">
        <f>'63'!I15</f>
        <v>0</v>
      </c>
      <c r="N3793" s="1018">
        <v>0</v>
      </c>
      <c r="O3793" s="898">
        <f>'63'!G15</f>
        <v>0</v>
      </c>
      <c r="Q3793" s="898">
        <f>'63'!I15</f>
        <v>0</v>
      </c>
      <c r="S3793" s="722">
        <f t="shared" si="478"/>
        <v>0</v>
      </c>
      <c r="T3793" s="461"/>
      <c r="U3793" s="722">
        <f t="shared" si="480"/>
        <v>0</v>
      </c>
      <c r="W3793" s="655">
        <f t="shared" si="481"/>
        <v>0</v>
      </c>
      <c r="Z3793" s="654">
        <f t="shared" si="479"/>
        <v>0</v>
      </c>
    </row>
    <row r="3794" spans="1:26">
      <c r="A3794" s="381">
        <v>3794</v>
      </c>
      <c r="B3794" s="146" t="s">
        <v>188</v>
      </c>
      <c r="D3794" t="s">
        <v>905</v>
      </c>
      <c r="E3794" s="910">
        <f>'63'!G16</f>
        <v>0</v>
      </c>
      <c r="G3794" s="910">
        <f>'63'!I16</f>
        <v>0</v>
      </c>
      <c r="I3794" s="737">
        <f>'63'!G16</f>
        <v>0</v>
      </c>
      <c r="K3794" s="231">
        <f>'63'!I16</f>
        <v>0</v>
      </c>
      <c r="N3794" s="1018">
        <v>0</v>
      </c>
      <c r="O3794" s="898">
        <f>'63'!G16</f>
        <v>0</v>
      </c>
      <c r="Q3794" s="898">
        <f>'63'!I16</f>
        <v>0</v>
      </c>
      <c r="S3794" s="722">
        <f t="shared" si="478"/>
        <v>0</v>
      </c>
      <c r="T3794" s="461"/>
      <c r="U3794" s="722">
        <f t="shared" si="480"/>
        <v>0</v>
      </c>
      <c r="W3794" s="655">
        <f t="shared" si="481"/>
        <v>0</v>
      </c>
      <c r="Z3794" s="654">
        <f t="shared" si="479"/>
        <v>0</v>
      </c>
    </row>
    <row r="3795" spans="1:26">
      <c r="A3795" s="381">
        <v>3795</v>
      </c>
      <c r="B3795" s="146" t="s">
        <v>329</v>
      </c>
      <c r="D3795" t="s">
        <v>905</v>
      </c>
      <c r="E3795" s="910">
        <f>'63'!G17</f>
        <v>0</v>
      </c>
      <c r="G3795" s="910">
        <f>'63'!I17</f>
        <v>0</v>
      </c>
      <c r="I3795" s="737">
        <f>'63'!G17</f>
        <v>0</v>
      </c>
      <c r="K3795" s="231">
        <f>'63'!I17</f>
        <v>0</v>
      </c>
      <c r="N3795" s="1018">
        <v>0</v>
      </c>
      <c r="O3795" s="898">
        <f>'63'!G17</f>
        <v>0</v>
      </c>
      <c r="Q3795" s="898">
        <f>'63'!I17</f>
        <v>0</v>
      </c>
      <c r="S3795" s="722">
        <f t="shared" si="478"/>
        <v>0</v>
      </c>
      <c r="T3795" s="461"/>
      <c r="U3795" s="722">
        <f t="shared" si="480"/>
        <v>0</v>
      </c>
      <c r="W3795" s="655">
        <f t="shared" si="481"/>
        <v>0</v>
      </c>
      <c r="Z3795" s="654">
        <f t="shared" si="479"/>
        <v>0</v>
      </c>
    </row>
    <row r="3796" spans="1:26">
      <c r="A3796" s="381">
        <v>3796</v>
      </c>
      <c r="B3796" s="146" t="s">
        <v>330</v>
      </c>
      <c r="D3796" t="s">
        <v>905</v>
      </c>
      <c r="E3796" s="910">
        <f>'63'!G18</f>
        <v>0</v>
      </c>
      <c r="G3796" s="910">
        <f>'63'!I18</f>
        <v>0</v>
      </c>
      <c r="I3796" s="737">
        <f>'63'!G18</f>
        <v>0</v>
      </c>
      <c r="K3796" s="231">
        <f>'63'!I18</f>
        <v>0</v>
      </c>
      <c r="N3796" s="1018">
        <v>0</v>
      </c>
      <c r="O3796" s="898">
        <f>'63'!G18</f>
        <v>0</v>
      </c>
      <c r="Q3796" s="898">
        <f>'63'!I18</f>
        <v>0</v>
      </c>
      <c r="S3796" s="722">
        <f t="shared" si="478"/>
        <v>0</v>
      </c>
      <c r="T3796" s="461"/>
      <c r="U3796" s="722">
        <f t="shared" si="480"/>
        <v>0</v>
      </c>
      <c r="W3796" s="655">
        <f t="shared" si="481"/>
        <v>0</v>
      </c>
      <c r="Z3796" s="654">
        <f t="shared" si="479"/>
        <v>0</v>
      </c>
    </row>
    <row r="3797" spans="1:26" ht="15.75">
      <c r="A3797" s="381">
        <v>3797</v>
      </c>
      <c r="B3797" s="341" t="s">
        <v>184</v>
      </c>
      <c r="D3797" t="s">
        <v>905</v>
      </c>
      <c r="E3797" s="910">
        <f>'63'!G19</f>
        <v>0</v>
      </c>
      <c r="G3797" s="910">
        <f>'63'!I19</f>
        <v>0</v>
      </c>
      <c r="I3797" s="737">
        <f>'63'!G19</f>
        <v>0</v>
      </c>
      <c r="K3797" s="231">
        <f>'63'!I19</f>
        <v>0</v>
      </c>
      <c r="N3797" s="1018">
        <v>0</v>
      </c>
      <c r="O3797" s="898">
        <f>'63'!G19</f>
        <v>0</v>
      </c>
      <c r="Q3797" s="898">
        <f>'63'!I19</f>
        <v>0</v>
      </c>
      <c r="S3797" s="722">
        <f t="shared" si="478"/>
        <v>0</v>
      </c>
      <c r="T3797" s="461"/>
      <c r="U3797" s="722">
        <f t="shared" si="480"/>
        <v>0</v>
      </c>
      <c r="W3797" s="655">
        <f t="shared" si="481"/>
        <v>0</v>
      </c>
      <c r="Z3797" s="654">
        <f t="shared" si="479"/>
        <v>0</v>
      </c>
    </row>
    <row r="3798" spans="1:26" ht="15.75">
      <c r="A3798" s="381">
        <v>3798</v>
      </c>
      <c r="B3798" s="341" t="s">
        <v>332</v>
      </c>
      <c r="I3798" s="737"/>
      <c r="K3798" s="231"/>
      <c r="N3798" s="1018"/>
      <c r="S3798" s="722">
        <f t="shared" si="478"/>
        <v>0</v>
      </c>
      <c r="U3798" s="722">
        <f t="shared" si="480"/>
        <v>0</v>
      </c>
      <c r="W3798" s="655">
        <f t="shared" si="481"/>
        <v>0</v>
      </c>
      <c r="Z3798" s="654">
        <f t="shared" si="479"/>
        <v>0</v>
      </c>
    </row>
    <row r="3799" spans="1:26">
      <c r="A3799" s="381">
        <v>3799</v>
      </c>
      <c r="B3799" s="146" t="s">
        <v>1026</v>
      </c>
      <c r="D3799" t="s">
        <v>905</v>
      </c>
      <c r="E3799" s="910">
        <f>'63'!G21</f>
        <v>0</v>
      </c>
      <c r="G3799" s="910">
        <f>'63'!I21</f>
        <v>0</v>
      </c>
      <c r="I3799" s="737">
        <f>'63'!G21</f>
        <v>0</v>
      </c>
      <c r="K3799" s="231">
        <f>'63'!I21</f>
        <v>0</v>
      </c>
      <c r="N3799" s="1018">
        <v>0</v>
      </c>
      <c r="O3799" s="898">
        <f>'63'!G21</f>
        <v>0</v>
      </c>
      <c r="Q3799" s="898">
        <f>'63'!I21</f>
        <v>0</v>
      </c>
      <c r="S3799" s="722">
        <f t="shared" si="478"/>
        <v>0</v>
      </c>
      <c r="T3799" s="461"/>
      <c r="U3799" s="722">
        <f t="shared" si="480"/>
        <v>0</v>
      </c>
      <c r="W3799" s="655">
        <f t="shared" si="481"/>
        <v>0</v>
      </c>
      <c r="Z3799" s="654">
        <f t="shared" si="479"/>
        <v>0</v>
      </c>
    </row>
    <row r="3800" spans="1:26">
      <c r="A3800" s="381">
        <v>3800</v>
      </c>
      <c r="B3800" s="146" t="s">
        <v>1028</v>
      </c>
      <c r="D3800" t="s">
        <v>905</v>
      </c>
      <c r="E3800" s="910">
        <f>'63'!G22</f>
        <v>0</v>
      </c>
      <c r="G3800" s="910">
        <f>'63'!I22</f>
        <v>0</v>
      </c>
      <c r="I3800" s="737">
        <f>'63'!G22</f>
        <v>0</v>
      </c>
      <c r="K3800" s="231">
        <f>'63'!I22</f>
        <v>0</v>
      </c>
      <c r="N3800" s="1018">
        <v>0</v>
      </c>
      <c r="O3800" s="898">
        <f>'63'!G22</f>
        <v>0</v>
      </c>
      <c r="Q3800" s="898">
        <f>'63'!I22</f>
        <v>0</v>
      </c>
      <c r="S3800" s="722">
        <f t="shared" si="478"/>
        <v>0</v>
      </c>
      <c r="T3800" s="461"/>
      <c r="U3800" s="722">
        <f t="shared" si="480"/>
        <v>0</v>
      </c>
      <c r="W3800" s="655">
        <f t="shared" si="481"/>
        <v>0</v>
      </c>
      <c r="Z3800" s="654">
        <f t="shared" si="479"/>
        <v>0</v>
      </c>
    </row>
    <row r="3801" spans="1:26" ht="15.75">
      <c r="A3801" s="381">
        <v>3801</v>
      </c>
      <c r="B3801" s="341" t="s">
        <v>106</v>
      </c>
      <c r="D3801" t="s">
        <v>905</v>
      </c>
      <c r="E3801" s="910">
        <f>'63'!G23</f>
        <v>0</v>
      </c>
      <c r="G3801" s="910">
        <f>'63'!I23</f>
        <v>0</v>
      </c>
      <c r="I3801" s="737">
        <f>'63'!G23</f>
        <v>0</v>
      </c>
      <c r="K3801" s="231">
        <f>'63'!I23</f>
        <v>0</v>
      </c>
      <c r="N3801" s="1018">
        <v>0</v>
      </c>
      <c r="O3801" s="898">
        <f>'63'!G23</f>
        <v>0</v>
      </c>
      <c r="Q3801" s="898">
        <f>'63'!I23</f>
        <v>0</v>
      </c>
      <c r="S3801" s="722">
        <f t="shared" si="478"/>
        <v>0</v>
      </c>
      <c r="T3801" s="461"/>
      <c r="U3801" s="722">
        <f t="shared" si="480"/>
        <v>0</v>
      </c>
      <c r="W3801" s="655">
        <f t="shared" si="481"/>
        <v>0</v>
      </c>
      <c r="Z3801" s="654">
        <f t="shared" si="479"/>
        <v>0</v>
      </c>
    </row>
    <row r="3802" spans="1:26" ht="15.75">
      <c r="A3802" s="381">
        <v>3802</v>
      </c>
      <c r="B3802" s="341" t="s">
        <v>331</v>
      </c>
      <c r="I3802" s="737"/>
      <c r="K3802" s="231"/>
      <c r="N3802" s="1018"/>
      <c r="S3802" s="722">
        <f t="shared" si="478"/>
        <v>0</v>
      </c>
      <c r="U3802" s="722">
        <f t="shared" si="480"/>
        <v>0</v>
      </c>
      <c r="W3802" s="655">
        <f t="shared" si="481"/>
        <v>0</v>
      </c>
      <c r="Z3802" s="654">
        <f t="shared" si="479"/>
        <v>0</v>
      </c>
    </row>
    <row r="3803" spans="1:26">
      <c r="A3803" s="381">
        <v>3803</v>
      </c>
      <c r="B3803" s="146" t="s">
        <v>328</v>
      </c>
      <c r="D3803" t="s">
        <v>905</v>
      </c>
      <c r="E3803" s="910">
        <f>'63'!G26</f>
        <v>0</v>
      </c>
      <c r="G3803" s="910">
        <f>'63'!I26</f>
        <v>0</v>
      </c>
      <c r="I3803" s="737">
        <f>'63'!G26</f>
        <v>0</v>
      </c>
      <c r="K3803" s="231">
        <f>'63'!I26</f>
        <v>0</v>
      </c>
      <c r="N3803" s="1018">
        <v>0</v>
      </c>
      <c r="O3803" s="898">
        <f>'63'!G26</f>
        <v>0</v>
      </c>
      <c r="Q3803" s="898">
        <f>'63'!I26</f>
        <v>0</v>
      </c>
      <c r="S3803" s="722">
        <f t="shared" si="478"/>
        <v>0</v>
      </c>
      <c r="T3803" s="461"/>
      <c r="U3803" s="722">
        <f t="shared" si="480"/>
        <v>0</v>
      </c>
      <c r="W3803" s="655">
        <f t="shared" si="481"/>
        <v>0</v>
      </c>
      <c r="Z3803" s="654">
        <f t="shared" si="479"/>
        <v>0</v>
      </c>
    </row>
    <row r="3804" spans="1:26">
      <c r="A3804" s="381">
        <v>3804</v>
      </c>
      <c r="B3804" s="146" t="s">
        <v>188</v>
      </c>
      <c r="D3804" t="s">
        <v>905</v>
      </c>
      <c r="E3804" s="910">
        <f>'63'!G27</f>
        <v>0</v>
      </c>
      <c r="G3804" s="910">
        <f>'63'!I27</f>
        <v>0</v>
      </c>
      <c r="I3804" s="737">
        <f>'63'!G27</f>
        <v>0</v>
      </c>
      <c r="K3804" s="231">
        <f>'63'!I27</f>
        <v>0</v>
      </c>
      <c r="N3804" s="1018">
        <v>0</v>
      </c>
      <c r="O3804" s="898">
        <f>'63'!G27</f>
        <v>0</v>
      </c>
      <c r="Q3804" s="898">
        <f>'63'!I27</f>
        <v>0</v>
      </c>
      <c r="S3804" s="722">
        <f t="shared" si="478"/>
        <v>0</v>
      </c>
      <c r="T3804" s="461"/>
      <c r="U3804" s="722">
        <f t="shared" si="480"/>
        <v>0</v>
      </c>
      <c r="W3804" s="655">
        <f t="shared" si="481"/>
        <v>0</v>
      </c>
      <c r="Z3804" s="654">
        <f t="shared" si="479"/>
        <v>0</v>
      </c>
    </row>
    <row r="3805" spans="1:26">
      <c r="A3805" s="381">
        <v>3805</v>
      </c>
      <c r="B3805" s="146" t="s">
        <v>329</v>
      </c>
      <c r="D3805" t="s">
        <v>905</v>
      </c>
      <c r="E3805" s="910">
        <f>'63'!G28</f>
        <v>0</v>
      </c>
      <c r="G3805" s="910">
        <f>'63'!I28</f>
        <v>0</v>
      </c>
      <c r="I3805" s="737">
        <f>'63'!G28</f>
        <v>0</v>
      </c>
      <c r="K3805" s="231">
        <f>'63'!I28</f>
        <v>0</v>
      </c>
      <c r="N3805" s="1018">
        <v>0</v>
      </c>
      <c r="O3805" s="898">
        <f>'63'!G28</f>
        <v>0</v>
      </c>
      <c r="Q3805" s="898">
        <f>'63'!I28</f>
        <v>0</v>
      </c>
      <c r="S3805" s="722">
        <f t="shared" si="478"/>
        <v>0</v>
      </c>
      <c r="T3805" s="461"/>
      <c r="U3805" s="722">
        <f t="shared" si="480"/>
        <v>0</v>
      </c>
      <c r="W3805" s="655">
        <f t="shared" si="481"/>
        <v>0</v>
      </c>
      <c r="Z3805" s="654">
        <f t="shared" si="479"/>
        <v>0</v>
      </c>
    </row>
    <row r="3806" spans="1:26">
      <c r="A3806" s="381">
        <v>3806</v>
      </c>
      <c r="B3806" s="146" t="s">
        <v>330</v>
      </c>
      <c r="C3806" s="388"/>
      <c r="D3806" s="388" t="s">
        <v>905</v>
      </c>
      <c r="E3806" s="910">
        <f>'63'!G29</f>
        <v>0</v>
      </c>
      <c r="G3806" s="910">
        <f>'63'!I29</f>
        <v>0</v>
      </c>
      <c r="I3806" s="737">
        <f>'63'!G29</f>
        <v>0</v>
      </c>
      <c r="K3806" s="231">
        <f>'63'!I29</f>
        <v>0</v>
      </c>
      <c r="N3806" s="1018">
        <v>0</v>
      </c>
      <c r="O3806" s="898">
        <f>'63'!G29</f>
        <v>0</v>
      </c>
      <c r="Q3806" s="898">
        <f>'63'!I29</f>
        <v>0</v>
      </c>
      <c r="S3806" s="722">
        <f t="shared" si="478"/>
        <v>0</v>
      </c>
      <c r="T3806" s="461"/>
      <c r="U3806" s="722">
        <f t="shared" si="480"/>
        <v>0</v>
      </c>
      <c r="W3806" s="655">
        <f t="shared" si="481"/>
        <v>0</v>
      </c>
      <c r="Z3806" s="654">
        <f t="shared" si="479"/>
        <v>0</v>
      </c>
    </row>
    <row r="3807" spans="1:26" ht="15.75">
      <c r="A3807" s="381">
        <v>3807</v>
      </c>
      <c r="B3807" s="341" t="s">
        <v>331</v>
      </c>
      <c r="D3807" t="s">
        <v>905</v>
      </c>
      <c r="E3807" s="910">
        <f>'63'!G30</f>
        <v>0</v>
      </c>
      <c r="G3807" s="910">
        <f>'63'!I30</f>
        <v>0</v>
      </c>
      <c r="I3807" s="737">
        <f>'63'!G30</f>
        <v>0</v>
      </c>
      <c r="K3807" s="231">
        <f>'63'!I30</f>
        <v>0</v>
      </c>
      <c r="N3807" s="1018">
        <v>0</v>
      </c>
      <c r="O3807" s="898">
        <f>'63'!G30</f>
        <v>0</v>
      </c>
      <c r="Q3807" s="898">
        <f>'63'!I30</f>
        <v>0</v>
      </c>
      <c r="S3807" s="722">
        <f t="shared" si="478"/>
        <v>0</v>
      </c>
      <c r="T3807" s="461"/>
      <c r="U3807" s="722">
        <f t="shared" si="480"/>
        <v>0</v>
      </c>
      <c r="W3807" s="655">
        <f t="shared" si="481"/>
        <v>0</v>
      </c>
      <c r="Z3807" s="654">
        <f t="shared" si="479"/>
        <v>0</v>
      </c>
    </row>
    <row r="3808" spans="1:26" ht="15.75">
      <c r="A3808" s="381">
        <v>3808</v>
      </c>
      <c r="B3808" s="341" t="s">
        <v>332</v>
      </c>
      <c r="I3808" s="737"/>
      <c r="K3808" s="231"/>
      <c r="N3808" s="1018"/>
      <c r="S3808" s="722">
        <f t="shared" si="478"/>
        <v>0</v>
      </c>
      <c r="U3808" s="722">
        <f t="shared" si="480"/>
        <v>0</v>
      </c>
      <c r="W3808" s="655">
        <f t="shared" si="481"/>
        <v>0</v>
      </c>
      <c r="Z3808" s="654">
        <f t="shared" si="479"/>
        <v>0</v>
      </c>
    </row>
    <row r="3809" spans="1:26">
      <c r="A3809" s="381">
        <v>3809</v>
      </c>
      <c r="B3809" s="146" t="s">
        <v>1026</v>
      </c>
      <c r="D3809" t="s">
        <v>905</v>
      </c>
      <c r="E3809" s="910">
        <f>'63'!G32</f>
        <v>0</v>
      </c>
      <c r="G3809" s="910">
        <f>'63'!I32</f>
        <v>0</v>
      </c>
      <c r="I3809" s="737">
        <f>'63'!G32</f>
        <v>0</v>
      </c>
      <c r="K3809" s="231">
        <f>'63'!I32</f>
        <v>0</v>
      </c>
      <c r="N3809" s="1018">
        <v>0</v>
      </c>
      <c r="O3809" s="898">
        <f>'63'!G32</f>
        <v>0</v>
      </c>
      <c r="Q3809" s="898">
        <f>'63'!I32</f>
        <v>0</v>
      </c>
      <c r="S3809" s="722">
        <f t="shared" si="478"/>
        <v>0</v>
      </c>
      <c r="T3809" s="461"/>
      <c r="U3809" s="722">
        <f t="shared" si="480"/>
        <v>0</v>
      </c>
      <c r="W3809" s="655">
        <f t="shared" si="481"/>
        <v>0</v>
      </c>
      <c r="Z3809" s="654">
        <f t="shared" si="479"/>
        <v>0</v>
      </c>
    </row>
    <row r="3810" spans="1:26">
      <c r="A3810" s="381">
        <v>3810</v>
      </c>
      <c r="B3810" s="146" t="s">
        <v>1028</v>
      </c>
      <c r="D3810" t="s">
        <v>905</v>
      </c>
      <c r="E3810" s="910">
        <f>'63'!G33</f>
        <v>0</v>
      </c>
      <c r="G3810" s="910">
        <f>'63'!I33</f>
        <v>0</v>
      </c>
      <c r="I3810" s="737">
        <f>'63'!G33</f>
        <v>0</v>
      </c>
      <c r="K3810" s="231">
        <f>'63'!I33</f>
        <v>0</v>
      </c>
      <c r="N3810" s="1018">
        <v>0</v>
      </c>
      <c r="O3810" s="898">
        <f>'63'!G33</f>
        <v>0</v>
      </c>
      <c r="Q3810" s="898">
        <f>'63'!I33</f>
        <v>0</v>
      </c>
      <c r="S3810" s="722">
        <f t="shared" si="478"/>
        <v>0</v>
      </c>
      <c r="T3810" s="461"/>
      <c r="U3810" s="722">
        <f t="shared" si="480"/>
        <v>0</v>
      </c>
      <c r="W3810" s="655">
        <f t="shared" si="481"/>
        <v>0</v>
      </c>
      <c r="Z3810" s="654">
        <f t="shared" si="479"/>
        <v>0</v>
      </c>
    </row>
    <row r="3811" spans="1:26" ht="15.75">
      <c r="A3811" s="381">
        <v>3811</v>
      </c>
      <c r="B3811" s="341" t="s">
        <v>106</v>
      </c>
      <c r="D3811" t="s">
        <v>905</v>
      </c>
      <c r="E3811" s="910">
        <f>'63'!G34</f>
        <v>0</v>
      </c>
      <c r="G3811" s="910">
        <f>'63'!I34</f>
        <v>0</v>
      </c>
      <c r="I3811" s="737">
        <f>'63'!G34</f>
        <v>0</v>
      </c>
      <c r="K3811" s="231">
        <f>'63'!I34</f>
        <v>0</v>
      </c>
      <c r="N3811" s="1018">
        <v>0</v>
      </c>
      <c r="O3811" s="898">
        <f>'63'!G34</f>
        <v>0</v>
      </c>
      <c r="Q3811" s="898">
        <f>'63'!I34</f>
        <v>0</v>
      </c>
      <c r="S3811" s="722">
        <f t="shared" si="478"/>
        <v>0</v>
      </c>
      <c r="T3811" s="461"/>
      <c r="U3811" s="722">
        <f t="shared" si="480"/>
        <v>0</v>
      </c>
      <c r="W3811" s="655">
        <f t="shared" si="481"/>
        <v>0</v>
      </c>
      <c r="Z3811" s="654">
        <f t="shared" si="479"/>
        <v>0</v>
      </c>
    </row>
    <row r="3812" spans="1:26" ht="15.75">
      <c r="A3812" s="381">
        <v>3812</v>
      </c>
      <c r="B3812" s="341" t="s">
        <v>589</v>
      </c>
      <c r="I3812" s="737"/>
      <c r="K3812" s="231"/>
      <c r="N3812" s="1018"/>
      <c r="S3812" s="722">
        <f t="shared" si="478"/>
        <v>0</v>
      </c>
      <c r="U3812" s="722">
        <f t="shared" si="480"/>
        <v>0</v>
      </c>
      <c r="W3812" s="655">
        <f t="shared" si="481"/>
        <v>0</v>
      </c>
      <c r="Z3812" s="654">
        <f t="shared" si="479"/>
        <v>0</v>
      </c>
    </row>
    <row r="3813" spans="1:26" ht="15.75">
      <c r="A3813" s="381">
        <v>3813</v>
      </c>
      <c r="B3813" s="341" t="s">
        <v>1108</v>
      </c>
      <c r="I3813" s="737"/>
      <c r="K3813" s="231"/>
      <c r="N3813" s="1018"/>
      <c r="S3813" s="722">
        <f t="shared" si="478"/>
        <v>0</v>
      </c>
      <c r="U3813" s="722">
        <f t="shared" si="480"/>
        <v>0</v>
      </c>
      <c r="W3813" s="655">
        <f t="shared" si="481"/>
        <v>0</v>
      </c>
      <c r="Z3813" s="654">
        <f t="shared" si="479"/>
        <v>0</v>
      </c>
    </row>
    <row r="3814" spans="1:26" ht="15.75">
      <c r="A3814" s="381">
        <v>3814</v>
      </c>
      <c r="B3814" s="341" t="s">
        <v>1029</v>
      </c>
      <c r="I3814" s="737"/>
      <c r="K3814" s="231"/>
      <c r="N3814" s="1018"/>
      <c r="S3814" s="722">
        <f t="shared" si="478"/>
        <v>0</v>
      </c>
      <c r="U3814" s="722">
        <f t="shared" si="480"/>
        <v>0</v>
      </c>
      <c r="W3814" s="655">
        <f t="shared" si="481"/>
        <v>0</v>
      </c>
      <c r="Z3814" s="654">
        <f t="shared" si="479"/>
        <v>0</v>
      </c>
    </row>
    <row r="3815" spans="1:26">
      <c r="A3815" s="381">
        <v>3815</v>
      </c>
      <c r="B3815" s="146" t="s">
        <v>447</v>
      </c>
      <c r="D3815" t="s">
        <v>905</v>
      </c>
      <c r="E3815" s="910">
        <f>'64'!F21</f>
        <v>0</v>
      </c>
      <c r="G3815" s="910">
        <f>'64'!H21</f>
        <v>0</v>
      </c>
      <c r="I3815" s="737">
        <f>'64'!F21</f>
        <v>0</v>
      </c>
      <c r="K3815" s="231">
        <f>'64'!H21</f>
        <v>0</v>
      </c>
      <c r="N3815" s="1018">
        <v>0</v>
      </c>
      <c r="O3815" s="898">
        <f>'64'!F21</f>
        <v>0</v>
      </c>
      <c r="Q3815" s="898">
        <f>'64'!H21</f>
        <v>0</v>
      </c>
      <c r="S3815" s="722">
        <f t="shared" si="478"/>
        <v>0</v>
      </c>
      <c r="T3815" s="461"/>
      <c r="U3815" s="722">
        <f t="shared" si="480"/>
        <v>0</v>
      </c>
      <c r="W3815" s="655">
        <f t="shared" si="481"/>
        <v>0</v>
      </c>
      <c r="Z3815" s="654">
        <f t="shared" si="479"/>
        <v>0</v>
      </c>
    </row>
    <row r="3816" spans="1:26">
      <c r="A3816" s="381">
        <v>3816</v>
      </c>
      <c r="B3816" s="146" t="s">
        <v>448</v>
      </c>
      <c r="D3816" t="s">
        <v>905</v>
      </c>
      <c r="E3816" s="910">
        <f>'64'!F22</f>
        <v>0</v>
      </c>
      <c r="G3816" s="910">
        <f>'64'!H22</f>
        <v>0</v>
      </c>
      <c r="I3816" s="737">
        <f>'64'!F22</f>
        <v>0</v>
      </c>
      <c r="K3816" s="231">
        <f>'64'!H22</f>
        <v>0</v>
      </c>
      <c r="N3816" s="1018">
        <v>0</v>
      </c>
      <c r="O3816" s="898">
        <f>'64'!F22</f>
        <v>0</v>
      </c>
      <c r="Q3816" s="898">
        <f>'64'!H22</f>
        <v>0</v>
      </c>
      <c r="S3816" s="722">
        <f t="shared" ref="S3816:S3847" si="482">E3816-I3816</f>
        <v>0</v>
      </c>
      <c r="T3816" s="461"/>
      <c r="U3816" s="722">
        <f t="shared" si="480"/>
        <v>0</v>
      </c>
      <c r="W3816" s="655">
        <f t="shared" si="481"/>
        <v>0</v>
      </c>
      <c r="Z3816" s="654">
        <f t="shared" ref="Z3816:Z3847" si="483">E3816-Y3816</f>
        <v>0</v>
      </c>
    </row>
    <row r="3817" spans="1:26">
      <c r="A3817" s="381">
        <v>3817</v>
      </c>
      <c r="B3817" s="146" t="s">
        <v>449</v>
      </c>
      <c r="D3817" t="s">
        <v>905</v>
      </c>
      <c r="E3817" s="910">
        <f>'64'!F23</f>
        <v>0</v>
      </c>
      <c r="G3817" s="910">
        <f>'64'!H23</f>
        <v>0</v>
      </c>
      <c r="I3817" s="737">
        <f>'64'!F23</f>
        <v>0</v>
      </c>
      <c r="K3817" s="231">
        <f>'64'!H23</f>
        <v>0</v>
      </c>
      <c r="N3817" s="1018">
        <v>0</v>
      </c>
      <c r="O3817" s="898">
        <f>'64'!F23</f>
        <v>0</v>
      </c>
      <c r="Q3817" s="898">
        <f>'64'!H23</f>
        <v>0</v>
      </c>
      <c r="S3817" s="722">
        <f t="shared" si="482"/>
        <v>0</v>
      </c>
      <c r="T3817" s="461"/>
      <c r="U3817" s="722">
        <f t="shared" si="480"/>
        <v>0</v>
      </c>
      <c r="W3817" s="655">
        <f t="shared" si="481"/>
        <v>0</v>
      </c>
      <c r="Z3817" s="654">
        <f t="shared" si="483"/>
        <v>0</v>
      </c>
    </row>
    <row r="3818" spans="1:26" ht="15.75">
      <c r="A3818" s="381">
        <v>3818</v>
      </c>
      <c r="B3818" s="341" t="s">
        <v>450</v>
      </c>
      <c r="D3818" t="s">
        <v>905</v>
      </c>
      <c r="E3818" s="910">
        <f>'64'!F24</f>
        <v>0</v>
      </c>
      <c r="G3818" s="910">
        <f>'64'!H24</f>
        <v>0</v>
      </c>
      <c r="I3818" s="737">
        <f>'64'!F24</f>
        <v>0</v>
      </c>
      <c r="K3818" s="231">
        <f>'64'!H24</f>
        <v>0</v>
      </c>
      <c r="N3818" s="1018">
        <v>0</v>
      </c>
      <c r="O3818" s="898">
        <f>'64'!F24</f>
        <v>0</v>
      </c>
      <c r="Q3818" s="898">
        <f>'64'!H24</f>
        <v>0</v>
      </c>
      <c r="S3818" s="722">
        <f t="shared" si="482"/>
        <v>0</v>
      </c>
      <c r="T3818" s="461"/>
      <c r="U3818" s="722">
        <f t="shared" si="480"/>
        <v>0</v>
      </c>
      <c r="W3818" s="655">
        <f t="shared" si="481"/>
        <v>0</v>
      </c>
      <c r="Z3818" s="654">
        <f t="shared" si="483"/>
        <v>0</v>
      </c>
    </row>
    <row r="3819" spans="1:26" ht="15.75">
      <c r="A3819" s="381">
        <v>3819</v>
      </c>
      <c r="B3819" s="341" t="s">
        <v>465</v>
      </c>
      <c r="D3819" t="s">
        <v>905</v>
      </c>
      <c r="E3819" s="910">
        <f>'64'!F26</f>
        <v>0</v>
      </c>
      <c r="G3819" s="910">
        <f>'64'!H26</f>
        <v>0</v>
      </c>
      <c r="I3819" s="737">
        <f>'64'!F26</f>
        <v>0</v>
      </c>
      <c r="K3819" s="231">
        <f>'64'!H26</f>
        <v>0</v>
      </c>
      <c r="N3819" s="1018">
        <v>0</v>
      </c>
      <c r="O3819" s="898">
        <f>'64'!F26</f>
        <v>0</v>
      </c>
      <c r="Q3819" s="898">
        <f>'64'!H26</f>
        <v>0</v>
      </c>
      <c r="S3819" s="722">
        <f t="shared" si="482"/>
        <v>0</v>
      </c>
      <c r="T3819" s="461"/>
      <c r="U3819" s="722">
        <f t="shared" si="480"/>
        <v>0</v>
      </c>
      <c r="W3819" s="655">
        <f t="shared" si="481"/>
        <v>0</v>
      </c>
      <c r="Z3819" s="654">
        <f t="shared" si="483"/>
        <v>0</v>
      </c>
    </row>
    <row r="3820" spans="1:26" ht="15.75">
      <c r="A3820" s="381">
        <v>3820</v>
      </c>
      <c r="B3820" s="341" t="s">
        <v>1109</v>
      </c>
      <c r="I3820" s="737"/>
      <c r="K3820" s="231"/>
      <c r="N3820" s="1018"/>
      <c r="S3820" s="722">
        <f t="shared" si="482"/>
        <v>0</v>
      </c>
      <c r="U3820" s="722">
        <f t="shared" si="480"/>
        <v>0</v>
      </c>
      <c r="W3820" s="655">
        <f t="shared" si="481"/>
        <v>0</v>
      </c>
      <c r="Z3820" s="654">
        <f t="shared" si="483"/>
        <v>0</v>
      </c>
    </row>
    <row r="3821" spans="1:26" ht="15.75">
      <c r="A3821" s="381">
        <v>3821</v>
      </c>
      <c r="B3821" s="341" t="s">
        <v>1030</v>
      </c>
      <c r="I3821" s="737"/>
      <c r="K3821" s="231"/>
      <c r="N3821" s="1018"/>
      <c r="S3821" s="722">
        <f t="shared" si="482"/>
        <v>0</v>
      </c>
      <c r="U3821" s="722">
        <f t="shared" si="480"/>
        <v>0</v>
      </c>
      <c r="W3821" s="655">
        <f t="shared" si="481"/>
        <v>0</v>
      </c>
      <c r="Z3821" s="654">
        <f t="shared" si="483"/>
        <v>0</v>
      </c>
    </row>
    <row r="3822" spans="1:26">
      <c r="A3822" s="381">
        <v>3822</v>
      </c>
      <c r="B3822" s="146" t="s">
        <v>447</v>
      </c>
      <c r="D3822" t="s">
        <v>905</v>
      </c>
      <c r="E3822" s="910">
        <f>'64'!D52</f>
        <v>5243</v>
      </c>
      <c r="G3822" s="910">
        <f>'64'!D62</f>
        <v>3194</v>
      </c>
      <c r="I3822" s="737">
        <f>'64'!D52</f>
        <v>5243</v>
      </c>
      <c r="K3822" s="231">
        <f>'64'!D62</f>
        <v>3194</v>
      </c>
      <c r="N3822" s="1018">
        <v>3194</v>
      </c>
      <c r="O3822" s="898">
        <f>'64'!D52</f>
        <v>5243</v>
      </c>
      <c r="Q3822" s="898">
        <f>'64'!D62</f>
        <v>3194</v>
      </c>
      <c r="S3822" s="722">
        <f t="shared" si="482"/>
        <v>0</v>
      </c>
      <c r="T3822" s="461"/>
      <c r="U3822" s="722">
        <f t="shared" si="480"/>
        <v>0</v>
      </c>
      <c r="W3822" s="655">
        <f t="shared" si="481"/>
        <v>0</v>
      </c>
      <c r="Z3822" s="654">
        <f t="shared" si="483"/>
        <v>5243</v>
      </c>
    </row>
    <row r="3823" spans="1:26">
      <c r="A3823" s="381">
        <v>3823</v>
      </c>
      <c r="B3823" s="146" t="s">
        <v>448</v>
      </c>
      <c r="D3823" t="s">
        <v>905</v>
      </c>
      <c r="E3823" s="910">
        <f>'64'!D53</f>
        <v>37811</v>
      </c>
      <c r="G3823" s="910">
        <f>'64'!D63</f>
        <v>17681</v>
      </c>
      <c r="I3823" s="737">
        <f>'64'!D53</f>
        <v>37811</v>
      </c>
      <c r="K3823" s="231">
        <f>'64'!D63</f>
        <v>17681</v>
      </c>
      <c r="N3823" s="1018">
        <v>17681</v>
      </c>
      <c r="O3823" s="898">
        <f>'64'!D53</f>
        <v>37811</v>
      </c>
      <c r="Q3823" s="898">
        <f>'64'!D63</f>
        <v>17681</v>
      </c>
      <c r="S3823" s="722">
        <f t="shared" si="482"/>
        <v>0</v>
      </c>
      <c r="T3823" s="461"/>
      <c r="U3823" s="722">
        <f t="shared" si="480"/>
        <v>0</v>
      </c>
      <c r="W3823" s="655">
        <f t="shared" si="481"/>
        <v>0</v>
      </c>
      <c r="Z3823" s="654">
        <f t="shared" si="483"/>
        <v>37811</v>
      </c>
    </row>
    <row r="3824" spans="1:26">
      <c r="A3824" s="381">
        <v>3824</v>
      </c>
      <c r="B3824" s="146" t="s">
        <v>449</v>
      </c>
      <c r="D3824" t="s">
        <v>905</v>
      </c>
      <c r="E3824" s="910">
        <f>'64'!D54</f>
        <v>16450</v>
      </c>
      <c r="G3824" s="910">
        <f>'64'!D64</f>
        <v>10041</v>
      </c>
      <c r="I3824" s="737">
        <f>'64'!D54</f>
        <v>16450</v>
      </c>
      <c r="K3824" s="231">
        <f>'64'!D64</f>
        <v>10041</v>
      </c>
      <c r="N3824" s="1018">
        <v>10041</v>
      </c>
      <c r="O3824" s="898">
        <f>'64'!D54</f>
        <v>16450</v>
      </c>
      <c r="Q3824" s="898">
        <f>'64'!D64</f>
        <v>10041</v>
      </c>
      <c r="S3824" s="722">
        <f t="shared" si="482"/>
        <v>0</v>
      </c>
      <c r="T3824" s="461"/>
      <c r="U3824" s="722">
        <f t="shared" ref="U3824:U3848" si="484">G3824-K3824</f>
        <v>0</v>
      </c>
      <c r="W3824" s="655">
        <f t="shared" ref="W3824:W3848" si="485">G3824-N3824</f>
        <v>0</v>
      </c>
      <c r="Z3824" s="654">
        <f t="shared" si="483"/>
        <v>16450</v>
      </c>
    </row>
    <row r="3825" spans="1:26" ht="15.75">
      <c r="A3825" s="381">
        <v>3825</v>
      </c>
      <c r="B3825" s="341" t="s">
        <v>450</v>
      </c>
      <c r="D3825" t="s">
        <v>905</v>
      </c>
      <c r="E3825" s="910">
        <f>'64'!D55</f>
        <v>59504</v>
      </c>
      <c r="G3825" s="910">
        <f>'64'!D65</f>
        <v>30916</v>
      </c>
      <c r="I3825" s="737">
        <f>'64'!D55</f>
        <v>59504</v>
      </c>
      <c r="K3825" s="231">
        <f>'64'!D65</f>
        <v>30916</v>
      </c>
      <c r="N3825" s="1018">
        <v>30916</v>
      </c>
      <c r="O3825" s="898">
        <f>'64'!D55</f>
        <v>59504</v>
      </c>
      <c r="Q3825" s="898">
        <f>'64'!D65</f>
        <v>30916</v>
      </c>
      <c r="S3825" s="722">
        <f t="shared" si="482"/>
        <v>0</v>
      </c>
      <c r="T3825" s="461"/>
      <c r="U3825" s="722">
        <f t="shared" si="484"/>
        <v>0</v>
      </c>
      <c r="W3825" s="655">
        <f t="shared" si="485"/>
        <v>0</v>
      </c>
      <c r="Z3825" s="654">
        <f t="shared" si="483"/>
        <v>59504</v>
      </c>
    </row>
    <row r="3826" spans="1:26" ht="15.75">
      <c r="A3826" s="381">
        <v>3826</v>
      </c>
      <c r="B3826" s="341" t="s">
        <v>1031</v>
      </c>
      <c r="I3826" s="737"/>
      <c r="K3826" s="231"/>
      <c r="N3826" s="1018"/>
      <c r="S3826" s="722">
        <f t="shared" si="482"/>
        <v>0</v>
      </c>
      <c r="U3826" s="722">
        <f t="shared" si="484"/>
        <v>0</v>
      </c>
      <c r="W3826" s="655">
        <f t="shared" si="485"/>
        <v>0</v>
      </c>
      <c r="Z3826" s="654">
        <f t="shared" si="483"/>
        <v>0</v>
      </c>
    </row>
    <row r="3827" spans="1:26">
      <c r="A3827" s="381">
        <v>3827</v>
      </c>
      <c r="B3827" s="146" t="s">
        <v>447</v>
      </c>
      <c r="D3827" t="s">
        <v>905</v>
      </c>
      <c r="E3827" s="910">
        <f>'64'!F52</f>
        <v>3364</v>
      </c>
      <c r="G3827" s="910">
        <f>'64'!F62</f>
        <v>4972</v>
      </c>
      <c r="I3827" s="737">
        <f>'64'!F52</f>
        <v>3364</v>
      </c>
      <c r="K3827" s="231">
        <f>'64'!F62</f>
        <v>4972</v>
      </c>
      <c r="N3827" s="1018">
        <v>4972</v>
      </c>
      <c r="O3827" s="898">
        <f>'64'!F52</f>
        <v>3364</v>
      </c>
      <c r="Q3827" s="898">
        <f>'64'!F62</f>
        <v>4972</v>
      </c>
      <c r="S3827" s="722">
        <f t="shared" si="482"/>
        <v>0</v>
      </c>
      <c r="T3827" s="461"/>
      <c r="U3827" s="722">
        <f t="shared" si="484"/>
        <v>0</v>
      </c>
      <c r="W3827" s="655">
        <f t="shared" si="485"/>
        <v>0</v>
      </c>
      <c r="Z3827" s="654">
        <f t="shared" si="483"/>
        <v>3364</v>
      </c>
    </row>
    <row r="3828" spans="1:26">
      <c r="A3828" s="381">
        <v>3828</v>
      </c>
      <c r="B3828" s="146" t="s">
        <v>448</v>
      </c>
      <c r="D3828" t="s">
        <v>905</v>
      </c>
      <c r="E3828" s="910">
        <f>'64'!F53</f>
        <v>9120</v>
      </c>
      <c r="G3828" s="910">
        <f>'64'!F63</f>
        <v>22076</v>
      </c>
      <c r="I3828" s="737">
        <f>'64'!F53</f>
        <v>9120</v>
      </c>
      <c r="K3828" s="231">
        <f>'64'!F63</f>
        <v>22076</v>
      </c>
      <c r="N3828" s="1018">
        <v>22076</v>
      </c>
      <c r="O3828" s="898">
        <f>'64'!F53</f>
        <v>9120</v>
      </c>
      <c r="Q3828" s="898">
        <f>'64'!F63</f>
        <v>22076</v>
      </c>
      <c r="S3828" s="722">
        <f t="shared" si="482"/>
        <v>0</v>
      </c>
      <c r="T3828" s="461"/>
      <c r="U3828" s="722">
        <f t="shared" si="484"/>
        <v>0</v>
      </c>
      <c r="W3828" s="655">
        <f t="shared" si="485"/>
        <v>0</v>
      </c>
      <c r="Z3828" s="654">
        <f t="shared" si="483"/>
        <v>9120</v>
      </c>
    </row>
    <row r="3829" spans="1:26">
      <c r="A3829" s="381">
        <v>3829</v>
      </c>
      <c r="B3829" s="146" t="s">
        <v>449</v>
      </c>
      <c r="D3829" t="s">
        <v>905</v>
      </c>
      <c r="E3829" s="910">
        <f>'64'!F54</f>
        <v>846</v>
      </c>
      <c r="G3829" s="910">
        <f>'64'!F64</f>
        <v>17078</v>
      </c>
      <c r="I3829" s="737">
        <f>'64'!F54</f>
        <v>846</v>
      </c>
      <c r="K3829" s="231">
        <f>'64'!F64</f>
        <v>17078</v>
      </c>
      <c r="N3829" s="1018">
        <v>17078</v>
      </c>
      <c r="O3829" s="898">
        <f>'64'!F54</f>
        <v>846</v>
      </c>
      <c r="Q3829" s="898">
        <f>'64'!F64</f>
        <v>17078</v>
      </c>
      <c r="S3829" s="722">
        <f t="shared" si="482"/>
        <v>0</v>
      </c>
      <c r="T3829" s="461"/>
      <c r="U3829" s="722">
        <f t="shared" si="484"/>
        <v>0</v>
      </c>
      <c r="W3829" s="655">
        <f t="shared" si="485"/>
        <v>0</v>
      </c>
      <c r="Z3829" s="654">
        <f t="shared" si="483"/>
        <v>846</v>
      </c>
    </row>
    <row r="3830" spans="1:26" ht="15.75">
      <c r="A3830" s="381">
        <v>3830</v>
      </c>
      <c r="B3830" s="341" t="s">
        <v>450</v>
      </c>
      <c r="D3830" t="s">
        <v>905</v>
      </c>
      <c r="E3830" s="910">
        <f>'64'!F55</f>
        <v>13330</v>
      </c>
      <c r="G3830" s="910">
        <f>'64'!F65</f>
        <v>44126</v>
      </c>
      <c r="I3830" s="737">
        <f>'64'!F55</f>
        <v>13330</v>
      </c>
      <c r="K3830" s="231">
        <f>'64'!F65</f>
        <v>44126</v>
      </c>
      <c r="N3830" s="1018">
        <v>44126</v>
      </c>
      <c r="O3830" s="898">
        <f>'64'!F55</f>
        <v>13330</v>
      </c>
      <c r="Q3830" s="898">
        <f>'64'!F65</f>
        <v>44126</v>
      </c>
      <c r="S3830" s="722">
        <f t="shared" si="482"/>
        <v>0</v>
      </c>
      <c r="T3830" s="461"/>
      <c r="U3830" s="722">
        <f t="shared" si="484"/>
        <v>0</v>
      </c>
      <c r="W3830" s="655">
        <f t="shared" si="485"/>
        <v>0</v>
      </c>
      <c r="Z3830" s="654">
        <f t="shared" si="483"/>
        <v>13330</v>
      </c>
    </row>
    <row r="3831" spans="1:26" ht="15.75">
      <c r="A3831" s="381">
        <v>3831</v>
      </c>
      <c r="B3831" s="341" t="s">
        <v>1032</v>
      </c>
      <c r="I3831" s="737"/>
      <c r="K3831" s="231"/>
      <c r="N3831" s="1018"/>
      <c r="S3831" s="722">
        <f t="shared" si="482"/>
        <v>0</v>
      </c>
      <c r="U3831" s="722">
        <f t="shared" si="484"/>
        <v>0</v>
      </c>
      <c r="W3831" s="655">
        <f t="shared" si="485"/>
        <v>0</v>
      </c>
      <c r="Z3831" s="654">
        <f t="shared" si="483"/>
        <v>0</v>
      </c>
    </row>
    <row r="3832" spans="1:26">
      <c r="A3832" s="381">
        <v>3832</v>
      </c>
      <c r="B3832" s="146" t="s">
        <v>447</v>
      </c>
      <c r="D3832" t="s">
        <v>905</v>
      </c>
      <c r="E3832" s="910">
        <f>'64'!H52</f>
        <v>6240</v>
      </c>
      <c r="G3832" s="910">
        <f>'64'!H62</f>
        <v>5326</v>
      </c>
      <c r="I3832" s="737">
        <f>'64'!H52</f>
        <v>6240</v>
      </c>
      <c r="K3832" s="231">
        <f>'64'!H62</f>
        <v>5326</v>
      </c>
      <c r="N3832" s="1018">
        <v>5326</v>
      </c>
      <c r="O3832" s="898">
        <f>'64'!H52</f>
        <v>6240</v>
      </c>
      <c r="Q3832" s="898">
        <f>'64'!H62</f>
        <v>5326</v>
      </c>
      <c r="S3832" s="722">
        <f t="shared" si="482"/>
        <v>0</v>
      </c>
      <c r="T3832" s="461"/>
      <c r="U3832" s="722">
        <f t="shared" si="484"/>
        <v>0</v>
      </c>
      <c r="W3832" s="655">
        <f t="shared" si="485"/>
        <v>0</v>
      </c>
      <c r="Z3832" s="654">
        <f t="shared" si="483"/>
        <v>6240</v>
      </c>
    </row>
    <row r="3833" spans="1:26">
      <c r="A3833" s="381">
        <v>3833</v>
      </c>
      <c r="B3833" s="146" t="s">
        <v>448</v>
      </c>
      <c r="D3833" t="s">
        <v>905</v>
      </c>
      <c r="E3833" s="910">
        <f>'64'!H53</f>
        <v>18406</v>
      </c>
      <c r="G3833" s="910">
        <f>'64'!H63</f>
        <v>17672</v>
      </c>
      <c r="I3833" s="737">
        <f>'64'!H53</f>
        <v>18406</v>
      </c>
      <c r="K3833" s="231">
        <f>'64'!H63</f>
        <v>17672</v>
      </c>
      <c r="N3833" s="1018">
        <v>17672</v>
      </c>
      <c r="O3833" s="898">
        <f>'64'!H53</f>
        <v>18406</v>
      </c>
      <c r="Q3833" s="898">
        <f>'64'!H63</f>
        <v>17672</v>
      </c>
      <c r="S3833" s="722">
        <f t="shared" si="482"/>
        <v>0</v>
      </c>
      <c r="T3833" s="461"/>
      <c r="U3833" s="722">
        <f t="shared" si="484"/>
        <v>0</v>
      </c>
      <c r="W3833" s="655">
        <f t="shared" si="485"/>
        <v>0</v>
      </c>
      <c r="Z3833" s="654">
        <f t="shared" si="483"/>
        <v>18406</v>
      </c>
    </row>
    <row r="3834" spans="1:26">
      <c r="A3834" s="381">
        <v>3834</v>
      </c>
      <c r="B3834" s="146" t="s">
        <v>449</v>
      </c>
      <c r="D3834" t="s">
        <v>905</v>
      </c>
      <c r="E3834" s="910">
        <f>'64'!H54</f>
        <v>3856</v>
      </c>
      <c r="G3834" s="910">
        <f>'64'!H64</f>
        <v>6450</v>
      </c>
      <c r="I3834" s="737">
        <f>'64'!H54</f>
        <v>3856</v>
      </c>
      <c r="K3834" s="231">
        <f>'64'!H64</f>
        <v>6450</v>
      </c>
      <c r="N3834" s="1018">
        <v>6450</v>
      </c>
      <c r="O3834" s="898">
        <f>'64'!H54</f>
        <v>3856</v>
      </c>
      <c r="Q3834" s="898">
        <f>'64'!H64</f>
        <v>6450</v>
      </c>
      <c r="S3834" s="722">
        <f t="shared" si="482"/>
        <v>0</v>
      </c>
      <c r="T3834" s="461"/>
      <c r="U3834" s="722">
        <f t="shared" si="484"/>
        <v>0</v>
      </c>
      <c r="W3834" s="655">
        <f t="shared" si="485"/>
        <v>0</v>
      </c>
      <c r="Z3834" s="654">
        <f t="shared" si="483"/>
        <v>3856</v>
      </c>
    </row>
    <row r="3835" spans="1:26" ht="15.75">
      <c r="A3835" s="381">
        <v>3835</v>
      </c>
      <c r="B3835" s="341" t="s">
        <v>450</v>
      </c>
      <c r="D3835" t="s">
        <v>905</v>
      </c>
      <c r="E3835" s="910">
        <f>'64'!H55</f>
        <v>28502</v>
      </c>
      <c r="G3835" s="910">
        <f>'64'!H65</f>
        <v>29448</v>
      </c>
      <c r="I3835" s="737">
        <f>'64'!H55</f>
        <v>28502</v>
      </c>
      <c r="K3835" s="231">
        <f>'64'!H65</f>
        <v>29448</v>
      </c>
      <c r="N3835" s="1018">
        <v>29448</v>
      </c>
      <c r="O3835" s="898">
        <f>'64'!H55</f>
        <v>28502</v>
      </c>
      <c r="Q3835" s="898">
        <f>'64'!H65</f>
        <v>29448</v>
      </c>
      <c r="S3835" s="722">
        <f t="shared" si="482"/>
        <v>0</v>
      </c>
      <c r="T3835" s="461"/>
      <c r="U3835" s="722">
        <f t="shared" si="484"/>
        <v>0</v>
      </c>
      <c r="W3835" s="655">
        <f t="shared" si="485"/>
        <v>0</v>
      </c>
      <c r="Z3835" s="654">
        <f t="shared" si="483"/>
        <v>28502</v>
      </c>
    </row>
    <row r="3836" spans="1:26" ht="15.75">
      <c r="A3836" s="381">
        <v>3836</v>
      </c>
      <c r="B3836" s="341" t="s">
        <v>451</v>
      </c>
      <c r="E3836" s="910">
        <f>'64'!D70</f>
        <v>101336.04311003414</v>
      </c>
      <c r="G3836" s="718"/>
      <c r="I3836" s="737">
        <f>'64'!D70</f>
        <v>101336.04311003414</v>
      </c>
      <c r="K3836" s="718"/>
      <c r="N3836" s="1018">
        <v>104490</v>
      </c>
      <c r="O3836" s="898">
        <f>'64'!D70</f>
        <v>101336.04311003414</v>
      </c>
      <c r="S3836" s="722">
        <f t="shared" si="482"/>
        <v>0</v>
      </c>
      <c r="T3836" s="461"/>
      <c r="U3836" s="722">
        <f t="shared" si="484"/>
        <v>0</v>
      </c>
      <c r="W3836" s="655">
        <f t="shared" si="485"/>
        <v>-104490</v>
      </c>
      <c r="Z3836" s="654">
        <f t="shared" si="483"/>
        <v>101336.04311003414</v>
      </c>
    </row>
    <row r="3837" spans="1:26" ht="15.75">
      <c r="A3837" s="381">
        <v>3837</v>
      </c>
      <c r="B3837" s="341" t="s">
        <v>592</v>
      </c>
      <c r="I3837" s="737"/>
      <c r="K3837" s="231"/>
      <c r="N3837" s="1018"/>
      <c r="S3837" s="722">
        <f t="shared" si="482"/>
        <v>0</v>
      </c>
      <c r="U3837" s="722">
        <f t="shared" si="484"/>
        <v>0</v>
      </c>
      <c r="W3837" s="655">
        <f t="shared" si="485"/>
        <v>0</v>
      </c>
      <c r="Z3837" s="654">
        <f t="shared" si="483"/>
        <v>0</v>
      </c>
    </row>
    <row r="3838" spans="1:26">
      <c r="A3838" s="381">
        <v>3838</v>
      </c>
      <c r="B3838" s="146" t="s">
        <v>714</v>
      </c>
      <c r="D3838" t="s">
        <v>905</v>
      </c>
      <c r="E3838" s="910">
        <f>'65'!F6</f>
        <v>3325</v>
      </c>
      <c r="G3838" s="910">
        <f>'65'!H6</f>
        <v>2747</v>
      </c>
      <c r="I3838" s="737">
        <f>'65'!F6</f>
        <v>3325</v>
      </c>
      <c r="J3838" s="370"/>
      <c r="K3838" s="231">
        <f>'65'!H6</f>
        <v>2747</v>
      </c>
      <c r="N3838" s="1018">
        <v>2747</v>
      </c>
      <c r="O3838" s="898">
        <f>'65'!F6</f>
        <v>3325</v>
      </c>
      <c r="Q3838" s="898">
        <f>'65'!H6</f>
        <v>2747</v>
      </c>
      <c r="S3838" s="722">
        <f t="shared" si="482"/>
        <v>0</v>
      </c>
      <c r="T3838" s="461"/>
      <c r="U3838" s="722">
        <f t="shared" si="484"/>
        <v>0</v>
      </c>
      <c r="W3838" s="655">
        <f t="shared" si="485"/>
        <v>0</v>
      </c>
      <c r="Z3838" s="654">
        <f t="shared" si="483"/>
        <v>3325</v>
      </c>
    </row>
    <row r="3839" spans="1:26">
      <c r="A3839" s="381">
        <v>3839</v>
      </c>
      <c r="B3839" s="146" t="s">
        <v>715</v>
      </c>
      <c r="D3839" t="s">
        <v>905</v>
      </c>
      <c r="E3839" s="910">
        <f>'65'!F7</f>
        <v>0</v>
      </c>
      <c r="G3839" s="910">
        <f>'65'!H7</f>
        <v>0</v>
      </c>
      <c r="I3839" s="737">
        <f>'65'!F7</f>
        <v>0</v>
      </c>
      <c r="J3839" s="370"/>
      <c r="K3839" s="231">
        <f>'65'!H7</f>
        <v>0</v>
      </c>
      <c r="N3839" s="1018">
        <v>0</v>
      </c>
      <c r="O3839" s="898">
        <f>'65'!F7</f>
        <v>0</v>
      </c>
      <c r="Q3839" s="898">
        <f>'65'!H7</f>
        <v>0</v>
      </c>
      <c r="S3839" s="722">
        <f t="shared" si="482"/>
        <v>0</v>
      </c>
      <c r="T3839" s="461"/>
      <c r="U3839" s="722">
        <f t="shared" si="484"/>
        <v>0</v>
      </c>
      <c r="W3839" s="655">
        <f t="shared" si="485"/>
        <v>0</v>
      </c>
      <c r="Z3839" s="654">
        <f t="shared" si="483"/>
        <v>0</v>
      </c>
    </row>
    <row r="3840" spans="1:26" ht="15.75">
      <c r="A3840" s="381">
        <v>3840</v>
      </c>
      <c r="B3840" s="341" t="s">
        <v>466</v>
      </c>
      <c r="D3840" t="s">
        <v>905</v>
      </c>
      <c r="E3840" s="910">
        <f>'65'!F8</f>
        <v>3325</v>
      </c>
      <c r="G3840" s="910">
        <f>'65'!H8</f>
        <v>2747</v>
      </c>
      <c r="I3840" s="737">
        <f>'65'!F8</f>
        <v>3325</v>
      </c>
      <c r="J3840" s="370"/>
      <c r="K3840" s="231">
        <f>'65'!H8</f>
        <v>2747</v>
      </c>
      <c r="N3840" s="1018">
        <v>2747</v>
      </c>
      <c r="O3840" s="898">
        <f>'65'!F8</f>
        <v>3325</v>
      </c>
      <c r="Q3840" s="898">
        <f>'65'!H8</f>
        <v>2747</v>
      </c>
      <c r="S3840" s="722">
        <f t="shared" si="482"/>
        <v>0</v>
      </c>
      <c r="T3840" s="461"/>
      <c r="U3840" s="722">
        <f t="shared" si="484"/>
        <v>0</v>
      </c>
      <c r="W3840" s="655">
        <f t="shared" si="485"/>
        <v>0</v>
      </c>
      <c r="Z3840" s="654">
        <f t="shared" si="483"/>
        <v>3325</v>
      </c>
    </row>
    <row r="3841" spans="1:26" ht="15.75">
      <c r="A3841" s="381">
        <v>3841</v>
      </c>
      <c r="B3841" s="341" t="s">
        <v>1110</v>
      </c>
      <c r="I3841" s="737"/>
      <c r="K3841" s="231"/>
      <c r="N3841" s="1018"/>
      <c r="S3841" s="722">
        <f t="shared" si="482"/>
        <v>0</v>
      </c>
      <c r="U3841" s="722">
        <f t="shared" si="484"/>
        <v>0</v>
      </c>
      <c r="W3841" s="655">
        <f t="shared" si="485"/>
        <v>0</v>
      </c>
      <c r="Z3841" s="654">
        <f t="shared" si="483"/>
        <v>0</v>
      </c>
    </row>
    <row r="3842" spans="1:26" ht="15.75">
      <c r="A3842" s="381">
        <v>3842</v>
      </c>
      <c r="B3842" s="341" t="s">
        <v>430</v>
      </c>
      <c r="I3842" s="737"/>
      <c r="K3842" s="231"/>
      <c r="N3842" s="1018"/>
      <c r="S3842" s="722">
        <f t="shared" si="482"/>
        <v>0</v>
      </c>
      <c r="U3842" s="722">
        <f t="shared" si="484"/>
        <v>0</v>
      </c>
      <c r="W3842" s="655">
        <f t="shared" si="485"/>
        <v>0</v>
      </c>
      <c r="Z3842" s="654">
        <f t="shared" si="483"/>
        <v>0</v>
      </c>
    </row>
    <row r="3843" spans="1:26">
      <c r="A3843" s="381">
        <v>3843</v>
      </c>
      <c r="B3843" s="146" t="s">
        <v>187</v>
      </c>
      <c r="D3843" t="s">
        <v>905</v>
      </c>
      <c r="E3843" s="910">
        <f>'65'!F13</f>
        <v>0</v>
      </c>
      <c r="G3843" s="910">
        <f>'65'!H13</f>
        <v>0</v>
      </c>
      <c r="I3843" s="737">
        <f>'65'!F13</f>
        <v>0</v>
      </c>
      <c r="J3843" s="370"/>
      <c r="K3843" s="231">
        <f>'65'!H13</f>
        <v>0</v>
      </c>
      <c r="N3843" s="1018">
        <v>0</v>
      </c>
      <c r="O3843" s="898">
        <f>'65'!F13</f>
        <v>0</v>
      </c>
      <c r="Q3843" s="898">
        <f>'65'!H13</f>
        <v>0</v>
      </c>
      <c r="S3843" s="722">
        <f t="shared" si="482"/>
        <v>0</v>
      </c>
      <c r="T3843" s="461"/>
      <c r="U3843" s="722">
        <f t="shared" si="484"/>
        <v>0</v>
      </c>
      <c r="W3843" s="655">
        <f t="shared" si="485"/>
        <v>0</v>
      </c>
      <c r="Z3843" s="654">
        <f t="shared" si="483"/>
        <v>0</v>
      </c>
    </row>
    <row r="3844" spans="1:26">
      <c r="A3844" s="381">
        <v>3844</v>
      </c>
      <c r="B3844" s="146" t="s">
        <v>336</v>
      </c>
      <c r="D3844" t="s">
        <v>905</v>
      </c>
      <c r="E3844" s="910">
        <f>'65'!F14</f>
        <v>0</v>
      </c>
      <c r="G3844" s="910">
        <f>'65'!H14</f>
        <v>0</v>
      </c>
      <c r="I3844" s="737">
        <f>'65'!F14</f>
        <v>0</v>
      </c>
      <c r="J3844" s="370"/>
      <c r="K3844" s="231">
        <f>'65'!H14</f>
        <v>0</v>
      </c>
      <c r="N3844" s="1018">
        <v>0</v>
      </c>
      <c r="O3844" s="898">
        <f>'65'!F14</f>
        <v>0</v>
      </c>
      <c r="Q3844" s="898">
        <f>'65'!H14</f>
        <v>0</v>
      </c>
      <c r="S3844" s="722">
        <f t="shared" si="482"/>
        <v>0</v>
      </c>
      <c r="T3844" s="461"/>
      <c r="U3844" s="722">
        <f t="shared" si="484"/>
        <v>0</v>
      </c>
      <c r="W3844" s="655">
        <f t="shared" si="485"/>
        <v>0</v>
      </c>
      <c r="Z3844" s="654">
        <f t="shared" si="483"/>
        <v>0</v>
      </c>
    </row>
    <row r="3845" spans="1:26">
      <c r="A3845" s="381">
        <v>3845</v>
      </c>
      <c r="B3845" s="146" t="s">
        <v>337</v>
      </c>
      <c r="D3845" t="s">
        <v>905</v>
      </c>
      <c r="E3845" s="910">
        <f>'65'!F15</f>
        <v>16334</v>
      </c>
      <c r="G3845" s="910">
        <f>'65'!H15</f>
        <v>13492</v>
      </c>
      <c r="I3845" s="737">
        <f>'65'!F15</f>
        <v>16334</v>
      </c>
      <c r="J3845" s="370"/>
      <c r="K3845" s="231">
        <f>'65'!H15</f>
        <v>13492</v>
      </c>
      <c r="N3845" s="1018">
        <v>13492</v>
      </c>
      <c r="O3845" s="898">
        <f>'65'!F15</f>
        <v>16334</v>
      </c>
      <c r="Q3845" s="898">
        <f>'65'!H15</f>
        <v>13492</v>
      </c>
      <c r="S3845" s="722">
        <f t="shared" si="482"/>
        <v>0</v>
      </c>
      <c r="T3845" s="461"/>
      <c r="U3845" s="722">
        <f t="shared" si="484"/>
        <v>0</v>
      </c>
      <c r="W3845" s="655">
        <f t="shared" si="485"/>
        <v>0</v>
      </c>
      <c r="Z3845" s="654">
        <f t="shared" si="483"/>
        <v>16334</v>
      </c>
    </row>
    <row r="3846" spans="1:26" ht="15.75">
      <c r="A3846" s="381">
        <v>3846</v>
      </c>
      <c r="B3846" s="341" t="s">
        <v>106</v>
      </c>
      <c r="D3846" t="s">
        <v>905</v>
      </c>
      <c r="E3846" s="910">
        <f>'65'!F16</f>
        <v>16334</v>
      </c>
      <c r="G3846" s="910">
        <f>'65'!H16</f>
        <v>13492</v>
      </c>
      <c r="I3846" s="737">
        <f>'65'!F16</f>
        <v>16334</v>
      </c>
      <c r="J3846" s="370"/>
      <c r="K3846" s="231">
        <f>'65'!H16</f>
        <v>13492</v>
      </c>
      <c r="N3846" s="1018">
        <v>13492</v>
      </c>
      <c r="O3846" s="898">
        <f>'65'!F16</f>
        <v>16334</v>
      </c>
      <c r="Q3846" s="898">
        <f>'65'!H16</f>
        <v>13492</v>
      </c>
      <c r="S3846" s="722">
        <f t="shared" si="482"/>
        <v>0</v>
      </c>
      <c r="T3846" s="461"/>
      <c r="U3846" s="722">
        <f t="shared" si="484"/>
        <v>0</v>
      </c>
      <c r="W3846" s="655">
        <f t="shared" si="485"/>
        <v>0</v>
      </c>
      <c r="Z3846" s="654">
        <f t="shared" si="483"/>
        <v>16334</v>
      </c>
    </row>
    <row r="3847" spans="1:26" ht="15.75">
      <c r="A3847" s="381">
        <v>3847</v>
      </c>
      <c r="B3847" s="341" t="s">
        <v>593</v>
      </c>
      <c r="I3847" s="737"/>
      <c r="K3847" s="231"/>
      <c r="N3847" s="1018"/>
      <c r="S3847" s="722">
        <f t="shared" si="482"/>
        <v>0</v>
      </c>
      <c r="U3847" s="722">
        <f t="shared" si="484"/>
        <v>0</v>
      </c>
      <c r="W3847" s="655">
        <f t="shared" si="485"/>
        <v>0</v>
      </c>
      <c r="Z3847" s="654">
        <f t="shared" si="483"/>
        <v>0</v>
      </c>
    </row>
    <row r="3848" spans="1:26" ht="15.75">
      <c r="A3848" s="381">
        <v>3848</v>
      </c>
      <c r="B3848" s="341" t="s">
        <v>452</v>
      </c>
      <c r="I3848" s="737"/>
      <c r="K3848" s="231"/>
      <c r="N3848" s="1018"/>
      <c r="S3848" s="722">
        <f t="shared" ref="S3848:S3863" si="486">E3848-I3848</f>
        <v>0</v>
      </c>
      <c r="U3848" s="722">
        <f t="shared" si="484"/>
        <v>0</v>
      </c>
      <c r="W3848" s="655">
        <f t="shared" si="485"/>
        <v>0</v>
      </c>
      <c r="Z3848" s="654">
        <f t="shared" ref="Z3848:Z3863" si="487">E3848-Y3848</f>
        <v>0</v>
      </c>
    </row>
    <row r="3849" spans="1:26">
      <c r="A3849" s="381">
        <v>3849</v>
      </c>
      <c r="B3849" s="146" t="s">
        <v>1111</v>
      </c>
      <c r="E3849" s="910">
        <f>'65'!F25</f>
        <v>1</v>
      </c>
      <c r="G3849" s="718"/>
      <c r="I3849" s="737">
        <f>'65'!F25</f>
        <v>1</v>
      </c>
      <c r="K3849" s="718"/>
      <c r="N3849" s="1018">
        <v>1</v>
      </c>
      <c r="O3849" s="898">
        <f>'65'!F25</f>
        <v>1</v>
      </c>
      <c r="S3849" s="722">
        <f t="shared" si="486"/>
        <v>0</v>
      </c>
      <c r="T3849" s="461"/>
      <c r="U3849" s="722"/>
      <c r="W3849" s="655"/>
      <c r="Z3849" s="654">
        <f t="shared" si="487"/>
        <v>1</v>
      </c>
    </row>
    <row r="3850" spans="1:26">
      <c r="A3850" s="381">
        <v>3850</v>
      </c>
      <c r="B3850" s="146" t="s">
        <v>455</v>
      </c>
      <c r="E3850" s="910">
        <f>'65'!F26</f>
        <v>0</v>
      </c>
      <c r="G3850" s="718"/>
      <c r="I3850" s="737">
        <f>'65'!F26</f>
        <v>0</v>
      </c>
      <c r="K3850" s="718"/>
      <c r="N3850" s="1018">
        <v>0</v>
      </c>
      <c r="O3850" s="898">
        <f>'65'!F26</f>
        <v>0</v>
      </c>
      <c r="S3850" s="722">
        <f t="shared" si="486"/>
        <v>0</v>
      </c>
      <c r="T3850" s="461"/>
      <c r="U3850" s="722"/>
      <c r="W3850" s="655"/>
      <c r="Z3850" s="654">
        <f t="shared" si="487"/>
        <v>0</v>
      </c>
    </row>
    <row r="3851" spans="1:26" ht="15.75">
      <c r="A3851" s="381">
        <v>3851</v>
      </c>
      <c r="B3851" s="341" t="s">
        <v>453</v>
      </c>
      <c r="G3851" s="718"/>
      <c r="I3851" s="737"/>
      <c r="K3851" s="231"/>
      <c r="N3851" s="1018"/>
      <c r="S3851" s="722">
        <f t="shared" si="486"/>
        <v>0</v>
      </c>
      <c r="U3851" s="722"/>
      <c r="W3851" s="655"/>
      <c r="Z3851" s="654">
        <f t="shared" si="487"/>
        <v>0</v>
      </c>
    </row>
    <row r="3852" spans="1:26">
      <c r="A3852" s="381">
        <v>3852</v>
      </c>
      <c r="B3852" s="146" t="s">
        <v>1111</v>
      </c>
      <c r="E3852" s="910">
        <f>'65'!H25</f>
        <v>0</v>
      </c>
      <c r="G3852" s="718"/>
      <c r="I3852" s="737">
        <f>'65'!H25</f>
        <v>0</v>
      </c>
      <c r="K3852" s="718"/>
      <c r="N3852" s="1018">
        <v>0</v>
      </c>
      <c r="O3852" s="898">
        <f>'65'!H25</f>
        <v>0</v>
      </c>
      <c r="S3852" s="722">
        <f t="shared" si="486"/>
        <v>0</v>
      </c>
      <c r="T3852" s="461"/>
      <c r="U3852" s="722"/>
      <c r="W3852" s="655"/>
      <c r="Z3852" s="654">
        <f t="shared" si="487"/>
        <v>0</v>
      </c>
    </row>
    <row r="3853" spans="1:26">
      <c r="A3853" s="381">
        <v>3853</v>
      </c>
      <c r="B3853" s="146" t="s">
        <v>455</v>
      </c>
      <c r="E3853" s="910">
        <f>'65'!H26</f>
        <v>0</v>
      </c>
      <c r="G3853" s="718"/>
      <c r="I3853" s="737">
        <f>'65'!H26</f>
        <v>0</v>
      </c>
      <c r="K3853" s="718"/>
      <c r="N3853" s="1018">
        <v>0</v>
      </c>
      <c r="O3853" s="898">
        <f>'65'!H26</f>
        <v>0</v>
      </c>
      <c r="S3853" s="722">
        <f t="shared" si="486"/>
        <v>0</v>
      </c>
      <c r="T3853" s="461"/>
      <c r="U3853" s="722"/>
      <c r="W3853" s="655"/>
      <c r="Z3853" s="654">
        <f t="shared" si="487"/>
        <v>0</v>
      </c>
    </row>
    <row r="3854" spans="1:26" ht="15.75">
      <c r="A3854" s="381">
        <v>3854</v>
      </c>
      <c r="B3854" s="341" t="s">
        <v>1033</v>
      </c>
      <c r="I3854" s="737"/>
      <c r="K3854" s="231"/>
      <c r="N3854" s="1018"/>
      <c r="S3854" s="722">
        <f t="shared" si="486"/>
        <v>0</v>
      </c>
      <c r="U3854" s="722">
        <f t="shared" ref="U3854:U3863" si="488">G3854-K3854</f>
        <v>0</v>
      </c>
      <c r="W3854" s="655">
        <f t="shared" ref="W3854:W3863" si="489">G3854-N3854</f>
        <v>0</v>
      </c>
      <c r="Z3854" s="654">
        <f t="shared" si="487"/>
        <v>0</v>
      </c>
    </row>
    <row r="3855" spans="1:26" ht="15.75">
      <c r="A3855" s="381">
        <v>3855</v>
      </c>
      <c r="B3855" s="341" t="s">
        <v>598</v>
      </c>
      <c r="I3855" s="737"/>
      <c r="K3855" s="231"/>
      <c r="N3855" s="1018"/>
      <c r="S3855" s="722">
        <f t="shared" si="486"/>
        <v>0</v>
      </c>
      <c r="U3855" s="722">
        <f t="shared" si="488"/>
        <v>0</v>
      </c>
      <c r="W3855" s="655">
        <f t="shared" si="489"/>
        <v>0</v>
      </c>
      <c r="Z3855" s="654">
        <f t="shared" si="487"/>
        <v>0</v>
      </c>
    </row>
    <row r="3856" spans="1:26">
      <c r="A3856" s="381">
        <v>3856</v>
      </c>
      <c r="B3856" s="146" t="s">
        <v>1112</v>
      </c>
      <c r="D3856" t="s">
        <v>905</v>
      </c>
      <c r="E3856" s="910">
        <f>'67'!C7</f>
        <v>-1549.3137790000001</v>
      </c>
      <c r="G3856" s="910">
        <f>'67'!E7</f>
        <v>-1342</v>
      </c>
      <c r="I3856" s="737" t="e">
        <f>'67'!#REF!</f>
        <v>#REF!</v>
      </c>
      <c r="K3856" s="231">
        <f>'67'!E7</f>
        <v>-1342</v>
      </c>
      <c r="N3856" s="1018">
        <v>-1342</v>
      </c>
      <c r="O3856" s="898" t="e">
        <f>'67'!#REF!</f>
        <v>#REF!</v>
      </c>
      <c r="Q3856" s="898">
        <f>'67'!E7</f>
        <v>-1342</v>
      </c>
      <c r="S3856" s="722" t="e">
        <f t="shared" si="486"/>
        <v>#REF!</v>
      </c>
      <c r="T3856" s="461"/>
      <c r="U3856" s="722">
        <f t="shared" si="488"/>
        <v>0</v>
      </c>
      <c r="W3856" s="655">
        <f t="shared" si="489"/>
        <v>0</v>
      </c>
      <c r="Z3856" s="654">
        <f t="shared" si="487"/>
        <v>-1549.3137790000001</v>
      </c>
    </row>
    <row r="3857" spans="1:26">
      <c r="A3857" s="381">
        <v>3857</v>
      </c>
      <c r="B3857" s="146" t="s">
        <v>1113</v>
      </c>
      <c r="D3857" t="s">
        <v>905</v>
      </c>
      <c r="E3857" s="910">
        <f>'67'!C8</f>
        <v>-28948</v>
      </c>
      <c r="G3857" s="910">
        <f>'67'!E8</f>
        <v>-4018</v>
      </c>
      <c r="I3857" s="737" t="e">
        <f>'67'!#REF!</f>
        <v>#REF!</v>
      </c>
      <c r="K3857" s="231">
        <f>'67'!E8</f>
        <v>-4018</v>
      </c>
      <c r="N3857" s="1018">
        <v>-4018</v>
      </c>
      <c r="O3857" s="898" t="e">
        <f>'67'!#REF!</f>
        <v>#REF!</v>
      </c>
      <c r="Q3857" s="898">
        <f>'67'!E8</f>
        <v>-4018</v>
      </c>
      <c r="S3857" s="722" t="e">
        <f t="shared" si="486"/>
        <v>#REF!</v>
      </c>
      <c r="T3857" s="461"/>
      <c r="U3857" s="722">
        <f t="shared" si="488"/>
        <v>0</v>
      </c>
      <c r="W3857" s="655">
        <f t="shared" si="489"/>
        <v>0</v>
      </c>
      <c r="Z3857" s="654">
        <f t="shared" si="487"/>
        <v>-28948</v>
      </c>
    </row>
    <row r="3858" spans="1:26">
      <c r="A3858" s="381">
        <v>3858</v>
      </c>
      <c r="B3858" s="146" t="s">
        <v>1114</v>
      </c>
      <c r="D3858" t="s">
        <v>905</v>
      </c>
      <c r="E3858" s="910">
        <f>'67'!C9</f>
        <v>-23652</v>
      </c>
      <c r="G3858" s="910">
        <f>'67'!E9</f>
        <v>-10250</v>
      </c>
      <c r="I3858" s="737" t="e">
        <f>'67'!#REF!</f>
        <v>#REF!</v>
      </c>
      <c r="K3858" s="231">
        <f>'67'!E9</f>
        <v>-10250</v>
      </c>
      <c r="N3858" s="1018">
        <v>-10250</v>
      </c>
      <c r="O3858" s="898" t="e">
        <f>'67'!#REF!</f>
        <v>#REF!</v>
      </c>
      <c r="Q3858" s="898">
        <f>'67'!E9</f>
        <v>-10250</v>
      </c>
      <c r="S3858" s="722" t="e">
        <f t="shared" si="486"/>
        <v>#REF!</v>
      </c>
      <c r="T3858" s="461"/>
      <c r="U3858" s="722">
        <f t="shared" si="488"/>
        <v>0</v>
      </c>
      <c r="W3858" s="655">
        <f t="shared" si="489"/>
        <v>0</v>
      </c>
      <c r="Z3858" s="654">
        <f t="shared" si="487"/>
        <v>-23652</v>
      </c>
    </row>
    <row r="3859" spans="1:26">
      <c r="A3859" s="381">
        <v>3859</v>
      </c>
      <c r="B3859" s="146" t="s">
        <v>1115</v>
      </c>
      <c r="D3859" t="s">
        <v>905</v>
      </c>
      <c r="E3859" s="910">
        <f>'67'!C10</f>
        <v>39674</v>
      </c>
      <c r="G3859" s="910">
        <f>'67'!E10</f>
        <v>10136</v>
      </c>
      <c r="I3859" s="737" t="e">
        <f>'67'!#REF!</f>
        <v>#REF!</v>
      </c>
      <c r="K3859" s="231">
        <f>'67'!E10</f>
        <v>10136</v>
      </c>
      <c r="N3859" s="1018">
        <v>10136</v>
      </c>
      <c r="O3859" s="898" t="e">
        <f>'67'!#REF!</f>
        <v>#REF!</v>
      </c>
      <c r="Q3859" s="898">
        <f>'67'!E10</f>
        <v>10136</v>
      </c>
      <c r="S3859" s="722" t="e">
        <f t="shared" si="486"/>
        <v>#REF!</v>
      </c>
      <c r="T3859" s="461"/>
      <c r="U3859" s="722">
        <f t="shared" si="488"/>
        <v>0</v>
      </c>
      <c r="W3859" s="655">
        <f t="shared" si="489"/>
        <v>0</v>
      </c>
      <c r="Z3859" s="654">
        <f t="shared" si="487"/>
        <v>39674</v>
      </c>
    </row>
    <row r="3860" spans="1:26">
      <c r="A3860" s="381">
        <v>3860</v>
      </c>
      <c r="B3860" s="146" t="s">
        <v>1116</v>
      </c>
      <c r="D3860" t="s">
        <v>905</v>
      </c>
      <c r="E3860" s="910">
        <f>'67'!C11</f>
        <v>-21251</v>
      </c>
      <c r="G3860" s="910">
        <f>'67'!E11</f>
        <v>-18707</v>
      </c>
      <c r="I3860" s="737" t="e">
        <f>'67'!#REF!</f>
        <v>#REF!</v>
      </c>
      <c r="K3860" s="231">
        <f>'67'!E11</f>
        <v>-18707</v>
      </c>
      <c r="N3860" s="1018">
        <v>-18707</v>
      </c>
      <c r="O3860" s="898" t="e">
        <f>'67'!#REF!</f>
        <v>#REF!</v>
      </c>
      <c r="Q3860" s="898">
        <f>'67'!E11</f>
        <v>-18707</v>
      </c>
      <c r="S3860" s="722" t="e">
        <f t="shared" si="486"/>
        <v>#REF!</v>
      </c>
      <c r="T3860" s="461"/>
      <c r="U3860" s="722">
        <f t="shared" si="488"/>
        <v>0</v>
      </c>
      <c r="W3860" s="655">
        <f t="shared" si="489"/>
        <v>0</v>
      </c>
      <c r="Z3860" s="654">
        <f t="shared" si="487"/>
        <v>-21251</v>
      </c>
    </row>
    <row r="3861" spans="1:26" ht="15.75">
      <c r="A3861" s="381">
        <v>3861</v>
      </c>
      <c r="B3861" s="341" t="s">
        <v>106</v>
      </c>
      <c r="D3861" t="s">
        <v>905</v>
      </c>
      <c r="E3861" s="910">
        <f>'67'!C13</f>
        <v>-35726.313779000004</v>
      </c>
      <c r="G3861" s="910">
        <f>'67'!E13</f>
        <v>-24181</v>
      </c>
      <c r="I3861" s="737">
        <f>'67'!C13</f>
        <v>-35726.313779000004</v>
      </c>
      <c r="K3861" s="231">
        <f>'67'!E13</f>
        <v>-24181</v>
      </c>
      <c r="N3861" s="1018">
        <v>-24181</v>
      </c>
      <c r="O3861" s="898">
        <f>'67'!C13</f>
        <v>-35726.313779000004</v>
      </c>
      <c r="Q3861" s="898">
        <f>'67'!E13</f>
        <v>-24181</v>
      </c>
      <c r="S3861" s="722">
        <f t="shared" si="486"/>
        <v>0</v>
      </c>
      <c r="T3861" s="461"/>
      <c r="U3861" s="722">
        <f t="shared" si="488"/>
        <v>0</v>
      </c>
      <c r="W3861" s="655">
        <f t="shared" si="489"/>
        <v>0</v>
      </c>
      <c r="Z3861" s="654">
        <f t="shared" si="487"/>
        <v>-35726.313779000004</v>
      </c>
    </row>
    <row r="3862" spans="1:26">
      <c r="A3862" s="381">
        <v>3862</v>
      </c>
      <c r="B3862" s="146" t="s">
        <v>721</v>
      </c>
      <c r="D3862" t="s">
        <v>905</v>
      </c>
      <c r="E3862" s="910">
        <f>'67'!C14</f>
        <v>-19046</v>
      </c>
      <c r="G3862" s="910">
        <f>'67'!E14</f>
        <v>19224</v>
      </c>
      <c r="I3862" s="737" t="e">
        <f>'67'!#REF!</f>
        <v>#REF!</v>
      </c>
      <c r="K3862" s="231">
        <f>'67'!E14</f>
        <v>19224</v>
      </c>
      <c r="N3862" s="1018">
        <v>19224</v>
      </c>
      <c r="O3862" s="898" t="e">
        <f>'67'!#REF!</f>
        <v>#REF!</v>
      </c>
      <c r="Q3862" s="898">
        <f>'67'!E14</f>
        <v>19224</v>
      </c>
      <c r="S3862" s="722" t="e">
        <f t="shared" si="486"/>
        <v>#REF!</v>
      </c>
      <c r="T3862" s="461"/>
      <c r="U3862" s="722">
        <f t="shared" si="488"/>
        <v>0</v>
      </c>
      <c r="W3862" s="655">
        <f t="shared" si="489"/>
        <v>0</v>
      </c>
      <c r="Z3862" s="654">
        <f t="shared" si="487"/>
        <v>-19046</v>
      </c>
    </row>
    <row r="3863" spans="1:26">
      <c r="A3863" s="381">
        <v>3863</v>
      </c>
      <c r="B3863" s="146" t="s">
        <v>722</v>
      </c>
      <c r="D3863" t="s">
        <v>905</v>
      </c>
      <c r="E3863" s="910">
        <f>'67'!C15</f>
        <v>0</v>
      </c>
      <c r="G3863" s="910">
        <f>'67'!E15</f>
        <v>0</v>
      </c>
      <c r="I3863" s="737" t="e">
        <f>'67'!#REF!</f>
        <v>#REF!</v>
      </c>
      <c r="K3863" s="231">
        <f>'67'!E15</f>
        <v>0</v>
      </c>
      <c r="N3863" s="1018">
        <v>0</v>
      </c>
      <c r="O3863" s="898" t="e">
        <f>'67'!#REF!</f>
        <v>#REF!</v>
      </c>
      <c r="Q3863" s="898">
        <f>'67'!E15</f>
        <v>0</v>
      </c>
      <c r="S3863" s="722" t="e">
        <f t="shared" si="486"/>
        <v>#REF!</v>
      </c>
      <c r="T3863" s="461"/>
      <c r="U3863" s="722">
        <f t="shared" si="488"/>
        <v>0</v>
      </c>
      <c r="W3863" s="655">
        <f t="shared" si="489"/>
        <v>0</v>
      </c>
      <c r="Z3863" s="654">
        <f t="shared" si="487"/>
        <v>0</v>
      </c>
    </row>
    <row r="3864" spans="1:26">
      <c r="A3864" s="381">
        <v>3864</v>
      </c>
      <c r="B3864" s="388" t="s">
        <v>1651</v>
      </c>
      <c r="D3864" t="s">
        <v>905</v>
      </c>
      <c r="E3864" s="910">
        <f>'67'!C16</f>
        <v>-14628</v>
      </c>
      <c r="G3864" s="910">
        <f>'67'!E16</f>
        <v>0</v>
      </c>
      <c r="I3864" s="737"/>
      <c r="K3864" s="231"/>
      <c r="N3864" s="1018"/>
      <c r="S3864" s="722"/>
      <c r="T3864" s="461"/>
      <c r="U3864" s="722"/>
      <c r="W3864" s="655"/>
    </row>
    <row r="3865" spans="1:26">
      <c r="A3865" s="381">
        <v>3865</v>
      </c>
      <c r="B3865" s="388" t="s">
        <v>1652</v>
      </c>
      <c r="D3865" t="s">
        <v>905</v>
      </c>
      <c r="E3865" s="910">
        <f>'67'!C17</f>
        <v>0</v>
      </c>
      <c r="G3865" s="910">
        <f>'67'!E17</f>
        <v>0</v>
      </c>
      <c r="I3865" s="737"/>
      <c r="K3865" s="231"/>
      <c r="N3865" s="1018"/>
      <c r="S3865" s="722"/>
      <c r="T3865" s="461"/>
      <c r="U3865" s="722"/>
      <c r="W3865" s="655"/>
    </row>
    <row r="3866" spans="1:26">
      <c r="A3866" s="381">
        <v>3866</v>
      </c>
      <c r="B3866" s="146" t="s">
        <v>342</v>
      </c>
      <c r="D3866" t="s">
        <v>905</v>
      </c>
      <c r="E3866" s="910">
        <f>'67'!C18</f>
        <v>-6161</v>
      </c>
      <c r="G3866" s="910">
        <f>'67'!E18</f>
        <v>-11761</v>
      </c>
      <c r="I3866" s="737">
        <f>'67'!C18</f>
        <v>-6161</v>
      </c>
      <c r="K3866" s="231">
        <f>'67'!E18</f>
        <v>-11761</v>
      </c>
      <c r="N3866" s="1018">
        <v>-11761</v>
      </c>
      <c r="O3866" s="898">
        <f>'67'!C18</f>
        <v>-6161</v>
      </c>
      <c r="Q3866" s="898">
        <f>'67'!E18</f>
        <v>-11761</v>
      </c>
      <c r="S3866" s="722">
        <f t="shared" ref="S3866:S3878" si="490">E3866-I3866</f>
        <v>0</v>
      </c>
      <c r="T3866" s="461"/>
      <c r="U3866" s="722">
        <f t="shared" ref="U3866:U3878" si="491">G3866-K3866</f>
        <v>0</v>
      </c>
      <c r="W3866" s="655">
        <f t="shared" ref="W3866:W3878" si="492">G3866-N3866</f>
        <v>0</v>
      </c>
      <c r="Z3866" s="654">
        <f t="shared" ref="Z3866:Z3878" si="493">E3866-Y3866</f>
        <v>-6161</v>
      </c>
    </row>
    <row r="3867" spans="1:26" ht="15.75">
      <c r="A3867" s="381">
        <v>3867</v>
      </c>
      <c r="B3867" s="341" t="s">
        <v>106</v>
      </c>
      <c r="D3867" t="s">
        <v>905</v>
      </c>
      <c r="E3867" s="910">
        <f>'67'!C19</f>
        <v>-75561.313779000004</v>
      </c>
      <c r="G3867" s="910">
        <f>'67'!E19</f>
        <v>-16718</v>
      </c>
      <c r="I3867" s="737">
        <f>'67'!C19</f>
        <v>-75561.313779000004</v>
      </c>
      <c r="K3867" s="231">
        <f>'67'!E19</f>
        <v>-16718</v>
      </c>
      <c r="N3867" s="1018">
        <v>-16718</v>
      </c>
      <c r="O3867" s="898">
        <f>'67'!C19</f>
        <v>-75561.313779000004</v>
      </c>
      <c r="Q3867" s="898">
        <f>'67'!E19</f>
        <v>-16718</v>
      </c>
      <c r="S3867" s="722">
        <f t="shared" si="490"/>
        <v>0</v>
      </c>
      <c r="T3867" s="461"/>
      <c r="U3867" s="722">
        <f t="shared" si="491"/>
        <v>0</v>
      </c>
      <c r="W3867" s="655">
        <f t="shared" si="492"/>
        <v>0</v>
      </c>
      <c r="Z3867" s="654">
        <f t="shared" si="493"/>
        <v>-75561.313779000004</v>
      </c>
    </row>
    <row r="3868" spans="1:26" ht="15.75">
      <c r="A3868" s="381">
        <v>3868</v>
      </c>
      <c r="B3868" s="341" t="s">
        <v>599</v>
      </c>
      <c r="I3868" s="737"/>
      <c r="K3868" s="231"/>
      <c r="N3868" s="1018"/>
      <c r="S3868" s="722">
        <f t="shared" si="490"/>
        <v>0</v>
      </c>
      <c r="U3868" s="722">
        <f t="shared" si="491"/>
        <v>0</v>
      </c>
      <c r="W3868" s="655">
        <f t="shared" si="492"/>
        <v>0</v>
      </c>
      <c r="Z3868" s="654">
        <f t="shared" si="493"/>
        <v>0</v>
      </c>
    </row>
    <row r="3869" spans="1:26">
      <c r="A3869" s="381">
        <v>3869</v>
      </c>
      <c r="B3869" s="146" t="s">
        <v>6</v>
      </c>
      <c r="D3869" t="s">
        <v>905</v>
      </c>
      <c r="E3869" s="910">
        <f>'67'!C29</f>
        <v>36536</v>
      </c>
      <c r="G3869" s="910">
        <f>'67'!E29</f>
        <v>30497</v>
      </c>
      <c r="I3869" s="737">
        <f>'67'!C29</f>
        <v>36536</v>
      </c>
      <c r="J3869" s="370"/>
      <c r="K3869" s="231">
        <f>'67'!E29</f>
        <v>30497</v>
      </c>
      <c r="N3869" s="1018">
        <v>30497</v>
      </c>
      <c r="O3869" s="898">
        <f>'67'!C29</f>
        <v>36536</v>
      </c>
      <c r="Q3869" s="898">
        <f>'67'!E29</f>
        <v>30497</v>
      </c>
      <c r="S3869" s="722">
        <f t="shared" si="490"/>
        <v>0</v>
      </c>
      <c r="T3869" s="461"/>
      <c r="U3869" s="722">
        <f t="shared" si="491"/>
        <v>0</v>
      </c>
      <c r="W3869" s="655">
        <f t="shared" si="492"/>
        <v>0</v>
      </c>
      <c r="Z3869" s="654">
        <f t="shared" si="493"/>
        <v>36536</v>
      </c>
    </row>
    <row r="3870" spans="1:26">
      <c r="A3870" s="381">
        <v>3870</v>
      </c>
      <c r="B3870" s="146" t="s">
        <v>7</v>
      </c>
      <c r="D3870" t="s">
        <v>905</v>
      </c>
      <c r="E3870" s="910">
        <f>'67'!C30</f>
        <v>1608</v>
      </c>
      <c r="G3870" s="910">
        <f>'67'!E30</f>
        <v>1847</v>
      </c>
      <c r="I3870" s="737">
        <f>'67'!C30</f>
        <v>1608</v>
      </c>
      <c r="J3870" s="370"/>
      <c r="K3870" s="231">
        <f>'67'!E30</f>
        <v>1847</v>
      </c>
      <c r="N3870" s="1018">
        <v>1847</v>
      </c>
      <c r="O3870" s="898">
        <f>'67'!C30</f>
        <v>1608</v>
      </c>
      <c r="Q3870" s="898">
        <f>'67'!E30</f>
        <v>1847</v>
      </c>
      <c r="S3870" s="722">
        <f t="shared" si="490"/>
        <v>0</v>
      </c>
      <c r="T3870" s="461"/>
      <c r="U3870" s="722">
        <f t="shared" si="491"/>
        <v>0</v>
      </c>
      <c r="W3870" s="655">
        <f t="shared" si="492"/>
        <v>0</v>
      </c>
      <c r="Z3870" s="654">
        <f t="shared" si="493"/>
        <v>1608</v>
      </c>
    </row>
    <row r="3871" spans="1:26">
      <c r="A3871" s="381">
        <v>3871</v>
      </c>
      <c r="B3871" s="146" t="s">
        <v>343</v>
      </c>
      <c r="D3871" t="s">
        <v>905</v>
      </c>
      <c r="E3871" s="910">
        <f>'67'!C31</f>
        <v>-9</v>
      </c>
      <c r="G3871" s="910">
        <f>'67'!E31</f>
        <v>-116</v>
      </c>
      <c r="I3871" s="737">
        <f>'67'!C31</f>
        <v>-9</v>
      </c>
      <c r="J3871" s="370"/>
      <c r="K3871" s="231">
        <f>'67'!E31</f>
        <v>-116</v>
      </c>
      <c r="N3871" s="1018">
        <v>-116</v>
      </c>
      <c r="O3871" s="898">
        <f>'67'!C31</f>
        <v>-9</v>
      </c>
      <c r="Q3871" s="898">
        <f>'67'!E31</f>
        <v>-116</v>
      </c>
      <c r="S3871" s="722">
        <f t="shared" si="490"/>
        <v>0</v>
      </c>
      <c r="T3871" s="461"/>
      <c r="U3871" s="722">
        <f t="shared" si="491"/>
        <v>0</v>
      </c>
      <c r="W3871" s="655">
        <f t="shared" si="492"/>
        <v>0</v>
      </c>
      <c r="Z3871" s="654">
        <f t="shared" si="493"/>
        <v>-9</v>
      </c>
    </row>
    <row r="3872" spans="1:26">
      <c r="A3872" s="381">
        <v>3872</v>
      </c>
      <c r="B3872" s="146" t="s">
        <v>72</v>
      </c>
      <c r="D3872" t="s">
        <v>905</v>
      </c>
      <c r="E3872" s="910">
        <f>'67'!C32</f>
        <v>12902</v>
      </c>
      <c r="G3872" s="910">
        <f>'67'!E32</f>
        <v>-5690</v>
      </c>
      <c r="I3872" s="737">
        <f>'67'!C32</f>
        <v>12902</v>
      </c>
      <c r="J3872" s="370"/>
      <c r="K3872" s="231">
        <f>'67'!E32</f>
        <v>-5690</v>
      </c>
      <c r="N3872" s="1018">
        <v>-5690</v>
      </c>
      <c r="O3872" s="898">
        <f>'67'!C32</f>
        <v>12902</v>
      </c>
      <c r="Q3872" s="898">
        <f>'67'!E32</f>
        <v>-5690</v>
      </c>
      <c r="S3872" s="722">
        <f t="shared" si="490"/>
        <v>0</v>
      </c>
      <c r="T3872" s="461"/>
      <c r="U3872" s="722">
        <f t="shared" si="491"/>
        <v>0</v>
      </c>
      <c r="W3872" s="655">
        <f t="shared" si="492"/>
        <v>0</v>
      </c>
      <c r="Z3872" s="654">
        <f t="shared" si="493"/>
        <v>12902</v>
      </c>
    </row>
    <row r="3873" spans="1:26">
      <c r="A3873" s="381">
        <v>3873</v>
      </c>
      <c r="B3873" s="146" t="s">
        <v>344</v>
      </c>
      <c r="D3873" t="s">
        <v>905</v>
      </c>
      <c r="E3873" s="910">
        <f>'67'!C33</f>
        <v>0</v>
      </c>
      <c r="G3873" s="910">
        <f>'67'!E33</f>
        <v>0</v>
      </c>
      <c r="I3873" s="737">
        <f>'67'!C33</f>
        <v>0</v>
      </c>
      <c r="J3873" s="370"/>
      <c r="K3873" s="231">
        <f>'67'!E33</f>
        <v>0</v>
      </c>
      <c r="N3873" s="1018">
        <v>0</v>
      </c>
      <c r="O3873" s="898">
        <f>'67'!C33</f>
        <v>0</v>
      </c>
      <c r="Q3873" s="898">
        <f>'67'!E33</f>
        <v>0</v>
      </c>
      <c r="S3873" s="722">
        <f t="shared" si="490"/>
        <v>0</v>
      </c>
      <c r="T3873" s="461"/>
      <c r="U3873" s="722">
        <f t="shared" si="491"/>
        <v>0</v>
      </c>
      <c r="W3873" s="655">
        <f t="shared" si="492"/>
        <v>0</v>
      </c>
      <c r="Z3873" s="654">
        <f t="shared" si="493"/>
        <v>0</v>
      </c>
    </row>
    <row r="3874" spans="1:26">
      <c r="A3874" s="381">
        <v>3874</v>
      </c>
      <c r="B3874" s="146" t="s">
        <v>1343</v>
      </c>
      <c r="E3874" s="910">
        <f>'67'!C34</f>
        <v>0</v>
      </c>
      <c r="G3874" s="910">
        <f>'67'!E34</f>
        <v>0</v>
      </c>
      <c r="I3874" s="737">
        <f>'67'!C34</f>
        <v>0</v>
      </c>
      <c r="J3874" s="370"/>
      <c r="K3874" s="231">
        <f>'67'!E34</f>
        <v>0</v>
      </c>
      <c r="N3874" s="1018">
        <v>0</v>
      </c>
      <c r="S3874" s="722">
        <f t="shared" si="490"/>
        <v>0</v>
      </c>
      <c r="T3874" s="461"/>
      <c r="U3874" s="722">
        <f t="shared" si="491"/>
        <v>0</v>
      </c>
      <c r="W3874" s="655">
        <f t="shared" si="492"/>
        <v>0</v>
      </c>
      <c r="Z3874" s="654">
        <f t="shared" si="493"/>
        <v>0</v>
      </c>
    </row>
    <row r="3875" spans="1:26">
      <c r="A3875" s="381">
        <v>3875</v>
      </c>
      <c r="B3875" s="146" t="s">
        <v>1344</v>
      </c>
      <c r="E3875" s="910">
        <f>'67'!C35</f>
        <v>0</v>
      </c>
      <c r="G3875" s="910">
        <f>'67'!E35</f>
        <v>0</v>
      </c>
      <c r="I3875" s="737">
        <f>'67'!C35</f>
        <v>0</v>
      </c>
      <c r="J3875" s="370"/>
      <c r="K3875" s="231">
        <f>'67'!E35</f>
        <v>0</v>
      </c>
      <c r="N3875" s="1018">
        <v>0</v>
      </c>
      <c r="S3875" s="722">
        <f t="shared" si="490"/>
        <v>0</v>
      </c>
      <c r="T3875" s="461"/>
      <c r="U3875" s="722">
        <f t="shared" si="491"/>
        <v>0</v>
      </c>
      <c r="W3875" s="655">
        <f t="shared" si="492"/>
        <v>0</v>
      </c>
      <c r="Z3875" s="654">
        <f t="shared" si="493"/>
        <v>0</v>
      </c>
    </row>
    <row r="3876" spans="1:26">
      <c r="A3876" s="381">
        <v>3876</v>
      </c>
      <c r="B3876" s="146" t="s">
        <v>4</v>
      </c>
      <c r="D3876" t="s">
        <v>905</v>
      </c>
      <c r="E3876" s="910">
        <f>'67'!C36</f>
        <v>-259</v>
      </c>
      <c r="G3876" s="910">
        <f>'67'!E36</f>
        <v>-232</v>
      </c>
      <c r="I3876" s="737">
        <f>'67'!C36</f>
        <v>-259</v>
      </c>
      <c r="J3876" s="370"/>
      <c r="K3876" s="231">
        <f>'67'!E36</f>
        <v>-232</v>
      </c>
      <c r="N3876" s="1018">
        <v>-232</v>
      </c>
      <c r="O3876" s="898">
        <f>'67'!C36</f>
        <v>-259</v>
      </c>
      <c r="Q3876" s="898">
        <f>'67'!E36</f>
        <v>-232</v>
      </c>
      <c r="S3876" s="722">
        <f t="shared" si="490"/>
        <v>0</v>
      </c>
      <c r="T3876" s="461"/>
      <c r="U3876" s="722">
        <f t="shared" si="491"/>
        <v>0</v>
      </c>
      <c r="W3876" s="655">
        <f t="shared" si="492"/>
        <v>0</v>
      </c>
      <c r="Z3876" s="654">
        <f t="shared" si="493"/>
        <v>-259</v>
      </c>
    </row>
    <row r="3877" spans="1:26">
      <c r="A3877" s="381">
        <v>3877</v>
      </c>
      <c r="B3877" s="146" t="s">
        <v>345</v>
      </c>
      <c r="D3877" t="s">
        <v>905</v>
      </c>
      <c r="E3877" s="910">
        <f>'67'!C37</f>
        <v>0</v>
      </c>
      <c r="G3877" s="910">
        <f>'67'!E37</f>
        <v>-43</v>
      </c>
      <c r="I3877" s="737">
        <f>'67'!C37</f>
        <v>0</v>
      </c>
      <c r="J3877" s="370"/>
      <c r="K3877" s="231">
        <f>'67'!E37</f>
        <v>-43</v>
      </c>
      <c r="N3877" s="1018">
        <v>-43</v>
      </c>
      <c r="O3877" s="898">
        <f>'67'!C37</f>
        <v>0</v>
      </c>
      <c r="Q3877" s="898">
        <f>'67'!E37</f>
        <v>-43</v>
      </c>
      <c r="S3877" s="722">
        <f t="shared" si="490"/>
        <v>0</v>
      </c>
      <c r="T3877" s="461"/>
      <c r="U3877" s="722">
        <f t="shared" si="491"/>
        <v>0</v>
      </c>
      <c r="W3877" s="655">
        <f t="shared" si="492"/>
        <v>0</v>
      </c>
      <c r="Z3877" s="654">
        <f t="shared" si="493"/>
        <v>0</v>
      </c>
    </row>
    <row r="3878" spans="1:26">
      <c r="A3878" s="381">
        <v>3878</v>
      </c>
      <c r="B3878" s="146" t="s">
        <v>1546</v>
      </c>
      <c r="D3878" t="s">
        <v>905</v>
      </c>
      <c r="E3878" s="910">
        <f>'67'!C38</f>
        <v>0</v>
      </c>
      <c r="G3878" s="910">
        <f>'67'!E38</f>
        <v>-969</v>
      </c>
      <c r="I3878" s="737">
        <f>'67'!C38</f>
        <v>0</v>
      </c>
      <c r="J3878" s="370"/>
      <c r="K3878" s="231">
        <f>'67'!E38</f>
        <v>-969</v>
      </c>
      <c r="N3878" s="1018">
        <v>-969</v>
      </c>
      <c r="S3878" s="722">
        <f t="shared" si="490"/>
        <v>0</v>
      </c>
      <c r="T3878" s="461"/>
      <c r="U3878" s="722">
        <f t="shared" si="491"/>
        <v>0</v>
      </c>
      <c r="W3878" s="655">
        <f t="shared" si="492"/>
        <v>0</v>
      </c>
      <c r="Z3878" s="654">
        <f t="shared" si="493"/>
        <v>0</v>
      </c>
    </row>
    <row r="3879" spans="1:26">
      <c r="A3879" s="381">
        <v>3879</v>
      </c>
      <c r="B3879" s="388" t="s">
        <v>1653</v>
      </c>
      <c r="D3879" t="s">
        <v>905</v>
      </c>
      <c r="E3879" s="910">
        <f>'67'!C39</f>
        <v>343</v>
      </c>
      <c r="G3879" s="910">
        <f>'67'!E39</f>
        <v>0</v>
      </c>
      <c r="I3879" s="737"/>
      <c r="J3879" s="370"/>
      <c r="K3879" s="231"/>
      <c r="N3879" s="1018"/>
      <c r="S3879" s="722"/>
      <c r="T3879" s="461"/>
      <c r="U3879" s="722"/>
      <c r="W3879" s="655"/>
    </row>
    <row r="3880" spans="1:26">
      <c r="A3880" s="381">
        <v>3880</v>
      </c>
      <c r="B3880" s="146" t="s">
        <v>346</v>
      </c>
      <c r="D3880" t="s">
        <v>905</v>
      </c>
      <c r="E3880" s="910">
        <f>'67'!C40</f>
        <v>64780</v>
      </c>
      <c r="G3880" s="910">
        <f>'67'!E40</f>
        <v>26324</v>
      </c>
      <c r="I3880" s="737">
        <f>'67'!C40</f>
        <v>64780</v>
      </c>
      <c r="J3880" s="370"/>
      <c r="K3880" s="231">
        <f>'67'!E40</f>
        <v>26324</v>
      </c>
      <c r="N3880" s="1018">
        <v>26324</v>
      </c>
      <c r="O3880" s="898">
        <f>'67'!C40</f>
        <v>64780</v>
      </c>
      <c r="Q3880" s="898">
        <f>'67'!E40</f>
        <v>26324</v>
      </c>
      <c r="S3880" s="722">
        <f>E3880-I3880</f>
        <v>0</v>
      </c>
      <c r="T3880" s="461"/>
      <c r="U3880" s="722">
        <f>G3880-K3880</f>
        <v>0</v>
      </c>
      <c r="W3880" s="655">
        <f>G3880-N3880</f>
        <v>0</v>
      </c>
      <c r="Z3880" s="654">
        <f t="shared" ref="Z3880:Z3887" si="494">E3880-Y3880</f>
        <v>64780</v>
      </c>
    </row>
    <row r="3881" spans="1:26">
      <c r="A3881" s="381">
        <v>3881</v>
      </c>
      <c r="B3881" s="146" t="s">
        <v>1238</v>
      </c>
      <c r="D3881" t="s">
        <v>905</v>
      </c>
      <c r="E3881" s="910">
        <f>'67'!C41</f>
        <v>31928</v>
      </c>
      <c r="G3881" s="910">
        <f>'67'!E41</f>
        <v>31032</v>
      </c>
      <c r="I3881" s="737">
        <f>'67'!C41</f>
        <v>31928</v>
      </c>
      <c r="J3881" s="370"/>
      <c r="K3881" s="231">
        <f>'67'!E41</f>
        <v>31032</v>
      </c>
      <c r="N3881" s="1018">
        <v>31032</v>
      </c>
      <c r="O3881" s="898">
        <f>'67'!C41</f>
        <v>31928</v>
      </c>
      <c r="Q3881" s="898">
        <f>'67'!E41</f>
        <v>31032</v>
      </c>
      <c r="S3881" s="722">
        <f>E3881-I3881</f>
        <v>0</v>
      </c>
      <c r="T3881" s="461"/>
      <c r="U3881" s="722">
        <f>G3881-K3881</f>
        <v>0</v>
      </c>
      <c r="W3881" s="655">
        <f>G3881-N3881</f>
        <v>0</v>
      </c>
      <c r="Z3881" s="654">
        <f t="shared" si="494"/>
        <v>31928</v>
      </c>
    </row>
    <row r="3882" spans="1:26" ht="15.75">
      <c r="A3882" s="381">
        <v>3882</v>
      </c>
      <c r="B3882" s="341" t="s">
        <v>106</v>
      </c>
      <c r="D3882" t="s">
        <v>905</v>
      </c>
      <c r="E3882" s="910">
        <f>'67'!C42</f>
        <v>147829</v>
      </c>
      <c r="G3882" s="910">
        <f>'67'!E42</f>
        <v>82650</v>
      </c>
      <c r="I3882" s="737">
        <f>'67'!C42</f>
        <v>147829</v>
      </c>
      <c r="J3882" s="370"/>
      <c r="K3882" s="231">
        <f>'67'!E42</f>
        <v>82650</v>
      </c>
      <c r="N3882" s="1018">
        <v>82650</v>
      </c>
      <c r="O3882" s="898">
        <f>'67'!C42</f>
        <v>147829</v>
      </c>
      <c r="Q3882" s="898">
        <f>'67'!E42</f>
        <v>82650</v>
      </c>
      <c r="S3882" s="722">
        <f>E3882-I3882</f>
        <v>0</v>
      </c>
      <c r="T3882" s="461"/>
      <c r="U3882" s="722">
        <f>G3882-K3882</f>
        <v>0</v>
      </c>
      <c r="W3882" s="655">
        <f>G3882-N3882</f>
        <v>0</v>
      </c>
      <c r="Z3882" s="654">
        <f t="shared" si="494"/>
        <v>147829</v>
      </c>
    </row>
    <row r="3883" spans="1:26" ht="15.75">
      <c r="A3883" s="381">
        <v>3883</v>
      </c>
      <c r="B3883" s="341" t="s">
        <v>1117</v>
      </c>
      <c r="N3883" s="1018"/>
      <c r="W3883" s="655"/>
      <c r="Z3883" s="654">
        <f t="shared" si="494"/>
        <v>0</v>
      </c>
    </row>
    <row r="3884" spans="1:26" ht="15.75">
      <c r="A3884" s="381">
        <v>3884</v>
      </c>
      <c r="B3884" s="341" t="s">
        <v>1062</v>
      </c>
      <c r="N3884" s="1018"/>
      <c r="W3884" s="655"/>
      <c r="Z3884" s="654">
        <f t="shared" si="494"/>
        <v>0</v>
      </c>
    </row>
    <row r="3885" spans="1:26" ht="15.75">
      <c r="A3885" s="381">
        <v>3885</v>
      </c>
      <c r="B3885" s="341" t="s">
        <v>1218</v>
      </c>
      <c r="N3885" s="1018"/>
      <c r="W3885" s="655"/>
      <c r="Z3885" s="654">
        <f t="shared" si="494"/>
        <v>0</v>
      </c>
    </row>
    <row r="3886" spans="1:26" ht="15.75">
      <c r="A3886" s="381">
        <v>3886</v>
      </c>
      <c r="B3886" s="341" t="s">
        <v>1147</v>
      </c>
      <c r="N3886" s="1018"/>
      <c r="W3886" s="655"/>
      <c r="Z3886" s="654">
        <f t="shared" si="494"/>
        <v>0</v>
      </c>
    </row>
    <row r="3887" spans="1:26">
      <c r="Z3887" s="654">
        <f t="shared" si="494"/>
        <v>0</v>
      </c>
    </row>
  </sheetData>
  <sheetProtection algorithmName="SHA-512" hashValue="8zlV4m5Zm8xCNp4i26YSaKOt7sgi3crnz5yFf3QWZgKl1ksw3Fy6OUl6q+hRs+wBSvVUJ0nIV9FYAYUtPWTVJw==" saltValue="wHnO5w2xcEvRKRFJMkyuJA==" spinCount="100000" sheet="1" objects="1" scenarios="1"/>
  <autoFilter ref="A1:AK3887">
    <sortState ref="A3864:AJ3879">
      <sortCondition sortBy="cellColor" ref="A1:A3887" dxfId="0"/>
    </sortState>
  </autoFilter>
  <phoneticPr fontId="30" type="noConversion"/>
  <pageMargins left="0.7" right="0.7" top="0.75" bottom="0.75" header="0.3" footer="0.3"/>
  <pageSetup paperSize="9" scale="57"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86"/>
  <sheetViews>
    <sheetView workbookViewId="0">
      <selection activeCell="J32" sqref="J32"/>
    </sheetView>
  </sheetViews>
  <sheetFormatPr defaultRowHeight="15"/>
  <cols>
    <col min="1" max="1" width="4.77734375" customWidth="1"/>
    <col min="3" max="3" width="28.44140625" customWidth="1"/>
    <col min="5" max="5" width="15.5546875" customWidth="1"/>
    <col min="6" max="6" width="9.77734375" style="544" customWidth="1"/>
    <col min="7" max="7" width="0.44140625" style="544" customWidth="1"/>
    <col min="8" max="8" width="8.77734375" style="554"/>
  </cols>
  <sheetData>
    <row r="1" spans="1:14" ht="15.75">
      <c r="A1" s="10" t="str">
        <f>+'1'!A1</f>
        <v>SWANSEA BAY UNIVERSITY HEALTH BOARD ANNUAL ACCOUNTS 2023-24</v>
      </c>
      <c r="B1" s="34"/>
      <c r="C1" s="34"/>
      <c r="D1" s="34"/>
      <c r="E1" s="34"/>
      <c r="F1" s="535"/>
      <c r="G1" s="535"/>
      <c r="H1" s="649"/>
      <c r="K1" s="84"/>
      <c r="L1" s="84"/>
      <c r="M1" s="84"/>
      <c r="N1" s="84"/>
    </row>
    <row r="2" spans="1:14">
      <c r="K2" s="84"/>
      <c r="L2" s="84"/>
      <c r="M2" s="84"/>
      <c r="N2" s="84"/>
    </row>
    <row r="3" spans="1:14">
      <c r="A3" s="3" t="s">
        <v>2</v>
      </c>
      <c r="H3" s="52"/>
      <c r="K3" s="84"/>
      <c r="L3" s="84"/>
      <c r="M3" s="84"/>
      <c r="N3" s="84"/>
    </row>
    <row r="4" spans="1:14">
      <c r="A4" s="75"/>
      <c r="F4" s="49" t="s">
        <v>1589</v>
      </c>
      <c r="G4" s="49"/>
      <c r="H4" s="52" t="s">
        <v>1424</v>
      </c>
      <c r="K4" s="84"/>
      <c r="L4" s="84"/>
      <c r="M4" s="84"/>
      <c r="N4" s="84"/>
    </row>
    <row r="5" spans="1:14" ht="19.5" customHeight="1">
      <c r="F5" s="119" t="s">
        <v>22</v>
      </c>
      <c r="G5" s="36"/>
      <c r="H5" s="120" t="s">
        <v>22</v>
      </c>
      <c r="K5" s="84"/>
      <c r="L5" s="84"/>
      <c r="M5" s="84"/>
      <c r="N5" s="84"/>
    </row>
    <row r="6" spans="1:14">
      <c r="E6" s="36"/>
      <c r="F6" s="49"/>
      <c r="G6" s="49"/>
      <c r="H6" s="409"/>
      <c r="K6" s="84"/>
      <c r="L6" s="84"/>
      <c r="M6" s="84"/>
      <c r="N6" s="84"/>
    </row>
    <row r="7" spans="1:14" s="388" customFormat="1" hidden="1">
      <c r="A7" s="474" t="s">
        <v>963</v>
      </c>
      <c r="E7" s="475"/>
      <c r="F7" s="563"/>
      <c r="G7" s="563"/>
      <c r="H7" s="650"/>
      <c r="K7" s="391"/>
      <c r="L7" s="391"/>
      <c r="M7" s="391"/>
      <c r="N7" s="391"/>
    </row>
    <row r="8" spans="1:14" s="388" customFormat="1" hidden="1">
      <c r="A8" s="474" t="s">
        <v>1047</v>
      </c>
      <c r="E8" s="475"/>
      <c r="F8" s="563"/>
      <c r="G8" s="563"/>
      <c r="H8" s="650"/>
      <c r="K8" s="391"/>
      <c r="L8" s="391"/>
      <c r="M8" s="391"/>
      <c r="N8" s="391"/>
    </row>
    <row r="9" spans="1:14">
      <c r="A9" s="42" t="s">
        <v>116</v>
      </c>
      <c r="E9" s="84"/>
      <c r="F9" s="110">
        <v>2246</v>
      </c>
      <c r="G9" s="507"/>
      <c r="H9" s="43">
        <f>'Data Sheet'!N528</f>
        <v>1798</v>
      </c>
      <c r="K9" s="84"/>
      <c r="L9" s="84"/>
      <c r="M9" s="84"/>
      <c r="N9" s="84"/>
    </row>
    <row r="10" spans="1:14">
      <c r="A10" s="2" t="s">
        <v>1292</v>
      </c>
      <c r="E10" s="1240"/>
      <c r="F10" s="1239">
        <v>742296</v>
      </c>
      <c r="G10" s="507"/>
      <c r="H10" s="87">
        <f>'Data Sheet'!N529</f>
        <v>692569</v>
      </c>
      <c r="K10" s="84"/>
      <c r="L10" s="84"/>
      <c r="M10" s="84"/>
      <c r="N10" s="84"/>
    </row>
    <row r="11" spans="1:14" hidden="1">
      <c r="A11" s="42" t="s">
        <v>1293</v>
      </c>
      <c r="E11" s="84"/>
      <c r="F11" s="1239">
        <v>0</v>
      </c>
      <c r="G11" s="507"/>
      <c r="H11" s="87">
        <f>'Data Sheet'!N530</f>
        <v>0</v>
      </c>
      <c r="K11" s="84"/>
      <c r="L11" s="84"/>
      <c r="M11" s="84"/>
      <c r="N11" s="84"/>
    </row>
    <row r="12" spans="1:14" hidden="1">
      <c r="A12" s="42" t="s">
        <v>1303</v>
      </c>
      <c r="E12" s="84"/>
      <c r="F12" s="1239">
        <v>0</v>
      </c>
      <c r="G12" s="507"/>
      <c r="H12" s="87">
        <f>'Data Sheet'!N531</f>
        <v>0</v>
      </c>
      <c r="K12" s="84"/>
      <c r="L12" s="84"/>
      <c r="M12" s="84"/>
      <c r="N12" s="84"/>
    </row>
    <row r="13" spans="1:14">
      <c r="A13" s="42" t="s">
        <v>1294</v>
      </c>
      <c r="E13" s="84"/>
      <c r="F13" s="1239">
        <v>33930</v>
      </c>
      <c r="G13" s="507"/>
      <c r="H13" s="87">
        <f>'Data Sheet'!N532</f>
        <v>32746</v>
      </c>
      <c r="K13" s="84"/>
      <c r="L13" s="84"/>
      <c r="M13" s="84"/>
      <c r="N13" s="84"/>
    </row>
    <row r="14" spans="1:14">
      <c r="A14" s="42" t="s">
        <v>1304</v>
      </c>
      <c r="E14" s="84"/>
      <c r="F14" s="1239">
        <v>407</v>
      </c>
      <c r="G14" s="507"/>
      <c r="H14" s="87">
        <f>'Data Sheet'!N533</f>
        <v>335</v>
      </c>
      <c r="K14" s="84"/>
      <c r="L14" s="84"/>
      <c r="M14" s="84"/>
      <c r="N14" s="84"/>
    </row>
    <row r="15" spans="1:14">
      <c r="A15" s="42" t="s">
        <v>118</v>
      </c>
      <c r="E15" s="84"/>
      <c r="F15" s="1239">
        <v>157374</v>
      </c>
      <c r="G15" s="507"/>
      <c r="H15" s="43">
        <f>'Data Sheet'!N534</f>
        <v>145993</v>
      </c>
      <c r="K15" s="84"/>
      <c r="L15" s="84"/>
      <c r="M15" s="84"/>
      <c r="N15" s="84"/>
    </row>
    <row r="16" spans="1:14">
      <c r="A16" s="42" t="s">
        <v>119</v>
      </c>
      <c r="E16" s="84"/>
      <c r="F16" s="1239">
        <v>10610</v>
      </c>
      <c r="G16" s="507"/>
      <c r="H16" s="43">
        <f>'Data Sheet'!N535</f>
        <v>9500</v>
      </c>
      <c r="K16" s="84"/>
      <c r="L16" s="84"/>
      <c r="M16" s="84"/>
      <c r="N16" s="84"/>
    </row>
    <row r="17" spans="1:14">
      <c r="A17" s="42" t="s">
        <v>120</v>
      </c>
      <c r="E17" s="84"/>
      <c r="F17" s="1239">
        <v>660</v>
      </c>
      <c r="G17" s="507"/>
      <c r="H17" s="43">
        <f>'Data Sheet'!N536</f>
        <v>1065</v>
      </c>
      <c r="K17" s="84"/>
      <c r="L17" s="84"/>
      <c r="M17" s="84"/>
      <c r="N17" s="84"/>
    </row>
    <row r="18" spans="1:14">
      <c r="A18" s="42" t="s">
        <v>121</v>
      </c>
      <c r="E18" s="84"/>
      <c r="F18" s="1239">
        <v>19646</v>
      </c>
      <c r="G18" s="507"/>
      <c r="H18" s="43">
        <f>'Data Sheet'!N537</f>
        <v>18080</v>
      </c>
      <c r="K18" s="84"/>
      <c r="L18" s="84"/>
      <c r="M18" s="84"/>
      <c r="N18" s="84"/>
    </row>
    <row r="19" spans="1:14">
      <c r="A19" s="42" t="s">
        <v>122</v>
      </c>
      <c r="E19" s="84"/>
      <c r="F19" s="110">
        <v>1282</v>
      </c>
      <c r="G19" s="507"/>
      <c r="H19" s="43">
        <f>'Data Sheet'!N538</f>
        <v>1367</v>
      </c>
      <c r="K19" s="84"/>
      <c r="L19" s="84"/>
      <c r="M19" s="84"/>
      <c r="N19" s="84"/>
    </row>
    <row r="20" spans="1:14">
      <c r="A20" s="42" t="s">
        <v>123</v>
      </c>
      <c r="E20" s="84"/>
      <c r="F20" s="110">
        <v>33110</v>
      </c>
      <c r="G20" s="507"/>
      <c r="H20" s="43">
        <f>'Data Sheet'!N539</f>
        <v>34980</v>
      </c>
      <c r="K20" s="84"/>
      <c r="L20" s="84"/>
      <c r="M20" s="84"/>
      <c r="N20" s="84"/>
    </row>
    <row r="21" spans="1:14">
      <c r="A21" s="42" t="s">
        <v>124</v>
      </c>
      <c r="E21" s="84"/>
      <c r="F21" s="110">
        <v>4419</v>
      </c>
      <c r="G21" s="507"/>
      <c r="H21" s="43">
        <f>'Data Sheet'!N544</f>
        <v>4033</v>
      </c>
      <c r="K21" s="84"/>
      <c r="L21" s="84"/>
      <c r="M21" s="84"/>
      <c r="N21" s="84"/>
    </row>
    <row r="22" spans="1:14">
      <c r="A22" s="42" t="s">
        <v>6</v>
      </c>
      <c r="B22" s="146"/>
      <c r="E22" s="84"/>
      <c r="F22" s="110">
        <v>32451</v>
      </c>
      <c r="G22" s="507"/>
      <c r="H22" s="43">
        <f>'Data Sheet'!N546</f>
        <v>30497</v>
      </c>
      <c r="K22" s="84"/>
      <c r="L22" s="84"/>
      <c r="M22" s="84"/>
      <c r="N22" s="84"/>
    </row>
    <row r="23" spans="1:14">
      <c r="A23" s="42" t="s">
        <v>1666</v>
      </c>
      <c r="B23" s="146"/>
      <c r="E23" s="84"/>
      <c r="F23" s="110">
        <v>4084</v>
      </c>
      <c r="G23" s="507"/>
      <c r="H23" s="43">
        <f>'Data Sheet'!N547</f>
        <v>2526</v>
      </c>
      <c r="K23" s="84"/>
      <c r="L23" s="84"/>
      <c r="M23" s="84"/>
      <c r="N23" s="84"/>
    </row>
    <row r="24" spans="1:14">
      <c r="A24" s="42" t="s">
        <v>7</v>
      </c>
      <c r="B24" s="146"/>
      <c r="E24" s="84"/>
      <c r="F24" s="110">
        <v>1608</v>
      </c>
      <c r="G24" s="507"/>
      <c r="H24" s="43">
        <f>'Data Sheet'!N548</f>
        <v>1847</v>
      </c>
      <c r="K24" s="84"/>
      <c r="L24" s="84"/>
      <c r="M24" s="84"/>
      <c r="N24" s="84"/>
    </row>
    <row r="25" spans="1:14">
      <c r="A25" s="42" t="s">
        <v>125</v>
      </c>
      <c r="B25" s="146"/>
      <c r="E25" s="84"/>
      <c r="F25" s="110">
        <v>12902</v>
      </c>
      <c r="G25" s="507"/>
      <c r="H25" s="43">
        <f>'Data Sheet'!N549</f>
        <v>-5690</v>
      </c>
      <c r="K25" s="84"/>
      <c r="L25" s="84"/>
      <c r="M25" s="84"/>
      <c r="N25" s="84"/>
    </row>
    <row r="26" spans="1:14">
      <c r="A26" s="42" t="s">
        <v>1462</v>
      </c>
      <c r="B26" s="146"/>
      <c r="E26" s="84"/>
      <c r="F26" s="110">
        <v>0</v>
      </c>
      <c r="G26" s="507"/>
      <c r="H26" s="43">
        <f>'Data Sheet'!N550</f>
        <v>0</v>
      </c>
      <c r="K26" s="84"/>
      <c r="L26" s="84"/>
      <c r="M26" s="84"/>
      <c r="N26" s="84"/>
    </row>
    <row r="27" spans="1:14">
      <c r="A27" s="42" t="s">
        <v>126</v>
      </c>
      <c r="B27" s="146"/>
      <c r="E27" s="84"/>
      <c r="F27" s="110">
        <v>0</v>
      </c>
      <c r="G27" s="507"/>
      <c r="H27" s="43">
        <f>'Data Sheet'!N551</f>
        <v>0</v>
      </c>
      <c r="K27" s="84"/>
      <c r="L27" s="84"/>
      <c r="M27" s="84"/>
      <c r="N27" s="84"/>
    </row>
    <row r="28" spans="1:14">
      <c r="A28" s="42" t="s">
        <v>358</v>
      </c>
      <c r="B28" s="146"/>
      <c r="E28" s="84"/>
      <c r="F28" s="110">
        <v>0</v>
      </c>
      <c r="G28" s="507"/>
      <c r="H28" s="43">
        <f>'Data Sheet'!N552</f>
        <v>0</v>
      </c>
      <c r="K28" s="84"/>
      <c r="L28" s="84"/>
      <c r="M28" s="84"/>
      <c r="N28" s="84"/>
    </row>
    <row r="29" spans="1:14">
      <c r="A29" s="42" t="s">
        <v>127</v>
      </c>
      <c r="B29" s="146"/>
      <c r="E29" s="84"/>
      <c r="F29" s="110">
        <v>0</v>
      </c>
      <c r="G29" s="507"/>
      <c r="H29" s="43">
        <f>'Data Sheet'!N553</f>
        <v>0</v>
      </c>
      <c r="K29" s="84"/>
      <c r="L29" s="84"/>
      <c r="M29" s="84"/>
      <c r="N29" s="84"/>
    </row>
    <row r="30" spans="1:14">
      <c r="A30" s="42" t="s">
        <v>128</v>
      </c>
      <c r="B30" s="146"/>
      <c r="E30" s="84"/>
      <c r="F30" s="110">
        <v>376</v>
      </c>
      <c r="G30" s="507"/>
      <c r="H30" s="43">
        <f>'Data Sheet'!N554</f>
        <v>418</v>
      </c>
      <c r="K30" s="84"/>
      <c r="L30" s="84"/>
      <c r="M30" s="84"/>
      <c r="N30" s="84"/>
    </row>
    <row r="31" spans="1:14">
      <c r="A31" s="9" t="s">
        <v>129</v>
      </c>
      <c r="B31" s="146"/>
      <c r="E31" s="84"/>
      <c r="F31" s="110">
        <v>0</v>
      </c>
      <c r="G31" s="507"/>
      <c r="H31" s="43">
        <f>'Data Sheet'!N555</f>
        <v>0</v>
      </c>
      <c r="K31" s="84"/>
      <c r="L31" s="84"/>
      <c r="M31" s="84"/>
      <c r="N31" s="84"/>
    </row>
    <row r="32" spans="1:14">
      <c r="A32" s="9" t="s">
        <v>9</v>
      </c>
      <c r="B32" s="146"/>
      <c r="E32" s="84"/>
      <c r="F32" s="110">
        <v>2419</v>
      </c>
      <c r="G32" s="507"/>
      <c r="H32" s="43">
        <f>'Data Sheet'!N556</f>
        <v>3790</v>
      </c>
      <c r="K32" s="84"/>
      <c r="L32" s="84"/>
      <c r="M32" s="84"/>
      <c r="N32" s="84"/>
    </row>
    <row r="33" spans="1:14">
      <c r="A33" s="76" t="s">
        <v>130</v>
      </c>
      <c r="B33" s="146"/>
      <c r="E33" s="84"/>
      <c r="F33" s="110">
        <v>8860</v>
      </c>
      <c r="G33" s="507"/>
      <c r="H33" s="43">
        <f>'Data Sheet'!N557</f>
        <v>5380</v>
      </c>
      <c r="K33" s="84"/>
      <c r="L33" s="84"/>
      <c r="M33" s="84"/>
      <c r="N33" s="84"/>
    </row>
    <row r="34" spans="1:14" hidden="1">
      <c r="A34" s="145" t="s">
        <v>1345</v>
      </c>
      <c r="B34" s="146"/>
      <c r="E34" s="84"/>
      <c r="F34" s="110">
        <v>0</v>
      </c>
      <c r="G34" s="507"/>
      <c r="H34" s="43">
        <f>'Data Sheet'!N558</f>
        <v>0</v>
      </c>
      <c r="K34" s="84"/>
      <c r="L34" s="84"/>
      <c r="M34" s="84"/>
      <c r="N34" s="84"/>
    </row>
    <row r="35" spans="1:14" hidden="1">
      <c r="A35" s="76" t="s">
        <v>1346</v>
      </c>
      <c r="B35" s="146"/>
      <c r="E35" s="84"/>
      <c r="F35" s="110">
        <v>0</v>
      </c>
      <c r="G35" s="507"/>
      <c r="H35" s="43">
        <f>'Data Sheet'!N559</f>
        <v>0</v>
      </c>
      <c r="K35" s="84"/>
      <c r="L35" s="84"/>
      <c r="M35" s="84"/>
      <c r="N35" s="84"/>
    </row>
    <row r="36" spans="1:14">
      <c r="A36" s="76" t="s">
        <v>1504</v>
      </c>
      <c r="B36" s="146"/>
      <c r="E36" s="84"/>
      <c r="F36" s="110">
        <v>0</v>
      </c>
      <c r="G36" s="507"/>
      <c r="H36" s="43">
        <f>'Data Sheet'!N560</f>
        <v>0</v>
      </c>
      <c r="K36" s="84"/>
      <c r="L36" s="84"/>
      <c r="M36" s="84"/>
      <c r="N36" s="84"/>
    </row>
    <row r="37" spans="1:14">
      <c r="A37" s="76" t="s">
        <v>1505</v>
      </c>
      <c r="B37" s="146"/>
      <c r="E37" s="507"/>
      <c r="F37" s="110">
        <v>0</v>
      </c>
      <c r="G37" s="507"/>
      <c r="H37" s="43">
        <f>'Data Sheet'!N561</f>
        <v>0</v>
      </c>
      <c r="K37" s="84"/>
      <c r="L37" s="84"/>
      <c r="M37" s="84"/>
      <c r="N37" s="84"/>
    </row>
    <row r="38" spans="1:14">
      <c r="A38" s="42" t="s">
        <v>131</v>
      </c>
      <c r="B38" s="146"/>
      <c r="E38" s="1231"/>
      <c r="F38" s="1239">
        <v>5147</v>
      </c>
      <c r="G38" s="507"/>
      <c r="H38" s="43">
        <f>'Data Sheet'!N562</f>
        <v>329</v>
      </c>
      <c r="K38" s="84"/>
      <c r="L38" s="84"/>
      <c r="M38" s="84"/>
      <c r="N38" s="84"/>
    </row>
    <row r="39" spans="1:14" ht="15.75" thickBot="1">
      <c r="A39" s="4" t="s">
        <v>63</v>
      </c>
      <c r="F39" s="137">
        <f>SUM(F7:F38)</f>
        <v>1073827</v>
      </c>
      <c r="G39" s="111"/>
      <c r="H39" s="136">
        <f>SUM(H9:H38)</f>
        <v>981563</v>
      </c>
      <c r="K39" s="84"/>
      <c r="L39" s="84"/>
      <c r="M39" s="84"/>
      <c r="N39" s="84"/>
    </row>
    <row r="40" spans="1:14">
      <c r="A40" s="4"/>
      <c r="F40" s="111"/>
      <c r="G40" s="111"/>
      <c r="H40" s="43"/>
      <c r="K40" s="84"/>
      <c r="L40" s="84"/>
      <c r="M40" s="84"/>
      <c r="N40" s="84"/>
    </row>
    <row r="41" spans="1:14">
      <c r="A41" s="4"/>
      <c r="F41" s="111"/>
      <c r="G41" s="111"/>
      <c r="H41" s="43"/>
      <c r="K41" s="84"/>
      <c r="L41" s="84"/>
      <c r="M41" s="84"/>
      <c r="N41" s="84"/>
    </row>
    <row r="42" spans="1:14">
      <c r="A42" s="4"/>
      <c r="F42" s="111"/>
      <c r="G42" s="111"/>
      <c r="H42" s="43"/>
      <c r="K42" s="84"/>
      <c r="L42" s="84"/>
      <c r="M42" s="84"/>
      <c r="N42" s="84"/>
    </row>
    <row r="43" spans="1:14">
      <c r="A43" s="4"/>
      <c r="F43" s="111"/>
      <c r="G43" s="111"/>
      <c r="H43" s="43"/>
      <c r="K43" s="84"/>
      <c r="L43" s="84"/>
      <c r="M43" s="84"/>
      <c r="N43" s="84"/>
    </row>
    <row r="44" spans="1:14">
      <c r="K44" s="84"/>
      <c r="L44" s="84"/>
      <c r="M44" s="84"/>
      <c r="N44" s="84"/>
    </row>
    <row r="45" spans="1:14">
      <c r="A45" s="4" t="s">
        <v>132</v>
      </c>
      <c r="F45" s="43"/>
      <c r="G45" s="43"/>
      <c r="H45" s="43"/>
      <c r="K45" s="84"/>
      <c r="L45" s="84"/>
      <c r="M45" s="84"/>
      <c r="N45" s="84"/>
    </row>
    <row r="46" spans="1:14">
      <c r="A46" s="3" t="s">
        <v>133</v>
      </c>
      <c r="F46" s="651"/>
      <c r="G46" s="651"/>
      <c r="H46" s="51"/>
      <c r="K46" s="84"/>
      <c r="L46" s="84"/>
      <c r="M46" s="84"/>
      <c r="N46" s="84"/>
    </row>
    <row r="47" spans="1:14">
      <c r="A47" s="2"/>
      <c r="F47" s="49" t="s">
        <v>1589</v>
      </c>
      <c r="G47" s="49"/>
      <c r="H47" s="52" t="s">
        <v>1424</v>
      </c>
      <c r="K47" s="84"/>
      <c r="L47" s="84"/>
      <c r="M47" s="84"/>
      <c r="N47" s="84"/>
    </row>
    <row r="48" spans="1:14">
      <c r="A48" s="3" t="s">
        <v>134</v>
      </c>
      <c r="F48" s="119" t="s">
        <v>22</v>
      </c>
      <c r="G48" s="36"/>
      <c r="H48" s="120" t="s">
        <v>22</v>
      </c>
      <c r="K48" s="84"/>
      <c r="L48" s="84"/>
      <c r="M48" s="84"/>
      <c r="N48" s="84"/>
    </row>
    <row r="49" spans="1:14">
      <c r="A49" s="2" t="s">
        <v>1234</v>
      </c>
      <c r="F49" s="440"/>
      <c r="G49" s="112"/>
      <c r="H49" s="51"/>
      <c r="K49" s="84"/>
      <c r="L49" s="84"/>
      <c r="M49" s="84"/>
      <c r="N49" s="84"/>
    </row>
    <row r="50" spans="1:14">
      <c r="B50" s="77" t="s">
        <v>1220</v>
      </c>
      <c r="F50" s="143">
        <f>'57'!M52+'57'!Q52+'57'!E52</f>
        <v>59977</v>
      </c>
      <c r="G50" s="110"/>
      <c r="H50" s="87">
        <f>'Data Sheet'!N567</f>
        <v>29579</v>
      </c>
      <c r="K50" s="84"/>
      <c r="L50" s="84"/>
      <c r="M50" s="84"/>
      <c r="N50" s="84"/>
    </row>
    <row r="51" spans="1:14">
      <c r="B51" s="77" t="s">
        <v>1221</v>
      </c>
      <c r="F51" s="143">
        <f>'57'!M53+'57'!Q53+'57'!E53</f>
        <v>-68</v>
      </c>
      <c r="G51" s="110"/>
      <c r="H51" s="87">
        <f>'Data Sheet'!N568</f>
        <v>233</v>
      </c>
      <c r="K51" s="84"/>
      <c r="L51" s="84"/>
      <c r="M51" s="84"/>
      <c r="N51" s="84"/>
    </row>
    <row r="52" spans="1:14">
      <c r="B52" s="77" t="s">
        <v>1225</v>
      </c>
      <c r="F52" s="143">
        <f>'57'!M54+'57'!Q54+'57'!E54</f>
        <v>386</v>
      </c>
      <c r="G52" s="110"/>
      <c r="H52" s="87">
        <f>'Data Sheet'!N569</f>
        <v>357</v>
      </c>
      <c r="K52" s="84"/>
      <c r="L52" s="84"/>
      <c r="M52" s="84"/>
      <c r="N52" s="84"/>
    </row>
    <row r="53" spans="1:14">
      <c r="B53" s="77" t="s">
        <v>1226</v>
      </c>
      <c r="F53" s="143">
        <f>'57'!M55+'57'!Q55+'57'!E55</f>
        <v>0</v>
      </c>
      <c r="G53" s="110"/>
      <c r="H53" s="87">
        <f>'Data Sheet'!N570</f>
        <v>0</v>
      </c>
      <c r="K53" s="84"/>
      <c r="L53" s="84"/>
      <c r="M53" s="84"/>
      <c r="N53" s="84"/>
    </row>
    <row r="54" spans="1:14">
      <c r="A54" s="2" t="s">
        <v>136</v>
      </c>
      <c r="F54" s="143">
        <f>'57'!M56+'57'!Q56+'57'!E56</f>
        <v>1689</v>
      </c>
      <c r="G54" s="110"/>
      <c r="H54" s="43">
        <f>'Data Sheet'!N571</f>
        <v>-738</v>
      </c>
      <c r="K54" s="84"/>
      <c r="L54" s="84"/>
      <c r="M54" s="84"/>
      <c r="N54" s="84"/>
    </row>
    <row r="55" spans="1:14">
      <c r="A55" s="78" t="s">
        <v>137</v>
      </c>
      <c r="F55" s="143">
        <f>'57'!M57+'57'!Q57+'57'!E57</f>
        <v>152</v>
      </c>
      <c r="G55" s="110"/>
      <c r="H55" s="43">
        <f>'Data Sheet'!N572</f>
        <v>100</v>
      </c>
      <c r="K55" s="84"/>
      <c r="L55" s="84"/>
      <c r="M55" s="84"/>
      <c r="N55" s="84"/>
    </row>
    <row r="56" spans="1:14">
      <c r="A56" s="77" t="s">
        <v>138</v>
      </c>
      <c r="F56" s="143">
        <f>'57'!M58+'57'!Q58+'57'!E58</f>
        <v>2305</v>
      </c>
      <c r="G56" s="110"/>
      <c r="H56" s="43">
        <f>'Data Sheet'!N573</f>
        <v>1807</v>
      </c>
      <c r="K56" s="84"/>
      <c r="L56" s="84"/>
      <c r="M56" s="84"/>
      <c r="N56" s="84"/>
    </row>
    <row r="57" spans="1:14">
      <c r="A57" s="77" t="s">
        <v>139</v>
      </c>
      <c r="F57" s="645">
        <f>SUM(F49:F56)</f>
        <v>64441</v>
      </c>
      <c r="G57" s="111"/>
      <c r="H57" s="140">
        <f>SUM(H49:H56)</f>
        <v>31338</v>
      </c>
      <c r="K57" s="84"/>
      <c r="L57" s="84"/>
      <c r="M57" s="84"/>
      <c r="N57" s="84"/>
    </row>
    <row r="58" spans="1:14">
      <c r="A58" s="77" t="s">
        <v>537</v>
      </c>
      <c r="B58" s="314"/>
      <c r="C58" s="314"/>
      <c r="D58" s="314"/>
      <c r="F58" s="110">
        <v>0</v>
      </c>
      <c r="G58" s="110"/>
      <c r="H58" s="43">
        <f>'Data Sheet'!N576</f>
        <v>0</v>
      </c>
      <c r="K58" s="84"/>
      <c r="L58" s="84"/>
      <c r="M58" s="84"/>
      <c r="N58" s="84"/>
    </row>
    <row r="59" spans="1:14">
      <c r="A59" s="2" t="s">
        <v>140</v>
      </c>
      <c r="F59" s="110">
        <v>0</v>
      </c>
      <c r="G59" s="110"/>
      <c r="H59" s="43">
        <f>'Data Sheet'!N577</f>
        <v>0</v>
      </c>
      <c r="K59" s="84"/>
      <c r="L59" s="84"/>
      <c r="M59" s="84"/>
      <c r="N59" s="84"/>
    </row>
    <row r="60" spans="1:14">
      <c r="A60" s="2" t="s">
        <v>141</v>
      </c>
      <c r="F60" s="110">
        <v>0</v>
      </c>
      <c r="G60" s="110"/>
      <c r="H60" s="43">
        <f>'Data Sheet'!N578</f>
        <v>0</v>
      </c>
      <c r="K60" s="84"/>
      <c r="L60" s="84"/>
      <c r="M60" s="84"/>
      <c r="N60" s="84"/>
    </row>
    <row r="61" spans="1:14">
      <c r="A61" s="4" t="s">
        <v>557</v>
      </c>
      <c r="F61" s="110">
        <v>-62022</v>
      </c>
      <c r="G61" s="110"/>
      <c r="H61" s="43">
        <f>'Data Sheet'!N579</f>
        <v>-27548</v>
      </c>
      <c r="K61" s="84"/>
      <c r="L61" s="84"/>
      <c r="M61" s="84"/>
      <c r="N61" s="84"/>
    </row>
    <row r="62" spans="1:14" ht="15.75" thickBot="1">
      <c r="A62" s="4" t="s">
        <v>63</v>
      </c>
      <c r="F62" s="137">
        <f>+F57+F58+F59+F60+F61</f>
        <v>2419</v>
      </c>
      <c r="G62" s="111"/>
      <c r="H62" s="136">
        <f>SUM(H57:H61)</f>
        <v>3790</v>
      </c>
      <c r="K62" s="84"/>
      <c r="L62" s="84"/>
      <c r="M62" s="84"/>
      <c r="N62" s="84"/>
    </row>
    <row r="63" spans="1:14">
      <c r="H63" s="111"/>
      <c r="K63" s="84"/>
      <c r="L63" s="84"/>
      <c r="M63" s="84"/>
      <c r="N63" s="84"/>
    </row>
    <row r="64" spans="1:14">
      <c r="A64" s="6"/>
      <c r="B64" s="84"/>
      <c r="C64" s="84"/>
      <c r="D64" s="84"/>
      <c r="E64" s="84"/>
      <c r="F64" s="574"/>
      <c r="G64" s="574"/>
      <c r="H64" s="53"/>
      <c r="I64" s="84"/>
      <c r="K64" s="84"/>
      <c r="L64" s="84"/>
      <c r="M64" s="84"/>
      <c r="N64" s="84"/>
    </row>
    <row r="65" spans="1:14">
      <c r="A65" s="6"/>
      <c r="B65" s="84"/>
      <c r="C65" s="84"/>
      <c r="D65" s="84"/>
      <c r="E65" s="84"/>
      <c r="F65" s="49" t="s">
        <v>1589</v>
      </c>
      <c r="G65" s="49"/>
      <c r="H65" s="52" t="s">
        <v>1424</v>
      </c>
      <c r="I65" s="84"/>
      <c r="K65" s="84"/>
      <c r="L65" s="84"/>
      <c r="M65" s="84"/>
      <c r="N65" s="84"/>
    </row>
    <row r="66" spans="1:14" s="388" customFormat="1" ht="15.75">
      <c r="A66" s="504"/>
      <c r="B66" s="505"/>
      <c r="C66" s="505"/>
      <c r="D66" s="505"/>
      <c r="E66" s="505"/>
      <c r="F66" s="49" t="s">
        <v>1405</v>
      </c>
      <c r="G66" s="652"/>
      <c r="H66" s="52" t="s">
        <v>423</v>
      </c>
      <c r="I66" s="391"/>
      <c r="K66" s="391"/>
      <c r="L66" s="391"/>
      <c r="M66" s="391"/>
      <c r="N66" s="391"/>
    </row>
    <row r="67" spans="1:14" s="388" customFormat="1" ht="15.75">
      <c r="A67" s="14" t="s">
        <v>1072</v>
      </c>
      <c r="B67" s="390"/>
      <c r="C67" s="390"/>
      <c r="D67" s="390"/>
      <c r="E67" s="390"/>
      <c r="F67" s="1239">
        <v>-582000</v>
      </c>
      <c r="G67" s="653"/>
      <c r="H67" s="43">
        <f>'Data Sheet'!N581</f>
        <v>-1173000</v>
      </c>
      <c r="I67" s="391"/>
      <c r="K67" s="391"/>
      <c r="L67" s="391"/>
      <c r="M67" s="391"/>
      <c r="N67" s="391"/>
    </row>
    <row r="68" spans="1:14">
      <c r="A68" s="387"/>
      <c r="B68" s="84"/>
      <c r="C68" s="84"/>
      <c r="D68" s="84"/>
      <c r="E68" s="84"/>
      <c r="F68" s="507"/>
      <c r="G68" s="507"/>
      <c r="H68" s="53"/>
      <c r="I68" s="84"/>
      <c r="K68" s="84"/>
      <c r="L68" s="84"/>
      <c r="M68" s="84"/>
      <c r="N68" s="84"/>
    </row>
    <row r="69" spans="1:14">
      <c r="A69" s="387"/>
      <c r="B69" s="84"/>
      <c r="C69" s="84"/>
      <c r="D69" s="84"/>
      <c r="E69" s="84"/>
      <c r="F69" s="507"/>
      <c r="G69" s="507"/>
      <c r="H69" s="53"/>
      <c r="I69" s="84"/>
      <c r="K69" s="84"/>
      <c r="L69" s="84"/>
      <c r="M69" s="84"/>
      <c r="N69" s="84"/>
    </row>
    <row r="70" spans="1:14">
      <c r="A70" s="387"/>
      <c r="B70" s="84"/>
      <c r="C70" s="84"/>
      <c r="D70" s="84"/>
      <c r="E70" s="84"/>
      <c r="F70" s="507"/>
      <c r="G70" s="507"/>
      <c r="H70" s="53"/>
      <c r="I70" s="84"/>
      <c r="K70" s="84"/>
      <c r="L70" s="84"/>
      <c r="M70" s="84"/>
      <c r="N70" s="84"/>
    </row>
    <row r="71" spans="1:14">
      <c r="A71" s="14"/>
      <c r="B71" s="84"/>
      <c r="C71" s="84"/>
      <c r="D71" s="84"/>
      <c r="E71" s="84"/>
      <c r="F71" s="507"/>
      <c r="G71" s="507"/>
      <c r="H71" s="53"/>
      <c r="I71" s="84"/>
      <c r="K71" s="84"/>
      <c r="L71" s="84"/>
      <c r="M71" s="84"/>
      <c r="N71" s="84"/>
    </row>
    <row r="72" spans="1:14">
      <c r="A72" s="14"/>
      <c r="B72" s="84"/>
      <c r="C72" s="84"/>
      <c r="D72" s="84"/>
      <c r="E72" s="84"/>
      <c r="F72" s="507"/>
      <c r="G72" s="507"/>
      <c r="H72" s="53"/>
      <c r="I72" s="84"/>
      <c r="K72" s="84"/>
      <c r="L72" s="84"/>
      <c r="M72" s="84"/>
      <c r="N72" s="84"/>
    </row>
    <row r="73" spans="1:14">
      <c r="A73" s="14"/>
      <c r="B73" s="84"/>
      <c r="C73" s="84"/>
      <c r="D73" s="84"/>
      <c r="E73" s="84"/>
      <c r="F73" s="507"/>
      <c r="G73" s="507"/>
      <c r="H73" s="53"/>
      <c r="I73" s="84"/>
      <c r="K73" s="84"/>
      <c r="L73" s="84"/>
      <c r="M73" s="84"/>
      <c r="N73" s="84"/>
    </row>
    <row r="74" spans="1:14">
      <c r="A74" s="64"/>
      <c r="B74" s="84"/>
      <c r="C74" s="84"/>
      <c r="D74" s="84"/>
      <c r="E74" s="84"/>
      <c r="F74" s="507"/>
      <c r="G74" s="507"/>
      <c r="H74" s="53"/>
      <c r="I74" s="84"/>
      <c r="K74" s="84"/>
      <c r="L74" s="84"/>
      <c r="M74" s="84"/>
      <c r="N74" s="84"/>
    </row>
    <row r="75" spans="1:14">
      <c r="A75" s="64"/>
      <c r="B75" s="84"/>
      <c r="C75" s="84"/>
      <c r="D75" s="84"/>
      <c r="E75" s="84"/>
      <c r="F75" s="507"/>
      <c r="G75" s="507"/>
      <c r="H75" s="53"/>
      <c r="I75" s="84"/>
      <c r="K75" s="84"/>
      <c r="L75" s="84"/>
      <c r="M75" s="84"/>
      <c r="N75" s="84"/>
    </row>
    <row r="76" spans="1:14">
      <c r="A76" s="64"/>
      <c r="B76" s="84"/>
      <c r="C76" s="84"/>
      <c r="D76" s="84"/>
      <c r="E76" s="84"/>
      <c r="F76" s="507"/>
      <c r="G76" s="507"/>
      <c r="H76" s="53"/>
      <c r="I76" s="84"/>
    </row>
    <row r="77" spans="1:14">
      <c r="A77" s="64"/>
      <c r="B77" s="84"/>
      <c r="C77" s="84"/>
      <c r="D77" s="84"/>
      <c r="E77" s="84"/>
      <c r="F77" s="507"/>
      <c r="G77" s="507"/>
    </row>
    <row r="78" spans="1:14">
      <c r="A78" s="64"/>
      <c r="B78" s="84"/>
      <c r="C78" s="84"/>
      <c r="D78" s="84"/>
      <c r="E78" s="84"/>
      <c r="F78" s="507"/>
      <c r="G78" s="507"/>
    </row>
    <row r="79" spans="1:14">
      <c r="A79" s="64"/>
      <c r="B79" s="84"/>
      <c r="C79" s="84"/>
      <c r="D79" s="84"/>
      <c r="E79" s="84"/>
      <c r="F79" s="507"/>
      <c r="G79" s="507"/>
    </row>
    <row r="80" spans="1:14">
      <c r="A80" s="64"/>
      <c r="B80" s="84"/>
      <c r="C80" s="84"/>
      <c r="D80" s="84"/>
      <c r="E80" s="84"/>
      <c r="F80" s="507"/>
      <c r="G80" s="507"/>
    </row>
    <row r="81" spans="1:7">
      <c r="A81" s="64"/>
      <c r="B81" s="84"/>
      <c r="C81" s="84"/>
      <c r="D81" s="84"/>
      <c r="E81" s="84"/>
      <c r="F81" s="507"/>
      <c r="G81" s="507"/>
    </row>
    <row r="82" spans="1:7">
      <c r="A82" s="64"/>
      <c r="B82" s="84"/>
      <c r="C82" s="84"/>
      <c r="D82" s="84"/>
      <c r="E82" s="84"/>
      <c r="F82" s="507"/>
      <c r="G82" s="507"/>
    </row>
    <row r="83" spans="1:7">
      <c r="A83" s="64"/>
      <c r="B83" s="84"/>
      <c r="C83" s="84"/>
      <c r="D83" s="84"/>
      <c r="E83" s="84"/>
      <c r="F83" s="507"/>
      <c r="G83" s="507"/>
    </row>
    <row r="84" spans="1:7">
      <c r="A84" s="64"/>
      <c r="B84" s="84"/>
      <c r="C84" s="84"/>
      <c r="D84" s="84"/>
      <c r="E84" s="84"/>
      <c r="F84" s="507"/>
      <c r="G84" s="507"/>
    </row>
    <row r="85" spans="1:7">
      <c r="A85" s="64"/>
    </row>
    <row r="86" spans="1:7">
      <c r="A86" s="64"/>
    </row>
  </sheetData>
  <sheetProtection algorithmName="SHA-512" hashValue="vy4G6/S5aB0UymBLYD4YswbDl/8w6mCqHFhFyAMYhiWtTc1zko1U3QZMsZHXugbgig1ZBeWaRxrZQJqPRQOvgg==" saltValue="aq8gMV21VODw7WZIKjuoSA==" spinCount="100000" sheet="1" formatCells="0" formatRows="0"/>
  <customSheetViews>
    <customSheetView guid="{7FD99AA4-5903-494A-9F09-AEC84FBFFB84}" fitToPage="1" topLeftCell="A29">
      <selection activeCell="G43" sqref="G43"/>
      <pageMargins left="0.70866141732283472" right="0.55118110236220474" top="0.74803149606299213" bottom="0.74803149606299213" header="0.31496062992125984" footer="0.31496062992125984"/>
      <pageSetup paperSize="9" scale="77" orientation="portrait" r:id="rId1"/>
      <headerFooter>
        <oddFooter>&amp;C&amp;A</oddFooter>
      </headerFooter>
    </customSheetView>
    <customSheetView guid="{44A2B057-7D30-4594-817B-0DBCD9A92E4A}" fitToPage="1" topLeftCell="A29">
      <selection activeCell="G43" sqref="G43"/>
      <pageMargins left="0.70866141732283472" right="0.55118110236220474" top="0.74803149606299213" bottom="0.74803149606299213" header="0.31496062992125984" footer="0.31496062992125984"/>
      <pageSetup paperSize="9" scale="77" orientation="portrait" r:id="rId2"/>
      <headerFooter>
        <oddFooter>&amp;C&amp;A</oddFooter>
      </headerFooter>
    </customSheetView>
  </customSheetViews>
  <pageMargins left="0.70866141732283472" right="0.55118110236220474" top="0.74803149606299213" bottom="0.74803149606299213" header="0.31496062992125984" footer="0.31496062992125984"/>
  <pageSetup paperSize="9" scale="71" orientation="portrait" r:id="rId3"/>
  <headerFooter>
    <oddFooter>&amp;C&amp;A</oddFooter>
  </headerFooter>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163"/>
  <sheetViews>
    <sheetView workbookViewId="0"/>
  </sheetViews>
  <sheetFormatPr defaultRowHeight="15"/>
  <cols>
    <col min="1" max="1" width="15.5546875" customWidth="1"/>
    <col min="6" max="6" width="10.109375" customWidth="1"/>
    <col min="8" max="8" width="0.77734375" customWidth="1"/>
    <col min="9" max="9" width="8.77734375" customWidth="1"/>
  </cols>
  <sheetData>
    <row r="1" spans="1:15" ht="15.75">
      <c r="A1" s="10" t="str">
        <f>+'1'!A1</f>
        <v>SWANSEA BAY UNIVERSITY HEALTH BOARD ANNUAL ACCOUNTS 2023-24</v>
      </c>
      <c r="B1" s="34"/>
      <c r="C1" s="34"/>
      <c r="D1" s="34"/>
      <c r="E1" s="34"/>
      <c r="F1" s="48"/>
      <c r="G1" s="48"/>
      <c r="H1" s="48"/>
      <c r="I1" s="48"/>
      <c r="L1" s="84"/>
      <c r="M1" s="84"/>
      <c r="N1" s="84"/>
      <c r="O1" s="84"/>
    </row>
    <row r="2" spans="1:15">
      <c r="L2" s="84"/>
      <c r="M2" s="84"/>
      <c r="N2" s="84"/>
      <c r="O2" s="84"/>
    </row>
    <row r="3" spans="1:15" ht="15.75">
      <c r="A3" s="17" t="s">
        <v>142</v>
      </c>
      <c r="B3" s="41"/>
      <c r="C3" s="41"/>
      <c r="D3" s="41"/>
      <c r="E3" s="41"/>
      <c r="F3" s="41"/>
      <c r="G3" s="41"/>
      <c r="H3" s="41"/>
      <c r="I3" s="41"/>
      <c r="J3" s="15"/>
      <c r="L3" s="84"/>
      <c r="M3" s="84"/>
      <c r="N3" s="84"/>
      <c r="O3" s="84"/>
    </row>
    <row r="4" spans="1:15">
      <c r="A4" s="41"/>
      <c r="B4" s="41"/>
      <c r="C4" s="41"/>
      <c r="D4" s="41"/>
      <c r="E4" s="41"/>
      <c r="F4" s="41"/>
      <c r="G4" s="41"/>
      <c r="H4" s="41"/>
      <c r="I4" s="41"/>
      <c r="J4" s="15"/>
      <c r="L4" s="84"/>
      <c r="M4" s="84"/>
      <c r="N4" s="84"/>
      <c r="O4" s="84"/>
    </row>
    <row r="5" spans="1:15">
      <c r="A5" s="41"/>
      <c r="B5" s="41"/>
      <c r="C5" s="41"/>
      <c r="D5" s="41"/>
      <c r="E5" s="41"/>
      <c r="F5" s="41"/>
      <c r="G5" s="41"/>
      <c r="H5" s="41"/>
      <c r="I5" s="39"/>
      <c r="J5" s="15"/>
      <c r="L5" s="84"/>
      <c r="M5" s="84"/>
      <c r="N5" s="84"/>
      <c r="O5" s="84"/>
    </row>
    <row r="6" spans="1:15">
      <c r="A6" s="3"/>
      <c r="B6" s="2"/>
      <c r="C6" s="2"/>
      <c r="D6" s="2"/>
      <c r="E6" s="2"/>
      <c r="F6" s="2"/>
      <c r="G6" s="36" t="s">
        <v>1589</v>
      </c>
      <c r="H6" s="36"/>
      <c r="I6" s="19" t="s">
        <v>1424</v>
      </c>
      <c r="J6" s="15"/>
      <c r="L6" s="84"/>
      <c r="M6" s="84"/>
      <c r="N6" s="84"/>
      <c r="O6" s="84"/>
    </row>
    <row r="7" spans="1:15">
      <c r="A7" s="2"/>
      <c r="B7" s="2"/>
      <c r="C7" s="2"/>
      <c r="D7" s="2"/>
      <c r="E7" s="2"/>
      <c r="F7" s="2"/>
      <c r="G7" s="119" t="s">
        <v>22</v>
      </c>
      <c r="H7" s="36"/>
      <c r="I7" s="120" t="s">
        <v>22</v>
      </c>
      <c r="J7" s="15"/>
      <c r="L7" s="84"/>
      <c r="M7" s="84"/>
      <c r="N7" s="84"/>
      <c r="O7" s="84"/>
    </row>
    <row r="8" spans="1:15">
      <c r="A8" s="2"/>
      <c r="B8" s="2"/>
      <c r="C8" s="2"/>
      <c r="D8" s="2"/>
      <c r="E8" s="2"/>
      <c r="F8" s="36"/>
      <c r="G8" s="36"/>
      <c r="H8" s="36"/>
      <c r="I8" s="19"/>
      <c r="J8" s="15"/>
      <c r="L8" s="84"/>
      <c r="M8" s="84"/>
      <c r="N8" s="84"/>
      <c r="O8" s="84"/>
    </row>
    <row r="9" spans="1:15">
      <c r="A9" s="42" t="s">
        <v>143</v>
      </c>
      <c r="B9" s="42"/>
      <c r="C9" s="42"/>
      <c r="D9" s="42"/>
      <c r="E9" s="42"/>
      <c r="F9" s="377"/>
      <c r="G9" s="110">
        <v>106274</v>
      </c>
      <c r="H9" s="71"/>
      <c r="I9" s="42">
        <f>'Data Sheet'!N583</f>
        <v>104208</v>
      </c>
      <c r="J9" s="41"/>
      <c r="L9" s="84"/>
      <c r="M9" s="84"/>
      <c r="N9" s="84"/>
      <c r="O9" s="84"/>
    </row>
    <row r="10" spans="1:15" ht="27.75" customHeight="1">
      <c r="A10" s="1247" t="s">
        <v>870</v>
      </c>
      <c r="B10" s="1247"/>
      <c r="C10" s="1247"/>
      <c r="D10" s="1247"/>
      <c r="E10" s="1247"/>
      <c r="F10" s="377"/>
      <c r="G10" s="110">
        <v>143546</v>
      </c>
      <c r="H10" s="71"/>
      <c r="I10" s="42">
        <f>'Data Sheet'!N584</f>
        <v>136194</v>
      </c>
      <c r="J10" s="41"/>
      <c r="L10" s="84"/>
      <c r="M10" s="84"/>
      <c r="N10" s="84"/>
      <c r="O10" s="84"/>
    </row>
    <row r="11" spans="1:15">
      <c r="A11" s="42" t="s">
        <v>966</v>
      </c>
      <c r="B11" s="42"/>
      <c r="C11" s="42"/>
      <c r="D11" s="42"/>
      <c r="E11" s="42"/>
      <c r="F11" s="377"/>
      <c r="G11" s="110">
        <v>6726</v>
      </c>
      <c r="H11" s="71"/>
      <c r="I11" s="42">
        <f>'Data Sheet'!N585</f>
        <v>6163</v>
      </c>
      <c r="J11" s="41"/>
      <c r="L11" s="84"/>
      <c r="M11" s="84"/>
      <c r="N11" s="84"/>
      <c r="O11" s="84"/>
    </row>
    <row r="12" spans="1:15">
      <c r="A12" s="42" t="s">
        <v>1359</v>
      </c>
      <c r="B12" s="42"/>
      <c r="C12" s="42"/>
      <c r="D12" s="42"/>
      <c r="E12" s="42"/>
      <c r="F12" s="377"/>
      <c r="G12" s="110">
        <v>18740</v>
      </c>
      <c r="H12" s="71"/>
      <c r="I12" s="42">
        <f>'Data Sheet'!N586</f>
        <v>16588</v>
      </c>
      <c r="J12" s="41"/>
      <c r="L12" s="84"/>
      <c r="M12" s="84"/>
      <c r="N12" s="84"/>
      <c r="O12" s="84"/>
    </row>
    <row r="13" spans="1:15" s="388" customFormat="1">
      <c r="A13" s="42" t="s">
        <v>144</v>
      </c>
      <c r="B13" s="474"/>
      <c r="C13" s="474"/>
      <c r="D13" s="474"/>
      <c r="E13" s="474"/>
      <c r="F13" s="377"/>
      <c r="G13" s="110">
        <v>0</v>
      </c>
      <c r="H13" s="377"/>
      <c r="I13" s="42">
        <f>'Data Sheet'!N587</f>
        <v>0</v>
      </c>
      <c r="J13" s="403"/>
      <c r="L13" s="391"/>
      <c r="M13" s="391"/>
      <c r="N13" s="391"/>
      <c r="O13" s="391"/>
    </row>
    <row r="14" spans="1:15" s="388" customFormat="1">
      <c r="A14" s="42" t="s">
        <v>549</v>
      </c>
      <c r="B14" s="474"/>
      <c r="C14" s="474"/>
      <c r="D14" s="474"/>
      <c r="E14" s="474"/>
      <c r="F14" s="377"/>
      <c r="G14" s="110">
        <v>3071</v>
      </c>
      <c r="H14" s="377"/>
      <c r="I14" s="42">
        <f>'Data Sheet'!N588</f>
        <v>1956</v>
      </c>
      <c r="J14" s="403"/>
      <c r="L14" s="391"/>
      <c r="M14" s="391"/>
      <c r="N14" s="391"/>
      <c r="O14" s="391"/>
    </row>
    <row r="15" spans="1:15" s="388" customFormat="1">
      <c r="A15" s="42" t="s">
        <v>967</v>
      </c>
      <c r="G15" s="110">
        <v>9</v>
      </c>
      <c r="I15" s="42">
        <f>'Data Sheet'!N589</f>
        <v>22</v>
      </c>
      <c r="L15" s="391"/>
      <c r="M15" s="391"/>
      <c r="N15" s="391"/>
      <c r="O15" s="391"/>
    </row>
    <row r="16" spans="1:15">
      <c r="A16" s="42" t="s">
        <v>145</v>
      </c>
      <c r="B16" s="42"/>
      <c r="C16" s="42"/>
      <c r="D16" s="42"/>
      <c r="E16" s="42"/>
      <c r="F16" s="377"/>
      <c r="G16" s="110">
        <v>7964</v>
      </c>
      <c r="H16" s="71"/>
      <c r="I16" s="42">
        <f>'Data Sheet'!N590</f>
        <v>6221</v>
      </c>
      <c r="J16" s="41"/>
      <c r="L16" s="84"/>
      <c r="M16" s="84"/>
      <c r="N16" s="84"/>
      <c r="O16" s="84"/>
    </row>
    <row r="17" spans="1:15">
      <c r="A17" s="42" t="s">
        <v>318</v>
      </c>
      <c r="B17" s="42"/>
      <c r="C17" s="42"/>
      <c r="D17" s="42"/>
      <c r="E17" s="42"/>
      <c r="F17" s="377"/>
      <c r="G17" s="110">
        <v>1048</v>
      </c>
      <c r="H17" s="71"/>
      <c r="I17" s="66">
        <f>'Data Sheet'!N591</f>
        <v>7350</v>
      </c>
      <c r="J17" s="41"/>
      <c r="L17" s="84"/>
      <c r="M17" s="84"/>
      <c r="N17" s="84"/>
      <c r="O17" s="84"/>
    </row>
    <row r="18" spans="1:15" hidden="1">
      <c r="A18" s="42" t="s">
        <v>968</v>
      </c>
      <c r="B18" s="474"/>
      <c r="C18" s="42"/>
      <c r="D18" s="42"/>
      <c r="E18" s="42"/>
      <c r="F18" s="377"/>
      <c r="G18" s="110">
        <v>0</v>
      </c>
      <c r="H18" s="71"/>
      <c r="I18" s="42">
        <f>'Data Sheet'!N592</f>
        <v>0</v>
      </c>
      <c r="J18" s="41"/>
      <c r="L18" s="84"/>
      <c r="M18" s="84"/>
      <c r="N18" s="84"/>
      <c r="O18" s="84"/>
    </row>
    <row r="19" spans="1:15" hidden="1">
      <c r="A19" s="388"/>
      <c r="B19" s="474" t="s">
        <v>1127</v>
      </c>
      <c r="C19" s="42"/>
      <c r="D19" s="42"/>
      <c r="E19" s="42"/>
      <c r="F19" s="377"/>
      <c r="G19" s="110">
        <v>0</v>
      </c>
      <c r="H19" s="71"/>
      <c r="I19" s="42">
        <f>'Data Sheet'!N593</f>
        <v>0</v>
      </c>
      <c r="J19" s="41"/>
      <c r="L19" s="84"/>
      <c r="M19" s="84"/>
      <c r="N19" s="84"/>
      <c r="O19" s="84"/>
    </row>
    <row r="20" spans="1:15" hidden="1">
      <c r="A20" s="388"/>
      <c r="B20" s="474" t="s">
        <v>1129</v>
      </c>
      <c r="C20" s="42"/>
      <c r="D20" s="42"/>
      <c r="E20" s="42"/>
      <c r="F20" s="377"/>
      <c r="G20" s="110">
        <v>0</v>
      </c>
      <c r="H20" s="71"/>
      <c r="I20" s="42">
        <f>'Data Sheet'!N594</f>
        <v>0</v>
      </c>
      <c r="J20" s="41"/>
      <c r="L20" s="84"/>
      <c r="M20" s="84"/>
      <c r="N20" s="84"/>
      <c r="O20" s="84"/>
    </row>
    <row r="21" spans="1:15" hidden="1">
      <c r="A21" s="388"/>
      <c r="B21" s="474" t="s">
        <v>1128</v>
      </c>
      <c r="C21" s="42"/>
      <c r="D21" s="42"/>
      <c r="E21" s="42"/>
      <c r="F21" s="377"/>
      <c r="G21" s="110">
        <v>0</v>
      </c>
      <c r="H21" s="71"/>
      <c r="I21" s="42">
        <f>'Data Sheet'!N595</f>
        <v>0</v>
      </c>
      <c r="J21" s="41"/>
      <c r="L21" s="84"/>
      <c r="M21" s="84"/>
      <c r="N21" s="84"/>
      <c r="O21" s="84"/>
    </row>
    <row r="22" spans="1:15" hidden="1">
      <c r="A22" s="388"/>
      <c r="B22" s="474" t="s">
        <v>323</v>
      </c>
      <c r="C22" s="42"/>
      <c r="D22" s="42"/>
      <c r="E22" s="42"/>
      <c r="F22" s="377"/>
      <c r="G22" s="110">
        <v>0</v>
      </c>
      <c r="H22" s="71"/>
      <c r="I22" s="42">
        <f>'Data Sheet'!N596</f>
        <v>0</v>
      </c>
      <c r="J22" s="41"/>
      <c r="L22" s="84"/>
      <c r="M22" s="84"/>
      <c r="N22" s="84"/>
      <c r="O22" s="84"/>
    </row>
    <row r="23" spans="1:15" s="388" customFormat="1">
      <c r="A23" s="42" t="s">
        <v>1070</v>
      </c>
      <c r="C23" s="474"/>
      <c r="D23" s="474"/>
      <c r="E23" s="474"/>
      <c r="F23" s="377"/>
      <c r="G23" s="110">
        <v>0</v>
      </c>
      <c r="H23" s="377"/>
      <c r="I23" s="66">
        <f>'Data Sheet'!N597</f>
        <v>0</v>
      </c>
      <c r="J23" s="403"/>
      <c r="L23" s="391"/>
      <c r="M23" s="391"/>
      <c r="N23" s="391"/>
      <c r="O23" s="391"/>
    </row>
    <row r="24" spans="1:15">
      <c r="A24" s="42" t="s">
        <v>146</v>
      </c>
      <c r="B24" s="42"/>
      <c r="C24" s="42"/>
      <c r="D24" s="42"/>
      <c r="E24" s="42"/>
      <c r="F24" s="66"/>
      <c r="G24" s="79" t="s">
        <v>484</v>
      </c>
      <c r="H24" s="71"/>
      <c r="I24" s="42"/>
      <c r="J24" s="41"/>
      <c r="L24" s="84"/>
      <c r="M24" s="84"/>
      <c r="N24" s="84"/>
      <c r="O24" s="84"/>
    </row>
    <row r="25" spans="1:15">
      <c r="A25" s="43" t="s">
        <v>147</v>
      </c>
      <c r="B25" s="42"/>
      <c r="C25" s="42"/>
      <c r="D25" s="42"/>
      <c r="E25" s="42"/>
      <c r="F25" s="66"/>
      <c r="G25" s="110">
        <v>0</v>
      </c>
      <c r="H25" s="71"/>
      <c r="I25" s="42">
        <f>'Data Sheet'!N599</f>
        <v>0</v>
      </c>
      <c r="J25" s="41"/>
      <c r="L25" s="84"/>
      <c r="M25" s="84"/>
      <c r="N25" s="84"/>
      <c r="O25" s="84"/>
    </row>
    <row r="26" spans="1:15">
      <c r="A26" s="43" t="s">
        <v>148</v>
      </c>
      <c r="B26" s="42"/>
      <c r="C26" s="42"/>
      <c r="D26" s="42"/>
      <c r="E26" s="42"/>
      <c r="F26" s="66"/>
      <c r="G26" s="110">
        <v>2598</v>
      </c>
      <c r="H26" s="71"/>
      <c r="I26" s="42">
        <f>'Data Sheet'!N600</f>
        <v>2876</v>
      </c>
      <c r="J26" s="41"/>
      <c r="L26" s="84"/>
      <c r="M26" s="84"/>
      <c r="N26" s="84"/>
      <c r="O26" s="84"/>
    </row>
    <row r="27" spans="1:15">
      <c r="A27" s="9" t="s">
        <v>149</v>
      </c>
      <c r="B27" s="2"/>
      <c r="C27" s="42"/>
      <c r="D27" s="42"/>
      <c r="E27" s="42"/>
      <c r="F27" s="66"/>
      <c r="G27" s="110">
        <v>610</v>
      </c>
      <c r="H27" s="71"/>
      <c r="I27" s="42">
        <f>'Data Sheet'!N601</f>
        <v>356</v>
      </c>
      <c r="J27" s="41"/>
      <c r="L27" s="84"/>
      <c r="M27" s="84"/>
      <c r="N27" s="84"/>
      <c r="O27" s="84"/>
    </row>
    <row r="28" spans="1:15">
      <c r="A28" s="9" t="s">
        <v>150</v>
      </c>
      <c r="B28" s="2"/>
      <c r="C28" s="42"/>
      <c r="D28" s="42"/>
      <c r="E28" s="42"/>
      <c r="F28" s="66"/>
      <c r="G28" s="110">
        <v>162</v>
      </c>
      <c r="H28" s="71"/>
      <c r="I28" s="42">
        <f>'Data Sheet'!N602</f>
        <v>85</v>
      </c>
      <c r="J28" s="41"/>
      <c r="L28" s="84"/>
      <c r="M28" s="84"/>
      <c r="N28" s="84"/>
      <c r="O28" s="84"/>
    </row>
    <row r="29" spans="1:15">
      <c r="A29" s="42" t="s">
        <v>151</v>
      </c>
      <c r="B29" s="2"/>
      <c r="C29" s="42"/>
      <c r="D29" s="42"/>
      <c r="E29" s="42"/>
      <c r="F29" s="66"/>
      <c r="G29" s="110">
        <v>1277</v>
      </c>
      <c r="H29" s="71"/>
      <c r="I29" s="42">
        <f>'Data Sheet'!N603</f>
        <v>1268</v>
      </c>
      <c r="J29" s="41"/>
      <c r="L29" s="84"/>
      <c r="M29" s="84"/>
      <c r="N29" s="84"/>
      <c r="O29" s="84"/>
    </row>
    <row r="30" spans="1:15">
      <c r="A30" s="42" t="s">
        <v>152</v>
      </c>
      <c r="B30" s="42"/>
      <c r="C30" s="42"/>
      <c r="D30" s="42"/>
      <c r="E30" s="42"/>
      <c r="F30" s="66"/>
      <c r="G30" s="110">
        <v>2999</v>
      </c>
      <c r="H30" s="71"/>
      <c r="I30" s="42">
        <f>'Data Sheet'!N604</f>
        <v>3177</v>
      </c>
      <c r="J30" s="41"/>
      <c r="L30" s="84"/>
      <c r="M30" s="84"/>
      <c r="N30" s="84"/>
      <c r="O30" s="84"/>
    </row>
    <row r="31" spans="1:15" hidden="1">
      <c r="A31" s="461" t="s">
        <v>975</v>
      </c>
      <c r="B31" s="42"/>
      <c r="C31" s="42"/>
      <c r="D31" s="42"/>
      <c r="E31" s="42"/>
      <c r="F31" s="66"/>
      <c r="G31" s="110">
        <v>0</v>
      </c>
      <c r="H31" s="71"/>
      <c r="I31" s="42">
        <f>'Data Sheet'!N607</f>
        <v>0</v>
      </c>
      <c r="J31" s="41"/>
      <c r="K31" t="s">
        <v>1122</v>
      </c>
      <c r="L31" s="84"/>
      <c r="M31" s="84"/>
      <c r="N31" s="84"/>
      <c r="O31" s="84"/>
    </row>
    <row r="32" spans="1:15">
      <c r="A32" s="42" t="s">
        <v>153</v>
      </c>
      <c r="B32" s="42"/>
      <c r="C32" s="42"/>
      <c r="D32" s="42"/>
      <c r="E32" s="42"/>
      <c r="F32" s="66"/>
      <c r="G32" s="110">
        <v>0</v>
      </c>
      <c r="H32" s="71"/>
      <c r="I32" s="42">
        <f>'Data Sheet'!N608</f>
        <v>0</v>
      </c>
      <c r="J32" s="85"/>
      <c r="L32" s="84"/>
      <c r="M32" s="84"/>
      <c r="N32" s="84"/>
      <c r="O32" s="84"/>
    </row>
    <row r="33" spans="1:15">
      <c r="A33" s="42" t="s">
        <v>154</v>
      </c>
      <c r="B33" s="42"/>
      <c r="C33" s="42"/>
      <c r="D33" s="42"/>
      <c r="E33" s="42"/>
      <c r="F33" s="66"/>
      <c r="G33" s="110">
        <v>12949</v>
      </c>
      <c r="H33" s="71"/>
      <c r="I33" s="43">
        <f>'Data Sheet'!N609</f>
        <v>8991</v>
      </c>
      <c r="J33" s="85"/>
      <c r="L33" s="84"/>
      <c r="M33" s="84"/>
      <c r="N33" s="84"/>
      <c r="O33" s="84"/>
    </row>
    <row r="34" spans="1:15">
      <c r="A34" s="42" t="s">
        <v>155</v>
      </c>
      <c r="B34" s="42"/>
      <c r="C34" s="42"/>
      <c r="D34" s="42"/>
      <c r="E34" s="42"/>
      <c r="F34" s="66"/>
      <c r="G34" s="110">
        <v>393</v>
      </c>
      <c r="H34" s="71"/>
      <c r="I34" s="42">
        <f>'Data Sheet'!N610</f>
        <v>293</v>
      </c>
      <c r="J34" s="85"/>
      <c r="L34" s="84"/>
      <c r="M34" s="84"/>
      <c r="N34" s="84"/>
      <c r="O34" s="84"/>
    </row>
    <row r="35" spans="1:15">
      <c r="A35" s="42" t="s">
        <v>1347</v>
      </c>
      <c r="B35" s="42"/>
      <c r="C35" s="42"/>
      <c r="D35" s="42"/>
      <c r="E35" s="42"/>
      <c r="F35" s="66"/>
      <c r="G35" s="110">
        <v>0</v>
      </c>
      <c r="H35" s="71"/>
      <c r="I35" s="42">
        <f>'Data Sheet'!N611</f>
        <v>0</v>
      </c>
      <c r="J35" s="85"/>
      <c r="L35" s="84"/>
      <c r="M35" s="84"/>
      <c r="N35" s="84"/>
      <c r="O35" s="84"/>
    </row>
    <row r="36" spans="1:15">
      <c r="A36" s="42" t="s">
        <v>1348</v>
      </c>
      <c r="B36" s="42"/>
      <c r="C36" s="42"/>
      <c r="D36" s="42"/>
      <c r="E36" s="42"/>
      <c r="F36" s="66"/>
      <c r="G36" s="110">
        <v>0</v>
      </c>
      <c r="H36" s="71"/>
      <c r="I36" s="42">
        <f>'Data Sheet'!N612</f>
        <v>0</v>
      </c>
      <c r="J36" s="85"/>
      <c r="L36" s="84"/>
      <c r="M36" s="84"/>
      <c r="N36" s="84"/>
      <c r="O36" s="84"/>
    </row>
    <row r="37" spans="1:15">
      <c r="A37" s="42" t="s">
        <v>3</v>
      </c>
      <c r="B37" s="42"/>
      <c r="C37" s="42"/>
      <c r="D37" s="42"/>
      <c r="E37" s="42"/>
      <c r="F37" s="66"/>
      <c r="G37" s="110">
        <v>259</v>
      </c>
      <c r="H37" s="71"/>
      <c r="I37" s="42">
        <f>'Data Sheet'!N613</f>
        <v>232</v>
      </c>
      <c r="J37" s="85"/>
      <c r="L37" s="84"/>
      <c r="M37" s="84"/>
      <c r="N37" s="84"/>
      <c r="O37" s="84"/>
    </row>
    <row r="38" spans="1:15">
      <c r="A38" s="42" t="s">
        <v>156</v>
      </c>
      <c r="B38" s="42"/>
      <c r="C38" s="42"/>
      <c r="D38" s="42"/>
      <c r="E38" s="42"/>
      <c r="F38" s="66"/>
      <c r="G38" s="110">
        <v>0</v>
      </c>
      <c r="H38" s="71"/>
      <c r="I38" s="42">
        <f>'Data Sheet'!N614</f>
        <v>43</v>
      </c>
      <c r="J38" s="85"/>
      <c r="L38" s="84"/>
      <c r="M38" s="84"/>
      <c r="N38" s="84"/>
      <c r="O38" s="84"/>
    </row>
    <row r="39" spans="1:15">
      <c r="A39" s="42" t="s">
        <v>1533</v>
      </c>
      <c r="B39" s="42"/>
      <c r="C39" s="42"/>
      <c r="D39" s="42"/>
      <c r="E39" s="42"/>
      <c r="F39" s="66"/>
      <c r="G39" s="110">
        <v>0</v>
      </c>
      <c r="H39" s="71"/>
      <c r="I39" s="42">
        <f>'Data Sheet'!N615</f>
        <v>969</v>
      </c>
      <c r="J39" s="85"/>
      <c r="L39" s="84"/>
      <c r="M39" s="84"/>
      <c r="N39" s="84"/>
      <c r="O39" s="84"/>
    </row>
    <row r="40" spans="1:15">
      <c r="A40" s="2" t="s">
        <v>157</v>
      </c>
      <c r="B40" s="2"/>
      <c r="C40" s="2"/>
      <c r="D40" s="2"/>
      <c r="E40" s="2"/>
      <c r="F40" s="14"/>
      <c r="G40" s="110">
        <v>464</v>
      </c>
      <c r="H40" s="71"/>
      <c r="I40" s="42">
        <f>'Data Sheet'!N616</f>
        <v>590</v>
      </c>
      <c r="J40" s="85"/>
      <c r="L40" s="84"/>
      <c r="M40" s="84"/>
      <c r="N40" s="84"/>
      <c r="O40" s="84"/>
    </row>
    <row r="41" spans="1:15">
      <c r="A41" s="42" t="s">
        <v>871</v>
      </c>
      <c r="B41" s="2"/>
      <c r="C41" s="2"/>
      <c r="D41" s="2"/>
      <c r="E41" s="2"/>
      <c r="F41" s="14"/>
      <c r="G41" s="110">
        <v>0</v>
      </c>
      <c r="H41" s="71"/>
      <c r="I41" s="42">
        <f>'Data Sheet'!N617</f>
        <v>0</v>
      </c>
      <c r="J41" s="85"/>
      <c r="L41" s="84"/>
      <c r="M41" s="84"/>
      <c r="N41" s="84"/>
      <c r="O41" s="84"/>
    </row>
    <row r="42" spans="1:15">
      <c r="A42" s="42" t="s">
        <v>158</v>
      </c>
      <c r="B42" s="2"/>
      <c r="C42" s="2"/>
      <c r="D42" s="2"/>
      <c r="E42" s="2"/>
      <c r="F42" s="14"/>
      <c r="G42" s="110">
        <v>807</v>
      </c>
      <c r="H42" s="71"/>
      <c r="I42" s="42">
        <f>'Data Sheet'!N618</f>
        <v>594</v>
      </c>
      <c r="J42" s="85"/>
      <c r="L42" s="84"/>
      <c r="M42" s="84"/>
      <c r="N42" s="84"/>
      <c r="O42" s="84"/>
    </row>
    <row r="43" spans="1:15">
      <c r="A43" s="42" t="s">
        <v>1534</v>
      </c>
      <c r="B43" s="2"/>
      <c r="C43" s="2"/>
      <c r="D43" s="2"/>
      <c r="E43" s="2"/>
      <c r="F43" s="14"/>
      <c r="G43" s="110">
        <v>0</v>
      </c>
      <c r="H43" s="71"/>
      <c r="I43" s="42">
        <f>'Data Sheet'!N619</f>
        <v>0</v>
      </c>
      <c r="J43" s="85"/>
      <c r="L43" s="84"/>
      <c r="M43" s="84"/>
      <c r="N43" s="84"/>
      <c r="O43" s="84"/>
    </row>
    <row r="44" spans="1:15">
      <c r="A44" s="42" t="s">
        <v>159</v>
      </c>
      <c r="B44" s="2"/>
      <c r="C44" s="2"/>
      <c r="D44" s="2"/>
      <c r="E44" s="2"/>
      <c r="F44" s="14"/>
      <c r="G44" s="110">
        <v>0</v>
      </c>
      <c r="H44" s="71"/>
      <c r="I44" s="42">
        <f>'Data Sheet'!N620</f>
        <v>0</v>
      </c>
      <c r="J44" s="85"/>
      <c r="L44" s="84"/>
      <c r="M44" s="84"/>
      <c r="N44" s="84"/>
      <c r="O44" s="84"/>
    </row>
    <row r="45" spans="1:15">
      <c r="A45" s="42" t="s">
        <v>160</v>
      </c>
      <c r="B45" s="2"/>
      <c r="C45" s="2"/>
      <c r="D45" s="2"/>
      <c r="E45" s="2"/>
      <c r="F45" s="14"/>
      <c r="G45" s="110">
        <v>44</v>
      </c>
      <c r="H45" s="71"/>
      <c r="I45" s="42">
        <f>'Data Sheet'!N621</f>
        <v>47</v>
      </c>
      <c r="J45" s="85"/>
      <c r="L45" s="84"/>
      <c r="M45" s="84"/>
      <c r="N45" s="84"/>
      <c r="O45" s="84"/>
    </row>
    <row r="46" spans="1:15">
      <c r="A46" s="42" t="s">
        <v>161</v>
      </c>
      <c r="B46" s="2"/>
      <c r="C46" s="2"/>
      <c r="D46" s="2"/>
      <c r="E46" s="2"/>
      <c r="F46" s="14"/>
      <c r="G46" s="79" t="s">
        <v>484</v>
      </c>
      <c r="H46" s="71"/>
      <c r="I46" s="42"/>
      <c r="J46" s="85"/>
      <c r="L46" s="84"/>
      <c r="M46" s="84"/>
      <c r="N46" s="84"/>
      <c r="O46" s="84"/>
    </row>
    <row r="47" spans="1:15">
      <c r="A47" s="2"/>
      <c r="B47" s="2" t="s">
        <v>162</v>
      </c>
      <c r="C47" s="2"/>
      <c r="D47" s="2"/>
      <c r="E47" s="2"/>
      <c r="F47" s="14"/>
      <c r="G47" s="110">
        <v>337</v>
      </c>
      <c r="H47" s="71"/>
      <c r="I47" s="42">
        <f>'Data Sheet'!N623</f>
        <v>237</v>
      </c>
      <c r="J47" s="85"/>
      <c r="L47" s="84"/>
      <c r="M47" s="84"/>
      <c r="N47" s="84"/>
      <c r="O47" s="84"/>
    </row>
    <row r="48" spans="1:15">
      <c r="A48" s="2"/>
      <c r="B48" s="2" t="s">
        <v>163</v>
      </c>
      <c r="C48" s="2"/>
      <c r="D48" s="2"/>
      <c r="E48" s="2"/>
      <c r="F48" s="14"/>
      <c r="G48" s="110">
        <v>2981</v>
      </c>
      <c r="H48" s="71"/>
      <c r="I48" s="42">
        <f>'Data Sheet'!N624</f>
        <v>2760</v>
      </c>
      <c r="J48" s="85"/>
      <c r="L48" s="84"/>
      <c r="M48" s="84"/>
      <c r="N48" s="84"/>
      <c r="O48" s="84"/>
    </row>
    <row r="49" spans="1:15">
      <c r="A49" s="2"/>
      <c r="B49" s="2" t="s">
        <v>164</v>
      </c>
      <c r="C49" s="2"/>
      <c r="D49" s="2"/>
      <c r="E49" s="2"/>
      <c r="F49" s="14"/>
      <c r="G49" s="110">
        <v>374</v>
      </c>
      <c r="H49" s="71"/>
      <c r="I49" s="42">
        <f>'Data Sheet'!N625</f>
        <v>415</v>
      </c>
      <c r="J49" s="85"/>
      <c r="L49" s="84"/>
      <c r="M49" s="84"/>
      <c r="N49" s="84"/>
      <c r="O49" s="84"/>
    </row>
    <row r="50" spans="1:15">
      <c r="A50" s="2"/>
      <c r="B50" s="2" t="s">
        <v>165</v>
      </c>
      <c r="C50" s="2"/>
      <c r="D50" s="2"/>
      <c r="E50" s="2"/>
      <c r="F50" s="14"/>
      <c r="G50" s="110">
        <v>4900</v>
      </c>
      <c r="H50" s="71"/>
      <c r="I50" s="42">
        <f>'Data Sheet'!N626</f>
        <v>3805</v>
      </c>
      <c r="J50" s="85"/>
      <c r="L50" s="84"/>
      <c r="M50" s="84"/>
      <c r="N50" s="84"/>
      <c r="O50" s="84"/>
    </row>
    <row r="51" spans="1:15">
      <c r="A51" s="2"/>
      <c r="B51" s="2" t="s">
        <v>359</v>
      </c>
      <c r="C51" s="2"/>
      <c r="D51" s="2"/>
      <c r="E51" s="2"/>
      <c r="F51" s="14"/>
      <c r="G51" s="110">
        <v>0</v>
      </c>
      <c r="H51" s="71"/>
      <c r="I51" s="42">
        <f>'Data Sheet'!N627</f>
        <v>0</v>
      </c>
      <c r="J51" s="85"/>
      <c r="L51" s="84"/>
      <c r="M51" s="84"/>
      <c r="N51" s="84"/>
      <c r="O51" s="84"/>
    </row>
    <row r="52" spans="1:15">
      <c r="A52" s="2"/>
      <c r="B52" s="2" t="s">
        <v>1407</v>
      </c>
      <c r="C52" s="2"/>
      <c r="D52" s="2"/>
      <c r="E52" s="2"/>
      <c r="F52" s="14"/>
      <c r="G52" s="110">
        <v>-108</v>
      </c>
      <c r="H52" s="71"/>
      <c r="I52" s="42">
        <f>'Data Sheet'!N628</f>
        <v>-825</v>
      </c>
      <c r="J52" s="85"/>
      <c r="L52" s="84"/>
      <c r="M52" s="84"/>
      <c r="N52" s="84"/>
      <c r="O52" s="84"/>
    </row>
    <row r="53" spans="1:15">
      <c r="A53" s="2"/>
      <c r="B53" s="42" t="s">
        <v>115</v>
      </c>
      <c r="C53" s="2"/>
      <c r="D53" s="2"/>
      <c r="E53" s="2"/>
      <c r="F53" s="14"/>
      <c r="G53" s="110">
        <v>1163</v>
      </c>
      <c r="H53" s="71"/>
      <c r="I53" s="42">
        <f>'Data Sheet'!N629</f>
        <v>827</v>
      </c>
      <c r="J53" s="85"/>
      <c r="L53" s="84"/>
      <c r="M53" s="84"/>
      <c r="N53" s="84"/>
      <c r="O53" s="84"/>
    </row>
    <row r="54" spans="1:15" ht="15.75" thickBot="1">
      <c r="A54" s="68" t="s">
        <v>106</v>
      </c>
      <c r="B54" s="42"/>
      <c r="C54" s="42"/>
      <c r="D54" s="42"/>
      <c r="E54" s="42"/>
      <c r="F54" s="42"/>
      <c r="G54" s="82">
        <f>SUM(G9:G53)</f>
        <v>319587</v>
      </c>
      <c r="H54" s="42"/>
      <c r="I54" s="86">
        <f>SUM(I9:I53)</f>
        <v>305442</v>
      </c>
      <c r="J54" s="15"/>
      <c r="L54" s="84"/>
      <c r="M54" s="84"/>
      <c r="N54" s="84"/>
      <c r="O54" s="84"/>
    </row>
    <row r="55" spans="1:15">
      <c r="A55" s="236"/>
      <c r="B55" s="14"/>
      <c r="C55" s="14"/>
      <c r="D55" s="14"/>
      <c r="E55" s="14"/>
      <c r="F55" s="14"/>
      <c r="G55" s="14"/>
      <c r="H55" s="14"/>
      <c r="I55" s="14"/>
      <c r="J55" s="15"/>
      <c r="L55" s="84"/>
      <c r="M55" s="84"/>
      <c r="N55" s="84"/>
      <c r="O55" s="84"/>
    </row>
    <row r="56" spans="1:15">
      <c r="A56" s="533" t="s">
        <v>1219</v>
      </c>
      <c r="B56" s="14"/>
      <c r="C56" s="14"/>
      <c r="D56" s="14"/>
      <c r="E56" s="14"/>
      <c r="F56" s="14"/>
      <c r="G56" s="14"/>
      <c r="H56" s="14"/>
      <c r="I56" s="14"/>
      <c r="J56" s="15"/>
      <c r="L56" s="84"/>
      <c r="M56" s="84"/>
      <c r="N56" s="84"/>
      <c r="O56" s="84"/>
    </row>
    <row r="57" spans="1:15">
      <c r="A57" s="236" t="s">
        <v>1734</v>
      </c>
      <c r="B57" s="14"/>
      <c r="C57" s="14"/>
      <c r="D57" s="14"/>
      <c r="E57" s="14"/>
      <c r="F57" s="14"/>
      <c r="G57" s="79">
        <v>0</v>
      </c>
      <c r="H57" s="14"/>
      <c r="I57" s="66">
        <v>0</v>
      </c>
      <c r="J57" s="15"/>
      <c r="L57" s="84"/>
      <c r="M57" s="84"/>
      <c r="N57" s="84"/>
      <c r="O57" s="84"/>
    </row>
    <row r="58" spans="1:15">
      <c r="A58" s="236" t="s">
        <v>1735</v>
      </c>
      <c r="B58" s="14"/>
      <c r="C58" s="14"/>
      <c r="D58" s="14"/>
      <c r="E58" s="14"/>
      <c r="F58" s="14"/>
      <c r="G58" s="79">
        <v>38</v>
      </c>
      <c r="H58" s="14"/>
      <c r="I58" s="66">
        <v>74</v>
      </c>
      <c r="J58" s="15"/>
      <c r="L58" s="84"/>
      <c r="M58" s="84"/>
      <c r="N58" s="84"/>
      <c r="O58" s="84"/>
    </row>
    <row r="59" spans="1:15">
      <c r="A59" s="236" t="s">
        <v>1736</v>
      </c>
      <c r="B59" s="14"/>
      <c r="C59" s="14"/>
      <c r="D59" s="14"/>
      <c r="E59" s="14"/>
      <c r="F59" s="14"/>
      <c r="G59" s="79">
        <v>126</v>
      </c>
      <c r="H59" s="14"/>
      <c r="I59" s="66">
        <v>181</v>
      </c>
      <c r="J59" s="15"/>
      <c r="L59" s="84"/>
      <c r="M59" s="84"/>
      <c r="N59" s="84"/>
      <c r="O59" s="84"/>
    </row>
    <row r="60" spans="1:15">
      <c r="A60" s="236" t="s">
        <v>1737</v>
      </c>
      <c r="B60" s="14"/>
      <c r="C60" s="14"/>
      <c r="D60" s="14"/>
      <c r="E60" s="14"/>
      <c r="F60" s="14"/>
      <c r="G60" s="79">
        <v>998</v>
      </c>
      <c r="H60" s="14"/>
      <c r="I60" s="66">
        <v>182</v>
      </c>
      <c r="J60" s="15"/>
      <c r="L60" s="84"/>
      <c r="M60" s="84"/>
      <c r="N60" s="84"/>
      <c r="O60" s="84"/>
    </row>
    <row r="61" spans="1:15">
      <c r="A61" s="236" t="s">
        <v>1738</v>
      </c>
      <c r="B61" s="14"/>
      <c r="C61" s="14"/>
      <c r="D61" s="14"/>
      <c r="E61" s="14"/>
      <c r="F61" s="14"/>
      <c r="G61" s="79"/>
      <c r="H61" s="14"/>
      <c r="I61" s="66">
        <v>390</v>
      </c>
      <c r="J61" s="15"/>
      <c r="L61" s="84"/>
      <c r="M61" s="84"/>
      <c r="N61" s="84"/>
      <c r="O61" s="84"/>
    </row>
    <row r="62" spans="1:15">
      <c r="A62" s="236"/>
      <c r="B62" s="14"/>
      <c r="C62" s="14"/>
      <c r="D62" s="14"/>
      <c r="E62" s="14"/>
      <c r="F62" s="14"/>
      <c r="G62" s="79">
        <v>0</v>
      </c>
      <c r="H62" s="14"/>
      <c r="I62" s="66">
        <v>0</v>
      </c>
      <c r="J62" s="15"/>
      <c r="L62" s="84"/>
      <c r="M62" s="84"/>
      <c r="N62" s="84"/>
      <c r="O62" s="84"/>
    </row>
    <row r="63" spans="1:15">
      <c r="A63" s="236"/>
      <c r="B63" s="14"/>
      <c r="C63" s="14"/>
      <c r="D63" s="14"/>
      <c r="E63" s="14"/>
      <c r="F63" s="14"/>
      <c r="G63" s="79">
        <v>0</v>
      </c>
      <c r="H63" s="14"/>
      <c r="I63" s="66">
        <v>0</v>
      </c>
      <c r="J63" s="15"/>
      <c r="L63" s="84"/>
      <c r="M63" s="84"/>
      <c r="N63" s="84"/>
      <c r="O63" s="84"/>
    </row>
    <row r="64" spans="1:15" ht="15.75" thickBot="1">
      <c r="A64" s="533" t="s">
        <v>63</v>
      </c>
      <c r="B64" s="14"/>
      <c r="C64" s="14"/>
      <c r="D64" s="14"/>
      <c r="E64" s="14"/>
      <c r="F64" s="14"/>
      <c r="G64" s="82">
        <f>SUM(G57:G63)</f>
        <v>1162</v>
      </c>
      <c r="H64" s="14"/>
      <c r="I64" s="86">
        <f>SUM(I57:I63)</f>
        <v>827</v>
      </c>
      <c r="J64" s="15"/>
      <c r="L64" s="84"/>
      <c r="M64" s="84"/>
      <c r="N64" s="84"/>
      <c r="O64" s="84"/>
    </row>
    <row r="65" spans="1:15">
      <c r="A65" s="533"/>
      <c r="B65" s="14"/>
      <c r="C65" s="14"/>
      <c r="D65" s="14"/>
      <c r="E65" s="14"/>
      <c r="F65" s="14"/>
      <c r="G65" s="14"/>
      <c r="H65" s="14"/>
      <c r="I65" s="14"/>
      <c r="J65" s="15"/>
      <c r="L65" s="84"/>
      <c r="M65" s="84"/>
      <c r="N65" s="84"/>
      <c r="O65" s="84"/>
    </row>
    <row r="66" spans="1:15" s="146" customFormat="1">
      <c r="A66" s="145"/>
      <c r="B66" s="14"/>
      <c r="C66" s="14"/>
      <c r="D66" s="14"/>
      <c r="E66" s="14"/>
      <c r="F66" s="14"/>
      <c r="G66" s="790"/>
      <c r="H66" s="14"/>
      <c r="I66" s="66"/>
      <c r="J66" s="41"/>
      <c r="L66" s="278"/>
      <c r="M66" s="278"/>
      <c r="N66" s="278"/>
      <c r="O66" s="278"/>
    </row>
    <row r="67" spans="1:15">
      <c r="A67" s="533"/>
      <c r="B67" s="14"/>
      <c r="C67" s="14"/>
      <c r="D67" s="14"/>
      <c r="E67" s="14"/>
      <c r="F67" s="14"/>
      <c r="G67" s="14"/>
      <c r="H67" s="14"/>
      <c r="I67" s="14"/>
      <c r="J67" s="15"/>
      <c r="L67" s="84"/>
      <c r="M67" s="84"/>
      <c r="N67" s="84"/>
      <c r="O67" s="84"/>
    </row>
    <row r="68" spans="1:15" s="388" customFormat="1">
      <c r="A68" s="14" t="s">
        <v>1123</v>
      </c>
      <c r="B68" s="491"/>
      <c r="C68" s="491"/>
      <c r="D68" s="491"/>
      <c r="E68" s="491"/>
      <c r="F68" s="491"/>
      <c r="G68" s="900"/>
      <c r="H68" s="491"/>
      <c r="I68" s="900"/>
      <c r="J68" s="387"/>
      <c r="L68" s="391"/>
      <c r="M68" s="391"/>
      <c r="N68" s="391"/>
      <c r="O68" s="391"/>
    </row>
    <row r="69" spans="1:15">
      <c r="A69" s="14"/>
      <c r="B69" s="457"/>
      <c r="C69" s="457"/>
      <c r="D69" s="457"/>
      <c r="F69" s="24"/>
      <c r="G69" s="24" t="s">
        <v>1589</v>
      </c>
      <c r="H69" s="24"/>
      <c r="I69" s="39" t="s">
        <v>1424</v>
      </c>
      <c r="J69" s="313"/>
      <c r="K69" s="313"/>
      <c r="L69" s="87"/>
      <c r="M69" s="84"/>
      <c r="N69" s="84"/>
      <c r="O69" s="84"/>
    </row>
    <row r="70" spans="1:15">
      <c r="A70" s="901"/>
      <c r="B70" s="901"/>
      <c r="C70" s="901"/>
      <c r="D70" s="901"/>
      <c r="E70" s="388"/>
      <c r="F70" s="902"/>
      <c r="G70" s="656" t="s">
        <v>1036</v>
      </c>
      <c r="H70" s="656"/>
      <c r="I70" s="656" t="s">
        <v>1036</v>
      </c>
      <c r="J70" s="88"/>
      <c r="K70" s="88"/>
      <c r="L70" s="87"/>
      <c r="M70" s="84"/>
      <c r="N70" s="84"/>
      <c r="O70" s="84"/>
    </row>
    <row r="71" spans="1:15" ht="29.1" customHeight="1">
      <c r="A71" s="1248" t="s">
        <v>1124</v>
      </c>
      <c r="B71" s="1249"/>
      <c r="C71" s="1249"/>
      <c r="D71" s="1249"/>
      <c r="E71" s="1249"/>
      <c r="F71" s="903"/>
      <c r="G71" s="903">
        <v>23.07</v>
      </c>
      <c r="H71" s="882"/>
      <c r="I71" s="990">
        <f>'Data Sheet'!N631</f>
        <v>23.76</v>
      </c>
      <c r="J71" s="88"/>
      <c r="K71" s="88"/>
      <c r="L71" s="87"/>
      <c r="M71" s="84"/>
      <c r="N71" s="84"/>
      <c r="O71" s="84"/>
    </row>
    <row r="72" spans="1:15">
      <c r="A72" s="14"/>
      <c r="B72" s="14"/>
      <c r="C72" s="14"/>
      <c r="D72" s="14"/>
      <c r="E72" s="14"/>
      <c r="F72" s="14"/>
      <c r="G72" s="904"/>
      <c r="H72" s="882"/>
      <c r="I72" s="904"/>
      <c r="J72" s="87"/>
      <c r="L72" s="84"/>
      <c r="M72" s="84"/>
      <c r="N72" s="84"/>
      <c r="O72" s="84"/>
    </row>
    <row r="73" spans="1:15">
      <c r="A73" s="14"/>
      <c r="B73" s="14"/>
      <c r="C73" s="14"/>
      <c r="D73" s="14"/>
      <c r="E73" s="14"/>
      <c r="F73" s="14"/>
      <c r="G73" s="79"/>
      <c r="H73" s="71"/>
      <c r="I73" s="79"/>
      <c r="J73" s="87"/>
      <c r="L73" s="84"/>
      <c r="M73" s="84"/>
      <c r="N73" s="84"/>
      <c r="O73" s="84"/>
    </row>
    <row r="74" spans="1:15">
      <c r="A74" s="14"/>
      <c r="B74" s="14"/>
      <c r="C74" s="14"/>
      <c r="D74" s="14"/>
      <c r="E74" s="14"/>
      <c r="F74" s="14"/>
      <c r="G74" s="79"/>
      <c r="H74" s="71"/>
      <c r="I74" s="79"/>
      <c r="J74" s="87"/>
      <c r="L74" s="84"/>
      <c r="M74" s="84"/>
      <c r="N74" s="84"/>
      <c r="O74" s="84"/>
    </row>
    <row r="75" spans="1:15">
      <c r="A75" s="14"/>
      <c r="B75" s="14"/>
      <c r="C75" s="14"/>
      <c r="D75" s="14"/>
      <c r="E75" s="14"/>
      <c r="F75" s="14"/>
      <c r="G75" s="79"/>
      <c r="H75" s="71"/>
      <c r="I75" s="79"/>
      <c r="J75" s="87"/>
      <c r="L75" s="84"/>
      <c r="M75" s="84"/>
      <c r="N75" s="84"/>
      <c r="O75" s="84"/>
    </row>
    <row r="76" spans="1:15">
      <c r="A76" s="236"/>
      <c r="B76" s="14"/>
      <c r="C76" s="14"/>
      <c r="D76" s="14"/>
      <c r="E76" s="14"/>
      <c r="F76" s="14"/>
      <c r="G76" s="79"/>
      <c r="H76" s="71"/>
      <c r="I76" s="79"/>
      <c r="J76" s="14"/>
      <c r="L76" s="84"/>
      <c r="M76" s="84"/>
      <c r="N76" s="84"/>
      <c r="O76" s="84"/>
    </row>
    <row r="77" spans="1:15">
      <c r="A77" s="236"/>
      <c r="B77" s="14"/>
      <c r="C77" s="14"/>
      <c r="D77" s="14"/>
      <c r="E77" s="14"/>
      <c r="F77" s="14"/>
      <c r="G77" s="79"/>
      <c r="H77" s="71"/>
      <c r="I77" s="79"/>
      <c r="J77" s="14"/>
      <c r="L77" s="84"/>
      <c r="M77" s="84"/>
      <c r="N77" s="84"/>
      <c r="O77" s="84"/>
    </row>
    <row r="78" spans="1:15">
      <c r="A78" s="236"/>
      <c r="B78" s="72"/>
      <c r="C78" s="14"/>
      <c r="D78" s="14"/>
      <c r="E78" s="14"/>
      <c r="F78" s="14"/>
      <c r="G78" s="72"/>
      <c r="H78" s="66"/>
      <c r="I78" s="66"/>
      <c r="J78" s="14"/>
      <c r="L78" s="84"/>
      <c r="M78" s="84"/>
      <c r="N78" s="84"/>
      <c r="O78" s="84"/>
    </row>
    <row r="79" spans="1:15">
      <c r="A79" s="236"/>
      <c r="B79" s="14"/>
      <c r="C79" s="14"/>
      <c r="D79" s="14"/>
      <c r="E79" s="14"/>
      <c r="F79" s="14"/>
      <c r="G79" s="88"/>
      <c r="H79" s="88"/>
      <c r="I79" s="88"/>
      <c r="J79" s="14"/>
      <c r="L79" s="84"/>
      <c r="M79" s="84"/>
      <c r="N79" s="84"/>
      <c r="O79" s="84"/>
    </row>
    <row r="80" spans="1:15">
      <c r="A80" s="236"/>
      <c r="B80" s="14"/>
      <c r="C80" s="14"/>
      <c r="D80" s="14"/>
      <c r="E80" s="14"/>
      <c r="F80" s="14"/>
      <c r="G80" s="88"/>
      <c r="H80" s="88"/>
      <c r="I80" s="88"/>
      <c r="J80" s="14"/>
      <c r="L80" s="84"/>
      <c r="M80" s="84"/>
      <c r="N80" s="84"/>
      <c r="O80" s="84"/>
    </row>
    <row r="81" spans="1:15">
      <c r="A81" s="236"/>
      <c r="B81" s="14"/>
      <c r="C81" s="14"/>
      <c r="D81" s="14"/>
      <c r="E81" s="14"/>
      <c r="F81" s="14"/>
      <c r="G81" s="88"/>
      <c r="H81" s="88"/>
      <c r="I81" s="88"/>
      <c r="J81" s="14"/>
      <c r="L81" s="84"/>
      <c r="M81" s="84"/>
      <c r="N81" s="84"/>
      <c r="O81" s="84"/>
    </row>
    <row r="82" spans="1:15">
      <c r="A82" s="236"/>
      <c r="B82" s="14"/>
      <c r="C82" s="14"/>
      <c r="D82" s="14"/>
      <c r="E82" s="14"/>
      <c r="F82" s="14"/>
      <c r="G82" s="88"/>
      <c r="H82" s="88"/>
      <c r="I82" s="88"/>
      <c r="J82" s="14"/>
      <c r="L82" s="84"/>
      <c r="M82" s="84"/>
      <c r="N82" s="84"/>
      <c r="O82" s="84"/>
    </row>
    <row r="83" spans="1:15">
      <c r="A83" s="236"/>
      <c r="B83" s="14"/>
      <c r="C83" s="14"/>
      <c r="D83" s="14"/>
      <c r="E83" s="14"/>
      <c r="F83" s="14"/>
      <c r="G83" s="88"/>
      <c r="H83" s="88"/>
      <c r="I83" s="88"/>
      <c r="J83" s="14"/>
    </row>
    <row r="84" spans="1:15">
      <c r="A84" s="236"/>
      <c r="B84" s="14"/>
      <c r="C84" s="14"/>
      <c r="D84" s="14"/>
      <c r="E84" s="14"/>
      <c r="F84" s="14"/>
      <c r="G84" s="88"/>
      <c r="H84" s="88"/>
      <c r="I84" s="88"/>
      <c r="J84" s="64"/>
    </row>
    <row r="85" spans="1:15">
      <c r="A85" s="236"/>
      <c r="B85" s="14"/>
      <c r="C85" s="14"/>
      <c r="D85" s="14"/>
      <c r="E85" s="14"/>
      <c r="F85" s="14"/>
      <c r="G85" s="88"/>
      <c r="H85" s="88"/>
      <c r="I85" s="88"/>
      <c r="J85" s="64"/>
    </row>
    <row r="86" spans="1:15">
      <c r="A86" s="89"/>
      <c r="B86" s="35"/>
      <c r="C86" s="35"/>
      <c r="D86" s="35"/>
      <c r="E86" s="35"/>
      <c r="F86" s="35"/>
      <c r="G86" s="90"/>
      <c r="H86" s="90"/>
      <c r="I86" s="90"/>
      <c r="J86" s="64"/>
    </row>
    <row r="87" spans="1:15">
      <c r="A87" s="89"/>
      <c r="B87" s="35"/>
      <c r="C87" s="35"/>
      <c r="D87" s="35"/>
      <c r="E87" s="35"/>
      <c r="F87" s="35"/>
      <c r="G87" s="90"/>
      <c r="H87" s="90"/>
      <c r="I87" s="90"/>
      <c r="J87" s="15"/>
    </row>
    <row r="88" spans="1:15">
      <c r="A88" s="89"/>
      <c r="B88" s="35"/>
      <c r="C88" s="35"/>
      <c r="D88" s="35"/>
      <c r="E88" s="35"/>
      <c r="F88" s="35"/>
      <c r="G88" s="90"/>
      <c r="H88" s="90"/>
      <c r="I88" s="90"/>
      <c r="J88" s="15"/>
    </row>
    <row r="89" spans="1:15">
      <c r="A89" s="89"/>
      <c r="B89" s="35"/>
      <c r="C89" s="35"/>
      <c r="D89" s="35"/>
      <c r="E89" s="35"/>
      <c r="F89" s="35"/>
      <c r="G89" s="90"/>
      <c r="H89" s="90"/>
      <c r="I89" s="90"/>
      <c r="J89" s="15"/>
    </row>
    <row r="90" spans="1:15">
      <c r="A90" s="35"/>
      <c r="B90" s="35"/>
      <c r="C90" s="35"/>
      <c r="D90" s="35"/>
      <c r="E90" s="35"/>
      <c r="F90" s="35"/>
      <c r="G90" s="90"/>
      <c r="H90" s="90"/>
      <c r="I90" s="90"/>
      <c r="J90" s="15"/>
    </row>
    <row r="91" spans="1:15" ht="15.75">
      <c r="A91" s="32"/>
      <c r="B91" s="35"/>
      <c r="C91" s="35"/>
      <c r="D91" s="35"/>
      <c r="E91" s="35"/>
      <c r="F91" s="35"/>
      <c r="G91" s="90"/>
      <c r="H91" s="90"/>
      <c r="I91" s="90"/>
      <c r="J91" s="15"/>
    </row>
    <row r="92" spans="1:15">
      <c r="A92" s="35"/>
      <c r="B92" s="35"/>
      <c r="C92" s="35"/>
      <c r="D92" s="35"/>
      <c r="E92" s="35"/>
      <c r="F92" s="35"/>
      <c r="G92" s="90"/>
      <c r="H92" s="90"/>
      <c r="I92" s="90"/>
      <c r="J92" s="15"/>
    </row>
    <row r="93" spans="1:15">
      <c r="A93" s="35"/>
      <c r="B93" s="35"/>
      <c r="C93" s="35"/>
      <c r="D93" s="35"/>
      <c r="E93" s="35"/>
      <c r="F93" s="35"/>
      <c r="G93" s="90"/>
      <c r="H93" s="90"/>
      <c r="I93" s="90"/>
      <c r="J93" s="15"/>
    </row>
    <row r="94" spans="1:15">
      <c r="A94" s="35"/>
      <c r="B94" s="35"/>
      <c r="C94" s="35"/>
      <c r="D94" s="35"/>
      <c r="E94" s="35"/>
      <c r="F94" s="35"/>
      <c r="G94" s="90"/>
      <c r="H94" s="90"/>
      <c r="I94" s="90"/>
      <c r="J94" s="15"/>
    </row>
    <row r="95" spans="1:15" ht="15.75">
      <c r="A95" s="32"/>
      <c r="B95" s="35"/>
      <c r="C95" s="35"/>
      <c r="D95" s="35"/>
      <c r="E95" s="35"/>
      <c r="F95" s="35"/>
      <c r="G95" s="91"/>
      <c r="H95" s="91"/>
      <c r="I95" s="91"/>
      <c r="J95" s="15"/>
    </row>
    <row r="96" spans="1:15">
      <c r="A96" s="35"/>
      <c r="B96" s="35"/>
      <c r="C96" s="35"/>
      <c r="D96" s="35"/>
      <c r="E96" s="35"/>
      <c r="F96" s="35"/>
      <c r="G96" s="90"/>
      <c r="H96" s="90"/>
      <c r="I96" s="90"/>
      <c r="J96" s="15"/>
    </row>
    <row r="97" spans="1:10" ht="15.75">
      <c r="A97" s="17"/>
      <c r="B97" s="41"/>
      <c r="C97" s="41"/>
      <c r="D97" s="41"/>
      <c r="E97" s="41"/>
      <c r="F97" s="41"/>
      <c r="G97" s="92"/>
      <c r="H97" s="92"/>
      <c r="I97" s="92"/>
      <c r="J97" s="15"/>
    </row>
    <row r="98" spans="1:10">
      <c r="A98" s="41"/>
      <c r="B98" s="41"/>
      <c r="C98" s="41"/>
      <c r="D98" s="41"/>
      <c r="E98" s="41"/>
      <c r="F98" s="41"/>
      <c r="G98" s="92"/>
      <c r="H98" s="92"/>
      <c r="I98" s="92"/>
      <c r="J98" s="15"/>
    </row>
    <row r="99" spans="1:10">
      <c r="A99" s="41"/>
      <c r="B99" s="41"/>
      <c r="C99" s="41"/>
      <c r="D99" s="41"/>
      <c r="E99" s="41"/>
      <c r="F99" s="41"/>
      <c r="G99" s="92"/>
      <c r="H99" s="92"/>
      <c r="I99" s="92"/>
      <c r="J99" s="15"/>
    </row>
    <row r="100" spans="1:10" ht="15.75">
      <c r="A100" s="17"/>
      <c r="B100" s="41"/>
      <c r="C100" s="41"/>
      <c r="D100" s="41"/>
      <c r="E100" s="41"/>
      <c r="F100" s="41"/>
      <c r="G100" s="92"/>
      <c r="H100" s="92"/>
      <c r="I100" s="92"/>
      <c r="J100" s="15"/>
    </row>
    <row r="101" spans="1:10">
      <c r="A101" s="41"/>
      <c r="B101" s="41"/>
      <c r="C101" s="41"/>
      <c r="D101" s="41"/>
      <c r="E101" s="41"/>
      <c r="F101" s="41"/>
      <c r="G101" s="92"/>
      <c r="H101" s="92"/>
      <c r="I101" s="92"/>
      <c r="J101" s="15"/>
    </row>
    <row r="102" spans="1:10">
      <c r="A102" s="41"/>
      <c r="B102" s="41"/>
      <c r="C102" s="41"/>
      <c r="D102" s="41"/>
      <c r="E102" s="41"/>
      <c r="F102" s="41"/>
      <c r="G102" s="92"/>
      <c r="H102" s="92"/>
      <c r="I102" s="92"/>
      <c r="J102" s="15"/>
    </row>
    <row r="103" spans="1:10">
      <c r="A103" s="41"/>
      <c r="B103" s="41"/>
      <c r="C103" s="41"/>
      <c r="D103" s="41"/>
      <c r="E103" s="41"/>
      <c r="F103" s="41"/>
      <c r="G103" s="92"/>
      <c r="H103" s="92"/>
      <c r="I103" s="92"/>
      <c r="J103" s="15"/>
    </row>
    <row r="104" spans="1:10" ht="15.75">
      <c r="A104" s="41"/>
      <c r="B104" s="41"/>
      <c r="C104" s="41"/>
      <c r="D104" s="41"/>
      <c r="E104" s="41"/>
      <c r="F104" s="41"/>
      <c r="G104" s="93"/>
      <c r="H104" s="93"/>
      <c r="I104" s="93"/>
      <c r="J104" s="15"/>
    </row>
    <row r="105" spans="1:10">
      <c r="A105" s="41"/>
      <c r="B105" s="41"/>
      <c r="C105" s="41"/>
      <c r="D105" s="41"/>
      <c r="E105" s="41"/>
      <c r="F105" s="41"/>
      <c r="G105" s="92"/>
      <c r="H105" s="92"/>
      <c r="I105" s="92"/>
      <c r="J105" s="15"/>
    </row>
    <row r="106" spans="1:10" ht="15.75">
      <c r="A106" s="17"/>
      <c r="B106" s="41"/>
      <c r="C106" s="41"/>
      <c r="D106" s="41"/>
      <c r="E106" s="41"/>
      <c r="F106" s="41"/>
      <c r="G106" s="93"/>
      <c r="H106" s="93"/>
      <c r="I106" s="93"/>
      <c r="J106" s="15"/>
    </row>
    <row r="107" spans="1:10">
      <c r="A107" s="41"/>
      <c r="B107" s="41"/>
      <c r="C107" s="41"/>
      <c r="D107" s="41"/>
      <c r="E107" s="41"/>
      <c r="F107" s="41"/>
      <c r="G107" s="92"/>
      <c r="H107" s="92"/>
      <c r="I107" s="92"/>
      <c r="J107" s="15"/>
    </row>
    <row r="108" spans="1:10">
      <c r="A108" s="41"/>
      <c r="B108" s="41"/>
      <c r="C108" s="41"/>
      <c r="D108" s="41"/>
      <c r="E108" s="41"/>
      <c r="F108" s="41"/>
      <c r="G108" s="92"/>
      <c r="H108" s="92"/>
      <c r="I108" s="92"/>
      <c r="J108" s="15"/>
    </row>
    <row r="109" spans="1:10" ht="15.75">
      <c r="A109" s="17"/>
      <c r="B109" s="41"/>
      <c r="C109" s="41"/>
      <c r="D109" s="41"/>
      <c r="E109" s="41"/>
      <c r="F109" s="41"/>
      <c r="G109" s="92"/>
      <c r="H109" s="92"/>
      <c r="I109" s="92"/>
      <c r="J109" s="15"/>
    </row>
    <row r="110" spans="1:10">
      <c r="A110" s="41"/>
      <c r="B110" s="41"/>
      <c r="C110" s="41"/>
      <c r="D110" s="41"/>
      <c r="E110" s="41"/>
      <c r="F110" s="41"/>
      <c r="G110" s="92"/>
      <c r="H110" s="92"/>
      <c r="I110" s="92"/>
      <c r="J110" s="15"/>
    </row>
    <row r="111" spans="1:10">
      <c r="A111" s="41"/>
      <c r="B111" s="41"/>
      <c r="C111" s="41"/>
      <c r="D111" s="41"/>
      <c r="E111" s="41"/>
      <c r="F111" s="41"/>
      <c r="G111" s="92"/>
      <c r="H111" s="92"/>
      <c r="I111" s="92"/>
      <c r="J111" s="15"/>
    </row>
    <row r="112" spans="1:10">
      <c r="A112" s="41"/>
      <c r="B112" s="41"/>
      <c r="C112" s="41"/>
      <c r="D112" s="41"/>
      <c r="E112" s="41"/>
      <c r="F112" s="41"/>
      <c r="G112" s="92"/>
      <c r="H112" s="92"/>
      <c r="I112" s="92"/>
      <c r="J112" s="15"/>
    </row>
    <row r="113" spans="1:10">
      <c r="A113" s="41"/>
      <c r="B113" s="41"/>
      <c r="C113" s="41"/>
      <c r="D113" s="41"/>
      <c r="E113" s="41"/>
      <c r="F113" s="41"/>
      <c r="G113" s="92"/>
      <c r="H113" s="92"/>
      <c r="I113" s="92"/>
      <c r="J113" s="15"/>
    </row>
    <row r="114" spans="1:10">
      <c r="A114" s="41"/>
      <c r="B114" s="41"/>
      <c r="C114" s="41"/>
      <c r="D114" s="41"/>
      <c r="E114" s="41"/>
      <c r="F114" s="41"/>
      <c r="G114" s="92"/>
      <c r="H114" s="92"/>
      <c r="I114" s="92"/>
      <c r="J114" s="15"/>
    </row>
    <row r="115" spans="1:10">
      <c r="A115" s="41"/>
      <c r="B115" s="41"/>
      <c r="C115" s="41"/>
      <c r="D115" s="41"/>
      <c r="E115" s="41"/>
      <c r="F115" s="41"/>
      <c r="G115" s="92"/>
      <c r="H115" s="92"/>
      <c r="I115" s="92"/>
      <c r="J115" s="15"/>
    </row>
    <row r="116" spans="1:10">
      <c r="A116" s="41"/>
      <c r="B116" s="41"/>
      <c r="C116" s="41"/>
      <c r="D116" s="41"/>
      <c r="E116" s="41"/>
      <c r="F116" s="41"/>
      <c r="G116" s="92"/>
      <c r="H116" s="92"/>
      <c r="I116" s="92"/>
      <c r="J116" s="15"/>
    </row>
    <row r="117" spans="1:10" ht="15.75">
      <c r="A117" s="17"/>
      <c r="B117" s="41"/>
      <c r="C117" s="41"/>
      <c r="D117" s="41"/>
      <c r="E117" s="41"/>
      <c r="F117" s="41"/>
      <c r="G117" s="93"/>
      <c r="H117" s="93"/>
      <c r="I117" s="93"/>
      <c r="J117" s="15"/>
    </row>
    <row r="118" spans="1:10">
      <c r="A118" s="41"/>
      <c r="B118" s="41"/>
      <c r="C118" s="41"/>
      <c r="D118" s="41"/>
      <c r="E118" s="41"/>
      <c r="F118" s="41"/>
      <c r="G118" s="92"/>
      <c r="H118" s="92"/>
      <c r="I118" s="92"/>
      <c r="J118" s="15"/>
    </row>
    <row r="119" spans="1:10">
      <c r="A119" s="41"/>
      <c r="B119" s="41"/>
      <c r="C119" s="41"/>
      <c r="D119" s="41"/>
      <c r="E119" s="41"/>
      <c r="F119" s="41"/>
      <c r="G119" s="92"/>
      <c r="H119" s="92"/>
      <c r="I119" s="92"/>
      <c r="J119" s="15"/>
    </row>
    <row r="120" spans="1:10" ht="15.75">
      <c r="A120" s="17"/>
      <c r="B120" s="41"/>
      <c r="C120" s="41"/>
      <c r="D120" s="41"/>
      <c r="E120" s="41"/>
      <c r="F120" s="41"/>
      <c r="G120" s="93"/>
      <c r="H120" s="93"/>
      <c r="I120" s="93"/>
      <c r="J120" s="15"/>
    </row>
    <row r="121" spans="1:10">
      <c r="A121" s="41"/>
      <c r="B121" s="41"/>
      <c r="C121" s="41"/>
      <c r="D121" s="41"/>
      <c r="E121" s="41"/>
      <c r="F121" s="41"/>
      <c r="G121" s="92"/>
      <c r="H121" s="92"/>
      <c r="I121" s="92"/>
      <c r="J121" s="15"/>
    </row>
    <row r="122" spans="1:10">
      <c r="A122" s="41"/>
      <c r="B122" s="41"/>
      <c r="C122" s="41"/>
      <c r="D122" s="41"/>
      <c r="E122" s="41"/>
      <c r="F122" s="41"/>
      <c r="G122" s="92"/>
      <c r="H122" s="92"/>
      <c r="I122" s="92"/>
      <c r="J122" s="15"/>
    </row>
    <row r="123" spans="1:10">
      <c r="A123" s="41"/>
      <c r="B123" s="41"/>
      <c r="C123" s="41"/>
      <c r="D123" s="41"/>
      <c r="E123" s="41"/>
      <c r="F123" s="41"/>
      <c r="G123" s="92"/>
      <c r="H123" s="92"/>
      <c r="I123" s="92"/>
      <c r="J123" s="15"/>
    </row>
    <row r="124" spans="1:10">
      <c r="G124" s="18"/>
      <c r="H124" s="18"/>
      <c r="I124" s="18"/>
      <c r="J124" s="15"/>
    </row>
    <row r="125" spans="1:10">
      <c r="G125" s="18"/>
      <c r="H125" s="18"/>
      <c r="I125" s="18"/>
      <c r="J125" s="15"/>
    </row>
    <row r="126" spans="1:10">
      <c r="G126" s="18"/>
      <c r="H126" s="18"/>
      <c r="I126" s="18"/>
      <c r="J126" s="15"/>
    </row>
    <row r="127" spans="1:10">
      <c r="G127" s="18"/>
      <c r="H127" s="18"/>
      <c r="I127" s="18"/>
      <c r="J127" s="15"/>
    </row>
    <row r="128" spans="1:10">
      <c r="G128" s="18"/>
      <c r="H128" s="18"/>
      <c r="I128" s="18"/>
      <c r="J128" s="15"/>
    </row>
    <row r="129" spans="7:10">
      <c r="G129" s="18"/>
      <c r="H129" s="18"/>
      <c r="I129" s="18"/>
      <c r="J129" s="15"/>
    </row>
    <row r="130" spans="7:10">
      <c r="G130" s="18"/>
      <c r="H130" s="18"/>
      <c r="I130" s="18"/>
      <c r="J130" s="15"/>
    </row>
    <row r="131" spans="7:10">
      <c r="G131" s="18"/>
      <c r="H131" s="18"/>
      <c r="I131" s="18"/>
      <c r="J131" s="15"/>
    </row>
    <row r="132" spans="7:10">
      <c r="G132" s="18"/>
      <c r="H132" s="18"/>
      <c r="I132" s="18"/>
      <c r="J132" s="15"/>
    </row>
    <row r="133" spans="7:10">
      <c r="G133" s="18"/>
      <c r="H133" s="18"/>
      <c r="I133" s="18"/>
      <c r="J133" s="15"/>
    </row>
    <row r="134" spans="7:10">
      <c r="G134" s="18"/>
      <c r="H134" s="18"/>
      <c r="I134" s="18"/>
      <c r="J134" s="15"/>
    </row>
    <row r="135" spans="7:10">
      <c r="G135" s="18"/>
      <c r="H135" s="18"/>
      <c r="I135" s="18"/>
      <c r="J135" s="15"/>
    </row>
    <row r="136" spans="7:10">
      <c r="G136" s="18"/>
      <c r="H136" s="18"/>
      <c r="I136" s="18"/>
      <c r="J136" s="15"/>
    </row>
    <row r="137" spans="7:10">
      <c r="G137" s="18"/>
      <c r="H137" s="18"/>
      <c r="I137" s="18"/>
      <c r="J137" s="15"/>
    </row>
    <row r="138" spans="7:10">
      <c r="G138" s="18"/>
      <c r="H138" s="18"/>
      <c r="I138" s="18"/>
      <c r="J138" s="15"/>
    </row>
    <row r="139" spans="7:10">
      <c r="G139" s="18"/>
      <c r="H139" s="18"/>
      <c r="I139" s="18"/>
      <c r="J139" s="15"/>
    </row>
    <row r="140" spans="7:10">
      <c r="G140" s="18"/>
      <c r="H140" s="18"/>
      <c r="I140" s="18"/>
      <c r="J140" s="15"/>
    </row>
    <row r="141" spans="7:10">
      <c r="G141" s="18"/>
      <c r="H141" s="18"/>
      <c r="I141" s="18"/>
      <c r="J141" s="15"/>
    </row>
    <row r="142" spans="7:10">
      <c r="G142" s="18"/>
      <c r="H142" s="18"/>
      <c r="I142" s="18"/>
      <c r="J142" s="15"/>
    </row>
    <row r="143" spans="7:10">
      <c r="G143" s="18"/>
      <c r="H143" s="18"/>
      <c r="I143" s="18"/>
      <c r="J143" s="15"/>
    </row>
    <row r="144" spans="7:10">
      <c r="G144" s="18"/>
      <c r="H144" s="18"/>
      <c r="I144" s="18"/>
      <c r="J144" s="15"/>
    </row>
    <row r="145" spans="7:10">
      <c r="G145" s="18"/>
      <c r="H145" s="18"/>
      <c r="I145" s="18"/>
      <c r="J145" s="15"/>
    </row>
    <row r="146" spans="7:10">
      <c r="G146" s="18"/>
      <c r="H146" s="18"/>
      <c r="I146" s="18"/>
      <c r="J146" s="15"/>
    </row>
    <row r="147" spans="7:10">
      <c r="G147" s="18"/>
      <c r="H147" s="18"/>
      <c r="I147" s="18"/>
      <c r="J147" s="15"/>
    </row>
    <row r="148" spans="7:10">
      <c r="G148" s="18"/>
      <c r="H148" s="18"/>
      <c r="I148" s="18"/>
      <c r="J148" s="15"/>
    </row>
    <row r="149" spans="7:10">
      <c r="G149" s="18"/>
      <c r="H149" s="18"/>
      <c r="I149" s="18"/>
      <c r="J149" s="15"/>
    </row>
    <row r="150" spans="7:10">
      <c r="G150" s="18"/>
      <c r="H150" s="18"/>
      <c r="I150" s="18"/>
      <c r="J150" s="15"/>
    </row>
    <row r="151" spans="7:10">
      <c r="G151" s="18"/>
      <c r="H151" s="18"/>
      <c r="I151" s="18"/>
      <c r="J151" s="15"/>
    </row>
    <row r="152" spans="7:10">
      <c r="G152" s="18"/>
      <c r="H152" s="18"/>
      <c r="I152" s="18"/>
      <c r="J152" s="15"/>
    </row>
    <row r="153" spans="7:10">
      <c r="G153" s="18"/>
      <c r="H153" s="18"/>
      <c r="I153" s="18"/>
      <c r="J153" s="15"/>
    </row>
    <row r="154" spans="7:10">
      <c r="G154" s="18"/>
      <c r="H154" s="18"/>
      <c r="I154" s="18"/>
      <c r="J154" s="15"/>
    </row>
    <row r="155" spans="7:10">
      <c r="G155" s="18"/>
      <c r="H155" s="18"/>
      <c r="I155" s="18"/>
      <c r="J155" s="15"/>
    </row>
    <row r="156" spans="7:10">
      <c r="G156" s="18"/>
      <c r="H156" s="18"/>
      <c r="I156" s="18"/>
      <c r="J156" s="15"/>
    </row>
    <row r="157" spans="7:10">
      <c r="G157" s="18"/>
      <c r="H157" s="18"/>
      <c r="I157" s="18"/>
      <c r="J157" s="15"/>
    </row>
    <row r="158" spans="7:10">
      <c r="G158" s="18"/>
      <c r="H158" s="18"/>
      <c r="I158" s="18"/>
      <c r="J158" s="15"/>
    </row>
    <row r="159" spans="7:10">
      <c r="G159" s="18"/>
      <c r="H159" s="18"/>
      <c r="I159" s="18"/>
      <c r="J159" s="15"/>
    </row>
    <row r="160" spans="7:10">
      <c r="G160" s="18"/>
      <c r="H160" s="18"/>
      <c r="I160" s="18"/>
      <c r="J160" s="15"/>
    </row>
    <row r="161" spans="7:10">
      <c r="G161" s="18"/>
      <c r="H161" s="18"/>
      <c r="I161" s="18"/>
      <c r="J161" s="15"/>
    </row>
    <row r="162" spans="7:10">
      <c r="G162" s="18"/>
      <c r="H162" s="18"/>
      <c r="I162" s="18"/>
      <c r="J162" s="15"/>
    </row>
    <row r="163" spans="7:10">
      <c r="G163" s="18"/>
      <c r="H163" s="18"/>
      <c r="I163" s="18"/>
      <c r="J163" s="15"/>
    </row>
  </sheetData>
  <sheetProtection algorithmName="SHA-512" hashValue="Ri2yBeKy2oi2cm0Prc0PvDBW+7Hhv3894FcNUDfBnRshagyNUG440rxpLWa1QDeqRIuhMxxA8FY7QwKMeVBHog==" saltValue="+BCPVsiNasHx54F6rV5VOw==" spinCount="100000" sheet="1" formatCells="0" formatRows="0"/>
  <customSheetViews>
    <customSheetView guid="{7FD99AA4-5903-494A-9F09-AEC84FBFFB84}" fitToPage="1">
      <selection activeCell="N16" sqref="L1:N16"/>
      <pageMargins left="0.70866141732283472" right="0.70866141732283472" top="0.74803149606299213" bottom="0.74803149606299213" header="0.31496062992125984" footer="0.31496062992125984"/>
      <pageSetup paperSize="9" scale="89" orientation="portrait" r:id="rId1"/>
      <headerFooter>
        <oddFooter>&amp;C&amp;A</oddFooter>
      </headerFooter>
    </customSheetView>
    <customSheetView guid="{44A2B057-7D30-4594-817B-0DBCD9A92E4A}" fitToPage="1">
      <selection activeCell="N16" sqref="L1:N16"/>
      <pageMargins left="0.70866141732283472" right="0.70866141732283472" top="0.74803149606299213" bottom="0.74803149606299213" header="0.31496062992125984" footer="0.31496062992125984"/>
      <pageSetup paperSize="9" scale="89" orientation="portrait" r:id="rId2"/>
      <headerFooter>
        <oddFooter>&amp;C&amp;A</oddFooter>
      </headerFooter>
    </customSheetView>
  </customSheetViews>
  <mergeCells count="2">
    <mergeCell ref="A10:E10"/>
    <mergeCell ref="A71:E71"/>
  </mergeCells>
  <pageMargins left="0.70866141732283472" right="0.70866141732283472" top="0.74803149606299213" bottom="0.74803149606299213" header="0.31496062992125984" footer="0.31496062992125984"/>
  <pageSetup paperSize="9" scale="63" orientation="portrait" r:id="rId3"/>
  <headerFooter>
    <oddFooter>&amp;C&amp;A</oddFooter>
  </headerFooter>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O62"/>
  <sheetViews>
    <sheetView topLeftCell="A16" workbookViewId="0">
      <selection activeCell="G52" sqref="G52"/>
    </sheetView>
  </sheetViews>
  <sheetFormatPr defaultRowHeight="15"/>
  <cols>
    <col min="1" max="1" width="9.77734375" customWidth="1"/>
    <col min="6" max="6" width="9.5546875" customWidth="1"/>
    <col min="8" max="8" width="1.109375" customWidth="1"/>
    <col min="9" max="9" width="8.77734375" style="146"/>
  </cols>
  <sheetData>
    <row r="1" spans="1:15" ht="15.75">
      <c r="A1" s="10" t="str">
        <f>+'1'!A1</f>
        <v>SWANSEA BAY UNIVERSITY HEALTH BOARD ANNUAL ACCOUNTS 2023-24</v>
      </c>
      <c r="B1" s="34"/>
      <c r="C1" s="34"/>
      <c r="D1" s="34"/>
      <c r="E1" s="34"/>
      <c r="F1" s="48"/>
      <c r="G1" s="48"/>
      <c r="H1" s="48"/>
      <c r="I1" s="444"/>
      <c r="L1" s="84"/>
      <c r="M1" s="84"/>
      <c r="N1" s="84"/>
      <c r="O1" s="84"/>
    </row>
    <row r="2" spans="1:15">
      <c r="L2" s="84"/>
      <c r="M2" s="84"/>
      <c r="N2" s="84"/>
      <c r="O2" s="84"/>
    </row>
    <row r="3" spans="1:15" ht="15.75">
      <c r="A3" s="17" t="s">
        <v>594</v>
      </c>
      <c r="B3" s="17"/>
      <c r="C3" s="17"/>
      <c r="D3" s="17"/>
      <c r="E3" s="17"/>
      <c r="F3" s="15"/>
      <c r="G3" s="15"/>
      <c r="H3" s="15"/>
      <c r="I3" s="41"/>
      <c r="L3" s="84"/>
      <c r="M3" s="84"/>
      <c r="N3" s="84"/>
      <c r="O3" s="84"/>
    </row>
    <row r="4" spans="1:15">
      <c r="A4" s="15"/>
      <c r="B4" s="15"/>
      <c r="C4" s="15"/>
      <c r="D4" s="15"/>
      <c r="E4" s="15"/>
      <c r="F4" s="15"/>
      <c r="G4" s="36" t="s">
        <v>1589</v>
      </c>
      <c r="H4" s="36"/>
      <c r="I4" s="19" t="s">
        <v>1424</v>
      </c>
      <c r="L4" s="84"/>
      <c r="M4" s="84"/>
      <c r="N4" s="84"/>
      <c r="O4" s="84"/>
    </row>
    <row r="5" spans="1:15">
      <c r="A5" s="2"/>
      <c r="B5" s="15"/>
      <c r="C5" s="15"/>
      <c r="D5" s="15"/>
      <c r="E5" s="15"/>
      <c r="F5" s="2"/>
      <c r="G5" s="119" t="s">
        <v>22</v>
      </c>
      <c r="H5" s="36"/>
      <c r="I5" s="120" t="s">
        <v>22</v>
      </c>
      <c r="L5" s="84"/>
      <c r="M5" s="84"/>
      <c r="N5" s="84"/>
      <c r="O5" s="84"/>
    </row>
    <row r="6" spans="1:15">
      <c r="A6" s="3" t="s">
        <v>199</v>
      </c>
      <c r="B6" s="15"/>
      <c r="C6" s="15"/>
      <c r="D6" s="15"/>
      <c r="E6" s="15"/>
      <c r="F6" s="85"/>
      <c r="G6" s="119"/>
      <c r="H6" s="119"/>
      <c r="I6" s="120"/>
      <c r="L6" s="84"/>
      <c r="M6" s="84"/>
      <c r="N6" s="84"/>
      <c r="O6" s="84"/>
    </row>
    <row r="7" spans="1:15">
      <c r="A7" s="2" t="s">
        <v>372</v>
      </c>
      <c r="B7" s="15"/>
      <c r="C7" s="15"/>
      <c r="D7" s="15"/>
      <c r="E7" s="15"/>
      <c r="F7" s="85"/>
      <c r="G7" s="121"/>
      <c r="H7" s="121"/>
      <c r="I7" s="21"/>
      <c r="L7" s="84"/>
      <c r="M7" s="84"/>
      <c r="N7" s="84"/>
      <c r="O7" s="84"/>
    </row>
    <row r="8" spans="1:15">
      <c r="A8" s="2" t="s">
        <v>373</v>
      </c>
      <c r="B8" s="15"/>
      <c r="C8" s="15"/>
      <c r="D8" s="15"/>
      <c r="E8" s="15"/>
      <c r="F8" s="85"/>
      <c r="G8" s="110">
        <v>0</v>
      </c>
      <c r="H8" s="122"/>
      <c r="I8" s="43">
        <f>'Data Sheet'!N635</f>
        <v>0</v>
      </c>
      <c r="L8" s="84"/>
      <c r="M8" s="84"/>
      <c r="N8" s="84"/>
      <c r="O8" s="84"/>
    </row>
    <row r="9" spans="1:15">
      <c r="A9" s="2" t="s">
        <v>374</v>
      </c>
      <c r="B9" s="15"/>
      <c r="C9" s="15"/>
      <c r="D9" s="15"/>
      <c r="E9" s="15"/>
      <c r="F9" s="85"/>
      <c r="G9" s="110">
        <v>0</v>
      </c>
      <c r="H9" s="122"/>
      <c r="I9" s="43">
        <f>'Data Sheet'!N636</f>
        <v>0</v>
      </c>
      <c r="L9" s="84"/>
      <c r="M9" s="84"/>
      <c r="N9" s="84"/>
      <c r="O9" s="84"/>
    </row>
    <row r="10" spans="1:15">
      <c r="A10" s="2" t="s">
        <v>200</v>
      </c>
      <c r="B10" s="15"/>
      <c r="C10" s="15"/>
      <c r="D10" s="15"/>
      <c r="E10" s="15"/>
      <c r="F10" s="15"/>
      <c r="G10" s="110">
        <v>0</v>
      </c>
      <c r="H10" s="122"/>
      <c r="I10" s="43">
        <f>'Data Sheet'!N637</f>
        <v>0</v>
      </c>
      <c r="L10" s="84"/>
      <c r="M10" s="84"/>
      <c r="N10" s="84"/>
      <c r="O10" s="84"/>
    </row>
    <row r="11" spans="1:15">
      <c r="A11" s="3" t="s">
        <v>201</v>
      </c>
      <c r="B11" s="15"/>
      <c r="C11" s="15"/>
      <c r="D11" s="15"/>
      <c r="E11" s="15"/>
      <c r="F11" s="15"/>
      <c r="G11" s="122"/>
      <c r="H11" s="122"/>
      <c r="I11" s="445"/>
      <c r="L11" s="84"/>
      <c r="M11" s="84"/>
      <c r="N11" s="84"/>
      <c r="O11" s="84"/>
    </row>
    <row r="12" spans="1:15">
      <c r="A12" s="2" t="s">
        <v>202</v>
      </c>
      <c r="B12" s="15"/>
      <c r="C12" s="15"/>
      <c r="D12" s="15"/>
      <c r="E12" s="15"/>
      <c r="F12" s="15"/>
      <c r="G12" s="110">
        <v>0</v>
      </c>
      <c r="H12" s="122"/>
      <c r="I12" s="43">
        <f>'Data Sheet'!N639</f>
        <v>0</v>
      </c>
      <c r="L12" s="84"/>
      <c r="M12" s="84"/>
      <c r="N12" s="84"/>
      <c r="O12" s="84"/>
    </row>
    <row r="13" spans="1:15">
      <c r="A13" s="2" t="s">
        <v>203</v>
      </c>
      <c r="B13" s="15"/>
      <c r="C13" s="15"/>
      <c r="D13" s="15"/>
      <c r="E13" s="15"/>
      <c r="F13" s="15"/>
      <c r="G13" s="110">
        <v>0</v>
      </c>
      <c r="H13" s="70"/>
      <c r="I13" s="43">
        <f>'Data Sheet'!N640</f>
        <v>0</v>
      </c>
      <c r="L13" s="84"/>
      <c r="M13" s="84"/>
      <c r="N13" s="84"/>
      <c r="O13" s="84"/>
    </row>
    <row r="14" spans="1:15">
      <c r="A14" s="2" t="s">
        <v>204</v>
      </c>
      <c r="B14" s="15"/>
      <c r="C14" s="15"/>
      <c r="D14" s="15"/>
      <c r="E14" s="15"/>
      <c r="F14" s="15"/>
      <c r="G14" s="110">
        <v>0</v>
      </c>
      <c r="H14" s="70"/>
      <c r="I14" s="43">
        <f>'Data Sheet'!N641</f>
        <v>0</v>
      </c>
      <c r="L14" s="84"/>
      <c r="M14" s="84"/>
      <c r="N14" s="84"/>
      <c r="O14" s="84"/>
    </row>
    <row r="15" spans="1:15">
      <c r="A15" s="2" t="s">
        <v>35</v>
      </c>
      <c r="B15" s="15"/>
      <c r="C15" s="15"/>
      <c r="D15" s="15"/>
      <c r="E15" s="15"/>
      <c r="F15" s="15"/>
      <c r="G15" s="110">
        <v>0</v>
      </c>
      <c r="H15" s="70"/>
      <c r="I15" s="43">
        <f>'Data Sheet'!N642</f>
        <v>0</v>
      </c>
      <c r="L15" s="84"/>
      <c r="M15" s="84"/>
      <c r="N15" s="84"/>
      <c r="O15" s="84"/>
    </row>
    <row r="16" spans="1:15" ht="15.75" thickBot="1">
      <c r="A16" s="3" t="s">
        <v>106</v>
      </c>
      <c r="B16" s="15"/>
      <c r="C16" s="15"/>
      <c r="D16" s="15"/>
      <c r="E16" s="15"/>
      <c r="F16" s="15"/>
      <c r="G16" s="82">
        <f>SUM(G7:G15)</f>
        <v>0</v>
      </c>
      <c r="H16" s="69"/>
      <c r="I16" s="86">
        <f>SUM(I7:I15)</f>
        <v>0</v>
      </c>
      <c r="L16" s="84"/>
      <c r="M16" s="84"/>
      <c r="N16" s="84"/>
      <c r="O16" s="84"/>
    </row>
    <row r="17" spans="1:15" ht="15.75">
      <c r="A17" s="17"/>
      <c r="B17" s="123"/>
      <c r="C17" s="123"/>
      <c r="D17" s="123"/>
      <c r="E17" s="123"/>
      <c r="F17" s="15"/>
      <c r="G17" s="123"/>
      <c r="H17" s="123"/>
      <c r="I17" s="123"/>
      <c r="L17" s="84"/>
      <c r="M17" s="84"/>
      <c r="N17" s="84"/>
      <c r="O17" s="84"/>
    </row>
    <row r="18" spans="1:15" ht="15.75">
      <c r="A18" s="17"/>
      <c r="B18" s="123"/>
      <c r="C18" s="123"/>
      <c r="D18" s="123"/>
      <c r="E18" s="123"/>
      <c r="F18" s="15"/>
      <c r="G18" s="123"/>
      <c r="H18" s="123"/>
      <c r="I18" s="123"/>
      <c r="L18" s="84"/>
      <c r="M18" s="84"/>
      <c r="N18" s="84"/>
      <c r="O18" s="84"/>
    </row>
    <row r="19" spans="1:15" ht="15.75">
      <c r="A19" s="17" t="s">
        <v>564</v>
      </c>
      <c r="B19" s="123"/>
      <c r="C19" s="123"/>
      <c r="D19" s="123"/>
      <c r="E19" s="123"/>
      <c r="F19" s="15"/>
      <c r="G19" s="123"/>
      <c r="H19" s="123"/>
      <c r="I19" s="123"/>
      <c r="L19" s="84"/>
      <c r="M19" s="84"/>
      <c r="N19" s="84"/>
      <c r="O19" s="84"/>
    </row>
    <row r="20" spans="1:15">
      <c r="A20" s="15"/>
      <c r="B20" s="15"/>
      <c r="C20" s="15"/>
      <c r="D20" s="15"/>
      <c r="E20" s="15"/>
      <c r="F20" s="15"/>
      <c r="G20" s="36" t="s">
        <v>1589</v>
      </c>
      <c r="H20" s="36"/>
      <c r="I20" s="19" t="s">
        <v>1424</v>
      </c>
      <c r="L20" s="84"/>
      <c r="M20" s="84"/>
      <c r="N20" s="84"/>
      <c r="O20" s="84"/>
    </row>
    <row r="21" spans="1:15">
      <c r="A21" s="15"/>
      <c r="B21" s="15"/>
      <c r="C21" s="15"/>
      <c r="D21" s="15"/>
      <c r="E21" s="15"/>
      <c r="F21" s="15"/>
      <c r="G21" s="119" t="s">
        <v>22</v>
      </c>
      <c r="H21" s="36"/>
      <c r="I21" s="120" t="s">
        <v>22</v>
      </c>
      <c r="L21" s="84"/>
      <c r="M21" s="84"/>
      <c r="N21" s="84"/>
      <c r="O21" s="84"/>
    </row>
    <row r="22" spans="1:15">
      <c r="A22" s="2" t="s">
        <v>205</v>
      </c>
      <c r="B22" s="15"/>
      <c r="C22" s="15"/>
      <c r="D22" s="15"/>
      <c r="E22" s="15"/>
      <c r="F22" s="15"/>
      <c r="G22" s="110">
        <v>10</v>
      </c>
      <c r="H22" s="217"/>
      <c r="I22" s="43">
        <f>'Data Sheet'!N645</f>
        <v>116</v>
      </c>
      <c r="L22" s="84"/>
      <c r="M22" s="84"/>
      <c r="N22" s="84"/>
      <c r="O22" s="84"/>
    </row>
    <row r="23" spans="1:15">
      <c r="A23" s="406" t="s">
        <v>1702</v>
      </c>
      <c r="B23" s="15"/>
      <c r="C23" s="15"/>
      <c r="D23" s="15"/>
      <c r="E23" s="15"/>
      <c r="F23" s="15"/>
      <c r="G23" s="110">
        <v>-2</v>
      </c>
      <c r="H23" s="217"/>
      <c r="I23" s="43">
        <f>'Data Sheet'!N646</f>
        <v>0</v>
      </c>
      <c r="L23" s="84"/>
      <c r="M23" s="84"/>
      <c r="N23" s="84"/>
      <c r="O23" s="84"/>
    </row>
    <row r="24" spans="1:15">
      <c r="A24" s="2" t="s">
        <v>206</v>
      </c>
      <c r="B24" s="15"/>
      <c r="C24" s="15"/>
      <c r="D24" s="15"/>
      <c r="E24" s="15"/>
      <c r="F24" s="15"/>
      <c r="G24" s="110">
        <v>0</v>
      </c>
      <c r="H24" s="217"/>
      <c r="I24" s="43">
        <f>'Data Sheet'!N647</f>
        <v>0</v>
      </c>
      <c r="L24" s="84"/>
      <c r="M24" s="84"/>
      <c r="N24" s="84"/>
      <c r="O24" s="84"/>
    </row>
    <row r="25" spans="1:15">
      <c r="A25" s="2" t="s">
        <v>469</v>
      </c>
      <c r="B25" s="15"/>
      <c r="C25" s="15"/>
      <c r="D25" s="15"/>
      <c r="E25" s="15"/>
      <c r="F25" s="15"/>
      <c r="G25" s="110">
        <v>0</v>
      </c>
      <c r="H25" s="217"/>
      <c r="I25" s="43">
        <f>'Data Sheet'!N648</f>
        <v>0</v>
      </c>
      <c r="L25" s="84"/>
      <c r="M25" s="84"/>
      <c r="N25" s="84"/>
      <c r="O25" s="84"/>
    </row>
    <row r="26" spans="1:15">
      <c r="A26" s="2" t="s">
        <v>207</v>
      </c>
      <c r="B26" s="15"/>
      <c r="C26" s="15"/>
      <c r="D26" s="15"/>
      <c r="E26" s="15"/>
      <c r="F26" s="15"/>
      <c r="G26" s="110">
        <v>0</v>
      </c>
      <c r="H26" s="217"/>
      <c r="I26" s="43">
        <f>'Data Sheet'!N649</f>
        <v>0</v>
      </c>
      <c r="L26" s="84"/>
      <c r="M26" s="84"/>
      <c r="N26" s="84"/>
      <c r="O26" s="84"/>
    </row>
    <row r="27" spans="1:15">
      <c r="A27" s="2" t="s">
        <v>208</v>
      </c>
      <c r="B27" s="15"/>
      <c r="C27" s="15"/>
      <c r="D27" s="15"/>
      <c r="E27" s="15"/>
      <c r="F27" s="15"/>
      <c r="G27" s="110">
        <v>0</v>
      </c>
      <c r="H27" s="217"/>
      <c r="I27" s="43">
        <f>'Data Sheet'!N650</f>
        <v>0</v>
      </c>
      <c r="L27" s="84"/>
      <c r="M27" s="84"/>
      <c r="N27" s="84"/>
      <c r="O27" s="84"/>
    </row>
    <row r="28" spans="1:15">
      <c r="A28" s="2" t="s">
        <v>375</v>
      </c>
      <c r="B28" s="15"/>
      <c r="C28" s="15"/>
      <c r="D28" s="15"/>
      <c r="E28" s="15"/>
      <c r="F28" s="15"/>
      <c r="G28" s="110">
        <v>0</v>
      </c>
      <c r="H28" s="217"/>
      <c r="I28" s="43">
        <f>'Data Sheet'!N651</f>
        <v>0</v>
      </c>
      <c r="L28" s="84"/>
      <c r="M28" s="84"/>
      <c r="N28" s="84"/>
      <c r="O28" s="84"/>
    </row>
    <row r="29" spans="1:15">
      <c r="A29" s="2" t="s">
        <v>376</v>
      </c>
      <c r="B29" s="15"/>
      <c r="C29" s="15"/>
      <c r="D29" s="15"/>
      <c r="E29" s="15"/>
      <c r="F29" s="15"/>
      <c r="G29" s="110">
        <v>0</v>
      </c>
      <c r="H29" s="217"/>
      <c r="I29" s="43">
        <f>'Data Sheet'!N652</f>
        <v>0</v>
      </c>
      <c r="L29" s="84"/>
      <c r="M29" s="84"/>
      <c r="N29" s="84"/>
      <c r="O29" s="84"/>
    </row>
    <row r="30" spans="1:15">
      <c r="A30" s="2" t="s">
        <v>209</v>
      </c>
      <c r="B30" s="15"/>
      <c r="C30" s="15"/>
      <c r="D30" s="15"/>
      <c r="E30" s="15"/>
      <c r="F30" s="15"/>
      <c r="G30" s="110">
        <v>0</v>
      </c>
      <c r="H30" s="217"/>
      <c r="I30" s="43">
        <f>'Data Sheet'!N653</f>
        <v>0</v>
      </c>
      <c r="L30" s="84"/>
      <c r="M30" s="84"/>
      <c r="N30" s="84"/>
      <c r="O30" s="84"/>
    </row>
    <row r="31" spans="1:15" ht="15.75" thickBot="1">
      <c r="A31" s="3" t="s">
        <v>106</v>
      </c>
      <c r="B31" s="15"/>
      <c r="C31" s="15"/>
      <c r="D31" s="15"/>
      <c r="E31" s="15"/>
      <c r="F31" s="15"/>
      <c r="G31" s="82">
        <f>SUM(G22:G30)</f>
        <v>8</v>
      </c>
      <c r="H31" s="69"/>
      <c r="I31" s="86">
        <f>SUM(I22:I30)</f>
        <v>116</v>
      </c>
      <c r="L31" s="84"/>
      <c r="M31" s="84"/>
      <c r="N31" s="84"/>
      <c r="O31" s="84"/>
    </row>
    <row r="32" spans="1:15">
      <c r="A32" s="15"/>
      <c r="B32" s="15"/>
      <c r="C32" s="15"/>
      <c r="D32" s="15"/>
      <c r="E32" s="15"/>
      <c r="F32" s="15"/>
      <c r="G32" s="15"/>
      <c r="H32" s="15"/>
      <c r="I32" s="41"/>
      <c r="L32" s="84"/>
      <c r="M32" s="84"/>
      <c r="N32" s="84"/>
      <c r="O32" s="84"/>
    </row>
    <row r="33" spans="1:15">
      <c r="A33" s="15"/>
      <c r="B33" s="15"/>
      <c r="C33" s="15"/>
      <c r="D33" s="15"/>
      <c r="E33" s="15"/>
      <c r="F33" s="15"/>
      <c r="G33" s="15"/>
      <c r="H33" s="15"/>
      <c r="I33" s="41"/>
      <c r="L33" s="84"/>
      <c r="M33" s="84"/>
      <c r="N33" s="84"/>
      <c r="O33" s="84"/>
    </row>
    <row r="34" spans="1:15" ht="15.75">
      <c r="A34" s="17" t="s">
        <v>565</v>
      </c>
      <c r="B34" s="15"/>
      <c r="C34" s="15"/>
      <c r="D34" s="15"/>
      <c r="E34" s="15"/>
      <c r="F34" s="15"/>
      <c r="G34" s="15"/>
      <c r="H34" s="15"/>
      <c r="I34" s="19"/>
      <c r="L34" s="84"/>
      <c r="M34" s="84"/>
      <c r="N34" s="84"/>
      <c r="O34" s="84"/>
    </row>
    <row r="35" spans="1:15">
      <c r="A35" s="15"/>
      <c r="B35" s="15"/>
      <c r="C35" s="15"/>
      <c r="D35" s="15"/>
      <c r="E35" s="15"/>
      <c r="F35" s="15"/>
      <c r="G35" s="36" t="s">
        <v>1589</v>
      </c>
      <c r="H35" s="36"/>
      <c r="I35" s="19" t="s">
        <v>1424</v>
      </c>
      <c r="L35" s="84"/>
      <c r="M35" s="84"/>
      <c r="N35" s="84"/>
      <c r="O35" s="84"/>
    </row>
    <row r="36" spans="1:15">
      <c r="A36" s="15"/>
      <c r="B36" s="15"/>
      <c r="C36" s="15"/>
      <c r="D36" s="15"/>
      <c r="E36" s="15"/>
      <c r="F36" s="15"/>
      <c r="G36" s="119" t="s">
        <v>22</v>
      </c>
      <c r="H36" s="119"/>
      <c r="I36" s="120" t="s">
        <v>22</v>
      </c>
      <c r="L36" s="84"/>
      <c r="M36" s="84"/>
      <c r="N36" s="84"/>
      <c r="O36" s="84"/>
    </row>
    <row r="37" spans="1:15">
      <c r="A37" s="2" t="s">
        <v>377</v>
      </c>
      <c r="B37" s="15"/>
      <c r="C37" s="15"/>
      <c r="D37" s="15"/>
      <c r="E37" s="15"/>
      <c r="F37" s="15"/>
      <c r="G37" s="110">
        <v>0</v>
      </c>
      <c r="H37" s="70"/>
      <c r="I37" s="43">
        <f>'Data Sheet'!N656</f>
        <v>0</v>
      </c>
      <c r="L37" s="84"/>
      <c r="M37" s="84"/>
      <c r="N37" s="84"/>
      <c r="O37" s="84"/>
    </row>
    <row r="38" spans="1:15">
      <c r="A38" s="2" t="s">
        <v>210</v>
      </c>
      <c r="B38" s="15"/>
      <c r="C38" s="15"/>
      <c r="D38" s="15"/>
      <c r="E38" s="15"/>
      <c r="F38" s="15"/>
      <c r="G38" s="110">
        <v>0</v>
      </c>
      <c r="H38" s="70"/>
      <c r="I38" s="43">
        <f>'Data Sheet'!N657</f>
        <v>0</v>
      </c>
      <c r="L38" s="84"/>
      <c r="M38" s="84"/>
      <c r="N38" s="84"/>
      <c r="O38" s="84"/>
    </row>
    <row r="39" spans="1:15">
      <c r="A39" s="2" t="s">
        <v>1535</v>
      </c>
      <c r="B39" s="15"/>
      <c r="C39" s="15"/>
      <c r="D39" s="15"/>
      <c r="E39" s="15"/>
      <c r="F39" s="15"/>
      <c r="G39" s="110">
        <v>696</v>
      </c>
      <c r="H39" s="70"/>
      <c r="I39" s="43">
        <f>'Data Sheet'!N658</f>
        <v>158</v>
      </c>
      <c r="L39" s="84"/>
      <c r="M39" s="84"/>
      <c r="N39" s="84"/>
      <c r="O39" s="84"/>
    </row>
    <row r="40" spans="1:15">
      <c r="A40" s="2" t="s">
        <v>1570</v>
      </c>
      <c r="B40" s="15"/>
      <c r="C40" s="15"/>
      <c r="D40" s="15"/>
      <c r="E40" s="15"/>
      <c r="F40" s="15"/>
      <c r="G40" s="110"/>
      <c r="H40" s="70"/>
      <c r="I40" s="43"/>
      <c r="L40" s="84"/>
      <c r="M40" s="84"/>
      <c r="N40" s="84"/>
      <c r="O40" s="84"/>
    </row>
    <row r="41" spans="1:15">
      <c r="A41" s="2" t="s">
        <v>212</v>
      </c>
      <c r="B41" s="15"/>
      <c r="C41" s="15"/>
      <c r="D41" s="15"/>
      <c r="E41" s="15"/>
      <c r="F41" s="15"/>
      <c r="G41" s="110">
        <v>3606</v>
      </c>
      <c r="H41" s="70"/>
      <c r="I41" s="43">
        <f>'Data Sheet'!N660</f>
        <v>1868</v>
      </c>
      <c r="L41" s="84"/>
      <c r="M41" s="84"/>
      <c r="N41" s="84"/>
      <c r="O41" s="84"/>
    </row>
    <row r="42" spans="1:15">
      <c r="A42" s="2" t="s">
        <v>213</v>
      </c>
      <c r="B42" s="15"/>
      <c r="C42" s="15"/>
      <c r="D42" s="15"/>
      <c r="E42" s="15"/>
      <c r="F42" s="15"/>
      <c r="G42" s="110">
        <v>0</v>
      </c>
      <c r="H42" s="70"/>
      <c r="I42" s="43">
        <f>'Data Sheet'!N661</f>
        <v>2995</v>
      </c>
      <c r="L42" s="84"/>
      <c r="M42" s="84"/>
      <c r="N42" s="84"/>
      <c r="O42" s="84"/>
    </row>
    <row r="43" spans="1:15">
      <c r="A43" s="406" t="s">
        <v>1681</v>
      </c>
      <c r="B43" s="15"/>
      <c r="C43" s="15"/>
      <c r="D43" s="15"/>
      <c r="E43" s="15"/>
      <c r="F43" s="15"/>
      <c r="G43" s="110">
        <v>800</v>
      </c>
      <c r="H43" s="70"/>
      <c r="I43" s="43">
        <f>'Data Sheet'!N662</f>
        <v>0</v>
      </c>
      <c r="L43" s="84"/>
      <c r="M43" s="84"/>
      <c r="N43" s="84"/>
      <c r="O43" s="84"/>
    </row>
    <row r="44" spans="1:15">
      <c r="A44" s="2" t="s">
        <v>214</v>
      </c>
      <c r="B44" s="15"/>
      <c r="C44" s="15"/>
      <c r="D44" s="15"/>
      <c r="E44" s="15"/>
      <c r="F44" s="15"/>
      <c r="G44" s="110">
        <v>0</v>
      </c>
      <c r="H44" s="70"/>
      <c r="I44" s="43">
        <f>'Data Sheet'!N663</f>
        <v>0</v>
      </c>
      <c r="L44" s="84"/>
      <c r="M44" s="84"/>
      <c r="N44" s="84"/>
      <c r="O44" s="84"/>
    </row>
    <row r="45" spans="1:15">
      <c r="A45" s="2" t="s">
        <v>215</v>
      </c>
      <c r="B45" s="15"/>
      <c r="C45" s="15"/>
      <c r="D45" s="15"/>
      <c r="E45" s="15"/>
      <c r="F45" s="15"/>
      <c r="G45" s="110">
        <v>0</v>
      </c>
      <c r="H45" s="70"/>
      <c r="I45" s="43">
        <f>'Data Sheet'!N664</f>
        <v>0</v>
      </c>
      <c r="L45" s="84"/>
      <c r="M45" s="84"/>
      <c r="N45" s="84"/>
      <c r="O45" s="84"/>
    </row>
    <row r="46" spans="1:15">
      <c r="A46" s="3" t="s">
        <v>216</v>
      </c>
      <c r="B46" s="15"/>
      <c r="C46" s="15"/>
      <c r="D46" s="15"/>
      <c r="E46" s="15"/>
      <c r="F46" s="15"/>
      <c r="G46" s="778">
        <f>SUM(G37:G45)</f>
        <v>5102</v>
      </c>
      <c r="H46" s="69"/>
      <c r="I46" s="779">
        <f>SUM(I37:I45)</f>
        <v>5021</v>
      </c>
      <c r="L46" s="84"/>
      <c r="M46" s="84"/>
      <c r="N46" s="84"/>
      <c r="O46" s="84"/>
    </row>
    <row r="47" spans="1:15">
      <c r="A47" s="2" t="s">
        <v>217</v>
      </c>
      <c r="B47" s="15"/>
      <c r="C47" s="15"/>
      <c r="D47" s="15"/>
      <c r="E47" s="15"/>
      <c r="F47" s="15"/>
      <c r="G47" s="110">
        <v>-73</v>
      </c>
      <c r="H47" s="70"/>
      <c r="I47" s="43">
        <f>'Data Sheet'!N666</f>
        <v>-77</v>
      </c>
      <c r="L47" s="84"/>
      <c r="M47" s="84"/>
      <c r="N47" s="84"/>
      <c r="O47" s="84"/>
    </row>
    <row r="48" spans="1:15">
      <c r="A48" s="2" t="s">
        <v>218</v>
      </c>
      <c r="B48" s="15"/>
      <c r="C48" s="15"/>
      <c r="D48" s="15"/>
      <c r="E48" s="15"/>
      <c r="F48" s="15"/>
      <c r="G48" s="110">
        <v>0</v>
      </c>
      <c r="H48" s="70"/>
      <c r="I48" s="43">
        <f>'Data Sheet'!N668</f>
        <v>0</v>
      </c>
      <c r="L48" s="84"/>
      <c r="M48" s="84"/>
      <c r="N48" s="84"/>
      <c r="O48" s="84"/>
    </row>
    <row r="49" spans="1:15" ht="15.75" thickBot="1">
      <c r="A49" s="3" t="s">
        <v>106</v>
      </c>
      <c r="B49" s="15"/>
      <c r="C49" s="15"/>
      <c r="D49" s="15"/>
      <c r="E49" s="15"/>
      <c r="F49" s="15"/>
      <c r="G49" s="137">
        <f>SUM(G46:G48)</f>
        <v>5029</v>
      </c>
      <c r="H49" s="69"/>
      <c r="I49" s="86">
        <f>SUM(I46:I48)</f>
        <v>4944</v>
      </c>
      <c r="L49" s="84"/>
      <c r="M49" s="84"/>
      <c r="N49" s="84"/>
      <c r="O49" s="84"/>
    </row>
    <row r="50" spans="1:15">
      <c r="A50" s="64"/>
      <c r="B50" s="64"/>
      <c r="C50" s="64"/>
      <c r="D50" s="64"/>
      <c r="E50" s="64"/>
      <c r="F50" s="64"/>
      <c r="G50" s="64"/>
      <c r="H50" s="64"/>
      <c r="I50" s="35"/>
      <c r="L50" s="84"/>
      <c r="M50" s="84"/>
      <c r="N50" s="84"/>
      <c r="O50" s="84"/>
    </row>
    <row r="51" spans="1:15">
      <c r="A51" s="14"/>
      <c r="B51" s="84"/>
      <c r="C51" s="84"/>
      <c r="D51" s="84"/>
      <c r="E51" s="84"/>
      <c r="F51" s="84"/>
      <c r="G51" s="84"/>
      <c r="H51" s="84"/>
      <c r="I51" s="278"/>
      <c r="L51" s="84"/>
      <c r="M51" s="84"/>
      <c r="N51" s="84"/>
      <c r="O51" s="84"/>
    </row>
    <row r="52" spans="1:15">
      <c r="A52" s="14"/>
      <c r="B52" s="84"/>
      <c r="C52" s="84"/>
      <c r="D52" s="84"/>
      <c r="E52" s="84"/>
      <c r="F52" s="84"/>
      <c r="G52" s="84"/>
      <c r="H52" s="84"/>
      <c r="I52" s="278"/>
      <c r="L52" s="84"/>
      <c r="M52" s="84"/>
      <c r="N52" s="84"/>
      <c r="O52" s="84"/>
    </row>
    <row r="53" spans="1:15">
      <c r="A53" s="14"/>
      <c r="B53" s="84"/>
      <c r="C53" s="84"/>
      <c r="D53" s="84"/>
      <c r="E53" s="84"/>
      <c r="F53" s="84"/>
      <c r="G53" s="84"/>
      <c r="H53" s="84"/>
      <c r="I53" s="278"/>
    </row>
    <row r="54" spans="1:15">
      <c r="A54" s="84"/>
      <c r="B54" s="84"/>
      <c r="C54" s="84"/>
      <c r="D54" s="84"/>
      <c r="E54" s="84"/>
      <c r="F54" s="84"/>
      <c r="G54" s="84"/>
      <c r="H54" s="84"/>
      <c r="I54" s="278"/>
    </row>
    <row r="55" spans="1:15">
      <c r="A55" s="84"/>
      <c r="B55" s="84"/>
      <c r="C55" s="84"/>
      <c r="D55" s="84"/>
      <c r="E55" s="84"/>
      <c r="F55" s="84"/>
      <c r="G55" s="84"/>
      <c r="H55" s="84"/>
      <c r="I55" s="278"/>
    </row>
    <row r="56" spans="1:15">
      <c r="A56" s="84"/>
      <c r="B56" s="84"/>
      <c r="C56" s="84"/>
      <c r="D56" s="84"/>
      <c r="E56" s="84"/>
      <c r="F56" s="84"/>
      <c r="G56" s="84"/>
      <c r="H56" s="84"/>
      <c r="I56" s="278"/>
    </row>
    <row r="57" spans="1:15">
      <c r="A57" s="84"/>
      <c r="B57" s="84"/>
      <c r="C57" s="84"/>
      <c r="D57" s="84"/>
      <c r="E57" s="84"/>
      <c r="F57" s="84"/>
      <c r="G57" s="84"/>
      <c r="H57" s="84"/>
      <c r="I57" s="278"/>
    </row>
    <row r="58" spans="1:15">
      <c r="A58" s="84"/>
      <c r="B58" s="84"/>
      <c r="C58" s="84"/>
      <c r="D58" s="84"/>
      <c r="E58" s="84"/>
      <c r="F58" s="84"/>
      <c r="G58" s="84"/>
      <c r="H58" s="84"/>
      <c r="I58" s="278"/>
    </row>
    <row r="59" spans="1:15">
      <c r="A59" s="84"/>
      <c r="B59" s="84"/>
      <c r="C59" s="84"/>
      <c r="D59" s="84"/>
      <c r="E59" s="84"/>
      <c r="F59" s="84"/>
      <c r="G59" s="84"/>
      <c r="H59" s="84"/>
      <c r="I59" s="278"/>
    </row>
    <row r="60" spans="1:15">
      <c r="A60" s="84"/>
      <c r="B60" s="84"/>
      <c r="C60" s="84"/>
      <c r="D60" s="84"/>
      <c r="E60" s="84"/>
      <c r="F60" s="84"/>
      <c r="G60" s="84"/>
      <c r="H60" s="84"/>
      <c r="I60" s="278"/>
    </row>
    <row r="61" spans="1:15">
      <c r="A61" s="84"/>
      <c r="B61" s="84"/>
      <c r="C61" s="84"/>
      <c r="D61" s="84"/>
      <c r="E61" s="84"/>
      <c r="F61" s="84"/>
      <c r="G61" s="84"/>
      <c r="H61" s="84"/>
      <c r="I61" s="278"/>
    </row>
    <row r="62" spans="1:15">
      <c r="A62" s="84"/>
      <c r="B62" s="84"/>
      <c r="C62" s="84"/>
      <c r="D62" s="84"/>
      <c r="E62" s="84"/>
      <c r="F62" s="84"/>
      <c r="G62" s="84"/>
      <c r="H62" s="84"/>
      <c r="I62" s="278"/>
    </row>
  </sheetData>
  <sheetProtection algorithmName="SHA-512" hashValue="LX5ETh8VWLgT3RTjHaCgexPjQxPZZlPPC30D+F8nyVkHySkBf/U8BP/O9TAzOsqfETXxWZ+cDWeKBRaPBJKB8w==" saltValue="mDMUQFHQocWKhcaE6q49Yw==" spinCount="100000" sheet="1" formatCells="0" formatRows="0"/>
  <customSheetViews>
    <customSheetView guid="{7FD99AA4-5903-494A-9F09-AEC84FBFFB84}" fitToPage="1" topLeftCell="A21">
      <selection activeCell="I46" sqref="I46"/>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44A2B057-7D30-4594-817B-0DBCD9A92E4A}" fitToPage="1" topLeftCell="A21">
      <selection activeCell="I46" sqref="I46"/>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8" orientation="portrait" r:id="rId3"/>
  <headerFooter>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Q85"/>
  <sheetViews>
    <sheetView workbookViewId="0">
      <selection activeCell="L25" sqref="L25"/>
    </sheetView>
  </sheetViews>
  <sheetFormatPr defaultRowHeight="15"/>
  <cols>
    <col min="6" max="6" width="12.109375" customWidth="1"/>
    <col min="7" max="7" width="0.6640625" customWidth="1"/>
    <col min="8" max="8" width="12.109375" customWidth="1"/>
    <col min="9" max="9" width="0.44140625" customWidth="1"/>
    <col min="10" max="11" width="12.109375" customWidth="1"/>
    <col min="14" max="14" width="20.21875" customWidth="1"/>
  </cols>
  <sheetData>
    <row r="1" spans="1:17" ht="15.75">
      <c r="A1" s="10" t="str">
        <f>+'1'!A1</f>
        <v>SWANSEA BAY UNIVERSITY HEALTH BOARD ANNUAL ACCOUNTS 2023-24</v>
      </c>
      <c r="B1" s="34"/>
      <c r="C1" s="34"/>
      <c r="D1" s="34"/>
      <c r="E1" s="34"/>
      <c r="F1" s="48"/>
      <c r="G1" s="48"/>
      <c r="H1" s="48"/>
      <c r="I1" s="48"/>
      <c r="J1" s="48"/>
      <c r="K1" s="48"/>
      <c r="N1" s="84"/>
      <c r="O1" s="84"/>
      <c r="P1" s="84"/>
      <c r="Q1" s="84"/>
    </row>
    <row r="2" spans="1:17">
      <c r="N2" s="84"/>
      <c r="O2" s="84"/>
      <c r="P2" s="84"/>
      <c r="Q2" s="84"/>
    </row>
    <row r="3" spans="1:17">
      <c r="A3" s="3" t="s">
        <v>1743</v>
      </c>
      <c r="B3" s="43"/>
      <c r="C3" s="43"/>
      <c r="D3" s="43"/>
      <c r="E3" s="43"/>
      <c r="F3" s="43"/>
      <c r="G3" s="43"/>
      <c r="H3" s="43"/>
      <c r="I3" s="43"/>
      <c r="J3" s="43"/>
      <c r="K3" s="43"/>
      <c r="N3" s="84"/>
      <c r="O3" s="84"/>
      <c r="P3" s="84"/>
      <c r="Q3" s="84"/>
    </row>
    <row r="4" spans="1:17" ht="15.75">
      <c r="A4" s="94"/>
      <c r="B4" s="41"/>
      <c r="C4" s="41"/>
      <c r="D4" s="41"/>
      <c r="E4" s="17"/>
      <c r="F4" s="17"/>
      <c r="G4" s="17"/>
      <c r="H4" s="104"/>
      <c r="I4" s="104"/>
      <c r="J4" s="104"/>
      <c r="K4" s="104"/>
      <c r="N4" s="84"/>
      <c r="O4" s="84"/>
      <c r="P4" s="84"/>
      <c r="Q4" s="84"/>
    </row>
    <row r="5" spans="1:17">
      <c r="A5" s="338" t="s">
        <v>182</v>
      </c>
      <c r="B5" s="2"/>
      <c r="C5" s="2"/>
      <c r="D5" s="2"/>
      <c r="E5" s="3"/>
      <c r="F5" s="3"/>
      <c r="G5" s="3"/>
      <c r="H5" s="105"/>
      <c r="I5" s="105"/>
      <c r="J5" s="105"/>
      <c r="K5" s="105"/>
      <c r="N5" s="84"/>
      <c r="O5" s="84"/>
      <c r="P5" s="84"/>
      <c r="Q5" s="84"/>
    </row>
    <row r="6" spans="1:17">
      <c r="A6" s="387"/>
      <c r="B6" s="84"/>
      <c r="C6" s="14"/>
      <c r="D6" s="14"/>
      <c r="E6" s="65"/>
      <c r="F6" s="65"/>
      <c r="G6" s="65"/>
      <c r="H6" s="87"/>
      <c r="I6" s="87"/>
      <c r="J6" s="87"/>
      <c r="K6" s="87"/>
      <c r="N6" s="84"/>
      <c r="O6" s="84"/>
      <c r="P6" s="84"/>
      <c r="Q6" s="84"/>
    </row>
    <row r="7" spans="1:17">
      <c r="A7" s="387"/>
      <c r="B7" s="84"/>
      <c r="C7" s="14"/>
      <c r="D7" s="14"/>
      <c r="E7" s="14"/>
      <c r="F7" s="14"/>
      <c r="G7" s="14"/>
      <c r="H7" s="106"/>
      <c r="I7" s="107"/>
      <c r="J7" s="107"/>
      <c r="K7" s="107"/>
      <c r="N7" s="84"/>
      <c r="O7" s="84"/>
      <c r="P7" s="971"/>
      <c r="Q7" s="84"/>
    </row>
    <row r="8" spans="1:17">
      <c r="A8" s="14"/>
      <c r="B8" s="84"/>
      <c r="C8" s="236"/>
      <c r="D8" s="14"/>
      <c r="E8" s="14"/>
      <c r="F8" s="14"/>
      <c r="G8" s="14"/>
      <c r="H8" s="107"/>
      <c r="I8" s="107"/>
      <c r="J8" s="87"/>
      <c r="K8" s="87"/>
      <c r="N8" s="84"/>
      <c r="O8" s="84"/>
      <c r="P8" s="84"/>
      <c r="Q8" s="84"/>
    </row>
    <row r="9" spans="1:17">
      <c r="A9" s="66"/>
      <c r="B9" s="84"/>
      <c r="C9" s="236"/>
      <c r="D9" s="66"/>
      <c r="E9" s="14"/>
      <c r="F9" s="14"/>
      <c r="G9" s="14"/>
      <c r="H9" s="107"/>
      <c r="I9" s="107"/>
      <c r="J9" s="87"/>
      <c r="K9" s="87"/>
      <c r="N9" s="84"/>
      <c r="O9" s="84"/>
      <c r="P9" s="84"/>
      <c r="Q9" s="84"/>
    </row>
    <row r="10" spans="1:17">
      <c r="A10" s="84"/>
      <c r="B10" s="84"/>
      <c r="C10" s="237"/>
      <c r="D10" s="14"/>
      <c r="E10" s="14"/>
      <c r="F10" s="106"/>
      <c r="G10" s="106"/>
      <c r="H10" s="107"/>
      <c r="I10" s="107"/>
      <c r="J10" s="87"/>
      <c r="K10" s="87"/>
      <c r="N10" s="84"/>
      <c r="O10" s="84"/>
      <c r="P10" s="84"/>
      <c r="Q10" s="84"/>
    </row>
    <row r="11" spans="1:17">
      <c r="A11" s="84"/>
      <c r="B11" s="84"/>
      <c r="C11" s="237"/>
      <c r="D11" s="14"/>
      <c r="E11" s="14"/>
      <c r="F11" s="106"/>
      <c r="G11" s="106"/>
      <c r="H11" s="107"/>
      <c r="I11" s="107"/>
      <c r="J11" s="108"/>
      <c r="K11" s="108"/>
      <c r="N11" s="84"/>
      <c r="O11" s="84"/>
      <c r="P11" s="84"/>
      <c r="Q11" s="84"/>
    </row>
    <row r="12" spans="1:17" ht="49.5" customHeight="1">
      <c r="A12" s="84"/>
      <c r="B12" s="84"/>
      <c r="C12" s="237"/>
      <c r="D12" s="14"/>
      <c r="E12" s="14"/>
      <c r="F12" s="36" t="s">
        <v>1589</v>
      </c>
      <c r="G12" s="2"/>
      <c r="H12" s="36" t="s">
        <v>1589</v>
      </c>
      <c r="I12" s="106"/>
      <c r="J12" s="36" t="s">
        <v>1589</v>
      </c>
      <c r="K12" s="984" t="s">
        <v>1424</v>
      </c>
      <c r="N12" s="84"/>
      <c r="O12" s="84"/>
      <c r="P12" s="84"/>
      <c r="Q12" s="84"/>
    </row>
    <row r="13" spans="1:17" ht="35.450000000000003" customHeight="1">
      <c r="A13" s="84"/>
      <c r="B13" s="84"/>
      <c r="C13" s="237"/>
      <c r="D13" s="14"/>
      <c r="E13" s="14"/>
      <c r="F13" s="994" t="s">
        <v>1574</v>
      </c>
      <c r="G13" s="24"/>
      <c r="H13" s="994" t="s">
        <v>115</v>
      </c>
      <c r="I13" s="106"/>
      <c r="J13" s="994" t="s">
        <v>63</v>
      </c>
      <c r="K13" s="994" t="s">
        <v>63</v>
      </c>
      <c r="N13" s="84"/>
      <c r="O13" s="84"/>
      <c r="P13" s="84"/>
      <c r="Q13" s="84"/>
    </row>
    <row r="14" spans="1:17">
      <c r="A14" s="3" t="s">
        <v>183</v>
      </c>
      <c r="B14" s="42"/>
      <c r="C14" s="42"/>
      <c r="D14" s="42"/>
      <c r="E14" s="2"/>
      <c r="I14" s="36"/>
      <c r="J14" s="19"/>
      <c r="K14" s="19"/>
      <c r="N14" s="84"/>
      <c r="O14" s="84"/>
      <c r="P14" s="84"/>
      <c r="Q14" s="84"/>
    </row>
    <row r="15" spans="1:17">
      <c r="A15" s="42"/>
      <c r="B15" s="42"/>
      <c r="C15" s="42"/>
      <c r="D15" s="42"/>
      <c r="E15" s="2"/>
      <c r="F15" s="36" t="s">
        <v>22</v>
      </c>
      <c r="G15" s="2"/>
      <c r="H15" s="36" t="s">
        <v>22</v>
      </c>
      <c r="I15" s="36"/>
      <c r="J15" s="36" t="s">
        <v>22</v>
      </c>
      <c r="K15" s="19" t="s">
        <v>22</v>
      </c>
      <c r="N15" s="84"/>
      <c r="O15" s="84"/>
      <c r="P15" s="84"/>
      <c r="Q15" s="84"/>
    </row>
    <row r="16" spans="1:17">
      <c r="A16" s="42" t="s">
        <v>184</v>
      </c>
      <c r="B16" s="42"/>
      <c r="C16" s="42"/>
      <c r="D16" s="42"/>
      <c r="E16" s="263"/>
      <c r="F16" s="110">
        <v>898</v>
      </c>
      <c r="G16" s="2"/>
      <c r="H16" s="110">
        <v>826</v>
      </c>
      <c r="I16" s="97"/>
      <c r="J16" s="111">
        <f>F16+H16</f>
        <v>1724</v>
      </c>
      <c r="K16" s="43">
        <f>'Data Sheet'!N697</f>
        <v>2378</v>
      </c>
      <c r="M16" s="881"/>
      <c r="N16" s="84"/>
      <c r="O16" s="84"/>
      <c r="P16" s="84"/>
      <c r="Q16" s="84"/>
    </row>
    <row r="17" spans="1:17">
      <c r="A17" s="42" t="s">
        <v>185</v>
      </c>
      <c r="B17" s="42"/>
      <c r="C17" s="42"/>
      <c r="D17" s="42"/>
      <c r="E17" s="2"/>
      <c r="F17" s="110">
        <v>0</v>
      </c>
      <c r="G17" s="2"/>
      <c r="H17" s="110">
        <v>0</v>
      </c>
      <c r="I17" s="71"/>
      <c r="J17" s="111">
        <f>F17+H17</f>
        <v>0</v>
      </c>
      <c r="K17" s="43">
        <f>'Data Sheet'!N698</f>
        <v>0</v>
      </c>
      <c r="M17" s="883"/>
      <c r="N17" s="972"/>
      <c r="O17" s="972"/>
      <c r="P17" s="84"/>
      <c r="Q17" s="84"/>
    </row>
    <row r="18" spans="1:17">
      <c r="A18" s="42" t="s">
        <v>186</v>
      </c>
      <c r="B18" s="42"/>
      <c r="C18" s="42"/>
      <c r="D18" s="42"/>
      <c r="E18" s="2"/>
      <c r="F18" s="110">
        <v>0</v>
      </c>
      <c r="G18" s="2"/>
      <c r="H18" s="110">
        <v>0</v>
      </c>
      <c r="I18" s="71"/>
      <c r="J18" s="111">
        <f>F18+H18</f>
        <v>0</v>
      </c>
      <c r="K18" s="43">
        <f>'Data Sheet'!N699</f>
        <v>0</v>
      </c>
      <c r="M18" s="883"/>
      <c r="N18" s="972"/>
      <c r="O18" s="972"/>
      <c r="P18" s="84"/>
      <c r="Q18" s="84"/>
    </row>
    <row r="19" spans="1:17" ht="15.75" thickBot="1">
      <c r="A19" s="3" t="s">
        <v>106</v>
      </c>
      <c r="B19" s="2"/>
      <c r="C19" s="2"/>
      <c r="D19" s="2"/>
      <c r="E19" s="2"/>
      <c r="F19" s="58">
        <f>SUM(F16:F18)</f>
        <v>898</v>
      </c>
      <c r="G19" s="2"/>
      <c r="H19" s="58">
        <f>SUM(H16:H18)</f>
        <v>826</v>
      </c>
      <c r="I19" s="36"/>
      <c r="J19" s="58">
        <f>F19+H19</f>
        <v>1724</v>
      </c>
      <c r="K19" s="59">
        <f>SUM(K16:K18)</f>
        <v>2378</v>
      </c>
      <c r="M19" s="883"/>
      <c r="N19" s="972"/>
      <c r="O19" s="972"/>
      <c r="P19" s="84"/>
      <c r="Q19" s="84"/>
    </row>
    <row r="20" spans="1:17">
      <c r="A20" s="3"/>
      <c r="B20" s="2"/>
      <c r="C20" s="2"/>
      <c r="D20" s="2"/>
      <c r="E20" s="2"/>
      <c r="F20" s="3"/>
      <c r="G20" s="2"/>
      <c r="H20" s="3"/>
      <c r="I20" s="3"/>
      <c r="J20" s="3"/>
      <c r="K20" s="2"/>
      <c r="M20" s="883"/>
      <c r="N20" s="972"/>
      <c r="O20" s="972"/>
      <c r="P20" s="84"/>
      <c r="Q20" s="84"/>
    </row>
    <row r="21" spans="1:17">
      <c r="A21" s="111"/>
      <c r="B21" s="2"/>
      <c r="C21" s="2"/>
      <c r="D21" s="2"/>
      <c r="E21" s="2"/>
      <c r="F21" s="43"/>
      <c r="G21" s="2"/>
      <c r="H21" s="43"/>
      <c r="I21" s="43"/>
      <c r="J21" s="111"/>
      <c r="K21" s="43"/>
      <c r="M21" s="883"/>
      <c r="N21" s="972"/>
      <c r="O21" s="972"/>
      <c r="P21" s="84"/>
      <c r="Q21" s="84"/>
    </row>
    <row r="22" spans="1:17">
      <c r="A22" s="3" t="s">
        <v>366</v>
      </c>
      <c r="B22" s="2"/>
      <c r="C22" s="2"/>
      <c r="D22" s="2"/>
      <c r="E22" s="2"/>
      <c r="F22" s="36"/>
      <c r="G22" s="2"/>
      <c r="H22" s="36"/>
      <c r="I22" s="36"/>
      <c r="J22" s="36"/>
      <c r="K22" s="19"/>
      <c r="N22" s="84"/>
      <c r="O22" s="84"/>
      <c r="P22" s="84"/>
      <c r="Q22" s="84"/>
    </row>
    <row r="23" spans="1:17">
      <c r="A23" s="3" t="s">
        <v>367</v>
      </c>
      <c r="B23" s="2"/>
      <c r="C23" s="2"/>
      <c r="D23" s="2"/>
      <c r="E23" s="2"/>
      <c r="F23" s="36" t="s">
        <v>22</v>
      </c>
      <c r="G23" s="2"/>
      <c r="H23" s="36" t="s">
        <v>22</v>
      </c>
      <c r="I23" s="36"/>
      <c r="J23" s="36" t="s">
        <v>22</v>
      </c>
      <c r="K23" s="19" t="s">
        <v>22</v>
      </c>
      <c r="N23" s="84"/>
      <c r="O23" s="84"/>
      <c r="P23" s="84"/>
      <c r="Q23" s="84"/>
    </row>
    <row r="24" spans="1:17">
      <c r="A24" s="2" t="s">
        <v>187</v>
      </c>
      <c r="B24" s="2"/>
      <c r="C24" s="2"/>
      <c r="D24" s="2"/>
      <c r="E24" s="2"/>
      <c r="F24" s="110">
        <v>191</v>
      </c>
      <c r="G24" s="2"/>
      <c r="H24" s="110">
        <v>637</v>
      </c>
      <c r="I24" s="97"/>
      <c r="J24" s="111">
        <f>F24+H24</f>
        <v>828</v>
      </c>
      <c r="K24" s="43">
        <f>'Data Sheet'!N703</f>
        <v>311</v>
      </c>
      <c r="N24" s="84"/>
      <c r="O24" s="84"/>
      <c r="P24" s="84"/>
      <c r="Q24" s="84"/>
    </row>
    <row r="25" spans="1:17">
      <c r="A25" s="2" t="s">
        <v>188</v>
      </c>
      <c r="B25" s="2"/>
      <c r="C25" s="2"/>
      <c r="D25" s="2"/>
      <c r="E25" s="2"/>
      <c r="F25" s="110">
        <v>96</v>
      </c>
      <c r="G25" s="2"/>
      <c r="H25" s="110">
        <v>1934</v>
      </c>
      <c r="I25" s="71"/>
      <c r="J25" s="111">
        <f>F25+H25</f>
        <v>2030</v>
      </c>
      <c r="K25" s="43">
        <f>'Data Sheet'!N704</f>
        <v>173</v>
      </c>
      <c r="N25" s="84"/>
      <c r="O25" s="84"/>
      <c r="P25" s="84"/>
      <c r="Q25" s="84"/>
    </row>
    <row r="26" spans="1:17">
      <c r="A26" s="2" t="s">
        <v>189</v>
      </c>
      <c r="B26" s="2"/>
      <c r="C26" s="2"/>
      <c r="D26" s="2"/>
      <c r="E26" s="2"/>
      <c r="F26" s="110">
        <v>0</v>
      </c>
      <c r="G26" s="2"/>
      <c r="H26" s="110">
        <v>1570</v>
      </c>
      <c r="I26" s="71"/>
      <c r="J26" s="111">
        <f>F26+H26</f>
        <v>1570</v>
      </c>
      <c r="K26" s="43">
        <f>'Data Sheet'!N705</f>
        <v>0</v>
      </c>
      <c r="N26" s="84"/>
      <c r="O26" s="84"/>
      <c r="P26" s="84"/>
      <c r="Q26" s="84"/>
    </row>
    <row r="27" spans="1:17" ht="15.75" thickBot="1">
      <c r="A27" s="3" t="s">
        <v>106</v>
      </c>
      <c r="B27" s="2"/>
      <c r="C27" s="2"/>
      <c r="D27" s="2"/>
      <c r="E27" s="2"/>
      <c r="F27" s="58">
        <f>SUM(F24:F26)</f>
        <v>287</v>
      </c>
      <c r="G27" s="2"/>
      <c r="H27" s="58">
        <f>SUM(H24:H26)</f>
        <v>4141</v>
      </c>
      <c r="I27" s="36"/>
      <c r="J27" s="58">
        <f>F27+H27</f>
        <v>4428</v>
      </c>
      <c r="K27" s="59">
        <f>SUM(K24:K26)</f>
        <v>484</v>
      </c>
      <c r="N27" s="84"/>
      <c r="O27" s="84"/>
      <c r="P27" s="84"/>
      <c r="Q27" s="84"/>
    </row>
    <row r="28" spans="1:17">
      <c r="A28" s="3"/>
      <c r="B28" s="2"/>
      <c r="C28" s="2"/>
      <c r="D28" s="2"/>
      <c r="E28" s="2"/>
      <c r="F28" s="2"/>
      <c r="G28" s="2"/>
      <c r="H28" s="49"/>
      <c r="I28" s="36"/>
      <c r="J28" s="52"/>
      <c r="K28" s="52"/>
      <c r="N28" s="84"/>
      <c r="O28" s="84"/>
      <c r="P28" s="84"/>
      <c r="Q28" s="84"/>
    </row>
    <row r="29" spans="1:17">
      <c r="A29" s="406"/>
      <c r="B29" s="2"/>
      <c r="C29" s="2"/>
      <c r="D29" s="2"/>
      <c r="E29" s="2"/>
      <c r="F29" s="2"/>
      <c r="G29" s="2"/>
      <c r="H29" s="563"/>
      <c r="I29" s="36"/>
      <c r="J29" s="52"/>
      <c r="K29" s="52"/>
      <c r="N29" s="84"/>
      <c r="O29" s="84"/>
      <c r="P29" s="84"/>
      <c r="Q29" s="84"/>
    </row>
    <row r="30" spans="1:17">
      <c r="A30" s="406"/>
      <c r="B30" s="2"/>
      <c r="C30" s="2"/>
      <c r="D30" s="2"/>
      <c r="E30" s="2"/>
      <c r="F30" s="2"/>
      <c r="G30" s="2"/>
      <c r="H30" s="563"/>
      <c r="I30" s="36"/>
      <c r="J30" s="52"/>
      <c r="K30" s="52"/>
      <c r="N30" s="84"/>
      <c r="O30" s="84"/>
      <c r="P30" s="84"/>
      <c r="Q30" s="84"/>
    </row>
    <row r="31" spans="1:17">
      <c r="A31" s="406"/>
      <c r="B31" s="2"/>
      <c r="C31" s="2"/>
      <c r="D31" s="2"/>
      <c r="E31" s="2"/>
      <c r="F31" s="2"/>
      <c r="G31" s="2"/>
      <c r="H31" s="563"/>
      <c r="I31" s="36"/>
      <c r="J31" s="52"/>
      <c r="K31" s="52"/>
      <c r="N31" s="84"/>
      <c r="O31" s="84"/>
      <c r="P31" s="84"/>
      <c r="Q31" s="84"/>
    </row>
    <row r="32" spans="1:17">
      <c r="A32" s="3"/>
      <c r="B32" s="14"/>
      <c r="C32" s="14"/>
      <c r="D32" s="14"/>
      <c r="E32" s="14"/>
      <c r="F32" s="14"/>
      <c r="G32" s="14"/>
      <c r="H32" s="112"/>
      <c r="I32" s="24"/>
      <c r="J32" s="52"/>
      <c r="K32" s="52"/>
      <c r="N32" s="84"/>
      <c r="O32" s="84"/>
      <c r="P32" s="84"/>
      <c r="Q32" s="84"/>
    </row>
    <row r="33" spans="1:17">
      <c r="A33" s="446"/>
      <c r="B33" s="14"/>
      <c r="C33" s="14"/>
      <c r="D33" s="14"/>
      <c r="E33" s="112"/>
      <c r="F33" s="112"/>
      <c r="G33" s="112"/>
      <c r="H33" s="112"/>
      <c r="I33" s="24"/>
      <c r="J33" s="49"/>
      <c r="K33" s="49"/>
      <c r="N33" s="84"/>
      <c r="O33" s="84"/>
      <c r="P33" s="84"/>
      <c r="Q33" s="84"/>
    </row>
    <row r="34" spans="1:17" hidden="1">
      <c r="A34" s="446" t="s">
        <v>1258</v>
      </c>
      <c r="B34" s="14"/>
      <c r="C34" s="14"/>
      <c r="D34" s="14"/>
      <c r="E34" s="112" t="s">
        <v>1259</v>
      </c>
      <c r="F34" s="112" t="s">
        <v>1260</v>
      </c>
      <c r="G34" s="112"/>
      <c r="H34" s="112" t="s">
        <v>1261</v>
      </c>
      <c r="I34" s="24"/>
      <c r="J34" s="49"/>
      <c r="K34" s="49" t="s">
        <v>106</v>
      </c>
      <c r="M34" s="375" t="s">
        <v>1556</v>
      </c>
      <c r="N34" s="84"/>
      <c r="O34" s="84"/>
      <c r="P34" s="84"/>
      <c r="Q34" s="84"/>
    </row>
    <row r="35" spans="1:17" hidden="1">
      <c r="A35" s="446"/>
      <c r="B35" s="14"/>
      <c r="C35" s="14"/>
      <c r="D35" s="14"/>
      <c r="E35" s="112"/>
      <c r="F35" s="112"/>
      <c r="G35" s="112"/>
      <c r="H35" s="112"/>
      <c r="I35" s="24"/>
      <c r="J35" s="49"/>
      <c r="K35" s="49"/>
      <c r="N35" s="84"/>
      <c r="O35" s="84"/>
      <c r="P35" s="84"/>
      <c r="Q35" s="84"/>
    </row>
    <row r="36" spans="1:17" hidden="1">
      <c r="A36" s="447" t="s">
        <v>187</v>
      </c>
      <c r="B36" s="14"/>
      <c r="C36" s="14"/>
      <c r="D36" s="14"/>
      <c r="E36" s="112">
        <v>0</v>
      </c>
      <c r="F36" s="112">
        <v>0</v>
      </c>
      <c r="G36" s="112"/>
      <c r="H36" s="112">
        <v>0</v>
      </c>
      <c r="I36" s="24"/>
      <c r="J36" s="49"/>
      <c r="K36" s="49">
        <f>SUM(E36:H36)</f>
        <v>0</v>
      </c>
      <c r="N36" s="84"/>
      <c r="O36" s="84"/>
      <c r="P36" s="84"/>
      <c r="Q36" s="84"/>
    </row>
    <row r="37" spans="1:17" hidden="1">
      <c r="A37" s="447" t="s">
        <v>188</v>
      </c>
      <c r="B37" s="14"/>
      <c r="C37" s="14"/>
      <c r="D37" s="14"/>
      <c r="E37" s="112">
        <v>0</v>
      </c>
      <c r="F37" s="112">
        <v>0</v>
      </c>
      <c r="G37" s="112"/>
      <c r="H37" s="112">
        <v>0</v>
      </c>
      <c r="I37" s="24"/>
      <c r="J37" s="49"/>
      <c r="K37" s="49">
        <f>SUM(E37:H37)</f>
        <v>0</v>
      </c>
      <c r="N37" s="84"/>
      <c r="O37" s="84"/>
      <c r="P37" s="84"/>
      <c r="Q37" s="84"/>
    </row>
    <row r="38" spans="1:17" hidden="1">
      <c r="A38" s="447" t="s">
        <v>189</v>
      </c>
      <c r="B38" s="14"/>
      <c r="C38" s="14"/>
      <c r="D38" s="14"/>
      <c r="E38" s="112">
        <v>0</v>
      </c>
      <c r="F38" s="112">
        <v>0</v>
      </c>
      <c r="G38" s="112"/>
      <c r="H38" s="112">
        <v>0</v>
      </c>
      <c r="I38" s="24"/>
      <c r="J38" s="49"/>
      <c r="K38" s="49">
        <f>SUM(E38:H38)</f>
        <v>0</v>
      </c>
      <c r="N38" s="84"/>
      <c r="O38" s="84"/>
      <c r="P38" s="84"/>
      <c r="Q38" s="84"/>
    </row>
    <row r="39" spans="1:17" ht="15.75" hidden="1" thickBot="1">
      <c r="A39" s="446" t="s">
        <v>106</v>
      </c>
      <c r="B39" s="14"/>
      <c r="C39" s="14"/>
      <c r="D39" s="14"/>
      <c r="E39" s="694">
        <f>SUM(E36:E38)</f>
        <v>0</v>
      </c>
      <c r="F39" s="694">
        <f>SUM(F36:F38)</f>
        <v>0</v>
      </c>
      <c r="G39" s="694"/>
      <c r="H39" s="694">
        <f>SUM(H36:H38)</f>
        <v>0</v>
      </c>
      <c r="I39" s="695">
        <v>0</v>
      </c>
      <c r="J39" s="694"/>
      <c r="K39" s="694">
        <f>SUM(K36:K38)</f>
        <v>0</v>
      </c>
      <c r="N39" s="84"/>
      <c r="O39" s="84"/>
      <c r="P39" s="84"/>
      <c r="Q39" s="84"/>
    </row>
    <row r="40" spans="1:17" hidden="1">
      <c r="A40" s="446"/>
      <c r="B40" s="14"/>
      <c r="C40" s="14"/>
      <c r="D40" s="14"/>
      <c r="E40" s="112"/>
      <c r="F40" s="112"/>
      <c r="G40" s="112"/>
      <c r="H40" s="112"/>
      <c r="I40" s="24"/>
      <c r="J40" s="49"/>
      <c r="K40" s="49"/>
      <c r="N40" s="84"/>
      <c r="O40" s="84"/>
      <c r="P40" s="84"/>
      <c r="Q40" s="84"/>
    </row>
    <row r="41" spans="1:17" hidden="1">
      <c r="A41" s="446" t="s">
        <v>1262</v>
      </c>
      <c r="B41" s="14"/>
      <c r="C41" s="14"/>
      <c r="D41" s="14"/>
      <c r="E41" s="112">
        <v>0</v>
      </c>
      <c r="F41" s="112">
        <v>0</v>
      </c>
      <c r="G41" s="112"/>
      <c r="H41" s="112">
        <v>0</v>
      </c>
      <c r="I41" s="24"/>
      <c r="J41" s="49"/>
      <c r="K41" s="49">
        <f>SUM(E41:H41)</f>
        <v>0</v>
      </c>
      <c r="N41" s="84"/>
      <c r="O41" s="84"/>
      <c r="P41" s="84"/>
      <c r="Q41" s="84"/>
    </row>
    <row r="42" spans="1:17" hidden="1">
      <c r="A42" s="446"/>
      <c r="B42" s="14"/>
      <c r="C42" s="14"/>
      <c r="D42" s="14"/>
      <c r="E42" s="112"/>
      <c r="F42" s="112"/>
      <c r="G42" s="112"/>
      <c r="H42" s="112"/>
      <c r="I42" s="24"/>
      <c r="J42" s="49"/>
      <c r="K42" s="49"/>
      <c r="N42" s="84"/>
      <c r="O42" s="84"/>
      <c r="P42" s="84"/>
      <c r="Q42" s="84"/>
    </row>
    <row r="43" spans="1:17" hidden="1">
      <c r="A43" s="447" t="s">
        <v>1263</v>
      </c>
      <c r="B43" s="14"/>
      <c r="C43" s="14"/>
      <c r="D43" s="14"/>
      <c r="E43" s="112"/>
      <c r="F43" s="112"/>
      <c r="G43" s="112"/>
      <c r="H43" s="112"/>
      <c r="I43" s="24"/>
      <c r="J43" s="49"/>
      <c r="K43" s="49"/>
      <c r="N43" s="84"/>
      <c r="O43" s="84"/>
      <c r="P43" s="84"/>
      <c r="Q43" s="84"/>
    </row>
    <row r="44" spans="1:17">
      <c r="A44" s="447"/>
      <c r="B44" s="14"/>
      <c r="C44" s="14"/>
      <c r="D44" s="14"/>
      <c r="E44" s="14"/>
      <c r="F44" s="14"/>
      <c r="G44" s="14"/>
      <c r="H44" s="14"/>
      <c r="I44" s="24"/>
      <c r="J44" s="52"/>
      <c r="K44" s="52"/>
      <c r="N44" s="84"/>
      <c r="O44" s="84"/>
      <c r="P44" s="84"/>
      <c r="Q44" s="84"/>
    </row>
    <row r="45" spans="1:17">
      <c r="A45" s="68"/>
      <c r="B45" s="283"/>
      <c r="C45" s="283"/>
      <c r="D45" s="283"/>
      <c r="E45" s="6"/>
      <c r="F45" s="6"/>
      <c r="G45" s="6"/>
      <c r="H45" s="72"/>
      <c r="I45" s="66"/>
      <c r="J45" s="42"/>
      <c r="K45" s="42"/>
      <c r="N45" s="84"/>
      <c r="O45" s="84"/>
      <c r="P45" s="84"/>
      <c r="Q45" s="84"/>
    </row>
    <row r="46" spans="1:17">
      <c r="A46" s="344" t="s">
        <v>190</v>
      </c>
      <c r="B46" s="283"/>
      <c r="C46" s="284"/>
      <c r="D46" s="284"/>
      <c r="E46" s="285"/>
      <c r="F46" s="6"/>
      <c r="G46" s="6"/>
      <c r="H46" s="113"/>
      <c r="I46" s="2"/>
      <c r="J46" s="78"/>
      <c r="K46" s="78"/>
      <c r="N46" s="84"/>
      <c r="O46" s="84"/>
      <c r="P46" s="84"/>
      <c r="Q46" s="84"/>
    </row>
    <row r="47" spans="1:17">
      <c r="A47" s="2"/>
      <c r="B47" s="14"/>
      <c r="C47" s="14"/>
      <c r="D47" s="14"/>
      <c r="E47" s="14"/>
      <c r="F47" s="14"/>
      <c r="G47" s="14"/>
      <c r="I47" s="106"/>
      <c r="J47" s="830" t="s">
        <v>1589</v>
      </c>
      <c r="K47" s="984" t="s">
        <v>1424</v>
      </c>
      <c r="N47" s="84"/>
      <c r="O47" s="84"/>
      <c r="P47" s="84"/>
      <c r="Q47" s="84"/>
    </row>
    <row r="48" spans="1:17">
      <c r="A48" s="2"/>
      <c r="B48" s="14"/>
      <c r="C48" s="14"/>
      <c r="D48" s="14"/>
      <c r="E48" s="14"/>
      <c r="F48" s="14"/>
      <c r="G48" s="14"/>
      <c r="I48" s="24"/>
      <c r="J48" s="24"/>
      <c r="K48" s="19"/>
      <c r="N48" s="84"/>
      <c r="O48" s="84"/>
      <c r="P48" s="84"/>
      <c r="Q48" s="84"/>
    </row>
    <row r="49" spans="1:17">
      <c r="A49" s="3" t="s">
        <v>191</v>
      </c>
      <c r="B49" s="14"/>
      <c r="C49" s="14"/>
      <c r="D49" s="14"/>
      <c r="E49" s="14"/>
      <c r="F49" s="14"/>
      <c r="G49" s="14"/>
      <c r="I49" s="36"/>
      <c r="J49" s="36" t="s">
        <v>22</v>
      </c>
      <c r="K49" s="19" t="s">
        <v>22</v>
      </c>
      <c r="N49" s="84"/>
      <c r="O49" s="84"/>
      <c r="P49" s="84"/>
      <c r="Q49" s="84"/>
    </row>
    <row r="50" spans="1:17">
      <c r="A50" s="2" t="s">
        <v>192</v>
      </c>
      <c r="B50" s="14"/>
      <c r="C50" s="14"/>
      <c r="D50" s="14"/>
      <c r="E50" s="14"/>
      <c r="F50" s="14"/>
      <c r="G50" s="14"/>
      <c r="I50" s="71"/>
      <c r="J50" s="110">
        <v>44</v>
      </c>
      <c r="K50" s="42">
        <f>'Data Sheet'!N709</f>
        <v>47</v>
      </c>
      <c r="N50" s="84"/>
      <c r="O50" s="84"/>
      <c r="P50" s="84"/>
      <c r="Q50" s="84"/>
    </row>
    <row r="51" spans="1:17">
      <c r="A51" s="2" t="s">
        <v>185</v>
      </c>
      <c r="B51" s="14"/>
      <c r="C51" s="14"/>
      <c r="D51" s="14"/>
      <c r="E51" s="14"/>
      <c r="F51" s="14"/>
      <c r="G51" s="14"/>
      <c r="I51" s="71"/>
      <c r="J51" s="110">
        <v>0</v>
      </c>
      <c r="K51" s="42">
        <f>'Data Sheet'!N710</f>
        <v>0</v>
      </c>
      <c r="N51" s="84"/>
      <c r="O51" s="84"/>
      <c r="P51" s="84"/>
      <c r="Q51" s="84"/>
    </row>
    <row r="52" spans="1:17" ht="15.75" thickBot="1">
      <c r="A52" s="3" t="s">
        <v>193</v>
      </c>
      <c r="B52" s="14"/>
      <c r="C52" s="14"/>
      <c r="D52" s="14"/>
      <c r="E52" s="14"/>
      <c r="F52" s="14"/>
      <c r="G52" s="14"/>
      <c r="I52" s="36"/>
      <c r="J52" s="58">
        <f>SUM(J50:J51)</f>
        <v>44</v>
      </c>
      <c r="K52" s="59">
        <f>SUM(K50:K51)</f>
        <v>47</v>
      </c>
      <c r="N52" s="84"/>
      <c r="O52" s="84"/>
      <c r="P52" s="84"/>
      <c r="Q52" s="84"/>
    </row>
    <row r="53" spans="1:17">
      <c r="A53" s="2"/>
      <c r="B53" s="14"/>
      <c r="C53" s="14"/>
      <c r="D53" s="14"/>
      <c r="E53" s="14"/>
      <c r="F53" s="14"/>
      <c r="G53" s="14"/>
      <c r="I53" s="2"/>
      <c r="J53" s="14"/>
      <c r="K53" s="2"/>
      <c r="N53" s="84"/>
      <c r="O53" s="84"/>
      <c r="P53" s="84"/>
      <c r="Q53" s="84"/>
    </row>
    <row r="54" spans="1:17">
      <c r="A54" s="111"/>
      <c r="B54" s="14"/>
      <c r="C54" s="14"/>
      <c r="D54" s="14"/>
      <c r="E54" s="14"/>
      <c r="F54" s="14"/>
      <c r="G54" s="14"/>
      <c r="I54" s="2"/>
      <c r="J54" s="14"/>
      <c r="K54" s="2"/>
      <c r="N54" s="84"/>
      <c r="O54" s="84"/>
      <c r="P54" s="84"/>
      <c r="Q54" s="84"/>
    </row>
    <row r="55" spans="1:17">
      <c r="A55" s="3" t="s">
        <v>366</v>
      </c>
      <c r="B55" s="14"/>
      <c r="C55" s="14"/>
      <c r="D55" s="14"/>
      <c r="E55" s="14"/>
      <c r="F55" s="14"/>
      <c r="G55" s="14"/>
      <c r="I55" s="36"/>
      <c r="J55" s="36"/>
      <c r="K55" s="19"/>
      <c r="N55" s="84"/>
      <c r="O55" s="84"/>
      <c r="P55" s="84"/>
      <c r="Q55" s="84"/>
    </row>
    <row r="56" spans="1:17">
      <c r="A56" s="3" t="s">
        <v>368</v>
      </c>
      <c r="B56" s="14"/>
      <c r="C56" s="14"/>
      <c r="D56" s="14"/>
      <c r="E56" s="14"/>
      <c r="F56" s="14"/>
      <c r="G56" s="14"/>
      <c r="I56" s="36"/>
      <c r="J56" s="36" t="s">
        <v>22</v>
      </c>
      <c r="K56" s="19" t="s">
        <v>22</v>
      </c>
      <c r="N56" s="84"/>
      <c r="O56" s="84"/>
      <c r="P56" s="84"/>
      <c r="Q56" s="84"/>
    </row>
    <row r="57" spans="1:17">
      <c r="A57" s="2" t="s">
        <v>187</v>
      </c>
      <c r="B57" s="14"/>
      <c r="C57" s="14"/>
      <c r="D57" s="14"/>
      <c r="E57" s="14"/>
      <c r="F57" s="14"/>
      <c r="G57" s="14"/>
      <c r="I57" s="97"/>
      <c r="J57" s="110">
        <v>220</v>
      </c>
      <c r="K57" s="43">
        <f>'Data Sheet'!N715</f>
        <v>286</v>
      </c>
      <c r="N57" s="84"/>
      <c r="O57" s="84"/>
      <c r="P57" s="84"/>
      <c r="Q57" s="84"/>
    </row>
    <row r="58" spans="1:17">
      <c r="A58" s="2" t="s">
        <v>188</v>
      </c>
      <c r="B58" s="14"/>
      <c r="C58" s="14"/>
      <c r="D58" s="14"/>
      <c r="E58" s="14"/>
      <c r="F58" s="14"/>
      <c r="G58" s="14"/>
      <c r="I58" s="71"/>
      <c r="J58" s="110">
        <v>944</v>
      </c>
      <c r="K58" s="43">
        <f>'Data Sheet'!N716</f>
        <v>1185</v>
      </c>
      <c r="N58" s="84"/>
      <c r="O58" s="84"/>
      <c r="P58" s="84"/>
      <c r="Q58" s="84"/>
    </row>
    <row r="59" spans="1:17">
      <c r="A59" s="2" t="s">
        <v>189</v>
      </c>
      <c r="B59" s="14"/>
      <c r="C59" s="14"/>
      <c r="D59" s="14"/>
      <c r="E59" s="14"/>
      <c r="F59" s="14"/>
      <c r="G59" s="14"/>
      <c r="I59" s="71"/>
      <c r="J59" s="110">
        <v>239</v>
      </c>
      <c r="K59" s="43">
        <f>'Data Sheet'!N717</f>
        <v>415</v>
      </c>
      <c r="N59" s="84"/>
      <c r="O59" s="84"/>
      <c r="P59" s="84"/>
      <c r="Q59" s="84"/>
    </row>
    <row r="60" spans="1:17" ht="15.75" thickBot="1">
      <c r="A60" s="3" t="s">
        <v>106</v>
      </c>
      <c r="B60" s="14"/>
      <c r="C60" s="14"/>
      <c r="D60" s="14"/>
      <c r="E60" s="14"/>
      <c r="F60" s="14"/>
      <c r="G60" s="14"/>
      <c r="I60" s="36"/>
      <c r="J60" s="58">
        <f>SUM(J57:J59)</f>
        <v>1403</v>
      </c>
      <c r="K60" s="59">
        <f>SUM(K57:K59)</f>
        <v>1886</v>
      </c>
      <c r="N60" s="84"/>
      <c r="O60" s="84"/>
      <c r="P60" s="84"/>
      <c r="Q60" s="84"/>
    </row>
    <row r="61" spans="1:17">
      <c r="A61" s="14"/>
      <c r="B61" s="14"/>
      <c r="C61" s="14"/>
      <c r="D61" s="14"/>
      <c r="E61" s="14"/>
      <c r="F61" s="14"/>
      <c r="G61" s="14"/>
      <c r="H61" s="14"/>
      <c r="I61" s="14"/>
      <c r="J61" s="14"/>
      <c r="K61" s="14"/>
      <c r="N61" s="84"/>
      <c r="O61" s="84"/>
      <c r="P61" s="84"/>
      <c r="Q61" s="84"/>
    </row>
    <row r="62" spans="1:17">
      <c r="A62" s="14"/>
      <c r="B62" s="84"/>
      <c r="C62" s="84"/>
      <c r="D62" s="84"/>
      <c r="E62" s="84"/>
      <c r="F62" s="84"/>
      <c r="G62" s="84"/>
      <c r="H62" s="84"/>
      <c r="I62" s="84"/>
      <c r="J62" s="84"/>
      <c r="K62" s="84"/>
    </row>
    <row r="63" spans="1:17">
      <c r="A63" s="14"/>
      <c r="B63" s="84"/>
      <c r="C63" s="84"/>
      <c r="D63" s="84"/>
      <c r="E63" s="84"/>
      <c r="F63" s="84"/>
      <c r="G63" s="84"/>
      <c r="H63" s="84"/>
      <c r="I63" s="84"/>
      <c r="J63" s="84"/>
      <c r="K63" s="84"/>
    </row>
    <row r="64" spans="1:17">
      <c r="A64" s="14"/>
      <c r="B64" s="84"/>
      <c r="C64" s="84"/>
      <c r="D64" s="84"/>
      <c r="E64" s="84"/>
      <c r="F64" s="84"/>
      <c r="G64" s="84"/>
      <c r="H64" s="84"/>
      <c r="I64" s="84"/>
      <c r="J64" s="84"/>
      <c r="K64" s="84"/>
    </row>
    <row r="65" spans="1:11">
      <c r="A65" s="14"/>
      <c r="B65" s="84"/>
      <c r="C65" s="84"/>
      <c r="D65" s="84"/>
      <c r="E65" s="84"/>
      <c r="F65" s="84"/>
      <c r="G65" s="84"/>
      <c r="H65" s="84"/>
      <c r="I65" s="84"/>
      <c r="J65" s="84"/>
      <c r="K65" s="84"/>
    </row>
    <row r="66" spans="1:11">
      <c r="A66" s="84"/>
      <c r="B66" s="84"/>
      <c r="C66" s="84"/>
      <c r="D66" s="84"/>
      <c r="E66" s="84"/>
      <c r="F66" s="84"/>
      <c r="G66" s="84"/>
      <c r="H66" s="84"/>
      <c r="I66" s="84"/>
      <c r="J66" s="84"/>
      <c r="K66" s="84"/>
    </row>
    <row r="67" spans="1:11">
      <c r="A67" s="84"/>
      <c r="B67" s="84"/>
      <c r="C67" s="84"/>
      <c r="D67" s="84"/>
      <c r="E67" s="84"/>
      <c r="F67" s="84"/>
      <c r="G67" s="84"/>
      <c r="H67" s="84"/>
      <c r="I67" s="84"/>
      <c r="J67" s="84"/>
      <c r="K67" s="84"/>
    </row>
    <row r="68" spans="1:11">
      <c r="A68" s="84"/>
      <c r="B68" s="84"/>
      <c r="C68" s="84"/>
      <c r="D68" s="84"/>
      <c r="E68" s="84"/>
      <c r="F68" s="84"/>
      <c r="G68" s="84"/>
      <c r="H68" s="84"/>
      <c r="I68" s="84"/>
      <c r="J68" s="84"/>
      <c r="K68" s="84"/>
    </row>
    <row r="69" spans="1:11">
      <c r="A69" s="84"/>
      <c r="B69" s="84"/>
      <c r="C69" s="84"/>
      <c r="D69" s="84"/>
      <c r="E69" s="84"/>
      <c r="F69" s="84"/>
      <c r="G69" s="84"/>
      <c r="H69" s="84"/>
      <c r="I69" s="84"/>
      <c r="J69" s="84"/>
      <c r="K69" s="84"/>
    </row>
    <row r="70" spans="1:11">
      <c r="A70" s="84"/>
      <c r="B70" s="84"/>
      <c r="C70" s="84"/>
      <c r="D70" s="84"/>
      <c r="E70" s="84"/>
      <c r="F70" s="84"/>
      <c r="G70" s="84"/>
      <c r="H70" s="84"/>
      <c r="I70" s="84"/>
      <c r="J70" s="84"/>
      <c r="K70" s="84"/>
    </row>
    <row r="71" spans="1:11">
      <c r="A71" s="84"/>
      <c r="B71" s="84"/>
      <c r="C71" s="84"/>
      <c r="D71" s="84"/>
      <c r="E71" s="84"/>
      <c r="F71" s="84"/>
      <c r="G71" s="84"/>
      <c r="H71" s="84"/>
      <c r="I71" s="84"/>
      <c r="J71" s="84"/>
      <c r="K71" s="84"/>
    </row>
    <row r="72" spans="1:11">
      <c r="A72" s="84"/>
      <c r="B72" s="84"/>
      <c r="C72" s="84"/>
      <c r="D72" s="84"/>
      <c r="E72" s="84"/>
      <c r="F72" s="84"/>
      <c r="G72" s="84"/>
      <c r="H72" s="84"/>
      <c r="I72" s="84"/>
      <c r="J72" s="84"/>
      <c r="K72" s="84"/>
    </row>
    <row r="73" spans="1:11">
      <c r="A73" s="84"/>
      <c r="B73" s="84"/>
      <c r="C73" s="84"/>
      <c r="D73" s="84"/>
      <c r="E73" s="84"/>
      <c r="F73" s="84"/>
      <c r="G73" s="84"/>
      <c r="H73" s="84"/>
      <c r="I73" s="84"/>
      <c r="J73" s="84"/>
      <c r="K73" s="84"/>
    </row>
    <row r="74" spans="1:11">
      <c r="A74" s="84"/>
      <c r="B74" s="84"/>
      <c r="C74" s="84"/>
      <c r="D74" s="84"/>
      <c r="E74" s="84"/>
      <c r="F74" s="84"/>
      <c r="G74" s="84"/>
      <c r="H74" s="84"/>
      <c r="I74" s="84"/>
      <c r="J74" s="84"/>
      <c r="K74" s="84"/>
    </row>
    <row r="75" spans="1:11">
      <c r="A75" s="84"/>
      <c r="B75" s="84"/>
      <c r="C75" s="84"/>
      <c r="D75" s="84"/>
      <c r="E75" s="84"/>
      <c r="F75" s="84"/>
      <c r="G75" s="84"/>
      <c r="H75" s="84"/>
      <c r="I75" s="84"/>
      <c r="J75" s="84"/>
      <c r="K75" s="84"/>
    </row>
    <row r="76" spans="1:11">
      <c r="A76" s="84"/>
      <c r="B76" s="84"/>
      <c r="C76" s="84"/>
      <c r="D76" s="84"/>
      <c r="E76" s="84"/>
      <c r="F76" s="84"/>
      <c r="G76" s="84"/>
      <c r="H76" s="84"/>
      <c r="I76" s="84"/>
      <c r="J76" s="84"/>
      <c r="K76" s="84"/>
    </row>
    <row r="77" spans="1:11">
      <c r="A77" s="84"/>
      <c r="B77" s="84"/>
      <c r="C77" s="84"/>
      <c r="D77" s="84"/>
      <c r="E77" s="84"/>
      <c r="F77" s="84"/>
      <c r="G77" s="84"/>
      <c r="H77" s="84"/>
      <c r="I77" s="84"/>
      <c r="J77" s="84"/>
      <c r="K77" s="84"/>
    </row>
    <row r="78" spans="1:11">
      <c r="A78" s="84"/>
      <c r="B78" s="84"/>
      <c r="C78" s="84"/>
      <c r="D78" s="84"/>
      <c r="E78" s="84"/>
      <c r="F78" s="84"/>
      <c r="G78" s="84"/>
      <c r="H78" s="84"/>
      <c r="I78" s="84"/>
      <c r="J78" s="84"/>
      <c r="K78" s="84"/>
    </row>
    <row r="79" spans="1:11">
      <c r="A79" s="84"/>
      <c r="B79" s="84"/>
      <c r="C79" s="84"/>
      <c r="D79" s="84"/>
      <c r="E79" s="84"/>
      <c r="F79" s="84"/>
      <c r="G79" s="84"/>
      <c r="H79" s="84"/>
      <c r="I79" s="84"/>
      <c r="J79" s="84"/>
      <c r="K79" s="84"/>
    </row>
    <row r="80" spans="1:11">
      <c r="A80" s="84"/>
      <c r="B80" s="84"/>
      <c r="C80" s="84"/>
      <c r="D80" s="84"/>
      <c r="E80" s="84"/>
      <c r="F80" s="84"/>
      <c r="G80" s="84"/>
      <c r="H80" s="84"/>
      <c r="I80" s="84"/>
      <c r="J80" s="84"/>
      <c r="K80" s="84"/>
    </row>
    <row r="81" spans="1:11">
      <c r="A81" s="84"/>
      <c r="B81" s="84"/>
      <c r="C81" s="84"/>
      <c r="D81" s="84"/>
      <c r="E81" s="84"/>
      <c r="F81" s="84"/>
      <c r="G81" s="84"/>
      <c r="H81" s="84"/>
      <c r="I81" s="84"/>
      <c r="J81" s="84"/>
      <c r="K81" s="84"/>
    </row>
    <row r="82" spans="1:11">
      <c r="A82" s="84"/>
      <c r="B82" s="84"/>
      <c r="C82" s="84"/>
      <c r="D82" s="84"/>
      <c r="E82" s="84"/>
      <c r="F82" s="84"/>
      <c r="G82" s="84"/>
      <c r="H82" s="84"/>
      <c r="I82" s="84"/>
      <c r="J82" s="84"/>
      <c r="K82" s="84"/>
    </row>
    <row r="83" spans="1:11">
      <c r="A83" s="84"/>
      <c r="B83" s="84"/>
      <c r="C83" s="84"/>
      <c r="D83" s="84"/>
      <c r="E83" s="84"/>
      <c r="F83" s="84"/>
      <c r="G83" s="84"/>
      <c r="H83" s="84"/>
      <c r="I83" s="84"/>
      <c r="J83" s="84"/>
      <c r="K83" s="84"/>
    </row>
    <row r="84" spans="1:11">
      <c r="A84" s="84"/>
      <c r="B84" s="84"/>
      <c r="C84" s="84"/>
      <c r="D84" s="84"/>
      <c r="E84" s="84"/>
      <c r="F84" s="84"/>
      <c r="G84" s="84"/>
      <c r="H84" s="84"/>
      <c r="I84" s="84"/>
      <c r="J84" s="84"/>
      <c r="K84" s="84"/>
    </row>
    <row r="85" spans="1:11">
      <c r="A85" s="84"/>
      <c r="B85" s="84"/>
      <c r="C85" s="84"/>
      <c r="D85" s="84"/>
      <c r="E85" s="84"/>
      <c r="F85" s="84"/>
      <c r="G85" s="84"/>
      <c r="H85" s="84"/>
      <c r="I85" s="84"/>
      <c r="J85" s="84"/>
      <c r="K85" s="84"/>
    </row>
  </sheetData>
  <sheetProtection algorithmName="SHA-512" hashValue="9V/deTTAE9zv7jkE/iqVyhcMzHYG0CjfRHuumgbcAv+YXqbJkQ5Wtku8g9q0+8lMCWiLdlP48mPX/synSOP4hA==" saltValue="+VBM9L8IaTfT/JiB+NatZA==" spinCount="100000" sheet="1" formatCells="0" formatRows="0"/>
  <customSheetViews>
    <customSheetView guid="{7FD99AA4-5903-494A-9F09-AEC84FBFFB84}" fitToPage="1" hiddenRows="1">
      <selection activeCell="K16" sqref="K16"/>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fitToPage="1" hiddenRows="1">
      <selection activeCell="K16" sqref="K16"/>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7" orientation="portrait" r:id="rId3"/>
  <headerFooter>
    <oddFooter>&amp;C&amp;A</oddFooter>
  </headerFooter>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Y83"/>
  <sheetViews>
    <sheetView workbookViewId="0">
      <selection activeCell="H59" sqref="H59"/>
    </sheetView>
  </sheetViews>
  <sheetFormatPr defaultRowHeight="15"/>
  <cols>
    <col min="1" max="1" width="25.109375" customWidth="1"/>
    <col min="3" max="3" width="11" customWidth="1"/>
    <col min="5" max="5" width="0.77734375" customWidth="1"/>
    <col min="7" max="7" width="0.77734375" customWidth="1"/>
    <col min="9" max="9" width="0.77734375" customWidth="1"/>
    <col min="10" max="10" width="8.77734375"/>
    <col min="11" max="11" width="0.77734375" customWidth="1"/>
    <col min="12" max="12" width="9.5546875" customWidth="1"/>
    <col min="13" max="13" width="0.77734375" customWidth="1"/>
    <col min="14" max="14" width="7.77734375" customWidth="1"/>
    <col min="15" max="15" width="0.77734375" customWidth="1"/>
    <col min="17" max="17" width="0.77734375" customWidth="1"/>
    <col min="18" max="18" width="8.77734375" style="146"/>
  </cols>
  <sheetData>
    <row r="1" spans="1:25" ht="15.75">
      <c r="A1" s="10" t="str">
        <f>+'1'!A1</f>
        <v>SWANSEA BAY UNIVERSITY HEALTH BOARD ANNUAL ACCOUNTS 2023-24</v>
      </c>
      <c r="B1" s="34"/>
      <c r="C1" s="34"/>
      <c r="D1" s="34"/>
      <c r="E1" s="34"/>
      <c r="F1" s="48"/>
      <c r="G1" s="48"/>
      <c r="H1" s="48"/>
      <c r="I1" s="48"/>
      <c r="J1" s="48"/>
      <c r="K1" s="48"/>
      <c r="L1" s="48"/>
      <c r="M1" s="48"/>
      <c r="N1" s="48"/>
      <c r="O1" s="48"/>
      <c r="P1" s="48"/>
      <c r="Q1" s="48"/>
      <c r="R1" s="444"/>
      <c r="U1" s="84"/>
      <c r="V1" s="84"/>
      <c r="W1" s="84"/>
      <c r="X1" s="84"/>
      <c r="Y1" s="84"/>
    </row>
    <row r="2" spans="1:25" ht="7.5" customHeight="1">
      <c r="U2" s="84"/>
      <c r="V2" s="84"/>
      <c r="W2" s="84"/>
      <c r="X2" s="84"/>
      <c r="Y2" s="84"/>
    </row>
    <row r="3" spans="1:25" ht="15.75">
      <c r="A3" s="94" t="s">
        <v>572</v>
      </c>
      <c r="B3" s="43"/>
      <c r="C3" s="54"/>
      <c r="D3" s="54"/>
      <c r="E3" s="54"/>
      <c r="F3" s="43"/>
      <c r="G3" s="43"/>
      <c r="H3" s="43"/>
      <c r="I3" s="43"/>
      <c r="J3" s="43"/>
      <c r="K3" s="43"/>
      <c r="L3" s="43"/>
      <c r="M3" s="43"/>
      <c r="N3" s="43"/>
      <c r="O3" s="43"/>
      <c r="P3" s="15"/>
      <c r="Q3" s="15"/>
      <c r="R3" s="41"/>
      <c r="U3" s="84"/>
      <c r="V3" s="84"/>
      <c r="W3" s="84"/>
      <c r="X3" s="84"/>
      <c r="Y3" s="84"/>
    </row>
    <row r="4" spans="1:25" ht="9.75" customHeight="1">
      <c r="A4" s="15"/>
      <c r="B4" s="43"/>
      <c r="C4" s="54"/>
      <c r="D4" s="54"/>
      <c r="E4" s="54"/>
      <c r="F4" s="43"/>
      <c r="G4" s="43"/>
      <c r="H4" s="43"/>
      <c r="I4" s="43"/>
      <c r="J4" s="43"/>
      <c r="K4" s="43"/>
      <c r="L4" s="43"/>
      <c r="M4" s="43"/>
      <c r="N4" s="43"/>
      <c r="O4" s="43"/>
      <c r="P4" s="15"/>
      <c r="Q4" s="15"/>
      <c r="R4" s="17"/>
      <c r="U4" s="84"/>
      <c r="V4" s="84"/>
      <c r="W4" s="84"/>
      <c r="X4" s="84"/>
      <c r="Y4" s="84"/>
    </row>
    <row r="5" spans="1:25">
      <c r="A5" s="3" t="s">
        <v>573</v>
      </c>
      <c r="B5" s="43"/>
      <c r="C5" s="2"/>
      <c r="D5" s="49" t="s">
        <v>360</v>
      </c>
      <c r="E5" s="19"/>
      <c r="F5" s="49" t="s">
        <v>361</v>
      </c>
      <c r="G5" s="49"/>
      <c r="H5" s="36" t="s">
        <v>362</v>
      </c>
      <c r="I5" s="49"/>
      <c r="J5" s="780" t="s">
        <v>1295</v>
      </c>
      <c r="K5" s="49"/>
      <c r="L5" s="781" t="s">
        <v>1305</v>
      </c>
      <c r="M5" s="52"/>
      <c r="N5" s="36" t="s">
        <v>115</v>
      </c>
      <c r="O5" s="52"/>
      <c r="P5" s="36" t="s">
        <v>106</v>
      </c>
      <c r="Q5" s="36"/>
      <c r="R5" s="19" t="s">
        <v>1424</v>
      </c>
      <c r="U5" s="84"/>
      <c r="V5" s="84"/>
      <c r="W5" s="84"/>
      <c r="X5" s="84"/>
      <c r="Y5" s="84"/>
    </row>
    <row r="6" spans="1:25">
      <c r="A6" s="3"/>
      <c r="B6" s="43"/>
      <c r="C6" s="2"/>
      <c r="D6" s="49" t="s">
        <v>363</v>
      </c>
      <c r="E6" s="19"/>
      <c r="F6" s="49" t="s">
        <v>364</v>
      </c>
      <c r="G6" s="49"/>
      <c r="H6" s="36" t="s">
        <v>363</v>
      </c>
      <c r="I6" s="49"/>
      <c r="J6" s="36" t="s">
        <v>1296</v>
      </c>
      <c r="K6" s="49"/>
      <c r="L6" s="782" t="s">
        <v>1306</v>
      </c>
      <c r="M6" s="52"/>
      <c r="N6" s="36"/>
      <c r="O6" s="52"/>
      <c r="P6" s="36"/>
      <c r="Q6" s="36"/>
      <c r="R6" s="36"/>
      <c r="U6" s="84"/>
      <c r="V6" s="84"/>
      <c r="W6" s="84"/>
      <c r="X6" s="84"/>
      <c r="Y6" s="84"/>
    </row>
    <row r="7" spans="1:25">
      <c r="A7" s="2"/>
      <c r="B7" s="43"/>
      <c r="C7" s="2"/>
      <c r="D7" s="49"/>
      <c r="E7" s="19"/>
      <c r="F7" s="49" t="s">
        <v>365</v>
      </c>
      <c r="G7" s="49"/>
      <c r="H7" s="36"/>
      <c r="I7" s="49"/>
      <c r="J7" s="36" t="s">
        <v>1297</v>
      </c>
      <c r="K7" s="49"/>
      <c r="L7" s="782" t="s">
        <v>363</v>
      </c>
      <c r="M7" s="52"/>
      <c r="N7" s="36"/>
      <c r="O7" s="52"/>
      <c r="P7" s="19"/>
      <c r="Q7" s="19"/>
      <c r="R7" s="36"/>
      <c r="U7" s="84"/>
      <c r="V7" s="84"/>
      <c r="W7" s="84"/>
      <c r="X7" s="84"/>
      <c r="Y7" s="84"/>
    </row>
    <row r="8" spans="1:25" ht="15.75">
      <c r="A8" s="2"/>
      <c r="B8" s="43"/>
      <c r="C8" s="2"/>
      <c r="D8" s="52"/>
      <c r="E8" s="2"/>
      <c r="F8" s="52"/>
      <c r="G8" s="52"/>
      <c r="H8" s="19"/>
      <c r="I8" s="52"/>
      <c r="J8" s="783"/>
      <c r="K8" s="52"/>
      <c r="L8" s="783"/>
      <c r="M8" s="52"/>
      <c r="N8" s="19"/>
      <c r="O8" s="52"/>
      <c r="P8" s="36"/>
      <c r="Q8" s="2"/>
      <c r="R8" s="3"/>
      <c r="U8" s="84"/>
      <c r="V8" s="84"/>
      <c r="W8" s="84"/>
      <c r="X8" s="84"/>
      <c r="Y8" s="84"/>
    </row>
    <row r="9" spans="1:25">
      <c r="A9" s="2"/>
      <c r="B9" s="43"/>
      <c r="C9" s="2"/>
      <c r="D9" s="95" t="s">
        <v>22</v>
      </c>
      <c r="E9" s="19"/>
      <c r="F9" s="95" t="s">
        <v>22</v>
      </c>
      <c r="G9" s="52"/>
      <c r="H9" s="95" t="s">
        <v>22</v>
      </c>
      <c r="I9" s="52"/>
      <c r="J9" s="746" t="s">
        <v>22</v>
      </c>
      <c r="K9" s="52"/>
      <c r="L9" s="746" t="s">
        <v>22</v>
      </c>
      <c r="M9" s="52"/>
      <c r="N9" s="95" t="s">
        <v>22</v>
      </c>
      <c r="O9" s="52"/>
      <c r="P9" s="36" t="s">
        <v>22</v>
      </c>
      <c r="Q9" s="36"/>
      <c r="R9" s="19" t="s">
        <v>22</v>
      </c>
      <c r="U9" s="84"/>
      <c r="V9" s="84"/>
      <c r="W9" s="84"/>
      <c r="X9" s="84"/>
      <c r="Y9" s="84"/>
    </row>
    <row r="10" spans="1:25">
      <c r="A10" s="42" t="s">
        <v>166</v>
      </c>
      <c r="B10" s="43"/>
      <c r="C10" s="2"/>
      <c r="D10" s="1239">
        <v>574834</v>
      </c>
      <c r="E10" s="6"/>
      <c r="F10" s="110">
        <v>1189</v>
      </c>
      <c r="G10" s="96"/>
      <c r="H10" s="1239">
        <v>28429</v>
      </c>
      <c r="I10" s="96"/>
      <c r="J10" s="110">
        <v>26923</v>
      </c>
      <c r="K10" s="96"/>
      <c r="L10" s="110">
        <v>359</v>
      </c>
      <c r="M10" s="54"/>
      <c r="N10" s="110">
        <v>6568</v>
      </c>
      <c r="O10" s="54"/>
      <c r="P10" s="68">
        <f t="shared" ref="P10:P15" si="0">SUM(D10:N10)</f>
        <v>638302</v>
      </c>
      <c r="Q10" s="83"/>
      <c r="R10" s="42">
        <f>'Data Sheet'!N770</f>
        <v>600402</v>
      </c>
      <c r="U10" s="84"/>
      <c r="V10" s="84"/>
      <c r="W10" s="84"/>
      <c r="X10" s="84"/>
      <c r="Y10" s="84"/>
    </row>
    <row r="11" spans="1:25">
      <c r="A11" s="42" t="s">
        <v>167</v>
      </c>
      <c r="B11" s="43"/>
      <c r="C11" s="2"/>
      <c r="D11" s="110">
        <v>48966</v>
      </c>
      <c r="E11" s="6"/>
      <c r="F11" s="110">
        <v>0</v>
      </c>
      <c r="G11" s="96"/>
      <c r="H11" s="110">
        <v>0</v>
      </c>
      <c r="I11" s="96"/>
      <c r="J11" s="110">
        <v>3211</v>
      </c>
      <c r="K11" s="96"/>
      <c r="L11" s="110">
        <v>24</v>
      </c>
      <c r="M11" s="54"/>
      <c r="N11" s="110">
        <v>606</v>
      </c>
      <c r="O11" s="54"/>
      <c r="P11" s="68">
        <f t="shared" si="0"/>
        <v>52807</v>
      </c>
      <c r="Q11" s="83"/>
      <c r="R11" s="42">
        <f>'Data Sheet'!N771</f>
        <v>48681</v>
      </c>
      <c r="U11" s="84"/>
      <c r="V11" s="84"/>
      <c r="W11" s="84"/>
      <c r="X11" s="84"/>
      <c r="Y11" s="84"/>
    </row>
    <row r="12" spans="1:25">
      <c r="A12" s="42" t="s">
        <v>168</v>
      </c>
      <c r="B12" s="43"/>
      <c r="C12" s="2"/>
      <c r="D12" s="110">
        <v>93309</v>
      </c>
      <c r="E12" s="6"/>
      <c r="F12" s="110">
        <v>0</v>
      </c>
      <c r="G12" s="96"/>
      <c r="H12" s="110">
        <v>0</v>
      </c>
      <c r="I12" s="96"/>
      <c r="J12" s="110">
        <v>3795</v>
      </c>
      <c r="K12" s="96"/>
      <c r="L12" s="110">
        <v>34</v>
      </c>
      <c r="M12" s="54"/>
      <c r="N12" s="110">
        <v>0</v>
      </c>
      <c r="O12" s="54"/>
      <c r="P12" s="68">
        <f t="shared" si="0"/>
        <v>97138</v>
      </c>
      <c r="Q12" s="83"/>
      <c r="R12" s="42">
        <f>'Data Sheet'!N772</f>
        <v>86750</v>
      </c>
      <c r="U12" s="84"/>
      <c r="V12" s="84"/>
      <c r="W12" s="84"/>
      <c r="X12" s="84"/>
      <c r="Y12" s="84"/>
    </row>
    <row r="13" spans="1:25">
      <c r="A13" s="42" t="s">
        <v>169</v>
      </c>
      <c r="B13" s="43"/>
      <c r="C13" s="2"/>
      <c r="D13" s="110">
        <v>117</v>
      </c>
      <c r="E13" s="6"/>
      <c r="F13" s="110">
        <v>0</v>
      </c>
      <c r="G13" s="96"/>
      <c r="H13" s="110">
        <v>0</v>
      </c>
      <c r="I13" s="96"/>
      <c r="J13" s="110">
        <v>0</v>
      </c>
      <c r="K13" s="96"/>
      <c r="L13" s="110">
        <v>0</v>
      </c>
      <c r="M13" s="54"/>
      <c r="N13" s="110">
        <v>0</v>
      </c>
      <c r="O13" s="54"/>
      <c r="P13" s="68">
        <f t="shared" si="0"/>
        <v>117</v>
      </c>
      <c r="Q13" s="83"/>
      <c r="R13" s="42">
        <f>'Data Sheet'!N773</f>
        <v>261</v>
      </c>
      <c r="U13" s="84"/>
      <c r="V13" s="84"/>
      <c r="W13" s="84"/>
      <c r="X13" s="84"/>
      <c r="Y13" s="84"/>
    </row>
    <row r="14" spans="1:25">
      <c r="A14" s="42" t="s">
        <v>170</v>
      </c>
      <c r="B14" s="43"/>
      <c r="C14" s="2"/>
      <c r="D14" s="110">
        <v>0</v>
      </c>
      <c r="E14" s="6"/>
      <c r="F14" s="110">
        <v>0</v>
      </c>
      <c r="G14" s="96"/>
      <c r="H14" s="110">
        <v>0</v>
      </c>
      <c r="I14" s="96"/>
      <c r="J14" s="110">
        <v>0</v>
      </c>
      <c r="K14" s="96"/>
      <c r="L14" s="110">
        <v>0</v>
      </c>
      <c r="M14" s="54"/>
      <c r="N14" s="110">
        <v>0</v>
      </c>
      <c r="O14" s="54"/>
      <c r="P14" s="68">
        <f t="shared" si="0"/>
        <v>0</v>
      </c>
      <c r="Q14" s="83"/>
      <c r="R14" s="42">
        <f>'Data Sheet'!N774</f>
        <v>0</v>
      </c>
      <c r="U14" s="84"/>
      <c r="V14" s="84"/>
      <c r="W14" s="84"/>
      <c r="X14" s="84"/>
      <c r="Y14" s="84"/>
    </row>
    <row r="15" spans="1:25">
      <c r="A15" s="42" t="s">
        <v>171</v>
      </c>
      <c r="B15" s="43"/>
      <c r="C15" s="2"/>
      <c r="D15" s="110">
        <v>10</v>
      </c>
      <c r="E15" s="6"/>
      <c r="F15" s="110">
        <v>0</v>
      </c>
      <c r="G15" s="96"/>
      <c r="H15" s="110">
        <v>0</v>
      </c>
      <c r="I15" s="96"/>
      <c r="J15" s="110">
        <v>0</v>
      </c>
      <c r="K15" s="96"/>
      <c r="L15" s="110">
        <v>0</v>
      </c>
      <c r="M15" s="54"/>
      <c r="N15" s="110">
        <v>0</v>
      </c>
      <c r="O15" s="54"/>
      <c r="P15" s="68">
        <f t="shared" si="0"/>
        <v>10</v>
      </c>
      <c r="Q15" s="83"/>
      <c r="R15" s="42">
        <f>'Data Sheet'!N775</f>
        <v>3</v>
      </c>
      <c r="U15" s="84"/>
      <c r="V15" s="84"/>
      <c r="W15" s="84"/>
      <c r="X15" s="84"/>
      <c r="Y15" s="84"/>
    </row>
    <row r="16" spans="1:25" ht="15.75" thickBot="1">
      <c r="A16" s="3" t="s">
        <v>106</v>
      </c>
      <c r="B16" s="55"/>
      <c r="C16" s="8"/>
      <c r="D16" s="82">
        <f>SUM(D10:D15)</f>
        <v>717236</v>
      </c>
      <c r="E16" s="859"/>
      <c r="F16" s="82">
        <f>SUM(F10:F15)</f>
        <v>1189</v>
      </c>
      <c r="G16" s="187"/>
      <c r="H16" s="82">
        <f>SUM(H10:H15)</f>
        <v>28429</v>
      </c>
      <c r="I16" s="187"/>
      <c r="J16" s="82">
        <f>SUM(J10:J15)</f>
        <v>33929</v>
      </c>
      <c r="K16" s="187"/>
      <c r="L16" s="82">
        <f>SUM(L10:L15)</f>
        <v>417</v>
      </c>
      <c r="M16" s="187"/>
      <c r="N16" s="82">
        <f>SUM(N10:N15)</f>
        <v>7174</v>
      </c>
      <c r="O16" s="54"/>
      <c r="P16" s="82">
        <f>SUM(P10:P15)</f>
        <v>788374</v>
      </c>
      <c r="Q16" s="2"/>
      <c r="R16" s="86">
        <f>SUM(R10:R15)</f>
        <v>736097</v>
      </c>
      <c r="U16" s="84"/>
      <c r="V16" s="84"/>
      <c r="W16" s="84"/>
      <c r="X16" s="84"/>
      <c r="Y16" s="84"/>
    </row>
    <row r="17" spans="1:25">
      <c r="A17" s="55"/>
      <c r="B17" s="55"/>
      <c r="C17" s="56"/>
      <c r="D17" s="55"/>
      <c r="E17" s="56"/>
      <c r="F17" s="55"/>
      <c r="G17" s="55"/>
      <c r="H17" s="8"/>
      <c r="I17" s="55"/>
      <c r="J17" s="8"/>
      <c r="K17" s="55"/>
      <c r="L17" s="8"/>
      <c r="M17" s="8"/>
      <c r="N17" s="8"/>
      <c r="O17" s="8"/>
      <c r="P17" s="55"/>
      <c r="Q17" s="55"/>
      <c r="R17" s="2"/>
      <c r="U17" s="84"/>
      <c r="V17" s="84"/>
      <c r="W17" s="84"/>
      <c r="X17" s="84"/>
      <c r="Y17" s="84"/>
    </row>
    <row r="18" spans="1:25">
      <c r="A18" s="55"/>
      <c r="B18" s="55"/>
      <c r="C18" s="56"/>
      <c r="D18" s="55"/>
      <c r="E18" s="56"/>
      <c r="F18" s="55"/>
      <c r="G18" s="55"/>
      <c r="H18" s="8"/>
      <c r="I18" s="55"/>
      <c r="J18" s="8"/>
      <c r="K18" s="55"/>
      <c r="L18" s="8"/>
      <c r="M18" s="8"/>
      <c r="N18" s="8"/>
      <c r="O18" s="8"/>
      <c r="P18" s="55"/>
      <c r="Q18" s="55"/>
      <c r="R18" s="2"/>
      <c r="U18" s="84"/>
      <c r="V18" s="84"/>
      <c r="W18" s="84"/>
      <c r="X18" s="84"/>
      <c r="Y18" s="84"/>
    </row>
    <row r="19" spans="1:25">
      <c r="A19" s="43" t="s">
        <v>173</v>
      </c>
      <c r="B19" s="55"/>
      <c r="C19" s="56"/>
      <c r="D19" s="55"/>
      <c r="E19" s="56"/>
      <c r="F19" s="55"/>
      <c r="G19" s="55"/>
      <c r="H19" s="8"/>
      <c r="I19" s="55"/>
      <c r="J19" s="8"/>
      <c r="K19" s="55"/>
      <c r="L19" s="8"/>
      <c r="M19" s="8"/>
      <c r="N19" s="8"/>
      <c r="O19" s="8"/>
      <c r="P19" s="110">
        <v>645</v>
      </c>
      <c r="Q19" s="97"/>
      <c r="R19" s="42">
        <f>'Data Sheet'!N777</f>
        <v>732</v>
      </c>
      <c r="U19" s="84"/>
      <c r="V19" s="84"/>
      <c r="W19" s="84"/>
      <c r="X19" s="84"/>
      <c r="Y19" s="84"/>
    </row>
    <row r="20" spans="1:25">
      <c r="A20" s="43" t="s">
        <v>174</v>
      </c>
      <c r="B20" s="55"/>
      <c r="C20" s="56"/>
      <c r="D20" s="55"/>
      <c r="E20" s="56"/>
      <c r="F20" s="55"/>
      <c r="G20" s="55"/>
      <c r="H20" s="8"/>
      <c r="I20" s="55"/>
      <c r="J20" s="8"/>
      <c r="K20" s="55"/>
      <c r="L20" s="8"/>
      <c r="M20" s="8"/>
      <c r="N20" s="8"/>
      <c r="O20" s="8"/>
      <c r="P20" s="1239">
        <v>787729</v>
      </c>
      <c r="Q20" s="97"/>
      <c r="R20" s="42">
        <f>'Data Sheet'!N778</f>
        <v>735365</v>
      </c>
      <c r="U20" s="84"/>
      <c r="V20" s="84"/>
      <c r="W20" s="84"/>
      <c r="X20" s="84"/>
      <c r="Y20" s="84"/>
    </row>
    <row r="21" spans="1:25" ht="15.75" thickBot="1">
      <c r="A21" s="55"/>
      <c r="B21" s="55"/>
      <c r="C21" s="56"/>
      <c r="D21" s="55"/>
      <c r="E21" s="56"/>
      <c r="F21" s="55"/>
      <c r="G21" s="55"/>
      <c r="H21" s="8"/>
      <c r="I21" s="55"/>
      <c r="J21" s="8"/>
      <c r="K21" s="55"/>
      <c r="L21" s="8"/>
      <c r="M21" s="8"/>
      <c r="N21" s="8"/>
      <c r="O21" s="8"/>
      <c r="P21" s="82">
        <f>SUM(P19:P20)</f>
        <v>788374</v>
      </c>
      <c r="Q21" s="55"/>
      <c r="R21" s="86">
        <f>SUM(R19:R20)</f>
        <v>736097</v>
      </c>
      <c r="T21" s="264"/>
      <c r="U21" s="84"/>
      <c r="V21" s="84"/>
      <c r="W21" s="84"/>
      <c r="X21" s="84"/>
      <c r="Y21" s="84"/>
    </row>
    <row r="22" spans="1:25" ht="5.25" customHeight="1">
      <c r="A22" s="55"/>
      <c r="B22" s="55"/>
      <c r="C22" s="56"/>
      <c r="D22" s="56"/>
      <c r="E22" s="56"/>
      <c r="F22" s="55"/>
      <c r="G22" s="55"/>
      <c r="H22" s="8"/>
      <c r="I22" s="55"/>
      <c r="J22" s="8"/>
      <c r="K22" s="55"/>
      <c r="L22" s="8"/>
      <c r="M22" s="8"/>
      <c r="N22" s="8"/>
      <c r="O22" s="8"/>
      <c r="P22" s="55"/>
      <c r="Q22" s="55"/>
      <c r="R22" s="2"/>
      <c r="U22" s="84"/>
      <c r="V22" s="84"/>
      <c r="W22" s="84"/>
      <c r="X22" s="84"/>
      <c r="Y22" s="84"/>
    </row>
    <row r="23" spans="1:25" ht="15" customHeight="1">
      <c r="A23" s="261" t="s">
        <v>1480</v>
      </c>
      <c r="B23" s="55"/>
      <c r="C23" s="56"/>
      <c r="D23" s="56"/>
      <c r="E23" s="56"/>
      <c r="F23" s="55"/>
      <c r="G23" s="55"/>
      <c r="H23" s="8"/>
      <c r="I23" s="55"/>
      <c r="J23" s="8"/>
      <c r="K23" s="55"/>
      <c r="L23" s="8"/>
      <c r="M23" s="8"/>
      <c r="N23" s="8"/>
      <c r="O23" s="8"/>
      <c r="P23" s="110">
        <v>-2112</v>
      </c>
      <c r="Q23" s="55"/>
      <c r="R23" s="43">
        <f>'Data Sheet'!N780</f>
        <v>-9386</v>
      </c>
      <c r="T23" s="388"/>
      <c r="U23" s="84"/>
      <c r="V23" s="84"/>
      <c r="W23" s="84"/>
      <c r="X23" s="84"/>
      <c r="Y23" s="84"/>
    </row>
    <row r="24" spans="1:25" ht="15" customHeight="1">
      <c r="A24" s="261"/>
      <c r="B24" s="55"/>
      <c r="C24" s="56"/>
      <c r="D24" s="56"/>
      <c r="E24" s="56"/>
      <c r="F24" s="55"/>
      <c r="G24" s="55"/>
      <c r="H24" s="8"/>
      <c r="I24" s="55"/>
      <c r="J24" s="8"/>
      <c r="K24" s="55"/>
      <c r="L24" s="8"/>
      <c r="M24" s="8"/>
      <c r="N24" s="8"/>
      <c r="O24" s="8"/>
      <c r="P24" s="97"/>
      <c r="Q24" s="55"/>
      <c r="R24" s="43"/>
      <c r="U24" s="84"/>
      <c r="V24" s="84"/>
      <c r="W24" s="84"/>
      <c r="X24" s="84"/>
      <c r="Y24" s="84"/>
    </row>
    <row r="25" spans="1:25" ht="15" customHeight="1">
      <c r="A25" s="261"/>
      <c r="B25" s="55"/>
      <c r="C25" s="56"/>
      <c r="D25" s="56"/>
      <c r="E25" s="56"/>
      <c r="F25" s="55"/>
      <c r="G25" s="55"/>
      <c r="H25" s="8"/>
      <c r="I25" s="55"/>
      <c r="J25" s="8"/>
      <c r="K25" s="55"/>
      <c r="L25" s="8"/>
      <c r="M25" s="8"/>
      <c r="N25" s="8"/>
      <c r="O25" s="8"/>
      <c r="P25" s="97"/>
      <c r="Q25" s="55"/>
      <c r="R25" s="43"/>
      <c r="U25" s="84"/>
      <c r="V25" s="84"/>
      <c r="W25" s="84"/>
      <c r="X25" s="84"/>
      <c r="Y25" s="84"/>
    </row>
    <row r="26" spans="1:25" ht="15" customHeight="1">
      <c r="A26" s="261"/>
      <c r="B26" s="55"/>
      <c r="C26" s="56"/>
      <c r="D26" s="56"/>
      <c r="E26" s="56"/>
      <c r="F26" s="55"/>
      <c r="G26" s="55"/>
      <c r="H26" s="8"/>
      <c r="I26" s="55"/>
      <c r="J26" s="8"/>
      <c r="K26" s="55"/>
      <c r="L26" s="8"/>
      <c r="M26" s="8"/>
      <c r="N26" s="8"/>
      <c r="O26" s="8"/>
      <c r="P26" s="97"/>
      <c r="Q26" s="55"/>
      <c r="R26" s="43"/>
      <c r="U26" s="84"/>
      <c r="V26" s="84"/>
      <c r="W26" s="84"/>
      <c r="X26" s="84"/>
      <c r="Y26" s="84"/>
    </row>
    <row r="27" spans="1:25" ht="15" customHeight="1">
      <c r="A27" s="261"/>
      <c r="B27" s="55"/>
      <c r="C27" s="56"/>
      <c r="D27" s="56"/>
      <c r="E27" s="56"/>
      <c r="F27" s="55"/>
      <c r="G27" s="55"/>
      <c r="H27" s="8"/>
      <c r="I27" s="55"/>
      <c r="J27" s="8"/>
      <c r="K27" s="55"/>
      <c r="L27" s="8"/>
      <c r="M27" s="8"/>
      <c r="N27" s="8"/>
      <c r="O27" s="8"/>
      <c r="P27" s="97"/>
      <c r="Q27" s="55"/>
      <c r="R27" s="43"/>
      <c r="U27" s="84"/>
      <c r="V27" s="84"/>
      <c r="W27" s="84"/>
      <c r="X27" s="84"/>
      <c r="Y27" s="84"/>
    </row>
    <row r="28" spans="1:25" ht="15" customHeight="1">
      <c r="A28" s="261"/>
      <c r="B28" s="55"/>
      <c r="C28" s="56"/>
      <c r="D28" s="56"/>
      <c r="E28" s="56"/>
      <c r="F28" s="55"/>
      <c r="G28" s="55"/>
      <c r="H28" s="8"/>
      <c r="I28" s="55"/>
      <c r="J28" s="8"/>
      <c r="K28" s="55"/>
      <c r="L28" s="8"/>
      <c r="M28" s="8"/>
      <c r="N28" s="8"/>
      <c r="O28" s="8"/>
      <c r="P28" s="97"/>
      <c r="Q28" s="55"/>
      <c r="R28" s="43"/>
      <c r="U28" s="84"/>
      <c r="V28" s="84"/>
      <c r="W28" s="84"/>
      <c r="X28" s="84"/>
      <c r="Y28" s="84"/>
    </row>
    <row r="29" spans="1:25" ht="15" customHeight="1">
      <c r="A29" s="339"/>
      <c r="B29" s="55"/>
      <c r="C29" s="56"/>
      <c r="D29" s="56"/>
      <c r="E29" s="56"/>
      <c r="F29" s="55"/>
      <c r="G29" s="55"/>
      <c r="H29" s="8"/>
      <c r="I29" s="55"/>
      <c r="J29" s="8"/>
      <c r="K29" s="55"/>
      <c r="L29" s="8"/>
      <c r="M29" s="8"/>
      <c r="N29" s="8"/>
      <c r="O29" s="8"/>
      <c r="P29" s="97"/>
      <c r="Q29" s="55"/>
      <c r="R29" s="43"/>
      <c r="U29" s="84"/>
      <c r="V29" s="84"/>
      <c r="W29" s="84"/>
      <c r="X29" s="84"/>
      <c r="Y29" s="84"/>
    </row>
    <row r="30" spans="1:25" ht="15" customHeight="1">
      <c r="A30" s="339"/>
      <c r="B30" s="55"/>
      <c r="C30" s="56"/>
      <c r="D30" s="56"/>
      <c r="E30" s="56"/>
      <c r="F30" s="55"/>
      <c r="G30" s="55"/>
      <c r="H30" s="8"/>
      <c r="I30" s="55"/>
      <c r="J30" s="8"/>
      <c r="K30" s="55"/>
      <c r="L30" s="8"/>
      <c r="M30" s="8"/>
      <c r="N30" s="8"/>
      <c r="O30" s="8"/>
      <c r="P30" s="97"/>
      <c r="Q30" s="55"/>
      <c r="R30" s="43"/>
      <c r="U30" s="84"/>
      <c r="V30" s="84"/>
      <c r="W30" s="84"/>
      <c r="X30" s="84"/>
      <c r="Y30" s="84"/>
    </row>
    <row r="31" spans="1:25" ht="15" customHeight="1">
      <c r="A31" s="339"/>
      <c r="B31" s="55"/>
      <c r="C31" s="56"/>
      <c r="D31" s="56"/>
      <c r="E31" s="56"/>
      <c r="F31" s="55"/>
      <c r="G31" s="55"/>
      <c r="H31" s="8"/>
      <c r="I31" s="55"/>
      <c r="J31" s="8"/>
      <c r="K31" s="55"/>
      <c r="L31" s="8"/>
      <c r="M31" s="8"/>
      <c r="N31" s="8"/>
      <c r="O31" s="8"/>
      <c r="P31" s="97"/>
      <c r="Q31" s="55"/>
      <c r="R31" s="43"/>
      <c r="U31" s="84"/>
      <c r="V31" s="84"/>
      <c r="W31" s="84"/>
      <c r="X31" s="84"/>
      <c r="Y31" s="84"/>
    </row>
    <row r="32" spans="1:25" ht="15" customHeight="1">
      <c r="A32" s="340"/>
      <c r="B32" s="55"/>
      <c r="C32" s="56"/>
      <c r="D32" s="56"/>
      <c r="E32" s="56"/>
      <c r="F32" s="55"/>
      <c r="G32" s="55"/>
      <c r="H32" s="8"/>
      <c r="I32" s="55"/>
      <c r="J32" s="8"/>
      <c r="K32" s="55"/>
      <c r="L32" s="8"/>
      <c r="M32" s="8"/>
      <c r="N32" s="8"/>
      <c r="O32" s="8"/>
      <c r="P32" s="55"/>
      <c r="Q32" s="55"/>
      <c r="R32" s="2"/>
      <c r="U32" s="84"/>
      <c r="V32" s="84"/>
      <c r="W32" s="84"/>
      <c r="X32" s="84"/>
      <c r="Y32" s="84"/>
    </row>
    <row r="33" spans="1:25" ht="15" customHeight="1">
      <c r="A33" s="340"/>
      <c r="B33" s="55"/>
      <c r="C33" s="56"/>
      <c r="D33" s="56"/>
      <c r="E33" s="56"/>
      <c r="F33" s="55"/>
      <c r="G33" s="55"/>
      <c r="H33" s="8"/>
      <c r="I33" s="55"/>
      <c r="J33" s="8"/>
      <c r="K33" s="55"/>
      <c r="L33" s="8"/>
      <c r="M33" s="8"/>
      <c r="N33" s="8"/>
      <c r="O33" s="8"/>
      <c r="P33" s="55"/>
      <c r="Q33" s="55"/>
      <c r="R33" s="2"/>
      <c r="U33" s="84"/>
      <c r="V33" s="84"/>
      <c r="W33" s="84"/>
      <c r="X33" s="84"/>
      <c r="Y33" s="84"/>
    </row>
    <row r="34" spans="1:25" ht="15" customHeight="1">
      <c r="A34" s="340"/>
      <c r="B34" s="55"/>
      <c r="C34" s="56"/>
      <c r="D34" s="56"/>
      <c r="E34" s="56"/>
      <c r="F34" s="55"/>
      <c r="G34" s="55"/>
      <c r="H34" s="8"/>
      <c r="I34" s="55"/>
      <c r="J34" s="8"/>
      <c r="K34" s="55"/>
      <c r="L34" s="8"/>
      <c r="M34" s="8"/>
      <c r="N34" s="8"/>
      <c r="O34" s="8"/>
      <c r="P34" s="55"/>
      <c r="Q34" s="55"/>
      <c r="R34" s="2"/>
      <c r="U34" s="84"/>
      <c r="V34" s="84"/>
      <c r="W34" s="84"/>
      <c r="X34" s="84"/>
      <c r="Y34" s="84"/>
    </row>
    <row r="35" spans="1:25" ht="15" customHeight="1">
      <c r="A35" s="340"/>
      <c r="B35" s="55"/>
      <c r="C35" s="56"/>
      <c r="D35" s="56"/>
      <c r="E35" s="56"/>
      <c r="F35" s="55"/>
      <c r="G35" s="55"/>
      <c r="H35" s="8"/>
      <c r="I35" s="55"/>
      <c r="J35" s="8"/>
      <c r="K35" s="55"/>
      <c r="L35" s="8"/>
      <c r="M35" s="8"/>
      <c r="N35" s="8"/>
      <c r="O35" s="8"/>
      <c r="P35" s="55"/>
      <c r="Q35" s="55"/>
      <c r="R35" s="2"/>
      <c r="U35" s="84"/>
      <c r="V35" s="84"/>
      <c r="W35" s="84"/>
      <c r="X35" s="84"/>
      <c r="Y35" s="84"/>
    </row>
    <row r="36" spans="1:25" ht="15" customHeight="1">
      <c r="A36" s="340"/>
      <c r="B36" s="55"/>
      <c r="C36" s="56"/>
      <c r="D36" s="56"/>
      <c r="E36" s="56"/>
      <c r="F36" s="55"/>
      <c r="G36" s="55"/>
      <c r="H36" s="8"/>
      <c r="I36" s="55"/>
      <c r="J36" s="8"/>
      <c r="K36" s="55"/>
      <c r="L36" s="8"/>
      <c r="M36" s="8"/>
      <c r="N36" s="8"/>
      <c r="O36" s="8"/>
      <c r="P36" s="55"/>
      <c r="Q36" s="55"/>
      <c r="R36" s="2"/>
      <c r="U36" s="84"/>
      <c r="V36" s="84"/>
      <c r="W36" s="84"/>
      <c r="X36" s="84"/>
      <c r="Y36" s="84"/>
    </row>
    <row r="37" spans="1:25" ht="15" customHeight="1">
      <c r="A37" s="340"/>
      <c r="B37" s="55"/>
      <c r="C37" s="56"/>
      <c r="D37" s="56"/>
      <c r="E37" s="56"/>
      <c r="F37" s="55"/>
      <c r="G37" s="55"/>
      <c r="H37" s="8"/>
      <c r="I37" s="55"/>
      <c r="J37" s="8"/>
      <c r="K37" s="55"/>
      <c r="L37" s="8"/>
      <c r="M37" s="8"/>
      <c r="N37" s="8"/>
      <c r="O37" s="8"/>
      <c r="P37" s="55"/>
      <c r="Q37" s="55"/>
      <c r="R37" s="2"/>
      <c r="U37" s="84"/>
      <c r="V37" s="84"/>
      <c r="W37" s="84"/>
      <c r="X37" s="84"/>
      <c r="Y37" s="84"/>
    </row>
    <row r="38" spans="1:25">
      <c r="A38" s="3" t="s">
        <v>574</v>
      </c>
      <c r="B38" s="2"/>
      <c r="C38" s="2"/>
      <c r="D38" s="19"/>
      <c r="E38" s="2"/>
      <c r="F38" s="2"/>
      <c r="G38" s="2"/>
      <c r="H38" s="19"/>
      <c r="I38" s="2"/>
      <c r="J38" s="19"/>
      <c r="K38" s="2"/>
      <c r="L38" s="19"/>
      <c r="M38" s="2"/>
      <c r="N38" s="2"/>
      <c r="O38" s="2"/>
      <c r="P38" s="2"/>
      <c r="Q38" s="2"/>
      <c r="R38" s="2"/>
      <c r="U38" s="84"/>
      <c r="V38" s="84"/>
      <c r="W38" s="84"/>
      <c r="X38" s="84"/>
      <c r="Y38" s="84"/>
    </row>
    <row r="39" spans="1:25">
      <c r="A39" s="3"/>
      <c r="B39" s="2"/>
      <c r="C39" s="2"/>
      <c r="D39" s="49" t="s">
        <v>360</v>
      </c>
      <c r="E39" s="19"/>
      <c r="F39" s="49" t="s">
        <v>361</v>
      </c>
      <c r="G39" s="49"/>
      <c r="H39" s="36" t="s">
        <v>362</v>
      </c>
      <c r="I39" s="49"/>
      <c r="J39" s="780" t="s">
        <v>1295</v>
      </c>
      <c r="K39" s="49"/>
      <c r="L39" s="781" t="s">
        <v>1305</v>
      </c>
      <c r="M39" s="52"/>
      <c r="N39" s="36" t="s">
        <v>115</v>
      </c>
      <c r="O39" s="52"/>
      <c r="P39" s="36" t="s">
        <v>106</v>
      </c>
      <c r="Q39" s="36"/>
      <c r="R39" s="19" t="s">
        <v>1424</v>
      </c>
      <c r="U39" s="84"/>
      <c r="V39" s="84"/>
      <c r="W39" s="84"/>
      <c r="X39" s="84"/>
      <c r="Y39" s="84"/>
    </row>
    <row r="40" spans="1:25">
      <c r="A40" s="3"/>
      <c r="B40" s="2"/>
      <c r="C40" s="2"/>
      <c r="D40" s="49" t="s">
        <v>363</v>
      </c>
      <c r="E40" s="19"/>
      <c r="F40" s="49" t="s">
        <v>364</v>
      </c>
      <c r="G40" s="49"/>
      <c r="H40" s="36" t="s">
        <v>363</v>
      </c>
      <c r="I40" s="49"/>
      <c r="J40" s="36" t="s">
        <v>1296</v>
      </c>
      <c r="K40" s="49"/>
      <c r="L40" s="780" t="s">
        <v>1306</v>
      </c>
      <c r="M40" s="52"/>
      <c r="N40" s="52"/>
      <c r="O40" s="52"/>
      <c r="P40" s="36"/>
      <c r="Q40" s="36"/>
      <c r="R40" s="19"/>
      <c r="U40" s="84"/>
      <c r="V40" s="84"/>
      <c r="W40" s="84"/>
      <c r="X40" s="84"/>
      <c r="Y40" s="84"/>
    </row>
    <row r="41" spans="1:25">
      <c r="A41" s="3"/>
      <c r="B41" s="2"/>
      <c r="C41" s="2"/>
      <c r="D41" s="49"/>
      <c r="E41" s="19"/>
      <c r="F41" s="49" t="s">
        <v>365</v>
      </c>
      <c r="G41" s="49"/>
      <c r="H41" s="36"/>
      <c r="I41" s="49"/>
      <c r="J41" s="36" t="s">
        <v>1297</v>
      </c>
      <c r="K41" s="49"/>
      <c r="L41" s="780" t="s">
        <v>363</v>
      </c>
      <c r="M41" s="52"/>
      <c r="N41" s="52"/>
      <c r="O41" s="52"/>
      <c r="P41" s="19"/>
      <c r="Q41" s="19"/>
      <c r="R41" s="19"/>
      <c r="U41" s="84"/>
      <c r="V41" s="84"/>
      <c r="W41" s="84"/>
      <c r="X41" s="84"/>
      <c r="Y41" s="84"/>
    </row>
    <row r="42" spans="1:25">
      <c r="A42" s="2"/>
      <c r="B42" s="2"/>
      <c r="C42" s="2"/>
      <c r="D42" s="49" t="s">
        <v>176</v>
      </c>
      <c r="E42" s="52"/>
      <c r="F42" s="49" t="s">
        <v>176</v>
      </c>
      <c r="G42" s="19"/>
      <c r="H42" s="49" t="s">
        <v>176</v>
      </c>
      <c r="I42" s="19"/>
      <c r="J42" s="49" t="s">
        <v>176</v>
      </c>
      <c r="K42" s="49"/>
      <c r="L42" s="49" t="s">
        <v>176</v>
      </c>
      <c r="M42" s="98"/>
      <c r="N42" s="49" t="s">
        <v>176</v>
      </c>
      <c r="O42" s="98"/>
      <c r="P42" s="49" t="s">
        <v>176</v>
      </c>
      <c r="Q42" s="49"/>
      <c r="R42" s="52" t="s">
        <v>176</v>
      </c>
      <c r="U42" s="84"/>
      <c r="V42" s="84"/>
      <c r="W42" s="84"/>
      <c r="X42" s="84"/>
      <c r="Y42" s="84"/>
    </row>
    <row r="43" spans="1:25">
      <c r="A43" s="42"/>
      <c r="B43" s="2"/>
      <c r="C43" s="2"/>
      <c r="D43" s="2"/>
      <c r="E43" s="2"/>
      <c r="F43" s="2"/>
      <c r="G43" s="2"/>
      <c r="H43" s="3"/>
      <c r="I43" s="2"/>
      <c r="J43" s="3"/>
      <c r="K43" s="2"/>
      <c r="L43" s="3"/>
      <c r="M43" s="2"/>
      <c r="N43" s="2"/>
      <c r="O43" s="2"/>
      <c r="P43" s="2"/>
      <c r="Q43" s="2"/>
      <c r="R43" s="2"/>
      <c r="U43" s="84"/>
      <c r="V43" s="84"/>
      <c r="W43" s="84"/>
      <c r="X43" s="84"/>
      <c r="Y43" s="84"/>
    </row>
    <row r="44" spans="1:25">
      <c r="A44" s="42" t="s">
        <v>548</v>
      </c>
      <c r="B44" s="42"/>
      <c r="C44" s="2"/>
      <c r="D44" s="110">
        <v>2373</v>
      </c>
      <c r="E44" s="6"/>
      <c r="F44" s="110">
        <v>8.36</v>
      </c>
      <c r="G44" s="6"/>
      <c r="H44" s="110">
        <v>45</v>
      </c>
      <c r="I44" s="6"/>
      <c r="J44" s="110">
        <v>0</v>
      </c>
      <c r="K44" s="6"/>
      <c r="L44" s="110">
        <v>0</v>
      </c>
      <c r="M44" s="8"/>
      <c r="N44" s="110">
        <v>0</v>
      </c>
      <c r="O44" s="8"/>
      <c r="P44" s="68">
        <f t="shared" ref="P44:P51" si="1">SUM(D44:N44)</f>
        <v>2426.36</v>
      </c>
      <c r="Q44" s="42"/>
      <c r="R44" s="42">
        <f>'Data Sheet'!N856</f>
        <v>2449</v>
      </c>
      <c r="U44" s="84"/>
      <c r="V44" s="84"/>
      <c r="W44" s="84"/>
      <c r="X44" s="84"/>
      <c r="Y44" s="84"/>
    </row>
    <row r="45" spans="1:25">
      <c r="A45" s="42" t="s">
        <v>175</v>
      </c>
      <c r="B45" s="42"/>
      <c r="C45" s="2"/>
      <c r="D45" s="110">
        <v>835</v>
      </c>
      <c r="E45" s="6"/>
      <c r="F45" s="110">
        <v>4.92</v>
      </c>
      <c r="G45" s="6"/>
      <c r="H45" s="110">
        <v>19</v>
      </c>
      <c r="I45" s="6"/>
      <c r="J45" s="110">
        <v>485</v>
      </c>
      <c r="K45" s="6"/>
      <c r="L45" s="110">
        <v>25</v>
      </c>
      <c r="M45" s="8"/>
      <c r="N45" s="110">
        <v>62</v>
      </c>
      <c r="O45" s="8"/>
      <c r="P45" s="68">
        <f t="shared" si="1"/>
        <v>1430.92</v>
      </c>
      <c r="Q45" s="42"/>
      <c r="R45" s="42">
        <f>'Data Sheet'!N857</f>
        <v>1334</v>
      </c>
      <c r="U45" s="84"/>
      <c r="V45" s="84"/>
      <c r="W45" s="84"/>
      <c r="X45" s="84"/>
      <c r="Y45" s="84"/>
    </row>
    <row r="46" spans="1:25">
      <c r="A46" s="42" t="s">
        <v>538</v>
      </c>
      <c r="B46" s="42"/>
      <c r="C46" s="2"/>
      <c r="D46" s="110">
        <v>3928</v>
      </c>
      <c r="E46" s="6"/>
      <c r="F46" s="110">
        <v>6.75</v>
      </c>
      <c r="G46" s="6"/>
      <c r="H46" s="110">
        <v>245</v>
      </c>
      <c r="I46" s="6"/>
      <c r="J46" s="110">
        <v>0</v>
      </c>
      <c r="K46" s="6"/>
      <c r="L46" s="110">
        <v>0</v>
      </c>
      <c r="M46" s="8"/>
      <c r="N46" s="110">
        <v>0</v>
      </c>
      <c r="O46" s="8"/>
      <c r="P46" s="68">
        <f t="shared" si="1"/>
        <v>4179.75</v>
      </c>
      <c r="Q46" s="42"/>
      <c r="R46" s="42">
        <f>'Data Sheet'!N858</f>
        <v>3932</v>
      </c>
      <c r="U46" s="84"/>
      <c r="V46" s="84"/>
      <c r="W46" s="84"/>
      <c r="X46" s="84"/>
      <c r="Y46" s="84"/>
    </row>
    <row r="47" spans="1:25">
      <c r="A47" s="42" t="s">
        <v>539</v>
      </c>
      <c r="B47" s="42"/>
      <c r="C47" s="2"/>
      <c r="D47" s="110">
        <v>392</v>
      </c>
      <c r="E47" s="6"/>
      <c r="F47" s="110">
        <v>0</v>
      </c>
      <c r="G47" s="6"/>
      <c r="H47" s="110">
        <v>0</v>
      </c>
      <c r="I47" s="6"/>
      <c r="J47" s="110">
        <v>0</v>
      </c>
      <c r="K47" s="6"/>
      <c r="L47" s="110">
        <v>0</v>
      </c>
      <c r="M47" s="8"/>
      <c r="N47" s="110">
        <v>0</v>
      </c>
      <c r="O47" s="8"/>
      <c r="P47" s="68">
        <f t="shared" si="1"/>
        <v>392</v>
      </c>
      <c r="Q47" s="42"/>
      <c r="R47" s="42">
        <f>'Data Sheet'!N859</f>
        <v>363</v>
      </c>
      <c r="U47" s="84"/>
      <c r="V47" s="84"/>
      <c r="W47" s="84"/>
      <c r="X47" s="84"/>
      <c r="Y47" s="84"/>
    </row>
    <row r="48" spans="1:25">
      <c r="A48" s="42" t="s">
        <v>540</v>
      </c>
      <c r="B48" s="42"/>
      <c r="C48" s="2"/>
      <c r="D48" s="110">
        <v>2598</v>
      </c>
      <c r="E48" s="6"/>
      <c r="F48" s="110">
        <v>0</v>
      </c>
      <c r="G48" s="6"/>
      <c r="H48" s="110">
        <v>84</v>
      </c>
      <c r="I48" s="6"/>
      <c r="J48" s="110">
        <v>0</v>
      </c>
      <c r="K48" s="6"/>
      <c r="L48" s="110">
        <v>0</v>
      </c>
      <c r="M48" s="8"/>
      <c r="N48" s="110">
        <v>0</v>
      </c>
      <c r="O48" s="8"/>
      <c r="P48" s="68">
        <f t="shared" si="1"/>
        <v>2682</v>
      </c>
      <c r="Q48" s="42"/>
      <c r="R48" s="42">
        <f>'Data Sheet'!N860</f>
        <v>2516</v>
      </c>
      <c r="U48" s="84"/>
      <c r="V48" s="84"/>
      <c r="W48" s="84"/>
      <c r="X48" s="84"/>
      <c r="Y48" s="84"/>
    </row>
    <row r="49" spans="1:25">
      <c r="A49" s="42" t="s">
        <v>541</v>
      </c>
      <c r="B49" s="42"/>
      <c r="C49" s="2"/>
      <c r="D49" s="110">
        <v>930</v>
      </c>
      <c r="E49" s="6"/>
      <c r="F49" s="110">
        <v>0.7</v>
      </c>
      <c r="G49" s="6"/>
      <c r="H49" s="110">
        <v>3</v>
      </c>
      <c r="I49" s="6"/>
      <c r="J49" s="110">
        <v>0</v>
      </c>
      <c r="K49" s="6"/>
      <c r="L49" s="110">
        <v>0</v>
      </c>
      <c r="M49" s="8"/>
      <c r="N49" s="110">
        <v>0</v>
      </c>
      <c r="O49" s="8"/>
      <c r="P49" s="68">
        <f t="shared" si="1"/>
        <v>933.7</v>
      </c>
      <c r="Q49" s="42"/>
      <c r="R49" s="42">
        <f>'Data Sheet'!N861</f>
        <v>894</v>
      </c>
      <c r="U49" s="84"/>
      <c r="V49" s="84"/>
      <c r="W49" s="84"/>
      <c r="X49" s="84"/>
      <c r="Y49" s="84"/>
    </row>
    <row r="50" spans="1:25">
      <c r="A50" s="42" t="s">
        <v>542</v>
      </c>
      <c r="B50" s="42"/>
      <c r="C50" s="2"/>
      <c r="D50" s="110">
        <v>341</v>
      </c>
      <c r="E50" s="6"/>
      <c r="F50" s="110">
        <v>0</v>
      </c>
      <c r="G50" s="6"/>
      <c r="H50" s="110">
        <v>13</v>
      </c>
      <c r="I50" s="6"/>
      <c r="J50" s="110">
        <v>0</v>
      </c>
      <c r="K50" s="6"/>
      <c r="L50" s="110">
        <v>0</v>
      </c>
      <c r="M50" s="8"/>
      <c r="N50" s="110">
        <v>0</v>
      </c>
      <c r="O50" s="8"/>
      <c r="P50" s="68">
        <f t="shared" si="1"/>
        <v>354</v>
      </c>
      <c r="Q50" s="42"/>
      <c r="R50" s="42">
        <f>'Data Sheet'!N862</f>
        <v>341</v>
      </c>
      <c r="U50" s="84"/>
      <c r="V50" s="84"/>
      <c r="W50" s="84"/>
      <c r="X50" s="84"/>
      <c r="Y50" s="84"/>
    </row>
    <row r="51" spans="1:25">
      <c r="A51" s="42" t="s">
        <v>543</v>
      </c>
      <c r="B51" s="42"/>
      <c r="C51" s="2"/>
      <c r="D51" s="110">
        <v>964</v>
      </c>
      <c r="E51" s="6"/>
      <c r="F51" s="110">
        <v>0</v>
      </c>
      <c r="G51" s="6"/>
      <c r="H51" s="110">
        <v>11</v>
      </c>
      <c r="I51" s="6"/>
      <c r="J51" s="110">
        <v>0</v>
      </c>
      <c r="K51" s="6"/>
      <c r="L51" s="110">
        <v>0</v>
      </c>
      <c r="M51" s="8"/>
      <c r="N51" s="110">
        <v>0</v>
      </c>
      <c r="O51" s="8"/>
      <c r="P51" s="68">
        <f t="shared" si="1"/>
        <v>975</v>
      </c>
      <c r="Q51" s="42"/>
      <c r="R51" s="42">
        <f>'Data Sheet'!N863</f>
        <v>998</v>
      </c>
      <c r="U51" s="84"/>
      <c r="V51" s="84"/>
      <c r="W51" s="84"/>
      <c r="X51" s="84"/>
      <c r="Y51" s="84"/>
    </row>
    <row r="52" spans="1:25">
      <c r="A52" s="42" t="s">
        <v>544</v>
      </c>
      <c r="B52" s="42"/>
      <c r="C52" s="2"/>
      <c r="D52" s="110">
        <v>0</v>
      </c>
      <c r="E52" s="71"/>
      <c r="F52" s="110">
        <v>0</v>
      </c>
      <c r="G52" s="71">
        <v>0</v>
      </c>
      <c r="H52" s="110">
        <v>0</v>
      </c>
      <c r="I52" s="71"/>
      <c r="J52" s="110">
        <v>0</v>
      </c>
      <c r="K52" s="71"/>
      <c r="L52" s="110">
        <v>0</v>
      </c>
      <c r="M52" s="8"/>
      <c r="N52" s="110">
        <v>0</v>
      </c>
      <c r="O52" s="8"/>
      <c r="P52" s="68">
        <f>SUM(D52:N52)</f>
        <v>0</v>
      </c>
      <c r="Q52" s="42"/>
      <c r="R52" s="42">
        <f>'Data Sheet'!N864</f>
        <v>0</v>
      </c>
      <c r="U52" s="84"/>
      <c r="V52" s="84"/>
      <c r="W52" s="84"/>
      <c r="X52" s="84"/>
      <c r="Y52" s="84"/>
    </row>
    <row r="53" spans="1:25" ht="15.75" thickBot="1">
      <c r="A53" s="68" t="s">
        <v>106</v>
      </c>
      <c r="B53" s="42"/>
      <c r="C53" s="2"/>
      <c r="D53" s="82">
        <f>SUM(D44:D52)</f>
        <v>12361</v>
      </c>
      <c r="E53" s="2"/>
      <c r="F53" s="82">
        <f>SUM(F44:F52)</f>
        <v>20.73</v>
      </c>
      <c r="G53" s="2"/>
      <c r="H53" s="82">
        <f>SUM(H44:H52)</f>
        <v>420</v>
      </c>
      <c r="I53" s="2"/>
      <c r="J53" s="82">
        <f>SUM(J44:J52)</f>
        <v>485</v>
      </c>
      <c r="K53" s="2"/>
      <c r="L53" s="82">
        <f>SUM(L44:L52)</f>
        <v>25</v>
      </c>
      <c r="M53" s="2"/>
      <c r="N53" s="82">
        <f>SUM(N44:N52)</f>
        <v>62</v>
      </c>
      <c r="O53" s="2"/>
      <c r="P53" s="82">
        <f>SUM(P44:P52)</f>
        <v>13373.730000000001</v>
      </c>
      <c r="Q53" s="68"/>
      <c r="R53" s="86">
        <f>SUM(R44:R52)</f>
        <v>12827</v>
      </c>
      <c r="U53" s="84"/>
      <c r="V53" s="84"/>
      <c r="W53" s="84"/>
      <c r="X53" s="84"/>
      <c r="Y53" s="84"/>
    </row>
    <row r="54" spans="1:25" ht="11.25" customHeight="1">
      <c r="A54" s="14"/>
      <c r="B54" s="66"/>
      <c r="C54" s="66"/>
      <c r="D54" s="66"/>
      <c r="E54" s="72"/>
      <c r="F54" s="72"/>
      <c r="G54" s="72"/>
      <c r="H54" s="87"/>
      <c r="I54" s="72"/>
      <c r="J54" s="87"/>
      <c r="K54" s="72"/>
      <c r="L54" s="87"/>
      <c r="M54" s="87"/>
      <c r="N54" s="87"/>
      <c r="O54" s="87"/>
      <c r="P54" s="72"/>
      <c r="Q54" s="72"/>
      <c r="R54" s="2"/>
      <c r="U54" s="84"/>
      <c r="V54" s="84"/>
      <c r="W54" s="84"/>
      <c r="X54" s="84"/>
      <c r="Y54" s="84"/>
    </row>
    <row r="55" spans="1:25" ht="11.25" customHeight="1">
      <c r="A55" s="14"/>
      <c r="B55" s="66"/>
      <c r="C55" s="66"/>
      <c r="D55" s="66"/>
      <c r="E55" s="72"/>
      <c r="F55" s="72"/>
      <c r="G55" s="72"/>
      <c r="H55" s="87"/>
      <c r="I55" s="72"/>
      <c r="J55" s="87"/>
      <c r="K55" s="72"/>
      <c r="L55" s="87"/>
      <c r="M55" s="87"/>
      <c r="N55" s="87"/>
      <c r="O55" s="87"/>
      <c r="P55" s="72"/>
      <c r="Q55" s="72"/>
      <c r="R55" s="2"/>
      <c r="U55" s="84"/>
      <c r="V55" s="84"/>
      <c r="W55" s="84"/>
      <c r="X55" s="84"/>
      <c r="Y55" s="84"/>
    </row>
    <row r="56" spans="1:25">
      <c r="A56" s="65" t="s">
        <v>575</v>
      </c>
      <c r="B56" s="14"/>
      <c r="C56" s="14"/>
      <c r="D56" s="6"/>
      <c r="E56" s="6"/>
      <c r="F56" s="99"/>
      <c r="G56" s="378"/>
      <c r="H56" s="230"/>
      <c r="I56" s="378"/>
      <c r="J56" s="230"/>
      <c r="K56" s="378"/>
      <c r="L56" s="230"/>
      <c r="M56" s="107"/>
      <c r="N56" s="107"/>
      <c r="O56" s="107"/>
      <c r="P56" s="6"/>
      <c r="Q56" s="6"/>
      <c r="R56" s="2"/>
      <c r="U56" s="84"/>
      <c r="V56" s="84"/>
      <c r="W56" s="84"/>
      <c r="X56" s="84"/>
      <c r="Y56" s="84"/>
    </row>
    <row r="57" spans="1:25" s="231" customFormat="1" ht="12.75">
      <c r="A57" s="3"/>
      <c r="B57" s="2"/>
      <c r="C57" s="2"/>
      <c r="D57" s="516"/>
      <c r="E57" s="516"/>
      <c r="F57" s="516"/>
      <c r="G57" s="516"/>
      <c r="H57" s="516"/>
      <c r="I57" s="516"/>
      <c r="J57" s="516"/>
      <c r="K57" s="516"/>
      <c r="L57" s="516"/>
      <c r="M57" s="516"/>
      <c r="N57" s="516"/>
      <c r="O57" s="516"/>
      <c r="P57" s="20" t="s">
        <v>1589</v>
      </c>
      <c r="Q57" s="36"/>
      <c r="R57" s="22" t="s">
        <v>1622</v>
      </c>
      <c r="U57" s="228"/>
      <c r="V57" s="228"/>
      <c r="W57" s="228"/>
      <c r="X57" s="228"/>
      <c r="Y57" s="228"/>
    </row>
    <row r="58" spans="1:25" s="231" customFormat="1" ht="12.75">
      <c r="A58" s="3"/>
      <c r="B58" s="2"/>
      <c r="C58" s="2"/>
      <c r="D58" s="516"/>
      <c r="E58" s="516"/>
      <c r="F58" s="516"/>
      <c r="G58" s="516"/>
      <c r="H58" s="516"/>
      <c r="I58" s="516"/>
      <c r="J58" s="516"/>
      <c r="K58" s="516"/>
      <c r="L58" s="516"/>
      <c r="M58" s="516"/>
      <c r="N58" s="516"/>
      <c r="O58" s="516"/>
      <c r="P58" s="20"/>
      <c r="Q58" s="36"/>
      <c r="R58" s="22"/>
      <c r="U58" s="228"/>
      <c r="V58" s="228"/>
      <c r="W58" s="228"/>
      <c r="X58" s="228"/>
      <c r="Y58" s="228"/>
    </row>
    <row r="59" spans="1:25" s="231" customFormat="1" ht="12.75">
      <c r="A59" s="14"/>
      <c r="B59" s="2" t="s">
        <v>422</v>
      </c>
      <c r="C59" s="2"/>
      <c r="D59" s="516"/>
      <c r="E59" s="516"/>
      <c r="F59" s="516"/>
      <c r="G59" s="516"/>
      <c r="H59" s="516"/>
      <c r="I59" s="516"/>
      <c r="J59" s="516"/>
      <c r="K59" s="516"/>
      <c r="L59" s="516"/>
      <c r="M59" s="516"/>
      <c r="N59" s="288"/>
      <c r="O59" s="288"/>
      <c r="P59" s="110">
        <v>28</v>
      </c>
      <c r="Q59" s="71"/>
      <c r="R59" s="42">
        <f>'Data Sheet'!N867</f>
        <v>10</v>
      </c>
      <c r="U59" s="228"/>
      <c r="V59" s="228"/>
      <c r="W59" s="228"/>
      <c r="X59" s="228"/>
      <c r="Y59" s="228"/>
    </row>
    <row r="60" spans="1:25" s="231" customFormat="1" ht="12.75">
      <c r="A60" s="14"/>
      <c r="B60" s="14" t="s">
        <v>980</v>
      </c>
      <c r="C60" s="14"/>
      <c r="D60" s="517"/>
      <c r="E60" s="517"/>
      <c r="F60" s="517"/>
      <c r="G60" s="517"/>
      <c r="H60" s="517"/>
      <c r="I60" s="517"/>
      <c r="J60" s="517"/>
      <c r="K60" s="517"/>
      <c r="L60" s="517"/>
      <c r="M60" s="517"/>
      <c r="N60" s="288"/>
      <c r="O60" s="288"/>
      <c r="P60" s="110">
        <v>2066662</v>
      </c>
      <c r="Q60" s="71"/>
      <c r="R60" s="42">
        <f>'Data Sheet'!N868</f>
        <v>522551</v>
      </c>
      <c r="U60" s="228"/>
      <c r="V60" s="228"/>
      <c r="W60" s="228"/>
      <c r="X60" s="228"/>
      <c r="Y60" s="228"/>
    </row>
    <row r="61" spans="1:25" s="231" customFormat="1" ht="12.75">
      <c r="A61" s="14"/>
      <c r="B61" s="14"/>
      <c r="C61" s="14"/>
      <c r="D61" s="517"/>
      <c r="E61" s="517"/>
      <c r="F61" s="517"/>
      <c r="G61" s="517"/>
      <c r="H61" s="517"/>
      <c r="I61" s="517"/>
      <c r="J61" s="517"/>
      <c r="K61" s="517"/>
      <c r="L61" s="517"/>
      <c r="M61" s="517"/>
      <c r="N61" s="517"/>
      <c r="O61" s="517"/>
      <c r="P61" s="518"/>
      <c r="Q61" s="517"/>
      <c r="R61" s="518"/>
      <c r="U61" s="228"/>
      <c r="V61" s="228"/>
      <c r="W61" s="228"/>
      <c r="X61" s="228"/>
      <c r="Y61" s="228"/>
    </row>
    <row r="62" spans="1:25" ht="15.75">
      <c r="A62" s="519"/>
      <c r="B62" s="519"/>
      <c r="C62" s="519"/>
      <c r="D62" s="520"/>
      <c r="E62" s="520"/>
      <c r="F62" s="520"/>
      <c r="G62" s="520"/>
      <c r="H62" s="520"/>
      <c r="I62" s="520"/>
      <c r="J62" s="520"/>
      <c r="K62" s="520"/>
      <c r="L62" s="520"/>
      <c r="M62" s="520"/>
      <c r="N62" s="520"/>
      <c r="O62" s="520"/>
      <c r="P62" s="521"/>
      <c r="Q62" s="520"/>
      <c r="R62" s="521"/>
      <c r="U62" s="84"/>
      <c r="V62" s="84"/>
      <c r="W62" s="84"/>
      <c r="X62" s="84"/>
      <c r="Y62" s="84"/>
    </row>
    <row r="63" spans="1:25" ht="15.75">
      <c r="A63" s="519"/>
      <c r="B63" s="519"/>
      <c r="C63" s="519"/>
      <c r="D63" s="520"/>
      <c r="E63" s="520"/>
      <c r="F63" s="520"/>
      <c r="G63" s="520"/>
      <c r="H63" s="520"/>
      <c r="I63" s="520"/>
      <c r="J63" s="520"/>
      <c r="K63" s="520"/>
      <c r="L63" s="520"/>
      <c r="M63" s="520"/>
      <c r="N63" s="520"/>
      <c r="O63" s="520"/>
      <c r="P63" s="521"/>
      <c r="Q63" s="520"/>
      <c r="R63" s="521"/>
      <c r="U63" s="84"/>
      <c r="V63" s="84"/>
      <c r="W63" s="84"/>
      <c r="X63" s="84"/>
      <c r="Y63" s="84"/>
    </row>
    <row r="64" spans="1:25" ht="15.75">
      <c r="A64" s="519"/>
      <c r="B64" s="519"/>
      <c r="C64" s="519"/>
      <c r="D64" s="520"/>
      <c r="E64" s="520"/>
      <c r="F64" s="520"/>
      <c r="G64" s="520"/>
      <c r="H64" s="520"/>
      <c r="I64" s="520"/>
      <c r="J64" s="520"/>
      <c r="K64" s="520"/>
      <c r="L64" s="520"/>
      <c r="M64" s="520"/>
      <c r="N64" s="520"/>
      <c r="O64" s="520"/>
      <c r="P64" s="521"/>
      <c r="Q64" s="520"/>
      <c r="R64" s="521"/>
      <c r="U64" s="84"/>
      <c r="V64" s="84"/>
      <c r="W64" s="84"/>
      <c r="X64" s="84"/>
      <c r="Y64" s="84"/>
    </row>
    <row r="65" spans="1:25" ht="15.75">
      <c r="A65" s="519"/>
      <c r="B65" s="519"/>
      <c r="C65" s="519"/>
      <c r="D65" s="520"/>
      <c r="E65" s="520"/>
      <c r="F65" s="520"/>
      <c r="G65" s="520"/>
      <c r="H65" s="520"/>
      <c r="I65" s="520"/>
      <c r="J65" s="520"/>
      <c r="K65" s="520"/>
      <c r="L65" s="520"/>
      <c r="M65" s="520"/>
      <c r="N65" s="520"/>
      <c r="O65" s="520"/>
      <c r="P65" s="520"/>
      <c r="Q65" s="520"/>
      <c r="R65" s="520"/>
      <c r="U65" s="84"/>
      <c r="V65" s="84"/>
      <c r="W65" s="84"/>
      <c r="X65" s="84"/>
      <c r="Y65" s="84"/>
    </row>
    <row r="66" spans="1:25">
      <c r="A66" s="14"/>
      <c r="B66" s="14"/>
      <c r="C66" s="14"/>
      <c r="D66" s="14"/>
      <c r="E66" s="14"/>
      <c r="F66" s="66"/>
      <c r="G66" s="66"/>
      <c r="H66" s="6"/>
      <c r="I66" s="66"/>
      <c r="J66" s="6"/>
      <c r="K66" s="66"/>
      <c r="L66" s="6"/>
      <c r="M66" s="14"/>
      <c r="N66" s="14"/>
      <c r="O66" s="14"/>
      <c r="P66" s="24"/>
      <c r="Q66" s="190"/>
      <c r="R66" s="19"/>
      <c r="U66" s="84"/>
      <c r="V66" s="84"/>
      <c r="W66" s="84"/>
      <c r="X66" s="84"/>
      <c r="Y66" s="84"/>
    </row>
    <row r="67" spans="1:25">
      <c r="A67" s="65" t="s">
        <v>576</v>
      </c>
      <c r="B67" s="14"/>
      <c r="C67" s="14"/>
      <c r="D67" s="14"/>
      <c r="E67" s="14"/>
      <c r="F67" s="14"/>
      <c r="G67" s="14"/>
      <c r="H67" s="14"/>
      <c r="I67" s="14"/>
      <c r="J67" s="14"/>
      <c r="K67" s="14"/>
      <c r="L67" s="14"/>
      <c r="M67" s="14"/>
      <c r="N67" s="14"/>
      <c r="O67" s="14"/>
      <c r="P67" s="100"/>
      <c r="Q67" s="14"/>
      <c r="R67" s="120"/>
      <c r="U67" s="84"/>
      <c r="V67" s="84"/>
      <c r="W67" s="84"/>
      <c r="X67" s="84"/>
      <c r="Y67" s="84"/>
    </row>
    <row r="68" spans="1:25">
      <c r="A68" s="387"/>
      <c r="B68" s="14"/>
      <c r="C68" s="14"/>
      <c r="D68" s="14"/>
      <c r="E68" s="14"/>
      <c r="F68" s="14"/>
      <c r="G68" s="14"/>
      <c r="H68" s="14"/>
      <c r="I68" s="14"/>
      <c r="J68" s="14"/>
      <c r="K68" s="14"/>
      <c r="L68" s="14"/>
      <c r="M68" s="14"/>
      <c r="N68" s="14"/>
      <c r="O68" s="14"/>
      <c r="P68" s="101"/>
      <c r="Q68" s="102"/>
      <c r="R68" s="81"/>
      <c r="U68" s="84"/>
      <c r="V68" s="84"/>
      <c r="W68" s="84"/>
      <c r="X68" s="84"/>
      <c r="Y68" s="84"/>
    </row>
    <row r="69" spans="1:25">
      <c r="A69" s="226"/>
      <c r="B69" s="14"/>
      <c r="C69" s="14"/>
      <c r="D69" s="14"/>
      <c r="E69" s="14"/>
      <c r="F69" s="14"/>
      <c r="G69" s="14"/>
      <c r="H69" s="14"/>
      <c r="I69" s="14"/>
      <c r="J69" s="14"/>
      <c r="K69" s="14"/>
      <c r="L69" s="14"/>
      <c r="M69" s="14"/>
      <c r="N69" s="14"/>
      <c r="O69" s="14"/>
      <c r="P69" s="101"/>
      <c r="Q69" s="102"/>
      <c r="R69" s="81"/>
      <c r="U69" s="84"/>
      <c r="V69" s="84"/>
      <c r="W69" s="84"/>
      <c r="X69" s="84"/>
      <c r="Y69" s="84"/>
    </row>
    <row r="70" spans="1:25">
      <c r="A70" s="14"/>
      <c r="B70" s="14"/>
      <c r="C70" s="14"/>
      <c r="D70" s="14"/>
      <c r="E70" s="14"/>
      <c r="F70" s="14"/>
      <c r="G70" s="14"/>
      <c r="H70" s="14"/>
      <c r="I70" s="14"/>
      <c r="J70" s="14"/>
      <c r="K70" s="14"/>
      <c r="L70" s="14"/>
      <c r="M70" s="14"/>
      <c r="N70" s="14"/>
      <c r="O70" s="14"/>
      <c r="P70" s="101"/>
      <c r="Q70" s="102"/>
      <c r="R70" s="81"/>
      <c r="U70" s="84"/>
      <c r="V70" s="84"/>
      <c r="W70" s="84"/>
      <c r="X70" s="84"/>
      <c r="Y70" s="84"/>
    </row>
    <row r="71" spans="1:25">
      <c r="A71" s="14"/>
      <c r="B71" s="14"/>
      <c r="C71" s="14"/>
      <c r="D71" s="14"/>
      <c r="E71" s="14"/>
      <c r="F71" s="14"/>
      <c r="G71" s="14"/>
      <c r="H71" s="14"/>
      <c r="I71" s="14"/>
      <c r="J71" s="14"/>
      <c r="K71" s="14"/>
      <c r="L71" s="14"/>
      <c r="M71" s="14"/>
      <c r="N71" s="14"/>
      <c r="O71" s="14"/>
      <c r="P71" s="14"/>
      <c r="Q71" s="14"/>
      <c r="R71" s="2"/>
      <c r="U71" s="84"/>
      <c r="V71" s="84"/>
      <c r="W71" s="84"/>
      <c r="X71" s="84"/>
      <c r="Y71" s="84"/>
    </row>
    <row r="72" spans="1:25">
      <c r="A72" s="84"/>
      <c r="B72" s="84"/>
      <c r="C72" s="84"/>
      <c r="D72" s="64"/>
      <c r="E72" s="64"/>
      <c r="F72" s="64"/>
      <c r="G72" s="14"/>
      <c r="H72" s="64"/>
      <c r="I72" s="14"/>
      <c r="J72" s="64"/>
      <c r="K72" s="14"/>
      <c r="L72" s="64"/>
      <c r="M72" s="64"/>
      <c r="N72" s="64"/>
      <c r="O72" s="64"/>
      <c r="P72" s="84"/>
      <c r="Q72" s="84"/>
    </row>
    <row r="73" spans="1:25">
      <c r="A73" s="14"/>
      <c r="B73" s="84"/>
      <c r="C73" s="84"/>
      <c r="D73" s="64"/>
      <c r="E73" s="64"/>
      <c r="F73" s="64"/>
      <c r="G73" s="14"/>
      <c r="H73" s="64"/>
      <c r="I73" s="14"/>
      <c r="J73" s="64"/>
      <c r="K73" s="14"/>
      <c r="L73" s="64"/>
      <c r="M73" s="64"/>
      <c r="N73" s="64"/>
      <c r="O73" s="64"/>
      <c r="P73" s="323"/>
      <c r="Q73" s="84"/>
      <c r="R73" s="448"/>
    </row>
    <row r="74" spans="1:25">
      <c r="A74" s="14"/>
      <c r="B74" s="84"/>
      <c r="C74" s="84"/>
      <c r="D74" s="64"/>
      <c r="E74" s="64"/>
      <c r="F74" s="64"/>
      <c r="G74" s="14"/>
      <c r="H74" s="64"/>
      <c r="I74" s="14"/>
      <c r="J74" s="64"/>
      <c r="K74" s="14"/>
      <c r="L74" s="64"/>
      <c r="M74" s="64"/>
      <c r="N74" s="64"/>
      <c r="O74" s="64"/>
      <c r="P74" s="323"/>
      <c r="Q74" s="84"/>
      <c r="R74" s="448"/>
    </row>
    <row r="75" spans="1:25">
      <c r="A75" s="276"/>
      <c r="D75" s="15"/>
      <c r="E75" s="15"/>
      <c r="F75" s="15"/>
      <c r="G75" s="15"/>
      <c r="H75" s="15"/>
      <c r="I75" s="15"/>
      <c r="J75" s="15"/>
      <c r="K75" s="15"/>
      <c r="L75" s="15"/>
      <c r="M75" s="15"/>
      <c r="N75" s="15"/>
      <c r="O75" s="15"/>
      <c r="P75" s="277"/>
      <c r="Q75" s="277"/>
      <c r="R75" s="280"/>
    </row>
    <row r="76" spans="1:25">
      <c r="A76" s="276"/>
      <c r="D76" s="15"/>
      <c r="E76" s="15"/>
      <c r="F76" s="15"/>
      <c r="G76" s="15"/>
      <c r="H76" s="15"/>
      <c r="I76" s="15"/>
      <c r="J76" s="15"/>
      <c r="K76" s="15"/>
      <c r="L76" s="15"/>
      <c r="M76" s="15"/>
      <c r="N76" s="15"/>
      <c r="O76" s="15"/>
      <c r="P76" s="277"/>
      <c r="Q76" s="277"/>
      <c r="R76" s="280"/>
    </row>
    <row r="77" spans="1:25">
      <c r="A77" s="276"/>
      <c r="D77" s="15"/>
      <c r="E77" s="15"/>
      <c r="F77" s="15"/>
      <c r="G77" s="15"/>
      <c r="H77" s="15"/>
      <c r="I77" s="15"/>
      <c r="J77" s="15"/>
      <c r="K77" s="15"/>
      <c r="L77" s="15"/>
      <c r="M77" s="15"/>
      <c r="N77" s="15"/>
      <c r="O77" s="15"/>
      <c r="P77" s="277"/>
      <c r="Q77" s="277"/>
      <c r="R77" s="280"/>
    </row>
    <row r="78" spans="1:25">
      <c r="D78" s="15"/>
      <c r="E78" s="15"/>
      <c r="F78" s="15"/>
      <c r="G78" s="15"/>
      <c r="H78" s="15"/>
      <c r="I78" s="15"/>
      <c r="J78" s="15"/>
      <c r="K78" s="15"/>
      <c r="L78" s="15"/>
      <c r="M78" s="15"/>
      <c r="N78" s="15"/>
      <c r="O78" s="15"/>
      <c r="P78" s="84"/>
      <c r="Q78" s="84"/>
    </row>
    <row r="79" spans="1:25">
      <c r="A79" s="276"/>
      <c r="D79" s="15"/>
      <c r="E79" s="15"/>
      <c r="F79" s="15"/>
      <c r="G79" s="15"/>
      <c r="H79" s="15"/>
      <c r="I79" s="15"/>
      <c r="J79" s="15"/>
      <c r="K79" s="15"/>
      <c r="L79" s="15"/>
      <c r="M79" s="15"/>
      <c r="N79" s="15"/>
      <c r="O79" s="15"/>
      <c r="P79" s="103"/>
      <c r="R79" s="103"/>
    </row>
    <row r="80" spans="1:25">
      <c r="D80" s="15"/>
      <c r="E80" s="15"/>
      <c r="F80" s="15"/>
      <c r="G80" s="15"/>
      <c r="H80" s="15"/>
      <c r="I80" s="15"/>
      <c r="J80" s="15"/>
      <c r="K80" s="15"/>
      <c r="L80" s="15"/>
      <c r="M80" s="15"/>
      <c r="N80" s="15"/>
      <c r="O80" s="15"/>
    </row>
    <row r="81" spans="1:18">
      <c r="A81" s="276"/>
      <c r="D81" s="15"/>
      <c r="E81" s="15"/>
      <c r="F81" s="15"/>
      <c r="G81" s="15"/>
      <c r="H81" s="15"/>
      <c r="I81" s="15"/>
      <c r="J81" s="15"/>
      <c r="K81" s="15"/>
      <c r="L81" s="15"/>
      <c r="M81" s="15"/>
      <c r="N81" s="15"/>
      <c r="O81" s="15"/>
      <c r="P81" s="277"/>
      <c r="Q81" s="277"/>
      <c r="R81" s="280"/>
    </row>
    <row r="82" spans="1:18">
      <c r="A82" s="64"/>
      <c r="B82" s="64"/>
      <c r="C82" s="64"/>
      <c r="D82" s="64"/>
      <c r="E82" s="64"/>
      <c r="F82" s="64"/>
      <c r="G82" s="64"/>
      <c r="H82" s="64"/>
      <c r="I82" s="64"/>
      <c r="J82" s="64"/>
      <c r="K82" s="64"/>
      <c r="L82" s="64"/>
      <c r="M82" s="64"/>
      <c r="N82" s="64"/>
      <c r="O82" s="64"/>
      <c r="P82" s="64"/>
      <c r="Q82" s="64"/>
      <c r="R82" s="41"/>
    </row>
    <row r="83" spans="1:18">
      <c r="A83" s="64"/>
      <c r="B83" s="64"/>
      <c r="C83" s="64"/>
      <c r="D83" s="64"/>
      <c r="E83" s="64"/>
      <c r="F83" s="64"/>
      <c r="G83" s="64"/>
      <c r="H83" s="64"/>
      <c r="I83" s="64"/>
      <c r="J83" s="64"/>
      <c r="K83" s="64"/>
      <c r="L83" s="64"/>
      <c r="M83" s="64"/>
      <c r="N83" s="64"/>
      <c r="O83" s="64"/>
      <c r="P83" s="64"/>
      <c r="Q83" s="64"/>
      <c r="R83" s="41"/>
    </row>
  </sheetData>
  <sheetProtection algorithmName="SHA-512" hashValue="iF4O1Ou8H/dY8u1AdkNrKp9dXGX40Z0gtfzN4S1y8MYrI0J03ABlH51DdjKXiW1DuhHR9DzKiAhOEB2CJ5oKVQ==" saltValue="JSJHfiqct9QM+I5TeBiPrw==" spinCount="100000" sheet="1" formatCells="0" formatRows="0"/>
  <customSheetViews>
    <customSheetView guid="{7FD99AA4-5903-494A-9F09-AEC84FBFFB84}" fitToPage="1" topLeftCell="A34">
      <selection activeCell="O46" sqref="O46"/>
      <pageMargins left="0.70866141732283472" right="0.70866141732283472" top="0.74803149606299213" bottom="0.74803149606299213" header="0.31496062992125984" footer="0.31496062992125984"/>
      <pageSetup paperSize="9" scale="74" orientation="portrait" r:id="rId1"/>
      <headerFooter>
        <oddFooter>&amp;C&amp;A</oddFooter>
      </headerFooter>
    </customSheetView>
    <customSheetView guid="{44A2B057-7D30-4594-817B-0DBCD9A92E4A}" fitToPage="1" topLeftCell="A31">
      <selection activeCell="C56" sqref="C56"/>
      <pageMargins left="0.70866141732283472" right="0.70866141732283472" top="0.74803149606299213" bottom="0.74803149606299213" header="0.31496062992125984" footer="0.31496062992125984"/>
      <pageSetup paperSize="9" scale="7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6" orientation="portrait" r:id="rId3"/>
  <headerFooter>
    <oddFooter>&amp;C&amp;A</oddFooter>
  </headerFooter>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59"/>
  <sheetViews>
    <sheetView workbookViewId="0">
      <pane xSplit="2" ySplit="4" topLeftCell="C5" activePane="bottomRight" state="frozen"/>
      <selection pane="topRight" activeCell="C1" sqref="C1"/>
      <selection pane="bottomLeft" activeCell="A5" sqref="A5"/>
      <selection pane="bottomRight" activeCell="E31" sqref="E31"/>
    </sheetView>
  </sheetViews>
  <sheetFormatPr defaultColWidth="29.109375" defaultRowHeight="15"/>
  <cols>
    <col min="2" max="2" width="2.77734375" customWidth="1"/>
    <col min="3" max="3" width="11.77734375" customWidth="1"/>
    <col min="4" max="4" width="1.44140625" customWidth="1"/>
    <col min="5" max="5" width="11.77734375" customWidth="1"/>
    <col min="6" max="6" width="1" customWidth="1"/>
    <col min="7" max="7" width="11.77734375" style="146" customWidth="1"/>
    <col min="8" max="8" width="0.77734375" customWidth="1"/>
    <col min="9" max="9" width="11.77734375" customWidth="1"/>
    <col min="10" max="10" width="1.109375" customWidth="1"/>
    <col min="11" max="11" width="11.77734375" style="146" customWidth="1"/>
    <col min="12" max="12" width="11.6640625" customWidth="1"/>
    <col min="13" max="13" width="11.109375" customWidth="1"/>
  </cols>
  <sheetData>
    <row r="1" spans="1:18" ht="15.75">
      <c r="A1" s="10" t="str">
        <f>+'1'!A1</f>
        <v>SWANSEA BAY UNIVERSITY HEALTH BOARD ANNUAL ACCOUNTS 2023-24</v>
      </c>
      <c r="B1" s="34"/>
      <c r="C1" s="34"/>
      <c r="D1" s="34"/>
      <c r="E1" s="34"/>
      <c r="F1" s="48"/>
      <c r="G1" s="444"/>
      <c r="H1" s="48"/>
      <c r="I1" s="48"/>
      <c r="J1" s="48"/>
      <c r="K1" s="444"/>
      <c r="L1" s="15"/>
      <c r="N1" s="84"/>
      <c r="O1" s="84"/>
      <c r="P1" s="84"/>
      <c r="Q1" s="84"/>
    </row>
    <row r="2" spans="1:18">
      <c r="N2" s="84"/>
      <c r="O2" s="84"/>
      <c r="P2" s="84"/>
      <c r="Q2" s="84"/>
    </row>
    <row r="3" spans="1:18">
      <c r="N3" s="84"/>
      <c r="O3" s="84"/>
      <c r="P3" s="84"/>
      <c r="Q3" s="84"/>
    </row>
    <row r="4" spans="1:18">
      <c r="A4" s="103" t="s">
        <v>577</v>
      </c>
      <c r="B4" s="271"/>
      <c r="C4" s="271"/>
      <c r="D4" s="271"/>
      <c r="E4" s="271"/>
      <c r="F4" s="271"/>
      <c r="G4" s="103"/>
      <c r="H4" s="271"/>
      <c r="I4" s="271"/>
      <c r="J4" s="271"/>
      <c r="K4" s="103"/>
      <c r="L4" s="231"/>
      <c r="M4" s="231"/>
      <c r="N4" s="228"/>
      <c r="O4" s="228"/>
      <c r="P4" s="228"/>
      <c r="Q4" s="228"/>
    </row>
    <row r="5" spans="1:18">
      <c r="A5" s="103"/>
      <c r="B5" s="271"/>
      <c r="C5" s="271"/>
      <c r="D5" s="271"/>
      <c r="E5" s="271"/>
      <c r="F5" s="271"/>
      <c r="G5" s="103"/>
      <c r="H5" s="271"/>
      <c r="I5" s="271"/>
      <c r="J5" s="271"/>
      <c r="K5" s="449"/>
      <c r="L5" s="231"/>
      <c r="M5" s="231"/>
      <c r="N5" s="228"/>
      <c r="O5" s="228"/>
      <c r="P5" s="228"/>
      <c r="Q5" s="228"/>
    </row>
    <row r="6" spans="1:18" ht="31.5" customHeight="1">
      <c r="A6" s="271"/>
      <c r="B6" s="271"/>
      <c r="C6" s="275" t="s">
        <v>1589</v>
      </c>
      <c r="D6" s="275"/>
      <c r="E6" s="275" t="s">
        <v>1589</v>
      </c>
      <c r="F6" s="275"/>
      <c r="G6" s="275" t="s">
        <v>1589</v>
      </c>
      <c r="H6" s="275"/>
      <c r="I6" s="275" t="s">
        <v>1589</v>
      </c>
      <c r="J6" s="275"/>
      <c r="K6" s="450" t="s">
        <v>1424</v>
      </c>
      <c r="L6" s="231"/>
      <c r="M6" s="231"/>
      <c r="N6" s="228"/>
      <c r="O6" s="228"/>
      <c r="P6" s="228"/>
      <c r="Q6" s="228"/>
    </row>
    <row r="7" spans="1:18" ht="96" customHeight="1">
      <c r="A7" s="279" t="s">
        <v>503</v>
      </c>
      <c r="B7" s="271"/>
      <c r="C7" s="274" t="s">
        <v>504</v>
      </c>
      <c r="D7" s="275"/>
      <c r="E7" s="274" t="s">
        <v>505</v>
      </c>
      <c r="F7" s="274"/>
      <c r="G7" s="453" t="s">
        <v>506</v>
      </c>
      <c r="H7" s="274"/>
      <c r="I7" s="274" t="s">
        <v>507</v>
      </c>
      <c r="J7" s="274"/>
      <c r="K7" s="451" t="s">
        <v>506</v>
      </c>
      <c r="L7" s="270"/>
      <c r="M7" s="270"/>
      <c r="N7" s="973"/>
      <c r="O7" s="973"/>
      <c r="P7" s="973"/>
      <c r="Q7" s="973"/>
      <c r="R7" s="269"/>
    </row>
    <row r="8" spans="1:18" ht="45.75" customHeight="1">
      <c r="A8" s="271"/>
      <c r="B8" s="271"/>
      <c r="C8" s="274" t="s">
        <v>508</v>
      </c>
      <c r="D8" s="275"/>
      <c r="E8" s="274" t="s">
        <v>508</v>
      </c>
      <c r="F8" s="274"/>
      <c r="G8" s="453" t="s">
        <v>508</v>
      </c>
      <c r="H8" s="274"/>
      <c r="I8" s="274" t="s">
        <v>508</v>
      </c>
      <c r="J8" s="274"/>
      <c r="K8" s="451" t="s">
        <v>508</v>
      </c>
      <c r="L8" s="270"/>
      <c r="M8" s="270"/>
      <c r="N8" s="973"/>
      <c r="O8" s="973"/>
      <c r="P8" s="973"/>
      <c r="Q8" s="973"/>
      <c r="R8" s="269"/>
    </row>
    <row r="9" spans="1:18">
      <c r="A9" s="231" t="s">
        <v>509</v>
      </c>
      <c r="B9" s="231"/>
      <c r="C9" s="110">
        <v>0</v>
      </c>
      <c r="D9" s="856"/>
      <c r="E9" s="110">
        <v>0</v>
      </c>
      <c r="F9" s="857"/>
      <c r="G9" s="68">
        <f t="shared" ref="G9:G15" si="0">+C9+E9</f>
        <v>0</v>
      </c>
      <c r="H9" s="857"/>
      <c r="I9" s="110">
        <v>0</v>
      </c>
      <c r="J9" s="282"/>
      <c r="K9" s="42">
        <f>'Data Sheet'!N894</f>
        <v>0</v>
      </c>
      <c r="L9" s="270"/>
      <c r="M9" s="270"/>
      <c r="N9" s="973"/>
      <c r="O9" s="973"/>
      <c r="P9" s="973"/>
      <c r="Q9" s="973"/>
      <c r="R9" s="269"/>
    </row>
    <row r="10" spans="1:18">
      <c r="A10" s="231" t="s">
        <v>177</v>
      </c>
      <c r="B10" s="231"/>
      <c r="C10" s="110">
        <v>0</v>
      </c>
      <c r="D10" s="856"/>
      <c r="E10" s="110">
        <v>1</v>
      </c>
      <c r="F10" s="857"/>
      <c r="G10" s="68">
        <f t="shared" si="0"/>
        <v>1</v>
      </c>
      <c r="H10" s="857"/>
      <c r="I10" s="110">
        <v>0</v>
      </c>
      <c r="J10" s="282"/>
      <c r="K10" s="42">
        <f>'Data Sheet'!N895</f>
        <v>0</v>
      </c>
      <c r="L10" s="270"/>
      <c r="M10" s="270"/>
      <c r="N10" s="973"/>
      <c r="O10" s="973"/>
      <c r="P10" s="973"/>
      <c r="Q10" s="973"/>
      <c r="R10" s="269"/>
    </row>
    <row r="11" spans="1:18">
      <c r="A11" s="231" t="s">
        <v>178</v>
      </c>
      <c r="B11" s="231"/>
      <c r="C11" s="110">
        <v>0</v>
      </c>
      <c r="D11" s="856"/>
      <c r="E11" s="110">
        <v>3</v>
      </c>
      <c r="F11" s="857"/>
      <c r="G11" s="68">
        <f>+C11+E11</f>
        <v>3</v>
      </c>
      <c r="H11" s="857"/>
      <c r="I11" s="110">
        <v>0</v>
      </c>
      <c r="J11" s="282"/>
      <c r="K11" s="42">
        <f>'Data Sheet'!N896</f>
        <v>0</v>
      </c>
      <c r="L11" s="270"/>
      <c r="M11" s="270"/>
      <c r="N11" s="973"/>
      <c r="O11" s="973"/>
      <c r="P11" s="973"/>
      <c r="Q11" s="973"/>
      <c r="R11" s="269"/>
    </row>
    <row r="12" spans="1:18">
      <c r="A12" s="231" t="s">
        <v>179</v>
      </c>
      <c r="B12" s="231"/>
      <c r="C12" s="110">
        <v>0</v>
      </c>
      <c r="D12" s="856"/>
      <c r="E12" s="110">
        <v>2</v>
      </c>
      <c r="F12" s="857"/>
      <c r="G12" s="68">
        <f t="shared" si="0"/>
        <v>2</v>
      </c>
      <c r="H12" s="857"/>
      <c r="I12" s="110">
        <v>0</v>
      </c>
      <c r="J12" s="282"/>
      <c r="K12" s="42">
        <f>'Data Sheet'!N897</f>
        <v>1</v>
      </c>
      <c r="L12" s="270"/>
      <c r="M12" s="270"/>
      <c r="N12" s="973"/>
      <c r="O12" s="973"/>
      <c r="P12" s="973"/>
      <c r="Q12" s="973"/>
      <c r="R12" s="269"/>
    </row>
    <row r="13" spans="1:18">
      <c r="A13" s="231" t="s">
        <v>180</v>
      </c>
      <c r="B13" s="231"/>
      <c r="C13" s="110">
        <v>0</v>
      </c>
      <c r="D13" s="856"/>
      <c r="E13" s="110">
        <v>0</v>
      </c>
      <c r="F13" s="857"/>
      <c r="G13" s="68">
        <f t="shared" si="0"/>
        <v>0</v>
      </c>
      <c r="H13" s="857"/>
      <c r="I13" s="110">
        <v>0</v>
      </c>
      <c r="J13" s="282"/>
      <c r="K13" s="42">
        <f>'Data Sheet'!N898</f>
        <v>0</v>
      </c>
      <c r="L13" s="270"/>
      <c r="M13" s="270"/>
      <c r="N13" s="973"/>
      <c r="O13" s="973"/>
      <c r="P13" s="973"/>
      <c r="Q13" s="973"/>
      <c r="R13" s="269"/>
    </row>
    <row r="14" spans="1:18">
      <c r="A14" s="231" t="s">
        <v>181</v>
      </c>
      <c r="B14" s="231"/>
      <c r="C14" s="110">
        <v>0</v>
      </c>
      <c r="D14" s="856"/>
      <c r="E14" s="110">
        <v>0</v>
      </c>
      <c r="F14" s="857"/>
      <c r="G14" s="68">
        <f t="shared" si="0"/>
        <v>0</v>
      </c>
      <c r="H14" s="857"/>
      <c r="I14" s="110">
        <v>0</v>
      </c>
      <c r="J14" s="282"/>
      <c r="K14" s="42">
        <f>'Data Sheet'!N899</f>
        <v>0</v>
      </c>
      <c r="L14" s="270"/>
      <c r="M14" s="270"/>
      <c r="N14" s="973"/>
      <c r="O14" s="973"/>
      <c r="P14" s="973"/>
      <c r="Q14" s="973"/>
      <c r="R14" s="269"/>
    </row>
    <row r="15" spans="1:18">
      <c r="A15" s="231" t="s">
        <v>510</v>
      </c>
      <c r="B15" s="231"/>
      <c r="C15" s="110">
        <v>0</v>
      </c>
      <c r="D15" s="856"/>
      <c r="E15" s="110">
        <v>0</v>
      </c>
      <c r="F15" s="857"/>
      <c r="G15" s="68">
        <f t="shared" si="0"/>
        <v>0</v>
      </c>
      <c r="H15" s="857"/>
      <c r="I15" s="110">
        <v>0</v>
      </c>
      <c r="J15" s="282"/>
      <c r="K15" s="42">
        <f>'Data Sheet'!N900</f>
        <v>0</v>
      </c>
      <c r="L15" s="270"/>
      <c r="M15" s="270"/>
      <c r="N15" s="973"/>
      <c r="O15" s="973"/>
      <c r="P15" s="973"/>
      <c r="Q15" s="973"/>
      <c r="R15" s="269"/>
    </row>
    <row r="16" spans="1:18" ht="15.75" thickBot="1">
      <c r="A16" s="231" t="s">
        <v>63</v>
      </c>
      <c r="B16" s="231"/>
      <c r="C16" s="82">
        <f>SUM(C9:C15)</f>
        <v>0</v>
      </c>
      <c r="D16" s="280"/>
      <c r="E16" s="82">
        <f>SUM(E9:E15)</f>
        <v>6</v>
      </c>
      <c r="F16" s="280"/>
      <c r="G16" s="82">
        <f>SUM(G9:G15)</f>
        <v>6</v>
      </c>
      <c r="H16" s="280"/>
      <c r="I16" s="82">
        <f>SUM(I9:I15)</f>
        <v>0</v>
      </c>
      <c r="J16" s="68"/>
      <c r="K16" s="86">
        <f>SUM(K9:K15)</f>
        <v>1</v>
      </c>
      <c r="L16" s="270"/>
      <c r="M16" s="270"/>
      <c r="N16" s="973"/>
      <c r="O16" s="973"/>
      <c r="P16" s="973"/>
      <c r="Q16" s="973"/>
      <c r="R16" s="269"/>
    </row>
    <row r="17" spans="1:18">
      <c r="A17" s="231"/>
      <c r="B17" s="231"/>
      <c r="C17" s="231"/>
      <c r="D17" s="231"/>
      <c r="E17" s="270"/>
      <c r="F17" s="270"/>
      <c r="G17" s="452"/>
      <c r="H17" s="270"/>
      <c r="I17" s="270"/>
      <c r="J17" s="270"/>
      <c r="K17" s="452"/>
      <c r="L17" s="270"/>
      <c r="M17" s="270"/>
      <c r="N17" s="973"/>
      <c r="O17" s="973"/>
      <c r="P17" s="973"/>
      <c r="Q17" s="973"/>
      <c r="R17" s="269"/>
    </row>
    <row r="18" spans="1:18">
      <c r="A18" s="231"/>
      <c r="B18" s="231"/>
      <c r="C18" s="231"/>
      <c r="D18" s="231"/>
      <c r="E18" s="270"/>
      <c r="F18" s="270"/>
      <c r="G18" s="452"/>
      <c r="H18" s="270"/>
      <c r="I18" s="270"/>
      <c r="J18" s="270"/>
      <c r="K18" s="449"/>
      <c r="L18" s="270"/>
      <c r="M18" s="270"/>
      <c r="N18" s="973"/>
      <c r="O18" s="973"/>
      <c r="P18" s="973"/>
      <c r="Q18" s="973"/>
      <c r="R18" s="269"/>
    </row>
    <row r="19" spans="1:18">
      <c r="A19" s="271"/>
      <c r="B19" s="271"/>
      <c r="C19" s="275" t="s">
        <v>1589</v>
      </c>
      <c r="D19" s="275"/>
      <c r="E19" s="275" t="s">
        <v>1589</v>
      </c>
      <c r="F19" s="275"/>
      <c r="G19" s="275" t="s">
        <v>1589</v>
      </c>
      <c r="H19" s="275"/>
      <c r="I19" s="275" t="s">
        <v>1589</v>
      </c>
      <c r="J19" s="275"/>
      <c r="K19" s="450" t="s">
        <v>1424</v>
      </c>
      <c r="L19" s="270"/>
      <c r="M19" s="270"/>
      <c r="N19" s="973"/>
      <c r="O19" s="973"/>
      <c r="P19" s="973"/>
      <c r="Q19" s="973"/>
      <c r="R19" s="269"/>
    </row>
    <row r="20" spans="1:18" ht="83.25" customHeight="1">
      <c r="A20" s="279" t="s">
        <v>503</v>
      </c>
      <c r="B20" s="271"/>
      <c r="C20" s="274" t="s">
        <v>511</v>
      </c>
      <c r="D20" s="275"/>
      <c r="E20" s="274" t="s">
        <v>512</v>
      </c>
      <c r="F20" s="274"/>
      <c r="G20" s="453" t="s">
        <v>513</v>
      </c>
      <c r="H20" s="274"/>
      <c r="I20" s="274" t="s">
        <v>514</v>
      </c>
      <c r="J20" s="274"/>
      <c r="K20" s="451" t="s">
        <v>513</v>
      </c>
      <c r="L20" s="270"/>
      <c r="M20" s="270"/>
      <c r="N20" s="973"/>
      <c r="O20" s="973"/>
      <c r="P20" s="973"/>
      <c r="Q20" s="973"/>
      <c r="R20" s="269"/>
    </row>
    <row r="21" spans="1:18">
      <c r="A21" s="271"/>
      <c r="B21" s="271"/>
      <c r="C21" s="272" t="s">
        <v>423</v>
      </c>
      <c r="D21" s="272"/>
      <c r="E21" s="272" t="s">
        <v>423</v>
      </c>
      <c r="F21" s="273"/>
      <c r="G21" s="272" t="s">
        <v>423</v>
      </c>
      <c r="H21" s="273"/>
      <c r="I21" s="272" t="s">
        <v>423</v>
      </c>
      <c r="J21" s="273"/>
      <c r="K21" s="311" t="s">
        <v>423</v>
      </c>
      <c r="L21" s="270"/>
      <c r="M21" s="270"/>
      <c r="N21" s="973"/>
      <c r="O21" s="973"/>
      <c r="P21" s="973"/>
      <c r="Q21" s="973"/>
      <c r="R21" s="269"/>
    </row>
    <row r="22" spans="1:18">
      <c r="A22" s="231" t="s">
        <v>509</v>
      </c>
      <c r="B22" s="231"/>
      <c r="C22" s="110">
        <v>0</v>
      </c>
      <c r="D22" s="79"/>
      <c r="E22" s="110">
        <v>0</v>
      </c>
      <c r="F22" s="857"/>
      <c r="G22" s="68">
        <f t="shared" ref="G22:G28" si="1">+C22+E22</f>
        <v>0</v>
      </c>
      <c r="H22" s="858"/>
      <c r="I22" s="110">
        <v>0</v>
      </c>
      <c r="J22" s="281"/>
      <c r="K22" s="42">
        <f>'Data Sheet'!N931</f>
        <v>0</v>
      </c>
      <c r="L22" s="270"/>
      <c r="M22" s="270"/>
      <c r="N22" s="973"/>
      <c r="O22" s="973"/>
      <c r="P22" s="973"/>
      <c r="Q22" s="973"/>
      <c r="R22" s="269"/>
    </row>
    <row r="23" spans="1:18">
      <c r="A23" s="231" t="s">
        <v>177</v>
      </c>
      <c r="B23" s="231"/>
      <c r="C23" s="110">
        <v>0</v>
      </c>
      <c r="D23" s="79"/>
      <c r="E23" s="110">
        <v>0</v>
      </c>
      <c r="F23" s="857"/>
      <c r="G23" s="68">
        <f t="shared" si="1"/>
        <v>0</v>
      </c>
      <c r="H23" s="858"/>
      <c r="I23" s="110">
        <v>0</v>
      </c>
      <c r="J23" s="281"/>
      <c r="K23" s="42">
        <f>'Data Sheet'!N932</f>
        <v>0</v>
      </c>
      <c r="L23" s="231"/>
      <c r="M23" s="231"/>
      <c r="N23" s="228"/>
      <c r="O23" s="228"/>
      <c r="P23" s="228"/>
      <c r="Q23" s="228"/>
    </row>
    <row r="24" spans="1:18">
      <c r="A24" s="231" t="s">
        <v>178</v>
      </c>
      <c r="B24" s="231"/>
      <c r="C24" s="110">
        <v>0</v>
      </c>
      <c r="D24" s="79"/>
      <c r="E24" s="110">
        <v>13895.4</v>
      </c>
      <c r="F24" s="857"/>
      <c r="G24" s="68">
        <f t="shared" si="1"/>
        <v>13895.4</v>
      </c>
      <c r="H24" s="858"/>
      <c r="I24" s="110">
        <v>0</v>
      </c>
      <c r="J24" s="281"/>
      <c r="K24" s="42">
        <f>'Data Sheet'!N933</f>
        <v>0</v>
      </c>
      <c r="L24" s="231"/>
      <c r="M24" s="231"/>
      <c r="N24" s="228"/>
      <c r="O24" s="228"/>
      <c r="P24" s="228"/>
      <c r="Q24" s="228"/>
    </row>
    <row r="25" spans="1:18">
      <c r="A25" s="231" t="s">
        <v>179</v>
      </c>
      <c r="B25" s="231"/>
      <c r="C25" s="110">
        <v>0</v>
      </c>
      <c r="D25" s="79"/>
      <c r="E25" s="110">
        <v>89426.110000000015</v>
      </c>
      <c r="F25" s="857"/>
      <c r="G25" s="68">
        <f t="shared" si="1"/>
        <v>89426.110000000015</v>
      </c>
      <c r="H25" s="858"/>
      <c r="I25" s="110">
        <v>0</v>
      </c>
      <c r="J25" s="281"/>
      <c r="K25" s="42">
        <f>'Data Sheet'!N934</f>
        <v>58</v>
      </c>
      <c r="L25" s="231"/>
      <c r="M25" s="231"/>
      <c r="N25" s="228"/>
      <c r="O25" s="228"/>
      <c r="P25" s="228"/>
      <c r="Q25" s="228"/>
    </row>
    <row r="26" spans="1:18">
      <c r="A26" s="231" t="s">
        <v>180</v>
      </c>
      <c r="B26" s="231"/>
      <c r="C26" s="110">
        <v>0</v>
      </c>
      <c r="D26" s="79"/>
      <c r="E26" s="110">
        <v>101614</v>
      </c>
      <c r="F26" s="857"/>
      <c r="G26" s="68">
        <f t="shared" si="1"/>
        <v>101614</v>
      </c>
      <c r="H26" s="858"/>
      <c r="I26" s="110">
        <v>0</v>
      </c>
      <c r="J26" s="281"/>
      <c r="K26" s="42">
        <f>'Data Sheet'!N935</f>
        <v>0</v>
      </c>
      <c r="L26" s="231"/>
      <c r="M26" s="231"/>
      <c r="N26" s="228"/>
      <c r="O26" s="228"/>
      <c r="P26" s="228"/>
      <c r="Q26" s="228"/>
    </row>
    <row r="27" spans="1:18">
      <c r="A27" s="231" t="s">
        <v>181</v>
      </c>
      <c r="B27" s="231"/>
      <c r="C27" s="110">
        <v>0</v>
      </c>
      <c r="D27" s="79"/>
      <c r="E27" s="110">
        <v>0</v>
      </c>
      <c r="F27" s="857"/>
      <c r="G27" s="68">
        <f t="shared" si="1"/>
        <v>0</v>
      </c>
      <c r="H27" s="858"/>
      <c r="I27" s="110">
        <v>0</v>
      </c>
      <c r="J27" s="281"/>
      <c r="K27" s="42">
        <f>'Data Sheet'!N936</f>
        <v>0</v>
      </c>
      <c r="L27" s="231"/>
      <c r="M27" s="231"/>
      <c r="N27" s="228"/>
      <c r="O27" s="228"/>
      <c r="P27" s="228"/>
      <c r="Q27" s="228"/>
    </row>
    <row r="28" spans="1:18">
      <c r="A28" s="231" t="s">
        <v>510</v>
      </c>
      <c r="B28" s="231"/>
      <c r="C28" s="110">
        <v>0</v>
      </c>
      <c r="D28" s="79"/>
      <c r="E28" s="110">
        <v>0</v>
      </c>
      <c r="F28" s="857"/>
      <c r="G28" s="68">
        <f t="shared" si="1"/>
        <v>0</v>
      </c>
      <c r="H28" s="858"/>
      <c r="I28" s="110">
        <v>0</v>
      </c>
      <c r="J28" s="281"/>
      <c r="K28" s="42">
        <f>'Data Sheet'!N937</f>
        <v>0</v>
      </c>
      <c r="L28" s="231"/>
      <c r="M28" s="231"/>
      <c r="N28" s="228"/>
      <c r="O28" s="228"/>
      <c r="P28" s="228"/>
      <c r="Q28" s="228"/>
    </row>
    <row r="29" spans="1:18" ht="15.75" thickBot="1">
      <c r="A29" s="231" t="s">
        <v>63</v>
      </c>
      <c r="B29" s="231"/>
      <c r="C29" s="82">
        <f>SUM(C22:C28)</f>
        <v>0</v>
      </c>
      <c r="D29" s="280"/>
      <c r="E29" s="82">
        <f>SUM(E22:E28)</f>
        <v>204935.51</v>
      </c>
      <c r="F29" s="280"/>
      <c r="G29" s="82">
        <f>SUM(G22:G28)</f>
        <v>204935.51</v>
      </c>
      <c r="H29" s="280"/>
      <c r="I29" s="82">
        <f>SUM(I22:I28)</f>
        <v>0</v>
      </c>
      <c r="J29" s="68"/>
      <c r="K29" s="86">
        <f>SUM(K22:K28)</f>
        <v>58</v>
      </c>
      <c r="L29" s="231"/>
      <c r="M29" s="231"/>
      <c r="N29" s="228"/>
      <c r="O29" s="228"/>
      <c r="P29" s="228"/>
      <c r="Q29" s="228"/>
    </row>
    <row r="30" spans="1:18">
      <c r="A30" s="228"/>
      <c r="B30" s="228"/>
      <c r="C30" s="228"/>
      <c r="D30" s="228"/>
      <c r="E30" s="228"/>
      <c r="F30" s="228"/>
      <c r="G30" s="286"/>
      <c r="H30" s="228"/>
      <c r="I30" s="228"/>
      <c r="J30" s="228"/>
      <c r="K30" s="145"/>
      <c r="L30" s="231"/>
      <c r="M30" s="231"/>
      <c r="N30" s="228"/>
      <c r="O30" s="228"/>
      <c r="P30" s="228"/>
      <c r="Q30" s="228"/>
    </row>
    <row r="31" spans="1:18" ht="25.5">
      <c r="A31" s="304" t="s">
        <v>1275</v>
      </c>
      <c r="B31" s="228"/>
      <c r="C31" s="228"/>
      <c r="D31" s="228"/>
      <c r="E31" s="228"/>
      <c r="F31" s="228"/>
      <c r="G31" s="837" t="s">
        <v>1274</v>
      </c>
      <c r="H31" s="228"/>
      <c r="I31" s="228"/>
      <c r="J31" s="228"/>
      <c r="K31" s="456" t="s">
        <v>1274</v>
      </c>
      <c r="L31" s="231"/>
      <c r="M31" s="231"/>
      <c r="N31" s="228"/>
      <c r="O31" s="228"/>
      <c r="P31" s="228"/>
      <c r="Q31" s="228"/>
    </row>
    <row r="32" spans="1:18">
      <c r="A32" s="228"/>
      <c r="B32" s="228"/>
      <c r="C32" s="228"/>
      <c r="D32" s="228"/>
      <c r="E32" s="228"/>
      <c r="F32" s="228"/>
      <c r="G32" s="323" t="s">
        <v>1589</v>
      </c>
      <c r="H32" s="228"/>
      <c r="I32" s="228"/>
      <c r="J32" s="228"/>
      <c r="K32" s="838" t="s">
        <v>1424</v>
      </c>
      <c r="L32" s="231"/>
      <c r="M32" s="231"/>
      <c r="N32" s="228"/>
      <c r="O32" s="228"/>
      <c r="P32" s="228"/>
      <c r="Q32" s="228"/>
    </row>
    <row r="33" spans="1:17">
      <c r="A33" s="228"/>
      <c r="B33" s="228"/>
      <c r="C33" s="228"/>
      <c r="D33" s="228"/>
      <c r="E33" s="228"/>
      <c r="F33" s="228"/>
      <c r="G33" s="272" t="s">
        <v>423</v>
      </c>
      <c r="H33" s="273"/>
      <c r="J33" s="228"/>
      <c r="K33" s="311" t="s">
        <v>423</v>
      </c>
      <c r="L33" s="231"/>
      <c r="M33" s="231"/>
      <c r="N33" s="228"/>
      <c r="O33" s="228"/>
      <c r="P33" s="228"/>
      <c r="Q33" s="228"/>
    </row>
    <row r="34" spans="1:17">
      <c r="A34" s="228" t="s">
        <v>1277</v>
      </c>
      <c r="B34" s="228"/>
      <c r="C34" s="228"/>
      <c r="D34" s="228"/>
      <c r="E34" s="228"/>
      <c r="F34" s="228"/>
      <c r="G34" s="110">
        <v>204936</v>
      </c>
      <c r="I34" s="228"/>
      <c r="J34" s="228"/>
      <c r="K34" s="66">
        <f>'Data Sheet'!N949</f>
        <v>58000</v>
      </c>
      <c r="L34" s="231"/>
      <c r="M34" s="231"/>
      <c r="N34" s="228"/>
      <c r="O34" s="228"/>
      <c r="P34" s="228"/>
      <c r="Q34" s="228"/>
    </row>
    <row r="35" spans="1:17" ht="15.75" thickBot="1">
      <c r="A35" s="304" t="s">
        <v>63</v>
      </c>
      <c r="B35" s="228"/>
      <c r="C35" s="228"/>
      <c r="D35" s="228"/>
      <c r="E35" s="228"/>
      <c r="F35" s="228"/>
      <c r="G35" s="82">
        <f>SUM(G34)</f>
        <v>204936</v>
      </c>
      <c r="I35" s="228"/>
      <c r="J35" s="228"/>
      <c r="K35" s="86">
        <f>SUM(K34)</f>
        <v>58000</v>
      </c>
      <c r="L35" s="231"/>
      <c r="M35" s="231"/>
      <c r="N35" s="228"/>
      <c r="O35" s="228"/>
      <c r="P35" s="228"/>
      <c r="Q35" s="228"/>
    </row>
    <row r="36" spans="1:17">
      <c r="A36" s="228"/>
      <c r="B36" s="228"/>
      <c r="C36" s="228"/>
      <c r="D36" s="228"/>
      <c r="E36" s="228"/>
      <c r="F36" s="228"/>
      <c r="G36" s="286"/>
      <c r="H36" s="228"/>
      <c r="I36" s="228"/>
      <c r="J36" s="228"/>
      <c r="K36" s="145"/>
      <c r="L36" s="231"/>
      <c r="M36" s="231"/>
      <c r="N36" s="228"/>
      <c r="O36" s="228"/>
      <c r="P36" s="228"/>
      <c r="Q36" s="228"/>
    </row>
    <row r="37" spans="1:17">
      <c r="A37" s="228"/>
      <c r="B37" s="228"/>
      <c r="C37" s="228"/>
      <c r="D37" s="228"/>
      <c r="E37" s="228"/>
      <c r="F37" s="228"/>
      <c r="G37" s="286"/>
      <c r="H37" s="228"/>
      <c r="I37" s="228"/>
      <c r="J37" s="228"/>
      <c r="K37" s="145"/>
      <c r="L37" s="231"/>
      <c r="M37" s="231"/>
      <c r="N37" s="228"/>
      <c r="O37" s="228"/>
      <c r="P37" s="228"/>
      <c r="Q37" s="228"/>
    </row>
    <row r="38" spans="1:17">
      <c r="A38" s="228"/>
      <c r="B38" s="228"/>
      <c r="C38" s="228"/>
      <c r="D38" s="228"/>
      <c r="E38" s="228"/>
      <c r="F38" s="228"/>
      <c r="G38" s="286"/>
      <c r="H38" s="228"/>
      <c r="I38" s="228"/>
      <c r="J38" s="228"/>
      <c r="K38" s="145"/>
      <c r="L38" s="231"/>
      <c r="M38" s="231"/>
      <c r="N38" s="228"/>
      <c r="O38" s="228"/>
      <c r="P38" s="228"/>
      <c r="Q38" s="228"/>
    </row>
    <row r="39" spans="1:17">
      <c r="A39" s="228"/>
      <c r="B39" s="228"/>
      <c r="C39" s="228"/>
      <c r="D39" s="228"/>
      <c r="E39" s="228"/>
      <c r="F39" s="228"/>
      <c r="G39" s="286"/>
      <c r="H39" s="228"/>
      <c r="I39" s="228"/>
      <c r="J39" s="228"/>
      <c r="K39" s="145"/>
      <c r="L39" s="231"/>
      <c r="M39" s="231"/>
      <c r="N39" s="228"/>
      <c r="O39" s="228"/>
      <c r="P39" s="228"/>
      <c r="Q39" s="228"/>
    </row>
    <row r="40" spans="1:17">
      <c r="A40" s="228"/>
      <c r="B40" s="228"/>
      <c r="C40" s="228"/>
      <c r="D40" s="228"/>
      <c r="E40" s="228"/>
      <c r="F40" s="228"/>
      <c r="G40" s="286"/>
      <c r="H40" s="228"/>
      <c r="I40" s="228"/>
      <c r="J40" s="228"/>
      <c r="K40" s="145"/>
      <c r="L40" s="231"/>
      <c r="M40" s="231"/>
      <c r="N40" s="228"/>
      <c r="O40" s="228"/>
      <c r="P40" s="228"/>
      <c r="Q40" s="228"/>
    </row>
    <row r="41" spans="1:17">
      <c r="A41" s="228"/>
      <c r="B41" s="228"/>
      <c r="C41" s="228"/>
      <c r="D41" s="228"/>
      <c r="E41" s="228"/>
      <c r="F41" s="228"/>
      <c r="G41" s="286"/>
      <c r="H41" s="228"/>
      <c r="I41" s="228"/>
      <c r="J41" s="228"/>
      <c r="K41" s="145"/>
      <c r="L41" s="231"/>
      <c r="M41" s="231"/>
      <c r="N41" s="286"/>
      <c r="O41" s="228"/>
      <c r="P41" s="228"/>
      <c r="Q41" s="228"/>
    </row>
    <row r="42" spans="1:17">
      <c r="A42" s="228"/>
      <c r="B42" s="228"/>
      <c r="C42" s="228"/>
      <c r="D42" s="228"/>
      <c r="E42" s="228"/>
      <c r="F42" s="228"/>
      <c r="G42" s="286"/>
      <c r="H42" s="228"/>
      <c r="I42" s="228"/>
      <c r="J42" s="228"/>
      <c r="K42" s="145"/>
      <c r="L42" s="231"/>
      <c r="M42" s="231"/>
      <c r="N42" s="228"/>
      <c r="O42" s="228"/>
      <c r="P42" s="228"/>
      <c r="Q42" s="228"/>
    </row>
    <row r="43" spans="1:17">
      <c r="A43" s="228"/>
      <c r="B43" s="228"/>
      <c r="C43" s="228"/>
      <c r="D43" s="228"/>
      <c r="E43" s="228"/>
      <c r="F43" s="228"/>
      <c r="G43" s="286"/>
      <c r="H43" s="228"/>
      <c r="I43" s="228"/>
      <c r="J43" s="228"/>
      <c r="K43" s="145"/>
      <c r="L43" s="231"/>
      <c r="M43" s="231"/>
      <c r="N43" s="228"/>
      <c r="O43" s="228"/>
      <c r="P43" s="228"/>
      <c r="Q43" s="228"/>
    </row>
    <row r="44" spans="1:17">
      <c r="A44" s="228"/>
      <c r="B44" s="228"/>
      <c r="C44" s="228"/>
      <c r="D44" s="228"/>
      <c r="E44" s="228"/>
      <c r="F44" s="228"/>
      <c r="G44" s="286"/>
      <c r="H44" s="228"/>
      <c r="I44" s="228"/>
      <c r="J44" s="228"/>
      <c r="K44" s="145"/>
      <c r="L44" s="231"/>
      <c r="M44" s="231"/>
      <c r="N44" s="228"/>
      <c r="O44" s="228"/>
      <c r="P44" s="228"/>
      <c r="Q44" s="228"/>
    </row>
    <row r="45" spans="1:17">
      <c r="A45" s="84"/>
      <c r="B45" s="84"/>
      <c r="C45" s="84"/>
      <c r="D45" s="84"/>
      <c r="E45" s="84"/>
      <c r="F45" s="84"/>
      <c r="G45" s="278"/>
      <c r="H45" s="84"/>
      <c r="I45" s="84"/>
      <c r="J45" s="84"/>
      <c r="N45" s="84"/>
      <c r="O45" s="84"/>
      <c r="P45" s="84"/>
      <c r="Q45" s="84"/>
    </row>
    <row r="46" spans="1:17">
      <c r="A46" s="84"/>
      <c r="B46" s="84"/>
      <c r="C46" s="84"/>
      <c r="D46" s="84"/>
      <c r="E46" s="84"/>
      <c r="F46" s="84"/>
      <c r="G46" s="278"/>
      <c r="H46" s="84"/>
      <c r="I46" s="84"/>
      <c r="J46" s="84"/>
      <c r="N46" s="84"/>
      <c r="O46" s="84"/>
      <c r="P46" s="84"/>
      <c r="Q46" s="84"/>
    </row>
    <row r="47" spans="1:17">
      <c r="A47" s="84"/>
      <c r="B47" s="84"/>
      <c r="C47" s="84"/>
      <c r="D47" s="84"/>
      <c r="E47" s="84"/>
      <c r="F47" s="84"/>
      <c r="G47" s="278"/>
      <c r="H47" s="84"/>
      <c r="I47" s="84"/>
      <c r="J47" s="84"/>
      <c r="N47" s="84"/>
      <c r="O47" s="84"/>
      <c r="P47" s="84"/>
      <c r="Q47" s="84"/>
    </row>
    <row r="48" spans="1:17">
      <c r="A48" s="84"/>
      <c r="B48" s="84"/>
      <c r="C48" s="84"/>
      <c r="D48" s="84"/>
      <c r="E48" s="84"/>
      <c r="F48" s="84"/>
      <c r="G48" s="278"/>
      <c r="H48" s="84"/>
      <c r="I48" s="84"/>
      <c r="J48" s="84"/>
      <c r="N48" s="84"/>
      <c r="O48" s="84"/>
      <c r="P48" s="84"/>
      <c r="Q48" s="84"/>
    </row>
    <row r="49" spans="1:17">
      <c r="A49" s="84"/>
      <c r="B49" s="84"/>
      <c r="C49" s="84"/>
      <c r="D49" s="84"/>
      <c r="E49" s="84"/>
      <c r="F49" s="84"/>
      <c r="G49" s="278"/>
      <c r="H49" s="84"/>
      <c r="I49" s="84"/>
      <c r="J49" s="84"/>
      <c r="N49" s="84"/>
      <c r="O49" s="84"/>
      <c r="P49" s="84"/>
      <c r="Q49" s="84"/>
    </row>
    <row r="50" spans="1:17">
      <c r="A50" s="84"/>
      <c r="B50" s="84"/>
      <c r="C50" s="84"/>
      <c r="D50" s="84"/>
      <c r="E50" s="84"/>
      <c r="F50" s="84"/>
      <c r="G50" s="278"/>
      <c r="H50" s="84"/>
      <c r="I50" s="84"/>
      <c r="J50" s="84"/>
      <c r="N50" s="84"/>
      <c r="O50" s="84"/>
      <c r="P50" s="84"/>
      <c r="Q50" s="84"/>
    </row>
    <row r="51" spans="1:17">
      <c r="A51" s="84"/>
      <c r="B51" s="84"/>
      <c r="C51" s="84"/>
      <c r="D51" s="84"/>
      <c r="E51" s="84"/>
      <c r="F51" s="84"/>
      <c r="G51" s="278"/>
      <c r="H51" s="84"/>
      <c r="I51" s="84"/>
      <c r="J51" s="84"/>
      <c r="N51" s="84"/>
      <c r="O51" s="84"/>
      <c r="P51" s="84"/>
      <c r="Q51" s="84"/>
    </row>
    <row r="52" spans="1:17">
      <c r="A52" s="84"/>
      <c r="B52" s="84"/>
      <c r="C52" s="84"/>
      <c r="D52" s="84"/>
      <c r="E52" s="84"/>
      <c r="F52" s="84"/>
      <c r="G52" s="278"/>
      <c r="H52" s="84"/>
      <c r="I52" s="84"/>
      <c r="J52" s="84"/>
    </row>
    <row r="53" spans="1:17">
      <c r="A53" s="84"/>
      <c r="B53" s="84"/>
      <c r="C53" s="84"/>
      <c r="D53" s="84"/>
      <c r="E53" s="84"/>
      <c r="F53" s="84"/>
      <c r="G53" s="278"/>
      <c r="H53" s="84"/>
      <c r="I53" s="84"/>
      <c r="J53" s="84"/>
    </row>
    <row r="54" spans="1:17">
      <c r="A54" s="84"/>
      <c r="B54" s="84"/>
      <c r="C54" s="84"/>
      <c r="D54" s="84"/>
      <c r="E54" s="84"/>
      <c r="F54" s="84"/>
      <c r="G54" s="278"/>
      <c r="H54" s="84"/>
      <c r="I54" s="84"/>
      <c r="J54" s="84"/>
    </row>
    <row r="55" spans="1:17">
      <c r="A55" s="84"/>
      <c r="B55" s="84"/>
      <c r="C55" s="84"/>
      <c r="D55" s="84"/>
      <c r="E55" s="84"/>
      <c r="F55" s="84"/>
      <c r="G55" s="278"/>
      <c r="H55" s="84"/>
      <c r="I55" s="84"/>
      <c r="J55" s="84"/>
    </row>
    <row r="56" spans="1:17">
      <c r="A56" s="461"/>
      <c r="B56" s="84"/>
      <c r="C56" s="84"/>
      <c r="D56" s="84"/>
      <c r="E56" s="84"/>
      <c r="F56" s="84"/>
      <c r="G56" s="278"/>
      <c r="H56" s="84"/>
      <c r="I56" s="84"/>
      <c r="J56" s="84"/>
    </row>
    <row r="57" spans="1:17" ht="15.75">
      <c r="A57" s="704"/>
      <c r="B57" s="84"/>
      <c r="C57" s="84"/>
      <c r="D57" s="84"/>
      <c r="E57" s="84"/>
      <c r="F57" s="84"/>
      <c r="G57" s="278"/>
      <c r="H57" s="84"/>
      <c r="I57" s="84"/>
      <c r="J57" s="84"/>
    </row>
    <row r="58" spans="1:17" ht="15.75">
      <c r="A58" s="704"/>
      <c r="B58" s="84"/>
      <c r="C58" s="84"/>
      <c r="D58" s="84"/>
      <c r="E58" s="84"/>
      <c r="F58" s="84"/>
      <c r="G58" s="278"/>
      <c r="H58" s="84"/>
      <c r="I58" s="84"/>
      <c r="J58" s="84"/>
    </row>
    <row r="59" spans="1:17">
      <c r="A59" s="84"/>
      <c r="B59" s="84"/>
      <c r="C59" s="84"/>
      <c r="D59" s="84"/>
      <c r="E59" s="84"/>
      <c r="F59" s="84"/>
      <c r="G59" s="278"/>
      <c r="H59" s="84"/>
      <c r="I59" s="84"/>
      <c r="J59" s="84"/>
    </row>
  </sheetData>
  <sheetProtection algorithmName="SHA-512" hashValue="OXN+MhNREKR+oI0LTl+lbNyUTt5SoTBTh41Qe6M3U3pbDgl9go1x/5p7+71sCO3ua302lrUcbnNssTvLtZWBvg==" saltValue="ih3D9x2/ei9rCkFn5RtPpA==" spinCount="100000" sheet="1" formatCells="0" formatRows="0"/>
  <customSheetViews>
    <customSheetView guid="{7FD99AA4-5903-494A-9F09-AEC84FBFFB84}" fitToPage="1" topLeftCell="A22">
      <selection activeCell="I26" sqref="I26"/>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44A2B057-7D30-4594-817B-0DBCD9A92E4A}" fitToPage="1" topLeftCell="A22">
      <selection activeCell="I26" sqref="I26"/>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O67"/>
  <sheetViews>
    <sheetView workbookViewId="0">
      <selection activeCell="M26" sqref="M26"/>
    </sheetView>
  </sheetViews>
  <sheetFormatPr defaultRowHeight="15"/>
  <cols>
    <col min="2" max="2" width="20.5546875" bestFit="1" customWidth="1"/>
    <col min="9" max="9" width="9.109375" customWidth="1"/>
  </cols>
  <sheetData>
    <row r="1" spans="1:15" ht="15.75">
      <c r="A1" s="10" t="str">
        <f>+'1'!A1</f>
        <v>SWANSEA BAY UNIVERSITY HEALTH BOARD ANNUAL ACCOUNTS 2023-24</v>
      </c>
      <c r="B1" s="34"/>
      <c r="C1" s="34"/>
      <c r="D1" s="34"/>
      <c r="E1" s="34"/>
      <c r="F1" s="48"/>
      <c r="G1" s="48"/>
      <c r="H1" s="48"/>
      <c r="I1" s="204"/>
      <c r="L1" s="84"/>
      <c r="M1" s="84"/>
      <c r="N1" s="84"/>
      <c r="O1" s="84"/>
    </row>
    <row r="2" spans="1:15">
      <c r="L2" s="84"/>
      <c r="M2" s="84"/>
      <c r="N2" s="84"/>
      <c r="O2" s="84"/>
    </row>
    <row r="3" spans="1:15">
      <c r="A3" s="826" t="s">
        <v>1402</v>
      </c>
      <c r="L3" s="84"/>
      <c r="M3" s="84"/>
      <c r="N3" s="84"/>
      <c r="O3" s="84"/>
    </row>
    <row r="4" spans="1:15">
      <c r="A4" s="826" t="s">
        <v>1403</v>
      </c>
      <c r="L4" s="84"/>
      <c r="M4" s="84"/>
      <c r="N4" s="84"/>
      <c r="O4" s="84"/>
    </row>
    <row r="5" spans="1:15">
      <c r="L5" s="84"/>
      <c r="M5" s="84"/>
      <c r="N5" s="84"/>
      <c r="O5" s="84"/>
    </row>
    <row r="6" spans="1:15">
      <c r="L6" s="84"/>
      <c r="M6" s="84"/>
      <c r="N6" s="84"/>
      <c r="O6" s="84"/>
    </row>
    <row r="7" spans="1:15">
      <c r="L7" s="84"/>
      <c r="M7" s="974"/>
      <c r="N7" s="84"/>
      <c r="O7" s="84"/>
    </row>
    <row r="8" spans="1:15">
      <c r="L8" s="84"/>
      <c r="M8" s="974"/>
      <c r="N8" s="84"/>
      <c r="O8" s="84"/>
    </row>
    <row r="9" spans="1:15">
      <c r="L9" s="84"/>
      <c r="M9" s="974"/>
      <c r="N9" s="84"/>
      <c r="O9" s="84"/>
    </row>
    <row r="10" spans="1:15">
      <c r="L10" s="84"/>
      <c r="M10" s="974"/>
      <c r="N10" s="84"/>
      <c r="O10" s="84"/>
    </row>
    <row r="11" spans="1:15">
      <c r="A11" s="231"/>
      <c r="B11" s="231"/>
      <c r="C11" s="272" t="s">
        <v>1589</v>
      </c>
      <c r="D11" s="272" t="s">
        <v>1589</v>
      </c>
      <c r="E11" s="272" t="s">
        <v>1589</v>
      </c>
      <c r="F11" s="271"/>
      <c r="G11" s="311" t="s">
        <v>1424</v>
      </c>
      <c r="H11" s="311" t="s">
        <v>1424</v>
      </c>
      <c r="I11" s="311" t="s">
        <v>1424</v>
      </c>
      <c r="L11" s="84"/>
      <c r="M11" s="974"/>
      <c r="N11" s="84"/>
      <c r="O11" s="84"/>
    </row>
    <row r="12" spans="1:15">
      <c r="A12" s="231"/>
      <c r="B12" s="231"/>
      <c r="C12" s="827" t="s">
        <v>22</v>
      </c>
      <c r="D12" s="827" t="s">
        <v>22</v>
      </c>
      <c r="E12" s="827" t="s">
        <v>22</v>
      </c>
      <c r="F12" s="271"/>
      <c r="G12" s="839" t="s">
        <v>22</v>
      </c>
      <c r="H12" s="839" t="s">
        <v>22</v>
      </c>
      <c r="I12" s="839" t="s">
        <v>22</v>
      </c>
      <c r="L12" s="84"/>
      <c r="M12" s="974"/>
      <c r="N12" s="84"/>
      <c r="O12" s="84"/>
    </row>
    <row r="13" spans="1:15" ht="25.5">
      <c r="A13" s="271" t="s">
        <v>1386</v>
      </c>
      <c r="B13" s="231"/>
      <c r="C13" s="273" t="s">
        <v>1387</v>
      </c>
      <c r="D13" s="273" t="s">
        <v>1388</v>
      </c>
      <c r="E13" s="273" t="s">
        <v>1389</v>
      </c>
      <c r="F13" s="279"/>
      <c r="G13" s="840" t="s">
        <v>1387</v>
      </c>
      <c r="H13" s="840" t="s">
        <v>1388</v>
      </c>
      <c r="I13" s="840" t="s">
        <v>1389</v>
      </c>
      <c r="L13" s="84"/>
      <c r="M13" s="84"/>
      <c r="N13" s="84"/>
      <c r="O13" s="84"/>
    </row>
    <row r="14" spans="1:15">
      <c r="A14" s="231"/>
      <c r="B14" s="231" t="s">
        <v>1390</v>
      </c>
      <c r="C14" s="79">
        <v>223</v>
      </c>
      <c r="D14" s="79">
        <v>27</v>
      </c>
      <c r="E14" s="272" t="s">
        <v>1978</v>
      </c>
      <c r="F14" s="231"/>
      <c r="G14" s="66">
        <v>228</v>
      </c>
      <c r="H14" s="66">
        <v>25</v>
      </c>
      <c r="I14" s="448" t="s">
        <v>1739</v>
      </c>
      <c r="L14" s="84"/>
      <c r="M14" s="84"/>
      <c r="N14" s="84"/>
      <c r="O14" s="84"/>
    </row>
    <row r="15" spans="1:15">
      <c r="A15" s="231"/>
      <c r="B15" s="270" t="s">
        <v>1391</v>
      </c>
      <c r="C15" s="79">
        <v>223</v>
      </c>
      <c r="D15" s="79">
        <v>34</v>
      </c>
      <c r="E15" s="272" t="s">
        <v>1979</v>
      </c>
      <c r="F15" s="231"/>
      <c r="G15" s="66">
        <v>228</v>
      </c>
      <c r="H15" s="66">
        <v>31</v>
      </c>
      <c r="I15" s="448" t="s">
        <v>1740</v>
      </c>
      <c r="L15" s="84"/>
      <c r="M15" s="84"/>
      <c r="N15" s="84"/>
      <c r="O15" s="84"/>
    </row>
    <row r="16" spans="1:15">
      <c r="A16" s="231"/>
      <c r="B16" s="270" t="s">
        <v>1392</v>
      </c>
      <c r="C16" s="79">
        <v>223</v>
      </c>
      <c r="D16" s="79">
        <v>47</v>
      </c>
      <c r="E16" s="272" t="s">
        <v>1980</v>
      </c>
      <c r="F16" s="231"/>
      <c r="G16" s="66">
        <v>228</v>
      </c>
      <c r="H16" s="66">
        <v>44</v>
      </c>
      <c r="I16" s="448" t="s">
        <v>1741</v>
      </c>
      <c r="L16" s="84"/>
      <c r="M16" s="84"/>
      <c r="N16" s="84"/>
      <c r="O16" s="84"/>
    </row>
    <row r="17" spans="1:15">
      <c r="A17" s="271" t="s">
        <v>1393</v>
      </c>
      <c r="B17" s="231"/>
      <c r="C17" s="79"/>
      <c r="D17" s="79"/>
      <c r="E17" s="272"/>
      <c r="F17" s="231"/>
      <c r="G17" s="71"/>
      <c r="H17" s="71"/>
      <c r="I17" s="311"/>
      <c r="L17" s="84"/>
      <c r="M17" s="84"/>
      <c r="N17" s="84"/>
      <c r="O17" s="84"/>
    </row>
    <row r="18" spans="1:15">
      <c r="A18" s="231"/>
      <c r="B18" s="231" t="s">
        <v>1390</v>
      </c>
      <c r="C18" s="79">
        <v>223</v>
      </c>
      <c r="D18" s="79">
        <v>27</v>
      </c>
      <c r="E18" s="965"/>
      <c r="F18" s="231"/>
      <c r="G18" s="66">
        <v>228</v>
      </c>
      <c r="H18" s="66">
        <v>25</v>
      </c>
      <c r="I18" s="966"/>
      <c r="L18" s="84"/>
      <c r="M18" s="84"/>
      <c r="N18" s="84"/>
      <c r="O18" s="84"/>
    </row>
    <row r="19" spans="1:15">
      <c r="A19" s="231"/>
      <c r="B19" s="270" t="s">
        <v>1391</v>
      </c>
      <c r="C19" s="79">
        <v>223</v>
      </c>
      <c r="D19" s="79">
        <v>34</v>
      </c>
      <c r="E19" s="965"/>
      <c r="F19" s="231"/>
      <c r="G19" s="66">
        <v>228</v>
      </c>
      <c r="H19" s="66">
        <v>31</v>
      </c>
      <c r="I19" s="966"/>
      <c r="L19" s="84"/>
      <c r="M19" s="84"/>
      <c r="N19" s="84"/>
      <c r="O19" s="84"/>
    </row>
    <row r="20" spans="1:15">
      <c r="A20" s="231"/>
      <c r="B20" s="270" t="s">
        <v>1392</v>
      </c>
      <c r="C20" s="79">
        <v>223</v>
      </c>
      <c r="D20" s="79">
        <v>47</v>
      </c>
      <c r="E20" s="965"/>
      <c r="F20" s="231"/>
      <c r="G20" s="66">
        <v>228</v>
      </c>
      <c r="H20" s="66">
        <v>44</v>
      </c>
      <c r="I20" s="966"/>
      <c r="L20" s="84"/>
      <c r="M20" s="84"/>
      <c r="N20" s="84"/>
      <c r="O20" s="84"/>
    </row>
    <row r="21" spans="1:15">
      <c r="A21" s="231"/>
      <c r="B21" s="231"/>
      <c r="C21" s="271"/>
      <c r="D21" s="271"/>
      <c r="E21" s="271"/>
      <c r="F21" s="231"/>
      <c r="G21" s="311"/>
      <c r="H21" s="311"/>
      <c r="I21" s="311"/>
      <c r="L21" s="84"/>
      <c r="M21" s="84"/>
      <c r="N21" s="84"/>
      <c r="O21" s="84"/>
    </row>
    <row r="22" spans="1:15" ht="38.25">
      <c r="A22" s="271" t="s">
        <v>1386</v>
      </c>
      <c r="B22" s="231"/>
      <c r="C22" s="273" t="s">
        <v>1394</v>
      </c>
      <c r="D22" s="273" t="s">
        <v>1388</v>
      </c>
      <c r="E22" s="273" t="s">
        <v>1389</v>
      </c>
      <c r="F22" s="273"/>
      <c r="G22" s="840" t="s">
        <v>1404</v>
      </c>
      <c r="H22" s="840" t="s">
        <v>1388</v>
      </c>
      <c r="I22" s="840" t="s">
        <v>1389</v>
      </c>
      <c r="L22" s="84"/>
      <c r="M22" s="84"/>
      <c r="N22" s="84"/>
      <c r="O22" s="84"/>
    </row>
    <row r="23" spans="1:15">
      <c r="A23" s="231"/>
      <c r="B23" s="231" t="s">
        <v>1390</v>
      </c>
      <c r="C23" s="79">
        <v>223</v>
      </c>
      <c r="D23" s="79">
        <v>27</v>
      </c>
      <c r="E23" s="272" t="s">
        <v>1978</v>
      </c>
      <c r="F23" s="231"/>
      <c r="G23" s="66">
        <v>228</v>
      </c>
      <c r="H23" s="66">
        <v>25</v>
      </c>
      <c r="I23" s="448" t="s">
        <v>1739</v>
      </c>
      <c r="L23" s="84"/>
      <c r="M23" s="84"/>
      <c r="N23" s="84"/>
      <c r="O23" s="84"/>
    </row>
    <row r="24" spans="1:15">
      <c r="A24" s="231"/>
      <c r="B24" s="270" t="s">
        <v>1391</v>
      </c>
      <c r="C24" s="79">
        <v>223</v>
      </c>
      <c r="D24" s="79">
        <v>34</v>
      </c>
      <c r="E24" s="272" t="s">
        <v>1979</v>
      </c>
      <c r="F24" s="231"/>
      <c r="G24" s="66">
        <v>228</v>
      </c>
      <c r="H24" s="66">
        <v>31</v>
      </c>
      <c r="I24" s="448" t="s">
        <v>1740</v>
      </c>
      <c r="L24" s="84"/>
      <c r="M24" s="84"/>
      <c r="N24" s="84"/>
      <c r="O24" s="84"/>
    </row>
    <row r="25" spans="1:15">
      <c r="A25" s="231"/>
      <c r="B25" s="270" t="s">
        <v>1392</v>
      </c>
      <c r="C25" s="79">
        <v>223</v>
      </c>
      <c r="D25" s="79">
        <v>47</v>
      </c>
      <c r="E25" s="272" t="s">
        <v>1980</v>
      </c>
      <c r="F25" s="231"/>
      <c r="G25" s="66">
        <v>228</v>
      </c>
      <c r="H25" s="66">
        <v>44</v>
      </c>
      <c r="I25" s="448" t="s">
        <v>1741</v>
      </c>
      <c r="L25" s="84"/>
      <c r="M25" s="84"/>
      <c r="N25" s="84"/>
      <c r="O25" s="84"/>
    </row>
    <row r="26" spans="1:15">
      <c r="A26" s="271" t="s">
        <v>1393</v>
      </c>
      <c r="B26" s="231"/>
      <c r="C26" s="79"/>
      <c r="D26" s="79"/>
      <c r="E26" s="272"/>
      <c r="F26" s="231"/>
      <c r="G26" s="79"/>
      <c r="H26" s="71"/>
      <c r="I26" s="311"/>
      <c r="L26" s="84"/>
      <c r="M26" s="84"/>
      <c r="N26" s="84"/>
      <c r="O26" s="84"/>
    </row>
    <row r="27" spans="1:15">
      <c r="A27" s="231"/>
      <c r="B27" s="231" t="s">
        <v>1390</v>
      </c>
      <c r="C27" s="79">
        <v>223</v>
      </c>
      <c r="D27" s="79">
        <v>27</v>
      </c>
      <c r="E27" s="965"/>
      <c r="F27" s="231"/>
      <c r="G27" s="66">
        <v>228</v>
      </c>
      <c r="H27" s="66">
        <v>25</v>
      </c>
      <c r="I27" s="966"/>
      <c r="L27" s="84"/>
      <c r="M27" s="84"/>
      <c r="N27" s="84"/>
      <c r="O27" s="84"/>
    </row>
    <row r="28" spans="1:15">
      <c r="A28" s="231"/>
      <c r="B28" s="270" t="s">
        <v>1391</v>
      </c>
      <c r="C28" s="79">
        <v>223</v>
      </c>
      <c r="D28" s="79">
        <v>34</v>
      </c>
      <c r="E28" s="965"/>
      <c r="F28" s="231"/>
      <c r="G28" s="66">
        <v>228</v>
      </c>
      <c r="H28" s="66">
        <v>31</v>
      </c>
      <c r="I28" s="966"/>
      <c r="L28" s="84"/>
      <c r="M28" s="84"/>
      <c r="N28" s="84"/>
      <c r="O28" s="84"/>
    </row>
    <row r="29" spans="1:15">
      <c r="A29" s="231"/>
      <c r="B29" s="270" t="s">
        <v>1392</v>
      </c>
      <c r="C29" s="79">
        <v>223</v>
      </c>
      <c r="D29" s="79">
        <v>47</v>
      </c>
      <c r="E29" s="965"/>
      <c r="F29" s="231"/>
      <c r="G29" s="66">
        <v>228</v>
      </c>
      <c r="H29" s="66">
        <v>44</v>
      </c>
      <c r="I29" s="966"/>
      <c r="L29" s="84"/>
      <c r="M29" s="84"/>
      <c r="N29" s="84"/>
      <c r="O29" s="84"/>
    </row>
    <row r="30" spans="1:15">
      <c r="A30" s="231"/>
      <c r="B30" s="231"/>
      <c r="C30" s="231"/>
      <c r="D30" s="231"/>
      <c r="E30" s="231"/>
      <c r="F30" s="231"/>
      <c r="G30" s="231"/>
      <c r="H30" s="231"/>
      <c r="I30" s="231"/>
      <c r="L30" s="84"/>
      <c r="M30" s="84"/>
      <c r="N30" s="84"/>
      <c r="O30" s="84"/>
    </row>
    <row r="31" spans="1:15">
      <c r="L31" s="84"/>
      <c r="M31" s="84"/>
      <c r="N31" s="84"/>
      <c r="O31" s="84"/>
    </row>
    <row r="32" spans="1:15">
      <c r="L32" s="84"/>
      <c r="M32" s="84"/>
      <c r="N32" s="84"/>
      <c r="O32" s="84"/>
    </row>
    <row r="33" spans="12:15">
      <c r="L33" s="84"/>
      <c r="M33" s="84"/>
      <c r="N33" s="84"/>
      <c r="O33" s="84"/>
    </row>
    <row r="34" spans="12:15">
      <c r="L34" s="84"/>
      <c r="M34" s="84"/>
      <c r="N34" s="84"/>
      <c r="O34" s="84"/>
    </row>
    <row r="35" spans="12:15">
      <c r="L35" s="84"/>
      <c r="M35" s="84"/>
      <c r="N35" s="84"/>
      <c r="O35" s="84"/>
    </row>
    <row r="36" spans="12:15">
      <c r="L36" s="84"/>
      <c r="M36" s="84"/>
      <c r="N36" s="84"/>
      <c r="O36" s="84"/>
    </row>
    <row r="37" spans="12:15">
      <c r="L37" s="84"/>
      <c r="M37" s="84"/>
      <c r="N37" s="84"/>
      <c r="O37" s="84"/>
    </row>
    <row r="38" spans="12:15">
      <c r="L38" s="84"/>
      <c r="M38" s="84"/>
      <c r="N38" s="84"/>
      <c r="O38" s="84"/>
    </row>
    <row r="39" spans="12:15">
      <c r="L39" s="84"/>
      <c r="M39" s="84"/>
      <c r="N39" s="84"/>
      <c r="O39" s="84"/>
    </row>
    <row r="40" spans="12:15">
      <c r="L40" s="84"/>
      <c r="M40" s="84"/>
      <c r="N40" s="84"/>
      <c r="O40" s="84"/>
    </row>
    <row r="41" spans="12:15">
      <c r="L41" s="84"/>
      <c r="M41" s="84"/>
      <c r="N41" s="84"/>
      <c r="O41" s="84"/>
    </row>
    <row r="42" spans="12:15">
      <c r="L42" s="84"/>
      <c r="M42" s="84"/>
      <c r="N42" s="84"/>
      <c r="O42" s="84"/>
    </row>
    <row r="43" spans="12:15">
      <c r="L43" s="84"/>
      <c r="M43" s="84"/>
      <c r="N43" s="84"/>
      <c r="O43" s="84"/>
    </row>
    <row r="44" spans="12:15">
      <c r="L44" s="84"/>
      <c r="M44" s="84"/>
      <c r="N44" s="84"/>
      <c r="O44" s="84"/>
    </row>
    <row r="45" spans="12:15">
      <c r="L45" s="84"/>
      <c r="M45" s="84"/>
      <c r="N45" s="84"/>
      <c r="O45" s="84"/>
    </row>
    <row r="46" spans="12:15">
      <c r="L46" s="84"/>
      <c r="M46" s="84"/>
      <c r="N46" s="84"/>
      <c r="O46" s="84"/>
    </row>
    <row r="47" spans="12:15">
      <c r="L47" s="84"/>
      <c r="M47" s="84"/>
      <c r="N47" s="84"/>
      <c r="O47" s="84"/>
    </row>
    <row r="48" spans="12:15">
      <c r="L48" s="84"/>
      <c r="M48" s="84"/>
      <c r="N48" s="84"/>
      <c r="O48" s="84"/>
    </row>
    <row r="49" spans="1:15" ht="15.75">
      <c r="A49" s="271" t="s">
        <v>1395</v>
      </c>
      <c r="B49" s="231"/>
      <c r="C49" s="231"/>
      <c r="D49" s="231"/>
      <c r="E49" s="231"/>
      <c r="F49" s="231"/>
      <c r="G49" s="272" t="s">
        <v>1424</v>
      </c>
      <c r="H49" s="828"/>
      <c r="I49" s="311" t="s">
        <v>1353</v>
      </c>
      <c r="L49" s="84"/>
      <c r="M49" s="84"/>
      <c r="N49" s="84"/>
      <c r="O49" s="84"/>
    </row>
    <row r="50" spans="1:15" ht="15.75">
      <c r="A50" s="231"/>
      <c r="B50" s="231"/>
      <c r="C50" s="231"/>
      <c r="D50" s="231"/>
      <c r="E50" s="231"/>
      <c r="F50" s="231"/>
      <c r="G50" s="272" t="s">
        <v>1396</v>
      </c>
      <c r="H50" s="828"/>
      <c r="I50" s="311" t="s">
        <v>1396</v>
      </c>
      <c r="L50" s="84"/>
      <c r="M50" s="84"/>
      <c r="N50" s="84"/>
      <c r="O50" s="84"/>
    </row>
    <row r="51" spans="1:15" ht="15.75">
      <c r="F51" s="231"/>
      <c r="G51" s="272" t="s">
        <v>1589</v>
      </c>
      <c r="H51" s="828"/>
      <c r="I51" s="311" t="s">
        <v>1424</v>
      </c>
      <c r="L51" s="84"/>
      <c r="M51" s="84"/>
      <c r="N51" s="84"/>
      <c r="O51" s="84"/>
    </row>
    <row r="52" spans="1:15" ht="15.75">
      <c r="A52" s="231" t="s">
        <v>1397</v>
      </c>
      <c r="B52" s="231"/>
      <c r="C52" s="231"/>
      <c r="D52" s="231"/>
      <c r="E52" s="231"/>
      <c r="F52" s="231"/>
      <c r="G52" s="272" t="s">
        <v>1036</v>
      </c>
      <c r="H52" s="828"/>
      <c r="I52" s="272" t="s">
        <v>1036</v>
      </c>
      <c r="L52" s="84"/>
      <c r="M52" s="84"/>
      <c r="N52" s="84"/>
      <c r="O52" s="84"/>
    </row>
    <row r="53" spans="1:15">
      <c r="A53" s="231"/>
      <c r="B53" s="231" t="s">
        <v>1398</v>
      </c>
      <c r="C53" s="231"/>
      <c r="D53" s="231"/>
      <c r="E53" s="231"/>
      <c r="F53" s="231"/>
      <c r="G53" s="1224">
        <v>-3.0000000000000001E-3</v>
      </c>
      <c r="H53" s="1124"/>
      <c r="I53" s="1226">
        <v>2.14</v>
      </c>
      <c r="L53" s="84"/>
      <c r="M53" s="84"/>
      <c r="N53" s="84"/>
      <c r="O53" s="84"/>
    </row>
    <row r="54" spans="1:15">
      <c r="A54" s="231"/>
      <c r="B54" s="231" t="s">
        <v>1399</v>
      </c>
      <c r="C54" s="231"/>
      <c r="D54" s="231"/>
      <c r="E54" s="231"/>
      <c r="F54" s="231"/>
      <c r="G54" s="1224">
        <v>0</v>
      </c>
      <c r="H54" s="1124"/>
      <c r="I54" s="1226">
        <v>0</v>
      </c>
      <c r="L54" s="84"/>
      <c r="M54" s="84"/>
      <c r="N54" s="84"/>
      <c r="O54" s="84"/>
    </row>
    <row r="55" spans="1:15">
      <c r="A55" s="231" t="s">
        <v>1400</v>
      </c>
      <c r="B55" s="231"/>
      <c r="C55" s="231"/>
      <c r="D55" s="231"/>
      <c r="E55" s="231"/>
      <c r="F55" s="231"/>
      <c r="G55" s="1224"/>
      <c r="H55" s="1124"/>
      <c r="I55" s="1226"/>
      <c r="L55" s="84"/>
      <c r="M55" s="84"/>
      <c r="N55" s="84"/>
      <c r="O55" s="84"/>
    </row>
    <row r="56" spans="1:15">
      <c r="A56" s="231"/>
      <c r="B56" s="231" t="s">
        <v>1398</v>
      </c>
      <c r="C56" s="231"/>
      <c r="D56" s="231"/>
      <c r="E56" s="231"/>
      <c r="F56" s="231"/>
      <c r="G56" s="1224">
        <v>-3.0000000000000001E-3</v>
      </c>
      <c r="H56" s="1124"/>
      <c r="I56" s="1226">
        <v>2.14</v>
      </c>
      <c r="L56" s="84"/>
      <c r="M56" s="84"/>
      <c r="N56" s="84"/>
      <c r="O56" s="84"/>
    </row>
    <row r="57" spans="1:15">
      <c r="A57" s="231"/>
      <c r="B57" s="231" t="s">
        <v>1399</v>
      </c>
      <c r="C57" s="231"/>
      <c r="D57" s="231"/>
      <c r="E57" s="231"/>
      <c r="F57" s="231"/>
      <c r="G57" s="1224">
        <v>0</v>
      </c>
      <c r="H57" s="1124"/>
      <c r="I57" s="1226">
        <v>0</v>
      </c>
      <c r="L57" s="84"/>
      <c r="M57" s="84"/>
      <c r="N57" s="84"/>
      <c r="O57" s="84"/>
    </row>
    <row r="58" spans="1:15">
      <c r="A58" s="231" t="s">
        <v>1401</v>
      </c>
      <c r="B58" s="231"/>
      <c r="C58" s="231"/>
      <c r="D58" s="231"/>
      <c r="E58" s="231"/>
      <c r="F58" s="231"/>
      <c r="G58" s="1224"/>
      <c r="H58" s="1124"/>
      <c r="I58" s="1226"/>
      <c r="L58" s="84"/>
      <c r="M58" s="84"/>
      <c r="N58" s="84"/>
      <c r="O58" s="84"/>
    </row>
    <row r="59" spans="1:15">
      <c r="A59" s="231"/>
      <c r="B59" s="231" t="s">
        <v>1398</v>
      </c>
      <c r="C59" s="231"/>
      <c r="D59" s="231"/>
      <c r="E59" s="231"/>
      <c r="F59" s="231"/>
      <c r="G59" s="1224">
        <v>5.4699999999999999E-2</v>
      </c>
      <c r="H59" s="1124"/>
      <c r="I59" s="1226">
        <v>18.52</v>
      </c>
      <c r="L59" s="84"/>
      <c r="M59" s="84"/>
      <c r="N59" s="84"/>
      <c r="O59" s="84"/>
    </row>
    <row r="60" spans="1:15">
      <c r="A60" s="231"/>
      <c r="B60" s="231" t="s">
        <v>1399</v>
      </c>
      <c r="C60" s="231"/>
      <c r="D60" s="231"/>
      <c r="E60" s="231"/>
      <c r="F60" s="231"/>
      <c r="G60" s="1224">
        <v>0</v>
      </c>
      <c r="H60" s="1124"/>
      <c r="I60" s="1226">
        <v>0</v>
      </c>
      <c r="L60" s="84"/>
      <c r="M60" s="84"/>
      <c r="N60" s="84"/>
      <c r="O60" s="84"/>
    </row>
    <row r="61" spans="1:15">
      <c r="A61" s="829"/>
      <c r="B61" s="829"/>
      <c r="C61" s="829"/>
      <c r="D61" s="829"/>
      <c r="E61" s="829"/>
      <c r="F61" s="829"/>
      <c r="G61" s="829"/>
      <c r="H61" s="829"/>
      <c r="I61" s="829"/>
      <c r="L61" s="84"/>
      <c r="M61" s="84"/>
      <c r="N61" s="84"/>
      <c r="O61" s="84"/>
    </row>
    <row r="62" spans="1:15">
      <c r="A62" s="829"/>
      <c r="B62" s="829"/>
      <c r="C62" s="829"/>
      <c r="D62" s="829"/>
      <c r="E62" s="829"/>
      <c r="F62" s="829"/>
      <c r="G62" s="829"/>
      <c r="H62" s="829"/>
      <c r="I62" s="829"/>
      <c r="L62" s="84"/>
      <c r="M62" s="84"/>
      <c r="N62" s="84"/>
      <c r="O62" s="84"/>
    </row>
    <row r="63" spans="1:15">
      <c r="A63" s="829"/>
      <c r="B63" s="829"/>
      <c r="C63" s="829"/>
      <c r="D63" s="829"/>
      <c r="E63" s="829"/>
      <c r="F63" s="829"/>
      <c r="G63" s="829"/>
      <c r="H63" s="829"/>
      <c r="I63" s="829"/>
      <c r="L63" s="84"/>
      <c r="M63" s="84"/>
      <c r="N63" s="84"/>
      <c r="O63" s="84"/>
    </row>
    <row r="64" spans="1:15">
      <c r="A64" s="829"/>
      <c r="B64" s="829"/>
      <c r="C64" s="829"/>
      <c r="D64" s="829"/>
      <c r="E64" s="829"/>
      <c r="F64" s="829"/>
      <c r="G64" s="829"/>
      <c r="H64" s="829"/>
      <c r="I64" s="829"/>
      <c r="L64" s="84"/>
      <c r="M64" s="84"/>
      <c r="N64" s="84"/>
      <c r="O64" s="84"/>
    </row>
    <row r="65" spans="1:15">
      <c r="A65" s="829"/>
      <c r="B65" s="829"/>
      <c r="C65" s="829"/>
      <c r="D65" s="829"/>
      <c r="E65" s="829"/>
      <c r="F65" s="829"/>
      <c r="G65" s="829"/>
      <c r="H65" s="829"/>
      <c r="I65" s="829"/>
      <c r="L65" s="84"/>
      <c r="M65" s="84"/>
      <c r="N65" s="84"/>
      <c r="O65" s="84"/>
    </row>
    <row r="66" spans="1:15">
      <c r="L66" s="84"/>
      <c r="M66" s="84"/>
      <c r="N66" s="84"/>
      <c r="O66" s="84"/>
    </row>
    <row r="67" spans="1:15">
      <c r="L67" s="84"/>
      <c r="M67" s="84"/>
      <c r="N67" s="84"/>
      <c r="O67" s="84"/>
    </row>
  </sheetData>
  <customSheetViews>
    <customSheetView guid="{7FD99AA4-5903-494A-9F09-AEC84FBFFB84}" fitToPage="1" topLeftCell="A3">
      <selection activeCell="M20" sqref="L20:M34"/>
      <pageMargins left="0.70866141732283472" right="0.70866141732283472" top="0.74803149606299213" bottom="0.74803149606299213" header="0.31496062992125984" footer="0.31496062992125984"/>
      <pageSetup paperSize="9" scale="99" orientation="portrait" r:id="rId1"/>
      <headerFooter>
        <oddFooter xml:space="preserve">&amp;C&amp;A
</oddFooter>
      </headerFooter>
    </customSheetView>
    <customSheetView guid="{44A2B057-7D30-4594-817B-0DBCD9A92E4A}" fitToPage="1" topLeftCell="A3">
      <selection activeCell="M20" sqref="L20:M34"/>
      <pageMargins left="0.70866141732283472" right="0.70866141732283472" top="0.74803149606299213" bottom="0.74803149606299213" header="0.31496062992125984" footer="0.31496062992125984"/>
      <pageSetup paperSize="9" scale="99" orientation="portrait" r:id="rId2"/>
      <headerFooter>
        <oddFooter xml:space="preserve">&amp;C&amp;A
</oddFooter>
      </headerFooter>
    </customSheetView>
  </customSheetViews>
  <pageMargins left="0.70866141732283472" right="0.70866141732283472" top="0.74803149606299213" bottom="0.74803149606299213" header="0.31496062992125984" footer="0.31496062992125984"/>
  <pageSetup paperSize="9" scale="66" orientation="portrait" r:id="rId3"/>
  <headerFooter>
    <oddFooter xml:space="preserve">&amp;C&amp;A
</oddFooter>
  </headerFooter>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G1"/>
  <sheetViews>
    <sheetView workbookViewId="0">
      <selection activeCell="M30" sqref="M30"/>
    </sheetView>
  </sheetViews>
  <sheetFormatPr defaultRowHeight="15"/>
  <cols>
    <col min="7" max="7" width="12" customWidth="1"/>
    <col min="8" max="8" width="11.109375" customWidth="1"/>
    <col min="9" max="9" width="1.5546875" customWidth="1"/>
    <col min="10" max="10" width="2.77734375" customWidth="1"/>
  </cols>
  <sheetData>
    <row r="1" spans="1:7">
      <c r="A1" s="10" t="str">
        <f>+'1'!A1</f>
        <v>SWANSEA BAY UNIVERSITY HEALTH BOARD ANNUAL ACCOUNTS 2023-24</v>
      </c>
      <c r="B1" s="204"/>
      <c r="C1" s="204"/>
      <c r="D1" s="204"/>
      <c r="E1" s="204"/>
      <c r="F1" s="204"/>
      <c r="G1" s="204"/>
    </row>
  </sheetData>
  <customSheetViews>
    <customSheetView guid="{7FD99AA4-5903-494A-9F09-AEC84FBFFB84}" topLeftCell="A13">
      <selection activeCell="O31" sqref="O1:P31"/>
      <pageMargins left="0.70866141732283472" right="0.70866141732283472" top="0.74803149606299213" bottom="0.74803149606299213" header="0.31496062992125984" footer="0.31496062992125984"/>
      <pageSetup paperSize="9" scale="80" orientation="portrait" r:id="rId1"/>
      <headerFooter>
        <oddFooter>&amp;C&amp;A</oddFooter>
      </headerFooter>
    </customSheetView>
    <customSheetView guid="{44A2B057-7D30-4594-817B-0DBCD9A92E4A}" topLeftCell="A13">
      <selection activeCell="O31" sqref="O1:P31"/>
      <pageMargins left="0.70866141732283472" right="0.70866141732283472" top="0.74803149606299213" bottom="0.74803149606299213" header="0.31496062992125984" footer="0.31496062992125984"/>
      <pageSetup paperSize="9" scale="80" orientation="portrait" r:id="rId2"/>
      <headerFooter>
        <oddFooter>&amp;C&amp;A</oddFooter>
      </headerFooter>
    </customSheetView>
  </customSheetViews>
  <pageMargins left="0.70866141732283472" right="0" top="0.74803149606299213" bottom="0.74803149606299213" header="0.31496062992125984" footer="0.31496062992125984"/>
  <pageSetup paperSize="9" orientation="portrait" r:id="rId3"/>
  <headerFooter>
    <oddFooter>&amp;C&amp;A</oddFooter>
  </headerFooter>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1"/>
  <sheetViews>
    <sheetView workbookViewId="0"/>
  </sheetViews>
  <sheetFormatPr defaultColWidth="8.77734375" defaultRowHeight="15"/>
  <cols>
    <col min="7" max="7" width="15.77734375" customWidth="1"/>
    <col min="8" max="8" width="11.109375" customWidth="1"/>
    <col min="9" max="9" width="1.5546875" customWidth="1"/>
    <col min="10" max="10" width="2.77734375" customWidth="1"/>
  </cols>
  <sheetData>
    <row r="1" spans="1:7">
      <c r="A1" s="10" t="str">
        <f>+'1'!A1</f>
        <v>SWANSEA BAY UNIVERSITY HEALTH BOARD ANNUAL ACCOUNTS 2023-24</v>
      </c>
      <c r="B1" s="204"/>
      <c r="C1" s="204"/>
      <c r="D1" s="204"/>
      <c r="E1" s="204"/>
      <c r="F1" s="204"/>
      <c r="G1" s="204"/>
    </row>
  </sheetData>
  <customSheetViews>
    <customSheetView guid="{7FD99AA4-5903-494A-9F09-AEC84FBFFB84}" topLeftCell="A7">
      <selection activeCell="K30" sqref="K30"/>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topLeftCell="A7">
      <selection activeCell="K30" sqref="K30"/>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R91"/>
  <sheetViews>
    <sheetView workbookViewId="0">
      <selection activeCell="H22" sqref="H22"/>
    </sheetView>
  </sheetViews>
  <sheetFormatPr defaultRowHeight="15"/>
  <cols>
    <col min="7" max="7" width="0.44140625" customWidth="1"/>
    <col min="9" max="9" width="0.44140625" customWidth="1"/>
    <col min="10" max="10" width="8.77734375" style="146"/>
    <col min="11" max="11" width="0.44140625" style="146" customWidth="1"/>
    <col min="12" max="12" width="8.77734375" style="146"/>
  </cols>
  <sheetData>
    <row r="1" spans="1:18" ht="15.75">
      <c r="A1" s="10" t="str">
        <f>+'1'!A1</f>
        <v>SWANSEA BAY UNIVERSITY HEALTH BOARD ANNUAL ACCOUNTS 2023-24</v>
      </c>
      <c r="B1" s="34"/>
      <c r="C1" s="34"/>
      <c r="D1" s="34"/>
      <c r="E1" s="34"/>
      <c r="F1" s="48"/>
      <c r="G1" s="48"/>
      <c r="H1" s="48"/>
      <c r="I1" s="48"/>
      <c r="J1" s="444"/>
      <c r="K1" s="444"/>
      <c r="L1" s="444"/>
      <c r="O1" s="84"/>
      <c r="P1" s="84"/>
      <c r="Q1" s="84"/>
      <c r="R1" s="84"/>
    </row>
    <row r="2" spans="1:18">
      <c r="O2" s="84"/>
      <c r="P2" s="84"/>
      <c r="Q2" s="84"/>
      <c r="R2" s="84"/>
    </row>
    <row r="3" spans="1:18" ht="15.75">
      <c r="A3" s="94" t="s">
        <v>566</v>
      </c>
      <c r="B3" s="15"/>
      <c r="C3" s="15"/>
      <c r="D3" s="15"/>
      <c r="E3" s="15"/>
      <c r="F3" s="15"/>
      <c r="G3" s="15"/>
      <c r="H3" s="15"/>
      <c r="I3" s="15"/>
      <c r="J3" s="41"/>
      <c r="K3" s="41"/>
      <c r="L3" s="41"/>
      <c r="O3" s="84"/>
      <c r="P3" s="84"/>
      <c r="Q3" s="84"/>
      <c r="R3" s="84"/>
    </row>
    <row r="4" spans="1:18">
      <c r="A4" s="2"/>
      <c r="B4" s="41"/>
      <c r="C4" s="41"/>
      <c r="D4" s="41"/>
      <c r="E4" s="41"/>
      <c r="F4" s="41"/>
      <c r="G4" s="41"/>
      <c r="H4" s="41"/>
      <c r="I4" s="41"/>
      <c r="J4" s="41"/>
      <c r="K4" s="41"/>
      <c r="L4" s="2"/>
      <c r="O4" s="84"/>
      <c r="P4" s="84"/>
      <c r="Q4" s="84"/>
      <c r="R4" s="84"/>
    </row>
    <row r="5" spans="1:18" ht="15.75">
      <c r="A5" s="17"/>
      <c r="B5" s="41"/>
      <c r="C5" s="41"/>
      <c r="D5" s="41"/>
      <c r="E5" s="41"/>
      <c r="F5" s="41"/>
      <c r="G5" s="41"/>
      <c r="H5" s="41"/>
      <c r="I5" s="41"/>
      <c r="J5" s="41"/>
      <c r="K5" s="41"/>
      <c r="L5" s="41"/>
      <c r="O5" s="84"/>
      <c r="P5" s="84"/>
      <c r="Q5" s="84"/>
      <c r="R5" s="84"/>
    </row>
    <row r="6" spans="1:18">
      <c r="A6" s="114" t="s">
        <v>567</v>
      </c>
      <c r="B6" s="2"/>
      <c r="C6" s="2"/>
      <c r="D6" s="2"/>
      <c r="E6" s="2"/>
      <c r="F6" s="2"/>
      <c r="G6" s="2"/>
      <c r="H6" s="2"/>
      <c r="I6" s="2"/>
      <c r="J6" s="2"/>
      <c r="K6" s="2"/>
      <c r="L6" s="2"/>
      <c r="O6" s="84"/>
      <c r="P6" s="84"/>
      <c r="Q6" s="84"/>
      <c r="R6" s="84"/>
    </row>
    <row r="7" spans="1:18">
      <c r="A7" s="65"/>
      <c r="B7" s="14"/>
      <c r="C7" s="14"/>
      <c r="D7" s="14"/>
      <c r="E7" s="14"/>
      <c r="F7" s="14"/>
      <c r="G7" s="14"/>
      <c r="H7" s="14"/>
      <c r="I7" s="14"/>
      <c r="J7" s="14"/>
      <c r="K7" s="14"/>
      <c r="L7" s="14"/>
      <c r="O7" s="84"/>
      <c r="P7" s="84"/>
      <c r="Q7" s="84"/>
      <c r="R7" s="84"/>
    </row>
    <row r="8" spans="1:18">
      <c r="B8" s="14"/>
      <c r="C8" s="14"/>
      <c r="D8" s="14"/>
      <c r="E8" s="14"/>
      <c r="F8" s="14"/>
      <c r="G8" s="14"/>
      <c r="H8" s="14"/>
      <c r="I8" s="14"/>
      <c r="J8" s="14"/>
      <c r="K8" s="14"/>
      <c r="L8" s="14"/>
      <c r="N8" s="113"/>
      <c r="O8" s="84"/>
      <c r="P8" s="84"/>
      <c r="Q8" s="84"/>
      <c r="R8" s="84"/>
    </row>
    <row r="9" spans="1:18">
      <c r="B9" s="14"/>
      <c r="C9" s="14"/>
      <c r="D9" s="14"/>
      <c r="E9" s="14"/>
      <c r="F9" s="14"/>
      <c r="G9" s="14"/>
      <c r="H9" s="14"/>
      <c r="I9" s="14"/>
      <c r="J9" s="14"/>
      <c r="K9" s="14"/>
      <c r="L9" s="14"/>
      <c r="N9" s="113"/>
      <c r="O9" s="84"/>
      <c r="P9" s="84"/>
      <c r="Q9" s="84"/>
      <c r="R9" s="84"/>
    </row>
    <row r="10" spans="1:18">
      <c r="B10" s="14"/>
      <c r="C10" s="14"/>
      <c r="D10" s="14"/>
      <c r="E10" s="14"/>
      <c r="F10" s="14"/>
      <c r="G10" s="14"/>
      <c r="H10" s="14"/>
      <c r="I10" s="14"/>
      <c r="J10" s="14"/>
      <c r="K10" s="14"/>
      <c r="L10" s="14"/>
      <c r="N10" s="14"/>
      <c r="O10" s="84"/>
      <c r="P10" s="84"/>
      <c r="Q10" s="84"/>
      <c r="R10" s="84"/>
    </row>
    <row r="11" spans="1:18">
      <c r="A11" s="14"/>
      <c r="B11" s="14"/>
      <c r="C11" s="14"/>
      <c r="D11" s="14"/>
      <c r="E11" s="14"/>
      <c r="F11" s="14"/>
      <c r="G11" s="14"/>
      <c r="H11" s="14"/>
      <c r="I11" s="14"/>
      <c r="J11" s="14"/>
      <c r="K11" s="14"/>
      <c r="L11" s="14"/>
      <c r="O11" s="84"/>
      <c r="P11" s="84"/>
      <c r="Q11" s="84"/>
      <c r="R11" s="84"/>
    </row>
    <row r="12" spans="1:18">
      <c r="A12" s="14"/>
      <c r="B12" s="14"/>
      <c r="C12" s="14"/>
      <c r="D12" s="14"/>
      <c r="E12" s="14"/>
      <c r="F12" s="14"/>
      <c r="G12" s="14"/>
      <c r="H12" s="14"/>
      <c r="I12" s="14"/>
      <c r="J12" s="14"/>
      <c r="K12" s="14"/>
      <c r="L12" s="14"/>
      <c r="O12" s="84"/>
      <c r="P12" s="84"/>
      <c r="Q12" s="84"/>
      <c r="R12" s="84"/>
    </row>
    <row r="13" spans="1:18">
      <c r="A13" s="14"/>
      <c r="B13" s="14"/>
      <c r="C13" s="14"/>
      <c r="D13" s="14"/>
      <c r="E13" s="14"/>
      <c r="F13" s="14"/>
      <c r="G13" s="14"/>
      <c r="H13" s="14"/>
      <c r="I13" s="14"/>
      <c r="J13" s="14"/>
      <c r="K13" s="14"/>
      <c r="L13" s="14"/>
      <c r="O13" s="84"/>
      <c r="P13" s="84"/>
      <c r="Q13" s="84"/>
      <c r="R13" s="84"/>
    </row>
    <row r="14" spans="1:18">
      <c r="A14" s="14"/>
      <c r="B14" s="14"/>
      <c r="C14" s="14"/>
      <c r="D14" s="14"/>
      <c r="E14" s="14"/>
      <c r="F14" s="14"/>
      <c r="G14" s="14"/>
      <c r="H14" s="14"/>
      <c r="I14" s="14"/>
      <c r="J14" s="337"/>
      <c r="K14" s="39"/>
      <c r="L14" s="39"/>
      <c r="O14" s="84"/>
      <c r="P14" s="84"/>
      <c r="Q14" s="84"/>
      <c r="R14" s="84"/>
    </row>
    <row r="15" spans="1:18">
      <c r="A15" s="2"/>
      <c r="B15" s="2"/>
      <c r="C15" s="2"/>
      <c r="D15" s="2"/>
      <c r="E15" s="2"/>
      <c r="F15" s="36" t="s">
        <v>1589</v>
      </c>
      <c r="G15" s="2"/>
      <c r="H15" s="36" t="s">
        <v>1589</v>
      </c>
      <c r="I15" s="81"/>
      <c r="J15" s="19" t="s">
        <v>1424</v>
      </c>
      <c r="K15" s="2"/>
      <c r="L15" s="19" t="s">
        <v>1424</v>
      </c>
      <c r="O15" s="84"/>
      <c r="P15" s="84"/>
      <c r="Q15" s="84"/>
      <c r="R15" s="84"/>
    </row>
    <row r="16" spans="1:18">
      <c r="A16" s="3" t="s">
        <v>194</v>
      </c>
      <c r="B16" s="42"/>
      <c r="C16" s="42"/>
      <c r="D16" s="42"/>
      <c r="E16" s="42"/>
      <c r="F16" s="80" t="s">
        <v>176</v>
      </c>
      <c r="G16" s="81"/>
      <c r="H16" s="36" t="s">
        <v>22</v>
      </c>
      <c r="I16" s="2"/>
      <c r="J16" s="81" t="s">
        <v>176</v>
      </c>
      <c r="K16" s="81"/>
      <c r="L16" s="19" t="s">
        <v>22</v>
      </c>
      <c r="O16" s="84"/>
      <c r="P16" s="84"/>
      <c r="Q16" s="84"/>
      <c r="R16" s="84"/>
    </row>
    <row r="17" spans="1:18">
      <c r="A17" s="78" t="s">
        <v>369</v>
      </c>
      <c r="B17" s="42"/>
      <c r="C17" s="42"/>
      <c r="D17" s="42"/>
      <c r="E17" s="42"/>
      <c r="F17" s="377">
        <v>5139</v>
      </c>
      <c r="G17" s="71"/>
      <c r="H17" s="377">
        <v>236199</v>
      </c>
      <c r="I17" s="14"/>
      <c r="J17" s="42">
        <f>'Data Sheet'!N1004</f>
        <v>5009</v>
      </c>
      <c r="K17" s="42"/>
      <c r="L17" s="42">
        <f>'Data Sheet'!N1017</f>
        <v>246350</v>
      </c>
      <c r="O17" s="84"/>
      <c r="P17" s="84"/>
      <c r="Q17" s="84"/>
      <c r="R17" s="84"/>
    </row>
    <row r="18" spans="1:18">
      <c r="A18" s="2" t="s">
        <v>195</v>
      </c>
      <c r="B18" s="42"/>
      <c r="C18" s="42"/>
      <c r="D18" s="42"/>
      <c r="E18" s="42"/>
      <c r="F18" s="377">
        <v>4445</v>
      </c>
      <c r="G18" s="71"/>
      <c r="H18" s="377">
        <v>225050</v>
      </c>
      <c r="I18" s="14"/>
      <c r="J18" s="42">
        <f>'Data Sheet'!N1005</f>
        <v>4352</v>
      </c>
      <c r="K18" s="42"/>
      <c r="L18" s="42">
        <f>'Data Sheet'!N1018</f>
        <v>239972</v>
      </c>
      <c r="O18" s="84"/>
      <c r="P18" s="84"/>
      <c r="Q18" s="84"/>
      <c r="R18" s="84"/>
    </row>
    <row r="19" spans="1:18">
      <c r="A19" s="2" t="s">
        <v>196</v>
      </c>
      <c r="B19" s="42"/>
      <c r="C19" s="42"/>
      <c r="D19" s="42"/>
      <c r="E19" s="42"/>
      <c r="F19" s="115">
        <f>IF(ISERR(+F18/F17),0,(+F18/F17))</f>
        <v>0.86495427125899982</v>
      </c>
      <c r="G19" s="116"/>
      <c r="H19" s="115">
        <f>IF(ISERR(+H18/H17),0,(+H18/H17))</f>
        <v>0.95279827602995781</v>
      </c>
      <c r="I19" s="2"/>
      <c r="J19" s="117">
        <f>IF(ISERR(+J18/J17),0,(+J18/J17))</f>
        <v>0.86883609502894787</v>
      </c>
      <c r="K19" s="116"/>
      <c r="L19" s="117">
        <f>IF(ISERR(+L18/L17),0,(+L18/L17))</f>
        <v>0.97411000608889786</v>
      </c>
      <c r="O19" s="84"/>
      <c r="P19" s="84"/>
      <c r="Q19" s="84"/>
      <c r="R19" s="84"/>
    </row>
    <row r="20" spans="1:18">
      <c r="A20" s="2"/>
      <c r="B20" s="42"/>
      <c r="C20" s="42"/>
      <c r="D20" s="42"/>
      <c r="E20" s="42"/>
      <c r="F20" s="118"/>
      <c r="G20" s="116"/>
      <c r="H20" s="118"/>
      <c r="I20" s="2"/>
      <c r="J20" s="116"/>
      <c r="K20" s="116"/>
      <c r="L20" s="116"/>
      <c r="O20" s="84"/>
      <c r="P20" s="84"/>
      <c r="Q20" s="84"/>
      <c r="R20" s="84"/>
    </row>
    <row r="21" spans="1:18">
      <c r="A21" s="3" t="s">
        <v>197</v>
      </c>
      <c r="B21" s="42"/>
      <c r="C21" s="42"/>
      <c r="D21" s="42"/>
      <c r="E21" s="42"/>
      <c r="F21" s="42"/>
      <c r="G21" s="42"/>
      <c r="H21" s="68"/>
      <c r="I21" s="2"/>
      <c r="J21" s="19"/>
      <c r="K21" s="19"/>
      <c r="L21" s="19"/>
      <c r="O21" s="84"/>
      <c r="P21" s="84"/>
      <c r="Q21" s="84"/>
      <c r="R21" s="84"/>
    </row>
    <row r="22" spans="1:18">
      <c r="A22" s="78" t="s">
        <v>369</v>
      </c>
      <c r="B22" s="42"/>
      <c r="C22" s="42"/>
      <c r="D22" s="42"/>
      <c r="E22" s="42"/>
      <c r="F22" s="377">
        <v>314675</v>
      </c>
      <c r="G22" s="71"/>
      <c r="H22" s="377">
        <v>469951</v>
      </c>
      <c r="I22" s="14"/>
      <c r="J22" s="42">
        <f>'Data Sheet'!N1008</f>
        <v>315307</v>
      </c>
      <c r="K22" s="42"/>
      <c r="L22" s="42">
        <f>'Data Sheet'!N1021</f>
        <v>482714</v>
      </c>
      <c r="O22" s="84"/>
      <c r="P22" s="84"/>
      <c r="Q22" s="84"/>
      <c r="R22" s="84"/>
    </row>
    <row r="23" spans="1:18">
      <c r="A23" s="2" t="s">
        <v>195</v>
      </c>
      <c r="B23" s="42"/>
      <c r="C23" s="42"/>
      <c r="D23" s="42"/>
      <c r="E23" s="42"/>
      <c r="F23" s="377">
        <v>302538</v>
      </c>
      <c r="G23" s="71"/>
      <c r="H23" s="377">
        <v>436052</v>
      </c>
      <c r="I23" s="14"/>
      <c r="J23" s="42">
        <f>'Data Sheet'!N1009</f>
        <v>298578</v>
      </c>
      <c r="K23" s="42"/>
      <c r="L23" s="42">
        <f>'Data Sheet'!N1022</f>
        <v>440446</v>
      </c>
      <c r="O23" s="84"/>
      <c r="P23" s="84"/>
      <c r="Q23" s="84"/>
      <c r="R23" s="84"/>
    </row>
    <row r="24" spans="1:18">
      <c r="A24" s="2" t="s">
        <v>196</v>
      </c>
      <c r="B24" s="2"/>
      <c r="C24" s="2"/>
      <c r="D24" s="2"/>
      <c r="E24" s="2"/>
      <c r="F24" s="115">
        <f>IF(ISERR(+F23/F22),0,(+F23/F22))</f>
        <v>0.96143004687375866</v>
      </c>
      <c r="G24" s="116"/>
      <c r="H24" s="115">
        <f>IF(ISERR(+H23/H22),0,(+H23/H22))</f>
        <v>0.92786694783073131</v>
      </c>
      <c r="I24" s="2"/>
      <c r="J24" s="117">
        <f>IF(ISERR(+J23/J22),0,(+J23/J22))</f>
        <v>0.94694377226005133</v>
      </c>
      <c r="K24" s="116"/>
      <c r="L24" s="117">
        <f>IF(ISERR(+L23/L22),0,(+L23/L22))</f>
        <v>0.9124367637980253</v>
      </c>
      <c r="O24" s="84"/>
      <c r="P24" s="84"/>
      <c r="Q24" s="84"/>
      <c r="R24" s="84"/>
    </row>
    <row r="25" spans="1:18">
      <c r="A25" s="2"/>
      <c r="B25" s="2"/>
      <c r="C25" s="2"/>
      <c r="D25" s="2"/>
      <c r="E25" s="2"/>
      <c r="F25" s="8"/>
      <c r="G25" s="8"/>
      <c r="H25" s="8"/>
      <c r="I25" s="2"/>
      <c r="J25" s="2"/>
      <c r="K25" s="2"/>
      <c r="L25" s="2"/>
      <c r="O25" s="84"/>
      <c r="P25" s="84"/>
      <c r="Q25" s="84"/>
      <c r="R25" s="84"/>
    </row>
    <row r="26" spans="1:18">
      <c r="A26" s="3" t="s">
        <v>106</v>
      </c>
      <c r="B26" s="2"/>
      <c r="C26" s="2"/>
      <c r="D26" s="2"/>
      <c r="E26" s="2"/>
      <c r="F26" s="8"/>
      <c r="G26" s="8"/>
      <c r="H26" s="8"/>
      <c r="I26" s="2"/>
      <c r="J26" s="19"/>
      <c r="K26" s="19"/>
      <c r="L26" s="19"/>
      <c r="O26" s="84"/>
      <c r="P26" s="84"/>
      <c r="Q26" s="84"/>
      <c r="R26" s="84"/>
    </row>
    <row r="27" spans="1:18">
      <c r="A27" s="78" t="s">
        <v>369</v>
      </c>
      <c r="B27" s="2"/>
      <c r="C27" s="2"/>
      <c r="D27" s="2"/>
      <c r="E27" s="2"/>
      <c r="F27" s="68">
        <f>F17+F22</f>
        <v>319814</v>
      </c>
      <c r="G27" s="42"/>
      <c r="H27" s="68">
        <f>H17+H22</f>
        <v>706150</v>
      </c>
      <c r="I27" s="2"/>
      <c r="J27" s="42">
        <f>J17+J22</f>
        <v>320316</v>
      </c>
      <c r="K27" s="42"/>
      <c r="L27" s="42">
        <f>L17+L22</f>
        <v>729064</v>
      </c>
      <c r="O27" s="84"/>
      <c r="P27" s="84"/>
      <c r="Q27" s="84"/>
      <c r="R27" s="84"/>
    </row>
    <row r="28" spans="1:18">
      <c r="A28" s="2" t="s">
        <v>195</v>
      </c>
      <c r="B28" s="2"/>
      <c r="C28" s="2"/>
      <c r="D28" s="2"/>
      <c r="E28" s="2"/>
      <c r="F28" s="68">
        <f>F18+F23</f>
        <v>306983</v>
      </c>
      <c r="G28" s="42"/>
      <c r="H28" s="68">
        <f>H18+H23</f>
        <v>661102</v>
      </c>
      <c r="I28" s="2"/>
      <c r="J28" s="42">
        <f>J18+J23</f>
        <v>302930</v>
      </c>
      <c r="K28" s="42"/>
      <c r="L28" s="42">
        <f>L18+L23</f>
        <v>680418</v>
      </c>
      <c r="O28" s="84"/>
      <c r="P28" s="84"/>
      <c r="Q28" s="84"/>
      <c r="R28" s="84"/>
    </row>
    <row r="29" spans="1:18">
      <c r="A29" s="2" t="s">
        <v>196</v>
      </c>
      <c r="B29" s="2"/>
      <c r="C29" s="2"/>
      <c r="D29" s="2"/>
      <c r="E29" s="2"/>
      <c r="F29" s="115">
        <f>IF(ISERR(+F28/F27),0,(+F28/F27))</f>
        <v>0.95987980513673576</v>
      </c>
      <c r="G29" s="116"/>
      <c r="H29" s="115">
        <f>IF(ISERR(+H28/H27),0,(+H28/H27))</f>
        <v>0.93620618848686543</v>
      </c>
      <c r="I29" s="2"/>
      <c r="J29" s="117">
        <f>IF(ISERR(+J28/J27),0,(+J28/J27))</f>
        <v>0.94572234918018461</v>
      </c>
      <c r="K29" s="116"/>
      <c r="L29" s="117">
        <f>IF(ISERR(+L28/L27),0,(+L28/L27))</f>
        <v>0.93327609098789677</v>
      </c>
      <c r="O29" s="84"/>
      <c r="P29" s="84"/>
      <c r="Q29" s="84"/>
      <c r="R29" s="84"/>
    </row>
    <row r="30" spans="1:18">
      <c r="A30" s="14"/>
      <c r="B30" s="14"/>
      <c r="C30" s="14"/>
      <c r="D30" s="14"/>
      <c r="E30" s="14"/>
      <c r="F30" s="14"/>
      <c r="G30" s="14"/>
      <c r="H30" s="14"/>
      <c r="I30" s="14"/>
      <c r="J30" s="2"/>
      <c r="K30" s="2"/>
      <c r="L30" s="2"/>
      <c r="M30" s="84"/>
      <c r="O30" s="84"/>
      <c r="P30" s="84"/>
      <c r="Q30" s="84"/>
      <c r="R30" s="84"/>
    </row>
    <row r="31" spans="1:18" s="84" customFormat="1">
      <c r="A31" s="14"/>
      <c r="B31" s="14"/>
      <c r="C31" s="14"/>
      <c r="D31" s="14"/>
      <c r="E31" s="14"/>
      <c r="F31" s="14"/>
      <c r="G31" s="14"/>
      <c r="H31" s="14"/>
      <c r="I31" s="14"/>
      <c r="J31" s="14"/>
      <c r="K31" s="14"/>
      <c r="L31" s="14"/>
    </row>
    <row r="32" spans="1:18" s="84" customFormat="1">
      <c r="A32" s="14"/>
      <c r="B32" s="14"/>
      <c r="C32" s="14"/>
      <c r="D32" s="14"/>
      <c r="E32" s="14"/>
      <c r="F32" s="14"/>
      <c r="G32" s="14"/>
      <c r="H32" s="14"/>
      <c r="I32" s="14"/>
      <c r="J32" s="14"/>
      <c r="K32" s="14"/>
      <c r="L32" s="14"/>
    </row>
    <row r="33" spans="1:18" s="84" customFormat="1">
      <c r="A33" s="14"/>
      <c r="B33" s="14"/>
      <c r="C33" s="14"/>
      <c r="D33" s="14"/>
      <c r="E33" s="14"/>
      <c r="F33" s="14"/>
      <c r="G33" s="14"/>
      <c r="H33" s="14"/>
      <c r="I33" s="14"/>
      <c r="J33" s="14"/>
      <c r="K33" s="14"/>
      <c r="L33" s="14"/>
    </row>
    <row r="34" spans="1:18" s="84" customFormat="1">
      <c r="A34" s="14"/>
      <c r="B34" s="14"/>
      <c r="C34" s="14"/>
      <c r="D34" s="14"/>
      <c r="E34" s="14"/>
      <c r="F34" s="14"/>
      <c r="G34" s="14"/>
      <c r="H34" s="14"/>
      <c r="I34" s="14"/>
      <c r="J34" s="14"/>
      <c r="K34" s="14"/>
      <c r="L34" s="14"/>
    </row>
    <row r="35" spans="1:18" s="84" customFormat="1">
      <c r="A35" s="14"/>
      <c r="B35" s="14"/>
      <c r="C35" s="14"/>
      <c r="D35" s="14"/>
      <c r="E35" s="14"/>
      <c r="F35" s="14"/>
      <c r="G35" s="14"/>
      <c r="H35" s="14"/>
      <c r="I35" s="14"/>
      <c r="J35" s="14"/>
      <c r="K35" s="14"/>
      <c r="L35" s="14"/>
    </row>
    <row r="36" spans="1:18" s="84" customFormat="1">
      <c r="A36" s="14"/>
      <c r="B36" s="14"/>
      <c r="C36" s="14"/>
      <c r="D36" s="14"/>
      <c r="E36" s="14"/>
      <c r="F36" s="14"/>
      <c r="G36" s="14"/>
      <c r="H36" s="14"/>
      <c r="I36" s="14"/>
      <c r="J36" s="14"/>
      <c r="K36" s="14"/>
      <c r="L36" s="14"/>
    </row>
    <row r="37" spans="1:18" s="84" customFormat="1">
      <c r="A37" s="14"/>
      <c r="B37" s="14"/>
      <c r="C37" s="14"/>
      <c r="D37" s="14"/>
      <c r="E37" s="14"/>
      <c r="F37" s="14"/>
      <c r="G37" s="14"/>
      <c r="H37" s="14"/>
      <c r="I37" s="14"/>
      <c r="J37" s="14"/>
      <c r="K37" s="14"/>
      <c r="L37" s="14"/>
    </row>
    <row r="38" spans="1:18" s="84" customFormat="1">
      <c r="A38" s="14"/>
      <c r="B38" s="14"/>
      <c r="C38" s="14"/>
      <c r="D38" s="14"/>
      <c r="E38" s="14"/>
      <c r="F38" s="14"/>
      <c r="G38" s="14"/>
      <c r="H38" s="14"/>
      <c r="I38" s="14"/>
      <c r="J38" s="14"/>
      <c r="K38" s="14"/>
      <c r="L38" s="14"/>
    </row>
    <row r="39" spans="1:18" s="84" customFormat="1">
      <c r="A39" s="14"/>
      <c r="B39" s="14"/>
      <c r="C39" s="14"/>
      <c r="D39" s="14"/>
      <c r="E39" s="14"/>
      <c r="F39" s="14"/>
      <c r="G39" s="14"/>
      <c r="H39" s="14"/>
      <c r="I39" s="14"/>
      <c r="J39" s="14"/>
      <c r="K39" s="14"/>
      <c r="L39" s="14"/>
    </row>
    <row r="40" spans="1:18" s="84" customFormat="1">
      <c r="A40" s="14"/>
      <c r="B40" s="14"/>
      <c r="C40" s="14"/>
      <c r="D40" s="14"/>
      <c r="E40" s="14"/>
      <c r="F40" s="14"/>
      <c r="G40" s="14"/>
      <c r="H40" s="14"/>
      <c r="I40" s="14"/>
      <c r="J40" s="14"/>
      <c r="K40" s="14"/>
      <c r="L40" s="14"/>
    </row>
    <row r="41" spans="1:18" s="84" customFormat="1">
      <c r="A41" s="14"/>
      <c r="B41" s="14"/>
      <c r="C41" s="14"/>
      <c r="D41" s="14"/>
      <c r="E41" s="14"/>
      <c r="F41" s="14"/>
      <c r="G41" s="14"/>
      <c r="H41" s="14"/>
      <c r="I41" s="14"/>
      <c r="J41" s="14"/>
      <c r="K41" s="14"/>
      <c r="L41" s="14"/>
    </row>
    <row r="42" spans="1:18">
      <c r="A42" s="14"/>
      <c r="B42" s="14"/>
      <c r="C42" s="14"/>
      <c r="D42" s="14"/>
      <c r="E42" s="14"/>
      <c r="F42" s="14"/>
      <c r="G42" s="14"/>
      <c r="H42" s="14"/>
      <c r="I42" s="14"/>
      <c r="J42" s="14"/>
      <c r="K42" s="14"/>
      <c r="L42" s="14"/>
      <c r="M42" s="84"/>
      <c r="O42" s="84"/>
      <c r="P42" s="84"/>
      <c r="Q42" s="84"/>
      <c r="R42" s="84"/>
    </row>
    <row r="43" spans="1:18">
      <c r="A43" s="3" t="s">
        <v>568</v>
      </c>
      <c r="B43" s="2"/>
      <c r="C43" s="2"/>
      <c r="D43" s="2"/>
      <c r="E43" s="2"/>
      <c r="F43" s="2"/>
      <c r="G43" s="2"/>
      <c r="H43" s="2"/>
      <c r="I43" s="2"/>
      <c r="J43" s="2"/>
      <c r="K43" s="2"/>
      <c r="L43" s="2"/>
      <c r="O43" s="84"/>
      <c r="P43" s="84"/>
      <c r="Q43" s="84"/>
      <c r="R43" s="84"/>
    </row>
    <row r="44" spans="1:18">
      <c r="A44" s="3"/>
      <c r="B44" s="2"/>
      <c r="C44" s="2"/>
      <c r="D44" s="2"/>
      <c r="E44" s="2"/>
      <c r="F44" s="2"/>
      <c r="G44" s="2"/>
      <c r="H44" s="2"/>
      <c r="I44" s="2"/>
      <c r="J44" s="2"/>
      <c r="K44" s="2"/>
      <c r="L44" s="2"/>
      <c r="O44" s="84"/>
      <c r="P44" s="84"/>
      <c r="Q44" s="84"/>
      <c r="R44" s="84"/>
    </row>
    <row r="45" spans="1:18">
      <c r="A45" s="3"/>
      <c r="B45" s="2"/>
      <c r="C45" s="2"/>
      <c r="D45" s="2"/>
      <c r="E45" s="2"/>
      <c r="F45" s="2"/>
      <c r="G45" s="2"/>
      <c r="H45" s="2"/>
      <c r="I45" s="2"/>
      <c r="J45" s="36" t="s">
        <v>1589</v>
      </c>
      <c r="K45" s="81"/>
      <c r="L45" s="19" t="s">
        <v>1424</v>
      </c>
      <c r="O45" s="84"/>
      <c r="P45" s="84"/>
      <c r="Q45" s="84"/>
      <c r="R45" s="84"/>
    </row>
    <row r="46" spans="1:18">
      <c r="A46" s="2"/>
      <c r="B46" s="2"/>
      <c r="C46" s="2"/>
      <c r="D46" s="2"/>
      <c r="E46" s="2"/>
      <c r="F46" s="2"/>
      <c r="G46" s="2"/>
      <c r="H46" s="2"/>
      <c r="I46" s="2"/>
      <c r="J46" s="119" t="s">
        <v>370</v>
      </c>
      <c r="K46" s="2"/>
      <c r="L46" s="120" t="s">
        <v>370</v>
      </c>
      <c r="O46" s="84"/>
      <c r="P46" s="84"/>
      <c r="Q46" s="84"/>
      <c r="R46" s="84"/>
    </row>
    <row r="47" spans="1:18">
      <c r="A47" s="78" t="s">
        <v>741</v>
      </c>
      <c r="B47" s="2"/>
      <c r="C47" s="2"/>
      <c r="D47" s="2"/>
      <c r="E47" s="2"/>
      <c r="F47" s="2"/>
      <c r="G47" s="2"/>
      <c r="H47" s="2"/>
      <c r="I47" s="2"/>
      <c r="J47" s="65"/>
      <c r="K47" s="14"/>
      <c r="L47" s="88"/>
      <c r="O47" s="84"/>
      <c r="P47" s="84"/>
      <c r="Q47" s="84"/>
      <c r="R47" s="84"/>
    </row>
    <row r="48" spans="1:18">
      <c r="A48" s="77" t="s">
        <v>371</v>
      </c>
      <c r="B48" s="2"/>
      <c r="C48" s="2"/>
      <c r="D48" s="2"/>
      <c r="E48" s="2"/>
      <c r="F48" s="2"/>
      <c r="G48" s="2"/>
      <c r="H48" s="2"/>
      <c r="I48" s="2"/>
      <c r="J48" s="79">
        <v>0</v>
      </c>
      <c r="K48" s="282"/>
      <c r="L48" s="42">
        <f>'Data Sheet'!N1029</f>
        <v>0</v>
      </c>
      <c r="O48" s="84"/>
      <c r="P48" s="84"/>
      <c r="Q48" s="84"/>
      <c r="R48" s="84"/>
    </row>
    <row r="49" spans="1:18">
      <c r="A49" s="77" t="s">
        <v>198</v>
      </c>
      <c r="B49" s="2"/>
      <c r="C49" s="2"/>
      <c r="D49" s="2"/>
      <c r="E49" s="2"/>
      <c r="F49" s="2"/>
      <c r="G49" s="2"/>
      <c r="H49" s="2"/>
      <c r="I49" s="2"/>
      <c r="J49" s="79">
        <v>0</v>
      </c>
      <c r="K49" s="282"/>
      <c r="L49" s="42">
        <f>'Data Sheet'!N1030</f>
        <v>0</v>
      </c>
      <c r="O49" s="84"/>
      <c r="P49" s="84"/>
      <c r="Q49" s="84"/>
      <c r="R49" s="84"/>
    </row>
    <row r="50" spans="1:18">
      <c r="A50" s="2"/>
      <c r="B50" s="2"/>
      <c r="C50" s="2"/>
      <c r="D50" s="2"/>
      <c r="E50" s="2"/>
      <c r="F50" s="2"/>
      <c r="G50" s="2"/>
      <c r="H50" s="2"/>
      <c r="I50" s="2"/>
      <c r="J50" s="2"/>
      <c r="K50" s="2"/>
      <c r="L50" s="2"/>
      <c r="O50" s="84"/>
      <c r="P50" s="84"/>
      <c r="Q50" s="84"/>
      <c r="R50" s="84"/>
    </row>
    <row r="51" spans="1:18" ht="15.75" thickBot="1">
      <c r="A51" s="4" t="s">
        <v>106</v>
      </c>
      <c r="B51" s="2"/>
      <c r="C51" s="2"/>
      <c r="D51" s="2"/>
      <c r="E51" s="2"/>
      <c r="F51" s="2"/>
      <c r="G51" s="2"/>
      <c r="H51" s="2"/>
      <c r="I51" s="2"/>
      <c r="J51" s="82">
        <f>SUM(J47:J50)</f>
        <v>0</v>
      </c>
      <c r="K51" s="68"/>
      <c r="L51" s="82">
        <f>SUM(L47:L50)</f>
        <v>0</v>
      </c>
      <c r="O51" s="84"/>
      <c r="P51" s="84"/>
      <c r="Q51" s="84"/>
      <c r="R51" s="84"/>
    </row>
    <row r="52" spans="1:18">
      <c r="A52" s="14"/>
      <c r="B52" s="14"/>
      <c r="C52" s="14"/>
      <c r="D52" s="14"/>
      <c r="E52" s="14"/>
      <c r="F52" s="14"/>
      <c r="G52" s="14"/>
      <c r="H52" s="14"/>
      <c r="I52" s="14"/>
      <c r="J52" s="14"/>
      <c r="K52" s="14"/>
      <c r="L52" s="14"/>
      <c r="M52" s="84"/>
    </row>
    <row r="53" spans="1:18">
      <c r="A53" s="14"/>
      <c r="B53" s="14"/>
      <c r="C53" s="14"/>
      <c r="D53" s="14"/>
      <c r="E53" s="14"/>
      <c r="F53" s="14"/>
      <c r="G53" s="14"/>
      <c r="H53" s="14"/>
      <c r="I53" s="14"/>
      <c r="J53" s="14"/>
      <c r="K53" s="14"/>
      <c r="L53" s="14"/>
      <c r="M53" s="84"/>
    </row>
    <row r="54" spans="1:18">
      <c r="A54" s="14"/>
      <c r="B54" s="14"/>
      <c r="C54" s="14"/>
      <c r="D54" s="14"/>
      <c r="E54" s="14"/>
      <c r="F54" s="14"/>
      <c r="G54" s="14"/>
      <c r="H54" s="14"/>
      <c r="I54" s="14"/>
      <c r="J54" s="14"/>
      <c r="K54" s="14"/>
      <c r="L54" s="14"/>
      <c r="M54" s="84"/>
    </row>
    <row r="55" spans="1:18">
      <c r="A55" s="14"/>
      <c r="B55" s="84"/>
      <c r="C55" s="84"/>
      <c r="D55" s="84"/>
      <c r="E55" s="84"/>
      <c r="F55" s="84"/>
      <c r="G55" s="84"/>
      <c r="H55" s="84"/>
      <c r="I55" s="84"/>
      <c r="J55" s="278"/>
      <c r="K55" s="278"/>
      <c r="L55" s="278"/>
      <c r="M55" s="84"/>
    </row>
    <row r="56" spans="1:18">
      <c r="A56" s="14"/>
      <c r="B56" s="84"/>
      <c r="C56" s="84"/>
      <c r="D56" s="84"/>
      <c r="E56" s="84"/>
      <c r="F56" s="84"/>
      <c r="G56" s="84"/>
      <c r="H56" s="84"/>
      <c r="I56" s="84"/>
      <c r="J56" s="278"/>
      <c r="K56" s="278"/>
      <c r="L56" s="278"/>
      <c r="M56" s="84"/>
    </row>
    <row r="57" spans="1:18">
      <c r="A57" s="14"/>
      <c r="B57" s="84"/>
      <c r="C57" s="84"/>
      <c r="D57" s="84"/>
      <c r="E57" s="84"/>
      <c r="F57" s="84"/>
      <c r="G57" s="84"/>
      <c r="H57" s="84"/>
      <c r="I57" s="84"/>
      <c r="J57" s="278"/>
      <c r="K57" s="278"/>
      <c r="L57" s="278"/>
      <c r="M57" s="84"/>
    </row>
    <row r="58" spans="1:18">
      <c r="A58" s="14"/>
      <c r="B58" s="84"/>
      <c r="C58" s="84"/>
      <c r="D58" s="84"/>
      <c r="E58" s="84"/>
      <c r="F58" s="84"/>
      <c r="G58" s="84"/>
      <c r="H58" s="84"/>
      <c r="I58" s="84"/>
      <c r="J58" s="278"/>
      <c r="K58" s="278"/>
      <c r="L58" s="278"/>
      <c r="M58" s="84"/>
    </row>
    <row r="59" spans="1:18">
      <c r="A59" s="14"/>
      <c r="B59" s="84"/>
      <c r="C59" s="84"/>
      <c r="D59" s="84"/>
      <c r="E59" s="84"/>
      <c r="F59" s="84"/>
      <c r="G59" s="84"/>
      <c r="H59" s="84"/>
      <c r="I59" s="84"/>
      <c r="J59" s="278"/>
      <c r="K59" s="278"/>
      <c r="L59" s="278"/>
      <c r="M59" s="84"/>
    </row>
    <row r="60" spans="1:18">
      <c r="A60" s="14"/>
      <c r="B60" s="84"/>
      <c r="C60" s="84"/>
      <c r="D60" s="84"/>
      <c r="E60" s="84"/>
      <c r="F60" s="84"/>
      <c r="G60" s="84"/>
      <c r="H60" s="84"/>
      <c r="I60" s="84"/>
      <c r="J60" s="278"/>
      <c r="K60" s="278"/>
      <c r="L60" s="278"/>
      <c r="M60" s="84"/>
    </row>
    <row r="61" spans="1:18">
      <c r="A61" s="14"/>
      <c r="B61" s="84"/>
      <c r="C61" s="84"/>
      <c r="D61" s="84"/>
      <c r="E61" s="84"/>
      <c r="F61" s="84"/>
      <c r="G61" s="84"/>
      <c r="H61" s="84"/>
      <c r="I61" s="84"/>
      <c r="J61" s="278"/>
      <c r="K61" s="278"/>
      <c r="L61" s="278"/>
      <c r="M61" s="84"/>
    </row>
    <row r="62" spans="1:18">
      <c r="A62" s="14"/>
      <c r="B62" s="84"/>
      <c r="C62" s="84"/>
      <c r="D62" s="84"/>
      <c r="E62" s="84"/>
      <c r="F62" s="84"/>
      <c r="G62" s="84"/>
      <c r="H62" s="84"/>
      <c r="I62" s="84"/>
      <c r="J62" s="278"/>
      <c r="K62" s="278"/>
      <c r="L62" s="278"/>
      <c r="M62" s="84"/>
    </row>
    <row r="63" spans="1:18">
      <c r="A63" s="14"/>
      <c r="B63" s="84"/>
      <c r="C63" s="84"/>
      <c r="D63" s="84"/>
      <c r="E63" s="84"/>
      <c r="F63" s="84"/>
      <c r="G63" s="84"/>
      <c r="H63" s="84"/>
      <c r="I63" s="84"/>
      <c r="J63" s="278"/>
      <c r="K63" s="278"/>
      <c r="L63" s="278"/>
      <c r="M63" s="84"/>
    </row>
    <row r="64" spans="1:18">
      <c r="A64" s="14"/>
      <c r="B64" s="84"/>
      <c r="C64" s="84"/>
      <c r="D64" s="84"/>
      <c r="E64" s="84"/>
      <c r="F64" s="84"/>
      <c r="G64" s="84"/>
      <c r="H64" s="84"/>
      <c r="I64" s="84"/>
      <c r="J64" s="278"/>
      <c r="K64" s="278"/>
      <c r="L64" s="278"/>
      <c r="M64" s="84"/>
    </row>
    <row r="65" spans="1:13">
      <c r="A65" s="14"/>
      <c r="B65" s="84"/>
      <c r="C65" s="84"/>
      <c r="D65" s="84"/>
      <c r="E65" s="84"/>
      <c r="F65" s="84"/>
      <c r="G65" s="84"/>
      <c r="H65" s="84"/>
      <c r="I65" s="84"/>
      <c r="J65" s="278"/>
      <c r="K65" s="278"/>
      <c r="L65" s="278"/>
      <c r="M65" s="84"/>
    </row>
    <row r="66" spans="1:13">
      <c r="A66" s="14"/>
      <c r="B66" s="84"/>
      <c r="C66" s="84"/>
      <c r="D66" s="84"/>
      <c r="E66" s="84"/>
      <c r="F66" s="84"/>
      <c r="G66" s="84"/>
      <c r="H66" s="84"/>
      <c r="I66" s="84"/>
      <c r="J66" s="278"/>
      <c r="K66" s="278"/>
      <c r="L66" s="278"/>
      <c r="M66" s="84"/>
    </row>
    <row r="67" spans="1:13">
      <c r="A67" s="84"/>
      <c r="B67" s="84"/>
      <c r="C67" s="84"/>
      <c r="D67" s="84"/>
      <c r="E67" s="84"/>
      <c r="F67" s="84"/>
      <c r="G67" s="84"/>
      <c r="H67" s="84"/>
      <c r="I67" s="84"/>
      <c r="J67" s="278"/>
      <c r="K67" s="278"/>
      <c r="L67" s="278"/>
      <c r="M67" s="84"/>
    </row>
    <row r="68" spans="1:13">
      <c r="A68" s="84"/>
      <c r="B68" s="84"/>
      <c r="C68" s="84"/>
      <c r="D68" s="84"/>
      <c r="E68" s="84"/>
      <c r="F68" s="84"/>
      <c r="G68" s="84"/>
      <c r="H68" s="84"/>
      <c r="I68" s="84"/>
      <c r="J68" s="278"/>
      <c r="K68" s="278"/>
      <c r="L68" s="278"/>
      <c r="M68" s="84"/>
    </row>
    <row r="69" spans="1:13">
      <c r="A69" s="84"/>
      <c r="B69" s="84"/>
      <c r="C69" s="84"/>
      <c r="D69" s="84"/>
      <c r="E69" s="84"/>
      <c r="F69" s="84"/>
      <c r="G69" s="84"/>
      <c r="H69" s="84"/>
      <c r="I69" s="84"/>
      <c r="J69" s="278"/>
      <c r="K69" s="278"/>
      <c r="L69" s="278"/>
      <c r="M69" s="84"/>
    </row>
    <row r="70" spans="1:13">
      <c r="A70" s="84"/>
      <c r="B70" s="84"/>
      <c r="C70" s="84"/>
      <c r="D70" s="84"/>
      <c r="E70" s="84"/>
      <c r="F70" s="84"/>
      <c r="G70" s="84"/>
      <c r="H70" s="84"/>
      <c r="I70" s="84"/>
      <c r="J70" s="278"/>
      <c r="K70" s="278"/>
      <c r="L70" s="278"/>
      <c r="M70" s="84"/>
    </row>
    <row r="71" spans="1:13">
      <c r="A71" s="84"/>
      <c r="B71" s="84"/>
      <c r="C71" s="84"/>
      <c r="D71" s="84"/>
      <c r="E71" s="84"/>
      <c r="F71" s="84"/>
      <c r="G71" s="84"/>
      <c r="H71" s="84"/>
      <c r="I71" s="84"/>
      <c r="J71" s="278"/>
      <c r="K71" s="278"/>
      <c r="L71" s="278"/>
      <c r="M71" s="84"/>
    </row>
    <row r="72" spans="1:13">
      <c r="A72" s="84"/>
      <c r="B72" s="84"/>
      <c r="C72" s="84"/>
      <c r="D72" s="84"/>
      <c r="E72" s="84"/>
      <c r="F72" s="84"/>
      <c r="G72" s="84"/>
      <c r="H72" s="84"/>
      <c r="I72" s="84"/>
      <c r="J72" s="278"/>
      <c r="K72" s="278"/>
      <c r="L72" s="278"/>
      <c r="M72" s="84"/>
    </row>
    <row r="73" spans="1:13">
      <c r="A73" s="84"/>
      <c r="B73" s="84"/>
      <c r="C73" s="84"/>
      <c r="D73" s="84"/>
      <c r="E73" s="84"/>
      <c r="F73" s="84"/>
      <c r="G73" s="84"/>
      <c r="H73" s="84"/>
      <c r="I73" s="84"/>
      <c r="J73" s="278"/>
      <c r="K73" s="278"/>
      <c r="L73" s="278"/>
      <c r="M73" s="84"/>
    </row>
    <row r="74" spans="1:13">
      <c r="A74" s="84"/>
      <c r="B74" s="84"/>
      <c r="C74" s="84"/>
      <c r="D74" s="84"/>
      <c r="E74" s="84"/>
      <c r="F74" s="84"/>
      <c r="G74" s="84"/>
      <c r="H74" s="84"/>
      <c r="I74" s="84"/>
      <c r="J74" s="278"/>
      <c r="K74" s="278"/>
      <c r="L74" s="278"/>
      <c r="M74" s="84"/>
    </row>
    <row r="75" spans="1:13">
      <c r="A75" s="84"/>
      <c r="B75" s="84"/>
      <c r="C75" s="84"/>
      <c r="D75" s="84"/>
      <c r="E75" s="84"/>
      <c r="F75" s="84"/>
      <c r="G75" s="84"/>
      <c r="H75" s="84"/>
      <c r="I75" s="84"/>
      <c r="J75" s="278"/>
      <c r="K75" s="278"/>
      <c r="L75" s="278"/>
      <c r="M75" s="84"/>
    </row>
    <row r="76" spans="1:13">
      <c r="A76" s="84"/>
      <c r="B76" s="84"/>
      <c r="C76" s="84"/>
      <c r="D76" s="84"/>
      <c r="E76" s="84"/>
      <c r="F76" s="84"/>
      <c r="G76" s="84"/>
      <c r="H76" s="84"/>
      <c r="I76" s="84"/>
      <c r="J76" s="278"/>
      <c r="K76" s="278"/>
      <c r="L76" s="278"/>
      <c r="M76" s="84"/>
    </row>
    <row r="77" spans="1:13">
      <c r="A77" s="84"/>
      <c r="B77" s="84"/>
      <c r="C77" s="84"/>
      <c r="D77" s="84"/>
      <c r="E77" s="84"/>
      <c r="F77" s="84"/>
      <c r="G77" s="84"/>
      <c r="H77" s="84"/>
      <c r="I77" s="84"/>
      <c r="J77" s="278"/>
      <c r="K77" s="278"/>
      <c r="L77" s="278"/>
      <c r="M77" s="84"/>
    </row>
    <row r="78" spans="1:13">
      <c r="A78" s="84"/>
      <c r="B78" s="84"/>
      <c r="C78" s="84"/>
      <c r="D78" s="84"/>
      <c r="E78" s="84"/>
      <c r="F78" s="84"/>
      <c r="G78" s="84"/>
      <c r="H78" s="84"/>
      <c r="I78" s="84"/>
      <c r="J78" s="278"/>
      <c r="K78" s="278"/>
      <c r="L78" s="278"/>
      <c r="M78" s="84"/>
    </row>
    <row r="79" spans="1:13">
      <c r="A79" s="84"/>
      <c r="B79" s="84"/>
      <c r="C79" s="84"/>
      <c r="D79" s="84"/>
      <c r="E79" s="84"/>
      <c r="F79" s="84"/>
      <c r="G79" s="84"/>
      <c r="H79" s="84"/>
      <c r="I79" s="84"/>
      <c r="J79" s="278"/>
      <c r="K79" s="278"/>
      <c r="L79" s="278"/>
      <c r="M79" s="84"/>
    </row>
    <row r="80" spans="1:13">
      <c r="A80" s="84"/>
      <c r="B80" s="84"/>
      <c r="C80" s="84"/>
      <c r="D80" s="84"/>
      <c r="E80" s="84"/>
      <c r="F80" s="84"/>
      <c r="G80" s="84"/>
      <c r="H80" s="84"/>
      <c r="I80" s="84"/>
      <c r="J80" s="278"/>
      <c r="K80" s="278"/>
      <c r="L80" s="278"/>
      <c r="M80" s="84"/>
    </row>
    <row r="81" spans="1:13">
      <c r="A81" s="84"/>
      <c r="B81" s="84"/>
      <c r="C81" s="84"/>
      <c r="D81" s="84"/>
      <c r="E81" s="84"/>
      <c r="F81" s="84"/>
      <c r="G81" s="84"/>
      <c r="H81" s="84"/>
      <c r="I81" s="84"/>
      <c r="J81" s="278"/>
      <c r="K81" s="278"/>
      <c r="L81" s="278"/>
      <c r="M81" s="84"/>
    </row>
    <row r="82" spans="1:13">
      <c r="A82" s="84"/>
      <c r="B82" s="84"/>
      <c r="C82" s="84"/>
      <c r="D82" s="84"/>
      <c r="E82" s="84"/>
      <c r="F82" s="84"/>
      <c r="G82" s="84"/>
      <c r="H82" s="84"/>
      <c r="I82" s="84"/>
      <c r="J82" s="278"/>
      <c r="K82" s="278"/>
      <c r="L82" s="278"/>
      <c r="M82" s="84"/>
    </row>
    <row r="83" spans="1:13">
      <c r="A83" s="84"/>
      <c r="B83" s="84"/>
      <c r="C83" s="84"/>
      <c r="D83" s="84"/>
      <c r="E83" s="84"/>
      <c r="F83" s="84"/>
      <c r="G83" s="84"/>
      <c r="H83" s="84"/>
      <c r="I83" s="84"/>
      <c r="J83" s="278"/>
      <c r="K83" s="278"/>
      <c r="L83" s="278"/>
      <c r="M83" s="84"/>
    </row>
    <row r="84" spans="1:13">
      <c r="A84" s="84"/>
      <c r="B84" s="84"/>
      <c r="C84" s="84"/>
      <c r="D84" s="84"/>
      <c r="E84" s="84"/>
      <c r="F84" s="84"/>
      <c r="G84" s="84"/>
      <c r="H84" s="84"/>
      <c r="I84" s="84"/>
      <c r="J84" s="278"/>
      <c r="K84" s="278"/>
      <c r="L84" s="278"/>
      <c r="M84" s="84"/>
    </row>
    <row r="85" spans="1:13">
      <c r="A85" s="84"/>
      <c r="B85" s="84"/>
      <c r="C85" s="84"/>
      <c r="D85" s="84"/>
      <c r="E85" s="84"/>
      <c r="F85" s="84"/>
      <c r="G85" s="84"/>
      <c r="H85" s="84"/>
      <c r="I85" s="84"/>
      <c r="J85" s="278"/>
      <c r="K85" s="278"/>
      <c r="L85" s="278"/>
      <c r="M85" s="84"/>
    </row>
    <row r="86" spans="1:13">
      <c r="A86" s="84"/>
      <c r="B86" s="84"/>
      <c r="C86" s="84"/>
      <c r="D86" s="84"/>
      <c r="E86" s="84"/>
      <c r="F86" s="84"/>
      <c r="G86" s="84"/>
      <c r="H86" s="84"/>
      <c r="I86" s="84"/>
      <c r="J86" s="278"/>
      <c r="K86" s="278"/>
      <c r="L86" s="278"/>
      <c r="M86" s="84"/>
    </row>
    <row r="87" spans="1:13">
      <c r="A87" s="84"/>
      <c r="B87" s="84"/>
      <c r="C87" s="84"/>
      <c r="D87" s="84"/>
      <c r="E87" s="84"/>
      <c r="F87" s="84"/>
      <c r="G87" s="84"/>
      <c r="H87" s="84"/>
      <c r="I87" s="84"/>
      <c r="J87" s="278"/>
      <c r="K87" s="278"/>
      <c r="L87" s="278"/>
      <c r="M87" s="84"/>
    </row>
    <row r="88" spans="1:13">
      <c r="A88" s="84"/>
      <c r="B88" s="84"/>
      <c r="C88" s="84"/>
      <c r="D88" s="84"/>
      <c r="E88" s="84"/>
      <c r="F88" s="84"/>
      <c r="G88" s="84"/>
      <c r="H88" s="84"/>
      <c r="I88" s="84"/>
      <c r="J88" s="278"/>
      <c r="K88" s="278"/>
      <c r="L88" s="278"/>
      <c r="M88" s="84"/>
    </row>
    <row r="89" spans="1:13">
      <c r="A89" s="84"/>
      <c r="B89" s="84"/>
      <c r="C89" s="84"/>
      <c r="D89" s="84"/>
      <c r="E89" s="84"/>
      <c r="F89" s="84"/>
      <c r="G89" s="84"/>
      <c r="H89" s="84"/>
      <c r="I89" s="84"/>
      <c r="J89" s="278"/>
      <c r="K89" s="278"/>
      <c r="L89" s="278"/>
      <c r="M89" s="84"/>
    </row>
    <row r="90" spans="1:13">
      <c r="A90" s="84"/>
      <c r="B90" s="84"/>
      <c r="C90" s="84"/>
      <c r="D90" s="84"/>
      <c r="E90" s="84"/>
      <c r="F90" s="84"/>
      <c r="G90" s="84"/>
      <c r="H90" s="84"/>
      <c r="I90" s="84"/>
      <c r="J90" s="278"/>
      <c r="K90" s="278"/>
      <c r="L90" s="278"/>
      <c r="M90" s="84"/>
    </row>
    <row r="91" spans="1:13">
      <c r="A91" s="84"/>
      <c r="B91" s="84"/>
      <c r="C91" s="84"/>
      <c r="D91" s="84"/>
      <c r="E91" s="84"/>
      <c r="F91" s="84"/>
      <c r="G91" s="84"/>
      <c r="H91" s="84"/>
      <c r="I91" s="84"/>
      <c r="J91" s="278"/>
      <c r="K91" s="278"/>
      <c r="L91" s="278"/>
      <c r="M91" s="84"/>
    </row>
  </sheetData>
  <sheetProtection algorithmName="SHA-512" hashValue="NB0/lqMgGAzuB5XbnLMvEqcfMDziwZ+zd/csd7ZS9wdZWEwEcGl80/f7YAL34XdPinVY7D1H4gxXO5JejJPo+g==" saltValue="easvzwM+lyHMvq8uTuuXtw==" spinCount="100000" sheet="1" formatCells="0" formatRows="0"/>
  <customSheetViews>
    <customSheetView guid="{7FD99AA4-5903-494A-9F09-AEC84FBFFB84}" fitToPage="1">
      <selection activeCell="F23" sqref="F23"/>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44A2B057-7D30-4594-817B-0DBCD9A92E4A}" fitToPage="1">
      <selection activeCell="F23" sqref="F23"/>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0" orientation="portrait" r:id="rId3"/>
  <headerFooter>
    <oddFooter>&amp;C&amp;A</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3886"/>
  <sheetViews>
    <sheetView topLeftCell="A310" workbookViewId="0">
      <selection activeCell="E323" sqref="E323"/>
    </sheetView>
  </sheetViews>
  <sheetFormatPr defaultColWidth="8.88671875" defaultRowHeight="15"/>
  <cols>
    <col min="1" max="1" width="8.88671875" style="381"/>
    <col min="2" max="2" width="44" style="146" customWidth="1"/>
    <col min="3" max="3" width="13" customWidth="1"/>
    <col min="4" max="4" width="3.5546875" customWidth="1"/>
    <col min="5" max="5" width="15.44140625" customWidth="1"/>
    <col min="6" max="6" width="8.44140625" style="910" customWidth="1"/>
    <col min="7" max="7" width="12" style="231" customWidth="1"/>
    <col min="8" max="8" width="27.44140625" style="228" customWidth="1"/>
    <col min="9" max="9" width="15.44140625" customWidth="1"/>
    <col min="10" max="10" width="7.5546875" style="910" bestFit="1" customWidth="1"/>
    <col min="11" max="11" width="12" style="231" customWidth="1"/>
    <col min="12" max="12" width="27.44140625" style="228" customWidth="1"/>
  </cols>
  <sheetData>
    <row r="1" spans="1:12" s="146" customFormat="1" ht="15.75">
      <c r="A1" s="433">
        <v>1</v>
      </c>
      <c r="B1" s="341" t="str">
        <f>'Data Sheet'!B1</f>
        <v>Data schedule for LHB Accounts 2023-24 and 2022-23 comparators</v>
      </c>
      <c r="E1" s="945"/>
      <c r="F1" s="145" t="s">
        <v>737</v>
      </c>
      <c r="G1" s="145"/>
      <c r="H1" s="286"/>
      <c r="I1" s="945"/>
      <c r="J1" s="909" t="s">
        <v>1523</v>
      </c>
      <c r="K1" s="145"/>
      <c r="L1" s="286"/>
    </row>
    <row r="2" spans="1:12" ht="33.75">
      <c r="A2" s="381">
        <v>2</v>
      </c>
      <c r="B2" s="146" t="s">
        <v>1285</v>
      </c>
      <c r="C2" s="733" t="s">
        <v>1069</v>
      </c>
      <c r="D2" s="733"/>
      <c r="E2" s="946"/>
      <c r="F2" s="930" t="s">
        <v>1519</v>
      </c>
      <c r="G2" s="943"/>
      <c r="H2" s="948"/>
      <c r="I2" s="946"/>
      <c r="J2" s="922" t="s">
        <v>1519</v>
      </c>
      <c r="K2" s="943"/>
      <c r="L2" s="948"/>
    </row>
    <row r="3" spans="1:12">
      <c r="A3" s="381">
        <v>3</v>
      </c>
      <c r="B3" s="146" t="s">
        <v>1285</v>
      </c>
      <c r="C3" s="733"/>
      <c r="D3" s="733"/>
      <c r="E3" s="946"/>
      <c r="F3" s="931" t="s">
        <v>1125</v>
      </c>
      <c r="G3" s="944" t="s">
        <v>1552</v>
      </c>
      <c r="H3" s="949" t="s">
        <v>1522</v>
      </c>
      <c r="I3" s="946"/>
      <c r="J3" s="908" t="s">
        <v>905</v>
      </c>
      <c r="K3" s="944" t="s">
        <v>1552</v>
      </c>
      <c r="L3" s="949" t="s">
        <v>1522</v>
      </c>
    </row>
    <row r="4" spans="1:12">
      <c r="A4" s="381">
        <v>4</v>
      </c>
      <c r="B4" s="146" t="s">
        <v>1285</v>
      </c>
      <c r="C4" s="733"/>
      <c r="D4" s="733"/>
      <c r="E4" s="946"/>
      <c r="F4" s="145" t="s">
        <v>1589</v>
      </c>
      <c r="G4" s="943"/>
      <c r="H4" s="948"/>
      <c r="I4" s="946"/>
      <c r="J4" s="909" t="s">
        <v>1424</v>
      </c>
      <c r="K4" s="943"/>
      <c r="L4" s="948"/>
    </row>
    <row r="5" spans="1:12">
      <c r="A5" s="381">
        <v>5</v>
      </c>
      <c r="E5" s="718"/>
      <c r="I5" s="718"/>
    </row>
    <row r="6" spans="1:12">
      <c r="A6" s="381">
        <v>6</v>
      </c>
      <c r="B6" s="146" t="s">
        <v>14</v>
      </c>
      <c r="D6" t="s">
        <v>905</v>
      </c>
      <c r="E6" s="472"/>
      <c r="F6" s="910">
        <f>'2'!G11</f>
        <v>213437</v>
      </c>
      <c r="G6" s="231">
        <f>F6-E6</f>
        <v>213437</v>
      </c>
      <c r="I6" s="472"/>
      <c r="J6" s="910">
        <f>'2'!I11</f>
        <v>202658</v>
      </c>
      <c r="K6" s="231">
        <f t="shared" ref="K6:K69" si="0">J6-I6</f>
        <v>202658</v>
      </c>
    </row>
    <row r="7" spans="1:12">
      <c r="A7" s="381">
        <v>7</v>
      </c>
      <c r="B7" s="146" t="s">
        <v>15</v>
      </c>
      <c r="D7" t="s">
        <v>905</v>
      </c>
      <c r="E7" s="472"/>
      <c r="F7" s="910">
        <f>'2'!G12</f>
        <v>309640</v>
      </c>
      <c r="G7" s="231">
        <f t="shared" ref="G7:G37" si="1">F7-E7</f>
        <v>309640</v>
      </c>
      <c r="I7" s="472"/>
      <c r="J7" s="910">
        <f>'2'!I12</f>
        <v>282070</v>
      </c>
      <c r="K7" s="231">
        <f t="shared" si="0"/>
        <v>282070</v>
      </c>
    </row>
    <row r="8" spans="1:12">
      <c r="A8" s="381">
        <v>8</v>
      </c>
      <c r="B8" s="146" t="s">
        <v>16</v>
      </c>
      <c r="D8" t="s">
        <v>905</v>
      </c>
      <c r="E8" s="472"/>
      <c r="F8" s="910">
        <f>'2'!G13</f>
        <v>1073827</v>
      </c>
      <c r="G8" s="231">
        <f t="shared" si="1"/>
        <v>1073827</v>
      </c>
      <c r="I8" s="472"/>
      <c r="J8" s="910">
        <f>'2'!I13</f>
        <v>981563</v>
      </c>
      <c r="K8" s="231">
        <f t="shared" si="0"/>
        <v>981563</v>
      </c>
    </row>
    <row r="9" spans="1:12" ht="15.75">
      <c r="A9" s="381">
        <v>9</v>
      </c>
      <c r="B9" s="341" t="s">
        <v>906</v>
      </c>
      <c r="D9" t="s">
        <v>905</v>
      </c>
      <c r="E9" s="472"/>
      <c r="F9" s="910">
        <f>'2'!G14</f>
        <v>1596904</v>
      </c>
      <c r="G9" s="231">
        <f t="shared" si="1"/>
        <v>1596904</v>
      </c>
      <c r="I9" s="472"/>
      <c r="J9" s="910">
        <f>'2'!I14</f>
        <v>1466291</v>
      </c>
      <c r="K9" s="231">
        <f t="shared" si="0"/>
        <v>1466291</v>
      </c>
    </row>
    <row r="10" spans="1:12">
      <c r="A10" s="381">
        <v>10</v>
      </c>
      <c r="B10" s="146" t="s">
        <v>907</v>
      </c>
      <c r="D10" t="s">
        <v>905</v>
      </c>
      <c r="E10" s="472"/>
      <c r="F10" s="910">
        <f>'2'!G15</f>
        <v>-319587</v>
      </c>
      <c r="G10" s="231">
        <f t="shared" si="1"/>
        <v>-319587</v>
      </c>
      <c r="I10" s="472"/>
      <c r="J10" s="910">
        <f>'2'!I15</f>
        <v>-305442</v>
      </c>
      <c r="K10" s="231">
        <f t="shared" si="0"/>
        <v>-305442</v>
      </c>
    </row>
    <row r="11" spans="1:12" ht="15.75">
      <c r="A11" s="381">
        <v>11</v>
      </c>
      <c r="B11" s="341" t="s">
        <v>908</v>
      </c>
      <c r="D11" t="s">
        <v>905</v>
      </c>
      <c r="E11" s="472"/>
      <c r="F11" s="910">
        <f>'2'!G16</f>
        <v>1277317</v>
      </c>
      <c r="G11" s="231">
        <f t="shared" si="1"/>
        <v>1277317</v>
      </c>
      <c r="I11" s="472"/>
      <c r="J11" s="910">
        <f>'2'!I16</f>
        <v>1160849</v>
      </c>
      <c r="K11" s="231">
        <f t="shared" si="0"/>
        <v>1160849</v>
      </c>
    </row>
    <row r="12" spans="1:12">
      <c r="A12" s="381">
        <v>12</v>
      </c>
      <c r="B12" s="146" t="s">
        <v>603</v>
      </c>
      <c r="D12" t="s">
        <v>905</v>
      </c>
      <c r="E12" s="472"/>
      <c r="F12" s="910">
        <f>'2'!G17</f>
        <v>0</v>
      </c>
      <c r="G12" s="231">
        <f t="shared" si="1"/>
        <v>0</v>
      </c>
      <c r="I12" s="472"/>
      <c r="J12" s="910">
        <f>'2'!I17</f>
        <v>0</v>
      </c>
      <c r="K12" s="231">
        <f t="shared" si="0"/>
        <v>0</v>
      </c>
    </row>
    <row r="13" spans="1:12">
      <c r="A13" s="381">
        <v>13</v>
      </c>
      <c r="B13" s="146" t="s">
        <v>909</v>
      </c>
      <c r="D13" t="s">
        <v>905</v>
      </c>
      <c r="E13" s="472"/>
      <c r="F13" s="910">
        <f>'2'!G18</f>
        <v>-8</v>
      </c>
      <c r="G13" s="231">
        <f t="shared" si="1"/>
        <v>-8</v>
      </c>
      <c r="I13" s="472"/>
      <c r="J13" s="910">
        <f>'2'!I18</f>
        <v>-116</v>
      </c>
      <c r="K13" s="231">
        <f t="shared" si="0"/>
        <v>-116</v>
      </c>
    </row>
    <row r="14" spans="1:12">
      <c r="A14" s="381">
        <v>14</v>
      </c>
      <c r="B14" s="146" t="s">
        <v>20</v>
      </c>
      <c r="D14" t="s">
        <v>905</v>
      </c>
      <c r="E14" s="472"/>
      <c r="F14" s="910">
        <f>'2'!G19</f>
        <v>5029</v>
      </c>
      <c r="G14" s="231">
        <f t="shared" si="1"/>
        <v>5029</v>
      </c>
      <c r="I14" s="472"/>
      <c r="J14" s="910">
        <f>'2'!I19</f>
        <v>4944</v>
      </c>
      <c r="K14" s="231">
        <f t="shared" si="0"/>
        <v>4944</v>
      </c>
    </row>
    <row r="15" spans="1:12" ht="15.75">
      <c r="A15" s="381">
        <v>15</v>
      </c>
      <c r="B15" s="341" t="s">
        <v>21</v>
      </c>
      <c r="D15" t="s">
        <v>905</v>
      </c>
      <c r="E15" s="472"/>
      <c r="F15" s="910">
        <f>'2'!G20</f>
        <v>1282338</v>
      </c>
      <c r="G15" s="231">
        <f t="shared" si="1"/>
        <v>1282338</v>
      </c>
      <c r="I15" s="472"/>
      <c r="J15" s="910">
        <f>'2'!I20</f>
        <v>1165677</v>
      </c>
      <c r="K15" s="231">
        <f t="shared" si="0"/>
        <v>1165677</v>
      </c>
    </row>
    <row r="16" spans="1:12" ht="15.75">
      <c r="A16" s="381">
        <v>16</v>
      </c>
      <c r="B16" s="341" t="s">
        <v>23</v>
      </c>
      <c r="E16" s="472"/>
      <c r="G16" s="231">
        <f t="shared" si="1"/>
        <v>0</v>
      </c>
      <c r="I16" s="472"/>
      <c r="K16" s="231">
        <f t="shared" si="0"/>
        <v>0</v>
      </c>
    </row>
    <row r="17" spans="1:11">
      <c r="A17" s="381">
        <v>17</v>
      </c>
      <c r="B17" s="146" t="s">
        <v>910</v>
      </c>
      <c r="D17" t="s">
        <v>905</v>
      </c>
      <c r="E17" s="472"/>
      <c r="F17" s="910">
        <f>'3'!F9</f>
        <v>-17751</v>
      </c>
      <c r="G17" s="231">
        <f t="shared" si="1"/>
        <v>-17751</v>
      </c>
      <c r="I17" s="472"/>
      <c r="J17" s="910">
        <f>'3'!H9</f>
        <v>-24674</v>
      </c>
      <c r="K17" s="231">
        <f t="shared" si="0"/>
        <v>-24674</v>
      </c>
    </row>
    <row r="18" spans="1:11">
      <c r="A18" s="381">
        <v>18</v>
      </c>
      <c r="B18" s="146" t="s">
        <v>1529</v>
      </c>
      <c r="D18" t="s">
        <v>905</v>
      </c>
      <c r="E18" s="472"/>
      <c r="F18" s="910">
        <f>'3'!F10</f>
        <v>0</v>
      </c>
      <c r="G18" s="231">
        <f t="shared" si="1"/>
        <v>0</v>
      </c>
      <c r="I18" s="472"/>
      <c r="J18" s="910">
        <f>'3'!H10</f>
        <v>0</v>
      </c>
      <c r="K18" s="231">
        <f t="shared" si="0"/>
        <v>0</v>
      </c>
    </row>
    <row r="19" spans="1:11">
      <c r="A19" s="381">
        <v>19</v>
      </c>
      <c r="B19" s="146" t="s">
        <v>25</v>
      </c>
      <c r="D19" t="s">
        <v>905</v>
      </c>
      <c r="E19" s="472"/>
      <c r="F19" s="910">
        <f>'3'!F11</f>
        <v>0</v>
      </c>
      <c r="G19" s="231">
        <f t="shared" si="1"/>
        <v>0</v>
      </c>
      <c r="I19" s="472"/>
      <c r="J19" s="910">
        <f>'3'!H11</f>
        <v>0</v>
      </c>
      <c r="K19" s="231">
        <f t="shared" si="0"/>
        <v>0</v>
      </c>
    </row>
    <row r="20" spans="1:11">
      <c r="A20" s="381">
        <v>20</v>
      </c>
      <c r="B20" s="146" t="s">
        <v>911</v>
      </c>
      <c r="D20" t="s">
        <v>905</v>
      </c>
      <c r="E20" s="472"/>
      <c r="F20" s="910">
        <f>'3'!F12</f>
        <v>0</v>
      </c>
      <c r="G20" s="231">
        <f t="shared" si="1"/>
        <v>0</v>
      </c>
      <c r="I20" s="472"/>
      <c r="J20" s="910">
        <f>'3'!H12</f>
        <v>0</v>
      </c>
      <c r="K20" s="231">
        <f t="shared" si="0"/>
        <v>0</v>
      </c>
    </row>
    <row r="21" spans="1:11">
      <c r="A21" s="381">
        <v>21</v>
      </c>
      <c r="B21" s="146" t="s">
        <v>912</v>
      </c>
      <c r="D21" t="s">
        <v>905</v>
      </c>
      <c r="E21" s="472"/>
      <c r="F21" s="910">
        <f>'3'!F13</f>
        <v>0</v>
      </c>
      <c r="G21" s="231">
        <f t="shared" si="1"/>
        <v>0</v>
      </c>
      <c r="I21" s="472"/>
      <c r="J21" s="910">
        <f>'3'!H13</f>
        <v>0</v>
      </c>
      <c r="K21" s="231">
        <f t="shared" si="0"/>
        <v>0</v>
      </c>
    </row>
    <row r="22" spans="1:11" ht="15.75">
      <c r="A22" s="381">
        <v>22</v>
      </c>
      <c r="B22" s="341" t="s">
        <v>913</v>
      </c>
      <c r="D22" t="s">
        <v>905</v>
      </c>
      <c r="E22" s="472"/>
      <c r="F22" s="910">
        <f>'3'!F14</f>
        <v>166</v>
      </c>
      <c r="G22" s="231">
        <f t="shared" si="1"/>
        <v>166</v>
      </c>
      <c r="I22" s="472"/>
      <c r="J22" s="910">
        <f>'3'!H14</f>
        <v>0</v>
      </c>
      <c r="K22" s="231">
        <f t="shared" si="0"/>
        <v>0</v>
      </c>
    </row>
    <row r="23" spans="1:11">
      <c r="A23" s="381">
        <v>23</v>
      </c>
      <c r="B23" s="146" t="s">
        <v>28</v>
      </c>
      <c r="D23" t="s">
        <v>905</v>
      </c>
      <c r="E23" s="472"/>
      <c r="F23" s="910">
        <f>'3'!F15</f>
        <v>0</v>
      </c>
      <c r="G23" s="231">
        <f t="shared" si="1"/>
        <v>0</v>
      </c>
      <c r="I23" s="472"/>
      <c r="J23" s="910">
        <f>'3'!H15</f>
        <v>0</v>
      </c>
      <c r="K23" s="231">
        <f t="shared" si="0"/>
        <v>0</v>
      </c>
    </row>
    <row r="24" spans="1:11">
      <c r="A24" s="381">
        <v>24</v>
      </c>
      <c r="B24" s="146" t="s">
        <v>74</v>
      </c>
      <c r="D24" t="s">
        <v>905</v>
      </c>
      <c r="E24" s="472"/>
      <c r="F24" s="910">
        <f>'3'!F16</f>
        <v>0</v>
      </c>
      <c r="G24" s="231">
        <f t="shared" si="1"/>
        <v>0</v>
      </c>
      <c r="I24" s="472"/>
      <c r="J24" s="910">
        <f>'3'!H16</f>
        <v>0</v>
      </c>
      <c r="K24" s="231">
        <f t="shared" si="0"/>
        <v>0</v>
      </c>
    </row>
    <row r="25" spans="1:11" ht="15.75">
      <c r="A25" s="381">
        <v>25</v>
      </c>
      <c r="B25" s="341" t="s">
        <v>604</v>
      </c>
      <c r="D25" t="s">
        <v>905</v>
      </c>
      <c r="E25" s="472"/>
      <c r="F25" s="910">
        <f>'3'!F17</f>
        <v>-6</v>
      </c>
      <c r="G25" s="231">
        <f t="shared" si="1"/>
        <v>-6</v>
      </c>
      <c r="I25" s="472"/>
      <c r="J25" s="910">
        <f>'3'!H17</f>
        <v>0</v>
      </c>
      <c r="K25" s="231">
        <f t="shared" si="0"/>
        <v>0</v>
      </c>
    </row>
    <row r="26" spans="1:11" ht="15.75">
      <c r="A26" s="381">
        <v>26</v>
      </c>
      <c r="B26" s="341" t="s">
        <v>1059</v>
      </c>
      <c r="D26" t="s">
        <v>905</v>
      </c>
      <c r="E26" s="472"/>
      <c r="F26" s="910">
        <f>'3'!F18</f>
        <v>0</v>
      </c>
      <c r="G26" s="231">
        <f t="shared" si="1"/>
        <v>0</v>
      </c>
      <c r="I26" s="472"/>
      <c r="J26" s="910">
        <f>'3'!H18</f>
        <v>0</v>
      </c>
      <c r="K26" s="231">
        <f t="shared" si="0"/>
        <v>0</v>
      </c>
    </row>
    <row r="27" spans="1:11" ht="15.75">
      <c r="A27" s="381">
        <v>27</v>
      </c>
      <c r="B27" s="341" t="s">
        <v>921</v>
      </c>
      <c r="D27" t="s">
        <v>905</v>
      </c>
      <c r="E27" s="472"/>
      <c r="F27" s="910">
        <f>'3'!F19</f>
        <v>0</v>
      </c>
      <c r="G27" s="231">
        <f t="shared" si="1"/>
        <v>0</v>
      </c>
      <c r="I27" s="472"/>
      <c r="J27" s="910">
        <f>'3'!H19</f>
        <v>0</v>
      </c>
      <c r="K27" s="231">
        <f t="shared" si="0"/>
        <v>0</v>
      </c>
    </row>
    <row r="28" spans="1:11" ht="15.75">
      <c r="A28" s="381">
        <v>28</v>
      </c>
      <c r="B28" s="341" t="s">
        <v>29</v>
      </c>
      <c r="D28" t="s">
        <v>905</v>
      </c>
      <c r="E28" s="472"/>
      <c r="F28" s="910">
        <f>'3'!F20</f>
        <v>-17591</v>
      </c>
      <c r="G28" s="231">
        <f t="shared" si="1"/>
        <v>-17591</v>
      </c>
      <c r="I28" s="472"/>
      <c r="J28" s="910">
        <f>'3'!H20</f>
        <v>-24674</v>
      </c>
      <c r="K28" s="231">
        <f t="shared" si="0"/>
        <v>-24674</v>
      </c>
    </row>
    <row r="29" spans="1:11" ht="15.75">
      <c r="A29" s="381">
        <v>29</v>
      </c>
      <c r="B29" s="341" t="s">
        <v>30</v>
      </c>
      <c r="D29" t="s">
        <v>905</v>
      </c>
      <c r="E29" s="472"/>
      <c r="F29" s="910">
        <f>'3'!F22</f>
        <v>1264747</v>
      </c>
      <c r="G29" s="231">
        <f t="shared" si="1"/>
        <v>1264747</v>
      </c>
      <c r="I29" s="472"/>
      <c r="J29" s="910">
        <f>'3'!H22</f>
        <v>1141003</v>
      </c>
      <c r="K29" s="231">
        <f t="shared" si="0"/>
        <v>1141003</v>
      </c>
    </row>
    <row r="30" spans="1:11" ht="15.75">
      <c r="A30" s="381">
        <v>30</v>
      </c>
      <c r="B30" s="669" t="s">
        <v>1158</v>
      </c>
      <c r="C30" s="529"/>
      <c r="E30" s="472"/>
      <c r="G30" s="231">
        <f t="shared" si="1"/>
        <v>0</v>
      </c>
      <c r="I30" s="472"/>
      <c r="K30" s="231">
        <f t="shared" si="0"/>
        <v>0</v>
      </c>
    </row>
    <row r="31" spans="1:11" ht="15.75">
      <c r="A31" s="381">
        <v>31</v>
      </c>
      <c r="B31" s="670" t="s">
        <v>1159</v>
      </c>
      <c r="C31" s="529"/>
      <c r="E31" s="472"/>
      <c r="F31" s="718"/>
      <c r="G31" s="231">
        <f t="shared" si="1"/>
        <v>0</v>
      </c>
      <c r="I31" s="472"/>
      <c r="J31" s="718"/>
      <c r="K31" s="231">
        <f t="shared" si="0"/>
        <v>0</v>
      </c>
    </row>
    <row r="32" spans="1:11" ht="15.75">
      <c r="A32" s="381">
        <v>32</v>
      </c>
      <c r="B32" s="670" t="s">
        <v>1160</v>
      </c>
      <c r="C32" s="529"/>
      <c r="E32" s="472"/>
      <c r="F32" s="718"/>
      <c r="G32" s="231">
        <f t="shared" si="1"/>
        <v>0</v>
      </c>
      <c r="I32" s="472"/>
      <c r="J32" s="718"/>
      <c r="K32" s="231">
        <f t="shared" si="0"/>
        <v>0</v>
      </c>
    </row>
    <row r="33" spans="1:11" ht="15.75">
      <c r="A33" s="381">
        <v>33</v>
      </c>
      <c r="B33" s="670" t="s">
        <v>1161</v>
      </c>
      <c r="C33" s="529"/>
      <c r="E33" s="472"/>
      <c r="F33" s="718"/>
      <c r="G33" s="231">
        <f t="shared" si="1"/>
        <v>0</v>
      </c>
      <c r="I33" s="472"/>
      <c r="J33" s="718"/>
      <c r="K33" s="231">
        <f t="shared" si="0"/>
        <v>0</v>
      </c>
    </row>
    <row r="34" spans="1:11" ht="15.75">
      <c r="A34" s="381">
        <v>34</v>
      </c>
      <c r="B34" s="671" t="s">
        <v>1162</v>
      </c>
      <c r="C34" s="529"/>
      <c r="E34" s="472"/>
      <c r="F34" s="718"/>
      <c r="G34" s="231">
        <f t="shared" si="1"/>
        <v>0</v>
      </c>
      <c r="I34" s="472"/>
      <c r="J34" s="718"/>
      <c r="K34" s="231">
        <f t="shared" si="0"/>
        <v>0</v>
      </c>
    </row>
    <row r="35" spans="1:11" ht="15.75">
      <c r="A35" s="381">
        <v>35</v>
      </c>
      <c r="B35" s="670" t="s">
        <v>1163</v>
      </c>
      <c r="C35" s="529"/>
      <c r="E35" s="472"/>
      <c r="F35" s="718"/>
      <c r="G35" s="231">
        <f t="shared" si="1"/>
        <v>0</v>
      </c>
      <c r="I35" s="472"/>
      <c r="J35" s="718"/>
      <c r="K35" s="231">
        <f t="shared" si="0"/>
        <v>0</v>
      </c>
    </row>
    <row r="36" spans="1:11" ht="15.75">
      <c r="A36" s="381">
        <v>36</v>
      </c>
      <c r="B36" s="670" t="s">
        <v>1164</v>
      </c>
      <c r="C36" s="529"/>
      <c r="E36" s="472"/>
      <c r="F36" s="718"/>
      <c r="G36" s="231">
        <f t="shared" si="1"/>
        <v>0</v>
      </c>
      <c r="I36" s="472"/>
      <c r="J36" s="718"/>
      <c r="K36" s="231">
        <f t="shared" si="0"/>
        <v>0</v>
      </c>
    </row>
    <row r="37" spans="1:11" ht="15.75">
      <c r="A37" s="381">
        <v>37</v>
      </c>
      <c r="B37" s="670" t="s">
        <v>20</v>
      </c>
      <c r="C37" s="529"/>
      <c r="E37" s="472"/>
      <c r="F37" s="718"/>
      <c r="G37" s="231">
        <f t="shared" si="1"/>
        <v>0</v>
      </c>
      <c r="I37" s="472"/>
      <c r="J37" s="718"/>
      <c r="K37" s="231">
        <f t="shared" si="0"/>
        <v>0</v>
      </c>
    </row>
    <row r="38" spans="1:11" ht="15.75">
      <c r="A38" s="381">
        <v>38</v>
      </c>
      <c r="B38" s="671" t="s">
        <v>63</v>
      </c>
      <c r="C38" s="529"/>
      <c r="E38" s="472"/>
      <c r="F38" s="718"/>
      <c r="G38" s="231">
        <f t="shared" ref="G38:G69" si="2">F38-E38</f>
        <v>0</v>
      </c>
      <c r="I38" s="472"/>
      <c r="J38" s="718"/>
      <c r="K38" s="231">
        <f t="shared" si="0"/>
        <v>0</v>
      </c>
    </row>
    <row r="39" spans="1:11" ht="15.75">
      <c r="A39" s="381">
        <v>39</v>
      </c>
      <c r="B39" s="671" t="s">
        <v>1073</v>
      </c>
      <c r="C39" s="529"/>
      <c r="E39" s="472"/>
      <c r="F39" s="718"/>
      <c r="G39" s="231">
        <f t="shared" si="2"/>
        <v>0</v>
      </c>
      <c r="I39" s="472"/>
      <c r="J39" s="718"/>
      <c r="K39" s="231">
        <f t="shared" si="0"/>
        <v>0</v>
      </c>
    </row>
    <row r="40" spans="1:11" ht="15.75">
      <c r="A40" s="381">
        <v>40</v>
      </c>
      <c r="B40" s="671" t="s">
        <v>1165</v>
      </c>
      <c r="C40" s="529"/>
      <c r="E40" s="472"/>
      <c r="F40" s="718"/>
      <c r="G40" s="231">
        <f t="shared" si="2"/>
        <v>0</v>
      </c>
      <c r="I40" s="472"/>
      <c r="J40" s="718"/>
      <c r="K40" s="231">
        <f t="shared" si="0"/>
        <v>0</v>
      </c>
    </row>
    <row r="41" spans="1:11" ht="15.75">
      <c r="A41" s="381">
        <v>41</v>
      </c>
      <c r="B41" s="936" t="s">
        <v>910</v>
      </c>
      <c r="C41" s="529"/>
      <c r="E41" s="472"/>
      <c r="F41" s="718"/>
      <c r="G41" s="231">
        <f t="shared" si="2"/>
        <v>0</v>
      </c>
      <c r="I41" s="472"/>
      <c r="J41" s="718"/>
      <c r="K41" s="231">
        <f t="shared" si="0"/>
        <v>0</v>
      </c>
    </row>
    <row r="42" spans="1:11" ht="15.75">
      <c r="A42" s="381">
        <v>42</v>
      </c>
      <c r="B42" s="936" t="s">
        <v>1529</v>
      </c>
      <c r="C42" s="529"/>
      <c r="E42" s="472"/>
      <c r="F42" s="718"/>
      <c r="G42" s="231">
        <f t="shared" si="2"/>
        <v>0</v>
      </c>
      <c r="I42" s="472"/>
      <c r="J42" s="718"/>
      <c r="K42" s="231">
        <f t="shared" si="0"/>
        <v>0</v>
      </c>
    </row>
    <row r="43" spans="1:11" ht="15.75">
      <c r="A43" s="381">
        <v>43</v>
      </c>
      <c r="B43" s="936" t="s">
        <v>25</v>
      </c>
      <c r="C43" s="529"/>
      <c r="E43" s="472"/>
      <c r="F43" s="718"/>
      <c r="G43" s="231">
        <f t="shared" si="2"/>
        <v>0</v>
      </c>
      <c r="I43" s="472"/>
      <c r="J43" s="718"/>
      <c r="K43" s="231">
        <f t="shared" si="0"/>
        <v>0</v>
      </c>
    </row>
    <row r="44" spans="1:11" ht="15.75">
      <c r="A44" s="381">
        <v>44</v>
      </c>
      <c r="B44" s="936" t="s">
        <v>911</v>
      </c>
      <c r="C44" s="529"/>
      <c r="E44" s="472"/>
      <c r="F44" s="718"/>
      <c r="G44" s="231">
        <f t="shared" si="2"/>
        <v>0</v>
      </c>
      <c r="I44" s="472"/>
      <c r="J44" s="718"/>
      <c r="K44" s="231">
        <f t="shared" si="0"/>
        <v>0</v>
      </c>
    </row>
    <row r="45" spans="1:11" ht="15.75">
      <c r="A45" s="381">
        <v>45</v>
      </c>
      <c r="B45" s="936" t="s">
        <v>912</v>
      </c>
      <c r="C45" s="529"/>
      <c r="E45" s="472"/>
      <c r="F45" s="718"/>
      <c r="G45" s="231">
        <f t="shared" si="2"/>
        <v>0</v>
      </c>
      <c r="I45" s="472"/>
      <c r="J45" s="718"/>
      <c r="K45" s="231">
        <f t="shared" si="0"/>
        <v>0</v>
      </c>
    </row>
    <row r="46" spans="1:11" ht="15.75">
      <c r="A46" s="381">
        <v>46</v>
      </c>
      <c r="B46" s="936" t="s">
        <v>913</v>
      </c>
      <c r="C46" s="529"/>
      <c r="E46" s="472"/>
      <c r="F46" s="718"/>
      <c r="G46" s="231">
        <f t="shared" si="2"/>
        <v>0</v>
      </c>
      <c r="I46" s="472"/>
      <c r="J46" s="718"/>
      <c r="K46" s="231">
        <f t="shared" si="0"/>
        <v>0</v>
      </c>
    </row>
    <row r="47" spans="1:11" ht="15.75">
      <c r="A47" s="381">
        <v>47</v>
      </c>
      <c r="B47" s="936" t="s">
        <v>28</v>
      </c>
      <c r="C47" s="529"/>
      <c r="E47" s="472"/>
      <c r="F47" s="718"/>
      <c r="G47" s="231">
        <f t="shared" si="2"/>
        <v>0</v>
      </c>
      <c r="I47" s="472"/>
      <c r="J47" s="718"/>
      <c r="K47" s="231">
        <f t="shared" si="0"/>
        <v>0</v>
      </c>
    </row>
    <row r="48" spans="1:11" ht="15.75">
      <c r="A48" s="381">
        <v>48</v>
      </c>
      <c r="B48" s="936" t="s">
        <v>74</v>
      </c>
      <c r="C48" s="529"/>
      <c r="E48" s="472"/>
      <c r="F48" s="718"/>
      <c r="G48" s="231">
        <f t="shared" si="2"/>
        <v>0</v>
      </c>
      <c r="I48" s="472"/>
      <c r="J48" s="718"/>
      <c r="K48" s="231">
        <f t="shared" si="0"/>
        <v>0</v>
      </c>
    </row>
    <row r="49" spans="1:11" ht="15.75">
      <c r="A49" s="381">
        <v>49</v>
      </c>
      <c r="B49" s="936" t="s">
        <v>604</v>
      </c>
      <c r="C49" s="529"/>
      <c r="E49" s="472"/>
      <c r="F49" s="718"/>
      <c r="G49" s="231">
        <f t="shared" si="2"/>
        <v>0</v>
      </c>
      <c r="I49" s="472"/>
      <c r="J49" s="718"/>
      <c r="K49" s="231">
        <f t="shared" si="0"/>
        <v>0</v>
      </c>
    </row>
    <row r="50" spans="1:11" ht="15.75">
      <c r="A50" s="381">
        <v>50</v>
      </c>
      <c r="B50" s="936" t="s">
        <v>1059</v>
      </c>
      <c r="C50" s="529"/>
      <c r="E50" s="472"/>
      <c r="F50" s="718"/>
      <c r="G50" s="231">
        <f t="shared" si="2"/>
        <v>0</v>
      </c>
      <c r="I50" s="472"/>
      <c r="J50" s="718"/>
      <c r="K50" s="231">
        <f t="shared" si="0"/>
        <v>0</v>
      </c>
    </row>
    <row r="51" spans="1:11" ht="15.75">
      <c r="A51" s="381">
        <v>51</v>
      </c>
      <c r="B51" s="936" t="s">
        <v>921</v>
      </c>
      <c r="C51" s="529"/>
      <c r="E51" s="472"/>
      <c r="F51" s="718"/>
      <c r="G51" s="231">
        <f t="shared" si="2"/>
        <v>0</v>
      </c>
      <c r="I51" s="472"/>
      <c r="J51" s="718"/>
      <c r="K51" s="231">
        <f t="shared" si="0"/>
        <v>0</v>
      </c>
    </row>
    <row r="52" spans="1:11" ht="15.75">
      <c r="A52" s="381">
        <v>52</v>
      </c>
      <c r="B52" s="937" t="s">
        <v>29</v>
      </c>
      <c r="C52" s="529"/>
      <c r="E52" s="472"/>
      <c r="F52" s="718"/>
      <c r="G52" s="231">
        <f t="shared" si="2"/>
        <v>0</v>
      </c>
      <c r="I52" s="472"/>
      <c r="J52" s="718"/>
      <c r="K52" s="231">
        <f t="shared" si="0"/>
        <v>0</v>
      </c>
    </row>
    <row r="53" spans="1:11" ht="15.75">
      <c r="A53" s="381">
        <v>53</v>
      </c>
      <c r="B53" s="937" t="s">
        <v>30</v>
      </c>
      <c r="C53" s="529"/>
      <c r="E53" s="472"/>
      <c r="F53" s="718"/>
      <c r="G53" s="231">
        <f t="shared" si="2"/>
        <v>0</v>
      </c>
      <c r="I53" s="472"/>
      <c r="J53" s="718"/>
      <c r="K53" s="231">
        <f t="shared" si="0"/>
        <v>0</v>
      </c>
    </row>
    <row r="54" spans="1:11" ht="15.75">
      <c r="A54" s="381">
        <v>54</v>
      </c>
      <c r="B54" s="669" t="s">
        <v>1370</v>
      </c>
      <c r="C54" s="530"/>
      <c r="E54" s="472"/>
      <c r="F54" s="718"/>
      <c r="G54" s="231">
        <f t="shared" si="2"/>
        <v>0</v>
      </c>
      <c r="I54" s="472"/>
      <c r="J54" s="718"/>
      <c r="K54" s="231">
        <f t="shared" si="0"/>
        <v>0</v>
      </c>
    </row>
    <row r="55" spans="1:11">
      <c r="A55" s="381">
        <v>55</v>
      </c>
      <c r="B55" s="806" t="s">
        <v>101</v>
      </c>
      <c r="C55" s="530"/>
      <c r="E55" s="472"/>
      <c r="F55" s="718"/>
      <c r="G55" s="231">
        <f t="shared" si="2"/>
        <v>0</v>
      </c>
      <c r="I55" s="472"/>
      <c r="J55" s="718"/>
      <c r="K55" s="231">
        <f t="shared" si="0"/>
        <v>0</v>
      </c>
    </row>
    <row r="56" spans="1:11">
      <c r="A56" s="381">
        <v>56</v>
      </c>
      <c r="B56" s="936" t="s">
        <v>1167</v>
      </c>
      <c r="C56" s="530"/>
      <c r="E56" s="472"/>
      <c r="F56" s="718"/>
      <c r="G56" s="231">
        <f t="shared" si="2"/>
        <v>0</v>
      </c>
      <c r="I56" s="472"/>
      <c r="J56" s="718"/>
      <c r="K56" s="231">
        <f t="shared" si="0"/>
        <v>0</v>
      </c>
    </row>
    <row r="57" spans="1:11">
      <c r="A57" s="381">
        <v>57</v>
      </c>
      <c r="B57" s="936" t="s">
        <v>1168</v>
      </c>
      <c r="C57" s="530"/>
      <c r="E57" s="472"/>
      <c r="F57" s="718"/>
      <c r="G57" s="231">
        <f t="shared" si="2"/>
        <v>0</v>
      </c>
      <c r="I57" s="472"/>
      <c r="J57" s="718"/>
      <c r="K57" s="231">
        <f t="shared" si="0"/>
        <v>0</v>
      </c>
    </row>
    <row r="58" spans="1:11">
      <c r="A58" s="381">
        <v>58</v>
      </c>
      <c r="B58" s="936" t="s">
        <v>1169</v>
      </c>
      <c r="C58" s="530"/>
      <c r="E58" s="472"/>
      <c r="F58" s="718"/>
      <c r="G58" s="231">
        <f t="shared" si="2"/>
        <v>0</v>
      </c>
      <c r="I58" s="472"/>
      <c r="J58" s="718"/>
      <c r="K58" s="231">
        <f t="shared" si="0"/>
        <v>0</v>
      </c>
    </row>
    <row r="59" spans="1:11">
      <c r="A59" s="381">
        <v>59</v>
      </c>
      <c r="B59" s="936" t="s">
        <v>1170</v>
      </c>
      <c r="C59" s="530"/>
      <c r="E59" s="472"/>
      <c r="F59" s="718"/>
      <c r="G59" s="231">
        <f t="shared" si="2"/>
        <v>0</v>
      </c>
      <c r="I59" s="472"/>
      <c r="J59" s="718"/>
      <c r="K59" s="231">
        <f t="shared" si="0"/>
        <v>0</v>
      </c>
    </row>
    <row r="60" spans="1:11">
      <c r="A60" s="381">
        <v>60</v>
      </c>
      <c r="B60" s="936" t="s">
        <v>17</v>
      </c>
      <c r="C60" s="530"/>
      <c r="E60" s="472"/>
      <c r="F60" s="718"/>
      <c r="G60" s="231">
        <f t="shared" si="2"/>
        <v>0</v>
      </c>
      <c r="I60" s="472"/>
      <c r="J60" s="718"/>
      <c r="K60" s="231">
        <f t="shared" si="0"/>
        <v>0</v>
      </c>
    </row>
    <row r="61" spans="1:11">
      <c r="A61" s="381">
        <v>61</v>
      </c>
      <c r="B61" s="936" t="s">
        <v>908</v>
      </c>
      <c r="C61" s="530"/>
      <c r="E61" s="472"/>
      <c r="F61" s="718"/>
      <c r="G61" s="231">
        <f t="shared" si="2"/>
        <v>0</v>
      </c>
      <c r="I61" s="472"/>
      <c r="J61" s="718"/>
      <c r="K61" s="231">
        <f t="shared" si="0"/>
        <v>0</v>
      </c>
    </row>
    <row r="62" spans="1:11">
      <c r="A62" s="381">
        <v>62</v>
      </c>
      <c r="B62" s="936" t="s">
        <v>1171</v>
      </c>
      <c r="C62" s="530"/>
      <c r="E62" s="472"/>
      <c r="F62" s="718"/>
      <c r="G62" s="231">
        <f t="shared" si="2"/>
        <v>0</v>
      </c>
      <c r="I62" s="472"/>
      <c r="J62" s="718"/>
      <c r="K62" s="231">
        <f t="shared" si="0"/>
        <v>0</v>
      </c>
    </row>
    <row r="63" spans="1:11">
      <c r="A63" s="381">
        <v>63</v>
      </c>
      <c r="B63" s="936" t="s">
        <v>1172</v>
      </c>
      <c r="C63" s="530"/>
      <c r="E63" s="472"/>
      <c r="F63" s="718"/>
      <c r="G63" s="231">
        <f t="shared" si="2"/>
        <v>0</v>
      </c>
      <c r="I63" s="472"/>
      <c r="J63" s="718"/>
      <c r="K63" s="231">
        <f t="shared" si="0"/>
        <v>0</v>
      </c>
    </row>
    <row r="64" spans="1:11">
      <c r="A64" s="381">
        <v>64</v>
      </c>
      <c r="B64" s="936" t="s">
        <v>1173</v>
      </c>
      <c r="C64" s="530"/>
      <c r="E64" s="472"/>
      <c r="F64" s="718"/>
      <c r="G64" s="231">
        <f t="shared" si="2"/>
        <v>0</v>
      </c>
      <c r="I64" s="472"/>
      <c r="J64" s="718"/>
      <c r="K64" s="231">
        <f t="shared" si="0"/>
        <v>0</v>
      </c>
    </row>
    <row r="65" spans="1:11">
      <c r="A65" s="381">
        <v>65</v>
      </c>
      <c r="B65" s="936" t="s">
        <v>1174</v>
      </c>
      <c r="C65" s="530"/>
      <c r="E65" s="472"/>
      <c r="F65" s="718"/>
      <c r="G65" s="231">
        <f t="shared" si="2"/>
        <v>0</v>
      </c>
      <c r="I65" s="472"/>
      <c r="J65" s="718"/>
      <c r="K65" s="231">
        <f t="shared" si="0"/>
        <v>0</v>
      </c>
    </row>
    <row r="66" spans="1:11" ht="15.75">
      <c r="A66" s="381">
        <v>66</v>
      </c>
      <c r="B66" s="937" t="s">
        <v>23</v>
      </c>
      <c r="C66" s="531"/>
      <c r="E66" s="472"/>
      <c r="F66" s="718"/>
      <c r="G66" s="231">
        <f t="shared" si="2"/>
        <v>0</v>
      </c>
      <c r="I66" s="472"/>
      <c r="J66" s="718"/>
      <c r="K66" s="231">
        <f t="shared" si="0"/>
        <v>0</v>
      </c>
    </row>
    <row r="67" spans="1:11">
      <c r="A67" s="381">
        <v>67</v>
      </c>
      <c r="B67" s="936" t="s">
        <v>910</v>
      </c>
      <c r="C67" s="530"/>
      <c r="E67" s="472"/>
      <c r="F67" s="718"/>
      <c r="G67" s="231">
        <f t="shared" si="2"/>
        <v>0</v>
      </c>
      <c r="I67" s="472"/>
      <c r="J67" s="718"/>
      <c r="K67" s="231">
        <f t="shared" si="0"/>
        <v>0</v>
      </c>
    </row>
    <row r="68" spans="1:11">
      <c r="A68" s="381">
        <v>68</v>
      </c>
      <c r="B68" s="936" t="s">
        <v>1529</v>
      </c>
      <c r="C68" s="530"/>
      <c r="E68" s="472"/>
      <c r="F68" s="718"/>
      <c r="G68" s="231">
        <f t="shared" si="2"/>
        <v>0</v>
      </c>
      <c r="I68" s="472"/>
      <c r="J68" s="718"/>
      <c r="K68" s="231">
        <f t="shared" si="0"/>
        <v>0</v>
      </c>
    </row>
    <row r="69" spans="1:11">
      <c r="A69" s="381">
        <v>69</v>
      </c>
      <c r="B69" s="936" t="s">
        <v>25</v>
      </c>
      <c r="C69" s="530"/>
      <c r="E69" s="472"/>
      <c r="F69" s="718"/>
      <c r="G69" s="231">
        <f t="shared" si="2"/>
        <v>0</v>
      </c>
      <c r="I69" s="472"/>
      <c r="J69" s="718"/>
      <c r="K69" s="231">
        <f t="shared" si="0"/>
        <v>0</v>
      </c>
    </row>
    <row r="70" spans="1:11">
      <c r="A70" s="381">
        <v>70</v>
      </c>
      <c r="B70" s="936" t="s">
        <v>911</v>
      </c>
      <c r="C70" s="530"/>
      <c r="E70" s="472"/>
      <c r="F70" s="718"/>
      <c r="G70" s="231">
        <f t="shared" ref="G70:G101" si="3">F70-E70</f>
        <v>0</v>
      </c>
      <c r="I70" s="472"/>
      <c r="J70" s="718"/>
      <c r="K70" s="231">
        <f t="shared" ref="K70:K134" si="4">J70-I70</f>
        <v>0</v>
      </c>
    </row>
    <row r="71" spans="1:11">
      <c r="A71" s="381">
        <v>71</v>
      </c>
      <c r="B71" s="936" t="s">
        <v>912</v>
      </c>
      <c r="C71" s="530"/>
      <c r="E71" s="472"/>
      <c r="F71" s="718"/>
      <c r="G71" s="231">
        <f t="shared" si="3"/>
        <v>0</v>
      </c>
      <c r="I71" s="472"/>
      <c r="J71" s="718"/>
      <c r="K71" s="231">
        <f t="shared" si="4"/>
        <v>0</v>
      </c>
    </row>
    <row r="72" spans="1:11">
      <c r="A72" s="381">
        <v>72</v>
      </c>
      <c r="B72" s="936" t="s">
        <v>913</v>
      </c>
      <c r="C72" s="530"/>
      <c r="E72" s="472"/>
      <c r="F72" s="718"/>
      <c r="G72" s="231">
        <f t="shared" si="3"/>
        <v>0</v>
      </c>
      <c r="I72" s="472"/>
      <c r="J72" s="718"/>
      <c r="K72" s="231">
        <f t="shared" si="4"/>
        <v>0</v>
      </c>
    </row>
    <row r="73" spans="1:11">
      <c r="A73" s="381">
        <v>73</v>
      </c>
      <c r="B73" s="936" t="s">
        <v>28</v>
      </c>
      <c r="C73" s="530"/>
      <c r="E73" s="472"/>
      <c r="F73" s="718"/>
      <c r="G73" s="231">
        <f t="shared" si="3"/>
        <v>0</v>
      </c>
      <c r="I73" s="472"/>
      <c r="J73" s="718"/>
      <c r="K73" s="231">
        <f t="shared" si="4"/>
        <v>0</v>
      </c>
    </row>
    <row r="74" spans="1:11">
      <c r="A74" s="381">
        <v>74</v>
      </c>
      <c r="B74" s="936" t="s">
        <v>74</v>
      </c>
      <c r="C74" s="530"/>
      <c r="E74" s="472"/>
      <c r="F74" s="718"/>
      <c r="G74" s="231">
        <f t="shared" si="3"/>
        <v>0</v>
      </c>
      <c r="I74" s="472"/>
      <c r="J74" s="718"/>
      <c r="K74" s="231">
        <f t="shared" si="4"/>
        <v>0</v>
      </c>
    </row>
    <row r="75" spans="1:11">
      <c r="A75" s="381">
        <v>75</v>
      </c>
      <c r="B75" s="936" t="s">
        <v>604</v>
      </c>
      <c r="C75" s="530"/>
      <c r="E75" s="472"/>
      <c r="F75" s="718"/>
      <c r="G75" s="231">
        <f t="shared" si="3"/>
        <v>0</v>
      </c>
      <c r="I75" s="472"/>
      <c r="J75" s="718"/>
      <c r="K75" s="231">
        <f t="shared" si="4"/>
        <v>0</v>
      </c>
    </row>
    <row r="76" spans="1:11">
      <c r="A76" s="381">
        <v>76</v>
      </c>
      <c r="B76" s="936" t="s">
        <v>1059</v>
      </c>
      <c r="C76" s="530"/>
      <c r="E76" s="472"/>
      <c r="F76" s="718"/>
      <c r="G76" s="231">
        <f t="shared" si="3"/>
        <v>0</v>
      </c>
      <c r="I76" s="472"/>
      <c r="J76" s="718"/>
      <c r="K76" s="231">
        <f t="shared" si="4"/>
        <v>0</v>
      </c>
    </row>
    <row r="77" spans="1:11">
      <c r="A77" s="381">
        <v>77</v>
      </c>
      <c r="B77" s="936" t="s">
        <v>921</v>
      </c>
      <c r="C77" s="530"/>
      <c r="E77" s="472"/>
      <c r="F77" s="718"/>
      <c r="G77" s="231">
        <f t="shared" si="3"/>
        <v>0</v>
      </c>
      <c r="I77" s="472"/>
      <c r="J77" s="718"/>
      <c r="K77" s="231">
        <f t="shared" si="4"/>
        <v>0</v>
      </c>
    </row>
    <row r="78" spans="1:11" ht="15.75">
      <c r="A78" s="381">
        <v>78</v>
      </c>
      <c r="B78" s="937" t="s">
        <v>29</v>
      </c>
      <c r="C78" s="531"/>
      <c r="E78" s="472"/>
      <c r="F78" s="718"/>
      <c r="G78" s="231">
        <f t="shared" si="3"/>
        <v>0</v>
      </c>
      <c r="I78" s="472"/>
      <c r="J78" s="718"/>
      <c r="K78" s="231">
        <f t="shared" si="4"/>
        <v>0</v>
      </c>
    </row>
    <row r="79" spans="1:11" ht="15.75">
      <c r="A79" s="381">
        <v>79</v>
      </c>
      <c r="B79" s="937" t="s">
        <v>30</v>
      </c>
      <c r="C79" s="531"/>
      <c r="E79" s="472"/>
      <c r="F79" s="718"/>
      <c r="G79" s="231">
        <f t="shared" si="3"/>
        <v>0</v>
      </c>
      <c r="I79" s="472"/>
      <c r="J79" s="718"/>
      <c r="K79" s="231">
        <f t="shared" si="4"/>
        <v>0</v>
      </c>
    </row>
    <row r="80" spans="1:11" ht="15" customHeight="1">
      <c r="A80" s="381">
        <v>80</v>
      </c>
      <c r="B80" s="341" t="s">
        <v>914</v>
      </c>
      <c r="E80" s="472"/>
      <c r="G80" s="231">
        <f t="shared" si="3"/>
        <v>0</v>
      </c>
      <c r="I80" s="472"/>
      <c r="K80" s="231">
        <f t="shared" si="4"/>
        <v>0</v>
      </c>
    </row>
    <row r="81" spans="1:11" ht="15.75">
      <c r="A81" s="381">
        <v>81</v>
      </c>
      <c r="B81" s="341" t="s">
        <v>31</v>
      </c>
      <c r="E81" s="472"/>
      <c r="G81" s="231">
        <f t="shared" si="3"/>
        <v>0</v>
      </c>
      <c r="I81" s="472"/>
      <c r="K81" s="231">
        <f t="shared" si="4"/>
        <v>0</v>
      </c>
    </row>
    <row r="82" spans="1:11">
      <c r="A82" s="381">
        <v>82</v>
      </c>
      <c r="B82" s="146" t="s">
        <v>32</v>
      </c>
      <c r="D82" t="s">
        <v>905</v>
      </c>
      <c r="E82" s="472"/>
      <c r="F82" s="910">
        <f>'4'!D11</f>
        <v>595357</v>
      </c>
      <c r="G82" s="231">
        <f t="shared" si="3"/>
        <v>595357</v>
      </c>
      <c r="I82" s="472"/>
      <c r="J82" s="910">
        <f>'4'!F11</f>
        <v>578411</v>
      </c>
      <c r="K82" s="231">
        <f t="shared" si="4"/>
        <v>578411</v>
      </c>
    </row>
    <row r="83" spans="1:11">
      <c r="A83" s="381">
        <v>83</v>
      </c>
      <c r="B83" s="146" t="s">
        <v>1460</v>
      </c>
      <c r="E83" s="472"/>
      <c r="F83" s="910">
        <f>'4'!D12</f>
        <v>31269</v>
      </c>
      <c r="G83" s="231">
        <f t="shared" si="3"/>
        <v>31269</v>
      </c>
      <c r="I83" s="472"/>
      <c r="J83" s="910">
        <f>'4'!F12</f>
        <v>16802</v>
      </c>
      <c r="K83" s="231">
        <f t="shared" si="4"/>
        <v>16802</v>
      </c>
    </row>
    <row r="84" spans="1:11">
      <c r="A84" s="381">
        <v>84</v>
      </c>
      <c r="B84" s="146" t="s">
        <v>33</v>
      </c>
      <c r="D84" t="s">
        <v>905</v>
      </c>
      <c r="E84" s="472"/>
      <c r="F84" s="910">
        <f>'4'!D13</f>
        <v>2987</v>
      </c>
      <c r="G84" s="231">
        <f t="shared" si="3"/>
        <v>2987</v>
      </c>
      <c r="I84" s="472"/>
      <c r="J84" s="910">
        <f>'4'!F13</f>
        <v>4033</v>
      </c>
      <c r="K84" s="231">
        <f t="shared" si="4"/>
        <v>4033</v>
      </c>
    </row>
    <row r="85" spans="1:11">
      <c r="A85" s="381">
        <v>85</v>
      </c>
      <c r="B85" s="146" t="s">
        <v>34</v>
      </c>
      <c r="D85" t="s">
        <v>905</v>
      </c>
      <c r="E85" s="472"/>
      <c r="F85" s="910">
        <f>'4'!D14</f>
        <v>153538</v>
      </c>
      <c r="G85" s="231">
        <f t="shared" si="3"/>
        <v>153538</v>
      </c>
      <c r="I85" s="472"/>
      <c r="J85" s="910">
        <f>'4'!F14</f>
        <v>124590</v>
      </c>
      <c r="K85" s="231">
        <f t="shared" si="4"/>
        <v>124590</v>
      </c>
    </row>
    <row r="86" spans="1:11">
      <c r="A86" s="381">
        <v>86</v>
      </c>
      <c r="B86" s="146" t="s">
        <v>35</v>
      </c>
      <c r="D86" t="s">
        <v>905</v>
      </c>
      <c r="E86" s="472"/>
      <c r="F86" s="910">
        <f>'4'!D15</f>
        <v>0</v>
      </c>
      <c r="G86" s="231">
        <f t="shared" si="3"/>
        <v>0</v>
      </c>
      <c r="I86" s="472"/>
      <c r="J86" s="910">
        <f>'4'!F15</f>
        <v>0</v>
      </c>
      <c r="K86" s="231">
        <f t="shared" si="4"/>
        <v>0</v>
      </c>
    </row>
    <row r="87" spans="1:11" ht="15.75">
      <c r="A87" s="381">
        <v>87</v>
      </c>
      <c r="B87" s="341" t="s">
        <v>37</v>
      </c>
      <c r="D87" t="s">
        <v>905</v>
      </c>
      <c r="E87" s="472"/>
      <c r="F87" s="910">
        <f>'4'!D16</f>
        <v>783151</v>
      </c>
      <c r="G87" s="231">
        <f t="shared" si="3"/>
        <v>783151</v>
      </c>
      <c r="I87" s="472"/>
      <c r="J87" s="910">
        <f>'4'!F16</f>
        <v>723836</v>
      </c>
      <c r="K87" s="231">
        <f t="shared" si="4"/>
        <v>723836</v>
      </c>
    </row>
    <row r="88" spans="1:11" ht="15.75">
      <c r="A88" s="381">
        <v>88</v>
      </c>
      <c r="B88" s="341" t="s">
        <v>38</v>
      </c>
      <c r="E88" s="472"/>
      <c r="G88" s="231">
        <f t="shared" si="3"/>
        <v>0</v>
      </c>
      <c r="I88" s="472"/>
      <c r="K88" s="231">
        <f t="shared" si="4"/>
        <v>0</v>
      </c>
    </row>
    <row r="89" spans="1:11">
      <c r="A89" s="381">
        <v>89</v>
      </c>
      <c r="B89" s="146" t="s">
        <v>39</v>
      </c>
      <c r="D89" t="s">
        <v>905</v>
      </c>
      <c r="E89" s="472"/>
      <c r="F89" s="910">
        <f>'4'!D18</f>
        <v>12263.313779</v>
      </c>
      <c r="G89" s="231">
        <f t="shared" si="3"/>
        <v>12263.313779</v>
      </c>
      <c r="I89" s="472"/>
      <c r="J89" s="910">
        <f>'4'!F18</f>
        <v>10714</v>
      </c>
      <c r="K89" s="231">
        <f t="shared" si="4"/>
        <v>10714</v>
      </c>
    </row>
    <row r="90" spans="1:11">
      <c r="A90" s="381">
        <v>90</v>
      </c>
      <c r="B90" s="146" t="s">
        <v>34</v>
      </c>
      <c r="D90" t="s">
        <v>905</v>
      </c>
      <c r="E90" s="472"/>
      <c r="F90" s="910">
        <f>'4'!D19</f>
        <v>99292</v>
      </c>
      <c r="G90" s="231">
        <f t="shared" si="3"/>
        <v>99292</v>
      </c>
      <c r="I90" s="472"/>
      <c r="J90" s="910">
        <f>'4'!F19</f>
        <v>75640</v>
      </c>
      <c r="K90" s="231">
        <f t="shared" si="4"/>
        <v>75640</v>
      </c>
    </row>
    <row r="91" spans="1:11">
      <c r="A91" s="381">
        <v>91</v>
      </c>
      <c r="B91" s="146" t="s">
        <v>35</v>
      </c>
      <c r="D91" t="s">
        <v>905</v>
      </c>
      <c r="E91" s="472"/>
      <c r="F91" s="910">
        <f>'4'!D20</f>
        <v>0</v>
      </c>
      <c r="G91" s="231">
        <f t="shared" si="3"/>
        <v>0</v>
      </c>
      <c r="I91" s="472"/>
      <c r="J91" s="910">
        <f>'4'!F20</f>
        <v>0</v>
      </c>
      <c r="K91" s="231">
        <f t="shared" si="4"/>
        <v>0</v>
      </c>
    </row>
    <row r="92" spans="1:11">
      <c r="A92" s="381">
        <v>92</v>
      </c>
      <c r="B92" s="146" t="s">
        <v>40</v>
      </c>
      <c r="D92" t="s">
        <v>905</v>
      </c>
      <c r="E92" s="472"/>
      <c r="F92" s="910">
        <f>'4'!D21</f>
        <v>2824</v>
      </c>
      <c r="G92" s="231">
        <f t="shared" si="3"/>
        <v>2824</v>
      </c>
      <c r="I92" s="472"/>
      <c r="J92" s="910">
        <f>'4'!F21</f>
        <v>2859</v>
      </c>
      <c r="K92" s="231">
        <f t="shared" si="4"/>
        <v>2859</v>
      </c>
    </row>
    <row r="93" spans="1:11" ht="15.75">
      <c r="A93" s="381">
        <v>93</v>
      </c>
      <c r="B93" s="341" t="s">
        <v>281</v>
      </c>
      <c r="D93" t="s">
        <v>905</v>
      </c>
      <c r="E93" s="472"/>
      <c r="F93" s="910">
        <f>'4'!D22</f>
        <v>114379.313779</v>
      </c>
      <c r="G93" s="231">
        <f t="shared" si="3"/>
        <v>114379.313779</v>
      </c>
      <c r="I93" s="472"/>
      <c r="J93" s="910">
        <f>'4'!F22</f>
        <v>89213</v>
      </c>
      <c r="K93" s="231">
        <f t="shared" si="4"/>
        <v>89213</v>
      </c>
    </row>
    <row r="94" spans="1:11">
      <c r="A94" s="381">
        <v>94</v>
      </c>
      <c r="B94" s="146" t="s">
        <v>41</v>
      </c>
      <c r="D94" t="s">
        <v>905</v>
      </c>
      <c r="E94" s="472"/>
      <c r="F94" s="910">
        <f>'4'!D23</f>
        <v>170</v>
      </c>
      <c r="G94" s="231">
        <f t="shared" si="3"/>
        <v>170</v>
      </c>
      <c r="I94" s="472"/>
      <c r="J94" s="910">
        <f>'4'!F23</f>
        <v>0</v>
      </c>
      <c r="K94" s="231">
        <f t="shared" si="4"/>
        <v>0</v>
      </c>
    </row>
    <row r="95" spans="1:11" ht="15.75">
      <c r="A95" s="381">
        <v>95</v>
      </c>
      <c r="B95" s="341" t="s">
        <v>42</v>
      </c>
      <c r="D95" t="s">
        <v>905</v>
      </c>
      <c r="E95" s="472"/>
      <c r="F95" s="910">
        <f>'4'!D24</f>
        <v>114549.313779</v>
      </c>
      <c r="G95" s="231">
        <f t="shared" si="3"/>
        <v>114549.313779</v>
      </c>
      <c r="I95" s="472"/>
      <c r="J95" s="910">
        <f>'4'!F24</f>
        <v>89213</v>
      </c>
      <c r="K95" s="231">
        <f t="shared" si="4"/>
        <v>89213</v>
      </c>
    </row>
    <row r="96" spans="1:11" ht="15.75">
      <c r="A96" s="381">
        <v>96</v>
      </c>
      <c r="B96" s="341" t="s">
        <v>43</v>
      </c>
      <c r="D96" t="s">
        <v>905</v>
      </c>
      <c r="E96" s="472"/>
      <c r="F96" s="910">
        <f>'4'!D25</f>
        <v>897700.31377899996</v>
      </c>
      <c r="G96" s="231">
        <f t="shared" si="3"/>
        <v>897700.31377899996</v>
      </c>
      <c r="I96" s="472"/>
      <c r="J96" s="910">
        <f>'4'!F25</f>
        <v>813049</v>
      </c>
      <c r="K96" s="231">
        <f t="shared" si="4"/>
        <v>813049</v>
      </c>
    </row>
    <row r="97" spans="1:11" ht="15.75">
      <c r="A97" s="381">
        <v>97</v>
      </c>
      <c r="B97" s="341" t="s">
        <v>44</v>
      </c>
      <c r="E97" s="472"/>
      <c r="G97" s="231">
        <f t="shared" si="3"/>
        <v>0</v>
      </c>
      <c r="I97" s="472"/>
      <c r="K97" s="231">
        <f t="shared" si="4"/>
        <v>0</v>
      </c>
    </row>
    <row r="98" spans="1:11">
      <c r="A98" s="381">
        <v>98</v>
      </c>
      <c r="B98" s="146" t="s">
        <v>45</v>
      </c>
      <c r="D98" t="s">
        <v>905</v>
      </c>
      <c r="E98" s="472"/>
      <c r="F98" s="910">
        <f>'4'!D27</f>
        <v>-197915</v>
      </c>
      <c r="G98" s="231">
        <f t="shared" si="3"/>
        <v>-197915</v>
      </c>
      <c r="I98" s="472"/>
      <c r="J98" s="910">
        <f>'4'!F27</f>
        <v>-219166</v>
      </c>
      <c r="K98" s="231">
        <f t="shared" si="4"/>
        <v>-219166</v>
      </c>
    </row>
    <row r="99" spans="1:11">
      <c r="A99" s="381">
        <v>99</v>
      </c>
      <c r="B99" s="936" t="s">
        <v>826</v>
      </c>
      <c r="D99" t="s">
        <v>905</v>
      </c>
      <c r="E99" s="472"/>
      <c r="F99" s="718"/>
      <c r="G99" s="231">
        <f t="shared" si="3"/>
        <v>0</v>
      </c>
      <c r="I99" s="472"/>
      <c r="J99" s="718"/>
      <c r="K99" s="231">
        <f t="shared" si="4"/>
        <v>0</v>
      </c>
    </row>
    <row r="100" spans="1:11">
      <c r="A100" s="381">
        <v>100</v>
      </c>
      <c r="B100" s="146" t="s">
        <v>46</v>
      </c>
      <c r="D100" t="s">
        <v>905</v>
      </c>
      <c r="E100" s="472"/>
      <c r="F100" s="910">
        <f>'4'!D28</f>
        <v>0</v>
      </c>
      <c r="G100" s="231">
        <f t="shared" si="3"/>
        <v>0</v>
      </c>
      <c r="I100" s="472"/>
      <c r="J100" s="910">
        <f>'4'!F28</f>
        <v>0</v>
      </c>
      <c r="K100" s="231">
        <f t="shared" si="4"/>
        <v>0</v>
      </c>
    </row>
    <row r="101" spans="1:11">
      <c r="A101" s="381">
        <v>101</v>
      </c>
      <c r="B101" s="146" t="s">
        <v>47</v>
      </c>
      <c r="D101" t="s">
        <v>905</v>
      </c>
      <c r="E101" s="472"/>
      <c r="F101" s="910">
        <f>'4'!D29</f>
        <v>-53082</v>
      </c>
      <c r="G101" s="231">
        <f t="shared" si="3"/>
        <v>-53082</v>
      </c>
      <c r="I101" s="472"/>
      <c r="J101" s="910">
        <f>'4'!F29</f>
        <v>-29851</v>
      </c>
      <c r="K101" s="231">
        <f t="shared" si="4"/>
        <v>-29851</v>
      </c>
    </row>
    <row r="102" spans="1:11" ht="15.75">
      <c r="A102" s="381">
        <v>102</v>
      </c>
      <c r="B102" s="341" t="s">
        <v>48</v>
      </c>
      <c r="D102" t="s">
        <v>905</v>
      </c>
      <c r="E102" s="472"/>
      <c r="F102" s="910">
        <f>'4'!D30</f>
        <v>-250997</v>
      </c>
      <c r="G102" s="231">
        <f t="shared" ref="G102:G119" si="5">F102-E102</f>
        <v>-250997</v>
      </c>
      <c r="I102" s="472"/>
      <c r="J102" s="910">
        <f>'4'!F30</f>
        <v>-249017</v>
      </c>
      <c r="K102" s="231">
        <f t="shared" si="4"/>
        <v>-249017</v>
      </c>
    </row>
    <row r="103" spans="1:11" ht="15.75">
      <c r="A103" s="381">
        <v>103</v>
      </c>
      <c r="B103" s="341" t="s">
        <v>49</v>
      </c>
      <c r="D103" t="s">
        <v>905</v>
      </c>
      <c r="E103" s="472"/>
      <c r="F103" s="910">
        <f>'4'!D31</f>
        <v>-136447.68622099998</v>
      </c>
      <c r="G103" s="231">
        <f t="shared" si="5"/>
        <v>-136447.68622099998</v>
      </c>
      <c r="I103" s="472"/>
      <c r="J103" s="910">
        <f>'4'!F31</f>
        <v>-159804</v>
      </c>
      <c r="K103" s="231">
        <f t="shared" si="4"/>
        <v>-159804</v>
      </c>
    </row>
    <row r="104" spans="1:11" ht="15.75">
      <c r="A104" s="381">
        <v>104</v>
      </c>
      <c r="B104" s="341" t="s">
        <v>50</v>
      </c>
      <c r="E104" s="472"/>
      <c r="G104" s="231">
        <f t="shared" si="5"/>
        <v>0</v>
      </c>
      <c r="I104" s="472"/>
      <c r="K104" s="231">
        <f t="shared" si="4"/>
        <v>0</v>
      </c>
    </row>
    <row r="105" spans="1:11">
      <c r="A105" s="381">
        <v>105</v>
      </c>
      <c r="B105" s="146" t="s">
        <v>45</v>
      </c>
      <c r="D105" t="s">
        <v>905</v>
      </c>
      <c r="E105" s="472"/>
      <c r="F105" s="910">
        <f>'4'!D33</f>
        <v>-80726</v>
      </c>
      <c r="G105" s="231">
        <f t="shared" si="5"/>
        <v>-80726</v>
      </c>
      <c r="I105" s="472"/>
      <c r="J105" s="910">
        <f>'4'!F33</f>
        <v>-41052</v>
      </c>
      <c r="K105" s="231">
        <f t="shared" si="4"/>
        <v>-41052</v>
      </c>
    </row>
    <row r="106" spans="1:11">
      <c r="A106" s="381">
        <v>106</v>
      </c>
      <c r="B106" s="936" t="s">
        <v>826</v>
      </c>
      <c r="D106" t="s">
        <v>905</v>
      </c>
      <c r="E106" s="472"/>
      <c r="F106" s="718"/>
      <c r="G106" s="231">
        <f t="shared" si="5"/>
        <v>0</v>
      </c>
      <c r="I106" s="472"/>
      <c r="J106" s="718"/>
      <c r="K106" s="231">
        <f t="shared" si="4"/>
        <v>0</v>
      </c>
    </row>
    <row r="107" spans="1:11">
      <c r="A107" s="381">
        <v>107</v>
      </c>
      <c r="B107" s="146" t="s">
        <v>46</v>
      </c>
      <c r="D107" t="s">
        <v>905</v>
      </c>
      <c r="E107" s="472"/>
      <c r="F107" s="910">
        <f>'4'!D34</f>
        <v>0</v>
      </c>
      <c r="G107" s="231">
        <f t="shared" si="5"/>
        <v>0</v>
      </c>
      <c r="I107" s="472"/>
      <c r="J107" s="910">
        <f>'4'!F34</f>
        <v>0</v>
      </c>
      <c r="K107" s="231">
        <f t="shared" si="4"/>
        <v>0</v>
      </c>
    </row>
    <row r="108" spans="1:11">
      <c r="A108" s="381">
        <v>108</v>
      </c>
      <c r="B108" s="146" t="s">
        <v>47</v>
      </c>
      <c r="D108" t="s">
        <v>905</v>
      </c>
      <c r="E108" s="472"/>
      <c r="F108" s="910">
        <f>'4'!D35</f>
        <v>-158147</v>
      </c>
      <c r="G108" s="231">
        <f t="shared" si="5"/>
        <v>-158147</v>
      </c>
      <c r="I108" s="472"/>
      <c r="J108" s="910">
        <f>'4'!F35</f>
        <v>-128622</v>
      </c>
      <c r="K108" s="231">
        <f t="shared" si="4"/>
        <v>-128622</v>
      </c>
    </row>
    <row r="109" spans="1:11" ht="15.75">
      <c r="A109" s="381">
        <v>109</v>
      </c>
      <c r="B109" s="341" t="s">
        <v>51</v>
      </c>
      <c r="D109" t="s">
        <v>905</v>
      </c>
      <c r="E109" s="472"/>
      <c r="F109" s="910">
        <f>'4'!D36</f>
        <v>-238873</v>
      </c>
      <c r="G109" s="231">
        <f t="shared" si="5"/>
        <v>-238873</v>
      </c>
      <c r="I109" s="472"/>
      <c r="J109" s="910">
        <f>'4'!F36</f>
        <v>-169674</v>
      </c>
      <c r="K109" s="231">
        <f t="shared" si="4"/>
        <v>-169674</v>
      </c>
    </row>
    <row r="110" spans="1:11" ht="15.75">
      <c r="A110" s="381">
        <v>110</v>
      </c>
      <c r="B110" s="341" t="s">
        <v>52</v>
      </c>
      <c r="D110" t="s">
        <v>905</v>
      </c>
      <c r="E110" s="472"/>
      <c r="F110" s="910">
        <f>'4'!D37</f>
        <v>407830.31377899996</v>
      </c>
      <c r="G110" s="231">
        <f t="shared" si="5"/>
        <v>407830.31377899996</v>
      </c>
      <c r="I110" s="472"/>
      <c r="J110" s="910">
        <f>'4'!F37</f>
        <v>394358</v>
      </c>
      <c r="K110" s="231">
        <f t="shared" si="4"/>
        <v>394358</v>
      </c>
    </row>
    <row r="111" spans="1:11" ht="15.75">
      <c r="A111" s="381">
        <v>111</v>
      </c>
      <c r="B111" s="341" t="s">
        <v>53</v>
      </c>
      <c r="E111" s="472"/>
      <c r="G111" s="231">
        <f t="shared" si="5"/>
        <v>0</v>
      </c>
      <c r="I111" s="472"/>
      <c r="K111" s="231">
        <f t="shared" si="4"/>
        <v>0</v>
      </c>
    </row>
    <row r="112" spans="1:11" ht="15.75">
      <c r="A112" s="381">
        <v>112</v>
      </c>
      <c r="B112" s="341" t="s">
        <v>54</v>
      </c>
      <c r="E112" s="472"/>
      <c r="G112" s="231">
        <f t="shared" si="5"/>
        <v>0</v>
      </c>
      <c r="I112" s="472"/>
      <c r="K112" s="231">
        <f t="shared" si="4"/>
        <v>0</v>
      </c>
    </row>
    <row r="113" spans="1:11">
      <c r="A113" s="381">
        <v>113</v>
      </c>
      <c r="B113" s="936" t="s">
        <v>827</v>
      </c>
      <c r="D113" t="s">
        <v>905</v>
      </c>
      <c r="E113" s="472"/>
      <c r="F113" s="718"/>
      <c r="G113" s="231">
        <f t="shared" si="5"/>
        <v>0</v>
      </c>
      <c r="I113" s="472"/>
      <c r="J113" s="718"/>
      <c r="K113" s="231">
        <f t="shared" si="4"/>
        <v>0</v>
      </c>
    </row>
    <row r="114" spans="1:11">
      <c r="A114" s="381">
        <v>114</v>
      </c>
      <c r="B114" s="146" t="s">
        <v>55</v>
      </c>
      <c r="D114" t="s">
        <v>905</v>
      </c>
      <c r="E114" s="472"/>
      <c r="F114" s="910">
        <f>'4'!D41</f>
        <v>340984</v>
      </c>
      <c r="G114" s="231">
        <f t="shared" si="5"/>
        <v>340984</v>
      </c>
      <c r="I114" s="472"/>
      <c r="J114" s="910">
        <f>'4'!F41</f>
        <v>327629</v>
      </c>
      <c r="K114" s="231">
        <f t="shared" si="4"/>
        <v>327629</v>
      </c>
    </row>
    <row r="115" spans="1:11">
      <c r="A115" s="381">
        <v>115</v>
      </c>
      <c r="B115" s="146" t="s">
        <v>56</v>
      </c>
      <c r="D115" t="s">
        <v>905</v>
      </c>
      <c r="E115" s="472"/>
      <c r="F115" s="910">
        <f>'4'!D42</f>
        <v>66845</v>
      </c>
      <c r="G115" s="231">
        <f t="shared" si="5"/>
        <v>66845</v>
      </c>
      <c r="I115" s="472"/>
      <c r="J115" s="910">
        <f>'4'!F42</f>
        <v>66729</v>
      </c>
      <c r="K115" s="231">
        <f t="shared" si="4"/>
        <v>66729</v>
      </c>
    </row>
    <row r="116" spans="1:11">
      <c r="A116" s="381">
        <v>116</v>
      </c>
      <c r="B116" s="936" t="s">
        <v>833</v>
      </c>
      <c r="D116" t="s">
        <v>905</v>
      </c>
      <c r="E116" s="472"/>
      <c r="F116" s="718"/>
      <c r="G116" s="231">
        <f t="shared" si="5"/>
        <v>0</v>
      </c>
      <c r="I116" s="472"/>
      <c r="J116" s="718"/>
      <c r="K116" s="231">
        <f t="shared" si="4"/>
        <v>0</v>
      </c>
    </row>
    <row r="117" spans="1:11" ht="15.75">
      <c r="A117" s="381">
        <v>117</v>
      </c>
      <c r="B117" s="341" t="s">
        <v>57</v>
      </c>
      <c r="D117" t="s">
        <v>905</v>
      </c>
      <c r="E117" s="472"/>
      <c r="F117" s="910">
        <f>'4'!D43</f>
        <v>407829</v>
      </c>
      <c r="G117" s="231">
        <f t="shared" si="5"/>
        <v>407829</v>
      </c>
      <c r="I117" s="472"/>
      <c r="J117" s="910">
        <f>'4'!F43</f>
        <v>394358</v>
      </c>
      <c r="K117" s="231">
        <f t="shared" si="4"/>
        <v>394358</v>
      </c>
    </row>
    <row r="118" spans="1:11" ht="15.75">
      <c r="A118" s="381">
        <v>118</v>
      </c>
      <c r="B118" s="341" t="s">
        <v>60</v>
      </c>
      <c r="E118" s="472"/>
      <c r="G118" s="231">
        <f t="shared" si="5"/>
        <v>0</v>
      </c>
      <c r="I118" s="472"/>
      <c r="K118" s="231">
        <f t="shared" si="4"/>
        <v>0</v>
      </c>
    </row>
    <row r="119" spans="1:11" ht="15.75">
      <c r="A119" s="381">
        <v>119</v>
      </c>
      <c r="B119" s="937" t="s">
        <v>915</v>
      </c>
      <c r="E119" s="472"/>
      <c r="F119" s="718"/>
      <c r="G119" s="231">
        <f t="shared" si="5"/>
        <v>0</v>
      </c>
      <c r="I119" s="472"/>
      <c r="J119" s="718"/>
      <c r="K119" s="231">
        <f t="shared" si="4"/>
        <v>0</v>
      </c>
    </row>
    <row r="120" spans="1:11" ht="15.75">
      <c r="A120" s="381">
        <v>120</v>
      </c>
      <c r="B120" s="937" t="s">
        <v>916</v>
      </c>
      <c r="E120" s="472"/>
      <c r="F120" s="718" t="s">
        <v>1035</v>
      </c>
      <c r="I120" s="472"/>
      <c r="J120" s="718"/>
      <c r="K120" s="231">
        <f t="shared" si="4"/>
        <v>0</v>
      </c>
    </row>
    <row r="121" spans="1:11" ht="15.75">
      <c r="A121" s="381">
        <v>121</v>
      </c>
      <c r="B121" s="937" t="s">
        <v>917</v>
      </c>
      <c r="D121" t="s">
        <v>905</v>
      </c>
      <c r="E121" s="472"/>
      <c r="F121" s="718"/>
      <c r="G121" s="231">
        <f t="shared" ref="G121:G154" si="6">F121-E121</f>
        <v>0</v>
      </c>
      <c r="I121" s="472"/>
      <c r="J121" s="718"/>
      <c r="K121" s="231">
        <f t="shared" si="4"/>
        <v>0</v>
      </c>
    </row>
    <row r="122" spans="1:11">
      <c r="A122" s="381">
        <v>122</v>
      </c>
      <c r="B122" s="1050" t="s">
        <v>1563</v>
      </c>
      <c r="D122" t="s">
        <v>905</v>
      </c>
      <c r="E122" s="472"/>
      <c r="F122" s="718"/>
      <c r="G122" s="231">
        <f t="shared" si="6"/>
        <v>0</v>
      </c>
      <c r="I122" s="472"/>
      <c r="J122" s="718"/>
      <c r="K122" s="231">
        <f t="shared" si="4"/>
        <v>0</v>
      </c>
    </row>
    <row r="123" spans="1:11">
      <c r="A123" s="381">
        <v>123</v>
      </c>
      <c r="B123" s="146" t="s">
        <v>1564</v>
      </c>
      <c r="D123" t="s">
        <v>905</v>
      </c>
      <c r="E123" s="472"/>
      <c r="F123" s="718"/>
      <c r="G123" s="231">
        <f t="shared" si="6"/>
        <v>0</v>
      </c>
      <c r="I123" s="472"/>
      <c r="J123" s="718"/>
      <c r="K123" s="231">
        <f t="shared" si="4"/>
        <v>0</v>
      </c>
    </row>
    <row r="124" spans="1:11">
      <c r="A124" s="1049">
        <v>124</v>
      </c>
      <c r="B124" s="388" t="s">
        <v>1661</v>
      </c>
      <c r="D124" t="s">
        <v>905</v>
      </c>
      <c r="E124" s="472"/>
      <c r="F124" s="718"/>
      <c r="I124" s="472"/>
      <c r="J124" s="718"/>
    </row>
    <row r="125" spans="1:11" ht="15.75">
      <c r="A125" s="381">
        <v>125</v>
      </c>
      <c r="B125" s="937" t="s">
        <v>288</v>
      </c>
      <c r="D125" t="s">
        <v>905</v>
      </c>
      <c r="E125" s="472"/>
      <c r="F125" s="718"/>
      <c r="G125" s="231">
        <f t="shared" si="6"/>
        <v>0</v>
      </c>
      <c r="I125" s="472"/>
      <c r="J125" s="718"/>
      <c r="K125" s="231">
        <f t="shared" si="4"/>
        <v>0</v>
      </c>
    </row>
    <row r="126" spans="1:11">
      <c r="A126" s="381">
        <v>126</v>
      </c>
      <c r="B126" s="936" t="s">
        <v>67</v>
      </c>
      <c r="D126" t="s">
        <v>905</v>
      </c>
      <c r="E126" s="472"/>
      <c r="F126" s="718"/>
      <c r="G126" s="231">
        <f t="shared" si="6"/>
        <v>0</v>
      </c>
      <c r="I126" s="472"/>
      <c r="J126" s="718"/>
      <c r="K126" s="231">
        <f t="shared" si="4"/>
        <v>0</v>
      </c>
    </row>
    <row r="127" spans="1:11">
      <c r="A127" s="381">
        <v>127</v>
      </c>
      <c r="B127" s="936" t="s">
        <v>919</v>
      </c>
      <c r="D127" t="s">
        <v>905</v>
      </c>
      <c r="E127" s="472"/>
      <c r="F127" s="718"/>
      <c r="G127" s="231">
        <f t="shared" si="6"/>
        <v>0</v>
      </c>
      <c r="I127" s="472"/>
      <c r="J127" s="718"/>
      <c r="K127" s="231">
        <f t="shared" si="4"/>
        <v>0</v>
      </c>
    </row>
    <row r="128" spans="1:11">
      <c r="A128" s="381">
        <v>128</v>
      </c>
      <c r="B128" s="936" t="s">
        <v>1530</v>
      </c>
      <c r="D128" t="s">
        <v>905</v>
      </c>
      <c r="E128" s="472"/>
      <c r="F128" s="718"/>
      <c r="G128" s="231">
        <f t="shared" si="6"/>
        <v>0</v>
      </c>
      <c r="I128" s="472"/>
      <c r="J128" s="718"/>
      <c r="K128" s="231">
        <f t="shared" si="4"/>
        <v>0</v>
      </c>
    </row>
    <row r="129" spans="1:11">
      <c r="A129" s="381">
        <v>129</v>
      </c>
      <c r="B129" s="936" t="s">
        <v>69</v>
      </c>
      <c r="D129" t="s">
        <v>905</v>
      </c>
      <c r="E129" s="472"/>
      <c r="F129" s="718"/>
      <c r="G129" s="231">
        <f t="shared" si="6"/>
        <v>0</v>
      </c>
      <c r="I129" s="472"/>
      <c r="J129" s="718"/>
      <c r="K129" s="231">
        <f t="shared" si="4"/>
        <v>0</v>
      </c>
    </row>
    <row r="130" spans="1:11">
      <c r="A130" s="381">
        <v>130</v>
      </c>
      <c r="B130" s="936" t="s">
        <v>70</v>
      </c>
      <c r="D130" t="s">
        <v>905</v>
      </c>
      <c r="E130" s="472"/>
      <c r="F130" s="718"/>
      <c r="G130" s="231">
        <f t="shared" si="6"/>
        <v>0</v>
      </c>
      <c r="I130" s="472"/>
      <c r="J130" s="718"/>
      <c r="K130" s="231">
        <f t="shared" si="4"/>
        <v>0</v>
      </c>
    </row>
    <row r="131" spans="1:11">
      <c r="A131" s="381">
        <v>131</v>
      </c>
      <c r="B131" s="936" t="s">
        <v>71</v>
      </c>
      <c r="D131" t="s">
        <v>905</v>
      </c>
      <c r="E131" s="472"/>
      <c r="F131" s="718"/>
      <c r="G131" s="231">
        <f t="shared" si="6"/>
        <v>0</v>
      </c>
      <c r="I131" s="472"/>
      <c r="J131" s="718"/>
      <c r="K131" s="231">
        <f t="shared" si="4"/>
        <v>0</v>
      </c>
    </row>
    <row r="132" spans="1:11">
      <c r="A132" s="381">
        <v>132</v>
      </c>
      <c r="B132" s="936" t="s">
        <v>913</v>
      </c>
      <c r="D132" t="s">
        <v>905</v>
      </c>
      <c r="E132" s="472"/>
      <c r="F132" s="718"/>
      <c r="G132" s="231">
        <f t="shared" si="6"/>
        <v>0</v>
      </c>
      <c r="I132" s="472"/>
      <c r="J132" s="718"/>
      <c r="K132" s="231">
        <f t="shared" si="4"/>
        <v>0</v>
      </c>
    </row>
    <row r="133" spans="1:11">
      <c r="A133" s="381">
        <v>133</v>
      </c>
      <c r="B133" s="936" t="s">
        <v>72</v>
      </c>
      <c r="D133" t="s">
        <v>905</v>
      </c>
      <c r="E133" s="472"/>
      <c r="F133" s="718"/>
      <c r="G133" s="231">
        <f t="shared" si="6"/>
        <v>0</v>
      </c>
      <c r="I133" s="472"/>
      <c r="J133" s="718"/>
      <c r="K133" s="231">
        <f t="shared" si="4"/>
        <v>0</v>
      </c>
    </row>
    <row r="134" spans="1:11">
      <c r="A134" s="381">
        <v>134</v>
      </c>
      <c r="B134" s="936" t="s">
        <v>1235</v>
      </c>
      <c r="D134" t="s">
        <v>905</v>
      </c>
      <c r="E134" s="472"/>
      <c r="F134" s="718"/>
      <c r="G134" s="231">
        <f t="shared" si="6"/>
        <v>0</v>
      </c>
      <c r="I134" s="472"/>
      <c r="J134" s="718"/>
      <c r="K134" s="231">
        <f t="shared" si="4"/>
        <v>0</v>
      </c>
    </row>
    <row r="135" spans="1:11">
      <c r="A135" s="381">
        <v>135</v>
      </c>
      <c r="B135" s="936" t="s">
        <v>74</v>
      </c>
      <c r="D135" t="s">
        <v>905</v>
      </c>
      <c r="E135" s="472"/>
      <c r="F135" s="718"/>
      <c r="G135" s="231">
        <f t="shared" si="6"/>
        <v>0</v>
      </c>
      <c r="I135" s="472"/>
      <c r="J135" s="718"/>
      <c r="K135" s="231">
        <f t="shared" ref="K135:K200" si="7">J135-I135</f>
        <v>0</v>
      </c>
    </row>
    <row r="136" spans="1:11">
      <c r="A136" s="381">
        <v>136</v>
      </c>
      <c r="B136" s="936" t="s">
        <v>75</v>
      </c>
      <c r="D136" t="s">
        <v>905</v>
      </c>
      <c r="E136" s="472"/>
      <c r="F136" s="718"/>
      <c r="G136" s="231">
        <f t="shared" si="6"/>
        <v>0</v>
      </c>
      <c r="I136" s="472"/>
      <c r="J136" s="718"/>
      <c r="K136" s="231">
        <f t="shared" si="7"/>
        <v>0</v>
      </c>
    </row>
    <row r="137" spans="1:11">
      <c r="A137" s="381">
        <v>137</v>
      </c>
      <c r="B137" s="936" t="s">
        <v>920</v>
      </c>
      <c r="D137" t="s">
        <v>905</v>
      </c>
      <c r="E137" s="472"/>
      <c r="F137" s="718"/>
      <c r="G137" s="231">
        <f t="shared" si="6"/>
        <v>0</v>
      </c>
      <c r="I137" s="472"/>
      <c r="J137" s="718"/>
      <c r="K137" s="231">
        <f t="shared" si="7"/>
        <v>0</v>
      </c>
    </row>
    <row r="138" spans="1:11">
      <c r="A138" s="381">
        <v>138</v>
      </c>
      <c r="B138" s="936" t="s">
        <v>921</v>
      </c>
      <c r="D138" t="s">
        <v>905</v>
      </c>
      <c r="E138" s="472"/>
      <c r="F138" s="718"/>
      <c r="G138" s="231">
        <f t="shared" si="6"/>
        <v>0</v>
      </c>
      <c r="I138" s="472"/>
      <c r="J138" s="718"/>
      <c r="K138" s="231">
        <f t="shared" si="7"/>
        <v>0</v>
      </c>
    </row>
    <row r="139" spans="1:11">
      <c r="A139" s="381">
        <v>139</v>
      </c>
      <c r="B139" s="936" t="s">
        <v>922</v>
      </c>
      <c r="D139" t="s">
        <v>905</v>
      </c>
      <c r="E139" s="472"/>
      <c r="F139" s="718"/>
      <c r="G139" s="231">
        <f t="shared" si="6"/>
        <v>0</v>
      </c>
      <c r="I139" s="472"/>
      <c r="J139" s="718"/>
      <c r="K139" s="231">
        <f t="shared" si="7"/>
        <v>0</v>
      </c>
    </row>
    <row r="140" spans="1:11" ht="15.75">
      <c r="A140" s="381">
        <v>140</v>
      </c>
      <c r="B140" s="937" t="s">
        <v>923</v>
      </c>
      <c r="D140" t="s">
        <v>905</v>
      </c>
      <c r="E140" s="472"/>
      <c r="F140" s="718"/>
      <c r="G140" s="231">
        <f t="shared" si="6"/>
        <v>0</v>
      </c>
      <c r="I140" s="472"/>
      <c r="J140" s="718"/>
      <c r="K140" s="231">
        <f t="shared" si="7"/>
        <v>0</v>
      </c>
    </row>
    <row r="141" spans="1:11">
      <c r="A141" s="381">
        <v>141</v>
      </c>
      <c r="B141" s="936" t="s">
        <v>924</v>
      </c>
      <c r="D141" t="s">
        <v>905</v>
      </c>
      <c r="E141" s="472"/>
      <c r="F141" s="718"/>
      <c r="G141" s="231">
        <f t="shared" si="6"/>
        <v>0</v>
      </c>
      <c r="I141" s="472"/>
      <c r="J141" s="718"/>
      <c r="K141" s="231">
        <f t="shared" si="7"/>
        <v>0</v>
      </c>
    </row>
    <row r="142" spans="1:11">
      <c r="A142" s="381">
        <v>142</v>
      </c>
      <c r="B142" s="936" t="s">
        <v>925</v>
      </c>
      <c r="D142" t="s">
        <v>905</v>
      </c>
      <c r="E142" s="472"/>
      <c r="F142" s="718"/>
      <c r="G142" s="231">
        <f t="shared" si="6"/>
        <v>0</v>
      </c>
      <c r="I142" s="472"/>
      <c r="J142" s="718"/>
      <c r="K142" s="231">
        <f t="shared" si="7"/>
        <v>0</v>
      </c>
    </row>
    <row r="143" spans="1:11">
      <c r="A143" s="381">
        <v>143</v>
      </c>
      <c r="B143" s="936" t="s">
        <v>926</v>
      </c>
      <c r="D143" t="s">
        <v>905</v>
      </c>
      <c r="E143" s="472"/>
      <c r="F143" s="718"/>
      <c r="G143" s="231">
        <f t="shared" si="6"/>
        <v>0</v>
      </c>
      <c r="I143" s="472"/>
      <c r="J143" s="718"/>
      <c r="K143" s="231">
        <f t="shared" si="7"/>
        <v>0</v>
      </c>
    </row>
    <row r="144" spans="1:11">
      <c r="A144" s="381">
        <v>144</v>
      </c>
      <c r="B144" s="146" t="s">
        <v>1565</v>
      </c>
      <c r="D144" t="s">
        <v>905</v>
      </c>
      <c r="E144" s="472"/>
      <c r="F144" s="718"/>
      <c r="G144" s="231">
        <f t="shared" si="6"/>
        <v>0</v>
      </c>
      <c r="I144" s="472"/>
      <c r="J144" s="718"/>
      <c r="K144" s="231">
        <f t="shared" si="7"/>
        <v>0</v>
      </c>
    </row>
    <row r="145" spans="1:11">
      <c r="A145" s="381">
        <v>145</v>
      </c>
      <c r="B145" s="936" t="s">
        <v>927</v>
      </c>
      <c r="D145" t="s">
        <v>905</v>
      </c>
      <c r="E145" s="472"/>
      <c r="F145" s="718"/>
      <c r="G145" s="231">
        <f t="shared" si="6"/>
        <v>0</v>
      </c>
      <c r="I145" s="472"/>
      <c r="J145" s="718"/>
      <c r="K145" s="231">
        <f t="shared" si="7"/>
        <v>0</v>
      </c>
    </row>
    <row r="146" spans="1:11">
      <c r="A146" s="381">
        <v>146</v>
      </c>
      <c r="B146" s="936" t="s">
        <v>928</v>
      </c>
      <c r="D146" t="s">
        <v>905</v>
      </c>
      <c r="E146" s="472"/>
      <c r="F146" s="718"/>
      <c r="G146" s="231">
        <f t="shared" si="6"/>
        <v>0</v>
      </c>
      <c r="I146" s="472"/>
      <c r="J146" s="718"/>
      <c r="K146" s="231">
        <f t="shared" si="7"/>
        <v>0</v>
      </c>
    </row>
    <row r="147" spans="1:11">
      <c r="A147" s="381">
        <v>147</v>
      </c>
      <c r="B147" s="936" t="s">
        <v>1237</v>
      </c>
      <c r="E147" s="472"/>
      <c r="F147" s="718"/>
      <c r="G147" s="231">
        <f t="shared" si="6"/>
        <v>0</v>
      </c>
      <c r="I147" s="472"/>
      <c r="J147" s="718"/>
      <c r="K147" s="231">
        <f t="shared" si="7"/>
        <v>0</v>
      </c>
    </row>
    <row r="148" spans="1:11" ht="15.75">
      <c r="A148" s="381">
        <v>148</v>
      </c>
      <c r="B148" s="937" t="s">
        <v>291</v>
      </c>
      <c r="D148" t="s">
        <v>905</v>
      </c>
      <c r="E148" s="472"/>
      <c r="F148" s="718"/>
      <c r="G148" s="231">
        <f t="shared" si="6"/>
        <v>0</v>
      </c>
      <c r="I148" s="472"/>
      <c r="J148" s="718"/>
      <c r="K148" s="231">
        <f t="shared" si="7"/>
        <v>0</v>
      </c>
    </row>
    <row r="149" spans="1:11" ht="15.75">
      <c r="A149" s="381">
        <v>149</v>
      </c>
      <c r="B149" s="341" t="s">
        <v>55</v>
      </c>
      <c r="E149" s="472"/>
      <c r="G149" s="231">
        <f t="shared" si="6"/>
        <v>0</v>
      </c>
      <c r="I149" s="472"/>
      <c r="K149" s="231">
        <f t="shared" si="7"/>
        <v>0</v>
      </c>
    </row>
    <row r="150" spans="1:11" ht="15.75">
      <c r="A150" s="381">
        <v>150</v>
      </c>
      <c r="B150" s="341" t="s">
        <v>917</v>
      </c>
      <c r="D150" t="s">
        <v>905</v>
      </c>
      <c r="E150" s="472"/>
      <c r="F150" s="910">
        <f>'5'!B10</f>
        <v>327629</v>
      </c>
      <c r="G150" s="231">
        <f t="shared" si="6"/>
        <v>327629</v>
      </c>
      <c r="I150" s="472"/>
      <c r="J150" s="910">
        <f>'6'!B10</f>
        <v>282899</v>
      </c>
      <c r="K150" s="231">
        <f t="shared" si="7"/>
        <v>282899</v>
      </c>
    </row>
    <row r="151" spans="1:11">
      <c r="A151" s="381">
        <v>151</v>
      </c>
      <c r="B151" s="1050" t="s">
        <v>1563</v>
      </c>
      <c r="D151" t="s">
        <v>905</v>
      </c>
      <c r="E151" s="472"/>
      <c r="F151" s="910">
        <f>'5'!B11</f>
        <v>0</v>
      </c>
      <c r="G151" s="231">
        <f t="shared" si="6"/>
        <v>0</v>
      </c>
      <c r="I151" s="472"/>
      <c r="J151" s="910">
        <f>'6'!B11</f>
        <v>0</v>
      </c>
      <c r="K151" s="231">
        <f t="shared" si="7"/>
        <v>0</v>
      </c>
    </row>
    <row r="152" spans="1:11">
      <c r="A152" s="381">
        <v>152</v>
      </c>
      <c r="B152" s="146" t="s">
        <v>1564</v>
      </c>
      <c r="D152" t="s">
        <v>905</v>
      </c>
      <c r="E152" s="472"/>
      <c r="F152" s="910">
        <f>'5'!B12</f>
        <v>0</v>
      </c>
      <c r="G152" s="231">
        <f t="shared" si="6"/>
        <v>0</v>
      </c>
      <c r="I152" s="472"/>
      <c r="J152" s="910">
        <f>'6'!B12</f>
        <v>-902</v>
      </c>
      <c r="K152" s="231">
        <f t="shared" si="7"/>
        <v>-902</v>
      </c>
    </row>
    <row r="153" spans="1:11">
      <c r="A153" s="1049">
        <v>153</v>
      </c>
      <c r="B153" s="388" t="s">
        <v>1661</v>
      </c>
      <c r="D153" t="s">
        <v>905</v>
      </c>
      <c r="E153" s="472"/>
      <c r="F153" s="910">
        <f>'5'!B13</f>
        <v>-32126</v>
      </c>
      <c r="I153" s="472"/>
      <c r="J153" s="910">
        <f>'6'!B13</f>
        <v>0</v>
      </c>
      <c r="K153" s="231">
        <f>J153-I153</f>
        <v>0</v>
      </c>
    </row>
    <row r="154" spans="1:11" ht="15.75">
      <c r="A154" s="381">
        <v>154</v>
      </c>
      <c r="B154" s="341" t="s">
        <v>288</v>
      </c>
      <c r="D154" t="s">
        <v>905</v>
      </c>
      <c r="E154" s="472"/>
      <c r="F154" s="910">
        <f>'5'!B14</f>
        <v>295503</v>
      </c>
      <c r="G154" s="231">
        <f t="shared" si="6"/>
        <v>295503</v>
      </c>
      <c r="I154" s="472"/>
      <c r="J154" s="910">
        <f>'6'!B14</f>
        <v>281997</v>
      </c>
      <c r="K154" s="231">
        <f t="shared" si="7"/>
        <v>281997</v>
      </c>
    </row>
    <row r="155" spans="1:11">
      <c r="A155" s="381">
        <v>155</v>
      </c>
      <c r="B155" s="146" t="s">
        <v>67</v>
      </c>
      <c r="D155" t="s">
        <v>905</v>
      </c>
      <c r="E155" s="472"/>
      <c r="F155" s="910">
        <f>'5'!B15</f>
        <v>-1282338</v>
      </c>
      <c r="G155" s="231">
        <f t="shared" ref="G155:G187" si="8">F155-E155</f>
        <v>-1282338</v>
      </c>
      <c r="I155" s="472"/>
      <c r="J155" s="910">
        <f>'6'!B15</f>
        <v>-1165677</v>
      </c>
      <c r="K155" s="231">
        <f t="shared" si="7"/>
        <v>-1165677</v>
      </c>
    </row>
    <row r="156" spans="1:11">
      <c r="A156" s="381">
        <v>156</v>
      </c>
      <c r="B156" s="146" t="s">
        <v>919</v>
      </c>
      <c r="D156" t="s">
        <v>905</v>
      </c>
      <c r="E156" s="472"/>
      <c r="F156" s="910">
        <f>'5'!B16</f>
        <v>0</v>
      </c>
      <c r="G156" s="231">
        <f t="shared" si="8"/>
        <v>0</v>
      </c>
      <c r="I156" s="472"/>
      <c r="J156" s="910">
        <f>'6'!B16</f>
        <v>0</v>
      </c>
      <c r="K156" s="231">
        <f t="shared" si="7"/>
        <v>0</v>
      </c>
    </row>
    <row r="157" spans="1:11">
      <c r="A157" s="381">
        <v>157</v>
      </c>
      <c r="B157" s="146" t="s">
        <v>1530</v>
      </c>
      <c r="D157" t="s">
        <v>905</v>
      </c>
      <c r="E157" s="472"/>
      <c r="F157" s="910">
        <f>'5'!B17</f>
        <v>0</v>
      </c>
      <c r="G157" s="231">
        <f t="shared" si="8"/>
        <v>0</v>
      </c>
      <c r="I157" s="472"/>
      <c r="J157" s="910">
        <f>'6'!B17</f>
        <v>0</v>
      </c>
      <c r="K157" s="231">
        <f t="shared" si="7"/>
        <v>0</v>
      </c>
    </row>
    <row r="158" spans="1:11">
      <c r="A158" s="381">
        <v>158</v>
      </c>
      <c r="B158" s="146" t="s">
        <v>69</v>
      </c>
      <c r="D158" t="s">
        <v>905</v>
      </c>
      <c r="E158" s="472"/>
      <c r="F158" s="910">
        <f>'5'!B18</f>
        <v>0</v>
      </c>
      <c r="G158" s="231">
        <f t="shared" si="8"/>
        <v>0</v>
      </c>
      <c r="I158" s="472"/>
      <c r="J158" s="910">
        <f>'6'!B18</f>
        <v>0</v>
      </c>
      <c r="K158" s="231">
        <f t="shared" si="7"/>
        <v>0</v>
      </c>
    </row>
    <row r="159" spans="1:11">
      <c r="A159" s="381">
        <v>159</v>
      </c>
      <c r="B159" s="146" t="s">
        <v>70</v>
      </c>
      <c r="D159" t="s">
        <v>905</v>
      </c>
      <c r="E159" s="472"/>
      <c r="F159" s="910">
        <f>'5'!B19</f>
        <v>0</v>
      </c>
      <c r="G159" s="231">
        <f t="shared" si="8"/>
        <v>0</v>
      </c>
      <c r="I159" s="472"/>
      <c r="J159" s="910">
        <f>'6'!B19</f>
        <v>0</v>
      </c>
      <c r="K159" s="231">
        <f t="shared" si="7"/>
        <v>0</v>
      </c>
    </row>
    <row r="160" spans="1:11">
      <c r="A160" s="381">
        <v>160</v>
      </c>
      <c r="B160" s="146" t="s">
        <v>71</v>
      </c>
      <c r="D160" t="s">
        <v>905</v>
      </c>
      <c r="E160" s="472"/>
      <c r="F160" s="910">
        <f>'5'!B20</f>
        <v>0</v>
      </c>
      <c r="G160" s="231">
        <f t="shared" si="8"/>
        <v>0</v>
      </c>
      <c r="I160" s="472"/>
      <c r="J160" s="910">
        <f>'6'!B20</f>
        <v>0</v>
      </c>
      <c r="K160" s="231">
        <f t="shared" si="7"/>
        <v>0</v>
      </c>
    </row>
    <row r="161" spans="1:11">
      <c r="A161" s="381">
        <v>161</v>
      </c>
      <c r="B161" s="146" t="s">
        <v>913</v>
      </c>
      <c r="D161" t="s">
        <v>905</v>
      </c>
      <c r="E161" s="472"/>
      <c r="G161" s="231">
        <f t="shared" si="8"/>
        <v>0</v>
      </c>
      <c r="I161" s="472"/>
      <c r="K161" s="231">
        <f t="shared" si="7"/>
        <v>0</v>
      </c>
    </row>
    <row r="162" spans="1:11">
      <c r="A162" s="381">
        <v>162</v>
      </c>
      <c r="B162" s="146" t="s">
        <v>72</v>
      </c>
      <c r="D162" t="s">
        <v>905</v>
      </c>
      <c r="E162" s="472"/>
      <c r="F162" s="910">
        <f>'5'!B21</f>
        <v>0</v>
      </c>
      <c r="G162" s="231">
        <f t="shared" si="8"/>
        <v>0</v>
      </c>
      <c r="I162" s="472"/>
      <c r="J162" s="910">
        <f>'6'!B21</f>
        <v>0</v>
      </c>
      <c r="K162" s="231">
        <f t="shared" si="7"/>
        <v>0</v>
      </c>
    </row>
    <row r="163" spans="1:11">
      <c r="A163" s="381">
        <v>163</v>
      </c>
      <c r="B163" s="146" t="s">
        <v>1235</v>
      </c>
      <c r="D163" t="s">
        <v>905</v>
      </c>
      <c r="E163" s="472"/>
      <c r="F163" s="910">
        <f>'5'!B22</f>
        <v>0</v>
      </c>
      <c r="G163" s="231">
        <f t="shared" si="8"/>
        <v>0</v>
      </c>
      <c r="I163" s="472"/>
      <c r="J163" s="910">
        <f>'6'!B22</f>
        <v>0</v>
      </c>
      <c r="K163" s="231">
        <f t="shared" si="7"/>
        <v>0</v>
      </c>
    </row>
    <row r="164" spans="1:11">
      <c r="A164" s="381">
        <v>164</v>
      </c>
      <c r="B164" s="146" t="s">
        <v>74</v>
      </c>
      <c r="D164" t="s">
        <v>905</v>
      </c>
      <c r="E164" s="472"/>
      <c r="F164" s="910">
        <f>'5'!B23</f>
        <v>17469</v>
      </c>
      <c r="G164" s="231">
        <f t="shared" si="8"/>
        <v>17469</v>
      </c>
      <c r="I164" s="472"/>
      <c r="J164" s="910">
        <f>'6'!B23</f>
        <v>3874</v>
      </c>
      <c r="K164" s="231">
        <f t="shared" si="7"/>
        <v>3874</v>
      </c>
    </row>
    <row r="165" spans="1:11">
      <c r="A165" s="381">
        <v>165</v>
      </c>
      <c r="B165" s="146" t="s">
        <v>75</v>
      </c>
      <c r="D165" t="s">
        <v>905</v>
      </c>
      <c r="E165" s="472"/>
      <c r="F165" s="910">
        <f>'5'!B24</f>
        <v>0</v>
      </c>
      <c r="G165" s="231">
        <f t="shared" si="8"/>
        <v>0</v>
      </c>
      <c r="I165" s="472"/>
      <c r="J165" s="910">
        <f>'6'!B24</f>
        <v>24</v>
      </c>
      <c r="K165" s="231">
        <f t="shared" si="7"/>
        <v>24</v>
      </c>
    </row>
    <row r="166" spans="1:11">
      <c r="A166" s="381">
        <v>166</v>
      </c>
      <c r="B166" s="146" t="s">
        <v>920</v>
      </c>
      <c r="D166" t="s">
        <v>905</v>
      </c>
      <c r="E166" s="472"/>
      <c r="F166" s="910">
        <f>'5'!B25</f>
        <v>6</v>
      </c>
      <c r="G166" s="231">
        <f t="shared" si="8"/>
        <v>6</v>
      </c>
      <c r="I166" s="472"/>
      <c r="J166" s="910">
        <f>'6'!B25</f>
        <v>-1788</v>
      </c>
      <c r="K166" s="231">
        <f t="shared" si="7"/>
        <v>-1788</v>
      </c>
    </row>
    <row r="167" spans="1:11">
      <c r="A167" s="381">
        <v>167</v>
      </c>
      <c r="B167" s="936" t="s">
        <v>921</v>
      </c>
      <c r="D167" t="s">
        <v>905</v>
      </c>
      <c r="E167" s="472"/>
      <c r="F167" s="718"/>
      <c r="G167" s="231">
        <f t="shared" si="8"/>
        <v>0</v>
      </c>
      <c r="I167" s="472"/>
      <c r="J167" s="718"/>
      <c r="K167" s="231">
        <f t="shared" si="7"/>
        <v>0</v>
      </c>
    </row>
    <row r="168" spans="1:11">
      <c r="A168" s="381">
        <v>168</v>
      </c>
      <c r="B168" s="936" t="s">
        <v>922</v>
      </c>
      <c r="D168" t="s">
        <v>905</v>
      </c>
      <c r="E168" s="472"/>
      <c r="F168" s="718"/>
      <c r="G168" s="231">
        <f t="shared" si="8"/>
        <v>0</v>
      </c>
      <c r="I168" s="472"/>
      <c r="J168" s="718"/>
      <c r="K168" s="231">
        <f t="shared" si="7"/>
        <v>0</v>
      </c>
    </row>
    <row r="169" spans="1:11" ht="15.75">
      <c r="A169" s="381">
        <v>169</v>
      </c>
      <c r="B169" s="341" t="s">
        <v>923</v>
      </c>
      <c r="D169" t="s">
        <v>905</v>
      </c>
      <c r="E169" s="472"/>
      <c r="F169" s="910">
        <f>'5'!B26</f>
        <v>-1264863</v>
      </c>
      <c r="G169" s="231">
        <f t="shared" si="8"/>
        <v>-1264863</v>
      </c>
      <c r="I169" s="472"/>
      <c r="J169" s="910">
        <f>'6'!B26</f>
        <v>-1163567</v>
      </c>
      <c r="K169" s="231">
        <f t="shared" si="7"/>
        <v>-1163567</v>
      </c>
    </row>
    <row r="170" spans="1:11">
      <c r="A170" s="381">
        <v>170</v>
      </c>
      <c r="B170" s="936" t="s">
        <v>924</v>
      </c>
      <c r="D170" t="s">
        <v>905</v>
      </c>
      <c r="E170" s="472"/>
      <c r="F170" s="718"/>
      <c r="G170" s="231">
        <f t="shared" si="8"/>
        <v>0</v>
      </c>
      <c r="I170" s="472"/>
      <c r="J170" s="718"/>
      <c r="K170" s="231">
        <f t="shared" si="7"/>
        <v>0</v>
      </c>
    </row>
    <row r="171" spans="1:11">
      <c r="A171" s="381">
        <v>171</v>
      </c>
      <c r="B171" s="936" t="s">
        <v>925</v>
      </c>
      <c r="D171" t="s">
        <v>905</v>
      </c>
      <c r="E171" s="472"/>
      <c r="F171" s="718"/>
      <c r="G171" s="231">
        <f t="shared" si="8"/>
        <v>0</v>
      </c>
      <c r="I171" s="472"/>
      <c r="J171" s="718"/>
      <c r="K171" s="231">
        <f t="shared" si="7"/>
        <v>0</v>
      </c>
    </row>
    <row r="172" spans="1:11">
      <c r="A172" s="381">
        <v>172</v>
      </c>
      <c r="B172" s="936" t="s">
        <v>926</v>
      </c>
      <c r="D172" t="s">
        <v>905</v>
      </c>
      <c r="E172" s="472"/>
      <c r="F172" s="718"/>
      <c r="G172" s="231">
        <f t="shared" si="8"/>
        <v>0</v>
      </c>
      <c r="I172" s="472"/>
      <c r="J172" s="718"/>
      <c r="K172" s="231">
        <f t="shared" si="7"/>
        <v>0</v>
      </c>
    </row>
    <row r="173" spans="1:11">
      <c r="A173" s="381">
        <v>173</v>
      </c>
      <c r="B173" s="146" t="s">
        <v>1565</v>
      </c>
      <c r="E173" s="472"/>
      <c r="F173" s="718"/>
      <c r="G173" s="231">
        <f t="shared" si="8"/>
        <v>0</v>
      </c>
      <c r="I173" s="472"/>
      <c r="J173" s="718"/>
      <c r="K173" s="231">
        <f t="shared" si="7"/>
        <v>0</v>
      </c>
    </row>
    <row r="174" spans="1:11">
      <c r="A174" s="381">
        <v>174</v>
      </c>
      <c r="B174" s="936" t="s">
        <v>927</v>
      </c>
      <c r="D174" t="s">
        <v>905</v>
      </c>
      <c r="E174" s="472"/>
      <c r="F174" s="718"/>
      <c r="G174" s="231">
        <f t="shared" si="8"/>
        <v>0</v>
      </c>
      <c r="I174" s="472"/>
      <c r="J174" s="718"/>
      <c r="K174" s="231">
        <f t="shared" si="7"/>
        <v>0</v>
      </c>
    </row>
    <row r="175" spans="1:11">
      <c r="A175" s="381">
        <v>175</v>
      </c>
      <c r="B175" s="146" t="s">
        <v>928</v>
      </c>
      <c r="D175" t="s">
        <v>905</v>
      </c>
      <c r="E175" s="472"/>
      <c r="F175" s="910">
        <f>'5'!B27</f>
        <v>1278416</v>
      </c>
      <c r="G175" s="231">
        <f t="shared" si="8"/>
        <v>1278416</v>
      </c>
      <c r="I175" s="472"/>
      <c r="J175" s="910">
        <f>'6'!B27</f>
        <v>1180716</v>
      </c>
      <c r="K175" s="231">
        <f t="shared" si="7"/>
        <v>1180716</v>
      </c>
    </row>
    <row r="176" spans="1:11">
      <c r="A176" s="381">
        <v>176</v>
      </c>
      <c r="B176" s="146" t="s">
        <v>1237</v>
      </c>
      <c r="D176" t="s">
        <v>905</v>
      </c>
      <c r="E176" s="472"/>
      <c r="F176" s="910">
        <f>'5'!B28</f>
        <v>31928</v>
      </c>
      <c r="G176" s="231">
        <f t="shared" si="8"/>
        <v>31928</v>
      </c>
      <c r="I176" s="472"/>
      <c r="J176" s="910">
        <f>'6'!B28</f>
        <v>28483</v>
      </c>
      <c r="K176" s="231">
        <f t="shared" si="7"/>
        <v>28483</v>
      </c>
    </row>
    <row r="177" spans="1:11" ht="15.75">
      <c r="A177" s="381">
        <v>177</v>
      </c>
      <c r="B177" s="341" t="s">
        <v>291</v>
      </c>
      <c r="D177" t="s">
        <v>905</v>
      </c>
      <c r="E177" s="472"/>
      <c r="F177" s="910">
        <f>'5'!B29</f>
        <v>340984</v>
      </c>
      <c r="G177" s="231">
        <f t="shared" si="8"/>
        <v>340984</v>
      </c>
      <c r="I177" s="472"/>
      <c r="J177" s="910">
        <f>'6'!B29</f>
        <v>327629</v>
      </c>
      <c r="K177" s="231">
        <f t="shared" si="7"/>
        <v>327629</v>
      </c>
    </row>
    <row r="178" spans="1:11" ht="15.75">
      <c r="A178" s="381">
        <v>178</v>
      </c>
      <c r="B178" s="341" t="s">
        <v>929</v>
      </c>
      <c r="E178" s="472"/>
      <c r="G178" s="231">
        <f t="shared" si="8"/>
        <v>0</v>
      </c>
      <c r="I178" s="472"/>
      <c r="K178" s="231">
        <f t="shared" si="7"/>
        <v>0</v>
      </c>
    </row>
    <row r="179" spans="1:11" ht="15.75">
      <c r="A179" s="381">
        <v>179</v>
      </c>
      <c r="B179" s="341" t="s">
        <v>917</v>
      </c>
      <c r="D179" t="s">
        <v>905</v>
      </c>
      <c r="E179" s="472"/>
      <c r="F179" s="910">
        <f>'5'!D10</f>
        <v>66729</v>
      </c>
      <c r="G179" s="231">
        <f t="shared" si="8"/>
        <v>66729</v>
      </c>
      <c r="I179" s="472"/>
      <c r="J179" s="910">
        <f>'6'!D10</f>
        <v>45848</v>
      </c>
      <c r="K179" s="231">
        <f t="shared" si="7"/>
        <v>45848</v>
      </c>
    </row>
    <row r="180" spans="1:11">
      <c r="A180" s="381">
        <v>180</v>
      </c>
      <c r="B180" s="1050" t="s">
        <v>1563</v>
      </c>
      <c r="D180" t="s">
        <v>905</v>
      </c>
      <c r="E180" s="472"/>
      <c r="F180" s="910">
        <f>'5'!D11</f>
        <v>0</v>
      </c>
      <c r="G180" s="231">
        <f t="shared" si="8"/>
        <v>0</v>
      </c>
      <c r="I180" s="472"/>
      <c r="J180" s="910">
        <f>'6'!D11</f>
        <v>0</v>
      </c>
      <c r="K180" s="231">
        <f t="shared" si="7"/>
        <v>0</v>
      </c>
    </row>
    <row r="181" spans="1:11">
      <c r="A181" s="381">
        <v>181</v>
      </c>
      <c r="B181" s="146" t="s">
        <v>1564</v>
      </c>
      <c r="D181" t="s">
        <v>905</v>
      </c>
      <c r="E181" s="472"/>
      <c r="F181" s="910">
        <f>'5'!D12</f>
        <v>0</v>
      </c>
      <c r="G181" s="231">
        <f t="shared" si="8"/>
        <v>0</v>
      </c>
      <c r="I181" s="472"/>
      <c r="J181" s="910">
        <f>'6'!D12</f>
        <v>0</v>
      </c>
      <c r="K181" s="231">
        <f t="shared" si="7"/>
        <v>0</v>
      </c>
    </row>
    <row r="182" spans="1:11">
      <c r="A182" s="1049">
        <v>182</v>
      </c>
      <c r="B182" s="388" t="s">
        <v>1661</v>
      </c>
      <c r="D182" t="s">
        <v>905</v>
      </c>
      <c r="E182" s="472"/>
      <c r="F182" s="910">
        <f>'5'!D13</f>
        <v>0</v>
      </c>
      <c r="G182" s="231">
        <f t="shared" si="8"/>
        <v>0</v>
      </c>
      <c r="I182" s="472"/>
      <c r="J182" s="910">
        <f>'6'!D13</f>
        <v>0</v>
      </c>
      <c r="K182" s="231">
        <f>J182-I182</f>
        <v>0</v>
      </c>
    </row>
    <row r="183" spans="1:11" ht="15.75">
      <c r="A183" s="381">
        <v>183</v>
      </c>
      <c r="B183" s="341" t="s">
        <v>288</v>
      </c>
      <c r="D183" t="s">
        <v>905</v>
      </c>
      <c r="E183" s="472"/>
      <c r="F183" s="910">
        <f>'5'!D14</f>
        <v>66729</v>
      </c>
      <c r="G183" s="231">
        <f t="shared" si="8"/>
        <v>66729</v>
      </c>
      <c r="I183" s="472"/>
      <c r="J183" s="910">
        <f>'6'!D14</f>
        <v>45848</v>
      </c>
      <c r="K183" s="231">
        <f t="shared" si="7"/>
        <v>45848</v>
      </c>
    </row>
    <row r="184" spans="1:11">
      <c r="A184" s="381">
        <v>184</v>
      </c>
      <c r="B184" s="146" t="s">
        <v>67</v>
      </c>
      <c r="D184" t="s">
        <v>905</v>
      </c>
      <c r="E184" s="472"/>
      <c r="F184" s="910">
        <f>'5'!D15</f>
        <v>0</v>
      </c>
      <c r="G184" s="231">
        <f t="shared" si="8"/>
        <v>0</v>
      </c>
      <c r="I184" s="472"/>
      <c r="J184" s="910">
        <f>'6'!D15</f>
        <v>0</v>
      </c>
      <c r="K184" s="231">
        <f t="shared" si="7"/>
        <v>0</v>
      </c>
    </row>
    <row r="185" spans="1:11">
      <c r="A185" s="381">
        <v>185</v>
      </c>
      <c r="B185" s="146" t="s">
        <v>919</v>
      </c>
      <c r="D185" t="s">
        <v>905</v>
      </c>
      <c r="E185" s="472"/>
      <c r="F185" s="910">
        <f>'5'!D16</f>
        <v>17751</v>
      </c>
      <c r="G185" s="231">
        <f t="shared" si="8"/>
        <v>17751</v>
      </c>
      <c r="I185" s="472"/>
      <c r="J185" s="910">
        <f>'6'!D16</f>
        <v>24674</v>
      </c>
      <c r="K185" s="231">
        <f t="shared" si="7"/>
        <v>24674</v>
      </c>
    </row>
    <row r="186" spans="1:11">
      <c r="A186" s="381">
        <v>186</v>
      </c>
      <c r="B186" s="146" t="s">
        <v>1530</v>
      </c>
      <c r="D186" t="s">
        <v>905</v>
      </c>
      <c r="E186" s="472"/>
      <c r="F186" s="910">
        <f>'5'!D17</f>
        <v>0</v>
      </c>
      <c r="G186" s="231">
        <f t="shared" si="8"/>
        <v>0</v>
      </c>
      <c r="I186" s="472"/>
      <c r="J186" s="910">
        <f>'6'!D17</f>
        <v>81</v>
      </c>
      <c r="K186" s="231">
        <f t="shared" si="7"/>
        <v>81</v>
      </c>
    </row>
    <row r="187" spans="1:11">
      <c r="A187" s="381">
        <v>187</v>
      </c>
      <c r="B187" s="146" t="s">
        <v>69</v>
      </c>
      <c r="D187" t="s">
        <v>905</v>
      </c>
      <c r="E187" s="472"/>
      <c r="F187" s="910">
        <f>'5'!D18</f>
        <v>0</v>
      </c>
      <c r="G187" s="231">
        <f t="shared" si="8"/>
        <v>0</v>
      </c>
      <c r="I187" s="472"/>
      <c r="J187" s="910">
        <f>'6'!D18</f>
        <v>0</v>
      </c>
      <c r="K187" s="231">
        <f t="shared" si="7"/>
        <v>0</v>
      </c>
    </row>
    <row r="188" spans="1:11">
      <c r="A188" s="381">
        <v>188</v>
      </c>
      <c r="B188" s="146" t="s">
        <v>70</v>
      </c>
      <c r="D188" t="s">
        <v>905</v>
      </c>
      <c r="E188" s="472"/>
      <c r="F188" s="910">
        <f>'5'!D19</f>
        <v>0</v>
      </c>
      <c r="G188" s="231">
        <f t="shared" ref="G188:G206" si="9">F188-E188</f>
        <v>0</v>
      </c>
      <c r="I188" s="472"/>
      <c r="J188" s="910">
        <f>'6'!D19</f>
        <v>0</v>
      </c>
      <c r="K188" s="231">
        <f t="shared" si="7"/>
        <v>0</v>
      </c>
    </row>
    <row r="189" spans="1:11">
      <c r="A189" s="381">
        <v>189</v>
      </c>
      <c r="B189" s="146" t="s">
        <v>71</v>
      </c>
      <c r="D189" t="s">
        <v>905</v>
      </c>
      <c r="E189" s="472"/>
      <c r="F189" s="910">
        <f>'5'!D20</f>
        <v>-166</v>
      </c>
      <c r="G189" s="231">
        <f t="shared" si="9"/>
        <v>-166</v>
      </c>
      <c r="I189" s="472"/>
      <c r="J189" s="910">
        <f>'6'!D20</f>
        <v>0</v>
      </c>
      <c r="K189" s="231">
        <f t="shared" si="7"/>
        <v>0</v>
      </c>
    </row>
    <row r="190" spans="1:11">
      <c r="A190" s="381">
        <v>190</v>
      </c>
      <c r="B190" s="936" t="s">
        <v>913</v>
      </c>
      <c r="D190" t="s">
        <v>905</v>
      </c>
      <c r="E190" s="472"/>
      <c r="F190" s="718"/>
      <c r="G190" s="231">
        <f t="shared" si="9"/>
        <v>0</v>
      </c>
      <c r="I190" s="472"/>
      <c r="J190" s="718"/>
      <c r="K190" s="231">
        <f t="shared" si="7"/>
        <v>0</v>
      </c>
    </row>
    <row r="191" spans="1:11">
      <c r="A191" s="381">
        <v>191</v>
      </c>
      <c r="B191" s="146" t="s">
        <v>72</v>
      </c>
      <c r="D191" t="s">
        <v>905</v>
      </c>
      <c r="E191" s="472"/>
      <c r="F191" s="910">
        <f>'5'!D21</f>
        <v>0</v>
      </c>
      <c r="G191" s="231">
        <f t="shared" si="9"/>
        <v>0</v>
      </c>
      <c r="I191" s="472"/>
      <c r="J191" s="910">
        <f>'6'!D21</f>
        <v>0</v>
      </c>
      <c r="K191" s="231">
        <f t="shared" si="7"/>
        <v>0</v>
      </c>
    </row>
    <row r="192" spans="1:11">
      <c r="A192" s="381">
        <v>192</v>
      </c>
      <c r="B192" s="146" t="s">
        <v>1235</v>
      </c>
      <c r="D192" t="s">
        <v>905</v>
      </c>
      <c r="E192" s="472"/>
      <c r="F192" s="910">
        <f>'5'!D22</f>
        <v>0</v>
      </c>
      <c r="G192" s="231">
        <f t="shared" si="9"/>
        <v>0</v>
      </c>
      <c r="I192" s="472"/>
      <c r="J192" s="910">
        <f>'6'!D22</f>
        <v>0</v>
      </c>
      <c r="K192" s="231">
        <f t="shared" si="7"/>
        <v>0</v>
      </c>
    </row>
    <row r="193" spans="1:11">
      <c r="A193" s="381">
        <v>193</v>
      </c>
      <c r="B193" s="146" t="s">
        <v>74</v>
      </c>
      <c r="D193" t="s">
        <v>905</v>
      </c>
      <c r="E193" s="472"/>
      <c r="F193" s="910">
        <f>'5'!D23</f>
        <v>-17469</v>
      </c>
      <c r="G193" s="231">
        <f t="shared" si="9"/>
        <v>-17469</v>
      </c>
      <c r="I193" s="472"/>
      <c r="J193" s="910">
        <f>'6'!D23</f>
        <v>-3874</v>
      </c>
      <c r="K193" s="231">
        <f t="shared" si="7"/>
        <v>-3874</v>
      </c>
    </row>
    <row r="194" spans="1:11">
      <c r="A194" s="381">
        <v>194</v>
      </c>
      <c r="B194" s="146" t="s">
        <v>75</v>
      </c>
      <c r="D194" t="s">
        <v>905</v>
      </c>
      <c r="E194" s="472"/>
      <c r="F194" s="910">
        <f>'5'!D24</f>
        <v>0</v>
      </c>
      <c r="G194" s="231">
        <f t="shared" si="9"/>
        <v>0</v>
      </c>
      <c r="I194" s="472"/>
      <c r="J194" s="910">
        <f>'6'!D24</f>
        <v>0</v>
      </c>
      <c r="K194" s="231">
        <f t="shared" si="7"/>
        <v>0</v>
      </c>
    </row>
    <row r="195" spans="1:11">
      <c r="A195" s="381">
        <v>195</v>
      </c>
      <c r="B195" s="146" t="s">
        <v>920</v>
      </c>
      <c r="D195" t="s">
        <v>905</v>
      </c>
      <c r="E195" s="472"/>
      <c r="F195" s="910">
        <f>'5'!D25</f>
        <v>0</v>
      </c>
      <c r="G195" s="231">
        <f t="shared" si="9"/>
        <v>0</v>
      </c>
      <c r="I195" s="472"/>
      <c r="J195" s="910">
        <f>'6'!D25</f>
        <v>0</v>
      </c>
      <c r="K195" s="231">
        <f t="shared" si="7"/>
        <v>0</v>
      </c>
    </row>
    <row r="196" spans="1:11">
      <c r="A196" s="381">
        <v>196</v>
      </c>
      <c r="B196" s="936" t="s">
        <v>921</v>
      </c>
      <c r="D196" t="s">
        <v>905</v>
      </c>
      <c r="E196" s="472"/>
      <c r="F196" s="718"/>
      <c r="G196" s="231">
        <f t="shared" si="9"/>
        <v>0</v>
      </c>
      <c r="I196" s="472"/>
      <c r="J196" s="718"/>
      <c r="K196" s="231">
        <f t="shared" si="7"/>
        <v>0</v>
      </c>
    </row>
    <row r="197" spans="1:11">
      <c r="A197" s="381">
        <v>197</v>
      </c>
      <c r="B197" s="936" t="s">
        <v>922</v>
      </c>
      <c r="D197" t="s">
        <v>905</v>
      </c>
      <c r="E197" s="472"/>
      <c r="F197" s="718"/>
      <c r="G197" s="231">
        <f t="shared" si="9"/>
        <v>0</v>
      </c>
      <c r="I197" s="472"/>
      <c r="J197" s="718"/>
      <c r="K197" s="231">
        <f t="shared" si="7"/>
        <v>0</v>
      </c>
    </row>
    <row r="198" spans="1:11" ht="15.75">
      <c r="A198" s="381">
        <v>198</v>
      </c>
      <c r="B198" s="341" t="s">
        <v>923</v>
      </c>
      <c r="D198" t="s">
        <v>905</v>
      </c>
      <c r="E198" s="472"/>
      <c r="F198" s="910">
        <f>'5'!D26</f>
        <v>116</v>
      </c>
      <c r="G198" s="231">
        <f t="shared" si="9"/>
        <v>116</v>
      </c>
      <c r="I198" s="472"/>
      <c r="J198" s="910">
        <f>'6'!D26</f>
        <v>20881</v>
      </c>
      <c r="K198" s="231">
        <f t="shared" si="7"/>
        <v>20881</v>
      </c>
    </row>
    <row r="199" spans="1:11">
      <c r="A199" s="381">
        <v>199</v>
      </c>
      <c r="B199" s="936" t="s">
        <v>924</v>
      </c>
      <c r="D199" t="s">
        <v>905</v>
      </c>
      <c r="E199" s="472"/>
      <c r="F199" s="718"/>
      <c r="G199" s="231">
        <f t="shared" si="9"/>
        <v>0</v>
      </c>
      <c r="I199" s="472"/>
      <c r="J199" s="718"/>
      <c r="K199" s="231">
        <f t="shared" si="7"/>
        <v>0</v>
      </c>
    </row>
    <row r="200" spans="1:11">
      <c r="A200" s="381">
        <v>200</v>
      </c>
      <c r="B200" s="936" t="s">
        <v>925</v>
      </c>
      <c r="D200" t="s">
        <v>905</v>
      </c>
      <c r="E200" s="472"/>
      <c r="F200" s="718"/>
      <c r="G200" s="231">
        <f t="shared" si="9"/>
        <v>0</v>
      </c>
      <c r="I200" s="472"/>
      <c r="J200" s="718"/>
      <c r="K200" s="231">
        <f t="shared" si="7"/>
        <v>0</v>
      </c>
    </row>
    <row r="201" spans="1:11">
      <c r="A201" s="381">
        <v>201</v>
      </c>
      <c r="B201" s="936" t="s">
        <v>926</v>
      </c>
      <c r="D201" t="s">
        <v>905</v>
      </c>
      <c r="E201" s="472"/>
      <c r="F201" s="718"/>
      <c r="G201" s="231">
        <f t="shared" si="9"/>
        <v>0</v>
      </c>
      <c r="I201" s="472"/>
      <c r="J201" s="718"/>
      <c r="K201" s="231">
        <f t="shared" ref="K201:K266" si="10">J201-I201</f>
        <v>0</v>
      </c>
    </row>
    <row r="202" spans="1:11">
      <c r="A202" s="381">
        <v>202</v>
      </c>
      <c r="B202" s="146" t="s">
        <v>1565</v>
      </c>
      <c r="D202" t="s">
        <v>905</v>
      </c>
      <c r="E202" s="472"/>
      <c r="F202" s="718"/>
      <c r="G202" s="231">
        <f t="shared" si="9"/>
        <v>0</v>
      </c>
      <c r="I202" s="472"/>
      <c r="J202" s="718"/>
      <c r="K202" s="231">
        <f t="shared" si="10"/>
        <v>0</v>
      </c>
    </row>
    <row r="203" spans="1:11">
      <c r="A203" s="381">
        <v>203</v>
      </c>
      <c r="B203" s="936" t="s">
        <v>927</v>
      </c>
      <c r="D203" t="s">
        <v>905</v>
      </c>
      <c r="E203" s="472"/>
      <c r="F203" s="718"/>
      <c r="G203" s="231">
        <f t="shared" si="9"/>
        <v>0</v>
      </c>
      <c r="I203" s="472"/>
      <c r="J203" s="718"/>
      <c r="K203" s="231">
        <f t="shared" si="10"/>
        <v>0</v>
      </c>
    </row>
    <row r="204" spans="1:11">
      <c r="A204" s="381">
        <v>204</v>
      </c>
      <c r="B204" s="146" t="s">
        <v>928</v>
      </c>
      <c r="D204" t="s">
        <v>905</v>
      </c>
      <c r="E204" s="472"/>
      <c r="F204" s="910">
        <f>'5'!D27</f>
        <v>0</v>
      </c>
      <c r="G204" s="231">
        <f t="shared" si="9"/>
        <v>0</v>
      </c>
      <c r="I204" s="472"/>
      <c r="J204" s="910">
        <f>'6'!D27</f>
        <v>0</v>
      </c>
      <c r="K204" s="231">
        <f t="shared" si="10"/>
        <v>0</v>
      </c>
    </row>
    <row r="205" spans="1:11">
      <c r="A205" s="381">
        <v>205</v>
      </c>
      <c r="B205" s="146" t="s">
        <v>1237</v>
      </c>
      <c r="E205" s="472"/>
      <c r="F205" s="910">
        <f>'5'!D28</f>
        <v>0</v>
      </c>
      <c r="G205" s="231">
        <f t="shared" si="9"/>
        <v>0</v>
      </c>
      <c r="I205" s="472"/>
      <c r="J205" s="910">
        <f>'6'!D28</f>
        <v>0</v>
      </c>
      <c r="K205" s="231">
        <f t="shared" si="10"/>
        <v>0</v>
      </c>
    </row>
    <row r="206" spans="1:11" ht="15.75">
      <c r="A206" s="381">
        <v>206</v>
      </c>
      <c r="B206" s="341" t="s">
        <v>291</v>
      </c>
      <c r="D206" t="s">
        <v>905</v>
      </c>
      <c r="E206" s="472"/>
      <c r="F206" s="910">
        <f>'5'!D29</f>
        <v>66845</v>
      </c>
      <c r="G206" s="231">
        <f t="shared" si="9"/>
        <v>66845</v>
      </c>
      <c r="I206" s="472"/>
      <c r="J206" s="910">
        <f>'6'!D29</f>
        <v>66729</v>
      </c>
      <c r="K206" s="231">
        <f t="shared" si="10"/>
        <v>66729</v>
      </c>
    </row>
    <row r="207" spans="1:11" ht="15.75">
      <c r="A207" s="381">
        <v>207</v>
      </c>
      <c r="B207" s="937" t="s">
        <v>115</v>
      </c>
      <c r="E207" s="472"/>
      <c r="F207" s="718" t="s">
        <v>1042</v>
      </c>
      <c r="I207" s="472"/>
      <c r="J207" s="718"/>
      <c r="K207" s="231">
        <f t="shared" si="10"/>
        <v>0</v>
      </c>
    </row>
    <row r="208" spans="1:11" ht="15.75">
      <c r="A208" s="381">
        <v>208</v>
      </c>
      <c r="B208" s="937" t="s">
        <v>917</v>
      </c>
      <c r="D208" t="s">
        <v>905</v>
      </c>
      <c r="E208" s="472"/>
      <c r="F208" s="718"/>
      <c r="G208" s="231">
        <f t="shared" ref="G208:G241" si="11">F208-E208</f>
        <v>0</v>
      </c>
      <c r="I208" s="472"/>
      <c r="J208" s="718"/>
      <c r="K208" s="231">
        <f t="shared" si="10"/>
        <v>0</v>
      </c>
    </row>
    <row r="209" spans="1:11">
      <c r="A209" s="381">
        <v>209</v>
      </c>
      <c r="B209" s="1050" t="s">
        <v>1563</v>
      </c>
      <c r="D209" t="s">
        <v>905</v>
      </c>
      <c r="E209" s="472"/>
      <c r="F209" s="718"/>
      <c r="G209" s="231">
        <f t="shared" si="11"/>
        <v>0</v>
      </c>
      <c r="I209" s="472"/>
      <c r="J209" s="718"/>
      <c r="K209" s="231">
        <f t="shared" si="10"/>
        <v>0</v>
      </c>
    </row>
    <row r="210" spans="1:11">
      <c r="A210" s="381">
        <v>210</v>
      </c>
      <c r="B210" s="146" t="s">
        <v>1564</v>
      </c>
      <c r="D210" t="s">
        <v>905</v>
      </c>
      <c r="E210" s="472"/>
      <c r="F210" s="718"/>
      <c r="G210" s="231">
        <f t="shared" si="11"/>
        <v>0</v>
      </c>
      <c r="I210" s="472"/>
      <c r="J210" s="718"/>
      <c r="K210" s="231">
        <f t="shared" si="10"/>
        <v>0</v>
      </c>
    </row>
    <row r="211" spans="1:11">
      <c r="A211" s="1049">
        <v>211</v>
      </c>
      <c r="B211" s="388" t="s">
        <v>1661</v>
      </c>
      <c r="D211" t="s">
        <v>905</v>
      </c>
      <c r="E211" s="472"/>
      <c r="F211" s="718"/>
      <c r="I211" s="472"/>
      <c r="J211" s="718"/>
    </row>
    <row r="212" spans="1:11" ht="15.75">
      <c r="A212" s="381">
        <v>212</v>
      </c>
      <c r="B212" s="937" t="s">
        <v>288</v>
      </c>
      <c r="D212" t="s">
        <v>905</v>
      </c>
      <c r="E212" s="472"/>
      <c r="F212" s="718"/>
      <c r="G212" s="231">
        <f t="shared" si="11"/>
        <v>0</v>
      </c>
      <c r="I212" s="472"/>
      <c r="J212" s="718"/>
      <c r="K212" s="231">
        <f t="shared" si="10"/>
        <v>0</v>
      </c>
    </row>
    <row r="213" spans="1:11">
      <c r="A213" s="381">
        <v>213</v>
      </c>
      <c r="B213" s="936" t="s">
        <v>67</v>
      </c>
      <c r="D213" t="s">
        <v>905</v>
      </c>
      <c r="E213" s="472"/>
      <c r="F213" s="718"/>
      <c r="G213" s="231">
        <f t="shared" si="11"/>
        <v>0</v>
      </c>
      <c r="I213" s="472"/>
      <c r="J213" s="718"/>
      <c r="K213" s="231">
        <f t="shared" si="10"/>
        <v>0</v>
      </c>
    </row>
    <row r="214" spans="1:11">
      <c r="A214" s="381">
        <v>214</v>
      </c>
      <c r="B214" s="936" t="s">
        <v>919</v>
      </c>
      <c r="D214" t="s">
        <v>905</v>
      </c>
      <c r="E214" s="472"/>
      <c r="F214" s="718"/>
      <c r="G214" s="231">
        <f t="shared" si="11"/>
        <v>0</v>
      </c>
      <c r="I214" s="472"/>
      <c r="J214" s="718"/>
      <c r="K214" s="231">
        <f t="shared" si="10"/>
        <v>0</v>
      </c>
    </row>
    <row r="215" spans="1:11">
      <c r="A215" s="381">
        <v>215</v>
      </c>
      <c r="B215" s="936" t="s">
        <v>1530</v>
      </c>
      <c r="D215" t="s">
        <v>905</v>
      </c>
      <c r="E215" s="472"/>
      <c r="F215" s="718"/>
      <c r="G215" s="231">
        <f t="shared" si="11"/>
        <v>0</v>
      </c>
      <c r="I215" s="472"/>
      <c r="J215" s="718"/>
      <c r="K215" s="231">
        <f t="shared" si="10"/>
        <v>0</v>
      </c>
    </row>
    <row r="216" spans="1:11">
      <c r="A216" s="381">
        <v>216</v>
      </c>
      <c r="B216" s="936" t="s">
        <v>69</v>
      </c>
      <c r="D216" t="s">
        <v>905</v>
      </c>
      <c r="E216" s="472"/>
      <c r="F216" s="718"/>
      <c r="G216" s="231">
        <f t="shared" si="11"/>
        <v>0</v>
      </c>
      <c r="I216" s="472"/>
      <c r="J216" s="718"/>
      <c r="K216" s="231">
        <f t="shared" si="10"/>
        <v>0</v>
      </c>
    </row>
    <row r="217" spans="1:11">
      <c r="A217" s="381">
        <v>217</v>
      </c>
      <c r="B217" s="936" t="s">
        <v>70</v>
      </c>
      <c r="D217" t="s">
        <v>905</v>
      </c>
      <c r="E217" s="472"/>
      <c r="F217" s="718"/>
      <c r="G217" s="231">
        <f t="shared" si="11"/>
        <v>0</v>
      </c>
      <c r="I217" s="472"/>
      <c r="J217" s="718"/>
      <c r="K217" s="231">
        <f t="shared" si="10"/>
        <v>0</v>
      </c>
    </row>
    <row r="218" spans="1:11">
      <c r="A218" s="381">
        <v>218</v>
      </c>
      <c r="B218" s="936" t="s">
        <v>71</v>
      </c>
      <c r="D218" t="s">
        <v>905</v>
      </c>
      <c r="E218" s="472"/>
      <c r="F218" s="718"/>
      <c r="G218" s="231">
        <f t="shared" si="11"/>
        <v>0</v>
      </c>
      <c r="I218" s="472"/>
      <c r="J218" s="718"/>
      <c r="K218" s="231">
        <f t="shared" si="10"/>
        <v>0</v>
      </c>
    </row>
    <row r="219" spans="1:11">
      <c r="A219" s="381">
        <v>219</v>
      </c>
      <c r="B219" s="936" t="s">
        <v>913</v>
      </c>
      <c r="D219" t="s">
        <v>905</v>
      </c>
      <c r="E219" s="472"/>
      <c r="F219" s="718"/>
      <c r="G219" s="231">
        <f t="shared" si="11"/>
        <v>0</v>
      </c>
      <c r="I219" s="472"/>
      <c r="J219" s="718"/>
      <c r="K219" s="231">
        <f t="shared" si="10"/>
        <v>0</v>
      </c>
    </row>
    <row r="220" spans="1:11">
      <c r="A220" s="381">
        <v>220</v>
      </c>
      <c r="B220" s="936" t="s">
        <v>72</v>
      </c>
      <c r="D220" t="s">
        <v>905</v>
      </c>
      <c r="E220" s="472"/>
      <c r="F220" s="718"/>
      <c r="G220" s="231">
        <f t="shared" si="11"/>
        <v>0</v>
      </c>
      <c r="I220" s="472"/>
      <c r="J220" s="718"/>
      <c r="K220" s="231">
        <f t="shared" si="10"/>
        <v>0</v>
      </c>
    </row>
    <row r="221" spans="1:11">
      <c r="A221" s="381">
        <v>221</v>
      </c>
      <c r="B221" s="936" t="s">
        <v>1235</v>
      </c>
      <c r="D221" t="s">
        <v>905</v>
      </c>
      <c r="E221" s="472"/>
      <c r="F221" s="718"/>
      <c r="G221" s="231">
        <f t="shared" si="11"/>
        <v>0</v>
      </c>
      <c r="I221" s="472"/>
      <c r="J221" s="718"/>
      <c r="K221" s="231">
        <f t="shared" si="10"/>
        <v>0</v>
      </c>
    </row>
    <row r="222" spans="1:11">
      <c r="A222" s="381">
        <v>222</v>
      </c>
      <c r="B222" s="936" t="s">
        <v>74</v>
      </c>
      <c r="D222" t="s">
        <v>905</v>
      </c>
      <c r="E222" s="472"/>
      <c r="F222" s="718"/>
      <c r="G222" s="231">
        <f t="shared" si="11"/>
        <v>0</v>
      </c>
      <c r="I222" s="472"/>
      <c r="J222" s="718"/>
      <c r="K222" s="231">
        <f t="shared" si="10"/>
        <v>0</v>
      </c>
    </row>
    <row r="223" spans="1:11">
      <c r="A223" s="381">
        <v>223</v>
      </c>
      <c r="B223" s="936" t="s">
        <v>75</v>
      </c>
      <c r="D223" t="s">
        <v>905</v>
      </c>
      <c r="E223" s="472"/>
      <c r="F223" s="718"/>
      <c r="G223" s="231">
        <f t="shared" si="11"/>
        <v>0</v>
      </c>
      <c r="I223" s="472"/>
      <c r="J223" s="718"/>
      <c r="K223" s="231">
        <f t="shared" si="10"/>
        <v>0</v>
      </c>
    </row>
    <row r="224" spans="1:11">
      <c r="A224" s="381">
        <v>224</v>
      </c>
      <c r="B224" s="936" t="s">
        <v>920</v>
      </c>
      <c r="D224" t="s">
        <v>905</v>
      </c>
      <c r="E224" s="472"/>
      <c r="F224" s="718"/>
      <c r="G224" s="231">
        <f t="shared" si="11"/>
        <v>0</v>
      </c>
      <c r="I224" s="472"/>
      <c r="J224" s="718"/>
      <c r="K224" s="231">
        <f t="shared" si="10"/>
        <v>0</v>
      </c>
    </row>
    <row r="225" spans="1:11">
      <c r="A225" s="381">
        <v>225</v>
      </c>
      <c r="B225" s="936" t="s">
        <v>921</v>
      </c>
      <c r="D225" t="s">
        <v>905</v>
      </c>
      <c r="E225" s="472"/>
      <c r="F225" s="718"/>
      <c r="G225" s="231">
        <f t="shared" si="11"/>
        <v>0</v>
      </c>
      <c r="I225" s="472"/>
      <c r="J225" s="718"/>
      <c r="K225" s="231">
        <f t="shared" si="10"/>
        <v>0</v>
      </c>
    </row>
    <row r="226" spans="1:11">
      <c r="A226" s="381">
        <v>226</v>
      </c>
      <c r="B226" s="936" t="s">
        <v>922</v>
      </c>
      <c r="D226" t="s">
        <v>905</v>
      </c>
      <c r="E226" s="472"/>
      <c r="F226" s="718"/>
      <c r="G226" s="231">
        <f t="shared" si="11"/>
        <v>0</v>
      </c>
      <c r="I226" s="472"/>
      <c r="J226" s="718"/>
      <c r="K226" s="231">
        <f t="shared" si="10"/>
        <v>0</v>
      </c>
    </row>
    <row r="227" spans="1:11" ht="15.75">
      <c r="A227" s="381">
        <v>227</v>
      </c>
      <c r="B227" s="937" t="s">
        <v>923</v>
      </c>
      <c r="D227" t="s">
        <v>905</v>
      </c>
      <c r="E227" s="472"/>
      <c r="F227" s="718"/>
      <c r="G227" s="231">
        <f t="shared" si="11"/>
        <v>0</v>
      </c>
      <c r="I227" s="472"/>
      <c r="J227" s="718"/>
      <c r="K227" s="231">
        <f t="shared" si="10"/>
        <v>0</v>
      </c>
    </row>
    <row r="228" spans="1:11">
      <c r="A228" s="381">
        <v>228</v>
      </c>
      <c r="B228" s="936" t="s">
        <v>924</v>
      </c>
      <c r="D228" t="s">
        <v>905</v>
      </c>
      <c r="E228" s="472"/>
      <c r="F228" s="718"/>
      <c r="G228" s="231">
        <f t="shared" si="11"/>
        <v>0</v>
      </c>
      <c r="I228" s="472"/>
      <c r="J228" s="718"/>
      <c r="K228" s="231">
        <f t="shared" si="10"/>
        <v>0</v>
      </c>
    </row>
    <row r="229" spans="1:11">
      <c r="A229" s="381">
        <v>229</v>
      </c>
      <c r="B229" s="936" t="s">
        <v>925</v>
      </c>
      <c r="D229" t="s">
        <v>905</v>
      </c>
      <c r="E229" s="472"/>
      <c r="F229" s="718"/>
      <c r="G229" s="231">
        <f t="shared" si="11"/>
        <v>0</v>
      </c>
      <c r="I229" s="472"/>
      <c r="J229" s="718"/>
      <c r="K229" s="231">
        <f t="shared" si="10"/>
        <v>0</v>
      </c>
    </row>
    <row r="230" spans="1:11">
      <c r="A230" s="381">
        <v>230</v>
      </c>
      <c r="B230" s="936" t="s">
        <v>926</v>
      </c>
      <c r="D230" t="s">
        <v>905</v>
      </c>
      <c r="E230" s="472"/>
      <c r="F230" s="718"/>
      <c r="G230" s="231">
        <f t="shared" si="11"/>
        <v>0</v>
      </c>
      <c r="I230" s="472"/>
      <c r="J230" s="718"/>
      <c r="K230" s="231">
        <f t="shared" si="10"/>
        <v>0</v>
      </c>
    </row>
    <row r="231" spans="1:11">
      <c r="A231" s="381">
        <v>231</v>
      </c>
      <c r="B231" s="146" t="s">
        <v>1565</v>
      </c>
      <c r="D231" t="s">
        <v>905</v>
      </c>
      <c r="E231" s="472"/>
      <c r="F231" s="718"/>
      <c r="G231" s="231">
        <f t="shared" si="11"/>
        <v>0</v>
      </c>
      <c r="I231" s="472"/>
      <c r="J231" s="718"/>
      <c r="K231" s="231">
        <f t="shared" si="10"/>
        <v>0</v>
      </c>
    </row>
    <row r="232" spans="1:11">
      <c r="A232" s="381">
        <v>232</v>
      </c>
      <c r="B232" s="936" t="s">
        <v>927</v>
      </c>
      <c r="D232" t="s">
        <v>905</v>
      </c>
      <c r="E232" s="472"/>
      <c r="F232" s="718"/>
      <c r="G232" s="231">
        <f t="shared" si="11"/>
        <v>0</v>
      </c>
      <c r="I232" s="472"/>
      <c r="J232" s="718"/>
      <c r="K232" s="231">
        <f t="shared" si="10"/>
        <v>0</v>
      </c>
    </row>
    <row r="233" spans="1:11">
      <c r="A233" s="381">
        <v>233</v>
      </c>
      <c r="B233" s="936" t="s">
        <v>928</v>
      </c>
      <c r="D233" t="s">
        <v>905</v>
      </c>
      <c r="E233" s="472"/>
      <c r="F233" s="718"/>
      <c r="G233" s="231">
        <f t="shared" si="11"/>
        <v>0</v>
      </c>
      <c r="I233" s="472"/>
      <c r="J233" s="718"/>
      <c r="K233" s="231">
        <f t="shared" si="10"/>
        <v>0</v>
      </c>
    </row>
    <row r="234" spans="1:11">
      <c r="A234" s="381">
        <v>234</v>
      </c>
      <c r="B234" s="146" t="s">
        <v>1237</v>
      </c>
      <c r="E234" s="472"/>
      <c r="F234" s="718"/>
      <c r="G234" s="231">
        <f t="shared" si="11"/>
        <v>0</v>
      </c>
      <c r="I234" s="472"/>
      <c r="J234" s="718"/>
      <c r="K234" s="231">
        <f t="shared" si="10"/>
        <v>0</v>
      </c>
    </row>
    <row r="235" spans="1:11" ht="15.75">
      <c r="A235" s="381">
        <v>235</v>
      </c>
      <c r="B235" s="937" t="s">
        <v>291</v>
      </c>
      <c r="D235" t="s">
        <v>905</v>
      </c>
      <c r="E235" s="472"/>
      <c r="F235" s="718"/>
      <c r="G235" s="231">
        <f t="shared" si="11"/>
        <v>0</v>
      </c>
      <c r="I235" s="472"/>
      <c r="J235" s="718"/>
      <c r="K235" s="231">
        <f t="shared" si="10"/>
        <v>0</v>
      </c>
    </row>
    <row r="236" spans="1:11" ht="15.75">
      <c r="A236" s="381">
        <v>236</v>
      </c>
      <c r="B236" s="341" t="s">
        <v>172</v>
      </c>
      <c r="E236" s="472"/>
      <c r="G236" s="231">
        <f t="shared" si="11"/>
        <v>0</v>
      </c>
      <c r="I236" s="472"/>
      <c r="K236" s="231">
        <f t="shared" si="10"/>
        <v>0</v>
      </c>
    </row>
    <row r="237" spans="1:11" ht="15.75">
      <c r="A237" s="381">
        <v>237</v>
      </c>
      <c r="B237" s="341" t="s">
        <v>917</v>
      </c>
      <c r="D237" t="s">
        <v>905</v>
      </c>
      <c r="E237" s="472"/>
      <c r="F237" s="910">
        <f>'5'!F10</f>
        <v>394358</v>
      </c>
      <c r="G237" s="231">
        <f t="shared" si="11"/>
        <v>394358</v>
      </c>
      <c r="I237" s="472"/>
      <c r="J237" s="910">
        <f>'6'!F10</f>
        <v>328747</v>
      </c>
      <c r="K237" s="231">
        <f t="shared" si="10"/>
        <v>328747</v>
      </c>
    </row>
    <row r="238" spans="1:11">
      <c r="A238" s="381">
        <v>238</v>
      </c>
      <c r="B238" s="1050" t="s">
        <v>1563</v>
      </c>
      <c r="D238" t="s">
        <v>905</v>
      </c>
      <c r="E238" s="472"/>
      <c r="F238" s="910">
        <f>'5'!F11</f>
        <v>0</v>
      </c>
      <c r="G238" s="231">
        <f t="shared" si="11"/>
        <v>0</v>
      </c>
      <c r="I238" s="472"/>
      <c r="J238" s="910">
        <f>'6'!F11</f>
        <v>0</v>
      </c>
      <c r="K238" s="231">
        <f t="shared" si="10"/>
        <v>0</v>
      </c>
    </row>
    <row r="239" spans="1:11">
      <c r="A239" s="381">
        <v>239</v>
      </c>
      <c r="B239" s="146" t="s">
        <v>1564</v>
      </c>
      <c r="D239" t="s">
        <v>905</v>
      </c>
      <c r="E239" s="472"/>
      <c r="F239" s="910">
        <f>'5'!F12</f>
        <v>0</v>
      </c>
      <c r="G239" s="231">
        <f t="shared" si="11"/>
        <v>0</v>
      </c>
      <c r="I239" s="472"/>
      <c r="J239" s="910">
        <f>'6'!F12</f>
        <v>-902</v>
      </c>
      <c r="K239" s="231">
        <f t="shared" si="10"/>
        <v>-902</v>
      </c>
    </row>
    <row r="240" spans="1:11">
      <c r="A240" s="1049">
        <v>240</v>
      </c>
      <c r="B240" s="388" t="s">
        <v>1661</v>
      </c>
      <c r="D240" t="s">
        <v>905</v>
      </c>
      <c r="E240" s="472"/>
      <c r="F240" s="910">
        <f>'5'!F13</f>
        <v>-32126</v>
      </c>
      <c r="G240" s="231">
        <f>F240-E240</f>
        <v>-32126</v>
      </c>
      <c r="I240" s="472"/>
      <c r="J240" s="910">
        <f>'6'!F13</f>
        <v>0</v>
      </c>
      <c r="K240" s="231">
        <f>J240-I240</f>
        <v>0</v>
      </c>
    </row>
    <row r="241" spans="1:11" ht="15.75">
      <c r="A241" s="381">
        <v>241</v>
      </c>
      <c r="B241" s="341" t="s">
        <v>288</v>
      </c>
      <c r="D241" t="s">
        <v>905</v>
      </c>
      <c r="E241" s="472"/>
      <c r="F241" s="910">
        <f>'5'!F14</f>
        <v>362232</v>
      </c>
      <c r="G241" s="231">
        <f t="shared" si="11"/>
        <v>362232</v>
      </c>
      <c r="I241" s="472"/>
      <c r="J241" s="910">
        <f>'6'!F14</f>
        <v>327845</v>
      </c>
      <c r="K241" s="231">
        <f t="shared" si="10"/>
        <v>327845</v>
      </c>
    </row>
    <row r="242" spans="1:11">
      <c r="A242" s="381">
        <v>242</v>
      </c>
      <c r="B242" s="146" t="s">
        <v>67</v>
      </c>
      <c r="D242" t="s">
        <v>905</v>
      </c>
      <c r="E242" s="472"/>
      <c r="F242" s="910">
        <f>'5'!F15</f>
        <v>-1282338</v>
      </c>
      <c r="G242" s="231">
        <f t="shared" ref="G242:G273" si="12">F242-E242</f>
        <v>-1282338</v>
      </c>
      <c r="I242" s="472"/>
      <c r="J242" s="910">
        <f>'6'!F15</f>
        <v>-1165677</v>
      </c>
      <c r="K242" s="231">
        <f t="shared" si="10"/>
        <v>-1165677</v>
      </c>
    </row>
    <row r="243" spans="1:11">
      <c r="A243" s="381">
        <v>243</v>
      </c>
      <c r="B243" s="146" t="s">
        <v>919</v>
      </c>
      <c r="D243" t="s">
        <v>905</v>
      </c>
      <c r="E243" s="472"/>
      <c r="F243" s="910">
        <f>'5'!F16</f>
        <v>17751</v>
      </c>
      <c r="G243" s="231">
        <f t="shared" si="12"/>
        <v>17751</v>
      </c>
      <c r="I243" s="472"/>
      <c r="J243" s="910">
        <f>'6'!F16</f>
        <v>24674</v>
      </c>
      <c r="K243" s="231">
        <f t="shared" si="10"/>
        <v>24674</v>
      </c>
    </row>
    <row r="244" spans="1:11">
      <c r="A244" s="381">
        <v>244</v>
      </c>
      <c r="B244" s="146" t="s">
        <v>1530</v>
      </c>
      <c r="D244" t="s">
        <v>905</v>
      </c>
      <c r="E244" s="472"/>
      <c r="F244" s="910">
        <f>'5'!F17</f>
        <v>0</v>
      </c>
      <c r="G244" s="231">
        <f t="shared" si="12"/>
        <v>0</v>
      </c>
      <c r="I244" s="472"/>
      <c r="J244" s="910">
        <f>'6'!F17</f>
        <v>81</v>
      </c>
      <c r="K244" s="231">
        <f t="shared" si="10"/>
        <v>81</v>
      </c>
    </row>
    <row r="245" spans="1:11">
      <c r="A245" s="381">
        <v>245</v>
      </c>
      <c r="B245" s="146" t="s">
        <v>69</v>
      </c>
      <c r="D245" t="s">
        <v>905</v>
      </c>
      <c r="E245" s="472"/>
      <c r="F245" s="910">
        <f>'5'!F18</f>
        <v>0</v>
      </c>
      <c r="G245" s="231">
        <f t="shared" si="12"/>
        <v>0</v>
      </c>
      <c r="I245" s="472"/>
      <c r="J245" s="910">
        <f>'6'!F18</f>
        <v>0</v>
      </c>
      <c r="K245" s="231">
        <f t="shared" si="10"/>
        <v>0</v>
      </c>
    </row>
    <row r="246" spans="1:11">
      <c r="A246" s="381">
        <v>246</v>
      </c>
      <c r="B246" s="146" t="s">
        <v>70</v>
      </c>
      <c r="D246" t="s">
        <v>905</v>
      </c>
      <c r="E246" s="472"/>
      <c r="F246" s="910">
        <f>'5'!F19</f>
        <v>0</v>
      </c>
      <c r="G246" s="231">
        <f t="shared" si="12"/>
        <v>0</v>
      </c>
      <c r="I246" s="472"/>
      <c r="J246" s="910">
        <f>'6'!F19</f>
        <v>0</v>
      </c>
      <c r="K246" s="231">
        <f t="shared" si="10"/>
        <v>0</v>
      </c>
    </row>
    <row r="247" spans="1:11">
      <c r="A247" s="381">
        <v>247</v>
      </c>
      <c r="B247" s="146" t="s">
        <v>71</v>
      </c>
      <c r="D247" t="s">
        <v>905</v>
      </c>
      <c r="E247" s="472"/>
      <c r="F247" s="910">
        <f>'5'!F20</f>
        <v>-166</v>
      </c>
      <c r="G247" s="231">
        <f t="shared" si="12"/>
        <v>-166</v>
      </c>
      <c r="I247" s="472"/>
      <c r="J247" s="910">
        <f>'6'!F20</f>
        <v>0</v>
      </c>
      <c r="K247" s="231">
        <f t="shared" si="10"/>
        <v>0</v>
      </c>
    </row>
    <row r="248" spans="1:11">
      <c r="A248" s="381">
        <v>248</v>
      </c>
      <c r="B248" s="936" t="s">
        <v>913</v>
      </c>
      <c r="D248" t="s">
        <v>905</v>
      </c>
      <c r="E248" s="472"/>
      <c r="F248" s="718"/>
      <c r="G248" s="231">
        <f t="shared" si="12"/>
        <v>0</v>
      </c>
      <c r="I248" s="472"/>
      <c r="J248" s="718"/>
      <c r="K248" s="231">
        <f t="shared" si="10"/>
        <v>0</v>
      </c>
    </row>
    <row r="249" spans="1:11">
      <c r="A249" s="381">
        <v>249</v>
      </c>
      <c r="B249" s="146" t="s">
        <v>72</v>
      </c>
      <c r="D249" t="s">
        <v>905</v>
      </c>
      <c r="E249" s="472"/>
      <c r="F249" s="910">
        <f>'5'!F21</f>
        <v>0</v>
      </c>
      <c r="G249" s="231">
        <f t="shared" si="12"/>
        <v>0</v>
      </c>
      <c r="I249" s="472"/>
      <c r="J249" s="910">
        <f>'6'!F21</f>
        <v>0</v>
      </c>
      <c r="K249" s="231">
        <f t="shared" si="10"/>
        <v>0</v>
      </c>
    </row>
    <row r="250" spans="1:11">
      <c r="A250" s="381">
        <v>250</v>
      </c>
      <c r="B250" s="146" t="s">
        <v>1235</v>
      </c>
      <c r="D250" t="s">
        <v>905</v>
      </c>
      <c r="E250" s="472"/>
      <c r="F250" s="910">
        <f>'5'!F22</f>
        <v>0</v>
      </c>
      <c r="G250" s="231">
        <f t="shared" si="12"/>
        <v>0</v>
      </c>
      <c r="I250" s="472"/>
      <c r="J250" s="910">
        <f>'6'!F22</f>
        <v>0</v>
      </c>
      <c r="K250" s="231">
        <f t="shared" si="10"/>
        <v>0</v>
      </c>
    </row>
    <row r="251" spans="1:11">
      <c r="A251" s="381">
        <v>251</v>
      </c>
      <c r="B251" s="146" t="s">
        <v>74</v>
      </c>
      <c r="D251" t="s">
        <v>905</v>
      </c>
      <c r="E251" s="472"/>
      <c r="F251" s="910">
        <f>'5'!F23</f>
        <v>0</v>
      </c>
      <c r="G251" s="231">
        <f t="shared" si="12"/>
        <v>0</v>
      </c>
      <c r="I251" s="472"/>
      <c r="J251" s="910">
        <f>'6'!F23</f>
        <v>0</v>
      </c>
      <c r="K251" s="231">
        <f t="shared" si="10"/>
        <v>0</v>
      </c>
    </row>
    <row r="252" spans="1:11">
      <c r="A252" s="381">
        <v>252</v>
      </c>
      <c r="B252" s="146" t="s">
        <v>75</v>
      </c>
      <c r="D252" t="s">
        <v>905</v>
      </c>
      <c r="E252" s="472"/>
      <c r="F252" s="910">
        <f>'5'!F24</f>
        <v>0</v>
      </c>
      <c r="G252" s="231">
        <f t="shared" si="12"/>
        <v>0</v>
      </c>
      <c r="I252" s="472"/>
      <c r="J252" s="910">
        <f>'6'!F24</f>
        <v>24</v>
      </c>
      <c r="K252" s="231">
        <f t="shared" si="10"/>
        <v>24</v>
      </c>
    </row>
    <row r="253" spans="1:11">
      <c r="A253" s="381">
        <v>253</v>
      </c>
      <c r="B253" s="146" t="s">
        <v>920</v>
      </c>
      <c r="D253" t="s">
        <v>905</v>
      </c>
      <c r="E253" s="472"/>
      <c r="F253" s="910">
        <f>'5'!F25</f>
        <v>6</v>
      </c>
      <c r="G253" s="231">
        <f t="shared" si="12"/>
        <v>6</v>
      </c>
      <c r="I253" s="472"/>
      <c r="J253" s="910">
        <f>'6'!F25</f>
        <v>-1788</v>
      </c>
      <c r="K253" s="231">
        <f t="shared" si="10"/>
        <v>-1788</v>
      </c>
    </row>
    <row r="254" spans="1:11">
      <c r="A254" s="381">
        <v>254</v>
      </c>
      <c r="B254" s="936" t="s">
        <v>921</v>
      </c>
      <c r="D254" t="s">
        <v>905</v>
      </c>
      <c r="E254" s="472"/>
      <c r="F254" s="718"/>
      <c r="G254" s="231">
        <f t="shared" si="12"/>
        <v>0</v>
      </c>
      <c r="I254" s="472"/>
      <c r="J254" s="718"/>
      <c r="K254" s="231">
        <f t="shared" si="10"/>
        <v>0</v>
      </c>
    </row>
    <row r="255" spans="1:11">
      <c r="A255" s="381">
        <v>255</v>
      </c>
      <c r="B255" s="936" t="s">
        <v>922</v>
      </c>
      <c r="D255" t="s">
        <v>905</v>
      </c>
      <c r="E255" s="472"/>
      <c r="F255" s="718"/>
      <c r="G255" s="231">
        <f t="shared" si="12"/>
        <v>0</v>
      </c>
      <c r="I255" s="472"/>
      <c r="J255" s="718"/>
      <c r="K255" s="231">
        <f t="shared" si="10"/>
        <v>0</v>
      </c>
    </row>
    <row r="256" spans="1:11" ht="15.75">
      <c r="A256" s="381">
        <v>256</v>
      </c>
      <c r="B256" s="341" t="s">
        <v>923</v>
      </c>
      <c r="D256" t="s">
        <v>905</v>
      </c>
      <c r="E256" s="472"/>
      <c r="F256" s="910">
        <f>'5'!F26</f>
        <v>-1264747</v>
      </c>
      <c r="G256" s="231">
        <f t="shared" si="12"/>
        <v>-1264747</v>
      </c>
      <c r="I256" s="472"/>
      <c r="J256" s="910">
        <f>'6'!F26</f>
        <v>-1142686</v>
      </c>
      <c r="K256" s="231">
        <f t="shared" si="10"/>
        <v>-1142686</v>
      </c>
    </row>
    <row r="257" spans="1:11">
      <c r="A257" s="381">
        <v>257</v>
      </c>
      <c r="B257" s="936" t="s">
        <v>924</v>
      </c>
      <c r="D257" t="s">
        <v>905</v>
      </c>
      <c r="E257" s="472"/>
      <c r="F257" s="718"/>
      <c r="G257" s="231">
        <f t="shared" si="12"/>
        <v>0</v>
      </c>
      <c r="I257" s="472"/>
      <c r="J257" s="718"/>
      <c r="K257" s="231">
        <f t="shared" si="10"/>
        <v>0</v>
      </c>
    </row>
    <row r="258" spans="1:11">
      <c r="A258" s="381">
        <v>258</v>
      </c>
      <c r="B258" s="936" t="s">
        <v>925</v>
      </c>
      <c r="D258" t="s">
        <v>905</v>
      </c>
      <c r="E258" s="472"/>
      <c r="F258" s="718"/>
      <c r="G258" s="231">
        <f t="shared" si="12"/>
        <v>0</v>
      </c>
      <c r="I258" s="472"/>
      <c r="J258" s="718"/>
      <c r="K258" s="231">
        <f t="shared" si="10"/>
        <v>0</v>
      </c>
    </row>
    <row r="259" spans="1:11">
      <c r="A259" s="381">
        <v>259</v>
      </c>
      <c r="B259" s="936" t="s">
        <v>926</v>
      </c>
      <c r="D259" t="s">
        <v>905</v>
      </c>
      <c r="E259" s="472"/>
      <c r="F259" s="718"/>
      <c r="G259" s="231">
        <f t="shared" si="12"/>
        <v>0</v>
      </c>
      <c r="I259" s="472"/>
      <c r="J259" s="718"/>
      <c r="K259" s="231">
        <f t="shared" si="10"/>
        <v>0</v>
      </c>
    </row>
    <row r="260" spans="1:11">
      <c r="A260" s="381">
        <v>260</v>
      </c>
      <c r="B260" s="936" t="s">
        <v>1565</v>
      </c>
      <c r="D260" t="s">
        <v>905</v>
      </c>
      <c r="E260" s="472"/>
      <c r="F260" s="718"/>
      <c r="G260" s="231">
        <f t="shared" si="12"/>
        <v>0</v>
      </c>
      <c r="I260" s="472"/>
      <c r="J260" s="718"/>
      <c r="K260" s="231">
        <f t="shared" si="10"/>
        <v>0</v>
      </c>
    </row>
    <row r="261" spans="1:11">
      <c r="A261" s="381">
        <v>261</v>
      </c>
      <c r="B261" s="936" t="s">
        <v>927</v>
      </c>
      <c r="D261" t="s">
        <v>905</v>
      </c>
      <c r="E261" s="472"/>
      <c r="F261" s="718"/>
      <c r="G261" s="231">
        <f t="shared" si="12"/>
        <v>0</v>
      </c>
      <c r="I261" s="472"/>
      <c r="J261" s="718"/>
      <c r="K261" s="231">
        <f t="shared" si="10"/>
        <v>0</v>
      </c>
    </row>
    <row r="262" spans="1:11">
      <c r="A262" s="381">
        <v>262</v>
      </c>
      <c r="B262" s="146" t="s">
        <v>928</v>
      </c>
      <c r="D262" t="s">
        <v>905</v>
      </c>
      <c r="E262" s="472"/>
      <c r="F262" s="910">
        <f>'5'!F27</f>
        <v>1278416</v>
      </c>
      <c r="G262" s="231">
        <f t="shared" si="12"/>
        <v>1278416</v>
      </c>
      <c r="I262" s="472"/>
      <c r="J262" s="910">
        <f>'6'!F27</f>
        <v>1180716</v>
      </c>
      <c r="K262" s="231">
        <f t="shared" si="10"/>
        <v>1180716</v>
      </c>
    </row>
    <row r="263" spans="1:11">
      <c r="A263" s="381">
        <v>263</v>
      </c>
      <c r="B263" s="146" t="s">
        <v>1237</v>
      </c>
      <c r="D263" t="s">
        <v>905</v>
      </c>
      <c r="E263" s="472"/>
      <c r="F263" s="910">
        <f>'5'!F28</f>
        <v>31928</v>
      </c>
      <c r="G263" s="231">
        <f t="shared" si="12"/>
        <v>31928</v>
      </c>
      <c r="I263" s="472"/>
      <c r="J263" s="910">
        <f>'6'!F28</f>
        <v>28483</v>
      </c>
      <c r="K263" s="231">
        <f t="shared" si="10"/>
        <v>28483</v>
      </c>
    </row>
    <row r="264" spans="1:11" ht="15.75">
      <c r="A264" s="381">
        <v>264</v>
      </c>
      <c r="B264" s="341" t="s">
        <v>291</v>
      </c>
      <c r="D264" t="s">
        <v>905</v>
      </c>
      <c r="E264" s="472"/>
      <c r="F264" s="910">
        <f>'5'!F29</f>
        <v>407829</v>
      </c>
      <c r="G264" s="231">
        <f t="shared" si="12"/>
        <v>407829</v>
      </c>
      <c r="I264" s="472"/>
      <c r="J264" s="910">
        <f>'6'!F29</f>
        <v>394358</v>
      </c>
      <c r="K264" s="231">
        <f t="shared" si="10"/>
        <v>394358</v>
      </c>
    </row>
    <row r="265" spans="1:11" ht="15.75">
      <c r="A265" s="381">
        <v>265</v>
      </c>
      <c r="B265" s="341" t="s">
        <v>930</v>
      </c>
      <c r="E265" s="472"/>
      <c r="G265" s="231">
        <f t="shared" si="12"/>
        <v>0</v>
      </c>
      <c r="I265" s="472"/>
      <c r="K265" s="231">
        <f t="shared" si="10"/>
        <v>0</v>
      </c>
    </row>
    <row r="266" spans="1:11" ht="15.75">
      <c r="A266" s="381">
        <v>266</v>
      </c>
      <c r="B266" s="341" t="s">
        <v>931</v>
      </c>
      <c r="E266" s="472"/>
      <c r="G266" s="231">
        <f t="shared" si="12"/>
        <v>0</v>
      </c>
      <c r="I266" s="472"/>
      <c r="K266" s="231">
        <f t="shared" si="10"/>
        <v>0</v>
      </c>
    </row>
    <row r="267" spans="1:11" ht="15.75">
      <c r="A267" s="381">
        <v>267</v>
      </c>
      <c r="B267" s="937" t="s">
        <v>1175</v>
      </c>
      <c r="E267" s="472"/>
      <c r="G267" s="231">
        <f t="shared" si="12"/>
        <v>0</v>
      </c>
      <c r="I267" s="472"/>
      <c r="K267" s="231">
        <f t="shared" ref="K267:K330" si="13">J267-I267</f>
        <v>0</v>
      </c>
    </row>
    <row r="268" spans="1:11">
      <c r="A268" s="381">
        <v>268</v>
      </c>
      <c r="B268" s="146" t="s">
        <v>21</v>
      </c>
      <c r="D268" t="s">
        <v>905</v>
      </c>
      <c r="E268" s="472"/>
      <c r="F268" s="910">
        <f>'7'!D8</f>
        <v>-1282338</v>
      </c>
      <c r="G268" s="231">
        <f t="shared" si="12"/>
        <v>-1282338</v>
      </c>
      <c r="I268" s="472"/>
      <c r="J268" s="910">
        <f>'7'!F8</f>
        <v>-1165677</v>
      </c>
      <c r="K268" s="231">
        <f t="shared" si="13"/>
        <v>-1165677</v>
      </c>
    </row>
    <row r="269" spans="1:11">
      <c r="A269" s="381">
        <v>269</v>
      </c>
      <c r="B269" s="146" t="s">
        <v>80</v>
      </c>
      <c r="D269" t="s">
        <v>905</v>
      </c>
      <c r="E269" s="472"/>
      <c r="F269" s="910">
        <f>'7'!D9</f>
        <v>-75561.313779000004</v>
      </c>
      <c r="G269" s="231">
        <f t="shared" si="12"/>
        <v>-75561.313779000004</v>
      </c>
      <c r="I269" s="472"/>
      <c r="J269" s="910">
        <f>'7'!F9</f>
        <v>-16718</v>
      </c>
      <c r="K269" s="231">
        <f t="shared" si="13"/>
        <v>-16718</v>
      </c>
    </row>
    <row r="270" spans="1:11">
      <c r="A270" s="381">
        <v>270</v>
      </c>
      <c r="B270" s="146" t="s">
        <v>79</v>
      </c>
      <c r="D270" t="s">
        <v>905</v>
      </c>
      <c r="E270" s="472"/>
      <c r="F270" s="910">
        <f>'7'!D10</f>
        <v>147829</v>
      </c>
      <c r="G270" s="231">
        <f t="shared" si="12"/>
        <v>147829</v>
      </c>
      <c r="I270" s="472"/>
      <c r="J270" s="910">
        <f>'7'!F10</f>
        <v>82650</v>
      </c>
      <c r="K270" s="231">
        <f t="shared" si="13"/>
        <v>82650</v>
      </c>
    </row>
    <row r="271" spans="1:11">
      <c r="A271" s="381">
        <v>271</v>
      </c>
      <c r="B271" s="146" t="s">
        <v>81</v>
      </c>
      <c r="D271" t="s">
        <v>905</v>
      </c>
      <c r="E271" s="472"/>
      <c r="F271" s="910">
        <f>'7'!D11</f>
        <v>-12024</v>
      </c>
      <c r="G271" s="231">
        <f t="shared" si="12"/>
        <v>-12024</v>
      </c>
      <c r="I271" s="472"/>
      <c r="J271" s="910">
        <f>'7'!F11</f>
        <v>-19500</v>
      </c>
      <c r="K271" s="231">
        <f t="shared" si="13"/>
        <v>-19500</v>
      </c>
    </row>
    <row r="272" spans="1:11">
      <c r="A272" s="381">
        <v>272</v>
      </c>
      <c r="B272" s="936" t="s">
        <v>932</v>
      </c>
      <c r="D272" t="s">
        <v>905</v>
      </c>
      <c r="E272" s="472"/>
      <c r="F272" s="718"/>
      <c r="G272" s="231">
        <f t="shared" si="12"/>
        <v>0</v>
      </c>
      <c r="I272" s="472"/>
      <c r="J272" s="718"/>
      <c r="K272" s="231">
        <f t="shared" si="13"/>
        <v>0</v>
      </c>
    </row>
    <row r="273" spans="1:11" ht="15.75">
      <c r="A273" s="381">
        <v>273</v>
      </c>
      <c r="B273" s="341" t="s">
        <v>82</v>
      </c>
      <c r="D273" t="s">
        <v>905</v>
      </c>
      <c r="E273" s="472"/>
      <c r="F273" s="910">
        <f>'7'!D12</f>
        <v>-1222094.313779</v>
      </c>
      <c r="G273" s="231">
        <f t="shared" si="12"/>
        <v>-1222094.313779</v>
      </c>
      <c r="I273" s="472"/>
      <c r="J273" s="910">
        <f>'7'!F12</f>
        <v>-1119245</v>
      </c>
      <c r="K273" s="231">
        <f t="shared" si="13"/>
        <v>-1119245</v>
      </c>
    </row>
    <row r="274" spans="1:11" ht="15.75">
      <c r="A274" s="381">
        <v>274</v>
      </c>
      <c r="B274" s="341" t="s">
        <v>933</v>
      </c>
      <c r="E274" s="472"/>
      <c r="G274" s="231">
        <f t="shared" ref="G274:G305" si="14">F274-E274</f>
        <v>0</v>
      </c>
      <c r="I274" s="472"/>
      <c r="K274" s="231">
        <f t="shared" si="13"/>
        <v>0</v>
      </c>
    </row>
    <row r="275" spans="1:11">
      <c r="A275" s="381">
        <v>275</v>
      </c>
      <c r="B275" s="936" t="s">
        <v>934</v>
      </c>
      <c r="E275" s="472"/>
      <c r="G275" s="231">
        <f t="shared" si="14"/>
        <v>0</v>
      </c>
      <c r="I275" s="472"/>
      <c r="K275" s="231">
        <f t="shared" si="13"/>
        <v>0</v>
      </c>
    </row>
    <row r="276" spans="1:11">
      <c r="A276" s="381">
        <v>276</v>
      </c>
      <c r="B276" s="146" t="s">
        <v>5</v>
      </c>
      <c r="D276" t="s">
        <v>905</v>
      </c>
      <c r="E276" s="472"/>
      <c r="F276" s="910">
        <f>'7'!D15</f>
        <v>-48375</v>
      </c>
      <c r="G276" s="231">
        <f t="shared" si="14"/>
        <v>-48375</v>
      </c>
      <c r="I276" s="472"/>
      <c r="J276" s="910">
        <f>'7'!F15</f>
        <v>-56849</v>
      </c>
      <c r="K276" s="231">
        <f t="shared" si="13"/>
        <v>-56849</v>
      </c>
    </row>
    <row r="277" spans="1:11">
      <c r="A277" s="381">
        <v>277</v>
      </c>
      <c r="B277" s="146" t="s">
        <v>84</v>
      </c>
      <c r="D277" t="s">
        <v>905</v>
      </c>
      <c r="E277" s="472"/>
      <c r="F277" s="910">
        <f>'7'!D16</f>
        <v>66</v>
      </c>
      <c r="G277" s="231">
        <f t="shared" si="14"/>
        <v>66</v>
      </c>
      <c r="I277" s="472"/>
      <c r="J277" s="910">
        <f>'7'!F16</f>
        <v>131</v>
      </c>
      <c r="K277" s="231">
        <f t="shared" si="13"/>
        <v>131</v>
      </c>
    </row>
    <row r="278" spans="1:11">
      <c r="A278" s="381">
        <v>278</v>
      </c>
      <c r="B278" s="146" t="s">
        <v>85</v>
      </c>
      <c r="D278" t="s">
        <v>905</v>
      </c>
      <c r="E278" s="472"/>
      <c r="F278" s="910">
        <f>'7'!D17</f>
        <v>-242</v>
      </c>
      <c r="G278" s="231">
        <f t="shared" si="14"/>
        <v>-242</v>
      </c>
      <c r="I278" s="472"/>
      <c r="J278" s="910">
        <f>'7'!F17</f>
        <v>-771</v>
      </c>
      <c r="K278" s="231">
        <f t="shared" si="13"/>
        <v>-771</v>
      </c>
    </row>
    <row r="279" spans="1:11">
      <c r="A279" s="381">
        <v>279</v>
      </c>
      <c r="B279" s="146" t="s">
        <v>86</v>
      </c>
      <c r="D279" t="s">
        <v>905</v>
      </c>
      <c r="E279" s="472"/>
      <c r="F279" s="910">
        <f>'7'!D18</f>
        <v>0</v>
      </c>
      <c r="G279" s="231">
        <f t="shared" si="14"/>
        <v>0</v>
      </c>
      <c r="I279" s="472"/>
      <c r="J279" s="910">
        <f>'7'!F18</f>
        <v>0</v>
      </c>
      <c r="K279" s="231">
        <f t="shared" si="13"/>
        <v>0</v>
      </c>
    </row>
    <row r="280" spans="1:11">
      <c r="A280" s="381">
        <v>280</v>
      </c>
      <c r="B280" s="936" t="s">
        <v>1176</v>
      </c>
      <c r="E280" s="472"/>
      <c r="F280" s="718"/>
      <c r="G280" s="231">
        <f t="shared" si="14"/>
        <v>0</v>
      </c>
      <c r="I280" s="472"/>
      <c r="J280" s="718"/>
      <c r="K280" s="231">
        <f t="shared" si="13"/>
        <v>0</v>
      </c>
    </row>
    <row r="281" spans="1:11">
      <c r="A281" s="381">
        <v>281</v>
      </c>
      <c r="B281" s="936" t="s">
        <v>1239</v>
      </c>
      <c r="E281" s="472"/>
      <c r="F281" s="718"/>
      <c r="G281" s="231">
        <f t="shared" si="14"/>
        <v>0</v>
      </c>
      <c r="I281" s="472"/>
      <c r="J281" s="718"/>
      <c r="K281" s="231">
        <f t="shared" si="13"/>
        <v>0</v>
      </c>
    </row>
    <row r="282" spans="1:11">
      <c r="A282" s="381">
        <v>282</v>
      </c>
      <c r="B282" s="146" t="s">
        <v>87</v>
      </c>
      <c r="D282" t="s">
        <v>905</v>
      </c>
      <c r="E282" s="472"/>
      <c r="F282" s="910">
        <f>'7'!D19</f>
        <v>0</v>
      </c>
      <c r="G282" s="231">
        <f t="shared" si="14"/>
        <v>0</v>
      </c>
      <c r="I282" s="472"/>
      <c r="J282" s="910">
        <f>'7'!F19</f>
        <v>0</v>
      </c>
      <c r="K282" s="231">
        <f t="shared" si="13"/>
        <v>0</v>
      </c>
    </row>
    <row r="283" spans="1:11">
      <c r="A283" s="381">
        <v>283</v>
      </c>
      <c r="B283" s="146" t="s">
        <v>88</v>
      </c>
      <c r="D283" t="s">
        <v>905</v>
      </c>
      <c r="E283" s="472"/>
      <c r="F283" s="910">
        <f>'7'!D20</f>
        <v>0</v>
      </c>
      <c r="G283" s="231">
        <f t="shared" si="14"/>
        <v>0</v>
      </c>
      <c r="I283" s="472"/>
      <c r="J283" s="910">
        <f>'7'!F20</f>
        <v>0</v>
      </c>
      <c r="K283" s="231">
        <f t="shared" si="13"/>
        <v>0</v>
      </c>
    </row>
    <row r="284" spans="1:11">
      <c r="A284" s="381">
        <v>284</v>
      </c>
      <c r="B284" s="146" t="s">
        <v>89</v>
      </c>
      <c r="D284" t="s">
        <v>905</v>
      </c>
      <c r="E284" s="472"/>
      <c r="F284" s="910">
        <f>'7'!D21</f>
        <v>0</v>
      </c>
      <c r="G284" s="231">
        <f t="shared" si="14"/>
        <v>0</v>
      </c>
      <c r="I284" s="472"/>
      <c r="J284" s="910">
        <f>'7'!F21</f>
        <v>0</v>
      </c>
      <c r="K284" s="231">
        <f t="shared" si="13"/>
        <v>0</v>
      </c>
    </row>
    <row r="285" spans="1:11">
      <c r="A285" s="381">
        <v>285</v>
      </c>
      <c r="B285" s="146" t="s">
        <v>90</v>
      </c>
      <c r="D285" t="s">
        <v>905</v>
      </c>
      <c r="E285" s="472"/>
      <c r="F285" s="910">
        <f>'7'!D22</f>
        <v>0</v>
      </c>
      <c r="G285" s="231">
        <f t="shared" si="14"/>
        <v>0</v>
      </c>
      <c r="I285" s="472"/>
      <c r="J285" s="910">
        <f>'7'!F22</f>
        <v>0</v>
      </c>
      <c r="K285" s="231">
        <f t="shared" si="13"/>
        <v>0</v>
      </c>
    </row>
    <row r="286" spans="1:11">
      <c r="A286" s="381">
        <v>286</v>
      </c>
      <c r="B286" s="936" t="s">
        <v>1177</v>
      </c>
      <c r="E286" s="472"/>
      <c r="F286" s="718"/>
      <c r="G286" s="231">
        <f t="shared" si="14"/>
        <v>0</v>
      </c>
      <c r="I286" s="472"/>
      <c r="J286" s="718"/>
      <c r="K286" s="231">
        <f t="shared" si="13"/>
        <v>0</v>
      </c>
    </row>
    <row r="287" spans="1:11" ht="15.75">
      <c r="A287" s="381">
        <v>287</v>
      </c>
      <c r="B287" s="341" t="s">
        <v>935</v>
      </c>
      <c r="D287" t="s">
        <v>905</v>
      </c>
      <c r="E287" s="472"/>
      <c r="F287" s="910">
        <f>'7'!D23</f>
        <v>-48551</v>
      </c>
      <c r="G287" s="231">
        <f t="shared" si="14"/>
        <v>-48551</v>
      </c>
      <c r="I287" s="472"/>
      <c r="J287" s="910">
        <f>'7'!F23</f>
        <v>-57489</v>
      </c>
      <c r="K287" s="231">
        <f t="shared" si="13"/>
        <v>-57489</v>
      </c>
    </row>
    <row r="288" spans="1:11" ht="15.75">
      <c r="A288" s="381">
        <v>288</v>
      </c>
      <c r="B288" s="341" t="s">
        <v>936</v>
      </c>
      <c r="D288" t="s">
        <v>905</v>
      </c>
      <c r="E288" s="472"/>
      <c r="F288" s="910">
        <f>'7'!D24</f>
        <v>-1270645.313779</v>
      </c>
      <c r="G288" s="231">
        <f t="shared" si="14"/>
        <v>-1270645.313779</v>
      </c>
      <c r="I288" s="472"/>
      <c r="J288" s="910">
        <f>'7'!F24</f>
        <v>-1176734</v>
      </c>
      <c r="K288" s="231">
        <f t="shared" si="13"/>
        <v>-1176734</v>
      </c>
    </row>
    <row r="289" spans="1:11" ht="15.75">
      <c r="A289" s="381">
        <v>289</v>
      </c>
      <c r="B289" s="341" t="s">
        <v>610</v>
      </c>
      <c r="E289" s="472"/>
      <c r="G289" s="231">
        <f t="shared" si="14"/>
        <v>0</v>
      </c>
      <c r="I289" s="472"/>
      <c r="K289" s="231">
        <f t="shared" si="13"/>
        <v>0</v>
      </c>
    </row>
    <row r="290" spans="1:11">
      <c r="A290" s="381">
        <v>290</v>
      </c>
      <c r="B290" s="146" t="s">
        <v>937</v>
      </c>
      <c r="D290" t="s">
        <v>905</v>
      </c>
      <c r="E290" s="472"/>
      <c r="F290" s="910">
        <f>'7'!D27</f>
        <v>1278416</v>
      </c>
      <c r="G290" s="231">
        <f t="shared" si="14"/>
        <v>1278416</v>
      </c>
      <c r="I290" s="472"/>
      <c r="J290" s="910">
        <f>'7'!F27</f>
        <v>1180716</v>
      </c>
      <c r="K290" s="231">
        <f t="shared" si="13"/>
        <v>1180716</v>
      </c>
    </row>
    <row r="291" spans="1:11">
      <c r="A291" s="381">
        <v>291</v>
      </c>
      <c r="B291" s="146" t="s">
        <v>94</v>
      </c>
      <c r="D291" t="s">
        <v>905</v>
      </c>
      <c r="E291" s="472"/>
      <c r="F291" s="910">
        <f>'7'!D28</f>
        <v>0</v>
      </c>
      <c r="G291" s="231">
        <f t="shared" si="14"/>
        <v>0</v>
      </c>
      <c r="I291" s="472"/>
      <c r="J291" s="910">
        <f>'7'!F28</f>
        <v>0</v>
      </c>
      <c r="K291" s="231">
        <f t="shared" si="13"/>
        <v>0</v>
      </c>
    </row>
    <row r="292" spans="1:11">
      <c r="A292" s="381">
        <v>292</v>
      </c>
      <c r="B292" s="146" t="s">
        <v>95</v>
      </c>
      <c r="D292" t="s">
        <v>905</v>
      </c>
      <c r="E292" s="472"/>
      <c r="F292" s="910">
        <f>'7'!D29</f>
        <v>0</v>
      </c>
      <c r="G292" s="231">
        <f t="shared" si="14"/>
        <v>0</v>
      </c>
      <c r="I292" s="472"/>
      <c r="J292" s="910">
        <f>'7'!F29</f>
        <v>0</v>
      </c>
      <c r="K292" s="231">
        <f t="shared" si="13"/>
        <v>0</v>
      </c>
    </row>
    <row r="293" spans="1:11">
      <c r="A293" s="381">
        <v>293</v>
      </c>
      <c r="B293" s="936" t="s">
        <v>938</v>
      </c>
      <c r="D293" t="s">
        <v>905</v>
      </c>
      <c r="E293" s="472"/>
      <c r="F293" s="718"/>
      <c r="G293" s="231">
        <f t="shared" si="14"/>
        <v>0</v>
      </c>
      <c r="I293" s="472"/>
      <c r="J293" s="718"/>
      <c r="K293" s="231">
        <f t="shared" si="13"/>
        <v>0</v>
      </c>
    </row>
    <row r="294" spans="1:11">
      <c r="A294" s="381">
        <v>294</v>
      </c>
      <c r="B294" s="936" t="s">
        <v>939</v>
      </c>
      <c r="D294" t="s">
        <v>905</v>
      </c>
      <c r="E294" s="472"/>
      <c r="F294" s="718"/>
      <c r="G294" s="231">
        <f t="shared" si="14"/>
        <v>0</v>
      </c>
      <c r="I294" s="472"/>
      <c r="J294" s="718"/>
      <c r="K294" s="231">
        <f t="shared" si="13"/>
        <v>0</v>
      </c>
    </row>
    <row r="295" spans="1:11">
      <c r="A295" s="381">
        <v>295</v>
      </c>
      <c r="B295" s="936" t="s">
        <v>940</v>
      </c>
      <c r="D295" t="s">
        <v>905</v>
      </c>
      <c r="E295" s="472"/>
      <c r="F295" s="718"/>
      <c r="G295" s="231">
        <f t="shared" si="14"/>
        <v>0</v>
      </c>
      <c r="I295" s="472"/>
      <c r="J295" s="718"/>
      <c r="K295" s="231">
        <f t="shared" si="13"/>
        <v>0</v>
      </c>
    </row>
    <row r="296" spans="1:11">
      <c r="A296" s="381">
        <v>296</v>
      </c>
      <c r="B296" s="936" t="s">
        <v>942</v>
      </c>
      <c r="D296" t="s">
        <v>905</v>
      </c>
      <c r="E296" s="472"/>
      <c r="F296" s="718"/>
      <c r="G296" s="231">
        <f t="shared" si="14"/>
        <v>0</v>
      </c>
      <c r="I296" s="472"/>
      <c r="J296" s="718"/>
      <c r="K296" s="231">
        <f t="shared" si="13"/>
        <v>0</v>
      </c>
    </row>
    <row r="297" spans="1:11">
      <c r="A297" s="381">
        <v>297</v>
      </c>
      <c r="B297" s="936" t="s">
        <v>1554</v>
      </c>
      <c r="D297" t="s">
        <v>905</v>
      </c>
      <c r="E297" s="472"/>
      <c r="F297" s="718"/>
      <c r="G297" s="231">
        <f t="shared" si="14"/>
        <v>0</v>
      </c>
      <c r="I297" s="472"/>
      <c r="J297" s="718"/>
      <c r="K297" s="231">
        <f t="shared" si="13"/>
        <v>0</v>
      </c>
    </row>
    <row r="298" spans="1:11">
      <c r="A298" s="381">
        <v>298</v>
      </c>
      <c r="B298" s="936" t="s">
        <v>943</v>
      </c>
      <c r="D298" t="s">
        <v>905</v>
      </c>
      <c r="E298" s="472"/>
      <c r="F298" s="718"/>
      <c r="G298" s="231">
        <f t="shared" si="14"/>
        <v>0</v>
      </c>
      <c r="I298" s="472"/>
      <c r="J298" s="718"/>
      <c r="K298" s="231">
        <f t="shared" si="13"/>
        <v>0</v>
      </c>
    </row>
    <row r="299" spans="1:11">
      <c r="A299" s="381">
        <v>299</v>
      </c>
      <c r="B299" s="936" t="s">
        <v>944</v>
      </c>
      <c r="D299" t="s">
        <v>905</v>
      </c>
      <c r="E299" s="472"/>
      <c r="F299" s="718"/>
      <c r="G299" s="231">
        <f t="shared" si="14"/>
        <v>0</v>
      </c>
      <c r="I299" s="472"/>
      <c r="J299" s="718"/>
      <c r="K299" s="231">
        <f t="shared" si="13"/>
        <v>0</v>
      </c>
    </row>
    <row r="300" spans="1:11">
      <c r="A300" s="381">
        <v>300</v>
      </c>
      <c r="B300" s="146" t="s">
        <v>96</v>
      </c>
      <c r="D300" t="s">
        <v>905</v>
      </c>
      <c r="E300" s="472"/>
      <c r="F300" s="910">
        <f>'7'!D30</f>
        <v>-3538</v>
      </c>
      <c r="G300" s="231">
        <f t="shared" si="14"/>
        <v>-3538</v>
      </c>
      <c r="I300" s="472"/>
      <c r="J300" s="910">
        <f>'7'!F30</f>
        <v>-2899</v>
      </c>
      <c r="K300" s="231">
        <f t="shared" si="13"/>
        <v>-2899</v>
      </c>
    </row>
    <row r="301" spans="1:11">
      <c r="A301" s="381">
        <v>301</v>
      </c>
      <c r="B301" s="146" t="s">
        <v>1531</v>
      </c>
      <c r="C301" s="388"/>
      <c r="D301" t="s">
        <v>905</v>
      </c>
      <c r="E301" s="472"/>
      <c r="F301" s="910">
        <f>'7'!D31</f>
        <v>0</v>
      </c>
      <c r="G301" s="231">
        <f t="shared" si="14"/>
        <v>0</v>
      </c>
      <c r="I301" s="472"/>
      <c r="J301" s="910">
        <f>'7'!F31</f>
        <v>0</v>
      </c>
      <c r="K301" s="231">
        <f t="shared" si="13"/>
        <v>0</v>
      </c>
    </row>
    <row r="302" spans="1:11">
      <c r="A302" s="381">
        <v>302</v>
      </c>
      <c r="B302" s="146" t="s">
        <v>1532</v>
      </c>
      <c r="C302" s="388"/>
      <c r="D302" t="s">
        <v>905</v>
      </c>
      <c r="E302" s="472"/>
      <c r="F302" s="910">
        <f>'7'!D32</f>
        <v>-4267</v>
      </c>
      <c r="G302" s="231">
        <f t="shared" si="14"/>
        <v>-4267</v>
      </c>
      <c r="I302" s="472"/>
      <c r="J302" s="910">
        <f>'7'!F32</f>
        <v>-2622</v>
      </c>
      <c r="K302" s="231">
        <f t="shared" si="13"/>
        <v>-2622</v>
      </c>
    </row>
    <row r="303" spans="1:11">
      <c r="A303" s="381">
        <v>303</v>
      </c>
      <c r="B303" s="146" t="s">
        <v>945</v>
      </c>
      <c r="D303" t="s">
        <v>905</v>
      </c>
      <c r="E303" s="472"/>
      <c r="F303" s="910">
        <f>'7'!D33</f>
        <v>0</v>
      </c>
      <c r="G303" s="231">
        <f t="shared" si="14"/>
        <v>0</v>
      </c>
      <c r="I303" s="472"/>
      <c r="J303" s="910">
        <f>'7'!F33</f>
        <v>0</v>
      </c>
      <c r="K303" s="231">
        <f t="shared" si="13"/>
        <v>0</v>
      </c>
    </row>
    <row r="304" spans="1:11" ht="15.75">
      <c r="A304" s="381">
        <v>304</v>
      </c>
      <c r="B304" s="341" t="s">
        <v>98</v>
      </c>
      <c r="D304" t="s">
        <v>905</v>
      </c>
      <c r="E304" s="472"/>
      <c r="F304" s="910">
        <f>'7'!D34</f>
        <v>1270611</v>
      </c>
      <c r="G304" s="231">
        <f t="shared" si="14"/>
        <v>1270611</v>
      </c>
      <c r="I304" s="472"/>
      <c r="J304" s="910">
        <f>'7'!F34</f>
        <v>1175195</v>
      </c>
      <c r="K304" s="231">
        <f t="shared" si="13"/>
        <v>1175195</v>
      </c>
    </row>
    <row r="305" spans="1:11" ht="15.75">
      <c r="A305" s="381">
        <v>305</v>
      </c>
      <c r="B305" s="341" t="s">
        <v>946</v>
      </c>
      <c r="D305" t="s">
        <v>905</v>
      </c>
      <c r="E305" s="472"/>
      <c r="F305" s="910">
        <f>'7'!D35</f>
        <v>-34.31377899996005</v>
      </c>
      <c r="G305" s="231">
        <f t="shared" si="14"/>
        <v>-34.31377899996005</v>
      </c>
      <c r="I305" s="472"/>
      <c r="J305" s="910">
        <f>'7'!F35</f>
        <v>-1539</v>
      </c>
      <c r="K305" s="231">
        <f t="shared" si="13"/>
        <v>-1539</v>
      </c>
    </row>
    <row r="306" spans="1:11" ht="15.75">
      <c r="A306" s="381">
        <v>306</v>
      </c>
      <c r="B306" s="341" t="s">
        <v>947</v>
      </c>
      <c r="D306" t="s">
        <v>905</v>
      </c>
      <c r="E306" s="472"/>
      <c r="F306" s="910">
        <f>'7'!D36</f>
        <v>2859</v>
      </c>
      <c r="G306" s="231">
        <f>F306-E306</f>
        <v>2859</v>
      </c>
      <c r="I306" s="472"/>
      <c r="J306" s="910">
        <f>'7'!F36</f>
        <v>4398</v>
      </c>
      <c r="K306" s="231">
        <f t="shared" si="13"/>
        <v>4398</v>
      </c>
    </row>
    <row r="307" spans="1:11" ht="15.75">
      <c r="A307" s="381">
        <v>307</v>
      </c>
      <c r="B307" s="341" t="s">
        <v>948</v>
      </c>
      <c r="D307" t="s">
        <v>905</v>
      </c>
      <c r="E307" s="472"/>
      <c r="F307" s="910">
        <f>'7'!D37</f>
        <v>2824.68622100004</v>
      </c>
      <c r="G307" s="231">
        <f>F307-E307</f>
        <v>2824.68622100004</v>
      </c>
      <c r="I307" s="472"/>
      <c r="J307" s="910">
        <f>'7'!F37</f>
        <v>2859</v>
      </c>
      <c r="K307" s="231">
        <f t="shared" si="13"/>
        <v>2859</v>
      </c>
    </row>
    <row r="308" spans="1:11" ht="15.75">
      <c r="A308" s="381">
        <v>308</v>
      </c>
      <c r="B308" s="341" t="s">
        <v>949</v>
      </c>
      <c r="E308" s="472"/>
      <c r="G308" s="231">
        <f>F308-E308</f>
        <v>0</v>
      </c>
      <c r="I308" s="472"/>
      <c r="K308" s="231">
        <f t="shared" si="13"/>
        <v>0</v>
      </c>
    </row>
    <row r="309" spans="1:11" ht="15.75">
      <c r="A309" s="381">
        <v>309</v>
      </c>
      <c r="B309" s="341" t="s">
        <v>950</v>
      </c>
      <c r="E309" s="472"/>
      <c r="F309" s="910" t="s">
        <v>1051</v>
      </c>
      <c r="I309" s="472"/>
      <c r="K309" s="231">
        <f t="shared" si="13"/>
        <v>0</v>
      </c>
    </row>
    <row r="310" spans="1:11" ht="15.75">
      <c r="A310" s="381">
        <v>310</v>
      </c>
      <c r="B310" s="1051" t="s">
        <v>1052</v>
      </c>
      <c r="C310" s="375"/>
      <c r="E310" s="472"/>
      <c r="G310" s="231">
        <f t="shared" ref="G310:G341" si="15">F310-E310</f>
        <v>0</v>
      </c>
      <c r="I310" s="472"/>
      <c r="K310" s="231">
        <f t="shared" si="13"/>
        <v>0</v>
      </c>
    </row>
    <row r="311" spans="1:11">
      <c r="A311" s="381">
        <v>311</v>
      </c>
      <c r="B311" s="146" t="s">
        <v>496</v>
      </c>
      <c r="E311" s="472"/>
      <c r="F311" s="910">
        <f>'27'!F23</f>
        <v>1113261</v>
      </c>
      <c r="G311" s="231">
        <f t="shared" si="15"/>
        <v>1113261</v>
      </c>
      <c r="I311" s="472"/>
      <c r="J311" s="718"/>
      <c r="K311" s="231">
        <f t="shared" si="13"/>
        <v>0</v>
      </c>
    </row>
    <row r="312" spans="1:11">
      <c r="A312" s="381">
        <v>312</v>
      </c>
      <c r="B312" s="146" t="s">
        <v>612</v>
      </c>
      <c r="E312" s="472"/>
      <c r="F312" s="910">
        <f>'27'!F24</f>
        <v>1156</v>
      </c>
      <c r="G312" s="231">
        <f t="shared" si="15"/>
        <v>1156</v>
      </c>
      <c r="I312" s="472"/>
      <c r="J312" s="718"/>
      <c r="K312" s="231">
        <f t="shared" si="13"/>
        <v>0</v>
      </c>
    </row>
    <row r="313" spans="1:11">
      <c r="A313" s="381">
        <v>313</v>
      </c>
      <c r="B313" s="146" t="s">
        <v>1566</v>
      </c>
      <c r="E313" s="472"/>
      <c r="F313" s="910">
        <f>'27'!F25</f>
        <v>-2406</v>
      </c>
      <c r="G313" s="231">
        <f t="shared" si="15"/>
        <v>-2406</v>
      </c>
      <c r="I313" s="472"/>
      <c r="J313" s="718"/>
      <c r="K313" s="231">
        <f t="shared" si="13"/>
        <v>0</v>
      </c>
    </row>
    <row r="314" spans="1:11">
      <c r="A314" s="381">
        <v>314</v>
      </c>
      <c r="B314" s="1079" t="s">
        <v>1742</v>
      </c>
      <c r="E314" s="472"/>
      <c r="F314" s="910">
        <f>'27'!F26</f>
        <v>0</v>
      </c>
      <c r="G314" s="231">
        <f t="shared" si="15"/>
        <v>0</v>
      </c>
      <c r="I314" s="472"/>
      <c r="J314" s="718"/>
      <c r="K314" s="231">
        <f t="shared" si="13"/>
        <v>0</v>
      </c>
    </row>
    <row r="315" spans="1:11" ht="15.75">
      <c r="A315" s="381">
        <v>315</v>
      </c>
      <c r="B315" s="341" t="s">
        <v>613</v>
      </c>
      <c r="E315" s="472"/>
      <c r="F315" s="910">
        <f>'27'!F27</f>
        <v>1112011</v>
      </c>
      <c r="G315" s="231">
        <f t="shared" si="15"/>
        <v>1112011</v>
      </c>
      <c r="I315" s="472"/>
      <c r="J315" s="718"/>
      <c r="K315" s="231">
        <f t="shared" si="13"/>
        <v>0</v>
      </c>
    </row>
    <row r="316" spans="1:11" ht="15.75">
      <c r="A316" s="381">
        <v>316</v>
      </c>
      <c r="B316" s="341" t="s">
        <v>498</v>
      </c>
      <c r="E316" s="472"/>
      <c r="F316" s="910">
        <f>'27'!F28</f>
        <v>1087612</v>
      </c>
      <c r="G316" s="231">
        <f t="shared" si="15"/>
        <v>1087612</v>
      </c>
      <c r="I316" s="472"/>
      <c r="J316" s="718"/>
      <c r="K316" s="231">
        <f t="shared" si="13"/>
        <v>0</v>
      </c>
    </row>
    <row r="317" spans="1:11" ht="15.75">
      <c r="A317" s="381">
        <v>317</v>
      </c>
      <c r="B317" s="341" t="s">
        <v>499</v>
      </c>
      <c r="E317" s="472"/>
      <c r="F317" s="910">
        <f>'27'!F29</f>
        <v>-24399</v>
      </c>
      <c r="G317" s="231">
        <f t="shared" si="15"/>
        <v>-24399</v>
      </c>
      <c r="I317" s="472"/>
      <c r="J317" s="718"/>
      <c r="K317" s="231">
        <f t="shared" si="13"/>
        <v>0</v>
      </c>
    </row>
    <row r="318" spans="1:11" ht="15.75">
      <c r="A318" s="381">
        <v>318</v>
      </c>
      <c r="B318" s="1051" t="s">
        <v>1053</v>
      </c>
      <c r="C318" s="375"/>
      <c r="E318" s="472"/>
      <c r="G318" s="231">
        <f t="shared" si="15"/>
        <v>0</v>
      </c>
      <c r="I318" s="472"/>
      <c r="K318" s="231">
        <f t="shared" si="13"/>
        <v>0</v>
      </c>
    </row>
    <row r="319" spans="1:11">
      <c r="A319" s="381">
        <v>319</v>
      </c>
      <c r="B319" s="146" t="s">
        <v>496</v>
      </c>
      <c r="E319" s="472"/>
      <c r="F319" s="910">
        <f>'27'!H23</f>
        <v>1165677</v>
      </c>
      <c r="G319" s="231">
        <f t="shared" si="15"/>
        <v>1165677</v>
      </c>
      <c r="I319" s="472"/>
      <c r="J319" s="718"/>
      <c r="K319" s="231">
        <f t="shared" si="13"/>
        <v>0</v>
      </c>
    </row>
    <row r="320" spans="1:11">
      <c r="A320" s="381">
        <v>320</v>
      </c>
      <c r="B320" s="146" t="s">
        <v>612</v>
      </c>
      <c r="E320" s="472"/>
      <c r="F320" s="910">
        <f>'27'!H24</f>
        <v>1206</v>
      </c>
      <c r="G320" s="231">
        <f t="shared" si="15"/>
        <v>1206</v>
      </c>
      <c r="I320" s="472"/>
      <c r="J320" s="718"/>
      <c r="K320" s="231">
        <f t="shared" si="13"/>
        <v>0</v>
      </c>
    </row>
    <row r="321" spans="1:11">
      <c r="A321" s="381">
        <v>321</v>
      </c>
      <c r="B321" s="146" t="s">
        <v>1566</v>
      </c>
      <c r="E321" s="472"/>
      <c r="F321" s="910">
        <f>'27'!H25</f>
        <v>-2024</v>
      </c>
      <c r="G321" s="231">
        <f t="shared" si="15"/>
        <v>-2024</v>
      </c>
      <c r="I321" s="472"/>
      <c r="J321" s="718"/>
      <c r="K321" s="231">
        <f t="shared" si="13"/>
        <v>0</v>
      </c>
    </row>
    <row r="322" spans="1:11">
      <c r="A322" s="381">
        <v>322</v>
      </c>
      <c r="B322" s="1079" t="s">
        <v>1742</v>
      </c>
      <c r="E322" s="472"/>
      <c r="F322" s="910">
        <f>'27'!H26</f>
        <v>0</v>
      </c>
      <c r="G322" s="231">
        <f t="shared" si="15"/>
        <v>0</v>
      </c>
      <c r="I322" s="472"/>
      <c r="J322" s="718"/>
      <c r="K322" s="231">
        <f t="shared" si="13"/>
        <v>0</v>
      </c>
    </row>
    <row r="323" spans="1:11" ht="15.75">
      <c r="A323" s="381">
        <v>323</v>
      </c>
      <c r="B323" s="341" t="s">
        <v>613</v>
      </c>
      <c r="E323" s="472"/>
      <c r="F323" s="910">
        <f>'27'!H27</f>
        <v>1164859</v>
      </c>
      <c r="G323" s="231">
        <f t="shared" si="15"/>
        <v>1164859</v>
      </c>
      <c r="I323" s="472"/>
      <c r="J323" s="718"/>
      <c r="K323" s="231">
        <f t="shared" si="13"/>
        <v>0</v>
      </c>
    </row>
    <row r="324" spans="1:11" ht="15.75">
      <c r="A324" s="381">
        <v>324</v>
      </c>
      <c r="B324" s="341" t="s">
        <v>498</v>
      </c>
      <c r="E324" s="472"/>
      <c r="F324" s="910">
        <f>'27'!H28</f>
        <v>1166697</v>
      </c>
      <c r="G324" s="231">
        <f t="shared" si="15"/>
        <v>1166697</v>
      </c>
      <c r="I324" s="472"/>
      <c r="J324" s="718"/>
      <c r="K324" s="231">
        <f t="shared" si="13"/>
        <v>0</v>
      </c>
    </row>
    <row r="325" spans="1:11" ht="15.75">
      <c r="A325" s="381">
        <v>325</v>
      </c>
      <c r="B325" s="341" t="s">
        <v>499</v>
      </c>
      <c r="E325" s="472"/>
      <c r="F325" s="910">
        <f>'27'!H29</f>
        <v>1838</v>
      </c>
      <c r="G325" s="231">
        <f t="shared" si="15"/>
        <v>1838</v>
      </c>
      <c r="I325" s="472"/>
      <c r="J325" s="718"/>
      <c r="K325" s="231">
        <f t="shared" si="13"/>
        <v>0</v>
      </c>
    </row>
    <row r="326" spans="1:11" ht="15.75">
      <c r="A326" s="381">
        <v>326</v>
      </c>
      <c r="B326" s="1051" t="s">
        <v>1054</v>
      </c>
      <c r="C326" s="375"/>
      <c r="E326" s="472"/>
      <c r="G326" s="231">
        <f t="shared" si="15"/>
        <v>0</v>
      </c>
      <c r="I326" s="472"/>
      <c r="K326" s="231">
        <f t="shared" si="13"/>
        <v>0</v>
      </c>
    </row>
    <row r="327" spans="1:11">
      <c r="A327" s="381">
        <v>327</v>
      </c>
      <c r="B327" s="146" t="s">
        <v>496</v>
      </c>
      <c r="E327" s="472"/>
      <c r="F327" s="910">
        <f>'27'!J23</f>
        <v>1282338</v>
      </c>
      <c r="G327" s="231">
        <f t="shared" si="15"/>
        <v>1282338</v>
      </c>
      <c r="I327" s="472"/>
      <c r="J327" s="718"/>
      <c r="K327" s="231">
        <f t="shared" si="13"/>
        <v>0</v>
      </c>
    </row>
    <row r="328" spans="1:11">
      <c r="A328" s="381">
        <v>328</v>
      </c>
      <c r="B328" s="146" t="s">
        <v>612</v>
      </c>
      <c r="E328" s="472"/>
      <c r="F328" s="910">
        <f>'27'!J24</f>
        <v>1562</v>
      </c>
      <c r="G328" s="231">
        <f t="shared" si="15"/>
        <v>1562</v>
      </c>
      <c r="I328" s="472"/>
      <c r="J328" s="718"/>
      <c r="K328" s="231">
        <f t="shared" si="13"/>
        <v>0</v>
      </c>
    </row>
    <row r="329" spans="1:11">
      <c r="A329" s="381">
        <v>329</v>
      </c>
      <c r="B329" s="146" t="s">
        <v>1566</v>
      </c>
      <c r="E329" s="472"/>
      <c r="F329" s="910">
        <f>'27'!J25</f>
        <v>-2711</v>
      </c>
      <c r="G329" s="231">
        <f t="shared" si="15"/>
        <v>-2711</v>
      </c>
      <c r="I329" s="472"/>
      <c r="J329" s="718"/>
      <c r="K329" s="231">
        <f t="shared" si="13"/>
        <v>0</v>
      </c>
    </row>
    <row r="330" spans="1:11">
      <c r="A330" s="381">
        <v>330</v>
      </c>
      <c r="B330" s="1079" t="s">
        <v>1742</v>
      </c>
      <c r="E330" s="472"/>
      <c r="F330" s="910">
        <f>'27'!J26</f>
        <v>0</v>
      </c>
      <c r="G330" s="231">
        <f t="shared" si="15"/>
        <v>0</v>
      </c>
      <c r="I330" s="472"/>
      <c r="J330" s="718"/>
      <c r="K330" s="231">
        <f t="shared" si="13"/>
        <v>0</v>
      </c>
    </row>
    <row r="331" spans="1:11" ht="15.75">
      <c r="A331" s="381">
        <v>331</v>
      </c>
      <c r="B331" s="341" t="s">
        <v>613</v>
      </c>
      <c r="E331" s="472"/>
      <c r="F331" s="910">
        <f>'27'!J27</f>
        <v>1281189</v>
      </c>
      <c r="G331" s="231">
        <f t="shared" si="15"/>
        <v>1281189</v>
      </c>
      <c r="I331" s="472"/>
      <c r="J331" s="718"/>
      <c r="K331" s="231">
        <f t="shared" ref="K331:K394" si="16">J331-I331</f>
        <v>0</v>
      </c>
    </row>
    <row r="332" spans="1:11" ht="15.75">
      <c r="A332" s="381">
        <v>332</v>
      </c>
      <c r="B332" s="341" t="s">
        <v>498</v>
      </c>
      <c r="E332" s="472"/>
      <c r="F332" s="910">
        <f>'27'!J28</f>
        <v>1264375</v>
      </c>
      <c r="G332" s="231">
        <f t="shared" si="15"/>
        <v>1264375</v>
      </c>
      <c r="I332" s="472"/>
      <c r="J332" s="718"/>
      <c r="K332" s="231">
        <f t="shared" si="16"/>
        <v>0</v>
      </c>
    </row>
    <row r="333" spans="1:11" ht="15.75">
      <c r="A333" s="381">
        <v>333</v>
      </c>
      <c r="B333" s="341" t="s">
        <v>499</v>
      </c>
      <c r="E333" s="472"/>
      <c r="F333" s="910">
        <f>'27'!J29</f>
        <v>-16814</v>
      </c>
      <c r="G333" s="231">
        <f t="shared" si="15"/>
        <v>-16814</v>
      </c>
      <c r="I333" s="472"/>
      <c r="J333" s="718"/>
      <c r="K333" s="231">
        <f t="shared" si="16"/>
        <v>0</v>
      </c>
    </row>
    <row r="334" spans="1:11" ht="15.75">
      <c r="A334" s="381">
        <v>334</v>
      </c>
      <c r="B334" s="341" t="s">
        <v>951</v>
      </c>
      <c r="E334" s="472"/>
      <c r="G334" s="231">
        <f t="shared" si="15"/>
        <v>0</v>
      </c>
      <c r="I334" s="472"/>
      <c r="K334" s="231">
        <f t="shared" si="16"/>
        <v>0</v>
      </c>
    </row>
    <row r="335" spans="1:11">
      <c r="A335" s="381">
        <v>335</v>
      </c>
      <c r="B335" s="146" t="s">
        <v>496</v>
      </c>
      <c r="E335" s="472"/>
      <c r="F335" s="910">
        <f>'27'!L23</f>
        <v>3561276</v>
      </c>
      <c r="G335" s="231">
        <f t="shared" si="15"/>
        <v>3561276</v>
      </c>
      <c r="I335" s="472"/>
      <c r="J335" s="718"/>
      <c r="K335" s="231">
        <f t="shared" si="16"/>
        <v>0</v>
      </c>
    </row>
    <row r="336" spans="1:11">
      <c r="A336" s="381">
        <v>336</v>
      </c>
      <c r="B336" s="146" t="s">
        <v>612</v>
      </c>
      <c r="E336" s="472"/>
      <c r="F336" s="910">
        <f>'27'!L24</f>
        <v>3924</v>
      </c>
      <c r="G336" s="231">
        <f t="shared" si="15"/>
        <v>3924</v>
      </c>
      <c r="I336" s="472"/>
      <c r="J336" s="718"/>
      <c r="K336" s="231">
        <f t="shared" si="16"/>
        <v>0</v>
      </c>
    </row>
    <row r="337" spans="1:11">
      <c r="A337" s="381">
        <v>337</v>
      </c>
      <c r="B337" s="146" t="s">
        <v>1566</v>
      </c>
      <c r="E337" s="472"/>
      <c r="F337" s="910">
        <f>'27'!L25</f>
        <v>-7141</v>
      </c>
      <c r="G337" s="231">
        <f t="shared" si="15"/>
        <v>-7141</v>
      </c>
      <c r="I337" s="472"/>
      <c r="J337" s="718"/>
      <c r="K337" s="231">
        <f t="shared" si="16"/>
        <v>0</v>
      </c>
    </row>
    <row r="338" spans="1:11">
      <c r="A338" s="381">
        <v>338</v>
      </c>
      <c r="B338" s="1079" t="s">
        <v>1742</v>
      </c>
      <c r="E338" s="472"/>
      <c r="F338" s="910">
        <f>'27'!L26</f>
        <v>0</v>
      </c>
      <c r="G338" s="231">
        <f t="shared" si="15"/>
        <v>0</v>
      </c>
      <c r="I338" s="472"/>
      <c r="J338" s="718"/>
      <c r="K338" s="231">
        <f t="shared" si="16"/>
        <v>0</v>
      </c>
    </row>
    <row r="339" spans="1:11" ht="15.75">
      <c r="A339" s="381">
        <v>339</v>
      </c>
      <c r="B339" s="341" t="s">
        <v>613</v>
      </c>
      <c r="E339" s="472"/>
      <c r="F339" s="910">
        <f>'27'!L27</f>
        <v>3558059</v>
      </c>
      <c r="G339" s="231">
        <f t="shared" si="15"/>
        <v>3558059</v>
      </c>
      <c r="I339" s="472"/>
      <c r="J339" s="718"/>
      <c r="K339" s="231">
        <f t="shared" si="16"/>
        <v>0</v>
      </c>
    </row>
    <row r="340" spans="1:11" ht="15.75">
      <c r="A340" s="381">
        <v>340</v>
      </c>
      <c r="B340" s="341" t="s">
        <v>498</v>
      </c>
      <c r="E340" s="472"/>
      <c r="F340" s="910">
        <f>'27'!L28</f>
        <v>3518684</v>
      </c>
      <c r="G340" s="231">
        <f t="shared" si="15"/>
        <v>3518684</v>
      </c>
      <c r="I340" s="472"/>
      <c r="J340" s="718"/>
      <c r="K340" s="231">
        <f t="shared" si="16"/>
        <v>0</v>
      </c>
    </row>
    <row r="341" spans="1:11" ht="15.75">
      <c r="A341" s="381">
        <v>341</v>
      </c>
      <c r="B341" s="341" t="s">
        <v>499</v>
      </c>
      <c r="E341" s="472"/>
      <c r="F341" s="910">
        <f>'27'!L29</f>
        <v>-39375</v>
      </c>
      <c r="G341" s="231">
        <f t="shared" si="15"/>
        <v>-39375</v>
      </c>
      <c r="I341" s="472"/>
      <c r="J341" s="718"/>
      <c r="K341" s="231">
        <f t="shared" si="16"/>
        <v>0</v>
      </c>
    </row>
    <row r="342" spans="1:11" ht="15.75">
      <c r="A342" s="381">
        <v>342</v>
      </c>
      <c r="B342" s="341" t="s">
        <v>952</v>
      </c>
      <c r="E342" s="472"/>
      <c r="G342" s="231">
        <f t="shared" ref="G342:G373" si="17">F342-E342</f>
        <v>0</v>
      </c>
      <c r="I342" s="472"/>
      <c r="K342" s="231">
        <f t="shared" si="16"/>
        <v>0</v>
      </c>
    </row>
    <row r="343" spans="1:11" ht="15.75">
      <c r="A343" s="381">
        <v>343</v>
      </c>
      <c r="B343" s="1051" t="s">
        <v>1048</v>
      </c>
      <c r="C343" s="469"/>
      <c r="E343" s="472"/>
      <c r="G343" s="231">
        <f t="shared" si="17"/>
        <v>0</v>
      </c>
      <c r="I343" s="472"/>
      <c r="K343" s="231">
        <f t="shared" si="16"/>
        <v>0</v>
      </c>
    </row>
    <row r="344" spans="1:11">
      <c r="A344" s="381">
        <v>344</v>
      </c>
      <c r="B344" s="146" t="s">
        <v>100</v>
      </c>
      <c r="E344" s="472"/>
      <c r="F344" s="910">
        <f>'27'!F50</f>
        <v>69545</v>
      </c>
      <c r="G344" s="231">
        <f t="shared" si="17"/>
        <v>69545</v>
      </c>
      <c r="I344" s="472"/>
      <c r="J344" s="718"/>
      <c r="K344" s="231">
        <f t="shared" si="16"/>
        <v>0</v>
      </c>
    </row>
    <row r="345" spans="1:11">
      <c r="A345" s="381">
        <v>345</v>
      </c>
      <c r="B345" s="146" t="s">
        <v>615</v>
      </c>
      <c r="E345" s="472"/>
      <c r="F345" s="910">
        <f>'27'!F51</f>
        <v>0</v>
      </c>
      <c r="G345" s="231">
        <f t="shared" si="17"/>
        <v>0</v>
      </c>
      <c r="I345" s="472"/>
      <c r="J345" s="718"/>
      <c r="K345" s="231">
        <f t="shared" si="16"/>
        <v>0</v>
      </c>
    </row>
    <row r="346" spans="1:11">
      <c r="A346" s="381">
        <v>346</v>
      </c>
      <c r="B346" s="388" t="s">
        <v>1700</v>
      </c>
      <c r="E346" s="472"/>
      <c r="F346" s="910">
        <f>'27'!F52</f>
        <v>-1354</v>
      </c>
      <c r="G346" s="231">
        <f t="shared" si="17"/>
        <v>-1354</v>
      </c>
      <c r="I346" s="472"/>
      <c r="J346" s="718"/>
      <c r="K346" s="231">
        <f t="shared" si="16"/>
        <v>0</v>
      </c>
    </row>
    <row r="347" spans="1:11">
      <c r="A347" s="381">
        <v>347</v>
      </c>
      <c r="B347" s="146" t="s">
        <v>617</v>
      </c>
      <c r="E347" s="472"/>
      <c r="F347" s="910">
        <f>'27'!F53</f>
        <v>-621</v>
      </c>
      <c r="G347" s="231">
        <f t="shared" si="17"/>
        <v>-621</v>
      </c>
      <c r="I347" s="472"/>
      <c r="J347" s="718"/>
      <c r="K347" s="231">
        <f t="shared" si="16"/>
        <v>0</v>
      </c>
    </row>
    <row r="348" spans="1:11">
      <c r="A348" s="381">
        <v>348</v>
      </c>
      <c r="B348" s="146" t="s">
        <v>618</v>
      </c>
      <c r="E348" s="472"/>
      <c r="F348" s="910">
        <f>'27'!F54</f>
        <v>-185</v>
      </c>
      <c r="G348" s="231">
        <f t="shared" si="17"/>
        <v>-185</v>
      </c>
      <c r="I348" s="472"/>
      <c r="J348" s="718"/>
      <c r="K348" s="231">
        <f t="shared" si="16"/>
        <v>0</v>
      </c>
    </row>
    <row r="349" spans="1:11">
      <c r="A349" s="381">
        <v>349</v>
      </c>
      <c r="B349" s="146" t="s">
        <v>1580</v>
      </c>
      <c r="E349" s="472"/>
      <c r="F349" s="910">
        <f>'27'!F55</f>
        <v>0</v>
      </c>
      <c r="G349" s="231">
        <f t="shared" si="17"/>
        <v>0</v>
      </c>
      <c r="I349" s="472"/>
      <c r="J349" s="718"/>
      <c r="K349" s="231">
        <f t="shared" si="16"/>
        <v>0</v>
      </c>
    </row>
    <row r="350" spans="1:11">
      <c r="A350" s="381">
        <v>350</v>
      </c>
      <c r="B350" s="146" t="s">
        <v>1571</v>
      </c>
      <c r="E350" s="472"/>
      <c r="F350" s="910">
        <f>'27'!F56</f>
        <v>0</v>
      </c>
      <c r="G350" s="231">
        <f t="shared" si="17"/>
        <v>0</v>
      </c>
      <c r="I350" s="472"/>
      <c r="J350" s="718"/>
      <c r="K350" s="231">
        <f t="shared" si="16"/>
        <v>0</v>
      </c>
    </row>
    <row r="351" spans="1:11">
      <c r="A351" s="381">
        <v>351</v>
      </c>
      <c r="B351" s="1079"/>
      <c r="E351" s="472"/>
      <c r="F351" s="910">
        <f>'27'!F57</f>
        <v>0</v>
      </c>
      <c r="G351" s="231">
        <f t="shared" si="17"/>
        <v>0</v>
      </c>
      <c r="I351" s="472"/>
      <c r="J351" s="718"/>
      <c r="K351" s="231">
        <f t="shared" si="16"/>
        <v>0</v>
      </c>
    </row>
    <row r="352" spans="1:11" ht="15.75">
      <c r="A352" s="381">
        <v>352</v>
      </c>
      <c r="B352" s="341" t="s">
        <v>619</v>
      </c>
      <c r="C352" s="465"/>
      <c r="E352" s="472"/>
      <c r="F352" s="910">
        <f>'27'!F58</f>
        <v>67385</v>
      </c>
      <c r="G352" s="231">
        <f t="shared" si="17"/>
        <v>67385</v>
      </c>
      <c r="I352" s="472"/>
      <c r="J352" s="718"/>
      <c r="K352" s="231">
        <f t="shared" si="16"/>
        <v>0</v>
      </c>
    </row>
    <row r="353" spans="1:11" ht="15.75">
      <c r="A353" s="381">
        <v>353</v>
      </c>
      <c r="B353" s="341" t="s">
        <v>620</v>
      </c>
      <c r="C353" s="465"/>
      <c r="E353" s="472"/>
      <c r="F353" s="910">
        <f>'27'!F59</f>
        <v>67417</v>
      </c>
      <c r="G353" s="231">
        <f t="shared" si="17"/>
        <v>67417</v>
      </c>
      <c r="I353" s="472"/>
      <c r="J353" s="718"/>
      <c r="K353" s="231">
        <f t="shared" si="16"/>
        <v>0</v>
      </c>
    </row>
    <row r="354" spans="1:11" ht="15.75">
      <c r="A354" s="381">
        <v>354</v>
      </c>
      <c r="B354" s="341" t="s">
        <v>621</v>
      </c>
      <c r="C354" s="465"/>
      <c r="E354" s="472"/>
      <c r="F354" s="910">
        <f>'27'!F60</f>
        <v>32</v>
      </c>
      <c r="G354" s="231">
        <f t="shared" si="17"/>
        <v>32</v>
      </c>
      <c r="I354" s="472"/>
      <c r="J354" s="718"/>
      <c r="K354" s="231">
        <f t="shared" si="16"/>
        <v>0</v>
      </c>
    </row>
    <row r="355" spans="1:11" ht="15.75">
      <c r="A355" s="381">
        <v>355</v>
      </c>
      <c r="B355" s="1051" t="s">
        <v>1049</v>
      </c>
      <c r="C355" s="469"/>
      <c r="E355" s="472"/>
      <c r="G355" s="231">
        <f t="shared" si="17"/>
        <v>0</v>
      </c>
      <c r="I355" s="472"/>
      <c r="K355" s="231">
        <f t="shared" si="16"/>
        <v>0</v>
      </c>
    </row>
    <row r="356" spans="1:11">
      <c r="A356" s="381">
        <v>356</v>
      </c>
      <c r="B356" s="146" t="s">
        <v>100</v>
      </c>
      <c r="E356" s="472"/>
      <c r="F356" s="910">
        <f>'27'!H50</f>
        <v>38937</v>
      </c>
      <c r="G356" s="231">
        <f t="shared" si="17"/>
        <v>38937</v>
      </c>
      <c r="I356" s="472"/>
      <c r="J356" s="718"/>
      <c r="K356" s="231">
        <f t="shared" si="16"/>
        <v>0</v>
      </c>
    </row>
    <row r="357" spans="1:11">
      <c r="A357" s="381">
        <v>357</v>
      </c>
      <c r="B357" s="146" t="s">
        <v>615</v>
      </c>
      <c r="E357" s="472"/>
      <c r="F357" s="910">
        <f>'27'!H51</f>
        <v>0</v>
      </c>
      <c r="G357" s="231">
        <f t="shared" si="17"/>
        <v>0</v>
      </c>
      <c r="I357" s="472"/>
      <c r="J357" s="718"/>
      <c r="K357" s="231">
        <f t="shared" si="16"/>
        <v>0</v>
      </c>
    </row>
    <row r="358" spans="1:11">
      <c r="A358" s="381">
        <v>358</v>
      </c>
      <c r="B358" s="388" t="s">
        <v>1700</v>
      </c>
      <c r="E358" s="472"/>
      <c r="F358" s="910">
        <f>'27'!H52</f>
        <v>-16</v>
      </c>
      <c r="G358" s="231">
        <f t="shared" si="17"/>
        <v>-16</v>
      </c>
      <c r="I358" s="472"/>
      <c r="J358" s="718"/>
      <c r="K358" s="231">
        <f t="shared" si="16"/>
        <v>0</v>
      </c>
    </row>
    <row r="359" spans="1:11">
      <c r="A359" s="381">
        <v>359</v>
      </c>
      <c r="B359" s="146" t="s">
        <v>617</v>
      </c>
      <c r="E359" s="472"/>
      <c r="F359" s="910">
        <f>'27'!H53</f>
        <v>-43</v>
      </c>
      <c r="G359" s="231">
        <f t="shared" si="17"/>
        <v>-43</v>
      </c>
      <c r="I359" s="472"/>
      <c r="J359" s="718"/>
      <c r="K359" s="231">
        <f t="shared" si="16"/>
        <v>0</v>
      </c>
    </row>
    <row r="360" spans="1:11">
      <c r="A360" s="381">
        <v>360</v>
      </c>
      <c r="B360" s="146" t="s">
        <v>618</v>
      </c>
      <c r="E360" s="472"/>
      <c r="F360" s="910">
        <f>'27'!H54</f>
        <v>-232</v>
      </c>
      <c r="G360" s="231">
        <f t="shared" si="17"/>
        <v>-232</v>
      </c>
      <c r="I360" s="472"/>
      <c r="J360" s="718"/>
      <c r="K360" s="231">
        <f t="shared" si="16"/>
        <v>0</v>
      </c>
    </row>
    <row r="361" spans="1:11">
      <c r="A361" s="381">
        <v>361</v>
      </c>
      <c r="B361" s="146" t="s">
        <v>1580</v>
      </c>
      <c r="E361" s="472"/>
      <c r="F361" s="910">
        <f>'27'!H55</f>
        <v>0</v>
      </c>
      <c r="G361" s="231">
        <f t="shared" si="17"/>
        <v>0</v>
      </c>
      <c r="I361" s="472"/>
      <c r="J361" s="718"/>
      <c r="K361" s="231">
        <f t="shared" si="16"/>
        <v>0</v>
      </c>
    </row>
    <row r="362" spans="1:11">
      <c r="A362" s="381">
        <v>362</v>
      </c>
      <c r="B362" s="146" t="s">
        <v>1571</v>
      </c>
      <c r="E362" s="472"/>
      <c r="F362" s="910">
        <f>'27'!H56</f>
        <v>0</v>
      </c>
      <c r="G362" s="231">
        <f t="shared" si="17"/>
        <v>0</v>
      </c>
      <c r="I362" s="472"/>
      <c r="J362" s="718"/>
      <c r="K362" s="231">
        <f t="shared" si="16"/>
        <v>0</v>
      </c>
    </row>
    <row r="363" spans="1:11">
      <c r="A363" s="381">
        <v>363</v>
      </c>
      <c r="B363" s="1079"/>
      <c r="E363" s="472"/>
      <c r="F363" s="910">
        <f>'27'!H57</f>
        <v>0</v>
      </c>
      <c r="G363" s="231">
        <f t="shared" si="17"/>
        <v>0</v>
      </c>
      <c r="I363" s="472"/>
      <c r="J363" s="718"/>
      <c r="K363" s="231">
        <f t="shared" si="16"/>
        <v>0</v>
      </c>
    </row>
    <row r="364" spans="1:11" ht="15.75">
      <c r="A364" s="381">
        <v>364</v>
      </c>
      <c r="B364" s="341" t="s">
        <v>619</v>
      </c>
      <c r="C364" s="465"/>
      <c r="E364" s="472"/>
      <c r="F364" s="910">
        <f>'27'!H58</f>
        <v>38646</v>
      </c>
      <c r="G364" s="231">
        <f t="shared" si="17"/>
        <v>38646</v>
      </c>
      <c r="I364" s="472"/>
      <c r="J364" s="718"/>
      <c r="K364" s="231">
        <f t="shared" si="16"/>
        <v>0</v>
      </c>
    </row>
    <row r="365" spans="1:11" ht="15.75">
      <c r="A365" s="381">
        <v>365</v>
      </c>
      <c r="B365" s="341" t="s">
        <v>620</v>
      </c>
      <c r="C365" s="465"/>
      <c r="E365" s="472"/>
      <c r="F365" s="910">
        <f>'27'!H59</f>
        <v>38684</v>
      </c>
      <c r="G365" s="231">
        <f t="shared" si="17"/>
        <v>38684</v>
      </c>
      <c r="I365" s="472"/>
      <c r="J365" s="718"/>
      <c r="K365" s="231">
        <f t="shared" si="16"/>
        <v>0</v>
      </c>
    </row>
    <row r="366" spans="1:11" ht="15.75">
      <c r="A366" s="381">
        <v>366</v>
      </c>
      <c r="B366" s="341" t="s">
        <v>621</v>
      </c>
      <c r="C366" s="465"/>
      <c r="E366" s="472"/>
      <c r="F366" s="910">
        <f>'27'!H60</f>
        <v>38</v>
      </c>
      <c r="G366" s="231">
        <f t="shared" si="17"/>
        <v>38</v>
      </c>
      <c r="I366" s="472"/>
      <c r="J366" s="718"/>
      <c r="K366" s="231">
        <f t="shared" si="16"/>
        <v>0</v>
      </c>
    </row>
    <row r="367" spans="1:11" ht="15.75">
      <c r="A367" s="381">
        <v>367</v>
      </c>
      <c r="B367" s="1051" t="s">
        <v>1050</v>
      </c>
      <c r="C367" s="469"/>
      <c r="E367" s="472"/>
      <c r="G367" s="231">
        <f t="shared" si="17"/>
        <v>0</v>
      </c>
      <c r="I367" s="472"/>
      <c r="K367" s="231">
        <f t="shared" si="16"/>
        <v>0</v>
      </c>
    </row>
    <row r="368" spans="1:11">
      <c r="A368" s="381">
        <v>368</v>
      </c>
      <c r="B368" s="146" t="s">
        <v>100</v>
      </c>
      <c r="E368" s="472"/>
      <c r="F368" s="910">
        <f>'27'!J50</f>
        <v>64390</v>
      </c>
      <c r="G368" s="231">
        <f t="shared" si="17"/>
        <v>64390</v>
      </c>
      <c r="I368" s="472"/>
      <c r="J368" s="718"/>
      <c r="K368" s="231">
        <f t="shared" si="16"/>
        <v>0</v>
      </c>
    </row>
    <row r="369" spans="1:11">
      <c r="A369" s="381">
        <v>369</v>
      </c>
      <c r="B369" s="146" t="s">
        <v>615</v>
      </c>
      <c r="E369" s="472"/>
      <c r="F369" s="910">
        <f>'27'!J51</f>
        <v>0</v>
      </c>
      <c r="G369" s="231">
        <f t="shared" si="17"/>
        <v>0</v>
      </c>
      <c r="I369" s="472"/>
      <c r="J369" s="718"/>
      <c r="K369" s="231">
        <f t="shared" si="16"/>
        <v>0</v>
      </c>
    </row>
    <row r="370" spans="1:11">
      <c r="A370" s="381">
        <v>370</v>
      </c>
      <c r="B370" s="388" t="s">
        <v>1700</v>
      </c>
      <c r="E370" s="472"/>
      <c r="F370" s="910">
        <f>'27'!J52</f>
        <v>-399</v>
      </c>
      <c r="G370" s="231">
        <f t="shared" si="17"/>
        <v>-399</v>
      </c>
      <c r="I370" s="472"/>
      <c r="J370" s="718"/>
      <c r="K370" s="231">
        <f t="shared" si="16"/>
        <v>0</v>
      </c>
    </row>
    <row r="371" spans="1:11">
      <c r="A371" s="381">
        <v>371</v>
      </c>
      <c r="B371" s="146" t="s">
        <v>617</v>
      </c>
      <c r="E371" s="472"/>
      <c r="F371" s="910">
        <f>'27'!J53</f>
        <v>0</v>
      </c>
      <c r="G371" s="231">
        <f t="shared" si="17"/>
        <v>0</v>
      </c>
      <c r="I371" s="472"/>
      <c r="J371" s="718"/>
      <c r="K371" s="231">
        <f t="shared" si="16"/>
        <v>0</v>
      </c>
    </row>
    <row r="372" spans="1:11">
      <c r="A372" s="381">
        <v>372</v>
      </c>
      <c r="B372" s="146" t="s">
        <v>618</v>
      </c>
      <c r="E372" s="472"/>
      <c r="F372" s="910">
        <f>'27'!J54</f>
        <v>-259</v>
      </c>
      <c r="G372" s="231">
        <f t="shared" si="17"/>
        <v>-259</v>
      </c>
      <c r="I372" s="472"/>
      <c r="J372" s="718"/>
      <c r="K372" s="231">
        <f t="shared" si="16"/>
        <v>0</v>
      </c>
    </row>
    <row r="373" spans="1:11">
      <c r="A373" s="381">
        <v>373</v>
      </c>
      <c r="B373" s="146" t="s">
        <v>1580</v>
      </c>
      <c r="E373" s="472"/>
      <c r="F373" s="910">
        <f>'27'!J55</f>
        <v>0</v>
      </c>
      <c r="G373" s="231">
        <f t="shared" si="17"/>
        <v>0</v>
      </c>
      <c r="I373" s="472"/>
      <c r="J373" s="718"/>
      <c r="K373" s="231">
        <f t="shared" si="16"/>
        <v>0</v>
      </c>
    </row>
    <row r="374" spans="1:11">
      <c r="A374" s="381">
        <v>374</v>
      </c>
      <c r="B374" s="146" t="s">
        <v>1571</v>
      </c>
      <c r="E374" s="472"/>
      <c r="F374" s="910">
        <f>'27'!J56</f>
        <v>0</v>
      </c>
      <c r="G374" s="231">
        <f t="shared" ref="G374:G391" si="18">F374-E374</f>
        <v>0</v>
      </c>
      <c r="I374" s="472"/>
      <c r="J374" s="718"/>
      <c r="K374" s="231">
        <f t="shared" si="16"/>
        <v>0</v>
      </c>
    </row>
    <row r="375" spans="1:11">
      <c r="A375" s="381">
        <v>375</v>
      </c>
      <c r="B375" s="1079"/>
      <c r="E375" s="472"/>
      <c r="F375" s="910">
        <f>'27'!J57</f>
        <v>0</v>
      </c>
      <c r="G375" s="231">
        <f t="shared" si="18"/>
        <v>0</v>
      </c>
      <c r="I375" s="472"/>
      <c r="J375" s="718"/>
      <c r="K375" s="231">
        <f t="shared" si="16"/>
        <v>0</v>
      </c>
    </row>
    <row r="376" spans="1:11" ht="15.75">
      <c r="A376" s="381">
        <v>376</v>
      </c>
      <c r="B376" s="341" t="s">
        <v>619</v>
      </c>
      <c r="C376" s="465"/>
      <c r="E376" s="472"/>
      <c r="F376" s="910">
        <f>'27'!J58</f>
        <v>63732</v>
      </c>
      <c r="G376" s="231">
        <f t="shared" si="18"/>
        <v>63732</v>
      </c>
      <c r="I376" s="472"/>
      <c r="J376" s="718"/>
      <c r="K376" s="231">
        <f t="shared" si="16"/>
        <v>0</v>
      </c>
    </row>
    <row r="377" spans="1:11" ht="15.75">
      <c r="A377" s="381">
        <v>377</v>
      </c>
      <c r="B377" s="341" t="s">
        <v>620</v>
      </c>
      <c r="C377" s="465"/>
      <c r="E377" s="472"/>
      <c r="F377" s="910">
        <f>'27'!J59</f>
        <v>63787</v>
      </c>
      <c r="G377" s="231">
        <f t="shared" si="18"/>
        <v>63787</v>
      </c>
      <c r="I377" s="472"/>
      <c r="J377" s="718"/>
      <c r="K377" s="231">
        <f t="shared" si="16"/>
        <v>0</v>
      </c>
    </row>
    <row r="378" spans="1:11" ht="15.75">
      <c r="A378" s="381">
        <v>378</v>
      </c>
      <c r="B378" s="341" t="s">
        <v>621</v>
      </c>
      <c r="C378" s="465"/>
      <c r="E378" s="472"/>
      <c r="F378" s="910">
        <f>'27'!J60</f>
        <v>55</v>
      </c>
      <c r="G378" s="231">
        <f t="shared" si="18"/>
        <v>55</v>
      </c>
      <c r="I378" s="472"/>
      <c r="J378" s="718"/>
      <c r="K378" s="231">
        <f t="shared" si="16"/>
        <v>0</v>
      </c>
    </row>
    <row r="379" spans="1:11" ht="15.75">
      <c r="A379" s="381">
        <v>379</v>
      </c>
      <c r="B379" s="1051" t="s">
        <v>953</v>
      </c>
      <c r="C379" s="465"/>
      <c r="E379" s="472"/>
      <c r="G379" s="231">
        <f t="shared" si="18"/>
        <v>0</v>
      </c>
      <c r="I379" s="472"/>
      <c r="K379" s="231">
        <f t="shared" si="16"/>
        <v>0</v>
      </c>
    </row>
    <row r="380" spans="1:11">
      <c r="A380" s="381">
        <v>380</v>
      </c>
      <c r="B380" s="146" t="s">
        <v>100</v>
      </c>
      <c r="E380" s="472"/>
      <c r="F380" s="910">
        <f>'27'!L50</f>
        <v>172872</v>
      </c>
      <c r="G380" s="231">
        <f t="shared" si="18"/>
        <v>172872</v>
      </c>
      <c r="I380" s="472"/>
      <c r="J380" s="718"/>
      <c r="K380" s="231">
        <f t="shared" si="16"/>
        <v>0</v>
      </c>
    </row>
    <row r="381" spans="1:11">
      <c r="A381" s="381">
        <v>381</v>
      </c>
      <c r="B381" s="146" t="s">
        <v>615</v>
      </c>
      <c r="E381" s="472"/>
      <c r="F381" s="910">
        <f>'27'!L51</f>
        <v>0</v>
      </c>
      <c r="G381" s="231">
        <f t="shared" si="18"/>
        <v>0</v>
      </c>
      <c r="I381" s="472"/>
      <c r="J381" s="718"/>
      <c r="K381" s="231">
        <f t="shared" si="16"/>
        <v>0</v>
      </c>
    </row>
    <row r="382" spans="1:11">
      <c r="A382" s="381">
        <v>382</v>
      </c>
      <c r="B382" s="388" t="s">
        <v>1700</v>
      </c>
      <c r="E382" s="472"/>
      <c r="F382" s="910">
        <f>'27'!L52</f>
        <v>-1769</v>
      </c>
      <c r="G382" s="231">
        <f t="shared" si="18"/>
        <v>-1769</v>
      </c>
      <c r="I382" s="472"/>
      <c r="J382" s="718"/>
      <c r="K382" s="231">
        <f t="shared" si="16"/>
        <v>0</v>
      </c>
    </row>
    <row r="383" spans="1:11">
      <c r="A383" s="381">
        <v>383</v>
      </c>
      <c r="B383" s="146" t="s">
        <v>617</v>
      </c>
      <c r="E383" s="472"/>
      <c r="F383" s="910">
        <f>'27'!L53</f>
        <v>-664</v>
      </c>
      <c r="G383" s="231">
        <f t="shared" si="18"/>
        <v>-664</v>
      </c>
      <c r="I383" s="472"/>
      <c r="J383" s="718"/>
      <c r="K383" s="231">
        <f t="shared" si="16"/>
        <v>0</v>
      </c>
    </row>
    <row r="384" spans="1:11">
      <c r="A384" s="381">
        <v>384</v>
      </c>
      <c r="B384" s="146" t="s">
        <v>618</v>
      </c>
      <c r="E384" s="472"/>
      <c r="F384" s="910">
        <f>'27'!L54</f>
        <v>-676</v>
      </c>
      <c r="G384" s="231">
        <f t="shared" si="18"/>
        <v>-676</v>
      </c>
      <c r="I384" s="472"/>
      <c r="J384" s="718"/>
      <c r="K384" s="231">
        <f t="shared" si="16"/>
        <v>0</v>
      </c>
    </row>
    <row r="385" spans="1:11">
      <c r="A385" s="381">
        <v>385</v>
      </c>
      <c r="B385" s="146" t="s">
        <v>1580</v>
      </c>
      <c r="E385" s="472"/>
      <c r="F385" s="910">
        <f>'27'!L55</f>
        <v>0</v>
      </c>
      <c r="G385" s="231">
        <f t="shared" si="18"/>
        <v>0</v>
      </c>
      <c r="I385" s="472"/>
      <c r="J385" s="718"/>
      <c r="K385" s="231">
        <f t="shared" si="16"/>
        <v>0</v>
      </c>
    </row>
    <row r="386" spans="1:11">
      <c r="A386" s="381">
        <v>386</v>
      </c>
      <c r="B386" s="146" t="s">
        <v>1571</v>
      </c>
      <c r="E386" s="472"/>
      <c r="F386" s="910">
        <f>'27'!L56</f>
        <v>0</v>
      </c>
      <c r="G386" s="231">
        <f t="shared" si="18"/>
        <v>0</v>
      </c>
      <c r="I386" s="472"/>
      <c r="J386" s="718"/>
      <c r="K386" s="231">
        <f t="shared" si="16"/>
        <v>0</v>
      </c>
    </row>
    <row r="387" spans="1:11">
      <c r="A387" s="381">
        <v>387</v>
      </c>
      <c r="B387" s="1079"/>
      <c r="E387" s="472"/>
      <c r="F387" s="910">
        <f>'27'!L57</f>
        <v>0</v>
      </c>
      <c r="G387" s="231">
        <f t="shared" si="18"/>
        <v>0</v>
      </c>
      <c r="I387" s="472"/>
      <c r="J387" s="718"/>
      <c r="K387" s="231">
        <f t="shared" si="16"/>
        <v>0</v>
      </c>
    </row>
    <row r="388" spans="1:11" ht="15.75">
      <c r="A388" s="381">
        <v>388</v>
      </c>
      <c r="B388" s="341" t="s">
        <v>619</v>
      </c>
      <c r="C388" s="465"/>
      <c r="E388" s="472"/>
      <c r="F388" s="910">
        <f>'27'!L58</f>
        <v>169763</v>
      </c>
      <c r="G388" s="231">
        <f t="shared" si="18"/>
        <v>169763</v>
      </c>
      <c r="I388" s="472"/>
      <c r="J388" s="718"/>
      <c r="K388" s="231">
        <f t="shared" si="16"/>
        <v>0</v>
      </c>
    </row>
    <row r="389" spans="1:11" ht="15.75">
      <c r="A389" s="381">
        <v>389</v>
      </c>
      <c r="B389" s="341" t="s">
        <v>620</v>
      </c>
      <c r="C389" s="465"/>
      <c r="E389" s="472"/>
      <c r="F389" s="910">
        <f>'27'!L59</f>
        <v>169888</v>
      </c>
      <c r="G389" s="231">
        <f t="shared" si="18"/>
        <v>169888</v>
      </c>
      <c r="I389" s="472"/>
      <c r="J389" s="718"/>
      <c r="K389" s="231">
        <f t="shared" si="16"/>
        <v>0</v>
      </c>
    </row>
    <row r="390" spans="1:11" ht="15.75">
      <c r="A390" s="381">
        <v>390</v>
      </c>
      <c r="B390" s="341" t="s">
        <v>621</v>
      </c>
      <c r="C390" s="465"/>
      <c r="E390" s="472"/>
      <c r="F390" s="910">
        <f>'27'!L60</f>
        <v>125</v>
      </c>
      <c r="G390" s="231">
        <f t="shared" si="18"/>
        <v>125</v>
      </c>
      <c r="I390" s="472"/>
      <c r="J390" s="718"/>
      <c r="K390" s="231">
        <f t="shared" si="16"/>
        <v>0</v>
      </c>
    </row>
    <row r="391" spans="1:11" ht="15.75">
      <c r="A391" s="381">
        <v>391</v>
      </c>
      <c r="B391" s="937" t="s">
        <v>954</v>
      </c>
      <c r="C391" s="465"/>
      <c r="E391" s="472"/>
      <c r="G391" s="231">
        <f t="shared" si="18"/>
        <v>0</v>
      </c>
      <c r="I391" s="472"/>
      <c r="K391" s="231">
        <f t="shared" si="16"/>
        <v>0</v>
      </c>
    </row>
    <row r="392" spans="1:11" ht="15.75">
      <c r="A392" s="381">
        <v>392</v>
      </c>
      <c r="B392" s="937" t="s">
        <v>1037</v>
      </c>
      <c r="E392" s="472"/>
      <c r="F392" s="718" t="s">
        <v>1035</v>
      </c>
      <c r="I392" s="472"/>
      <c r="J392" s="718"/>
      <c r="K392" s="231">
        <f t="shared" si="16"/>
        <v>0</v>
      </c>
    </row>
    <row r="393" spans="1:11">
      <c r="A393" s="381">
        <v>393</v>
      </c>
      <c r="B393" s="936" t="s">
        <v>1073</v>
      </c>
      <c r="E393" s="472"/>
      <c r="F393" s="718"/>
      <c r="G393" s="231">
        <f t="shared" ref="G393:G456" si="19">F393-E393</f>
        <v>0</v>
      </c>
      <c r="I393" s="472"/>
      <c r="J393" s="718"/>
      <c r="K393" s="231">
        <f t="shared" si="16"/>
        <v>0</v>
      </c>
    </row>
    <row r="394" spans="1:11">
      <c r="A394" s="381">
        <v>394</v>
      </c>
      <c r="B394" s="936" t="s">
        <v>1074</v>
      </c>
      <c r="E394" s="472"/>
      <c r="F394" s="718"/>
      <c r="G394" s="231">
        <f t="shared" si="19"/>
        <v>0</v>
      </c>
      <c r="I394" s="472"/>
      <c r="J394" s="718"/>
      <c r="K394" s="231">
        <f t="shared" si="16"/>
        <v>0</v>
      </c>
    </row>
    <row r="395" spans="1:11" ht="15.75">
      <c r="A395" s="381">
        <v>395</v>
      </c>
      <c r="B395" s="937" t="s">
        <v>1075</v>
      </c>
      <c r="E395" s="472"/>
      <c r="F395" s="718"/>
      <c r="G395" s="231">
        <f t="shared" si="19"/>
        <v>0</v>
      </c>
      <c r="I395" s="472"/>
      <c r="J395" s="718"/>
      <c r="K395" s="231">
        <f t="shared" ref="K395:K458" si="20">J395-I395</f>
        <v>0</v>
      </c>
    </row>
    <row r="396" spans="1:11" ht="15.75">
      <c r="A396" s="381">
        <v>396</v>
      </c>
      <c r="B396" s="937" t="s">
        <v>1038</v>
      </c>
      <c r="E396" s="472"/>
      <c r="F396" s="718"/>
      <c r="G396" s="231">
        <f t="shared" si="19"/>
        <v>0</v>
      </c>
      <c r="I396" s="472"/>
      <c r="J396" s="718"/>
      <c r="K396" s="231">
        <f t="shared" si="20"/>
        <v>0</v>
      </c>
    </row>
    <row r="397" spans="1:11" ht="15.75">
      <c r="A397" s="381">
        <v>397</v>
      </c>
      <c r="B397" s="936" t="s">
        <v>1073</v>
      </c>
      <c r="C397" s="465"/>
      <c r="E397" s="472"/>
      <c r="F397" s="718"/>
      <c r="G397" s="231">
        <f t="shared" si="19"/>
        <v>0</v>
      </c>
      <c r="I397" s="472"/>
      <c r="J397" s="718"/>
      <c r="K397" s="231">
        <f t="shared" si="20"/>
        <v>0</v>
      </c>
    </row>
    <row r="398" spans="1:11" ht="15.75">
      <c r="A398" s="381">
        <v>398</v>
      </c>
      <c r="B398" s="936" t="s">
        <v>1074</v>
      </c>
      <c r="C398" s="465"/>
      <c r="E398" s="472"/>
      <c r="F398" s="718"/>
      <c r="G398" s="231">
        <f t="shared" si="19"/>
        <v>0</v>
      </c>
      <c r="I398" s="472"/>
      <c r="J398" s="718"/>
      <c r="K398" s="231">
        <f t="shared" si="20"/>
        <v>0</v>
      </c>
    </row>
    <row r="399" spans="1:11" ht="15.75">
      <c r="A399" s="381">
        <v>399</v>
      </c>
      <c r="B399" s="937" t="s">
        <v>1075</v>
      </c>
      <c r="C399" s="465"/>
      <c r="E399" s="472"/>
      <c r="F399" s="718"/>
      <c r="G399" s="231">
        <f t="shared" si="19"/>
        <v>0</v>
      </c>
      <c r="I399" s="472"/>
      <c r="J399" s="718"/>
      <c r="K399" s="231">
        <f t="shared" si="20"/>
        <v>0</v>
      </c>
    </row>
    <row r="400" spans="1:11" ht="15.75">
      <c r="A400" s="381">
        <v>400</v>
      </c>
      <c r="B400" s="937" t="s">
        <v>1039</v>
      </c>
      <c r="E400" s="472"/>
      <c r="F400" s="718"/>
      <c r="G400" s="231">
        <f t="shared" si="19"/>
        <v>0</v>
      </c>
      <c r="I400" s="472"/>
      <c r="J400" s="718"/>
      <c r="K400" s="231">
        <f t="shared" si="20"/>
        <v>0</v>
      </c>
    </row>
    <row r="401" spans="1:11">
      <c r="A401" s="381">
        <v>401</v>
      </c>
      <c r="B401" s="936" t="s">
        <v>1073</v>
      </c>
      <c r="E401" s="472"/>
      <c r="F401" s="718"/>
      <c r="G401" s="231">
        <f t="shared" si="19"/>
        <v>0</v>
      </c>
      <c r="I401" s="472"/>
      <c r="J401" s="718"/>
      <c r="K401" s="231">
        <f t="shared" si="20"/>
        <v>0</v>
      </c>
    </row>
    <row r="402" spans="1:11">
      <c r="A402" s="381">
        <v>402</v>
      </c>
      <c r="B402" s="936" t="s">
        <v>1074</v>
      </c>
      <c r="E402" s="472"/>
      <c r="F402" s="718"/>
      <c r="G402" s="231">
        <f t="shared" si="19"/>
        <v>0</v>
      </c>
      <c r="I402" s="472"/>
      <c r="J402" s="718"/>
      <c r="K402" s="231">
        <f t="shared" si="20"/>
        <v>0</v>
      </c>
    </row>
    <row r="403" spans="1:11" ht="15.75">
      <c r="A403" s="381">
        <v>403</v>
      </c>
      <c r="B403" s="937" t="s">
        <v>1075</v>
      </c>
      <c r="E403" s="472"/>
      <c r="F403" s="718"/>
      <c r="G403" s="231">
        <f t="shared" si="19"/>
        <v>0</v>
      </c>
      <c r="I403" s="472"/>
      <c r="J403" s="718"/>
      <c r="K403" s="231">
        <f t="shared" si="20"/>
        <v>0</v>
      </c>
    </row>
    <row r="404" spans="1:11" ht="15.75">
      <c r="A404" s="381">
        <v>404</v>
      </c>
      <c r="B404" s="937" t="s">
        <v>955</v>
      </c>
      <c r="E404" s="472"/>
      <c r="F404" s="718"/>
      <c r="G404" s="231">
        <f t="shared" si="19"/>
        <v>0</v>
      </c>
      <c r="I404" s="472"/>
      <c r="J404" s="718"/>
      <c r="K404" s="231">
        <f t="shared" si="20"/>
        <v>0</v>
      </c>
    </row>
    <row r="405" spans="1:11">
      <c r="A405" s="381">
        <v>405</v>
      </c>
      <c r="B405" s="936" t="s">
        <v>1073</v>
      </c>
      <c r="E405" s="472"/>
      <c r="F405" s="718"/>
      <c r="G405" s="231">
        <f t="shared" si="19"/>
        <v>0</v>
      </c>
      <c r="I405" s="472"/>
      <c r="J405" s="718"/>
      <c r="K405" s="231">
        <f t="shared" si="20"/>
        <v>0</v>
      </c>
    </row>
    <row r="406" spans="1:11">
      <c r="A406" s="381">
        <v>406</v>
      </c>
      <c r="B406" s="936" t="s">
        <v>1074</v>
      </c>
      <c r="E406" s="472"/>
      <c r="F406" s="718"/>
      <c r="G406" s="231">
        <f t="shared" si="19"/>
        <v>0</v>
      </c>
      <c r="I406" s="472"/>
      <c r="J406" s="718"/>
      <c r="K406" s="231">
        <f t="shared" si="20"/>
        <v>0</v>
      </c>
    </row>
    <row r="407" spans="1:11" ht="15.75">
      <c r="A407" s="381">
        <v>407</v>
      </c>
      <c r="B407" s="937" t="s">
        <v>1075</v>
      </c>
      <c r="E407" s="472"/>
      <c r="F407" s="718"/>
      <c r="G407" s="231">
        <f t="shared" si="19"/>
        <v>0</v>
      </c>
      <c r="I407" s="472"/>
      <c r="J407" s="718"/>
      <c r="K407" s="231">
        <f t="shared" si="20"/>
        <v>0</v>
      </c>
    </row>
    <row r="408" spans="1:11" ht="15.75">
      <c r="A408" s="381">
        <v>408</v>
      </c>
      <c r="B408" s="937" t="s">
        <v>1178</v>
      </c>
      <c r="E408" s="472"/>
      <c r="G408" s="231">
        <f t="shared" si="19"/>
        <v>0</v>
      </c>
      <c r="I408" s="472"/>
      <c r="K408" s="231">
        <f t="shared" si="20"/>
        <v>0</v>
      </c>
    </row>
    <row r="409" spans="1:11" ht="15.75">
      <c r="A409" s="381">
        <v>409</v>
      </c>
      <c r="B409" s="937" t="s">
        <v>1179</v>
      </c>
      <c r="E409" s="472"/>
      <c r="F409" s="718"/>
      <c r="G409" s="231">
        <f t="shared" si="19"/>
        <v>0</v>
      </c>
      <c r="I409" s="472"/>
      <c r="J409" s="718"/>
      <c r="K409" s="231">
        <f t="shared" si="20"/>
        <v>0</v>
      </c>
    </row>
    <row r="410" spans="1:11" ht="15.75">
      <c r="A410" s="381">
        <v>410</v>
      </c>
      <c r="B410" s="937" t="s">
        <v>1180</v>
      </c>
      <c r="E410" s="472"/>
      <c r="F410" s="718"/>
      <c r="G410" s="231">
        <f t="shared" si="19"/>
        <v>0</v>
      </c>
      <c r="I410" s="472"/>
      <c r="J410" s="718"/>
      <c r="K410" s="231">
        <f t="shared" si="20"/>
        <v>0</v>
      </c>
    </row>
    <row r="411" spans="1:11">
      <c r="A411" s="381">
        <v>411</v>
      </c>
      <c r="B411" s="936" t="s">
        <v>496</v>
      </c>
      <c r="E411" s="472"/>
      <c r="F411" s="718"/>
      <c r="G411" s="231">
        <f t="shared" si="19"/>
        <v>0</v>
      </c>
      <c r="I411" s="472"/>
      <c r="J411" s="718"/>
      <c r="K411" s="231">
        <f t="shared" si="20"/>
        <v>0</v>
      </c>
    </row>
    <row r="412" spans="1:11">
      <c r="A412" s="381">
        <v>412</v>
      </c>
      <c r="B412" s="936" t="s">
        <v>612</v>
      </c>
      <c r="E412" s="472"/>
      <c r="F412" s="718"/>
      <c r="G412" s="231">
        <f t="shared" si="19"/>
        <v>0</v>
      </c>
      <c r="I412" s="472"/>
      <c r="J412" s="718"/>
      <c r="K412" s="231">
        <f t="shared" si="20"/>
        <v>0</v>
      </c>
    </row>
    <row r="413" spans="1:11">
      <c r="A413" s="381">
        <v>413</v>
      </c>
      <c r="B413" s="936" t="s">
        <v>497</v>
      </c>
      <c r="E413" s="472"/>
      <c r="F413" s="718"/>
      <c r="G413" s="231">
        <f t="shared" si="19"/>
        <v>0</v>
      </c>
      <c r="I413" s="472"/>
      <c r="J413" s="718"/>
      <c r="K413" s="231">
        <f t="shared" si="20"/>
        <v>0</v>
      </c>
    </row>
    <row r="414" spans="1:11">
      <c r="A414" s="381">
        <v>414</v>
      </c>
      <c r="B414" s="936" t="s">
        <v>1567</v>
      </c>
      <c r="E414" s="472"/>
      <c r="F414" s="718"/>
      <c r="G414" s="231">
        <f t="shared" si="19"/>
        <v>0</v>
      </c>
      <c r="I414" s="472"/>
      <c r="J414" s="718"/>
      <c r="K414" s="231">
        <f t="shared" si="20"/>
        <v>0</v>
      </c>
    </row>
    <row r="415" spans="1:11" ht="15.75">
      <c r="A415" s="381">
        <v>415</v>
      </c>
      <c r="B415" s="937" t="s">
        <v>613</v>
      </c>
      <c r="E415" s="472"/>
      <c r="F415" s="718"/>
      <c r="G415" s="231">
        <f t="shared" si="19"/>
        <v>0</v>
      </c>
      <c r="I415" s="472"/>
      <c r="J415" s="718"/>
      <c r="K415" s="231">
        <f t="shared" si="20"/>
        <v>0</v>
      </c>
    </row>
    <row r="416" spans="1:11" ht="15.75">
      <c r="A416" s="381">
        <v>416</v>
      </c>
      <c r="B416" s="937" t="s">
        <v>498</v>
      </c>
      <c r="E416" s="472"/>
      <c r="F416" s="718"/>
      <c r="G416" s="231">
        <f t="shared" si="19"/>
        <v>0</v>
      </c>
      <c r="I416" s="472"/>
      <c r="J416" s="718"/>
      <c r="K416" s="231">
        <f t="shared" si="20"/>
        <v>0</v>
      </c>
    </row>
    <row r="417" spans="1:11" ht="15.75">
      <c r="A417" s="381">
        <v>417</v>
      </c>
      <c r="B417" s="937" t="s">
        <v>499</v>
      </c>
      <c r="E417" s="472"/>
      <c r="F417" s="718"/>
      <c r="G417" s="231">
        <f t="shared" si="19"/>
        <v>0</v>
      </c>
      <c r="I417" s="472"/>
      <c r="J417" s="718"/>
      <c r="K417" s="231">
        <f t="shared" si="20"/>
        <v>0</v>
      </c>
    </row>
    <row r="418" spans="1:11" ht="15.75">
      <c r="A418" s="381">
        <v>418</v>
      </c>
      <c r="B418" s="937" t="s">
        <v>1181</v>
      </c>
      <c r="E418" s="472"/>
      <c r="F418" s="718"/>
      <c r="G418" s="231">
        <f t="shared" si="19"/>
        <v>0</v>
      </c>
      <c r="I418" s="472"/>
      <c r="J418" s="718"/>
      <c r="K418" s="231">
        <f t="shared" si="20"/>
        <v>0</v>
      </c>
    </row>
    <row r="419" spans="1:11" ht="15.75">
      <c r="A419" s="381">
        <v>419</v>
      </c>
      <c r="B419" s="937" t="s">
        <v>1180</v>
      </c>
      <c r="E419" s="472"/>
      <c r="F419" s="718"/>
      <c r="G419" s="231">
        <f t="shared" si="19"/>
        <v>0</v>
      </c>
      <c r="I419" s="472"/>
      <c r="J419" s="718"/>
      <c r="K419" s="231">
        <f t="shared" si="20"/>
        <v>0</v>
      </c>
    </row>
    <row r="420" spans="1:11">
      <c r="A420" s="381">
        <v>420</v>
      </c>
      <c r="B420" s="936" t="s">
        <v>100</v>
      </c>
      <c r="E420" s="472"/>
      <c r="F420" s="718"/>
      <c r="G420" s="231">
        <f t="shared" si="19"/>
        <v>0</v>
      </c>
      <c r="I420" s="472"/>
      <c r="J420" s="718"/>
      <c r="K420" s="231">
        <f t="shared" si="20"/>
        <v>0</v>
      </c>
    </row>
    <row r="421" spans="1:11">
      <c r="A421" s="381">
        <v>421</v>
      </c>
      <c r="B421" s="936" t="s">
        <v>615</v>
      </c>
      <c r="E421" s="472"/>
      <c r="F421" s="718"/>
      <c r="G421" s="231">
        <f t="shared" si="19"/>
        <v>0</v>
      </c>
      <c r="I421" s="472"/>
      <c r="J421" s="718"/>
      <c r="K421" s="231">
        <f t="shared" si="20"/>
        <v>0</v>
      </c>
    </row>
    <row r="422" spans="1:11">
      <c r="A422" s="381">
        <v>422</v>
      </c>
      <c r="B422" s="771" t="s">
        <v>1700</v>
      </c>
      <c r="E422" s="472"/>
      <c r="F422" s="718"/>
      <c r="G422" s="231">
        <f t="shared" si="19"/>
        <v>0</v>
      </c>
      <c r="I422" s="472"/>
      <c r="J422" s="718"/>
      <c r="K422" s="231">
        <f t="shared" si="20"/>
        <v>0</v>
      </c>
    </row>
    <row r="423" spans="1:11">
      <c r="A423" s="381">
        <v>423</v>
      </c>
      <c r="B423" s="936" t="s">
        <v>617</v>
      </c>
      <c r="E423" s="472"/>
      <c r="F423" s="718"/>
      <c r="G423" s="231">
        <f t="shared" si="19"/>
        <v>0</v>
      </c>
      <c r="I423" s="472"/>
      <c r="J423" s="718"/>
      <c r="K423" s="231">
        <f t="shared" si="20"/>
        <v>0</v>
      </c>
    </row>
    <row r="424" spans="1:11">
      <c r="A424" s="381">
        <v>424</v>
      </c>
      <c r="B424" s="936" t="s">
        <v>618</v>
      </c>
      <c r="E424" s="472"/>
      <c r="F424" s="718"/>
      <c r="G424" s="231">
        <f t="shared" si="19"/>
        <v>0</v>
      </c>
      <c r="I424" s="472"/>
      <c r="J424" s="718"/>
      <c r="K424" s="231">
        <f t="shared" si="20"/>
        <v>0</v>
      </c>
    </row>
    <row r="425" spans="1:11">
      <c r="A425" s="381">
        <v>425</v>
      </c>
      <c r="B425" s="936" t="s">
        <v>1580</v>
      </c>
      <c r="E425" s="472"/>
      <c r="F425" s="718"/>
      <c r="G425" s="231">
        <f t="shared" si="19"/>
        <v>0</v>
      </c>
      <c r="I425" s="472"/>
      <c r="J425" s="718"/>
      <c r="K425" s="231">
        <f t="shared" si="20"/>
        <v>0</v>
      </c>
    </row>
    <row r="426" spans="1:11">
      <c r="A426" s="381">
        <v>426</v>
      </c>
      <c r="B426" s="146" t="s">
        <v>1571</v>
      </c>
      <c r="E426" s="472"/>
      <c r="F426" s="718"/>
      <c r="G426" s="231">
        <f t="shared" si="19"/>
        <v>0</v>
      </c>
      <c r="I426" s="472"/>
      <c r="J426" s="718"/>
      <c r="K426" s="231">
        <f t="shared" si="20"/>
        <v>0</v>
      </c>
    </row>
    <row r="427" spans="1:11">
      <c r="A427" s="381">
        <v>427</v>
      </c>
      <c r="B427" s="146" t="s">
        <v>1572</v>
      </c>
      <c r="E427" s="472"/>
      <c r="F427" s="718"/>
      <c r="G427" s="231">
        <f t="shared" si="19"/>
        <v>0</v>
      </c>
      <c r="I427" s="472"/>
      <c r="J427" s="718"/>
      <c r="K427" s="231">
        <f t="shared" si="20"/>
        <v>0</v>
      </c>
    </row>
    <row r="428" spans="1:11" ht="15.75">
      <c r="A428" s="381">
        <v>428</v>
      </c>
      <c r="B428" s="937" t="s">
        <v>619</v>
      </c>
      <c r="E428" s="472"/>
      <c r="F428" s="718"/>
      <c r="G428" s="231">
        <f t="shared" si="19"/>
        <v>0</v>
      </c>
      <c r="I428" s="472"/>
      <c r="J428" s="718"/>
      <c r="K428" s="231">
        <f t="shared" si="20"/>
        <v>0</v>
      </c>
    </row>
    <row r="429" spans="1:11" ht="15.75">
      <c r="A429" s="381">
        <v>429</v>
      </c>
      <c r="B429" s="937" t="s">
        <v>620</v>
      </c>
      <c r="E429" s="472"/>
      <c r="F429" s="718"/>
      <c r="G429" s="231">
        <f t="shared" si="19"/>
        <v>0</v>
      </c>
      <c r="I429" s="472"/>
      <c r="J429" s="718"/>
      <c r="K429" s="231">
        <f t="shared" si="20"/>
        <v>0</v>
      </c>
    </row>
    <row r="430" spans="1:11" ht="15.75">
      <c r="A430" s="381">
        <v>430</v>
      </c>
      <c r="B430" s="937" t="s">
        <v>621</v>
      </c>
      <c r="E430" s="472"/>
      <c r="F430" s="718"/>
      <c r="G430" s="231">
        <f t="shared" si="19"/>
        <v>0</v>
      </c>
      <c r="I430" s="472"/>
      <c r="J430" s="718"/>
      <c r="K430" s="231">
        <f t="shared" si="20"/>
        <v>0</v>
      </c>
    </row>
    <row r="431" spans="1:11" ht="15.75">
      <c r="A431" s="381">
        <v>431</v>
      </c>
      <c r="B431" s="341" t="s">
        <v>1182</v>
      </c>
      <c r="E431" s="472"/>
      <c r="F431" s="912" t="str">
        <f>'28'!H28</f>
        <v>Approved</v>
      </c>
      <c r="G431" s="231" t="e">
        <f t="shared" si="19"/>
        <v>#VALUE!</v>
      </c>
      <c r="I431" s="472"/>
      <c r="J431" s="718"/>
      <c r="K431" s="231">
        <f t="shared" si="20"/>
        <v>0</v>
      </c>
    </row>
    <row r="432" spans="1:11" ht="15.75">
      <c r="A432" s="381">
        <v>432</v>
      </c>
      <c r="B432" s="341" t="s">
        <v>1066</v>
      </c>
      <c r="E432" s="472"/>
      <c r="G432" s="231">
        <f t="shared" si="19"/>
        <v>0</v>
      </c>
      <c r="I432" s="472"/>
      <c r="K432" s="231">
        <f t="shared" si="20"/>
        <v>0</v>
      </c>
    </row>
    <row r="433" spans="1:12" ht="15.75">
      <c r="A433" s="381">
        <v>433</v>
      </c>
      <c r="B433" s="341" t="s">
        <v>956</v>
      </c>
      <c r="E433" s="472"/>
      <c r="G433" s="231">
        <f t="shared" si="19"/>
        <v>0</v>
      </c>
      <c r="I433" s="472"/>
      <c r="K433" s="231">
        <f t="shared" si="20"/>
        <v>0</v>
      </c>
    </row>
    <row r="434" spans="1:12" ht="15.75">
      <c r="A434" s="381">
        <v>434</v>
      </c>
      <c r="B434" s="937" t="s">
        <v>957</v>
      </c>
      <c r="E434" s="472"/>
      <c r="F434" s="718"/>
      <c r="G434" s="231">
        <f t="shared" si="19"/>
        <v>0</v>
      </c>
      <c r="I434" s="472"/>
      <c r="J434" s="718"/>
      <c r="K434" s="231">
        <f t="shared" si="20"/>
        <v>0</v>
      </c>
    </row>
    <row r="435" spans="1:12">
      <c r="A435" s="381">
        <v>435</v>
      </c>
      <c r="B435" s="936" t="s">
        <v>1076</v>
      </c>
      <c r="E435" s="472"/>
      <c r="F435" s="718"/>
      <c r="G435" s="231">
        <f t="shared" si="19"/>
        <v>0</v>
      </c>
      <c r="I435" s="472"/>
      <c r="J435" s="718"/>
      <c r="K435" s="231">
        <f t="shared" si="20"/>
        <v>0</v>
      </c>
    </row>
    <row r="436" spans="1:12">
      <c r="A436" s="381">
        <v>436</v>
      </c>
      <c r="B436" s="936" t="s">
        <v>1077</v>
      </c>
      <c r="E436" s="472"/>
      <c r="F436" s="718"/>
      <c r="G436" s="231">
        <f t="shared" si="19"/>
        <v>0</v>
      </c>
      <c r="I436" s="472"/>
      <c r="J436" s="718"/>
      <c r="K436" s="231">
        <f t="shared" si="20"/>
        <v>0</v>
      </c>
    </row>
    <row r="437" spans="1:12">
      <c r="A437" s="381">
        <v>437</v>
      </c>
      <c r="B437" s="936" t="s">
        <v>944</v>
      </c>
      <c r="E437" s="472"/>
      <c r="F437" s="718"/>
      <c r="G437" s="231">
        <f t="shared" si="19"/>
        <v>0</v>
      </c>
      <c r="I437" s="472"/>
      <c r="J437" s="718"/>
      <c r="K437" s="231">
        <f t="shared" si="20"/>
        <v>0</v>
      </c>
    </row>
    <row r="438" spans="1:12" ht="15.75">
      <c r="A438" s="381">
        <v>438</v>
      </c>
      <c r="B438" s="937" t="s">
        <v>1078</v>
      </c>
      <c r="E438" s="472"/>
      <c r="F438" s="718"/>
      <c r="G438" s="231">
        <f t="shared" si="19"/>
        <v>0</v>
      </c>
      <c r="I438" s="472"/>
      <c r="J438" s="718"/>
      <c r="K438" s="231">
        <f t="shared" si="20"/>
        <v>0</v>
      </c>
    </row>
    <row r="439" spans="1:12" ht="15.75">
      <c r="A439" s="381">
        <v>439</v>
      </c>
      <c r="B439" s="937" t="s">
        <v>1079</v>
      </c>
      <c r="E439" s="472"/>
      <c r="G439" s="231">
        <f t="shared" si="19"/>
        <v>0</v>
      </c>
      <c r="I439" s="472"/>
      <c r="K439" s="231">
        <f t="shared" si="20"/>
        <v>0</v>
      </c>
    </row>
    <row r="440" spans="1:12" ht="15.75">
      <c r="A440" s="381">
        <v>440</v>
      </c>
      <c r="B440" s="341" t="s">
        <v>1232</v>
      </c>
      <c r="E440" s="472"/>
      <c r="G440" s="231">
        <f t="shared" si="19"/>
        <v>0</v>
      </c>
      <c r="I440" s="472"/>
      <c r="K440" s="231">
        <f t="shared" si="20"/>
        <v>0</v>
      </c>
    </row>
    <row r="441" spans="1:12">
      <c r="A441" s="381">
        <v>441</v>
      </c>
      <c r="B441" s="146" t="s">
        <v>958</v>
      </c>
      <c r="D441" t="s">
        <v>905</v>
      </c>
      <c r="E441" s="472"/>
      <c r="F441" s="912">
        <f>'28'!E45</f>
        <v>314675</v>
      </c>
      <c r="G441" s="231">
        <f t="shared" si="19"/>
        <v>314675</v>
      </c>
      <c r="I441" s="472"/>
      <c r="J441" s="912">
        <f>'28'!G45</f>
        <v>315307</v>
      </c>
      <c r="K441" s="231">
        <f t="shared" si="20"/>
        <v>315307</v>
      </c>
    </row>
    <row r="442" spans="1:12">
      <c r="A442" s="381">
        <v>442</v>
      </c>
      <c r="B442" s="146" t="s">
        <v>959</v>
      </c>
      <c r="D442" t="s">
        <v>905</v>
      </c>
      <c r="E442" s="472"/>
      <c r="F442" s="912">
        <f>'28'!E46</f>
        <v>302538</v>
      </c>
      <c r="G442" s="231">
        <f t="shared" si="19"/>
        <v>302538</v>
      </c>
      <c r="I442" s="472"/>
      <c r="J442" s="912">
        <f>'28'!G46</f>
        <v>298578</v>
      </c>
      <c r="K442" s="231">
        <f t="shared" si="20"/>
        <v>298578</v>
      </c>
    </row>
    <row r="443" spans="1:12" ht="15.75">
      <c r="A443" s="381">
        <v>443</v>
      </c>
      <c r="B443" s="341" t="s">
        <v>960</v>
      </c>
      <c r="D443" t="s">
        <v>905</v>
      </c>
      <c r="E443" s="472"/>
      <c r="F443" s="913">
        <f>'28'!E47</f>
        <v>0.96143004687375866</v>
      </c>
      <c r="G443" s="231">
        <f t="shared" si="19"/>
        <v>0.96143004687375866</v>
      </c>
      <c r="H443" s="950"/>
      <c r="I443" s="472"/>
      <c r="J443" s="913">
        <f>'28'!G47</f>
        <v>0.94694377226005133</v>
      </c>
      <c r="K443" s="231">
        <f t="shared" si="20"/>
        <v>0.94694377226005133</v>
      </c>
      <c r="L443" s="950"/>
    </row>
    <row r="444" spans="1:12" ht="15.75">
      <c r="A444" s="381">
        <v>444</v>
      </c>
      <c r="B444" s="341" t="s">
        <v>352</v>
      </c>
      <c r="E444" s="472"/>
      <c r="G444" s="231">
        <f t="shared" si="19"/>
        <v>0</v>
      </c>
      <c r="I444" s="472"/>
      <c r="K444" s="231">
        <f t="shared" si="20"/>
        <v>0</v>
      </c>
    </row>
    <row r="445" spans="1:12" ht="15.75">
      <c r="A445" s="381">
        <v>445</v>
      </c>
      <c r="B445" s="341" t="s">
        <v>961</v>
      </c>
      <c r="E445" s="472"/>
      <c r="G445" s="231">
        <f t="shared" si="19"/>
        <v>0</v>
      </c>
      <c r="I445" s="472"/>
      <c r="K445" s="231">
        <f t="shared" si="20"/>
        <v>0</v>
      </c>
    </row>
    <row r="446" spans="1:12">
      <c r="A446" s="381">
        <v>446</v>
      </c>
      <c r="B446" s="146" t="s">
        <v>101</v>
      </c>
      <c r="E446" s="472"/>
      <c r="F446" s="910">
        <f>'29'!E9</f>
        <v>73518</v>
      </c>
      <c r="G446" s="231">
        <f t="shared" si="19"/>
        <v>73518</v>
      </c>
      <c r="I446" s="472"/>
      <c r="J446" s="718"/>
      <c r="K446" s="231">
        <f t="shared" si="20"/>
        <v>0</v>
      </c>
    </row>
    <row r="447" spans="1:12">
      <c r="A447" s="381">
        <v>447</v>
      </c>
      <c r="B447" s="146" t="s">
        <v>102</v>
      </c>
      <c r="E447" s="472"/>
      <c r="F447" s="910">
        <f>'29'!E10</f>
        <v>23757</v>
      </c>
      <c r="G447" s="231">
        <f t="shared" si="19"/>
        <v>23757</v>
      </c>
      <c r="I447" s="472"/>
      <c r="J447" s="718"/>
      <c r="K447" s="231">
        <f t="shared" si="20"/>
        <v>0</v>
      </c>
    </row>
    <row r="448" spans="1:12">
      <c r="A448" s="381">
        <v>448</v>
      </c>
      <c r="B448" s="146" t="s">
        <v>103</v>
      </c>
      <c r="E448" s="472"/>
      <c r="F448" s="910">
        <f>'29'!E11</f>
        <v>30538</v>
      </c>
      <c r="G448" s="231">
        <f t="shared" si="19"/>
        <v>30538</v>
      </c>
      <c r="I448" s="472"/>
      <c r="J448" s="718"/>
      <c r="K448" s="231">
        <f t="shared" si="20"/>
        <v>0</v>
      </c>
    </row>
    <row r="449" spans="1:11">
      <c r="A449" s="381">
        <v>449</v>
      </c>
      <c r="B449" s="146" t="s">
        <v>104</v>
      </c>
      <c r="E449" s="472"/>
      <c r="F449" s="910">
        <f>'29'!E12</f>
        <v>1408</v>
      </c>
      <c r="G449" s="231">
        <f t="shared" si="19"/>
        <v>1408</v>
      </c>
      <c r="I449" s="472"/>
      <c r="J449" s="718"/>
      <c r="K449" s="231">
        <f t="shared" si="20"/>
        <v>0</v>
      </c>
    </row>
    <row r="450" spans="1:11">
      <c r="A450" s="381">
        <v>450</v>
      </c>
      <c r="B450" s="146" t="s">
        <v>105</v>
      </c>
      <c r="E450" s="472"/>
      <c r="F450" s="910">
        <f>'29'!E13</f>
        <v>1428</v>
      </c>
      <c r="G450" s="231">
        <f t="shared" si="19"/>
        <v>1428</v>
      </c>
      <c r="I450" s="472"/>
      <c r="J450" s="718"/>
      <c r="K450" s="231">
        <f t="shared" si="20"/>
        <v>0</v>
      </c>
    </row>
    <row r="451" spans="1:11">
      <c r="A451" s="381">
        <v>451</v>
      </c>
      <c r="B451" s="146" t="s">
        <v>353</v>
      </c>
      <c r="E451" s="472"/>
      <c r="F451" s="910">
        <f>'29'!E14</f>
        <v>84350</v>
      </c>
      <c r="G451" s="231">
        <f t="shared" si="19"/>
        <v>84350</v>
      </c>
      <c r="I451" s="472"/>
      <c r="J451" s="718"/>
      <c r="K451" s="231">
        <f t="shared" si="20"/>
        <v>0</v>
      </c>
    </row>
    <row r="452" spans="1:11" ht="15.75">
      <c r="A452" s="381">
        <v>452</v>
      </c>
      <c r="B452" s="341" t="s">
        <v>106</v>
      </c>
      <c r="E452" s="472"/>
      <c r="F452" s="910">
        <f>'29'!E15</f>
        <v>214999</v>
      </c>
      <c r="G452" s="231">
        <f t="shared" si="19"/>
        <v>214999</v>
      </c>
      <c r="I452" s="472"/>
      <c r="J452" s="718"/>
      <c r="K452" s="231">
        <f t="shared" si="20"/>
        <v>0</v>
      </c>
    </row>
    <row r="453" spans="1:11" ht="15.75">
      <c r="A453" s="381">
        <v>453</v>
      </c>
      <c r="B453" s="341" t="s">
        <v>962</v>
      </c>
      <c r="E453" s="472"/>
      <c r="G453" s="231">
        <f t="shared" si="19"/>
        <v>0</v>
      </c>
      <c r="I453" s="472"/>
      <c r="K453" s="231">
        <f t="shared" si="20"/>
        <v>0</v>
      </c>
    </row>
    <row r="454" spans="1:11">
      <c r="A454" s="381">
        <v>454</v>
      </c>
      <c r="B454" s="146" t="s">
        <v>101</v>
      </c>
      <c r="E454" s="472"/>
      <c r="F454" s="718"/>
      <c r="G454" s="231">
        <f t="shared" si="19"/>
        <v>0</v>
      </c>
      <c r="I454" s="472"/>
      <c r="J454" s="718"/>
      <c r="K454" s="231">
        <f t="shared" si="20"/>
        <v>0</v>
      </c>
    </row>
    <row r="455" spans="1:11">
      <c r="A455" s="381">
        <v>455</v>
      </c>
      <c r="B455" s="146" t="s">
        <v>102</v>
      </c>
      <c r="E455" s="472"/>
      <c r="F455" s="910">
        <f>'29'!G10</f>
        <v>-6073</v>
      </c>
      <c r="G455" s="231">
        <f t="shared" si="19"/>
        <v>-6073</v>
      </c>
      <c r="I455" s="472"/>
      <c r="J455" s="718"/>
      <c r="K455" s="231">
        <f t="shared" si="20"/>
        <v>0</v>
      </c>
    </row>
    <row r="456" spans="1:11">
      <c r="A456" s="381">
        <v>456</v>
      </c>
      <c r="B456" s="146" t="s">
        <v>103</v>
      </c>
      <c r="E456" s="472"/>
      <c r="F456" s="718"/>
      <c r="G456" s="231">
        <f t="shared" si="19"/>
        <v>0</v>
      </c>
      <c r="I456" s="472"/>
      <c r="J456" s="718"/>
      <c r="K456" s="231">
        <f t="shared" si="20"/>
        <v>0</v>
      </c>
    </row>
    <row r="457" spans="1:11">
      <c r="A457" s="381">
        <v>457</v>
      </c>
      <c r="B457" s="146" t="s">
        <v>104</v>
      </c>
      <c r="E457" s="472"/>
      <c r="F457" s="910">
        <f>'29'!G12</f>
        <v>4511</v>
      </c>
      <c r="G457" s="231">
        <f t="shared" ref="G457:G520" si="21">F457-E457</f>
        <v>4511</v>
      </c>
      <c r="I457" s="472"/>
      <c r="J457" s="718"/>
      <c r="K457" s="231">
        <f t="shared" si="20"/>
        <v>0</v>
      </c>
    </row>
    <row r="458" spans="1:11">
      <c r="A458" s="381">
        <v>458</v>
      </c>
      <c r="B458" s="146" t="s">
        <v>105</v>
      </c>
      <c r="E458" s="472"/>
      <c r="F458" s="718"/>
      <c r="G458" s="231">
        <f t="shared" si="21"/>
        <v>0</v>
      </c>
      <c r="I458" s="472"/>
      <c r="J458" s="718"/>
      <c r="K458" s="231">
        <f t="shared" si="20"/>
        <v>0</v>
      </c>
    </row>
    <row r="459" spans="1:11">
      <c r="A459" s="381">
        <v>459</v>
      </c>
      <c r="B459" s="146" t="s">
        <v>353</v>
      </c>
      <c r="E459" s="472"/>
      <c r="F459" s="718"/>
      <c r="G459" s="231">
        <f t="shared" si="21"/>
        <v>0</v>
      </c>
      <c r="I459" s="472"/>
      <c r="J459" s="718"/>
      <c r="K459" s="231">
        <f t="shared" ref="K459:K522" si="22">J459-I459</f>
        <v>0</v>
      </c>
    </row>
    <row r="460" spans="1:11" ht="15.75">
      <c r="A460" s="381">
        <v>460</v>
      </c>
      <c r="B460" s="341" t="s">
        <v>106</v>
      </c>
      <c r="E460" s="472"/>
      <c r="F460" s="910">
        <f>'29'!G15</f>
        <v>-1562</v>
      </c>
      <c r="G460" s="231">
        <f t="shared" si="21"/>
        <v>-1562</v>
      </c>
      <c r="I460" s="472"/>
      <c r="J460" s="718"/>
      <c r="K460" s="231">
        <f t="shared" si="22"/>
        <v>0</v>
      </c>
    </row>
    <row r="461" spans="1:11" ht="15.75">
      <c r="A461" s="381">
        <v>461</v>
      </c>
      <c r="B461" s="341" t="s">
        <v>172</v>
      </c>
      <c r="E461" s="472"/>
      <c r="G461" s="231">
        <f t="shared" si="21"/>
        <v>0</v>
      </c>
      <c r="I461" s="472"/>
      <c r="K461" s="231">
        <f t="shared" si="22"/>
        <v>0</v>
      </c>
    </row>
    <row r="462" spans="1:11">
      <c r="A462" s="381">
        <v>462</v>
      </c>
      <c r="B462" s="146" t="s">
        <v>101</v>
      </c>
      <c r="D462" t="s">
        <v>905</v>
      </c>
      <c r="E462" s="472"/>
      <c r="F462" s="910">
        <f>'29'!I9</f>
        <v>73518</v>
      </c>
      <c r="G462" s="231">
        <f t="shared" si="21"/>
        <v>73518</v>
      </c>
      <c r="I462" s="472"/>
      <c r="J462" s="910">
        <f>'29'!K9</f>
        <v>70533</v>
      </c>
      <c r="K462" s="231">
        <f t="shared" si="22"/>
        <v>70533</v>
      </c>
    </row>
    <row r="463" spans="1:11">
      <c r="A463" s="381">
        <v>463</v>
      </c>
      <c r="B463" s="146" t="s">
        <v>102</v>
      </c>
      <c r="D463" t="s">
        <v>905</v>
      </c>
      <c r="E463" s="472"/>
      <c r="F463" s="910">
        <f>'29'!I10</f>
        <v>17684</v>
      </c>
      <c r="G463" s="231">
        <f t="shared" si="21"/>
        <v>17684</v>
      </c>
      <c r="I463" s="472"/>
      <c r="J463" s="910">
        <f>'29'!K10</f>
        <v>17316</v>
      </c>
      <c r="K463" s="231">
        <f t="shared" si="22"/>
        <v>17316</v>
      </c>
    </row>
    <row r="464" spans="1:11">
      <c r="A464" s="381">
        <v>464</v>
      </c>
      <c r="B464" s="146" t="s">
        <v>103</v>
      </c>
      <c r="D464" t="s">
        <v>905</v>
      </c>
      <c r="E464" s="472"/>
      <c r="F464" s="910">
        <f>'29'!I11</f>
        <v>30538</v>
      </c>
      <c r="G464" s="231">
        <f t="shared" si="21"/>
        <v>30538</v>
      </c>
      <c r="I464" s="472"/>
      <c r="J464" s="910">
        <f>'29'!K11</f>
        <v>30036</v>
      </c>
      <c r="K464" s="231">
        <f t="shared" si="22"/>
        <v>30036</v>
      </c>
    </row>
    <row r="465" spans="1:11">
      <c r="A465" s="381">
        <v>465</v>
      </c>
      <c r="B465" s="146" t="s">
        <v>104</v>
      </c>
      <c r="D465" t="s">
        <v>905</v>
      </c>
      <c r="E465" s="472"/>
      <c r="F465" s="910">
        <f>'29'!I12</f>
        <v>5919</v>
      </c>
      <c r="G465" s="231">
        <f t="shared" si="21"/>
        <v>5919</v>
      </c>
      <c r="I465" s="472"/>
      <c r="J465" s="910">
        <f>'29'!K12</f>
        <v>4781</v>
      </c>
      <c r="K465" s="231">
        <f t="shared" si="22"/>
        <v>4781</v>
      </c>
    </row>
    <row r="466" spans="1:11">
      <c r="A466" s="381">
        <v>466</v>
      </c>
      <c r="B466" s="146" t="s">
        <v>105</v>
      </c>
      <c r="D466" t="s">
        <v>905</v>
      </c>
      <c r="E466" s="472"/>
      <c r="F466" s="910">
        <f>'29'!I13</f>
        <v>1428</v>
      </c>
      <c r="G466" s="231">
        <f t="shared" si="21"/>
        <v>1428</v>
      </c>
      <c r="I466" s="472"/>
      <c r="J466" s="910">
        <f>'29'!K13</f>
        <v>794</v>
      </c>
      <c r="K466" s="231">
        <f t="shared" si="22"/>
        <v>794</v>
      </c>
    </row>
    <row r="467" spans="1:11">
      <c r="A467" s="381">
        <v>467</v>
      </c>
      <c r="B467" s="146" t="s">
        <v>353</v>
      </c>
      <c r="D467" t="s">
        <v>905</v>
      </c>
      <c r="E467" s="472"/>
      <c r="F467" s="910">
        <f>'29'!I14</f>
        <v>84350</v>
      </c>
      <c r="G467" s="231">
        <f t="shared" si="21"/>
        <v>84350</v>
      </c>
      <c r="I467" s="472"/>
      <c r="J467" s="910">
        <f>'29'!K14</f>
        <v>79198</v>
      </c>
      <c r="K467" s="231">
        <f t="shared" si="22"/>
        <v>79198</v>
      </c>
    </row>
    <row r="468" spans="1:11" ht="15.75">
      <c r="A468" s="381">
        <v>468</v>
      </c>
      <c r="B468" s="341" t="s">
        <v>106</v>
      </c>
      <c r="D468" t="s">
        <v>905</v>
      </c>
      <c r="E468" s="472"/>
      <c r="F468" s="910">
        <f>'29'!I15</f>
        <v>213437</v>
      </c>
      <c r="G468" s="231">
        <f t="shared" si="21"/>
        <v>213437</v>
      </c>
      <c r="I468" s="472"/>
      <c r="J468" s="910">
        <f>'29'!K15</f>
        <v>202658</v>
      </c>
      <c r="K468" s="231">
        <f t="shared" si="22"/>
        <v>202658</v>
      </c>
    </row>
    <row r="469" spans="1:11" ht="15.75">
      <c r="A469" s="381">
        <v>469</v>
      </c>
      <c r="B469" s="341" t="s">
        <v>1</v>
      </c>
      <c r="E469" s="472"/>
      <c r="G469" s="231">
        <f t="shared" si="21"/>
        <v>0</v>
      </c>
      <c r="I469" s="472"/>
      <c r="K469" s="231">
        <f t="shared" si="22"/>
        <v>0</v>
      </c>
    </row>
    <row r="470" spans="1:11">
      <c r="A470" s="381">
        <v>470</v>
      </c>
      <c r="B470" s="146" t="s">
        <v>107</v>
      </c>
      <c r="D470" t="s">
        <v>905</v>
      </c>
      <c r="E470" s="472"/>
      <c r="F470" s="910">
        <f>'29'!I25</f>
        <v>39934</v>
      </c>
      <c r="G470" s="231">
        <f t="shared" si="21"/>
        <v>39934</v>
      </c>
      <c r="I470" s="472"/>
      <c r="J470" s="910">
        <f>'29'!K25</f>
        <v>43308</v>
      </c>
      <c r="K470" s="231">
        <f t="shared" si="22"/>
        <v>43308</v>
      </c>
    </row>
    <row r="471" spans="1:11">
      <c r="A471" s="381">
        <v>471</v>
      </c>
      <c r="B471" s="146" t="s">
        <v>108</v>
      </c>
      <c r="D471" t="s">
        <v>905</v>
      </c>
      <c r="E471" s="472"/>
      <c r="F471" s="910">
        <f>'29'!I26</f>
        <v>8787</v>
      </c>
      <c r="G471" s="231">
        <f t="shared" si="21"/>
        <v>8787</v>
      </c>
      <c r="I471" s="472"/>
      <c r="J471" s="910">
        <f>'29'!K26</f>
        <v>8644</v>
      </c>
      <c r="K471" s="231">
        <f t="shared" si="22"/>
        <v>8644</v>
      </c>
    </row>
    <row r="472" spans="1:11">
      <c r="A472" s="381">
        <v>472</v>
      </c>
      <c r="B472" s="146" t="s">
        <v>1492</v>
      </c>
      <c r="D472" t="s">
        <v>905</v>
      </c>
      <c r="E472" s="472"/>
      <c r="F472" s="910">
        <f>'29'!I27</f>
        <v>1701</v>
      </c>
      <c r="G472" s="231">
        <f t="shared" si="21"/>
        <v>1701</v>
      </c>
      <c r="I472" s="472"/>
      <c r="J472" s="910">
        <f>'29'!K27</f>
        <v>970</v>
      </c>
      <c r="K472" s="231">
        <f t="shared" si="22"/>
        <v>970</v>
      </c>
    </row>
    <row r="473" spans="1:11">
      <c r="A473" s="381">
        <v>473</v>
      </c>
      <c r="B473" s="146" t="s">
        <v>109</v>
      </c>
      <c r="D473" t="s">
        <v>905</v>
      </c>
      <c r="E473" s="472"/>
      <c r="F473" s="910">
        <f>'29'!I28</f>
        <v>830</v>
      </c>
      <c r="G473" s="231">
        <f t="shared" si="21"/>
        <v>830</v>
      </c>
      <c r="I473" s="472"/>
      <c r="J473" s="910">
        <f>'29'!K28</f>
        <v>861</v>
      </c>
      <c r="K473" s="231">
        <f t="shared" si="22"/>
        <v>861</v>
      </c>
    </row>
    <row r="474" spans="1:11">
      <c r="A474" s="381">
        <v>474</v>
      </c>
      <c r="B474" s="146" t="s">
        <v>851</v>
      </c>
      <c r="D474" t="s">
        <v>905</v>
      </c>
      <c r="E474" s="472"/>
      <c r="F474" s="910">
        <f>'29'!I29</f>
        <v>134297</v>
      </c>
      <c r="G474" s="231">
        <f t="shared" si="21"/>
        <v>134297</v>
      </c>
      <c r="I474" s="472"/>
      <c r="J474" s="910">
        <f>'29'!K29</f>
        <v>126423</v>
      </c>
      <c r="K474" s="231">
        <f t="shared" si="22"/>
        <v>126423</v>
      </c>
    </row>
    <row r="475" spans="1:11">
      <c r="A475" s="381">
        <v>475</v>
      </c>
      <c r="B475" s="146" t="s">
        <v>110</v>
      </c>
      <c r="D475" t="s">
        <v>905</v>
      </c>
      <c r="E475" s="472"/>
      <c r="F475" s="910">
        <f>'29'!I30</f>
        <v>14257</v>
      </c>
      <c r="G475" s="231">
        <f t="shared" si="21"/>
        <v>14257</v>
      </c>
      <c r="I475" s="472"/>
      <c r="J475" s="910">
        <f>'29'!K30</f>
        <v>15924</v>
      </c>
      <c r="K475" s="231">
        <f t="shared" si="22"/>
        <v>15924</v>
      </c>
    </row>
    <row r="476" spans="1:11">
      <c r="A476" s="381">
        <v>476</v>
      </c>
      <c r="B476" s="146" t="s">
        <v>111</v>
      </c>
      <c r="D476" t="s">
        <v>905</v>
      </c>
      <c r="E476" s="472"/>
      <c r="F476" s="910">
        <f>'29'!I31</f>
        <v>4860</v>
      </c>
      <c r="G476" s="231">
        <f t="shared" si="21"/>
        <v>4860</v>
      </c>
      <c r="I476" s="472"/>
      <c r="J476" s="910">
        <f>'29'!K31</f>
        <v>2956</v>
      </c>
      <c r="K476" s="231">
        <f t="shared" si="22"/>
        <v>2956</v>
      </c>
    </row>
    <row r="477" spans="1:11">
      <c r="A477" s="381">
        <v>477</v>
      </c>
      <c r="B477" s="146" t="s">
        <v>112</v>
      </c>
      <c r="D477" t="s">
        <v>905</v>
      </c>
      <c r="E477" s="472"/>
      <c r="F477" s="910">
        <f>'29'!I32</f>
        <v>9325</v>
      </c>
      <c r="G477" s="231">
        <f t="shared" si="21"/>
        <v>9325</v>
      </c>
      <c r="I477" s="472"/>
      <c r="J477" s="910">
        <f>'29'!K32</f>
        <v>7758</v>
      </c>
      <c r="K477" s="231">
        <f t="shared" si="22"/>
        <v>7758</v>
      </c>
    </row>
    <row r="478" spans="1:11">
      <c r="A478" s="381">
        <v>478</v>
      </c>
      <c r="B478" s="146" t="s">
        <v>113</v>
      </c>
      <c r="D478" t="s">
        <v>905</v>
      </c>
      <c r="E478" s="472"/>
      <c r="F478" s="910">
        <f>'29'!I33</f>
        <v>79468</v>
      </c>
      <c r="G478" s="231">
        <f t="shared" si="21"/>
        <v>79468</v>
      </c>
      <c r="I478" s="472"/>
      <c r="J478" s="910">
        <f>'29'!K33</f>
        <v>60703</v>
      </c>
      <c r="K478" s="231">
        <f t="shared" si="22"/>
        <v>60703</v>
      </c>
    </row>
    <row r="479" spans="1:11">
      <c r="A479" s="381">
        <v>479</v>
      </c>
      <c r="B479" s="146" t="s">
        <v>114</v>
      </c>
      <c r="D479" t="s">
        <v>905</v>
      </c>
      <c r="E479" s="472"/>
      <c r="F479" s="910">
        <f>'29'!I34</f>
        <v>15755</v>
      </c>
      <c r="G479" s="231">
        <f t="shared" si="21"/>
        <v>15755</v>
      </c>
      <c r="I479" s="472"/>
      <c r="J479" s="910">
        <f>'29'!K34</f>
        <v>14356</v>
      </c>
      <c r="K479" s="231">
        <f t="shared" si="22"/>
        <v>14356</v>
      </c>
    </row>
    <row r="480" spans="1:11">
      <c r="A480" s="381">
        <v>480</v>
      </c>
      <c r="B480" s="146" t="s">
        <v>626</v>
      </c>
      <c r="D480" t="s">
        <v>905</v>
      </c>
      <c r="E480" s="472"/>
      <c r="F480" s="910">
        <f>'29'!I35</f>
        <v>0</v>
      </c>
      <c r="G480" s="231">
        <f t="shared" si="21"/>
        <v>0</v>
      </c>
      <c r="I480" s="472"/>
      <c r="J480" s="910">
        <f>'29'!K35</f>
        <v>0</v>
      </c>
      <c r="K480" s="231">
        <f t="shared" si="22"/>
        <v>0</v>
      </c>
    </row>
    <row r="481" spans="1:11">
      <c r="A481" s="381">
        <v>481</v>
      </c>
      <c r="B481" s="146" t="s">
        <v>115</v>
      </c>
      <c r="D481" t="s">
        <v>905</v>
      </c>
      <c r="E481" s="472"/>
      <c r="F481" s="910">
        <f>'29'!I36</f>
        <v>426</v>
      </c>
      <c r="G481" s="231">
        <f t="shared" si="21"/>
        <v>426</v>
      </c>
      <c r="I481" s="472"/>
      <c r="J481" s="910">
        <f>'29'!K36</f>
        <v>167</v>
      </c>
      <c r="K481" s="231">
        <f t="shared" si="22"/>
        <v>167</v>
      </c>
    </row>
    <row r="482" spans="1:11" ht="15.75">
      <c r="A482" s="381">
        <v>482</v>
      </c>
      <c r="B482" s="341" t="s">
        <v>106</v>
      </c>
      <c r="D482" t="s">
        <v>905</v>
      </c>
      <c r="E482" s="472"/>
      <c r="F482" s="910">
        <f>'29'!I37</f>
        <v>309640</v>
      </c>
      <c r="G482" s="231">
        <f t="shared" si="21"/>
        <v>309640</v>
      </c>
      <c r="I482" s="472"/>
      <c r="J482" s="910">
        <f>'29'!K37</f>
        <v>282070</v>
      </c>
      <c r="K482" s="231">
        <f t="shared" si="22"/>
        <v>282070</v>
      </c>
    </row>
    <row r="483" spans="1:11" ht="15.75">
      <c r="A483" s="381">
        <v>483</v>
      </c>
      <c r="B483" s="937" t="s">
        <v>1361</v>
      </c>
      <c r="E483" s="472"/>
      <c r="F483" s="718"/>
      <c r="G483" s="231">
        <f t="shared" si="21"/>
        <v>0</v>
      </c>
      <c r="I483" s="472"/>
      <c r="J483" s="718"/>
      <c r="K483" s="231">
        <f t="shared" si="22"/>
        <v>0</v>
      </c>
    </row>
    <row r="484" spans="1:11">
      <c r="A484" s="381">
        <v>484</v>
      </c>
      <c r="B484" s="936" t="s">
        <v>1362</v>
      </c>
      <c r="E484" s="472"/>
      <c r="F484" s="718"/>
      <c r="G484" s="231">
        <f t="shared" si="21"/>
        <v>0</v>
      </c>
      <c r="I484" s="472"/>
      <c r="J484" s="718"/>
      <c r="K484" s="231">
        <f t="shared" si="22"/>
        <v>0</v>
      </c>
    </row>
    <row r="485" spans="1:11">
      <c r="A485" s="381">
        <v>485</v>
      </c>
      <c r="B485" s="936" t="s">
        <v>1363</v>
      </c>
      <c r="E485" s="472"/>
      <c r="F485" s="718"/>
      <c r="G485" s="231">
        <f t="shared" si="21"/>
        <v>0</v>
      </c>
      <c r="I485" s="472"/>
      <c r="J485" s="718"/>
      <c r="K485" s="231">
        <f t="shared" si="22"/>
        <v>0</v>
      </c>
    </row>
    <row r="486" spans="1:11">
      <c r="A486" s="381">
        <v>486</v>
      </c>
      <c r="B486" s="936" t="s">
        <v>1364</v>
      </c>
      <c r="E486" s="472"/>
      <c r="F486" s="718"/>
      <c r="G486" s="231">
        <f t="shared" si="21"/>
        <v>0</v>
      </c>
      <c r="I486" s="472"/>
      <c r="J486" s="718"/>
      <c r="K486" s="231">
        <f t="shared" si="22"/>
        <v>0</v>
      </c>
    </row>
    <row r="487" spans="1:11">
      <c r="A487" s="381">
        <v>487</v>
      </c>
      <c r="B487" s="936" t="s">
        <v>1365</v>
      </c>
      <c r="E487" s="472"/>
      <c r="F487" s="718"/>
      <c r="G487" s="231">
        <f t="shared" si="21"/>
        <v>0</v>
      </c>
      <c r="I487" s="472"/>
      <c r="J487" s="718"/>
      <c r="K487" s="231">
        <f t="shared" si="22"/>
        <v>0</v>
      </c>
    </row>
    <row r="488" spans="1:11">
      <c r="A488" s="381">
        <v>488</v>
      </c>
      <c r="B488" s="936" t="s">
        <v>1366</v>
      </c>
      <c r="E488" s="472"/>
      <c r="F488" s="718"/>
      <c r="G488" s="231">
        <f t="shared" si="21"/>
        <v>0</v>
      </c>
      <c r="I488" s="472"/>
      <c r="J488" s="718"/>
      <c r="K488" s="231">
        <f t="shared" si="22"/>
        <v>0</v>
      </c>
    </row>
    <row r="489" spans="1:11">
      <c r="A489" s="381">
        <v>489</v>
      </c>
      <c r="B489" s="936" t="s">
        <v>1367</v>
      </c>
      <c r="E489" s="472"/>
      <c r="F489" s="718"/>
      <c r="G489" s="231">
        <f t="shared" si="21"/>
        <v>0</v>
      </c>
      <c r="I489" s="472"/>
      <c r="J489" s="718"/>
      <c r="K489" s="231">
        <f t="shared" si="22"/>
        <v>0</v>
      </c>
    </row>
    <row r="490" spans="1:11">
      <c r="A490" s="381">
        <v>490</v>
      </c>
      <c r="B490" s="936" t="s">
        <v>1368</v>
      </c>
      <c r="E490" s="472"/>
      <c r="F490" s="718"/>
      <c r="G490" s="231">
        <f t="shared" si="21"/>
        <v>0</v>
      </c>
      <c r="I490" s="472"/>
      <c r="J490" s="718"/>
      <c r="K490" s="231">
        <f t="shared" si="22"/>
        <v>0</v>
      </c>
    </row>
    <row r="491" spans="1:11">
      <c r="A491" s="381">
        <v>491</v>
      </c>
      <c r="B491" s="936" t="s">
        <v>63</v>
      </c>
      <c r="E491" s="472"/>
      <c r="F491" s="718"/>
      <c r="G491" s="231">
        <f t="shared" si="21"/>
        <v>0</v>
      </c>
      <c r="I491" s="472"/>
      <c r="J491" s="718"/>
      <c r="K491" s="231">
        <f t="shared" si="22"/>
        <v>0</v>
      </c>
    </row>
    <row r="492" spans="1:11" ht="15.75">
      <c r="A492" s="381">
        <v>492</v>
      </c>
      <c r="B492" s="937" t="s">
        <v>1183</v>
      </c>
      <c r="C492" s="531"/>
      <c r="E492" s="472"/>
      <c r="F492" s="718"/>
      <c r="G492" s="231">
        <f t="shared" si="21"/>
        <v>0</v>
      </c>
      <c r="I492" s="472"/>
      <c r="J492" s="718"/>
      <c r="K492" s="231">
        <f t="shared" si="22"/>
        <v>0</v>
      </c>
    </row>
    <row r="493" spans="1:11" ht="15.75">
      <c r="A493" s="381">
        <v>493</v>
      </c>
      <c r="B493" s="936" t="s">
        <v>1184</v>
      </c>
      <c r="C493" s="531"/>
      <c r="E493" s="472"/>
      <c r="F493" s="718"/>
      <c r="G493" s="231">
        <f t="shared" si="21"/>
        <v>0</v>
      </c>
      <c r="I493" s="472"/>
      <c r="J493" s="718"/>
      <c r="K493" s="231">
        <f t="shared" si="22"/>
        <v>0</v>
      </c>
    </row>
    <row r="494" spans="1:11" ht="15.75">
      <c r="A494" s="381">
        <v>494</v>
      </c>
      <c r="B494" s="936" t="s">
        <v>1185</v>
      </c>
      <c r="C494" s="531"/>
      <c r="E494" s="472"/>
      <c r="F494" s="718"/>
      <c r="G494" s="231">
        <f t="shared" si="21"/>
        <v>0</v>
      </c>
      <c r="I494" s="472"/>
      <c r="J494" s="718"/>
      <c r="K494" s="231">
        <f t="shared" si="22"/>
        <v>0</v>
      </c>
    </row>
    <row r="495" spans="1:11" ht="15.75">
      <c r="A495" s="381">
        <v>495</v>
      </c>
      <c r="B495" s="936" t="s">
        <v>1186</v>
      </c>
      <c r="C495" s="531"/>
      <c r="E495" s="472"/>
      <c r="F495" s="718"/>
      <c r="G495" s="231">
        <f t="shared" si="21"/>
        <v>0</v>
      </c>
      <c r="I495" s="472"/>
      <c r="J495" s="718"/>
      <c r="K495" s="231">
        <f t="shared" si="22"/>
        <v>0</v>
      </c>
    </row>
    <row r="496" spans="1:11" ht="15.75">
      <c r="A496" s="381">
        <v>496</v>
      </c>
      <c r="B496" s="936" t="s">
        <v>1187</v>
      </c>
      <c r="C496" s="531"/>
      <c r="E496" s="472"/>
      <c r="F496" s="718"/>
      <c r="G496" s="231">
        <f t="shared" si="21"/>
        <v>0</v>
      </c>
      <c r="I496" s="472"/>
      <c r="J496" s="718"/>
      <c r="K496" s="231">
        <f t="shared" si="22"/>
        <v>0</v>
      </c>
    </row>
    <row r="497" spans="1:11" ht="15.75">
      <c r="A497" s="381">
        <v>497</v>
      </c>
      <c r="B497" s="936" t="s">
        <v>1188</v>
      </c>
      <c r="C497" s="531"/>
      <c r="E497" s="472"/>
      <c r="F497" s="718"/>
      <c r="G497" s="231">
        <f t="shared" si="21"/>
        <v>0</v>
      </c>
      <c r="I497" s="472"/>
      <c r="J497" s="718"/>
      <c r="K497" s="231">
        <f t="shared" si="22"/>
        <v>0</v>
      </c>
    </row>
    <row r="498" spans="1:11" ht="15.75">
      <c r="A498" s="381">
        <v>498</v>
      </c>
      <c r="B498" s="936" t="s">
        <v>1189</v>
      </c>
      <c r="C498" s="531"/>
      <c r="E498" s="472"/>
      <c r="F498" s="718"/>
      <c r="G498" s="231">
        <f t="shared" si="21"/>
        <v>0</v>
      </c>
      <c r="I498" s="472"/>
      <c r="J498" s="718"/>
      <c r="K498" s="231">
        <f t="shared" si="22"/>
        <v>0</v>
      </c>
    </row>
    <row r="499" spans="1:11" ht="15.75">
      <c r="A499" s="381">
        <v>499</v>
      </c>
      <c r="B499" s="936" t="s">
        <v>1190</v>
      </c>
      <c r="C499" s="531"/>
      <c r="E499" s="472"/>
      <c r="F499" s="718"/>
      <c r="G499" s="231">
        <f t="shared" si="21"/>
        <v>0</v>
      </c>
      <c r="I499" s="472"/>
      <c r="J499" s="718"/>
      <c r="K499" s="231">
        <f t="shared" si="22"/>
        <v>0</v>
      </c>
    </row>
    <row r="500" spans="1:11" ht="15.75">
      <c r="A500" s="381">
        <v>500</v>
      </c>
      <c r="B500" s="936" t="s">
        <v>1191</v>
      </c>
      <c r="C500" s="531"/>
      <c r="E500" s="472"/>
      <c r="F500" s="718"/>
      <c r="G500" s="231">
        <f t="shared" si="21"/>
        <v>0</v>
      </c>
      <c r="I500" s="472"/>
      <c r="J500" s="718"/>
      <c r="K500" s="231">
        <f t="shared" si="22"/>
        <v>0</v>
      </c>
    </row>
    <row r="501" spans="1:11" ht="15.75">
      <c r="A501" s="381">
        <v>501</v>
      </c>
      <c r="B501" s="936" t="s">
        <v>1192</v>
      </c>
      <c r="C501" s="531"/>
      <c r="E501" s="472"/>
      <c r="F501" s="718"/>
      <c r="G501" s="231">
        <f t="shared" si="21"/>
        <v>0</v>
      </c>
      <c r="I501" s="472"/>
      <c r="J501" s="718"/>
      <c r="K501" s="231">
        <f t="shared" si="22"/>
        <v>0</v>
      </c>
    </row>
    <row r="502" spans="1:11" ht="15.75">
      <c r="A502" s="381">
        <v>502</v>
      </c>
      <c r="B502" s="936" t="s">
        <v>1409</v>
      </c>
      <c r="C502" s="531"/>
      <c r="E502" s="472"/>
      <c r="F502" s="718"/>
      <c r="G502" s="231">
        <f t="shared" si="21"/>
        <v>0</v>
      </c>
      <c r="I502" s="472"/>
      <c r="J502" s="718"/>
      <c r="K502" s="231">
        <f t="shared" si="22"/>
        <v>0</v>
      </c>
    </row>
    <row r="503" spans="1:11" ht="15.75">
      <c r="A503" s="381">
        <v>503</v>
      </c>
      <c r="B503" s="936" t="s">
        <v>115</v>
      </c>
      <c r="C503" s="531"/>
      <c r="E503" s="472"/>
      <c r="F503" s="718"/>
      <c r="G503" s="231">
        <f t="shared" si="21"/>
        <v>0</v>
      </c>
      <c r="I503" s="472"/>
      <c r="J503" s="718"/>
      <c r="K503" s="231">
        <f t="shared" si="22"/>
        <v>0</v>
      </c>
    </row>
    <row r="504" spans="1:11" ht="15.75">
      <c r="A504" s="381">
        <v>504</v>
      </c>
      <c r="B504" s="937" t="s">
        <v>106</v>
      </c>
      <c r="C504" s="531"/>
      <c r="E504" s="472"/>
      <c r="F504" s="718"/>
      <c r="G504" s="231">
        <f t="shared" si="21"/>
        <v>0</v>
      </c>
      <c r="I504" s="472"/>
      <c r="J504" s="718"/>
      <c r="K504" s="231">
        <f t="shared" si="22"/>
        <v>0</v>
      </c>
    </row>
    <row r="505" spans="1:11" ht="15.75">
      <c r="A505" s="381">
        <v>505</v>
      </c>
      <c r="B505" s="937" t="s">
        <v>1193</v>
      </c>
      <c r="C505" s="531"/>
      <c r="E505" s="472"/>
      <c r="F505" s="718"/>
      <c r="G505" s="231">
        <f t="shared" si="21"/>
        <v>0</v>
      </c>
      <c r="I505" s="472"/>
      <c r="J505" s="718"/>
      <c r="K505" s="231">
        <f t="shared" si="22"/>
        <v>0</v>
      </c>
    </row>
    <row r="506" spans="1:11" ht="15.75">
      <c r="A506" s="381">
        <v>506</v>
      </c>
      <c r="B506" s="936" t="s">
        <v>1194</v>
      </c>
      <c r="C506" s="531"/>
      <c r="E506" s="472"/>
      <c r="F506" s="718"/>
      <c r="G506" s="231">
        <f t="shared" si="21"/>
        <v>0</v>
      </c>
      <c r="I506" s="472"/>
      <c r="J506" s="718"/>
      <c r="K506" s="231">
        <f t="shared" si="22"/>
        <v>0</v>
      </c>
    </row>
    <row r="507" spans="1:11" ht="15.75">
      <c r="A507" s="381">
        <v>507</v>
      </c>
      <c r="B507" s="936" t="s">
        <v>1195</v>
      </c>
      <c r="C507" s="531"/>
      <c r="E507" s="472"/>
      <c r="F507" s="718"/>
      <c r="G507" s="231">
        <f t="shared" si="21"/>
        <v>0</v>
      </c>
      <c r="I507" s="472"/>
      <c r="J507" s="718"/>
      <c r="K507" s="231">
        <f t="shared" si="22"/>
        <v>0</v>
      </c>
    </row>
    <row r="508" spans="1:11" ht="15.75">
      <c r="A508" s="381">
        <v>508</v>
      </c>
      <c r="B508" s="936" t="s">
        <v>1196</v>
      </c>
      <c r="C508" s="531"/>
      <c r="E508" s="472"/>
      <c r="F508" s="718"/>
      <c r="G508" s="231">
        <f t="shared" si="21"/>
        <v>0</v>
      </c>
      <c r="I508" s="472"/>
      <c r="J508" s="718"/>
      <c r="K508" s="231">
        <f t="shared" si="22"/>
        <v>0</v>
      </c>
    </row>
    <row r="509" spans="1:11" ht="15.75">
      <c r="A509" s="381">
        <v>509</v>
      </c>
      <c r="B509" s="936" t="s">
        <v>1308</v>
      </c>
      <c r="C509" s="531"/>
      <c r="E509" s="472"/>
      <c r="F509" s="718"/>
      <c r="G509" s="231">
        <f t="shared" si="21"/>
        <v>0</v>
      </c>
      <c r="I509" s="472"/>
      <c r="J509" s="718"/>
      <c r="K509" s="231">
        <f t="shared" si="22"/>
        <v>0</v>
      </c>
    </row>
    <row r="510" spans="1:11" ht="15.75">
      <c r="A510" s="381">
        <v>510</v>
      </c>
      <c r="B510" s="936" t="s">
        <v>1309</v>
      </c>
      <c r="C510" s="531"/>
      <c r="E510" s="472"/>
      <c r="F510" s="718"/>
      <c r="G510" s="231">
        <f t="shared" si="21"/>
        <v>0</v>
      </c>
      <c r="I510" s="472"/>
      <c r="J510" s="718"/>
      <c r="K510" s="231">
        <f t="shared" si="22"/>
        <v>0</v>
      </c>
    </row>
    <row r="511" spans="1:11" ht="15.75">
      <c r="A511" s="381">
        <v>511</v>
      </c>
      <c r="B511" s="936" t="s">
        <v>1197</v>
      </c>
      <c r="C511" s="531"/>
      <c r="E511" s="472"/>
      <c r="F511" s="718"/>
      <c r="G511" s="231">
        <f t="shared" si="21"/>
        <v>0</v>
      </c>
      <c r="I511" s="472"/>
      <c r="J511" s="718"/>
      <c r="K511" s="231">
        <f t="shared" si="22"/>
        <v>0</v>
      </c>
    </row>
    <row r="512" spans="1:11" ht="15.75">
      <c r="A512" s="381">
        <v>512</v>
      </c>
      <c r="B512" s="936" t="s">
        <v>1198</v>
      </c>
      <c r="C512" s="531"/>
      <c r="E512" s="472"/>
      <c r="F512" s="718"/>
      <c r="G512" s="231">
        <f t="shared" si="21"/>
        <v>0</v>
      </c>
      <c r="I512" s="472"/>
      <c r="J512" s="718"/>
      <c r="K512" s="231">
        <f t="shared" si="22"/>
        <v>0</v>
      </c>
    </row>
    <row r="513" spans="1:11" ht="15.75">
      <c r="A513" s="381">
        <v>513</v>
      </c>
      <c r="B513" s="936" t="s">
        <v>1199</v>
      </c>
      <c r="C513" s="531"/>
      <c r="E513" s="472"/>
      <c r="F513" s="718"/>
      <c r="G513" s="231">
        <f t="shared" si="21"/>
        <v>0</v>
      </c>
      <c r="I513" s="472"/>
      <c r="J513" s="718"/>
      <c r="K513" s="231">
        <f t="shared" si="22"/>
        <v>0</v>
      </c>
    </row>
    <row r="514" spans="1:11" ht="15.75">
      <c r="A514" s="381">
        <v>514</v>
      </c>
      <c r="B514" s="936" t="s">
        <v>1410</v>
      </c>
      <c r="C514" s="531"/>
      <c r="E514" s="472"/>
      <c r="F514" s="718"/>
      <c r="G514" s="231">
        <f t="shared" si="21"/>
        <v>0</v>
      </c>
      <c r="I514" s="472"/>
      <c r="J514" s="718"/>
      <c r="K514" s="231">
        <f t="shared" si="22"/>
        <v>0</v>
      </c>
    </row>
    <row r="515" spans="1:11" ht="15.75">
      <c r="A515" s="381">
        <v>515</v>
      </c>
      <c r="B515" s="936" t="s">
        <v>1578</v>
      </c>
      <c r="C515" s="531"/>
      <c r="E515" s="472"/>
      <c r="F515" s="718"/>
      <c r="G515" s="231">
        <f t="shared" si="21"/>
        <v>0</v>
      </c>
      <c r="I515" s="472"/>
      <c r="J515" s="718"/>
      <c r="K515" s="231">
        <f t="shared" si="22"/>
        <v>0</v>
      </c>
    </row>
    <row r="516" spans="1:11" ht="15.75">
      <c r="A516" s="381">
        <v>516</v>
      </c>
      <c r="B516" s="936" t="s">
        <v>115</v>
      </c>
      <c r="C516" s="531"/>
      <c r="E516" s="472"/>
      <c r="F516" s="718"/>
      <c r="G516" s="231">
        <f t="shared" si="21"/>
        <v>0</v>
      </c>
      <c r="I516" s="472"/>
      <c r="J516" s="718"/>
      <c r="K516" s="231">
        <f t="shared" si="22"/>
        <v>0</v>
      </c>
    </row>
    <row r="517" spans="1:11" ht="15.75">
      <c r="A517" s="381">
        <v>517</v>
      </c>
      <c r="B517" s="937" t="s">
        <v>106</v>
      </c>
      <c r="C517" s="531"/>
      <c r="E517" s="472"/>
      <c r="F517" s="718"/>
      <c r="G517" s="231">
        <f t="shared" si="21"/>
        <v>0</v>
      </c>
      <c r="I517" s="472"/>
      <c r="J517" s="718"/>
      <c r="K517" s="231">
        <f t="shared" si="22"/>
        <v>0</v>
      </c>
    </row>
    <row r="518" spans="1:11" ht="15.75">
      <c r="A518" s="381">
        <v>518</v>
      </c>
      <c r="B518" s="937" t="s">
        <v>1200</v>
      </c>
      <c r="C518" s="531"/>
      <c r="E518" s="472"/>
      <c r="F518" s="718"/>
      <c r="G518" s="231">
        <f t="shared" si="21"/>
        <v>0</v>
      </c>
      <c r="I518" s="472"/>
      <c r="J518" s="718"/>
      <c r="K518" s="231">
        <f t="shared" si="22"/>
        <v>0</v>
      </c>
    </row>
    <row r="519" spans="1:11" ht="15.75">
      <c r="A519" s="381">
        <v>519</v>
      </c>
      <c r="B519" s="936" t="s">
        <v>143</v>
      </c>
      <c r="C519" s="531"/>
      <c r="E519" s="472"/>
      <c r="F519" s="718"/>
      <c r="G519" s="231">
        <f t="shared" si="21"/>
        <v>0</v>
      </c>
      <c r="I519" s="472"/>
      <c r="J519" s="718"/>
      <c r="K519" s="231">
        <f t="shared" si="22"/>
        <v>0</v>
      </c>
    </row>
    <row r="520" spans="1:11" ht="15.75">
      <c r="A520" s="381">
        <v>520</v>
      </c>
      <c r="B520" s="936" t="s">
        <v>273</v>
      </c>
      <c r="C520" s="531"/>
      <c r="E520" s="472"/>
      <c r="F520" s="718"/>
      <c r="G520" s="231">
        <f t="shared" si="21"/>
        <v>0</v>
      </c>
      <c r="I520" s="472"/>
      <c r="J520" s="718"/>
      <c r="K520" s="231">
        <f t="shared" si="22"/>
        <v>0</v>
      </c>
    </row>
    <row r="521" spans="1:11" ht="15.75">
      <c r="A521" s="381">
        <v>521</v>
      </c>
      <c r="B521" s="936" t="s">
        <v>869</v>
      </c>
      <c r="C521" s="531"/>
      <c r="E521" s="472"/>
      <c r="F521" s="718"/>
      <c r="G521" s="231">
        <f t="shared" ref="G521:G585" si="23">F521-E521</f>
        <v>0</v>
      </c>
      <c r="I521" s="472"/>
      <c r="J521" s="718"/>
      <c r="K521" s="231">
        <f t="shared" si="22"/>
        <v>0</v>
      </c>
    </row>
    <row r="522" spans="1:11" ht="15.75">
      <c r="A522" s="381">
        <v>522</v>
      </c>
      <c r="B522" s="936" t="s">
        <v>1201</v>
      </c>
      <c r="C522" s="531"/>
      <c r="E522" s="472"/>
      <c r="F522" s="718"/>
      <c r="G522" s="231">
        <f t="shared" si="23"/>
        <v>0</v>
      </c>
      <c r="I522" s="472"/>
      <c r="J522" s="718"/>
      <c r="K522" s="231">
        <f t="shared" si="22"/>
        <v>0</v>
      </c>
    </row>
    <row r="523" spans="1:11" ht="15.75">
      <c r="A523" s="381">
        <v>523</v>
      </c>
      <c r="B523" s="936" t="s">
        <v>864</v>
      </c>
      <c r="C523" s="531"/>
      <c r="E523" s="472"/>
      <c r="F523" s="718"/>
      <c r="G523" s="231">
        <f t="shared" si="23"/>
        <v>0</v>
      </c>
      <c r="I523" s="472"/>
      <c r="J523" s="718"/>
      <c r="K523" s="231">
        <f t="shared" ref="K523:K587" si="24">J523-I523</f>
        <v>0</v>
      </c>
    </row>
    <row r="524" spans="1:11" ht="15.75">
      <c r="A524" s="381">
        <v>524</v>
      </c>
      <c r="B524" s="936" t="s">
        <v>110</v>
      </c>
      <c r="C524" s="531"/>
      <c r="E524" s="472"/>
      <c r="F524" s="718"/>
      <c r="G524" s="231">
        <f t="shared" si="23"/>
        <v>0</v>
      </c>
      <c r="I524" s="472"/>
      <c r="J524" s="718"/>
      <c r="K524" s="231">
        <f t="shared" si="24"/>
        <v>0</v>
      </c>
    </row>
    <row r="525" spans="1:11" ht="15.75">
      <c r="A525" s="381">
        <v>525</v>
      </c>
      <c r="B525" s="936" t="s">
        <v>1202</v>
      </c>
      <c r="C525" s="531"/>
      <c r="E525" s="472"/>
      <c r="F525" s="718"/>
      <c r="G525" s="231">
        <f t="shared" si="23"/>
        <v>0</v>
      </c>
      <c r="I525" s="472"/>
      <c r="J525" s="718"/>
      <c r="K525" s="231">
        <f t="shared" si="24"/>
        <v>0</v>
      </c>
    </row>
    <row r="526" spans="1:11" ht="15.75">
      <c r="A526" s="381">
        <v>526</v>
      </c>
      <c r="B526" s="936" t="s">
        <v>318</v>
      </c>
      <c r="C526" s="531"/>
      <c r="E526" s="472"/>
      <c r="F526" s="718"/>
      <c r="G526" s="231">
        <f t="shared" si="23"/>
        <v>0</v>
      </c>
      <c r="I526" s="472"/>
      <c r="J526" s="718"/>
      <c r="K526" s="231">
        <f t="shared" si="24"/>
        <v>0</v>
      </c>
    </row>
    <row r="527" spans="1:11" ht="15.75">
      <c r="A527" s="381">
        <v>527</v>
      </c>
      <c r="B527" s="936" t="s">
        <v>1203</v>
      </c>
      <c r="C527" s="531"/>
      <c r="E527" s="472"/>
      <c r="F527" s="718"/>
      <c r="G527" s="231">
        <f t="shared" si="23"/>
        <v>0</v>
      </c>
      <c r="I527" s="472"/>
      <c r="J527" s="718"/>
      <c r="K527" s="231">
        <f t="shared" si="24"/>
        <v>0</v>
      </c>
    </row>
    <row r="528" spans="1:11">
      <c r="A528" s="381">
        <v>528</v>
      </c>
      <c r="B528" s="146" t="s">
        <v>116</v>
      </c>
      <c r="D528" t="s">
        <v>905</v>
      </c>
      <c r="E528" s="472"/>
      <c r="F528" s="910">
        <f>'30'!F9</f>
        <v>2246</v>
      </c>
      <c r="G528" s="231">
        <f t="shared" si="23"/>
        <v>2246</v>
      </c>
      <c r="I528" s="472"/>
      <c r="J528" s="910">
        <f>'30'!H9</f>
        <v>1798</v>
      </c>
      <c r="K528" s="231">
        <f t="shared" si="24"/>
        <v>1798</v>
      </c>
    </row>
    <row r="529" spans="1:11">
      <c r="A529" s="381">
        <v>529</v>
      </c>
      <c r="B529" s="2" t="s">
        <v>1292</v>
      </c>
      <c r="D529" t="s">
        <v>905</v>
      </c>
      <c r="E529" s="472"/>
      <c r="F529" s="910">
        <f>'30'!F10</f>
        <v>742296</v>
      </c>
      <c r="G529" s="231">
        <f t="shared" si="23"/>
        <v>742296</v>
      </c>
      <c r="I529" s="472"/>
      <c r="J529" s="910">
        <f>'30'!H10</f>
        <v>692569</v>
      </c>
      <c r="K529" s="231">
        <f t="shared" si="24"/>
        <v>692569</v>
      </c>
    </row>
    <row r="530" spans="1:11">
      <c r="A530" s="381">
        <v>530</v>
      </c>
      <c r="B530" s="42" t="s">
        <v>1293</v>
      </c>
      <c r="E530" s="472"/>
      <c r="F530" s="910">
        <f>'30'!F11</f>
        <v>0</v>
      </c>
      <c r="G530" s="231">
        <f t="shared" si="23"/>
        <v>0</v>
      </c>
      <c r="I530" s="472"/>
      <c r="J530" s="910">
        <f>'30'!H11</f>
        <v>0</v>
      </c>
      <c r="K530" s="231">
        <f t="shared" si="24"/>
        <v>0</v>
      </c>
    </row>
    <row r="531" spans="1:11">
      <c r="A531" s="381">
        <v>531</v>
      </c>
      <c r="B531" s="42" t="s">
        <v>1303</v>
      </c>
      <c r="E531" s="472"/>
      <c r="F531" s="910">
        <f>'30'!F12</f>
        <v>0</v>
      </c>
      <c r="G531" s="231">
        <f t="shared" si="23"/>
        <v>0</v>
      </c>
      <c r="I531" s="472"/>
      <c r="J531" s="910">
        <f>'30'!H12</f>
        <v>0</v>
      </c>
      <c r="K531" s="231">
        <f t="shared" si="24"/>
        <v>0</v>
      </c>
    </row>
    <row r="532" spans="1:11">
      <c r="A532" s="381">
        <v>532</v>
      </c>
      <c r="B532" s="42" t="s">
        <v>1294</v>
      </c>
      <c r="E532" s="472"/>
      <c r="F532" s="910">
        <f>'30'!F13</f>
        <v>33930</v>
      </c>
      <c r="G532" s="231">
        <f t="shared" si="23"/>
        <v>33930</v>
      </c>
      <c r="I532" s="472"/>
      <c r="J532" s="910">
        <f>'30'!H13</f>
        <v>32746</v>
      </c>
      <c r="K532" s="231">
        <f t="shared" si="24"/>
        <v>32746</v>
      </c>
    </row>
    <row r="533" spans="1:11">
      <c r="A533" s="381">
        <v>533</v>
      </c>
      <c r="B533" s="42" t="s">
        <v>1304</v>
      </c>
      <c r="E533" s="472"/>
      <c r="F533" s="910">
        <f>'30'!F14</f>
        <v>407</v>
      </c>
      <c r="G533" s="231">
        <f t="shared" si="23"/>
        <v>407</v>
      </c>
      <c r="I533" s="472"/>
      <c r="J533" s="910">
        <f>'30'!H14</f>
        <v>335</v>
      </c>
      <c r="K533" s="231">
        <f t="shared" si="24"/>
        <v>335</v>
      </c>
    </row>
    <row r="534" spans="1:11">
      <c r="A534" s="381">
        <v>534</v>
      </c>
      <c r="B534" s="146" t="s">
        <v>118</v>
      </c>
      <c r="D534" t="s">
        <v>905</v>
      </c>
      <c r="E534" s="472"/>
      <c r="F534" s="910">
        <f>'30'!F15</f>
        <v>157374</v>
      </c>
      <c r="G534" s="231">
        <f t="shared" si="23"/>
        <v>157374</v>
      </c>
      <c r="I534" s="472"/>
      <c r="J534" s="910">
        <f>'30'!H15</f>
        <v>145993</v>
      </c>
      <c r="K534" s="231">
        <f t="shared" si="24"/>
        <v>145993</v>
      </c>
    </row>
    <row r="535" spans="1:11">
      <c r="A535" s="381">
        <v>535</v>
      </c>
      <c r="B535" s="146" t="s">
        <v>119</v>
      </c>
      <c r="D535" t="s">
        <v>905</v>
      </c>
      <c r="E535" s="472"/>
      <c r="F535" s="910">
        <f>'30'!F16</f>
        <v>10610</v>
      </c>
      <c r="G535" s="231">
        <f t="shared" si="23"/>
        <v>10610</v>
      </c>
      <c r="I535" s="472"/>
      <c r="J535" s="910">
        <f>'30'!H16</f>
        <v>9500</v>
      </c>
      <c r="K535" s="231">
        <f t="shared" si="24"/>
        <v>9500</v>
      </c>
    </row>
    <row r="536" spans="1:11">
      <c r="A536" s="381">
        <v>536</v>
      </c>
      <c r="B536" s="146" t="s">
        <v>120</v>
      </c>
      <c r="D536" t="s">
        <v>905</v>
      </c>
      <c r="E536" s="472"/>
      <c r="F536" s="910">
        <f>'30'!F17</f>
        <v>660</v>
      </c>
      <c r="G536" s="231">
        <f t="shared" si="23"/>
        <v>660</v>
      </c>
      <c r="I536" s="472"/>
      <c r="J536" s="910">
        <f>'30'!H17</f>
        <v>1065</v>
      </c>
      <c r="K536" s="231">
        <f t="shared" si="24"/>
        <v>1065</v>
      </c>
    </row>
    <row r="537" spans="1:11">
      <c r="A537" s="381">
        <v>537</v>
      </c>
      <c r="B537" s="146" t="s">
        <v>121</v>
      </c>
      <c r="D537" t="s">
        <v>905</v>
      </c>
      <c r="E537" s="472"/>
      <c r="F537" s="910">
        <f>'30'!F18</f>
        <v>19646</v>
      </c>
      <c r="G537" s="231">
        <f t="shared" si="23"/>
        <v>19646</v>
      </c>
      <c r="I537" s="472"/>
      <c r="J537" s="910">
        <f>'30'!H18</f>
        <v>18080</v>
      </c>
      <c r="K537" s="231">
        <f t="shared" si="24"/>
        <v>18080</v>
      </c>
    </row>
    <row r="538" spans="1:11">
      <c r="A538" s="381">
        <v>538</v>
      </c>
      <c r="B538" s="146" t="s">
        <v>122</v>
      </c>
      <c r="D538" t="s">
        <v>905</v>
      </c>
      <c r="E538" s="472"/>
      <c r="F538" s="910">
        <f>'30'!F19</f>
        <v>1282</v>
      </c>
      <c r="G538" s="231">
        <f t="shared" si="23"/>
        <v>1282</v>
      </c>
      <c r="I538" s="472"/>
      <c r="J538" s="910">
        <f>'30'!H19</f>
        <v>1367</v>
      </c>
      <c r="K538" s="231">
        <f t="shared" si="24"/>
        <v>1367</v>
      </c>
    </row>
    <row r="539" spans="1:11">
      <c r="A539" s="381">
        <v>539</v>
      </c>
      <c r="B539" s="146" t="s">
        <v>123</v>
      </c>
      <c r="D539" t="s">
        <v>905</v>
      </c>
      <c r="E539" s="472"/>
      <c r="F539" s="910">
        <f>'30'!F20</f>
        <v>33110</v>
      </c>
      <c r="G539" s="231">
        <f t="shared" si="23"/>
        <v>33110</v>
      </c>
      <c r="I539" s="472"/>
      <c r="J539" s="910">
        <f>'30'!H20</f>
        <v>34980</v>
      </c>
      <c r="K539" s="231">
        <f t="shared" si="24"/>
        <v>34980</v>
      </c>
    </row>
    <row r="540" spans="1:11">
      <c r="A540" s="381">
        <v>540</v>
      </c>
      <c r="B540" s="771" t="s">
        <v>1701</v>
      </c>
      <c r="E540" s="472"/>
      <c r="I540" s="472"/>
    </row>
    <row r="541" spans="1:11" ht="15.75">
      <c r="A541" s="381">
        <v>541</v>
      </c>
      <c r="B541" s="936" t="s">
        <v>1369</v>
      </c>
      <c r="C541" s="531"/>
      <c r="E541" s="472"/>
      <c r="F541" s="718"/>
      <c r="G541" s="231">
        <f t="shared" si="23"/>
        <v>0</v>
      </c>
      <c r="I541" s="472"/>
      <c r="J541" s="718"/>
      <c r="K541" s="231">
        <f t="shared" si="24"/>
        <v>0</v>
      </c>
    </row>
    <row r="542" spans="1:11">
      <c r="A542" s="381">
        <v>542</v>
      </c>
      <c r="B542" s="936" t="s">
        <v>963</v>
      </c>
      <c r="D542" t="s">
        <v>905</v>
      </c>
      <c r="E542" s="472"/>
      <c r="F542" s="718"/>
      <c r="G542" s="231">
        <f t="shared" si="23"/>
        <v>0</v>
      </c>
      <c r="I542" s="472"/>
      <c r="J542" s="718"/>
      <c r="K542" s="231">
        <f t="shared" si="24"/>
        <v>0</v>
      </c>
    </row>
    <row r="543" spans="1:11">
      <c r="A543" s="381">
        <v>543</v>
      </c>
      <c r="B543" s="936" t="s">
        <v>1047</v>
      </c>
      <c r="D543" t="s">
        <v>905</v>
      </c>
      <c r="E543" s="472"/>
      <c r="F543" s="718"/>
      <c r="G543" s="231">
        <f t="shared" si="23"/>
        <v>0</v>
      </c>
      <c r="I543" s="472"/>
      <c r="J543" s="718"/>
      <c r="K543" s="231">
        <f t="shared" si="24"/>
        <v>0</v>
      </c>
    </row>
    <row r="544" spans="1:11">
      <c r="A544" s="381">
        <v>544</v>
      </c>
      <c r="B544" s="146" t="s">
        <v>124</v>
      </c>
      <c r="D544" t="s">
        <v>905</v>
      </c>
      <c r="E544" s="472"/>
      <c r="F544" s="910">
        <f>'30'!F21</f>
        <v>4419</v>
      </c>
      <c r="G544" s="231">
        <f t="shared" si="23"/>
        <v>4419</v>
      </c>
      <c r="I544" s="472"/>
      <c r="J544" s="910">
        <f>'30'!H21</f>
        <v>4033</v>
      </c>
      <c r="K544" s="231">
        <f t="shared" si="24"/>
        <v>4033</v>
      </c>
    </row>
    <row r="545" spans="1:11">
      <c r="A545" s="381">
        <v>545</v>
      </c>
      <c r="B545" s="936" t="s">
        <v>1080</v>
      </c>
      <c r="D545" t="s">
        <v>905</v>
      </c>
      <c r="E545" s="472"/>
      <c r="F545" s="718"/>
      <c r="G545" s="231">
        <f t="shared" si="23"/>
        <v>0</v>
      </c>
      <c r="I545" s="472"/>
      <c r="J545" s="718"/>
      <c r="K545" s="231">
        <f t="shared" si="24"/>
        <v>0</v>
      </c>
    </row>
    <row r="546" spans="1:11">
      <c r="A546" s="381">
        <v>546</v>
      </c>
      <c r="B546" s="146" t="s">
        <v>6</v>
      </c>
      <c r="D546" t="s">
        <v>905</v>
      </c>
      <c r="E546" s="472"/>
      <c r="F546" s="910">
        <f>'30'!F22</f>
        <v>32451</v>
      </c>
      <c r="G546" s="231">
        <f t="shared" si="23"/>
        <v>32451</v>
      </c>
      <c r="I546" s="472"/>
      <c r="J546" s="910">
        <f>'30'!H22</f>
        <v>30497</v>
      </c>
      <c r="K546" s="231">
        <f t="shared" si="24"/>
        <v>30497</v>
      </c>
    </row>
    <row r="547" spans="1:11">
      <c r="A547" s="381">
        <v>547</v>
      </c>
      <c r="B547" s="146" t="s">
        <v>1461</v>
      </c>
      <c r="E547" s="472"/>
      <c r="F547" s="910">
        <f>'30'!F23</f>
        <v>4084</v>
      </c>
      <c r="G547" s="231">
        <f t="shared" si="23"/>
        <v>4084</v>
      </c>
      <c r="I547" s="472"/>
      <c r="J547" s="910">
        <f>'30'!H23</f>
        <v>2526</v>
      </c>
      <c r="K547" s="231">
        <f t="shared" si="24"/>
        <v>2526</v>
      </c>
    </row>
    <row r="548" spans="1:11">
      <c r="A548" s="381">
        <v>548</v>
      </c>
      <c r="B548" s="146" t="s">
        <v>7</v>
      </c>
      <c r="D548" t="s">
        <v>905</v>
      </c>
      <c r="E548" s="472"/>
      <c r="F548" s="910">
        <f>'30'!F24</f>
        <v>1608</v>
      </c>
      <c r="G548" s="231">
        <f t="shared" si="23"/>
        <v>1608</v>
      </c>
      <c r="I548" s="472"/>
      <c r="J548" s="910">
        <f>'30'!H24</f>
        <v>1847</v>
      </c>
      <c r="K548" s="231">
        <f t="shared" si="24"/>
        <v>1847</v>
      </c>
    </row>
    <row r="549" spans="1:11">
      <c r="A549" s="381">
        <v>549</v>
      </c>
      <c r="B549" s="146" t="s">
        <v>125</v>
      </c>
      <c r="D549" t="s">
        <v>905</v>
      </c>
      <c r="E549" s="472"/>
      <c r="F549" s="910">
        <f>'30'!F25</f>
        <v>12902</v>
      </c>
      <c r="G549" s="231">
        <f t="shared" si="23"/>
        <v>12902</v>
      </c>
      <c r="I549" s="472"/>
      <c r="J549" s="910">
        <f>'30'!H25</f>
        <v>-5690</v>
      </c>
      <c r="K549" s="231">
        <f t="shared" si="24"/>
        <v>-5690</v>
      </c>
    </row>
    <row r="550" spans="1:11">
      <c r="A550" s="381">
        <v>550</v>
      </c>
      <c r="B550" s="146" t="s">
        <v>1462</v>
      </c>
      <c r="E550" s="472"/>
      <c r="F550" s="910">
        <f>'30'!F26</f>
        <v>0</v>
      </c>
      <c r="G550" s="231">
        <f t="shared" si="23"/>
        <v>0</v>
      </c>
      <c r="I550" s="472"/>
      <c r="J550" s="910">
        <f>'30'!H26</f>
        <v>0</v>
      </c>
      <c r="K550" s="231">
        <f t="shared" si="24"/>
        <v>0</v>
      </c>
    </row>
    <row r="551" spans="1:11">
      <c r="A551" s="381">
        <v>551</v>
      </c>
      <c r="B551" s="146" t="s">
        <v>126</v>
      </c>
      <c r="D551" t="s">
        <v>905</v>
      </c>
      <c r="E551" s="472"/>
      <c r="F551" s="910">
        <f>'30'!F27</f>
        <v>0</v>
      </c>
      <c r="G551" s="231">
        <f t="shared" si="23"/>
        <v>0</v>
      </c>
      <c r="I551" s="472"/>
      <c r="J551" s="910">
        <f>'30'!H27</f>
        <v>0</v>
      </c>
      <c r="K551" s="231">
        <f t="shared" si="24"/>
        <v>0</v>
      </c>
    </row>
    <row r="552" spans="1:11">
      <c r="A552" s="381">
        <v>552</v>
      </c>
      <c r="B552" s="146" t="s">
        <v>627</v>
      </c>
      <c r="D552" t="s">
        <v>905</v>
      </c>
      <c r="E552" s="472"/>
      <c r="F552" s="910">
        <f>'30'!F28</f>
        <v>0</v>
      </c>
      <c r="G552" s="231">
        <f t="shared" si="23"/>
        <v>0</v>
      </c>
      <c r="I552" s="472"/>
      <c r="J552" s="910">
        <f>'30'!H28</f>
        <v>0</v>
      </c>
      <c r="K552" s="231">
        <f t="shared" si="24"/>
        <v>0</v>
      </c>
    </row>
    <row r="553" spans="1:11">
      <c r="A553" s="381">
        <v>553</v>
      </c>
      <c r="B553" s="146" t="s">
        <v>1081</v>
      </c>
      <c r="D553" t="s">
        <v>905</v>
      </c>
      <c r="E553" s="472"/>
      <c r="F553" s="910">
        <f>'30'!F29</f>
        <v>0</v>
      </c>
      <c r="G553" s="231">
        <f t="shared" si="23"/>
        <v>0</v>
      </c>
      <c r="I553" s="472"/>
      <c r="J553" s="910">
        <f>'30'!H29</f>
        <v>0</v>
      </c>
      <c r="K553" s="231">
        <f t="shared" si="24"/>
        <v>0</v>
      </c>
    </row>
    <row r="554" spans="1:11">
      <c r="A554" s="381">
        <v>554</v>
      </c>
      <c r="B554" s="146" t="s">
        <v>128</v>
      </c>
      <c r="D554" t="s">
        <v>905</v>
      </c>
      <c r="E554" s="472"/>
      <c r="F554" s="910">
        <f>'30'!F30</f>
        <v>376</v>
      </c>
      <c r="G554" s="231">
        <f t="shared" si="23"/>
        <v>376</v>
      </c>
      <c r="I554" s="472"/>
      <c r="J554" s="910">
        <f>'30'!H30</f>
        <v>418</v>
      </c>
      <c r="K554" s="231">
        <f t="shared" si="24"/>
        <v>418</v>
      </c>
    </row>
    <row r="555" spans="1:11">
      <c r="A555" s="381">
        <v>555</v>
      </c>
      <c r="B555" s="146" t="s">
        <v>129</v>
      </c>
      <c r="D555" t="s">
        <v>905</v>
      </c>
      <c r="E555" s="472"/>
      <c r="F555" s="910">
        <f>'30'!F31</f>
        <v>0</v>
      </c>
      <c r="G555" s="231">
        <f t="shared" si="23"/>
        <v>0</v>
      </c>
      <c r="I555" s="472"/>
      <c r="J555" s="910">
        <f>'30'!H31</f>
        <v>0</v>
      </c>
      <c r="K555" s="231">
        <f t="shared" si="24"/>
        <v>0</v>
      </c>
    </row>
    <row r="556" spans="1:11">
      <c r="A556" s="381">
        <v>556</v>
      </c>
      <c r="B556" s="146" t="s">
        <v>9</v>
      </c>
      <c r="D556" t="s">
        <v>905</v>
      </c>
      <c r="E556" s="472"/>
      <c r="F556" s="910">
        <f>'30'!F32</f>
        <v>2419</v>
      </c>
      <c r="G556" s="231">
        <f t="shared" si="23"/>
        <v>2419</v>
      </c>
      <c r="I556" s="472"/>
      <c r="J556" s="910">
        <f>'30'!H32</f>
        <v>3790</v>
      </c>
      <c r="K556" s="231">
        <f t="shared" si="24"/>
        <v>3790</v>
      </c>
    </row>
    <row r="557" spans="1:11">
      <c r="A557" s="381">
        <v>557</v>
      </c>
      <c r="B557" s="146" t="s">
        <v>130</v>
      </c>
      <c r="D557" t="s">
        <v>905</v>
      </c>
      <c r="E557" s="472"/>
      <c r="F557" s="910">
        <f>'30'!F33</f>
        <v>8860</v>
      </c>
      <c r="G557" s="231">
        <f t="shared" si="23"/>
        <v>8860</v>
      </c>
      <c r="I557" s="472"/>
      <c r="J557" s="910">
        <f>'30'!H33</f>
        <v>5380</v>
      </c>
      <c r="K557" s="231">
        <f t="shared" si="24"/>
        <v>5380</v>
      </c>
    </row>
    <row r="558" spans="1:11">
      <c r="A558" s="381">
        <v>558</v>
      </c>
      <c r="B558" s="146" t="s">
        <v>1337</v>
      </c>
      <c r="E558" s="472"/>
      <c r="F558" s="718">
        <f>'30'!F34</f>
        <v>0</v>
      </c>
      <c r="G558" s="231">
        <f t="shared" si="23"/>
        <v>0</v>
      </c>
      <c r="I558" s="472"/>
      <c r="J558" s="718">
        <f>'30'!H34</f>
        <v>0</v>
      </c>
      <c r="K558" s="231">
        <f t="shared" si="24"/>
        <v>0</v>
      </c>
    </row>
    <row r="559" spans="1:11">
      <c r="A559" s="381">
        <v>559</v>
      </c>
      <c r="B559" s="146" t="s">
        <v>1338</v>
      </c>
      <c r="E559" s="472"/>
      <c r="F559" s="718">
        <f>'30'!F35</f>
        <v>0</v>
      </c>
      <c r="G559" s="231">
        <f t="shared" si="23"/>
        <v>0</v>
      </c>
      <c r="I559" s="472"/>
      <c r="J559" s="718">
        <f>'30'!H35</f>
        <v>0</v>
      </c>
      <c r="K559" s="231">
        <f t="shared" si="24"/>
        <v>0</v>
      </c>
    </row>
    <row r="560" spans="1:11">
      <c r="A560" s="381">
        <v>560</v>
      </c>
      <c r="B560" s="146" t="s">
        <v>1504</v>
      </c>
      <c r="E560" s="472"/>
      <c r="F560" s="910">
        <f>'30'!F36</f>
        <v>0</v>
      </c>
      <c r="G560" s="231">
        <f t="shared" si="23"/>
        <v>0</v>
      </c>
      <c r="I560" s="472"/>
      <c r="J560" s="910">
        <f>'30'!H36</f>
        <v>0</v>
      </c>
      <c r="K560" s="231">
        <f t="shared" si="24"/>
        <v>0</v>
      </c>
    </row>
    <row r="561" spans="1:11">
      <c r="A561" s="381">
        <v>561</v>
      </c>
      <c r="B561" s="146" t="s">
        <v>1505</v>
      </c>
      <c r="E561" s="472"/>
      <c r="F561" s="910">
        <f>'30'!F37</f>
        <v>0</v>
      </c>
      <c r="G561" s="231">
        <f t="shared" si="23"/>
        <v>0</v>
      </c>
      <c r="I561" s="472"/>
      <c r="J561" s="910">
        <f>'30'!H37</f>
        <v>0</v>
      </c>
      <c r="K561" s="231">
        <f t="shared" si="24"/>
        <v>0</v>
      </c>
    </row>
    <row r="562" spans="1:11">
      <c r="A562" s="381">
        <v>562</v>
      </c>
      <c r="B562" s="146" t="s">
        <v>131</v>
      </c>
      <c r="D562" t="s">
        <v>905</v>
      </c>
      <c r="E562" s="472"/>
      <c r="F562" s="910">
        <f>'30'!F38</f>
        <v>5147</v>
      </c>
      <c r="G562" s="231">
        <f t="shared" si="23"/>
        <v>5147</v>
      </c>
      <c r="I562" s="472"/>
      <c r="J562" s="910">
        <f>'30'!H38</f>
        <v>329</v>
      </c>
      <c r="K562" s="231">
        <f t="shared" si="24"/>
        <v>329</v>
      </c>
    </row>
    <row r="563" spans="1:11" ht="15.75">
      <c r="A563" s="381">
        <v>563</v>
      </c>
      <c r="B563" s="341" t="s">
        <v>63</v>
      </c>
      <c r="D563" t="s">
        <v>905</v>
      </c>
      <c r="E563" s="472"/>
      <c r="F563" s="910">
        <f>'30'!F39</f>
        <v>1073827</v>
      </c>
      <c r="G563" s="231">
        <f t="shared" si="23"/>
        <v>1073827</v>
      </c>
      <c r="I563" s="472"/>
      <c r="J563" s="910">
        <f>'30'!H39</f>
        <v>981563</v>
      </c>
      <c r="K563" s="231">
        <f t="shared" si="24"/>
        <v>981563</v>
      </c>
    </row>
    <row r="564" spans="1:11" ht="15.75">
      <c r="A564" s="381">
        <v>564</v>
      </c>
      <c r="B564" s="341" t="s">
        <v>1136</v>
      </c>
      <c r="E564" s="472"/>
      <c r="G564" s="231">
        <f t="shared" si="23"/>
        <v>0</v>
      </c>
      <c r="I564" s="472"/>
      <c r="K564" s="231">
        <f t="shared" si="24"/>
        <v>0</v>
      </c>
    </row>
    <row r="565" spans="1:11">
      <c r="A565" s="381">
        <v>565</v>
      </c>
      <c r="B565" s="146" t="s">
        <v>134</v>
      </c>
      <c r="E565" s="472"/>
      <c r="G565" s="231">
        <f t="shared" si="23"/>
        <v>0</v>
      </c>
      <c r="I565" s="472"/>
      <c r="K565" s="231">
        <f t="shared" si="24"/>
        <v>0</v>
      </c>
    </row>
    <row r="566" spans="1:11">
      <c r="A566" s="381">
        <v>566</v>
      </c>
      <c r="B566" s="146" t="s">
        <v>135</v>
      </c>
      <c r="D566" t="s">
        <v>905</v>
      </c>
      <c r="E566" s="472"/>
      <c r="F566" s="718"/>
      <c r="G566" s="231">
        <f t="shared" si="23"/>
        <v>0</v>
      </c>
      <c r="I566" s="472"/>
      <c r="J566" s="718"/>
      <c r="K566" s="231">
        <f t="shared" si="24"/>
        <v>0</v>
      </c>
    </row>
    <row r="567" spans="1:11">
      <c r="A567" s="381">
        <v>567</v>
      </c>
      <c r="B567" s="374" t="s">
        <v>1220</v>
      </c>
      <c r="D567" t="s">
        <v>905</v>
      </c>
      <c r="E567" s="472"/>
      <c r="F567" s="910">
        <f>'30'!F50</f>
        <v>59977</v>
      </c>
      <c r="G567" s="231">
        <f t="shared" si="23"/>
        <v>59977</v>
      </c>
      <c r="I567" s="472"/>
      <c r="J567" s="910">
        <f>'30'!H50</f>
        <v>29579</v>
      </c>
      <c r="K567" s="231">
        <f t="shared" si="24"/>
        <v>29579</v>
      </c>
    </row>
    <row r="568" spans="1:11">
      <c r="A568" s="381">
        <v>568</v>
      </c>
      <c r="B568" s="374" t="s">
        <v>1221</v>
      </c>
      <c r="D568" t="s">
        <v>905</v>
      </c>
      <c r="E568" s="472"/>
      <c r="F568" s="910">
        <f>'30'!F51</f>
        <v>-68</v>
      </c>
      <c r="G568" s="231">
        <f t="shared" si="23"/>
        <v>-68</v>
      </c>
      <c r="I568" s="472"/>
      <c r="J568" s="910">
        <f>'30'!H51</f>
        <v>233</v>
      </c>
      <c r="K568" s="231">
        <f t="shared" si="24"/>
        <v>233</v>
      </c>
    </row>
    <row r="569" spans="1:11">
      <c r="A569" s="381">
        <v>569</v>
      </c>
      <c r="B569" s="374" t="s">
        <v>1222</v>
      </c>
      <c r="D569" t="s">
        <v>905</v>
      </c>
      <c r="E569" s="472"/>
      <c r="F569" s="910">
        <f>'30'!F52</f>
        <v>386</v>
      </c>
      <c r="G569" s="231">
        <f t="shared" si="23"/>
        <v>386</v>
      </c>
      <c r="I569" s="472"/>
      <c r="J569" s="910">
        <f>'30'!H52</f>
        <v>357</v>
      </c>
      <c r="K569" s="231">
        <f t="shared" si="24"/>
        <v>357</v>
      </c>
    </row>
    <row r="570" spans="1:11">
      <c r="A570" s="381">
        <v>570</v>
      </c>
      <c r="B570" s="374" t="s">
        <v>1223</v>
      </c>
      <c r="D570" t="s">
        <v>905</v>
      </c>
      <c r="E570" s="472"/>
      <c r="F570" s="910">
        <f>'30'!F53</f>
        <v>0</v>
      </c>
      <c r="G570" s="231">
        <f t="shared" si="23"/>
        <v>0</v>
      </c>
      <c r="I570" s="472"/>
      <c r="J570" s="910">
        <f>'30'!H53</f>
        <v>0</v>
      </c>
      <c r="K570" s="231">
        <f t="shared" si="24"/>
        <v>0</v>
      </c>
    </row>
    <row r="571" spans="1:11">
      <c r="A571" s="381">
        <v>571</v>
      </c>
      <c r="B571" s="146" t="s">
        <v>136</v>
      </c>
      <c r="D571" t="s">
        <v>905</v>
      </c>
      <c r="E571" s="472"/>
      <c r="F571" s="910">
        <f>'30'!F54</f>
        <v>1689</v>
      </c>
      <c r="G571" s="231">
        <f t="shared" si="23"/>
        <v>1689</v>
      </c>
      <c r="I571" s="472"/>
      <c r="J571" s="910">
        <f>'30'!H54</f>
        <v>-738</v>
      </c>
      <c r="K571" s="231">
        <f t="shared" si="24"/>
        <v>-738</v>
      </c>
    </row>
    <row r="572" spans="1:11">
      <c r="A572" s="381">
        <v>572</v>
      </c>
      <c r="B572" s="146" t="s">
        <v>137</v>
      </c>
      <c r="D572" t="s">
        <v>905</v>
      </c>
      <c r="E572" s="472"/>
      <c r="F572" s="910">
        <f>'30'!F55</f>
        <v>152</v>
      </c>
      <c r="G572" s="231">
        <f t="shared" si="23"/>
        <v>152</v>
      </c>
      <c r="I572" s="472"/>
      <c r="J572" s="910">
        <f>'30'!H55</f>
        <v>100</v>
      </c>
      <c r="K572" s="231">
        <f t="shared" si="24"/>
        <v>100</v>
      </c>
    </row>
    <row r="573" spans="1:11">
      <c r="A573" s="381">
        <v>573</v>
      </c>
      <c r="B573" s="146" t="s">
        <v>138</v>
      </c>
      <c r="D573" t="s">
        <v>905</v>
      </c>
      <c r="E573" s="472"/>
      <c r="F573" s="910">
        <f>'30'!F56</f>
        <v>2305</v>
      </c>
      <c r="G573" s="231">
        <f t="shared" si="23"/>
        <v>2305</v>
      </c>
      <c r="I573" s="472"/>
      <c r="J573" s="910">
        <f>'30'!H56</f>
        <v>1807</v>
      </c>
      <c r="K573" s="231">
        <f t="shared" si="24"/>
        <v>1807</v>
      </c>
    </row>
    <row r="574" spans="1:11">
      <c r="A574" s="381">
        <v>574</v>
      </c>
      <c r="B574" s="936" t="s">
        <v>964</v>
      </c>
      <c r="D574" t="s">
        <v>905</v>
      </c>
      <c r="E574" s="472"/>
      <c r="F574" s="718"/>
      <c r="G574" s="231">
        <f t="shared" si="23"/>
        <v>0</v>
      </c>
      <c r="I574" s="472"/>
      <c r="J574" s="718"/>
      <c r="K574" s="231">
        <f t="shared" si="24"/>
        <v>0</v>
      </c>
    </row>
    <row r="575" spans="1:11" ht="15.75">
      <c r="A575" s="381">
        <v>575</v>
      </c>
      <c r="B575" s="341" t="s">
        <v>139</v>
      </c>
      <c r="D575" t="s">
        <v>905</v>
      </c>
      <c r="E575" s="472"/>
      <c r="F575" s="910">
        <f>'30'!F57</f>
        <v>64441</v>
      </c>
      <c r="G575" s="231">
        <f t="shared" si="23"/>
        <v>64441</v>
      </c>
      <c r="I575" s="472"/>
      <c r="J575" s="910">
        <f>'30'!H57</f>
        <v>31338</v>
      </c>
      <c r="K575" s="231">
        <f t="shared" si="24"/>
        <v>31338</v>
      </c>
    </row>
    <row r="576" spans="1:11">
      <c r="A576" s="381">
        <v>576</v>
      </c>
      <c r="B576" s="146" t="s">
        <v>537</v>
      </c>
      <c r="D576" t="s">
        <v>905</v>
      </c>
      <c r="E576" s="472"/>
      <c r="F576" s="910">
        <f>'30'!F58</f>
        <v>0</v>
      </c>
      <c r="G576" s="231">
        <f t="shared" si="23"/>
        <v>0</v>
      </c>
      <c r="I576" s="472"/>
      <c r="J576" s="910">
        <f>'30'!H58</f>
        <v>0</v>
      </c>
      <c r="K576" s="231">
        <f t="shared" si="24"/>
        <v>0</v>
      </c>
    </row>
    <row r="577" spans="1:11">
      <c r="A577" s="381">
        <v>577</v>
      </c>
      <c r="B577" s="146" t="s">
        <v>140</v>
      </c>
      <c r="D577" t="s">
        <v>905</v>
      </c>
      <c r="E577" s="472"/>
      <c r="F577" s="910">
        <f>'30'!F59</f>
        <v>0</v>
      </c>
      <c r="G577" s="231">
        <f t="shared" si="23"/>
        <v>0</v>
      </c>
      <c r="I577" s="472"/>
      <c r="J577" s="910">
        <f>'30'!H59</f>
        <v>0</v>
      </c>
      <c r="K577" s="231">
        <f t="shared" si="24"/>
        <v>0</v>
      </c>
    </row>
    <row r="578" spans="1:11">
      <c r="A578" s="381">
        <v>578</v>
      </c>
      <c r="B578" s="146" t="s">
        <v>141</v>
      </c>
      <c r="D578" t="s">
        <v>905</v>
      </c>
      <c r="E578" s="472"/>
      <c r="F578" s="910">
        <f>'30'!F60</f>
        <v>0</v>
      </c>
      <c r="G578" s="231">
        <f t="shared" si="23"/>
        <v>0</v>
      </c>
      <c r="I578" s="472"/>
      <c r="J578" s="910">
        <f>'30'!H60</f>
        <v>0</v>
      </c>
      <c r="K578" s="231">
        <f t="shared" si="24"/>
        <v>0</v>
      </c>
    </row>
    <row r="579" spans="1:11">
      <c r="A579" s="381">
        <v>579</v>
      </c>
      <c r="B579" s="146" t="s">
        <v>965</v>
      </c>
      <c r="D579" t="s">
        <v>905</v>
      </c>
      <c r="E579" s="472"/>
      <c r="F579" s="910">
        <f>'30'!F61</f>
        <v>-62022</v>
      </c>
      <c r="G579" s="231">
        <f t="shared" si="23"/>
        <v>-62022</v>
      </c>
      <c r="I579" s="472"/>
      <c r="J579" s="910">
        <f>'30'!H61</f>
        <v>-27548</v>
      </c>
      <c r="K579" s="231">
        <f t="shared" si="24"/>
        <v>-27548</v>
      </c>
    </row>
    <row r="580" spans="1:11" ht="15.75">
      <c r="A580" s="381">
        <v>580</v>
      </c>
      <c r="B580" s="341" t="s">
        <v>106</v>
      </c>
      <c r="D580" t="s">
        <v>905</v>
      </c>
      <c r="E580" s="472"/>
      <c r="F580" s="910">
        <f>'30'!F62</f>
        <v>2419</v>
      </c>
      <c r="G580" s="231">
        <f t="shared" si="23"/>
        <v>2419</v>
      </c>
      <c r="I580" s="472"/>
      <c r="J580" s="910">
        <f>'30'!H62</f>
        <v>3790</v>
      </c>
      <c r="K580" s="231">
        <f t="shared" si="24"/>
        <v>3790</v>
      </c>
    </row>
    <row r="581" spans="1:11">
      <c r="A581" s="381">
        <v>581</v>
      </c>
      <c r="B581" s="146" t="s">
        <v>1072</v>
      </c>
      <c r="D581" t="s">
        <v>905</v>
      </c>
      <c r="E581" s="472"/>
      <c r="F581" s="910">
        <f>'30'!F67</f>
        <v>-582000</v>
      </c>
      <c r="G581" s="231">
        <f t="shared" si="23"/>
        <v>-582000</v>
      </c>
      <c r="I581" s="472"/>
      <c r="J581" s="910">
        <f>'30'!H67</f>
        <v>-1173000</v>
      </c>
      <c r="K581" s="231">
        <f t="shared" si="24"/>
        <v>-1173000</v>
      </c>
    </row>
    <row r="582" spans="1:11" ht="15.75">
      <c r="A582" s="381">
        <v>582</v>
      </c>
      <c r="B582" s="341" t="s">
        <v>1137</v>
      </c>
      <c r="E582" s="472"/>
      <c r="G582" s="231">
        <f t="shared" si="23"/>
        <v>0</v>
      </c>
      <c r="I582" s="472"/>
      <c r="K582" s="231">
        <f t="shared" si="24"/>
        <v>0</v>
      </c>
    </row>
    <row r="583" spans="1:11">
      <c r="A583" s="381">
        <v>583</v>
      </c>
      <c r="B583" s="146" t="s">
        <v>143</v>
      </c>
      <c r="D583" t="s">
        <v>905</v>
      </c>
      <c r="E583" s="472"/>
      <c r="F583" s="910">
        <f>'31'!G9</f>
        <v>106274</v>
      </c>
      <c r="G583" s="231">
        <f t="shared" si="23"/>
        <v>106274</v>
      </c>
      <c r="I583" s="472"/>
      <c r="J583" s="910">
        <f>'31'!I9</f>
        <v>104208</v>
      </c>
      <c r="K583" s="231">
        <f t="shared" si="24"/>
        <v>104208</v>
      </c>
    </row>
    <row r="584" spans="1:11">
      <c r="A584" s="381">
        <v>584</v>
      </c>
      <c r="B584" s="146" t="s">
        <v>864</v>
      </c>
      <c r="D584" t="s">
        <v>905</v>
      </c>
      <c r="E584" s="472"/>
      <c r="F584" s="910">
        <f>'31'!G10</f>
        <v>143546</v>
      </c>
      <c r="G584" s="231">
        <f t="shared" si="23"/>
        <v>143546</v>
      </c>
      <c r="I584" s="472"/>
      <c r="J584" s="910">
        <f>'31'!I10</f>
        <v>136194</v>
      </c>
      <c r="K584" s="231">
        <f t="shared" si="24"/>
        <v>136194</v>
      </c>
    </row>
    <row r="585" spans="1:11">
      <c r="A585" s="381">
        <v>585</v>
      </c>
      <c r="B585" s="146" t="s">
        <v>966</v>
      </c>
      <c r="D585" t="s">
        <v>905</v>
      </c>
      <c r="E585" s="472"/>
      <c r="F585" s="910">
        <f>'31'!G11</f>
        <v>6726</v>
      </c>
      <c r="G585" s="231">
        <f t="shared" si="23"/>
        <v>6726</v>
      </c>
      <c r="I585" s="472"/>
      <c r="J585" s="910">
        <f>'31'!I11</f>
        <v>6163</v>
      </c>
      <c r="K585" s="231">
        <f t="shared" si="24"/>
        <v>6163</v>
      </c>
    </row>
    <row r="586" spans="1:11">
      <c r="A586" s="381">
        <v>586</v>
      </c>
      <c r="B586" s="146" t="s">
        <v>1493</v>
      </c>
      <c r="D586" t="s">
        <v>905</v>
      </c>
      <c r="E586" s="472"/>
      <c r="F586" s="910">
        <f>'31'!G12</f>
        <v>18740</v>
      </c>
      <c r="G586" s="231">
        <f t="shared" ref="G586:G650" si="25">F586-E586</f>
        <v>18740</v>
      </c>
      <c r="I586" s="472"/>
      <c r="J586" s="910">
        <f>'31'!I12</f>
        <v>16588</v>
      </c>
      <c r="K586" s="231">
        <f t="shared" si="24"/>
        <v>16588</v>
      </c>
    </row>
    <row r="587" spans="1:11">
      <c r="A587" s="381">
        <v>587</v>
      </c>
      <c r="B587" s="146" t="s">
        <v>144</v>
      </c>
      <c r="D587" t="s">
        <v>905</v>
      </c>
      <c r="E587" s="472"/>
      <c r="F587" s="910">
        <f>'31'!G13</f>
        <v>0</v>
      </c>
      <c r="G587" s="231">
        <f t="shared" si="25"/>
        <v>0</v>
      </c>
      <c r="I587" s="472"/>
      <c r="J587" s="910">
        <f>'31'!I13</f>
        <v>0</v>
      </c>
      <c r="K587" s="231">
        <f t="shared" si="24"/>
        <v>0</v>
      </c>
    </row>
    <row r="588" spans="1:11">
      <c r="A588" s="381">
        <v>588</v>
      </c>
      <c r="B588" s="146" t="s">
        <v>549</v>
      </c>
      <c r="D588" t="s">
        <v>905</v>
      </c>
      <c r="E588" s="472"/>
      <c r="F588" s="910">
        <f>'31'!G14</f>
        <v>3071</v>
      </c>
      <c r="G588" s="231">
        <f t="shared" si="25"/>
        <v>3071</v>
      </c>
      <c r="I588" s="472"/>
      <c r="J588" s="910">
        <f>'31'!I14</f>
        <v>1956</v>
      </c>
      <c r="K588" s="231">
        <f t="shared" ref="K588:K652" si="26">J588-I588</f>
        <v>1956</v>
      </c>
    </row>
    <row r="589" spans="1:11">
      <c r="A589" s="381">
        <v>589</v>
      </c>
      <c r="B589" s="123" t="s">
        <v>967</v>
      </c>
      <c r="D589" t="s">
        <v>905</v>
      </c>
      <c r="E589" s="472"/>
      <c r="F589" s="910">
        <f>'31'!G15</f>
        <v>9</v>
      </c>
      <c r="G589" s="231">
        <f t="shared" si="25"/>
        <v>9</v>
      </c>
      <c r="I589" s="472"/>
      <c r="J589" s="910">
        <f>'31'!I15</f>
        <v>22</v>
      </c>
      <c r="K589" s="231">
        <f t="shared" si="26"/>
        <v>22</v>
      </c>
    </row>
    <row r="590" spans="1:11">
      <c r="A590" s="381">
        <v>590</v>
      </c>
      <c r="B590" s="146" t="s">
        <v>145</v>
      </c>
      <c r="D590" t="s">
        <v>905</v>
      </c>
      <c r="E590" s="472"/>
      <c r="F590" s="910">
        <f>'31'!G16</f>
        <v>7964</v>
      </c>
      <c r="G590" s="231">
        <f t="shared" si="25"/>
        <v>7964</v>
      </c>
      <c r="I590" s="472"/>
      <c r="J590" s="910">
        <f>'31'!I16</f>
        <v>6221</v>
      </c>
      <c r="K590" s="231">
        <f t="shared" si="26"/>
        <v>6221</v>
      </c>
    </row>
    <row r="591" spans="1:11">
      <c r="A591" s="381">
        <v>591</v>
      </c>
      <c r="B591" s="146" t="s">
        <v>318</v>
      </c>
      <c r="D591" t="s">
        <v>905</v>
      </c>
      <c r="E591" s="472"/>
      <c r="F591" s="910">
        <f>'31'!G17</f>
        <v>1048</v>
      </c>
      <c r="G591" s="231">
        <f t="shared" si="25"/>
        <v>1048</v>
      </c>
      <c r="I591" s="472"/>
      <c r="J591" s="910">
        <f>'31'!I17</f>
        <v>7350</v>
      </c>
      <c r="K591" s="231">
        <f t="shared" si="26"/>
        <v>7350</v>
      </c>
    </row>
    <row r="592" spans="1:11">
      <c r="A592" s="381">
        <v>592</v>
      </c>
      <c r="B592" s="146" t="s">
        <v>968</v>
      </c>
      <c r="D592" t="s">
        <v>905</v>
      </c>
      <c r="E592" s="472"/>
      <c r="F592" s="718">
        <f>'31'!G18</f>
        <v>0</v>
      </c>
      <c r="G592" s="231">
        <f t="shared" si="25"/>
        <v>0</v>
      </c>
      <c r="I592" s="472"/>
      <c r="J592" s="718">
        <f>'31'!I18</f>
        <v>0</v>
      </c>
      <c r="K592" s="231">
        <f t="shared" si="26"/>
        <v>0</v>
      </c>
    </row>
    <row r="593" spans="1:11">
      <c r="A593" s="381">
        <v>593</v>
      </c>
      <c r="B593" s="123" t="s">
        <v>1127</v>
      </c>
      <c r="D593" t="s">
        <v>905</v>
      </c>
      <c r="E593" s="472"/>
      <c r="F593" s="718">
        <f>'31'!G19</f>
        <v>0</v>
      </c>
      <c r="G593" s="231">
        <f t="shared" si="25"/>
        <v>0</v>
      </c>
      <c r="I593" s="472"/>
      <c r="J593" s="718">
        <f>'31'!I19</f>
        <v>0</v>
      </c>
      <c r="K593" s="231">
        <f t="shared" si="26"/>
        <v>0</v>
      </c>
    </row>
    <row r="594" spans="1:11">
      <c r="A594" s="381">
        <v>594</v>
      </c>
      <c r="B594" s="123" t="s">
        <v>1129</v>
      </c>
      <c r="D594" t="s">
        <v>905</v>
      </c>
      <c r="E594" s="472"/>
      <c r="F594" s="718">
        <f>'31'!G20</f>
        <v>0</v>
      </c>
      <c r="G594" s="231">
        <f t="shared" si="25"/>
        <v>0</v>
      </c>
      <c r="I594" s="472"/>
      <c r="J594" s="718">
        <f>'31'!I20</f>
        <v>0</v>
      </c>
      <c r="K594" s="231">
        <f t="shared" si="26"/>
        <v>0</v>
      </c>
    </row>
    <row r="595" spans="1:11">
      <c r="A595" s="381">
        <v>595</v>
      </c>
      <c r="B595" s="123" t="s">
        <v>1128</v>
      </c>
      <c r="D595" t="s">
        <v>905</v>
      </c>
      <c r="E595" s="472"/>
      <c r="F595" s="718">
        <f>'31'!G21</f>
        <v>0</v>
      </c>
      <c r="G595" s="231">
        <f t="shared" si="25"/>
        <v>0</v>
      </c>
      <c r="I595" s="472"/>
      <c r="J595" s="718">
        <f>'31'!I21</f>
        <v>0</v>
      </c>
      <c r="K595" s="231">
        <f t="shared" si="26"/>
        <v>0</v>
      </c>
    </row>
    <row r="596" spans="1:11">
      <c r="A596" s="381">
        <v>596</v>
      </c>
      <c r="B596" s="123" t="s">
        <v>323</v>
      </c>
      <c r="D596" t="s">
        <v>905</v>
      </c>
      <c r="E596" s="472"/>
      <c r="F596" s="718">
        <f>'31'!G22</f>
        <v>0</v>
      </c>
      <c r="G596" s="231">
        <f t="shared" si="25"/>
        <v>0</v>
      </c>
      <c r="I596" s="472"/>
      <c r="J596" s="718">
        <f>'31'!I22</f>
        <v>0</v>
      </c>
      <c r="K596" s="231">
        <f t="shared" si="26"/>
        <v>0</v>
      </c>
    </row>
    <row r="597" spans="1:11">
      <c r="A597" s="381">
        <v>597</v>
      </c>
      <c r="B597" s="146" t="s">
        <v>1070</v>
      </c>
      <c r="D597" t="s">
        <v>905</v>
      </c>
      <c r="E597" s="472"/>
      <c r="F597" s="910">
        <f>'31'!G23</f>
        <v>0</v>
      </c>
      <c r="G597" s="231">
        <f t="shared" si="25"/>
        <v>0</v>
      </c>
      <c r="I597" s="472"/>
      <c r="J597" s="718">
        <f>'31'!I23</f>
        <v>0</v>
      </c>
      <c r="K597" s="231">
        <f t="shared" si="26"/>
        <v>0</v>
      </c>
    </row>
    <row r="598" spans="1:11">
      <c r="A598" s="381">
        <v>598</v>
      </c>
      <c r="B598" s="146" t="s">
        <v>146</v>
      </c>
      <c r="E598" s="472"/>
      <c r="G598" s="231">
        <f t="shared" si="25"/>
        <v>0</v>
      </c>
      <c r="I598" s="472"/>
      <c r="K598" s="231">
        <f t="shared" si="26"/>
        <v>0</v>
      </c>
    </row>
    <row r="599" spans="1:11">
      <c r="A599" s="381">
        <v>599</v>
      </c>
      <c r="B599" s="146" t="s">
        <v>969</v>
      </c>
      <c r="D599" t="s">
        <v>905</v>
      </c>
      <c r="E599" s="472"/>
      <c r="F599" s="910">
        <f>'31'!G25</f>
        <v>0</v>
      </c>
      <c r="G599" s="231">
        <f t="shared" si="25"/>
        <v>0</v>
      </c>
      <c r="I599" s="472"/>
      <c r="J599" s="910">
        <f>'31'!I25</f>
        <v>0</v>
      </c>
      <c r="K599" s="231">
        <f t="shared" si="26"/>
        <v>0</v>
      </c>
    </row>
    <row r="600" spans="1:11">
      <c r="A600" s="381">
        <v>600</v>
      </c>
      <c r="B600" s="146" t="s">
        <v>970</v>
      </c>
      <c r="D600" t="s">
        <v>905</v>
      </c>
      <c r="E600" s="472"/>
      <c r="F600" s="910">
        <f>'31'!G26</f>
        <v>2598</v>
      </c>
      <c r="G600" s="231">
        <f t="shared" si="25"/>
        <v>2598</v>
      </c>
      <c r="I600" s="472"/>
      <c r="J600" s="910">
        <f>'31'!I26</f>
        <v>2876</v>
      </c>
      <c r="K600" s="231">
        <f t="shared" si="26"/>
        <v>2876</v>
      </c>
    </row>
    <row r="601" spans="1:11">
      <c r="A601" s="381">
        <v>601</v>
      </c>
      <c r="B601" s="146" t="s">
        <v>971</v>
      </c>
      <c r="D601" t="s">
        <v>905</v>
      </c>
      <c r="E601" s="472"/>
      <c r="F601" s="910">
        <f>'31'!G27</f>
        <v>610</v>
      </c>
      <c r="G601" s="231">
        <f t="shared" si="25"/>
        <v>610</v>
      </c>
      <c r="I601" s="472"/>
      <c r="J601" s="910">
        <f>'31'!I27</f>
        <v>356</v>
      </c>
      <c r="K601" s="231">
        <f t="shared" si="26"/>
        <v>356</v>
      </c>
    </row>
    <row r="602" spans="1:11">
      <c r="A602" s="381">
        <v>602</v>
      </c>
      <c r="B602" s="146" t="s">
        <v>972</v>
      </c>
      <c r="D602" t="s">
        <v>905</v>
      </c>
      <c r="E602" s="472"/>
      <c r="F602" s="910">
        <f>'31'!G28</f>
        <v>162</v>
      </c>
      <c r="G602" s="231">
        <f t="shared" si="25"/>
        <v>162</v>
      </c>
      <c r="I602" s="472"/>
      <c r="J602" s="910">
        <f>'31'!I28</f>
        <v>85</v>
      </c>
      <c r="K602" s="231">
        <f t="shared" si="26"/>
        <v>85</v>
      </c>
    </row>
    <row r="603" spans="1:11">
      <c r="A603" s="381">
        <v>603</v>
      </c>
      <c r="B603" s="146" t="s">
        <v>973</v>
      </c>
      <c r="D603" t="s">
        <v>905</v>
      </c>
      <c r="E603" s="472"/>
      <c r="F603" s="910">
        <f>'31'!G29</f>
        <v>1277</v>
      </c>
      <c r="G603" s="231">
        <f t="shared" si="25"/>
        <v>1277</v>
      </c>
      <c r="I603" s="472"/>
      <c r="J603" s="910">
        <f>'31'!I29</f>
        <v>1268</v>
      </c>
      <c r="K603" s="231">
        <f t="shared" si="26"/>
        <v>1268</v>
      </c>
    </row>
    <row r="604" spans="1:11">
      <c r="A604" s="381">
        <v>604</v>
      </c>
      <c r="B604" s="146" t="s">
        <v>974</v>
      </c>
      <c r="D604" t="s">
        <v>905</v>
      </c>
      <c r="E604" s="472"/>
      <c r="F604" s="910">
        <f>'31'!G30</f>
        <v>2999</v>
      </c>
      <c r="G604" s="231">
        <f t="shared" si="25"/>
        <v>2999</v>
      </c>
      <c r="I604" s="472"/>
      <c r="J604" s="910">
        <f>'31'!I30</f>
        <v>3177</v>
      </c>
      <c r="K604" s="231">
        <f t="shared" si="26"/>
        <v>3177</v>
      </c>
    </row>
    <row r="605" spans="1:11">
      <c r="A605" s="381">
        <v>605</v>
      </c>
      <c r="B605" s="936" t="s">
        <v>1204</v>
      </c>
      <c r="E605" s="472"/>
      <c r="F605" s="718"/>
      <c r="G605" s="231">
        <f t="shared" si="25"/>
        <v>0</v>
      </c>
      <c r="I605" s="472"/>
      <c r="J605" s="718"/>
      <c r="K605" s="231">
        <f t="shared" si="26"/>
        <v>0</v>
      </c>
    </row>
    <row r="606" spans="1:11" ht="15.75">
      <c r="A606" s="381">
        <v>606</v>
      </c>
      <c r="B606" s="937" t="s">
        <v>1205</v>
      </c>
      <c r="E606" s="472"/>
      <c r="F606" s="718"/>
      <c r="G606" s="231">
        <f t="shared" si="25"/>
        <v>0</v>
      </c>
      <c r="I606" s="472"/>
      <c r="J606" s="718"/>
      <c r="K606" s="231">
        <f t="shared" si="26"/>
        <v>0</v>
      </c>
    </row>
    <row r="607" spans="1:11">
      <c r="A607" s="381">
        <v>607</v>
      </c>
      <c r="B607" s="936" t="s">
        <v>975</v>
      </c>
      <c r="D607" t="s">
        <v>905</v>
      </c>
      <c r="E607" s="472"/>
      <c r="F607" s="718"/>
      <c r="G607" s="231">
        <f t="shared" si="25"/>
        <v>0</v>
      </c>
      <c r="I607" s="472"/>
      <c r="J607" s="718"/>
      <c r="K607" s="231">
        <f t="shared" si="26"/>
        <v>0</v>
      </c>
    </row>
    <row r="608" spans="1:11">
      <c r="A608" s="381">
        <v>608</v>
      </c>
      <c r="B608" s="146" t="s">
        <v>153</v>
      </c>
      <c r="D608" t="s">
        <v>905</v>
      </c>
      <c r="E608" s="472"/>
      <c r="F608" s="910">
        <f>'31'!G32</f>
        <v>0</v>
      </c>
      <c r="G608" s="231">
        <f t="shared" si="25"/>
        <v>0</v>
      </c>
      <c r="I608" s="472"/>
      <c r="J608" s="910">
        <f>'31'!I32</f>
        <v>0</v>
      </c>
      <c r="K608" s="231">
        <f t="shared" si="26"/>
        <v>0</v>
      </c>
    </row>
    <row r="609" spans="1:11">
      <c r="A609" s="381">
        <v>609</v>
      </c>
      <c r="B609" s="146" t="s">
        <v>154</v>
      </c>
      <c r="D609" t="s">
        <v>905</v>
      </c>
      <c r="E609" s="472"/>
      <c r="F609" s="910">
        <f>'31'!G33</f>
        <v>12949</v>
      </c>
      <c r="G609" s="231">
        <f t="shared" si="25"/>
        <v>12949</v>
      </c>
      <c r="I609" s="472"/>
      <c r="J609" s="910">
        <f>'31'!I33</f>
        <v>8991</v>
      </c>
      <c r="K609" s="231">
        <f t="shared" si="26"/>
        <v>8991</v>
      </c>
    </row>
    <row r="610" spans="1:11">
      <c r="A610" s="381">
        <v>610</v>
      </c>
      <c r="B610" s="146" t="s">
        <v>155</v>
      </c>
      <c r="D610" t="s">
        <v>905</v>
      </c>
      <c r="E610" s="472"/>
      <c r="F610" s="910">
        <f>'31'!G34</f>
        <v>393</v>
      </c>
      <c r="G610" s="231">
        <f t="shared" si="25"/>
        <v>393</v>
      </c>
      <c r="I610" s="472"/>
      <c r="J610" s="910">
        <f>'31'!I34</f>
        <v>293</v>
      </c>
      <c r="K610" s="231">
        <f t="shared" si="26"/>
        <v>293</v>
      </c>
    </row>
    <row r="611" spans="1:11">
      <c r="A611" s="381">
        <v>611</v>
      </c>
      <c r="B611" s="146" t="s">
        <v>1339</v>
      </c>
      <c r="E611" s="472"/>
      <c r="F611" s="910">
        <f>'31'!G35</f>
        <v>0</v>
      </c>
      <c r="G611" s="231">
        <f t="shared" si="25"/>
        <v>0</v>
      </c>
      <c r="I611" s="472"/>
      <c r="J611" s="910">
        <f>'31'!I35</f>
        <v>0</v>
      </c>
      <c r="K611" s="231">
        <f t="shared" si="26"/>
        <v>0</v>
      </c>
    </row>
    <row r="612" spans="1:11">
      <c r="A612" s="381">
        <v>612</v>
      </c>
      <c r="B612" s="146" t="s">
        <v>1340</v>
      </c>
      <c r="E612" s="472"/>
      <c r="F612" s="910">
        <f>'31'!G36</f>
        <v>0</v>
      </c>
      <c r="G612" s="231">
        <f t="shared" si="25"/>
        <v>0</v>
      </c>
      <c r="I612" s="472"/>
      <c r="J612" s="910">
        <f>'31'!I36</f>
        <v>0</v>
      </c>
      <c r="K612" s="231">
        <f t="shared" si="26"/>
        <v>0</v>
      </c>
    </row>
    <row r="613" spans="1:11">
      <c r="A613" s="381">
        <v>613</v>
      </c>
      <c r="B613" s="146" t="s">
        <v>3</v>
      </c>
      <c r="D613" t="s">
        <v>905</v>
      </c>
      <c r="E613" s="472"/>
      <c r="F613" s="910">
        <f>'31'!G37</f>
        <v>259</v>
      </c>
      <c r="G613" s="231">
        <f t="shared" si="25"/>
        <v>259</v>
      </c>
      <c r="I613" s="472"/>
      <c r="J613" s="910">
        <f>'31'!I37</f>
        <v>232</v>
      </c>
      <c r="K613" s="231">
        <f t="shared" si="26"/>
        <v>232</v>
      </c>
    </row>
    <row r="614" spans="1:11">
      <c r="A614" s="381">
        <v>614</v>
      </c>
      <c r="B614" s="146" t="s">
        <v>156</v>
      </c>
      <c r="D614" t="s">
        <v>905</v>
      </c>
      <c r="E614" s="472"/>
      <c r="F614" s="910">
        <f>'31'!G38</f>
        <v>0</v>
      </c>
      <c r="G614" s="231">
        <f t="shared" si="25"/>
        <v>0</v>
      </c>
      <c r="I614" s="472"/>
      <c r="J614" s="910">
        <f>'31'!I38</f>
        <v>43</v>
      </c>
      <c r="K614" s="231">
        <f t="shared" si="26"/>
        <v>43</v>
      </c>
    </row>
    <row r="615" spans="1:11">
      <c r="A615" s="381">
        <v>615</v>
      </c>
      <c r="B615" s="146" t="s">
        <v>1533</v>
      </c>
      <c r="D615" t="s">
        <v>905</v>
      </c>
      <c r="E615" s="472"/>
      <c r="F615" s="910">
        <f>'31'!G39</f>
        <v>0</v>
      </c>
      <c r="G615" s="231">
        <f t="shared" si="25"/>
        <v>0</v>
      </c>
      <c r="I615" s="472"/>
      <c r="J615" s="910">
        <f>'31'!I39</f>
        <v>969</v>
      </c>
      <c r="K615" s="231">
        <f t="shared" si="26"/>
        <v>969</v>
      </c>
    </row>
    <row r="616" spans="1:11">
      <c r="A616" s="381">
        <v>616</v>
      </c>
      <c r="B616" s="146" t="s">
        <v>157</v>
      </c>
      <c r="D616" t="s">
        <v>905</v>
      </c>
      <c r="E616" s="472"/>
      <c r="F616" s="910">
        <f>'31'!G40</f>
        <v>464</v>
      </c>
      <c r="G616" s="231">
        <f t="shared" si="25"/>
        <v>464</v>
      </c>
      <c r="I616" s="472"/>
      <c r="J616" s="910">
        <f>'31'!I40</f>
        <v>590</v>
      </c>
      <c r="K616" s="231">
        <f t="shared" si="26"/>
        <v>590</v>
      </c>
    </row>
    <row r="617" spans="1:11">
      <c r="A617" s="381">
        <v>617</v>
      </c>
      <c r="B617" s="146" t="s">
        <v>474</v>
      </c>
      <c r="D617" t="s">
        <v>905</v>
      </c>
      <c r="E617" s="472"/>
      <c r="F617" s="910">
        <f>'31'!G41</f>
        <v>0</v>
      </c>
      <c r="G617" s="231">
        <f t="shared" si="25"/>
        <v>0</v>
      </c>
      <c r="I617" s="472"/>
      <c r="J617" s="910">
        <f>'31'!I41</f>
        <v>0</v>
      </c>
      <c r="K617" s="231">
        <f t="shared" si="26"/>
        <v>0</v>
      </c>
    </row>
    <row r="618" spans="1:11">
      <c r="A618" s="381">
        <v>618</v>
      </c>
      <c r="B618" s="146" t="s">
        <v>158</v>
      </c>
      <c r="D618" t="s">
        <v>905</v>
      </c>
      <c r="E618" s="472"/>
      <c r="F618" s="910">
        <f>'31'!G42</f>
        <v>807</v>
      </c>
      <c r="G618" s="231">
        <f t="shared" si="25"/>
        <v>807</v>
      </c>
      <c r="I618" s="472"/>
      <c r="J618" s="910">
        <f>'31'!I42</f>
        <v>594</v>
      </c>
      <c r="K618" s="231">
        <f t="shared" si="26"/>
        <v>594</v>
      </c>
    </row>
    <row r="619" spans="1:11">
      <c r="A619" s="381">
        <v>619</v>
      </c>
      <c r="B619" s="146" t="s">
        <v>1534</v>
      </c>
      <c r="D619" t="s">
        <v>905</v>
      </c>
      <c r="E619" s="472"/>
      <c r="F619" s="910">
        <f>'31'!G43</f>
        <v>0</v>
      </c>
      <c r="G619" s="231">
        <f t="shared" si="25"/>
        <v>0</v>
      </c>
      <c r="I619" s="472"/>
      <c r="J619" s="910">
        <f>'31'!I43</f>
        <v>0</v>
      </c>
      <c r="K619" s="231">
        <f t="shared" si="26"/>
        <v>0</v>
      </c>
    </row>
    <row r="620" spans="1:11">
      <c r="A620" s="381">
        <v>620</v>
      </c>
      <c r="B620" s="146" t="s">
        <v>159</v>
      </c>
      <c r="D620" t="s">
        <v>905</v>
      </c>
      <c r="E620" s="472"/>
      <c r="F620" s="910">
        <f>'31'!G44</f>
        <v>0</v>
      </c>
      <c r="G620" s="231">
        <f t="shared" si="25"/>
        <v>0</v>
      </c>
      <c r="I620" s="472"/>
      <c r="J620" s="910">
        <f>'31'!I44</f>
        <v>0</v>
      </c>
      <c r="K620" s="231">
        <f t="shared" si="26"/>
        <v>0</v>
      </c>
    </row>
    <row r="621" spans="1:11">
      <c r="A621" s="381">
        <v>621</v>
      </c>
      <c r="B621" s="146" t="s">
        <v>160</v>
      </c>
      <c r="D621" t="s">
        <v>905</v>
      </c>
      <c r="E621" s="472"/>
      <c r="F621" s="910">
        <f>'31'!G45</f>
        <v>44</v>
      </c>
      <c r="G621" s="231">
        <f t="shared" si="25"/>
        <v>44</v>
      </c>
      <c r="I621" s="472"/>
      <c r="J621" s="910">
        <f>'31'!I45</f>
        <v>47</v>
      </c>
      <c r="K621" s="231">
        <f t="shared" si="26"/>
        <v>47</v>
      </c>
    </row>
    <row r="622" spans="1:11" ht="15.75">
      <c r="A622" s="381">
        <v>622</v>
      </c>
      <c r="B622" s="341" t="s">
        <v>161</v>
      </c>
      <c r="E622" s="472"/>
      <c r="G622" s="231">
        <f t="shared" si="25"/>
        <v>0</v>
      </c>
      <c r="I622" s="472"/>
      <c r="K622" s="231">
        <f t="shared" si="26"/>
        <v>0</v>
      </c>
    </row>
    <row r="623" spans="1:11">
      <c r="A623" s="381">
        <v>623</v>
      </c>
      <c r="B623" s="146" t="s">
        <v>162</v>
      </c>
      <c r="D623" t="s">
        <v>905</v>
      </c>
      <c r="E623" s="472"/>
      <c r="F623" s="910">
        <f>'31'!G47</f>
        <v>337</v>
      </c>
      <c r="G623" s="231">
        <f t="shared" si="25"/>
        <v>337</v>
      </c>
      <c r="I623" s="472"/>
      <c r="J623" s="910">
        <f>'31'!I47</f>
        <v>237</v>
      </c>
      <c r="K623" s="231">
        <f t="shared" si="26"/>
        <v>237</v>
      </c>
    </row>
    <row r="624" spans="1:11">
      <c r="A624" s="381">
        <v>624</v>
      </c>
      <c r="B624" s="146" t="s">
        <v>163</v>
      </c>
      <c r="D624" t="s">
        <v>905</v>
      </c>
      <c r="E624" s="472"/>
      <c r="F624" s="910">
        <f>'31'!G48</f>
        <v>2981</v>
      </c>
      <c r="G624" s="231">
        <f t="shared" si="25"/>
        <v>2981</v>
      </c>
      <c r="I624" s="472"/>
      <c r="J624" s="910">
        <f>'31'!I48</f>
        <v>2760</v>
      </c>
      <c r="K624" s="231">
        <f t="shared" si="26"/>
        <v>2760</v>
      </c>
    </row>
    <row r="625" spans="1:11">
      <c r="A625" s="381">
        <v>625</v>
      </c>
      <c r="B625" s="146" t="s">
        <v>164</v>
      </c>
      <c r="D625" t="s">
        <v>905</v>
      </c>
      <c r="E625" s="472"/>
      <c r="F625" s="910">
        <f>'31'!G49</f>
        <v>374</v>
      </c>
      <c r="G625" s="231">
        <f t="shared" si="25"/>
        <v>374</v>
      </c>
      <c r="I625" s="472"/>
      <c r="J625" s="910">
        <f>'31'!I49</f>
        <v>415</v>
      </c>
      <c r="K625" s="231">
        <f t="shared" si="26"/>
        <v>415</v>
      </c>
    </row>
    <row r="626" spans="1:11">
      <c r="A626" s="381">
        <v>626</v>
      </c>
      <c r="B626" s="146" t="s">
        <v>165</v>
      </c>
      <c r="D626" t="s">
        <v>905</v>
      </c>
      <c r="E626" s="472"/>
      <c r="F626" s="910">
        <f>'31'!G50</f>
        <v>4900</v>
      </c>
      <c r="G626" s="231">
        <f t="shared" si="25"/>
        <v>4900</v>
      </c>
      <c r="I626" s="472"/>
      <c r="J626" s="910">
        <f>'31'!I50</f>
        <v>3805</v>
      </c>
      <c r="K626" s="231">
        <f t="shared" si="26"/>
        <v>3805</v>
      </c>
    </row>
    <row r="627" spans="1:11">
      <c r="A627" s="381">
        <v>627</v>
      </c>
      <c r="B627" s="146" t="s">
        <v>976</v>
      </c>
      <c r="D627" t="s">
        <v>905</v>
      </c>
      <c r="E627" s="472"/>
      <c r="F627" s="910">
        <f>'31'!G51</f>
        <v>0</v>
      </c>
      <c r="G627" s="231">
        <f t="shared" si="25"/>
        <v>0</v>
      </c>
      <c r="I627" s="472"/>
      <c r="J627" s="910">
        <f>'31'!I51</f>
        <v>0</v>
      </c>
      <c r="K627" s="231">
        <f t="shared" si="26"/>
        <v>0</v>
      </c>
    </row>
    <row r="628" spans="1:11">
      <c r="A628" s="381">
        <v>628</v>
      </c>
      <c r="B628" s="146" t="str">
        <f>'31'!B52</f>
        <v>Scheme Pays Reimbursement Notional</v>
      </c>
      <c r="E628" s="472"/>
      <c r="F628" s="910">
        <f>'31'!G52</f>
        <v>-108</v>
      </c>
      <c r="G628" s="231">
        <f t="shared" si="25"/>
        <v>-108</v>
      </c>
      <c r="I628" s="472"/>
      <c r="J628" s="910">
        <f>'31'!I52</f>
        <v>-825</v>
      </c>
      <c r="K628" s="231">
        <f t="shared" si="26"/>
        <v>-825</v>
      </c>
    </row>
    <row r="629" spans="1:11">
      <c r="A629" s="381">
        <v>629</v>
      </c>
      <c r="B629" s="146" t="s">
        <v>115</v>
      </c>
      <c r="D629" t="s">
        <v>905</v>
      </c>
      <c r="E629" s="472"/>
      <c r="F629" s="910">
        <f>'31'!G53</f>
        <v>1163</v>
      </c>
      <c r="G629" s="231">
        <f t="shared" si="25"/>
        <v>1163</v>
      </c>
      <c r="I629" s="472"/>
      <c r="J629" s="910">
        <f>'31'!I53</f>
        <v>827</v>
      </c>
      <c r="K629" s="231">
        <f t="shared" si="26"/>
        <v>827</v>
      </c>
    </row>
    <row r="630" spans="1:11" ht="15.75">
      <c r="A630" s="381">
        <v>630</v>
      </c>
      <c r="B630" s="341" t="s">
        <v>106</v>
      </c>
      <c r="D630" t="s">
        <v>905</v>
      </c>
      <c r="E630" s="472"/>
      <c r="F630" s="910">
        <f>'31'!G54</f>
        <v>319587</v>
      </c>
      <c r="G630" s="231">
        <f t="shared" si="25"/>
        <v>319587</v>
      </c>
      <c r="I630" s="472"/>
      <c r="J630" s="910">
        <f>'31'!I54</f>
        <v>305442</v>
      </c>
      <c r="K630" s="231">
        <f t="shared" si="26"/>
        <v>305442</v>
      </c>
    </row>
    <row r="631" spans="1:11">
      <c r="A631" s="381">
        <v>631</v>
      </c>
      <c r="B631" s="146" t="s">
        <v>1071</v>
      </c>
      <c r="D631" t="s">
        <v>905</v>
      </c>
      <c r="E631" s="472"/>
      <c r="F631" s="914">
        <f>'31'!G71</f>
        <v>23.07</v>
      </c>
      <c r="G631" s="231">
        <f t="shared" si="25"/>
        <v>23.07</v>
      </c>
      <c r="I631" s="472"/>
      <c r="J631" s="914">
        <f>'31'!I71</f>
        <v>23.76</v>
      </c>
      <c r="K631" s="231">
        <f t="shared" si="26"/>
        <v>23.76</v>
      </c>
    </row>
    <row r="632" spans="1:11" ht="15.75">
      <c r="A632" s="381">
        <v>632</v>
      </c>
      <c r="B632" s="341" t="s">
        <v>726</v>
      </c>
      <c r="E632" s="472"/>
      <c r="G632" s="231">
        <f t="shared" si="25"/>
        <v>0</v>
      </c>
      <c r="I632" s="472"/>
      <c r="K632" s="231">
        <f t="shared" si="26"/>
        <v>0</v>
      </c>
    </row>
    <row r="633" spans="1:11" ht="15.75">
      <c r="A633" s="381">
        <v>633</v>
      </c>
      <c r="B633" s="1052" t="s">
        <v>199</v>
      </c>
      <c r="E633" s="472"/>
      <c r="G633" s="231">
        <f t="shared" si="25"/>
        <v>0</v>
      </c>
      <c r="I633" s="472"/>
      <c r="K633" s="231">
        <f t="shared" si="26"/>
        <v>0</v>
      </c>
    </row>
    <row r="634" spans="1:11" ht="15.75">
      <c r="A634" s="381">
        <v>634</v>
      </c>
      <c r="B634" s="1052" t="s">
        <v>372</v>
      </c>
      <c r="E634" s="472"/>
      <c r="G634" s="231">
        <f t="shared" si="25"/>
        <v>0</v>
      </c>
      <c r="I634" s="472"/>
      <c r="K634" s="231">
        <f t="shared" si="26"/>
        <v>0</v>
      </c>
    </row>
    <row r="635" spans="1:11">
      <c r="A635" s="381">
        <v>635</v>
      </c>
      <c r="B635" s="1053" t="s">
        <v>373</v>
      </c>
      <c r="D635" t="s">
        <v>905</v>
      </c>
      <c r="E635" s="472"/>
      <c r="F635" s="910">
        <f>'32'!G8</f>
        <v>0</v>
      </c>
      <c r="G635" s="231">
        <f t="shared" si="25"/>
        <v>0</v>
      </c>
      <c r="I635" s="472"/>
      <c r="J635" s="910">
        <f>'32'!I8</f>
        <v>0</v>
      </c>
      <c r="K635" s="231">
        <f t="shared" si="26"/>
        <v>0</v>
      </c>
    </row>
    <row r="636" spans="1:11">
      <c r="A636" s="381">
        <v>636</v>
      </c>
      <c r="B636" s="1053" t="s">
        <v>374</v>
      </c>
      <c r="D636" t="s">
        <v>905</v>
      </c>
      <c r="E636" s="472"/>
      <c r="F636" s="910">
        <f>'32'!G9</f>
        <v>0</v>
      </c>
      <c r="G636" s="231">
        <f t="shared" si="25"/>
        <v>0</v>
      </c>
      <c r="I636" s="472"/>
      <c r="J636" s="910">
        <f>'32'!I9</f>
        <v>0</v>
      </c>
      <c r="K636" s="231">
        <f t="shared" si="26"/>
        <v>0</v>
      </c>
    </row>
    <row r="637" spans="1:11">
      <c r="A637" s="381">
        <v>637</v>
      </c>
      <c r="B637" s="1053" t="s">
        <v>200</v>
      </c>
      <c r="D637" t="s">
        <v>905</v>
      </c>
      <c r="E637" s="472"/>
      <c r="F637" s="910">
        <f>'32'!G10</f>
        <v>0</v>
      </c>
      <c r="G637" s="231">
        <f t="shared" si="25"/>
        <v>0</v>
      </c>
      <c r="I637" s="472"/>
      <c r="J637" s="910">
        <f>'32'!I10</f>
        <v>0</v>
      </c>
      <c r="K637" s="231">
        <f t="shared" si="26"/>
        <v>0</v>
      </c>
    </row>
    <row r="638" spans="1:11" ht="15.75">
      <c r="A638" s="381">
        <v>638</v>
      </c>
      <c r="B638" s="341" t="s">
        <v>201</v>
      </c>
      <c r="E638" s="472"/>
      <c r="G638" s="231">
        <f t="shared" si="25"/>
        <v>0</v>
      </c>
      <c r="I638" s="472"/>
      <c r="K638" s="231">
        <f t="shared" si="26"/>
        <v>0</v>
      </c>
    </row>
    <row r="639" spans="1:11">
      <c r="A639" s="381">
        <v>639</v>
      </c>
      <c r="B639" s="146" t="s">
        <v>202</v>
      </c>
      <c r="D639" t="s">
        <v>905</v>
      </c>
      <c r="E639" s="472"/>
      <c r="F639" s="910">
        <f>'32'!G12</f>
        <v>0</v>
      </c>
      <c r="G639" s="231">
        <f t="shared" si="25"/>
        <v>0</v>
      </c>
      <c r="I639" s="472"/>
      <c r="J639" s="910">
        <f>'32'!I12</f>
        <v>0</v>
      </c>
      <c r="K639" s="231">
        <f t="shared" si="26"/>
        <v>0</v>
      </c>
    </row>
    <row r="640" spans="1:11">
      <c r="A640" s="381">
        <v>640</v>
      </c>
      <c r="B640" s="146" t="s">
        <v>203</v>
      </c>
      <c r="D640" t="s">
        <v>905</v>
      </c>
      <c r="E640" s="472"/>
      <c r="F640" s="910">
        <f>'32'!G13</f>
        <v>0</v>
      </c>
      <c r="G640" s="231">
        <f t="shared" si="25"/>
        <v>0</v>
      </c>
      <c r="I640" s="472"/>
      <c r="J640" s="910">
        <f>'32'!I13</f>
        <v>0</v>
      </c>
      <c r="K640" s="231">
        <f t="shared" si="26"/>
        <v>0</v>
      </c>
    </row>
    <row r="641" spans="1:11">
      <c r="A641" s="381">
        <v>641</v>
      </c>
      <c r="B641" s="146" t="s">
        <v>204</v>
      </c>
      <c r="D641" t="s">
        <v>905</v>
      </c>
      <c r="E641" s="472"/>
      <c r="F641" s="910">
        <f>'32'!G14</f>
        <v>0</v>
      </c>
      <c r="G641" s="231">
        <f t="shared" si="25"/>
        <v>0</v>
      </c>
      <c r="I641" s="472"/>
      <c r="J641" s="910">
        <f>'32'!I14</f>
        <v>0</v>
      </c>
      <c r="K641" s="231">
        <f t="shared" si="26"/>
        <v>0</v>
      </c>
    </row>
    <row r="642" spans="1:11">
      <c r="A642" s="381">
        <v>642</v>
      </c>
      <c r="B642" s="146" t="s">
        <v>35</v>
      </c>
      <c r="D642" t="s">
        <v>905</v>
      </c>
      <c r="E642" s="472"/>
      <c r="F642" s="910">
        <f>'32'!G15</f>
        <v>0</v>
      </c>
      <c r="G642" s="231">
        <f t="shared" si="25"/>
        <v>0</v>
      </c>
      <c r="I642" s="472"/>
      <c r="J642" s="910">
        <f>'32'!I15</f>
        <v>0</v>
      </c>
      <c r="K642" s="231">
        <f t="shared" si="26"/>
        <v>0</v>
      </c>
    </row>
    <row r="643" spans="1:11" ht="15.75">
      <c r="A643" s="381">
        <v>643</v>
      </c>
      <c r="B643" s="341" t="s">
        <v>106</v>
      </c>
      <c r="D643" t="s">
        <v>905</v>
      </c>
      <c r="E643" s="472"/>
      <c r="F643" s="910">
        <f>'32'!G16</f>
        <v>0</v>
      </c>
      <c r="G643" s="231">
        <f t="shared" si="25"/>
        <v>0</v>
      </c>
      <c r="I643" s="472"/>
      <c r="J643" s="910">
        <f>'32'!I16</f>
        <v>0</v>
      </c>
      <c r="K643" s="231">
        <f t="shared" si="26"/>
        <v>0</v>
      </c>
    </row>
    <row r="644" spans="1:11" ht="15.75">
      <c r="A644" s="381">
        <v>644</v>
      </c>
      <c r="B644" s="341" t="s">
        <v>564</v>
      </c>
      <c r="E644" s="472"/>
      <c r="G644" s="231">
        <f t="shared" si="25"/>
        <v>0</v>
      </c>
      <c r="I644" s="472"/>
      <c r="K644" s="231">
        <f t="shared" si="26"/>
        <v>0</v>
      </c>
    </row>
    <row r="645" spans="1:11">
      <c r="A645" s="381">
        <v>645</v>
      </c>
      <c r="B645" s="146" t="s">
        <v>205</v>
      </c>
      <c r="D645" t="s">
        <v>905</v>
      </c>
      <c r="E645" s="472"/>
      <c r="F645" s="910">
        <f>'32'!G22</f>
        <v>10</v>
      </c>
      <c r="G645" s="231">
        <f t="shared" si="25"/>
        <v>10</v>
      </c>
      <c r="I645" s="472"/>
      <c r="J645" s="910">
        <f>'32'!I22</f>
        <v>116</v>
      </c>
      <c r="K645" s="231">
        <f t="shared" si="26"/>
        <v>116</v>
      </c>
    </row>
    <row r="646" spans="1:11">
      <c r="A646" s="381">
        <v>646</v>
      </c>
      <c r="B646" s="388" t="s">
        <v>1702</v>
      </c>
      <c r="D646" t="s">
        <v>905</v>
      </c>
      <c r="E646" s="472"/>
      <c r="F646" s="910">
        <f>'32'!G23</f>
        <v>-2</v>
      </c>
      <c r="G646" s="231">
        <f t="shared" si="25"/>
        <v>-2</v>
      </c>
      <c r="I646" s="472"/>
      <c r="J646" s="910">
        <f>'32'!I23</f>
        <v>0</v>
      </c>
      <c r="K646" s="231">
        <f t="shared" si="26"/>
        <v>0</v>
      </c>
    </row>
    <row r="647" spans="1:11">
      <c r="A647" s="381">
        <v>647</v>
      </c>
      <c r="B647" s="146" t="s">
        <v>206</v>
      </c>
      <c r="D647" t="s">
        <v>905</v>
      </c>
      <c r="E647" s="472"/>
      <c r="F647" s="910">
        <f>'32'!G24</f>
        <v>0</v>
      </c>
      <c r="G647" s="231">
        <f t="shared" si="25"/>
        <v>0</v>
      </c>
      <c r="I647" s="472"/>
      <c r="J647" s="910">
        <f>'32'!I24</f>
        <v>0</v>
      </c>
      <c r="K647" s="231">
        <f t="shared" si="26"/>
        <v>0</v>
      </c>
    </row>
    <row r="648" spans="1:11">
      <c r="A648" s="381">
        <v>648</v>
      </c>
      <c r="B648" s="146" t="s">
        <v>469</v>
      </c>
      <c r="D648" t="s">
        <v>905</v>
      </c>
      <c r="E648" s="472"/>
      <c r="F648" s="910">
        <f>'32'!G25</f>
        <v>0</v>
      </c>
      <c r="G648" s="231">
        <f t="shared" si="25"/>
        <v>0</v>
      </c>
      <c r="I648" s="472"/>
      <c r="J648" s="910">
        <f>'32'!I25</f>
        <v>0</v>
      </c>
      <c r="K648" s="231">
        <f t="shared" si="26"/>
        <v>0</v>
      </c>
    </row>
    <row r="649" spans="1:11">
      <c r="A649" s="381">
        <v>649</v>
      </c>
      <c r="B649" s="146" t="s">
        <v>207</v>
      </c>
      <c r="D649" t="s">
        <v>905</v>
      </c>
      <c r="E649" s="472"/>
      <c r="F649" s="910">
        <f>'32'!G26</f>
        <v>0</v>
      </c>
      <c r="G649" s="231">
        <f t="shared" si="25"/>
        <v>0</v>
      </c>
      <c r="I649" s="472"/>
      <c r="J649" s="910">
        <f>'32'!I26</f>
        <v>0</v>
      </c>
      <c r="K649" s="231">
        <f t="shared" si="26"/>
        <v>0</v>
      </c>
    </row>
    <row r="650" spans="1:11">
      <c r="A650" s="381">
        <v>650</v>
      </c>
      <c r="B650" s="146" t="s">
        <v>208</v>
      </c>
      <c r="D650" t="s">
        <v>905</v>
      </c>
      <c r="E650" s="472"/>
      <c r="F650" s="910">
        <f>'32'!G27</f>
        <v>0</v>
      </c>
      <c r="G650" s="231">
        <f t="shared" si="25"/>
        <v>0</v>
      </c>
      <c r="I650" s="472"/>
      <c r="J650" s="910">
        <f>'32'!I27</f>
        <v>0</v>
      </c>
      <c r="K650" s="231">
        <f t="shared" si="26"/>
        <v>0</v>
      </c>
    </row>
    <row r="651" spans="1:11">
      <c r="A651" s="381">
        <v>651</v>
      </c>
      <c r="B651" s="146" t="s">
        <v>1082</v>
      </c>
      <c r="D651" t="s">
        <v>905</v>
      </c>
      <c r="E651" s="472"/>
      <c r="F651" s="910">
        <f>'32'!G28</f>
        <v>0</v>
      </c>
      <c r="G651" s="231">
        <f t="shared" ref="G651:G727" si="27">F651-E651</f>
        <v>0</v>
      </c>
      <c r="I651" s="472"/>
      <c r="J651" s="910">
        <f>'32'!I28</f>
        <v>0</v>
      </c>
      <c r="K651" s="231">
        <f t="shared" si="26"/>
        <v>0</v>
      </c>
    </row>
    <row r="652" spans="1:11">
      <c r="A652" s="381">
        <v>652</v>
      </c>
      <c r="B652" s="146" t="s">
        <v>1083</v>
      </c>
      <c r="D652" t="s">
        <v>905</v>
      </c>
      <c r="E652" s="472"/>
      <c r="F652" s="910">
        <f>'32'!G29</f>
        <v>0</v>
      </c>
      <c r="G652" s="231">
        <f t="shared" si="27"/>
        <v>0</v>
      </c>
      <c r="I652" s="472"/>
      <c r="J652" s="910">
        <f>'32'!I29</f>
        <v>0</v>
      </c>
      <c r="K652" s="231">
        <f t="shared" si="26"/>
        <v>0</v>
      </c>
    </row>
    <row r="653" spans="1:11">
      <c r="A653" s="381">
        <v>653</v>
      </c>
      <c r="B653" s="146" t="s">
        <v>209</v>
      </c>
      <c r="D653" t="s">
        <v>905</v>
      </c>
      <c r="E653" s="472"/>
      <c r="F653" s="910">
        <f>'32'!G30</f>
        <v>0</v>
      </c>
      <c r="G653" s="231">
        <f t="shared" si="27"/>
        <v>0</v>
      </c>
      <c r="I653" s="472"/>
      <c r="J653" s="910">
        <f>'32'!I30</f>
        <v>0</v>
      </c>
      <c r="K653" s="231">
        <f t="shared" ref="K653:K670" si="28">J653-I653</f>
        <v>0</v>
      </c>
    </row>
    <row r="654" spans="1:11" ht="15.75">
      <c r="A654" s="381">
        <v>654</v>
      </c>
      <c r="B654" s="341" t="s">
        <v>106</v>
      </c>
      <c r="D654" t="s">
        <v>905</v>
      </c>
      <c r="E654" s="472"/>
      <c r="F654" s="910">
        <f>'32'!G31</f>
        <v>8</v>
      </c>
      <c r="G654" s="231">
        <f t="shared" si="27"/>
        <v>8</v>
      </c>
      <c r="I654" s="472"/>
      <c r="J654" s="910">
        <f>'32'!I31</f>
        <v>116</v>
      </c>
      <c r="K654" s="231">
        <f t="shared" si="28"/>
        <v>116</v>
      </c>
    </row>
    <row r="655" spans="1:11" ht="15.75">
      <c r="A655" s="381">
        <v>655</v>
      </c>
      <c r="B655" s="341" t="s">
        <v>565</v>
      </c>
      <c r="E655" s="472"/>
      <c r="G655" s="231">
        <f t="shared" si="27"/>
        <v>0</v>
      </c>
      <c r="I655" s="472"/>
      <c r="K655" s="231">
        <f t="shared" si="28"/>
        <v>0</v>
      </c>
    </row>
    <row r="656" spans="1:11">
      <c r="A656" s="381">
        <v>656</v>
      </c>
      <c r="B656" s="146" t="s">
        <v>1084</v>
      </c>
      <c r="D656" t="s">
        <v>905</v>
      </c>
      <c r="E656" s="472"/>
      <c r="F656" s="910">
        <f>'32'!G37</f>
        <v>0</v>
      </c>
      <c r="G656" s="231">
        <f t="shared" si="27"/>
        <v>0</v>
      </c>
      <c r="I656" s="472"/>
      <c r="J656" s="910">
        <f>'32'!I37</f>
        <v>0</v>
      </c>
      <c r="K656" s="231">
        <f t="shared" si="28"/>
        <v>0</v>
      </c>
    </row>
    <row r="657" spans="1:11">
      <c r="A657" s="381">
        <v>657</v>
      </c>
      <c r="B657" s="146" t="s">
        <v>210</v>
      </c>
      <c r="D657" t="s">
        <v>905</v>
      </c>
      <c r="E657" s="472"/>
      <c r="F657" s="910">
        <f>'32'!G38</f>
        <v>0</v>
      </c>
      <c r="G657" s="231">
        <f t="shared" si="27"/>
        <v>0</v>
      </c>
      <c r="I657" s="472"/>
      <c r="J657" s="910">
        <f>'32'!I38</f>
        <v>0</v>
      </c>
      <c r="K657" s="231">
        <f t="shared" si="28"/>
        <v>0</v>
      </c>
    </row>
    <row r="658" spans="1:11">
      <c r="A658" s="381">
        <v>658</v>
      </c>
      <c r="B658" s="146" t="s">
        <v>1535</v>
      </c>
      <c r="D658" t="s">
        <v>905</v>
      </c>
      <c r="E658" s="472"/>
      <c r="F658" s="910">
        <f>'32'!G39</f>
        <v>696</v>
      </c>
      <c r="G658" s="231">
        <f t="shared" si="27"/>
        <v>696</v>
      </c>
      <c r="I658" s="472"/>
      <c r="J658" s="910">
        <f>'32'!I39</f>
        <v>158</v>
      </c>
      <c r="K658" s="231">
        <f t="shared" si="28"/>
        <v>158</v>
      </c>
    </row>
    <row r="659" spans="1:11" ht="15.75">
      <c r="A659" s="381">
        <v>659</v>
      </c>
      <c r="B659" s="341" t="s">
        <v>211</v>
      </c>
      <c r="E659" s="472"/>
      <c r="G659" s="231">
        <f t="shared" si="27"/>
        <v>0</v>
      </c>
      <c r="I659" s="472"/>
      <c r="K659" s="231">
        <f t="shared" si="28"/>
        <v>0</v>
      </c>
    </row>
    <row r="660" spans="1:11">
      <c r="A660" s="381">
        <v>660</v>
      </c>
      <c r="B660" s="146" t="s">
        <v>977</v>
      </c>
      <c r="D660" t="s">
        <v>905</v>
      </c>
      <c r="E660" s="472"/>
      <c r="F660" s="910">
        <f>'32'!G41</f>
        <v>3606</v>
      </c>
      <c r="G660" s="231">
        <f t="shared" si="27"/>
        <v>3606</v>
      </c>
      <c r="I660" s="472"/>
      <c r="J660" s="910">
        <f>'32'!I41</f>
        <v>1868</v>
      </c>
      <c r="K660" s="231">
        <f t="shared" si="28"/>
        <v>1868</v>
      </c>
    </row>
    <row r="661" spans="1:11">
      <c r="A661" s="381">
        <v>661</v>
      </c>
      <c r="B661" s="146" t="s">
        <v>978</v>
      </c>
      <c r="D661" t="s">
        <v>905</v>
      </c>
      <c r="E661" s="472"/>
      <c r="F661" s="910">
        <f>'32'!G42</f>
        <v>0</v>
      </c>
      <c r="G661" s="231">
        <f t="shared" si="27"/>
        <v>0</v>
      </c>
      <c r="I661" s="472"/>
      <c r="J661" s="910">
        <f>'32'!I42</f>
        <v>2995</v>
      </c>
      <c r="K661" s="231">
        <f t="shared" si="28"/>
        <v>2995</v>
      </c>
    </row>
    <row r="662" spans="1:11">
      <c r="A662" s="381">
        <v>662</v>
      </c>
      <c r="B662" s="388" t="s">
        <v>1677</v>
      </c>
      <c r="D662" t="s">
        <v>905</v>
      </c>
      <c r="E662" s="472"/>
      <c r="F662" s="910">
        <f>'32'!G43</f>
        <v>800</v>
      </c>
      <c r="G662" s="231">
        <f t="shared" si="27"/>
        <v>800</v>
      </c>
      <c r="I662" s="472"/>
      <c r="J662" s="910">
        <f>'32'!I43</f>
        <v>0</v>
      </c>
      <c r="K662" s="231">
        <f>J662-I662</f>
        <v>0</v>
      </c>
    </row>
    <row r="663" spans="1:11">
      <c r="A663" s="381">
        <v>663</v>
      </c>
      <c r="B663" s="146" t="s">
        <v>214</v>
      </c>
      <c r="D663" t="s">
        <v>905</v>
      </c>
      <c r="E663" s="472"/>
      <c r="F663" s="910">
        <f>'32'!G44</f>
        <v>0</v>
      </c>
      <c r="G663" s="231">
        <f t="shared" si="27"/>
        <v>0</v>
      </c>
      <c r="I663" s="472"/>
      <c r="J663" s="910">
        <f>'32'!I44</f>
        <v>0</v>
      </c>
      <c r="K663" s="231">
        <f t="shared" si="28"/>
        <v>0</v>
      </c>
    </row>
    <row r="664" spans="1:11">
      <c r="A664" s="381">
        <v>664</v>
      </c>
      <c r="B664" s="146" t="s">
        <v>215</v>
      </c>
      <c r="D664" t="s">
        <v>905</v>
      </c>
      <c r="E664" s="472"/>
      <c r="F664" s="910">
        <f>'32'!G45</f>
        <v>0</v>
      </c>
      <c r="G664" s="231">
        <f t="shared" si="27"/>
        <v>0</v>
      </c>
      <c r="I664" s="472"/>
      <c r="J664" s="910">
        <f>'32'!I45</f>
        <v>0</v>
      </c>
      <c r="K664" s="231">
        <f t="shared" si="28"/>
        <v>0</v>
      </c>
    </row>
    <row r="665" spans="1:11" ht="15.75">
      <c r="A665" s="381">
        <v>665</v>
      </c>
      <c r="B665" s="341" t="s">
        <v>216</v>
      </c>
      <c r="D665" t="s">
        <v>905</v>
      </c>
      <c r="E665" s="472"/>
      <c r="F665" s="910">
        <f>'32'!G46</f>
        <v>5102</v>
      </c>
      <c r="G665" s="231">
        <f t="shared" si="27"/>
        <v>5102</v>
      </c>
      <c r="I665" s="472"/>
      <c r="J665" s="910">
        <f>'32'!I46</f>
        <v>5021</v>
      </c>
      <c r="K665" s="231">
        <f t="shared" si="28"/>
        <v>5021</v>
      </c>
    </row>
    <row r="666" spans="1:11">
      <c r="A666" s="381">
        <v>666</v>
      </c>
      <c r="B666" s="146" t="s">
        <v>217</v>
      </c>
      <c r="D666" t="s">
        <v>905</v>
      </c>
      <c r="E666" s="472"/>
      <c r="F666" s="910">
        <f>'32'!G47</f>
        <v>-73</v>
      </c>
      <c r="G666" s="231">
        <f t="shared" si="27"/>
        <v>-73</v>
      </c>
      <c r="I666" s="472"/>
      <c r="J666" s="910">
        <f>'32'!I47</f>
        <v>-77</v>
      </c>
      <c r="K666" s="231">
        <f t="shared" si="28"/>
        <v>-77</v>
      </c>
    </row>
    <row r="667" spans="1:11">
      <c r="A667" s="381">
        <v>667</v>
      </c>
      <c r="B667" s="936" t="s">
        <v>834</v>
      </c>
      <c r="D667" t="s">
        <v>905</v>
      </c>
      <c r="E667" s="472"/>
      <c r="F667" s="718"/>
      <c r="G667" s="231">
        <f t="shared" si="27"/>
        <v>0</v>
      </c>
      <c r="I667" s="472"/>
      <c r="J667" s="718"/>
      <c r="K667" s="231">
        <f t="shared" si="28"/>
        <v>0</v>
      </c>
    </row>
    <row r="668" spans="1:11">
      <c r="A668" s="381">
        <v>668</v>
      </c>
      <c r="B668" s="146" t="s">
        <v>218</v>
      </c>
      <c r="D668" t="s">
        <v>905</v>
      </c>
      <c r="E668" s="472"/>
      <c r="F668" s="910">
        <f>'32'!G48</f>
        <v>0</v>
      </c>
      <c r="G668" s="231">
        <f t="shared" si="27"/>
        <v>0</v>
      </c>
      <c r="I668" s="472"/>
      <c r="J668" s="910">
        <f>'32'!I48</f>
        <v>0</v>
      </c>
      <c r="K668" s="231">
        <f t="shared" si="28"/>
        <v>0</v>
      </c>
    </row>
    <row r="669" spans="1:11" ht="15.75">
      <c r="A669" s="381">
        <v>669</v>
      </c>
      <c r="B669" s="341" t="s">
        <v>106</v>
      </c>
      <c r="D669" t="s">
        <v>905</v>
      </c>
      <c r="E669" s="472"/>
      <c r="F669" s="910">
        <f>'32'!G49</f>
        <v>5029</v>
      </c>
      <c r="G669" s="231">
        <f t="shared" si="27"/>
        <v>5029</v>
      </c>
      <c r="I669" s="472"/>
      <c r="J669" s="910">
        <f>'32'!I49</f>
        <v>4944</v>
      </c>
      <c r="K669" s="231">
        <f t="shared" si="28"/>
        <v>4944</v>
      </c>
    </row>
    <row r="670" spans="1:11" ht="15.75">
      <c r="A670" s="381">
        <v>670</v>
      </c>
      <c r="B670" s="341" t="s">
        <v>571</v>
      </c>
      <c r="E670" s="472"/>
      <c r="G670" s="231">
        <f t="shared" si="27"/>
        <v>0</v>
      </c>
      <c r="I670" s="472"/>
      <c r="K670" s="231">
        <f t="shared" si="28"/>
        <v>0</v>
      </c>
    </row>
    <row r="671" spans="1:11" ht="15.75">
      <c r="A671" s="381">
        <v>671</v>
      </c>
      <c r="B671" s="341" t="s">
        <v>1575</v>
      </c>
      <c r="E671" s="472"/>
      <c r="G671" s="231">
        <f t="shared" si="27"/>
        <v>0</v>
      </c>
      <c r="I671" s="472"/>
    </row>
    <row r="672" spans="1:11" ht="15.75">
      <c r="A672" s="381">
        <v>672</v>
      </c>
      <c r="B672" s="341" t="s">
        <v>183</v>
      </c>
      <c r="E672" s="472"/>
      <c r="G672" s="231">
        <f t="shared" si="27"/>
        <v>0</v>
      </c>
      <c r="I672" s="472"/>
    </row>
    <row r="673" spans="1:11">
      <c r="A673" s="381">
        <v>673</v>
      </c>
      <c r="B673" s="146" t="s">
        <v>184</v>
      </c>
      <c r="E673" s="472"/>
      <c r="F673" s="910">
        <f>'33'!F16</f>
        <v>898</v>
      </c>
      <c r="G673" s="231">
        <f>F673-E673</f>
        <v>898</v>
      </c>
      <c r="I673" s="472"/>
    </row>
    <row r="674" spans="1:11">
      <c r="A674" s="381">
        <v>674</v>
      </c>
      <c r="B674" s="146" t="s">
        <v>185</v>
      </c>
      <c r="E674" s="472"/>
      <c r="F674" s="910">
        <f>'33'!F17</f>
        <v>0</v>
      </c>
      <c r="G674" s="231">
        <f t="shared" si="27"/>
        <v>0</v>
      </c>
      <c r="I674" s="472"/>
    </row>
    <row r="675" spans="1:11">
      <c r="A675" s="381">
        <v>675</v>
      </c>
      <c r="B675" s="146" t="s">
        <v>186</v>
      </c>
      <c r="E675" s="472"/>
      <c r="F675" s="910">
        <f>'33'!F18</f>
        <v>0</v>
      </c>
      <c r="G675" s="231">
        <f t="shared" si="27"/>
        <v>0</v>
      </c>
      <c r="I675" s="472"/>
    </row>
    <row r="676" spans="1:11" ht="15.75">
      <c r="A676" s="381">
        <v>676</v>
      </c>
      <c r="B676" s="341" t="s">
        <v>106</v>
      </c>
      <c r="E676" s="472"/>
      <c r="F676" s="910">
        <f>'33'!F19</f>
        <v>898</v>
      </c>
      <c r="G676" s="231">
        <f t="shared" si="27"/>
        <v>898</v>
      </c>
      <c r="I676" s="472"/>
    </row>
    <row r="677" spans="1:11" ht="15.75">
      <c r="A677" s="381">
        <v>677</v>
      </c>
      <c r="B677" s="341" t="s">
        <v>366</v>
      </c>
      <c r="E677" s="472"/>
      <c r="G677" s="231">
        <f t="shared" si="27"/>
        <v>0</v>
      </c>
      <c r="I677" s="472"/>
    </row>
    <row r="678" spans="1:11" ht="15.75">
      <c r="A678" s="381">
        <v>678</v>
      </c>
      <c r="B678" s="341" t="s">
        <v>367</v>
      </c>
      <c r="E678" s="472"/>
      <c r="G678" s="231">
        <f t="shared" si="27"/>
        <v>0</v>
      </c>
      <c r="I678" s="472"/>
    </row>
    <row r="679" spans="1:11">
      <c r="A679" s="381">
        <v>679</v>
      </c>
      <c r="B679" s="146" t="s">
        <v>187</v>
      </c>
      <c r="E679" s="472"/>
      <c r="F679" s="910">
        <f>'33'!F24</f>
        <v>191</v>
      </c>
      <c r="G679" s="231">
        <f t="shared" si="27"/>
        <v>191</v>
      </c>
      <c r="I679" s="472"/>
    </row>
    <row r="680" spans="1:11">
      <c r="A680" s="381">
        <v>680</v>
      </c>
      <c r="B680" s="146" t="s">
        <v>188</v>
      </c>
      <c r="E680" s="472"/>
      <c r="F680" s="910">
        <f>'33'!F25</f>
        <v>96</v>
      </c>
      <c r="G680" s="231">
        <f t="shared" si="27"/>
        <v>96</v>
      </c>
      <c r="I680" s="472"/>
    </row>
    <row r="681" spans="1:11">
      <c r="A681" s="381">
        <v>681</v>
      </c>
      <c r="B681" s="146" t="s">
        <v>189</v>
      </c>
      <c r="E681" s="472"/>
      <c r="F681" s="910">
        <f>'33'!F26</f>
        <v>0</v>
      </c>
      <c r="G681" s="231">
        <f t="shared" si="27"/>
        <v>0</v>
      </c>
      <c r="I681" s="472"/>
    </row>
    <row r="682" spans="1:11" ht="15.75">
      <c r="A682" s="381">
        <v>682</v>
      </c>
      <c r="B682" s="341" t="s">
        <v>106</v>
      </c>
      <c r="E682" s="472"/>
      <c r="F682" s="910">
        <f>'33'!F27</f>
        <v>287</v>
      </c>
      <c r="G682" s="231">
        <f t="shared" si="27"/>
        <v>287</v>
      </c>
      <c r="I682" s="472"/>
    </row>
    <row r="683" spans="1:11" ht="15.75">
      <c r="A683" s="381">
        <v>683</v>
      </c>
      <c r="B683" s="341" t="s">
        <v>1576</v>
      </c>
      <c r="E683" s="472"/>
      <c r="G683" s="231">
        <f t="shared" si="27"/>
        <v>0</v>
      </c>
      <c r="I683" s="472"/>
      <c r="K683" s="231">
        <f t="shared" ref="K683:K758" si="29">J683-I683</f>
        <v>0</v>
      </c>
    </row>
    <row r="684" spans="1:11" ht="15.75">
      <c r="A684" s="381">
        <v>684</v>
      </c>
      <c r="B684" s="341" t="s">
        <v>183</v>
      </c>
      <c r="C684" s="941"/>
      <c r="E684" s="472"/>
      <c r="G684" s="231">
        <f t="shared" si="27"/>
        <v>0</v>
      </c>
      <c r="I684" s="472"/>
      <c r="K684" s="231">
        <f t="shared" si="29"/>
        <v>0</v>
      </c>
    </row>
    <row r="685" spans="1:11">
      <c r="A685" s="381">
        <v>685</v>
      </c>
      <c r="B685" s="146" t="s">
        <v>184</v>
      </c>
      <c r="D685" t="s">
        <v>905</v>
      </c>
      <c r="E685" s="472"/>
      <c r="F685" s="910">
        <f>'33'!H16</f>
        <v>826</v>
      </c>
      <c r="G685" s="231">
        <f t="shared" si="27"/>
        <v>826</v>
      </c>
      <c r="I685" s="472"/>
      <c r="K685" s="231">
        <f t="shared" si="29"/>
        <v>0</v>
      </c>
    </row>
    <row r="686" spans="1:11">
      <c r="A686" s="381">
        <v>686</v>
      </c>
      <c r="B686" s="146" t="s">
        <v>185</v>
      </c>
      <c r="D686" t="s">
        <v>905</v>
      </c>
      <c r="E686" s="472"/>
      <c r="F686" s="910">
        <f>'33'!H17</f>
        <v>0</v>
      </c>
      <c r="G686" s="231">
        <f t="shared" si="27"/>
        <v>0</v>
      </c>
      <c r="I686" s="472"/>
      <c r="K686" s="231">
        <f t="shared" si="29"/>
        <v>0</v>
      </c>
    </row>
    <row r="687" spans="1:11">
      <c r="A687" s="381">
        <v>687</v>
      </c>
      <c r="B687" s="146" t="s">
        <v>186</v>
      </c>
      <c r="D687" t="s">
        <v>905</v>
      </c>
      <c r="E687" s="472"/>
      <c r="F687" s="910">
        <f>'33'!H18</f>
        <v>0</v>
      </c>
      <c r="G687" s="231">
        <f t="shared" si="27"/>
        <v>0</v>
      </c>
      <c r="I687" s="472"/>
      <c r="K687" s="231">
        <f t="shared" si="29"/>
        <v>0</v>
      </c>
    </row>
    <row r="688" spans="1:11" ht="15.75">
      <c r="A688" s="381">
        <v>688</v>
      </c>
      <c r="B688" s="341" t="s">
        <v>106</v>
      </c>
      <c r="D688" t="s">
        <v>905</v>
      </c>
      <c r="E688" s="472"/>
      <c r="F688" s="910">
        <f>'33'!H19</f>
        <v>826</v>
      </c>
      <c r="G688" s="231">
        <f t="shared" si="27"/>
        <v>826</v>
      </c>
      <c r="I688" s="472"/>
      <c r="K688" s="231">
        <f t="shared" si="29"/>
        <v>0</v>
      </c>
    </row>
    <row r="689" spans="1:11" ht="15.75">
      <c r="A689" s="381">
        <v>689</v>
      </c>
      <c r="B689" s="341" t="s">
        <v>366</v>
      </c>
      <c r="E689" s="472"/>
      <c r="G689" s="231">
        <f t="shared" si="27"/>
        <v>0</v>
      </c>
      <c r="I689" s="472"/>
      <c r="K689" s="231">
        <f t="shared" si="29"/>
        <v>0</v>
      </c>
    </row>
    <row r="690" spans="1:11" ht="15.75">
      <c r="A690" s="381">
        <v>690</v>
      </c>
      <c r="B690" s="341" t="s">
        <v>367</v>
      </c>
      <c r="E690" s="472"/>
      <c r="G690" s="231">
        <f t="shared" si="27"/>
        <v>0</v>
      </c>
      <c r="I690" s="472"/>
      <c r="K690" s="231">
        <f t="shared" si="29"/>
        <v>0</v>
      </c>
    </row>
    <row r="691" spans="1:11">
      <c r="A691" s="381">
        <v>691</v>
      </c>
      <c r="B691" s="146" t="s">
        <v>187</v>
      </c>
      <c r="D691" t="s">
        <v>905</v>
      </c>
      <c r="E691" s="472"/>
      <c r="F691" s="910">
        <f>'33'!H24</f>
        <v>637</v>
      </c>
      <c r="G691" s="231">
        <f t="shared" si="27"/>
        <v>637</v>
      </c>
      <c r="I691" s="472"/>
      <c r="K691" s="231">
        <f t="shared" si="29"/>
        <v>0</v>
      </c>
    </row>
    <row r="692" spans="1:11">
      <c r="A692" s="381">
        <v>692</v>
      </c>
      <c r="B692" s="146" t="s">
        <v>188</v>
      </c>
      <c r="D692" t="s">
        <v>905</v>
      </c>
      <c r="E692" s="472"/>
      <c r="F692" s="910">
        <f>'33'!H25</f>
        <v>1934</v>
      </c>
      <c r="G692" s="231">
        <f t="shared" si="27"/>
        <v>1934</v>
      </c>
      <c r="I692" s="472"/>
      <c r="K692" s="231">
        <f t="shared" si="29"/>
        <v>0</v>
      </c>
    </row>
    <row r="693" spans="1:11">
      <c r="A693" s="381">
        <v>693</v>
      </c>
      <c r="B693" s="146" t="s">
        <v>189</v>
      </c>
      <c r="D693" t="s">
        <v>905</v>
      </c>
      <c r="E693" s="472"/>
      <c r="F693" s="910">
        <f>'33'!H26</f>
        <v>1570</v>
      </c>
      <c r="G693" s="231">
        <f t="shared" si="27"/>
        <v>1570</v>
      </c>
      <c r="I693" s="472"/>
      <c r="K693" s="231">
        <f t="shared" si="29"/>
        <v>0</v>
      </c>
    </row>
    <row r="694" spans="1:11" ht="15.75">
      <c r="A694" s="381">
        <v>694</v>
      </c>
      <c r="B694" s="341" t="s">
        <v>106</v>
      </c>
      <c r="D694" t="s">
        <v>905</v>
      </c>
      <c r="E694" s="472"/>
      <c r="F694" s="910">
        <f>'33'!H27</f>
        <v>4141</v>
      </c>
      <c r="G694" s="231">
        <f>F694-E694</f>
        <v>4141</v>
      </c>
      <c r="I694" s="472"/>
      <c r="K694" s="231">
        <f>J694-I694</f>
        <v>0</v>
      </c>
    </row>
    <row r="695" spans="1:11">
      <c r="A695" s="381">
        <v>695</v>
      </c>
      <c r="B695" s="947" t="s">
        <v>1657</v>
      </c>
      <c r="E695" s="472"/>
      <c r="G695" s="231">
        <f t="shared" ref="G695:G706" si="30">F695-E695</f>
        <v>0</v>
      </c>
      <c r="I695" s="472"/>
      <c r="K695" s="231">
        <f t="shared" ref="K695:K706" si="31">J695-I695</f>
        <v>0</v>
      </c>
    </row>
    <row r="696" spans="1:11">
      <c r="A696" s="381">
        <v>696</v>
      </c>
      <c r="B696" s="947" t="s">
        <v>183</v>
      </c>
      <c r="E696" s="472"/>
      <c r="G696" s="231">
        <f t="shared" si="30"/>
        <v>0</v>
      </c>
      <c r="I696" s="472"/>
      <c r="K696" s="231">
        <f t="shared" si="31"/>
        <v>0</v>
      </c>
    </row>
    <row r="697" spans="1:11">
      <c r="A697" s="381">
        <v>697</v>
      </c>
      <c r="B697" s="388" t="s">
        <v>184</v>
      </c>
      <c r="E697" s="472"/>
      <c r="F697" s="910">
        <f>'33'!J16</f>
        <v>1724</v>
      </c>
      <c r="G697" s="231">
        <f t="shared" si="30"/>
        <v>1724</v>
      </c>
      <c r="I697" s="472"/>
      <c r="J697" s="910">
        <f>'33'!K16</f>
        <v>2378</v>
      </c>
      <c r="K697" s="231">
        <f t="shared" si="31"/>
        <v>2378</v>
      </c>
    </row>
    <row r="698" spans="1:11">
      <c r="A698" s="381">
        <v>698</v>
      </c>
      <c r="B698" s="388" t="s">
        <v>185</v>
      </c>
      <c r="E698" s="472"/>
      <c r="F698" s="910">
        <f>'33'!J17</f>
        <v>0</v>
      </c>
      <c r="G698" s="231">
        <f t="shared" si="30"/>
        <v>0</v>
      </c>
      <c r="I698" s="472"/>
      <c r="J698" s="910">
        <f>'33'!K17</f>
        <v>0</v>
      </c>
      <c r="K698" s="231">
        <f t="shared" si="31"/>
        <v>0</v>
      </c>
    </row>
    <row r="699" spans="1:11">
      <c r="A699" s="381">
        <v>699</v>
      </c>
      <c r="B699" s="388" t="s">
        <v>186</v>
      </c>
      <c r="E699" s="472"/>
      <c r="F699" s="910">
        <f>'33'!J18</f>
        <v>0</v>
      </c>
      <c r="G699" s="231">
        <f t="shared" si="30"/>
        <v>0</v>
      </c>
      <c r="I699" s="472"/>
      <c r="J699" s="910">
        <f>'33'!K18</f>
        <v>0</v>
      </c>
      <c r="K699" s="231">
        <f t="shared" si="31"/>
        <v>0</v>
      </c>
    </row>
    <row r="700" spans="1:11">
      <c r="A700" s="381">
        <v>700</v>
      </c>
      <c r="B700" s="388" t="s">
        <v>106</v>
      </c>
      <c r="E700" s="472"/>
      <c r="F700" s="910">
        <f>'33'!J19</f>
        <v>1724</v>
      </c>
      <c r="G700" s="231">
        <f t="shared" si="30"/>
        <v>1724</v>
      </c>
      <c r="I700" s="472"/>
      <c r="J700" s="910">
        <f>'33'!K19</f>
        <v>2378</v>
      </c>
      <c r="K700" s="231">
        <f t="shared" si="31"/>
        <v>2378</v>
      </c>
    </row>
    <row r="701" spans="1:11">
      <c r="A701" s="381">
        <v>701</v>
      </c>
      <c r="B701" s="947" t="s">
        <v>366</v>
      </c>
      <c r="E701" s="472"/>
      <c r="G701" s="231">
        <f t="shared" si="30"/>
        <v>0</v>
      </c>
      <c r="I701" s="472"/>
      <c r="K701" s="231">
        <f t="shared" si="31"/>
        <v>0</v>
      </c>
    </row>
    <row r="702" spans="1:11">
      <c r="A702" s="381">
        <v>702</v>
      </c>
      <c r="B702" s="947" t="s">
        <v>367</v>
      </c>
      <c r="E702" s="472"/>
      <c r="G702" s="231">
        <f t="shared" si="30"/>
        <v>0</v>
      </c>
      <c r="I702" s="472"/>
      <c r="K702" s="231">
        <f t="shared" si="31"/>
        <v>0</v>
      </c>
    </row>
    <row r="703" spans="1:11">
      <c r="A703" s="381">
        <v>703</v>
      </c>
      <c r="B703" s="388" t="s">
        <v>187</v>
      </c>
      <c r="E703" s="472"/>
      <c r="F703" s="910">
        <f>'33'!J24</f>
        <v>828</v>
      </c>
      <c r="G703" s="231">
        <f t="shared" si="30"/>
        <v>828</v>
      </c>
      <c r="I703" s="472"/>
      <c r="J703" s="910">
        <f>'33'!K24</f>
        <v>311</v>
      </c>
      <c r="K703" s="231">
        <f t="shared" si="31"/>
        <v>311</v>
      </c>
    </row>
    <row r="704" spans="1:11">
      <c r="A704" s="381">
        <v>704</v>
      </c>
      <c r="B704" s="388" t="s">
        <v>188</v>
      </c>
      <c r="E704" s="472"/>
      <c r="F704" s="910">
        <f>'33'!J25</f>
        <v>2030</v>
      </c>
      <c r="G704" s="231">
        <f t="shared" si="30"/>
        <v>2030</v>
      </c>
      <c r="I704" s="472"/>
      <c r="J704" s="910">
        <f>'33'!K25</f>
        <v>173</v>
      </c>
      <c r="K704" s="231">
        <f t="shared" si="31"/>
        <v>173</v>
      </c>
    </row>
    <row r="705" spans="1:11">
      <c r="A705" s="381">
        <v>705</v>
      </c>
      <c r="B705" s="388" t="s">
        <v>189</v>
      </c>
      <c r="E705" s="472"/>
      <c r="F705" s="910">
        <f>'33'!J26</f>
        <v>1570</v>
      </c>
      <c r="G705" s="231">
        <f t="shared" si="30"/>
        <v>1570</v>
      </c>
      <c r="I705" s="472"/>
      <c r="J705" s="910">
        <f>'33'!K26</f>
        <v>0</v>
      </c>
      <c r="K705" s="231">
        <f t="shared" si="31"/>
        <v>0</v>
      </c>
    </row>
    <row r="706" spans="1:11">
      <c r="A706" s="381">
        <v>706</v>
      </c>
      <c r="B706" s="388" t="s">
        <v>106</v>
      </c>
      <c r="E706" s="472"/>
      <c r="F706" s="910">
        <f>'33'!J27</f>
        <v>4428</v>
      </c>
      <c r="G706" s="231">
        <f t="shared" si="30"/>
        <v>4428</v>
      </c>
      <c r="I706" s="472"/>
      <c r="J706" s="910">
        <f>'33'!K27</f>
        <v>484</v>
      </c>
      <c r="K706" s="231">
        <f t="shared" si="31"/>
        <v>484</v>
      </c>
    </row>
    <row r="707" spans="1:11" ht="15.75">
      <c r="A707" s="381">
        <v>707</v>
      </c>
      <c r="B707" s="341" t="s">
        <v>1217</v>
      </c>
      <c r="E707" s="472"/>
      <c r="G707" s="231">
        <f t="shared" si="27"/>
        <v>0</v>
      </c>
      <c r="I707" s="472"/>
      <c r="K707" s="231">
        <f t="shared" si="29"/>
        <v>0</v>
      </c>
    </row>
    <row r="708" spans="1:11" ht="15.75">
      <c r="A708" s="381">
        <v>708</v>
      </c>
      <c r="B708" s="341" t="s">
        <v>191</v>
      </c>
      <c r="E708" s="472"/>
      <c r="G708" s="231">
        <f t="shared" si="27"/>
        <v>0</v>
      </c>
      <c r="I708" s="472"/>
      <c r="K708" s="231">
        <f t="shared" si="29"/>
        <v>0</v>
      </c>
    </row>
    <row r="709" spans="1:11">
      <c r="A709" s="381">
        <v>709</v>
      </c>
      <c r="B709" s="146" t="s">
        <v>192</v>
      </c>
      <c r="D709" t="s">
        <v>905</v>
      </c>
      <c r="E709" s="472"/>
      <c r="F709" s="910">
        <f>'33'!J50</f>
        <v>44</v>
      </c>
      <c r="G709" s="231">
        <f t="shared" si="27"/>
        <v>44</v>
      </c>
      <c r="I709" s="472"/>
      <c r="J709" s="910">
        <f>'33'!K50</f>
        <v>47</v>
      </c>
      <c r="K709" s="231">
        <f t="shared" si="29"/>
        <v>47</v>
      </c>
    </row>
    <row r="710" spans="1:11">
      <c r="A710" s="381">
        <v>710</v>
      </c>
      <c r="B710" s="146" t="s">
        <v>185</v>
      </c>
      <c r="D710" t="s">
        <v>905</v>
      </c>
      <c r="E710" s="472"/>
      <c r="F710" s="910">
        <f>'33'!J51</f>
        <v>0</v>
      </c>
      <c r="G710" s="231">
        <f t="shared" si="27"/>
        <v>0</v>
      </c>
      <c r="I710" s="472"/>
      <c r="J710" s="910">
        <f>'33'!K51</f>
        <v>0</v>
      </c>
      <c r="K710" s="231">
        <f t="shared" si="29"/>
        <v>0</v>
      </c>
    </row>
    <row r="711" spans="1:11">
      <c r="A711" s="381">
        <v>711</v>
      </c>
      <c r="B711" s="936" t="s">
        <v>323</v>
      </c>
      <c r="D711" t="s">
        <v>905</v>
      </c>
      <c r="E711" s="472"/>
      <c r="F711" s="718"/>
      <c r="G711" s="231">
        <f t="shared" si="27"/>
        <v>0</v>
      </c>
      <c r="I711" s="472"/>
      <c r="J711" s="718"/>
      <c r="K711" s="231">
        <f t="shared" si="29"/>
        <v>0</v>
      </c>
    </row>
    <row r="712" spans="1:11" ht="15.75">
      <c r="A712" s="381">
        <v>712</v>
      </c>
      <c r="B712" s="341" t="s">
        <v>193</v>
      </c>
      <c r="D712" t="s">
        <v>905</v>
      </c>
      <c r="E712" s="472"/>
      <c r="F712" s="910">
        <f>'33'!J52</f>
        <v>44</v>
      </c>
      <c r="G712" s="231">
        <f t="shared" si="27"/>
        <v>44</v>
      </c>
      <c r="I712" s="472"/>
      <c r="J712" s="910">
        <f>'33'!K52</f>
        <v>47</v>
      </c>
      <c r="K712" s="231">
        <f t="shared" si="29"/>
        <v>47</v>
      </c>
    </row>
    <row r="713" spans="1:11" ht="15.75">
      <c r="A713" s="381">
        <v>713</v>
      </c>
      <c r="B713" s="341" t="s">
        <v>366</v>
      </c>
      <c r="E713" s="472"/>
      <c r="G713" s="231">
        <f t="shared" si="27"/>
        <v>0</v>
      </c>
      <c r="I713" s="472"/>
      <c r="K713" s="231">
        <f t="shared" si="29"/>
        <v>0</v>
      </c>
    </row>
    <row r="714" spans="1:11" ht="15.75">
      <c r="A714" s="381">
        <v>714</v>
      </c>
      <c r="B714" s="341" t="s">
        <v>368</v>
      </c>
      <c r="E714" s="472"/>
      <c r="G714" s="231">
        <f t="shared" si="27"/>
        <v>0</v>
      </c>
      <c r="I714" s="472"/>
      <c r="K714" s="231">
        <f t="shared" si="29"/>
        <v>0</v>
      </c>
    </row>
    <row r="715" spans="1:11">
      <c r="A715" s="381">
        <v>715</v>
      </c>
      <c r="B715" s="146" t="s">
        <v>187</v>
      </c>
      <c r="D715" t="s">
        <v>905</v>
      </c>
      <c r="E715" s="472"/>
      <c r="F715" s="910">
        <f>'33'!J57</f>
        <v>220</v>
      </c>
      <c r="G715" s="231">
        <f t="shared" si="27"/>
        <v>220</v>
      </c>
      <c r="I715" s="472"/>
      <c r="J715" s="910">
        <f>'33'!K57</f>
        <v>286</v>
      </c>
      <c r="K715" s="231">
        <f t="shared" si="29"/>
        <v>286</v>
      </c>
    </row>
    <row r="716" spans="1:11">
      <c r="A716" s="381">
        <v>716</v>
      </c>
      <c r="B716" s="146" t="s">
        <v>188</v>
      </c>
      <c r="D716" t="s">
        <v>905</v>
      </c>
      <c r="E716" s="472"/>
      <c r="F716" s="910">
        <f>'33'!J58</f>
        <v>944</v>
      </c>
      <c r="G716" s="231">
        <f t="shared" si="27"/>
        <v>944</v>
      </c>
      <c r="I716" s="472"/>
      <c r="J716" s="910">
        <f>'33'!K58</f>
        <v>1185</v>
      </c>
      <c r="K716" s="231">
        <f t="shared" si="29"/>
        <v>1185</v>
      </c>
    </row>
    <row r="717" spans="1:11">
      <c r="A717" s="381">
        <v>717</v>
      </c>
      <c r="B717" s="146" t="s">
        <v>189</v>
      </c>
      <c r="D717" t="s">
        <v>905</v>
      </c>
      <c r="E717" s="472"/>
      <c r="F717" s="910">
        <f>'33'!J59</f>
        <v>239</v>
      </c>
      <c r="G717" s="231">
        <f t="shared" si="27"/>
        <v>239</v>
      </c>
      <c r="I717" s="472"/>
      <c r="J717" s="910">
        <f>'33'!K59</f>
        <v>415</v>
      </c>
      <c r="K717" s="231">
        <f t="shared" si="29"/>
        <v>415</v>
      </c>
    </row>
    <row r="718" spans="1:11" ht="15.75">
      <c r="A718" s="381">
        <v>718</v>
      </c>
      <c r="B718" s="341" t="s">
        <v>106</v>
      </c>
      <c r="D718" t="s">
        <v>905</v>
      </c>
      <c r="E718" s="472"/>
      <c r="F718" s="910">
        <f>'33'!J60</f>
        <v>1403</v>
      </c>
      <c r="G718" s="231">
        <f t="shared" si="27"/>
        <v>1403</v>
      </c>
      <c r="I718" s="472"/>
      <c r="J718" s="910">
        <f>'33'!K60</f>
        <v>1886</v>
      </c>
      <c r="K718" s="231">
        <f t="shared" si="29"/>
        <v>1886</v>
      </c>
    </row>
    <row r="719" spans="1:11" ht="15.75">
      <c r="A719" s="381">
        <v>719</v>
      </c>
      <c r="B719" s="341" t="s">
        <v>572</v>
      </c>
      <c r="E719" s="472"/>
      <c r="G719" s="231">
        <f t="shared" si="27"/>
        <v>0</v>
      </c>
      <c r="I719" s="472"/>
      <c r="K719" s="231">
        <f t="shared" si="29"/>
        <v>0</v>
      </c>
    </row>
    <row r="720" spans="1:11" ht="15.75">
      <c r="A720" s="381">
        <v>720</v>
      </c>
      <c r="B720" s="341" t="s">
        <v>573</v>
      </c>
      <c r="E720" s="472"/>
      <c r="G720" s="231">
        <f t="shared" si="27"/>
        <v>0</v>
      </c>
      <c r="I720" s="472"/>
      <c r="K720" s="231">
        <f t="shared" si="29"/>
        <v>0</v>
      </c>
    </row>
    <row r="721" spans="1:11" ht="15.75">
      <c r="A721" s="381">
        <v>721</v>
      </c>
      <c r="B721" s="341" t="s">
        <v>360</v>
      </c>
      <c r="E721" s="472"/>
      <c r="G721" s="231">
        <f t="shared" si="27"/>
        <v>0</v>
      </c>
      <c r="I721" s="472"/>
      <c r="K721" s="231">
        <f t="shared" si="29"/>
        <v>0</v>
      </c>
    </row>
    <row r="722" spans="1:11">
      <c r="A722" s="381">
        <v>722</v>
      </c>
      <c r="B722" s="146" t="s">
        <v>166</v>
      </c>
      <c r="E722" s="472"/>
      <c r="F722" s="910">
        <f>'34'!D10</f>
        <v>574834</v>
      </c>
      <c r="G722" s="231">
        <f t="shared" si="27"/>
        <v>574834</v>
      </c>
      <c r="I722" s="472"/>
      <c r="J722" s="718"/>
      <c r="K722" s="231">
        <f t="shared" si="29"/>
        <v>0</v>
      </c>
    </row>
    <row r="723" spans="1:11">
      <c r="A723" s="381">
        <v>723</v>
      </c>
      <c r="B723" s="146" t="s">
        <v>167</v>
      </c>
      <c r="E723" s="472"/>
      <c r="F723" s="910">
        <f>'34'!D11</f>
        <v>48966</v>
      </c>
      <c r="G723" s="231">
        <f t="shared" si="27"/>
        <v>48966</v>
      </c>
      <c r="I723" s="472"/>
      <c r="J723" s="718"/>
      <c r="K723" s="231">
        <f t="shared" si="29"/>
        <v>0</v>
      </c>
    </row>
    <row r="724" spans="1:11">
      <c r="A724" s="381">
        <v>724</v>
      </c>
      <c r="B724" s="146" t="s">
        <v>168</v>
      </c>
      <c r="E724" s="472"/>
      <c r="F724" s="910">
        <f>'34'!D12</f>
        <v>93309</v>
      </c>
      <c r="G724" s="231">
        <f t="shared" si="27"/>
        <v>93309</v>
      </c>
      <c r="I724" s="472"/>
      <c r="J724" s="718"/>
      <c r="K724" s="231">
        <f t="shared" si="29"/>
        <v>0</v>
      </c>
    </row>
    <row r="725" spans="1:11">
      <c r="A725" s="381">
        <v>725</v>
      </c>
      <c r="B725" s="146" t="s">
        <v>169</v>
      </c>
      <c r="E725" s="472"/>
      <c r="F725" s="910">
        <f>'34'!D13</f>
        <v>117</v>
      </c>
      <c r="G725" s="231">
        <f t="shared" si="27"/>
        <v>117</v>
      </c>
      <c r="I725" s="472"/>
      <c r="J725" s="718"/>
      <c r="K725" s="231">
        <f t="shared" si="29"/>
        <v>0</v>
      </c>
    </row>
    <row r="726" spans="1:11">
      <c r="A726" s="381">
        <v>726</v>
      </c>
      <c r="B726" s="146" t="s">
        <v>170</v>
      </c>
      <c r="E726" s="472"/>
      <c r="F726" s="910">
        <f>'34'!D14</f>
        <v>0</v>
      </c>
      <c r="G726" s="231">
        <f t="shared" si="27"/>
        <v>0</v>
      </c>
      <c r="I726" s="472"/>
      <c r="J726" s="718"/>
      <c r="K726" s="231">
        <f t="shared" si="29"/>
        <v>0</v>
      </c>
    </row>
    <row r="727" spans="1:11">
      <c r="A727" s="381">
        <v>727</v>
      </c>
      <c r="B727" s="146" t="s">
        <v>171</v>
      </c>
      <c r="E727" s="472"/>
      <c r="F727" s="910">
        <f>'34'!D15</f>
        <v>10</v>
      </c>
      <c r="G727" s="231">
        <f t="shared" si="27"/>
        <v>10</v>
      </c>
      <c r="I727" s="472"/>
      <c r="J727" s="718"/>
      <c r="K727" s="231">
        <f t="shared" si="29"/>
        <v>0</v>
      </c>
    </row>
    <row r="728" spans="1:11" ht="15.75">
      <c r="A728" s="381">
        <v>728</v>
      </c>
      <c r="B728" s="341" t="s">
        <v>106</v>
      </c>
      <c r="E728" s="472"/>
      <c r="F728" s="910">
        <f>'34'!D16</f>
        <v>717236</v>
      </c>
      <c r="G728" s="231">
        <f t="shared" ref="G728:G789" si="32">F728-E728</f>
        <v>717236</v>
      </c>
      <c r="I728" s="472"/>
      <c r="J728" s="718"/>
      <c r="K728" s="231">
        <f t="shared" si="29"/>
        <v>0</v>
      </c>
    </row>
    <row r="729" spans="1:11" ht="15.75">
      <c r="A729" s="381">
        <v>729</v>
      </c>
      <c r="B729" s="341" t="s">
        <v>632</v>
      </c>
      <c r="E729" s="472"/>
      <c r="G729" s="231">
        <f t="shared" si="32"/>
        <v>0</v>
      </c>
      <c r="I729" s="472"/>
      <c r="K729" s="231">
        <f t="shared" si="29"/>
        <v>0</v>
      </c>
    </row>
    <row r="730" spans="1:11">
      <c r="A730" s="381">
        <v>730</v>
      </c>
      <c r="B730" s="146" t="s">
        <v>166</v>
      </c>
      <c r="E730" s="472"/>
      <c r="F730" s="910">
        <f>'34'!F10</f>
        <v>1189</v>
      </c>
      <c r="G730" s="231">
        <f t="shared" si="32"/>
        <v>1189</v>
      </c>
      <c r="I730" s="472"/>
      <c r="J730" s="718"/>
      <c r="K730" s="231">
        <f t="shared" si="29"/>
        <v>0</v>
      </c>
    </row>
    <row r="731" spans="1:11">
      <c r="A731" s="381">
        <v>731</v>
      </c>
      <c r="B731" s="146" t="s">
        <v>167</v>
      </c>
      <c r="E731" s="472"/>
      <c r="F731" s="910">
        <f>'34'!F11</f>
        <v>0</v>
      </c>
      <c r="G731" s="231">
        <f t="shared" si="32"/>
        <v>0</v>
      </c>
      <c r="I731" s="472"/>
      <c r="J731" s="718"/>
      <c r="K731" s="231">
        <f t="shared" si="29"/>
        <v>0</v>
      </c>
    </row>
    <row r="732" spans="1:11">
      <c r="A732" s="381">
        <v>732</v>
      </c>
      <c r="B732" s="146" t="s">
        <v>168</v>
      </c>
      <c r="E732" s="472"/>
      <c r="F732" s="910">
        <f>'34'!F12</f>
        <v>0</v>
      </c>
      <c r="G732" s="231">
        <f t="shared" si="32"/>
        <v>0</v>
      </c>
      <c r="I732" s="472"/>
      <c r="J732" s="718"/>
      <c r="K732" s="231">
        <f t="shared" si="29"/>
        <v>0</v>
      </c>
    </row>
    <row r="733" spans="1:11">
      <c r="A733" s="381">
        <v>733</v>
      </c>
      <c r="B733" s="146" t="s">
        <v>169</v>
      </c>
      <c r="E733" s="472"/>
      <c r="F733" s="910">
        <f>'34'!F13</f>
        <v>0</v>
      </c>
      <c r="G733" s="231">
        <f t="shared" si="32"/>
        <v>0</v>
      </c>
      <c r="I733" s="472"/>
      <c r="J733" s="718"/>
      <c r="K733" s="231">
        <f t="shared" si="29"/>
        <v>0</v>
      </c>
    </row>
    <row r="734" spans="1:11">
      <c r="A734" s="381">
        <v>734</v>
      </c>
      <c r="B734" s="146" t="s">
        <v>170</v>
      </c>
      <c r="E734" s="472"/>
      <c r="F734" s="910">
        <f>'34'!F14</f>
        <v>0</v>
      </c>
      <c r="G734" s="231">
        <f t="shared" si="32"/>
        <v>0</v>
      </c>
      <c r="I734" s="472"/>
      <c r="J734" s="718"/>
      <c r="K734" s="231">
        <f t="shared" si="29"/>
        <v>0</v>
      </c>
    </row>
    <row r="735" spans="1:11">
      <c r="A735" s="381">
        <v>735</v>
      </c>
      <c r="B735" s="146" t="s">
        <v>171</v>
      </c>
      <c r="E735" s="472"/>
      <c r="F735" s="910">
        <f>'34'!F15</f>
        <v>0</v>
      </c>
      <c r="G735" s="231">
        <f t="shared" si="32"/>
        <v>0</v>
      </c>
      <c r="I735" s="472"/>
      <c r="J735" s="718"/>
      <c r="K735" s="231">
        <f t="shared" si="29"/>
        <v>0</v>
      </c>
    </row>
    <row r="736" spans="1:11" ht="15.75">
      <c r="A736" s="381">
        <v>736</v>
      </c>
      <c r="B736" s="341" t="s">
        <v>106</v>
      </c>
      <c r="E736" s="472"/>
      <c r="F736" s="910">
        <f>'34'!F16</f>
        <v>1189</v>
      </c>
      <c r="G736" s="231">
        <f t="shared" si="32"/>
        <v>1189</v>
      </c>
      <c r="I736" s="472"/>
      <c r="J736" s="718"/>
      <c r="K736" s="231">
        <f t="shared" si="29"/>
        <v>0</v>
      </c>
    </row>
    <row r="737" spans="1:11" ht="15.75">
      <c r="A737" s="381">
        <v>737</v>
      </c>
      <c r="B737" s="341" t="s">
        <v>633</v>
      </c>
      <c r="E737" s="472"/>
      <c r="G737" s="231">
        <f t="shared" si="32"/>
        <v>0</v>
      </c>
      <c r="I737" s="472"/>
      <c r="K737" s="231">
        <f t="shared" si="29"/>
        <v>0</v>
      </c>
    </row>
    <row r="738" spans="1:11">
      <c r="A738" s="381">
        <v>738</v>
      </c>
      <c r="B738" s="146" t="s">
        <v>166</v>
      </c>
      <c r="E738" s="472"/>
      <c r="F738" s="910">
        <f>'34'!H10</f>
        <v>28429</v>
      </c>
      <c r="G738" s="231">
        <f t="shared" si="32"/>
        <v>28429</v>
      </c>
      <c r="I738" s="472"/>
      <c r="J738" s="718"/>
      <c r="K738" s="231">
        <f t="shared" si="29"/>
        <v>0</v>
      </c>
    </row>
    <row r="739" spans="1:11">
      <c r="A739" s="381">
        <v>739</v>
      </c>
      <c r="B739" s="146" t="s">
        <v>167</v>
      </c>
      <c r="E739" s="472"/>
      <c r="F739" s="910">
        <f>'34'!H11</f>
        <v>0</v>
      </c>
      <c r="G739" s="231">
        <f t="shared" si="32"/>
        <v>0</v>
      </c>
      <c r="I739" s="472"/>
      <c r="J739" s="718"/>
      <c r="K739" s="231">
        <f t="shared" si="29"/>
        <v>0</v>
      </c>
    </row>
    <row r="740" spans="1:11">
      <c r="A740" s="381">
        <v>740</v>
      </c>
      <c r="B740" s="146" t="s">
        <v>168</v>
      </c>
      <c r="E740" s="472"/>
      <c r="F740" s="910">
        <f>'34'!H12</f>
        <v>0</v>
      </c>
      <c r="G740" s="231">
        <f t="shared" si="32"/>
        <v>0</v>
      </c>
      <c r="I740" s="472"/>
      <c r="J740" s="718"/>
      <c r="K740" s="231">
        <f t="shared" si="29"/>
        <v>0</v>
      </c>
    </row>
    <row r="741" spans="1:11">
      <c r="A741" s="381">
        <v>741</v>
      </c>
      <c r="B741" s="146" t="s">
        <v>169</v>
      </c>
      <c r="E741" s="472"/>
      <c r="F741" s="910">
        <f>'34'!H13</f>
        <v>0</v>
      </c>
      <c r="G741" s="231">
        <f t="shared" si="32"/>
        <v>0</v>
      </c>
      <c r="I741" s="472"/>
      <c r="J741" s="718"/>
      <c r="K741" s="231">
        <f t="shared" si="29"/>
        <v>0</v>
      </c>
    </row>
    <row r="742" spans="1:11">
      <c r="A742" s="381">
        <v>742</v>
      </c>
      <c r="B742" s="146" t="s">
        <v>170</v>
      </c>
      <c r="E742" s="472"/>
      <c r="F742" s="910">
        <f>'34'!H14</f>
        <v>0</v>
      </c>
      <c r="G742" s="231">
        <f t="shared" si="32"/>
        <v>0</v>
      </c>
      <c r="I742" s="472"/>
      <c r="J742" s="718"/>
      <c r="K742" s="231">
        <f t="shared" si="29"/>
        <v>0</v>
      </c>
    </row>
    <row r="743" spans="1:11">
      <c r="A743" s="381">
        <v>743</v>
      </c>
      <c r="B743" s="146" t="s">
        <v>171</v>
      </c>
      <c r="E743" s="472"/>
      <c r="F743" s="910">
        <f>'34'!H15</f>
        <v>0</v>
      </c>
      <c r="G743" s="231">
        <f t="shared" si="32"/>
        <v>0</v>
      </c>
      <c r="I743" s="472"/>
      <c r="J743" s="718"/>
      <c r="K743" s="231">
        <f t="shared" si="29"/>
        <v>0</v>
      </c>
    </row>
    <row r="744" spans="1:11" ht="15.75">
      <c r="A744" s="381">
        <v>744</v>
      </c>
      <c r="B744" s="341" t="s">
        <v>106</v>
      </c>
      <c r="E744" s="472"/>
      <c r="F744" s="910">
        <f>'34'!H16</f>
        <v>28429</v>
      </c>
      <c r="G744" s="231">
        <f t="shared" si="32"/>
        <v>28429</v>
      </c>
      <c r="I744" s="472"/>
      <c r="J744" s="718"/>
      <c r="K744" s="231">
        <f t="shared" si="29"/>
        <v>0</v>
      </c>
    </row>
    <row r="745" spans="1:11" ht="15.75">
      <c r="A745" s="381">
        <v>745</v>
      </c>
      <c r="B745" s="341" t="s">
        <v>1298</v>
      </c>
      <c r="E745" s="472"/>
      <c r="G745" s="231">
        <f t="shared" si="32"/>
        <v>0</v>
      </c>
      <c r="I745" s="472"/>
      <c r="K745" s="231">
        <f t="shared" si="29"/>
        <v>0</v>
      </c>
    </row>
    <row r="746" spans="1:11">
      <c r="A746" s="381">
        <v>746</v>
      </c>
      <c r="B746" s="146" t="s">
        <v>166</v>
      </c>
      <c r="E746" s="472"/>
      <c r="F746" s="910">
        <f>'34'!J10</f>
        <v>26923</v>
      </c>
      <c r="G746" s="231">
        <f t="shared" si="32"/>
        <v>26923</v>
      </c>
      <c r="I746" s="472"/>
      <c r="J746" s="718"/>
      <c r="K746" s="231">
        <f t="shared" si="29"/>
        <v>0</v>
      </c>
    </row>
    <row r="747" spans="1:11">
      <c r="A747" s="381">
        <v>747</v>
      </c>
      <c r="B747" s="146" t="s">
        <v>167</v>
      </c>
      <c r="E747" s="472"/>
      <c r="F747" s="910">
        <f>'34'!J11</f>
        <v>3211</v>
      </c>
      <c r="G747" s="231">
        <f t="shared" si="32"/>
        <v>3211</v>
      </c>
      <c r="I747" s="472"/>
      <c r="J747" s="718"/>
      <c r="K747" s="231">
        <f t="shared" si="29"/>
        <v>0</v>
      </c>
    </row>
    <row r="748" spans="1:11">
      <c r="A748" s="381">
        <v>748</v>
      </c>
      <c r="B748" s="146" t="s">
        <v>168</v>
      </c>
      <c r="E748" s="472"/>
      <c r="F748" s="910">
        <f>'34'!J12</f>
        <v>3795</v>
      </c>
      <c r="G748" s="231">
        <f t="shared" si="32"/>
        <v>3795</v>
      </c>
      <c r="I748" s="472"/>
      <c r="J748" s="718"/>
      <c r="K748" s="231">
        <f t="shared" si="29"/>
        <v>0</v>
      </c>
    </row>
    <row r="749" spans="1:11">
      <c r="A749" s="381">
        <v>749</v>
      </c>
      <c r="B749" s="146" t="s">
        <v>169</v>
      </c>
      <c r="E749" s="472"/>
      <c r="F749" s="910">
        <f>'34'!J13</f>
        <v>0</v>
      </c>
      <c r="G749" s="231">
        <f t="shared" si="32"/>
        <v>0</v>
      </c>
      <c r="I749" s="472"/>
      <c r="J749" s="718"/>
      <c r="K749" s="231">
        <f t="shared" si="29"/>
        <v>0</v>
      </c>
    </row>
    <row r="750" spans="1:11">
      <c r="A750" s="381">
        <v>750</v>
      </c>
      <c r="B750" s="146" t="s">
        <v>170</v>
      </c>
      <c r="E750" s="472"/>
      <c r="F750" s="910">
        <f>'34'!J14</f>
        <v>0</v>
      </c>
      <c r="G750" s="231">
        <f t="shared" si="32"/>
        <v>0</v>
      </c>
      <c r="I750" s="472"/>
      <c r="J750" s="718"/>
      <c r="K750" s="231">
        <f t="shared" si="29"/>
        <v>0</v>
      </c>
    </row>
    <row r="751" spans="1:11">
      <c r="A751" s="381">
        <v>751</v>
      </c>
      <c r="B751" s="146" t="s">
        <v>171</v>
      </c>
      <c r="E751" s="472"/>
      <c r="F751" s="910">
        <f>'34'!J15</f>
        <v>0</v>
      </c>
      <c r="G751" s="231">
        <f t="shared" si="32"/>
        <v>0</v>
      </c>
      <c r="I751" s="472"/>
      <c r="J751" s="718"/>
      <c r="K751" s="231">
        <f t="shared" si="29"/>
        <v>0</v>
      </c>
    </row>
    <row r="752" spans="1:11" ht="15.75">
      <c r="A752" s="381">
        <v>752</v>
      </c>
      <c r="B752" s="341" t="s">
        <v>106</v>
      </c>
      <c r="E752" s="472"/>
      <c r="F752" s="910">
        <f>'34'!J16</f>
        <v>33929</v>
      </c>
      <c r="G752" s="231">
        <f t="shared" si="32"/>
        <v>33929</v>
      </c>
      <c r="I752" s="472"/>
      <c r="J752" s="718"/>
      <c r="K752" s="231">
        <f t="shared" si="29"/>
        <v>0</v>
      </c>
    </row>
    <row r="753" spans="1:11" ht="15.75">
      <c r="A753" s="381">
        <v>753</v>
      </c>
      <c r="B753" s="341" t="s">
        <v>1310</v>
      </c>
      <c r="E753" s="472"/>
      <c r="G753" s="231">
        <f t="shared" si="32"/>
        <v>0</v>
      </c>
      <c r="I753" s="472"/>
      <c r="K753" s="231">
        <f t="shared" si="29"/>
        <v>0</v>
      </c>
    </row>
    <row r="754" spans="1:11">
      <c r="A754" s="381">
        <v>754</v>
      </c>
      <c r="B754" s="146" t="s">
        <v>166</v>
      </c>
      <c r="E754" s="472"/>
      <c r="F754" s="910">
        <f>'34'!L10</f>
        <v>359</v>
      </c>
      <c r="G754" s="231">
        <f t="shared" si="32"/>
        <v>359</v>
      </c>
      <c r="I754" s="472"/>
      <c r="J754" s="718"/>
      <c r="K754" s="231">
        <f t="shared" si="29"/>
        <v>0</v>
      </c>
    </row>
    <row r="755" spans="1:11">
      <c r="A755" s="381">
        <v>755</v>
      </c>
      <c r="B755" s="146" t="s">
        <v>167</v>
      </c>
      <c r="E755" s="472"/>
      <c r="F755" s="910">
        <f>'34'!L11</f>
        <v>24</v>
      </c>
      <c r="G755" s="231">
        <f t="shared" si="32"/>
        <v>24</v>
      </c>
      <c r="I755" s="472"/>
      <c r="J755" s="718"/>
      <c r="K755" s="231">
        <f t="shared" si="29"/>
        <v>0</v>
      </c>
    </row>
    <row r="756" spans="1:11">
      <c r="A756" s="381">
        <v>756</v>
      </c>
      <c r="B756" s="146" t="s">
        <v>168</v>
      </c>
      <c r="E756" s="472"/>
      <c r="F756" s="910">
        <f>'34'!L12</f>
        <v>34</v>
      </c>
      <c r="G756" s="231">
        <f t="shared" si="32"/>
        <v>34</v>
      </c>
      <c r="I756" s="472"/>
      <c r="J756" s="718"/>
      <c r="K756" s="231">
        <f t="shared" si="29"/>
        <v>0</v>
      </c>
    </row>
    <row r="757" spans="1:11">
      <c r="A757" s="381">
        <v>757</v>
      </c>
      <c r="B757" s="146" t="s">
        <v>169</v>
      </c>
      <c r="E757" s="472"/>
      <c r="F757" s="910">
        <f>'34'!L13</f>
        <v>0</v>
      </c>
      <c r="G757" s="231">
        <f t="shared" si="32"/>
        <v>0</v>
      </c>
      <c r="I757" s="472"/>
      <c r="J757" s="718"/>
      <c r="K757" s="231">
        <f t="shared" si="29"/>
        <v>0</v>
      </c>
    </row>
    <row r="758" spans="1:11">
      <c r="A758" s="381">
        <v>758</v>
      </c>
      <c r="B758" s="146" t="s">
        <v>170</v>
      </c>
      <c r="E758" s="472"/>
      <c r="F758" s="910">
        <f>'34'!L14</f>
        <v>0</v>
      </c>
      <c r="G758" s="231">
        <f t="shared" si="32"/>
        <v>0</v>
      </c>
      <c r="I758" s="472"/>
      <c r="J758" s="718"/>
      <c r="K758" s="231">
        <f t="shared" si="29"/>
        <v>0</v>
      </c>
    </row>
    <row r="759" spans="1:11">
      <c r="A759" s="381">
        <v>759</v>
      </c>
      <c r="B759" s="146" t="s">
        <v>171</v>
      </c>
      <c r="E759" s="472"/>
      <c r="F759" s="910">
        <f>'34'!L15</f>
        <v>0</v>
      </c>
      <c r="G759" s="231">
        <f t="shared" si="32"/>
        <v>0</v>
      </c>
      <c r="I759" s="472"/>
      <c r="J759" s="718"/>
      <c r="K759" s="231">
        <f t="shared" ref="K759:K820" si="33">J759-I759</f>
        <v>0</v>
      </c>
    </row>
    <row r="760" spans="1:11">
      <c r="A760" s="381">
        <v>760</v>
      </c>
      <c r="B760" s="146" t="s">
        <v>106</v>
      </c>
      <c r="E760" s="472"/>
      <c r="F760" s="910">
        <f>'34'!L16</f>
        <v>417</v>
      </c>
      <c r="G760" s="231">
        <f t="shared" si="32"/>
        <v>417</v>
      </c>
      <c r="I760" s="472"/>
      <c r="J760" s="718"/>
      <c r="K760" s="231">
        <f t="shared" si="33"/>
        <v>0</v>
      </c>
    </row>
    <row r="761" spans="1:11" ht="15.75">
      <c r="A761" s="381">
        <v>761</v>
      </c>
      <c r="B761" s="341" t="s">
        <v>115</v>
      </c>
      <c r="E761" s="472"/>
      <c r="G761" s="231">
        <f t="shared" si="32"/>
        <v>0</v>
      </c>
      <c r="I761" s="472"/>
      <c r="K761" s="231">
        <f t="shared" si="33"/>
        <v>0</v>
      </c>
    </row>
    <row r="762" spans="1:11">
      <c r="A762" s="381">
        <v>762</v>
      </c>
      <c r="B762" s="146" t="s">
        <v>166</v>
      </c>
      <c r="E762" s="472"/>
      <c r="F762" s="910">
        <f>'34'!N10</f>
        <v>6568</v>
      </c>
      <c r="G762" s="231">
        <f t="shared" si="32"/>
        <v>6568</v>
      </c>
      <c r="I762" s="472"/>
      <c r="J762" s="718"/>
      <c r="K762" s="231">
        <f t="shared" si="33"/>
        <v>0</v>
      </c>
    </row>
    <row r="763" spans="1:11">
      <c r="A763" s="381">
        <v>763</v>
      </c>
      <c r="B763" s="146" t="s">
        <v>167</v>
      </c>
      <c r="E763" s="472"/>
      <c r="F763" s="910">
        <f>'34'!N11</f>
        <v>606</v>
      </c>
      <c r="G763" s="231">
        <f t="shared" si="32"/>
        <v>606</v>
      </c>
      <c r="I763" s="472"/>
      <c r="J763" s="718"/>
      <c r="K763" s="231">
        <f t="shared" si="33"/>
        <v>0</v>
      </c>
    </row>
    <row r="764" spans="1:11">
      <c r="A764" s="381">
        <v>764</v>
      </c>
      <c r="B764" s="146" t="s">
        <v>168</v>
      </c>
      <c r="E764" s="472"/>
      <c r="F764" s="910">
        <f>'34'!N12</f>
        <v>0</v>
      </c>
      <c r="G764" s="231">
        <f t="shared" si="32"/>
        <v>0</v>
      </c>
      <c r="I764" s="472"/>
      <c r="J764" s="718"/>
      <c r="K764" s="231">
        <f t="shared" si="33"/>
        <v>0</v>
      </c>
    </row>
    <row r="765" spans="1:11">
      <c r="A765" s="381">
        <v>765</v>
      </c>
      <c r="B765" s="146" t="s">
        <v>169</v>
      </c>
      <c r="E765" s="472"/>
      <c r="F765" s="910">
        <f>'34'!N13</f>
        <v>0</v>
      </c>
      <c r="G765" s="231">
        <f t="shared" si="32"/>
        <v>0</v>
      </c>
      <c r="I765" s="472"/>
      <c r="J765" s="718"/>
      <c r="K765" s="231">
        <f t="shared" si="33"/>
        <v>0</v>
      </c>
    </row>
    <row r="766" spans="1:11">
      <c r="A766" s="381">
        <v>766</v>
      </c>
      <c r="B766" s="146" t="s">
        <v>170</v>
      </c>
      <c r="E766" s="472"/>
      <c r="F766" s="910">
        <f>'34'!N14</f>
        <v>0</v>
      </c>
      <c r="G766" s="231">
        <f t="shared" si="32"/>
        <v>0</v>
      </c>
      <c r="I766" s="472"/>
      <c r="J766" s="718"/>
      <c r="K766" s="231">
        <f t="shared" si="33"/>
        <v>0</v>
      </c>
    </row>
    <row r="767" spans="1:11">
      <c r="A767" s="381">
        <v>767</v>
      </c>
      <c r="B767" s="146" t="s">
        <v>171</v>
      </c>
      <c r="E767" s="472"/>
      <c r="F767" s="910">
        <f>'34'!N15</f>
        <v>0</v>
      </c>
      <c r="G767" s="231">
        <f t="shared" si="32"/>
        <v>0</v>
      </c>
      <c r="I767" s="472"/>
      <c r="J767" s="718"/>
      <c r="K767" s="231">
        <f t="shared" si="33"/>
        <v>0</v>
      </c>
    </row>
    <row r="768" spans="1:11">
      <c r="A768" s="381">
        <v>768</v>
      </c>
      <c r="B768" s="146" t="s">
        <v>106</v>
      </c>
      <c r="E768" s="472"/>
      <c r="F768" s="910">
        <f>'34'!N16</f>
        <v>7174</v>
      </c>
      <c r="G768" s="231">
        <f t="shared" si="32"/>
        <v>7174</v>
      </c>
      <c r="I768" s="472"/>
      <c r="J768" s="718"/>
      <c r="K768" s="231">
        <f t="shared" si="33"/>
        <v>0</v>
      </c>
    </row>
    <row r="769" spans="1:11" ht="15.75">
      <c r="A769" s="381">
        <v>769</v>
      </c>
      <c r="B769" s="341" t="s">
        <v>172</v>
      </c>
      <c r="E769" s="472"/>
      <c r="G769" s="231">
        <f t="shared" si="32"/>
        <v>0</v>
      </c>
      <c r="I769" s="472"/>
      <c r="K769" s="231">
        <f t="shared" si="33"/>
        <v>0</v>
      </c>
    </row>
    <row r="770" spans="1:11">
      <c r="A770" s="381">
        <v>770</v>
      </c>
      <c r="B770" s="146" t="s">
        <v>166</v>
      </c>
      <c r="D770" t="s">
        <v>905</v>
      </c>
      <c r="E770" s="472"/>
      <c r="F770" s="910">
        <f>'34'!P10</f>
        <v>638302</v>
      </c>
      <c r="G770" s="231">
        <f t="shared" si="32"/>
        <v>638302</v>
      </c>
      <c r="I770" s="472"/>
      <c r="J770" s="910">
        <f>'34'!R10</f>
        <v>600402</v>
      </c>
      <c r="K770" s="231">
        <f t="shared" si="33"/>
        <v>600402</v>
      </c>
    </row>
    <row r="771" spans="1:11">
      <c r="A771" s="381">
        <v>771</v>
      </c>
      <c r="B771" s="146" t="s">
        <v>167</v>
      </c>
      <c r="D771" t="s">
        <v>905</v>
      </c>
      <c r="E771" s="472"/>
      <c r="F771" s="910">
        <f>'34'!P11</f>
        <v>52807</v>
      </c>
      <c r="G771" s="231">
        <f t="shared" si="32"/>
        <v>52807</v>
      </c>
      <c r="I771" s="472"/>
      <c r="J771" s="910">
        <f>'34'!R11</f>
        <v>48681</v>
      </c>
      <c r="K771" s="231">
        <f t="shared" si="33"/>
        <v>48681</v>
      </c>
    </row>
    <row r="772" spans="1:11">
      <c r="A772" s="381">
        <v>772</v>
      </c>
      <c r="B772" s="146" t="s">
        <v>168</v>
      </c>
      <c r="D772" t="s">
        <v>905</v>
      </c>
      <c r="E772" s="472"/>
      <c r="F772" s="910">
        <f>'34'!P12</f>
        <v>97138</v>
      </c>
      <c r="G772" s="231">
        <f t="shared" si="32"/>
        <v>97138</v>
      </c>
      <c r="I772" s="472"/>
      <c r="J772" s="910">
        <f>'34'!R12</f>
        <v>86750</v>
      </c>
      <c r="K772" s="231">
        <f t="shared" si="33"/>
        <v>86750</v>
      </c>
    </row>
    <row r="773" spans="1:11">
      <c r="A773" s="381">
        <v>773</v>
      </c>
      <c r="B773" s="146" t="s">
        <v>169</v>
      </c>
      <c r="D773" t="s">
        <v>905</v>
      </c>
      <c r="E773" s="472"/>
      <c r="F773" s="910">
        <f>'34'!P13</f>
        <v>117</v>
      </c>
      <c r="G773" s="231">
        <f t="shared" si="32"/>
        <v>117</v>
      </c>
      <c r="I773" s="472"/>
      <c r="J773" s="910">
        <f>'34'!R13</f>
        <v>261</v>
      </c>
      <c r="K773" s="231">
        <f t="shared" si="33"/>
        <v>261</v>
      </c>
    </row>
    <row r="774" spans="1:11">
      <c r="A774" s="381">
        <v>774</v>
      </c>
      <c r="B774" s="146" t="s">
        <v>170</v>
      </c>
      <c r="D774" t="s">
        <v>905</v>
      </c>
      <c r="E774" s="472"/>
      <c r="F774" s="910">
        <f>'34'!P14</f>
        <v>0</v>
      </c>
      <c r="G774" s="231">
        <f t="shared" si="32"/>
        <v>0</v>
      </c>
      <c r="I774" s="472"/>
      <c r="J774" s="910">
        <f>'34'!R14</f>
        <v>0</v>
      </c>
      <c r="K774" s="231">
        <f t="shared" si="33"/>
        <v>0</v>
      </c>
    </row>
    <row r="775" spans="1:11">
      <c r="A775" s="381">
        <v>775</v>
      </c>
      <c r="B775" s="146" t="s">
        <v>171</v>
      </c>
      <c r="D775" t="s">
        <v>905</v>
      </c>
      <c r="E775" s="472"/>
      <c r="F775" s="910">
        <f>'34'!P15</f>
        <v>10</v>
      </c>
      <c r="G775" s="231">
        <f t="shared" si="32"/>
        <v>10</v>
      </c>
      <c r="I775" s="472"/>
      <c r="J775" s="910">
        <f>'34'!R15</f>
        <v>3</v>
      </c>
      <c r="K775" s="231">
        <f t="shared" si="33"/>
        <v>3</v>
      </c>
    </row>
    <row r="776" spans="1:11" ht="15.75">
      <c r="A776" s="381">
        <v>776</v>
      </c>
      <c r="B776" s="341" t="s">
        <v>106</v>
      </c>
      <c r="D776" t="s">
        <v>905</v>
      </c>
      <c r="E776" s="472"/>
      <c r="F776" s="910">
        <f>'34'!P16</f>
        <v>788374</v>
      </c>
      <c r="G776" s="231">
        <f t="shared" si="32"/>
        <v>788374</v>
      </c>
      <c r="I776" s="472"/>
      <c r="J776" s="910">
        <f>'34'!R16</f>
        <v>736097</v>
      </c>
      <c r="K776" s="231">
        <f t="shared" si="33"/>
        <v>736097</v>
      </c>
    </row>
    <row r="777" spans="1:11">
      <c r="A777" s="381">
        <v>777</v>
      </c>
      <c r="B777" s="146" t="s">
        <v>173</v>
      </c>
      <c r="D777" t="s">
        <v>905</v>
      </c>
      <c r="E777" s="472"/>
      <c r="F777" s="910">
        <f>'34'!P19</f>
        <v>645</v>
      </c>
      <c r="G777" s="231">
        <f t="shared" si="32"/>
        <v>645</v>
      </c>
      <c r="I777" s="472"/>
      <c r="J777" s="910">
        <f>'34'!R19</f>
        <v>732</v>
      </c>
      <c r="K777" s="231">
        <f t="shared" si="33"/>
        <v>732</v>
      </c>
    </row>
    <row r="778" spans="1:11">
      <c r="A778" s="381">
        <v>778</v>
      </c>
      <c r="B778" s="146" t="s">
        <v>1085</v>
      </c>
      <c r="D778" t="s">
        <v>905</v>
      </c>
      <c r="E778" s="472"/>
      <c r="F778" s="910">
        <f>'34'!P20</f>
        <v>787729</v>
      </c>
      <c r="G778" s="231">
        <f t="shared" si="32"/>
        <v>787729</v>
      </c>
      <c r="I778" s="472"/>
      <c r="J778" s="910">
        <f>'34'!R20</f>
        <v>735365</v>
      </c>
      <c r="K778" s="231">
        <f t="shared" si="33"/>
        <v>735365</v>
      </c>
    </row>
    <row r="779" spans="1:11" ht="15.75">
      <c r="A779" s="381">
        <v>779</v>
      </c>
      <c r="B779" s="341" t="s">
        <v>106</v>
      </c>
      <c r="D779" t="s">
        <v>905</v>
      </c>
      <c r="E779" s="472"/>
      <c r="F779" s="910">
        <f>'34'!P21</f>
        <v>788374</v>
      </c>
      <c r="G779" s="231">
        <f t="shared" si="32"/>
        <v>788374</v>
      </c>
      <c r="I779" s="472"/>
      <c r="J779" s="910">
        <f>'34'!R21</f>
        <v>736097</v>
      </c>
      <c r="K779" s="231">
        <f t="shared" si="33"/>
        <v>736097</v>
      </c>
    </row>
    <row r="780" spans="1:11">
      <c r="A780" s="381">
        <v>780</v>
      </c>
      <c r="B780" s="146" t="s">
        <v>1480</v>
      </c>
      <c r="D780" t="s">
        <v>905</v>
      </c>
      <c r="E780" s="472"/>
      <c r="F780" s="910">
        <f>'34'!P23</f>
        <v>-2112</v>
      </c>
      <c r="G780" s="231">
        <f t="shared" si="32"/>
        <v>-2112</v>
      </c>
      <c r="I780" s="472"/>
      <c r="J780" s="910">
        <f>'34'!R23</f>
        <v>-9386</v>
      </c>
      <c r="K780" s="231">
        <f t="shared" si="33"/>
        <v>-9386</v>
      </c>
    </row>
    <row r="781" spans="1:11" ht="15.75">
      <c r="A781" s="381">
        <v>781</v>
      </c>
      <c r="B781" s="341" t="s">
        <v>1138</v>
      </c>
      <c r="E781" s="472"/>
      <c r="G781" s="231">
        <f t="shared" si="32"/>
        <v>0</v>
      </c>
      <c r="I781" s="472"/>
      <c r="K781" s="231">
        <f t="shared" si="33"/>
        <v>0</v>
      </c>
    </row>
    <row r="782" spans="1:11" ht="15.75">
      <c r="A782" s="381">
        <v>782</v>
      </c>
      <c r="B782" s="341" t="s">
        <v>360</v>
      </c>
      <c r="E782" s="472"/>
      <c r="G782" s="231">
        <f t="shared" si="32"/>
        <v>0</v>
      </c>
      <c r="I782" s="472"/>
      <c r="K782" s="231">
        <f t="shared" si="33"/>
        <v>0</v>
      </c>
    </row>
    <row r="783" spans="1:11" ht="15.75">
      <c r="A783" s="381">
        <v>783</v>
      </c>
      <c r="B783" s="341" t="s">
        <v>176</v>
      </c>
      <c r="E783" s="472"/>
      <c r="G783" s="231">
        <f t="shared" si="32"/>
        <v>0</v>
      </c>
      <c r="I783" s="472"/>
      <c r="K783" s="231">
        <f t="shared" si="33"/>
        <v>0</v>
      </c>
    </row>
    <row r="784" spans="1:11">
      <c r="A784" s="381">
        <v>784</v>
      </c>
      <c r="B784" s="146" t="s">
        <v>548</v>
      </c>
      <c r="E784" s="472"/>
      <c r="F784" s="910">
        <f>'34'!D44</f>
        <v>2373</v>
      </c>
      <c r="G784" s="231">
        <f t="shared" si="32"/>
        <v>2373</v>
      </c>
      <c r="I784" s="472"/>
      <c r="J784" s="718"/>
      <c r="K784" s="231">
        <f t="shared" si="33"/>
        <v>0</v>
      </c>
    </row>
    <row r="785" spans="1:11">
      <c r="A785" s="381">
        <v>785</v>
      </c>
      <c r="B785" s="146" t="s">
        <v>175</v>
      </c>
      <c r="E785" s="472"/>
      <c r="F785" s="910">
        <f>'34'!D45</f>
        <v>835</v>
      </c>
      <c r="G785" s="231">
        <f t="shared" si="32"/>
        <v>835</v>
      </c>
      <c r="I785" s="472"/>
      <c r="J785" s="718"/>
      <c r="K785" s="231">
        <f t="shared" si="33"/>
        <v>0</v>
      </c>
    </row>
    <row r="786" spans="1:11">
      <c r="A786" s="381">
        <v>786</v>
      </c>
      <c r="B786" s="146" t="s">
        <v>538</v>
      </c>
      <c r="E786" s="472"/>
      <c r="F786" s="910">
        <f>'34'!D46</f>
        <v>3928</v>
      </c>
      <c r="G786" s="231">
        <f t="shared" si="32"/>
        <v>3928</v>
      </c>
      <c r="I786" s="472"/>
      <c r="J786" s="718"/>
      <c r="K786" s="231">
        <f t="shared" si="33"/>
        <v>0</v>
      </c>
    </row>
    <row r="787" spans="1:11">
      <c r="A787" s="381">
        <v>787</v>
      </c>
      <c r="B787" s="146" t="s">
        <v>539</v>
      </c>
      <c r="E787" s="472"/>
      <c r="F787" s="910">
        <f>'34'!D47</f>
        <v>392</v>
      </c>
      <c r="G787" s="231">
        <f t="shared" si="32"/>
        <v>392</v>
      </c>
      <c r="I787" s="472"/>
      <c r="J787" s="718"/>
      <c r="K787" s="231">
        <f t="shared" si="33"/>
        <v>0</v>
      </c>
    </row>
    <row r="788" spans="1:11">
      <c r="A788" s="381">
        <v>788</v>
      </c>
      <c r="B788" s="146" t="s">
        <v>540</v>
      </c>
      <c r="E788" s="472"/>
      <c r="F788" s="910">
        <f>'34'!D48</f>
        <v>2598</v>
      </c>
      <c r="G788" s="231">
        <f t="shared" si="32"/>
        <v>2598</v>
      </c>
      <c r="I788" s="472"/>
      <c r="J788" s="718"/>
      <c r="K788" s="231">
        <f t="shared" si="33"/>
        <v>0</v>
      </c>
    </row>
    <row r="789" spans="1:11">
      <c r="A789" s="381">
        <v>789</v>
      </c>
      <c r="B789" s="146" t="s">
        <v>541</v>
      </c>
      <c r="E789" s="472"/>
      <c r="F789" s="910">
        <f>'34'!D49</f>
        <v>930</v>
      </c>
      <c r="G789" s="231">
        <f t="shared" si="32"/>
        <v>930</v>
      </c>
      <c r="I789" s="472"/>
      <c r="J789" s="718"/>
      <c r="K789" s="231">
        <f t="shared" si="33"/>
        <v>0</v>
      </c>
    </row>
    <row r="790" spans="1:11">
      <c r="A790" s="381">
        <v>790</v>
      </c>
      <c r="B790" s="146" t="s">
        <v>542</v>
      </c>
      <c r="E790" s="472"/>
      <c r="F790" s="910">
        <f>'34'!D50</f>
        <v>341</v>
      </c>
      <c r="G790" s="231">
        <f t="shared" ref="G790:G853" si="34">F790-E790</f>
        <v>341</v>
      </c>
      <c r="I790" s="472"/>
      <c r="J790" s="718"/>
      <c r="K790" s="231">
        <f t="shared" si="33"/>
        <v>0</v>
      </c>
    </row>
    <row r="791" spans="1:11">
      <c r="A791" s="381">
        <v>791</v>
      </c>
      <c r="B791" s="146" t="s">
        <v>1087</v>
      </c>
      <c r="E791" s="472"/>
      <c r="F791" s="910">
        <f>'34'!D51</f>
        <v>964</v>
      </c>
      <c r="G791" s="231">
        <f t="shared" si="34"/>
        <v>964</v>
      </c>
      <c r="I791" s="472"/>
      <c r="J791" s="718"/>
      <c r="K791" s="231">
        <f t="shared" si="33"/>
        <v>0</v>
      </c>
    </row>
    <row r="792" spans="1:11">
      <c r="A792" s="381">
        <v>792</v>
      </c>
      <c r="B792" s="146" t="s">
        <v>544</v>
      </c>
      <c r="E792" s="472"/>
      <c r="F792" s="910">
        <f>'34'!D52</f>
        <v>0</v>
      </c>
      <c r="G792" s="231">
        <f t="shared" si="34"/>
        <v>0</v>
      </c>
      <c r="I792" s="472"/>
      <c r="J792" s="718"/>
      <c r="K792" s="231">
        <f t="shared" si="33"/>
        <v>0</v>
      </c>
    </row>
    <row r="793" spans="1:11" ht="15.75">
      <c r="A793" s="381">
        <v>793</v>
      </c>
      <c r="B793" s="341" t="s">
        <v>106</v>
      </c>
      <c r="E793" s="472"/>
      <c r="F793" s="910">
        <f>'34'!D53</f>
        <v>12361</v>
      </c>
      <c r="G793" s="231">
        <f t="shared" si="34"/>
        <v>12361</v>
      </c>
      <c r="I793" s="472"/>
      <c r="J793" s="718"/>
      <c r="K793" s="231">
        <f t="shared" si="33"/>
        <v>0</v>
      </c>
    </row>
    <row r="794" spans="1:11" ht="15.75">
      <c r="A794" s="381">
        <v>794</v>
      </c>
      <c r="B794" s="341" t="s">
        <v>979</v>
      </c>
      <c r="E794" s="472"/>
      <c r="G794" s="231">
        <f t="shared" si="34"/>
        <v>0</v>
      </c>
      <c r="I794" s="472"/>
      <c r="K794" s="231">
        <f t="shared" si="33"/>
        <v>0</v>
      </c>
    </row>
    <row r="795" spans="1:11" ht="15.75">
      <c r="A795" s="381">
        <v>795</v>
      </c>
      <c r="B795" s="341" t="s">
        <v>176</v>
      </c>
      <c r="E795" s="472"/>
      <c r="G795" s="231">
        <f t="shared" si="34"/>
        <v>0</v>
      </c>
      <c r="I795" s="472"/>
      <c r="K795" s="231">
        <f t="shared" si="33"/>
        <v>0</v>
      </c>
    </row>
    <row r="796" spans="1:11">
      <c r="A796" s="381">
        <v>796</v>
      </c>
      <c r="B796" s="146" t="s">
        <v>548</v>
      </c>
      <c r="E796" s="472"/>
      <c r="F796" s="910">
        <f>'34'!F44</f>
        <v>8.36</v>
      </c>
      <c r="G796" s="231">
        <f t="shared" si="34"/>
        <v>8.36</v>
      </c>
      <c r="I796" s="472"/>
      <c r="J796" s="718"/>
      <c r="K796" s="231">
        <f t="shared" si="33"/>
        <v>0</v>
      </c>
    </row>
    <row r="797" spans="1:11">
      <c r="A797" s="381">
        <v>797</v>
      </c>
      <c r="B797" s="146" t="s">
        <v>175</v>
      </c>
      <c r="E797" s="472"/>
      <c r="F797" s="910">
        <f>'34'!F45</f>
        <v>4.92</v>
      </c>
      <c r="G797" s="231">
        <f t="shared" si="34"/>
        <v>4.92</v>
      </c>
      <c r="I797" s="472"/>
      <c r="J797" s="718"/>
      <c r="K797" s="231">
        <f t="shared" si="33"/>
        <v>0</v>
      </c>
    </row>
    <row r="798" spans="1:11">
      <c r="A798" s="381">
        <v>798</v>
      </c>
      <c r="B798" s="146" t="s">
        <v>538</v>
      </c>
      <c r="E798" s="472"/>
      <c r="F798" s="910">
        <f>'34'!F46</f>
        <v>6.75</v>
      </c>
      <c r="G798" s="231">
        <f t="shared" si="34"/>
        <v>6.75</v>
      </c>
      <c r="I798" s="472"/>
      <c r="J798" s="718"/>
      <c r="K798" s="231">
        <f t="shared" si="33"/>
        <v>0</v>
      </c>
    </row>
    <row r="799" spans="1:11">
      <c r="A799" s="381">
        <v>799</v>
      </c>
      <c r="B799" s="146" t="s">
        <v>539</v>
      </c>
      <c r="E799" s="472"/>
      <c r="F799" s="910">
        <f>'34'!F47</f>
        <v>0</v>
      </c>
      <c r="G799" s="231">
        <f t="shared" si="34"/>
        <v>0</v>
      </c>
      <c r="I799" s="472"/>
      <c r="J799" s="718"/>
      <c r="K799" s="231">
        <f t="shared" si="33"/>
        <v>0</v>
      </c>
    </row>
    <row r="800" spans="1:11">
      <c r="A800" s="381">
        <v>800</v>
      </c>
      <c r="B800" s="146" t="s">
        <v>540</v>
      </c>
      <c r="E800" s="472"/>
      <c r="F800" s="910">
        <f>'34'!F48</f>
        <v>0</v>
      </c>
      <c r="G800" s="231">
        <f t="shared" si="34"/>
        <v>0</v>
      </c>
      <c r="I800" s="472"/>
      <c r="J800" s="718"/>
      <c r="K800" s="231">
        <f t="shared" si="33"/>
        <v>0</v>
      </c>
    </row>
    <row r="801" spans="1:11">
      <c r="A801" s="381">
        <v>801</v>
      </c>
      <c r="B801" s="146" t="s">
        <v>541</v>
      </c>
      <c r="E801" s="472"/>
      <c r="F801" s="910">
        <f>'34'!F49</f>
        <v>0.7</v>
      </c>
      <c r="G801" s="231">
        <f t="shared" si="34"/>
        <v>0.7</v>
      </c>
      <c r="I801" s="472"/>
      <c r="J801" s="718"/>
      <c r="K801" s="231">
        <f t="shared" si="33"/>
        <v>0</v>
      </c>
    </row>
    <row r="802" spans="1:11">
      <c r="A802" s="381">
        <v>802</v>
      </c>
      <c r="B802" s="146" t="s">
        <v>542</v>
      </c>
      <c r="E802" s="472"/>
      <c r="F802" s="910">
        <f>'34'!F50</f>
        <v>0</v>
      </c>
      <c r="G802" s="231">
        <f t="shared" si="34"/>
        <v>0</v>
      </c>
      <c r="I802" s="472"/>
      <c r="J802" s="718"/>
      <c r="K802" s="231">
        <f t="shared" si="33"/>
        <v>0</v>
      </c>
    </row>
    <row r="803" spans="1:11">
      <c r="A803" s="381">
        <v>803</v>
      </c>
      <c r="B803" s="146" t="s">
        <v>1087</v>
      </c>
      <c r="E803" s="472"/>
      <c r="F803" s="910">
        <f>'34'!F51</f>
        <v>0</v>
      </c>
      <c r="G803" s="231">
        <f t="shared" si="34"/>
        <v>0</v>
      </c>
      <c r="I803" s="472"/>
      <c r="J803" s="718"/>
      <c r="K803" s="231">
        <f t="shared" si="33"/>
        <v>0</v>
      </c>
    </row>
    <row r="804" spans="1:11">
      <c r="A804" s="381">
        <v>804</v>
      </c>
      <c r="B804" s="146" t="s">
        <v>544</v>
      </c>
      <c r="E804" s="472"/>
      <c r="F804" s="910">
        <f>'34'!F52</f>
        <v>0</v>
      </c>
      <c r="G804" s="231">
        <f t="shared" si="34"/>
        <v>0</v>
      </c>
      <c r="I804" s="472"/>
      <c r="J804" s="718"/>
      <c r="K804" s="231">
        <f t="shared" si="33"/>
        <v>0</v>
      </c>
    </row>
    <row r="805" spans="1:11" ht="15.75">
      <c r="A805" s="381">
        <v>805</v>
      </c>
      <c r="B805" s="341" t="s">
        <v>106</v>
      </c>
      <c r="E805" s="472"/>
      <c r="F805" s="910">
        <f>'34'!F53</f>
        <v>20.73</v>
      </c>
      <c r="G805" s="231">
        <f t="shared" si="34"/>
        <v>20.73</v>
      </c>
      <c r="I805" s="472"/>
      <c r="J805" s="718"/>
      <c r="K805" s="231">
        <f t="shared" si="33"/>
        <v>0</v>
      </c>
    </row>
    <row r="806" spans="1:11" ht="15.75">
      <c r="A806" s="381">
        <v>806</v>
      </c>
      <c r="B806" s="341" t="s">
        <v>633</v>
      </c>
      <c r="E806" s="472"/>
      <c r="G806" s="231">
        <f t="shared" si="34"/>
        <v>0</v>
      </c>
      <c r="I806" s="472"/>
      <c r="K806" s="231">
        <f t="shared" si="33"/>
        <v>0</v>
      </c>
    </row>
    <row r="807" spans="1:11" ht="15.75">
      <c r="A807" s="381">
        <v>807</v>
      </c>
      <c r="B807" s="341" t="s">
        <v>176</v>
      </c>
      <c r="E807" s="472"/>
      <c r="G807" s="231">
        <f t="shared" si="34"/>
        <v>0</v>
      </c>
      <c r="I807" s="472"/>
      <c r="K807" s="231">
        <f t="shared" si="33"/>
        <v>0</v>
      </c>
    </row>
    <row r="808" spans="1:11">
      <c r="A808" s="381">
        <v>808</v>
      </c>
      <c r="B808" s="146" t="s">
        <v>548</v>
      </c>
      <c r="E808" s="472"/>
      <c r="F808" s="910">
        <f>'34'!H44</f>
        <v>45</v>
      </c>
      <c r="G808" s="231">
        <f t="shared" si="34"/>
        <v>45</v>
      </c>
      <c r="I808" s="472"/>
      <c r="J808" s="718"/>
      <c r="K808" s="231">
        <f t="shared" si="33"/>
        <v>0</v>
      </c>
    </row>
    <row r="809" spans="1:11">
      <c r="A809" s="381">
        <v>809</v>
      </c>
      <c r="B809" s="146" t="s">
        <v>175</v>
      </c>
      <c r="E809" s="472"/>
      <c r="F809" s="910">
        <f>'34'!H45</f>
        <v>19</v>
      </c>
      <c r="G809" s="231">
        <f t="shared" si="34"/>
        <v>19</v>
      </c>
      <c r="I809" s="472"/>
      <c r="J809" s="718"/>
      <c r="K809" s="231">
        <f t="shared" si="33"/>
        <v>0</v>
      </c>
    </row>
    <row r="810" spans="1:11">
      <c r="A810" s="381">
        <v>810</v>
      </c>
      <c r="B810" s="146" t="s">
        <v>538</v>
      </c>
      <c r="E810" s="472"/>
      <c r="F810" s="910">
        <f>'34'!H46</f>
        <v>245</v>
      </c>
      <c r="G810" s="231">
        <f t="shared" si="34"/>
        <v>245</v>
      </c>
      <c r="I810" s="472"/>
      <c r="J810" s="718"/>
      <c r="K810" s="231">
        <f t="shared" si="33"/>
        <v>0</v>
      </c>
    </row>
    <row r="811" spans="1:11">
      <c r="A811" s="381">
        <v>811</v>
      </c>
      <c r="B811" s="146" t="s">
        <v>539</v>
      </c>
      <c r="E811" s="472"/>
      <c r="F811" s="910">
        <f>'34'!H47</f>
        <v>0</v>
      </c>
      <c r="G811" s="231">
        <f t="shared" si="34"/>
        <v>0</v>
      </c>
      <c r="I811" s="472"/>
      <c r="J811" s="718"/>
      <c r="K811" s="231">
        <f t="shared" si="33"/>
        <v>0</v>
      </c>
    </row>
    <row r="812" spans="1:11">
      <c r="A812" s="381">
        <v>812</v>
      </c>
      <c r="B812" s="146" t="s">
        <v>540</v>
      </c>
      <c r="E812" s="472"/>
      <c r="F812" s="910">
        <f>'34'!H48</f>
        <v>84</v>
      </c>
      <c r="G812" s="231">
        <f t="shared" si="34"/>
        <v>84</v>
      </c>
      <c r="I812" s="472"/>
      <c r="J812" s="718"/>
      <c r="K812" s="231">
        <f t="shared" si="33"/>
        <v>0</v>
      </c>
    </row>
    <row r="813" spans="1:11">
      <c r="A813" s="381">
        <v>813</v>
      </c>
      <c r="B813" s="146" t="s">
        <v>541</v>
      </c>
      <c r="E813" s="472"/>
      <c r="F813" s="910">
        <f>'34'!H49</f>
        <v>3</v>
      </c>
      <c r="G813" s="231">
        <f t="shared" si="34"/>
        <v>3</v>
      </c>
      <c r="I813" s="472"/>
      <c r="J813" s="718"/>
      <c r="K813" s="231">
        <f t="shared" si="33"/>
        <v>0</v>
      </c>
    </row>
    <row r="814" spans="1:11">
      <c r="A814" s="381">
        <v>814</v>
      </c>
      <c r="B814" s="146" t="s">
        <v>542</v>
      </c>
      <c r="E814" s="472"/>
      <c r="F814" s="910">
        <f>'34'!H50</f>
        <v>13</v>
      </c>
      <c r="G814" s="231">
        <f t="shared" si="34"/>
        <v>13</v>
      </c>
      <c r="I814" s="472"/>
      <c r="J814" s="718"/>
      <c r="K814" s="231">
        <f t="shared" si="33"/>
        <v>0</v>
      </c>
    </row>
    <row r="815" spans="1:11">
      <c r="A815" s="381">
        <v>815</v>
      </c>
      <c r="B815" s="146" t="s">
        <v>1087</v>
      </c>
      <c r="E815" s="472"/>
      <c r="F815" s="910">
        <f>'34'!H51</f>
        <v>11</v>
      </c>
      <c r="G815" s="231">
        <f t="shared" si="34"/>
        <v>11</v>
      </c>
      <c r="I815" s="472"/>
      <c r="J815" s="718"/>
      <c r="K815" s="231">
        <f t="shared" si="33"/>
        <v>0</v>
      </c>
    </row>
    <row r="816" spans="1:11">
      <c r="A816" s="381">
        <v>816</v>
      </c>
      <c r="B816" s="146" t="s">
        <v>544</v>
      </c>
      <c r="E816" s="472"/>
      <c r="F816" s="910">
        <f>'34'!H52</f>
        <v>0</v>
      </c>
      <c r="G816" s="231">
        <f t="shared" si="34"/>
        <v>0</v>
      </c>
      <c r="I816" s="472"/>
      <c r="J816" s="718"/>
      <c r="K816" s="231">
        <f t="shared" si="33"/>
        <v>0</v>
      </c>
    </row>
    <row r="817" spans="1:11" ht="15.75">
      <c r="A817" s="381">
        <v>817</v>
      </c>
      <c r="B817" s="341" t="s">
        <v>106</v>
      </c>
      <c r="E817" s="472"/>
      <c r="F817" s="910">
        <f>'34'!H53</f>
        <v>420</v>
      </c>
      <c r="G817" s="231">
        <f t="shared" si="34"/>
        <v>420</v>
      </c>
      <c r="I817" s="472"/>
      <c r="J817" s="718"/>
      <c r="K817" s="231">
        <f t="shared" si="33"/>
        <v>0</v>
      </c>
    </row>
    <row r="818" spans="1:11" ht="15.75">
      <c r="A818" s="381">
        <v>818</v>
      </c>
      <c r="B818" s="341" t="s">
        <v>1298</v>
      </c>
      <c r="E818" s="472"/>
      <c r="G818" s="231">
        <f t="shared" si="34"/>
        <v>0</v>
      </c>
      <c r="I818" s="472"/>
      <c r="K818" s="231">
        <f t="shared" si="33"/>
        <v>0</v>
      </c>
    </row>
    <row r="819" spans="1:11">
      <c r="A819" s="381">
        <v>819</v>
      </c>
      <c r="B819" s="146" t="s">
        <v>422</v>
      </c>
      <c r="E819" s="472"/>
      <c r="G819" s="231">
        <f t="shared" si="34"/>
        <v>0</v>
      </c>
      <c r="I819" s="472"/>
      <c r="K819" s="231">
        <f t="shared" si="33"/>
        <v>0</v>
      </c>
    </row>
    <row r="820" spans="1:11">
      <c r="A820" s="381">
        <v>820</v>
      </c>
      <c r="B820" s="146" t="s">
        <v>548</v>
      </c>
      <c r="E820" s="472"/>
      <c r="F820" s="910">
        <f>'34'!J44</f>
        <v>0</v>
      </c>
      <c r="G820" s="231">
        <f t="shared" si="34"/>
        <v>0</v>
      </c>
      <c r="I820" s="472"/>
      <c r="J820" s="718"/>
      <c r="K820" s="231">
        <f t="shared" si="33"/>
        <v>0</v>
      </c>
    </row>
    <row r="821" spans="1:11">
      <c r="A821" s="381">
        <v>821</v>
      </c>
      <c r="B821" s="146" t="s">
        <v>175</v>
      </c>
      <c r="E821" s="472"/>
      <c r="F821" s="910">
        <f>'34'!J45</f>
        <v>485</v>
      </c>
      <c r="G821" s="231">
        <f t="shared" si="34"/>
        <v>485</v>
      </c>
      <c r="I821" s="472"/>
      <c r="J821" s="718"/>
      <c r="K821" s="231">
        <f t="shared" ref="K821:K884" si="35">J821-I821</f>
        <v>0</v>
      </c>
    </row>
    <row r="822" spans="1:11">
      <c r="A822" s="381">
        <v>822</v>
      </c>
      <c r="B822" s="146" t="s">
        <v>538</v>
      </c>
      <c r="E822" s="472"/>
      <c r="F822" s="910">
        <f>'34'!J46</f>
        <v>0</v>
      </c>
      <c r="G822" s="231">
        <f t="shared" si="34"/>
        <v>0</v>
      </c>
      <c r="I822" s="472"/>
      <c r="J822" s="718"/>
      <c r="K822" s="231">
        <f t="shared" si="35"/>
        <v>0</v>
      </c>
    </row>
    <row r="823" spans="1:11">
      <c r="A823" s="381">
        <v>823</v>
      </c>
      <c r="B823" s="146" t="s">
        <v>539</v>
      </c>
      <c r="E823" s="472"/>
      <c r="F823" s="910">
        <f>'34'!J47</f>
        <v>0</v>
      </c>
      <c r="G823" s="231">
        <f t="shared" si="34"/>
        <v>0</v>
      </c>
      <c r="I823" s="472"/>
      <c r="J823" s="718"/>
      <c r="K823" s="231">
        <f t="shared" si="35"/>
        <v>0</v>
      </c>
    </row>
    <row r="824" spans="1:11">
      <c r="A824" s="381">
        <v>824</v>
      </c>
      <c r="B824" s="146" t="s">
        <v>540</v>
      </c>
      <c r="E824" s="472"/>
      <c r="F824" s="910">
        <f>'34'!J48</f>
        <v>0</v>
      </c>
      <c r="G824" s="231">
        <f t="shared" si="34"/>
        <v>0</v>
      </c>
      <c r="I824" s="472"/>
      <c r="J824" s="718"/>
      <c r="K824" s="231">
        <f t="shared" si="35"/>
        <v>0</v>
      </c>
    </row>
    <row r="825" spans="1:11">
      <c r="A825" s="381">
        <v>825</v>
      </c>
      <c r="B825" s="146" t="s">
        <v>541</v>
      </c>
      <c r="E825" s="472"/>
      <c r="F825" s="910">
        <f>'34'!J49</f>
        <v>0</v>
      </c>
      <c r="G825" s="231">
        <f t="shared" si="34"/>
        <v>0</v>
      </c>
      <c r="I825" s="472"/>
      <c r="J825" s="718"/>
      <c r="K825" s="231">
        <f t="shared" si="35"/>
        <v>0</v>
      </c>
    </row>
    <row r="826" spans="1:11">
      <c r="A826" s="381">
        <v>826</v>
      </c>
      <c r="B826" s="146" t="s">
        <v>542</v>
      </c>
      <c r="E826" s="472"/>
      <c r="F826" s="910">
        <f>'34'!J50</f>
        <v>0</v>
      </c>
      <c r="G826" s="231">
        <f t="shared" si="34"/>
        <v>0</v>
      </c>
      <c r="I826" s="472"/>
      <c r="J826" s="718"/>
      <c r="K826" s="231">
        <f t="shared" si="35"/>
        <v>0</v>
      </c>
    </row>
    <row r="827" spans="1:11">
      <c r="A827" s="381">
        <v>827</v>
      </c>
      <c r="B827" s="146" t="s">
        <v>1087</v>
      </c>
      <c r="E827" s="472"/>
      <c r="F827" s="910">
        <f>'34'!J51</f>
        <v>0</v>
      </c>
      <c r="G827" s="231">
        <f t="shared" si="34"/>
        <v>0</v>
      </c>
      <c r="I827" s="472"/>
      <c r="J827" s="718"/>
      <c r="K827" s="231">
        <f t="shared" si="35"/>
        <v>0</v>
      </c>
    </row>
    <row r="828" spans="1:11">
      <c r="A828" s="381">
        <v>828</v>
      </c>
      <c r="B828" s="146" t="s">
        <v>544</v>
      </c>
      <c r="E828" s="472"/>
      <c r="F828" s="910">
        <f>'34'!J52</f>
        <v>0</v>
      </c>
      <c r="G828" s="231">
        <f t="shared" si="34"/>
        <v>0</v>
      </c>
      <c r="I828" s="472"/>
      <c r="J828" s="718"/>
      <c r="K828" s="231">
        <f t="shared" si="35"/>
        <v>0</v>
      </c>
    </row>
    <row r="829" spans="1:11" ht="15.75">
      <c r="A829" s="381">
        <v>829</v>
      </c>
      <c r="B829" s="341" t="s">
        <v>106</v>
      </c>
      <c r="E829" s="472"/>
      <c r="F829" s="910">
        <f>'34'!J53</f>
        <v>485</v>
      </c>
      <c r="G829" s="231">
        <f t="shared" si="34"/>
        <v>485</v>
      </c>
      <c r="I829" s="472"/>
      <c r="J829" s="718"/>
      <c r="K829" s="231">
        <f t="shared" si="35"/>
        <v>0</v>
      </c>
    </row>
    <row r="830" spans="1:11" ht="15.75">
      <c r="A830" s="381">
        <v>830</v>
      </c>
      <c r="B830" s="341" t="s">
        <v>176</v>
      </c>
      <c r="E830" s="472"/>
      <c r="G830" s="231">
        <f t="shared" si="34"/>
        <v>0</v>
      </c>
      <c r="I830" s="472"/>
      <c r="K830" s="231">
        <f t="shared" si="35"/>
        <v>0</v>
      </c>
    </row>
    <row r="831" spans="1:11" ht="15.75">
      <c r="A831" s="381">
        <v>831</v>
      </c>
      <c r="B831" s="341" t="s">
        <v>1311</v>
      </c>
      <c r="E831" s="472"/>
      <c r="G831" s="231">
        <f t="shared" si="34"/>
        <v>0</v>
      </c>
      <c r="I831" s="472"/>
      <c r="K831" s="231">
        <f t="shared" si="35"/>
        <v>0</v>
      </c>
    </row>
    <row r="832" spans="1:11">
      <c r="A832" s="381">
        <v>832</v>
      </c>
      <c r="B832" s="146" t="s">
        <v>548</v>
      </c>
      <c r="E832" s="472"/>
      <c r="F832" s="910">
        <f>'34'!L44</f>
        <v>0</v>
      </c>
      <c r="G832" s="231">
        <f t="shared" si="34"/>
        <v>0</v>
      </c>
      <c r="I832" s="472"/>
      <c r="J832" s="718"/>
      <c r="K832" s="231">
        <f t="shared" si="35"/>
        <v>0</v>
      </c>
    </row>
    <row r="833" spans="1:11">
      <c r="A833" s="381">
        <v>833</v>
      </c>
      <c r="B833" s="146" t="s">
        <v>175</v>
      </c>
      <c r="E833" s="472"/>
      <c r="F833" s="910">
        <f>'34'!L45</f>
        <v>25</v>
      </c>
      <c r="G833" s="231">
        <f t="shared" si="34"/>
        <v>25</v>
      </c>
      <c r="I833" s="472"/>
      <c r="J833" s="718"/>
      <c r="K833" s="231">
        <f t="shared" si="35"/>
        <v>0</v>
      </c>
    </row>
    <row r="834" spans="1:11">
      <c r="A834" s="381">
        <v>834</v>
      </c>
      <c r="B834" s="146" t="s">
        <v>538</v>
      </c>
      <c r="E834" s="472"/>
      <c r="F834" s="910">
        <f>'34'!L46</f>
        <v>0</v>
      </c>
      <c r="G834" s="231">
        <f t="shared" si="34"/>
        <v>0</v>
      </c>
      <c r="I834" s="472"/>
      <c r="J834" s="718"/>
      <c r="K834" s="231">
        <f t="shared" si="35"/>
        <v>0</v>
      </c>
    </row>
    <row r="835" spans="1:11">
      <c r="A835" s="381">
        <v>835</v>
      </c>
      <c r="B835" s="146" t="s">
        <v>539</v>
      </c>
      <c r="E835" s="472"/>
      <c r="F835" s="910">
        <f>'34'!L47</f>
        <v>0</v>
      </c>
      <c r="G835" s="231">
        <f t="shared" si="34"/>
        <v>0</v>
      </c>
      <c r="I835" s="472"/>
      <c r="J835" s="718"/>
      <c r="K835" s="231">
        <f t="shared" si="35"/>
        <v>0</v>
      </c>
    </row>
    <row r="836" spans="1:11">
      <c r="A836" s="381">
        <v>836</v>
      </c>
      <c r="B836" s="146" t="s">
        <v>540</v>
      </c>
      <c r="E836" s="472"/>
      <c r="F836" s="910">
        <f>'34'!L48</f>
        <v>0</v>
      </c>
      <c r="G836" s="231">
        <f t="shared" si="34"/>
        <v>0</v>
      </c>
      <c r="I836" s="472"/>
      <c r="J836" s="718"/>
      <c r="K836" s="231">
        <f t="shared" si="35"/>
        <v>0</v>
      </c>
    </row>
    <row r="837" spans="1:11">
      <c r="A837" s="381">
        <v>837</v>
      </c>
      <c r="B837" s="146" t="s">
        <v>541</v>
      </c>
      <c r="E837" s="472"/>
      <c r="F837" s="910">
        <f>'34'!L49</f>
        <v>0</v>
      </c>
      <c r="G837" s="231">
        <f t="shared" si="34"/>
        <v>0</v>
      </c>
      <c r="I837" s="472"/>
      <c r="J837" s="718"/>
      <c r="K837" s="231">
        <f t="shared" si="35"/>
        <v>0</v>
      </c>
    </row>
    <row r="838" spans="1:11">
      <c r="A838" s="381">
        <v>838</v>
      </c>
      <c r="B838" s="146" t="s">
        <v>542</v>
      </c>
      <c r="E838" s="472"/>
      <c r="F838" s="910">
        <f>'34'!L50</f>
        <v>0</v>
      </c>
      <c r="G838" s="231">
        <f t="shared" si="34"/>
        <v>0</v>
      </c>
      <c r="I838" s="472"/>
      <c r="J838" s="718"/>
      <c r="K838" s="231">
        <f t="shared" si="35"/>
        <v>0</v>
      </c>
    </row>
    <row r="839" spans="1:11">
      <c r="A839" s="381">
        <v>839</v>
      </c>
      <c r="B839" s="146" t="s">
        <v>1087</v>
      </c>
      <c r="E839" s="472"/>
      <c r="F839" s="910">
        <f>'34'!L51</f>
        <v>0</v>
      </c>
      <c r="G839" s="231">
        <f t="shared" si="34"/>
        <v>0</v>
      </c>
      <c r="I839" s="472"/>
      <c r="J839" s="718"/>
      <c r="K839" s="231">
        <f t="shared" si="35"/>
        <v>0</v>
      </c>
    </row>
    <row r="840" spans="1:11">
      <c r="A840" s="381">
        <v>840</v>
      </c>
      <c r="B840" s="146" t="s">
        <v>544</v>
      </c>
      <c r="E840" s="472"/>
      <c r="F840" s="910">
        <f>'34'!L52</f>
        <v>0</v>
      </c>
      <c r="G840" s="231">
        <f t="shared" si="34"/>
        <v>0</v>
      </c>
      <c r="I840" s="472"/>
      <c r="J840" s="718"/>
      <c r="K840" s="231">
        <f t="shared" si="35"/>
        <v>0</v>
      </c>
    </row>
    <row r="841" spans="1:11">
      <c r="A841" s="381">
        <v>841</v>
      </c>
      <c r="B841" s="146" t="s">
        <v>106</v>
      </c>
      <c r="E841" s="472"/>
      <c r="F841" s="910">
        <f>'34'!L53</f>
        <v>25</v>
      </c>
      <c r="G841" s="231">
        <f t="shared" si="34"/>
        <v>25</v>
      </c>
      <c r="I841" s="472"/>
      <c r="J841" s="718"/>
      <c r="K841" s="231">
        <f t="shared" si="35"/>
        <v>0</v>
      </c>
    </row>
    <row r="842" spans="1:11" ht="15.75">
      <c r="A842" s="381">
        <v>842</v>
      </c>
      <c r="B842" s="341" t="s">
        <v>115</v>
      </c>
      <c r="E842" s="472"/>
      <c r="G842" s="231">
        <f t="shared" si="34"/>
        <v>0</v>
      </c>
      <c r="I842" s="472"/>
      <c r="K842" s="231">
        <f t="shared" si="35"/>
        <v>0</v>
      </c>
    </row>
    <row r="843" spans="1:11" ht="15.75">
      <c r="A843" s="381">
        <v>843</v>
      </c>
      <c r="B843" s="341" t="s">
        <v>176</v>
      </c>
      <c r="E843" s="472"/>
      <c r="G843" s="231">
        <f t="shared" si="34"/>
        <v>0</v>
      </c>
      <c r="I843" s="472"/>
      <c r="K843" s="231">
        <f t="shared" si="35"/>
        <v>0</v>
      </c>
    </row>
    <row r="844" spans="1:11">
      <c r="A844" s="381">
        <v>844</v>
      </c>
      <c r="B844" s="146" t="s">
        <v>548</v>
      </c>
      <c r="E844" s="472"/>
      <c r="F844" s="910">
        <f>'34'!N44</f>
        <v>0</v>
      </c>
      <c r="G844" s="231">
        <f t="shared" si="34"/>
        <v>0</v>
      </c>
      <c r="I844" s="472"/>
      <c r="J844" s="718"/>
      <c r="K844" s="231">
        <f t="shared" si="35"/>
        <v>0</v>
      </c>
    </row>
    <row r="845" spans="1:11">
      <c r="A845" s="381">
        <v>845</v>
      </c>
      <c r="B845" s="146" t="s">
        <v>175</v>
      </c>
      <c r="E845" s="472"/>
      <c r="F845" s="910">
        <f>'34'!N45</f>
        <v>62</v>
      </c>
      <c r="G845" s="231">
        <f t="shared" si="34"/>
        <v>62</v>
      </c>
      <c r="I845" s="472"/>
      <c r="J845" s="718"/>
      <c r="K845" s="231">
        <f t="shared" si="35"/>
        <v>0</v>
      </c>
    </row>
    <row r="846" spans="1:11">
      <c r="A846" s="381">
        <v>846</v>
      </c>
      <c r="B846" s="146" t="s">
        <v>538</v>
      </c>
      <c r="E846" s="472"/>
      <c r="F846" s="910">
        <f>'34'!N46</f>
        <v>0</v>
      </c>
      <c r="G846" s="231">
        <f t="shared" si="34"/>
        <v>0</v>
      </c>
      <c r="I846" s="472"/>
      <c r="J846" s="718"/>
      <c r="K846" s="231">
        <f t="shared" si="35"/>
        <v>0</v>
      </c>
    </row>
    <row r="847" spans="1:11">
      <c r="A847" s="381">
        <v>847</v>
      </c>
      <c r="B847" s="146" t="s">
        <v>539</v>
      </c>
      <c r="E847" s="472"/>
      <c r="F847" s="910">
        <f>'34'!N47</f>
        <v>0</v>
      </c>
      <c r="G847" s="231">
        <f t="shared" si="34"/>
        <v>0</v>
      </c>
      <c r="I847" s="472"/>
      <c r="J847" s="718"/>
      <c r="K847" s="231">
        <f t="shared" si="35"/>
        <v>0</v>
      </c>
    </row>
    <row r="848" spans="1:11">
      <c r="A848" s="381">
        <v>848</v>
      </c>
      <c r="B848" s="146" t="s">
        <v>540</v>
      </c>
      <c r="E848" s="472"/>
      <c r="F848" s="910">
        <f>'34'!N48</f>
        <v>0</v>
      </c>
      <c r="G848" s="231">
        <f t="shared" si="34"/>
        <v>0</v>
      </c>
      <c r="I848" s="472"/>
      <c r="J848" s="718"/>
      <c r="K848" s="231">
        <f t="shared" si="35"/>
        <v>0</v>
      </c>
    </row>
    <row r="849" spans="1:11">
      <c r="A849" s="381">
        <v>849</v>
      </c>
      <c r="B849" s="146" t="s">
        <v>541</v>
      </c>
      <c r="E849" s="472"/>
      <c r="F849" s="910">
        <f>'34'!N49</f>
        <v>0</v>
      </c>
      <c r="G849" s="231">
        <f t="shared" si="34"/>
        <v>0</v>
      </c>
      <c r="I849" s="472"/>
      <c r="J849" s="718"/>
      <c r="K849" s="231">
        <f t="shared" si="35"/>
        <v>0</v>
      </c>
    </row>
    <row r="850" spans="1:11">
      <c r="A850" s="381">
        <v>850</v>
      </c>
      <c r="B850" s="146" t="s">
        <v>542</v>
      </c>
      <c r="E850" s="472"/>
      <c r="F850" s="910">
        <f>'34'!N50</f>
        <v>0</v>
      </c>
      <c r="G850" s="231">
        <f t="shared" si="34"/>
        <v>0</v>
      </c>
      <c r="I850" s="472"/>
      <c r="J850" s="718"/>
      <c r="K850" s="231">
        <f t="shared" si="35"/>
        <v>0</v>
      </c>
    </row>
    <row r="851" spans="1:11">
      <c r="A851" s="381">
        <v>851</v>
      </c>
      <c r="B851" s="146" t="s">
        <v>1087</v>
      </c>
      <c r="E851" s="472"/>
      <c r="F851" s="910">
        <f>'34'!N51</f>
        <v>0</v>
      </c>
      <c r="G851" s="231">
        <f t="shared" si="34"/>
        <v>0</v>
      </c>
      <c r="I851" s="472"/>
      <c r="J851" s="718"/>
      <c r="K851" s="231">
        <f t="shared" si="35"/>
        <v>0</v>
      </c>
    </row>
    <row r="852" spans="1:11">
      <c r="A852" s="381">
        <v>852</v>
      </c>
      <c r="B852" s="146" t="s">
        <v>544</v>
      </c>
      <c r="E852" s="472"/>
      <c r="F852" s="910">
        <f>'34'!N52</f>
        <v>0</v>
      </c>
      <c r="G852" s="231">
        <f t="shared" si="34"/>
        <v>0</v>
      </c>
      <c r="I852" s="472"/>
      <c r="J852" s="718"/>
      <c r="K852" s="231">
        <f t="shared" si="35"/>
        <v>0</v>
      </c>
    </row>
    <row r="853" spans="1:11" ht="15.75">
      <c r="A853" s="381">
        <v>853</v>
      </c>
      <c r="B853" s="341" t="s">
        <v>106</v>
      </c>
      <c r="E853" s="472"/>
      <c r="F853" s="910">
        <f>'34'!N53</f>
        <v>62</v>
      </c>
      <c r="G853" s="231">
        <f t="shared" si="34"/>
        <v>62</v>
      </c>
      <c r="I853" s="472"/>
      <c r="J853" s="718"/>
      <c r="K853" s="231">
        <f t="shared" si="35"/>
        <v>0</v>
      </c>
    </row>
    <row r="854" spans="1:11" ht="15.75">
      <c r="A854" s="381">
        <v>854</v>
      </c>
      <c r="B854" s="341" t="s">
        <v>172</v>
      </c>
      <c r="E854" s="472"/>
      <c r="G854" s="231">
        <f t="shared" ref="G854:G917" si="36">F854-E854</f>
        <v>0</v>
      </c>
      <c r="I854" s="472"/>
      <c r="K854" s="231">
        <f t="shared" si="35"/>
        <v>0</v>
      </c>
    </row>
    <row r="855" spans="1:11" ht="15.75">
      <c r="A855" s="381">
        <v>855</v>
      </c>
      <c r="B855" s="341" t="s">
        <v>176</v>
      </c>
      <c r="E855" s="472"/>
      <c r="G855" s="231">
        <f t="shared" si="36"/>
        <v>0</v>
      </c>
      <c r="I855" s="472"/>
      <c r="K855" s="231">
        <f t="shared" si="35"/>
        <v>0</v>
      </c>
    </row>
    <row r="856" spans="1:11">
      <c r="A856" s="381">
        <v>856</v>
      </c>
      <c r="B856" s="146" t="s">
        <v>548</v>
      </c>
      <c r="D856" t="s">
        <v>905</v>
      </c>
      <c r="E856" s="472"/>
      <c r="F856" s="910">
        <f>'34'!P44</f>
        <v>2426.36</v>
      </c>
      <c r="G856" s="231">
        <f t="shared" si="36"/>
        <v>2426.36</v>
      </c>
      <c r="I856" s="472"/>
      <c r="J856" s="910">
        <f>'34'!R44</f>
        <v>2449</v>
      </c>
      <c r="K856" s="231">
        <f t="shared" si="35"/>
        <v>2449</v>
      </c>
    </row>
    <row r="857" spans="1:11">
      <c r="A857" s="381">
        <v>857</v>
      </c>
      <c r="B857" s="146" t="s">
        <v>175</v>
      </c>
      <c r="D857" t="s">
        <v>905</v>
      </c>
      <c r="E857" s="472"/>
      <c r="F857" s="910">
        <f>'34'!P45</f>
        <v>1430.92</v>
      </c>
      <c r="G857" s="231">
        <f t="shared" si="36"/>
        <v>1430.92</v>
      </c>
      <c r="I857" s="472"/>
      <c r="J857" s="910">
        <f>'34'!R45</f>
        <v>1334</v>
      </c>
      <c r="K857" s="231">
        <f t="shared" si="35"/>
        <v>1334</v>
      </c>
    </row>
    <row r="858" spans="1:11">
      <c r="A858" s="381">
        <v>858</v>
      </c>
      <c r="B858" s="146" t="s">
        <v>538</v>
      </c>
      <c r="D858" t="s">
        <v>905</v>
      </c>
      <c r="E858" s="472"/>
      <c r="F858" s="910">
        <f>'34'!P46</f>
        <v>4179.75</v>
      </c>
      <c r="G858" s="231">
        <f t="shared" si="36"/>
        <v>4179.75</v>
      </c>
      <c r="I858" s="472"/>
      <c r="J858" s="910">
        <f>'34'!R46</f>
        <v>3932</v>
      </c>
      <c r="K858" s="231">
        <f t="shared" si="35"/>
        <v>3932</v>
      </c>
    </row>
    <row r="859" spans="1:11">
      <c r="A859" s="381">
        <v>859</v>
      </c>
      <c r="B859" s="146" t="s">
        <v>539</v>
      </c>
      <c r="D859" t="s">
        <v>905</v>
      </c>
      <c r="E859" s="472"/>
      <c r="F859" s="910">
        <f>'34'!P47</f>
        <v>392</v>
      </c>
      <c r="G859" s="231">
        <f t="shared" si="36"/>
        <v>392</v>
      </c>
      <c r="I859" s="472"/>
      <c r="J859" s="910">
        <f>'34'!R47</f>
        <v>363</v>
      </c>
      <c r="K859" s="231">
        <f t="shared" si="35"/>
        <v>363</v>
      </c>
    </row>
    <row r="860" spans="1:11">
      <c r="A860" s="381">
        <v>860</v>
      </c>
      <c r="B860" s="146" t="s">
        <v>540</v>
      </c>
      <c r="D860" t="s">
        <v>905</v>
      </c>
      <c r="E860" s="472"/>
      <c r="F860" s="910">
        <f>'34'!P48</f>
        <v>2682</v>
      </c>
      <c r="G860" s="231">
        <f t="shared" si="36"/>
        <v>2682</v>
      </c>
      <c r="I860" s="472"/>
      <c r="J860" s="910">
        <f>'34'!R48</f>
        <v>2516</v>
      </c>
      <c r="K860" s="231">
        <f t="shared" si="35"/>
        <v>2516</v>
      </c>
    </row>
    <row r="861" spans="1:11">
      <c r="A861" s="381">
        <v>861</v>
      </c>
      <c r="B861" s="146" t="s">
        <v>541</v>
      </c>
      <c r="D861" t="s">
        <v>905</v>
      </c>
      <c r="E861" s="472"/>
      <c r="F861" s="910">
        <f>'34'!P49</f>
        <v>933.7</v>
      </c>
      <c r="G861" s="231">
        <f t="shared" si="36"/>
        <v>933.7</v>
      </c>
      <c r="I861" s="472"/>
      <c r="J861" s="910">
        <f>'34'!R49</f>
        <v>894</v>
      </c>
      <c r="K861" s="231">
        <f t="shared" si="35"/>
        <v>894</v>
      </c>
    </row>
    <row r="862" spans="1:11">
      <c r="A862" s="381">
        <v>862</v>
      </c>
      <c r="B862" s="146" t="s">
        <v>542</v>
      </c>
      <c r="D862" t="s">
        <v>905</v>
      </c>
      <c r="E862" s="472"/>
      <c r="F862" s="910">
        <f>'34'!P50</f>
        <v>354</v>
      </c>
      <c r="G862" s="231">
        <f t="shared" si="36"/>
        <v>354</v>
      </c>
      <c r="I862" s="472"/>
      <c r="J862" s="910">
        <f>'34'!R50</f>
        <v>341</v>
      </c>
      <c r="K862" s="231">
        <f t="shared" si="35"/>
        <v>341</v>
      </c>
    </row>
    <row r="863" spans="1:11">
      <c r="A863" s="381">
        <v>863</v>
      </c>
      <c r="B863" s="146" t="s">
        <v>1087</v>
      </c>
      <c r="D863" t="s">
        <v>905</v>
      </c>
      <c r="E863" s="472"/>
      <c r="F863" s="910">
        <f>'34'!P51</f>
        <v>975</v>
      </c>
      <c r="G863" s="231">
        <f t="shared" si="36"/>
        <v>975</v>
      </c>
      <c r="I863" s="472"/>
      <c r="J863" s="910">
        <f>'34'!R51</f>
        <v>998</v>
      </c>
      <c r="K863" s="231">
        <f t="shared" si="35"/>
        <v>998</v>
      </c>
    </row>
    <row r="864" spans="1:11">
      <c r="A864" s="381">
        <v>864</v>
      </c>
      <c r="B864" s="146" t="s">
        <v>544</v>
      </c>
      <c r="D864" t="s">
        <v>905</v>
      </c>
      <c r="E864" s="472"/>
      <c r="F864" s="910">
        <f>'34'!P52</f>
        <v>0</v>
      </c>
      <c r="G864" s="231">
        <f t="shared" si="36"/>
        <v>0</v>
      </c>
      <c r="I864" s="472"/>
      <c r="J864" s="910">
        <f>'34'!R52</f>
        <v>0</v>
      </c>
      <c r="K864" s="231">
        <f t="shared" si="35"/>
        <v>0</v>
      </c>
    </row>
    <row r="865" spans="1:11" ht="15.75">
      <c r="A865" s="381">
        <v>865</v>
      </c>
      <c r="B865" s="341" t="s">
        <v>106</v>
      </c>
      <c r="D865" t="s">
        <v>905</v>
      </c>
      <c r="E865" s="472"/>
      <c r="F865" s="910">
        <f>'34'!P53</f>
        <v>13373.730000000001</v>
      </c>
      <c r="G865" s="231">
        <f t="shared" si="36"/>
        <v>13373.730000000001</v>
      </c>
      <c r="I865" s="472"/>
      <c r="J865" s="910">
        <f>'34'!R53</f>
        <v>12827</v>
      </c>
      <c r="K865" s="231">
        <f t="shared" si="35"/>
        <v>12827</v>
      </c>
    </row>
    <row r="866" spans="1:11" ht="15.75">
      <c r="A866" s="381">
        <v>866</v>
      </c>
      <c r="B866" s="341" t="s">
        <v>575</v>
      </c>
      <c r="E866" s="472"/>
      <c r="G866" s="231">
        <f t="shared" si="36"/>
        <v>0</v>
      </c>
      <c r="I866" s="472"/>
      <c r="K866" s="231">
        <f t="shared" si="35"/>
        <v>0</v>
      </c>
    </row>
    <row r="867" spans="1:11">
      <c r="A867" s="381">
        <v>867</v>
      </c>
      <c r="B867" s="146" t="s">
        <v>176</v>
      </c>
      <c r="D867" t="s">
        <v>905</v>
      </c>
      <c r="E867" s="472"/>
      <c r="F867" s="910">
        <f>'34'!P59</f>
        <v>28</v>
      </c>
      <c r="G867" s="231">
        <f t="shared" si="36"/>
        <v>28</v>
      </c>
      <c r="I867" s="472"/>
      <c r="J867" s="910">
        <f>'34'!R59</f>
        <v>10</v>
      </c>
      <c r="K867" s="231">
        <f t="shared" si="35"/>
        <v>10</v>
      </c>
    </row>
    <row r="868" spans="1:11">
      <c r="A868" s="381">
        <v>868</v>
      </c>
      <c r="B868" s="146" t="s">
        <v>980</v>
      </c>
      <c r="D868" t="s">
        <v>905</v>
      </c>
      <c r="E868" s="472"/>
      <c r="F868" s="910">
        <f>'34'!P60</f>
        <v>2066662</v>
      </c>
      <c r="G868" s="231">
        <f t="shared" si="36"/>
        <v>2066662</v>
      </c>
      <c r="I868" s="472"/>
      <c r="J868" s="910">
        <f>'34'!R60</f>
        <v>522551</v>
      </c>
      <c r="K868" s="231">
        <f t="shared" si="35"/>
        <v>522551</v>
      </c>
    </row>
    <row r="869" spans="1:11" ht="15.75">
      <c r="A869" s="381">
        <v>869</v>
      </c>
      <c r="B869" s="341" t="s">
        <v>576</v>
      </c>
      <c r="E869" s="472"/>
      <c r="G869" s="231">
        <f t="shared" si="36"/>
        <v>0</v>
      </c>
      <c r="I869" s="472"/>
      <c r="K869" s="231">
        <f t="shared" si="35"/>
        <v>0</v>
      </c>
    </row>
    <row r="870" spans="1:11" ht="15.75">
      <c r="A870" s="381">
        <v>870</v>
      </c>
      <c r="B870" s="1054" t="s">
        <v>1140</v>
      </c>
      <c r="E870" s="472"/>
      <c r="G870" s="231">
        <f t="shared" si="36"/>
        <v>0</v>
      </c>
      <c r="I870" s="472"/>
      <c r="K870" s="231">
        <f t="shared" si="35"/>
        <v>0</v>
      </c>
    </row>
    <row r="871" spans="1:11" ht="15.75">
      <c r="A871" s="381">
        <v>871</v>
      </c>
      <c r="B871" s="1054" t="s">
        <v>577</v>
      </c>
      <c r="E871" s="472"/>
      <c r="G871" s="231">
        <f t="shared" si="36"/>
        <v>0</v>
      </c>
      <c r="I871" s="472"/>
      <c r="K871" s="231">
        <f t="shared" si="35"/>
        <v>0</v>
      </c>
    </row>
    <row r="872" spans="1:11" ht="15.75">
      <c r="A872" s="381">
        <v>872</v>
      </c>
      <c r="B872" s="1054" t="s">
        <v>636</v>
      </c>
      <c r="E872" s="472"/>
      <c r="G872" s="231">
        <f t="shared" si="36"/>
        <v>0</v>
      </c>
      <c r="I872" s="472"/>
      <c r="K872" s="231">
        <f t="shared" si="35"/>
        <v>0</v>
      </c>
    </row>
    <row r="873" spans="1:11" ht="15.75">
      <c r="A873" s="381">
        <v>873</v>
      </c>
      <c r="B873" s="1054" t="s">
        <v>637</v>
      </c>
      <c r="E873" s="472"/>
      <c r="G873" s="231">
        <f t="shared" si="36"/>
        <v>0</v>
      </c>
      <c r="I873" s="472"/>
      <c r="K873" s="231">
        <f t="shared" si="35"/>
        <v>0</v>
      </c>
    </row>
    <row r="874" spans="1:11" ht="15.75">
      <c r="A874" s="381">
        <v>874</v>
      </c>
      <c r="B874" s="1054" t="s">
        <v>638</v>
      </c>
      <c r="E874" s="472"/>
      <c r="G874" s="231">
        <f t="shared" si="36"/>
        <v>0</v>
      </c>
      <c r="I874" s="472"/>
      <c r="K874" s="231">
        <f t="shared" si="35"/>
        <v>0</v>
      </c>
    </row>
    <row r="875" spans="1:11" ht="15.75">
      <c r="A875" s="381">
        <v>875</v>
      </c>
      <c r="B875" s="1054" t="s">
        <v>504</v>
      </c>
      <c r="E875" s="472"/>
      <c r="G875" s="231">
        <f t="shared" si="36"/>
        <v>0</v>
      </c>
      <c r="I875" s="472"/>
      <c r="K875" s="231">
        <f t="shared" si="35"/>
        <v>0</v>
      </c>
    </row>
    <row r="876" spans="1:11">
      <c r="A876" s="381">
        <v>876</v>
      </c>
      <c r="B876" s="1055" t="s">
        <v>509</v>
      </c>
      <c r="E876" s="472"/>
      <c r="F876" s="910">
        <f>'35'!C9</f>
        <v>0</v>
      </c>
      <c r="G876" s="231">
        <f t="shared" si="36"/>
        <v>0</v>
      </c>
      <c r="I876" s="472"/>
      <c r="J876" s="718"/>
      <c r="K876" s="231">
        <f t="shared" si="35"/>
        <v>0</v>
      </c>
    </row>
    <row r="877" spans="1:11">
      <c r="A877" s="381">
        <v>877</v>
      </c>
      <c r="B877" s="1055" t="s">
        <v>177</v>
      </c>
      <c r="E877" s="472"/>
      <c r="F877" s="910">
        <f>'35'!C10</f>
        <v>0</v>
      </c>
      <c r="G877" s="231">
        <f t="shared" si="36"/>
        <v>0</v>
      </c>
      <c r="I877" s="472"/>
      <c r="J877" s="718"/>
      <c r="K877" s="231">
        <f t="shared" si="35"/>
        <v>0</v>
      </c>
    </row>
    <row r="878" spans="1:11">
      <c r="A878" s="381">
        <v>878</v>
      </c>
      <c r="B878" s="1055" t="s">
        <v>178</v>
      </c>
      <c r="E878" s="472"/>
      <c r="F878" s="910">
        <f>'35'!C11</f>
        <v>0</v>
      </c>
      <c r="G878" s="231">
        <f t="shared" si="36"/>
        <v>0</v>
      </c>
      <c r="I878" s="472"/>
      <c r="J878" s="718"/>
      <c r="K878" s="231">
        <f t="shared" si="35"/>
        <v>0</v>
      </c>
    </row>
    <row r="879" spans="1:11">
      <c r="A879" s="381">
        <v>879</v>
      </c>
      <c r="B879" s="1055" t="s">
        <v>179</v>
      </c>
      <c r="E879" s="472"/>
      <c r="F879" s="910">
        <f>'35'!C12</f>
        <v>0</v>
      </c>
      <c r="G879" s="231">
        <f t="shared" si="36"/>
        <v>0</v>
      </c>
      <c r="I879" s="472"/>
      <c r="J879" s="718"/>
      <c r="K879" s="231">
        <f t="shared" si="35"/>
        <v>0</v>
      </c>
    </row>
    <row r="880" spans="1:11">
      <c r="A880" s="381">
        <v>880</v>
      </c>
      <c r="B880" s="1055" t="s">
        <v>180</v>
      </c>
      <c r="E880" s="472"/>
      <c r="F880" s="910">
        <f>'35'!C13</f>
        <v>0</v>
      </c>
      <c r="G880" s="231">
        <f t="shared" si="36"/>
        <v>0</v>
      </c>
      <c r="I880" s="472"/>
      <c r="J880" s="718"/>
      <c r="K880" s="231">
        <f t="shared" si="35"/>
        <v>0</v>
      </c>
    </row>
    <row r="881" spans="1:11">
      <c r="A881" s="381">
        <v>881</v>
      </c>
      <c r="B881" s="1055" t="s">
        <v>181</v>
      </c>
      <c r="E881" s="472"/>
      <c r="F881" s="910">
        <f>'35'!C14</f>
        <v>0</v>
      </c>
      <c r="G881" s="231">
        <f t="shared" si="36"/>
        <v>0</v>
      </c>
      <c r="I881" s="472"/>
      <c r="J881" s="718"/>
      <c r="K881" s="231">
        <f t="shared" si="35"/>
        <v>0</v>
      </c>
    </row>
    <row r="882" spans="1:11">
      <c r="A882" s="381">
        <v>882</v>
      </c>
      <c r="B882" s="1055" t="s">
        <v>510</v>
      </c>
      <c r="E882" s="472"/>
      <c r="F882" s="910">
        <f>'35'!C15</f>
        <v>0</v>
      </c>
      <c r="G882" s="231">
        <f t="shared" si="36"/>
        <v>0</v>
      </c>
      <c r="I882" s="472"/>
      <c r="J882" s="718"/>
      <c r="K882" s="231">
        <f t="shared" si="35"/>
        <v>0</v>
      </c>
    </row>
    <row r="883" spans="1:11" ht="15.75">
      <c r="A883" s="381">
        <v>883</v>
      </c>
      <c r="B883" s="1054" t="s">
        <v>63</v>
      </c>
      <c r="E883" s="472"/>
      <c r="F883" s="910">
        <f>'35'!C16</f>
        <v>0</v>
      </c>
      <c r="G883" s="231">
        <f t="shared" si="36"/>
        <v>0</v>
      </c>
      <c r="I883" s="472"/>
      <c r="J883" s="718"/>
      <c r="K883" s="231">
        <f t="shared" si="35"/>
        <v>0</v>
      </c>
    </row>
    <row r="884" spans="1:11" ht="15.75">
      <c r="A884" s="381">
        <v>884</v>
      </c>
      <c r="B884" s="1054" t="s">
        <v>505</v>
      </c>
      <c r="E884" s="472"/>
      <c r="G884" s="231">
        <f t="shared" si="36"/>
        <v>0</v>
      </c>
      <c r="I884" s="472"/>
      <c r="K884" s="231">
        <f t="shared" si="35"/>
        <v>0</v>
      </c>
    </row>
    <row r="885" spans="1:11">
      <c r="A885" s="381">
        <v>885</v>
      </c>
      <c r="B885" s="1055" t="s">
        <v>509</v>
      </c>
      <c r="E885" s="472"/>
      <c r="F885" s="910">
        <f>'35'!E9</f>
        <v>0</v>
      </c>
      <c r="G885" s="231">
        <f t="shared" si="36"/>
        <v>0</v>
      </c>
      <c r="I885" s="472"/>
      <c r="J885" s="718"/>
      <c r="K885" s="231">
        <f t="shared" ref="K885:K948" si="37">J885-I885</f>
        <v>0</v>
      </c>
    </row>
    <row r="886" spans="1:11">
      <c r="A886" s="381">
        <v>886</v>
      </c>
      <c r="B886" s="1055" t="s">
        <v>177</v>
      </c>
      <c r="E886" s="472"/>
      <c r="F886" s="910">
        <f>'35'!E10</f>
        <v>1</v>
      </c>
      <c r="G886" s="231">
        <f t="shared" si="36"/>
        <v>1</v>
      </c>
      <c r="I886" s="472"/>
      <c r="J886" s="718"/>
      <c r="K886" s="231">
        <f t="shared" si="37"/>
        <v>0</v>
      </c>
    </row>
    <row r="887" spans="1:11">
      <c r="A887" s="381">
        <v>887</v>
      </c>
      <c r="B887" s="1055" t="s">
        <v>178</v>
      </c>
      <c r="E887" s="472"/>
      <c r="F887" s="910">
        <f>'35'!E11</f>
        <v>3</v>
      </c>
      <c r="G887" s="231">
        <f t="shared" si="36"/>
        <v>3</v>
      </c>
      <c r="I887" s="472"/>
      <c r="J887" s="718"/>
      <c r="K887" s="231">
        <f t="shared" si="37"/>
        <v>0</v>
      </c>
    </row>
    <row r="888" spans="1:11" ht="15.75">
      <c r="A888" s="381">
        <v>888</v>
      </c>
      <c r="B888" s="1055" t="s">
        <v>179</v>
      </c>
      <c r="C888" s="467"/>
      <c r="E888" s="472"/>
      <c r="F888" s="910">
        <f>'35'!E12</f>
        <v>2</v>
      </c>
      <c r="G888" s="231">
        <f t="shared" si="36"/>
        <v>2</v>
      </c>
      <c r="I888" s="472"/>
      <c r="J888" s="718"/>
      <c r="K888" s="231">
        <f t="shared" si="37"/>
        <v>0</v>
      </c>
    </row>
    <row r="889" spans="1:11" ht="15.75">
      <c r="A889" s="381">
        <v>889</v>
      </c>
      <c r="B889" s="1055" t="s">
        <v>180</v>
      </c>
      <c r="C889" s="467"/>
      <c r="E889" s="472"/>
      <c r="F889" s="910">
        <f>'35'!E13</f>
        <v>0</v>
      </c>
      <c r="G889" s="231">
        <f t="shared" si="36"/>
        <v>0</v>
      </c>
      <c r="I889" s="472"/>
      <c r="J889" s="718"/>
      <c r="K889" s="231">
        <f t="shared" si="37"/>
        <v>0</v>
      </c>
    </row>
    <row r="890" spans="1:11" ht="15.75">
      <c r="A890" s="381">
        <v>890</v>
      </c>
      <c r="B890" s="1055" t="s">
        <v>181</v>
      </c>
      <c r="C890" s="467"/>
      <c r="E890" s="472"/>
      <c r="F890" s="910">
        <f>'35'!E14</f>
        <v>0</v>
      </c>
      <c r="G890" s="231">
        <f t="shared" si="36"/>
        <v>0</v>
      </c>
      <c r="I890" s="472"/>
      <c r="J890" s="718"/>
      <c r="K890" s="231">
        <f t="shared" si="37"/>
        <v>0</v>
      </c>
    </row>
    <row r="891" spans="1:11" ht="15.75">
      <c r="A891" s="381">
        <v>891</v>
      </c>
      <c r="B891" s="1055" t="s">
        <v>510</v>
      </c>
      <c r="C891" s="467"/>
      <c r="E891" s="472"/>
      <c r="F891" s="910">
        <f>'35'!E15</f>
        <v>0</v>
      </c>
      <c r="G891" s="231">
        <f t="shared" si="36"/>
        <v>0</v>
      </c>
      <c r="I891" s="472"/>
      <c r="J891" s="718"/>
      <c r="K891" s="231">
        <f t="shared" si="37"/>
        <v>0</v>
      </c>
    </row>
    <row r="892" spans="1:11" ht="15.75">
      <c r="A892" s="381">
        <v>892</v>
      </c>
      <c r="B892" s="1054" t="s">
        <v>63</v>
      </c>
      <c r="C892" s="467"/>
      <c r="E892" s="472"/>
      <c r="F892" s="910">
        <f>'35'!E16</f>
        <v>6</v>
      </c>
      <c r="G892" s="231">
        <f t="shared" si="36"/>
        <v>6</v>
      </c>
      <c r="I892" s="472"/>
      <c r="J892" s="718"/>
      <c r="K892" s="231">
        <f t="shared" si="37"/>
        <v>0</v>
      </c>
    </row>
    <row r="893" spans="1:11" ht="15.75">
      <c r="A893" s="381">
        <v>893</v>
      </c>
      <c r="B893" s="1054" t="s">
        <v>506</v>
      </c>
      <c r="C893" s="467"/>
      <c r="E893" s="472"/>
      <c r="G893" s="231">
        <f t="shared" si="36"/>
        <v>0</v>
      </c>
      <c r="I893" s="472"/>
      <c r="K893" s="231">
        <f t="shared" si="37"/>
        <v>0</v>
      </c>
    </row>
    <row r="894" spans="1:11" ht="15.75">
      <c r="A894" s="381">
        <v>894</v>
      </c>
      <c r="B894" s="1055" t="s">
        <v>509</v>
      </c>
      <c r="C894" s="467"/>
      <c r="D894" t="s">
        <v>905</v>
      </c>
      <c r="E894" s="472"/>
      <c r="F894" s="910">
        <f>'35'!G9</f>
        <v>0</v>
      </c>
      <c r="G894" s="231">
        <f t="shared" si="36"/>
        <v>0</v>
      </c>
      <c r="I894" s="472"/>
      <c r="J894" s="910">
        <f>'35'!K9</f>
        <v>0</v>
      </c>
      <c r="K894" s="231">
        <f t="shared" si="37"/>
        <v>0</v>
      </c>
    </row>
    <row r="895" spans="1:11" ht="15.75">
      <c r="A895" s="381">
        <v>895</v>
      </c>
      <c r="B895" s="1055" t="s">
        <v>177</v>
      </c>
      <c r="C895" s="467"/>
      <c r="D895" t="s">
        <v>905</v>
      </c>
      <c r="E895" s="472"/>
      <c r="F895" s="910">
        <f>'35'!G10</f>
        <v>1</v>
      </c>
      <c r="G895" s="231">
        <f t="shared" si="36"/>
        <v>1</v>
      </c>
      <c r="I895" s="472"/>
      <c r="J895" s="910">
        <f>'35'!K10</f>
        <v>0</v>
      </c>
      <c r="K895" s="231">
        <f t="shared" si="37"/>
        <v>0</v>
      </c>
    </row>
    <row r="896" spans="1:11" ht="15.75">
      <c r="A896" s="381">
        <v>896</v>
      </c>
      <c r="B896" s="1055" t="s">
        <v>178</v>
      </c>
      <c r="C896" s="467"/>
      <c r="D896" t="s">
        <v>905</v>
      </c>
      <c r="E896" s="472"/>
      <c r="F896" s="910">
        <f>'35'!G11</f>
        <v>3</v>
      </c>
      <c r="G896" s="231">
        <f t="shared" si="36"/>
        <v>3</v>
      </c>
      <c r="I896" s="472"/>
      <c r="J896" s="910">
        <f>'35'!K11</f>
        <v>0</v>
      </c>
      <c r="K896" s="231">
        <f t="shared" si="37"/>
        <v>0</v>
      </c>
    </row>
    <row r="897" spans="1:11" ht="15.75">
      <c r="A897" s="381">
        <v>897</v>
      </c>
      <c r="B897" s="1055" t="s">
        <v>179</v>
      </c>
      <c r="C897" s="467"/>
      <c r="D897" t="s">
        <v>905</v>
      </c>
      <c r="E897" s="472"/>
      <c r="F897" s="910">
        <f>'35'!G12</f>
        <v>2</v>
      </c>
      <c r="G897" s="231">
        <f t="shared" si="36"/>
        <v>2</v>
      </c>
      <c r="I897" s="472"/>
      <c r="J897" s="910">
        <f>'35'!K12</f>
        <v>1</v>
      </c>
      <c r="K897" s="231">
        <f t="shared" si="37"/>
        <v>1</v>
      </c>
    </row>
    <row r="898" spans="1:11" ht="15.75">
      <c r="A898" s="381">
        <v>898</v>
      </c>
      <c r="B898" s="1055" t="s">
        <v>180</v>
      </c>
      <c r="C898" s="467"/>
      <c r="D898" t="s">
        <v>905</v>
      </c>
      <c r="E898" s="472"/>
      <c r="F898" s="910">
        <f>'35'!G13</f>
        <v>0</v>
      </c>
      <c r="G898" s="231">
        <f t="shared" si="36"/>
        <v>0</v>
      </c>
      <c r="I898" s="472"/>
      <c r="J898" s="910">
        <f>'35'!K13</f>
        <v>0</v>
      </c>
      <c r="K898" s="231">
        <f t="shared" si="37"/>
        <v>0</v>
      </c>
    </row>
    <row r="899" spans="1:11" ht="15.75">
      <c r="A899" s="381">
        <v>899</v>
      </c>
      <c r="B899" s="1055" t="s">
        <v>181</v>
      </c>
      <c r="C899" s="467"/>
      <c r="D899" t="s">
        <v>905</v>
      </c>
      <c r="E899" s="472"/>
      <c r="F899" s="910">
        <f>'35'!G14</f>
        <v>0</v>
      </c>
      <c r="G899" s="231">
        <f t="shared" si="36"/>
        <v>0</v>
      </c>
      <c r="I899" s="472"/>
      <c r="J899" s="910">
        <f>'35'!K14</f>
        <v>0</v>
      </c>
      <c r="K899" s="231">
        <f t="shared" si="37"/>
        <v>0</v>
      </c>
    </row>
    <row r="900" spans="1:11" ht="15.75">
      <c r="A900" s="381">
        <v>900</v>
      </c>
      <c r="B900" s="1055" t="s">
        <v>510</v>
      </c>
      <c r="C900" s="467"/>
      <c r="D900" t="s">
        <v>905</v>
      </c>
      <c r="E900" s="472"/>
      <c r="F900" s="910">
        <f>'35'!G15</f>
        <v>0</v>
      </c>
      <c r="G900" s="231">
        <f t="shared" si="36"/>
        <v>0</v>
      </c>
      <c r="I900" s="472"/>
      <c r="J900" s="910">
        <f>'35'!K15</f>
        <v>0</v>
      </c>
      <c r="K900" s="231">
        <f t="shared" si="37"/>
        <v>0</v>
      </c>
    </row>
    <row r="901" spans="1:11" ht="15.75">
      <c r="A901" s="381">
        <v>901</v>
      </c>
      <c r="B901" s="1054" t="s">
        <v>63</v>
      </c>
      <c r="C901" s="467"/>
      <c r="D901" t="s">
        <v>905</v>
      </c>
      <c r="E901" s="472"/>
      <c r="F901" s="910">
        <f>'35'!G16</f>
        <v>6</v>
      </c>
      <c r="G901" s="231">
        <f t="shared" si="36"/>
        <v>6</v>
      </c>
      <c r="I901" s="472"/>
      <c r="J901" s="910">
        <f>'35'!K16</f>
        <v>1</v>
      </c>
      <c r="K901" s="231">
        <f t="shared" si="37"/>
        <v>1</v>
      </c>
    </row>
    <row r="902" spans="1:11" ht="15.75">
      <c r="A902" s="381">
        <v>902</v>
      </c>
      <c r="B902" s="1054" t="s">
        <v>507</v>
      </c>
      <c r="C902" s="467"/>
      <c r="E902" s="472"/>
      <c r="G902" s="231">
        <f t="shared" si="36"/>
        <v>0</v>
      </c>
      <c r="I902" s="472"/>
      <c r="K902" s="231">
        <f t="shared" si="37"/>
        <v>0</v>
      </c>
    </row>
    <row r="903" spans="1:11" ht="15.75">
      <c r="A903" s="381">
        <v>903</v>
      </c>
      <c r="B903" s="1055" t="s">
        <v>509</v>
      </c>
      <c r="C903" s="467"/>
      <c r="E903" s="472"/>
      <c r="F903" s="910">
        <f>'35'!I9</f>
        <v>0</v>
      </c>
      <c r="G903" s="231">
        <f t="shared" si="36"/>
        <v>0</v>
      </c>
      <c r="I903" s="472"/>
      <c r="J903" s="718"/>
      <c r="K903" s="231">
        <f t="shared" si="37"/>
        <v>0</v>
      </c>
    </row>
    <row r="904" spans="1:11" ht="15.75">
      <c r="A904" s="381">
        <v>904</v>
      </c>
      <c r="B904" s="1055" t="s">
        <v>177</v>
      </c>
      <c r="C904" s="467"/>
      <c r="E904" s="472"/>
      <c r="F904" s="910">
        <f>'35'!I10</f>
        <v>0</v>
      </c>
      <c r="G904" s="231">
        <f t="shared" si="36"/>
        <v>0</v>
      </c>
      <c r="I904" s="472"/>
      <c r="J904" s="718"/>
      <c r="K904" s="231">
        <f t="shared" si="37"/>
        <v>0</v>
      </c>
    </row>
    <row r="905" spans="1:11" ht="15.75">
      <c r="A905" s="381">
        <v>905</v>
      </c>
      <c r="B905" s="1055" t="s">
        <v>178</v>
      </c>
      <c r="C905" s="467"/>
      <c r="E905" s="472"/>
      <c r="F905" s="910">
        <f>'35'!I11</f>
        <v>0</v>
      </c>
      <c r="G905" s="231">
        <f t="shared" si="36"/>
        <v>0</v>
      </c>
      <c r="I905" s="472"/>
      <c r="J905" s="718"/>
      <c r="K905" s="231">
        <f t="shared" si="37"/>
        <v>0</v>
      </c>
    </row>
    <row r="906" spans="1:11" ht="15.75">
      <c r="A906" s="381">
        <v>906</v>
      </c>
      <c r="B906" s="1055" t="s">
        <v>179</v>
      </c>
      <c r="C906" s="467"/>
      <c r="E906" s="472"/>
      <c r="F906" s="910">
        <f>'35'!I12</f>
        <v>0</v>
      </c>
      <c r="G906" s="231">
        <f t="shared" si="36"/>
        <v>0</v>
      </c>
      <c r="I906" s="472"/>
      <c r="J906" s="718"/>
      <c r="K906" s="231">
        <f t="shared" si="37"/>
        <v>0</v>
      </c>
    </row>
    <row r="907" spans="1:11" ht="15.75">
      <c r="A907" s="381">
        <v>907</v>
      </c>
      <c r="B907" s="1055" t="s">
        <v>180</v>
      </c>
      <c r="C907" s="467"/>
      <c r="E907" s="472"/>
      <c r="F907" s="910">
        <f>'35'!I13</f>
        <v>0</v>
      </c>
      <c r="G907" s="231">
        <f t="shared" si="36"/>
        <v>0</v>
      </c>
      <c r="I907" s="472"/>
      <c r="J907" s="718"/>
      <c r="K907" s="231">
        <f t="shared" si="37"/>
        <v>0</v>
      </c>
    </row>
    <row r="908" spans="1:11">
      <c r="A908" s="381">
        <v>908</v>
      </c>
      <c r="B908" s="1055" t="s">
        <v>181</v>
      </c>
      <c r="E908" s="472"/>
      <c r="F908" s="910">
        <f>'35'!I14</f>
        <v>0</v>
      </c>
      <c r="G908" s="231">
        <f t="shared" si="36"/>
        <v>0</v>
      </c>
      <c r="I908" s="472"/>
      <c r="J908" s="718"/>
      <c r="K908" s="231">
        <f t="shared" si="37"/>
        <v>0</v>
      </c>
    </row>
    <row r="909" spans="1:11">
      <c r="A909" s="381">
        <v>909</v>
      </c>
      <c r="B909" s="1055" t="s">
        <v>510</v>
      </c>
      <c r="E909" s="472"/>
      <c r="F909" s="910">
        <f>'35'!I15</f>
        <v>0</v>
      </c>
      <c r="G909" s="231">
        <f t="shared" si="36"/>
        <v>0</v>
      </c>
      <c r="I909" s="472"/>
      <c r="J909" s="718"/>
      <c r="K909" s="231">
        <f t="shared" si="37"/>
        <v>0</v>
      </c>
    </row>
    <row r="910" spans="1:11" ht="15.75">
      <c r="A910" s="381">
        <v>910</v>
      </c>
      <c r="B910" s="1054" t="s">
        <v>63</v>
      </c>
      <c r="E910" s="472"/>
      <c r="F910" s="910">
        <f>'35'!I16</f>
        <v>0</v>
      </c>
      <c r="G910" s="231">
        <f t="shared" si="36"/>
        <v>0</v>
      </c>
      <c r="I910" s="472"/>
      <c r="J910" s="718"/>
      <c r="K910" s="231">
        <f t="shared" si="37"/>
        <v>0</v>
      </c>
    </row>
    <row r="911" spans="1:11" ht="15.75">
      <c r="A911" s="381">
        <v>911</v>
      </c>
      <c r="B911" s="1054" t="s">
        <v>639</v>
      </c>
      <c r="E911" s="472"/>
      <c r="G911" s="231">
        <f t="shared" si="36"/>
        <v>0</v>
      </c>
      <c r="I911" s="472"/>
      <c r="K911" s="231">
        <f t="shared" si="37"/>
        <v>0</v>
      </c>
    </row>
    <row r="912" spans="1:11" ht="15.75">
      <c r="A912" s="381">
        <v>912</v>
      </c>
      <c r="B912" s="1054" t="s">
        <v>511</v>
      </c>
      <c r="E912" s="472"/>
      <c r="G912" s="231">
        <f t="shared" si="36"/>
        <v>0</v>
      </c>
      <c r="I912" s="472"/>
      <c r="K912" s="231">
        <f t="shared" si="37"/>
        <v>0</v>
      </c>
    </row>
    <row r="913" spans="1:11">
      <c r="A913" s="381">
        <v>913</v>
      </c>
      <c r="B913" s="1055" t="s">
        <v>509</v>
      </c>
      <c r="E913" s="472"/>
      <c r="F913" s="910">
        <f>'35'!C22</f>
        <v>0</v>
      </c>
      <c r="G913" s="231">
        <f t="shared" si="36"/>
        <v>0</v>
      </c>
      <c r="I913" s="472"/>
      <c r="J913" s="718"/>
      <c r="K913" s="231">
        <f t="shared" si="37"/>
        <v>0</v>
      </c>
    </row>
    <row r="914" spans="1:11">
      <c r="A914" s="381">
        <v>914</v>
      </c>
      <c r="B914" s="1055" t="s">
        <v>177</v>
      </c>
      <c r="E914" s="472"/>
      <c r="F914" s="910">
        <f>'35'!C23</f>
        <v>0</v>
      </c>
      <c r="G914" s="231">
        <f t="shared" si="36"/>
        <v>0</v>
      </c>
      <c r="I914" s="472"/>
      <c r="J914" s="718"/>
      <c r="K914" s="231">
        <f t="shared" si="37"/>
        <v>0</v>
      </c>
    </row>
    <row r="915" spans="1:11">
      <c r="A915" s="381">
        <v>915</v>
      </c>
      <c r="B915" s="1055" t="s">
        <v>178</v>
      </c>
      <c r="E915" s="472"/>
      <c r="F915" s="910">
        <f>'35'!C24</f>
        <v>0</v>
      </c>
      <c r="G915" s="231">
        <f t="shared" si="36"/>
        <v>0</v>
      </c>
      <c r="I915" s="472"/>
      <c r="J915" s="718"/>
      <c r="K915" s="231">
        <f t="shared" si="37"/>
        <v>0</v>
      </c>
    </row>
    <row r="916" spans="1:11">
      <c r="A916" s="381">
        <v>916</v>
      </c>
      <c r="B916" s="1055" t="s">
        <v>179</v>
      </c>
      <c r="E916" s="472"/>
      <c r="F916" s="910">
        <f>'35'!C25</f>
        <v>0</v>
      </c>
      <c r="G916" s="231">
        <f t="shared" si="36"/>
        <v>0</v>
      </c>
      <c r="I916" s="472"/>
      <c r="J916" s="718"/>
      <c r="K916" s="231">
        <f t="shared" si="37"/>
        <v>0</v>
      </c>
    </row>
    <row r="917" spans="1:11">
      <c r="A917" s="381">
        <v>917</v>
      </c>
      <c r="B917" s="1055" t="s">
        <v>180</v>
      </c>
      <c r="E917" s="472"/>
      <c r="F917" s="910">
        <f>'35'!C26</f>
        <v>0</v>
      </c>
      <c r="G917" s="231">
        <f t="shared" si="36"/>
        <v>0</v>
      </c>
      <c r="I917" s="472"/>
      <c r="J917" s="718"/>
      <c r="K917" s="231">
        <f t="shared" si="37"/>
        <v>0</v>
      </c>
    </row>
    <row r="918" spans="1:11">
      <c r="A918" s="381">
        <v>918</v>
      </c>
      <c r="B918" s="1055" t="s">
        <v>181</v>
      </c>
      <c r="E918" s="472"/>
      <c r="F918" s="910">
        <f>'35'!C27</f>
        <v>0</v>
      </c>
      <c r="G918" s="231">
        <f t="shared" ref="G918:G981" si="38">F918-E918</f>
        <v>0</v>
      </c>
      <c r="I918" s="472"/>
      <c r="J918" s="718"/>
      <c r="K918" s="231">
        <f t="shared" si="37"/>
        <v>0</v>
      </c>
    </row>
    <row r="919" spans="1:11">
      <c r="A919" s="381">
        <v>919</v>
      </c>
      <c r="B919" s="1055" t="s">
        <v>510</v>
      </c>
      <c r="E919" s="472"/>
      <c r="F919" s="910">
        <f>'35'!C28</f>
        <v>0</v>
      </c>
      <c r="G919" s="231">
        <f t="shared" si="38"/>
        <v>0</v>
      </c>
      <c r="I919" s="472"/>
      <c r="J919" s="718"/>
      <c r="K919" s="231">
        <f t="shared" si="37"/>
        <v>0</v>
      </c>
    </row>
    <row r="920" spans="1:11" ht="15.75">
      <c r="A920" s="381">
        <v>920</v>
      </c>
      <c r="B920" s="1054" t="s">
        <v>63</v>
      </c>
      <c r="E920" s="472"/>
      <c r="F920" s="910">
        <f>'35'!C29</f>
        <v>0</v>
      </c>
      <c r="G920" s="231">
        <f t="shared" si="38"/>
        <v>0</v>
      </c>
      <c r="I920" s="472"/>
      <c r="J920" s="718"/>
      <c r="K920" s="231">
        <f t="shared" si="37"/>
        <v>0</v>
      </c>
    </row>
    <row r="921" spans="1:11" ht="15.75">
      <c r="A921" s="381">
        <v>921</v>
      </c>
      <c r="B921" s="1054" t="s">
        <v>512</v>
      </c>
      <c r="E921" s="472"/>
      <c r="G921" s="231">
        <f t="shared" si="38"/>
        <v>0</v>
      </c>
      <c r="I921" s="472"/>
      <c r="K921" s="231">
        <f t="shared" si="37"/>
        <v>0</v>
      </c>
    </row>
    <row r="922" spans="1:11">
      <c r="A922" s="381">
        <v>922</v>
      </c>
      <c r="B922" s="1055" t="s">
        <v>509</v>
      </c>
      <c r="E922" s="472"/>
      <c r="F922" s="910">
        <f>'35'!E22</f>
        <v>0</v>
      </c>
      <c r="G922" s="231">
        <f t="shared" si="38"/>
        <v>0</v>
      </c>
      <c r="I922" s="472"/>
      <c r="J922" s="718"/>
      <c r="K922" s="231">
        <f t="shared" si="37"/>
        <v>0</v>
      </c>
    </row>
    <row r="923" spans="1:11">
      <c r="A923" s="381">
        <v>923</v>
      </c>
      <c r="B923" s="1055" t="s">
        <v>177</v>
      </c>
      <c r="E923" s="472"/>
      <c r="F923" s="910">
        <f>'35'!E23</f>
        <v>0</v>
      </c>
      <c r="G923" s="231">
        <f t="shared" si="38"/>
        <v>0</v>
      </c>
      <c r="I923" s="472"/>
      <c r="J923" s="718"/>
      <c r="K923" s="231">
        <f t="shared" si="37"/>
        <v>0</v>
      </c>
    </row>
    <row r="924" spans="1:11">
      <c r="A924" s="381">
        <v>924</v>
      </c>
      <c r="B924" s="1055" t="s">
        <v>178</v>
      </c>
      <c r="E924" s="472"/>
      <c r="F924" s="910">
        <f>'35'!E24</f>
        <v>13895.4</v>
      </c>
      <c r="G924" s="231">
        <f t="shared" si="38"/>
        <v>13895.4</v>
      </c>
      <c r="I924" s="472"/>
      <c r="J924" s="718"/>
      <c r="K924" s="231">
        <f t="shared" si="37"/>
        <v>0</v>
      </c>
    </row>
    <row r="925" spans="1:11">
      <c r="A925" s="381">
        <v>925</v>
      </c>
      <c r="B925" s="1055" t="s">
        <v>179</v>
      </c>
      <c r="E925" s="472"/>
      <c r="F925" s="910">
        <f>'35'!E25</f>
        <v>89426.110000000015</v>
      </c>
      <c r="G925" s="231">
        <f t="shared" si="38"/>
        <v>89426.110000000015</v>
      </c>
      <c r="I925" s="472"/>
      <c r="J925" s="718"/>
      <c r="K925" s="231">
        <f t="shared" si="37"/>
        <v>0</v>
      </c>
    </row>
    <row r="926" spans="1:11">
      <c r="A926" s="381">
        <v>926</v>
      </c>
      <c r="B926" s="1055" t="s">
        <v>180</v>
      </c>
      <c r="E926" s="472"/>
      <c r="F926" s="910">
        <f>'35'!E26</f>
        <v>101614</v>
      </c>
      <c r="G926" s="231">
        <f t="shared" si="38"/>
        <v>101614</v>
      </c>
      <c r="I926" s="472"/>
      <c r="J926" s="718"/>
      <c r="K926" s="231">
        <f t="shared" si="37"/>
        <v>0</v>
      </c>
    </row>
    <row r="927" spans="1:11">
      <c r="A927" s="381">
        <v>927</v>
      </c>
      <c r="B927" s="1055" t="s">
        <v>181</v>
      </c>
      <c r="E927" s="472"/>
      <c r="F927" s="910">
        <f>'35'!E27</f>
        <v>0</v>
      </c>
      <c r="G927" s="231">
        <f t="shared" si="38"/>
        <v>0</v>
      </c>
      <c r="I927" s="472"/>
      <c r="J927" s="718"/>
      <c r="K927" s="231">
        <f t="shared" si="37"/>
        <v>0</v>
      </c>
    </row>
    <row r="928" spans="1:11">
      <c r="A928" s="381">
        <v>928</v>
      </c>
      <c r="B928" s="1055" t="s">
        <v>510</v>
      </c>
      <c r="E928" s="472"/>
      <c r="F928" s="910">
        <f>'35'!E28</f>
        <v>0</v>
      </c>
      <c r="G928" s="231">
        <f t="shared" si="38"/>
        <v>0</v>
      </c>
      <c r="I928" s="472"/>
      <c r="J928" s="718"/>
      <c r="K928" s="231">
        <f t="shared" si="37"/>
        <v>0</v>
      </c>
    </row>
    <row r="929" spans="1:11" ht="15.75">
      <c r="A929" s="381">
        <v>929</v>
      </c>
      <c r="B929" s="1054" t="s">
        <v>63</v>
      </c>
      <c r="E929" s="472"/>
      <c r="F929" s="910">
        <f>'35'!E29</f>
        <v>204935.51</v>
      </c>
      <c r="G929" s="231">
        <f t="shared" si="38"/>
        <v>204935.51</v>
      </c>
      <c r="I929" s="472"/>
      <c r="J929" s="718"/>
      <c r="K929" s="231">
        <f t="shared" si="37"/>
        <v>0</v>
      </c>
    </row>
    <row r="930" spans="1:11" ht="15.75">
      <c r="A930" s="381">
        <v>930</v>
      </c>
      <c r="B930" s="1054" t="s">
        <v>513</v>
      </c>
      <c r="E930" s="472"/>
      <c r="G930" s="231">
        <f t="shared" si="38"/>
        <v>0</v>
      </c>
      <c r="I930" s="472"/>
      <c r="K930" s="231">
        <f t="shared" si="37"/>
        <v>0</v>
      </c>
    </row>
    <row r="931" spans="1:11">
      <c r="A931" s="381">
        <v>931</v>
      </c>
      <c r="B931" s="1055" t="s">
        <v>509</v>
      </c>
      <c r="D931" t="s">
        <v>905</v>
      </c>
      <c r="E931" s="472"/>
      <c r="F931" s="910">
        <f>'35'!G22</f>
        <v>0</v>
      </c>
      <c r="G931" s="231">
        <f t="shared" si="38"/>
        <v>0</v>
      </c>
      <c r="I931" s="472"/>
      <c r="J931" s="910">
        <f>'35'!K22</f>
        <v>0</v>
      </c>
      <c r="K931" s="231">
        <f t="shared" si="37"/>
        <v>0</v>
      </c>
    </row>
    <row r="932" spans="1:11">
      <c r="A932" s="381">
        <v>932</v>
      </c>
      <c r="B932" s="1055" t="s">
        <v>177</v>
      </c>
      <c r="D932" t="s">
        <v>905</v>
      </c>
      <c r="E932" s="472"/>
      <c r="F932" s="910">
        <f>'35'!G23</f>
        <v>0</v>
      </c>
      <c r="G932" s="231">
        <f t="shared" si="38"/>
        <v>0</v>
      </c>
      <c r="I932" s="472"/>
      <c r="J932" s="910">
        <f>'35'!K23</f>
        <v>0</v>
      </c>
      <c r="K932" s="231">
        <f t="shared" si="37"/>
        <v>0</v>
      </c>
    </row>
    <row r="933" spans="1:11">
      <c r="A933" s="381">
        <v>933</v>
      </c>
      <c r="B933" s="1055" t="s">
        <v>178</v>
      </c>
      <c r="D933" t="s">
        <v>905</v>
      </c>
      <c r="E933" s="472"/>
      <c r="F933" s="910">
        <f>'35'!G24</f>
        <v>13895.4</v>
      </c>
      <c r="G933" s="231">
        <f t="shared" si="38"/>
        <v>13895.4</v>
      </c>
      <c r="I933" s="472"/>
      <c r="J933" s="910">
        <f>'35'!K24</f>
        <v>0</v>
      </c>
      <c r="K933" s="231">
        <f t="shared" si="37"/>
        <v>0</v>
      </c>
    </row>
    <row r="934" spans="1:11">
      <c r="A934" s="381">
        <v>934</v>
      </c>
      <c r="B934" s="1055" t="s">
        <v>179</v>
      </c>
      <c r="D934" t="s">
        <v>905</v>
      </c>
      <c r="E934" s="472"/>
      <c r="F934" s="910">
        <f>'35'!G25</f>
        <v>89426.110000000015</v>
      </c>
      <c r="G934" s="231">
        <f t="shared" si="38"/>
        <v>89426.110000000015</v>
      </c>
      <c r="I934" s="472"/>
      <c r="J934" s="910">
        <f>'35'!K25</f>
        <v>58</v>
      </c>
      <c r="K934" s="231">
        <f t="shared" si="37"/>
        <v>58</v>
      </c>
    </row>
    <row r="935" spans="1:11">
      <c r="A935" s="381">
        <v>935</v>
      </c>
      <c r="B935" s="1055" t="s">
        <v>180</v>
      </c>
      <c r="D935" t="s">
        <v>905</v>
      </c>
      <c r="E935" s="472"/>
      <c r="F935" s="910">
        <f>'35'!G26</f>
        <v>101614</v>
      </c>
      <c r="G935" s="231">
        <f t="shared" si="38"/>
        <v>101614</v>
      </c>
      <c r="I935" s="472"/>
      <c r="J935" s="910">
        <f>'35'!K26</f>
        <v>0</v>
      </c>
      <c r="K935" s="231">
        <f t="shared" si="37"/>
        <v>0</v>
      </c>
    </row>
    <row r="936" spans="1:11">
      <c r="A936" s="381">
        <v>936</v>
      </c>
      <c r="B936" s="1055" t="s">
        <v>181</v>
      </c>
      <c r="D936" t="s">
        <v>905</v>
      </c>
      <c r="E936" s="472"/>
      <c r="F936" s="910">
        <f>'35'!G27</f>
        <v>0</v>
      </c>
      <c r="G936" s="231">
        <f t="shared" si="38"/>
        <v>0</v>
      </c>
      <c r="I936" s="472"/>
      <c r="J936" s="910">
        <f>'35'!K27</f>
        <v>0</v>
      </c>
      <c r="K936" s="231">
        <f t="shared" si="37"/>
        <v>0</v>
      </c>
    </row>
    <row r="937" spans="1:11">
      <c r="A937" s="381">
        <v>937</v>
      </c>
      <c r="B937" s="1055" t="s">
        <v>510</v>
      </c>
      <c r="D937" t="s">
        <v>905</v>
      </c>
      <c r="E937" s="472"/>
      <c r="F937" s="910">
        <f>'35'!G28</f>
        <v>0</v>
      </c>
      <c r="G937" s="231">
        <f t="shared" si="38"/>
        <v>0</v>
      </c>
      <c r="I937" s="472"/>
      <c r="J937" s="910">
        <f>'35'!K28</f>
        <v>0</v>
      </c>
      <c r="K937" s="231">
        <f t="shared" si="37"/>
        <v>0</v>
      </c>
    </row>
    <row r="938" spans="1:11" ht="15.75">
      <c r="A938" s="381">
        <v>938</v>
      </c>
      <c r="B938" s="1054" t="s">
        <v>63</v>
      </c>
      <c r="D938" t="s">
        <v>905</v>
      </c>
      <c r="E938" s="472"/>
      <c r="F938" s="910">
        <f>'35'!G29</f>
        <v>204935.51</v>
      </c>
      <c r="G938" s="231">
        <f t="shared" si="38"/>
        <v>204935.51</v>
      </c>
      <c r="I938" s="472"/>
      <c r="J938" s="910">
        <f>'35'!K29</f>
        <v>58</v>
      </c>
      <c r="K938" s="231">
        <f t="shared" si="37"/>
        <v>58</v>
      </c>
    </row>
    <row r="939" spans="1:11" ht="15.75">
      <c r="A939" s="381">
        <v>939</v>
      </c>
      <c r="B939" s="1054" t="s">
        <v>640</v>
      </c>
      <c r="E939" s="472"/>
      <c r="G939" s="231">
        <f t="shared" si="38"/>
        <v>0</v>
      </c>
      <c r="I939" s="472"/>
      <c r="K939" s="231">
        <f t="shared" si="37"/>
        <v>0</v>
      </c>
    </row>
    <row r="940" spans="1:11">
      <c r="A940" s="381">
        <v>940</v>
      </c>
      <c r="B940" s="1055" t="s">
        <v>509</v>
      </c>
      <c r="E940" s="472"/>
      <c r="F940" s="910">
        <f>'35'!I22</f>
        <v>0</v>
      </c>
      <c r="G940" s="231">
        <f t="shared" si="38"/>
        <v>0</v>
      </c>
      <c r="I940" s="472"/>
      <c r="J940" s="718"/>
      <c r="K940" s="231">
        <f t="shared" si="37"/>
        <v>0</v>
      </c>
    </row>
    <row r="941" spans="1:11">
      <c r="A941" s="381">
        <v>941</v>
      </c>
      <c r="B941" s="1055" t="s">
        <v>177</v>
      </c>
      <c r="E941" s="472"/>
      <c r="F941" s="910">
        <f>'35'!I23</f>
        <v>0</v>
      </c>
      <c r="G941" s="231">
        <f t="shared" si="38"/>
        <v>0</v>
      </c>
      <c r="I941" s="472"/>
      <c r="J941" s="718"/>
      <c r="K941" s="231">
        <f t="shared" si="37"/>
        <v>0</v>
      </c>
    </row>
    <row r="942" spans="1:11">
      <c r="A942" s="381">
        <v>942</v>
      </c>
      <c r="B942" s="1055" t="s">
        <v>178</v>
      </c>
      <c r="E942" s="472"/>
      <c r="F942" s="910">
        <f>'35'!I24</f>
        <v>0</v>
      </c>
      <c r="G942" s="231">
        <f t="shared" si="38"/>
        <v>0</v>
      </c>
      <c r="I942" s="472"/>
      <c r="J942" s="718"/>
      <c r="K942" s="231">
        <f t="shared" si="37"/>
        <v>0</v>
      </c>
    </row>
    <row r="943" spans="1:11">
      <c r="A943" s="381">
        <v>943</v>
      </c>
      <c r="B943" s="1055" t="s">
        <v>179</v>
      </c>
      <c r="E943" s="472"/>
      <c r="F943" s="910">
        <f>'35'!I25</f>
        <v>0</v>
      </c>
      <c r="G943" s="231">
        <f t="shared" si="38"/>
        <v>0</v>
      </c>
      <c r="I943" s="472"/>
      <c r="J943" s="718"/>
      <c r="K943" s="231">
        <f t="shared" si="37"/>
        <v>0</v>
      </c>
    </row>
    <row r="944" spans="1:11">
      <c r="A944" s="381">
        <v>944</v>
      </c>
      <c r="B944" s="1055" t="s">
        <v>180</v>
      </c>
      <c r="E944" s="472"/>
      <c r="F944" s="910">
        <f>'35'!I26</f>
        <v>0</v>
      </c>
      <c r="G944" s="231">
        <f t="shared" si="38"/>
        <v>0</v>
      </c>
      <c r="I944" s="472"/>
      <c r="J944" s="718"/>
      <c r="K944" s="231">
        <f t="shared" si="37"/>
        <v>0</v>
      </c>
    </row>
    <row r="945" spans="1:11">
      <c r="A945" s="381">
        <v>945</v>
      </c>
      <c r="B945" s="1055" t="s">
        <v>181</v>
      </c>
      <c r="E945" s="472"/>
      <c r="F945" s="910">
        <f>'35'!I27</f>
        <v>0</v>
      </c>
      <c r="G945" s="231">
        <f t="shared" si="38"/>
        <v>0</v>
      </c>
      <c r="I945" s="472"/>
      <c r="J945" s="718"/>
      <c r="K945" s="231">
        <f t="shared" si="37"/>
        <v>0</v>
      </c>
    </row>
    <row r="946" spans="1:11">
      <c r="A946" s="381">
        <v>946</v>
      </c>
      <c r="B946" s="1055" t="s">
        <v>510</v>
      </c>
      <c r="E946" s="472"/>
      <c r="F946" s="910">
        <f>'35'!I28</f>
        <v>0</v>
      </c>
      <c r="G946" s="231">
        <f t="shared" si="38"/>
        <v>0</v>
      </c>
      <c r="I946" s="472"/>
      <c r="J946" s="718"/>
      <c r="K946" s="231">
        <f t="shared" si="37"/>
        <v>0</v>
      </c>
    </row>
    <row r="947" spans="1:11" ht="13.5" customHeight="1">
      <c r="A947" s="381">
        <v>947</v>
      </c>
      <c r="B947" s="1054" t="s">
        <v>63</v>
      </c>
      <c r="E947" s="472"/>
      <c r="F947" s="910">
        <f>'35'!I29</f>
        <v>0</v>
      </c>
      <c r="G947" s="231">
        <f t="shared" si="38"/>
        <v>0</v>
      </c>
      <c r="I947" s="472"/>
      <c r="J947" s="718"/>
      <c r="K947" s="231">
        <f t="shared" si="37"/>
        <v>0</v>
      </c>
    </row>
    <row r="948" spans="1:11">
      <c r="A948" s="381">
        <v>948</v>
      </c>
      <c r="B948" s="146" t="s">
        <v>1281</v>
      </c>
      <c r="E948" s="472"/>
      <c r="G948" s="231">
        <f t="shared" si="38"/>
        <v>0</v>
      </c>
      <c r="I948" s="472"/>
      <c r="K948" s="231">
        <f t="shared" si="37"/>
        <v>0</v>
      </c>
    </row>
    <row r="949" spans="1:11">
      <c r="A949" s="381">
        <v>949</v>
      </c>
      <c r="B949" s="146" t="s">
        <v>1276</v>
      </c>
      <c r="E949" s="472"/>
      <c r="F949" s="910">
        <f>'35'!G34</f>
        <v>204936</v>
      </c>
      <c r="G949" s="231">
        <f t="shared" si="38"/>
        <v>204936</v>
      </c>
      <c r="I949" s="472"/>
      <c r="J949" s="910">
        <f>'35'!K34</f>
        <v>58000</v>
      </c>
      <c r="K949" s="231">
        <f t="shared" ref="K949:K1012" si="39">J949-I949</f>
        <v>58000</v>
      </c>
    </row>
    <row r="950" spans="1:11">
      <c r="A950" s="381">
        <v>950</v>
      </c>
      <c r="B950" s="146" t="s">
        <v>106</v>
      </c>
      <c r="E950" s="472"/>
      <c r="F950" s="910">
        <f>'35'!G35</f>
        <v>204936</v>
      </c>
      <c r="G950" s="231">
        <f t="shared" si="38"/>
        <v>204936</v>
      </c>
      <c r="I950" s="472"/>
      <c r="J950" s="910">
        <f>'35'!K35</f>
        <v>58000</v>
      </c>
      <c r="K950" s="231">
        <f t="shared" si="39"/>
        <v>58000</v>
      </c>
    </row>
    <row r="951" spans="1:11" ht="17.25">
      <c r="A951" s="381">
        <v>951</v>
      </c>
      <c r="B951" s="1054" t="s">
        <v>1139</v>
      </c>
      <c r="C951" s="466"/>
      <c r="E951" s="472"/>
      <c r="G951" s="231">
        <f t="shared" si="38"/>
        <v>0</v>
      </c>
      <c r="I951" s="472"/>
      <c r="K951" s="231">
        <f t="shared" si="39"/>
        <v>0</v>
      </c>
    </row>
    <row r="952" spans="1:11">
      <c r="A952" s="381">
        <v>952</v>
      </c>
      <c r="B952" s="1055" t="s">
        <v>635</v>
      </c>
      <c r="E952" s="472"/>
      <c r="G952" s="231">
        <f t="shared" si="38"/>
        <v>0</v>
      </c>
      <c r="I952" s="472"/>
      <c r="K952" s="231">
        <f t="shared" si="39"/>
        <v>0</v>
      </c>
    </row>
    <row r="953" spans="1:11" ht="15.75">
      <c r="A953" s="381">
        <v>953</v>
      </c>
      <c r="B953" s="933" t="s">
        <v>1299</v>
      </c>
      <c r="E953" s="472"/>
      <c r="F953" s="718"/>
      <c r="G953" s="231">
        <f t="shared" si="38"/>
        <v>0</v>
      </c>
      <c r="I953" s="472"/>
      <c r="J953" s="718"/>
      <c r="K953" s="231">
        <f t="shared" si="39"/>
        <v>0</v>
      </c>
    </row>
    <row r="954" spans="1:11" ht="15.75">
      <c r="A954" s="381">
        <v>954</v>
      </c>
      <c r="B954" s="933" t="s">
        <v>1300</v>
      </c>
      <c r="E954" s="472"/>
      <c r="F954" s="718"/>
      <c r="G954" s="231">
        <f t="shared" si="38"/>
        <v>0</v>
      </c>
      <c r="I954" s="472"/>
      <c r="J954" s="718"/>
      <c r="K954" s="231">
        <f t="shared" si="39"/>
        <v>0</v>
      </c>
    </row>
    <row r="955" spans="1:11">
      <c r="A955" s="381">
        <v>955</v>
      </c>
      <c r="B955" s="934" t="s">
        <v>166</v>
      </c>
      <c r="E955" s="472"/>
      <c r="F955" s="718"/>
      <c r="G955" s="231">
        <f t="shared" si="38"/>
        <v>0</v>
      </c>
      <c r="I955" s="472"/>
      <c r="J955" s="718"/>
      <c r="K955" s="231">
        <f t="shared" si="39"/>
        <v>0</v>
      </c>
    </row>
    <row r="956" spans="1:11">
      <c r="A956" s="381">
        <v>956</v>
      </c>
      <c r="B956" s="934" t="s">
        <v>167</v>
      </c>
      <c r="E956" s="472"/>
      <c r="F956" s="718"/>
      <c r="G956" s="231">
        <f t="shared" si="38"/>
        <v>0</v>
      </c>
      <c r="I956" s="472"/>
      <c r="J956" s="718"/>
      <c r="K956" s="231">
        <f t="shared" si="39"/>
        <v>0</v>
      </c>
    </row>
    <row r="957" spans="1:11">
      <c r="A957" s="381">
        <v>957</v>
      </c>
      <c r="B957" s="934" t="s">
        <v>168</v>
      </c>
      <c r="E957" s="472"/>
      <c r="F957" s="718"/>
      <c r="G957" s="231">
        <f t="shared" si="38"/>
        <v>0</v>
      </c>
      <c r="I957" s="472"/>
      <c r="J957" s="718"/>
      <c r="K957" s="231">
        <f t="shared" si="39"/>
        <v>0</v>
      </c>
    </row>
    <row r="958" spans="1:11">
      <c r="A958" s="381">
        <v>958</v>
      </c>
      <c r="B958" s="934" t="s">
        <v>169</v>
      </c>
      <c r="E958" s="472"/>
      <c r="F958" s="718"/>
      <c r="G958" s="231">
        <f t="shared" si="38"/>
        <v>0</v>
      </c>
      <c r="I958" s="472"/>
      <c r="J958" s="718"/>
      <c r="K958" s="231">
        <f t="shared" si="39"/>
        <v>0</v>
      </c>
    </row>
    <row r="959" spans="1:11">
      <c r="A959" s="381">
        <v>959</v>
      </c>
      <c r="B959" s="934" t="s">
        <v>170</v>
      </c>
      <c r="E959" s="472"/>
      <c r="F959" s="718"/>
      <c r="G959" s="231">
        <f t="shared" si="38"/>
        <v>0</v>
      </c>
      <c r="I959" s="472"/>
      <c r="J959" s="718"/>
      <c r="K959" s="231">
        <f t="shared" si="39"/>
        <v>0</v>
      </c>
    </row>
    <row r="960" spans="1:11">
      <c r="A960" s="381">
        <v>960</v>
      </c>
      <c r="B960" s="934" t="s">
        <v>171</v>
      </c>
      <c r="E960" s="472"/>
      <c r="F960" s="718"/>
      <c r="G960" s="231">
        <f t="shared" si="38"/>
        <v>0</v>
      </c>
      <c r="I960" s="472"/>
      <c r="J960" s="718"/>
      <c r="K960" s="231">
        <f t="shared" si="39"/>
        <v>0</v>
      </c>
    </row>
    <row r="961" spans="1:11">
      <c r="A961" s="381">
        <v>961</v>
      </c>
      <c r="B961" s="934" t="s">
        <v>106</v>
      </c>
      <c r="E961" s="472"/>
      <c r="F961" s="718"/>
      <c r="G961" s="231">
        <f t="shared" si="38"/>
        <v>0</v>
      </c>
      <c r="I961" s="472"/>
      <c r="J961" s="718"/>
      <c r="K961" s="231">
        <f t="shared" si="39"/>
        <v>0</v>
      </c>
    </row>
    <row r="962" spans="1:11">
      <c r="A962" s="381">
        <v>962</v>
      </c>
      <c r="B962" s="934" t="s">
        <v>173</v>
      </c>
      <c r="E962" s="472"/>
      <c r="F962" s="718"/>
      <c r="G962" s="231">
        <f t="shared" si="38"/>
        <v>0</v>
      </c>
      <c r="I962" s="472"/>
      <c r="J962" s="718"/>
      <c r="K962" s="231">
        <f t="shared" si="39"/>
        <v>0</v>
      </c>
    </row>
    <row r="963" spans="1:11">
      <c r="A963" s="381">
        <v>963</v>
      </c>
      <c r="B963" s="934" t="s">
        <v>1085</v>
      </c>
      <c r="E963" s="472"/>
      <c r="F963" s="718"/>
      <c r="G963" s="231">
        <f t="shared" si="38"/>
        <v>0</v>
      </c>
      <c r="I963" s="472"/>
      <c r="J963" s="718"/>
      <c r="K963" s="231">
        <f t="shared" si="39"/>
        <v>0</v>
      </c>
    </row>
    <row r="964" spans="1:11">
      <c r="A964" s="381">
        <v>964</v>
      </c>
      <c r="B964" s="934" t="s">
        <v>106</v>
      </c>
      <c r="E964" s="472"/>
      <c r="F964" s="718"/>
      <c r="G964" s="231">
        <f t="shared" si="38"/>
        <v>0</v>
      </c>
      <c r="I964" s="472"/>
      <c r="J964" s="718"/>
      <c r="K964" s="231">
        <f t="shared" si="39"/>
        <v>0</v>
      </c>
    </row>
    <row r="965" spans="1:11">
      <c r="A965" s="381">
        <v>965</v>
      </c>
      <c r="B965" s="934" t="s">
        <v>1301</v>
      </c>
      <c r="E965" s="472"/>
      <c r="F965" s="718"/>
      <c r="G965" s="231">
        <f t="shared" si="38"/>
        <v>0</v>
      </c>
      <c r="I965" s="472"/>
      <c r="J965" s="718"/>
      <c r="K965" s="231">
        <f t="shared" si="39"/>
        <v>0</v>
      </c>
    </row>
    <row r="966" spans="1:11" ht="15.75">
      <c r="A966" s="381">
        <v>966</v>
      </c>
      <c r="B966" s="933" t="s">
        <v>1302</v>
      </c>
      <c r="E966" s="472"/>
      <c r="F966" s="718"/>
      <c r="G966" s="231">
        <f t="shared" si="38"/>
        <v>0</v>
      </c>
      <c r="I966" s="472"/>
      <c r="J966" s="718"/>
      <c r="K966" s="231">
        <f t="shared" si="39"/>
        <v>0</v>
      </c>
    </row>
    <row r="967" spans="1:11">
      <c r="A967" s="381">
        <v>967</v>
      </c>
      <c r="B967" s="1056" t="s">
        <v>548</v>
      </c>
      <c r="E967" s="472"/>
      <c r="F967" s="718"/>
      <c r="G967" s="231">
        <f t="shared" si="38"/>
        <v>0</v>
      </c>
      <c r="I967" s="472"/>
      <c r="J967" s="718"/>
      <c r="K967" s="231">
        <f t="shared" si="39"/>
        <v>0</v>
      </c>
    </row>
    <row r="968" spans="1:11">
      <c r="A968" s="381">
        <v>968</v>
      </c>
      <c r="B968" s="1056" t="s">
        <v>175</v>
      </c>
      <c r="E968" s="472"/>
      <c r="F968" s="718"/>
      <c r="G968" s="231">
        <f t="shared" si="38"/>
        <v>0</v>
      </c>
      <c r="I968" s="472"/>
      <c r="J968" s="718"/>
      <c r="K968" s="231">
        <f t="shared" si="39"/>
        <v>0</v>
      </c>
    </row>
    <row r="969" spans="1:11">
      <c r="A969" s="381">
        <v>969</v>
      </c>
      <c r="B969" s="1056" t="s">
        <v>538</v>
      </c>
      <c r="E969" s="472"/>
      <c r="F969" s="718"/>
      <c r="G969" s="231">
        <f t="shared" si="38"/>
        <v>0</v>
      </c>
      <c r="I969" s="472"/>
      <c r="J969" s="718"/>
      <c r="K969" s="231">
        <f t="shared" si="39"/>
        <v>0</v>
      </c>
    </row>
    <row r="970" spans="1:11">
      <c r="A970" s="381">
        <v>970</v>
      </c>
      <c r="B970" s="1056" t="s">
        <v>539</v>
      </c>
      <c r="E970" s="472"/>
      <c r="F970" s="718"/>
      <c r="G970" s="231">
        <f t="shared" si="38"/>
        <v>0</v>
      </c>
      <c r="I970" s="472"/>
      <c r="J970" s="718"/>
      <c r="K970" s="231">
        <f t="shared" si="39"/>
        <v>0</v>
      </c>
    </row>
    <row r="971" spans="1:11">
      <c r="A971" s="381">
        <v>971</v>
      </c>
      <c r="B971" s="1056" t="s">
        <v>540</v>
      </c>
      <c r="E971" s="472"/>
      <c r="F971" s="718"/>
      <c r="G971" s="231">
        <f t="shared" si="38"/>
        <v>0</v>
      </c>
      <c r="I971" s="472"/>
      <c r="J971" s="718"/>
      <c r="K971" s="231">
        <f t="shared" si="39"/>
        <v>0</v>
      </c>
    </row>
    <row r="972" spans="1:11">
      <c r="A972" s="381">
        <v>972</v>
      </c>
      <c r="B972" s="1056" t="s">
        <v>541</v>
      </c>
      <c r="E972" s="472"/>
      <c r="F972" s="718"/>
      <c r="G972" s="231">
        <f t="shared" si="38"/>
        <v>0</v>
      </c>
      <c r="I972" s="472"/>
      <c r="J972" s="718"/>
      <c r="K972" s="231">
        <f t="shared" si="39"/>
        <v>0</v>
      </c>
    </row>
    <row r="973" spans="1:11">
      <c r="A973" s="381">
        <v>973</v>
      </c>
      <c r="B973" s="1056" t="s">
        <v>542</v>
      </c>
      <c r="E973" s="472"/>
      <c r="F973" s="718"/>
      <c r="G973" s="231">
        <f t="shared" si="38"/>
        <v>0</v>
      </c>
      <c r="I973" s="472"/>
      <c r="J973" s="718"/>
      <c r="K973" s="231">
        <f t="shared" si="39"/>
        <v>0</v>
      </c>
    </row>
    <row r="974" spans="1:11">
      <c r="A974" s="381">
        <v>974</v>
      </c>
      <c r="B974" s="1056" t="s">
        <v>1087</v>
      </c>
      <c r="E974" s="472"/>
      <c r="F974" s="718"/>
      <c r="G974" s="231">
        <f t="shared" si="38"/>
        <v>0</v>
      </c>
      <c r="I974" s="472"/>
      <c r="J974" s="718"/>
      <c r="K974" s="231">
        <f t="shared" si="39"/>
        <v>0</v>
      </c>
    </row>
    <row r="975" spans="1:11">
      <c r="A975" s="381">
        <v>975</v>
      </c>
      <c r="B975" s="1056" t="s">
        <v>544</v>
      </c>
      <c r="E975" s="472"/>
      <c r="F975" s="718"/>
      <c r="G975" s="231">
        <f t="shared" si="38"/>
        <v>0</v>
      </c>
      <c r="I975" s="472"/>
      <c r="J975" s="718"/>
      <c r="K975" s="231">
        <f t="shared" si="39"/>
        <v>0</v>
      </c>
    </row>
    <row r="976" spans="1:11" ht="15.75">
      <c r="A976" s="381">
        <v>976</v>
      </c>
      <c r="B976" s="935" t="s">
        <v>106</v>
      </c>
      <c r="E976" s="472"/>
      <c r="F976" s="718"/>
      <c r="G976" s="231">
        <f t="shared" si="38"/>
        <v>0</v>
      </c>
      <c r="I976" s="472"/>
      <c r="J976" s="718"/>
      <c r="K976" s="231">
        <f t="shared" si="39"/>
        <v>0</v>
      </c>
    </row>
    <row r="977" spans="1:11" ht="15.75">
      <c r="A977" s="381">
        <v>977</v>
      </c>
      <c r="B977" s="935" t="s">
        <v>1312</v>
      </c>
      <c r="E977" s="472"/>
      <c r="F977" s="718"/>
      <c r="G977" s="231">
        <f t="shared" si="38"/>
        <v>0</v>
      </c>
      <c r="I977" s="472"/>
      <c r="J977" s="718"/>
      <c r="K977" s="231">
        <f t="shared" si="39"/>
        <v>0</v>
      </c>
    </row>
    <row r="978" spans="1:11" ht="15.75">
      <c r="A978" s="381">
        <v>978</v>
      </c>
      <c r="B978" s="935" t="s">
        <v>1313</v>
      </c>
      <c r="E978" s="472"/>
      <c r="F978" s="718"/>
      <c r="G978" s="231">
        <f t="shared" si="38"/>
        <v>0</v>
      </c>
      <c r="I978" s="472"/>
      <c r="J978" s="718"/>
      <c r="K978" s="231">
        <f t="shared" si="39"/>
        <v>0</v>
      </c>
    </row>
    <row r="979" spans="1:11" ht="15.75">
      <c r="A979" s="381">
        <v>979</v>
      </c>
      <c r="B979" s="935" t="s">
        <v>422</v>
      </c>
      <c r="E979" s="472"/>
      <c r="F979" s="718"/>
      <c r="G979" s="231">
        <f t="shared" si="38"/>
        <v>0</v>
      </c>
      <c r="I979" s="472"/>
      <c r="J979" s="718"/>
      <c r="K979" s="231">
        <f t="shared" si="39"/>
        <v>0</v>
      </c>
    </row>
    <row r="980" spans="1:11" ht="15.75">
      <c r="A980" s="381">
        <v>980</v>
      </c>
      <c r="B980" s="935" t="s">
        <v>980</v>
      </c>
      <c r="E980" s="472"/>
      <c r="F980" s="718"/>
      <c r="G980" s="231">
        <f t="shared" si="38"/>
        <v>0</v>
      </c>
      <c r="I980" s="472"/>
      <c r="J980" s="718"/>
      <c r="K980" s="231">
        <f t="shared" si="39"/>
        <v>0</v>
      </c>
    </row>
    <row r="981" spans="1:11" ht="15.75">
      <c r="A981" s="381">
        <v>981</v>
      </c>
      <c r="B981" s="935" t="s">
        <v>1314</v>
      </c>
      <c r="E981" s="472"/>
      <c r="F981" s="718"/>
      <c r="G981" s="231">
        <f t="shared" si="38"/>
        <v>0</v>
      </c>
      <c r="I981" s="472"/>
      <c r="J981" s="718"/>
      <c r="K981" s="231">
        <f t="shared" si="39"/>
        <v>0</v>
      </c>
    </row>
    <row r="982" spans="1:11" ht="15.75">
      <c r="A982" s="381">
        <v>982</v>
      </c>
      <c r="B982" s="935" t="s">
        <v>503</v>
      </c>
      <c r="E982" s="472"/>
      <c r="F982" s="718"/>
      <c r="G982" s="231">
        <f t="shared" ref="G982:G1044" si="40">F982-E982</f>
        <v>0</v>
      </c>
      <c r="I982" s="472"/>
      <c r="J982" s="718"/>
      <c r="K982" s="231">
        <f t="shared" si="39"/>
        <v>0</v>
      </c>
    </row>
    <row r="983" spans="1:11" ht="15.75">
      <c r="A983" s="381">
        <v>983</v>
      </c>
      <c r="B983" s="935" t="s">
        <v>506</v>
      </c>
      <c r="E983" s="472"/>
      <c r="F983" s="718"/>
      <c r="G983" s="231">
        <f t="shared" si="40"/>
        <v>0</v>
      </c>
      <c r="I983" s="472"/>
      <c r="J983" s="718"/>
      <c r="K983" s="231">
        <f t="shared" si="39"/>
        <v>0</v>
      </c>
    </row>
    <row r="984" spans="1:11">
      <c r="A984" s="381">
        <v>984</v>
      </c>
      <c r="B984" s="1057" t="s">
        <v>509</v>
      </c>
      <c r="E984" s="472"/>
      <c r="F984" s="718"/>
      <c r="G984" s="231">
        <f t="shared" si="40"/>
        <v>0</v>
      </c>
      <c r="I984" s="472"/>
      <c r="J984" s="718"/>
      <c r="K984" s="231">
        <f t="shared" si="39"/>
        <v>0</v>
      </c>
    </row>
    <row r="985" spans="1:11">
      <c r="A985" s="381">
        <v>985</v>
      </c>
      <c r="B985" s="1057" t="s">
        <v>177</v>
      </c>
      <c r="E985" s="472"/>
      <c r="F985" s="718"/>
      <c r="G985" s="231">
        <f t="shared" si="40"/>
        <v>0</v>
      </c>
      <c r="I985" s="472"/>
      <c r="J985" s="718"/>
      <c r="K985" s="231">
        <f t="shared" si="39"/>
        <v>0</v>
      </c>
    </row>
    <row r="986" spans="1:11">
      <c r="A986" s="381">
        <v>986</v>
      </c>
      <c r="B986" s="1057" t="s">
        <v>178</v>
      </c>
      <c r="E986" s="472"/>
      <c r="F986" s="718"/>
      <c r="G986" s="231">
        <f t="shared" si="40"/>
        <v>0</v>
      </c>
      <c r="I986" s="472"/>
      <c r="J986" s="718"/>
      <c r="K986" s="231">
        <f t="shared" si="39"/>
        <v>0</v>
      </c>
    </row>
    <row r="987" spans="1:11">
      <c r="A987" s="381">
        <v>987</v>
      </c>
      <c r="B987" s="1057" t="s">
        <v>179</v>
      </c>
      <c r="E987" s="472"/>
      <c r="F987" s="718"/>
      <c r="G987" s="231">
        <f t="shared" si="40"/>
        <v>0</v>
      </c>
      <c r="I987" s="472"/>
      <c r="J987" s="718"/>
      <c r="K987" s="231">
        <f t="shared" si="39"/>
        <v>0</v>
      </c>
    </row>
    <row r="988" spans="1:11">
      <c r="A988" s="381">
        <v>988</v>
      </c>
      <c r="B988" s="1057" t="s">
        <v>180</v>
      </c>
      <c r="E988" s="472"/>
      <c r="F988" s="718"/>
      <c r="G988" s="231">
        <f t="shared" si="40"/>
        <v>0</v>
      </c>
      <c r="I988" s="472"/>
      <c r="J988" s="718"/>
      <c r="K988" s="231">
        <f t="shared" si="39"/>
        <v>0</v>
      </c>
    </row>
    <row r="989" spans="1:11">
      <c r="A989" s="381">
        <v>989</v>
      </c>
      <c r="B989" s="1057" t="s">
        <v>181</v>
      </c>
      <c r="E989" s="472"/>
      <c r="F989" s="718"/>
      <c r="G989" s="231">
        <f t="shared" si="40"/>
        <v>0</v>
      </c>
      <c r="I989" s="472"/>
      <c r="J989" s="718"/>
      <c r="K989" s="231">
        <f t="shared" si="39"/>
        <v>0</v>
      </c>
    </row>
    <row r="990" spans="1:11">
      <c r="A990" s="381">
        <v>990</v>
      </c>
      <c r="B990" s="1057" t="s">
        <v>510</v>
      </c>
      <c r="E990" s="472"/>
      <c r="F990" s="718"/>
      <c r="G990" s="231">
        <f t="shared" si="40"/>
        <v>0</v>
      </c>
      <c r="I990" s="472"/>
      <c r="J990" s="718"/>
      <c r="K990" s="231">
        <f t="shared" si="39"/>
        <v>0</v>
      </c>
    </row>
    <row r="991" spans="1:11">
      <c r="A991" s="381">
        <v>991</v>
      </c>
      <c r="B991" s="1057" t="s">
        <v>63</v>
      </c>
      <c r="E991" s="472"/>
      <c r="F991" s="718"/>
      <c r="G991" s="231">
        <f t="shared" si="40"/>
        <v>0</v>
      </c>
      <c r="I991" s="472"/>
      <c r="J991" s="718"/>
      <c r="K991" s="231">
        <f t="shared" si="39"/>
        <v>0</v>
      </c>
    </row>
    <row r="992" spans="1:11" ht="15.75">
      <c r="A992" s="381">
        <v>992</v>
      </c>
      <c r="B992" s="935" t="s">
        <v>513</v>
      </c>
      <c r="E992" s="472"/>
      <c r="F992" s="718"/>
      <c r="G992" s="231">
        <f t="shared" si="40"/>
        <v>0</v>
      </c>
      <c r="I992" s="472"/>
      <c r="J992" s="718"/>
      <c r="K992" s="231">
        <f t="shared" si="39"/>
        <v>0</v>
      </c>
    </row>
    <row r="993" spans="1:11">
      <c r="A993" s="381">
        <v>993</v>
      </c>
      <c r="B993" s="1057" t="s">
        <v>509</v>
      </c>
      <c r="E993" s="472"/>
      <c r="F993" s="718"/>
      <c r="G993" s="231">
        <f t="shared" si="40"/>
        <v>0</v>
      </c>
      <c r="I993" s="472"/>
      <c r="J993" s="718"/>
      <c r="K993" s="231">
        <f t="shared" si="39"/>
        <v>0</v>
      </c>
    </row>
    <row r="994" spans="1:11">
      <c r="A994" s="381">
        <v>994</v>
      </c>
      <c r="B994" s="1057" t="s">
        <v>177</v>
      </c>
      <c r="E994" s="472"/>
      <c r="F994" s="718"/>
      <c r="G994" s="231">
        <f t="shared" si="40"/>
        <v>0</v>
      </c>
      <c r="I994" s="472"/>
      <c r="J994" s="718"/>
      <c r="K994" s="231">
        <f t="shared" si="39"/>
        <v>0</v>
      </c>
    </row>
    <row r="995" spans="1:11">
      <c r="A995" s="381">
        <v>995</v>
      </c>
      <c r="B995" s="1057" t="s">
        <v>178</v>
      </c>
      <c r="E995" s="472"/>
      <c r="F995" s="718"/>
      <c r="G995" s="231">
        <f t="shared" si="40"/>
        <v>0</v>
      </c>
      <c r="I995" s="472"/>
      <c r="J995" s="718"/>
      <c r="K995" s="231">
        <f t="shared" si="39"/>
        <v>0</v>
      </c>
    </row>
    <row r="996" spans="1:11">
      <c r="A996" s="381">
        <v>996</v>
      </c>
      <c r="B996" s="1057" t="s">
        <v>179</v>
      </c>
      <c r="E996" s="472"/>
      <c r="F996" s="718"/>
      <c r="G996" s="231">
        <f t="shared" si="40"/>
        <v>0</v>
      </c>
      <c r="I996" s="472"/>
      <c r="J996" s="718"/>
      <c r="K996" s="231">
        <f t="shared" si="39"/>
        <v>0</v>
      </c>
    </row>
    <row r="997" spans="1:11">
      <c r="A997" s="381">
        <v>997</v>
      </c>
      <c r="B997" s="1057" t="s">
        <v>180</v>
      </c>
      <c r="E997" s="472"/>
      <c r="F997" s="718"/>
      <c r="G997" s="231">
        <f t="shared" si="40"/>
        <v>0</v>
      </c>
      <c r="I997" s="472"/>
      <c r="J997" s="718"/>
      <c r="K997" s="231">
        <f t="shared" si="39"/>
        <v>0</v>
      </c>
    </row>
    <row r="998" spans="1:11">
      <c r="A998" s="381">
        <v>998</v>
      </c>
      <c r="B998" s="1057" t="s">
        <v>181</v>
      </c>
      <c r="E998" s="472"/>
      <c r="F998" s="718"/>
      <c r="G998" s="231">
        <f t="shared" si="40"/>
        <v>0</v>
      </c>
      <c r="I998" s="472"/>
      <c r="J998" s="718"/>
      <c r="K998" s="231">
        <f t="shared" si="39"/>
        <v>0</v>
      </c>
    </row>
    <row r="999" spans="1:11">
      <c r="A999" s="381">
        <v>999</v>
      </c>
      <c r="B999" s="1057" t="s">
        <v>510</v>
      </c>
      <c r="E999" s="472"/>
      <c r="F999" s="718"/>
      <c r="G999" s="231">
        <f t="shared" si="40"/>
        <v>0</v>
      </c>
      <c r="I999" s="472"/>
      <c r="J999" s="718"/>
      <c r="K999" s="231">
        <f t="shared" si="39"/>
        <v>0</v>
      </c>
    </row>
    <row r="1000" spans="1:11" ht="15.75">
      <c r="A1000" s="381">
        <v>1000</v>
      </c>
      <c r="B1000" s="935" t="s">
        <v>63</v>
      </c>
      <c r="E1000" s="472"/>
      <c r="F1000" s="718"/>
      <c r="G1000" s="231">
        <f t="shared" si="40"/>
        <v>0</v>
      </c>
      <c r="I1000" s="472"/>
      <c r="J1000" s="718"/>
      <c r="K1000" s="231">
        <f t="shared" si="39"/>
        <v>0</v>
      </c>
    </row>
    <row r="1001" spans="1:11" ht="15.75">
      <c r="A1001" s="381">
        <v>1001</v>
      </c>
      <c r="B1001" s="675" t="s">
        <v>1659</v>
      </c>
      <c r="C1001" s="375"/>
      <c r="E1001" s="472"/>
      <c r="G1001" s="231">
        <f t="shared" si="40"/>
        <v>0</v>
      </c>
      <c r="I1001" s="472"/>
      <c r="K1001" s="231">
        <f t="shared" si="39"/>
        <v>0</v>
      </c>
    </row>
    <row r="1002" spans="1:11" ht="15.75">
      <c r="A1002" s="381">
        <v>1002</v>
      </c>
      <c r="B1002" s="341" t="s">
        <v>176</v>
      </c>
      <c r="E1002" s="472"/>
      <c r="G1002" s="231">
        <f t="shared" si="40"/>
        <v>0</v>
      </c>
      <c r="I1002" s="472"/>
      <c r="K1002" s="231">
        <f t="shared" si="39"/>
        <v>0</v>
      </c>
    </row>
    <row r="1003" spans="1:11" ht="15.75">
      <c r="A1003" s="381">
        <v>1003</v>
      </c>
      <c r="B1003" s="341" t="s">
        <v>194</v>
      </c>
      <c r="E1003" s="472"/>
      <c r="G1003" s="231">
        <f t="shared" si="40"/>
        <v>0</v>
      </c>
      <c r="I1003" s="472"/>
      <c r="K1003" s="231">
        <f t="shared" si="39"/>
        <v>0</v>
      </c>
    </row>
    <row r="1004" spans="1:11">
      <c r="A1004" s="381">
        <v>1004</v>
      </c>
      <c r="B1004" s="146" t="s">
        <v>369</v>
      </c>
      <c r="E1004" s="472"/>
      <c r="F1004" s="910">
        <f>'39'!F17</f>
        <v>5139</v>
      </c>
      <c r="G1004" s="231">
        <f t="shared" si="40"/>
        <v>5139</v>
      </c>
      <c r="I1004" s="472"/>
      <c r="J1004" s="910">
        <f>'39'!J17</f>
        <v>5009</v>
      </c>
      <c r="K1004" s="231">
        <f t="shared" si="39"/>
        <v>5009</v>
      </c>
    </row>
    <row r="1005" spans="1:11">
      <c r="A1005" s="381">
        <v>1005</v>
      </c>
      <c r="B1005" s="146" t="s">
        <v>195</v>
      </c>
      <c r="E1005" s="472"/>
      <c r="F1005" s="910">
        <f>'39'!F18</f>
        <v>4445</v>
      </c>
      <c r="G1005" s="231">
        <f t="shared" si="40"/>
        <v>4445</v>
      </c>
      <c r="I1005" s="472"/>
      <c r="J1005" s="910">
        <f>'39'!J18</f>
        <v>4352</v>
      </c>
      <c r="K1005" s="231">
        <f t="shared" si="39"/>
        <v>4352</v>
      </c>
    </row>
    <row r="1006" spans="1:11">
      <c r="A1006" s="381">
        <v>1006</v>
      </c>
      <c r="B1006" s="146" t="s">
        <v>196</v>
      </c>
      <c r="E1006" s="472"/>
      <c r="F1006" s="913">
        <f>'39'!F19</f>
        <v>0.86495427125899982</v>
      </c>
      <c r="G1006" s="231">
        <f t="shared" si="40"/>
        <v>0.86495427125899982</v>
      </c>
      <c r="I1006" s="472"/>
      <c r="J1006" s="913">
        <f>'39'!J19</f>
        <v>0.86883609502894787</v>
      </c>
      <c r="K1006" s="231">
        <f t="shared" si="39"/>
        <v>0.86883609502894787</v>
      </c>
    </row>
    <row r="1007" spans="1:11" ht="15.75">
      <c r="A1007" s="381">
        <v>1007</v>
      </c>
      <c r="B1007" s="1051" t="s">
        <v>1040</v>
      </c>
      <c r="C1007" s="473"/>
      <c r="E1007" s="472"/>
      <c r="G1007" s="231">
        <f t="shared" si="40"/>
        <v>0</v>
      </c>
      <c r="I1007" s="472"/>
      <c r="K1007" s="231">
        <f t="shared" si="39"/>
        <v>0</v>
      </c>
    </row>
    <row r="1008" spans="1:11">
      <c r="A1008" s="381">
        <v>1008</v>
      </c>
      <c r="B1008" s="1058" t="s">
        <v>369</v>
      </c>
      <c r="C1008" s="473"/>
      <c r="E1008" s="472"/>
      <c r="F1008" s="910">
        <f>'39'!F22</f>
        <v>314675</v>
      </c>
      <c r="G1008" s="231">
        <f t="shared" si="40"/>
        <v>314675</v>
      </c>
      <c r="I1008" s="472"/>
      <c r="J1008" s="910">
        <f>'39'!J22</f>
        <v>315307</v>
      </c>
      <c r="K1008" s="231">
        <f t="shared" si="39"/>
        <v>315307</v>
      </c>
    </row>
    <row r="1009" spans="1:11">
      <c r="A1009" s="381">
        <v>1009</v>
      </c>
      <c r="B1009" s="1058" t="s">
        <v>195</v>
      </c>
      <c r="C1009" s="473"/>
      <c r="E1009" s="472"/>
      <c r="F1009" s="910">
        <f>'39'!F23</f>
        <v>302538</v>
      </c>
      <c r="G1009" s="231">
        <f t="shared" si="40"/>
        <v>302538</v>
      </c>
      <c r="I1009" s="472"/>
      <c r="J1009" s="910">
        <f>'39'!J23</f>
        <v>298578</v>
      </c>
      <c r="K1009" s="231">
        <f t="shared" si="39"/>
        <v>298578</v>
      </c>
    </row>
    <row r="1010" spans="1:11">
      <c r="A1010" s="381">
        <v>1010</v>
      </c>
      <c r="B1010" s="1058" t="s">
        <v>196</v>
      </c>
      <c r="C1010" s="473"/>
      <c r="E1010" s="472"/>
      <c r="F1010" s="913">
        <f>'39'!F24</f>
        <v>0.96143004687375866</v>
      </c>
      <c r="G1010" s="231">
        <f t="shared" si="40"/>
        <v>0.96143004687375866</v>
      </c>
      <c r="I1010" s="472"/>
      <c r="J1010" s="913">
        <f>'39'!J24</f>
        <v>0.94694377226005133</v>
      </c>
      <c r="K1010" s="231">
        <f t="shared" si="39"/>
        <v>0.94694377226005133</v>
      </c>
    </row>
    <row r="1011" spans="1:11" ht="15.75">
      <c r="A1011" s="381">
        <v>1011</v>
      </c>
      <c r="B1011" s="341" t="s">
        <v>106</v>
      </c>
      <c r="E1011" s="472"/>
      <c r="G1011" s="231">
        <f t="shared" si="40"/>
        <v>0</v>
      </c>
      <c r="I1011" s="472"/>
      <c r="K1011" s="231">
        <f t="shared" si="39"/>
        <v>0</v>
      </c>
    </row>
    <row r="1012" spans="1:11">
      <c r="A1012" s="381">
        <v>1012</v>
      </c>
      <c r="B1012" s="146" t="s">
        <v>1041</v>
      </c>
      <c r="E1012" s="472"/>
      <c r="F1012" s="910">
        <f>'39'!F27</f>
        <v>319814</v>
      </c>
      <c r="G1012" s="231">
        <f t="shared" si="40"/>
        <v>319814</v>
      </c>
      <c r="I1012" s="472"/>
      <c r="J1012" s="910">
        <f>'39'!J27</f>
        <v>320316</v>
      </c>
      <c r="K1012" s="231">
        <f t="shared" si="39"/>
        <v>320316</v>
      </c>
    </row>
    <row r="1013" spans="1:11">
      <c r="A1013" s="381">
        <v>1013</v>
      </c>
      <c r="B1013" s="146" t="s">
        <v>195</v>
      </c>
      <c r="E1013" s="472"/>
      <c r="F1013" s="910">
        <f>'39'!F28</f>
        <v>306983</v>
      </c>
      <c r="G1013" s="231">
        <f t="shared" si="40"/>
        <v>306983</v>
      </c>
      <c r="I1013" s="472"/>
      <c r="J1013" s="910">
        <f>'39'!J28</f>
        <v>302930</v>
      </c>
      <c r="K1013" s="231">
        <f t="shared" ref="K1013:K1074" si="41">J1013-I1013</f>
        <v>302930</v>
      </c>
    </row>
    <row r="1014" spans="1:11">
      <c r="A1014" s="381">
        <v>1014</v>
      </c>
      <c r="B1014" s="146" t="s">
        <v>196</v>
      </c>
      <c r="E1014" s="472"/>
      <c r="F1014" s="913">
        <f>'39'!F29</f>
        <v>0.95987980513673576</v>
      </c>
      <c r="G1014" s="231">
        <f t="shared" si="40"/>
        <v>0.95987980513673576</v>
      </c>
      <c r="I1014" s="472"/>
      <c r="J1014" s="913">
        <f>'39'!J29</f>
        <v>0.94572234918018461</v>
      </c>
      <c r="K1014" s="231">
        <f t="shared" si="41"/>
        <v>0.94572234918018461</v>
      </c>
    </row>
    <row r="1015" spans="1:11" ht="15.75">
      <c r="A1015" s="381">
        <v>1015</v>
      </c>
      <c r="B1015" s="341" t="s">
        <v>22</v>
      </c>
      <c r="C1015" s="465"/>
      <c r="E1015" s="472"/>
      <c r="G1015" s="231">
        <f t="shared" si="40"/>
        <v>0</v>
      </c>
      <c r="I1015" s="472"/>
      <c r="K1015" s="231">
        <f t="shared" si="41"/>
        <v>0</v>
      </c>
    </row>
    <row r="1016" spans="1:11" ht="15.75">
      <c r="A1016" s="381">
        <v>1016</v>
      </c>
      <c r="B1016" s="341" t="s">
        <v>194</v>
      </c>
      <c r="E1016" s="472"/>
      <c r="G1016" s="231">
        <f t="shared" si="40"/>
        <v>0</v>
      </c>
      <c r="I1016" s="472"/>
      <c r="K1016" s="231">
        <f t="shared" si="41"/>
        <v>0</v>
      </c>
    </row>
    <row r="1017" spans="1:11">
      <c r="A1017" s="381">
        <v>1017</v>
      </c>
      <c r="B1017" s="146" t="s">
        <v>369</v>
      </c>
      <c r="E1017" s="472"/>
      <c r="F1017" s="910">
        <f>'39'!H17</f>
        <v>236199</v>
      </c>
      <c r="G1017" s="231">
        <f t="shared" si="40"/>
        <v>236199</v>
      </c>
      <c r="I1017" s="472"/>
      <c r="J1017" s="910">
        <f>'39'!L17</f>
        <v>246350</v>
      </c>
      <c r="K1017" s="231">
        <f t="shared" si="41"/>
        <v>246350</v>
      </c>
    </row>
    <row r="1018" spans="1:11">
      <c r="A1018" s="381">
        <v>1018</v>
      </c>
      <c r="B1018" s="146" t="s">
        <v>195</v>
      </c>
      <c r="E1018" s="472"/>
      <c r="F1018" s="910">
        <f>'39'!H18</f>
        <v>225050</v>
      </c>
      <c r="G1018" s="231">
        <f t="shared" si="40"/>
        <v>225050</v>
      </c>
      <c r="I1018" s="472"/>
      <c r="J1018" s="910">
        <f>'39'!L18</f>
        <v>239972</v>
      </c>
      <c r="K1018" s="231">
        <f t="shared" si="41"/>
        <v>239972</v>
      </c>
    </row>
    <row r="1019" spans="1:11">
      <c r="A1019" s="381">
        <v>1019</v>
      </c>
      <c r="B1019" s="146" t="s">
        <v>196</v>
      </c>
      <c r="E1019" s="472"/>
      <c r="F1019" s="913">
        <f>'39'!H19</f>
        <v>0.95279827602995781</v>
      </c>
      <c r="G1019" s="231">
        <f t="shared" si="40"/>
        <v>0.95279827602995781</v>
      </c>
      <c r="I1019" s="472"/>
      <c r="J1019" s="913">
        <f>'39'!L19</f>
        <v>0.97411000608889786</v>
      </c>
      <c r="K1019" s="231">
        <f t="shared" si="41"/>
        <v>0.97411000608889786</v>
      </c>
    </row>
    <row r="1020" spans="1:11" ht="15.75">
      <c r="A1020" s="381">
        <v>1020</v>
      </c>
      <c r="B1020" s="1051" t="s">
        <v>1040</v>
      </c>
      <c r="C1020" s="473"/>
      <c r="E1020" s="472"/>
      <c r="G1020" s="231">
        <f t="shared" si="40"/>
        <v>0</v>
      </c>
      <c r="I1020" s="472"/>
      <c r="K1020" s="231">
        <f t="shared" si="41"/>
        <v>0</v>
      </c>
    </row>
    <row r="1021" spans="1:11">
      <c r="A1021" s="381">
        <v>1021</v>
      </c>
      <c r="B1021" s="1058" t="s">
        <v>1041</v>
      </c>
      <c r="C1021" s="473"/>
      <c r="E1021" s="472"/>
      <c r="F1021" s="910">
        <f>'39'!H22</f>
        <v>469951</v>
      </c>
      <c r="G1021" s="231">
        <f t="shared" si="40"/>
        <v>469951</v>
      </c>
      <c r="I1021" s="472"/>
      <c r="J1021" s="910">
        <f>'39'!L22</f>
        <v>482714</v>
      </c>
      <c r="K1021" s="231">
        <f t="shared" si="41"/>
        <v>482714</v>
      </c>
    </row>
    <row r="1022" spans="1:11">
      <c r="A1022" s="381">
        <v>1022</v>
      </c>
      <c r="B1022" s="1058" t="s">
        <v>195</v>
      </c>
      <c r="C1022" s="473"/>
      <c r="E1022" s="472"/>
      <c r="F1022" s="910">
        <f>'39'!H23</f>
        <v>436052</v>
      </c>
      <c r="G1022" s="231">
        <f t="shared" si="40"/>
        <v>436052</v>
      </c>
      <c r="I1022" s="472"/>
      <c r="J1022" s="910">
        <f>'39'!L23</f>
        <v>440446</v>
      </c>
      <c r="K1022" s="231">
        <f t="shared" si="41"/>
        <v>440446</v>
      </c>
    </row>
    <row r="1023" spans="1:11">
      <c r="A1023" s="381">
        <v>1023</v>
      </c>
      <c r="B1023" s="1058" t="s">
        <v>196</v>
      </c>
      <c r="C1023" s="473"/>
      <c r="E1023" s="472"/>
      <c r="F1023" s="913">
        <f>'39'!H24</f>
        <v>0.92786694783073131</v>
      </c>
      <c r="G1023" s="231">
        <f t="shared" si="40"/>
        <v>0.92786694783073131</v>
      </c>
      <c r="I1023" s="472"/>
      <c r="J1023" s="913">
        <f>'39'!L24</f>
        <v>0.9124367637980253</v>
      </c>
      <c r="K1023" s="231">
        <f t="shared" si="41"/>
        <v>0.9124367637980253</v>
      </c>
    </row>
    <row r="1024" spans="1:11" ht="15.75">
      <c r="A1024" s="381">
        <v>1024</v>
      </c>
      <c r="B1024" s="341" t="s">
        <v>106</v>
      </c>
      <c r="E1024" s="472"/>
      <c r="F1024" s="913"/>
      <c r="G1024" s="231">
        <f t="shared" si="40"/>
        <v>0</v>
      </c>
      <c r="I1024" s="472"/>
      <c r="K1024" s="231">
        <f t="shared" si="41"/>
        <v>0</v>
      </c>
    </row>
    <row r="1025" spans="1:11">
      <c r="A1025" s="381">
        <v>1025</v>
      </c>
      <c r="B1025" s="146" t="s">
        <v>1041</v>
      </c>
      <c r="E1025" s="472"/>
      <c r="F1025" s="910">
        <f>'39'!H27</f>
        <v>706150</v>
      </c>
      <c r="G1025" s="231">
        <f t="shared" si="40"/>
        <v>706150</v>
      </c>
      <c r="I1025" s="472"/>
      <c r="J1025" s="910">
        <f>'39'!L27</f>
        <v>729064</v>
      </c>
      <c r="K1025" s="231">
        <f t="shared" si="41"/>
        <v>729064</v>
      </c>
    </row>
    <row r="1026" spans="1:11">
      <c r="A1026" s="381">
        <v>1026</v>
      </c>
      <c r="B1026" s="146" t="s">
        <v>195</v>
      </c>
      <c r="E1026" s="472"/>
      <c r="F1026" s="910">
        <f>'39'!H28</f>
        <v>661102</v>
      </c>
      <c r="G1026" s="231">
        <f t="shared" si="40"/>
        <v>661102</v>
      </c>
      <c r="I1026" s="472"/>
      <c r="J1026" s="910">
        <f>'39'!L28</f>
        <v>680418</v>
      </c>
      <c r="K1026" s="231">
        <f t="shared" si="41"/>
        <v>680418</v>
      </c>
    </row>
    <row r="1027" spans="1:11">
      <c r="A1027" s="381">
        <v>1027</v>
      </c>
      <c r="B1027" s="146" t="s">
        <v>196</v>
      </c>
      <c r="E1027" s="472"/>
      <c r="F1027" s="913">
        <f>'39'!H29</f>
        <v>0.93620618848686543</v>
      </c>
      <c r="G1027" s="231">
        <f t="shared" si="40"/>
        <v>0.93620618848686543</v>
      </c>
      <c r="I1027" s="472"/>
      <c r="J1027" s="913">
        <f>'39'!L29</f>
        <v>0.93327609098789677</v>
      </c>
      <c r="K1027" s="231">
        <f t="shared" si="41"/>
        <v>0.93327609098789677</v>
      </c>
    </row>
    <row r="1028" spans="1:11" ht="15.75">
      <c r="A1028" s="381">
        <v>1028</v>
      </c>
      <c r="B1028" s="341" t="s">
        <v>1658</v>
      </c>
      <c r="E1028" s="472"/>
      <c r="G1028" s="231">
        <f t="shared" si="40"/>
        <v>0</v>
      </c>
      <c r="I1028" s="472"/>
      <c r="K1028" s="231">
        <f t="shared" si="41"/>
        <v>0</v>
      </c>
    </row>
    <row r="1029" spans="1:11">
      <c r="A1029" s="381">
        <v>1029</v>
      </c>
      <c r="B1029" s="146" t="s">
        <v>1088</v>
      </c>
      <c r="D1029" t="s">
        <v>905</v>
      </c>
      <c r="E1029" s="472"/>
      <c r="F1029" s="910">
        <f>'39'!J48</f>
        <v>0</v>
      </c>
      <c r="G1029" s="231">
        <f t="shared" si="40"/>
        <v>0</v>
      </c>
      <c r="I1029" s="472"/>
      <c r="J1029" s="910">
        <f>'39'!L48</f>
        <v>0</v>
      </c>
      <c r="K1029" s="231">
        <f t="shared" si="41"/>
        <v>0</v>
      </c>
    </row>
    <row r="1030" spans="1:11">
      <c r="A1030" s="381">
        <v>1030</v>
      </c>
      <c r="B1030" s="146" t="s">
        <v>198</v>
      </c>
      <c r="D1030" t="s">
        <v>905</v>
      </c>
      <c r="E1030" s="472"/>
      <c r="F1030" s="910">
        <f>'39'!J49</f>
        <v>0</v>
      </c>
      <c r="G1030" s="231">
        <f t="shared" si="40"/>
        <v>0</v>
      </c>
      <c r="I1030" s="472"/>
      <c r="J1030" s="910">
        <f>'39'!L49</f>
        <v>0</v>
      </c>
      <c r="K1030" s="231">
        <f t="shared" si="41"/>
        <v>0</v>
      </c>
    </row>
    <row r="1031" spans="1:11" ht="15.75">
      <c r="A1031" s="381">
        <v>1031</v>
      </c>
      <c r="B1031" s="341" t="s">
        <v>106</v>
      </c>
      <c r="D1031" t="s">
        <v>905</v>
      </c>
      <c r="E1031" s="472"/>
      <c r="F1031" s="910">
        <f>'39'!J51</f>
        <v>0</v>
      </c>
      <c r="G1031" s="231">
        <f t="shared" si="40"/>
        <v>0</v>
      </c>
      <c r="I1031" s="472"/>
      <c r="J1031" s="910">
        <f>'39'!L51</f>
        <v>0</v>
      </c>
      <c r="K1031" s="231">
        <f t="shared" si="41"/>
        <v>0</v>
      </c>
    </row>
    <row r="1032" spans="1:11" ht="15.75">
      <c r="A1032" s="381">
        <v>1032</v>
      </c>
      <c r="B1032" s="341" t="s">
        <v>378</v>
      </c>
      <c r="E1032" s="472"/>
      <c r="G1032" s="231">
        <f t="shared" si="40"/>
        <v>0</v>
      </c>
      <c r="I1032" s="472"/>
      <c r="K1032" s="231">
        <f t="shared" si="41"/>
        <v>0</v>
      </c>
    </row>
    <row r="1033" spans="1:11" ht="15.75">
      <c r="A1033" s="381">
        <v>1033</v>
      </c>
      <c r="B1033" s="341" t="s">
        <v>700</v>
      </c>
      <c r="E1033" s="472"/>
      <c r="G1033" s="231">
        <f t="shared" si="40"/>
        <v>0</v>
      </c>
      <c r="I1033" s="472"/>
      <c r="K1033" s="231">
        <f t="shared" si="41"/>
        <v>0</v>
      </c>
    </row>
    <row r="1034" spans="1:11">
      <c r="A1034" s="381">
        <v>1034</v>
      </c>
      <c r="B1034" s="146" t="s">
        <v>1463</v>
      </c>
      <c r="D1034" t="s">
        <v>905</v>
      </c>
      <c r="E1034" s="472"/>
      <c r="F1034" s="910">
        <f>'40'!B11</f>
        <v>40795</v>
      </c>
      <c r="G1034" s="231">
        <f t="shared" si="40"/>
        <v>40795</v>
      </c>
      <c r="I1034" s="472"/>
      <c r="J1034" s="910">
        <f>'41'!B11</f>
        <v>39850</v>
      </c>
      <c r="K1034" s="231">
        <f t="shared" si="41"/>
        <v>39850</v>
      </c>
    </row>
    <row r="1035" spans="1:11">
      <c r="A1035" s="381">
        <v>1035</v>
      </c>
      <c r="B1035" s="146" t="s">
        <v>1536</v>
      </c>
      <c r="D1035" t="s">
        <v>905</v>
      </c>
      <c r="E1035" s="472"/>
      <c r="F1035" s="910">
        <f>'40'!B12</f>
        <v>0</v>
      </c>
      <c r="G1035" s="231">
        <f t="shared" si="40"/>
        <v>0</v>
      </c>
      <c r="I1035" s="472"/>
      <c r="J1035" s="910">
        <f>'41'!B12</f>
        <v>0</v>
      </c>
      <c r="K1035" s="231">
        <f t="shared" si="41"/>
        <v>0</v>
      </c>
    </row>
    <row r="1036" spans="1:11">
      <c r="A1036" s="381">
        <v>1036</v>
      </c>
      <c r="B1036" s="146" t="s">
        <v>1537</v>
      </c>
      <c r="D1036" t="s">
        <v>905</v>
      </c>
      <c r="E1036" s="472"/>
      <c r="F1036" s="910">
        <f>'40'!B13</f>
        <v>0</v>
      </c>
      <c r="G1036" s="231">
        <f t="shared" si="40"/>
        <v>0</v>
      </c>
      <c r="I1036" s="472"/>
      <c r="J1036" s="910">
        <f>'41'!B13</f>
        <v>0</v>
      </c>
      <c r="K1036" s="231">
        <f t="shared" si="41"/>
        <v>0</v>
      </c>
    </row>
    <row r="1037" spans="1:11">
      <c r="A1037" s="381">
        <v>1037</v>
      </c>
      <c r="B1037" s="146" t="s">
        <v>1464</v>
      </c>
      <c r="D1037" t="s">
        <v>905</v>
      </c>
      <c r="E1037" s="472"/>
      <c r="F1037" s="910">
        <f>'40'!B14</f>
        <v>0</v>
      </c>
      <c r="G1037" s="231">
        <f t="shared" si="40"/>
        <v>0</v>
      </c>
      <c r="I1037" s="472"/>
      <c r="J1037" s="910">
        <f>'41'!B14</f>
        <v>-283</v>
      </c>
      <c r="K1037" s="231">
        <f t="shared" si="41"/>
        <v>-283</v>
      </c>
    </row>
    <row r="1038" spans="1:11">
      <c r="A1038" s="381">
        <v>1038</v>
      </c>
      <c r="B1038" s="146" t="s">
        <v>981</v>
      </c>
      <c r="D1038" t="s">
        <v>905</v>
      </c>
      <c r="E1038" s="472"/>
      <c r="F1038" s="910">
        <f>'40'!B15</f>
        <v>40795</v>
      </c>
      <c r="G1038" s="231">
        <f t="shared" si="40"/>
        <v>40795</v>
      </c>
      <c r="I1038" s="472"/>
      <c r="J1038" s="910">
        <f>'41'!B15</f>
        <v>39567</v>
      </c>
      <c r="K1038" s="231">
        <f t="shared" si="41"/>
        <v>39567</v>
      </c>
    </row>
    <row r="1039" spans="1:11">
      <c r="A1039" s="381">
        <v>1039</v>
      </c>
      <c r="B1039" s="146" t="s">
        <v>220</v>
      </c>
      <c r="D1039" t="s">
        <v>905</v>
      </c>
      <c r="E1039" s="472"/>
      <c r="F1039" s="910">
        <f>'40'!B16</f>
        <v>-1041</v>
      </c>
      <c r="G1039" s="231">
        <f t="shared" si="40"/>
        <v>-1041</v>
      </c>
      <c r="I1039" s="472"/>
      <c r="J1039" s="910">
        <f>'41'!B16</f>
        <v>-1262</v>
      </c>
      <c r="K1039" s="231">
        <f t="shared" si="41"/>
        <v>-1262</v>
      </c>
    </row>
    <row r="1040" spans="1:11">
      <c r="A1040" s="381">
        <v>1040</v>
      </c>
      <c r="B1040" s="146" t="s">
        <v>647</v>
      </c>
      <c r="D1040" t="s">
        <v>905</v>
      </c>
      <c r="E1040" s="472"/>
      <c r="F1040" s="910">
        <f>'40'!B18</f>
        <v>209</v>
      </c>
      <c r="G1040" s="231">
        <f t="shared" si="40"/>
        <v>209</v>
      </c>
      <c r="I1040" s="472"/>
      <c r="J1040" s="910">
        <f>'41'!B18</f>
        <v>29</v>
      </c>
      <c r="K1040" s="231">
        <f t="shared" si="41"/>
        <v>29</v>
      </c>
    </row>
    <row r="1041" spans="1:11">
      <c r="A1041" s="381">
        <v>1041</v>
      </c>
      <c r="B1041" s="146" t="s">
        <v>648</v>
      </c>
      <c r="D1041" t="s">
        <v>905</v>
      </c>
      <c r="E1041" s="472"/>
      <c r="F1041" s="910">
        <f>'40'!B19</f>
        <v>0</v>
      </c>
      <c r="G1041" s="231">
        <f t="shared" si="40"/>
        <v>0</v>
      </c>
      <c r="I1041" s="472"/>
      <c r="J1041" s="910">
        <f>'41'!B19</f>
        <v>0</v>
      </c>
      <c r="K1041" s="231">
        <f t="shared" si="41"/>
        <v>0</v>
      </c>
    </row>
    <row r="1042" spans="1:11">
      <c r="A1042" s="381">
        <v>1042</v>
      </c>
      <c r="B1042" s="146" t="s">
        <v>649</v>
      </c>
      <c r="D1042" t="s">
        <v>905</v>
      </c>
      <c r="E1042" s="472"/>
      <c r="F1042" s="910">
        <f>'40'!B20</f>
        <v>0</v>
      </c>
      <c r="G1042" s="231">
        <f t="shared" si="40"/>
        <v>0</v>
      </c>
      <c r="I1042" s="472"/>
      <c r="J1042" s="910">
        <f>'41'!B20</f>
        <v>0</v>
      </c>
      <c r="K1042" s="231">
        <f t="shared" si="41"/>
        <v>0</v>
      </c>
    </row>
    <row r="1043" spans="1:11">
      <c r="A1043" s="381">
        <v>1043</v>
      </c>
      <c r="B1043" s="146" t="s">
        <v>221</v>
      </c>
      <c r="D1043" t="s">
        <v>905</v>
      </c>
      <c r="E1043" s="472"/>
      <c r="F1043" s="910">
        <f>'40'!B21</f>
        <v>0</v>
      </c>
      <c r="G1043" s="231">
        <f t="shared" si="40"/>
        <v>0</v>
      </c>
      <c r="I1043" s="472"/>
      <c r="J1043" s="910">
        <f>'41'!B21</f>
        <v>0</v>
      </c>
      <c r="K1043" s="231">
        <f t="shared" si="41"/>
        <v>0</v>
      </c>
    </row>
    <row r="1044" spans="1:11">
      <c r="A1044" s="381">
        <v>1044</v>
      </c>
      <c r="B1044" s="146" t="s">
        <v>222</v>
      </c>
      <c r="D1044" t="s">
        <v>905</v>
      </c>
      <c r="E1044" s="472"/>
      <c r="F1044" s="910">
        <f>'40'!B22</f>
        <v>0</v>
      </c>
      <c r="G1044" s="231">
        <f t="shared" si="40"/>
        <v>0</v>
      </c>
      <c r="I1044" s="472"/>
      <c r="J1044" s="910">
        <f>'41'!B22</f>
        <v>0</v>
      </c>
      <c r="K1044" s="231">
        <f t="shared" si="41"/>
        <v>0</v>
      </c>
    </row>
    <row r="1045" spans="1:11">
      <c r="A1045" s="381">
        <v>1045</v>
      </c>
      <c r="B1045" s="146" t="s">
        <v>223</v>
      </c>
      <c r="D1045" t="s">
        <v>905</v>
      </c>
      <c r="E1045" s="472"/>
      <c r="F1045" s="910">
        <f>'40'!B23</f>
        <v>128</v>
      </c>
      <c r="G1045" s="231">
        <f t="shared" ref="G1045:G1105" si="42">F1045-E1045</f>
        <v>128</v>
      </c>
      <c r="I1045" s="472"/>
      <c r="J1045" s="910">
        <f>'41'!B23</f>
        <v>2682</v>
      </c>
      <c r="K1045" s="231">
        <f t="shared" si="41"/>
        <v>2682</v>
      </c>
    </row>
    <row r="1046" spans="1:11">
      <c r="A1046" s="381">
        <v>1046</v>
      </c>
      <c r="B1046" s="146" t="s">
        <v>457</v>
      </c>
      <c r="D1046" t="s">
        <v>905</v>
      </c>
      <c r="E1046" s="472"/>
      <c r="F1046" s="910">
        <f>'40'!B24</f>
        <v>0</v>
      </c>
      <c r="G1046" s="231">
        <f t="shared" si="42"/>
        <v>0</v>
      </c>
      <c r="I1046" s="472"/>
      <c r="J1046" s="910">
        <f>'41'!B24</f>
        <v>74</v>
      </c>
      <c r="K1046" s="231">
        <f t="shared" si="41"/>
        <v>74</v>
      </c>
    </row>
    <row r="1047" spans="1:11">
      <c r="A1047" s="381">
        <v>1047</v>
      </c>
      <c r="B1047" s="146" t="s">
        <v>8</v>
      </c>
      <c r="D1047" t="s">
        <v>905</v>
      </c>
      <c r="E1047" s="472"/>
      <c r="F1047" s="910">
        <f>'40'!B25</f>
        <v>-221</v>
      </c>
      <c r="G1047" s="231">
        <f t="shared" si="42"/>
        <v>-221</v>
      </c>
      <c r="I1047" s="472"/>
      <c r="J1047" s="910">
        <f>'41'!B25</f>
        <v>-295</v>
      </c>
      <c r="K1047" s="231">
        <f t="shared" si="41"/>
        <v>-295</v>
      </c>
    </row>
    <row r="1048" spans="1:11">
      <c r="A1048" s="381">
        <v>1048</v>
      </c>
      <c r="B1048" s="146" t="s">
        <v>224</v>
      </c>
      <c r="D1048" t="s">
        <v>905</v>
      </c>
      <c r="E1048" s="472"/>
      <c r="F1048" s="910">
        <f>'40'!B26</f>
        <v>-170</v>
      </c>
      <c r="G1048" s="231">
        <f t="shared" si="42"/>
        <v>-170</v>
      </c>
      <c r="I1048" s="472"/>
      <c r="J1048" s="910">
        <f>'41'!B26</f>
        <v>0</v>
      </c>
      <c r="K1048" s="231">
        <f t="shared" si="41"/>
        <v>0</v>
      </c>
    </row>
    <row r="1049" spans="1:11">
      <c r="A1049" s="381">
        <v>1049</v>
      </c>
      <c r="B1049" s="146" t="s">
        <v>225</v>
      </c>
      <c r="D1049" t="s">
        <v>905</v>
      </c>
      <c r="E1049" s="472"/>
      <c r="F1049" s="910">
        <f>'40'!B27</f>
        <v>0</v>
      </c>
      <c r="G1049" s="231">
        <f t="shared" si="42"/>
        <v>0</v>
      </c>
      <c r="I1049" s="472"/>
      <c r="J1049" s="910">
        <f>'41'!B27</f>
        <v>0</v>
      </c>
      <c r="K1049" s="231">
        <f t="shared" si="41"/>
        <v>0</v>
      </c>
    </row>
    <row r="1050" spans="1:11" ht="15.75">
      <c r="A1050" s="381">
        <v>1050</v>
      </c>
      <c r="B1050" s="341" t="s">
        <v>982</v>
      </c>
      <c r="D1050" t="s">
        <v>905</v>
      </c>
      <c r="E1050" s="472"/>
      <c r="F1050" s="910">
        <f>'40'!B28</f>
        <v>39700</v>
      </c>
      <c r="G1050" s="231">
        <f t="shared" si="42"/>
        <v>39700</v>
      </c>
      <c r="I1050" s="472"/>
      <c r="J1050" s="910">
        <f>'41'!B28</f>
        <v>40795</v>
      </c>
      <c r="K1050" s="231">
        <f t="shared" si="41"/>
        <v>40795</v>
      </c>
    </row>
    <row r="1051" spans="1:11">
      <c r="A1051" s="381">
        <v>1051</v>
      </c>
      <c r="B1051" s="146" t="s">
        <v>1465</v>
      </c>
      <c r="D1051" t="s">
        <v>905</v>
      </c>
      <c r="E1051" s="472"/>
      <c r="F1051" s="910">
        <f>'40'!B31</f>
        <v>0</v>
      </c>
      <c r="G1051" s="231">
        <f t="shared" si="42"/>
        <v>0</v>
      </c>
      <c r="I1051" s="472"/>
      <c r="J1051" s="910">
        <f>'41'!B31</f>
        <v>0</v>
      </c>
      <c r="K1051" s="231">
        <f t="shared" si="41"/>
        <v>0</v>
      </c>
    </row>
    <row r="1052" spans="1:11">
      <c r="A1052" s="381">
        <v>1052</v>
      </c>
      <c r="B1052" s="146" t="s">
        <v>1536</v>
      </c>
      <c r="D1052" t="s">
        <v>905</v>
      </c>
      <c r="E1052" s="472"/>
      <c r="F1052" s="910">
        <f>'40'!B32</f>
        <v>0</v>
      </c>
      <c r="G1052" s="231">
        <f t="shared" si="42"/>
        <v>0</v>
      </c>
      <c r="I1052" s="472"/>
      <c r="J1052" s="910">
        <f>'41'!B32</f>
        <v>0</v>
      </c>
      <c r="K1052" s="231">
        <f t="shared" si="41"/>
        <v>0</v>
      </c>
    </row>
    <row r="1053" spans="1:11">
      <c r="A1053" s="381">
        <v>1053</v>
      </c>
      <c r="B1053" s="146" t="s">
        <v>1464</v>
      </c>
      <c r="D1053" t="s">
        <v>905</v>
      </c>
      <c r="E1053" s="472"/>
      <c r="F1053" s="910">
        <f>'40'!B33</f>
        <v>0</v>
      </c>
      <c r="G1053" s="231">
        <f t="shared" si="42"/>
        <v>0</v>
      </c>
      <c r="I1053" s="472"/>
      <c r="J1053" s="910">
        <f>'41'!B33</f>
        <v>0</v>
      </c>
      <c r="K1053" s="231">
        <f t="shared" si="41"/>
        <v>0</v>
      </c>
    </row>
    <row r="1054" spans="1:11">
      <c r="A1054" s="381">
        <v>1054</v>
      </c>
      <c r="B1054" s="146" t="s">
        <v>983</v>
      </c>
      <c r="D1054" t="s">
        <v>905</v>
      </c>
      <c r="E1054" s="472"/>
      <c r="F1054" s="910">
        <f>'40'!B34</f>
        <v>0</v>
      </c>
      <c r="G1054" s="231">
        <f t="shared" si="42"/>
        <v>0</v>
      </c>
      <c r="I1054" s="472"/>
      <c r="J1054" s="910">
        <f>'41'!B35</f>
        <v>0</v>
      </c>
      <c r="K1054" s="231">
        <f t="shared" si="41"/>
        <v>0</v>
      </c>
    </row>
    <row r="1055" spans="1:11">
      <c r="A1055" s="381">
        <v>1055</v>
      </c>
      <c r="B1055" s="146" t="s">
        <v>220</v>
      </c>
      <c r="D1055" t="s">
        <v>905</v>
      </c>
      <c r="E1055" s="472"/>
      <c r="F1055" s="910">
        <f>'40'!B35</f>
        <v>0</v>
      </c>
      <c r="G1055" s="231">
        <f t="shared" si="42"/>
        <v>0</v>
      </c>
      <c r="I1055" s="472"/>
      <c r="J1055" s="910">
        <f>'41'!B36</f>
        <v>0</v>
      </c>
      <c r="K1055" s="231">
        <f t="shared" si="41"/>
        <v>0</v>
      </c>
    </row>
    <row r="1056" spans="1:11">
      <c r="A1056" s="381">
        <v>1056</v>
      </c>
      <c r="B1056" s="146" t="s">
        <v>984</v>
      </c>
      <c r="D1056" t="s">
        <v>905</v>
      </c>
      <c r="E1056" s="472"/>
      <c r="F1056" s="910">
        <f>'40'!B36</f>
        <v>0</v>
      </c>
      <c r="G1056" s="231">
        <f t="shared" si="42"/>
        <v>0</v>
      </c>
      <c r="I1056" s="472"/>
      <c r="J1056" s="910">
        <f>'41'!B37</f>
        <v>0</v>
      </c>
      <c r="K1056" s="231">
        <f t="shared" si="41"/>
        <v>0</v>
      </c>
    </row>
    <row r="1057" spans="1:11">
      <c r="A1057" s="381">
        <v>1057</v>
      </c>
      <c r="B1057" s="146" t="s">
        <v>222</v>
      </c>
      <c r="D1057" t="s">
        <v>905</v>
      </c>
      <c r="E1057" s="472"/>
      <c r="F1057" s="910">
        <f>'40'!B37</f>
        <v>0</v>
      </c>
      <c r="G1057" s="231">
        <f t="shared" si="42"/>
        <v>0</v>
      </c>
      <c r="I1057" s="472"/>
      <c r="J1057" s="910">
        <f>'41'!B38</f>
        <v>0</v>
      </c>
      <c r="K1057" s="231">
        <f t="shared" si="41"/>
        <v>0</v>
      </c>
    </row>
    <row r="1058" spans="1:11">
      <c r="A1058" s="381">
        <v>1058</v>
      </c>
      <c r="B1058" s="146" t="s">
        <v>223</v>
      </c>
      <c r="D1058" t="s">
        <v>905</v>
      </c>
      <c r="E1058" s="472"/>
      <c r="F1058" s="910">
        <f>'40'!B38</f>
        <v>0</v>
      </c>
      <c r="G1058" s="231">
        <f t="shared" si="42"/>
        <v>0</v>
      </c>
      <c r="I1058" s="472"/>
      <c r="J1058" s="910">
        <f>'41'!B39</f>
        <v>0</v>
      </c>
      <c r="K1058" s="231">
        <f t="shared" si="41"/>
        <v>0</v>
      </c>
    </row>
    <row r="1059" spans="1:11">
      <c r="A1059" s="381">
        <v>1059</v>
      </c>
      <c r="B1059" s="146" t="s">
        <v>457</v>
      </c>
      <c r="D1059" t="s">
        <v>905</v>
      </c>
      <c r="E1059" s="472"/>
      <c r="F1059" s="910">
        <f>'40'!B39</f>
        <v>0</v>
      </c>
      <c r="G1059" s="231">
        <f t="shared" si="42"/>
        <v>0</v>
      </c>
      <c r="I1059" s="472"/>
      <c r="J1059" s="910">
        <f>'41'!B40</f>
        <v>0</v>
      </c>
      <c r="K1059" s="231">
        <f t="shared" si="41"/>
        <v>0</v>
      </c>
    </row>
    <row r="1060" spans="1:11">
      <c r="A1060" s="381">
        <v>1060</v>
      </c>
      <c r="B1060" s="146" t="s">
        <v>8</v>
      </c>
      <c r="D1060" t="s">
        <v>905</v>
      </c>
      <c r="E1060" s="472"/>
      <c r="F1060" s="910">
        <f>'40'!B40</f>
        <v>0</v>
      </c>
      <c r="G1060" s="231">
        <f t="shared" si="42"/>
        <v>0</v>
      </c>
      <c r="I1060" s="472"/>
      <c r="J1060" s="910">
        <f>'41'!B41</f>
        <v>0</v>
      </c>
      <c r="K1060" s="231">
        <f t="shared" si="41"/>
        <v>0</v>
      </c>
    </row>
    <row r="1061" spans="1:11">
      <c r="A1061" s="381">
        <v>1061</v>
      </c>
      <c r="B1061" s="146" t="s">
        <v>224</v>
      </c>
      <c r="D1061" t="s">
        <v>905</v>
      </c>
      <c r="E1061" s="472"/>
      <c r="F1061" s="910">
        <f>'40'!B41</f>
        <v>0</v>
      </c>
      <c r="G1061" s="231">
        <f t="shared" si="42"/>
        <v>0</v>
      </c>
      <c r="I1061" s="472"/>
      <c r="J1061" s="910">
        <f>'41'!B42</f>
        <v>0</v>
      </c>
      <c r="K1061" s="231">
        <f t="shared" si="41"/>
        <v>0</v>
      </c>
    </row>
    <row r="1062" spans="1:11">
      <c r="A1062" s="381">
        <v>1062</v>
      </c>
      <c r="B1062" s="146" t="s">
        <v>226</v>
      </c>
      <c r="D1062" t="s">
        <v>905</v>
      </c>
      <c r="E1062" s="472"/>
      <c r="F1062" s="910">
        <f>'40'!B42</f>
        <v>0</v>
      </c>
      <c r="G1062" s="231">
        <f t="shared" si="42"/>
        <v>0</v>
      </c>
      <c r="I1062" s="472"/>
      <c r="J1062" s="910">
        <f>'41'!B43</f>
        <v>0</v>
      </c>
      <c r="K1062" s="231">
        <f t="shared" si="41"/>
        <v>0</v>
      </c>
    </row>
    <row r="1063" spans="1:11">
      <c r="A1063" s="381">
        <v>1063</v>
      </c>
      <c r="B1063" s="146" t="s">
        <v>227</v>
      </c>
      <c r="D1063" t="s">
        <v>905</v>
      </c>
      <c r="E1063" s="472"/>
      <c r="F1063" s="910">
        <f>'40'!B43</f>
        <v>0</v>
      </c>
      <c r="G1063" s="231">
        <f t="shared" si="42"/>
        <v>0</v>
      </c>
      <c r="I1063" s="472"/>
      <c r="J1063" s="910">
        <f>'41'!B44</f>
        <v>0</v>
      </c>
      <c r="K1063" s="231">
        <f t="shared" si="41"/>
        <v>0</v>
      </c>
    </row>
    <row r="1064" spans="1:11" ht="15.75">
      <c r="A1064" s="381">
        <v>1064</v>
      </c>
      <c r="B1064" s="341" t="s">
        <v>982</v>
      </c>
      <c r="D1064" t="s">
        <v>905</v>
      </c>
      <c r="E1064" s="472"/>
      <c r="F1064" s="910">
        <f>'40'!B44</f>
        <v>0</v>
      </c>
      <c r="G1064" s="231">
        <f t="shared" si="42"/>
        <v>0</v>
      </c>
      <c r="I1064" s="472"/>
      <c r="J1064" s="910">
        <f>'41'!B45</f>
        <v>0</v>
      </c>
      <c r="K1064" s="231">
        <f t="shared" si="41"/>
        <v>0</v>
      </c>
    </row>
    <row r="1065" spans="1:11" ht="15.75">
      <c r="A1065" s="381">
        <v>1065</v>
      </c>
      <c r="B1065" s="341" t="s">
        <v>985</v>
      </c>
      <c r="D1065" t="s">
        <v>905</v>
      </c>
      <c r="E1065" s="472"/>
      <c r="F1065" s="910">
        <f>'40'!B46</f>
        <v>40795</v>
      </c>
      <c r="G1065" s="231">
        <f t="shared" si="42"/>
        <v>40795</v>
      </c>
      <c r="I1065" s="472"/>
      <c r="J1065" s="910">
        <f>'41'!B47</f>
        <v>39567</v>
      </c>
      <c r="K1065" s="231">
        <f t="shared" si="41"/>
        <v>39567</v>
      </c>
    </row>
    <row r="1066" spans="1:11" ht="15.75">
      <c r="A1066" s="381">
        <v>1066</v>
      </c>
      <c r="B1066" s="341" t="s">
        <v>986</v>
      </c>
      <c r="D1066" t="s">
        <v>905</v>
      </c>
      <c r="E1066" s="472"/>
      <c r="F1066" s="910">
        <f>'40'!B48</f>
        <v>39700</v>
      </c>
      <c r="G1066" s="231">
        <f t="shared" si="42"/>
        <v>39700</v>
      </c>
      <c r="I1066" s="472"/>
      <c r="J1066" s="910">
        <f>'41'!B49</f>
        <v>40795</v>
      </c>
      <c r="K1066" s="231">
        <f t="shared" si="41"/>
        <v>40795</v>
      </c>
    </row>
    <row r="1067" spans="1:11" ht="15.75">
      <c r="A1067" s="381">
        <v>1067</v>
      </c>
      <c r="B1067" s="341" t="s">
        <v>987</v>
      </c>
      <c r="E1067" s="472"/>
      <c r="G1067" s="231">
        <f t="shared" si="42"/>
        <v>0</v>
      </c>
      <c r="I1067" s="472"/>
      <c r="K1067" s="231">
        <f t="shared" si="41"/>
        <v>0</v>
      </c>
    </row>
    <row r="1068" spans="1:11">
      <c r="A1068" s="381">
        <v>1068</v>
      </c>
      <c r="B1068" s="146" t="s">
        <v>228</v>
      </c>
      <c r="D1068" t="s">
        <v>905</v>
      </c>
      <c r="E1068" s="472"/>
      <c r="F1068" s="910">
        <f>'40'!B54</f>
        <v>39698</v>
      </c>
      <c r="G1068" s="231">
        <f t="shared" si="42"/>
        <v>39698</v>
      </c>
      <c r="I1068" s="472"/>
      <c r="J1068" s="910">
        <f>'41'!B55</f>
        <v>40795</v>
      </c>
      <c r="K1068" s="231">
        <f t="shared" si="41"/>
        <v>40795</v>
      </c>
    </row>
    <row r="1069" spans="1:11">
      <c r="A1069" s="381">
        <v>1069</v>
      </c>
      <c r="B1069" s="146" t="s">
        <v>229</v>
      </c>
      <c r="D1069" t="s">
        <v>905</v>
      </c>
      <c r="E1069" s="472"/>
      <c r="F1069" s="910">
        <f>'40'!B55</f>
        <v>0</v>
      </c>
      <c r="G1069" s="231">
        <f t="shared" si="42"/>
        <v>0</v>
      </c>
      <c r="I1069" s="472"/>
      <c r="J1069" s="910">
        <f>'41'!B56</f>
        <v>0</v>
      </c>
      <c r="K1069" s="231">
        <f t="shared" si="41"/>
        <v>0</v>
      </c>
    </row>
    <row r="1070" spans="1:11">
      <c r="A1070" s="381">
        <v>1070</v>
      </c>
      <c r="B1070" s="146" t="s">
        <v>230</v>
      </c>
      <c r="D1070" t="s">
        <v>905</v>
      </c>
      <c r="E1070" s="472"/>
      <c r="F1070" s="910">
        <f>'40'!B56</f>
        <v>0</v>
      </c>
      <c r="G1070" s="231">
        <f t="shared" si="42"/>
        <v>0</v>
      </c>
      <c r="I1070" s="472"/>
      <c r="J1070" s="910">
        <f>'41'!B57</f>
        <v>0</v>
      </c>
      <c r="K1070" s="231">
        <f t="shared" si="41"/>
        <v>0</v>
      </c>
    </row>
    <row r="1071" spans="1:11" ht="15.75">
      <c r="A1071" s="381">
        <v>1071</v>
      </c>
      <c r="B1071" s="341" t="s">
        <v>106</v>
      </c>
      <c r="D1071" t="s">
        <v>905</v>
      </c>
      <c r="E1071" s="472"/>
      <c r="F1071" s="910">
        <f>'40'!B57</f>
        <v>39698</v>
      </c>
      <c r="G1071" s="231">
        <f t="shared" si="42"/>
        <v>39698</v>
      </c>
      <c r="I1071" s="472"/>
      <c r="J1071" s="910">
        <f>'41'!B58</f>
        <v>40795</v>
      </c>
      <c r="K1071" s="231">
        <f t="shared" si="41"/>
        <v>40795</v>
      </c>
    </row>
    <row r="1072" spans="1:11" ht="15.75">
      <c r="A1072" s="381">
        <v>1072</v>
      </c>
      <c r="B1072" s="341" t="s">
        <v>231</v>
      </c>
      <c r="E1072" s="472"/>
      <c r="G1072" s="231">
        <f t="shared" si="42"/>
        <v>0</v>
      </c>
      <c r="I1072" s="472"/>
      <c r="K1072" s="231">
        <f t="shared" si="41"/>
        <v>0</v>
      </c>
    </row>
    <row r="1073" spans="1:11">
      <c r="A1073" s="381">
        <v>1073</v>
      </c>
      <c r="B1073" s="146" t="s">
        <v>232</v>
      </c>
      <c r="D1073" t="s">
        <v>905</v>
      </c>
      <c r="E1073" s="472"/>
      <c r="F1073" s="910">
        <f>'40'!B60</f>
        <v>37818</v>
      </c>
      <c r="G1073" s="231">
        <f t="shared" si="42"/>
        <v>37818</v>
      </c>
      <c r="I1073" s="472"/>
      <c r="J1073" s="910">
        <f>'41'!B61</f>
        <v>38855</v>
      </c>
      <c r="K1073" s="231">
        <f t="shared" si="41"/>
        <v>38855</v>
      </c>
    </row>
    <row r="1074" spans="1:11">
      <c r="A1074" s="381">
        <v>1074</v>
      </c>
      <c r="B1074" s="388" t="s">
        <v>1703</v>
      </c>
      <c r="D1074" t="s">
        <v>905</v>
      </c>
      <c r="E1074" s="472"/>
      <c r="F1074" s="910">
        <f>'40'!B61</f>
        <v>0</v>
      </c>
      <c r="G1074" s="231">
        <f t="shared" si="42"/>
        <v>0</v>
      </c>
      <c r="I1074" s="472"/>
      <c r="J1074" s="910">
        <f>'41'!B62</f>
        <v>0</v>
      </c>
      <c r="K1074" s="231">
        <f t="shared" si="41"/>
        <v>0</v>
      </c>
    </row>
    <row r="1075" spans="1:11">
      <c r="A1075" s="381">
        <v>1075</v>
      </c>
      <c r="B1075" s="146" t="s">
        <v>391</v>
      </c>
      <c r="D1075" t="s">
        <v>905</v>
      </c>
      <c r="E1075" s="472"/>
      <c r="F1075" s="910">
        <f>'40'!B62</f>
        <v>1880</v>
      </c>
      <c r="G1075" s="231">
        <f t="shared" si="42"/>
        <v>1880</v>
      </c>
      <c r="I1075" s="472"/>
      <c r="J1075" s="910">
        <f>'41'!B63</f>
        <v>1940</v>
      </c>
      <c r="K1075" s="231">
        <f t="shared" ref="K1075:K1135" si="43">J1075-I1075</f>
        <v>1940</v>
      </c>
    </row>
    <row r="1076" spans="1:11">
      <c r="A1076" s="381">
        <v>1076</v>
      </c>
      <c r="B1076" s="146" t="s">
        <v>234</v>
      </c>
      <c r="D1076" t="s">
        <v>905</v>
      </c>
      <c r="E1076" s="472"/>
      <c r="F1076" s="910">
        <f>'40'!B63</f>
        <v>0</v>
      </c>
      <c r="G1076" s="231">
        <f t="shared" si="42"/>
        <v>0</v>
      </c>
      <c r="I1076" s="472"/>
      <c r="J1076" s="910">
        <f>'41'!B64</f>
        <v>0</v>
      </c>
      <c r="K1076" s="231">
        <f t="shared" si="43"/>
        <v>0</v>
      </c>
    </row>
    <row r="1077" spans="1:11" ht="15.75">
      <c r="A1077" s="381">
        <v>1077</v>
      </c>
      <c r="B1077" s="341" t="s">
        <v>106</v>
      </c>
      <c r="D1077" t="s">
        <v>905</v>
      </c>
      <c r="E1077" s="472"/>
      <c r="F1077" s="910">
        <f>'40'!B64</f>
        <v>39698</v>
      </c>
      <c r="G1077" s="231">
        <f t="shared" si="42"/>
        <v>39698</v>
      </c>
      <c r="I1077" s="472"/>
      <c r="J1077" s="910">
        <f>'41'!B65</f>
        <v>40795</v>
      </c>
      <c r="K1077" s="231">
        <f t="shared" si="43"/>
        <v>40795</v>
      </c>
    </row>
    <row r="1078" spans="1:11" ht="15.75">
      <c r="A1078" s="381">
        <v>1078</v>
      </c>
      <c r="B1078" s="341" t="s">
        <v>988</v>
      </c>
      <c r="E1078" s="472"/>
      <c r="G1078" s="231">
        <f t="shared" si="42"/>
        <v>0</v>
      </c>
      <c r="I1078" s="472"/>
      <c r="K1078" s="231">
        <f t="shared" si="43"/>
        <v>0</v>
      </c>
    </row>
    <row r="1079" spans="1:11">
      <c r="A1079" s="381">
        <v>1079</v>
      </c>
      <c r="B1079" s="146" t="s">
        <v>1463</v>
      </c>
      <c r="D1079" t="s">
        <v>905</v>
      </c>
      <c r="E1079" s="472"/>
      <c r="F1079" s="910">
        <f>'40'!D11</f>
        <v>437749</v>
      </c>
      <c r="G1079" s="231">
        <f t="shared" si="42"/>
        <v>437749</v>
      </c>
      <c r="I1079" s="472"/>
      <c r="J1079" s="910">
        <f>'41'!D11</f>
        <v>438311</v>
      </c>
      <c r="K1079" s="231">
        <f t="shared" si="43"/>
        <v>438311</v>
      </c>
    </row>
    <row r="1080" spans="1:11">
      <c r="A1080" s="381">
        <v>1080</v>
      </c>
      <c r="B1080" s="146" t="s">
        <v>1536</v>
      </c>
      <c r="D1080" t="s">
        <v>905</v>
      </c>
      <c r="E1080" s="472"/>
      <c r="F1080" s="910">
        <f>'40'!D12</f>
        <v>0</v>
      </c>
      <c r="G1080" s="231">
        <f t="shared" si="42"/>
        <v>0</v>
      </c>
      <c r="I1080" s="472"/>
      <c r="J1080" s="910">
        <f>'41'!D12</f>
        <v>0</v>
      </c>
      <c r="K1080" s="231">
        <f t="shared" si="43"/>
        <v>0</v>
      </c>
    </row>
    <row r="1081" spans="1:11">
      <c r="A1081" s="381">
        <v>1081</v>
      </c>
      <c r="B1081" s="146" t="s">
        <v>1537</v>
      </c>
      <c r="D1081" t="s">
        <v>905</v>
      </c>
      <c r="E1081" s="472"/>
      <c r="F1081" s="910">
        <f>'40'!D13</f>
        <v>0</v>
      </c>
      <c r="G1081" s="231">
        <f t="shared" si="42"/>
        <v>0</v>
      </c>
      <c r="I1081" s="472"/>
      <c r="J1081" s="910">
        <f>'41'!D13</f>
        <v>0</v>
      </c>
      <c r="K1081" s="231">
        <f t="shared" si="43"/>
        <v>0</v>
      </c>
    </row>
    <row r="1082" spans="1:11">
      <c r="A1082" s="381">
        <v>1082</v>
      </c>
      <c r="B1082" s="146" t="s">
        <v>1464</v>
      </c>
      <c r="D1082" t="s">
        <v>905</v>
      </c>
      <c r="E1082" s="472"/>
      <c r="F1082" s="910">
        <f>'40'!D14</f>
        <v>0</v>
      </c>
      <c r="G1082" s="231">
        <f t="shared" si="42"/>
        <v>0</v>
      </c>
      <c r="I1082" s="472"/>
      <c r="J1082" s="910">
        <f>'41'!D14</f>
        <v>-768</v>
      </c>
      <c r="K1082" s="231">
        <f t="shared" si="43"/>
        <v>-768</v>
      </c>
    </row>
    <row r="1083" spans="1:11">
      <c r="A1083" s="381">
        <v>1083</v>
      </c>
      <c r="B1083" s="146" t="s">
        <v>981</v>
      </c>
      <c r="D1083" t="s">
        <v>905</v>
      </c>
      <c r="E1083" s="472"/>
      <c r="F1083" s="910">
        <f>'40'!D15</f>
        <v>437749</v>
      </c>
      <c r="G1083" s="231">
        <f t="shared" si="42"/>
        <v>437749</v>
      </c>
      <c r="I1083" s="472"/>
      <c r="J1083" s="910">
        <f>'41'!D15</f>
        <v>437543</v>
      </c>
      <c r="K1083" s="231">
        <f t="shared" si="43"/>
        <v>437543</v>
      </c>
    </row>
    <row r="1084" spans="1:11">
      <c r="A1084" s="381">
        <v>1084</v>
      </c>
      <c r="B1084" s="146" t="s">
        <v>220</v>
      </c>
      <c r="D1084" t="s">
        <v>905</v>
      </c>
      <c r="E1084" s="472"/>
      <c r="F1084" s="910">
        <f>'40'!D16</f>
        <v>18581</v>
      </c>
      <c r="G1084" s="231">
        <f t="shared" si="42"/>
        <v>18581</v>
      </c>
      <c r="I1084" s="472"/>
      <c r="J1084" s="910">
        <f>'41'!D16</f>
        <v>19488</v>
      </c>
      <c r="K1084" s="231">
        <f t="shared" si="43"/>
        <v>19488</v>
      </c>
    </row>
    <row r="1085" spans="1:11">
      <c r="A1085" s="381">
        <v>1085</v>
      </c>
      <c r="B1085" s="146" t="s">
        <v>647</v>
      </c>
      <c r="D1085" t="s">
        <v>905</v>
      </c>
      <c r="E1085" s="472"/>
      <c r="F1085" s="910">
        <f>'40'!D18</f>
        <v>1032</v>
      </c>
      <c r="G1085" s="231">
        <f t="shared" si="42"/>
        <v>1032</v>
      </c>
      <c r="I1085" s="472"/>
      <c r="J1085" s="910">
        <f>'41'!D18</f>
        <v>460</v>
      </c>
      <c r="K1085" s="231">
        <f t="shared" si="43"/>
        <v>460</v>
      </c>
    </row>
    <row r="1086" spans="1:11">
      <c r="A1086" s="381">
        <v>1086</v>
      </c>
      <c r="B1086" s="146" t="s">
        <v>648</v>
      </c>
      <c r="D1086" t="s">
        <v>905</v>
      </c>
      <c r="E1086" s="472"/>
      <c r="F1086" s="910">
        <f>'40'!D19</f>
        <v>0</v>
      </c>
      <c r="G1086" s="231">
        <f t="shared" si="42"/>
        <v>0</v>
      </c>
      <c r="I1086" s="472"/>
      <c r="J1086" s="910">
        <f>'41'!D19</f>
        <v>110</v>
      </c>
      <c r="K1086" s="231">
        <f t="shared" si="43"/>
        <v>110</v>
      </c>
    </row>
    <row r="1087" spans="1:11">
      <c r="A1087" s="381">
        <v>1087</v>
      </c>
      <c r="B1087" s="146" t="s">
        <v>649</v>
      </c>
      <c r="D1087" t="s">
        <v>905</v>
      </c>
      <c r="E1087" s="472"/>
      <c r="F1087" s="910">
        <f>'40'!D20</f>
        <v>0</v>
      </c>
      <c r="G1087" s="231">
        <f t="shared" si="42"/>
        <v>0</v>
      </c>
      <c r="I1087" s="472"/>
      <c r="J1087" s="910">
        <f>'41'!D20</f>
        <v>0</v>
      </c>
      <c r="K1087" s="231">
        <f t="shared" si="43"/>
        <v>0</v>
      </c>
    </row>
    <row r="1088" spans="1:11">
      <c r="A1088" s="381">
        <v>1088</v>
      </c>
      <c r="B1088" s="146" t="s">
        <v>221</v>
      </c>
      <c r="D1088" t="s">
        <v>905</v>
      </c>
      <c r="E1088" s="472"/>
      <c r="F1088" s="910">
        <f>'40'!D21</f>
        <v>0</v>
      </c>
      <c r="G1088" s="231">
        <f t="shared" si="42"/>
        <v>0</v>
      </c>
      <c r="I1088" s="472"/>
      <c r="J1088" s="910">
        <f>'41'!D21</f>
        <v>0</v>
      </c>
      <c r="K1088" s="231">
        <f t="shared" si="43"/>
        <v>0</v>
      </c>
    </row>
    <row r="1089" spans="1:11">
      <c r="A1089" s="381">
        <v>1089</v>
      </c>
      <c r="B1089" s="146" t="s">
        <v>222</v>
      </c>
      <c r="D1089" t="s">
        <v>905</v>
      </c>
      <c r="E1089" s="472"/>
      <c r="F1089" s="910">
        <f>'40'!D22</f>
        <v>33450</v>
      </c>
      <c r="G1089" s="231">
        <f t="shared" si="42"/>
        <v>33450</v>
      </c>
      <c r="I1089" s="472"/>
      <c r="J1089" s="910">
        <f>'41'!D22</f>
        <v>22959</v>
      </c>
      <c r="K1089" s="231">
        <f t="shared" si="43"/>
        <v>22959</v>
      </c>
    </row>
    <row r="1090" spans="1:11">
      <c r="A1090" s="381">
        <v>1090</v>
      </c>
      <c r="B1090" s="146" t="s">
        <v>223</v>
      </c>
      <c r="D1090" t="s">
        <v>905</v>
      </c>
      <c r="E1090" s="472"/>
      <c r="F1090" s="910">
        <f>'40'!D23</f>
        <v>-523</v>
      </c>
      <c r="G1090" s="231">
        <f t="shared" si="42"/>
        <v>-523</v>
      </c>
      <c r="I1090" s="472"/>
      <c r="J1090" s="910">
        <f>'41'!D23</f>
        <v>-46757</v>
      </c>
      <c r="K1090" s="231">
        <f t="shared" si="43"/>
        <v>-46757</v>
      </c>
    </row>
    <row r="1091" spans="1:11">
      <c r="A1091" s="381">
        <v>1091</v>
      </c>
      <c r="B1091" s="146" t="s">
        <v>457</v>
      </c>
      <c r="D1091" t="s">
        <v>905</v>
      </c>
      <c r="E1091" s="472"/>
      <c r="F1091" s="910">
        <f>'40'!D24</f>
        <v>7538</v>
      </c>
      <c r="G1091" s="231">
        <f t="shared" si="42"/>
        <v>7538</v>
      </c>
      <c r="I1091" s="472"/>
      <c r="J1091" s="910">
        <f>'41'!D24</f>
        <v>15922</v>
      </c>
      <c r="K1091" s="231">
        <f t="shared" si="43"/>
        <v>15922</v>
      </c>
    </row>
    <row r="1092" spans="1:11">
      <c r="A1092" s="381">
        <v>1092</v>
      </c>
      <c r="B1092" s="146" t="s">
        <v>8</v>
      </c>
      <c r="D1092" t="s">
        <v>905</v>
      </c>
      <c r="E1092" s="472"/>
      <c r="F1092" s="910">
        <f>'40'!D25</f>
        <v>-23469</v>
      </c>
      <c r="G1092" s="231">
        <f t="shared" si="42"/>
        <v>-23469</v>
      </c>
      <c r="I1092" s="472"/>
      <c r="J1092" s="910">
        <f>'41'!D25</f>
        <v>-11976</v>
      </c>
      <c r="K1092" s="231">
        <f t="shared" si="43"/>
        <v>-11976</v>
      </c>
    </row>
    <row r="1093" spans="1:11">
      <c r="A1093" s="381">
        <v>1093</v>
      </c>
      <c r="B1093" s="146" t="s">
        <v>224</v>
      </c>
      <c r="D1093" t="s">
        <v>905</v>
      </c>
      <c r="E1093" s="472"/>
      <c r="F1093" s="910">
        <f>'40'!D26</f>
        <v>0</v>
      </c>
      <c r="G1093" s="231">
        <f t="shared" si="42"/>
        <v>0</v>
      </c>
      <c r="I1093" s="472"/>
      <c r="J1093" s="910">
        <f>'41'!D26</f>
        <v>0</v>
      </c>
      <c r="K1093" s="231">
        <f t="shared" si="43"/>
        <v>0</v>
      </c>
    </row>
    <row r="1094" spans="1:11">
      <c r="A1094" s="381">
        <v>1094</v>
      </c>
      <c r="B1094" s="146" t="s">
        <v>225</v>
      </c>
      <c r="D1094" t="s">
        <v>905</v>
      </c>
      <c r="E1094" s="472"/>
      <c r="F1094" s="910">
        <f>'40'!D27</f>
        <v>0</v>
      </c>
      <c r="G1094" s="231">
        <f t="shared" si="42"/>
        <v>0</v>
      </c>
      <c r="I1094" s="472"/>
      <c r="J1094" s="910">
        <f>'41'!D27</f>
        <v>0</v>
      </c>
      <c r="K1094" s="231">
        <f t="shared" si="43"/>
        <v>0</v>
      </c>
    </row>
    <row r="1095" spans="1:11" ht="15.75">
      <c r="A1095" s="381">
        <v>1095</v>
      </c>
      <c r="B1095" s="341" t="s">
        <v>982</v>
      </c>
      <c r="D1095" t="s">
        <v>905</v>
      </c>
      <c r="E1095" s="472"/>
      <c r="F1095" s="910">
        <f>'40'!D28</f>
        <v>474358</v>
      </c>
      <c r="G1095" s="231">
        <f t="shared" si="42"/>
        <v>474358</v>
      </c>
      <c r="I1095" s="472"/>
      <c r="J1095" s="910">
        <f>'41'!D28</f>
        <v>437749</v>
      </c>
      <c r="K1095" s="231">
        <f t="shared" si="43"/>
        <v>437749</v>
      </c>
    </row>
    <row r="1096" spans="1:11">
      <c r="A1096" s="381">
        <v>1096</v>
      </c>
      <c r="B1096" s="146" t="s">
        <v>1465</v>
      </c>
      <c r="D1096" t="s">
        <v>905</v>
      </c>
      <c r="E1096" s="472"/>
      <c r="F1096" s="910">
        <f>'40'!D31</f>
        <v>12591</v>
      </c>
      <c r="G1096" s="231">
        <f t="shared" si="42"/>
        <v>12591</v>
      </c>
      <c r="I1096" s="472"/>
      <c r="J1096" s="910">
        <f>'41'!D31</f>
        <v>49354</v>
      </c>
      <c r="K1096" s="231">
        <f t="shared" si="43"/>
        <v>49354</v>
      </c>
    </row>
    <row r="1097" spans="1:11">
      <c r="A1097" s="381">
        <v>1097</v>
      </c>
      <c r="B1097" s="146" t="s">
        <v>1536</v>
      </c>
      <c r="D1097" t="s">
        <v>905</v>
      </c>
      <c r="E1097" s="472"/>
      <c r="F1097" s="910">
        <f>'40'!D32</f>
        <v>0</v>
      </c>
      <c r="G1097" s="231">
        <f t="shared" si="42"/>
        <v>0</v>
      </c>
      <c r="I1097" s="472"/>
      <c r="K1097" s="231">
        <f t="shared" si="43"/>
        <v>0</v>
      </c>
    </row>
    <row r="1098" spans="1:11">
      <c r="A1098" s="381">
        <v>1098</v>
      </c>
      <c r="B1098" s="146" t="s">
        <v>1464</v>
      </c>
      <c r="D1098" t="s">
        <v>905</v>
      </c>
      <c r="E1098" s="472"/>
      <c r="F1098" s="910">
        <f>'40'!D33</f>
        <v>0</v>
      </c>
      <c r="G1098" s="231">
        <f t="shared" si="42"/>
        <v>0</v>
      </c>
      <c r="I1098" s="472"/>
      <c r="J1098" s="910">
        <f>'41'!D33</f>
        <v>-151</v>
      </c>
      <c r="K1098" s="231">
        <f t="shared" si="43"/>
        <v>-151</v>
      </c>
    </row>
    <row r="1099" spans="1:11">
      <c r="A1099" s="381">
        <v>1099</v>
      </c>
      <c r="B1099" s="146" t="s">
        <v>983</v>
      </c>
      <c r="D1099" t="s">
        <v>905</v>
      </c>
      <c r="E1099" s="472"/>
      <c r="F1099" s="910">
        <f>'40'!D34</f>
        <v>12591</v>
      </c>
      <c r="G1099" s="231">
        <f t="shared" si="42"/>
        <v>12591</v>
      </c>
      <c r="I1099" s="472"/>
      <c r="J1099" s="910">
        <f>'41'!D35</f>
        <v>49203</v>
      </c>
      <c r="K1099" s="231">
        <f t="shared" si="43"/>
        <v>49203</v>
      </c>
    </row>
    <row r="1100" spans="1:11">
      <c r="A1100" s="381">
        <v>1100</v>
      </c>
      <c r="B1100" s="146" t="s">
        <v>220</v>
      </c>
      <c r="D1100" t="s">
        <v>905</v>
      </c>
      <c r="E1100" s="472"/>
      <c r="F1100" s="910">
        <f>'40'!D35</f>
        <v>751</v>
      </c>
      <c r="G1100" s="231">
        <f t="shared" si="42"/>
        <v>751</v>
      </c>
      <c r="I1100" s="472"/>
      <c r="J1100" s="910">
        <f>'41'!D36</f>
        <v>54</v>
      </c>
      <c r="K1100" s="231">
        <f t="shared" si="43"/>
        <v>54</v>
      </c>
    </row>
    <row r="1101" spans="1:11">
      <c r="A1101" s="381">
        <v>1101</v>
      </c>
      <c r="B1101" s="146" t="s">
        <v>984</v>
      </c>
      <c r="D1101" t="s">
        <v>905</v>
      </c>
      <c r="E1101" s="472"/>
      <c r="F1101" s="910">
        <f>'40'!D36</f>
        <v>0</v>
      </c>
      <c r="G1101" s="231">
        <f t="shared" si="42"/>
        <v>0</v>
      </c>
      <c r="I1101" s="472"/>
      <c r="J1101" s="910">
        <f>'41'!D37</f>
        <v>0</v>
      </c>
      <c r="K1101" s="231">
        <f t="shared" si="43"/>
        <v>0</v>
      </c>
    </row>
    <row r="1102" spans="1:11">
      <c r="A1102" s="381">
        <v>1102</v>
      </c>
      <c r="B1102" s="146" t="s">
        <v>222</v>
      </c>
      <c r="D1102" t="s">
        <v>905</v>
      </c>
      <c r="E1102" s="472"/>
      <c r="F1102" s="910">
        <f>'40'!D37</f>
        <v>0</v>
      </c>
      <c r="G1102" s="231">
        <f t="shared" si="42"/>
        <v>0</v>
      </c>
      <c r="I1102" s="472"/>
      <c r="J1102" s="910">
        <f>'41'!D38</f>
        <v>0</v>
      </c>
      <c r="K1102" s="231">
        <f t="shared" si="43"/>
        <v>0</v>
      </c>
    </row>
    <row r="1103" spans="1:11">
      <c r="A1103" s="381">
        <v>1103</v>
      </c>
      <c r="B1103" s="146" t="s">
        <v>223</v>
      </c>
      <c r="D1103" t="s">
        <v>905</v>
      </c>
      <c r="E1103" s="472"/>
      <c r="F1103" s="910">
        <f>'40'!D38</f>
        <v>-602</v>
      </c>
      <c r="G1103" s="231">
        <f t="shared" si="42"/>
        <v>-602</v>
      </c>
      <c r="I1103" s="472"/>
      <c r="J1103" s="910">
        <f>'41'!D39</f>
        <v>-49198</v>
      </c>
      <c r="K1103" s="231">
        <f t="shared" si="43"/>
        <v>-49198</v>
      </c>
    </row>
    <row r="1104" spans="1:11">
      <c r="A1104" s="381">
        <v>1104</v>
      </c>
      <c r="B1104" s="146" t="s">
        <v>457</v>
      </c>
      <c r="D1104" t="s">
        <v>905</v>
      </c>
      <c r="E1104" s="472"/>
      <c r="F1104" s="910">
        <f>'40'!D39</f>
        <v>0</v>
      </c>
      <c r="G1104" s="231">
        <f t="shared" si="42"/>
        <v>0</v>
      </c>
      <c r="I1104" s="472"/>
      <c r="J1104" s="910">
        <f>'41'!D40</f>
        <v>0</v>
      </c>
      <c r="K1104" s="231">
        <f t="shared" si="43"/>
        <v>0</v>
      </c>
    </row>
    <row r="1105" spans="1:11">
      <c r="A1105" s="381">
        <v>1105</v>
      </c>
      <c r="B1105" s="146" t="s">
        <v>8</v>
      </c>
      <c r="D1105" t="s">
        <v>905</v>
      </c>
      <c r="E1105" s="472"/>
      <c r="F1105" s="910">
        <f>'40'!D40</f>
        <v>-4525</v>
      </c>
      <c r="G1105" s="231">
        <f t="shared" si="42"/>
        <v>-4525</v>
      </c>
      <c r="I1105" s="472"/>
      <c r="J1105" s="910">
        <f>'41'!D41</f>
        <v>-1965</v>
      </c>
      <c r="K1105" s="231">
        <f t="shared" si="43"/>
        <v>-1965</v>
      </c>
    </row>
    <row r="1106" spans="1:11">
      <c r="A1106" s="381">
        <v>1106</v>
      </c>
      <c r="B1106" s="146" t="s">
        <v>224</v>
      </c>
      <c r="D1106" t="s">
        <v>905</v>
      </c>
      <c r="E1106" s="472"/>
      <c r="F1106" s="910">
        <f>'40'!D41</f>
        <v>0</v>
      </c>
      <c r="G1106" s="231">
        <f t="shared" ref="G1106:G1167" si="44">F1106-E1106</f>
        <v>0</v>
      </c>
      <c r="I1106" s="472"/>
      <c r="J1106" s="910">
        <f>'41'!D42</f>
        <v>0</v>
      </c>
      <c r="K1106" s="231">
        <f t="shared" si="43"/>
        <v>0</v>
      </c>
    </row>
    <row r="1107" spans="1:11">
      <c r="A1107" s="381">
        <v>1107</v>
      </c>
      <c r="B1107" s="146" t="s">
        <v>226</v>
      </c>
      <c r="D1107" t="s">
        <v>905</v>
      </c>
      <c r="E1107" s="472"/>
      <c r="F1107" s="910">
        <f>'40'!D42</f>
        <v>0</v>
      </c>
      <c r="G1107" s="231">
        <f t="shared" si="44"/>
        <v>0</v>
      </c>
      <c r="I1107" s="472"/>
      <c r="J1107" s="910">
        <f>'41'!D43</f>
        <v>0</v>
      </c>
      <c r="K1107" s="231">
        <f t="shared" si="43"/>
        <v>0</v>
      </c>
    </row>
    <row r="1108" spans="1:11">
      <c r="A1108" s="381">
        <v>1108</v>
      </c>
      <c r="B1108" s="146" t="s">
        <v>227</v>
      </c>
      <c r="D1108" t="s">
        <v>905</v>
      </c>
      <c r="E1108" s="472"/>
      <c r="F1108" s="910">
        <f>'40'!D43</f>
        <v>15770</v>
      </c>
      <c r="G1108" s="231">
        <f t="shared" si="44"/>
        <v>15770</v>
      </c>
      <c r="I1108" s="472"/>
      <c r="J1108" s="910">
        <f>'41'!D44</f>
        <v>14497</v>
      </c>
      <c r="K1108" s="231">
        <f t="shared" si="43"/>
        <v>14497</v>
      </c>
    </row>
    <row r="1109" spans="1:11" ht="15.75">
      <c r="A1109" s="381">
        <v>1109</v>
      </c>
      <c r="B1109" s="341" t="s">
        <v>982</v>
      </c>
      <c r="D1109" t="s">
        <v>905</v>
      </c>
      <c r="E1109" s="472"/>
      <c r="F1109" s="910">
        <f>'40'!D44</f>
        <v>23985</v>
      </c>
      <c r="G1109" s="231">
        <f t="shared" si="44"/>
        <v>23985</v>
      </c>
      <c r="I1109" s="472"/>
      <c r="J1109" s="910">
        <f>'41'!D45</f>
        <v>12591</v>
      </c>
      <c r="K1109" s="231">
        <f t="shared" si="43"/>
        <v>12591</v>
      </c>
    </row>
    <row r="1110" spans="1:11" ht="15.75">
      <c r="A1110" s="381">
        <v>1110</v>
      </c>
      <c r="B1110" s="341" t="s">
        <v>985</v>
      </c>
      <c r="D1110" t="s">
        <v>905</v>
      </c>
      <c r="E1110" s="472"/>
      <c r="F1110" s="910">
        <f>'40'!D46</f>
        <v>425158</v>
      </c>
      <c r="G1110" s="231">
        <f t="shared" si="44"/>
        <v>425158</v>
      </c>
      <c r="I1110" s="472"/>
      <c r="J1110" s="910">
        <f>'41'!D47</f>
        <v>388340</v>
      </c>
      <c r="K1110" s="231">
        <f t="shared" si="43"/>
        <v>388340</v>
      </c>
    </row>
    <row r="1111" spans="1:11" ht="15.75">
      <c r="A1111" s="381">
        <v>1111</v>
      </c>
      <c r="B1111" s="341" t="s">
        <v>986</v>
      </c>
      <c r="D1111" t="s">
        <v>905</v>
      </c>
      <c r="E1111" s="472"/>
      <c r="F1111" s="910">
        <f>'40'!D48</f>
        <v>450373</v>
      </c>
      <c r="G1111" s="231">
        <f t="shared" si="44"/>
        <v>450373</v>
      </c>
      <c r="I1111" s="472"/>
      <c r="J1111" s="910">
        <f>'41'!D49</f>
        <v>425158</v>
      </c>
      <c r="K1111" s="231">
        <f t="shared" si="43"/>
        <v>425158</v>
      </c>
    </row>
    <row r="1112" spans="1:11" ht="15.75">
      <c r="A1112" s="381">
        <v>1112</v>
      </c>
      <c r="B1112" s="341" t="s">
        <v>987</v>
      </c>
      <c r="E1112" s="472"/>
      <c r="G1112" s="231">
        <f t="shared" si="44"/>
        <v>0</v>
      </c>
      <c r="I1112" s="472"/>
      <c r="K1112" s="231">
        <f t="shared" si="43"/>
        <v>0</v>
      </c>
    </row>
    <row r="1113" spans="1:11">
      <c r="A1113" s="381">
        <v>1113</v>
      </c>
      <c r="B1113" s="146" t="s">
        <v>228</v>
      </c>
      <c r="D1113" t="s">
        <v>905</v>
      </c>
      <c r="E1113" s="472"/>
      <c r="F1113" s="910">
        <f>'40'!D54</f>
        <v>446995</v>
      </c>
      <c r="G1113" s="231">
        <f t="shared" si="44"/>
        <v>446995</v>
      </c>
      <c r="I1113" s="472"/>
      <c r="J1113" s="910">
        <f>'41'!D55</f>
        <v>421825</v>
      </c>
      <c r="K1113" s="231">
        <f t="shared" si="43"/>
        <v>421825</v>
      </c>
    </row>
    <row r="1114" spans="1:11">
      <c r="A1114" s="381">
        <v>1114</v>
      </c>
      <c r="B1114" s="146" t="s">
        <v>229</v>
      </c>
      <c r="D1114" t="s">
        <v>905</v>
      </c>
      <c r="E1114" s="472"/>
      <c r="F1114" s="910">
        <f>'40'!D55</f>
        <v>2682</v>
      </c>
      <c r="G1114" s="231">
        <f t="shared" si="44"/>
        <v>2682</v>
      </c>
      <c r="I1114" s="472"/>
      <c r="J1114" s="910">
        <f>'41'!D56</f>
        <v>2654</v>
      </c>
      <c r="K1114" s="231">
        <f t="shared" si="43"/>
        <v>2654</v>
      </c>
    </row>
    <row r="1115" spans="1:11">
      <c r="A1115" s="381">
        <v>1115</v>
      </c>
      <c r="B1115" s="146" t="s">
        <v>230</v>
      </c>
      <c r="D1115" t="s">
        <v>905</v>
      </c>
      <c r="E1115" s="472"/>
      <c r="F1115" s="910">
        <f>'40'!D56</f>
        <v>697</v>
      </c>
      <c r="G1115" s="231">
        <f t="shared" si="44"/>
        <v>697</v>
      </c>
      <c r="I1115" s="472"/>
      <c r="J1115" s="910">
        <f>'41'!D57</f>
        <v>679</v>
      </c>
      <c r="K1115" s="231">
        <f t="shared" si="43"/>
        <v>679</v>
      </c>
    </row>
    <row r="1116" spans="1:11" ht="15.75">
      <c r="A1116" s="381">
        <v>1116</v>
      </c>
      <c r="B1116" s="341" t="s">
        <v>106</v>
      </c>
      <c r="D1116" t="s">
        <v>905</v>
      </c>
      <c r="E1116" s="472"/>
      <c r="F1116" s="910">
        <f>'40'!D57</f>
        <v>450374</v>
      </c>
      <c r="G1116" s="231">
        <f t="shared" si="44"/>
        <v>450374</v>
      </c>
      <c r="I1116" s="472"/>
      <c r="J1116" s="910">
        <f>'41'!D58</f>
        <v>425158</v>
      </c>
      <c r="K1116" s="231">
        <f t="shared" si="43"/>
        <v>425158</v>
      </c>
    </row>
    <row r="1117" spans="1:11" ht="15.75">
      <c r="A1117" s="381">
        <v>1117</v>
      </c>
      <c r="B1117" s="341" t="s">
        <v>231</v>
      </c>
      <c r="E1117" s="472"/>
      <c r="G1117" s="231">
        <f t="shared" si="44"/>
        <v>0</v>
      </c>
      <c r="I1117" s="472"/>
      <c r="K1117" s="231">
        <f t="shared" si="43"/>
        <v>0</v>
      </c>
    </row>
    <row r="1118" spans="1:11">
      <c r="A1118" s="381">
        <v>1118</v>
      </c>
      <c r="B1118" s="146" t="s">
        <v>232</v>
      </c>
      <c r="D1118" t="s">
        <v>905</v>
      </c>
      <c r="E1118" s="472"/>
      <c r="F1118" s="910">
        <f>'40'!D60</f>
        <v>385607</v>
      </c>
      <c r="G1118" s="231">
        <f t="shared" si="44"/>
        <v>385607</v>
      </c>
      <c r="I1118" s="472"/>
      <c r="J1118" s="910">
        <f>'41'!D61</f>
        <v>365160</v>
      </c>
      <c r="K1118" s="231">
        <f t="shared" si="43"/>
        <v>365160</v>
      </c>
    </row>
    <row r="1119" spans="1:11">
      <c r="A1119" s="381">
        <v>1119</v>
      </c>
      <c r="B1119" s="388" t="s">
        <v>1703</v>
      </c>
      <c r="D1119" t="s">
        <v>905</v>
      </c>
      <c r="E1119" s="472"/>
      <c r="F1119" s="910">
        <f>'40'!D61</f>
        <v>0</v>
      </c>
      <c r="G1119" s="231">
        <f t="shared" si="44"/>
        <v>0</v>
      </c>
      <c r="I1119" s="472"/>
      <c r="J1119" s="910">
        <f>'41'!D62</f>
        <v>0</v>
      </c>
      <c r="K1119" s="231">
        <f t="shared" si="43"/>
        <v>0</v>
      </c>
    </row>
    <row r="1120" spans="1:11">
      <c r="A1120" s="381">
        <v>1120</v>
      </c>
      <c r="B1120" s="146" t="s">
        <v>391</v>
      </c>
      <c r="D1120" t="s">
        <v>905</v>
      </c>
      <c r="E1120" s="472"/>
      <c r="F1120" s="910">
        <f>'40'!D62</f>
        <v>64767</v>
      </c>
      <c r="G1120" s="231">
        <f t="shared" si="44"/>
        <v>64767</v>
      </c>
      <c r="I1120" s="472"/>
      <c r="J1120" s="910">
        <f>'41'!D63</f>
        <v>59998</v>
      </c>
      <c r="K1120" s="231">
        <f t="shared" si="43"/>
        <v>59998</v>
      </c>
    </row>
    <row r="1121" spans="1:11">
      <c r="A1121" s="381">
        <v>1121</v>
      </c>
      <c r="B1121" s="146" t="s">
        <v>234</v>
      </c>
      <c r="D1121" t="s">
        <v>905</v>
      </c>
      <c r="E1121" s="472"/>
      <c r="F1121" s="910">
        <f>'40'!D63</f>
        <v>0</v>
      </c>
      <c r="G1121" s="231">
        <f t="shared" si="44"/>
        <v>0</v>
      </c>
      <c r="I1121" s="472"/>
      <c r="J1121" s="910">
        <f>'41'!D64</f>
        <v>0</v>
      </c>
      <c r="K1121" s="231">
        <f t="shared" si="43"/>
        <v>0</v>
      </c>
    </row>
    <row r="1122" spans="1:11" ht="15.75">
      <c r="A1122" s="381">
        <v>1122</v>
      </c>
      <c r="B1122" s="341" t="s">
        <v>106</v>
      </c>
      <c r="D1122" t="s">
        <v>905</v>
      </c>
      <c r="E1122" s="472"/>
      <c r="F1122" s="910">
        <f>'40'!D64</f>
        <v>450374</v>
      </c>
      <c r="G1122" s="231">
        <f t="shared" si="44"/>
        <v>450374</v>
      </c>
      <c r="I1122" s="472"/>
      <c r="J1122" s="910">
        <f>'41'!D65</f>
        <v>425158</v>
      </c>
      <c r="K1122" s="231">
        <f t="shared" si="43"/>
        <v>425158</v>
      </c>
    </row>
    <row r="1123" spans="1:11" ht="15.75">
      <c r="A1123" s="381">
        <v>1123</v>
      </c>
      <c r="B1123" s="341" t="s">
        <v>989</v>
      </c>
      <c r="E1123" s="472"/>
      <c r="G1123" s="231">
        <f t="shared" si="44"/>
        <v>0</v>
      </c>
      <c r="I1123" s="472"/>
      <c r="K1123" s="231">
        <f t="shared" si="43"/>
        <v>0</v>
      </c>
    </row>
    <row r="1124" spans="1:11">
      <c r="A1124" s="381">
        <v>1124</v>
      </c>
      <c r="B1124" s="146" t="s">
        <v>1463</v>
      </c>
      <c r="D1124" t="s">
        <v>905</v>
      </c>
      <c r="E1124" s="472"/>
      <c r="F1124" s="910">
        <f>'40'!F11</f>
        <v>10214</v>
      </c>
      <c r="G1124" s="231">
        <f t="shared" si="44"/>
        <v>10214</v>
      </c>
      <c r="I1124" s="472"/>
      <c r="J1124" s="910">
        <f>'41'!F11</f>
        <v>10043</v>
      </c>
      <c r="K1124" s="231">
        <f t="shared" si="43"/>
        <v>10043</v>
      </c>
    </row>
    <row r="1125" spans="1:11">
      <c r="A1125" s="381">
        <v>1125</v>
      </c>
      <c r="B1125" s="146" t="s">
        <v>1536</v>
      </c>
      <c r="D1125" t="s">
        <v>905</v>
      </c>
      <c r="E1125" s="472"/>
      <c r="F1125" s="910">
        <f>'40'!F12</f>
        <v>0</v>
      </c>
      <c r="G1125" s="231">
        <f t="shared" si="44"/>
        <v>0</v>
      </c>
      <c r="I1125" s="472"/>
      <c r="J1125" s="910">
        <f>'41'!F12</f>
        <v>0</v>
      </c>
      <c r="K1125" s="231">
        <f t="shared" si="43"/>
        <v>0</v>
      </c>
    </row>
    <row r="1126" spans="1:11">
      <c r="A1126" s="381">
        <v>1126</v>
      </c>
      <c r="B1126" s="146" t="s">
        <v>1537</v>
      </c>
      <c r="D1126" t="s">
        <v>905</v>
      </c>
      <c r="E1126" s="472"/>
      <c r="F1126" s="910">
        <f>'40'!F13</f>
        <v>0</v>
      </c>
      <c r="G1126" s="231">
        <f t="shared" si="44"/>
        <v>0</v>
      </c>
      <c r="I1126" s="472"/>
      <c r="J1126" s="910">
        <f>'41'!F13</f>
        <v>0</v>
      </c>
      <c r="K1126" s="231">
        <f t="shared" si="43"/>
        <v>0</v>
      </c>
    </row>
    <row r="1127" spans="1:11">
      <c r="A1127" s="381">
        <v>1127</v>
      </c>
      <c r="B1127" s="146" t="s">
        <v>1464</v>
      </c>
      <c r="D1127" t="s">
        <v>905</v>
      </c>
      <c r="E1127" s="472"/>
      <c r="F1127" s="910">
        <f>'40'!F14</f>
        <v>0</v>
      </c>
      <c r="G1127" s="231">
        <f t="shared" si="44"/>
        <v>0</v>
      </c>
      <c r="I1127" s="472"/>
      <c r="J1127" s="910">
        <f>'41'!F14</f>
        <v>0</v>
      </c>
      <c r="K1127" s="231">
        <f t="shared" si="43"/>
        <v>0</v>
      </c>
    </row>
    <row r="1128" spans="1:11">
      <c r="A1128" s="381">
        <v>1128</v>
      </c>
      <c r="B1128" s="146" t="s">
        <v>981</v>
      </c>
      <c r="D1128" t="s">
        <v>905</v>
      </c>
      <c r="E1128" s="472"/>
      <c r="F1128" s="910">
        <f>'40'!F15</f>
        <v>10214</v>
      </c>
      <c r="G1128" s="231">
        <f t="shared" si="44"/>
        <v>10214</v>
      </c>
      <c r="I1128" s="472"/>
      <c r="J1128" s="910">
        <f>'41'!F15</f>
        <v>10043</v>
      </c>
      <c r="K1128" s="231">
        <f t="shared" si="43"/>
        <v>10043</v>
      </c>
    </row>
    <row r="1129" spans="1:11">
      <c r="A1129" s="381">
        <v>1129</v>
      </c>
      <c r="B1129" s="146" t="s">
        <v>220</v>
      </c>
      <c r="D1129" t="s">
        <v>905</v>
      </c>
      <c r="E1129" s="472"/>
      <c r="F1129" s="910">
        <f>'40'!F16</f>
        <v>609</v>
      </c>
      <c r="G1129" s="231">
        <f t="shared" si="44"/>
        <v>609</v>
      </c>
      <c r="I1129" s="472"/>
      <c r="J1129" s="910">
        <f>'41'!F16</f>
        <v>463</v>
      </c>
      <c r="K1129" s="231">
        <f t="shared" si="43"/>
        <v>463</v>
      </c>
    </row>
    <row r="1130" spans="1:11">
      <c r="A1130" s="381">
        <v>1130</v>
      </c>
      <c r="B1130" s="146" t="s">
        <v>647</v>
      </c>
      <c r="D1130" t="s">
        <v>905</v>
      </c>
      <c r="E1130" s="472"/>
      <c r="F1130" s="910">
        <f>'40'!F18</f>
        <v>0</v>
      </c>
      <c r="G1130" s="231">
        <f t="shared" si="44"/>
        <v>0</v>
      </c>
      <c r="I1130" s="472"/>
      <c r="J1130" s="910">
        <f>'41'!F18</f>
        <v>0</v>
      </c>
      <c r="K1130" s="231">
        <f t="shared" si="43"/>
        <v>0</v>
      </c>
    </row>
    <row r="1131" spans="1:11">
      <c r="A1131" s="381">
        <v>1131</v>
      </c>
      <c r="B1131" s="146" t="s">
        <v>648</v>
      </c>
      <c r="D1131" t="s">
        <v>905</v>
      </c>
      <c r="E1131" s="472"/>
      <c r="F1131" s="910">
        <f>'40'!F19</f>
        <v>0</v>
      </c>
      <c r="G1131" s="231">
        <f t="shared" si="44"/>
        <v>0</v>
      </c>
      <c r="I1131" s="472"/>
      <c r="J1131" s="910">
        <f>'41'!F19</f>
        <v>0</v>
      </c>
      <c r="K1131" s="231">
        <f t="shared" si="43"/>
        <v>0</v>
      </c>
    </row>
    <row r="1132" spans="1:11">
      <c r="A1132" s="381">
        <v>1132</v>
      </c>
      <c r="B1132" s="146" t="s">
        <v>649</v>
      </c>
      <c r="D1132" t="s">
        <v>905</v>
      </c>
      <c r="E1132" s="472"/>
      <c r="F1132" s="910">
        <f>'40'!F20</f>
        <v>0</v>
      </c>
      <c r="G1132" s="231">
        <f t="shared" si="44"/>
        <v>0</v>
      </c>
      <c r="I1132" s="472"/>
      <c r="J1132" s="910">
        <f>'41'!F20</f>
        <v>0</v>
      </c>
      <c r="K1132" s="231">
        <f t="shared" si="43"/>
        <v>0</v>
      </c>
    </row>
    <row r="1133" spans="1:11">
      <c r="A1133" s="381">
        <v>1133</v>
      </c>
      <c r="B1133" s="146" t="s">
        <v>221</v>
      </c>
      <c r="D1133" t="s">
        <v>905</v>
      </c>
      <c r="E1133" s="472"/>
      <c r="F1133" s="910">
        <f>'40'!F21</f>
        <v>0</v>
      </c>
      <c r="G1133" s="231">
        <f t="shared" si="44"/>
        <v>0</v>
      </c>
      <c r="I1133" s="472"/>
      <c r="J1133" s="910">
        <f>'41'!F21</f>
        <v>0</v>
      </c>
      <c r="K1133" s="231">
        <f t="shared" si="43"/>
        <v>0</v>
      </c>
    </row>
    <row r="1134" spans="1:11">
      <c r="A1134" s="381">
        <v>1134</v>
      </c>
      <c r="B1134" s="146" t="s">
        <v>222</v>
      </c>
      <c r="D1134" t="s">
        <v>905</v>
      </c>
      <c r="E1134" s="472"/>
      <c r="F1134" s="910">
        <f>'40'!F22</f>
        <v>0</v>
      </c>
      <c r="G1134" s="231">
        <f t="shared" si="44"/>
        <v>0</v>
      </c>
      <c r="I1134" s="472"/>
      <c r="J1134" s="910">
        <f>'41'!F22</f>
        <v>0</v>
      </c>
      <c r="K1134" s="231">
        <f t="shared" si="43"/>
        <v>0</v>
      </c>
    </row>
    <row r="1135" spans="1:11">
      <c r="A1135" s="381">
        <v>1135</v>
      </c>
      <c r="B1135" s="146" t="s">
        <v>223</v>
      </c>
      <c r="D1135" t="s">
        <v>905</v>
      </c>
      <c r="E1135" s="472"/>
      <c r="F1135" s="910">
        <f>'40'!F23</f>
        <v>0</v>
      </c>
      <c r="G1135" s="231">
        <f t="shared" si="44"/>
        <v>0</v>
      </c>
      <c r="I1135" s="472"/>
      <c r="J1135" s="910">
        <f>'41'!F23</f>
        <v>-292</v>
      </c>
      <c r="K1135" s="231">
        <f t="shared" si="43"/>
        <v>-292</v>
      </c>
    </row>
    <row r="1136" spans="1:11">
      <c r="A1136" s="381">
        <v>1136</v>
      </c>
      <c r="B1136" s="146" t="s">
        <v>457</v>
      </c>
      <c r="D1136" t="s">
        <v>905</v>
      </c>
      <c r="E1136" s="472"/>
      <c r="F1136" s="910">
        <f>'40'!F24</f>
        <v>0</v>
      </c>
      <c r="G1136" s="231">
        <f t="shared" si="44"/>
        <v>0</v>
      </c>
      <c r="I1136" s="472"/>
      <c r="J1136" s="910">
        <f>'41'!F24</f>
        <v>0</v>
      </c>
      <c r="K1136" s="231">
        <f t="shared" ref="K1136:K1196" si="45">J1136-I1136</f>
        <v>0</v>
      </c>
    </row>
    <row r="1137" spans="1:11">
      <c r="A1137" s="381">
        <v>1137</v>
      </c>
      <c r="B1137" s="146" t="s">
        <v>8</v>
      </c>
      <c r="D1137" t="s">
        <v>905</v>
      </c>
      <c r="E1137" s="472"/>
      <c r="F1137" s="910">
        <f>'40'!F25</f>
        <v>0</v>
      </c>
      <c r="G1137" s="231">
        <f t="shared" si="44"/>
        <v>0</v>
      </c>
      <c r="I1137" s="472"/>
      <c r="J1137" s="910">
        <f>'41'!F25</f>
        <v>0</v>
      </c>
      <c r="K1137" s="231">
        <f t="shared" si="45"/>
        <v>0</v>
      </c>
    </row>
    <row r="1138" spans="1:11">
      <c r="A1138" s="381">
        <v>1138</v>
      </c>
      <c r="B1138" s="146" t="s">
        <v>224</v>
      </c>
      <c r="D1138" t="s">
        <v>905</v>
      </c>
      <c r="E1138" s="472"/>
      <c r="F1138" s="910">
        <f>'40'!F26</f>
        <v>0</v>
      </c>
      <c r="G1138" s="231">
        <f t="shared" si="44"/>
        <v>0</v>
      </c>
      <c r="I1138" s="472"/>
      <c r="J1138" s="910">
        <f>'41'!F26</f>
        <v>0</v>
      </c>
      <c r="K1138" s="231">
        <f t="shared" si="45"/>
        <v>0</v>
      </c>
    </row>
    <row r="1139" spans="1:11">
      <c r="A1139" s="381">
        <v>1139</v>
      </c>
      <c r="B1139" s="146" t="s">
        <v>225</v>
      </c>
      <c r="D1139" t="s">
        <v>905</v>
      </c>
      <c r="E1139" s="472"/>
      <c r="F1139" s="910">
        <f>'40'!F27</f>
        <v>0</v>
      </c>
      <c r="G1139" s="231">
        <f t="shared" si="44"/>
        <v>0</v>
      </c>
      <c r="I1139" s="472"/>
      <c r="J1139" s="910">
        <f>'41'!F27</f>
        <v>0</v>
      </c>
      <c r="K1139" s="231">
        <f t="shared" si="45"/>
        <v>0</v>
      </c>
    </row>
    <row r="1140" spans="1:11" ht="15.75">
      <c r="A1140" s="381">
        <v>1140</v>
      </c>
      <c r="B1140" s="341" t="s">
        <v>982</v>
      </c>
      <c r="D1140" t="s">
        <v>905</v>
      </c>
      <c r="E1140" s="472"/>
      <c r="F1140" s="910">
        <f>'40'!F28</f>
        <v>10823</v>
      </c>
      <c r="G1140" s="231">
        <f t="shared" si="44"/>
        <v>10823</v>
      </c>
      <c r="I1140" s="472"/>
      <c r="J1140" s="910">
        <f>'41'!F28</f>
        <v>10214</v>
      </c>
      <c r="K1140" s="231">
        <f t="shared" si="45"/>
        <v>10214</v>
      </c>
    </row>
    <row r="1141" spans="1:11">
      <c r="A1141" s="381">
        <v>1141</v>
      </c>
      <c r="B1141" s="146" t="s">
        <v>1465</v>
      </c>
      <c r="D1141" t="s">
        <v>905</v>
      </c>
      <c r="E1141" s="472"/>
      <c r="F1141" s="910">
        <f>'40'!F31</f>
        <v>316</v>
      </c>
      <c r="G1141" s="231">
        <f t="shared" si="44"/>
        <v>316</v>
      </c>
      <c r="I1141" s="472"/>
      <c r="J1141" s="910">
        <f>'41'!F31</f>
        <v>1207</v>
      </c>
      <c r="K1141" s="231">
        <f t="shared" si="45"/>
        <v>1207</v>
      </c>
    </row>
    <row r="1142" spans="1:11">
      <c r="A1142" s="381">
        <v>1142</v>
      </c>
      <c r="B1142" s="146" t="s">
        <v>1536</v>
      </c>
      <c r="D1142" t="s">
        <v>905</v>
      </c>
      <c r="E1142" s="472"/>
      <c r="F1142" s="910">
        <f>'40'!F32</f>
        <v>0</v>
      </c>
      <c r="G1142" s="231">
        <f t="shared" si="44"/>
        <v>0</v>
      </c>
      <c r="I1142" s="472"/>
      <c r="J1142" s="910">
        <f>'41'!F32</f>
        <v>0</v>
      </c>
      <c r="K1142" s="231">
        <f t="shared" si="45"/>
        <v>0</v>
      </c>
    </row>
    <row r="1143" spans="1:11">
      <c r="A1143" s="381">
        <v>1143</v>
      </c>
      <c r="B1143" s="146" t="s">
        <v>1464</v>
      </c>
      <c r="D1143" t="s">
        <v>905</v>
      </c>
      <c r="E1143" s="472"/>
      <c r="F1143" s="910">
        <f>'40'!F33</f>
        <v>0</v>
      </c>
      <c r="G1143" s="231">
        <f t="shared" si="44"/>
        <v>0</v>
      </c>
      <c r="I1143" s="472"/>
      <c r="J1143" s="910">
        <f>'41'!F33</f>
        <v>0</v>
      </c>
      <c r="K1143" s="231">
        <f t="shared" si="45"/>
        <v>0</v>
      </c>
    </row>
    <row r="1144" spans="1:11">
      <c r="A1144" s="381">
        <v>1144</v>
      </c>
      <c r="B1144" s="146" t="s">
        <v>983</v>
      </c>
      <c r="D1144" t="s">
        <v>905</v>
      </c>
      <c r="E1144" s="472"/>
      <c r="F1144" s="910">
        <f>'40'!F34</f>
        <v>316</v>
      </c>
      <c r="G1144" s="231">
        <f t="shared" si="44"/>
        <v>316</v>
      </c>
      <c r="I1144" s="472"/>
      <c r="J1144" s="910">
        <f>'41'!F35</f>
        <v>1207</v>
      </c>
      <c r="K1144" s="231">
        <f t="shared" si="45"/>
        <v>1207</v>
      </c>
    </row>
    <row r="1145" spans="1:11">
      <c r="A1145" s="381">
        <v>1145</v>
      </c>
      <c r="B1145" s="146" t="s">
        <v>220</v>
      </c>
      <c r="D1145" t="s">
        <v>905</v>
      </c>
      <c r="E1145" s="472"/>
      <c r="F1145" s="910">
        <f>'40'!F35</f>
        <v>19</v>
      </c>
      <c r="G1145" s="231">
        <f t="shared" si="44"/>
        <v>19</v>
      </c>
      <c r="I1145" s="472"/>
      <c r="J1145" s="910">
        <f>'41'!F36</f>
        <v>1</v>
      </c>
      <c r="K1145" s="231">
        <f t="shared" si="45"/>
        <v>1</v>
      </c>
    </row>
    <row r="1146" spans="1:11">
      <c r="A1146" s="381">
        <v>1146</v>
      </c>
      <c r="B1146" s="146" t="s">
        <v>984</v>
      </c>
      <c r="D1146" t="s">
        <v>905</v>
      </c>
      <c r="E1146" s="472"/>
      <c r="F1146" s="910">
        <f>'40'!F36</f>
        <v>0</v>
      </c>
      <c r="G1146" s="231">
        <f t="shared" si="44"/>
        <v>0</v>
      </c>
      <c r="I1146" s="472"/>
      <c r="J1146" s="910">
        <f>'41'!F37</f>
        <v>0</v>
      </c>
      <c r="K1146" s="231">
        <f t="shared" si="45"/>
        <v>0</v>
      </c>
    </row>
    <row r="1147" spans="1:11">
      <c r="A1147" s="381">
        <v>1147</v>
      </c>
      <c r="B1147" s="146" t="s">
        <v>222</v>
      </c>
      <c r="D1147" t="s">
        <v>905</v>
      </c>
      <c r="E1147" s="472"/>
      <c r="F1147" s="910">
        <f>'40'!F37</f>
        <v>0</v>
      </c>
      <c r="G1147" s="231">
        <f t="shared" si="44"/>
        <v>0</v>
      </c>
      <c r="I1147" s="472"/>
      <c r="J1147" s="910">
        <f>'41'!F38</f>
        <v>0</v>
      </c>
      <c r="K1147" s="231">
        <f t="shared" si="45"/>
        <v>0</v>
      </c>
    </row>
    <row r="1148" spans="1:11">
      <c r="A1148" s="381">
        <v>1148</v>
      </c>
      <c r="B1148" s="146" t="s">
        <v>223</v>
      </c>
      <c r="D1148" t="s">
        <v>905</v>
      </c>
      <c r="E1148" s="472"/>
      <c r="F1148" s="910">
        <f>'40'!F38</f>
        <v>0</v>
      </c>
      <c r="G1148" s="231">
        <f t="shared" si="44"/>
        <v>0</v>
      </c>
      <c r="I1148" s="472"/>
      <c r="J1148" s="910">
        <f>'41'!F39</f>
        <v>-1207</v>
      </c>
      <c r="K1148" s="231">
        <f t="shared" si="45"/>
        <v>-1207</v>
      </c>
    </row>
    <row r="1149" spans="1:11">
      <c r="A1149" s="381">
        <v>1149</v>
      </c>
      <c r="B1149" s="146" t="s">
        <v>457</v>
      </c>
      <c r="D1149" t="s">
        <v>905</v>
      </c>
      <c r="E1149" s="472"/>
      <c r="F1149" s="910">
        <f>'40'!F39</f>
        <v>0</v>
      </c>
      <c r="G1149" s="231">
        <f t="shared" si="44"/>
        <v>0</v>
      </c>
      <c r="I1149" s="472"/>
      <c r="J1149" s="910">
        <f>'41'!F40</f>
        <v>0</v>
      </c>
      <c r="K1149" s="231">
        <f t="shared" si="45"/>
        <v>0</v>
      </c>
    </row>
    <row r="1150" spans="1:11">
      <c r="A1150" s="381">
        <v>1150</v>
      </c>
      <c r="B1150" s="146" t="s">
        <v>8</v>
      </c>
      <c r="D1150" t="s">
        <v>905</v>
      </c>
      <c r="E1150" s="472"/>
      <c r="F1150" s="910">
        <f>'40'!F40</f>
        <v>0</v>
      </c>
      <c r="G1150" s="231">
        <f t="shared" si="44"/>
        <v>0</v>
      </c>
      <c r="I1150" s="472"/>
      <c r="J1150" s="910">
        <f>'41'!F41</f>
        <v>0</v>
      </c>
      <c r="K1150" s="231">
        <f t="shared" si="45"/>
        <v>0</v>
      </c>
    </row>
    <row r="1151" spans="1:11">
      <c r="A1151" s="381">
        <v>1151</v>
      </c>
      <c r="B1151" s="146" t="s">
        <v>224</v>
      </c>
      <c r="D1151" t="s">
        <v>905</v>
      </c>
      <c r="E1151" s="472"/>
      <c r="F1151" s="910">
        <f>'40'!F41</f>
        <v>0</v>
      </c>
      <c r="G1151" s="231">
        <f t="shared" si="44"/>
        <v>0</v>
      </c>
      <c r="I1151" s="472"/>
      <c r="J1151" s="910">
        <f>'41'!F42</f>
        <v>0</v>
      </c>
      <c r="K1151" s="231">
        <f t="shared" si="45"/>
        <v>0</v>
      </c>
    </row>
    <row r="1152" spans="1:11">
      <c r="A1152" s="381">
        <v>1152</v>
      </c>
      <c r="B1152" s="146" t="s">
        <v>226</v>
      </c>
      <c r="D1152" t="s">
        <v>905</v>
      </c>
      <c r="E1152" s="472"/>
      <c r="F1152" s="910">
        <f>'40'!F42</f>
        <v>0</v>
      </c>
      <c r="G1152" s="231">
        <f t="shared" si="44"/>
        <v>0</v>
      </c>
      <c r="I1152" s="472"/>
      <c r="J1152" s="910">
        <f>'41'!F43</f>
        <v>0</v>
      </c>
      <c r="K1152" s="231">
        <f t="shared" si="45"/>
        <v>0</v>
      </c>
    </row>
    <row r="1153" spans="1:11">
      <c r="A1153" s="381">
        <v>1153</v>
      </c>
      <c r="B1153" s="146" t="s">
        <v>227</v>
      </c>
      <c r="D1153" t="s">
        <v>905</v>
      </c>
      <c r="E1153" s="472"/>
      <c r="F1153" s="910">
        <f>'40'!F43</f>
        <v>335</v>
      </c>
      <c r="G1153" s="231">
        <f t="shared" si="44"/>
        <v>335</v>
      </c>
      <c r="I1153" s="472"/>
      <c r="J1153" s="910">
        <f>'41'!F44</f>
        <v>315</v>
      </c>
      <c r="K1153" s="231">
        <f t="shared" si="45"/>
        <v>315</v>
      </c>
    </row>
    <row r="1154" spans="1:11" ht="15.75">
      <c r="A1154" s="381">
        <v>1154</v>
      </c>
      <c r="B1154" s="341" t="s">
        <v>982</v>
      </c>
      <c r="D1154" t="s">
        <v>905</v>
      </c>
      <c r="E1154" s="472"/>
      <c r="F1154" s="910">
        <f>'40'!F44</f>
        <v>670</v>
      </c>
      <c r="G1154" s="231">
        <f t="shared" si="44"/>
        <v>670</v>
      </c>
      <c r="I1154" s="472"/>
      <c r="J1154" s="910">
        <f>'41'!F45</f>
        <v>316</v>
      </c>
      <c r="K1154" s="231">
        <f t="shared" si="45"/>
        <v>316</v>
      </c>
    </row>
    <row r="1155" spans="1:11" ht="15.75">
      <c r="A1155" s="381">
        <v>1155</v>
      </c>
      <c r="B1155" s="341" t="s">
        <v>985</v>
      </c>
      <c r="D1155" t="s">
        <v>905</v>
      </c>
      <c r="E1155" s="472"/>
      <c r="F1155" s="910">
        <f>'40'!F46</f>
        <v>9898</v>
      </c>
      <c r="G1155" s="231">
        <f t="shared" si="44"/>
        <v>9898</v>
      </c>
      <c r="I1155" s="472"/>
      <c r="J1155" s="910">
        <f>'41'!F47</f>
        <v>8836</v>
      </c>
      <c r="K1155" s="231">
        <f t="shared" si="45"/>
        <v>8836</v>
      </c>
    </row>
    <row r="1156" spans="1:11" ht="15.75">
      <c r="A1156" s="381">
        <v>1156</v>
      </c>
      <c r="B1156" s="341" t="s">
        <v>986</v>
      </c>
      <c r="D1156" t="s">
        <v>905</v>
      </c>
      <c r="E1156" s="472"/>
      <c r="F1156" s="910">
        <f>'40'!F48</f>
        <v>10153</v>
      </c>
      <c r="G1156" s="231">
        <f t="shared" si="44"/>
        <v>10153</v>
      </c>
      <c r="I1156" s="472"/>
      <c r="J1156" s="910">
        <f>'41'!F49</f>
        <v>9898</v>
      </c>
      <c r="K1156" s="231">
        <f t="shared" si="45"/>
        <v>9898</v>
      </c>
    </row>
    <row r="1157" spans="1:11" ht="15.75">
      <c r="A1157" s="381">
        <v>1157</v>
      </c>
      <c r="B1157" s="341" t="s">
        <v>987</v>
      </c>
      <c r="E1157" s="472"/>
      <c r="G1157" s="231">
        <f t="shared" si="44"/>
        <v>0</v>
      </c>
      <c r="I1157" s="472"/>
      <c r="K1157" s="231">
        <f t="shared" si="45"/>
        <v>0</v>
      </c>
    </row>
    <row r="1158" spans="1:11">
      <c r="A1158" s="381">
        <v>1158</v>
      </c>
      <c r="B1158" s="146" t="s">
        <v>228</v>
      </c>
      <c r="D1158" t="s">
        <v>905</v>
      </c>
      <c r="E1158" s="472"/>
      <c r="F1158" s="910">
        <f>'40'!F54</f>
        <v>10153</v>
      </c>
      <c r="G1158" s="231">
        <f t="shared" si="44"/>
        <v>10153</v>
      </c>
      <c r="I1158" s="472"/>
      <c r="J1158" s="910">
        <f>'41'!F55</f>
        <v>9898</v>
      </c>
      <c r="K1158" s="231">
        <f t="shared" si="45"/>
        <v>9898</v>
      </c>
    </row>
    <row r="1159" spans="1:11">
      <c r="A1159" s="381">
        <v>1159</v>
      </c>
      <c r="B1159" s="146" t="s">
        <v>229</v>
      </c>
      <c r="D1159" t="s">
        <v>905</v>
      </c>
      <c r="E1159" s="472"/>
      <c r="F1159" s="910">
        <f>'40'!F55</f>
        <v>0</v>
      </c>
      <c r="G1159" s="231">
        <f t="shared" si="44"/>
        <v>0</v>
      </c>
      <c r="I1159" s="472"/>
      <c r="J1159" s="910">
        <f>'41'!F56</f>
        <v>0</v>
      </c>
      <c r="K1159" s="231">
        <f t="shared" si="45"/>
        <v>0</v>
      </c>
    </row>
    <row r="1160" spans="1:11">
      <c r="A1160" s="381">
        <v>1160</v>
      </c>
      <c r="B1160" s="146" t="s">
        <v>230</v>
      </c>
      <c r="D1160" t="s">
        <v>905</v>
      </c>
      <c r="E1160" s="472"/>
      <c r="F1160" s="910">
        <f>'40'!F56</f>
        <v>0</v>
      </c>
      <c r="G1160" s="231">
        <f t="shared" si="44"/>
        <v>0</v>
      </c>
      <c r="I1160" s="472"/>
      <c r="J1160" s="910">
        <f>'41'!F57</f>
        <v>0</v>
      </c>
      <c r="K1160" s="231">
        <f t="shared" si="45"/>
        <v>0</v>
      </c>
    </row>
    <row r="1161" spans="1:11" ht="15.75">
      <c r="A1161" s="381">
        <v>1161</v>
      </c>
      <c r="B1161" s="341" t="s">
        <v>106</v>
      </c>
      <c r="D1161" t="s">
        <v>905</v>
      </c>
      <c r="E1161" s="472"/>
      <c r="F1161" s="910">
        <f>'40'!F57</f>
        <v>10153</v>
      </c>
      <c r="G1161" s="231">
        <f t="shared" si="44"/>
        <v>10153</v>
      </c>
      <c r="I1161" s="472"/>
      <c r="J1161" s="910">
        <f>'41'!F58</f>
        <v>9898</v>
      </c>
      <c r="K1161" s="231">
        <f t="shared" si="45"/>
        <v>9898</v>
      </c>
    </row>
    <row r="1162" spans="1:11" ht="15.75">
      <c r="A1162" s="381">
        <v>1162</v>
      </c>
      <c r="B1162" s="341" t="s">
        <v>231</v>
      </c>
      <c r="E1162" s="472"/>
      <c r="G1162" s="231">
        <f t="shared" si="44"/>
        <v>0</v>
      </c>
      <c r="I1162" s="472"/>
      <c r="K1162" s="231">
        <f t="shared" si="45"/>
        <v>0</v>
      </c>
    </row>
    <row r="1163" spans="1:11">
      <c r="A1163" s="381">
        <v>1163</v>
      </c>
      <c r="B1163" s="146" t="s">
        <v>232</v>
      </c>
      <c r="D1163" t="s">
        <v>905</v>
      </c>
      <c r="E1163" s="472"/>
      <c r="F1163" s="910">
        <f>'40'!F60</f>
        <v>10153</v>
      </c>
      <c r="G1163" s="231">
        <f t="shared" si="44"/>
        <v>10153</v>
      </c>
      <c r="I1163" s="472"/>
      <c r="J1163" s="910">
        <f>'41'!F61</f>
        <v>9898</v>
      </c>
      <c r="K1163" s="231">
        <f t="shared" si="45"/>
        <v>9898</v>
      </c>
    </row>
    <row r="1164" spans="1:11">
      <c r="A1164" s="381">
        <v>1164</v>
      </c>
      <c r="B1164" s="388" t="s">
        <v>1703</v>
      </c>
      <c r="D1164" t="s">
        <v>905</v>
      </c>
      <c r="E1164" s="472"/>
      <c r="F1164" s="910">
        <f>'40'!F61</f>
        <v>0</v>
      </c>
      <c r="G1164" s="231">
        <f t="shared" si="44"/>
        <v>0</v>
      </c>
      <c r="I1164" s="472"/>
      <c r="J1164" s="910">
        <f>'41'!F62</f>
        <v>0</v>
      </c>
      <c r="K1164" s="231">
        <f t="shared" si="45"/>
        <v>0</v>
      </c>
    </row>
    <row r="1165" spans="1:11">
      <c r="A1165" s="381">
        <v>1165</v>
      </c>
      <c r="B1165" s="146" t="s">
        <v>391</v>
      </c>
      <c r="D1165" t="s">
        <v>905</v>
      </c>
      <c r="E1165" s="472"/>
      <c r="F1165" s="910">
        <f>'40'!F62</f>
        <v>0</v>
      </c>
      <c r="G1165" s="231">
        <f t="shared" si="44"/>
        <v>0</v>
      </c>
      <c r="I1165" s="472"/>
      <c r="J1165" s="910">
        <f>'41'!F63</f>
        <v>0</v>
      </c>
      <c r="K1165" s="231">
        <f t="shared" si="45"/>
        <v>0</v>
      </c>
    </row>
    <row r="1166" spans="1:11">
      <c r="A1166" s="381">
        <v>1166</v>
      </c>
      <c r="B1166" s="146" t="s">
        <v>234</v>
      </c>
      <c r="D1166" t="s">
        <v>905</v>
      </c>
      <c r="E1166" s="472"/>
      <c r="F1166" s="910">
        <f>'40'!F63</f>
        <v>0</v>
      </c>
      <c r="G1166" s="231">
        <f t="shared" si="44"/>
        <v>0</v>
      </c>
      <c r="I1166" s="472"/>
      <c r="J1166" s="910">
        <f>'41'!F64</f>
        <v>0</v>
      </c>
      <c r="K1166" s="231">
        <f t="shared" si="45"/>
        <v>0</v>
      </c>
    </row>
    <row r="1167" spans="1:11" ht="15.75">
      <c r="A1167" s="381">
        <v>1167</v>
      </c>
      <c r="B1167" s="341" t="s">
        <v>106</v>
      </c>
      <c r="D1167" t="s">
        <v>905</v>
      </c>
      <c r="E1167" s="472"/>
      <c r="F1167" s="910">
        <f>'40'!F64</f>
        <v>10153</v>
      </c>
      <c r="G1167" s="231">
        <f t="shared" si="44"/>
        <v>10153</v>
      </c>
      <c r="I1167" s="472"/>
      <c r="J1167" s="910">
        <f>'41'!F65</f>
        <v>9898</v>
      </c>
      <c r="K1167" s="231">
        <f t="shared" si="45"/>
        <v>9898</v>
      </c>
    </row>
    <row r="1168" spans="1:11" ht="15.75">
      <c r="A1168" s="381">
        <v>1168</v>
      </c>
      <c r="B1168" s="341" t="s">
        <v>652</v>
      </c>
      <c r="E1168" s="472"/>
      <c r="G1168" s="231">
        <f t="shared" ref="G1168:G1228" si="46">F1168-E1168</f>
        <v>0</v>
      </c>
      <c r="I1168" s="472"/>
      <c r="K1168" s="231">
        <f t="shared" si="45"/>
        <v>0</v>
      </c>
    </row>
    <row r="1169" spans="1:11">
      <c r="A1169" s="381">
        <v>1169</v>
      </c>
      <c r="B1169" s="146" t="s">
        <v>1463</v>
      </c>
      <c r="D1169" t="s">
        <v>905</v>
      </c>
      <c r="E1169" s="472"/>
      <c r="F1169" s="910">
        <f>'40'!H11</f>
        <v>38505</v>
      </c>
      <c r="G1169" s="231">
        <f t="shared" si="46"/>
        <v>38505</v>
      </c>
      <c r="I1169" s="472"/>
      <c r="J1169" s="910">
        <f>'41'!H11</f>
        <v>40475</v>
      </c>
      <c r="K1169" s="231">
        <f t="shared" si="45"/>
        <v>40475</v>
      </c>
    </row>
    <row r="1170" spans="1:11">
      <c r="A1170" s="381">
        <v>1170</v>
      </c>
      <c r="B1170" s="146" t="s">
        <v>1536</v>
      </c>
      <c r="D1170" t="s">
        <v>905</v>
      </c>
      <c r="E1170" s="472"/>
      <c r="F1170" s="910">
        <f>'40'!H12</f>
        <v>0</v>
      </c>
      <c r="G1170" s="231">
        <f t="shared" si="46"/>
        <v>0</v>
      </c>
      <c r="I1170" s="472"/>
      <c r="J1170" s="910">
        <f>'41'!H12</f>
        <v>0</v>
      </c>
      <c r="K1170" s="231">
        <f t="shared" si="45"/>
        <v>0</v>
      </c>
    </row>
    <row r="1171" spans="1:11">
      <c r="A1171" s="381">
        <v>1171</v>
      </c>
      <c r="B1171" s="146" t="s">
        <v>1537</v>
      </c>
      <c r="D1171" t="s">
        <v>905</v>
      </c>
      <c r="E1171" s="472"/>
      <c r="F1171" s="910">
        <f>'40'!H13</f>
        <v>0</v>
      </c>
      <c r="G1171" s="231">
        <f t="shared" si="46"/>
        <v>0</v>
      </c>
      <c r="I1171" s="472"/>
      <c r="J1171" s="910">
        <f>'41'!H13</f>
        <v>0</v>
      </c>
      <c r="K1171" s="231">
        <f t="shared" si="45"/>
        <v>0</v>
      </c>
    </row>
    <row r="1172" spans="1:11">
      <c r="A1172" s="381">
        <v>1172</v>
      </c>
      <c r="B1172" s="146" t="s">
        <v>1464</v>
      </c>
      <c r="D1172" t="s">
        <v>905</v>
      </c>
      <c r="E1172" s="472"/>
      <c r="F1172" s="910">
        <f>'40'!H14</f>
        <v>0</v>
      </c>
      <c r="G1172" s="231">
        <f t="shared" si="46"/>
        <v>0</v>
      </c>
      <c r="I1172" s="472"/>
      <c r="J1172" s="910">
        <f>'41'!H14</f>
        <v>0</v>
      </c>
      <c r="K1172" s="231">
        <f t="shared" si="45"/>
        <v>0</v>
      </c>
    </row>
    <row r="1173" spans="1:11">
      <c r="A1173" s="381">
        <v>1173</v>
      </c>
      <c r="B1173" s="146" t="s">
        <v>981</v>
      </c>
      <c r="D1173" t="s">
        <v>905</v>
      </c>
      <c r="E1173" s="472"/>
      <c r="F1173" s="910">
        <f>'40'!H15</f>
        <v>38505</v>
      </c>
      <c r="G1173" s="231">
        <f t="shared" si="46"/>
        <v>38505</v>
      </c>
      <c r="I1173" s="472"/>
      <c r="J1173" s="910">
        <f>'41'!H15</f>
        <v>40475</v>
      </c>
      <c r="K1173" s="231">
        <f t="shared" si="45"/>
        <v>40475</v>
      </c>
    </row>
    <row r="1174" spans="1:11">
      <c r="A1174" s="381">
        <v>1174</v>
      </c>
      <c r="B1174" s="146" t="s">
        <v>220</v>
      </c>
      <c r="D1174" t="s">
        <v>905</v>
      </c>
      <c r="E1174" s="472"/>
      <c r="F1174" s="910">
        <f>'40'!H16</f>
        <v>0</v>
      </c>
      <c r="G1174" s="231">
        <f t="shared" si="46"/>
        <v>0</v>
      </c>
      <c r="I1174" s="472"/>
      <c r="J1174" s="910">
        <f>'41'!H16</f>
        <v>0</v>
      </c>
      <c r="K1174" s="231">
        <f t="shared" si="45"/>
        <v>0</v>
      </c>
    </row>
    <row r="1175" spans="1:11">
      <c r="A1175" s="381">
        <v>1175</v>
      </c>
      <c r="B1175" s="146" t="s">
        <v>647</v>
      </c>
      <c r="D1175" t="s">
        <v>905</v>
      </c>
      <c r="E1175" s="472"/>
      <c r="F1175" s="910">
        <f>'40'!H18</f>
        <v>34507</v>
      </c>
      <c r="G1175" s="231">
        <f t="shared" si="46"/>
        <v>34507</v>
      </c>
      <c r="I1175" s="472"/>
      <c r="J1175" s="910">
        <f>'41'!H18</f>
        <v>28899</v>
      </c>
      <c r="K1175" s="231">
        <f t="shared" si="45"/>
        <v>28899</v>
      </c>
    </row>
    <row r="1176" spans="1:11">
      <c r="A1176" s="381">
        <v>1176</v>
      </c>
      <c r="B1176" s="146" t="s">
        <v>648</v>
      </c>
      <c r="D1176" t="s">
        <v>905</v>
      </c>
      <c r="E1176" s="472"/>
      <c r="F1176" s="910">
        <f>'40'!H19</f>
        <v>0</v>
      </c>
      <c r="G1176" s="231">
        <f t="shared" si="46"/>
        <v>0</v>
      </c>
      <c r="I1176" s="472"/>
      <c r="J1176" s="910">
        <f>'41'!H19</f>
        <v>0</v>
      </c>
      <c r="K1176" s="231">
        <f t="shared" si="45"/>
        <v>0</v>
      </c>
    </row>
    <row r="1177" spans="1:11">
      <c r="A1177" s="381">
        <v>1177</v>
      </c>
      <c r="B1177" s="146" t="s">
        <v>649</v>
      </c>
      <c r="D1177" t="s">
        <v>905</v>
      </c>
      <c r="E1177" s="472"/>
      <c r="F1177" s="910">
        <f>'40'!H20</f>
        <v>0</v>
      </c>
      <c r="G1177" s="231">
        <f t="shared" si="46"/>
        <v>0</v>
      </c>
      <c r="I1177" s="472"/>
      <c r="J1177" s="910">
        <f>'41'!H20</f>
        <v>0</v>
      </c>
      <c r="K1177" s="231">
        <f t="shared" si="45"/>
        <v>0</v>
      </c>
    </row>
    <row r="1178" spans="1:11">
      <c r="A1178" s="381">
        <v>1178</v>
      </c>
      <c r="B1178" s="146" t="s">
        <v>221</v>
      </c>
      <c r="D1178" t="s">
        <v>905</v>
      </c>
      <c r="E1178" s="472"/>
      <c r="F1178" s="910">
        <f>'40'!H21</f>
        <v>0</v>
      </c>
      <c r="G1178" s="231">
        <f t="shared" si="46"/>
        <v>0</v>
      </c>
      <c r="I1178" s="472"/>
      <c r="J1178" s="910">
        <f>'41'!H21</f>
        <v>-1788</v>
      </c>
      <c r="K1178" s="231">
        <f t="shared" si="45"/>
        <v>-1788</v>
      </c>
    </row>
    <row r="1179" spans="1:11">
      <c r="A1179" s="381">
        <v>1179</v>
      </c>
      <c r="B1179" s="146" t="s">
        <v>222</v>
      </c>
      <c r="D1179" t="s">
        <v>905</v>
      </c>
      <c r="E1179" s="472"/>
      <c r="F1179" s="910">
        <f>'40'!H22</f>
        <v>-44881</v>
      </c>
      <c r="G1179" s="231">
        <f t="shared" si="46"/>
        <v>-44881</v>
      </c>
      <c r="I1179" s="472"/>
      <c r="J1179" s="910">
        <f>'41'!H22</f>
        <v>-29081</v>
      </c>
      <c r="K1179" s="231">
        <f t="shared" si="45"/>
        <v>-29081</v>
      </c>
    </row>
    <row r="1180" spans="1:11">
      <c r="A1180" s="381">
        <v>1180</v>
      </c>
      <c r="B1180" s="146" t="s">
        <v>223</v>
      </c>
      <c r="D1180" t="s">
        <v>905</v>
      </c>
      <c r="E1180" s="472"/>
      <c r="F1180" s="910">
        <f>'40'!H23</f>
        <v>0</v>
      </c>
      <c r="G1180" s="231">
        <f t="shared" si="46"/>
        <v>0</v>
      </c>
      <c r="I1180" s="472"/>
      <c r="J1180" s="910">
        <f>'41'!H23</f>
        <v>0</v>
      </c>
      <c r="K1180" s="231">
        <f t="shared" si="45"/>
        <v>0</v>
      </c>
    </row>
    <row r="1181" spans="1:11">
      <c r="A1181" s="381">
        <v>1181</v>
      </c>
      <c r="B1181" s="146" t="s">
        <v>457</v>
      </c>
      <c r="D1181" t="s">
        <v>905</v>
      </c>
      <c r="E1181" s="472"/>
      <c r="F1181" s="910">
        <f>'40'!H24</f>
        <v>0</v>
      </c>
      <c r="G1181" s="231">
        <f t="shared" si="46"/>
        <v>0</v>
      </c>
      <c r="I1181" s="472"/>
      <c r="J1181" s="910">
        <f>'41'!H24</f>
        <v>0</v>
      </c>
      <c r="K1181" s="231">
        <f t="shared" si="45"/>
        <v>0</v>
      </c>
    </row>
    <row r="1182" spans="1:11">
      <c r="A1182" s="381">
        <v>1182</v>
      </c>
      <c r="B1182" s="146" t="s">
        <v>8</v>
      </c>
      <c r="D1182" t="s">
        <v>905</v>
      </c>
      <c r="E1182" s="472"/>
      <c r="F1182" s="910">
        <f>'40'!H25</f>
        <v>0</v>
      </c>
      <c r="G1182" s="231">
        <f t="shared" si="46"/>
        <v>0</v>
      </c>
      <c r="I1182" s="472"/>
      <c r="J1182" s="910">
        <f>'41'!H25</f>
        <v>0</v>
      </c>
      <c r="K1182" s="231">
        <f t="shared" si="45"/>
        <v>0</v>
      </c>
    </row>
    <row r="1183" spans="1:11">
      <c r="A1183" s="381">
        <v>1183</v>
      </c>
      <c r="B1183" s="146" t="s">
        <v>224</v>
      </c>
      <c r="D1183" t="s">
        <v>905</v>
      </c>
      <c r="E1183" s="472"/>
      <c r="F1183" s="910">
        <f>'40'!H26</f>
        <v>0</v>
      </c>
      <c r="G1183" s="231">
        <f t="shared" si="46"/>
        <v>0</v>
      </c>
      <c r="I1183" s="472"/>
      <c r="J1183" s="910">
        <f>'41'!H26</f>
        <v>0</v>
      </c>
      <c r="K1183" s="231">
        <f t="shared" si="45"/>
        <v>0</v>
      </c>
    </row>
    <row r="1184" spans="1:11">
      <c r="A1184" s="381">
        <v>1184</v>
      </c>
      <c r="B1184" s="146" t="s">
        <v>225</v>
      </c>
      <c r="D1184" t="s">
        <v>905</v>
      </c>
      <c r="E1184" s="472"/>
      <c r="F1184" s="910">
        <f>'40'!H27</f>
        <v>0</v>
      </c>
      <c r="G1184" s="231">
        <f t="shared" si="46"/>
        <v>0</v>
      </c>
      <c r="I1184" s="472"/>
      <c r="J1184" s="910">
        <f>'41'!H27</f>
        <v>0</v>
      </c>
      <c r="K1184" s="231">
        <f t="shared" si="45"/>
        <v>0</v>
      </c>
    </row>
    <row r="1185" spans="1:11" ht="15.75">
      <c r="A1185" s="381">
        <v>1185</v>
      </c>
      <c r="B1185" s="341" t="s">
        <v>982</v>
      </c>
      <c r="D1185" t="s">
        <v>905</v>
      </c>
      <c r="E1185" s="472"/>
      <c r="F1185" s="910">
        <f>'40'!H28</f>
        <v>28131</v>
      </c>
      <c r="G1185" s="231">
        <f t="shared" si="46"/>
        <v>28131</v>
      </c>
      <c r="I1185" s="472"/>
      <c r="J1185" s="910">
        <f>'41'!H28</f>
        <v>38505</v>
      </c>
      <c r="K1185" s="231">
        <f t="shared" si="45"/>
        <v>38505</v>
      </c>
    </row>
    <row r="1186" spans="1:11">
      <c r="A1186" s="381">
        <v>1186</v>
      </c>
      <c r="B1186" s="146" t="s">
        <v>1465</v>
      </c>
      <c r="D1186" t="s">
        <v>905</v>
      </c>
      <c r="E1186" s="472"/>
      <c r="F1186" s="910">
        <f>'40'!H31</f>
        <v>0</v>
      </c>
      <c r="G1186" s="231">
        <f t="shared" si="46"/>
        <v>0</v>
      </c>
      <c r="I1186" s="472"/>
      <c r="J1186" s="910">
        <f>'41'!H31</f>
        <v>0</v>
      </c>
      <c r="K1186" s="231">
        <f t="shared" si="45"/>
        <v>0</v>
      </c>
    </row>
    <row r="1187" spans="1:11">
      <c r="A1187" s="381">
        <v>1187</v>
      </c>
      <c r="B1187" s="146" t="s">
        <v>1536</v>
      </c>
      <c r="D1187" t="s">
        <v>905</v>
      </c>
      <c r="E1187" s="472"/>
      <c r="F1187" s="910">
        <f>'40'!H32</f>
        <v>0</v>
      </c>
      <c r="G1187" s="231">
        <f t="shared" si="46"/>
        <v>0</v>
      </c>
      <c r="I1187" s="472"/>
      <c r="J1187" s="910">
        <f>'41'!H32</f>
        <v>0</v>
      </c>
      <c r="K1187" s="231">
        <f t="shared" si="45"/>
        <v>0</v>
      </c>
    </row>
    <row r="1188" spans="1:11">
      <c r="A1188" s="381">
        <v>1188</v>
      </c>
      <c r="B1188" s="146" t="s">
        <v>1464</v>
      </c>
      <c r="D1188" t="s">
        <v>905</v>
      </c>
      <c r="E1188" s="472"/>
      <c r="F1188" s="910">
        <f>'40'!H33</f>
        <v>0</v>
      </c>
      <c r="G1188" s="231">
        <f t="shared" si="46"/>
        <v>0</v>
      </c>
      <c r="I1188" s="472"/>
      <c r="J1188" s="910">
        <f>'41'!H33</f>
        <v>0</v>
      </c>
      <c r="K1188" s="231">
        <f t="shared" si="45"/>
        <v>0</v>
      </c>
    </row>
    <row r="1189" spans="1:11">
      <c r="A1189" s="381">
        <v>1189</v>
      </c>
      <c r="B1189" s="146" t="s">
        <v>983</v>
      </c>
      <c r="D1189" t="s">
        <v>905</v>
      </c>
      <c r="E1189" s="472"/>
      <c r="F1189" s="910">
        <f>'40'!H34</f>
        <v>0</v>
      </c>
      <c r="G1189" s="231">
        <f t="shared" si="46"/>
        <v>0</v>
      </c>
      <c r="I1189" s="472"/>
      <c r="J1189" s="910">
        <f>'41'!H35</f>
        <v>0</v>
      </c>
      <c r="K1189" s="231">
        <f t="shared" si="45"/>
        <v>0</v>
      </c>
    </row>
    <row r="1190" spans="1:11">
      <c r="A1190" s="381">
        <v>1190</v>
      </c>
      <c r="B1190" s="146" t="s">
        <v>220</v>
      </c>
      <c r="D1190" t="s">
        <v>905</v>
      </c>
      <c r="E1190" s="472"/>
      <c r="F1190" s="910">
        <f>'40'!H35</f>
        <v>0</v>
      </c>
      <c r="G1190" s="231">
        <f t="shared" si="46"/>
        <v>0</v>
      </c>
      <c r="I1190" s="472"/>
      <c r="J1190" s="910">
        <f>'41'!H36</f>
        <v>0</v>
      </c>
      <c r="K1190" s="231">
        <f t="shared" si="45"/>
        <v>0</v>
      </c>
    </row>
    <row r="1191" spans="1:11">
      <c r="A1191" s="381">
        <v>1191</v>
      </c>
      <c r="B1191" s="146" t="s">
        <v>984</v>
      </c>
      <c r="D1191" t="s">
        <v>905</v>
      </c>
      <c r="E1191" s="472"/>
      <c r="F1191" s="910">
        <f>'40'!H36</f>
        <v>0</v>
      </c>
      <c r="G1191" s="231">
        <f t="shared" si="46"/>
        <v>0</v>
      </c>
      <c r="I1191" s="472"/>
      <c r="J1191" s="910">
        <f>'41'!H37</f>
        <v>0</v>
      </c>
      <c r="K1191" s="231">
        <f t="shared" si="45"/>
        <v>0</v>
      </c>
    </row>
    <row r="1192" spans="1:11">
      <c r="A1192" s="381">
        <v>1192</v>
      </c>
      <c r="B1192" s="146" t="s">
        <v>222</v>
      </c>
      <c r="D1192" t="s">
        <v>905</v>
      </c>
      <c r="E1192" s="472"/>
      <c r="F1192" s="910">
        <f>'40'!H37</f>
        <v>0</v>
      </c>
      <c r="G1192" s="231">
        <f t="shared" si="46"/>
        <v>0</v>
      </c>
      <c r="I1192" s="472"/>
      <c r="J1192" s="910">
        <f>'41'!H38</f>
        <v>0</v>
      </c>
      <c r="K1192" s="231">
        <f t="shared" si="45"/>
        <v>0</v>
      </c>
    </row>
    <row r="1193" spans="1:11">
      <c r="A1193" s="381">
        <v>1193</v>
      </c>
      <c r="B1193" s="146" t="s">
        <v>223</v>
      </c>
      <c r="D1193" t="s">
        <v>905</v>
      </c>
      <c r="E1193" s="472"/>
      <c r="F1193" s="910">
        <f>'40'!H38</f>
        <v>0</v>
      </c>
      <c r="G1193" s="231">
        <f t="shared" si="46"/>
        <v>0</v>
      </c>
      <c r="I1193" s="472"/>
      <c r="J1193" s="910">
        <f>'41'!H39</f>
        <v>0</v>
      </c>
      <c r="K1193" s="231">
        <f t="shared" si="45"/>
        <v>0</v>
      </c>
    </row>
    <row r="1194" spans="1:11">
      <c r="A1194" s="381">
        <v>1194</v>
      </c>
      <c r="B1194" s="146" t="s">
        <v>457</v>
      </c>
      <c r="D1194" t="s">
        <v>905</v>
      </c>
      <c r="E1194" s="472"/>
      <c r="F1194" s="910">
        <f>'40'!H39</f>
        <v>0</v>
      </c>
      <c r="G1194" s="231">
        <f t="shared" si="46"/>
        <v>0</v>
      </c>
      <c r="I1194" s="472"/>
      <c r="J1194" s="910">
        <f>'41'!H40</f>
        <v>0</v>
      </c>
      <c r="K1194" s="231">
        <f t="shared" si="45"/>
        <v>0</v>
      </c>
    </row>
    <row r="1195" spans="1:11">
      <c r="A1195" s="381">
        <v>1195</v>
      </c>
      <c r="B1195" s="146" t="s">
        <v>8</v>
      </c>
      <c r="D1195" t="s">
        <v>905</v>
      </c>
      <c r="E1195" s="472"/>
      <c r="F1195" s="910">
        <f>'40'!H40</f>
        <v>0</v>
      </c>
      <c r="G1195" s="231">
        <f t="shared" si="46"/>
        <v>0</v>
      </c>
      <c r="I1195" s="472"/>
      <c r="J1195" s="910">
        <f>'41'!H41</f>
        <v>0</v>
      </c>
      <c r="K1195" s="231">
        <f t="shared" si="45"/>
        <v>0</v>
      </c>
    </row>
    <row r="1196" spans="1:11">
      <c r="A1196" s="381">
        <v>1196</v>
      </c>
      <c r="B1196" s="146" t="s">
        <v>224</v>
      </c>
      <c r="D1196" t="s">
        <v>905</v>
      </c>
      <c r="E1196" s="472"/>
      <c r="F1196" s="910">
        <f>'40'!H41</f>
        <v>0</v>
      </c>
      <c r="G1196" s="231">
        <f t="shared" si="46"/>
        <v>0</v>
      </c>
      <c r="I1196" s="472"/>
      <c r="J1196" s="910">
        <f>'41'!H42</f>
        <v>0</v>
      </c>
      <c r="K1196" s="231">
        <f t="shared" si="45"/>
        <v>0</v>
      </c>
    </row>
    <row r="1197" spans="1:11">
      <c r="A1197" s="381">
        <v>1197</v>
      </c>
      <c r="B1197" s="146" t="s">
        <v>226</v>
      </c>
      <c r="D1197" t="s">
        <v>905</v>
      </c>
      <c r="E1197" s="472"/>
      <c r="F1197" s="910">
        <f>'40'!H42</f>
        <v>0</v>
      </c>
      <c r="G1197" s="231">
        <f t="shared" si="46"/>
        <v>0</v>
      </c>
      <c r="I1197" s="472"/>
      <c r="J1197" s="910">
        <f>'41'!H43</f>
        <v>0</v>
      </c>
      <c r="K1197" s="231">
        <f t="shared" ref="K1197:K1258" si="47">J1197-I1197</f>
        <v>0</v>
      </c>
    </row>
    <row r="1198" spans="1:11">
      <c r="A1198" s="381">
        <v>1198</v>
      </c>
      <c r="B1198" s="146" t="s">
        <v>227</v>
      </c>
      <c r="D1198" t="s">
        <v>905</v>
      </c>
      <c r="E1198" s="472"/>
      <c r="F1198" s="910">
        <f>'40'!H43</f>
        <v>0</v>
      </c>
      <c r="G1198" s="231">
        <f t="shared" si="46"/>
        <v>0</v>
      </c>
      <c r="I1198" s="472"/>
      <c r="J1198" s="910">
        <f>'41'!H44</f>
        <v>0</v>
      </c>
      <c r="K1198" s="231">
        <f t="shared" si="47"/>
        <v>0</v>
      </c>
    </row>
    <row r="1199" spans="1:11" ht="15.75">
      <c r="A1199" s="381">
        <v>1199</v>
      </c>
      <c r="B1199" s="341" t="s">
        <v>982</v>
      </c>
      <c r="D1199" t="s">
        <v>905</v>
      </c>
      <c r="E1199" s="472"/>
      <c r="F1199" s="910">
        <f>'40'!H44</f>
        <v>0</v>
      </c>
      <c r="G1199" s="231">
        <f t="shared" si="46"/>
        <v>0</v>
      </c>
      <c r="I1199" s="472"/>
      <c r="J1199" s="910">
        <f>'41'!H45</f>
        <v>0</v>
      </c>
      <c r="K1199" s="231">
        <f t="shared" si="47"/>
        <v>0</v>
      </c>
    </row>
    <row r="1200" spans="1:11" ht="15.75">
      <c r="A1200" s="381">
        <v>1200</v>
      </c>
      <c r="B1200" s="341" t="s">
        <v>985</v>
      </c>
      <c r="D1200" t="s">
        <v>905</v>
      </c>
      <c r="E1200" s="472"/>
      <c r="F1200" s="910">
        <f>'40'!H46</f>
        <v>38505</v>
      </c>
      <c r="G1200" s="231">
        <f t="shared" si="46"/>
        <v>38505</v>
      </c>
      <c r="I1200" s="472"/>
      <c r="J1200" s="910">
        <f>'41'!H47</f>
        <v>40475</v>
      </c>
      <c r="K1200" s="231">
        <f t="shared" si="47"/>
        <v>40475</v>
      </c>
    </row>
    <row r="1201" spans="1:11" ht="15.75">
      <c r="A1201" s="381">
        <v>1201</v>
      </c>
      <c r="B1201" s="341" t="s">
        <v>986</v>
      </c>
      <c r="D1201" t="s">
        <v>905</v>
      </c>
      <c r="E1201" s="472"/>
      <c r="F1201" s="910">
        <f>'40'!H48</f>
        <v>28131</v>
      </c>
      <c r="G1201" s="231">
        <f t="shared" si="46"/>
        <v>28131</v>
      </c>
      <c r="I1201" s="472"/>
      <c r="J1201" s="910">
        <f>'41'!H49</f>
        <v>38505</v>
      </c>
      <c r="K1201" s="231">
        <f t="shared" si="47"/>
        <v>38505</v>
      </c>
    </row>
    <row r="1202" spans="1:11" ht="15.75">
      <c r="A1202" s="381">
        <v>1202</v>
      </c>
      <c r="B1202" s="341" t="s">
        <v>987</v>
      </c>
      <c r="E1202" s="472"/>
      <c r="G1202" s="231">
        <f t="shared" si="46"/>
        <v>0</v>
      </c>
      <c r="I1202" s="472"/>
      <c r="K1202" s="231">
        <f t="shared" si="47"/>
        <v>0</v>
      </c>
    </row>
    <row r="1203" spans="1:11">
      <c r="A1203" s="381">
        <v>1203</v>
      </c>
      <c r="B1203" s="146" t="s">
        <v>228</v>
      </c>
      <c r="D1203" t="s">
        <v>905</v>
      </c>
      <c r="E1203" s="472"/>
      <c r="F1203" s="910">
        <f>'40'!H54</f>
        <v>28130</v>
      </c>
      <c r="G1203" s="231">
        <f t="shared" si="46"/>
        <v>28130</v>
      </c>
      <c r="I1203" s="472"/>
      <c r="J1203" s="910">
        <f>'41'!H55</f>
        <v>38505</v>
      </c>
      <c r="K1203" s="231">
        <f t="shared" si="47"/>
        <v>38505</v>
      </c>
    </row>
    <row r="1204" spans="1:11">
      <c r="A1204" s="381">
        <v>1204</v>
      </c>
      <c r="B1204" s="146" t="s">
        <v>229</v>
      </c>
      <c r="D1204" t="s">
        <v>905</v>
      </c>
      <c r="E1204" s="472"/>
      <c r="F1204" s="910">
        <f>'40'!H55</f>
        <v>0</v>
      </c>
      <c r="G1204" s="231">
        <f t="shared" si="46"/>
        <v>0</v>
      </c>
      <c r="I1204" s="472"/>
      <c r="J1204" s="910">
        <f>'41'!H56</f>
        <v>0</v>
      </c>
      <c r="K1204" s="231">
        <f t="shared" si="47"/>
        <v>0</v>
      </c>
    </row>
    <row r="1205" spans="1:11">
      <c r="A1205" s="381">
        <v>1205</v>
      </c>
      <c r="B1205" s="146" t="s">
        <v>230</v>
      </c>
      <c r="D1205" t="s">
        <v>905</v>
      </c>
      <c r="E1205" s="472"/>
      <c r="F1205" s="910">
        <f>'40'!H56</f>
        <v>0</v>
      </c>
      <c r="G1205" s="231">
        <f t="shared" si="46"/>
        <v>0</v>
      </c>
      <c r="I1205" s="472"/>
      <c r="J1205" s="910">
        <f>'41'!H57</f>
        <v>0</v>
      </c>
      <c r="K1205" s="231">
        <f t="shared" si="47"/>
        <v>0</v>
      </c>
    </row>
    <row r="1206" spans="1:11" ht="15.75">
      <c r="A1206" s="381">
        <v>1206</v>
      </c>
      <c r="B1206" s="341" t="s">
        <v>106</v>
      </c>
      <c r="D1206" t="s">
        <v>905</v>
      </c>
      <c r="E1206" s="472"/>
      <c r="F1206" s="910">
        <f>'40'!H57</f>
        <v>28130</v>
      </c>
      <c r="G1206" s="231">
        <f t="shared" si="46"/>
        <v>28130</v>
      </c>
      <c r="I1206" s="472"/>
      <c r="J1206" s="910">
        <f>'41'!H58</f>
        <v>38505</v>
      </c>
      <c r="K1206" s="231">
        <f t="shared" si="47"/>
        <v>38505</v>
      </c>
    </row>
    <row r="1207" spans="1:11" ht="15.75">
      <c r="A1207" s="381">
        <v>1207</v>
      </c>
      <c r="B1207" s="341" t="s">
        <v>231</v>
      </c>
      <c r="E1207" s="472"/>
      <c r="G1207" s="231">
        <f t="shared" si="46"/>
        <v>0</v>
      </c>
      <c r="I1207" s="472"/>
      <c r="K1207" s="231">
        <f t="shared" si="47"/>
        <v>0</v>
      </c>
    </row>
    <row r="1208" spans="1:11">
      <c r="A1208" s="381">
        <v>1208</v>
      </c>
      <c r="B1208" s="146" t="s">
        <v>232</v>
      </c>
      <c r="D1208" t="s">
        <v>905</v>
      </c>
      <c r="E1208" s="472"/>
      <c r="F1208" s="910">
        <f>'40'!H60</f>
        <v>28005</v>
      </c>
      <c r="G1208" s="231">
        <f t="shared" si="46"/>
        <v>28005</v>
      </c>
      <c r="I1208" s="472"/>
      <c r="J1208" s="910">
        <f>'41'!H61</f>
        <v>38505</v>
      </c>
      <c r="K1208" s="231">
        <f t="shared" si="47"/>
        <v>38505</v>
      </c>
    </row>
    <row r="1209" spans="1:11">
      <c r="A1209" s="381">
        <v>1209</v>
      </c>
      <c r="B1209" s="388" t="s">
        <v>1703</v>
      </c>
      <c r="D1209" t="s">
        <v>905</v>
      </c>
      <c r="E1209" s="472"/>
      <c r="F1209" s="910">
        <f>'40'!H61</f>
        <v>0</v>
      </c>
      <c r="G1209" s="231">
        <f t="shared" si="46"/>
        <v>0</v>
      </c>
      <c r="I1209" s="472"/>
      <c r="J1209" s="910">
        <f>'41'!H62</f>
        <v>0</v>
      </c>
      <c r="K1209" s="231">
        <f t="shared" si="47"/>
        <v>0</v>
      </c>
    </row>
    <row r="1210" spans="1:11">
      <c r="A1210" s="381">
        <v>1210</v>
      </c>
      <c r="B1210" s="146" t="s">
        <v>391</v>
      </c>
      <c r="D1210" t="s">
        <v>905</v>
      </c>
      <c r="E1210" s="472"/>
      <c r="F1210" s="910">
        <f>'40'!H62</f>
        <v>125</v>
      </c>
      <c r="G1210" s="231">
        <f t="shared" si="46"/>
        <v>125</v>
      </c>
      <c r="I1210" s="472"/>
      <c r="J1210" s="910">
        <f>'41'!H63</f>
        <v>0</v>
      </c>
      <c r="K1210" s="231">
        <f t="shared" si="47"/>
        <v>0</v>
      </c>
    </row>
    <row r="1211" spans="1:11">
      <c r="A1211" s="381">
        <v>1211</v>
      </c>
      <c r="B1211" s="146" t="s">
        <v>234</v>
      </c>
      <c r="D1211" t="s">
        <v>905</v>
      </c>
      <c r="E1211" s="472"/>
      <c r="F1211" s="910">
        <f>'40'!H63</f>
        <v>0</v>
      </c>
      <c r="G1211" s="231">
        <f t="shared" si="46"/>
        <v>0</v>
      </c>
      <c r="I1211" s="472"/>
      <c r="J1211" s="910">
        <f>'41'!H64</f>
        <v>0</v>
      </c>
      <c r="K1211" s="231">
        <f t="shared" si="47"/>
        <v>0</v>
      </c>
    </row>
    <row r="1212" spans="1:11" ht="15.75">
      <c r="A1212" s="381">
        <v>1212</v>
      </c>
      <c r="B1212" s="341" t="s">
        <v>106</v>
      </c>
      <c r="D1212" t="s">
        <v>905</v>
      </c>
      <c r="E1212" s="472"/>
      <c r="F1212" s="910">
        <f>'40'!H64</f>
        <v>28130</v>
      </c>
      <c r="G1212" s="231">
        <f t="shared" si="46"/>
        <v>28130</v>
      </c>
      <c r="I1212" s="472"/>
      <c r="J1212" s="910">
        <f>'41'!H65</f>
        <v>38505</v>
      </c>
      <c r="K1212" s="231">
        <f t="shared" si="47"/>
        <v>38505</v>
      </c>
    </row>
    <row r="1213" spans="1:11" ht="15.75">
      <c r="A1213" s="381">
        <v>1213</v>
      </c>
      <c r="B1213" s="341" t="s">
        <v>990</v>
      </c>
      <c r="E1213" s="472"/>
      <c r="G1213" s="231">
        <f t="shared" si="46"/>
        <v>0</v>
      </c>
      <c r="I1213" s="472"/>
      <c r="K1213" s="231">
        <f t="shared" si="47"/>
        <v>0</v>
      </c>
    </row>
    <row r="1214" spans="1:11">
      <c r="A1214" s="381">
        <v>1214</v>
      </c>
      <c r="B1214" s="146" t="s">
        <v>1463</v>
      </c>
      <c r="D1214" t="s">
        <v>905</v>
      </c>
      <c r="E1214" s="472"/>
      <c r="F1214" s="910">
        <f>'40'!J11</f>
        <v>145297</v>
      </c>
      <c r="G1214" s="231">
        <f t="shared" si="46"/>
        <v>145297</v>
      </c>
      <c r="I1214" s="472"/>
      <c r="J1214" s="910">
        <f>'41'!J11</f>
        <v>140081</v>
      </c>
      <c r="K1214" s="231">
        <f t="shared" si="47"/>
        <v>140081</v>
      </c>
    </row>
    <row r="1215" spans="1:11">
      <c r="A1215" s="381">
        <v>1215</v>
      </c>
      <c r="B1215" s="146" t="s">
        <v>1536</v>
      </c>
      <c r="D1215" t="s">
        <v>905</v>
      </c>
      <c r="E1215" s="472"/>
      <c r="F1215" s="910">
        <f>'40'!J12</f>
        <v>0</v>
      </c>
      <c r="G1215" s="231">
        <f t="shared" si="46"/>
        <v>0</v>
      </c>
      <c r="I1215" s="472"/>
      <c r="J1215" s="910">
        <f>'41'!J12</f>
        <v>0</v>
      </c>
      <c r="K1215" s="231">
        <f t="shared" si="47"/>
        <v>0</v>
      </c>
    </row>
    <row r="1216" spans="1:11">
      <c r="A1216" s="381">
        <v>1216</v>
      </c>
      <c r="B1216" s="146" t="s">
        <v>1537</v>
      </c>
      <c r="D1216" t="s">
        <v>905</v>
      </c>
      <c r="E1216" s="472"/>
      <c r="F1216" s="910">
        <f>'40'!J13</f>
        <v>0</v>
      </c>
      <c r="G1216" s="231">
        <f t="shared" si="46"/>
        <v>0</v>
      </c>
      <c r="I1216" s="472"/>
      <c r="J1216" s="910">
        <f>'41'!J13</f>
        <v>0</v>
      </c>
      <c r="K1216" s="231">
        <f t="shared" si="47"/>
        <v>0</v>
      </c>
    </row>
    <row r="1217" spans="1:11">
      <c r="A1217" s="381">
        <v>1217</v>
      </c>
      <c r="B1217" s="146" t="s">
        <v>1464</v>
      </c>
      <c r="D1217" t="s">
        <v>905</v>
      </c>
      <c r="E1217" s="472"/>
      <c r="F1217" s="910">
        <f>'40'!J14</f>
        <v>0</v>
      </c>
      <c r="G1217" s="231">
        <f t="shared" si="46"/>
        <v>0</v>
      </c>
      <c r="I1217" s="472"/>
      <c r="J1217" s="910">
        <f>'41'!J14</f>
        <v>0</v>
      </c>
      <c r="K1217" s="231">
        <f t="shared" si="47"/>
        <v>0</v>
      </c>
    </row>
    <row r="1218" spans="1:11">
      <c r="A1218" s="381">
        <v>1218</v>
      </c>
      <c r="B1218" s="146" t="s">
        <v>981</v>
      </c>
      <c r="D1218" t="s">
        <v>905</v>
      </c>
      <c r="E1218" s="472"/>
      <c r="F1218" s="910">
        <f>'40'!J15</f>
        <v>145297</v>
      </c>
      <c r="G1218" s="231">
        <f t="shared" si="46"/>
        <v>145297</v>
      </c>
      <c r="I1218" s="472"/>
      <c r="J1218" s="910">
        <f>'41'!J15</f>
        <v>140081</v>
      </c>
      <c r="K1218" s="231">
        <f t="shared" si="47"/>
        <v>140081</v>
      </c>
    </row>
    <row r="1219" spans="1:11">
      <c r="A1219" s="381">
        <v>1219</v>
      </c>
      <c r="B1219" s="146" t="s">
        <v>220</v>
      </c>
      <c r="D1219" t="s">
        <v>905</v>
      </c>
      <c r="E1219" s="472"/>
      <c r="F1219" s="910">
        <f>'40'!J16</f>
        <v>0</v>
      </c>
      <c r="G1219" s="231">
        <f t="shared" si="46"/>
        <v>0</v>
      </c>
      <c r="I1219" s="472"/>
      <c r="J1219" s="910">
        <f>'41'!J16</f>
        <v>0</v>
      </c>
      <c r="K1219" s="231">
        <f t="shared" si="47"/>
        <v>0</v>
      </c>
    </row>
    <row r="1220" spans="1:11">
      <c r="A1220" s="381">
        <v>1220</v>
      </c>
      <c r="B1220" s="146" t="s">
        <v>647</v>
      </c>
      <c r="D1220" t="s">
        <v>905</v>
      </c>
      <c r="E1220" s="472"/>
      <c r="F1220" s="910">
        <f>'40'!J18</f>
        <v>3312</v>
      </c>
      <c r="G1220" s="231">
        <f t="shared" si="46"/>
        <v>3312</v>
      </c>
      <c r="I1220" s="472"/>
      <c r="J1220" s="910">
        <f>'41'!J18</f>
        <v>4065</v>
      </c>
      <c r="K1220" s="231">
        <f t="shared" si="47"/>
        <v>4065</v>
      </c>
    </row>
    <row r="1221" spans="1:11">
      <c r="A1221" s="381">
        <v>1221</v>
      </c>
      <c r="B1221" s="146" t="s">
        <v>648</v>
      </c>
      <c r="D1221" t="s">
        <v>905</v>
      </c>
      <c r="E1221" s="472"/>
      <c r="F1221" s="910">
        <f>'40'!J19</f>
        <v>258</v>
      </c>
      <c r="G1221" s="231">
        <f t="shared" si="46"/>
        <v>258</v>
      </c>
      <c r="I1221" s="472"/>
      <c r="J1221" s="910">
        <f>'41'!J19</f>
        <v>121</v>
      </c>
      <c r="K1221" s="231">
        <f t="shared" si="47"/>
        <v>121</v>
      </c>
    </row>
    <row r="1222" spans="1:11">
      <c r="A1222" s="381">
        <v>1222</v>
      </c>
      <c r="B1222" s="146" t="s">
        <v>649</v>
      </c>
      <c r="D1222" t="s">
        <v>905</v>
      </c>
      <c r="E1222" s="472"/>
      <c r="F1222" s="910">
        <f>'40'!J20</f>
        <v>0</v>
      </c>
      <c r="G1222" s="231">
        <f t="shared" si="46"/>
        <v>0</v>
      </c>
      <c r="I1222" s="472"/>
      <c r="J1222" s="910">
        <f>'41'!J20</f>
        <v>43</v>
      </c>
      <c r="K1222" s="231">
        <f t="shared" si="47"/>
        <v>43</v>
      </c>
    </row>
    <row r="1223" spans="1:11">
      <c r="A1223" s="381">
        <v>1223</v>
      </c>
      <c r="B1223" s="146" t="s">
        <v>221</v>
      </c>
      <c r="D1223" t="s">
        <v>905</v>
      </c>
      <c r="E1223" s="472"/>
      <c r="F1223" s="910">
        <f>'40'!J21</f>
        <v>6</v>
      </c>
      <c r="G1223" s="231">
        <f t="shared" si="46"/>
        <v>6</v>
      </c>
      <c r="I1223" s="472"/>
      <c r="J1223" s="910">
        <f>'41'!J21</f>
        <v>0</v>
      </c>
      <c r="K1223" s="231">
        <f t="shared" si="47"/>
        <v>0</v>
      </c>
    </row>
    <row r="1224" spans="1:11">
      <c r="A1224" s="381">
        <v>1224</v>
      </c>
      <c r="B1224" s="146" t="s">
        <v>222</v>
      </c>
      <c r="D1224" t="s">
        <v>905</v>
      </c>
      <c r="E1224" s="472"/>
      <c r="F1224" s="910">
        <f>'40'!J22</f>
        <v>8711</v>
      </c>
      <c r="G1224" s="231">
        <f t="shared" si="46"/>
        <v>8711</v>
      </c>
      <c r="I1224" s="472"/>
      <c r="J1224" s="910">
        <f>'41'!J22</f>
        <v>5181</v>
      </c>
      <c r="K1224" s="231">
        <f t="shared" si="47"/>
        <v>5181</v>
      </c>
    </row>
    <row r="1225" spans="1:11">
      <c r="A1225" s="381">
        <v>1225</v>
      </c>
      <c r="B1225" s="146" t="s">
        <v>223</v>
      </c>
      <c r="D1225" t="s">
        <v>905</v>
      </c>
      <c r="E1225" s="472"/>
      <c r="F1225" s="910">
        <f>'40'!J23</f>
        <v>0</v>
      </c>
      <c r="G1225" s="231">
        <f t="shared" si="46"/>
        <v>0</v>
      </c>
      <c r="I1225" s="472"/>
      <c r="J1225" s="910">
        <f>'41'!J23</f>
        <v>0</v>
      </c>
      <c r="K1225" s="231">
        <f t="shared" si="47"/>
        <v>0</v>
      </c>
    </row>
    <row r="1226" spans="1:11">
      <c r="A1226" s="381">
        <v>1226</v>
      </c>
      <c r="B1226" s="146" t="s">
        <v>457</v>
      </c>
      <c r="D1226" t="s">
        <v>905</v>
      </c>
      <c r="E1226" s="472"/>
      <c r="F1226" s="910">
        <f>'40'!J24</f>
        <v>0</v>
      </c>
      <c r="G1226" s="231">
        <f t="shared" si="46"/>
        <v>0</v>
      </c>
      <c r="I1226" s="472"/>
      <c r="J1226" s="910">
        <f>'41'!J24</f>
        <v>0</v>
      </c>
      <c r="K1226" s="231">
        <f t="shared" si="47"/>
        <v>0</v>
      </c>
    </row>
    <row r="1227" spans="1:11">
      <c r="A1227" s="381">
        <v>1227</v>
      </c>
      <c r="B1227" s="146" t="s">
        <v>8</v>
      </c>
      <c r="D1227" t="s">
        <v>905</v>
      </c>
      <c r="E1227" s="472"/>
      <c r="F1227" s="910">
        <f>'40'!J25</f>
        <v>0</v>
      </c>
      <c r="G1227" s="231">
        <f t="shared" si="46"/>
        <v>0</v>
      </c>
      <c r="I1227" s="472"/>
      <c r="J1227" s="910">
        <f>'41'!J25</f>
        <v>0</v>
      </c>
      <c r="K1227" s="231">
        <f t="shared" si="47"/>
        <v>0</v>
      </c>
    </row>
    <row r="1228" spans="1:11">
      <c r="A1228" s="381">
        <v>1228</v>
      </c>
      <c r="B1228" s="146" t="s">
        <v>224</v>
      </c>
      <c r="D1228" t="s">
        <v>905</v>
      </c>
      <c r="E1228" s="472"/>
      <c r="F1228" s="910">
        <f>'40'!J26</f>
        <v>0</v>
      </c>
      <c r="G1228" s="231">
        <f t="shared" si="46"/>
        <v>0</v>
      </c>
      <c r="I1228" s="472"/>
      <c r="J1228" s="910">
        <f>'41'!J26</f>
        <v>0</v>
      </c>
      <c r="K1228" s="231">
        <f t="shared" si="47"/>
        <v>0</v>
      </c>
    </row>
    <row r="1229" spans="1:11">
      <c r="A1229" s="381">
        <v>1229</v>
      </c>
      <c r="B1229" s="146" t="s">
        <v>225</v>
      </c>
      <c r="D1229" t="s">
        <v>905</v>
      </c>
      <c r="E1229" s="472"/>
      <c r="F1229" s="910">
        <f>'40'!J27</f>
        <v>-8218</v>
      </c>
      <c r="G1229" s="231">
        <f t="shared" ref="G1229:G1289" si="48">F1229-E1229</f>
        <v>-8218</v>
      </c>
      <c r="I1229" s="472"/>
      <c r="J1229" s="910">
        <f>'41'!J27</f>
        <v>-4194</v>
      </c>
      <c r="K1229" s="231">
        <f t="shared" si="47"/>
        <v>-4194</v>
      </c>
    </row>
    <row r="1230" spans="1:11" ht="15.75">
      <c r="A1230" s="381">
        <v>1230</v>
      </c>
      <c r="B1230" s="341" t="s">
        <v>982</v>
      </c>
      <c r="D1230" t="s">
        <v>905</v>
      </c>
      <c r="E1230" s="472"/>
      <c r="F1230" s="910">
        <f>'40'!J28</f>
        <v>149366</v>
      </c>
      <c r="G1230" s="231">
        <f t="shared" si="48"/>
        <v>149366</v>
      </c>
      <c r="I1230" s="472"/>
      <c r="J1230" s="910">
        <f>'41'!J28</f>
        <v>145297</v>
      </c>
      <c r="K1230" s="231">
        <f t="shared" si="47"/>
        <v>145297</v>
      </c>
    </row>
    <row r="1231" spans="1:11">
      <c r="A1231" s="381">
        <v>1231</v>
      </c>
      <c r="B1231" s="146" t="s">
        <v>1465</v>
      </c>
      <c r="D1231" t="s">
        <v>905</v>
      </c>
      <c r="E1231" s="472"/>
      <c r="F1231" s="910">
        <f>'40'!J31</f>
        <v>98176</v>
      </c>
      <c r="G1231" s="231">
        <f t="shared" si="48"/>
        <v>98176</v>
      </c>
      <c r="I1231" s="472"/>
      <c r="J1231" s="910">
        <f>'41'!J31</f>
        <v>92272</v>
      </c>
      <c r="K1231" s="231">
        <f t="shared" si="47"/>
        <v>92272</v>
      </c>
    </row>
    <row r="1232" spans="1:11">
      <c r="A1232" s="381">
        <v>1232</v>
      </c>
      <c r="B1232" s="146" t="s">
        <v>1536</v>
      </c>
      <c r="D1232" t="s">
        <v>905</v>
      </c>
      <c r="E1232" s="472"/>
      <c r="F1232" s="910">
        <f>'40'!J32</f>
        <v>0</v>
      </c>
      <c r="G1232" s="231">
        <f t="shared" si="48"/>
        <v>0</v>
      </c>
      <c r="I1232" s="472"/>
      <c r="J1232" s="910">
        <f>'41'!J32</f>
        <v>0</v>
      </c>
      <c r="K1232" s="231">
        <f t="shared" si="47"/>
        <v>0</v>
      </c>
    </row>
    <row r="1233" spans="1:11">
      <c r="A1233" s="381">
        <v>1233</v>
      </c>
      <c r="B1233" s="146" t="s">
        <v>1464</v>
      </c>
      <c r="D1233" t="s">
        <v>905</v>
      </c>
      <c r="E1233" s="472"/>
      <c r="F1233" s="910">
        <f>'40'!J33</f>
        <v>0</v>
      </c>
      <c r="G1233" s="231">
        <f t="shared" si="48"/>
        <v>0</v>
      </c>
      <c r="I1233" s="472"/>
      <c r="J1233" s="910">
        <f>'41'!J33</f>
        <v>0</v>
      </c>
      <c r="K1233" s="231">
        <f t="shared" si="47"/>
        <v>0</v>
      </c>
    </row>
    <row r="1234" spans="1:11">
      <c r="A1234" s="381">
        <v>1234</v>
      </c>
      <c r="B1234" s="146" t="s">
        <v>983</v>
      </c>
      <c r="D1234" t="s">
        <v>905</v>
      </c>
      <c r="E1234" s="472"/>
      <c r="F1234" s="910">
        <f>'40'!J34</f>
        <v>98176</v>
      </c>
      <c r="G1234" s="231">
        <f t="shared" si="48"/>
        <v>98176</v>
      </c>
      <c r="I1234" s="472"/>
      <c r="J1234" s="910">
        <f>'41'!J35</f>
        <v>92272</v>
      </c>
      <c r="K1234" s="231">
        <f t="shared" si="47"/>
        <v>92272</v>
      </c>
    </row>
    <row r="1235" spans="1:11">
      <c r="A1235" s="381">
        <v>1235</v>
      </c>
      <c r="B1235" s="146" t="s">
        <v>220</v>
      </c>
      <c r="D1235" t="s">
        <v>905</v>
      </c>
      <c r="E1235" s="472"/>
      <c r="F1235" s="910">
        <f>'40'!J35</f>
        <v>0</v>
      </c>
      <c r="G1235" s="231">
        <f t="shared" si="48"/>
        <v>0</v>
      </c>
      <c r="I1235" s="472"/>
      <c r="J1235" s="910">
        <f>'41'!J36</f>
        <v>0</v>
      </c>
      <c r="K1235" s="231">
        <f t="shared" si="47"/>
        <v>0</v>
      </c>
    </row>
    <row r="1236" spans="1:11">
      <c r="A1236" s="381">
        <v>1236</v>
      </c>
      <c r="B1236" s="146" t="s">
        <v>984</v>
      </c>
      <c r="D1236" t="s">
        <v>905</v>
      </c>
      <c r="E1236" s="472"/>
      <c r="F1236" s="910">
        <f>'40'!J36</f>
        <v>0</v>
      </c>
      <c r="G1236" s="231">
        <f t="shared" si="48"/>
        <v>0</v>
      </c>
      <c r="I1236" s="472"/>
      <c r="J1236" s="910">
        <f>'41'!J37</f>
        <v>0</v>
      </c>
      <c r="K1236" s="231">
        <f t="shared" si="47"/>
        <v>0</v>
      </c>
    </row>
    <row r="1237" spans="1:11">
      <c r="A1237" s="381">
        <v>1237</v>
      </c>
      <c r="B1237" s="146" t="s">
        <v>222</v>
      </c>
      <c r="D1237" t="s">
        <v>905</v>
      </c>
      <c r="E1237" s="472"/>
      <c r="F1237" s="910">
        <f>'40'!J37</f>
        <v>0</v>
      </c>
      <c r="G1237" s="231">
        <f t="shared" si="48"/>
        <v>0</v>
      </c>
      <c r="I1237" s="472"/>
      <c r="J1237" s="910">
        <f>'41'!J38</f>
        <v>0</v>
      </c>
      <c r="K1237" s="231">
        <f t="shared" si="47"/>
        <v>0</v>
      </c>
    </row>
    <row r="1238" spans="1:11">
      <c r="A1238" s="381">
        <v>1238</v>
      </c>
      <c r="B1238" s="146" t="s">
        <v>223</v>
      </c>
      <c r="D1238" t="s">
        <v>905</v>
      </c>
      <c r="E1238" s="472"/>
      <c r="F1238" s="910">
        <f>'40'!J38</f>
        <v>0</v>
      </c>
      <c r="G1238" s="231">
        <f t="shared" si="48"/>
        <v>0</v>
      </c>
      <c r="I1238" s="472"/>
      <c r="J1238" s="910">
        <f>'41'!J39</f>
        <v>0</v>
      </c>
      <c r="K1238" s="231">
        <f t="shared" si="47"/>
        <v>0</v>
      </c>
    </row>
    <row r="1239" spans="1:11">
      <c r="A1239" s="381">
        <v>1239</v>
      </c>
      <c r="B1239" s="146" t="s">
        <v>457</v>
      </c>
      <c r="D1239" t="s">
        <v>905</v>
      </c>
      <c r="E1239" s="472"/>
      <c r="F1239" s="910">
        <f>'40'!J39</f>
        <v>0</v>
      </c>
      <c r="G1239" s="231">
        <f t="shared" si="48"/>
        <v>0</v>
      </c>
      <c r="I1239" s="472"/>
      <c r="J1239" s="910">
        <f>'41'!J40</f>
        <v>0</v>
      </c>
      <c r="K1239" s="231">
        <f t="shared" si="47"/>
        <v>0</v>
      </c>
    </row>
    <row r="1240" spans="1:11">
      <c r="A1240" s="381">
        <v>1240</v>
      </c>
      <c r="B1240" s="146" t="s">
        <v>8</v>
      </c>
      <c r="D1240" t="s">
        <v>905</v>
      </c>
      <c r="E1240" s="472"/>
      <c r="F1240" s="910">
        <f>'40'!J40</f>
        <v>0</v>
      </c>
      <c r="G1240" s="231">
        <f t="shared" si="48"/>
        <v>0</v>
      </c>
      <c r="I1240" s="472"/>
      <c r="J1240" s="910">
        <f>'41'!J41</f>
        <v>0</v>
      </c>
      <c r="K1240" s="231">
        <f t="shared" si="47"/>
        <v>0</v>
      </c>
    </row>
    <row r="1241" spans="1:11">
      <c r="A1241" s="381">
        <v>1241</v>
      </c>
      <c r="B1241" s="146" t="s">
        <v>224</v>
      </c>
      <c r="D1241" t="s">
        <v>905</v>
      </c>
      <c r="E1241" s="472"/>
      <c r="F1241" s="910">
        <f>'40'!J41</f>
        <v>0</v>
      </c>
      <c r="G1241" s="231">
        <f t="shared" si="48"/>
        <v>0</v>
      </c>
      <c r="I1241" s="472"/>
      <c r="J1241" s="910">
        <f>'41'!J42</f>
        <v>0</v>
      </c>
      <c r="K1241" s="231">
        <f t="shared" si="47"/>
        <v>0</v>
      </c>
    </row>
    <row r="1242" spans="1:11">
      <c r="A1242" s="381">
        <v>1242</v>
      </c>
      <c r="B1242" s="146" t="s">
        <v>226</v>
      </c>
      <c r="D1242" t="s">
        <v>905</v>
      </c>
      <c r="E1242" s="472"/>
      <c r="F1242" s="910">
        <f>'40'!J42</f>
        <v>-8204</v>
      </c>
      <c r="G1242" s="231">
        <f t="shared" si="48"/>
        <v>-8204</v>
      </c>
      <c r="I1242" s="472"/>
      <c r="J1242" s="910">
        <f>'41'!J43</f>
        <v>-4179</v>
      </c>
      <c r="K1242" s="231">
        <f t="shared" si="47"/>
        <v>-4179</v>
      </c>
    </row>
    <row r="1243" spans="1:11">
      <c r="A1243" s="381">
        <v>1243</v>
      </c>
      <c r="B1243" s="146" t="s">
        <v>227</v>
      </c>
      <c r="D1243" t="s">
        <v>905</v>
      </c>
      <c r="E1243" s="472"/>
      <c r="F1243" s="910">
        <f>'40'!J43</f>
        <v>11017</v>
      </c>
      <c r="G1243" s="231">
        <f t="shared" si="48"/>
        <v>11017</v>
      </c>
      <c r="I1243" s="472"/>
      <c r="J1243" s="910">
        <f>'41'!J44</f>
        <v>10083</v>
      </c>
      <c r="K1243" s="231">
        <f t="shared" si="47"/>
        <v>10083</v>
      </c>
    </row>
    <row r="1244" spans="1:11" ht="15.75">
      <c r="A1244" s="381">
        <v>1244</v>
      </c>
      <c r="B1244" s="341" t="s">
        <v>982</v>
      </c>
      <c r="D1244" t="s">
        <v>905</v>
      </c>
      <c r="E1244" s="472"/>
      <c r="F1244" s="910">
        <f>'40'!J44</f>
        <v>100989</v>
      </c>
      <c r="G1244" s="231">
        <f t="shared" si="48"/>
        <v>100989</v>
      </c>
      <c r="I1244" s="472"/>
      <c r="J1244" s="910">
        <f>'41'!J45</f>
        <v>98176</v>
      </c>
      <c r="K1244" s="231">
        <f t="shared" si="47"/>
        <v>98176</v>
      </c>
    </row>
    <row r="1245" spans="1:11" ht="15.75">
      <c r="A1245" s="381">
        <v>1245</v>
      </c>
      <c r="B1245" s="341" t="s">
        <v>985</v>
      </c>
      <c r="D1245" t="s">
        <v>905</v>
      </c>
      <c r="E1245" s="472"/>
      <c r="F1245" s="910">
        <f>'40'!J46</f>
        <v>47121</v>
      </c>
      <c r="G1245" s="231">
        <f t="shared" si="48"/>
        <v>47121</v>
      </c>
      <c r="I1245" s="472"/>
      <c r="J1245" s="910">
        <f>'41'!J47</f>
        <v>47809</v>
      </c>
      <c r="K1245" s="231">
        <f t="shared" si="47"/>
        <v>47809</v>
      </c>
    </row>
    <row r="1246" spans="1:11" ht="15.75">
      <c r="A1246" s="381">
        <v>1246</v>
      </c>
      <c r="B1246" s="341" t="s">
        <v>986</v>
      </c>
      <c r="D1246" t="s">
        <v>905</v>
      </c>
      <c r="E1246" s="472"/>
      <c r="F1246" s="910">
        <f>'40'!J48</f>
        <v>48377</v>
      </c>
      <c r="G1246" s="231">
        <f t="shared" si="48"/>
        <v>48377</v>
      </c>
      <c r="I1246" s="472"/>
      <c r="J1246" s="910">
        <f>'41'!J49</f>
        <v>47121</v>
      </c>
      <c r="K1246" s="231">
        <f t="shared" si="47"/>
        <v>47121</v>
      </c>
    </row>
    <row r="1247" spans="1:11" ht="15.75">
      <c r="A1247" s="381">
        <v>1247</v>
      </c>
      <c r="B1247" s="341" t="s">
        <v>987</v>
      </c>
      <c r="E1247" s="472"/>
      <c r="G1247" s="231">
        <f t="shared" si="48"/>
        <v>0</v>
      </c>
      <c r="I1247" s="472"/>
      <c r="K1247" s="231">
        <f t="shared" si="47"/>
        <v>0</v>
      </c>
    </row>
    <row r="1248" spans="1:11">
      <c r="A1248" s="381">
        <v>1248</v>
      </c>
      <c r="B1248" s="146" t="s">
        <v>228</v>
      </c>
      <c r="D1248" t="s">
        <v>905</v>
      </c>
      <c r="E1248" s="472"/>
      <c r="F1248" s="910">
        <f>'40'!J54</f>
        <v>46638</v>
      </c>
      <c r="G1248" s="231">
        <f t="shared" si="48"/>
        <v>46638</v>
      </c>
      <c r="I1248" s="472"/>
      <c r="J1248" s="910">
        <f>'41'!J55</f>
        <v>45161</v>
      </c>
      <c r="K1248" s="231">
        <f t="shared" si="47"/>
        <v>45161</v>
      </c>
    </row>
    <row r="1249" spans="1:11">
      <c r="A1249" s="381">
        <v>1249</v>
      </c>
      <c r="B1249" s="146" t="s">
        <v>229</v>
      </c>
      <c r="D1249" t="s">
        <v>905</v>
      </c>
      <c r="E1249" s="472"/>
      <c r="F1249" s="910">
        <f>'40'!J55</f>
        <v>609</v>
      </c>
      <c r="G1249" s="231">
        <f t="shared" si="48"/>
        <v>609</v>
      </c>
      <c r="I1249" s="472"/>
      <c r="J1249" s="910">
        <f>'41'!J56</f>
        <v>513</v>
      </c>
      <c r="K1249" s="231">
        <f t="shared" si="47"/>
        <v>513</v>
      </c>
    </row>
    <row r="1250" spans="1:11">
      <c r="A1250" s="381">
        <v>1250</v>
      </c>
      <c r="B1250" s="146" t="s">
        <v>230</v>
      </c>
      <c r="D1250" t="s">
        <v>905</v>
      </c>
      <c r="E1250" s="472"/>
      <c r="F1250" s="910">
        <f>'40'!J56</f>
        <v>1129</v>
      </c>
      <c r="G1250" s="231">
        <f t="shared" si="48"/>
        <v>1129</v>
      </c>
      <c r="I1250" s="472"/>
      <c r="J1250" s="910">
        <f>'41'!J57</f>
        <v>1447</v>
      </c>
      <c r="K1250" s="231">
        <f t="shared" si="47"/>
        <v>1447</v>
      </c>
    </row>
    <row r="1251" spans="1:11" ht="15.75">
      <c r="A1251" s="381">
        <v>1251</v>
      </c>
      <c r="B1251" s="341" t="s">
        <v>106</v>
      </c>
      <c r="D1251" t="s">
        <v>905</v>
      </c>
      <c r="E1251" s="472"/>
      <c r="F1251" s="910">
        <f>'40'!J57</f>
        <v>48376</v>
      </c>
      <c r="G1251" s="231">
        <f t="shared" si="48"/>
        <v>48376</v>
      </c>
      <c r="I1251" s="472"/>
      <c r="J1251" s="910">
        <f>'41'!J58</f>
        <v>47121</v>
      </c>
      <c r="K1251" s="231">
        <f t="shared" si="47"/>
        <v>47121</v>
      </c>
    </row>
    <row r="1252" spans="1:11" ht="15.75">
      <c r="A1252" s="381">
        <v>1252</v>
      </c>
      <c r="B1252" s="341" t="s">
        <v>231</v>
      </c>
      <c r="E1252" s="472"/>
      <c r="G1252" s="231">
        <f t="shared" si="48"/>
        <v>0</v>
      </c>
      <c r="I1252" s="472"/>
      <c r="K1252" s="231">
        <f t="shared" si="47"/>
        <v>0</v>
      </c>
    </row>
    <row r="1253" spans="1:11">
      <c r="A1253" s="381">
        <v>1253</v>
      </c>
      <c r="B1253" s="146" t="s">
        <v>232</v>
      </c>
      <c r="D1253" t="s">
        <v>905</v>
      </c>
      <c r="E1253" s="472"/>
      <c r="F1253" s="910">
        <f>'40'!J60</f>
        <v>48376</v>
      </c>
      <c r="G1253" s="231">
        <f t="shared" si="48"/>
        <v>48376</v>
      </c>
      <c r="I1253" s="472"/>
      <c r="J1253" s="910">
        <f>'41'!J61</f>
        <v>47121</v>
      </c>
      <c r="K1253" s="231">
        <f t="shared" si="47"/>
        <v>47121</v>
      </c>
    </row>
    <row r="1254" spans="1:11">
      <c r="A1254" s="381">
        <v>1254</v>
      </c>
      <c r="B1254" s="388" t="s">
        <v>1703</v>
      </c>
      <c r="D1254" t="s">
        <v>905</v>
      </c>
      <c r="E1254" s="472"/>
      <c r="F1254" s="910">
        <f>'40'!J61</f>
        <v>0</v>
      </c>
      <c r="G1254" s="231">
        <f t="shared" si="48"/>
        <v>0</v>
      </c>
      <c r="I1254" s="472"/>
      <c r="J1254" s="910">
        <f>'41'!J62</f>
        <v>0</v>
      </c>
      <c r="K1254" s="231">
        <f t="shared" si="47"/>
        <v>0</v>
      </c>
    </row>
    <row r="1255" spans="1:11">
      <c r="A1255" s="381">
        <v>1255</v>
      </c>
      <c r="B1255" s="146" t="s">
        <v>391</v>
      </c>
      <c r="D1255" t="s">
        <v>905</v>
      </c>
      <c r="E1255" s="472"/>
      <c r="F1255" s="910">
        <f>'40'!J62</f>
        <v>0</v>
      </c>
      <c r="G1255" s="231">
        <f t="shared" si="48"/>
        <v>0</v>
      </c>
      <c r="I1255" s="472"/>
      <c r="J1255" s="910">
        <f>'41'!J63</f>
        <v>0</v>
      </c>
      <c r="K1255" s="231">
        <f t="shared" si="47"/>
        <v>0</v>
      </c>
    </row>
    <row r="1256" spans="1:11">
      <c r="A1256" s="381">
        <v>1256</v>
      </c>
      <c r="B1256" s="146" t="s">
        <v>234</v>
      </c>
      <c r="D1256" t="s">
        <v>905</v>
      </c>
      <c r="E1256" s="472"/>
      <c r="F1256" s="910">
        <f>'40'!J63</f>
        <v>0</v>
      </c>
      <c r="G1256" s="231">
        <f t="shared" si="48"/>
        <v>0</v>
      </c>
      <c r="I1256" s="472"/>
      <c r="J1256" s="910">
        <f>'41'!J64</f>
        <v>0</v>
      </c>
      <c r="K1256" s="231">
        <f t="shared" si="47"/>
        <v>0</v>
      </c>
    </row>
    <row r="1257" spans="1:11" ht="15.75">
      <c r="A1257" s="381">
        <v>1257</v>
      </c>
      <c r="B1257" s="341" t="s">
        <v>106</v>
      </c>
      <c r="D1257" t="s">
        <v>905</v>
      </c>
      <c r="E1257" s="472"/>
      <c r="F1257" s="910">
        <f>'40'!J64</f>
        <v>48376</v>
      </c>
      <c r="G1257" s="231">
        <f t="shared" si="48"/>
        <v>48376</v>
      </c>
      <c r="I1257" s="472"/>
      <c r="J1257" s="910">
        <f>'41'!J65</f>
        <v>47121</v>
      </c>
      <c r="K1257" s="231">
        <f t="shared" si="47"/>
        <v>47121</v>
      </c>
    </row>
    <row r="1258" spans="1:11" ht="15.75">
      <c r="A1258" s="381">
        <v>1258</v>
      </c>
      <c r="B1258" s="341" t="s">
        <v>991</v>
      </c>
      <c r="E1258" s="472"/>
      <c r="G1258" s="231">
        <f t="shared" si="48"/>
        <v>0</v>
      </c>
      <c r="I1258" s="472"/>
      <c r="K1258" s="231">
        <f t="shared" si="47"/>
        <v>0</v>
      </c>
    </row>
    <row r="1259" spans="1:11">
      <c r="A1259" s="381">
        <v>1259</v>
      </c>
      <c r="B1259" s="146" t="s">
        <v>1463</v>
      </c>
      <c r="D1259" t="s">
        <v>905</v>
      </c>
      <c r="E1259" s="472"/>
      <c r="F1259" s="910">
        <f>'40'!L11</f>
        <v>1303</v>
      </c>
      <c r="G1259" s="231">
        <f t="shared" si="48"/>
        <v>1303</v>
      </c>
      <c r="I1259" s="472"/>
      <c r="J1259" s="910">
        <f>'41'!L11</f>
        <v>1350</v>
      </c>
      <c r="K1259" s="231">
        <f t="shared" ref="K1259:K1319" si="49">J1259-I1259</f>
        <v>1350</v>
      </c>
    </row>
    <row r="1260" spans="1:11">
      <c r="A1260" s="381">
        <v>1260</v>
      </c>
      <c r="B1260" s="146" t="s">
        <v>1536</v>
      </c>
      <c r="D1260" t="s">
        <v>905</v>
      </c>
      <c r="E1260" s="472"/>
      <c r="F1260" s="910">
        <f>'40'!L12</f>
        <v>0</v>
      </c>
      <c r="G1260" s="231">
        <f t="shared" si="48"/>
        <v>0</v>
      </c>
      <c r="I1260" s="472"/>
      <c r="J1260" s="910">
        <f>'41'!L12</f>
        <v>0</v>
      </c>
      <c r="K1260" s="231">
        <f t="shared" si="49"/>
        <v>0</v>
      </c>
    </row>
    <row r="1261" spans="1:11">
      <c r="A1261" s="381">
        <v>1261</v>
      </c>
      <c r="B1261" s="146" t="s">
        <v>1537</v>
      </c>
      <c r="D1261" t="s">
        <v>905</v>
      </c>
      <c r="E1261" s="472"/>
      <c r="F1261" s="910">
        <f>'40'!L13</f>
        <v>0</v>
      </c>
      <c r="G1261" s="231">
        <f t="shared" si="48"/>
        <v>0</v>
      </c>
      <c r="I1261" s="472"/>
      <c r="J1261" s="910">
        <f>'41'!L13</f>
        <v>0</v>
      </c>
      <c r="K1261" s="231">
        <f t="shared" si="49"/>
        <v>0</v>
      </c>
    </row>
    <row r="1262" spans="1:11">
      <c r="A1262" s="381">
        <v>1262</v>
      </c>
      <c r="B1262" s="146" t="s">
        <v>1464</v>
      </c>
      <c r="D1262" t="s">
        <v>905</v>
      </c>
      <c r="E1262" s="472"/>
      <c r="F1262" s="910">
        <f>'40'!L14</f>
        <v>0</v>
      </c>
      <c r="G1262" s="231">
        <f t="shared" si="48"/>
        <v>0</v>
      </c>
      <c r="I1262" s="472"/>
      <c r="J1262" s="910">
        <f>'41'!L14</f>
        <v>0</v>
      </c>
      <c r="K1262" s="231">
        <f t="shared" si="49"/>
        <v>0</v>
      </c>
    </row>
    <row r="1263" spans="1:11">
      <c r="A1263" s="381">
        <v>1263</v>
      </c>
      <c r="B1263" s="146" t="s">
        <v>981</v>
      </c>
      <c r="D1263" t="s">
        <v>905</v>
      </c>
      <c r="E1263" s="472"/>
      <c r="F1263" s="910">
        <f>'40'!L15</f>
        <v>1303</v>
      </c>
      <c r="G1263" s="231">
        <f t="shared" si="48"/>
        <v>1303</v>
      </c>
      <c r="I1263" s="472"/>
      <c r="J1263" s="910">
        <f>'41'!L15</f>
        <v>1350</v>
      </c>
      <c r="K1263" s="231">
        <f t="shared" si="49"/>
        <v>1350</v>
      </c>
    </row>
    <row r="1264" spans="1:11">
      <c r="A1264" s="381">
        <v>1264</v>
      </c>
      <c r="B1264" s="146" t="s">
        <v>220</v>
      </c>
      <c r="D1264" t="s">
        <v>905</v>
      </c>
      <c r="E1264" s="472"/>
      <c r="F1264" s="910">
        <f>'40'!L16</f>
        <v>0</v>
      </c>
      <c r="G1264" s="231">
        <f t="shared" si="48"/>
        <v>0</v>
      </c>
      <c r="I1264" s="472"/>
      <c r="J1264" s="910">
        <f>'41'!L16</f>
        <v>0</v>
      </c>
      <c r="K1264" s="231">
        <f t="shared" si="49"/>
        <v>0</v>
      </c>
    </row>
    <row r="1265" spans="1:11">
      <c r="A1265" s="381">
        <v>1265</v>
      </c>
      <c r="B1265" s="146" t="s">
        <v>647</v>
      </c>
      <c r="D1265" t="s">
        <v>905</v>
      </c>
      <c r="E1265" s="472"/>
      <c r="F1265" s="910">
        <f>'40'!L18</f>
        <v>357</v>
      </c>
      <c r="G1265" s="231">
        <f t="shared" si="48"/>
        <v>357</v>
      </c>
      <c r="I1265" s="472"/>
      <c r="J1265" s="910">
        <f>'41'!L18</f>
        <v>12</v>
      </c>
      <c r="K1265" s="231">
        <f t="shared" si="49"/>
        <v>12</v>
      </c>
    </row>
    <row r="1266" spans="1:11">
      <c r="A1266" s="381">
        <v>1266</v>
      </c>
      <c r="B1266" s="146" t="s">
        <v>648</v>
      </c>
      <c r="D1266" t="s">
        <v>905</v>
      </c>
      <c r="E1266" s="472"/>
      <c r="F1266" s="910">
        <f>'40'!L19</f>
        <v>0</v>
      </c>
      <c r="G1266" s="231">
        <f t="shared" si="48"/>
        <v>0</v>
      </c>
      <c r="I1266" s="472"/>
      <c r="J1266" s="910">
        <f>'41'!L19</f>
        <v>0</v>
      </c>
      <c r="K1266" s="231">
        <f t="shared" si="49"/>
        <v>0</v>
      </c>
    </row>
    <row r="1267" spans="1:11">
      <c r="A1267" s="381">
        <v>1267</v>
      </c>
      <c r="B1267" s="146" t="s">
        <v>649</v>
      </c>
      <c r="D1267" t="s">
        <v>905</v>
      </c>
      <c r="E1267" s="472"/>
      <c r="F1267" s="910">
        <f>'40'!L20</f>
        <v>0</v>
      </c>
      <c r="G1267" s="231">
        <f t="shared" si="48"/>
        <v>0</v>
      </c>
      <c r="I1267" s="472"/>
      <c r="J1267" s="910">
        <f>'41'!L20</f>
        <v>0</v>
      </c>
      <c r="K1267" s="231">
        <f t="shared" si="49"/>
        <v>0</v>
      </c>
    </row>
    <row r="1268" spans="1:11">
      <c r="A1268" s="381">
        <v>1268</v>
      </c>
      <c r="B1268" s="146" t="s">
        <v>221</v>
      </c>
      <c r="D1268" t="s">
        <v>905</v>
      </c>
      <c r="E1268" s="472"/>
      <c r="F1268" s="910">
        <f>'40'!L21</f>
        <v>0</v>
      </c>
      <c r="G1268" s="231">
        <f t="shared" si="48"/>
        <v>0</v>
      </c>
      <c r="I1268" s="472"/>
      <c r="J1268" s="910">
        <f>'41'!L21</f>
        <v>0</v>
      </c>
      <c r="K1268" s="231">
        <f t="shared" si="49"/>
        <v>0</v>
      </c>
    </row>
    <row r="1269" spans="1:11">
      <c r="A1269" s="381">
        <v>1269</v>
      </c>
      <c r="B1269" s="146" t="s">
        <v>222</v>
      </c>
      <c r="D1269" t="s">
        <v>905</v>
      </c>
      <c r="E1269" s="472"/>
      <c r="F1269" s="910">
        <f>'40'!L22</f>
        <v>0</v>
      </c>
      <c r="G1269" s="231">
        <f t="shared" si="48"/>
        <v>0</v>
      </c>
      <c r="I1269" s="472"/>
      <c r="J1269" s="910">
        <f>'41'!L22</f>
        <v>0</v>
      </c>
      <c r="K1269" s="231">
        <f t="shared" si="49"/>
        <v>0</v>
      </c>
    </row>
    <row r="1270" spans="1:11">
      <c r="A1270" s="381">
        <v>1270</v>
      </c>
      <c r="B1270" s="146" t="s">
        <v>223</v>
      </c>
      <c r="D1270" t="s">
        <v>905</v>
      </c>
      <c r="E1270" s="472"/>
      <c r="F1270" s="910">
        <f>'40'!L23</f>
        <v>0</v>
      </c>
      <c r="G1270" s="231">
        <f t="shared" si="48"/>
        <v>0</v>
      </c>
      <c r="I1270" s="472"/>
      <c r="J1270" s="910">
        <f>'41'!L23</f>
        <v>0</v>
      </c>
      <c r="K1270" s="231">
        <f t="shared" si="49"/>
        <v>0</v>
      </c>
    </row>
    <row r="1271" spans="1:11">
      <c r="A1271" s="381">
        <v>1271</v>
      </c>
      <c r="B1271" s="146" t="s">
        <v>457</v>
      </c>
      <c r="D1271" t="s">
        <v>905</v>
      </c>
      <c r="E1271" s="472"/>
      <c r="F1271" s="910">
        <f>'40'!L24</f>
        <v>0</v>
      </c>
      <c r="G1271" s="231">
        <f t="shared" si="48"/>
        <v>0</v>
      </c>
      <c r="I1271" s="472"/>
      <c r="J1271" s="910">
        <f>'41'!L24</f>
        <v>0</v>
      </c>
      <c r="K1271" s="231">
        <f t="shared" si="49"/>
        <v>0</v>
      </c>
    </row>
    <row r="1272" spans="1:11">
      <c r="A1272" s="381">
        <v>1272</v>
      </c>
      <c r="B1272" s="146" t="s">
        <v>8</v>
      </c>
      <c r="D1272" t="s">
        <v>905</v>
      </c>
      <c r="E1272" s="472"/>
      <c r="F1272" s="910">
        <f>'40'!L25</f>
        <v>0</v>
      </c>
      <c r="G1272" s="231">
        <f t="shared" si="48"/>
        <v>0</v>
      </c>
      <c r="I1272" s="472"/>
      <c r="J1272" s="910">
        <f>'41'!L25</f>
        <v>0</v>
      </c>
      <c r="K1272" s="231">
        <f t="shared" si="49"/>
        <v>0</v>
      </c>
    </row>
    <row r="1273" spans="1:11">
      <c r="A1273" s="381">
        <v>1273</v>
      </c>
      <c r="B1273" s="146" t="s">
        <v>224</v>
      </c>
      <c r="D1273" t="s">
        <v>905</v>
      </c>
      <c r="E1273" s="472"/>
      <c r="F1273" s="910">
        <f>'40'!L26</f>
        <v>0</v>
      </c>
      <c r="G1273" s="231">
        <f t="shared" si="48"/>
        <v>0</v>
      </c>
      <c r="I1273" s="472"/>
      <c r="J1273" s="910">
        <f>'41'!L26</f>
        <v>0</v>
      </c>
      <c r="K1273" s="231">
        <f t="shared" si="49"/>
        <v>0</v>
      </c>
    </row>
    <row r="1274" spans="1:11">
      <c r="A1274" s="381">
        <v>1274</v>
      </c>
      <c r="B1274" s="146" t="s">
        <v>225</v>
      </c>
      <c r="D1274" t="s">
        <v>905</v>
      </c>
      <c r="E1274" s="472"/>
      <c r="F1274" s="910">
        <f>'40'!L27</f>
        <v>0</v>
      </c>
      <c r="G1274" s="231">
        <f t="shared" si="48"/>
        <v>0</v>
      </c>
      <c r="I1274" s="472"/>
      <c r="J1274" s="910">
        <f>'41'!L27</f>
        <v>-59</v>
      </c>
      <c r="K1274" s="231">
        <f t="shared" si="49"/>
        <v>-59</v>
      </c>
    </row>
    <row r="1275" spans="1:11" ht="15.75">
      <c r="A1275" s="381">
        <v>1275</v>
      </c>
      <c r="B1275" s="341" t="s">
        <v>982</v>
      </c>
      <c r="D1275" t="s">
        <v>905</v>
      </c>
      <c r="E1275" s="472"/>
      <c r="F1275" s="910">
        <f>'40'!L28</f>
        <v>1660</v>
      </c>
      <c r="G1275" s="231">
        <f t="shared" si="48"/>
        <v>1660</v>
      </c>
      <c r="I1275" s="472"/>
      <c r="J1275" s="910">
        <f>'41'!L28</f>
        <v>1303</v>
      </c>
      <c r="K1275" s="231">
        <f t="shared" si="49"/>
        <v>1303</v>
      </c>
    </row>
    <row r="1276" spans="1:11">
      <c r="A1276" s="381">
        <v>1276</v>
      </c>
      <c r="B1276" s="146" t="s">
        <v>1465</v>
      </c>
      <c r="D1276" t="s">
        <v>905</v>
      </c>
      <c r="E1276" s="472"/>
      <c r="F1276" s="910">
        <f>'40'!L31</f>
        <v>1154</v>
      </c>
      <c r="G1276" s="231">
        <f t="shared" si="48"/>
        <v>1154</v>
      </c>
      <c r="I1276" s="472"/>
      <c r="J1276" s="910">
        <f>'41'!L31</f>
        <v>1166</v>
      </c>
      <c r="K1276" s="231">
        <f t="shared" si="49"/>
        <v>1166</v>
      </c>
    </row>
    <row r="1277" spans="1:11">
      <c r="A1277" s="381">
        <v>1277</v>
      </c>
      <c r="B1277" s="146" t="s">
        <v>1536</v>
      </c>
      <c r="D1277" t="s">
        <v>905</v>
      </c>
      <c r="E1277" s="472"/>
      <c r="F1277" s="910">
        <f>'40'!L32</f>
        <v>0</v>
      </c>
      <c r="G1277" s="231">
        <f t="shared" si="48"/>
        <v>0</v>
      </c>
      <c r="I1277" s="472"/>
      <c r="J1277" s="910">
        <f>'41'!L32</f>
        <v>0</v>
      </c>
      <c r="K1277" s="231">
        <f t="shared" si="49"/>
        <v>0</v>
      </c>
    </row>
    <row r="1278" spans="1:11">
      <c r="A1278" s="381">
        <v>1278</v>
      </c>
      <c r="B1278" s="146" t="s">
        <v>1464</v>
      </c>
      <c r="D1278" t="s">
        <v>905</v>
      </c>
      <c r="E1278" s="472"/>
      <c r="F1278" s="910">
        <f>'40'!L33</f>
        <v>0</v>
      </c>
      <c r="G1278" s="231">
        <f t="shared" si="48"/>
        <v>0</v>
      </c>
      <c r="I1278" s="472"/>
      <c r="J1278" s="910">
        <f>'41'!L33</f>
        <v>0</v>
      </c>
      <c r="K1278" s="231">
        <f t="shared" si="49"/>
        <v>0</v>
      </c>
    </row>
    <row r="1279" spans="1:11">
      <c r="A1279" s="381">
        <v>1279</v>
      </c>
      <c r="B1279" s="146" t="s">
        <v>983</v>
      </c>
      <c r="D1279" t="s">
        <v>905</v>
      </c>
      <c r="E1279" s="472"/>
      <c r="F1279" s="910">
        <f>'40'!L34</f>
        <v>1154</v>
      </c>
      <c r="G1279" s="231">
        <f t="shared" si="48"/>
        <v>1154</v>
      </c>
      <c r="I1279" s="472"/>
      <c r="J1279" s="910">
        <f>'41'!L35</f>
        <v>1166</v>
      </c>
      <c r="K1279" s="231">
        <f t="shared" si="49"/>
        <v>1166</v>
      </c>
    </row>
    <row r="1280" spans="1:11">
      <c r="A1280" s="381">
        <v>1280</v>
      </c>
      <c r="B1280" s="146" t="s">
        <v>220</v>
      </c>
      <c r="D1280" t="s">
        <v>905</v>
      </c>
      <c r="E1280" s="472"/>
      <c r="F1280" s="910">
        <f>'40'!L35</f>
        <v>0</v>
      </c>
      <c r="G1280" s="231">
        <f t="shared" si="48"/>
        <v>0</v>
      </c>
      <c r="I1280" s="472"/>
      <c r="J1280" s="910">
        <f>'41'!L36</f>
        <v>0</v>
      </c>
      <c r="K1280" s="231">
        <f t="shared" si="49"/>
        <v>0</v>
      </c>
    </row>
    <row r="1281" spans="1:11">
      <c r="A1281" s="381">
        <v>1281</v>
      </c>
      <c r="B1281" s="146" t="s">
        <v>984</v>
      </c>
      <c r="D1281" t="s">
        <v>905</v>
      </c>
      <c r="E1281" s="472"/>
      <c r="F1281" s="910">
        <f>'40'!L36</f>
        <v>0</v>
      </c>
      <c r="G1281" s="231">
        <f t="shared" si="48"/>
        <v>0</v>
      </c>
      <c r="I1281" s="472"/>
      <c r="J1281" s="910">
        <f>'41'!L37</f>
        <v>0</v>
      </c>
      <c r="K1281" s="231">
        <f t="shared" si="49"/>
        <v>0</v>
      </c>
    </row>
    <row r="1282" spans="1:11">
      <c r="A1282" s="381">
        <v>1282</v>
      </c>
      <c r="B1282" s="146" t="s">
        <v>222</v>
      </c>
      <c r="D1282" t="s">
        <v>905</v>
      </c>
      <c r="E1282" s="472"/>
      <c r="F1282" s="910">
        <f>'40'!L37</f>
        <v>0</v>
      </c>
      <c r="G1282" s="231">
        <f t="shared" si="48"/>
        <v>0</v>
      </c>
      <c r="I1282" s="472"/>
      <c r="J1282" s="910">
        <f>'41'!L38</f>
        <v>0</v>
      </c>
      <c r="K1282" s="231">
        <f t="shared" si="49"/>
        <v>0</v>
      </c>
    </row>
    <row r="1283" spans="1:11">
      <c r="A1283" s="381">
        <v>1283</v>
      </c>
      <c r="B1283" s="146" t="s">
        <v>223</v>
      </c>
      <c r="D1283" t="s">
        <v>905</v>
      </c>
      <c r="E1283" s="472"/>
      <c r="F1283" s="910">
        <f>'40'!L38</f>
        <v>0</v>
      </c>
      <c r="G1283" s="231">
        <f t="shared" si="48"/>
        <v>0</v>
      </c>
      <c r="I1283" s="472"/>
      <c r="J1283" s="910">
        <f>'41'!L39</f>
        <v>0</v>
      </c>
      <c r="K1283" s="231">
        <f t="shared" si="49"/>
        <v>0</v>
      </c>
    </row>
    <row r="1284" spans="1:11">
      <c r="A1284" s="381">
        <v>1284</v>
      </c>
      <c r="B1284" s="146" t="s">
        <v>457</v>
      </c>
      <c r="D1284" t="s">
        <v>905</v>
      </c>
      <c r="E1284" s="472"/>
      <c r="F1284" s="910">
        <f>'40'!L39</f>
        <v>0</v>
      </c>
      <c r="G1284" s="231">
        <f t="shared" si="48"/>
        <v>0</v>
      </c>
      <c r="I1284" s="472"/>
      <c r="J1284" s="910">
        <f>'41'!L40</f>
        <v>0</v>
      </c>
      <c r="K1284" s="231">
        <f t="shared" si="49"/>
        <v>0</v>
      </c>
    </row>
    <row r="1285" spans="1:11">
      <c r="A1285" s="381">
        <v>1285</v>
      </c>
      <c r="B1285" s="146" t="s">
        <v>8</v>
      </c>
      <c r="D1285" t="s">
        <v>905</v>
      </c>
      <c r="E1285" s="472"/>
      <c r="F1285" s="910">
        <f>'40'!L40</f>
        <v>0</v>
      </c>
      <c r="G1285" s="231">
        <f t="shared" si="48"/>
        <v>0</v>
      </c>
      <c r="I1285" s="472"/>
      <c r="J1285" s="910">
        <f>'41'!L41</f>
        <v>0</v>
      </c>
      <c r="K1285" s="231">
        <f t="shared" si="49"/>
        <v>0</v>
      </c>
    </row>
    <row r="1286" spans="1:11">
      <c r="A1286" s="381">
        <v>1286</v>
      </c>
      <c r="B1286" s="146" t="s">
        <v>224</v>
      </c>
      <c r="D1286" t="s">
        <v>905</v>
      </c>
      <c r="E1286" s="472"/>
      <c r="F1286" s="910">
        <f>'40'!L41</f>
        <v>0</v>
      </c>
      <c r="G1286" s="231">
        <f t="shared" si="48"/>
        <v>0</v>
      </c>
      <c r="I1286" s="472"/>
      <c r="J1286" s="910">
        <f>'41'!L42</f>
        <v>0</v>
      </c>
      <c r="K1286" s="231">
        <f t="shared" si="49"/>
        <v>0</v>
      </c>
    </row>
    <row r="1287" spans="1:11">
      <c r="A1287" s="381">
        <v>1287</v>
      </c>
      <c r="B1287" s="146" t="s">
        <v>226</v>
      </c>
      <c r="D1287" t="s">
        <v>905</v>
      </c>
      <c r="E1287" s="472"/>
      <c r="F1287" s="910">
        <f>'40'!L42</f>
        <v>0</v>
      </c>
      <c r="G1287" s="231">
        <f t="shared" si="48"/>
        <v>0</v>
      </c>
      <c r="I1287" s="472"/>
      <c r="J1287" s="910">
        <f>'41'!L43</f>
        <v>-59</v>
      </c>
      <c r="K1287" s="231">
        <f t="shared" si="49"/>
        <v>-59</v>
      </c>
    </row>
    <row r="1288" spans="1:11">
      <c r="A1288" s="381">
        <v>1288</v>
      </c>
      <c r="B1288" s="146" t="s">
        <v>227</v>
      </c>
      <c r="D1288" t="s">
        <v>905</v>
      </c>
      <c r="E1288" s="472"/>
      <c r="F1288" s="910">
        <f>'40'!L43</f>
        <v>76</v>
      </c>
      <c r="G1288" s="231">
        <f t="shared" si="48"/>
        <v>76</v>
      </c>
      <c r="I1288" s="472"/>
      <c r="J1288" s="910">
        <f>'41'!L44</f>
        <v>47</v>
      </c>
      <c r="K1288" s="231">
        <f t="shared" si="49"/>
        <v>47</v>
      </c>
    </row>
    <row r="1289" spans="1:11" ht="15.75">
      <c r="A1289" s="381">
        <v>1289</v>
      </c>
      <c r="B1289" s="341" t="s">
        <v>982</v>
      </c>
      <c r="D1289" t="s">
        <v>905</v>
      </c>
      <c r="E1289" s="472"/>
      <c r="F1289" s="910">
        <f>'40'!L44</f>
        <v>1230</v>
      </c>
      <c r="G1289" s="231">
        <f t="shared" si="48"/>
        <v>1230</v>
      </c>
      <c r="I1289" s="472"/>
      <c r="J1289" s="910">
        <f>'41'!L45</f>
        <v>1154</v>
      </c>
      <c r="K1289" s="231">
        <f t="shared" si="49"/>
        <v>1154</v>
      </c>
    </row>
    <row r="1290" spans="1:11" ht="15.75">
      <c r="A1290" s="381">
        <v>1290</v>
      </c>
      <c r="B1290" s="341" t="s">
        <v>985</v>
      </c>
      <c r="D1290" t="s">
        <v>905</v>
      </c>
      <c r="E1290" s="472"/>
      <c r="F1290" s="910">
        <f>'40'!L46</f>
        <v>149</v>
      </c>
      <c r="G1290" s="231">
        <f t="shared" ref="G1290:G1351" si="50">F1290-E1290</f>
        <v>149</v>
      </c>
      <c r="I1290" s="472"/>
      <c r="J1290" s="910">
        <f>'41'!L47</f>
        <v>184</v>
      </c>
      <c r="K1290" s="231">
        <f t="shared" si="49"/>
        <v>184</v>
      </c>
    </row>
    <row r="1291" spans="1:11" ht="15.75">
      <c r="A1291" s="381">
        <v>1291</v>
      </c>
      <c r="B1291" s="341" t="s">
        <v>986</v>
      </c>
      <c r="D1291" t="s">
        <v>905</v>
      </c>
      <c r="E1291" s="472"/>
      <c r="F1291" s="910">
        <f>'40'!L48</f>
        <v>430</v>
      </c>
      <c r="G1291" s="231">
        <f t="shared" si="50"/>
        <v>430</v>
      </c>
      <c r="I1291" s="472"/>
      <c r="J1291" s="910">
        <f>'41'!L49</f>
        <v>149</v>
      </c>
      <c r="K1291" s="231">
        <f t="shared" si="49"/>
        <v>149</v>
      </c>
    </row>
    <row r="1292" spans="1:11" ht="15.75">
      <c r="A1292" s="381">
        <v>1292</v>
      </c>
      <c r="B1292" s="341" t="s">
        <v>987</v>
      </c>
      <c r="E1292" s="472"/>
      <c r="G1292" s="231">
        <f t="shared" si="50"/>
        <v>0</v>
      </c>
      <c r="I1292" s="472"/>
      <c r="K1292" s="231">
        <f t="shared" si="49"/>
        <v>0</v>
      </c>
    </row>
    <row r="1293" spans="1:11">
      <c r="A1293" s="381">
        <v>1293</v>
      </c>
      <c r="B1293" s="146" t="s">
        <v>228</v>
      </c>
      <c r="D1293" t="s">
        <v>905</v>
      </c>
      <c r="E1293" s="472"/>
      <c r="F1293" s="910">
        <f>'40'!L54</f>
        <v>430</v>
      </c>
      <c r="G1293" s="231">
        <f t="shared" si="50"/>
        <v>430</v>
      </c>
      <c r="I1293" s="472"/>
      <c r="J1293" s="910">
        <f>'41'!L55</f>
        <v>149</v>
      </c>
      <c r="K1293" s="231">
        <f t="shared" si="49"/>
        <v>149</v>
      </c>
    </row>
    <row r="1294" spans="1:11">
      <c r="A1294" s="381">
        <v>1294</v>
      </c>
      <c r="B1294" s="146" t="s">
        <v>229</v>
      </c>
      <c r="D1294" t="s">
        <v>905</v>
      </c>
      <c r="E1294" s="472"/>
      <c r="F1294" s="910">
        <f>'40'!L55</f>
        <v>0</v>
      </c>
      <c r="G1294" s="231">
        <f t="shared" si="50"/>
        <v>0</v>
      </c>
      <c r="I1294" s="472"/>
      <c r="J1294" s="910">
        <f>'41'!L56</f>
        <v>0</v>
      </c>
      <c r="K1294" s="231">
        <f t="shared" si="49"/>
        <v>0</v>
      </c>
    </row>
    <row r="1295" spans="1:11">
      <c r="A1295" s="381">
        <v>1295</v>
      </c>
      <c r="B1295" s="146" t="s">
        <v>230</v>
      </c>
      <c r="D1295" t="s">
        <v>905</v>
      </c>
      <c r="E1295" s="472"/>
      <c r="F1295" s="910">
        <f>'40'!L56</f>
        <v>0</v>
      </c>
      <c r="G1295" s="231">
        <f t="shared" si="50"/>
        <v>0</v>
      </c>
      <c r="I1295" s="472"/>
      <c r="J1295" s="910">
        <f>'41'!L57</f>
        <v>0</v>
      </c>
      <c r="K1295" s="231">
        <f t="shared" si="49"/>
        <v>0</v>
      </c>
    </row>
    <row r="1296" spans="1:11" ht="15.75">
      <c r="A1296" s="381">
        <v>1296</v>
      </c>
      <c r="B1296" s="341" t="s">
        <v>106</v>
      </c>
      <c r="D1296" t="s">
        <v>905</v>
      </c>
      <c r="E1296" s="472"/>
      <c r="F1296" s="910">
        <f>'40'!L57</f>
        <v>430</v>
      </c>
      <c r="G1296" s="231">
        <f t="shared" si="50"/>
        <v>430</v>
      </c>
      <c r="I1296" s="472"/>
      <c r="J1296" s="910">
        <f>'41'!L58</f>
        <v>149</v>
      </c>
      <c r="K1296" s="231">
        <f t="shared" si="49"/>
        <v>149</v>
      </c>
    </row>
    <row r="1297" spans="1:11" ht="15.75">
      <c r="A1297" s="381">
        <v>1297</v>
      </c>
      <c r="B1297" s="341" t="s">
        <v>231</v>
      </c>
      <c r="E1297" s="472"/>
      <c r="G1297" s="231">
        <f t="shared" si="50"/>
        <v>0</v>
      </c>
      <c r="I1297" s="472"/>
      <c r="K1297" s="231">
        <f t="shared" si="49"/>
        <v>0</v>
      </c>
    </row>
    <row r="1298" spans="1:11">
      <c r="A1298" s="381">
        <v>1298</v>
      </c>
      <c r="B1298" s="146" t="s">
        <v>232</v>
      </c>
      <c r="D1298" t="s">
        <v>905</v>
      </c>
      <c r="E1298" s="472"/>
      <c r="F1298" s="910">
        <f>'40'!L60</f>
        <v>430</v>
      </c>
      <c r="G1298" s="231">
        <f t="shared" si="50"/>
        <v>430</v>
      </c>
      <c r="I1298" s="472"/>
      <c r="J1298" s="910">
        <f>'41'!L61</f>
        <v>149</v>
      </c>
      <c r="K1298" s="231">
        <f t="shared" si="49"/>
        <v>149</v>
      </c>
    </row>
    <row r="1299" spans="1:11">
      <c r="A1299" s="381">
        <v>1299</v>
      </c>
      <c r="B1299" s="388" t="s">
        <v>1703</v>
      </c>
      <c r="D1299" t="s">
        <v>905</v>
      </c>
      <c r="E1299" s="472"/>
      <c r="F1299" s="910">
        <f>'40'!L61</f>
        <v>0</v>
      </c>
      <c r="G1299" s="231">
        <f t="shared" si="50"/>
        <v>0</v>
      </c>
      <c r="I1299" s="472"/>
      <c r="J1299" s="910">
        <f>'41'!L62</f>
        <v>0</v>
      </c>
      <c r="K1299" s="231">
        <f t="shared" si="49"/>
        <v>0</v>
      </c>
    </row>
    <row r="1300" spans="1:11">
      <c r="A1300" s="381">
        <v>1300</v>
      </c>
      <c r="B1300" s="146" t="s">
        <v>391</v>
      </c>
      <c r="D1300" t="s">
        <v>905</v>
      </c>
      <c r="E1300" s="472"/>
      <c r="F1300" s="910">
        <f>'40'!L62</f>
        <v>0</v>
      </c>
      <c r="G1300" s="231">
        <f t="shared" si="50"/>
        <v>0</v>
      </c>
      <c r="I1300" s="472"/>
      <c r="J1300" s="910">
        <f>'41'!L63</f>
        <v>0</v>
      </c>
      <c r="K1300" s="231">
        <f t="shared" si="49"/>
        <v>0</v>
      </c>
    </row>
    <row r="1301" spans="1:11">
      <c r="A1301" s="381">
        <v>1301</v>
      </c>
      <c r="B1301" s="146" t="s">
        <v>234</v>
      </c>
      <c r="D1301" t="s">
        <v>905</v>
      </c>
      <c r="E1301" s="472"/>
      <c r="F1301" s="910">
        <f>'40'!L63</f>
        <v>0</v>
      </c>
      <c r="G1301" s="231">
        <f t="shared" si="50"/>
        <v>0</v>
      </c>
      <c r="I1301" s="472"/>
      <c r="J1301" s="910">
        <f>'41'!L64</f>
        <v>0</v>
      </c>
      <c r="K1301" s="231">
        <f t="shared" si="49"/>
        <v>0</v>
      </c>
    </row>
    <row r="1302" spans="1:11" ht="15.75">
      <c r="A1302" s="381">
        <v>1302</v>
      </c>
      <c r="B1302" s="341" t="s">
        <v>106</v>
      </c>
      <c r="D1302" t="s">
        <v>905</v>
      </c>
      <c r="E1302" s="472"/>
      <c r="F1302" s="910">
        <f>'40'!L64</f>
        <v>430</v>
      </c>
      <c r="G1302" s="231">
        <f t="shared" si="50"/>
        <v>430</v>
      </c>
      <c r="I1302" s="472"/>
      <c r="J1302" s="910">
        <f>'41'!L65</f>
        <v>149</v>
      </c>
      <c r="K1302" s="231">
        <f t="shared" si="49"/>
        <v>149</v>
      </c>
    </row>
    <row r="1303" spans="1:11" ht="15.75">
      <c r="A1303" s="381">
        <v>1303</v>
      </c>
      <c r="B1303" s="341" t="s">
        <v>992</v>
      </c>
      <c r="E1303" s="472"/>
      <c r="G1303" s="231">
        <f t="shared" si="50"/>
        <v>0</v>
      </c>
      <c r="I1303" s="472"/>
      <c r="K1303" s="231">
        <f t="shared" si="49"/>
        <v>0</v>
      </c>
    </row>
    <row r="1304" spans="1:11">
      <c r="A1304" s="381">
        <v>1304</v>
      </c>
      <c r="B1304" s="146" t="s">
        <v>1463</v>
      </c>
      <c r="D1304" t="s">
        <v>905</v>
      </c>
      <c r="E1304" s="472"/>
      <c r="F1304" s="910">
        <f>'40'!N11</f>
        <v>47917</v>
      </c>
      <c r="G1304" s="231">
        <f t="shared" si="50"/>
        <v>47917</v>
      </c>
      <c r="I1304" s="472"/>
      <c r="J1304" s="910">
        <f>'41'!N11</f>
        <v>44471</v>
      </c>
      <c r="K1304" s="231">
        <f t="shared" si="49"/>
        <v>44471</v>
      </c>
    </row>
    <row r="1305" spans="1:11">
      <c r="A1305" s="381">
        <v>1305</v>
      </c>
      <c r="B1305" s="146" t="s">
        <v>1536</v>
      </c>
      <c r="D1305" t="s">
        <v>905</v>
      </c>
      <c r="E1305" s="472"/>
      <c r="F1305" s="910">
        <f>'40'!N12</f>
        <v>0</v>
      </c>
      <c r="G1305" s="231">
        <f t="shared" si="50"/>
        <v>0</v>
      </c>
      <c r="I1305" s="472"/>
      <c r="K1305" s="231">
        <f t="shared" si="49"/>
        <v>0</v>
      </c>
    </row>
    <row r="1306" spans="1:11">
      <c r="A1306" s="381">
        <v>1306</v>
      </c>
      <c r="B1306" s="146" t="s">
        <v>1537</v>
      </c>
      <c r="D1306" t="s">
        <v>905</v>
      </c>
      <c r="E1306" s="472"/>
      <c r="F1306" s="910">
        <f>'40'!N13</f>
        <v>0</v>
      </c>
      <c r="G1306" s="231">
        <f t="shared" si="50"/>
        <v>0</v>
      </c>
      <c r="I1306" s="472"/>
      <c r="K1306" s="231">
        <f t="shared" si="49"/>
        <v>0</v>
      </c>
    </row>
    <row r="1307" spans="1:11">
      <c r="A1307" s="381">
        <v>1307</v>
      </c>
      <c r="B1307" s="146" t="s">
        <v>1464</v>
      </c>
      <c r="D1307" t="s">
        <v>905</v>
      </c>
      <c r="E1307" s="472"/>
      <c r="F1307" s="910">
        <f>'40'!N14</f>
        <v>0</v>
      </c>
      <c r="G1307" s="231">
        <f t="shared" si="50"/>
        <v>0</v>
      </c>
      <c r="I1307" s="472"/>
      <c r="J1307" s="910">
        <f>'41'!N12</f>
        <v>0</v>
      </c>
      <c r="K1307" s="231">
        <f t="shared" si="49"/>
        <v>0</v>
      </c>
    </row>
    <row r="1308" spans="1:11">
      <c r="A1308" s="381">
        <v>1308</v>
      </c>
      <c r="B1308" s="146" t="s">
        <v>981</v>
      </c>
      <c r="D1308" t="s">
        <v>905</v>
      </c>
      <c r="E1308" s="472"/>
      <c r="F1308" s="910">
        <f>'40'!N15</f>
        <v>47917</v>
      </c>
      <c r="G1308" s="231">
        <f t="shared" si="50"/>
        <v>47917</v>
      </c>
      <c r="I1308" s="472"/>
      <c r="J1308" s="910">
        <f>'41'!N15</f>
        <v>44471</v>
      </c>
      <c r="K1308" s="231">
        <f t="shared" si="49"/>
        <v>44471</v>
      </c>
    </row>
    <row r="1309" spans="1:11">
      <c r="A1309" s="381">
        <v>1309</v>
      </c>
      <c r="B1309" s="146" t="s">
        <v>220</v>
      </c>
      <c r="D1309" t="s">
        <v>905</v>
      </c>
      <c r="E1309" s="472"/>
      <c r="F1309" s="910">
        <f>'40'!N16</f>
        <v>0</v>
      </c>
      <c r="G1309" s="231">
        <f t="shared" si="50"/>
        <v>0</v>
      </c>
      <c r="I1309" s="472"/>
      <c r="J1309" s="910">
        <f>'41'!N16</f>
        <v>0</v>
      </c>
      <c r="K1309" s="231">
        <f t="shared" si="49"/>
        <v>0</v>
      </c>
    </row>
    <row r="1310" spans="1:11">
      <c r="A1310" s="381">
        <v>1310</v>
      </c>
      <c r="B1310" s="146" t="s">
        <v>647</v>
      </c>
      <c r="D1310" t="s">
        <v>905</v>
      </c>
      <c r="E1310" s="472"/>
      <c r="F1310" s="910">
        <f>'40'!N18</f>
        <v>5133</v>
      </c>
      <c r="G1310" s="231">
        <f t="shared" si="50"/>
        <v>5133</v>
      </c>
      <c r="I1310" s="472"/>
      <c r="J1310" s="910">
        <f>'41'!N18</f>
        <v>3877</v>
      </c>
      <c r="K1310" s="231">
        <f t="shared" si="49"/>
        <v>3877</v>
      </c>
    </row>
    <row r="1311" spans="1:11">
      <c r="A1311" s="381">
        <v>1311</v>
      </c>
      <c r="B1311" s="146" t="s">
        <v>648</v>
      </c>
      <c r="D1311" t="s">
        <v>905</v>
      </c>
      <c r="E1311" s="472"/>
      <c r="F1311" s="910">
        <f>'40'!N19</f>
        <v>1</v>
      </c>
      <c r="G1311" s="231">
        <f t="shared" si="50"/>
        <v>1</v>
      </c>
      <c r="I1311" s="472"/>
      <c r="J1311" s="910">
        <f>'41'!N19</f>
        <v>1</v>
      </c>
      <c r="K1311" s="231">
        <f t="shared" si="49"/>
        <v>1</v>
      </c>
    </row>
    <row r="1312" spans="1:11">
      <c r="A1312" s="381">
        <v>1312</v>
      </c>
      <c r="B1312" s="146" t="s">
        <v>649</v>
      </c>
      <c r="D1312" t="s">
        <v>905</v>
      </c>
      <c r="E1312" s="472"/>
      <c r="F1312" s="910">
        <f>'40'!N20</f>
        <v>0</v>
      </c>
      <c r="G1312" s="231">
        <f t="shared" si="50"/>
        <v>0</v>
      </c>
      <c r="I1312" s="472"/>
      <c r="J1312" s="910">
        <f>'41'!N20</f>
        <v>0</v>
      </c>
      <c r="K1312" s="231">
        <f t="shared" si="49"/>
        <v>0</v>
      </c>
    </row>
    <row r="1313" spans="1:11">
      <c r="A1313" s="381">
        <v>1313</v>
      </c>
      <c r="B1313" s="146" t="s">
        <v>221</v>
      </c>
      <c r="D1313" t="s">
        <v>905</v>
      </c>
      <c r="E1313" s="472"/>
      <c r="F1313" s="910">
        <f>'40'!N21</f>
        <v>0</v>
      </c>
      <c r="G1313" s="231">
        <f t="shared" si="50"/>
        <v>0</v>
      </c>
      <c r="I1313" s="472"/>
      <c r="J1313" s="910">
        <f>'41'!N21</f>
        <v>0</v>
      </c>
      <c r="K1313" s="231">
        <f t="shared" si="49"/>
        <v>0</v>
      </c>
    </row>
    <row r="1314" spans="1:11">
      <c r="A1314" s="381">
        <v>1314</v>
      </c>
      <c r="B1314" s="146" t="s">
        <v>222</v>
      </c>
      <c r="D1314" t="s">
        <v>905</v>
      </c>
      <c r="E1314" s="472"/>
      <c r="F1314" s="910">
        <f>'40'!N22</f>
        <v>1399</v>
      </c>
      <c r="G1314" s="231">
        <f t="shared" si="50"/>
        <v>1399</v>
      </c>
      <c r="I1314" s="472"/>
      <c r="J1314" s="910">
        <f>'41'!N22</f>
        <v>940</v>
      </c>
      <c r="K1314" s="231">
        <f t="shared" si="49"/>
        <v>940</v>
      </c>
    </row>
    <row r="1315" spans="1:11">
      <c r="A1315" s="381">
        <v>1315</v>
      </c>
      <c r="B1315" s="146" t="s">
        <v>223</v>
      </c>
      <c r="D1315" t="s">
        <v>905</v>
      </c>
      <c r="E1315" s="472"/>
      <c r="F1315" s="910">
        <f>'40'!N23</f>
        <v>0</v>
      </c>
      <c r="G1315" s="231">
        <f t="shared" si="50"/>
        <v>0</v>
      </c>
      <c r="I1315" s="472"/>
      <c r="J1315" s="910">
        <f>'41'!N23</f>
        <v>0</v>
      </c>
      <c r="K1315" s="231">
        <f t="shared" si="49"/>
        <v>0</v>
      </c>
    </row>
    <row r="1316" spans="1:11">
      <c r="A1316" s="381">
        <v>1316</v>
      </c>
      <c r="B1316" s="146" t="s">
        <v>457</v>
      </c>
      <c r="D1316" t="s">
        <v>905</v>
      </c>
      <c r="E1316" s="472"/>
      <c r="F1316" s="910">
        <f>'40'!N24</f>
        <v>0</v>
      </c>
      <c r="G1316" s="231">
        <f t="shared" si="50"/>
        <v>0</v>
      </c>
      <c r="I1316" s="472"/>
      <c r="J1316" s="910">
        <f>'41'!N24</f>
        <v>0</v>
      </c>
      <c r="K1316" s="231">
        <f t="shared" si="49"/>
        <v>0</v>
      </c>
    </row>
    <row r="1317" spans="1:11">
      <c r="A1317" s="381">
        <v>1317</v>
      </c>
      <c r="B1317" s="146" t="s">
        <v>8</v>
      </c>
      <c r="D1317" t="s">
        <v>905</v>
      </c>
      <c r="E1317" s="472"/>
      <c r="F1317" s="910">
        <f>'40'!N25</f>
        <v>-32</v>
      </c>
      <c r="G1317" s="231">
        <f t="shared" si="50"/>
        <v>-32</v>
      </c>
      <c r="I1317" s="472"/>
      <c r="J1317" s="910">
        <f>'41'!N25</f>
        <v>0</v>
      </c>
      <c r="K1317" s="231">
        <f t="shared" si="49"/>
        <v>0</v>
      </c>
    </row>
    <row r="1318" spans="1:11">
      <c r="A1318" s="381">
        <v>1318</v>
      </c>
      <c r="B1318" s="146" t="s">
        <v>224</v>
      </c>
      <c r="D1318" t="s">
        <v>905</v>
      </c>
      <c r="E1318" s="472"/>
      <c r="F1318" s="910">
        <f>'40'!N26</f>
        <v>0</v>
      </c>
      <c r="G1318" s="231">
        <f t="shared" si="50"/>
        <v>0</v>
      </c>
      <c r="I1318" s="472"/>
      <c r="J1318" s="910">
        <f>'41'!N26</f>
        <v>0</v>
      </c>
      <c r="K1318" s="231">
        <f t="shared" si="49"/>
        <v>0</v>
      </c>
    </row>
    <row r="1319" spans="1:11">
      <c r="A1319" s="381">
        <v>1319</v>
      </c>
      <c r="B1319" s="146" t="s">
        <v>225</v>
      </c>
      <c r="D1319" t="s">
        <v>905</v>
      </c>
      <c r="E1319" s="472"/>
      <c r="F1319" s="910">
        <f>'40'!N27</f>
        <v>-12964</v>
      </c>
      <c r="G1319" s="231">
        <f t="shared" si="50"/>
        <v>-12964</v>
      </c>
      <c r="I1319" s="472"/>
      <c r="J1319" s="910">
        <f>'41'!N27</f>
        <v>-1372</v>
      </c>
      <c r="K1319" s="231">
        <f t="shared" si="49"/>
        <v>-1372</v>
      </c>
    </row>
    <row r="1320" spans="1:11" ht="15.75">
      <c r="A1320" s="381">
        <v>1320</v>
      </c>
      <c r="B1320" s="341" t="s">
        <v>982</v>
      </c>
      <c r="D1320" t="s">
        <v>905</v>
      </c>
      <c r="E1320" s="472"/>
      <c r="F1320" s="910">
        <f>'40'!N28</f>
        <v>41454</v>
      </c>
      <c r="G1320" s="231">
        <f t="shared" si="50"/>
        <v>41454</v>
      </c>
      <c r="I1320" s="472"/>
      <c r="J1320" s="910">
        <f>'41'!N28</f>
        <v>47917</v>
      </c>
      <c r="K1320" s="231">
        <f t="shared" ref="K1320:K1380" si="51">J1320-I1320</f>
        <v>47917</v>
      </c>
    </row>
    <row r="1321" spans="1:11">
      <c r="A1321" s="381">
        <v>1321</v>
      </c>
      <c r="B1321" s="146" t="s">
        <v>1465</v>
      </c>
      <c r="D1321" t="s">
        <v>905</v>
      </c>
      <c r="E1321" s="472"/>
      <c r="F1321" s="910">
        <f>'40'!N31</f>
        <v>33464</v>
      </c>
      <c r="G1321" s="231">
        <f t="shared" si="50"/>
        <v>33464</v>
      </c>
      <c r="I1321" s="472"/>
      <c r="J1321" s="910">
        <f>'41'!N31</f>
        <v>29671</v>
      </c>
      <c r="K1321" s="231">
        <f t="shared" si="51"/>
        <v>29671</v>
      </c>
    </row>
    <row r="1322" spans="1:11">
      <c r="A1322" s="381">
        <v>1322</v>
      </c>
      <c r="B1322" s="146" t="s">
        <v>1536</v>
      </c>
      <c r="D1322" t="s">
        <v>905</v>
      </c>
      <c r="E1322" s="472"/>
      <c r="F1322" s="910">
        <f>'40'!N32</f>
        <v>0</v>
      </c>
      <c r="G1322" s="231">
        <f t="shared" si="50"/>
        <v>0</v>
      </c>
      <c r="I1322" s="472"/>
      <c r="J1322" s="910">
        <f>'41'!N32</f>
        <v>0</v>
      </c>
      <c r="K1322" s="231">
        <f t="shared" si="51"/>
        <v>0</v>
      </c>
    </row>
    <row r="1323" spans="1:11">
      <c r="A1323" s="381">
        <v>1323</v>
      </c>
      <c r="B1323" s="146" t="s">
        <v>1464</v>
      </c>
      <c r="D1323" t="s">
        <v>905</v>
      </c>
      <c r="E1323" s="472"/>
      <c r="F1323" s="910">
        <f>'40'!N33</f>
        <v>0</v>
      </c>
      <c r="G1323" s="231">
        <f t="shared" si="50"/>
        <v>0</v>
      </c>
      <c r="I1323" s="472"/>
      <c r="J1323" s="910">
        <f>'41'!N33</f>
        <v>0</v>
      </c>
      <c r="K1323" s="231">
        <f t="shared" si="51"/>
        <v>0</v>
      </c>
    </row>
    <row r="1324" spans="1:11">
      <c r="A1324" s="381">
        <v>1324</v>
      </c>
      <c r="B1324" s="146" t="s">
        <v>983</v>
      </c>
      <c r="D1324" t="s">
        <v>905</v>
      </c>
      <c r="E1324" s="472"/>
      <c r="F1324" s="910">
        <f>'40'!N34</f>
        <v>33464</v>
      </c>
      <c r="G1324" s="231">
        <f t="shared" si="50"/>
        <v>33464</v>
      </c>
      <c r="I1324" s="472"/>
      <c r="J1324" s="910">
        <f>'41'!N35</f>
        <v>29671</v>
      </c>
      <c r="K1324" s="231">
        <f t="shared" si="51"/>
        <v>29671</v>
      </c>
    </row>
    <row r="1325" spans="1:11">
      <c r="A1325" s="381">
        <v>1325</v>
      </c>
      <c r="B1325" s="146" t="s">
        <v>220</v>
      </c>
      <c r="D1325" t="s">
        <v>905</v>
      </c>
      <c r="E1325" s="472"/>
      <c r="F1325" s="910">
        <f>'40'!N35</f>
        <v>0</v>
      </c>
      <c r="G1325" s="231">
        <f t="shared" si="50"/>
        <v>0</v>
      </c>
      <c r="I1325" s="472"/>
      <c r="J1325" s="910">
        <f>'41'!N36</f>
        <v>0</v>
      </c>
      <c r="K1325" s="231">
        <f t="shared" si="51"/>
        <v>0</v>
      </c>
    </row>
    <row r="1326" spans="1:11">
      <c r="A1326" s="381">
        <v>1326</v>
      </c>
      <c r="B1326" s="146" t="s">
        <v>984</v>
      </c>
      <c r="D1326" t="s">
        <v>905</v>
      </c>
      <c r="E1326" s="472"/>
      <c r="F1326" s="910">
        <f>'40'!N36</f>
        <v>0</v>
      </c>
      <c r="G1326" s="231">
        <f t="shared" si="50"/>
        <v>0</v>
      </c>
      <c r="I1326" s="472"/>
      <c r="J1326" s="910">
        <f>'41'!N37</f>
        <v>0</v>
      </c>
      <c r="K1326" s="231">
        <f t="shared" si="51"/>
        <v>0</v>
      </c>
    </row>
    <row r="1327" spans="1:11">
      <c r="A1327" s="381">
        <v>1327</v>
      </c>
      <c r="B1327" s="146" t="s">
        <v>222</v>
      </c>
      <c r="D1327" t="s">
        <v>905</v>
      </c>
      <c r="E1327" s="472"/>
      <c r="F1327" s="910">
        <f>'40'!N37</f>
        <v>0</v>
      </c>
      <c r="G1327" s="231">
        <f t="shared" si="50"/>
        <v>0</v>
      </c>
      <c r="I1327" s="472"/>
      <c r="J1327" s="910">
        <f>'41'!N38</f>
        <v>0</v>
      </c>
      <c r="K1327" s="231">
        <f t="shared" si="51"/>
        <v>0</v>
      </c>
    </row>
    <row r="1328" spans="1:11">
      <c r="A1328" s="381">
        <v>1328</v>
      </c>
      <c r="B1328" s="146" t="s">
        <v>223</v>
      </c>
      <c r="D1328" t="s">
        <v>905</v>
      </c>
      <c r="E1328" s="472"/>
      <c r="F1328" s="910">
        <f>'40'!N38</f>
        <v>0</v>
      </c>
      <c r="G1328" s="231">
        <f t="shared" si="50"/>
        <v>0</v>
      </c>
      <c r="I1328" s="472"/>
      <c r="J1328" s="910">
        <f>'41'!N39</f>
        <v>0</v>
      </c>
      <c r="K1328" s="231">
        <f t="shared" si="51"/>
        <v>0</v>
      </c>
    </row>
    <row r="1329" spans="1:11">
      <c r="A1329" s="381">
        <v>1329</v>
      </c>
      <c r="B1329" s="146" t="s">
        <v>457</v>
      </c>
      <c r="D1329" t="s">
        <v>905</v>
      </c>
      <c r="E1329" s="472"/>
      <c r="F1329" s="910">
        <f>'40'!N39</f>
        <v>0</v>
      </c>
      <c r="G1329" s="231">
        <f t="shared" si="50"/>
        <v>0</v>
      </c>
      <c r="I1329" s="472"/>
      <c r="J1329" s="910">
        <f>'41'!N40</f>
        <v>0</v>
      </c>
      <c r="K1329" s="231">
        <f t="shared" si="51"/>
        <v>0</v>
      </c>
    </row>
    <row r="1330" spans="1:11">
      <c r="A1330" s="381">
        <v>1330</v>
      </c>
      <c r="B1330" s="146" t="s">
        <v>8</v>
      </c>
      <c r="D1330" t="s">
        <v>905</v>
      </c>
      <c r="E1330" s="472"/>
      <c r="F1330" s="910">
        <f>'40'!N40</f>
        <v>0</v>
      </c>
      <c r="G1330" s="231">
        <f t="shared" si="50"/>
        <v>0</v>
      </c>
      <c r="I1330" s="472"/>
      <c r="J1330" s="910">
        <f>'41'!N41</f>
        <v>0</v>
      </c>
      <c r="K1330" s="231">
        <f t="shared" si="51"/>
        <v>0</v>
      </c>
    </row>
    <row r="1331" spans="1:11">
      <c r="A1331" s="381">
        <v>1331</v>
      </c>
      <c r="B1331" s="146" t="s">
        <v>224</v>
      </c>
      <c r="D1331" t="s">
        <v>905</v>
      </c>
      <c r="E1331" s="472"/>
      <c r="F1331" s="910">
        <f>'40'!N41</f>
        <v>0</v>
      </c>
      <c r="G1331" s="231">
        <f t="shared" si="50"/>
        <v>0</v>
      </c>
      <c r="I1331" s="472"/>
      <c r="J1331" s="910">
        <f>'41'!N42</f>
        <v>0</v>
      </c>
      <c r="K1331" s="231">
        <f t="shared" si="51"/>
        <v>0</v>
      </c>
    </row>
    <row r="1332" spans="1:11">
      <c r="A1332" s="381">
        <v>1332</v>
      </c>
      <c r="B1332" s="146" t="s">
        <v>226</v>
      </c>
      <c r="D1332" t="s">
        <v>905</v>
      </c>
      <c r="E1332" s="472"/>
      <c r="F1332" s="910">
        <f>'40'!N42</f>
        <v>-12923</v>
      </c>
      <c r="G1332" s="231">
        <f t="shared" si="50"/>
        <v>-12923</v>
      </c>
      <c r="I1332" s="472"/>
      <c r="J1332" s="910">
        <f>'41'!N43</f>
        <v>-1372</v>
      </c>
      <c r="K1332" s="231">
        <f t="shared" si="51"/>
        <v>-1372</v>
      </c>
    </row>
    <row r="1333" spans="1:11">
      <c r="A1333" s="381">
        <v>1333</v>
      </c>
      <c r="B1333" s="146" t="s">
        <v>227</v>
      </c>
      <c r="D1333" t="s">
        <v>905</v>
      </c>
      <c r="E1333" s="472"/>
      <c r="F1333" s="910">
        <f>'40'!N43</f>
        <v>4820</v>
      </c>
      <c r="G1333" s="231">
        <f t="shared" si="50"/>
        <v>4820</v>
      </c>
      <c r="I1333" s="472"/>
      <c r="J1333" s="910">
        <f>'41'!N44</f>
        <v>5165</v>
      </c>
      <c r="K1333" s="231">
        <f t="shared" si="51"/>
        <v>5165</v>
      </c>
    </row>
    <row r="1334" spans="1:11" ht="15.75">
      <c r="A1334" s="381">
        <v>1334</v>
      </c>
      <c r="B1334" s="341" t="s">
        <v>982</v>
      </c>
      <c r="D1334" t="s">
        <v>905</v>
      </c>
      <c r="E1334" s="472"/>
      <c r="F1334" s="910">
        <f>'40'!N44</f>
        <v>25361</v>
      </c>
      <c r="G1334" s="231">
        <f t="shared" si="50"/>
        <v>25361</v>
      </c>
      <c r="I1334" s="472"/>
      <c r="J1334" s="910">
        <f>'41'!N45</f>
        <v>33464</v>
      </c>
      <c r="K1334" s="231">
        <f t="shared" si="51"/>
        <v>33464</v>
      </c>
    </row>
    <row r="1335" spans="1:11" ht="15.75">
      <c r="A1335" s="381">
        <v>1335</v>
      </c>
      <c r="B1335" s="341" t="s">
        <v>985</v>
      </c>
      <c r="D1335" t="s">
        <v>905</v>
      </c>
      <c r="E1335" s="472"/>
      <c r="F1335" s="910">
        <f>'40'!N46</f>
        <v>14453</v>
      </c>
      <c r="G1335" s="231">
        <f t="shared" si="50"/>
        <v>14453</v>
      </c>
      <c r="I1335" s="472"/>
      <c r="J1335" s="910">
        <f>'41'!N47</f>
        <v>14800</v>
      </c>
      <c r="K1335" s="231">
        <f t="shared" si="51"/>
        <v>14800</v>
      </c>
    </row>
    <row r="1336" spans="1:11" ht="15.75">
      <c r="A1336" s="381">
        <v>1336</v>
      </c>
      <c r="B1336" s="341" t="s">
        <v>986</v>
      </c>
      <c r="D1336" t="s">
        <v>905</v>
      </c>
      <c r="E1336" s="472"/>
      <c r="F1336" s="910">
        <f>'40'!N48</f>
        <v>16093</v>
      </c>
      <c r="G1336" s="231">
        <f t="shared" si="50"/>
        <v>16093</v>
      </c>
      <c r="I1336" s="472"/>
      <c r="J1336" s="910">
        <f>'41'!N49</f>
        <v>14453</v>
      </c>
      <c r="K1336" s="231">
        <f t="shared" si="51"/>
        <v>14453</v>
      </c>
    </row>
    <row r="1337" spans="1:11" ht="15.75">
      <c r="A1337" s="381">
        <v>1337</v>
      </c>
      <c r="B1337" s="341" t="s">
        <v>987</v>
      </c>
      <c r="E1337" s="472"/>
      <c r="G1337" s="231">
        <f t="shared" si="50"/>
        <v>0</v>
      </c>
      <c r="I1337" s="472"/>
      <c r="K1337" s="231">
        <f t="shared" si="51"/>
        <v>0</v>
      </c>
    </row>
    <row r="1338" spans="1:11">
      <c r="A1338" s="381">
        <v>1338</v>
      </c>
      <c r="B1338" s="146" t="s">
        <v>228</v>
      </c>
      <c r="D1338" t="s">
        <v>905</v>
      </c>
      <c r="E1338" s="472"/>
      <c r="F1338" s="910">
        <f>'40'!N54</f>
        <v>16075</v>
      </c>
      <c r="G1338" s="231">
        <f t="shared" si="50"/>
        <v>16075</v>
      </c>
      <c r="I1338" s="472"/>
      <c r="J1338" s="910">
        <f>'41'!N55</f>
        <v>14402</v>
      </c>
      <c r="K1338" s="231">
        <f t="shared" si="51"/>
        <v>14402</v>
      </c>
    </row>
    <row r="1339" spans="1:11">
      <c r="A1339" s="381">
        <v>1339</v>
      </c>
      <c r="B1339" s="146" t="s">
        <v>229</v>
      </c>
      <c r="D1339" t="s">
        <v>905</v>
      </c>
      <c r="E1339" s="472"/>
      <c r="F1339" s="910">
        <f>'40'!N55</f>
        <v>18</v>
      </c>
      <c r="G1339" s="231">
        <f t="shared" si="50"/>
        <v>18</v>
      </c>
      <c r="I1339" s="472"/>
      <c r="J1339" s="910">
        <f>'41'!N56</f>
        <v>51</v>
      </c>
      <c r="K1339" s="231">
        <f t="shared" si="51"/>
        <v>51</v>
      </c>
    </row>
    <row r="1340" spans="1:11">
      <c r="A1340" s="381">
        <v>1340</v>
      </c>
      <c r="B1340" s="146" t="s">
        <v>230</v>
      </c>
      <c r="D1340" t="s">
        <v>905</v>
      </c>
      <c r="E1340" s="472"/>
      <c r="F1340" s="910">
        <f>'40'!N56</f>
        <v>0</v>
      </c>
      <c r="G1340" s="231">
        <f t="shared" si="50"/>
        <v>0</v>
      </c>
      <c r="I1340" s="472"/>
      <c r="J1340" s="910">
        <f>'41'!N57</f>
        <v>0</v>
      </c>
      <c r="K1340" s="231">
        <f t="shared" si="51"/>
        <v>0</v>
      </c>
    </row>
    <row r="1341" spans="1:11" ht="15.75">
      <c r="A1341" s="381">
        <v>1341</v>
      </c>
      <c r="B1341" s="341" t="s">
        <v>106</v>
      </c>
      <c r="D1341" t="s">
        <v>905</v>
      </c>
      <c r="E1341" s="472"/>
      <c r="F1341" s="910">
        <f>'40'!N57</f>
        <v>16093</v>
      </c>
      <c r="G1341" s="231">
        <f t="shared" si="50"/>
        <v>16093</v>
      </c>
      <c r="I1341" s="472"/>
      <c r="J1341" s="910">
        <f>'41'!N58</f>
        <v>14453</v>
      </c>
      <c r="K1341" s="231">
        <f t="shared" si="51"/>
        <v>14453</v>
      </c>
    </row>
    <row r="1342" spans="1:11" ht="15.75">
      <c r="A1342" s="381">
        <v>1342</v>
      </c>
      <c r="B1342" s="341" t="s">
        <v>231</v>
      </c>
      <c r="E1342" s="472"/>
      <c r="G1342" s="231">
        <f t="shared" si="50"/>
        <v>0</v>
      </c>
      <c r="I1342" s="472"/>
      <c r="K1342" s="231">
        <f t="shared" si="51"/>
        <v>0</v>
      </c>
    </row>
    <row r="1343" spans="1:11">
      <c r="A1343" s="381">
        <v>1343</v>
      </c>
      <c r="B1343" s="146" t="s">
        <v>232</v>
      </c>
      <c r="D1343" t="s">
        <v>905</v>
      </c>
      <c r="E1343" s="472"/>
      <c r="F1343" s="910">
        <f>'40'!N60</f>
        <v>16093</v>
      </c>
      <c r="G1343" s="231">
        <f t="shared" si="50"/>
        <v>16093</v>
      </c>
      <c r="I1343" s="472"/>
      <c r="J1343" s="910">
        <f>'41'!N61</f>
        <v>14453</v>
      </c>
      <c r="K1343" s="231">
        <f t="shared" si="51"/>
        <v>14453</v>
      </c>
    </row>
    <row r="1344" spans="1:11">
      <c r="A1344" s="381">
        <v>1344</v>
      </c>
      <c r="B1344" s="388" t="s">
        <v>1703</v>
      </c>
      <c r="D1344" t="s">
        <v>905</v>
      </c>
      <c r="E1344" s="472"/>
      <c r="F1344" s="910">
        <f>'40'!N61</f>
        <v>0</v>
      </c>
      <c r="G1344" s="231">
        <f t="shared" si="50"/>
        <v>0</v>
      </c>
      <c r="I1344" s="472"/>
      <c r="J1344" s="910">
        <f>'41'!N62</f>
        <v>0</v>
      </c>
      <c r="K1344" s="231">
        <f t="shared" si="51"/>
        <v>0</v>
      </c>
    </row>
    <row r="1345" spans="1:11">
      <c r="A1345" s="381">
        <v>1345</v>
      </c>
      <c r="B1345" s="146" t="s">
        <v>391</v>
      </c>
      <c r="D1345" t="s">
        <v>905</v>
      </c>
      <c r="E1345" s="472"/>
      <c r="F1345" s="910">
        <f>'40'!N62</f>
        <v>0</v>
      </c>
      <c r="G1345" s="231">
        <f t="shared" si="50"/>
        <v>0</v>
      </c>
      <c r="I1345" s="472"/>
      <c r="J1345" s="910">
        <f>'41'!N63</f>
        <v>0</v>
      </c>
      <c r="K1345" s="231">
        <f t="shared" si="51"/>
        <v>0</v>
      </c>
    </row>
    <row r="1346" spans="1:11">
      <c r="A1346" s="381">
        <v>1346</v>
      </c>
      <c r="B1346" s="146" t="s">
        <v>234</v>
      </c>
      <c r="D1346" t="s">
        <v>905</v>
      </c>
      <c r="E1346" s="472"/>
      <c r="F1346" s="910">
        <f>'40'!N63</f>
        <v>0</v>
      </c>
      <c r="G1346" s="231">
        <f t="shared" si="50"/>
        <v>0</v>
      </c>
      <c r="I1346" s="472"/>
      <c r="J1346" s="910">
        <f>'41'!N64</f>
        <v>0</v>
      </c>
      <c r="K1346" s="231">
        <f t="shared" si="51"/>
        <v>0</v>
      </c>
    </row>
    <row r="1347" spans="1:11" ht="15.75">
      <c r="A1347" s="381">
        <v>1347</v>
      </c>
      <c r="B1347" s="341" t="s">
        <v>106</v>
      </c>
      <c r="D1347" t="s">
        <v>905</v>
      </c>
      <c r="E1347" s="472"/>
      <c r="F1347" s="910">
        <f>'40'!N64</f>
        <v>16093</v>
      </c>
      <c r="G1347" s="231">
        <f t="shared" si="50"/>
        <v>16093</v>
      </c>
      <c r="I1347" s="472"/>
      <c r="J1347" s="910">
        <f>'41'!N65</f>
        <v>14453</v>
      </c>
      <c r="K1347" s="231">
        <f t="shared" si="51"/>
        <v>14453</v>
      </c>
    </row>
    <row r="1348" spans="1:11" ht="15.75">
      <c r="A1348" s="381">
        <v>1348</v>
      </c>
      <c r="B1348" s="341" t="s">
        <v>993</v>
      </c>
      <c r="E1348" s="472"/>
      <c r="G1348" s="231">
        <f t="shared" si="50"/>
        <v>0</v>
      </c>
      <c r="I1348" s="472"/>
      <c r="K1348" s="231">
        <f t="shared" si="51"/>
        <v>0</v>
      </c>
    </row>
    <row r="1349" spans="1:11">
      <c r="A1349" s="381">
        <v>1349</v>
      </c>
      <c r="B1349" s="146" t="s">
        <v>1463</v>
      </c>
      <c r="D1349" t="s">
        <v>905</v>
      </c>
      <c r="E1349" s="472"/>
      <c r="F1349" s="910">
        <f>'40'!P11</f>
        <v>4566</v>
      </c>
      <c r="G1349" s="231">
        <f t="shared" si="50"/>
        <v>4566</v>
      </c>
      <c r="I1349" s="472"/>
      <c r="J1349" s="910">
        <f>'41'!P11</f>
        <v>3997</v>
      </c>
      <c r="K1349" s="231">
        <f t="shared" si="51"/>
        <v>3997</v>
      </c>
    </row>
    <row r="1350" spans="1:11">
      <c r="A1350" s="381">
        <v>1350</v>
      </c>
      <c r="B1350" s="146" t="s">
        <v>1536</v>
      </c>
      <c r="D1350" t="s">
        <v>905</v>
      </c>
      <c r="E1350" s="472"/>
      <c r="F1350" s="910">
        <f>'40'!P12</f>
        <v>0</v>
      </c>
      <c r="G1350" s="231">
        <f t="shared" si="50"/>
        <v>0</v>
      </c>
      <c r="I1350" s="472"/>
      <c r="J1350" s="910">
        <f>'41'!P12</f>
        <v>0</v>
      </c>
      <c r="K1350" s="231">
        <f t="shared" si="51"/>
        <v>0</v>
      </c>
    </row>
    <row r="1351" spans="1:11">
      <c r="A1351" s="381">
        <v>1351</v>
      </c>
      <c r="B1351" s="146" t="s">
        <v>1537</v>
      </c>
      <c r="D1351" t="s">
        <v>905</v>
      </c>
      <c r="E1351" s="472"/>
      <c r="F1351" s="910">
        <f>'40'!P13</f>
        <v>0</v>
      </c>
      <c r="G1351" s="231">
        <f t="shared" si="50"/>
        <v>0</v>
      </c>
      <c r="I1351" s="472"/>
      <c r="J1351" s="910">
        <f>'41'!P13</f>
        <v>0</v>
      </c>
      <c r="K1351" s="231">
        <f t="shared" si="51"/>
        <v>0</v>
      </c>
    </row>
    <row r="1352" spans="1:11">
      <c r="A1352" s="381">
        <v>1352</v>
      </c>
      <c r="B1352" s="146" t="s">
        <v>1464</v>
      </c>
      <c r="D1352" t="s">
        <v>905</v>
      </c>
      <c r="E1352" s="472"/>
      <c r="F1352" s="910">
        <f>'40'!P14</f>
        <v>0</v>
      </c>
      <c r="G1352" s="231">
        <f t="shared" ref="G1352:G1412" si="52">F1352-E1352</f>
        <v>0</v>
      </c>
      <c r="I1352" s="472"/>
      <c r="J1352" s="910">
        <f>'41'!P14</f>
        <v>0</v>
      </c>
      <c r="K1352" s="231">
        <f t="shared" si="51"/>
        <v>0</v>
      </c>
    </row>
    <row r="1353" spans="1:11">
      <c r="A1353" s="381">
        <v>1353</v>
      </c>
      <c r="B1353" s="146" t="s">
        <v>981</v>
      </c>
      <c r="D1353" t="s">
        <v>905</v>
      </c>
      <c r="E1353" s="472"/>
      <c r="F1353" s="910">
        <f>'40'!P15</f>
        <v>4566</v>
      </c>
      <c r="G1353" s="231">
        <f t="shared" si="52"/>
        <v>4566</v>
      </c>
      <c r="I1353" s="472"/>
      <c r="J1353" s="910">
        <f>'41'!P15</f>
        <v>3997</v>
      </c>
      <c r="K1353" s="231">
        <f t="shared" si="51"/>
        <v>3997</v>
      </c>
    </row>
    <row r="1354" spans="1:11">
      <c r="A1354" s="381">
        <v>1354</v>
      </c>
      <c r="B1354" s="146" t="s">
        <v>220</v>
      </c>
      <c r="D1354" t="s">
        <v>905</v>
      </c>
      <c r="E1354" s="472"/>
      <c r="F1354" s="910">
        <f>'40'!P16</f>
        <v>0</v>
      </c>
      <c r="G1354" s="231">
        <f t="shared" si="52"/>
        <v>0</v>
      </c>
      <c r="I1354" s="472"/>
      <c r="J1354" s="910">
        <f>'41'!P16</f>
        <v>0</v>
      </c>
      <c r="K1354" s="231">
        <f t="shared" si="51"/>
        <v>0</v>
      </c>
    </row>
    <row r="1355" spans="1:11">
      <c r="A1355" s="381">
        <v>1355</v>
      </c>
      <c r="B1355" s="146" t="s">
        <v>647</v>
      </c>
      <c r="D1355" t="s">
        <v>905</v>
      </c>
      <c r="E1355" s="472"/>
      <c r="F1355" s="910">
        <f>'40'!P18</f>
        <v>201</v>
      </c>
      <c r="G1355" s="231">
        <f t="shared" si="52"/>
        <v>201</v>
      </c>
      <c r="I1355" s="472"/>
      <c r="J1355" s="910">
        <f>'41'!P18</f>
        <v>716</v>
      </c>
      <c r="K1355" s="231">
        <f t="shared" si="51"/>
        <v>716</v>
      </c>
    </row>
    <row r="1356" spans="1:11">
      <c r="A1356" s="381">
        <v>1356</v>
      </c>
      <c r="B1356" s="146" t="s">
        <v>648</v>
      </c>
      <c r="D1356" t="s">
        <v>905</v>
      </c>
      <c r="E1356" s="472"/>
      <c r="F1356" s="910">
        <f>'40'!P19</f>
        <v>0</v>
      </c>
      <c r="G1356" s="231">
        <f t="shared" si="52"/>
        <v>0</v>
      </c>
      <c r="I1356" s="472"/>
      <c r="J1356" s="910">
        <f>'41'!P19</f>
        <v>0</v>
      </c>
      <c r="K1356" s="231">
        <f t="shared" si="51"/>
        <v>0</v>
      </c>
    </row>
    <row r="1357" spans="1:11">
      <c r="A1357" s="381">
        <v>1357</v>
      </c>
      <c r="B1357" s="146" t="s">
        <v>649</v>
      </c>
      <c r="D1357" t="s">
        <v>905</v>
      </c>
      <c r="E1357" s="472"/>
      <c r="F1357" s="910">
        <f>'40'!P20</f>
        <v>0</v>
      </c>
      <c r="G1357" s="231">
        <f t="shared" si="52"/>
        <v>0</v>
      </c>
      <c r="I1357" s="472"/>
      <c r="J1357" s="910">
        <f>'41'!P20</f>
        <v>0</v>
      </c>
      <c r="K1357" s="231">
        <f t="shared" si="51"/>
        <v>0</v>
      </c>
    </row>
    <row r="1358" spans="1:11">
      <c r="A1358" s="381">
        <v>1358</v>
      </c>
      <c r="B1358" s="146" t="s">
        <v>221</v>
      </c>
      <c r="D1358" t="s">
        <v>905</v>
      </c>
      <c r="E1358" s="472"/>
      <c r="F1358" s="910">
        <f>'40'!P21</f>
        <v>0</v>
      </c>
      <c r="G1358" s="231">
        <f t="shared" si="52"/>
        <v>0</v>
      </c>
      <c r="I1358" s="472"/>
      <c r="J1358" s="910">
        <f>'41'!P21</f>
        <v>0</v>
      </c>
      <c r="K1358" s="231">
        <f t="shared" si="51"/>
        <v>0</v>
      </c>
    </row>
    <row r="1359" spans="1:11">
      <c r="A1359" s="381">
        <v>1359</v>
      </c>
      <c r="B1359" s="146" t="s">
        <v>222</v>
      </c>
      <c r="D1359" t="s">
        <v>905</v>
      </c>
      <c r="E1359" s="472"/>
      <c r="F1359" s="910">
        <f>'40'!P22</f>
        <v>0</v>
      </c>
      <c r="G1359" s="231">
        <f t="shared" si="52"/>
        <v>0</v>
      </c>
      <c r="I1359" s="472"/>
      <c r="J1359" s="910">
        <f>'41'!P22</f>
        <v>0</v>
      </c>
      <c r="K1359" s="231">
        <f t="shared" si="51"/>
        <v>0</v>
      </c>
    </row>
    <row r="1360" spans="1:11">
      <c r="A1360" s="381">
        <v>1360</v>
      </c>
      <c r="B1360" s="146" t="s">
        <v>223</v>
      </c>
      <c r="D1360" t="s">
        <v>905</v>
      </c>
      <c r="E1360" s="472"/>
      <c r="F1360" s="910">
        <f>'40'!P23</f>
        <v>0</v>
      </c>
      <c r="G1360" s="231">
        <f t="shared" si="52"/>
        <v>0</v>
      </c>
      <c r="I1360" s="472"/>
      <c r="J1360" s="910">
        <f>'41'!P23</f>
        <v>0</v>
      </c>
      <c r="K1360" s="231">
        <f t="shared" si="51"/>
        <v>0</v>
      </c>
    </row>
    <row r="1361" spans="1:11">
      <c r="A1361" s="381">
        <v>1361</v>
      </c>
      <c r="B1361" s="146" t="s">
        <v>457</v>
      </c>
      <c r="D1361" t="s">
        <v>905</v>
      </c>
      <c r="E1361" s="472"/>
      <c r="F1361" s="910">
        <f>'40'!P24</f>
        <v>0</v>
      </c>
      <c r="G1361" s="231">
        <f t="shared" si="52"/>
        <v>0</v>
      </c>
      <c r="I1361" s="472"/>
      <c r="J1361" s="910">
        <f>'41'!P24</f>
        <v>0</v>
      </c>
      <c r="K1361" s="231">
        <f t="shared" si="51"/>
        <v>0</v>
      </c>
    </row>
    <row r="1362" spans="1:11">
      <c r="A1362" s="381">
        <v>1362</v>
      </c>
      <c r="B1362" s="146" t="s">
        <v>8</v>
      </c>
      <c r="D1362" t="s">
        <v>905</v>
      </c>
      <c r="E1362" s="472"/>
      <c r="F1362" s="910">
        <f>'40'!P25</f>
        <v>0</v>
      </c>
      <c r="G1362" s="231">
        <f t="shared" si="52"/>
        <v>0</v>
      </c>
      <c r="I1362" s="472"/>
      <c r="J1362" s="910">
        <f>'41'!P25</f>
        <v>0</v>
      </c>
      <c r="K1362" s="231">
        <f t="shared" si="51"/>
        <v>0</v>
      </c>
    </row>
    <row r="1363" spans="1:11">
      <c r="A1363" s="381">
        <v>1363</v>
      </c>
      <c r="B1363" s="146" t="s">
        <v>224</v>
      </c>
      <c r="D1363" t="s">
        <v>905</v>
      </c>
      <c r="E1363" s="472"/>
      <c r="F1363" s="910">
        <f>'40'!P26</f>
        <v>0</v>
      </c>
      <c r="G1363" s="231">
        <f t="shared" si="52"/>
        <v>0</v>
      </c>
      <c r="I1363" s="472"/>
      <c r="J1363" s="910">
        <f>'41'!P26</f>
        <v>0</v>
      </c>
      <c r="K1363" s="231">
        <f t="shared" si="51"/>
        <v>0</v>
      </c>
    </row>
    <row r="1364" spans="1:11">
      <c r="A1364" s="381">
        <v>1364</v>
      </c>
      <c r="B1364" s="146" t="s">
        <v>225</v>
      </c>
      <c r="D1364" t="s">
        <v>905</v>
      </c>
      <c r="E1364" s="472"/>
      <c r="F1364" s="910">
        <f>'40'!P27</f>
        <v>-308</v>
      </c>
      <c r="G1364" s="231">
        <f t="shared" si="52"/>
        <v>-308</v>
      </c>
      <c r="I1364" s="472"/>
      <c r="J1364" s="910">
        <f>'41'!P27</f>
        <v>-147</v>
      </c>
      <c r="K1364" s="231">
        <f t="shared" si="51"/>
        <v>-147</v>
      </c>
    </row>
    <row r="1365" spans="1:11" ht="15.75">
      <c r="A1365" s="381">
        <v>1365</v>
      </c>
      <c r="B1365" s="341" t="s">
        <v>982</v>
      </c>
      <c r="D1365" t="s">
        <v>905</v>
      </c>
      <c r="E1365" s="472"/>
      <c r="F1365" s="910">
        <f>'40'!P28</f>
        <v>4459</v>
      </c>
      <c r="G1365" s="231">
        <f t="shared" si="52"/>
        <v>4459</v>
      </c>
      <c r="I1365" s="472"/>
      <c r="J1365" s="910">
        <f>'41'!P28</f>
        <v>4566</v>
      </c>
      <c r="K1365" s="231">
        <f t="shared" si="51"/>
        <v>4566</v>
      </c>
    </row>
    <row r="1366" spans="1:11">
      <c r="A1366" s="381">
        <v>1366</v>
      </c>
      <c r="B1366" s="146" t="s">
        <v>1465</v>
      </c>
      <c r="D1366" t="s">
        <v>905</v>
      </c>
      <c r="E1366" s="472"/>
      <c r="F1366" s="910">
        <f>'40'!P31</f>
        <v>2234</v>
      </c>
      <c r="G1366" s="231">
        <f t="shared" si="52"/>
        <v>2234</v>
      </c>
      <c r="I1366" s="472"/>
      <c r="J1366" s="910">
        <f>'41'!P31</f>
        <v>1991</v>
      </c>
      <c r="K1366" s="231">
        <f t="shared" si="51"/>
        <v>1991</v>
      </c>
    </row>
    <row r="1367" spans="1:11">
      <c r="A1367" s="381">
        <v>1367</v>
      </c>
      <c r="B1367" s="146" t="s">
        <v>1536</v>
      </c>
      <c r="D1367" t="s">
        <v>905</v>
      </c>
      <c r="E1367" s="472"/>
      <c r="F1367" s="910">
        <f>'40'!P32</f>
        <v>0</v>
      </c>
      <c r="G1367" s="231">
        <f t="shared" si="52"/>
        <v>0</v>
      </c>
      <c r="I1367" s="472"/>
      <c r="J1367" s="910">
        <f>'41'!P32</f>
        <v>0</v>
      </c>
      <c r="K1367" s="231">
        <f t="shared" si="51"/>
        <v>0</v>
      </c>
    </row>
    <row r="1368" spans="1:11">
      <c r="A1368" s="381">
        <v>1368</v>
      </c>
      <c r="B1368" s="146" t="s">
        <v>1464</v>
      </c>
      <c r="D1368" t="s">
        <v>905</v>
      </c>
      <c r="E1368" s="472"/>
      <c r="F1368" s="910">
        <f>'40'!P33</f>
        <v>0</v>
      </c>
      <c r="G1368" s="231">
        <f t="shared" si="52"/>
        <v>0</v>
      </c>
      <c r="I1368" s="472"/>
      <c r="J1368" s="910">
        <f>'41'!P33</f>
        <v>0</v>
      </c>
      <c r="K1368" s="231">
        <f t="shared" si="51"/>
        <v>0</v>
      </c>
    </row>
    <row r="1369" spans="1:11">
      <c r="A1369" s="381">
        <v>1369</v>
      </c>
      <c r="B1369" s="146" t="s">
        <v>983</v>
      </c>
      <c r="D1369" t="s">
        <v>905</v>
      </c>
      <c r="E1369" s="472"/>
      <c r="F1369" s="910">
        <f>'40'!P34</f>
        <v>2234</v>
      </c>
      <c r="G1369" s="231">
        <f t="shared" si="52"/>
        <v>2234</v>
      </c>
      <c r="I1369" s="472"/>
      <c r="J1369" s="910">
        <f>'41'!P35</f>
        <v>1991</v>
      </c>
      <c r="K1369" s="231">
        <f t="shared" si="51"/>
        <v>1991</v>
      </c>
    </row>
    <row r="1370" spans="1:11">
      <c r="A1370" s="381">
        <v>1370</v>
      </c>
      <c r="B1370" s="146" t="s">
        <v>220</v>
      </c>
      <c r="D1370" t="s">
        <v>905</v>
      </c>
      <c r="E1370" s="472"/>
      <c r="F1370" s="910">
        <f>'40'!P35</f>
        <v>0</v>
      </c>
      <c r="G1370" s="231">
        <f t="shared" si="52"/>
        <v>0</v>
      </c>
      <c r="I1370" s="472"/>
      <c r="J1370" s="910">
        <f>'41'!P36</f>
        <v>0</v>
      </c>
      <c r="K1370" s="231">
        <f t="shared" si="51"/>
        <v>0</v>
      </c>
    </row>
    <row r="1371" spans="1:11">
      <c r="A1371" s="381">
        <v>1371</v>
      </c>
      <c r="B1371" s="146" t="s">
        <v>984</v>
      </c>
      <c r="D1371" t="s">
        <v>905</v>
      </c>
      <c r="E1371" s="472"/>
      <c r="F1371" s="910">
        <f>'40'!P36</f>
        <v>0</v>
      </c>
      <c r="G1371" s="231">
        <f t="shared" si="52"/>
        <v>0</v>
      </c>
      <c r="I1371" s="472"/>
      <c r="J1371" s="910">
        <f>'41'!P37</f>
        <v>0</v>
      </c>
      <c r="K1371" s="231">
        <f t="shared" si="51"/>
        <v>0</v>
      </c>
    </row>
    <row r="1372" spans="1:11">
      <c r="A1372" s="381">
        <v>1372</v>
      </c>
      <c r="B1372" s="146" t="s">
        <v>222</v>
      </c>
      <c r="D1372" t="s">
        <v>905</v>
      </c>
      <c r="E1372" s="472"/>
      <c r="F1372" s="910">
        <f>'40'!P37</f>
        <v>0</v>
      </c>
      <c r="G1372" s="231">
        <f t="shared" si="52"/>
        <v>0</v>
      </c>
      <c r="I1372" s="472"/>
      <c r="J1372" s="910">
        <f>'41'!P38</f>
        <v>0</v>
      </c>
      <c r="K1372" s="231">
        <f t="shared" si="51"/>
        <v>0</v>
      </c>
    </row>
    <row r="1373" spans="1:11">
      <c r="A1373" s="381">
        <v>1373</v>
      </c>
      <c r="B1373" s="146" t="s">
        <v>223</v>
      </c>
      <c r="D1373" t="s">
        <v>905</v>
      </c>
      <c r="E1373" s="472"/>
      <c r="F1373" s="910">
        <f>'40'!P38</f>
        <v>0</v>
      </c>
      <c r="G1373" s="231">
        <f t="shared" si="52"/>
        <v>0</v>
      </c>
      <c r="I1373" s="472"/>
      <c r="J1373" s="910">
        <f>'41'!P39</f>
        <v>0</v>
      </c>
      <c r="K1373" s="231">
        <f t="shared" si="51"/>
        <v>0</v>
      </c>
    </row>
    <row r="1374" spans="1:11">
      <c r="A1374" s="381">
        <v>1374</v>
      </c>
      <c r="B1374" s="146" t="s">
        <v>457</v>
      </c>
      <c r="D1374" t="s">
        <v>905</v>
      </c>
      <c r="E1374" s="472"/>
      <c r="F1374" s="910">
        <f>'40'!P39</f>
        <v>0</v>
      </c>
      <c r="G1374" s="231">
        <f t="shared" si="52"/>
        <v>0</v>
      </c>
      <c r="I1374" s="472"/>
      <c r="J1374" s="910">
        <f>'41'!P40</f>
        <v>0</v>
      </c>
      <c r="K1374" s="231">
        <f t="shared" si="51"/>
        <v>0</v>
      </c>
    </row>
    <row r="1375" spans="1:11">
      <c r="A1375" s="381">
        <v>1375</v>
      </c>
      <c r="B1375" s="146" t="s">
        <v>8</v>
      </c>
      <c r="D1375" t="s">
        <v>905</v>
      </c>
      <c r="E1375" s="472"/>
      <c r="F1375" s="910">
        <f>'40'!P40</f>
        <v>0</v>
      </c>
      <c r="G1375" s="231">
        <f t="shared" si="52"/>
        <v>0</v>
      </c>
      <c r="I1375" s="472"/>
      <c r="J1375" s="910">
        <f>'41'!P41</f>
        <v>0</v>
      </c>
      <c r="K1375" s="231">
        <f t="shared" si="51"/>
        <v>0</v>
      </c>
    </row>
    <row r="1376" spans="1:11">
      <c r="A1376" s="381">
        <v>1376</v>
      </c>
      <c r="B1376" s="146" t="s">
        <v>224</v>
      </c>
      <c r="D1376" t="s">
        <v>905</v>
      </c>
      <c r="E1376" s="472"/>
      <c r="F1376" s="910">
        <f>'40'!P41</f>
        <v>0</v>
      </c>
      <c r="G1376" s="231">
        <f t="shared" si="52"/>
        <v>0</v>
      </c>
      <c r="I1376" s="472"/>
      <c r="J1376" s="910">
        <f>'41'!P42</f>
        <v>0</v>
      </c>
      <c r="K1376" s="231">
        <f t="shared" si="51"/>
        <v>0</v>
      </c>
    </row>
    <row r="1377" spans="1:11">
      <c r="A1377" s="381">
        <v>1377</v>
      </c>
      <c r="B1377" s="146" t="s">
        <v>226</v>
      </c>
      <c r="D1377" t="s">
        <v>905</v>
      </c>
      <c r="E1377" s="472"/>
      <c r="F1377" s="910">
        <f>'40'!P42</f>
        <v>-308</v>
      </c>
      <c r="G1377" s="231">
        <f t="shared" si="52"/>
        <v>-308</v>
      </c>
      <c r="I1377" s="472"/>
      <c r="J1377" s="910">
        <f>'41'!P43</f>
        <v>-147</v>
      </c>
      <c r="K1377" s="231">
        <f t="shared" si="51"/>
        <v>-147</v>
      </c>
    </row>
    <row r="1378" spans="1:11">
      <c r="A1378" s="381">
        <v>1378</v>
      </c>
      <c r="B1378" s="146" t="s">
        <v>227</v>
      </c>
      <c r="D1378" t="s">
        <v>905</v>
      </c>
      <c r="E1378" s="472"/>
      <c r="F1378" s="910">
        <f>'40'!P43</f>
        <v>433</v>
      </c>
      <c r="G1378" s="231">
        <f t="shared" si="52"/>
        <v>433</v>
      </c>
      <c r="I1378" s="472"/>
      <c r="J1378" s="910">
        <f>'41'!P44</f>
        <v>390</v>
      </c>
      <c r="K1378" s="231">
        <f t="shared" si="51"/>
        <v>390</v>
      </c>
    </row>
    <row r="1379" spans="1:11" ht="15.75">
      <c r="A1379" s="381">
        <v>1379</v>
      </c>
      <c r="B1379" s="341" t="s">
        <v>982</v>
      </c>
      <c r="D1379" t="s">
        <v>905</v>
      </c>
      <c r="E1379" s="472"/>
      <c r="F1379" s="910">
        <f>'40'!P44</f>
        <v>2359</v>
      </c>
      <c r="G1379" s="231">
        <f t="shared" si="52"/>
        <v>2359</v>
      </c>
      <c r="I1379" s="472"/>
      <c r="J1379" s="910">
        <f>'41'!P45</f>
        <v>2234</v>
      </c>
      <c r="K1379" s="231">
        <f t="shared" si="51"/>
        <v>2234</v>
      </c>
    </row>
    <row r="1380" spans="1:11" ht="15.75">
      <c r="A1380" s="381">
        <v>1380</v>
      </c>
      <c r="B1380" s="341" t="s">
        <v>985</v>
      </c>
      <c r="D1380" t="s">
        <v>905</v>
      </c>
      <c r="E1380" s="472"/>
      <c r="F1380" s="910">
        <f>'40'!P46</f>
        <v>2332</v>
      </c>
      <c r="G1380" s="231">
        <f t="shared" si="52"/>
        <v>2332</v>
      </c>
      <c r="I1380" s="472"/>
      <c r="J1380" s="910">
        <f>'41'!P47</f>
        <v>2006</v>
      </c>
      <c r="K1380" s="231">
        <f t="shared" si="51"/>
        <v>2006</v>
      </c>
    </row>
    <row r="1381" spans="1:11" ht="15.75">
      <c r="A1381" s="381">
        <v>1381</v>
      </c>
      <c r="B1381" s="341" t="s">
        <v>986</v>
      </c>
      <c r="D1381" t="s">
        <v>905</v>
      </c>
      <c r="E1381" s="472"/>
      <c r="F1381" s="910">
        <f>'40'!P48</f>
        <v>2100</v>
      </c>
      <c r="G1381" s="231">
        <f t="shared" si="52"/>
        <v>2100</v>
      </c>
      <c r="I1381" s="472"/>
      <c r="J1381" s="910">
        <f>'41'!P49</f>
        <v>2332</v>
      </c>
      <c r="K1381" s="231">
        <f t="shared" ref="K1381:K1442" si="53">J1381-I1381</f>
        <v>2332</v>
      </c>
    </row>
    <row r="1382" spans="1:11" ht="15.75">
      <c r="A1382" s="381">
        <v>1382</v>
      </c>
      <c r="B1382" s="341" t="s">
        <v>987</v>
      </c>
      <c r="E1382" s="472"/>
      <c r="G1382" s="231">
        <f t="shared" si="52"/>
        <v>0</v>
      </c>
      <c r="I1382" s="472"/>
      <c r="K1382" s="231">
        <f t="shared" si="53"/>
        <v>0</v>
      </c>
    </row>
    <row r="1383" spans="1:11">
      <c r="A1383" s="381">
        <v>1383</v>
      </c>
      <c r="B1383" s="146" t="s">
        <v>228</v>
      </c>
      <c r="D1383" t="s">
        <v>905</v>
      </c>
      <c r="E1383" s="472"/>
      <c r="F1383" s="910">
        <f>'40'!P54</f>
        <v>2099</v>
      </c>
      <c r="G1383" s="231">
        <f t="shared" si="52"/>
        <v>2099</v>
      </c>
      <c r="I1383" s="472"/>
      <c r="J1383" s="910">
        <f>'41'!P55</f>
        <v>2327</v>
      </c>
      <c r="K1383" s="231">
        <f t="shared" si="53"/>
        <v>2327</v>
      </c>
    </row>
    <row r="1384" spans="1:11">
      <c r="A1384" s="381">
        <v>1384</v>
      </c>
      <c r="B1384" s="146" t="s">
        <v>229</v>
      </c>
      <c r="D1384" t="s">
        <v>905</v>
      </c>
      <c r="E1384" s="472"/>
      <c r="F1384" s="910">
        <f>'40'!P55</f>
        <v>0</v>
      </c>
      <c r="G1384" s="231">
        <f t="shared" si="52"/>
        <v>0</v>
      </c>
      <c r="I1384" s="472"/>
      <c r="J1384" s="910">
        <f>'41'!P56</f>
        <v>0</v>
      </c>
      <c r="K1384" s="231">
        <f t="shared" si="53"/>
        <v>0</v>
      </c>
    </row>
    <row r="1385" spans="1:11">
      <c r="A1385" s="381">
        <v>1385</v>
      </c>
      <c r="B1385" s="146" t="s">
        <v>230</v>
      </c>
      <c r="D1385" t="s">
        <v>905</v>
      </c>
      <c r="E1385" s="472"/>
      <c r="F1385" s="910">
        <f>'40'!P56</f>
        <v>3</v>
      </c>
      <c r="G1385" s="231">
        <f t="shared" si="52"/>
        <v>3</v>
      </c>
      <c r="I1385" s="472"/>
      <c r="J1385" s="910">
        <f>'41'!P57</f>
        <v>5</v>
      </c>
      <c r="K1385" s="231">
        <f t="shared" si="53"/>
        <v>5</v>
      </c>
    </row>
    <row r="1386" spans="1:11" ht="15.75">
      <c r="A1386" s="381">
        <v>1386</v>
      </c>
      <c r="B1386" s="341" t="s">
        <v>106</v>
      </c>
      <c r="D1386" t="s">
        <v>905</v>
      </c>
      <c r="E1386" s="472"/>
      <c r="F1386" s="910">
        <f>'40'!P57</f>
        <v>2102</v>
      </c>
      <c r="G1386" s="231">
        <f t="shared" si="52"/>
        <v>2102</v>
      </c>
      <c r="I1386" s="472"/>
      <c r="J1386" s="910">
        <f>'41'!P58</f>
        <v>2332</v>
      </c>
      <c r="K1386" s="231">
        <f t="shared" si="53"/>
        <v>2332</v>
      </c>
    </row>
    <row r="1387" spans="1:11" ht="15.75">
      <c r="A1387" s="381">
        <v>1387</v>
      </c>
      <c r="B1387" s="341" t="s">
        <v>231</v>
      </c>
      <c r="E1387" s="472"/>
      <c r="G1387" s="231">
        <f t="shared" si="52"/>
        <v>0</v>
      </c>
      <c r="I1387" s="472"/>
      <c r="K1387" s="231">
        <f t="shared" si="53"/>
        <v>0</v>
      </c>
    </row>
    <row r="1388" spans="1:11">
      <c r="A1388" s="381">
        <v>1388</v>
      </c>
      <c r="B1388" s="146" t="s">
        <v>232</v>
      </c>
      <c r="D1388" t="s">
        <v>905</v>
      </c>
      <c r="E1388" s="472"/>
      <c r="F1388" s="910">
        <f>'40'!P60</f>
        <v>2102</v>
      </c>
      <c r="G1388" s="231">
        <f t="shared" si="52"/>
        <v>2102</v>
      </c>
      <c r="I1388" s="472"/>
      <c r="J1388" s="910">
        <f>'41'!P61</f>
        <v>2332</v>
      </c>
      <c r="K1388" s="231">
        <f t="shared" si="53"/>
        <v>2332</v>
      </c>
    </row>
    <row r="1389" spans="1:11">
      <c r="A1389" s="381">
        <v>1389</v>
      </c>
      <c r="B1389" s="388" t="s">
        <v>1703</v>
      </c>
      <c r="D1389" t="s">
        <v>905</v>
      </c>
      <c r="E1389" s="472"/>
      <c r="F1389" s="910">
        <f>'40'!P61</f>
        <v>0</v>
      </c>
      <c r="G1389" s="231">
        <f t="shared" si="52"/>
        <v>0</v>
      </c>
      <c r="I1389" s="472"/>
      <c r="J1389" s="910">
        <f>'41'!P62</f>
        <v>0</v>
      </c>
      <c r="K1389" s="231">
        <f t="shared" si="53"/>
        <v>0</v>
      </c>
    </row>
    <row r="1390" spans="1:11">
      <c r="A1390" s="381">
        <v>1390</v>
      </c>
      <c r="B1390" s="146" t="s">
        <v>391</v>
      </c>
      <c r="D1390" t="s">
        <v>905</v>
      </c>
      <c r="E1390" s="472"/>
      <c r="F1390" s="910">
        <f>'40'!P62</f>
        <v>0</v>
      </c>
      <c r="G1390" s="231">
        <f t="shared" si="52"/>
        <v>0</v>
      </c>
      <c r="I1390" s="472"/>
      <c r="J1390" s="910">
        <f>'41'!P63</f>
        <v>0</v>
      </c>
      <c r="K1390" s="231">
        <f t="shared" si="53"/>
        <v>0</v>
      </c>
    </row>
    <row r="1391" spans="1:11">
      <c r="A1391" s="381">
        <v>1391</v>
      </c>
      <c r="B1391" s="146" t="s">
        <v>234</v>
      </c>
      <c r="D1391" t="s">
        <v>905</v>
      </c>
      <c r="E1391" s="472"/>
      <c r="F1391" s="910">
        <f>'40'!P63</f>
        <v>0</v>
      </c>
      <c r="G1391" s="231">
        <f t="shared" si="52"/>
        <v>0</v>
      </c>
      <c r="I1391" s="472"/>
      <c r="J1391" s="910">
        <f>'41'!P64</f>
        <v>0</v>
      </c>
      <c r="K1391" s="231">
        <f t="shared" si="53"/>
        <v>0</v>
      </c>
    </row>
    <row r="1392" spans="1:11" ht="15.75">
      <c r="A1392" s="381">
        <v>1392</v>
      </c>
      <c r="B1392" s="341" t="s">
        <v>106</v>
      </c>
      <c r="D1392" t="s">
        <v>905</v>
      </c>
      <c r="E1392" s="472"/>
      <c r="F1392" s="910">
        <f>'40'!P64</f>
        <v>2102</v>
      </c>
      <c r="G1392" s="231">
        <f t="shared" si="52"/>
        <v>2102</v>
      </c>
      <c r="I1392" s="472"/>
      <c r="J1392" s="910">
        <f>'41'!P65</f>
        <v>2332</v>
      </c>
      <c r="K1392" s="231">
        <f t="shared" si="53"/>
        <v>2332</v>
      </c>
    </row>
    <row r="1393" spans="1:11" ht="15.75">
      <c r="A1393" s="381">
        <v>1393</v>
      </c>
      <c r="B1393" s="341" t="s">
        <v>172</v>
      </c>
      <c r="E1393" s="472"/>
      <c r="G1393" s="231">
        <f t="shared" si="52"/>
        <v>0</v>
      </c>
      <c r="I1393" s="472"/>
      <c r="K1393" s="231">
        <f t="shared" si="53"/>
        <v>0</v>
      </c>
    </row>
    <row r="1394" spans="1:11">
      <c r="A1394" s="381">
        <v>1394</v>
      </c>
      <c r="B1394" s="146" t="s">
        <v>1463</v>
      </c>
      <c r="D1394" t="s">
        <v>905</v>
      </c>
      <c r="E1394" s="472"/>
      <c r="F1394" s="910">
        <f>'40'!R11</f>
        <v>726346</v>
      </c>
      <c r="G1394" s="231">
        <f t="shared" si="52"/>
        <v>726346</v>
      </c>
      <c r="I1394" s="472"/>
      <c r="J1394" s="910">
        <f>'41'!R11</f>
        <v>718578</v>
      </c>
      <c r="K1394" s="231">
        <f t="shared" si="53"/>
        <v>718578</v>
      </c>
    </row>
    <row r="1395" spans="1:11">
      <c r="A1395" s="381">
        <v>1395</v>
      </c>
      <c r="B1395" s="146" t="s">
        <v>1536</v>
      </c>
      <c r="D1395" t="s">
        <v>905</v>
      </c>
      <c r="E1395" s="472"/>
      <c r="F1395" s="910">
        <f>'40'!R12</f>
        <v>0</v>
      </c>
      <c r="G1395" s="231">
        <f t="shared" si="52"/>
        <v>0</v>
      </c>
      <c r="I1395" s="472"/>
      <c r="J1395" s="910">
        <f>'41'!R12</f>
        <v>0</v>
      </c>
      <c r="K1395" s="231">
        <f t="shared" si="53"/>
        <v>0</v>
      </c>
    </row>
    <row r="1396" spans="1:11">
      <c r="A1396" s="381">
        <v>1396</v>
      </c>
      <c r="B1396" s="146" t="s">
        <v>1537</v>
      </c>
      <c r="D1396" t="s">
        <v>905</v>
      </c>
      <c r="E1396" s="472"/>
      <c r="F1396" s="910">
        <f>'40'!R13</f>
        <v>0</v>
      </c>
      <c r="G1396" s="231">
        <f t="shared" si="52"/>
        <v>0</v>
      </c>
      <c r="I1396" s="472"/>
      <c r="J1396" s="910">
        <f>'41'!R13</f>
        <v>0</v>
      </c>
      <c r="K1396" s="231">
        <f t="shared" si="53"/>
        <v>0</v>
      </c>
    </row>
    <row r="1397" spans="1:11">
      <c r="A1397" s="381">
        <v>1397</v>
      </c>
      <c r="B1397" s="146" t="s">
        <v>1464</v>
      </c>
      <c r="D1397" t="s">
        <v>905</v>
      </c>
      <c r="E1397" s="472"/>
      <c r="F1397" s="910">
        <f>'40'!R14</f>
        <v>0</v>
      </c>
      <c r="G1397" s="231">
        <f t="shared" si="52"/>
        <v>0</v>
      </c>
      <c r="I1397" s="472"/>
      <c r="J1397" s="910">
        <f>'41'!R14</f>
        <v>-1051</v>
      </c>
      <c r="K1397" s="231">
        <f t="shared" si="53"/>
        <v>-1051</v>
      </c>
    </row>
    <row r="1398" spans="1:11">
      <c r="A1398" s="381">
        <v>1398</v>
      </c>
      <c r="B1398" s="146" t="s">
        <v>981</v>
      </c>
      <c r="D1398" t="s">
        <v>905</v>
      </c>
      <c r="E1398" s="472"/>
      <c r="F1398" s="910">
        <f>'40'!R15</f>
        <v>726346</v>
      </c>
      <c r="G1398" s="231">
        <f t="shared" si="52"/>
        <v>726346</v>
      </c>
      <c r="I1398" s="472"/>
      <c r="J1398" s="910">
        <f>'41'!R15</f>
        <v>717527</v>
      </c>
      <c r="K1398" s="231">
        <f t="shared" si="53"/>
        <v>717527</v>
      </c>
    </row>
    <row r="1399" spans="1:11">
      <c r="A1399" s="381">
        <v>1399</v>
      </c>
      <c r="B1399" s="146" t="s">
        <v>220</v>
      </c>
      <c r="D1399" t="s">
        <v>905</v>
      </c>
      <c r="E1399" s="472"/>
      <c r="F1399" s="910">
        <f>'40'!R16</f>
        <v>18149</v>
      </c>
      <c r="G1399" s="231">
        <f t="shared" si="52"/>
        <v>18149</v>
      </c>
      <c r="I1399" s="472"/>
      <c r="J1399" s="910">
        <f>'41'!R16</f>
        <v>18689</v>
      </c>
      <c r="K1399" s="231">
        <f t="shared" si="53"/>
        <v>18689</v>
      </c>
    </row>
    <row r="1400" spans="1:11">
      <c r="A1400" s="381">
        <v>1400</v>
      </c>
      <c r="B1400" s="146" t="s">
        <v>647</v>
      </c>
      <c r="D1400" t="s">
        <v>905</v>
      </c>
      <c r="E1400" s="472"/>
      <c r="F1400" s="910">
        <f>'40'!R18</f>
        <v>44751</v>
      </c>
      <c r="G1400" s="231">
        <f t="shared" si="52"/>
        <v>44751</v>
      </c>
      <c r="I1400" s="472"/>
      <c r="J1400" s="910">
        <f>'41'!R18</f>
        <v>38058</v>
      </c>
      <c r="K1400" s="231">
        <f t="shared" si="53"/>
        <v>38058</v>
      </c>
    </row>
    <row r="1401" spans="1:11">
      <c r="A1401" s="381">
        <v>1401</v>
      </c>
      <c r="B1401" s="146" t="s">
        <v>648</v>
      </c>
      <c r="D1401" t="s">
        <v>905</v>
      </c>
      <c r="E1401" s="472"/>
      <c r="F1401" s="910">
        <f>'40'!R19</f>
        <v>259</v>
      </c>
      <c r="G1401" s="231">
        <f t="shared" si="52"/>
        <v>259</v>
      </c>
      <c r="I1401" s="472"/>
      <c r="J1401" s="910">
        <f>'41'!R19</f>
        <v>232</v>
      </c>
      <c r="K1401" s="231">
        <f t="shared" si="53"/>
        <v>232</v>
      </c>
    </row>
    <row r="1402" spans="1:11">
      <c r="A1402" s="381">
        <v>1402</v>
      </c>
      <c r="B1402" s="146" t="s">
        <v>649</v>
      </c>
      <c r="D1402" t="s">
        <v>905</v>
      </c>
      <c r="E1402" s="472"/>
      <c r="F1402" s="910">
        <f>'40'!R20</f>
        <v>0</v>
      </c>
      <c r="G1402" s="231">
        <f t="shared" si="52"/>
        <v>0</v>
      </c>
      <c r="I1402" s="472"/>
      <c r="J1402" s="910">
        <f>'41'!R20</f>
        <v>43</v>
      </c>
      <c r="K1402" s="231">
        <f t="shared" si="53"/>
        <v>43</v>
      </c>
    </row>
    <row r="1403" spans="1:11">
      <c r="A1403" s="381">
        <v>1403</v>
      </c>
      <c r="B1403" s="146" t="s">
        <v>221</v>
      </c>
      <c r="D1403" t="s">
        <v>905</v>
      </c>
      <c r="E1403" s="472"/>
      <c r="F1403" s="910">
        <f>'40'!R21</f>
        <v>6</v>
      </c>
      <c r="G1403" s="231">
        <f t="shared" si="52"/>
        <v>6</v>
      </c>
      <c r="I1403" s="472"/>
      <c r="J1403" s="910">
        <f>'41'!R21</f>
        <v>-1788</v>
      </c>
      <c r="K1403" s="231">
        <f t="shared" si="53"/>
        <v>-1788</v>
      </c>
    </row>
    <row r="1404" spans="1:11">
      <c r="A1404" s="381">
        <v>1404</v>
      </c>
      <c r="B1404" s="146" t="s">
        <v>222</v>
      </c>
      <c r="D1404" t="s">
        <v>905</v>
      </c>
      <c r="E1404" s="472"/>
      <c r="F1404" s="910">
        <f>'40'!R22</f>
        <v>-1321</v>
      </c>
      <c r="G1404" s="231">
        <f t="shared" si="52"/>
        <v>-1321</v>
      </c>
      <c r="I1404" s="472"/>
      <c r="J1404" s="910">
        <f>'41'!R22</f>
        <v>-1</v>
      </c>
      <c r="K1404" s="231">
        <f t="shared" si="53"/>
        <v>-1</v>
      </c>
    </row>
    <row r="1405" spans="1:11">
      <c r="A1405" s="381">
        <v>1405</v>
      </c>
      <c r="B1405" s="146" t="s">
        <v>223</v>
      </c>
      <c r="D1405" t="s">
        <v>905</v>
      </c>
      <c r="E1405" s="472"/>
      <c r="F1405" s="910">
        <f>'40'!R23</f>
        <v>-395</v>
      </c>
      <c r="G1405" s="231">
        <f t="shared" si="52"/>
        <v>-395</v>
      </c>
      <c r="I1405" s="472"/>
      <c r="J1405" s="910">
        <f>'41'!R23</f>
        <v>-44367</v>
      </c>
      <c r="K1405" s="231">
        <f t="shared" si="53"/>
        <v>-44367</v>
      </c>
    </row>
    <row r="1406" spans="1:11">
      <c r="A1406" s="381">
        <v>1406</v>
      </c>
      <c r="B1406" s="146" t="s">
        <v>457</v>
      </c>
      <c r="D1406" t="s">
        <v>905</v>
      </c>
      <c r="E1406" s="472"/>
      <c r="F1406" s="910">
        <f>'40'!R24</f>
        <v>7538</v>
      </c>
      <c r="G1406" s="231">
        <f t="shared" si="52"/>
        <v>7538</v>
      </c>
      <c r="I1406" s="472"/>
      <c r="J1406" s="910">
        <f>'41'!R24</f>
        <v>15996</v>
      </c>
      <c r="K1406" s="231">
        <f t="shared" si="53"/>
        <v>15996</v>
      </c>
    </row>
    <row r="1407" spans="1:11">
      <c r="A1407" s="381">
        <v>1407</v>
      </c>
      <c r="B1407" s="146" t="s">
        <v>8</v>
      </c>
      <c r="D1407" t="s">
        <v>905</v>
      </c>
      <c r="E1407" s="472"/>
      <c r="F1407" s="910">
        <f>'40'!R25</f>
        <v>-23722</v>
      </c>
      <c r="G1407" s="231">
        <f t="shared" si="52"/>
        <v>-23722</v>
      </c>
      <c r="I1407" s="472"/>
      <c r="J1407" s="910">
        <f>'41'!R25</f>
        <v>-12271</v>
      </c>
      <c r="K1407" s="231">
        <f t="shared" si="53"/>
        <v>-12271</v>
      </c>
    </row>
    <row r="1408" spans="1:11">
      <c r="A1408" s="381">
        <v>1408</v>
      </c>
      <c r="B1408" s="146" t="s">
        <v>224</v>
      </c>
      <c r="D1408" t="s">
        <v>905</v>
      </c>
      <c r="E1408" s="472"/>
      <c r="F1408" s="910">
        <f>'40'!R26</f>
        <v>-170</v>
      </c>
      <c r="G1408" s="231">
        <f t="shared" si="52"/>
        <v>-170</v>
      </c>
      <c r="I1408" s="472"/>
      <c r="J1408" s="910">
        <f>'41'!R26</f>
        <v>0</v>
      </c>
      <c r="K1408" s="231">
        <f t="shared" si="53"/>
        <v>0</v>
      </c>
    </row>
    <row r="1409" spans="1:11">
      <c r="A1409" s="381">
        <v>1409</v>
      </c>
      <c r="B1409" s="146" t="s">
        <v>225</v>
      </c>
      <c r="D1409" t="s">
        <v>905</v>
      </c>
      <c r="E1409" s="472"/>
      <c r="F1409" s="910">
        <f>'40'!R27</f>
        <v>-21490</v>
      </c>
      <c r="G1409" s="231">
        <f t="shared" si="52"/>
        <v>-21490</v>
      </c>
      <c r="I1409" s="472"/>
      <c r="J1409" s="910">
        <f>'41'!R27</f>
        <v>-5772</v>
      </c>
      <c r="K1409" s="231">
        <f t="shared" si="53"/>
        <v>-5772</v>
      </c>
    </row>
    <row r="1410" spans="1:11" ht="15.75">
      <c r="A1410" s="381">
        <v>1410</v>
      </c>
      <c r="B1410" s="341" t="s">
        <v>982</v>
      </c>
      <c r="D1410" t="s">
        <v>905</v>
      </c>
      <c r="E1410" s="472"/>
      <c r="F1410" s="910">
        <f>'40'!R28</f>
        <v>749951</v>
      </c>
      <c r="G1410" s="231">
        <f t="shared" si="52"/>
        <v>749951</v>
      </c>
      <c r="I1410" s="472"/>
      <c r="J1410" s="910">
        <f>'41'!R28</f>
        <v>726346</v>
      </c>
      <c r="K1410" s="231">
        <f t="shared" si="53"/>
        <v>726346</v>
      </c>
    </row>
    <row r="1411" spans="1:11">
      <c r="A1411" s="381">
        <v>1411</v>
      </c>
      <c r="B1411" s="146" t="s">
        <v>1465</v>
      </c>
      <c r="D1411" t="s">
        <v>905</v>
      </c>
      <c r="E1411" s="472"/>
      <c r="F1411" s="910">
        <f>'40'!R31</f>
        <v>147935</v>
      </c>
      <c r="G1411" s="231">
        <f t="shared" si="52"/>
        <v>147935</v>
      </c>
      <c r="I1411" s="472"/>
      <c r="J1411" s="910">
        <f>'41'!R31</f>
        <v>175661</v>
      </c>
      <c r="K1411" s="231">
        <f t="shared" si="53"/>
        <v>175661</v>
      </c>
    </row>
    <row r="1412" spans="1:11">
      <c r="A1412" s="381">
        <v>1412</v>
      </c>
      <c r="B1412" s="146" t="s">
        <v>1536</v>
      </c>
      <c r="D1412" t="s">
        <v>905</v>
      </c>
      <c r="E1412" s="472"/>
      <c r="F1412" s="910">
        <f>'40'!R32</f>
        <v>0</v>
      </c>
      <c r="G1412" s="231">
        <f t="shared" si="52"/>
        <v>0</v>
      </c>
      <c r="I1412" s="472"/>
      <c r="J1412" s="910">
        <f>'41'!R32</f>
        <v>0</v>
      </c>
      <c r="K1412" s="231">
        <f t="shared" si="53"/>
        <v>0</v>
      </c>
    </row>
    <row r="1413" spans="1:11">
      <c r="A1413" s="381">
        <v>1413</v>
      </c>
      <c r="B1413" s="146" t="s">
        <v>1464</v>
      </c>
      <c r="D1413" t="s">
        <v>905</v>
      </c>
      <c r="E1413" s="472"/>
      <c r="F1413" s="910">
        <f>'40'!R33</f>
        <v>0</v>
      </c>
      <c r="G1413" s="231">
        <f t="shared" ref="G1413:G1475" si="54">F1413-E1413</f>
        <v>0</v>
      </c>
      <c r="I1413" s="472"/>
      <c r="J1413" s="910">
        <f>'41'!R33</f>
        <v>-151</v>
      </c>
      <c r="K1413" s="231">
        <f t="shared" si="53"/>
        <v>-151</v>
      </c>
    </row>
    <row r="1414" spans="1:11">
      <c r="A1414" s="381">
        <v>1414</v>
      </c>
      <c r="B1414" s="146" t="s">
        <v>983</v>
      </c>
      <c r="D1414" t="s">
        <v>905</v>
      </c>
      <c r="E1414" s="472"/>
      <c r="F1414" s="910">
        <f>'40'!R34</f>
        <v>147935</v>
      </c>
      <c r="G1414" s="231">
        <f t="shared" si="54"/>
        <v>147935</v>
      </c>
      <c r="I1414" s="472"/>
      <c r="J1414" s="910">
        <f>'41'!R35</f>
        <v>175510</v>
      </c>
      <c r="K1414" s="231">
        <f t="shared" si="53"/>
        <v>175510</v>
      </c>
    </row>
    <row r="1415" spans="1:11">
      <c r="A1415" s="381">
        <v>1415</v>
      </c>
      <c r="B1415" s="146" t="s">
        <v>220</v>
      </c>
      <c r="D1415" t="s">
        <v>905</v>
      </c>
      <c r="E1415" s="472"/>
      <c r="F1415" s="910">
        <f>'40'!R35</f>
        <v>770</v>
      </c>
      <c r="G1415" s="231">
        <f t="shared" si="54"/>
        <v>770</v>
      </c>
      <c r="I1415" s="472"/>
      <c r="J1415" s="910">
        <f>'41'!R36</f>
        <v>55</v>
      </c>
      <c r="K1415" s="231">
        <f t="shared" si="53"/>
        <v>55</v>
      </c>
    </row>
    <row r="1416" spans="1:11">
      <c r="A1416" s="381">
        <v>1416</v>
      </c>
      <c r="B1416" s="146" t="s">
        <v>984</v>
      </c>
      <c r="D1416" t="s">
        <v>905</v>
      </c>
      <c r="E1416" s="472"/>
      <c r="F1416" s="910">
        <f>'40'!R36</f>
        <v>0</v>
      </c>
      <c r="G1416" s="231">
        <f t="shared" si="54"/>
        <v>0</v>
      </c>
      <c r="I1416" s="472"/>
      <c r="J1416" s="910">
        <f>'41'!R37</f>
        <v>0</v>
      </c>
      <c r="K1416" s="231">
        <f t="shared" si="53"/>
        <v>0</v>
      </c>
    </row>
    <row r="1417" spans="1:11">
      <c r="A1417" s="381">
        <v>1417</v>
      </c>
      <c r="B1417" s="146" t="s">
        <v>222</v>
      </c>
      <c r="D1417" t="s">
        <v>905</v>
      </c>
      <c r="E1417" s="472"/>
      <c r="F1417" s="910">
        <f>'40'!R37</f>
        <v>0</v>
      </c>
      <c r="G1417" s="231">
        <f t="shared" si="54"/>
        <v>0</v>
      </c>
      <c r="I1417" s="472"/>
      <c r="J1417" s="910">
        <f>'41'!R38</f>
        <v>0</v>
      </c>
      <c r="K1417" s="231">
        <f t="shared" si="53"/>
        <v>0</v>
      </c>
    </row>
    <row r="1418" spans="1:11">
      <c r="A1418" s="381">
        <v>1418</v>
      </c>
      <c r="B1418" s="146" t="s">
        <v>223</v>
      </c>
      <c r="D1418" t="s">
        <v>905</v>
      </c>
      <c r="E1418" s="472"/>
      <c r="F1418" s="910">
        <f>'40'!R38</f>
        <v>-602</v>
      </c>
      <c r="G1418" s="231">
        <f t="shared" si="54"/>
        <v>-602</v>
      </c>
      <c r="I1418" s="472"/>
      <c r="J1418" s="910">
        <f>'41'!R39</f>
        <v>-50405</v>
      </c>
      <c r="K1418" s="231">
        <f t="shared" si="53"/>
        <v>-50405</v>
      </c>
    </row>
    <row r="1419" spans="1:11">
      <c r="A1419" s="381">
        <v>1419</v>
      </c>
      <c r="B1419" s="146" t="s">
        <v>457</v>
      </c>
      <c r="D1419" t="s">
        <v>905</v>
      </c>
      <c r="E1419" s="472"/>
      <c r="F1419" s="910">
        <f>'40'!R39</f>
        <v>0</v>
      </c>
      <c r="G1419" s="231">
        <f t="shared" si="54"/>
        <v>0</v>
      </c>
      <c r="I1419" s="472"/>
      <c r="J1419" s="910">
        <f>'41'!R40</f>
        <v>0</v>
      </c>
      <c r="K1419" s="231">
        <f t="shared" si="53"/>
        <v>0</v>
      </c>
    </row>
    <row r="1420" spans="1:11">
      <c r="A1420" s="381">
        <v>1420</v>
      </c>
      <c r="B1420" s="146" t="s">
        <v>8</v>
      </c>
      <c r="D1420" t="s">
        <v>905</v>
      </c>
      <c r="E1420" s="472"/>
      <c r="F1420" s="910">
        <f>'40'!R40</f>
        <v>-4525</v>
      </c>
      <c r="G1420" s="231">
        <f t="shared" si="54"/>
        <v>-4525</v>
      </c>
      <c r="I1420" s="472"/>
      <c r="J1420" s="910">
        <f>'41'!R41</f>
        <v>-1965</v>
      </c>
      <c r="K1420" s="231">
        <f t="shared" si="53"/>
        <v>-1965</v>
      </c>
    </row>
    <row r="1421" spans="1:11">
      <c r="A1421" s="381">
        <v>1421</v>
      </c>
      <c r="B1421" s="146" t="s">
        <v>224</v>
      </c>
      <c r="D1421" t="s">
        <v>905</v>
      </c>
      <c r="E1421" s="472"/>
      <c r="F1421" s="910">
        <f>'40'!R41</f>
        <v>0</v>
      </c>
      <c r="G1421" s="231">
        <f t="shared" si="54"/>
        <v>0</v>
      </c>
      <c r="I1421" s="472"/>
      <c r="J1421" s="910">
        <f>'41'!R42</f>
        <v>0</v>
      </c>
      <c r="K1421" s="231">
        <f t="shared" si="53"/>
        <v>0</v>
      </c>
    </row>
    <row r="1422" spans="1:11">
      <c r="A1422" s="381">
        <v>1422</v>
      </c>
      <c r="B1422" s="146" t="s">
        <v>226</v>
      </c>
      <c r="D1422" t="s">
        <v>905</v>
      </c>
      <c r="E1422" s="472"/>
      <c r="F1422" s="910">
        <f>'40'!R42</f>
        <v>-21435</v>
      </c>
      <c r="G1422" s="231">
        <f t="shared" si="54"/>
        <v>-21435</v>
      </c>
      <c r="I1422" s="472"/>
      <c r="J1422" s="910">
        <f>'41'!R43</f>
        <v>-5757</v>
      </c>
      <c r="K1422" s="231">
        <f t="shared" si="53"/>
        <v>-5757</v>
      </c>
    </row>
    <row r="1423" spans="1:11">
      <c r="A1423" s="381">
        <v>1423</v>
      </c>
      <c r="B1423" s="146" t="s">
        <v>227</v>
      </c>
      <c r="D1423" t="s">
        <v>905</v>
      </c>
      <c r="E1423" s="472"/>
      <c r="F1423" s="910">
        <f>'40'!R43</f>
        <v>32451</v>
      </c>
      <c r="G1423" s="231">
        <f t="shared" si="54"/>
        <v>32451</v>
      </c>
      <c r="I1423" s="472"/>
      <c r="J1423" s="910">
        <f>'41'!R44</f>
        <v>30497</v>
      </c>
      <c r="K1423" s="231">
        <f t="shared" si="53"/>
        <v>30497</v>
      </c>
    </row>
    <row r="1424" spans="1:11" ht="15.75">
      <c r="A1424" s="381">
        <v>1424</v>
      </c>
      <c r="B1424" s="341" t="s">
        <v>982</v>
      </c>
      <c r="D1424" t="s">
        <v>905</v>
      </c>
      <c r="E1424" s="472"/>
      <c r="F1424" s="910">
        <f>'40'!R44</f>
        <v>154594</v>
      </c>
      <c r="G1424" s="231">
        <f t="shared" si="54"/>
        <v>154594</v>
      </c>
      <c r="I1424" s="472"/>
      <c r="J1424" s="910">
        <f>'41'!R45</f>
        <v>147935</v>
      </c>
      <c r="K1424" s="231">
        <f t="shared" si="53"/>
        <v>147935</v>
      </c>
    </row>
    <row r="1425" spans="1:11" ht="15.75">
      <c r="A1425" s="381">
        <v>1425</v>
      </c>
      <c r="B1425" s="341" t="s">
        <v>985</v>
      </c>
      <c r="D1425" t="s">
        <v>905</v>
      </c>
      <c r="E1425" s="472"/>
      <c r="F1425" s="910">
        <f>'40'!R46</f>
        <v>578411</v>
      </c>
      <c r="G1425" s="231">
        <f t="shared" si="54"/>
        <v>578411</v>
      </c>
      <c r="I1425" s="472"/>
      <c r="J1425" s="910">
        <f>'41'!R47</f>
        <v>542017</v>
      </c>
      <c r="K1425" s="231">
        <f t="shared" si="53"/>
        <v>542017</v>
      </c>
    </row>
    <row r="1426" spans="1:11" ht="15.75">
      <c r="A1426" s="381">
        <v>1426</v>
      </c>
      <c r="B1426" s="341" t="s">
        <v>986</v>
      </c>
      <c r="D1426" t="s">
        <v>905</v>
      </c>
      <c r="E1426" s="472"/>
      <c r="F1426" s="910">
        <f>'40'!R48</f>
        <v>595357</v>
      </c>
      <c r="G1426" s="231">
        <f t="shared" si="54"/>
        <v>595357</v>
      </c>
      <c r="I1426" s="472"/>
      <c r="J1426" s="910">
        <f>'41'!R49</f>
        <v>578411</v>
      </c>
      <c r="K1426" s="231">
        <f t="shared" si="53"/>
        <v>578411</v>
      </c>
    </row>
    <row r="1427" spans="1:11" ht="15.75">
      <c r="A1427" s="381">
        <v>1427</v>
      </c>
      <c r="B1427" s="341" t="s">
        <v>987</v>
      </c>
      <c r="E1427" s="472"/>
      <c r="G1427" s="231">
        <f t="shared" si="54"/>
        <v>0</v>
      </c>
      <c r="I1427" s="472"/>
      <c r="K1427" s="231">
        <f t="shared" si="53"/>
        <v>0</v>
      </c>
    </row>
    <row r="1428" spans="1:11">
      <c r="A1428" s="381">
        <v>1428</v>
      </c>
      <c r="B1428" s="146" t="s">
        <v>228</v>
      </c>
      <c r="D1428" t="s">
        <v>905</v>
      </c>
      <c r="E1428" s="472"/>
      <c r="F1428" s="910">
        <f>'40'!R54</f>
        <v>590218</v>
      </c>
      <c r="G1428" s="231">
        <f t="shared" si="54"/>
        <v>590218</v>
      </c>
      <c r="I1428" s="472"/>
      <c r="J1428" s="910">
        <f>'41'!R55</f>
        <v>573062</v>
      </c>
      <c r="K1428" s="231">
        <f t="shared" si="53"/>
        <v>573062</v>
      </c>
    </row>
    <row r="1429" spans="1:11">
      <c r="A1429" s="381">
        <v>1429</v>
      </c>
      <c r="B1429" s="146" t="s">
        <v>229</v>
      </c>
      <c r="D1429" t="s">
        <v>905</v>
      </c>
      <c r="E1429" s="472"/>
      <c r="F1429" s="910">
        <f>'40'!R55</f>
        <v>3309</v>
      </c>
      <c r="G1429" s="231">
        <f t="shared" si="54"/>
        <v>3309</v>
      </c>
      <c r="I1429" s="472"/>
      <c r="J1429" s="910">
        <f>'41'!R56</f>
        <v>3218</v>
      </c>
      <c r="K1429" s="231">
        <f t="shared" si="53"/>
        <v>3218</v>
      </c>
    </row>
    <row r="1430" spans="1:11">
      <c r="A1430" s="381">
        <v>1430</v>
      </c>
      <c r="B1430" s="146" t="s">
        <v>230</v>
      </c>
      <c r="D1430" t="s">
        <v>905</v>
      </c>
      <c r="E1430" s="472"/>
      <c r="F1430" s="910">
        <f>'40'!R56</f>
        <v>1829</v>
      </c>
      <c r="G1430" s="231">
        <f t="shared" si="54"/>
        <v>1829</v>
      </c>
      <c r="I1430" s="472"/>
      <c r="J1430" s="910">
        <f>'41'!R57</f>
        <v>2131</v>
      </c>
      <c r="K1430" s="231">
        <f t="shared" si="53"/>
        <v>2131</v>
      </c>
    </row>
    <row r="1431" spans="1:11" ht="15.75">
      <c r="A1431" s="381">
        <v>1431</v>
      </c>
      <c r="B1431" s="341" t="s">
        <v>106</v>
      </c>
      <c r="D1431" t="s">
        <v>905</v>
      </c>
      <c r="E1431" s="472"/>
      <c r="F1431" s="910">
        <f>'40'!R57</f>
        <v>595356</v>
      </c>
      <c r="G1431" s="231">
        <f t="shared" si="54"/>
        <v>595356</v>
      </c>
      <c r="I1431" s="472"/>
      <c r="J1431" s="910">
        <f>'41'!R58</f>
        <v>578411</v>
      </c>
      <c r="K1431" s="231">
        <f t="shared" si="53"/>
        <v>578411</v>
      </c>
    </row>
    <row r="1432" spans="1:11" ht="15.75">
      <c r="A1432" s="381">
        <v>1432</v>
      </c>
      <c r="B1432" s="341" t="s">
        <v>231</v>
      </c>
      <c r="E1432" s="472"/>
      <c r="G1432" s="231">
        <f t="shared" si="54"/>
        <v>0</v>
      </c>
      <c r="I1432" s="472"/>
      <c r="K1432" s="231">
        <f t="shared" si="53"/>
        <v>0</v>
      </c>
    </row>
    <row r="1433" spans="1:11">
      <c r="A1433" s="381">
        <v>1433</v>
      </c>
      <c r="B1433" s="146" t="s">
        <v>232</v>
      </c>
      <c r="D1433" t="s">
        <v>905</v>
      </c>
      <c r="E1433" s="472"/>
      <c r="F1433" s="910">
        <f>'40'!R60</f>
        <v>528584</v>
      </c>
      <c r="G1433" s="231">
        <f t="shared" si="54"/>
        <v>528584</v>
      </c>
      <c r="I1433" s="472"/>
      <c r="J1433" s="910">
        <f>'41'!R61</f>
        <v>516473</v>
      </c>
      <c r="K1433" s="231">
        <f t="shared" si="53"/>
        <v>516473</v>
      </c>
    </row>
    <row r="1434" spans="1:11">
      <c r="A1434" s="381">
        <v>1434</v>
      </c>
      <c r="B1434" s="388" t="s">
        <v>1703</v>
      </c>
      <c r="D1434" t="s">
        <v>905</v>
      </c>
      <c r="E1434" s="472"/>
      <c r="F1434" s="910">
        <f>'40'!R61</f>
        <v>0</v>
      </c>
      <c r="G1434" s="231">
        <f t="shared" si="54"/>
        <v>0</v>
      </c>
      <c r="I1434" s="472"/>
      <c r="J1434" s="910">
        <f>'41'!R62</f>
        <v>0</v>
      </c>
      <c r="K1434" s="231">
        <f t="shared" si="53"/>
        <v>0</v>
      </c>
    </row>
    <row r="1435" spans="1:11">
      <c r="A1435" s="381">
        <v>1435</v>
      </c>
      <c r="B1435" s="146" t="s">
        <v>391</v>
      </c>
      <c r="D1435" t="s">
        <v>905</v>
      </c>
      <c r="E1435" s="472"/>
      <c r="F1435" s="910">
        <f>'40'!R62</f>
        <v>66772</v>
      </c>
      <c r="G1435" s="231">
        <f t="shared" si="54"/>
        <v>66772</v>
      </c>
      <c r="I1435" s="472"/>
      <c r="J1435" s="910">
        <f>'41'!R63</f>
        <v>61938</v>
      </c>
      <c r="K1435" s="231">
        <f t="shared" si="53"/>
        <v>61938</v>
      </c>
    </row>
    <row r="1436" spans="1:11">
      <c r="A1436" s="381">
        <v>1436</v>
      </c>
      <c r="B1436" s="146" t="s">
        <v>234</v>
      </c>
      <c r="D1436" t="s">
        <v>905</v>
      </c>
      <c r="E1436" s="472"/>
      <c r="F1436" s="910">
        <f>'40'!R63</f>
        <v>0</v>
      </c>
      <c r="G1436" s="231">
        <f t="shared" si="54"/>
        <v>0</v>
      </c>
      <c r="I1436" s="472"/>
      <c r="J1436" s="910">
        <f>'41'!R64</f>
        <v>0</v>
      </c>
      <c r="K1436" s="231">
        <f t="shared" si="53"/>
        <v>0</v>
      </c>
    </row>
    <row r="1437" spans="1:11" ht="15.75">
      <c r="A1437" s="381">
        <v>1437</v>
      </c>
      <c r="B1437" s="341" t="s">
        <v>106</v>
      </c>
      <c r="D1437" t="s">
        <v>905</v>
      </c>
      <c r="E1437" s="472"/>
      <c r="F1437" s="910">
        <f>'40'!R64</f>
        <v>595356</v>
      </c>
      <c r="G1437" s="231">
        <f t="shared" si="54"/>
        <v>595356</v>
      </c>
      <c r="I1437" s="472"/>
      <c r="J1437" s="910">
        <f>'41'!R65</f>
        <v>578411</v>
      </c>
      <c r="K1437" s="231">
        <f t="shared" si="53"/>
        <v>578411</v>
      </c>
    </row>
    <row r="1438" spans="1:11" ht="15.75">
      <c r="A1438" s="381">
        <v>1438</v>
      </c>
      <c r="B1438" s="341" t="s">
        <v>1206</v>
      </c>
      <c r="E1438" s="472"/>
      <c r="G1438" s="231">
        <f t="shared" si="54"/>
        <v>0</v>
      </c>
      <c r="I1438" s="472"/>
      <c r="K1438" s="231">
        <f t="shared" si="53"/>
        <v>0</v>
      </c>
    </row>
    <row r="1439" spans="1:11">
      <c r="A1439" s="381">
        <v>1439</v>
      </c>
      <c r="B1439" s="146" t="s">
        <v>236</v>
      </c>
      <c r="D1439" t="s">
        <v>905</v>
      </c>
      <c r="E1439" s="472"/>
      <c r="F1439" s="910">
        <f>'40'!R69</f>
        <v>500225</v>
      </c>
      <c r="G1439" s="231">
        <f t="shared" si="54"/>
        <v>500225</v>
      </c>
      <c r="I1439" s="472"/>
      <c r="J1439" s="910">
        <f>'41'!R70</f>
        <v>475850</v>
      </c>
      <c r="K1439" s="231">
        <f t="shared" si="53"/>
        <v>475850</v>
      </c>
    </row>
    <row r="1440" spans="1:11">
      <c r="A1440" s="381">
        <v>1440</v>
      </c>
      <c r="B1440" s="146" t="s">
        <v>237</v>
      </c>
      <c r="D1440" t="s">
        <v>905</v>
      </c>
      <c r="E1440" s="472"/>
      <c r="F1440" s="910">
        <f>'40'!R70</f>
        <v>0</v>
      </c>
      <c r="G1440" s="231">
        <f t="shared" si="54"/>
        <v>0</v>
      </c>
      <c r="I1440" s="472"/>
      <c r="J1440" s="910">
        <f>'41'!R71</f>
        <v>0</v>
      </c>
      <c r="K1440" s="231">
        <f t="shared" si="53"/>
        <v>0</v>
      </c>
    </row>
    <row r="1441" spans="1:11">
      <c r="A1441" s="381">
        <v>1441</v>
      </c>
      <c r="B1441" s="146" t="s">
        <v>238</v>
      </c>
      <c r="D1441" t="s">
        <v>905</v>
      </c>
      <c r="E1441" s="472"/>
      <c r="F1441" s="910">
        <f>'40'!R71</f>
        <v>0</v>
      </c>
      <c r="G1441" s="231">
        <f t="shared" si="54"/>
        <v>0</v>
      </c>
      <c r="I1441" s="472"/>
      <c r="J1441" s="910">
        <f>'41'!R72</f>
        <v>0</v>
      </c>
      <c r="K1441" s="231">
        <f t="shared" si="53"/>
        <v>0</v>
      </c>
    </row>
    <row r="1442" spans="1:11" ht="15.75">
      <c r="A1442" s="381">
        <v>1442</v>
      </c>
      <c r="B1442" s="341" t="s">
        <v>106</v>
      </c>
      <c r="D1442" t="s">
        <v>905</v>
      </c>
      <c r="E1442" s="472"/>
      <c r="F1442" s="910">
        <f>'40'!R72</f>
        <v>500225</v>
      </c>
      <c r="G1442" s="231">
        <f t="shared" si="54"/>
        <v>500225</v>
      </c>
      <c r="I1442" s="472"/>
      <c r="J1442" s="910">
        <f>'41'!R73</f>
        <v>475850</v>
      </c>
      <c r="K1442" s="231">
        <f t="shared" si="53"/>
        <v>475850</v>
      </c>
    </row>
    <row r="1443" spans="1:11">
      <c r="A1443" s="381">
        <v>1443</v>
      </c>
      <c r="B1443" s="103" t="s">
        <v>1307</v>
      </c>
      <c r="E1443" s="472"/>
      <c r="F1443" s="910">
        <f>'40'!R74</f>
        <v>0</v>
      </c>
      <c r="G1443" s="231">
        <f t="shared" si="54"/>
        <v>0</v>
      </c>
      <c r="I1443" s="472"/>
      <c r="J1443" s="910">
        <f>'41'!R75</f>
        <v>0</v>
      </c>
      <c r="K1443" s="231">
        <f t="shared" ref="K1443:K1506" si="55">J1443-I1443</f>
        <v>0</v>
      </c>
    </row>
    <row r="1444" spans="1:11" ht="15.75">
      <c r="A1444" s="381">
        <v>1444</v>
      </c>
      <c r="B1444" s="341" t="s">
        <v>239</v>
      </c>
      <c r="E1444" s="472"/>
      <c r="G1444" s="231">
        <f t="shared" si="54"/>
        <v>0</v>
      </c>
      <c r="I1444" s="472"/>
      <c r="K1444" s="231">
        <f t="shared" si="55"/>
        <v>0</v>
      </c>
    </row>
    <row r="1445" spans="1:11" ht="15.75">
      <c r="A1445" s="381">
        <v>1445</v>
      </c>
      <c r="B1445" s="341" t="s">
        <v>219</v>
      </c>
      <c r="E1445" s="472"/>
      <c r="G1445" s="231">
        <f t="shared" si="54"/>
        <v>0</v>
      </c>
      <c r="I1445" s="472"/>
      <c r="K1445" s="231">
        <f t="shared" si="55"/>
        <v>0</v>
      </c>
    </row>
    <row r="1446" spans="1:11" ht="15.75">
      <c r="A1446" s="381">
        <v>1446</v>
      </c>
      <c r="B1446" s="341" t="s">
        <v>994</v>
      </c>
      <c r="D1446" t="s">
        <v>905</v>
      </c>
      <c r="E1446" s="472"/>
      <c r="F1446" s="910">
        <f>'43'!B6</f>
        <v>0</v>
      </c>
      <c r="G1446" s="231">
        <f t="shared" si="54"/>
        <v>0</v>
      </c>
      <c r="I1446" s="472"/>
      <c r="J1446" s="910">
        <f>'43'!B15</f>
        <v>0</v>
      </c>
      <c r="K1446" s="231">
        <f t="shared" si="55"/>
        <v>0</v>
      </c>
    </row>
    <row r="1447" spans="1:11">
      <c r="A1447" s="381">
        <v>1447</v>
      </c>
      <c r="B1447" s="146" t="s">
        <v>240</v>
      </c>
      <c r="D1447" t="s">
        <v>905</v>
      </c>
      <c r="E1447" s="472"/>
      <c r="F1447" s="910">
        <f>'43'!B7</f>
        <v>170</v>
      </c>
      <c r="G1447" s="231">
        <f t="shared" si="54"/>
        <v>170</v>
      </c>
      <c r="I1447" s="472"/>
      <c r="J1447" s="910">
        <f>'43'!B16</f>
        <v>0</v>
      </c>
      <c r="K1447" s="231">
        <f t="shared" si="55"/>
        <v>0</v>
      </c>
    </row>
    <row r="1448" spans="1:11">
      <c r="A1448" s="381">
        <v>1448</v>
      </c>
      <c r="B1448" s="146" t="s">
        <v>245</v>
      </c>
      <c r="D1448" t="s">
        <v>905</v>
      </c>
      <c r="E1448" s="472"/>
      <c r="F1448" s="910">
        <f>'43'!B8</f>
        <v>0</v>
      </c>
      <c r="G1448" s="231">
        <f t="shared" si="54"/>
        <v>0</v>
      </c>
      <c r="I1448" s="472"/>
      <c r="J1448" s="910">
        <f>'43'!B17</f>
        <v>0</v>
      </c>
      <c r="K1448" s="231">
        <f t="shared" si="55"/>
        <v>0</v>
      </c>
    </row>
    <row r="1449" spans="1:11">
      <c r="A1449" s="381">
        <v>1449</v>
      </c>
      <c r="B1449" s="146" t="s">
        <v>241</v>
      </c>
      <c r="D1449" t="s">
        <v>905</v>
      </c>
      <c r="E1449" s="472"/>
      <c r="F1449" s="910">
        <f>'43'!B9</f>
        <v>0</v>
      </c>
      <c r="G1449" s="231">
        <f t="shared" si="54"/>
        <v>0</v>
      </c>
      <c r="I1449" s="472"/>
      <c r="J1449" s="910">
        <f>'43'!B18</f>
        <v>0</v>
      </c>
      <c r="K1449" s="231">
        <f t="shared" si="55"/>
        <v>0</v>
      </c>
    </row>
    <row r="1450" spans="1:11">
      <c r="A1450" s="381">
        <v>1450</v>
      </c>
      <c r="B1450" s="146" t="s">
        <v>457</v>
      </c>
      <c r="D1450" t="s">
        <v>905</v>
      </c>
      <c r="E1450" s="472"/>
      <c r="F1450" s="910">
        <f>'43'!B10</f>
        <v>0</v>
      </c>
      <c r="G1450" s="231">
        <f t="shared" si="54"/>
        <v>0</v>
      </c>
      <c r="I1450" s="472"/>
      <c r="J1450" s="910">
        <f>'43'!B19</f>
        <v>0</v>
      </c>
      <c r="K1450" s="231">
        <f t="shared" si="55"/>
        <v>0</v>
      </c>
    </row>
    <row r="1451" spans="1:11">
      <c r="A1451" s="381">
        <v>1451</v>
      </c>
      <c r="B1451" s="146" t="s">
        <v>242</v>
      </c>
      <c r="D1451" t="s">
        <v>905</v>
      </c>
      <c r="E1451" s="472"/>
      <c r="F1451" s="910">
        <f>'43'!B11</f>
        <v>0</v>
      </c>
      <c r="G1451" s="231">
        <f t="shared" si="54"/>
        <v>0</v>
      </c>
      <c r="I1451" s="472"/>
      <c r="J1451" s="910">
        <f>'43'!B20</f>
        <v>0</v>
      </c>
      <c r="K1451" s="231">
        <f t="shared" si="55"/>
        <v>0</v>
      </c>
    </row>
    <row r="1452" spans="1:11">
      <c r="A1452" s="381">
        <v>1452</v>
      </c>
      <c r="B1452" s="146" t="s">
        <v>243</v>
      </c>
      <c r="D1452" t="s">
        <v>905</v>
      </c>
      <c r="E1452" s="472"/>
      <c r="F1452" s="910">
        <f>'43'!B12</f>
        <v>0</v>
      </c>
      <c r="G1452" s="231">
        <f t="shared" si="54"/>
        <v>0</v>
      </c>
      <c r="I1452" s="472"/>
      <c r="J1452" s="910">
        <f>'43'!B21</f>
        <v>0</v>
      </c>
      <c r="K1452" s="231">
        <f t="shared" si="55"/>
        <v>0</v>
      </c>
    </row>
    <row r="1453" spans="1:11" ht="15.75">
      <c r="A1453" s="381">
        <v>1453</v>
      </c>
      <c r="B1453" s="341" t="s">
        <v>995</v>
      </c>
      <c r="D1453" t="s">
        <v>905</v>
      </c>
      <c r="E1453" s="472"/>
      <c r="F1453" s="910">
        <f>'43'!B13</f>
        <v>170</v>
      </c>
      <c r="G1453" s="231">
        <f t="shared" si="54"/>
        <v>170</v>
      </c>
      <c r="I1453" s="472"/>
      <c r="J1453" s="910">
        <f>'43'!B22</f>
        <v>0</v>
      </c>
      <c r="K1453" s="231">
        <f t="shared" si="55"/>
        <v>0</v>
      </c>
    </row>
    <row r="1454" spans="1:11" ht="15.75">
      <c r="A1454" s="381">
        <v>1454</v>
      </c>
      <c r="B1454" s="341" t="s">
        <v>659</v>
      </c>
      <c r="E1454" s="472"/>
      <c r="G1454" s="231">
        <f t="shared" si="54"/>
        <v>0</v>
      </c>
      <c r="I1454" s="472"/>
      <c r="K1454" s="231">
        <f t="shared" si="55"/>
        <v>0</v>
      </c>
    </row>
    <row r="1455" spans="1:11" ht="15.75">
      <c r="A1455" s="381">
        <v>1455</v>
      </c>
      <c r="B1455" s="341" t="s">
        <v>994</v>
      </c>
      <c r="D1455" t="s">
        <v>905</v>
      </c>
      <c r="E1455" s="472"/>
      <c r="F1455" s="910">
        <f>'43'!D6</f>
        <v>0</v>
      </c>
      <c r="G1455" s="231">
        <f t="shared" si="54"/>
        <v>0</v>
      </c>
      <c r="I1455" s="472"/>
      <c r="J1455" s="910">
        <f>'43'!D15</f>
        <v>0</v>
      </c>
      <c r="K1455" s="231">
        <f t="shared" si="55"/>
        <v>0</v>
      </c>
    </row>
    <row r="1456" spans="1:11">
      <c r="A1456" s="381">
        <v>1456</v>
      </c>
      <c r="B1456" s="146" t="s">
        <v>240</v>
      </c>
      <c r="D1456" t="s">
        <v>905</v>
      </c>
      <c r="E1456" s="472"/>
      <c r="F1456" s="910">
        <f>'43'!D7</f>
        <v>0</v>
      </c>
      <c r="G1456" s="231">
        <f t="shared" si="54"/>
        <v>0</v>
      </c>
      <c r="I1456" s="472"/>
      <c r="J1456" s="910">
        <f>'43'!D16</f>
        <v>0</v>
      </c>
      <c r="K1456" s="231">
        <f t="shared" si="55"/>
        <v>0</v>
      </c>
    </row>
    <row r="1457" spans="1:11">
      <c r="A1457" s="381">
        <v>1457</v>
      </c>
      <c r="B1457" s="146" t="s">
        <v>245</v>
      </c>
      <c r="D1457" t="s">
        <v>905</v>
      </c>
      <c r="E1457" s="472"/>
      <c r="F1457" s="910">
        <f>'43'!D8</f>
        <v>0</v>
      </c>
      <c r="G1457" s="231">
        <f t="shared" si="54"/>
        <v>0</v>
      </c>
      <c r="I1457" s="472"/>
      <c r="J1457" s="910">
        <f>'43'!D17</f>
        <v>0</v>
      </c>
      <c r="K1457" s="231">
        <f t="shared" si="55"/>
        <v>0</v>
      </c>
    </row>
    <row r="1458" spans="1:11">
      <c r="A1458" s="381">
        <v>1458</v>
      </c>
      <c r="B1458" s="146" t="s">
        <v>241</v>
      </c>
      <c r="D1458" t="s">
        <v>905</v>
      </c>
      <c r="E1458" s="472"/>
      <c r="F1458" s="910">
        <f>'43'!D9</f>
        <v>0</v>
      </c>
      <c r="G1458" s="231">
        <f t="shared" si="54"/>
        <v>0</v>
      </c>
      <c r="I1458" s="472"/>
      <c r="J1458" s="910">
        <f>'43'!D18</f>
        <v>0</v>
      </c>
      <c r="K1458" s="231">
        <f t="shared" si="55"/>
        <v>0</v>
      </c>
    </row>
    <row r="1459" spans="1:11">
      <c r="A1459" s="381">
        <v>1459</v>
      </c>
      <c r="B1459" s="146" t="s">
        <v>457</v>
      </c>
      <c r="D1459" t="s">
        <v>905</v>
      </c>
      <c r="E1459" s="472"/>
      <c r="F1459" s="910">
        <f>'43'!D10</f>
        <v>0</v>
      </c>
      <c r="G1459" s="231">
        <f t="shared" si="54"/>
        <v>0</v>
      </c>
      <c r="I1459" s="472"/>
      <c r="J1459" s="910">
        <f>'43'!D19</f>
        <v>0</v>
      </c>
      <c r="K1459" s="231">
        <f t="shared" si="55"/>
        <v>0</v>
      </c>
    </row>
    <row r="1460" spans="1:11">
      <c r="A1460" s="381">
        <v>1460</v>
      </c>
      <c r="B1460" s="146" t="s">
        <v>242</v>
      </c>
      <c r="D1460" t="s">
        <v>905</v>
      </c>
      <c r="E1460" s="472"/>
      <c r="F1460" s="910">
        <f>'43'!D11</f>
        <v>0</v>
      </c>
      <c r="G1460" s="231">
        <f t="shared" si="54"/>
        <v>0</v>
      </c>
      <c r="I1460" s="472"/>
      <c r="J1460" s="910">
        <f>'43'!D20</f>
        <v>0</v>
      </c>
      <c r="K1460" s="231">
        <f t="shared" si="55"/>
        <v>0</v>
      </c>
    </row>
    <row r="1461" spans="1:11">
      <c r="A1461" s="381">
        <v>1461</v>
      </c>
      <c r="B1461" s="146" t="s">
        <v>243</v>
      </c>
      <c r="D1461" t="s">
        <v>905</v>
      </c>
      <c r="E1461" s="472"/>
      <c r="F1461" s="910">
        <f>'43'!D12</f>
        <v>0</v>
      </c>
      <c r="G1461" s="231">
        <f t="shared" si="54"/>
        <v>0</v>
      </c>
      <c r="I1461" s="472"/>
      <c r="J1461" s="910">
        <f>'43'!D21</f>
        <v>0</v>
      </c>
      <c r="K1461" s="231">
        <f t="shared" si="55"/>
        <v>0</v>
      </c>
    </row>
    <row r="1462" spans="1:11" ht="15.75">
      <c r="A1462" s="381">
        <v>1462</v>
      </c>
      <c r="B1462" s="341" t="s">
        <v>995</v>
      </c>
      <c r="D1462" t="s">
        <v>905</v>
      </c>
      <c r="E1462" s="472"/>
      <c r="F1462" s="910">
        <f>'43'!D13</f>
        <v>0</v>
      </c>
      <c r="G1462" s="231">
        <f t="shared" si="54"/>
        <v>0</v>
      </c>
      <c r="I1462" s="472"/>
      <c r="J1462" s="910">
        <f>'43'!D22</f>
        <v>0</v>
      </c>
      <c r="K1462" s="231">
        <f t="shared" si="55"/>
        <v>0</v>
      </c>
    </row>
    <row r="1463" spans="1:11" ht="15.75">
      <c r="A1463" s="381">
        <v>1463</v>
      </c>
      <c r="B1463" s="341" t="s">
        <v>996</v>
      </c>
      <c r="E1463" s="472"/>
      <c r="G1463" s="231">
        <f t="shared" si="54"/>
        <v>0</v>
      </c>
      <c r="I1463" s="472"/>
      <c r="K1463" s="231">
        <f t="shared" si="55"/>
        <v>0</v>
      </c>
    </row>
    <row r="1464" spans="1:11" ht="15.75">
      <c r="A1464" s="381">
        <v>1464</v>
      </c>
      <c r="B1464" s="341" t="s">
        <v>994</v>
      </c>
      <c r="D1464" t="s">
        <v>905</v>
      </c>
      <c r="E1464" s="472"/>
      <c r="F1464" s="910">
        <f>'43'!F6</f>
        <v>0</v>
      </c>
      <c r="G1464" s="231">
        <f t="shared" si="54"/>
        <v>0</v>
      </c>
      <c r="I1464" s="472"/>
      <c r="J1464" s="910">
        <f>'43'!F15</f>
        <v>0</v>
      </c>
      <c r="K1464" s="231">
        <f t="shared" si="55"/>
        <v>0</v>
      </c>
    </row>
    <row r="1465" spans="1:11">
      <c r="A1465" s="381">
        <v>1465</v>
      </c>
      <c r="B1465" s="146" t="s">
        <v>240</v>
      </c>
      <c r="D1465" t="s">
        <v>905</v>
      </c>
      <c r="E1465" s="472"/>
      <c r="F1465" s="910">
        <f>'43'!F7</f>
        <v>0</v>
      </c>
      <c r="G1465" s="231">
        <f t="shared" si="54"/>
        <v>0</v>
      </c>
      <c r="I1465" s="472"/>
      <c r="J1465" s="910">
        <f>'43'!F16</f>
        <v>0</v>
      </c>
      <c r="K1465" s="231">
        <f t="shared" si="55"/>
        <v>0</v>
      </c>
    </row>
    <row r="1466" spans="1:11">
      <c r="A1466" s="381">
        <v>1466</v>
      </c>
      <c r="B1466" s="146" t="s">
        <v>245</v>
      </c>
      <c r="D1466" t="s">
        <v>905</v>
      </c>
      <c r="E1466" s="472"/>
      <c r="F1466" s="910">
        <f>'43'!F8</f>
        <v>0</v>
      </c>
      <c r="G1466" s="231">
        <f t="shared" si="54"/>
        <v>0</v>
      </c>
      <c r="I1466" s="472"/>
      <c r="J1466" s="910">
        <f>'43'!F17</f>
        <v>0</v>
      </c>
      <c r="K1466" s="231">
        <f t="shared" si="55"/>
        <v>0</v>
      </c>
    </row>
    <row r="1467" spans="1:11">
      <c r="A1467" s="381">
        <v>1467</v>
      </c>
      <c r="B1467" s="146" t="s">
        <v>241</v>
      </c>
      <c r="D1467" t="s">
        <v>905</v>
      </c>
      <c r="E1467" s="472"/>
      <c r="F1467" s="910">
        <f>'43'!F9</f>
        <v>0</v>
      </c>
      <c r="G1467" s="231">
        <f t="shared" si="54"/>
        <v>0</v>
      </c>
      <c r="I1467" s="472"/>
      <c r="J1467" s="910">
        <f>'43'!F18</f>
        <v>0</v>
      </c>
      <c r="K1467" s="231">
        <f t="shared" si="55"/>
        <v>0</v>
      </c>
    </row>
    <row r="1468" spans="1:11">
      <c r="A1468" s="381">
        <v>1468</v>
      </c>
      <c r="B1468" s="146" t="s">
        <v>457</v>
      </c>
      <c r="D1468" t="s">
        <v>905</v>
      </c>
      <c r="E1468" s="472"/>
      <c r="F1468" s="910">
        <f>'43'!F10</f>
        <v>0</v>
      </c>
      <c r="G1468" s="231">
        <f t="shared" si="54"/>
        <v>0</v>
      </c>
      <c r="I1468" s="472"/>
      <c r="J1468" s="910">
        <f>'43'!F19</f>
        <v>0</v>
      </c>
      <c r="K1468" s="231">
        <f t="shared" si="55"/>
        <v>0</v>
      </c>
    </row>
    <row r="1469" spans="1:11">
      <c r="A1469" s="381">
        <v>1469</v>
      </c>
      <c r="B1469" s="146" t="s">
        <v>242</v>
      </c>
      <c r="D1469" t="s">
        <v>905</v>
      </c>
      <c r="E1469" s="472"/>
      <c r="F1469" s="910">
        <f>'43'!F11</f>
        <v>0</v>
      </c>
      <c r="G1469" s="231">
        <f t="shared" si="54"/>
        <v>0</v>
      </c>
      <c r="I1469" s="472"/>
      <c r="J1469" s="910">
        <f>'43'!F20</f>
        <v>0</v>
      </c>
      <c r="K1469" s="231">
        <f t="shared" si="55"/>
        <v>0</v>
      </c>
    </row>
    <row r="1470" spans="1:11">
      <c r="A1470" s="381">
        <v>1470</v>
      </c>
      <c r="B1470" s="146" t="s">
        <v>243</v>
      </c>
      <c r="D1470" t="s">
        <v>905</v>
      </c>
      <c r="E1470" s="472"/>
      <c r="F1470" s="910">
        <f>'43'!F12</f>
        <v>0</v>
      </c>
      <c r="G1470" s="231">
        <f t="shared" si="54"/>
        <v>0</v>
      </c>
      <c r="I1470" s="472"/>
      <c r="J1470" s="910">
        <f>'43'!F21</f>
        <v>0</v>
      </c>
      <c r="K1470" s="231">
        <f t="shared" si="55"/>
        <v>0</v>
      </c>
    </row>
    <row r="1471" spans="1:11" ht="15.75">
      <c r="A1471" s="381">
        <v>1471</v>
      </c>
      <c r="B1471" s="341" t="s">
        <v>995</v>
      </c>
      <c r="D1471" t="s">
        <v>905</v>
      </c>
      <c r="E1471" s="472"/>
      <c r="F1471" s="910">
        <f>'43'!F13</f>
        <v>0</v>
      </c>
      <c r="G1471" s="231">
        <f t="shared" si="54"/>
        <v>0</v>
      </c>
      <c r="I1471" s="472"/>
      <c r="J1471" s="910">
        <f>'43'!F22</f>
        <v>0</v>
      </c>
      <c r="K1471" s="231">
        <f t="shared" si="55"/>
        <v>0</v>
      </c>
    </row>
    <row r="1472" spans="1:11" ht="15.75">
      <c r="A1472" s="381">
        <v>1472</v>
      </c>
      <c r="B1472" s="341" t="s">
        <v>997</v>
      </c>
      <c r="E1472" s="472"/>
      <c r="G1472" s="231">
        <f t="shared" si="54"/>
        <v>0</v>
      </c>
      <c r="I1472" s="472"/>
      <c r="K1472" s="231">
        <f t="shared" si="55"/>
        <v>0</v>
      </c>
    </row>
    <row r="1473" spans="1:11" ht="15.75">
      <c r="A1473" s="381">
        <v>1473</v>
      </c>
      <c r="B1473" s="341" t="s">
        <v>994</v>
      </c>
      <c r="D1473" t="s">
        <v>905</v>
      </c>
      <c r="E1473" s="472"/>
      <c r="F1473" s="910">
        <f>'43'!H6</f>
        <v>0</v>
      </c>
      <c r="G1473" s="231">
        <f t="shared" si="54"/>
        <v>0</v>
      </c>
      <c r="I1473" s="472"/>
      <c r="J1473" s="910">
        <f>'43'!H15</f>
        <v>0</v>
      </c>
      <c r="K1473" s="231">
        <f t="shared" si="55"/>
        <v>0</v>
      </c>
    </row>
    <row r="1474" spans="1:11">
      <c r="A1474" s="381">
        <v>1474</v>
      </c>
      <c r="B1474" s="146" t="s">
        <v>240</v>
      </c>
      <c r="D1474" t="s">
        <v>905</v>
      </c>
      <c r="E1474" s="472"/>
      <c r="F1474" s="910">
        <f>'43'!H7</f>
        <v>0</v>
      </c>
      <c r="G1474" s="231">
        <f t="shared" si="54"/>
        <v>0</v>
      </c>
      <c r="I1474" s="472"/>
      <c r="J1474" s="910">
        <f>'43'!H16</f>
        <v>0</v>
      </c>
      <c r="K1474" s="231">
        <f t="shared" si="55"/>
        <v>0</v>
      </c>
    </row>
    <row r="1475" spans="1:11">
      <c r="A1475" s="381">
        <v>1475</v>
      </c>
      <c r="B1475" s="146" t="s">
        <v>245</v>
      </c>
      <c r="D1475" t="s">
        <v>905</v>
      </c>
      <c r="E1475" s="472"/>
      <c r="F1475" s="910">
        <f>'43'!H8</f>
        <v>0</v>
      </c>
      <c r="G1475" s="231">
        <f t="shared" si="54"/>
        <v>0</v>
      </c>
      <c r="I1475" s="472"/>
      <c r="J1475" s="910">
        <f>'43'!H17</f>
        <v>0</v>
      </c>
      <c r="K1475" s="231">
        <f t="shared" si="55"/>
        <v>0</v>
      </c>
    </row>
    <row r="1476" spans="1:11">
      <c r="A1476" s="381">
        <v>1476</v>
      </c>
      <c r="B1476" s="146" t="s">
        <v>241</v>
      </c>
      <c r="D1476" t="s">
        <v>905</v>
      </c>
      <c r="E1476" s="472"/>
      <c r="F1476" s="910">
        <f>'43'!H9</f>
        <v>0</v>
      </c>
      <c r="G1476" s="231">
        <f t="shared" ref="G1476:G1541" si="56">F1476-E1476</f>
        <v>0</v>
      </c>
      <c r="I1476" s="472"/>
      <c r="J1476" s="910">
        <f>'43'!H18</f>
        <v>0</v>
      </c>
      <c r="K1476" s="231">
        <f t="shared" si="55"/>
        <v>0</v>
      </c>
    </row>
    <row r="1477" spans="1:11">
      <c r="A1477" s="381">
        <v>1477</v>
      </c>
      <c r="B1477" s="146" t="s">
        <v>457</v>
      </c>
      <c r="D1477" t="s">
        <v>905</v>
      </c>
      <c r="E1477" s="472"/>
      <c r="F1477" s="910">
        <f>'43'!H10</f>
        <v>0</v>
      </c>
      <c r="G1477" s="231">
        <f t="shared" si="56"/>
        <v>0</v>
      </c>
      <c r="I1477" s="472"/>
      <c r="J1477" s="910">
        <f>'43'!H19</f>
        <v>0</v>
      </c>
      <c r="K1477" s="231">
        <f t="shared" si="55"/>
        <v>0</v>
      </c>
    </row>
    <row r="1478" spans="1:11">
      <c r="A1478" s="381">
        <v>1478</v>
      </c>
      <c r="B1478" s="146" t="s">
        <v>242</v>
      </c>
      <c r="D1478" t="s">
        <v>905</v>
      </c>
      <c r="E1478" s="472"/>
      <c r="F1478" s="910">
        <f>'43'!H11</f>
        <v>0</v>
      </c>
      <c r="G1478" s="231">
        <f t="shared" si="56"/>
        <v>0</v>
      </c>
      <c r="I1478" s="472"/>
      <c r="J1478" s="910">
        <f>'43'!H20</f>
        <v>0</v>
      </c>
      <c r="K1478" s="231">
        <f t="shared" si="55"/>
        <v>0</v>
      </c>
    </row>
    <row r="1479" spans="1:11">
      <c r="A1479" s="381">
        <v>1479</v>
      </c>
      <c r="B1479" s="146" t="s">
        <v>243</v>
      </c>
      <c r="D1479" t="s">
        <v>905</v>
      </c>
      <c r="E1479" s="472"/>
      <c r="F1479" s="910">
        <f>'43'!H12</f>
        <v>0</v>
      </c>
      <c r="G1479" s="231">
        <f t="shared" si="56"/>
        <v>0</v>
      </c>
      <c r="I1479" s="472"/>
      <c r="J1479" s="910">
        <f>'43'!H21</f>
        <v>0</v>
      </c>
      <c r="K1479" s="231">
        <f t="shared" si="55"/>
        <v>0</v>
      </c>
    </row>
    <row r="1480" spans="1:11" ht="15.75">
      <c r="A1480" s="381">
        <v>1480</v>
      </c>
      <c r="B1480" s="341" t="s">
        <v>995</v>
      </c>
      <c r="D1480" t="s">
        <v>905</v>
      </c>
      <c r="E1480" s="472"/>
      <c r="F1480" s="910">
        <f>'43'!H13</f>
        <v>0</v>
      </c>
      <c r="G1480" s="231">
        <f t="shared" si="56"/>
        <v>0</v>
      </c>
      <c r="I1480" s="472"/>
      <c r="J1480" s="910">
        <f>'43'!H22</f>
        <v>0</v>
      </c>
      <c r="K1480" s="231">
        <f t="shared" si="55"/>
        <v>0</v>
      </c>
    </row>
    <row r="1481" spans="1:11" ht="15.75">
      <c r="A1481" s="381">
        <v>1481</v>
      </c>
      <c r="B1481" s="341" t="s">
        <v>998</v>
      </c>
      <c r="E1481" s="472"/>
      <c r="G1481" s="231">
        <f t="shared" si="56"/>
        <v>0</v>
      </c>
      <c r="I1481" s="472"/>
      <c r="K1481" s="231">
        <f t="shared" si="55"/>
        <v>0</v>
      </c>
    </row>
    <row r="1482" spans="1:11" ht="15.75">
      <c r="A1482" s="381">
        <v>1482</v>
      </c>
      <c r="B1482" s="341" t="s">
        <v>994</v>
      </c>
      <c r="D1482" t="s">
        <v>905</v>
      </c>
      <c r="E1482" s="472"/>
      <c r="F1482" s="910">
        <f>'43'!J6</f>
        <v>0</v>
      </c>
      <c r="G1482" s="231">
        <f t="shared" si="56"/>
        <v>0</v>
      </c>
      <c r="I1482" s="472"/>
      <c r="J1482" s="910">
        <f>'43'!J15</f>
        <v>0</v>
      </c>
      <c r="K1482" s="231">
        <f t="shared" si="55"/>
        <v>0</v>
      </c>
    </row>
    <row r="1483" spans="1:11">
      <c r="A1483" s="381">
        <v>1483</v>
      </c>
      <c r="B1483" s="146" t="s">
        <v>240</v>
      </c>
      <c r="D1483" t="s">
        <v>905</v>
      </c>
      <c r="E1483" s="472"/>
      <c r="F1483" s="910">
        <f>'43'!J7</f>
        <v>0</v>
      </c>
      <c r="G1483" s="231">
        <f t="shared" si="56"/>
        <v>0</v>
      </c>
      <c r="I1483" s="472"/>
      <c r="J1483" s="910">
        <f>'43'!J16</f>
        <v>0</v>
      </c>
      <c r="K1483" s="231">
        <f t="shared" si="55"/>
        <v>0</v>
      </c>
    </row>
    <row r="1484" spans="1:11">
      <c r="A1484" s="381">
        <v>1484</v>
      </c>
      <c r="B1484" s="146" t="s">
        <v>245</v>
      </c>
      <c r="D1484" t="s">
        <v>905</v>
      </c>
      <c r="E1484" s="472"/>
      <c r="F1484" s="910">
        <f>'43'!J8</f>
        <v>0</v>
      </c>
      <c r="G1484" s="231">
        <f t="shared" si="56"/>
        <v>0</v>
      </c>
      <c r="I1484" s="472"/>
      <c r="J1484" s="910">
        <f>'43'!J17</f>
        <v>0</v>
      </c>
      <c r="K1484" s="231">
        <f t="shared" si="55"/>
        <v>0</v>
      </c>
    </row>
    <row r="1485" spans="1:11">
      <c r="A1485" s="381">
        <v>1485</v>
      </c>
      <c r="B1485" s="146" t="s">
        <v>241</v>
      </c>
      <c r="D1485" t="s">
        <v>905</v>
      </c>
      <c r="E1485" s="472"/>
      <c r="F1485" s="910">
        <f>'43'!J9</f>
        <v>0</v>
      </c>
      <c r="G1485" s="231">
        <f t="shared" si="56"/>
        <v>0</v>
      </c>
      <c r="I1485" s="472"/>
      <c r="J1485" s="910">
        <f>'43'!J18</f>
        <v>0</v>
      </c>
      <c r="K1485" s="231">
        <f t="shared" si="55"/>
        <v>0</v>
      </c>
    </row>
    <row r="1486" spans="1:11">
      <c r="A1486" s="381">
        <v>1486</v>
      </c>
      <c r="B1486" s="146" t="s">
        <v>457</v>
      </c>
      <c r="D1486" t="s">
        <v>905</v>
      </c>
      <c r="E1486" s="472"/>
      <c r="F1486" s="910">
        <f>'43'!J10</f>
        <v>0</v>
      </c>
      <c r="G1486" s="231">
        <f t="shared" si="56"/>
        <v>0</v>
      </c>
      <c r="I1486" s="472"/>
      <c r="J1486" s="910">
        <f>'43'!J19</f>
        <v>0</v>
      </c>
      <c r="K1486" s="231">
        <f t="shared" si="55"/>
        <v>0</v>
      </c>
    </row>
    <row r="1487" spans="1:11">
      <c r="A1487" s="381">
        <v>1487</v>
      </c>
      <c r="B1487" s="146" t="s">
        <v>242</v>
      </c>
      <c r="D1487" t="s">
        <v>905</v>
      </c>
      <c r="E1487" s="472"/>
      <c r="F1487" s="910">
        <f>'43'!J11</f>
        <v>0</v>
      </c>
      <c r="G1487" s="231">
        <f t="shared" si="56"/>
        <v>0</v>
      </c>
      <c r="I1487" s="472"/>
      <c r="J1487" s="910">
        <f>'43'!J20</f>
        <v>0</v>
      </c>
      <c r="K1487" s="231">
        <f t="shared" si="55"/>
        <v>0</v>
      </c>
    </row>
    <row r="1488" spans="1:11">
      <c r="A1488" s="381">
        <v>1488</v>
      </c>
      <c r="B1488" s="146" t="s">
        <v>243</v>
      </c>
      <c r="D1488" t="s">
        <v>905</v>
      </c>
      <c r="E1488" s="472"/>
      <c r="F1488" s="910">
        <f>'43'!J12</f>
        <v>0</v>
      </c>
      <c r="G1488" s="231">
        <f t="shared" si="56"/>
        <v>0</v>
      </c>
      <c r="I1488" s="472"/>
      <c r="J1488" s="910">
        <f>'43'!J21</f>
        <v>0</v>
      </c>
      <c r="K1488" s="231">
        <f t="shared" si="55"/>
        <v>0</v>
      </c>
    </row>
    <row r="1489" spans="1:11" ht="15.75">
      <c r="A1489" s="381">
        <v>1489</v>
      </c>
      <c r="B1489" s="341" t="s">
        <v>995</v>
      </c>
      <c r="D1489" t="s">
        <v>905</v>
      </c>
      <c r="E1489" s="472"/>
      <c r="F1489" s="910">
        <f>'43'!J13</f>
        <v>0</v>
      </c>
      <c r="G1489" s="231">
        <f t="shared" si="56"/>
        <v>0</v>
      </c>
      <c r="I1489" s="472"/>
      <c r="J1489" s="910">
        <f>'43'!J22</f>
        <v>0</v>
      </c>
      <c r="K1489" s="231">
        <f t="shared" si="55"/>
        <v>0</v>
      </c>
    </row>
    <row r="1490" spans="1:11" ht="15.75">
      <c r="A1490" s="381">
        <v>1490</v>
      </c>
      <c r="B1490" s="341" t="s">
        <v>999</v>
      </c>
      <c r="E1490" s="472"/>
      <c r="G1490" s="231">
        <f t="shared" si="56"/>
        <v>0</v>
      </c>
      <c r="I1490" s="472"/>
      <c r="K1490" s="231">
        <f t="shared" si="55"/>
        <v>0</v>
      </c>
    </row>
    <row r="1491" spans="1:11" ht="15.75">
      <c r="A1491" s="381">
        <v>1491</v>
      </c>
      <c r="B1491" s="341" t="s">
        <v>994</v>
      </c>
      <c r="D1491" t="s">
        <v>905</v>
      </c>
      <c r="E1491" s="472"/>
      <c r="F1491" s="910">
        <f>'43'!L6</f>
        <v>0</v>
      </c>
      <c r="G1491" s="231">
        <f t="shared" si="56"/>
        <v>0</v>
      </c>
      <c r="I1491" s="472"/>
      <c r="J1491" s="910">
        <f>'43'!L15</f>
        <v>0</v>
      </c>
      <c r="K1491" s="231">
        <f t="shared" si="55"/>
        <v>0</v>
      </c>
    </row>
    <row r="1492" spans="1:11">
      <c r="A1492" s="381">
        <v>1492</v>
      </c>
      <c r="B1492" s="146" t="s">
        <v>240</v>
      </c>
      <c r="D1492" t="s">
        <v>905</v>
      </c>
      <c r="E1492" s="472"/>
      <c r="F1492" s="910">
        <f>'43'!L7</f>
        <v>170</v>
      </c>
      <c r="G1492" s="231">
        <f t="shared" si="56"/>
        <v>170</v>
      </c>
      <c r="I1492" s="472"/>
      <c r="J1492" s="910">
        <f>'43'!L16</f>
        <v>0</v>
      </c>
      <c r="K1492" s="231">
        <f t="shared" si="55"/>
        <v>0</v>
      </c>
    </row>
    <row r="1493" spans="1:11">
      <c r="A1493" s="381">
        <v>1493</v>
      </c>
      <c r="B1493" s="146" t="s">
        <v>245</v>
      </c>
      <c r="D1493" t="s">
        <v>905</v>
      </c>
      <c r="E1493" s="472"/>
      <c r="F1493" s="910">
        <f>'43'!L8</f>
        <v>0</v>
      </c>
      <c r="G1493" s="231">
        <f t="shared" si="56"/>
        <v>0</v>
      </c>
      <c r="I1493" s="472"/>
      <c r="J1493" s="910">
        <f>'43'!L17</f>
        <v>0</v>
      </c>
      <c r="K1493" s="231">
        <f t="shared" si="55"/>
        <v>0</v>
      </c>
    </row>
    <row r="1494" spans="1:11">
      <c r="A1494" s="381">
        <v>1494</v>
      </c>
      <c r="B1494" s="146" t="s">
        <v>241</v>
      </c>
      <c r="D1494" t="s">
        <v>905</v>
      </c>
      <c r="E1494" s="472"/>
      <c r="F1494" s="910">
        <f>'43'!L9</f>
        <v>0</v>
      </c>
      <c r="G1494" s="231">
        <f t="shared" si="56"/>
        <v>0</v>
      </c>
      <c r="I1494" s="472"/>
      <c r="J1494" s="910">
        <f>'43'!L18</f>
        <v>0</v>
      </c>
      <c r="K1494" s="231">
        <f t="shared" si="55"/>
        <v>0</v>
      </c>
    </row>
    <row r="1495" spans="1:11">
      <c r="A1495" s="381">
        <v>1495</v>
      </c>
      <c r="B1495" s="146" t="s">
        <v>457</v>
      </c>
      <c r="D1495" t="s">
        <v>905</v>
      </c>
      <c r="E1495" s="472"/>
      <c r="F1495" s="910">
        <f>'43'!L10</f>
        <v>0</v>
      </c>
      <c r="G1495" s="231">
        <f t="shared" si="56"/>
        <v>0</v>
      </c>
      <c r="I1495" s="472"/>
      <c r="J1495" s="910">
        <f>'43'!L19</f>
        <v>0</v>
      </c>
      <c r="K1495" s="231">
        <f t="shared" si="55"/>
        <v>0</v>
      </c>
    </row>
    <row r="1496" spans="1:11">
      <c r="A1496" s="381">
        <v>1496</v>
      </c>
      <c r="B1496" s="146" t="s">
        <v>242</v>
      </c>
      <c r="D1496" t="s">
        <v>905</v>
      </c>
      <c r="E1496" s="472"/>
      <c r="F1496" s="910">
        <f>'43'!L11</f>
        <v>0</v>
      </c>
      <c r="G1496" s="231">
        <f t="shared" si="56"/>
        <v>0</v>
      </c>
      <c r="I1496" s="472"/>
      <c r="J1496" s="910">
        <f>'43'!L20</f>
        <v>0</v>
      </c>
      <c r="K1496" s="231">
        <f t="shared" si="55"/>
        <v>0</v>
      </c>
    </row>
    <row r="1497" spans="1:11">
      <c r="A1497" s="381">
        <v>1497</v>
      </c>
      <c r="B1497" s="146" t="s">
        <v>243</v>
      </c>
      <c r="D1497" t="s">
        <v>905</v>
      </c>
      <c r="E1497" s="472"/>
      <c r="F1497" s="910">
        <f>'43'!L12</f>
        <v>0</v>
      </c>
      <c r="G1497" s="231">
        <f t="shared" si="56"/>
        <v>0</v>
      </c>
      <c r="I1497" s="472"/>
      <c r="J1497" s="910">
        <f>'43'!L21</f>
        <v>0</v>
      </c>
      <c r="K1497" s="231">
        <f t="shared" si="55"/>
        <v>0</v>
      </c>
    </row>
    <row r="1498" spans="1:11" ht="15.75">
      <c r="A1498" s="381">
        <v>1498</v>
      </c>
      <c r="B1498" s="341" t="s">
        <v>995</v>
      </c>
      <c r="D1498" t="s">
        <v>905</v>
      </c>
      <c r="E1498" s="472"/>
      <c r="F1498" s="910">
        <f>'43'!L13</f>
        <v>170</v>
      </c>
      <c r="G1498" s="231">
        <f t="shared" si="56"/>
        <v>170</v>
      </c>
      <c r="I1498" s="472"/>
      <c r="J1498" s="910">
        <f>'43'!L22</f>
        <v>0</v>
      </c>
      <c r="K1498" s="231">
        <f t="shared" si="55"/>
        <v>0</v>
      </c>
    </row>
    <row r="1499" spans="1:11" ht="15.75">
      <c r="A1499" s="381">
        <v>1499</v>
      </c>
      <c r="B1499" s="891" t="s">
        <v>1660</v>
      </c>
      <c r="C1499" s="465"/>
      <c r="E1499" s="472"/>
      <c r="G1499" s="231">
        <f t="shared" si="56"/>
        <v>0</v>
      </c>
      <c r="I1499" s="472"/>
      <c r="K1499" s="231">
        <f t="shared" si="55"/>
        <v>0</v>
      </c>
    </row>
    <row r="1500" spans="1:11" ht="15.75">
      <c r="A1500" s="381">
        <v>1500</v>
      </c>
      <c r="B1500" s="891" t="s">
        <v>219</v>
      </c>
      <c r="C1500" s="465"/>
      <c r="E1500" s="472"/>
      <c r="G1500" s="231">
        <f t="shared" si="56"/>
        <v>0</v>
      </c>
      <c r="I1500" s="472"/>
      <c r="K1500" s="231">
        <f t="shared" si="55"/>
        <v>0</v>
      </c>
    </row>
    <row r="1501" spans="1:11" ht="15.75">
      <c r="A1501" s="381">
        <v>1501</v>
      </c>
      <c r="B1501" s="146" t="s">
        <v>1467</v>
      </c>
      <c r="C1501" s="465"/>
      <c r="D1501" t="s">
        <v>905</v>
      </c>
      <c r="E1501" s="472"/>
      <c r="F1501" s="910">
        <f>'44'!B15</f>
        <v>0</v>
      </c>
      <c r="G1501" s="231">
        <f t="shared" si="56"/>
        <v>0</v>
      </c>
      <c r="I1501" s="472"/>
      <c r="J1501" s="1068">
        <f>'45'!B15</f>
        <v>0</v>
      </c>
      <c r="K1501" s="231">
        <f t="shared" si="55"/>
        <v>0</v>
      </c>
    </row>
    <row r="1502" spans="1:11" ht="15.75">
      <c r="A1502" s="381">
        <v>1502</v>
      </c>
      <c r="B1502" s="146" t="s">
        <v>1568</v>
      </c>
      <c r="C1502" s="465"/>
      <c r="D1502" t="s">
        <v>905</v>
      </c>
      <c r="E1502" s="472"/>
      <c r="F1502" s="910">
        <f>'44'!B16</f>
        <v>0</v>
      </c>
      <c r="G1502" s="231">
        <f t="shared" si="56"/>
        <v>0</v>
      </c>
      <c r="I1502" s="472"/>
      <c r="J1502" s="1068">
        <f>'45'!B16</f>
        <v>0</v>
      </c>
      <c r="K1502" s="231">
        <f t="shared" si="55"/>
        <v>0</v>
      </c>
    </row>
    <row r="1503" spans="1:11" ht="15.75">
      <c r="A1503" s="381">
        <v>1503</v>
      </c>
      <c r="B1503" s="146" t="s">
        <v>1468</v>
      </c>
      <c r="C1503" s="465"/>
      <c r="D1503" t="s">
        <v>905</v>
      </c>
      <c r="E1503" s="472"/>
      <c r="F1503" s="910">
        <f>'44'!B17</f>
        <v>0</v>
      </c>
      <c r="G1503" s="231">
        <f t="shared" si="56"/>
        <v>0</v>
      </c>
      <c r="I1503" s="472"/>
      <c r="J1503" s="1068">
        <f>'45'!B17</f>
        <v>0</v>
      </c>
      <c r="K1503" s="231">
        <f t="shared" si="55"/>
        <v>0</v>
      </c>
    </row>
    <row r="1504" spans="1:11" ht="15.75">
      <c r="A1504" s="381">
        <v>1504</v>
      </c>
      <c r="B1504" s="146" t="s">
        <v>1469</v>
      </c>
      <c r="C1504" s="465"/>
      <c r="D1504" t="s">
        <v>905</v>
      </c>
      <c r="E1504" s="472"/>
      <c r="F1504" s="910">
        <f>'44'!B18</f>
        <v>0</v>
      </c>
      <c r="G1504" s="231">
        <f t="shared" si="56"/>
        <v>0</v>
      </c>
      <c r="I1504" s="472"/>
      <c r="J1504" s="1068">
        <f>'45'!B18</f>
        <v>0</v>
      </c>
      <c r="K1504" s="231">
        <f t="shared" si="55"/>
        <v>0</v>
      </c>
    </row>
    <row r="1505" spans="1:11" ht="15.75">
      <c r="A1505" s="381">
        <v>1505</v>
      </c>
      <c r="B1505" s="146" t="s">
        <v>1430</v>
      </c>
      <c r="C1505" s="465"/>
      <c r="D1505" t="s">
        <v>905</v>
      </c>
      <c r="E1505" s="472"/>
      <c r="F1505" s="910">
        <f>'44'!B19</f>
        <v>0</v>
      </c>
      <c r="G1505" s="231">
        <f t="shared" si="56"/>
        <v>0</v>
      </c>
      <c r="I1505" s="472"/>
      <c r="J1505" s="1068">
        <f>'45'!B19</f>
        <v>0</v>
      </c>
      <c r="K1505" s="231">
        <f t="shared" si="55"/>
        <v>0</v>
      </c>
    </row>
    <row r="1506" spans="1:11" ht="15.75">
      <c r="A1506" s="381">
        <v>1506</v>
      </c>
      <c r="B1506" s="146" t="s">
        <v>482</v>
      </c>
      <c r="C1506" s="465"/>
      <c r="D1506" t="s">
        <v>905</v>
      </c>
      <c r="E1506" s="472"/>
      <c r="F1506" s="910">
        <f>'44'!B20</f>
        <v>0</v>
      </c>
      <c r="G1506" s="231">
        <f t="shared" si="56"/>
        <v>0</v>
      </c>
      <c r="I1506" s="472"/>
      <c r="J1506" s="1068">
        <f>'45'!B20</f>
        <v>0</v>
      </c>
      <c r="K1506" s="231">
        <f t="shared" si="55"/>
        <v>0</v>
      </c>
    </row>
    <row r="1507" spans="1:11" ht="15.75">
      <c r="A1507" s="381">
        <v>1507</v>
      </c>
      <c r="B1507" s="146" t="s">
        <v>221</v>
      </c>
      <c r="C1507" s="465"/>
      <c r="D1507" t="s">
        <v>905</v>
      </c>
      <c r="E1507" s="472"/>
      <c r="F1507" s="910">
        <f>'44'!B21</f>
        <v>0</v>
      </c>
      <c r="G1507" s="231">
        <f t="shared" si="56"/>
        <v>0</v>
      </c>
      <c r="I1507" s="472"/>
      <c r="J1507" s="1068">
        <f>'45'!B21</f>
        <v>0</v>
      </c>
      <c r="K1507" s="231">
        <f t="shared" ref="K1507:K1574" si="57">J1507-I1507</f>
        <v>0</v>
      </c>
    </row>
    <row r="1508" spans="1:11" ht="15.75">
      <c r="A1508" s="381">
        <v>1508</v>
      </c>
      <c r="B1508" s="388" t="s">
        <v>1704</v>
      </c>
      <c r="C1508" s="465"/>
      <c r="E1508" s="472"/>
      <c r="F1508" s="910">
        <f>'44'!B22</f>
        <v>0</v>
      </c>
      <c r="G1508" s="231">
        <f>F1508-E1508</f>
        <v>0</v>
      </c>
      <c r="I1508" s="472"/>
      <c r="J1508" s="1068">
        <f>'45'!B22</f>
        <v>0</v>
      </c>
      <c r="K1508" s="231">
        <f>J1508-I1508</f>
        <v>0</v>
      </c>
    </row>
    <row r="1509" spans="1:11" ht="15.75">
      <c r="A1509" s="381">
        <v>1509</v>
      </c>
      <c r="B1509" s="146" t="s">
        <v>222</v>
      </c>
      <c r="C1509" s="465"/>
      <c r="D1509" t="s">
        <v>905</v>
      </c>
      <c r="E1509" s="472"/>
      <c r="F1509" s="910">
        <f>'44'!B23</f>
        <v>0</v>
      </c>
      <c r="G1509" s="231">
        <f t="shared" si="56"/>
        <v>0</v>
      </c>
      <c r="I1509" s="472"/>
      <c r="J1509" s="1068">
        <f>'45'!B23</f>
        <v>0</v>
      </c>
      <c r="K1509" s="231">
        <f t="shared" si="57"/>
        <v>0</v>
      </c>
    </row>
    <row r="1510" spans="1:11" ht="15.75">
      <c r="A1510" s="381">
        <v>1510</v>
      </c>
      <c r="B1510" s="146" t="s">
        <v>223</v>
      </c>
      <c r="C1510" s="465"/>
      <c r="D1510" t="s">
        <v>905</v>
      </c>
      <c r="E1510" s="472"/>
      <c r="F1510" s="910">
        <f>'44'!B24</f>
        <v>0</v>
      </c>
      <c r="G1510" s="231">
        <f t="shared" si="56"/>
        <v>0</v>
      </c>
      <c r="I1510" s="472"/>
      <c r="J1510" s="1068">
        <f>'45'!B24</f>
        <v>0</v>
      </c>
      <c r="K1510" s="231">
        <f t="shared" si="57"/>
        <v>0</v>
      </c>
    </row>
    <row r="1511" spans="1:11" ht="15.75">
      <c r="A1511" s="381">
        <v>1511</v>
      </c>
      <c r="B1511" s="146" t="s">
        <v>457</v>
      </c>
      <c r="C1511" s="465"/>
      <c r="D1511" t="s">
        <v>905</v>
      </c>
      <c r="E1511" s="472"/>
      <c r="F1511" s="910">
        <f>'44'!B25</f>
        <v>0</v>
      </c>
      <c r="G1511" s="231">
        <f t="shared" si="56"/>
        <v>0</v>
      </c>
      <c r="I1511" s="472"/>
      <c r="J1511" s="1068">
        <f>'45'!B25</f>
        <v>0</v>
      </c>
      <c r="K1511" s="231">
        <f t="shared" si="57"/>
        <v>0</v>
      </c>
    </row>
    <row r="1512" spans="1:11" ht="15.75">
      <c r="A1512" s="381">
        <v>1512</v>
      </c>
      <c r="B1512" s="146" t="s">
        <v>8</v>
      </c>
      <c r="C1512" s="465"/>
      <c r="D1512" t="s">
        <v>905</v>
      </c>
      <c r="E1512" s="472"/>
      <c r="F1512" s="910">
        <f>'44'!B26</f>
        <v>0</v>
      </c>
      <c r="G1512" s="231">
        <f t="shared" si="56"/>
        <v>0</v>
      </c>
      <c r="I1512" s="472"/>
      <c r="J1512" s="1068">
        <f>'45'!B26</f>
        <v>0</v>
      </c>
      <c r="K1512" s="231">
        <f t="shared" si="57"/>
        <v>0</v>
      </c>
    </row>
    <row r="1513" spans="1:11" ht="15.75">
      <c r="A1513" s="381">
        <v>1513</v>
      </c>
      <c r="B1513" s="146" t="s">
        <v>1470</v>
      </c>
      <c r="C1513" s="465"/>
      <c r="D1513" t="s">
        <v>905</v>
      </c>
      <c r="E1513" s="472"/>
      <c r="F1513" s="910">
        <f>'44'!B27</f>
        <v>0</v>
      </c>
      <c r="G1513" s="231">
        <f t="shared" si="56"/>
        <v>0</v>
      </c>
      <c r="I1513" s="472"/>
      <c r="J1513" s="1068">
        <f>'45'!B27</f>
        <v>0</v>
      </c>
      <c r="K1513" s="231">
        <f t="shared" si="57"/>
        <v>0</v>
      </c>
    </row>
    <row r="1514" spans="1:11" ht="15.75">
      <c r="A1514" s="381">
        <v>1514</v>
      </c>
      <c r="B1514" s="146" t="s">
        <v>1431</v>
      </c>
      <c r="C1514" s="465"/>
      <c r="D1514" t="s">
        <v>905</v>
      </c>
      <c r="E1514" s="472"/>
      <c r="F1514" s="910">
        <f>'44'!B28</f>
        <v>0</v>
      </c>
      <c r="G1514" s="231">
        <f t="shared" si="56"/>
        <v>0</v>
      </c>
      <c r="I1514" s="472"/>
      <c r="J1514" s="1068">
        <f>'45'!B28</f>
        <v>0</v>
      </c>
      <c r="K1514" s="231">
        <f t="shared" si="57"/>
        <v>0</v>
      </c>
    </row>
    <row r="1515" spans="1:11" ht="15.75">
      <c r="A1515" s="381">
        <v>1515</v>
      </c>
      <c r="B1515" s="146" t="s">
        <v>1471</v>
      </c>
      <c r="C1515" s="465"/>
      <c r="D1515" t="s">
        <v>905</v>
      </c>
      <c r="E1515" s="472"/>
      <c r="F1515" s="910">
        <f>'44'!B30</f>
        <v>0</v>
      </c>
      <c r="G1515" s="231">
        <f t="shared" si="56"/>
        <v>0</v>
      </c>
      <c r="I1515" s="472"/>
      <c r="J1515" s="1068">
        <f>'45'!B30</f>
        <v>0</v>
      </c>
      <c r="K1515" s="231">
        <f t="shared" si="57"/>
        <v>0</v>
      </c>
    </row>
    <row r="1516" spans="1:11" ht="15.75">
      <c r="A1516" s="381">
        <v>1516</v>
      </c>
      <c r="B1516" s="146" t="s">
        <v>1468</v>
      </c>
      <c r="C1516" s="465"/>
      <c r="D1516" t="s">
        <v>905</v>
      </c>
      <c r="E1516" s="472"/>
      <c r="F1516" s="910">
        <f>'44'!B31</f>
        <v>0</v>
      </c>
      <c r="G1516" s="231">
        <f t="shared" si="56"/>
        <v>0</v>
      </c>
      <c r="I1516" s="472"/>
      <c r="J1516" s="1068">
        <f>'45'!B31</f>
        <v>0</v>
      </c>
      <c r="K1516" s="231">
        <f t="shared" si="57"/>
        <v>0</v>
      </c>
    </row>
    <row r="1517" spans="1:11" ht="15.75">
      <c r="A1517" s="381">
        <v>1517</v>
      </c>
      <c r="B1517" s="146" t="s">
        <v>1469</v>
      </c>
      <c r="C1517" s="465"/>
      <c r="D1517" t="s">
        <v>905</v>
      </c>
      <c r="E1517" s="472"/>
      <c r="F1517" s="910">
        <f>'44'!B32</f>
        <v>0</v>
      </c>
      <c r="G1517" s="231">
        <f t="shared" si="56"/>
        <v>0</v>
      </c>
      <c r="I1517" s="472"/>
      <c r="J1517" s="1068">
        <f>'45'!B32</f>
        <v>0</v>
      </c>
      <c r="K1517" s="231">
        <f t="shared" si="57"/>
        <v>0</v>
      </c>
    </row>
    <row r="1518" spans="1:11" ht="15.75">
      <c r="A1518" s="381">
        <v>1518</v>
      </c>
      <c r="B1518" s="146" t="s">
        <v>1432</v>
      </c>
      <c r="C1518" s="465"/>
      <c r="D1518" t="s">
        <v>905</v>
      </c>
      <c r="E1518" s="472"/>
      <c r="F1518" s="910">
        <f>'44'!B33</f>
        <v>0</v>
      </c>
      <c r="G1518" s="231">
        <f t="shared" si="56"/>
        <v>0</v>
      </c>
      <c r="I1518" s="472"/>
      <c r="J1518" s="1068">
        <f>'45'!B33</f>
        <v>0</v>
      </c>
      <c r="K1518" s="231">
        <f t="shared" si="57"/>
        <v>0</v>
      </c>
    </row>
    <row r="1519" spans="1:11" ht="15.75">
      <c r="A1519" s="381">
        <v>1519</v>
      </c>
      <c r="B1519" s="146" t="s">
        <v>1472</v>
      </c>
      <c r="C1519" s="465"/>
      <c r="D1519" t="s">
        <v>905</v>
      </c>
      <c r="E1519" s="472"/>
      <c r="F1519" s="910">
        <f>'44'!B34</f>
        <v>0</v>
      </c>
      <c r="G1519" s="231">
        <f t="shared" si="56"/>
        <v>0</v>
      </c>
      <c r="I1519" s="472"/>
      <c r="J1519" s="1068">
        <f>'45'!B34</f>
        <v>0</v>
      </c>
      <c r="K1519" s="231">
        <f t="shared" si="57"/>
        <v>0</v>
      </c>
    </row>
    <row r="1520" spans="1:11" ht="15.75">
      <c r="A1520" s="381">
        <v>1520</v>
      </c>
      <c r="B1520" s="146" t="s">
        <v>984</v>
      </c>
      <c r="C1520" s="465"/>
      <c r="D1520" t="s">
        <v>905</v>
      </c>
      <c r="E1520" s="472"/>
      <c r="F1520" s="910">
        <f>'44'!B35</f>
        <v>0</v>
      </c>
      <c r="G1520" s="231">
        <f t="shared" si="56"/>
        <v>0</v>
      </c>
      <c r="I1520" s="472"/>
      <c r="J1520" s="1068">
        <f>'45'!B35</f>
        <v>0</v>
      </c>
      <c r="K1520" s="231">
        <f t="shared" si="57"/>
        <v>0</v>
      </c>
    </row>
    <row r="1521" spans="1:11" ht="15.75">
      <c r="A1521" s="381">
        <v>1521</v>
      </c>
      <c r="B1521" s="388" t="s">
        <v>1704</v>
      </c>
      <c r="C1521" s="465"/>
      <c r="D1521" t="s">
        <v>905</v>
      </c>
      <c r="E1521" s="472"/>
      <c r="F1521" s="910">
        <f>'44'!B36</f>
        <v>0</v>
      </c>
      <c r="G1521" s="231">
        <f>F1521-E1521</f>
        <v>0</v>
      </c>
      <c r="I1521" s="472"/>
      <c r="J1521" s="1068">
        <f>'45'!B36</f>
        <v>0</v>
      </c>
      <c r="K1521" s="231">
        <f>J1521-I1521</f>
        <v>0</v>
      </c>
    </row>
    <row r="1522" spans="1:11" ht="15.75">
      <c r="A1522" s="381">
        <v>1522</v>
      </c>
      <c r="B1522" s="146" t="s">
        <v>222</v>
      </c>
      <c r="C1522" s="465"/>
      <c r="D1522" t="s">
        <v>905</v>
      </c>
      <c r="E1522" s="472"/>
      <c r="F1522" s="910">
        <f>'44'!B37</f>
        <v>0</v>
      </c>
      <c r="G1522" s="231">
        <f t="shared" si="56"/>
        <v>0</v>
      </c>
      <c r="I1522" s="472"/>
      <c r="J1522" s="1068">
        <f>'45'!B37</f>
        <v>0</v>
      </c>
      <c r="K1522" s="231">
        <f t="shared" si="57"/>
        <v>0</v>
      </c>
    </row>
    <row r="1523" spans="1:11" ht="15.75">
      <c r="A1523" s="381">
        <v>1523</v>
      </c>
      <c r="B1523" s="146" t="s">
        <v>223</v>
      </c>
      <c r="C1523" s="465"/>
      <c r="D1523" t="s">
        <v>905</v>
      </c>
      <c r="E1523" s="472"/>
      <c r="F1523" s="910">
        <f>'44'!B38</f>
        <v>0</v>
      </c>
      <c r="G1523" s="231">
        <f t="shared" si="56"/>
        <v>0</v>
      </c>
      <c r="I1523" s="472"/>
      <c r="J1523" s="1068">
        <f>'45'!B38</f>
        <v>0</v>
      </c>
      <c r="K1523" s="231">
        <f t="shared" si="57"/>
        <v>0</v>
      </c>
    </row>
    <row r="1524" spans="1:11" ht="15.75">
      <c r="A1524" s="381">
        <v>1524</v>
      </c>
      <c r="B1524" s="146" t="s">
        <v>457</v>
      </c>
      <c r="C1524" s="465"/>
      <c r="D1524" t="s">
        <v>905</v>
      </c>
      <c r="E1524" s="472"/>
      <c r="F1524" s="910">
        <f>'44'!B39</f>
        <v>0</v>
      </c>
      <c r="G1524" s="231">
        <f t="shared" si="56"/>
        <v>0</v>
      </c>
      <c r="I1524" s="472"/>
      <c r="J1524" s="1068">
        <f>'45'!B39</f>
        <v>0</v>
      </c>
      <c r="K1524" s="231">
        <f t="shared" si="57"/>
        <v>0</v>
      </c>
    </row>
    <row r="1525" spans="1:11" ht="15.75">
      <c r="A1525" s="381">
        <v>1525</v>
      </c>
      <c r="B1525" s="146" t="s">
        <v>8</v>
      </c>
      <c r="C1525" s="465"/>
      <c r="D1525" t="s">
        <v>905</v>
      </c>
      <c r="E1525" s="472"/>
      <c r="F1525" s="910">
        <f>'44'!B40</f>
        <v>0</v>
      </c>
      <c r="G1525" s="231">
        <f t="shared" si="56"/>
        <v>0</v>
      </c>
      <c r="I1525" s="472"/>
      <c r="J1525" s="1068">
        <f>'45'!B40</f>
        <v>0</v>
      </c>
      <c r="K1525" s="231">
        <f t="shared" si="57"/>
        <v>0</v>
      </c>
    </row>
    <row r="1526" spans="1:11" ht="15.75">
      <c r="A1526" s="381">
        <v>1526</v>
      </c>
      <c r="B1526" s="146" t="s">
        <v>1470</v>
      </c>
      <c r="C1526" s="465"/>
      <c r="D1526" t="s">
        <v>905</v>
      </c>
      <c r="E1526" s="472"/>
      <c r="F1526" s="910">
        <f>'44'!B41</f>
        <v>0</v>
      </c>
      <c r="G1526" s="231">
        <f t="shared" si="56"/>
        <v>0</v>
      </c>
      <c r="I1526" s="472"/>
      <c r="J1526" s="1068">
        <f>'45'!B41</f>
        <v>0</v>
      </c>
      <c r="K1526" s="231">
        <f t="shared" si="57"/>
        <v>0</v>
      </c>
    </row>
    <row r="1527" spans="1:11" ht="15.75">
      <c r="A1527" s="381">
        <v>1527</v>
      </c>
      <c r="B1527" s="146" t="s">
        <v>227</v>
      </c>
      <c r="C1527" s="465"/>
      <c r="D1527" t="s">
        <v>905</v>
      </c>
      <c r="E1527" s="472"/>
      <c r="F1527" s="910">
        <f>'44'!B42</f>
        <v>0</v>
      </c>
      <c r="G1527" s="231">
        <f t="shared" si="56"/>
        <v>0</v>
      </c>
      <c r="I1527" s="472"/>
      <c r="J1527" s="1068">
        <f>'45'!B42</f>
        <v>0</v>
      </c>
      <c r="K1527" s="231">
        <f t="shared" si="57"/>
        <v>0</v>
      </c>
    </row>
    <row r="1528" spans="1:11" ht="15.75">
      <c r="A1528" s="381">
        <v>1528</v>
      </c>
      <c r="B1528" s="146" t="s">
        <v>1431</v>
      </c>
      <c r="C1528" s="465"/>
      <c r="D1528" t="s">
        <v>905</v>
      </c>
      <c r="E1528" s="472"/>
      <c r="F1528" s="910">
        <f>'44'!B43</f>
        <v>0</v>
      </c>
      <c r="G1528" s="231">
        <f t="shared" si="56"/>
        <v>0</v>
      </c>
      <c r="I1528" s="472"/>
      <c r="J1528" s="1068">
        <f>'45'!B43</f>
        <v>0</v>
      </c>
      <c r="K1528" s="231">
        <f t="shared" si="57"/>
        <v>0</v>
      </c>
    </row>
    <row r="1529" spans="1:11" ht="15.75">
      <c r="A1529" s="381">
        <v>1529</v>
      </c>
      <c r="B1529" s="146" t="s">
        <v>1433</v>
      </c>
      <c r="C1529" s="465"/>
      <c r="D1529" t="s">
        <v>905</v>
      </c>
      <c r="E1529" s="472"/>
      <c r="F1529" s="910">
        <f>'44'!B45</f>
        <v>0</v>
      </c>
      <c r="G1529" s="231">
        <f t="shared" si="56"/>
        <v>0</v>
      </c>
      <c r="I1529" s="472"/>
      <c r="J1529" s="1068">
        <f>'45'!B45</f>
        <v>0</v>
      </c>
      <c r="K1529" s="231">
        <f t="shared" si="57"/>
        <v>0</v>
      </c>
    </row>
    <row r="1530" spans="1:11" ht="15.75">
      <c r="A1530" s="381">
        <v>1530</v>
      </c>
      <c r="B1530" s="146" t="s">
        <v>1434</v>
      </c>
      <c r="C1530" s="465"/>
      <c r="D1530" t="s">
        <v>905</v>
      </c>
      <c r="E1530" s="472"/>
      <c r="F1530" s="910">
        <f>'44'!B47</f>
        <v>0</v>
      </c>
      <c r="G1530" s="231">
        <f t="shared" si="56"/>
        <v>0</v>
      </c>
      <c r="I1530" s="472"/>
      <c r="J1530" s="1068">
        <f>'45'!B47</f>
        <v>0</v>
      </c>
      <c r="K1530" s="231">
        <f t="shared" si="57"/>
        <v>0</v>
      </c>
    </row>
    <row r="1531" spans="1:11" ht="15.75">
      <c r="A1531" s="381">
        <v>1531</v>
      </c>
      <c r="B1531" s="146" t="s">
        <v>1538</v>
      </c>
      <c r="C1531" s="465"/>
      <c r="E1531" s="472"/>
      <c r="G1531" s="231">
        <f t="shared" si="56"/>
        <v>0</v>
      </c>
      <c r="I1531" s="472"/>
      <c r="K1531" s="231">
        <f t="shared" si="57"/>
        <v>0</v>
      </c>
    </row>
    <row r="1532" spans="1:11" ht="15.75">
      <c r="A1532" s="381">
        <v>1532</v>
      </c>
      <c r="B1532" s="146" t="s">
        <v>1539</v>
      </c>
      <c r="C1532" s="465"/>
      <c r="D1532" t="s">
        <v>905</v>
      </c>
      <c r="E1532" s="472"/>
      <c r="F1532" s="910">
        <f>'44'!B53</f>
        <v>0</v>
      </c>
      <c r="G1532" s="231">
        <f t="shared" si="56"/>
        <v>0</v>
      </c>
      <c r="I1532" s="472"/>
      <c r="J1532" s="1068">
        <f>'45'!B53</f>
        <v>0</v>
      </c>
      <c r="K1532" s="231">
        <f t="shared" si="57"/>
        <v>0</v>
      </c>
    </row>
    <row r="1533" spans="1:11" ht="15.75">
      <c r="A1533" s="381">
        <v>1533</v>
      </c>
      <c r="B1533" s="146" t="s">
        <v>1540</v>
      </c>
      <c r="C1533" s="465"/>
      <c r="D1533" t="s">
        <v>905</v>
      </c>
      <c r="E1533" s="472"/>
      <c r="F1533" s="910">
        <f>'44'!B54</f>
        <v>0</v>
      </c>
      <c r="G1533" s="231">
        <f t="shared" si="56"/>
        <v>0</v>
      </c>
      <c r="I1533" s="472"/>
      <c r="J1533" s="1068">
        <f>'45'!B54</f>
        <v>0</v>
      </c>
      <c r="K1533" s="231">
        <f t="shared" si="57"/>
        <v>0</v>
      </c>
    </row>
    <row r="1534" spans="1:11" ht="15.75">
      <c r="A1534" s="381">
        <v>1534</v>
      </c>
      <c r="B1534" s="146" t="s">
        <v>1541</v>
      </c>
      <c r="C1534" s="465"/>
      <c r="D1534" t="s">
        <v>905</v>
      </c>
      <c r="E1534" s="472"/>
      <c r="F1534" s="910">
        <f>'44'!B55</f>
        <v>0</v>
      </c>
      <c r="G1534" s="231">
        <f t="shared" si="56"/>
        <v>0</v>
      </c>
      <c r="I1534" s="472"/>
      <c r="J1534" s="1068">
        <f>'45'!B55</f>
        <v>0</v>
      </c>
      <c r="K1534" s="231">
        <f t="shared" si="57"/>
        <v>0</v>
      </c>
    </row>
    <row r="1535" spans="1:11" ht="15.75">
      <c r="A1535" s="381">
        <v>1535</v>
      </c>
      <c r="B1535" s="146" t="s">
        <v>1542</v>
      </c>
      <c r="C1535" s="465"/>
      <c r="D1535" t="s">
        <v>905</v>
      </c>
      <c r="E1535" s="472"/>
      <c r="F1535" s="910">
        <f>'44'!B56</f>
        <v>0</v>
      </c>
      <c r="G1535" s="231">
        <f t="shared" si="56"/>
        <v>0</v>
      </c>
      <c r="I1535" s="472"/>
      <c r="J1535" s="1068">
        <f>'45'!B56</f>
        <v>0</v>
      </c>
      <c r="K1535" s="231">
        <f t="shared" si="57"/>
        <v>0</v>
      </c>
    </row>
    <row r="1536" spans="1:11" ht="15.75">
      <c r="A1536" s="381">
        <v>1536</v>
      </c>
      <c r="B1536" s="146" t="s">
        <v>1579</v>
      </c>
      <c r="C1536" s="465"/>
      <c r="E1536" s="472"/>
      <c r="F1536" s="910">
        <f>'44'!B57</f>
        <v>0</v>
      </c>
      <c r="G1536" s="231">
        <f t="shared" si="56"/>
        <v>0</v>
      </c>
      <c r="I1536" s="472"/>
      <c r="J1536" s="1068">
        <f>'45'!B57</f>
        <v>0</v>
      </c>
      <c r="K1536" s="231">
        <f t="shared" si="57"/>
        <v>0</v>
      </c>
    </row>
    <row r="1537" spans="1:11" ht="15.75">
      <c r="A1537" s="381">
        <v>1537</v>
      </c>
      <c r="B1537" s="146" t="s">
        <v>1543</v>
      </c>
      <c r="C1537" s="465"/>
      <c r="D1537" t="s">
        <v>905</v>
      </c>
      <c r="E1537" s="472"/>
      <c r="F1537" s="910">
        <f>'44'!B58</f>
        <v>0</v>
      </c>
      <c r="G1537" s="231">
        <f t="shared" si="56"/>
        <v>0</v>
      </c>
      <c r="I1537" s="472"/>
      <c r="J1537" s="1068">
        <f>'45'!B58</f>
        <v>0</v>
      </c>
      <c r="K1537" s="231">
        <f t="shared" si="57"/>
        <v>0</v>
      </c>
    </row>
    <row r="1538" spans="1:11" ht="15.75">
      <c r="A1538" s="381">
        <v>1538</v>
      </c>
      <c r="B1538" s="146" t="s">
        <v>106</v>
      </c>
      <c r="C1538" s="465"/>
      <c r="D1538" t="s">
        <v>905</v>
      </c>
      <c r="E1538" s="472"/>
      <c r="F1538" s="910">
        <f>'44'!B59</f>
        <v>0</v>
      </c>
      <c r="G1538" s="231">
        <f t="shared" si="56"/>
        <v>0</v>
      </c>
      <c r="I1538" s="472"/>
      <c r="J1538" s="1068">
        <f>'45'!B59</f>
        <v>0</v>
      </c>
      <c r="K1538" s="231">
        <f t="shared" si="57"/>
        <v>0</v>
      </c>
    </row>
    <row r="1539" spans="1:11" ht="15.75">
      <c r="A1539" s="381">
        <v>1539</v>
      </c>
      <c r="B1539" s="891" t="s">
        <v>1259</v>
      </c>
      <c r="C1539" s="891"/>
      <c r="E1539" s="472"/>
      <c r="G1539" s="231">
        <f t="shared" si="56"/>
        <v>0</v>
      </c>
      <c r="I1539" s="472"/>
      <c r="K1539" s="231">
        <f t="shared" si="57"/>
        <v>0</v>
      </c>
    </row>
    <row r="1540" spans="1:11" ht="15.75">
      <c r="A1540" s="381">
        <v>1540</v>
      </c>
      <c r="B1540" s="146" t="s">
        <v>1467</v>
      </c>
      <c r="C1540" s="465"/>
      <c r="D1540" t="s">
        <v>905</v>
      </c>
      <c r="E1540" s="472"/>
      <c r="F1540" s="910">
        <f>'44'!D15</f>
        <v>16224</v>
      </c>
      <c r="G1540" s="231">
        <f t="shared" si="56"/>
        <v>16224</v>
      </c>
      <c r="I1540" s="472"/>
      <c r="J1540" s="1068">
        <f>'45'!D15</f>
        <v>0</v>
      </c>
      <c r="K1540" s="231">
        <f t="shared" si="57"/>
        <v>0</v>
      </c>
    </row>
    <row r="1541" spans="1:11" ht="15.75">
      <c r="A1541" s="381">
        <v>1541</v>
      </c>
      <c r="B1541" s="146" t="s">
        <v>1568</v>
      </c>
      <c r="C1541" s="465"/>
      <c r="D1541" t="s">
        <v>905</v>
      </c>
      <c r="E1541" s="472"/>
      <c r="F1541" s="910">
        <f>'44'!D16</f>
        <v>0</v>
      </c>
      <c r="G1541" s="231">
        <f t="shared" si="56"/>
        <v>0</v>
      </c>
      <c r="I1541" s="472"/>
      <c r="J1541" s="1068">
        <f>'45'!D16</f>
        <v>0</v>
      </c>
      <c r="K1541" s="231">
        <f t="shared" si="57"/>
        <v>0</v>
      </c>
    </row>
    <row r="1542" spans="1:11" ht="15.75">
      <c r="A1542" s="381">
        <v>1542</v>
      </c>
      <c r="B1542" s="146" t="s">
        <v>1468</v>
      </c>
      <c r="C1542" s="465"/>
      <c r="D1542" t="s">
        <v>905</v>
      </c>
      <c r="E1542" s="472"/>
      <c r="F1542" s="910">
        <f>'44'!D17</f>
        <v>0</v>
      </c>
      <c r="G1542" s="231">
        <f t="shared" ref="G1542:G1609" si="58">F1542-E1542</f>
        <v>0</v>
      </c>
      <c r="I1542" s="472"/>
      <c r="J1542" s="1068">
        <f>'45'!D17</f>
        <v>1051</v>
      </c>
      <c r="K1542" s="231">
        <f t="shared" si="57"/>
        <v>1051</v>
      </c>
    </row>
    <row r="1543" spans="1:11" ht="15.75">
      <c r="A1543" s="381">
        <v>1543</v>
      </c>
      <c r="B1543" s="146" t="s">
        <v>1469</v>
      </c>
      <c r="C1543" s="465"/>
      <c r="D1543" t="s">
        <v>905</v>
      </c>
      <c r="E1543" s="472"/>
      <c r="F1543" s="910">
        <f>'44'!D18</f>
        <v>0</v>
      </c>
      <c r="G1543" s="231">
        <f t="shared" si="58"/>
        <v>0</v>
      </c>
      <c r="I1543" s="472"/>
      <c r="J1543" s="1068">
        <f>'45'!D18</f>
        <v>14929</v>
      </c>
      <c r="K1543" s="231">
        <f t="shared" si="57"/>
        <v>14929</v>
      </c>
    </row>
    <row r="1544" spans="1:11" ht="15.75">
      <c r="A1544" s="381">
        <v>1544</v>
      </c>
      <c r="B1544" s="146" t="s">
        <v>1430</v>
      </c>
      <c r="C1544" s="465"/>
      <c r="D1544" t="s">
        <v>905</v>
      </c>
      <c r="E1544" s="472"/>
      <c r="F1544" s="910">
        <f>'44'!D19</f>
        <v>16224</v>
      </c>
      <c r="G1544" s="231">
        <f t="shared" si="58"/>
        <v>16224</v>
      </c>
      <c r="I1544" s="472"/>
      <c r="J1544" s="1068">
        <f>'45'!D19</f>
        <v>15980</v>
      </c>
      <c r="K1544" s="231">
        <f t="shared" si="57"/>
        <v>15980</v>
      </c>
    </row>
    <row r="1545" spans="1:11" ht="15.75">
      <c r="A1545" s="381">
        <v>1545</v>
      </c>
      <c r="B1545" s="146" t="s">
        <v>482</v>
      </c>
      <c r="C1545" s="465"/>
      <c r="D1545" t="s">
        <v>905</v>
      </c>
      <c r="E1545" s="472"/>
      <c r="F1545" s="910">
        <f>'44'!D20</f>
        <v>16158</v>
      </c>
      <c r="G1545" s="231">
        <f t="shared" si="58"/>
        <v>16158</v>
      </c>
      <c r="I1545" s="472"/>
      <c r="J1545" s="1068">
        <f>'45'!D20</f>
        <v>163</v>
      </c>
      <c r="K1545" s="231">
        <f t="shared" si="57"/>
        <v>163</v>
      </c>
    </row>
    <row r="1546" spans="1:11" ht="15.75">
      <c r="A1546" s="381">
        <v>1546</v>
      </c>
      <c r="B1546" s="146" t="s">
        <v>221</v>
      </c>
      <c r="C1546" s="465"/>
      <c r="D1546" t="s">
        <v>905</v>
      </c>
      <c r="E1546" s="472"/>
      <c r="F1546" s="910">
        <f>'44'!D21</f>
        <v>0</v>
      </c>
      <c r="G1546" s="231">
        <f t="shared" si="58"/>
        <v>0</v>
      </c>
      <c r="I1546" s="472"/>
      <c r="J1546" s="1068">
        <f>'45'!D21</f>
        <v>0</v>
      </c>
      <c r="K1546" s="231">
        <f t="shared" si="57"/>
        <v>0</v>
      </c>
    </row>
    <row r="1547" spans="1:11" ht="15.75">
      <c r="A1547" s="381">
        <v>1547</v>
      </c>
      <c r="B1547" s="388" t="s">
        <v>1704</v>
      </c>
      <c r="C1547" s="465"/>
      <c r="D1547" t="s">
        <v>905</v>
      </c>
      <c r="E1547" s="472"/>
      <c r="F1547" s="910">
        <f>'44'!D22</f>
        <v>-420</v>
      </c>
      <c r="G1547" s="231">
        <f>F1547-E1547</f>
        <v>-420</v>
      </c>
      <c r="I1547" s="472"/>
      <c r="J1547" s="1068">
        <f>'45'!D22</f>
        <v>0</v>
      </c>
      <c r="K1547" s="231">
        <f>J1547-I1547</f>
        <v>0</v>
      </c>
    </row>
    <row r="1548" spans="1:11" ht="15.75">
      <c r="A1548" s="381">
        <v>1548</v>
      </c>
      <c r="B1548" s="146" t="s">
        <v>222</v>
      </c>
      <c r="C1548" s="465"/>
      <c r="D1548" t="s">
        <v>905</v>
      </c>
      <c r="E1548" s="472"/>
      <c r="F1548" s="910">
        <f>'44'!D23</f>
        <v>0</v>
      </c>
      <c r="G1548" s="231">
        <f t="shared" si="58"/>
        <v>0</v>
      </c>
      <c r="I1548" s="472"/>
      <c r="J1548" s="1068">
        <f>'45'!D23</f>
        <v>0</v>
      </c>
      <c r="K1548" s="231">
        <f t="shared" si="57"/>
        <v>0</v>
      </c>
    </row>
    <row r="1549" spans="1:11" ht="15.75">
      <c r="A1549" s="381">
        <v>1549</v>
      </c>
      <c r="B1549" s="146" t="s">
        <v>223</v>
      </c>
      <c r="C1549" s="465"/>
      <c r="D1549" t="s">
        <v>905</v>
      </c>
      <c r="E1549" s="472"/>
      <c r="F1549" s="910">
        <f>'44'!D24</f>
        <v>0</v>
      </c>
      <c r="G1549" s="231">
        <f t="shared" si="58"/>
        <v>0</v>
      </c>
      <c r="I1549" s="472"/>
      <c r="J1549" s="1068">
        <f>'45'!D24</f>
        <v>81</v>
      </c>
      <c r="K1549" s="231">
        <f t="shared" si="57"/>
        <v>81</v>
      </c>
    </row>
    <row r="1550" spans="1:11" ht="15.75">
      <c r="A1550" s="381">
        <v>1550</v>
      </c>
      <c r="B1550" s="146" t="s">
        <v>457</v>
      </c>
      <c r="C1550" s="465"/>
      <c r="D1550" t="s">
        <v>905</v>
      </c>
      <c r="E1550" s="472"/>
      <c r="F1550" s="910">
        <f>'44'!D25</f>
        <v>0</v>
      </c>
      <c r="G1550" s="231">
        <f t="shared" si="58"/>
        <v>0</v>
      </c>
      <c r="I1550" s="472"/>
      <c r="J1550" s="1068">
        <f>'45'!D25</f>
        <v>0</v>
      </c>
      <c r="K1550" s="231">
        <f t="shared" si="57"/>
        <v>0</v>
      </c>
    </row>
    <row r="1551" spans="1:11" ht="15.75">
      <c r="A1551" s="381">
        <v>1551</v>
      </c>
      <c r="B1551" s="146" t="s">
        <v>8</v>
      </c>
      <c r="C1551" s="465"/>
      <c r="D1551" t="s">
        <v>905</v>
      </c>
      <c r="E1551" s="472"/>
      <c r="F1551" s="910">
        <f>'44'!D26</f>
        <v>0</v>
      </c>
      <c r="G1551" s="231">
        <f t="shared" si="58"/>
        <v>0</v>
      </c>
      <c r="I1551" s="472"/>
      <c r="J1551" s="1068">
        <f>'45'!D26</f>
        <v>0</v>
      </c>
      <c r="K1551" s="231">
        <f t="shared" si="57"/>
        <v>0</v>
      </c>
    </row>
    <row r="1552" spans="1:11" ht="15.75">
      <c r="A1552" s="381">
        <v>1552</v>
      </c>
      <c r="B1552" s="146" t="s">
        <v>1470</v>
      </c>
      <c r="C1552" s="465"/>
      <c r="D1552" t="s">
        <v>905</v>
      </c>
      <c r="E1552" s="472"/>
      <c r="F1552" s="910">
        <f>'44'!D27</f>
        <v>0</v>
      </c>
      <c r="G1552" s="231">
        <f t="shared" si="58"/>
        <v>0</v>
      </c>
      <c r="I1552" s="472"/>
      <c r="J1552" s="1068">
        <f>'45'!D27</f>
        <v>0</v>
      </c>
      <c r="K1552" s="231">
        <f t="shared" si="57"/>
        <v>0</v>
      </c>
    </row>
    <row r="1553" spans="1:11" ht="15.75">
      <c r="A1553" s="381">
        <v>1553</v>
      </c>
      <c r="B1553" s="146" t="s">
        <v>1431</v>
      </c>
      <c r="C1553" s="465"/>
      <c r="D1553" t="s">
        <v>905</v>
      </c>
      <c r="E1553" s="472"/>
      <c r="F1553" s="910">
        <f>'44'!D28</f>
        <v>31962</v>
      </c>
      <c r="G1553" s="231">
        <f t="shared" si="58"/>
        <v>31962</v>
      </c>
      <c r="I1553" s="472"/>
      <c r="J1553" s="1068">
        <f>'45'!D28</f>
        <v>16224</v>
      </c>
      <c r="K1553" s="231">
        <f t="shared" si="57"/>
        <v>16224</v>
      </c>
    </row>
    <row r="1554" spans="1:11" ht="15.75">
      <c r="A1554" s="381">
        <v>1554</v>
      </c>
      <c r="B1554" s="146" t="s">
        <v>1471</v>
      </c>
      <c r="C1554" s="465"/>
      <c r="D1554" t="s">
        <v>905</v>
      </c>
      <c r="E1554" s="472"/>
      <c r="F1554" s="910">
        <f>'44'!D30</f>
        <v>1686</v>
      </c>
      <c r="G1554" s="231">
        <f t="shared" si="58"/>
        <v>1686</v>
      </c>
      <c r="I1554" s="472"/>
      <c r="J1554" s="1068">
        <f>'45'!D30</f>
        <v>0</v>
      </c>
      <c r="K1554" s="231">
        <f t="shared" si="57"/>
        <v>0</v>
      </c>
    </row>
    <row r="1555" spans="1:11" ht="15.75">
      <c r="A1555" s="381">
        <v>1555</v>
      </c>
      <c r="B1555" s="146" t="s">
        <v>1468</v>
      </c>
      <c r="C1555" s="465"/>
      <c r="D1555" t="s">
        <v>905</v>
      </c>
      <c r="E1555" s="472"/>
      <c r="F1555" s="910">
        <f>'44'!D31</f>
        <v>0</v>
      </c>
      <c r="G1555" s="231">
        <f t="shared" si="58"/>
        <v>0</v>
      </c>
      <c r="I1555" s="472"/>
      <c r="J1555" s="1068">
        <f>'45'!D31</f>
        <v>151</v>
      </c>
      <c r="K1555" s="231">
        <f t="shared" si="57"/>
        <v>151</v>
      </c>
    </row>
    <row r="1556" spans="1:11" ht="15.75">
      <c r="A1556" s="381">
        <v>1556</v>
      </c>
      <c r="B1556" s="146" t="s">
        <v>1469</v>
      </c>
      <c r="C1556" s="465"/>
      <c r="D1556" t="s">
        <v>905</v>
      </c>
      <c r="E1556" s="472"/>
      <c r="F1556" s="910">
        <f>'44'!D32</f>
        <v>0</v>
      </c>
      <c r="G1556" s="231">
        <f t="shared" si="58"/>
        <v>0</v>
      </c>
      <c r="I1556" s="472"/>
      <c r="J1556" s="1068">
        <f>'45'!D32</f>
        <v>0</v>
      </c>
      <c r="K1556" s="231">
        <f t="shared" si="57"/>
        <v>0</v>
      </c>
    </row>
    <row r="1557" spans="1:11" ht="15.75">
      <c r="A1557" s="381">
        <v>1557</v>
      </c>
      <c r="B1557" s="146" t="s">
        <v>1432</v>
      </c>
      <c r="C1557" s="465"/>
      <c r="D1557" t="s">
        <v>905</v>
      </c>
      <c r="E1557" s="472"/>
      <c r="F1557" s="910">
        <f>'44'!D33</f>
        <v>1686</v>
      </c>
      <c r="G1557" s="231">
        <f t="shared" si="58"/>
        <v>1686</v>
      </c>
      <c r="I1557" s="472"/>
      <c r="J1557" s="1068">
        <f>'45'!D33</f>
        <v>151</v>
      </c>
      <c r="K1557" s="231">
        <f t="shared" si="57"/>
        <v>151</v>
      </c>
    </row>
    <row r="1558" spans="1:11" ht="15.75">
      <c r="A1558" s="381">
        <v>1558</v>
      </c>
      <c r="B1558" s="146" t="s">
        <v>1472</v>
      </c>
      <c r="C1558" s="465"/>
      <c r="D1558" t="s">
        <v>905</v>
      </c>
      <c r="E1558" s="472"/>
      <c r="F1558" s="910">
        <f>'44'!D34</f>
        <v>0</v>
      </c>
      <c r="G1558" s="231">
        <f t="shared" si="58"/>
        <v>0</v>
      </c>
      <c r="I1558" s="472"/>
      <c r="J1558" s="1068">
        <f>'45'!D34</f>
        <v>0</v>
      </c>
      <c r="K1558" s="231">
        <f t="shared" si="57"/>
        <v>0</v>
      </c>
    </row>
    <row r="1559" spans="1:11" ht="15.75">
      <c r="A1559" s="381">
        <v>1559</v>
      </c>
      <c r="B1559" s="146" t="s">
        <v>984</v>
      </c>
      <c r="C1559" s="465"/>
      <c r="D1559" t="s">
        <v>905</v>
      </c>
      <c r="E1559" s="472"/>
      <c r="F1559" s="910">
        <f>'44'!D35</f>
        <v>0</v>
      </c>
      <c r="G1559" s="231">
        <f t="shared" si="58"/>
        <v>0</v>
      </c>
      <c r="I1559" s="472"/>
      <c r="J1559" s="1068">
        <f>'45'!D35</f>
        <v>0</v>
      </c>
      <c r="K1559" s="231">
        <f t="shared" si="57"/>
        <v>0</v>
      </c>
    </row>
    <row r="1560" spans="1:11" ht="15.75">
      <c r="A1560" s="381">
        <v>1560</v>
      </c>
      <c r="B1560" s="388" t="s">
        <v>1704</v>
      </c>
      <c r="C1560" s="465"/>
      <c r="D1560" t="s">
        <v>905</v>
      </c>
      <c r="E1560" s="472"/>
      <c r="F1560" s="910">
        <f>'44'!D36</f>
        <v>-77</v>
      </c>
      <c r="G1560" s="231">
        <f>F1560-E1560</f>
        <v>-77</v>
      </c>
      <c r="I1560" s="472"/>
      <c r="J1560" s="1068">
        <f>'45'!D36</f>
        <v>0</v>
      </c>
      <c r="K1560" s="231">
        <f>J1560-I1560</f>
        <v>0</v>
      </c>
    </row>
    <row r="1561" spans="1:11" ht="15.75">
      <c r="A1561" s="381">
        <v>1561</v>
      </c>
      <c r="B1561" s="146" t="s">
        <v>222</v>
      </c>
      <c r="C1561" s="465"/>
      <c r="D1561" t="s">
        <v>905</v>
      </c>
      <c r="E1561" s="472"/>
      <c r="F1561" s="910">
        <f>'44'!D37</f>
        <v>0</v>
      </c>
      <c r="G1561" s="231">
        <f t="shared" si="58"/>
        <v>0</v>
      </c>
      <c r="I1561" s="472"/>
      <c r="J1561" s="1068">
        <f>'45'!D37</f>
        <v>0</v>
      </c>
      <c r="K1561" s="231">
        <f t="shared" si="57"/>
        <v>0</v>
      </c>
    </row>
    <row r="1562" spans="1:11" ht="15.75">
      <c r="A1562" s="381">
        <v>1562</v>
      </c>
      <c r="B1562" s="146" t="s">
        <v>223</v>
      </c>
      <c r="C1562" s="465"/>
      <c r="D1562" t="s">
        <v>905</v>
      </c>
      <c r="E1562" s="472"/>
      <c r="F1562" s="910">
        <f>'44'!D38</f>
        <v>0</v>
      </c>
      <c r="G1562" s="231">
        <f t="shared" si="58"/>
        <v>0</v>
      </c>
      <c r="I1562" s="472"/>
      <c r="J1562" s="1068">
        <f>'45'!D38</f>
        <v>0</v>
      </c>
      <c r="K1562" s="231">
        <f t="shared" si="57"/>
        <v>0</v>
      </c>
    </row>
    <row r="1563" spans="1:11" ht="15.75">
      <c r="A1563" s="381">
        <v>1563</v>
      </c>
      <c r="B1563" s="146" t="s">
        <v>457</v>
      </c>
      <c r="C1563" s="465"/>
      <c r="D1563" t="s">
        <v>905</v>
      </c>
      <c r="E1563" s="472"/>
      <c r="F1563" s="910">
        <f>'44'!D39</f>
        <v>0</v>
      </c>
      <c r="G1563" s="231">
        <f t="shared" si="58"/>
        <v>0</v>
      </c>
      <c r="I1563" s="472"/>
      <c r="J1563" s="1068">
        <f>'45'!D39</f>
        <v>0</v>
      </c>
      <c r="K1563" s="231">
        <f t="shared" si="57"/>
        <v>0</v>
      </c>
    </row>
    <row r="1564" spans="1:11" ht="15.75">
      <c r="A1564" s="381">
        <v>1564</v>
      </c>
      <c r="B1564" s="146" t="s">
        <v>8</v>
      </c>
      <c r="C1564" s="465"/>
      <c r="D1564" t="s">
        <v>905</v>
      </c>
      <c r="E1564" s="472"/>
      <c r="F1564" s="910">
        <f>'44'!D40</f>
        <v>0</v>
      </c>
      <c r="G1564" s="231">
        <f t="shared" si="58"/>
        <v>0</v>
      </c>
      <c r="I1564" s="472"/>
      <c r="J1564" s="1068">
        <f>'45'!D40</f>
        <v>0</v>
      </c>
      <c r="K1564" s="231">
        <f t="shared" si="57"/>
        <v>0</v>
      </c>
    </row>
    <row r="1565" spans="1:11" ht="15.75">
      <c r="A1565" s="381">
        <v>1565</v>
      </c>
      <c r="B1565" s="146" t="s">
        <v>1470</v>
      </c>
      <c r="C1565" s="465"/>
      <c r="D1565" t="s">
        <v>905</v>
      </c>
      <c r="E1565" s="472"/>
      <c r="F1565" s="910">
        <f>'44'!D41</f>
        <v>0</v>
      </c>
      <c r="G1565" s="231">
        <f t="shared" si="58"/>
        <v>0</v>
      </c>
      <c r="I1565" s="472"/>
      <c r="J1565" s="1068">
        <f>'45'!D41</f>
        <v>0</v>
      </c>
      <c r="K1565" s="231">
        <f t="shared" si="57"/>
        <v>0</v>
      </c>
    </row>
    <row r="1566" spans="1:11" ht="15.75">
      <c r="A1566" s="381">
        <v>1566</v>
      </c>
      <c r="B1566" s="146" t="s">
        <v>227</v>
      </c>
      <c r="C1566" s="465"/>
      <c r="D1566" t="s">
        <v>905</v>
      </c>
      <c r="E1566" s="472"/>
      <c r="F1566" s="910">
        <f>'44'!D42</f>
        <v>3065</v>
      </c>
      <c r="G1566" s="231">
        <f t="shared" si="58"/>
        <v>3065</v>
      </c>
      <c r="I1566" s="472"/>
      <c r="J1566" s="1068">
        <f>'45'!D42</f>
        <v>1535</v>
      </c>
      <c r="K1566" s="231">
        <f t="shared" si="57"/>
        <v>1535</v>
      </c>
    </row>
    <row r="1567" spans="1:11" ht="15.75">
      <c r="A1567" s="381">
        <v>1567</v>
      </c>
      <c r="B1567" s="146" t="s">
        <v>1431</v>
      </c>
      <c r="C1567" s="465"/>
      <c r="D1567" t="s">
        <v>905</v>
      </c>
      <c r="E1567" s="472"/>
      <c r="F1567" s="910">
        <f>'44'!D43</f>
        <v>4674</v>
      </c>
      <c r="G1567" s="231">
        <f t="shared" si="58"/>
        <v>4674</v>
      </c>
      <c r="I1567" s="472"/>
      <c r="J1567" s="1068">
        <f>'45'!D43</f>
        <v>1686</v>
      </c>
      <c r="K1567" s="231">
        <f t="shared" si="57"/>
        <v>1686</v>
      </c>
    </row>
    <row r="1568" spans="1:11" ht="15.75">
      <c r="A1568" s="381">
        <v>1568</v>
      </c>
      <c r="B1568" s="146" t="s">
        <v>1433</v>
      </c>
      <c r="C1568" s="465"/>
      <c r="D1568" t="s">
        <v>905</v>
      </c>
      <c r="E1568" s="472"/>
      <c r="F1568" s="910">
        <f>'44'!D45</f>
        <v>14538</v>
      </c>
      <c r="G1568" s="231">
        <f t="shared" si="58"/>
        <v>14538</v>
      </c>
      <c r="I1568" s="472"/>
      <c r="J1568" s="1068">
        <f>'45'!D45</f>
        <v>15829</v>
      </c>
      <c r="K1568" s="231">
        <f t="shared" si="57"/>
        <v>15829</v>
      </c>
    </row>
    <row r="1569" spans="1:11" ht="15.75">
      <c r="A1569" s="381">
        <v>1569</v>
      </c>
      <c r="B1569" s="146" t="s">
        <v>1434</v>
      </c>
      <c r="C1569" s="465"/>
      <c r="D1569" t="s">
        <v>905</v>
      </c>
      <c r="E1569" s="472"/>
      <c r="F1569" s="910">
        <f>'44'!D47</f>
        <v>27288</v>
      </c>
      <c r="G1569" s="231">
        <f t="shared" si="58"/>
        <v>27288</v>
      </c>
      <c r="I1569" s="472"/>
      <c r="J1569" s="1068">
        <f>'45'!D47</f>
        <v>14538</v>
      </c>
      <c r="K1569" s="231">
        <f t="shared" si="57"/>
        <v>14538</v>
      </c>
    </row>
    <row r="1570" spans="1:11" ht="15.75">
      <c r="A1570" s="381">
        <v>1570</v>
      </c>
      <c r="B1570" s="146" t="s">
        <v>1538</v>
      </c>
      <c r="C1570" s="465"/>
      <c r="E1570" s="472"/>
      <c r="G1570" s="231">
        <f t="shared" si="58"/>
        <v>0</v>
      </c>
      <c r="I1570" s="472"/>
      <c r="K1570" s="231">
        <f t="shared" si="57"/>
        <v>0</v>
      </c>
    </row>
    <row r="1571" spans="1:11" ht="15.75">
      <c r="A1571" s="381">
        <v>1571</v>
      </c>
      <c r="B1571" s="146" t="s">
        <v>1539</v>
      </c>
      <c r="C1571" s="465"/>
      <c r="D1571" t="s">
        <v>905</v>
      </c>
      <c r="E1571" s="472"/>
      <c r="F1571" s="910">
        <f>'44'!D53</f>
        <v>0</v>
      </c>
      <c r="G1571" s="231">
        <f t="shared" si="58"/>
        <v>0</v>
      </c>
      <c r="I1571" s="472"/>
      <c r="J1571" s="1068">
        <f>'45'!D53</f>
        <v>0</v>
      </c>
      <c r="K1571" s="231">
        <f t="shared" si="57"/>
        <v>0</v>
      </c>
    </row>
    <row r="1572" spans="1:11" ht="15.75">
      <c r="A1572" s="381">
        <v>1572</v>
      </c>
      <c r="B1572" s="146" t="s">
        <v>1540</v>
      </c>
      <c r="C1572" s="465"/>
      <c r="D1572" t="s">
        <v>905</v>
      </c>
      <c r="E1572" s="472"/>
      <c r="F1572" s="910">
        <f>'44'!D54</f>
        <v>0</v>
      </c>
      <c r="G1572" s="231">
        <f t="shared" si="58"/>
        <v>0</v>
      </c>
      <c r="I1572" s="472"/>
      <c r="J1572" s="1068">
        <f>'45'!D54</f>
        <v>0</v>
      </c>
      <c r="K1572" s="231">
        <f t="shared" si="57"/>
        <v>0</v>
      </c>
    </row>
    <row r="1573" spans="1:11" ht="15.75">
      <c r="A1573" s="381">
        <v>1573</v>
      </c>
      <c r="B1573" s="146" t="s">
        <v>1541</v>
      </c>
      <c r="C1573" s="465"/>
      <c r="D1573" t="s">
        <v>905</v>
      </c>
      <c r="E1573" s="472"/>
      <c r="F1573" s="910">
        <f>'44'!D55</f>
        <v>937</v>
      </c>
      <c r="G1573" s="231">
        <f t="shared" si="58"/>
        <v>937</v>
      </c>
      <c r="I1573" s="472"/>
      <c r="J1573" s="1068">
        <f>'45'!D55</f>
        <v>994</v>
      </c>
      <c r="K1573" s="231">
        <f t="shared" si="57"/>
        <v>994</v>
      </c>
    </row>
    <row r="1574" spans="1:11" ht="15.75">
      <c r="A1574" s="381">
        <v>1574</v>
      </c>
      <c r="B1574" s="146" t="s">
        <v>1542</v>
      </c>
      <c r="C1574" s="465"/>
      <c r="D1574" t="s">
        <v>905</v>
      </c>
      <c r="E1574" s="472"/>
      <c r="F1574" s="910">
        <f>'44'!D56</f>
        <v>0</v>
      </c>
      <c r="G1574" s="231">
        <f t="shared" si="58"/>
        <v>0</v>
      </c>
      <c r="I1574" s="472"/>
      <c r="J1574" s="1068">
        <f>'45'!D56</f>
        <v>0</v>
      </c>
      <c r="K1574" s="231">
        <f t="shared" si="57"/>
        <v>0</v>
      </c>
    </row>
    <row r="1575" spans="1:11" ht="15.75">
      <c r="A1575" s="381">
        <v>1575</v>
      </c>
      <c r="B1575" s="146" t="s">
        <v>1579</v>
      </c>
      <c r="C1575" s="465"/>
      <c r="E1575" s="472"/>
      <c r="F1575" s="910">
        <f>'44'!D57</f>
        <v>0</v>
      </c>
      <c r="G1575" s="231">
        <f t="shared" si="58"/>
        <v>0</v>
      </c>
      <c r="I1575" s="472"/>
      <c r="J1575" s="1068">
        <f>'45'!D57</f>
        <v>0</v>
      </c>
      <c r="K1575" s="231">
        <f t="shared" ref="K1575:K1642" si="59">J1575-I1575</f>
        <v>0</v>
      </c>
    </row>
    <row r="1576" spans="1:11" ht="15.75">
      <c r="A1576" s="381">
        <v>1576</v>
      </c>
      <c r="B1576" s="146" t="s">
        <v>1543</v>
      </c>
      <c r="C1576" s="465"/>
      <c r="D1576" t="s">
        <v>905</v>
      </c>
      <c r="E1576" s="472"/>
      <c r="F1576" s="910">
        <f>'44'!D58</f>
        <v>26351</v>
      </c>
      <c r="G1576" s="231">
        <f t="shared" si="58"/>
        <v>26351</v>
      </c>
      <c r="I1576" s="472"/>
      <c r="J1576" s="1068">
        <f>'45'!D58</f>
        <v>13544</v>
      </c>
      <c r="K1576" s="231">
        <f t="shared" si="59"/>
        <v>13544</v>
      </c>
    </row>
    <row r="1577" spans="1:11" ht="15.75">
      <c r="A1577" s="381">
        <v>1577</v>
      </c>
      <c r="B1577" s="146" t="s">
        <v>106</v>
      </c>
      <c r="C1577" s="465"/>
      <c r="D1577" t="s">
        <v>905</v>
      </c>
      <c r="E1577" s="472"/>
      <c r="F1577" s="910">
        <f>'44'!D59</f>
        <v>27288</v>
      </c>
      <c r="G1577" s="231">
        <f t="shared" si="58"/>
        <v>27288</v>
      </c>
      <c r="I1577" s="472"/>
      <c r="J1577" s="1068">
        <f>'45'!D59</f>
        <v>14538</v>
      </c>
      <c r="K1577" s="231">
        <f t="shared" si="59"/>
        <v>14538</v>
      </c>
    </row>
    <row r="1578" spans="1:11" ht="15.75">
      <c r="A1578" s="381">
        <v>1578</v>
      </c>
      <c r="B1578" s="891" t="s">
        <v>428</v>
      </c>
      <c r="C1578" s="465"/>
      <c r="E1578" s="472"/>
      <c r="G1578" s="231">
        <f t="shared" si="58"/>
        <v>0</v>
      </c>
      <c r="I1578" s="472"/>
      <c r="K1578" s="231">
        <f t="shared" si="59"/>
        <v>0</v>
      </c>
    </row>
    <row r="1579" spans="1:11" ht="15.75">
      <c r="A1579" s="381">
        <v>1579</v>
      </c>
      <c r="B1579" s="146" t="s">
        <v>1467</v>
      </c>
      <c r="C1579" s="465"/>
      <c r="D1579" t="s">
        <v>905</v>
      </c>
      <c r="E1579" s="472"/>
      <c r="F1579" s="910">
        <f>'44'!F15</f>
        <v>0</v>
      </c>
      <c r="G1579" s="231">
        <f t="shared" si="58"/>
        <v>0</v>
      </c>
      <c r="I1579" s="472"/>
      <c r="J1579" s="1068">
        <f>'45'!F15</f>
        <v>0</v>
      </c>
      <c r="K1579" s="231">
        <f t="shared" si="59"/>
        <v>0</v>
      </c>
    </row>
    <row r="1580" spans="1:11" ht="15.75">
      <c r="A1580" s="381">
        <v>1580</v>
      </c>
      <c r="B1580" s="146" t="s">
        <v>1568</v>
      </c>
      <c r="C1580" s="465"/>
      <c r="D1580" t="s">
        <v>905</v>
      </c>
      <c r="E1580" s="472"/>
      <c r="F1580" s="910">
        <f>'44'!F16</f>
        <v>0</v>
      </c>
      <c r="G1580" s="231">
        <f t="shared" si="58"/>
        <v>0</v>
      </c>
      <c r="I1580" s="472"/>
      <c r="J1580" s="1068">
        <f>'45'!F16</f>
        <v>0</v>
      </c>
      <c r="K1580" s="231">
        <f t="shared" si="59"/>
        <v>0</v>
      </c>
    </row>
    <row r="1581" spans="1:11" ht="15.75">
      <c r="A1581" s="381">
        <v>1581</v>
      </c>
      <c r="B1581" s="146" t="s">
        <v>1468</v>
      </c>
      <c r="C1581" s="465"/>
      <c r="D1581" t="s">
        <v>905</v>
      </c>
      <c r="E1581" s="472"/>
      <c r="F1581" s="910">
        <f>'44'!F17</f>
        <v>0</v>
      </c>
      <c r="G1581" s="231">
        <f t="shared" si="58"/>
        <v>0</v>
      </c>
      <c r="I1581" s="472"/>
      <c r="J1581" s="1068">
        <f>'45'!F17</f>
        <v>0</v>
      </c>
      <c r="K1581" s="231">
        <f t="shared" si="59"/>
        <v>0</v>
      </c>
    </row>
    <row r="1582" spans="1:11" ht="15.75">
      <c r="A1582" s="381">
        <v>1582</v>
      </c>
      <c r="B1582" s="146" t="s">
        <v>1469</v>
      </c>
      <c r="C1582" s="465"/>
      <c r="D1582" t="s">
        <v>905</v>
      </c>
      <c r="E1582" s="472"/>
      <c r="F1582" s="910">
        <f>'44'!F18</f>
        <v>0</v>
      </c>
      <c r="G1582" s="231">
        <f t="shared" si="58"/>
        <v>0</v>
      </c>
      <c r="I1582" s="472"/>
      <c r="J1582" s="1068">
        <f>'45'!F18</f>
        <v>0</v>
      </c>
      <c r="K1582" s="231">
        <f t="shared" si="59"/>
        <v>0</v>
      </c>
    </row>
    <row r="1583" spans="1:11" ht="15.75">
      <c r="A1583" s="381">
        <v>1583</v>
      </c>
      <c r="B1583" s="146" t="s">
        <v>1430</v>
      </c>
      <c r="C1583" s="465"/>
      <c r="D1583" t="s">
        <v>905</v>
      </c>
      <c r="E1583" s="472"/>
      <c r="F1583" s="910">
        <f>'44'!F19</f>
        <v>0</v>
      </c>
      <c r="G1583" s="231">
        <f t="shared" si="58"/>
        <v>0</v>
      </c>
      <c r="I1583" s="472"/>
      <c r="J1583" s="1068">
        <f>'45'!F19</f>
        <v>0</v>
      </c>
      <c r="K1583" s="231">
        <f t="shared" si="59"/>
        <v>0</v>
      </c>
    </row>
    <row r="1584" spans="1:11" ht="15.75">
      <c r="A1584" s="381">
        <v>1584</v>
      </c>
      <c r="B1584" s="146" t="s">
        <v>482</v>
      </c>
      <c r="C1584" s="465"/>
      <c r="D1584" t="s">
        <v>905</v>
      </c>
      <c r="E1584" s="472"/>
      <c r="F1584" s="910">
        <f>'44'!F20</f>
        <v>0</v>
      </c>
      <c r="G1584" s="231">
        <f t="shared" si="58"/>
        <v>0</v>
      </c>
      <c r="I1584" s="472"/>
      <c r="J1584" s="1068">
        <f>'45'!F20</f>
        <v>0</v>
      </c>
      <c r="K1584" s="231">
        <f t="shared" si="59"/>
        <v>0</v>
      </c>
    </row>
    <row r="1585" spans="1:11" ht="15.75">
      <c r="A1585" s="381">
        <v>1585</v>
      </c>
      <c r="B1585" s="146" t="s">
        <v>221</v>
      </c>
      <c r="C1585" s="465"/>
      <c r="D1585" t="s">
        <v>905</v>
      </c>
      <c r="E1585" s="472"/>
      <c r="F1585" s="910">
        <f>'44'!F21</f>
        <v>0</v>
      </c>
      <c r="G1585" s="231">
        <f t="shared" si="58"/>
        <v>0</v>
      </c>
      <c r="I1585" s="472"/>
      <c r="J1585" s="1068">
        <f>'45'!F21</f>
        <v>0</v>
      </c>
      <c r="K1585" s="231">
        <f t="shared" si="59"/>
        <v>0</v>
      </c>
    </row>
    <row r="1586" spans="1:11" ht="15.75">
      <c r="A1586" s="381">
        <v>1586</v>
      </c>
      <c r="B1586" s="388" t="s">
        <v>1704</v>
      </c>
      <c r="C1586" s="465"/>
      <c r="D1586" t="s">
        <v>905</v>
      </c>
      <c r="E1586" s="472"/>
      <c r="F1586" s="910">
        <f>'44'!F22</f>
        <v>0</v>
      </c>
      <c r="G1586" s="231">
        <f>F1586-E1586</f>
        <v>0</v>
      </c>
      <c r="I1586" s="472"/>
      <c r="J1586" s="1068">
        <f>'45'!F22</f>
        <v>0</v>
      </c>
      <c r="K1586" s="231">
        <f>J1586-I1586</f>
        <v>0</v>
      </c>
    </row>
    <row r="1587" spans="1:11" ht="15.75">
      <c r="A1587" s="381">
        <v>1587</v>
      </c>
      <c r="B1587" s="146" t="s">
        <v>222</v>
      </c>
      <c r="C1587" s="465"/>
      <c r="D1587" t="s">
        <v>905</v>
      </c>
      <c r="E1587" s="472"/>
      <c r="F1587" s="910">
        <f>'44'!F23</f>
        <v>0</v>
      </c>
      <c r="G1587" s="231">
        <f t="shared" si="58"/>
        <v>0</v>
      </c>
      <c r="I1587" s="472"/>
      <c r="J1587" s="1068">
        <f>'45'!F23</f>
        <v>0</v>
      </c>
      <c r="K1587" s="231">
        <f t="shared" si="59"/>
        <v>0</v>
      </c>
    </row>
    <row r="1588" spans="1:11" ht="15.75">
      <c r="A1588" s="381">
        <v>1588</v>
      </c>
      <c r="B1588" s="146" t="s">
        <v>223</v>
      </c>
      <c r="C1588" s="465"/>
      <c r="D1588" t="s">
        <v>905</v>
      </c>
      <c r="E1588" s="472"/>
      <c r="F1588" s="910">
        <f>'44'!F24</f>
        <v>0</v>
      </c>
      <c r="G1588" s="231">
        <f t="shared" si="58"/>
        <v>0</v>
      </c>
      <c r="I1588" s="472"/>
      <c r="J1588" s="1068">
        <f>'45'!F24</f>
        <v>0</v>
      </c>
      <c r="K1588" s="231">
        <f t="shared" si="59"/>
        <v>0</v>
      </c>
    </row>
    <row r="1589" spans="1:11" ht="15.75">
      <c r="A1589" s="381">
        <v>1589</v>
      </c>
      <c r="B1589" s="146" t="s">
        <v>457</v>
      </c>
      <c r="C1589" s="465"/>
      <c r="D1589" t="s">
        <v>905</v>
      </c>
      <c r="E1589" s="472"/>
      <c r="F1589" s="910">
        <f>'44'!F25</f>
        <v>0</v>
      </c>
      <c r="G1589" s="231">
        <f t="shared" si="58"/>
        <v>0</v>
      </c>
      <c r="I1589" s="472"/>
      <c r="J1589" s="1068">
        <f>'45'!F25</f>
        <v>0</v>
      </c>
      <c r="K1589" s="231">
        <f t="shared" si="59"/>
        <v>0</v>
      </c>
    </row>
    <row r="1590" spans="1:11" ht="15.75">
      <c r="A1590" s="381">
        <v>1590</v>
      </c>
      <c r="B1590" s="146" t="s">
        <v>8</v>
      </c>
      <c r="C1590" s="465"/>
      <c r="D1590" t="s">
        <v>905</v>
      </c>
      <c r="E1590" s="472"/>
      <c r="F1590" s="910">
        <f>'44'!F26</f>
        <v>0</v>
      </c>
      <c r="G1590" s="231">
        <f t="shared" si="58"/>
        <v>0</v>
      </c>
      <c r="I1590" s="472"/>
      <c r="J1590" s="1068">
        <f>'45'!F26</f>
        <v>0</v>
      </c>
      <c r="K1590" s="231">
        <f t="shared" si="59"/>
        <v>0</v>
      </c>
    </row>
    <row r="1591" spans="1:11" ht="15.75">
      <c r="A1591" s="381">
        <v>1591</v>
      </c>
      <c r="B1591" s="146" t="s">
        <v>1470</v>
      </c>
      <c r="C1591" s="465"/>
      <c r="D1591" t="s">
        <v>905</v>
      </c>
      <c r="E1591" s="472"/>
      <c r="F1591" s="910">
        <f>'44'!F27</f>
        <v>0</v>
      </c>
      <c r="G1591" s="231">
        <f t="shared" si="58"/>
        <v>0</v>
      </c>
      <c r="I1591" s="472"/>
      <c r="J1591" s="1068">
        <f>'45'!F27</f>
        <v>0</v>
      </c>
      <c r="K1591" s="231">
        <f t="shared" si="59"/>
        <v>0</v>
      </c>
    </row>
    <row r="1592" spans="1:11" ht="15.75">
      <c r="A1592" s="381">
        <v>1592</v>
      </c>
      <c r="B1592" s="146" t="s">
        <v>1431</v>
      </c>
      <c r="C1592" s="465"/>
      <c r="D1592" t="s">
        <v>905</v>
      </c>
      <c r="E1592" s="472"/>
      <c r="F1592" s="910">
        <f>'44'!F28</f>
        <v>0</v>
      </c>
      <c r="G1592" s="231">
        <f t="shared" si="58"/>
        <v>0</v>
      </c>
      <c r="I1592" s="472"/>
      <c r="J1592" s="1068">
        <f>'45'!F28</f>
        <v>0</v>
      </c>
      <c r="K1592" s="231">
        <f t="shared" si="59"/>
        <v>0</v>
      </c>
    </row>
    <row r="1593" spans="1:11" ht="15.75">
      <c r="A1593" s="381">
        <v>1593</v>
      </c>
      <c r="B1593" s="146" t="s">
        <v>1471</v>
      </c>
      <c r="C1593" s="465"/>
      <c r="D1593" t="s">
        <v>905</v>
      </c>
      <c r="E1593" s="472"/>
      <c r="F1593" s="910">
        <f>'44'!F30</f>
        <v>0</v>
      </c>
      <c r="G1593" s="231">
        <f t="shared" si="58"/>
        <v>0</v>
      </c>
      <c r="I1593" s="472"/>
      <c r="J1593" s="1068">
        <f>'45'!F30</f>
        <v>0</v>
      </c>
      <c r="K1593" s="231">
        <f t="shared" si="59"/>
        <v>0</v>
      </c>
    </row>
    <row r="1594" spans="1:11" ht="15.75">
      <c r="A1594" s="381">
        <v>1594</v>
      </c>
      <c r="B1594" s="146" t="s">
        <v>1468</v>
      </c>
      <c r="C1594" s="465"/>
      <c r="D1594" t="s">
        <v>905</v>
      </c>
      <c r="E1594" s="472"/>
      <c r="F1594" s="910">
        <f>'44'!F31</f>
        <v>0</v>
      </c>
      <c r="G1594" s="231">
        <f t="shared" si="58"/>
        <v>0</v>
      </c>
      <c r="I1594" s="472"/>
      <c r="J1594" s="1068">
        <f>'45'!F31</f>
        <v>0</v>
      </c>
      <c r="K1594" s="231">
        <f t="shared" si="59"/>
        <v>0</v>
      </c>
    </row>
    <row r="1595" spans="1:11" ht="15.75">
      <c r="A1595" s="381">
        <v>1595</v>
      </c>
      <c r="B1595" s="146" t="s">
        <v>1469</v>
      </c>
      <c r="C1595" s="465"/>
      <c r="D1595" t="s">
        <v>905</v>
      </c>
      <c r="E1595" s="472"/>
      <c r="F1595" s="910">
        <f>'44'!F32</f>
        <v>0</v>
      </c>
      <c r="G1595" s="231">
        <f t="shared" si="58"/>
        <v>0</v>
      </c>
      <c r="I1595" s="472"/>
      <c r="J1595" s="1068">
        <f>'45'!F32</f>
        <v>0</v>
      </c>
      <c r="K1595" s="231">
        <f t="shared" si="59"/>
        <v>0</v>
      </c>
    </row>
    <row r="1596" spans="1:11" ht="15.75">
      <c r="A1596" s="381">
        <v>1596</v>
      </c>
      <c r="B1596" s="146" t="s">
        <v>1432</v>
      </c>
      <c r="C1596" s="465"/>
      <c r="D1596" t="s">
        <v>905</v>
      </c>
      <c r="E1596" s="472"/>
      <c r="F1596" s="910">
        <f>'44'!F33</f>
        <v>0</v>
      </c>
      <c r="G1596" s="231">
        <f t="shared" si="58"/>
        <v>0</v>
      </c>
      <c r="I1596" s="472"/>
      <c r="J1596" s="1068">
        <f>'45'!F33</f>
        <v>0</v>
      </c>
      <c r="K1596" s="231">
        <f t="shared" si="59"/>
        <v>0</v>
      </c>
    </row>
    <row r="1597" spans="1:11" ht="15.75">
      <c r="A1597" s="381">
        <v>1597</v>
      </c>
      <c r="B1597" s="146" t="s">
        <v>1472</v>
      </c>
      <c r="C1597" s="465"/>
      <c r="D1597" t="s">
        <v>905</v>
      </c>
      <c r="E1597" s="472"/>
      <c r="F1597" s="910">
        <f>'44'!F34</f>
        <v>0</v>
      </c>
      <c r="G1597" s="231">
        <f t="shared" si="58"/>
        <v>0</v>
      </c>
      <c r="I1597" s="472"/>
      <c r="J1597" s="1068">
        <f>'45'!F34</f>
        <v>0</v>
      </c>
      <c r="K1597" s="231">
        <f t="shared" si="59"/>
        <v>0</v>
      </c>
    </row>
    <row r="1598" spans="1:11" ht="15.75">
      <c r="A1598" s="381">
        <v>1598</v>
      </c>
      <c r="B1598" s="146" t="s">
        <v>984</v>
      </c>
      <c r="C1598" s="465"/>
      <c r="D1598" t="s">
        <v>905</v>
      </c>
      <c r="E1598" s="472"/>
      <c r="F1598" s="910">
        <f>'44'!F35</f>
        <v>0</v>
      </c>
      <c r="G1598" s="231">
        <f t="shared" si="58"/>
        <v>0</v>
      </c>
      <c r="I1598" s="472"/>
      <c r="J1598" s="1068">
        <f>'45'!F35</f>
        <v>0</v>
      </c>
      <c r="K1598" s="231">
        <f t="shared" si="59"/>
        <v>0</v>
      </c>
    </row>
    <row r="1599" spans="1:11" ht="15.75">
      <c r="A1599" s="381">
        <v>1599</v>
      </c>
      <c r="B1599" s="388" t="s">
        <v>1704</v>
      </c>
      <c r="C1599" s="465"/>
      <c r="D1599" t="s">
        <v>905</v>
      </c>
      <c r="E1599" s="472"/>
      <c r="F1599" s="910">
        <f>'44'!F36</f>
        <v>0</v>
      </c>
      <c r="G1599" s="231">
        <f>F1599-E1599</f>
        <v>0</v>
      </c>
      <c r="I1599" s="472"/>
      <c r="J1599" s="1068">
        <f>'45'!F36</f>
        <v>0</v>
      </c>
      <c r="K1599" s="231">
        <f>J1599-I1599</f>
        <v>0</v>
      </c>
    </row>
    <row r="1600" spans="1:11" ht="15.75">
      <c r="A1600" s="381">
        <v>1600</v>
      </c>
      <c r="B1600" s="146" t="s">
        <v>222</v>
      </c>
      <c r="C1600" s="465"/>
      <c r="D1600" t="s">
        <v>905</v>
      </c>
      <c r="E1600" s="472"/>
      <c r="F1600" s="910">
        <f>'44'!F37</f>
        <v>0</v>
      </c>
      <c r="G1600" s="231">
        <f t="shared" si="58"/>
        <v>0</v>
      </c>
      <c r="I1600" s="472"/>
      <c r="J1600" s="1068">
        <f>'45'!F37</f>
        <v>0</v>
      </c>
      <c r="K1600" s="231">
        <f t="shared" si="59"/>
        <v>0</v>
      </c>
    </row>
    <row r="1601" spans="1:11" ht="15.75">
      <c r="A1601" s="381">
        <v>1601</v>
      </c>
      <c r="B1601" s="146" t="s">
        <v>223</v>
      </c>
      <c r="C1601" s="465"/>
      <c r="D1601" t="s">
        <v>905</v>
      </c>
      <c r="E1601" s="472"/>
      <c r="F1601" s="910">
        <f>'44'!F38</f>
        <v>0</v>
      </c>
      <c r="G1601" s="231">
        <f t="shared" si="58"/>
        <v>0</v>
      </c>
      <c r="I1601" s="472"/>
      <c r="J1601" s="1068">
        <f>'45'!F38</f>
        <v>0</v>
      </c>
      <c r="K1601" s="231">
        <f t="shared" si="59"/>
        <v>0</v>
      </c>
    </row>
    <row r="1602" spans="1:11" ht="15.75">
      <c r="A1602" s="381">
        <v>1602</v>
      </c>
      <c r="B1602" s="146" t="s">
        <v>457</v>
      </c>
      <c r="C1602" s="465"/>
      <c r="D1602" t="s">
        <v>905</v>
      </c>
      <c r="E1602" s="472"/>
      <c r="F1602" s="910">
        <f>'44'!F39</f>
        <v>0</v>
      </c>
      <c r="G1602" s="231">
        <f t="shared" si="58"/>
        <v>0</v>
      </c>
      <c r="I1602" s="472"/>
      <c r="J1602" s="1068">
        <f>'45'!F39</f>
        <v>0</v>
      </c>
      <c r="K1602" s="231">
        <f t="shared" si="59"/>
        <v>0</v>
      </c>
    </row>
    <row r="1603" spans="1:11" ht="15.75">
      <c r="A1603" s="381">
        <v>1603</v>
      </c>
      <c r="B1603" s="146" t="s">
        <v>8</v>
      </c>
      <c r="C1603" s="465"/>
      <c r="D1603" t="s">
        <v>905</v>
      </c>
      <c r="E1603" s="472"/>
      <c r="F1603" s="910">
        <f>'44'!F40</f>
        <v>0</v>
      </c>
      <c r="G1603" s="231">
        <f t="shared" si="58"/>
        <v>0</v>
      </c>
      <c r="I1603" s="472"/>
      <c r="J1603" s="1068">
        <f>'45'!F40</f>
        <v>0</v>
      </c>
      <c r="K1603" s="231">
        <f t="shared" si="59"/>
        <v>0</v>
      </c>
    </row>
    <row r="1604" spans="1:11" ht="15.75">
      <c r="A1604" s="381">
        <v>1604</v>
      </c>
      <c r="B1604" s="146" t="s">
        <v>1470</v>
      </c>
      <c r="C1604" s="465"/>
      <c r="D1604" t="s">
        <v>905</v>
      </c>
      <c r="E1604" s="472"/>
      <c r="F1604" s="910">
        <f>'44'!F41</f>
        <v>0</v>
      </c>
      <c r="G1604" s="231">
        <f t="shared" si="58"/>
        <v>0</v>
      </c>
      <c r="I1604" s="472"/>
      <c r="J1604" s="1068">
        <f>'45'!F41</f>
        <v>0</v>
      </c>
      <c r="K1604" s="231">
        <f t="shared" si="59"/>
        <v>0</v>
      </c>
    </row>
    <row r="1605" spans="1:11" ht="15.75">
      <c r="A1605" s="381">
        <v>1605</v>
      </c>
      <c r="B1605" s="146" t="s">
        <v>227</v>
      </c>
      <c r="C1605" s="465"/>
      <c r="D1605" t="s">
        <v>905</v>
      </c>
      <c r="E1605" s="472"/>
      <c r="F1605" s="910">
        <f>'44'!F42</f>
        <v>0</v>
      </c>
      <c r="G1605" s="231">
        <f t="shared" si="58"/>
        <v>0</v>
      </c>
      <c r="I1605" s="472"/>
      <c r="J1605" s="1068">
        <f>'45'!F42</f>
        <v>0</v>
      </c>
      <c r="K1605" s="231">
        <f t="shared" si="59"/>
        <v>0</v>
      </c>
    </row>
    <row r="1606" spans="1:11" ht="15.75">
      <c r="A1606" s="381">
        <v>1606</v>
      </c>
      <c r="B1606" s="146" t="s">
        <v>1431</v>
      </c>
      <c r="C1606" s="465"/>
      <c r="D1606" t="s">
        <v>905</v>
      </c>
      <c r="E1606" s="472"/>
      <c r="F1606" s="910">
        <f>'44'!F43</f>
        <v>0</v>
      </c>
      <c r="G1606" s="231">
        <f t="shared" si="58"/>
        <v>0</v>
      </c>
      <c r="I1606" s="472"/>
      <c r="J1606" s="1068">
        <f>'45'!F43</f>
        <v>0</v>
      </c>
      <c r="K1606" s="231">
        <f t="shared" si="59"/>
        <v>0</v>
      </c>
    </row>
    <row r="1607" spans="1:11" ht="15.75">
      <c r="A1607" s="381">
        <v>1607</v>
      </c>
      <c r="B1607" s="146" t="s">
        <v>1433</v>
      </c>
      <c r="C1607" s="465"/>
      <c r="D1607" t="s">
        <v>905</v>
      </c>
      <c r="E1607" s="472"/>
      <c r="F1607" s="910">
        <f>'44'!F45</f>
        <v>0</v>
      </c>
      <c r="G1607" s="231">
        <f t="shared" si="58"/>
        <v>0</v>
      </c>
      <c r="I1607" s="472"/>
      <c r="J1607" s="1068">
        <f>'45'!F45</f>
        <v>0</v>
      </c>
      <c r="K1607" s="231">
        <f t="shared" si="59"/>
        <v>0</v>
      </c>
    </row>
    <row r="1608" spans="1:11" ht="15.75">
      <c r="A1608" s="381">
        <v>1608</v>
      </c>
      <c r="B1608" s="146" t="s">
        <v>1434</v>
      </c>
      <c r="C1608" s="465"/>
      <c r="D1608" t="s">
        <v>905</v>
      </c>
      <c r="E1608" s="472"/>
      <c r="F1608" s="910">
        <f>'44'!F47</f>
        <v>0</v>
      </c>
      <c r="G1608" s="231">
        <f t="shared" si="58"/>
        <v>0</v>
      </c>
      <c r="I1608" s="472"/>
      <c r="J1608" s="1068">
        <f>'45'!F47</f>
        <v>0</v>
      </c>
      <c r="K1608" s="231">
        <f t="shared" si="59"/>
        <v>0</v>
      </c>
    </row>
    <row r="1609" spans="1:11" ht="15.75">
      <c r="A1609" s="381">
        <v>1609</v>
      </c>
      <c r="B1609" s="146" t="s">
        <v>1538</v>
      </c>
      <c r="C1609" s="465"/>
      <c r="E1609" s="472"/>
      <c r="G1609" s="231">
        <f t="shared" si="58"/>
        <v>0</v>
      </c>
      <c r="I1609" s="472"/>
      <c r="K1609" s="231">
        <f t="shared" si="59"/>
        <v>0</v>
      </c>
    </row>
    <row r="1610" spans="1:11" ht="15.75">
      <c r="A1610" s="381">
        <v>1610</v>
      </c>
      <c r="B1610" s="146" t="s">
        <v>1539</v>
      </c>
      <c r="C1610" s="465"/>
      <c r="D1610" t="s">
        <v>905</v>
      </c>
      <c r="E1610" s="472"/>
      <c r="F1610" s="910">
        <f>'44'!F53</f>
        <v>0</v>
      </c>
      <c r="G1610" s="231">
        <f t="shared" ref="G1610:G1676" si="60">F1610-E1610</f>
        <v>0</v>
      </c>
      <c r="I1610" s="472"/>
      <c r="J1610" s="1068">
        <f>'45'!F53</f>
        <v>0</v>
      </c>
      <c r="K1610" s="231">
        <f t="shared" si="59"/>
        <v>0</v>
      </c>
    </row>
    <row r="1611" spans="1:11" ht="15.75">
      <c r="A1611" s="381">
        <v>1611</v>
      </c>
      <c r="B1611" s="146" t="s">
        <v>1540</v>
      </c>
      <c r="C1611" s="465"/>
      <c r="D1611" t="s">
        <v>905</v>
      </c>
      <c r="E1611" s="472"/>
      <c r="F1611" s="910">
        <f>'44'!F54</f>
        <v>0</v>
      </c>
      <c r="G1611" s="231">
        <f t="shared" si="60"/>
        <v>0</v>
      </c>
      <c r="I1611" s="472"/>
      <c r="J1611" s="1068">
        <f>'45'!F54</f>
        <v>0</v>
      </c>
      <c r="K1611" s="231">
        <f t="shared" si="59"/>
        <v>0</v>
      </c>
    </row>
    <row r="1612" spans="1:11" ht="15.75">
      <c r="A1612" s="381">
        <v>1612</v>
      </c>
      <c r="B1612" s="146" t="s">
        <v>1541</v>
      </c>
      <c r="C1612" s="465"/>
      <c r="D1612" t="s">
        <v>905</v>
      </c>
      <c r="E1612" s="472"/>
      <c r="F1612" s="910">
        <f>'44'!F55</f>
        <v>0</v>
      </c>
      <c r="G1612" s="231">
        <f t="shared" si="60"/>
        <v>0</v>
      </c>
      <c r="I1612" s="472"/>
      <c r="J1612" s="1068">
        <f>'45'!F55</f>
        <v>0</v>
      </c>
      <c r="K1612" s="231">
        <f t="shared" si="59"/>
        <v>0</v>
      </c>
    </row>
    <row r="1613" spans="1:11" ht="15.75">
      <c r="A1613" s="381">
        <v>1613</v>
      </c>
      <c r="B1613" s="146" t="s">
        <v>1542</v>
      </c>
      <c r="C1613" s="465"/>
      <c r="D1613" t="s">
        <v>905</v>
      </c>
      <c r="E1613" s="472"/>
      <c r="F1613" s="910">
        <f>'44'!F56</f>
        <v>0</v>
      </c>
      <c r="G1613" s="231">
        <f t="shared" si="60"/>
        <v>0</v>
      </c>
      <c r="I1613" s="472"/>
      <c r="J1613" s="1068">
        <f>'45'!F56</f>
        <v>0</v>
      </c>
      <c r="K1613" s="231">
        <f t="shared" si="59"/>
        <v>0</v>
      </c>
    </row>
    <row r="1614" spans="1:11" ht="15.75">
      <c r="A1614" s="381">
        <v>1614</v>
      </c>
      <c r="B1614" s="146" t="s">
        <v>1579</v>
      </c>
      <c r="C1614" s="465"/>
      <c r="E1614" s="472"/>
      <c r="F1614" s="910">
        <f>'44'!F57</f>
        <v>0</v>
      </c>
      <c r="G1614" s="231">
        <f t="shared" si="60"/>
        <v>0</v>
      </c>
      <c r="I1614" s="472"/>
      <c r="J1614" s="1068">
        <f>'45'!F57</f>
        <v>0</v>
      </c>
      <c r="K1614" s="231">
        <f t="shared" si="59"/>
        <v>0</v>
      </c>
    </row>
    <row r="1615" spans="1:11" ht="15.75">
      <c r="A1615" s="381">
        <v>1615</v>
      </c>
      <c r="B1615" s="146" t="s">
        <v>1543</v>
      </c>
      <c r="C1615" s="465"/>
      <c r="D1615" t="s">
        <v>905</v>
      </c>
      <c r="E1615" s="472"/>
      <c r="F1615" s="910">
        <f>'44'!F58</f>
        <v>0</v>
      </c>
      <c r="G1615" s="231">
        <f t="shared" si="60"/>
        <v>0</v>
      </c>
      <c r="I1615" s="472"/>
      <c r="J1615" s="1068">
        <f>'45'!F58</f>
        <v>0</v>
      </c>
      <c r="K1615" s="231">
        <f t="shared" si="59"/>
        <v>0</v>
      </c>
    </row>
    <row r="1616" spans="1:11" ht="15.75">
      <c r="A1616" s="381">
        <v>1616</v>
      </c>
      <c r="B1616" s="146" t="s">
        <v>106</v>
      </c>
      <c r="C1616" s="465"/>
      <c r="D1616" t="s">
        <v>905</v>
      </c>
      <c r="E1616" s="472"/>
      <c r="F1616" s="910">
        <f>'44'!F59</f>
        <v>0</v>
      </c>
      <c r="G1616" s="231">
        <f t="shared" si="60"/>
        <v>0</v>
      </c>
      <c r="I1616" s="472"/>
      <c r="J1616" s="1068">
        <f>'45'!F59</f>
        <v>0</v>
      </c>
      <c r="K1616" s="231">
        <f t="shared" si="59"/>
        <v>0</v>
      </c>
    </row>
    <row r="1617" spans="1:11" ht="15.75">
      <c r="A1617" s="381">
        <v>1617</v>
      </c>
      <c r="B1617" s="891" t="s">
        <v>235</v>
      </c>
      <c r="C1617" s="465"/>
      <c r="E1617" s="472"/>
      <c r="G1617" s="231">
        <f t="shared" si="60"/>
        <v>0</v>
      </c>
      <c r="I1617" s="472"/>
      <c r="K1617" s="231">
        <f t="shared" si="59"/>
        <v>0</v>
      </c>
    </row>
    <row r="1618" spans="1:11" ht="15.75">
      <c r="A1618" s="381">
        <v>1618</v>
      </c>
      <c r="B1618" s="146" t="s">
        <v>1467</v>
      </c>
      <c r="C1618" s="465"/>
      <c r="D1618" t="s">
        <v>905</v>
      </c>
      <c r="E1618" s="472"/>
      <c r="F1618" s="910">
        <f>'44'!H15</f>
        <v>0</v>
      </c>
      <c r="G1618" s="231">
        <f t="shared" si="60"/>
        <v>0</v>
      </c>
      <c r="I1618" s="472"/>
      <c r="J1618" s="1068">
        <f>'45'!H15</f>
        <v>0</v>
      </c>
      <c r="K1618" s="231">
        <f t="shared" si="59"/>
        <v>0</v>
      </c>
    </row>
    <row r="1619" spans="1:11" ht="15.75">
      <c r="A1619" s="381">
        <v>1619</v>
      </c>
      <c r="B1619" s="146" t="s">
        <v>1568</v>
      </c>
      <c r="C1619" s="465"/>
      <c r="D1619" t="s">
        <v>905</v>
      </c>
      <c r="E1619" s="472"/>
      <c r="F1619" s="910">
        <f>'44'!H16</f>
        <v>0</v>
      </c>
      <c r="G1619" s="231">
        <f t="shared" si="60"/>
        <v>0</v>
      </c>
      <c r="I1619" s="472"/>
      <c r="J1619" s="1068">
        <f>'45'!H16</f>
        <v>0</v>
      </c>
      <c r="K1619" s="231">
        <f t="shared" si="59"/>
        <v>0</v>
      </c>
    </row>
    <row r="1620" spans="1:11" ht="15" customHeight="1">
      <c r="A1620" s="381">
        <v>1620</v>
      </c>
      <c r="B1620" s="146" t="s">
        <v>1468</v>
      </c>
      <c r="C1620" s="465"/>
      <c r="D1620" t="s">
        <v>905</v>
      </c>
      <c r="E1620" s="472"/>
      <c r="F1620" s="910">
        <f>'44'!H17</f>
        <v>0</v>
      </c>
      <c r="G1620" s="231">
        <f t="shared" si="60"/>
        <v>0</v>
      </c>
      <c r="I1620" s="472"/>
      <c r="J1620" s="1068">
        <f>'45'!H17</f>
        <v>0</v>
      </c>
      <c r="K1620" s="231">
        <f t="shared" si="59"/>
        <v>0</v>
      </c>
    </row>
    <row r="1621" spans="1:11" ht="15.75">
      <c r="A1621" s="381">
        <v>1621</v>
      </c>
      <c r="B1621" s="146" t="s">
        <v>1469</v>
      </c>
      <c r="C1621" s="465"/>
      <c r="D1621" t="s">
        <v>905</v>
      </c>
      <c r="E1621" s="472"/>
      <c r="F1621" s="910">
        <f>'44'!H18</f>
        <v>0</v>
      </c>
      <c r="G1621" s="231">
        <f t="shared" si="60"/>
        <v>0</v>
      </c>
      <c r="I1621" s="472"/>
      <c r="J1621" s="1068">
        <f>'45'!H18</f>
        <v>0</v>
      </c>
      <c r="K1621" s="231">
        <f t="shared" si="59"/>
        <v>0</v>
      </c>
    </row>
    <row r="1622" spans="1:11" ht="15.75">
      <c r="A1622" s="381">
        <v>1622</v>
      </c>
      <c r="B1622" s="146" t="s">
        <v>1430</v>
      </c>
      <c r="C1622" s="465"/>
      <c r="D1622" t="s">
        <v>905</v>
      </c>
      <c r="E1622" s="472"/>
      <c r="F1622" s="910">
        <f>'44'!H19</f>
        <v>0</v>
      </c>
      <c r="G1622" s="231">
        <f t="shared" si="60"/>
        <v>0</v>
      </c>
      <c r="I1622" s="472"/>
      <c r="J1622" s="1068">
        <f>'45'!H19</f>
        <v>0</v>
      </c>
      <c r="K1622" s="231">
        <f t="shared" si="59"/>
        <v>0</v>
      </c>
    </row>
    <row r="1623" spans="1:11" ht="15.75">
      <c r="A1623" s="381">
        <v>1623</v>
      </c>
      <c r="B1623" s="146" t="s">
        <v>482</v>
      </c>
      <c r="C1623" s="465"/>
      <c r="D1623" t="s">
        <v>905</v>
      </c>
      <c r="E1623" s="472"/>
      <c r="F1623" s="910">
        <f>'44'!H20</f>
        <v>0</v>
      </c>
      <c r="G1623" s="231">
        <f t="shared" si="60"/>
        <v>0</v>
      </c>
      <c r="I1623" s="472"/>
      <c r="J1623" s="1068">
        <f>'45'!H20</f>
        <v>0</v>
      </c>
      <c r="K1623" s="231">
        <f t="shared" si="59"/>
        <v>0</v>
      </c>
    </row>
    <row r="1624" spans="1:11" ht="15.75">
      <c r="A1624" s="381">
        <v>1624</v>
      </c>
      <c r="B1624" s="146" t="s">
        <v>221</v>
      </c>
      <c r="C1624" s="465"/>
      <c r="D1624" t="s">
        <v>905</v>
      </c>
      <c r="E1624" s="472"/>
      <c r="F1624" s="910">
        <f>'44'!H21</f>
        <v>0</v>
      </c>
      <c r="G1624" s="231">
        <f t="shared" si="60"/>
        <v>0</v>
      </c>
      <c r="I1624" s="472"/>
      <c r="J1624" s="1068">
        <f>'45'!H21</f>
        <v>0</v>
      </c>
      <c r="K1624" s="231">
        <f t="shared" si="59"/>
        <v>0</v>
      </c>
    </row>
    <row r="1625" spans="1:11" ht="15.75">
      <c r="A1625" s="381">
        <v>1625</v>
      </c>
      <c r="B1625" s="388" t="s">
        <v>1704</v>
      </c>
      <c r="C1625" s="465"/>
      <c r="D1625" t="s">
        <v>905</v>
      </c>
      <c r="E1625" s="472"/>
      <c r="F1625" s="910">
        <f>'44'!H22</f>
        <v>0</v>
      </c>
      <c r="G1625" s="231">
        <f>F1625-E1625</f>
        <v>0</v>
      </c>
      <c r="I1625" s="472"/>
      <c r="J1625" s="1068">
        <f>'45'!H22</f>
        <v>0</v>
      </c>
      <c r="K1625" s="231">
        <f>J1625-I1625</f>
        <v>0</v>
      </c>
    </row>
    <row r="1626" spans="1:11" ht="15.75">
      <c r="A1626" s="381">
        <v>1626</v>
      </c>
      <c r="B1626" s="146" t="s">
        <v>222</v>
      </c>
      <c r="C1626" s="465"/>
      <c r="D1626" t="s">
        <v>905</v>
      </c>
      <c r="E1626" s="472"/>
      <c r="F1626" s="910">
        <f>'44'!H23</f>
        <v>0</v>
      </c>
      <c r="G1626" s="231">
        <f t="shared" si="60"/>
        <v>0</v>
      </c>
      <c r="I1626" s="472"/>
      <c r="J1626" s="1068">
        <f>'45'!H23</f>
        <v>0</v>
      </c>
      <c r="K1626" s="231">
        <f t="shared" si="59"/>
        <v>0</v>
      </c>
    </row>
    <row r="1627" spans="1:11" ht="15.75">
      <c r="A1627" s="381">
        <v>1627</v>
      </c>
      <c r="B1627" s="146" t="s">
        <v>223</v>
      </c>
      <c r="C1627" s="465"/>
      <c r="D1627" t="s">
        <v>905</v>
      </c>
      <c r="E1627" s="472"/>
      <c r="F1627" s="910">
        <f>'44'!H24</f>
        <v>0</v>
      </c>
      <c r="G1627" s="231">
        <f t="shared" si="60"/>
        <v>0</v>
      </c>
      <c r="I1627" s="472"/>
      <c r="J1627" s="1068">
        <f>'45'!H24</f>
        <v>0</v>
      </c>
      <c r="K1627" s="231">
        <f t="shared" si="59"/>
        <v>0</v>
      </c>
    </row>
    <row r="1628" spans="1:11" ht="15.75">
      <c r="A1628" s="381">
        <v>1628</v>
      </c>
      <c r="B1628" s="146" t="s">
        <v>457</v>
      </c>
      <c r="C1628" s="465"/>
      <c r="D1628" t="s">
        <v>905</v>
      </c>
      <c r="E1628" s="472"/>
      <c r="F1628" s="910">
        <f>'44'!H25</f>
        <v>0</v>
      </c>
      <c r="G1628" s="231">
        <f t="shared" si="60"/>
        <v>0</v>
      </c>
      <c r="I1628" s="472"/>
      <c r="J1628" s="1068">
        <f>'45'!H25</f>
        <v>0</v>
      </c>
      <c r="K1628" s="231">
        <f t="shared" si="59"/>
        <v>0</v>
      </c>
    </row>
    <row r="1629" spans="1:11" ht="15.75">
      <c r="A1629" s="381">
        <v>1629</v>
      </c>
      <c r="B1629" s="146" t="s">
        <v>8</v>
      </c>
      <c r="C1629" s="465"/>
      <c r="D1629" t="s">
        <v>905</v>
      </c>
      <c r="E1629" s="472"/>
      <c r="F1629" s="910">
        <f>'44'!H26</f>
        <v>0</v>
      </c>
      <c r="G1629" s="231">
        <f t="shared" si="60"/>
        <v>0</v>
      </c>
      <c r="I1629" s="472"/>
      <c r="J1629" s="1068">
        <f>'45'!H26</f>
        <v>0</v>
      </c>
      <c r="K1629" s="231">
        <f t="shared" si="59"/>
        <v>0</v>
      </c>
    </row>
    <row r="1630" spans="1:11" ht="15.75">
      <c r="A1630" s="381">
        <v>1630</v>
      </c>
      <c r="B1630" s="146" t="s">
        <v>1470</v>
      </c>
      <c r="C1630" s="465"/>
      <c r="D1630" t="s">
        <v>905</v>
      </c>
      <c r="E1630" s="472"/>
      <c r="F1630" s="910">
        <f>'44'!H27</f>
        <v>0</v>
      </c>
      <c r="G1630" s="231">
        <f t="shared" si="60"/>
        <v>0</v>
      </c>
      <c r="I1630" s="472"/>
      <c r="J1630" s="1068">
        <f>'45'!H27</f>
        <v>0</v>
      </c>
      <c r="K1630" s="231">
        <f t="shared" si="59"/>
        <v>0</v>
      </c>
    </row>
    <row r="1631" spans="1:11" ht="15.75">
      <c r="A1631" s="381">
        <v>1631</v>
      </c>
      <c r="B1631" s="146" t="s">
        <v>1431</v>
      </c>
      <c r="C1631" s="465"/>
      <c r="D1631" t="s">
        <v>905</v>
      </c>
      <c r="E1631" s="472"/>
      <c r="F1631" s="910">
        <f>'44'!H28</f>
        <v>0</v>
      </c>
      <c r="G1631" s="231">
        <f t="shared" si="60"/>
        <v>0</v>
      </c>
      <c r="I1631" s="472"/>
      <c r="J1631" s="1068">
        <f>'45'!H28</f>
        <v>0</v>
      </c>
      <c r="K1631" s="231">
        <f t="shared" si="59"/>
        <v>0</v>
      </c>
    </row>
    <row r="1632" spans="1:11" ht="15.75">
      <c r="A1632" s="381">
        <v>1632</v>
      </c>
      <c r="B1632" s="146" t="s">
        <v>1471</v>
      </c>
      <c r="C1632" s="465"/>
      <c r="D1632" t="s">
        <v>905</v>
      </c>
      <c r="E1632" s="472"/>
      <c r="F1632" s="910">
        <f>'44'!H30</f>
        <v>0</v>
      </c>
      <c r="G1632" s="231">
        <f t="shared" si="60"/>
        <v>0</v>
      </c>
      <c r="I1632" s="472"/>
      <c r="J1632" s="1068">
        <f>'45'!H30</f>
        <v>0</v>
      </c>
      <c r="K1632" s="231">
        <f t="shared" si="59"/>
        <v>0</v>
      </c>
    </row>
    <row r="1633" spans="1:11" ht="15.75">
      <c r="A1633" s="381">
        <v>1633</v>
      </c>
      <c r="B1633" s="146" t="s">
        <v>1468</v>
      </c>
      <c r="C1633" s="465"/>
      <c r="D1633" t="s">
        <v>905</v>
      </c>
      <c r="E1633" s="472"/>
      <c r="F1633" s="910">
        <f>'44'!H31</f>
        <v>0</v>
      </c>
      <c r="G1633" s="231">
        <f t="shared" si="60"/>
        <v>0</v>
      </c>
      <c r="I1633" s="472"/>
      <c r="J1633" s="1068">
        <f>'45'!H31</f>
        <v>0</v>
      </c>
      <c r="K1633" s="231">
        <f t="shared" si="59"/>
        <v>0</v>
      </c>
    </row>
    <row r="1634" spans="1:11" ht="15.75">
      <c r="A1634" s="381">
        <v>1634</v>
      </c>
      <c r="B1634" s="146" t="s">
        <v>1469</v>
      </c>
      <c r="C1634" s="465"/>
      <c r="D1634" t="s">
        <v>905</v>
      </c>
      <c r="E1634" s="472"/>
      <c r="F1634" s="910">
        <f>'44'!H32</f>
        <v>0</v>
      </c>
      <c r="G1634" s="231">
        <f t="shared" si="60"/>
        <v>0</v>
      </c>
      <c r="I1634" s="472"/>
      <c r="J1634" s="1068">
        <f>'45'!H32</f>
        <v>0</v>
      </c>
      <c r="K1634" s="231">
        <f t="shared" si="59"/>
        <v>0</v>
      </c>
    </row>
    <row r="1635" spans="1:11" ht="15.75">
      <c r="A1635" s="381">
        <v>1635</v>
      </c>
      <c r="B1635" s="146" t="s">
        <v>1432</v>
      </c>
      <c r="C1635" s="465"/>
      <c r="D1635" t="s">
        <v>905</v>
      </c>
      <c r="E1635" s="472"/>
      <c r="F1635" s="910">
        <f>'44'!H33</f>
        <v>0</v>
      </c>
      <c r="G1635" s="231">
        <f t="shared" si="60"/>
        <v>0</v>
      </c>
      <c r="I1635" s="472"/>
      <c r="J1635" s="1068">
        <f>'45'!H33</f>
        <v>0</v>
      </c>
      <c r="K1635" s="231">
        <f t="shared" si="59"/>
        <v>0</v>
      </c>
    </row>
    <row r="1636" spans="1:11" ht="15.75">
      <c r="A1636" s="381">
        <v>1636</v>
      </c>
      <c r="B1636" s="146" t="s">
        <v>1472</v>
      </c>
      <c r="C1636" s="465"/>
      <c r="D1636" t="s">
        <v>905</v>
      </c>
      <c r="E1636" s="472"/>
      <c r="F1636" s="910">
        <f>'44'!H34</f>
        <v>0</v>
      </c>
      <c r="G1636" s="231">
        <f t="shared" si="60"/>
        <v>0</v>
      </c>
      <c r="I1636" s="472"/>
      <c r="J1636" s="1068">
        <f>'45'!H34</f>
        <v>0</v>
      </c>
      <c r="K1636" s="231">
        <f t="shared" si="59"/>
        <v>0</v>
      </c>
    </row>
    <row r="1637" spans="1:11" ht="15.75">
      <c r="A1637" s="381">
        <v>1637</v>
      </c>
      <c r="B1637" s="146" t="s">
        <v>984</v>
      </c>
      <c r="C1637" s="465"/>
      <c r="D1637" t="s">
        <v>905</v>
      </c>
      <c r="E1637" s="472"/>
      <c r="F1637" s="910">
        <f>'44'!H35</f>
        <v>0</v>
      </c>
      <c r="G1637" s="231">
        <f t="shared" si="60"/>
        <v>0</v>
      </c>
      <c r="I1637" s="472"/>
      <c r="J1637" s="1068">
        <f>'45'!H35</f>
        <v>0</v>
      </c>
      <c r="K1637" s="231">
        <f t="shared" si="59"/>
        <v>0</v>
      </c>
    </row>
    <row r="1638" spans="1:11" ht="15.75">
      <c r="A1638" s="381">
        <v>1638</v>
      </c>
      <c r="B1638" s="388" t="s">
        <v>1704</v>
      </c>
      <c r="C1638" s="465"/>
      <c r="D1638" t="s">
        <v>905</v>
      </c>
      <c r="E1638" s="472"/>
      <c r="F1638" s="910">
        <f>'44'!H36</f>
        <v>0</v>
      </c>
      <c r="G1638" s="231">
        <f>F1638-E1638</f>
        <v>0</v>
      </c>
      <c r="I1638" s="472"/>
      <c r="J1638" s="1068">
        <f>'45'!H36</f>
        <v>0</v>
      </c>
      <c r="K1638" s="231">
        <f>J1638-I1638</f>
        <v>0</v>
      </c>
    </row>
    <row r="1639" spans="1:11" ht="15.75">
      <c r="A1639" s="381">
        <v>1639</v>
      </c>
      <c r="B1639" s="146" t="s">
        <v>222</v>
      </c>
      <c r="C1639" s="465"/>
      <c r="D1639" t="s">
        <v>905</v>
      </c>
      <c r="E1639" s="472"/>
      <c r="F1639" s="910">
        <f>'44'!H37</f>
        <v>0</v>
      </c>
      <c r="G1639" s="231">
        <f t="shared" si="60"/>
        <v>0</v>
      </c>
      <c r="I1639" s="472"/>
      <c r="J1639" s="1068">
        <f>'45'!H37</f>
        <v>0</v>
      </c>
      <c r="K1639" s="231">
        <f t="shared" si="59"/>
        <v>0</v>
      </c>
    </row>
    <row r="1640" spans="1:11" ht="15.75">
      <c r="A1640" s="381">
        <v>1640</v>
      </c>
      <c r="B1640" s="146" t="s">
        <v>223</v>
      </c>
      <c r="C1640" s="465"/>
      <c r="D1640" t="s">
        <v>905</v>
      </c>
      <c r="E1640" s="472"/>
      <c r="F1640" s="910">
        <f>'44'!H38</f>
        <v>0</v>
      </c>
      <c r="G1640" s="231">
        <f t="shared" si="60"/>
        <v>0</v>
      </c>
      <c r="I1640" s="472"/>
      <c r="J1640" s="1068">
        <f>'45'!H38</f>
        <v>0</v>
      </c>
      <c r="K1640" s="231">
        <f t="shared" si="59"/>
        <v>0</v>
      </c>
    </row>
    <row r="1641" spans="1:11" ht="15.75">
      <c r="A1641" s="381">
        <v>1641</v>
      </c>
      <c r="B1641" s="146" t="s">
        <v>457</v>
      </c>
      <c r="C1641" s="465"/>
      <c r="D1641" t="s">
        <v>905</v>
      </c>
      <c r="E1641" s="472"/>
      <c r="F1641" s="910">
        <f>'44'!H39</f>
        <v>0</v>
      </c>
      <c r="G1641" s="231">
        <f t="shared" si="60"/>
        <v>0</v>
      </c>
      <c r="I1641" s="472"/>
      <c r="J1641" s="1068">
        <f>'45'!H39</f>
        <v>0</v>
      </c>
      <c r="K1641" s="231">
        <f t="shared" si="59"/>
        <v>0</v>
      </c>
    </row>
    <row r="1642" spans="1:11" ht="15.75">
      <c r="A1642" s="381">
        <v>1642</v>
      </c>
      <c r="B1642" s="146" t="s">
        <v>8</v>
      </c>
      <c r="C1642" s="465"/>
      <c r="D1642" t="s">
        <v>905</v>
      </c>
      <c r="E1642" s="472"/>
      <c r="F1642" s="910">
        <f>'44'!H40</f>
        <v>0</v>
      </c>
      <c r="G1642" s="231">
        <f t="shared" si="60"/>
        <v>0</v>
      </c>
      <c r="I1642" s="472"/>
      <c r="J1642" s="1068">
        <f>'45'!H40</f>
        <v>0</v>
      </c>
      <c r="K1642" s="231">
        <f t="shared" si="59"/>
        <v>0</v>
      </c>
    </row>
    <row r="1643" spans="1:11" ht="15.75">
      <c r="A1643" s="381">
        <v>1643</v>
      </c>
      <c r="B1643" s="146" t="s">
        <v>1470</v>
      </c>
      <c r="C1643" s="465"/>
      <c r="D1643" t="s">
        <v>905</v>
      </c>
      <c r="E1643" s="472"/>
      <c r="F1643" s="910">
        <f>'44'!H41</f>
        <v>0</v>
      </c>
      <c r="G1643" s="231">
        <f t="shared" si="60"/>
        <v>0</v>
      </c>
      <c r="I1643" s="472"/>
      <c r="J1643" s="1068">
        <f>'45'!H41</f>
        <v>0</v>
      </c>
      <c r="K1643" s="231">
        <f t="shared" ref="K1643:K1709" si="61">J1643-I1643</f>
        <v>0</v>
      </c>
    </row>
    <row r="1644" spans="1:11" ht="15.75">
      <c r="A1644" s="381">
        <v>1644</v>
      </c>
      <c r="B1644" s="146" t="s">
        <v>227</v>
      </c>
      <c r="C1644" s="465"/>
      <c r="D1644" t="s">
        <v>905</v>
      </c>
      <c r="E1644" s="472"/>
      <c r="F1644" s="910">
        <f>'44'!H42</f>
        <v>0</v>
      </c>
      <c r="G1644" s="231">
        <f t="shared" si="60"/>
        <v>0</v>
      </c>
      <c r="I1644" s="472"/>
      <c r="J1644" s="1068">
        <f>'45'!H42</f>
        <v>0</v>
      </c>
      <c r="K1644" s="231">
        <f t="shared" si="61"/>
        <v>0</v>
      </c>
    </row>
    <row r="1645" spans="1:11" ht="15.75">
      <c r="A1645" s="381">
        <v>1645</v>
      </c>
      <c r="B1645" s="146" t="s">
        <v>1431</v>
      </c>
      <c r="C1645" s="465"/>
      <c r="D1645" t="s">
        <v>905</v>
      </c>
      <c r="E1645" s="472"/>
      <c r="F1645" s="910">
        <f>'44'!H43</f>
        <v>0</v>
      </c>
      <c r="G1645" s="231">
        <f t="shared" si="60"/>
        <v>0</v>
      </c>
      <c r="I1645" s="472"/>
      <c r="J1645" s="1068">
        <f>'45'!H43</f>
        <v>0</v>
      </c>
      <c r="K1645" s="231">
        <f t="shared" si="61"/>
        <v>0</v>
      </c>
    </row>
    <row r="1646" spans="1:11" ht="15.75">
      <c r="A1646" s="381">
        <v>1646</v>
      </c>
      <c r="B1646" s="146" t="s">
        <v>1433</v>
      </c>
      <c r="C1646" s="465"/>
      <c r="D1646" t="s">
        <v>905</v>
      </c>
      <c r="E1646" s="472"/>
      <c r="F1646" s="910">
        <f>'44'!H45</f>
        <v>0</v>
      </c>
      <c r="G1646" s="231">
        <f t="shared" si="60"/>
        <v>0</v>
      </c>
      <c r="I1646" s="472"/>
      <c r="J1646" s="1068">
        <f>'45'!H45</f>
        <v>0</v>
      </c>
      <c r="K1646" s="231">
        <f t="shared" si="61"/>
        <v>0</v>
      </c>
    </row>
    <row r="1647" spans="1:11" ht="15.75">
      <c r="A1647" s="381">
        <v>1647</v>
      </c>
      <c r="B1647" s="146" t="s">
        <v>1434</v>
      </c>
      <c r="C1647" s="465"/>
      <c r="D1647" t="s">
        <v>905</v>
      </c>
      <c r="E1647" s="472"/>
      <c r="F1647" s="910">
        <f>'44'!H47</f>
        <v>0</v>
      </c>
      <c r="G1647" s="231">
        <f t="shared" si="60"/>
        <v>0</v>
      </c>
      <c r="I1647" s="472"/>
      <c r="J1647" s="1068">
        <f>'45'!H47</f>
        <v>0</v>
      </c>
      <c r="K1647" s="231">
        <f t="shared" si="61"/>
        <v>0</v>
      </c>
    </row>
    <row r="1648" spans="1:11" ht="15.75">
      <c r="A1648" s="381">
        <v>1648</v>
      </c>
      <c r="B1648" s="146" t="s">
        <v>1538</v>
      </c>
      <c r="C1648" s="465"/>
      <c r="E1648" s="472"/>
      <c r="G1648" s="231">
        <f t="shared" si="60"/>
        <v>0</v>
      </c>
      <c r="I1648" s="472"/>
      <c r="K1648" s="231">
        <f t="shared" si="61"/>
        <v>0</v>
      </c>
    </row>
    <row r="1649" spans="1:11" ht="15.75">
      <c r="A1649" s="381">
        <v>1649</v>
      </c>
      <c r="B1649" s="146" t="s">
        <v>1539</v>
      </c>
      <c r="C1649" s="465"/>
      <c r="D1649" t="s">
        <v>905</v>
      </c>
      <c r="E1649" s="472"/>
      <c r="F1649" s="910">
        <f>'44'!H53</f>
        <v>0</v>
      </c>
      <c r="G1649" s="231">
        <f t="shared" si="60"/>
        <v>0</v>
      </c>
      <c r="I1649" s="472"/>
      <c r="J1649" s="1068">
        <f>'45'!H53</f>
        <v>0</v>
      </c>
      <c r="K1649" s="231">
        <f t="shared" si="61"/>
        <v>0</v>
      </c>
    </row>
    <row r="1650" spans="1:11" ht="15.75">
      <c r="A1650" s="381">
        <v>1650</v>
      </c>
      <c r="B1650" s="146" t="s">
        <v>1540</v>
      </c>
      <c r="C1650" s="465"/>
      <c r="D1650" t="s">
        <v>905</v>
      </c>
      <c r="E1650" s="472"/>
      <c r="F1650" s="910">
        <f>'44'!H54</f>
        <v>0</v>
      </c>
      <c r="G1650" s="231">
        <f t="shared" si="60"/>
        <v>0</v>
      </c>
      <c r="I1650" s="472"/>
      <c r="J1650" s="1068">
        <f>'45'!H54</f>
        <v>0</v>
      </c>
      <c r="K1650" s="231">
        <f t="shared" si="61"/>
        <v>0</v>
      </c>
    </row>
    <row r="1651" spans="1:11" ht="15.75">
      <c r="A1651" s="381">
        <v>1651</v>
      </c>
      <c r="B1651" s="146" t="s">
        <v>1541</v>
      </c>
      <c r="C1651" s="465"/>
      <c r="D1651" t="s">
        <v>905</v>
      </c>
      <c r="E1651" s="472"/>
      <c r="F1651" s="910">
        <f>'44'!H55</f>
        <v>0</v>
      </c>
      <c r="G1651" s="231">
        <f t="shared" si="60"/>
        <v>0</v>
      </c>
      <c r="I1651" s="472"/>
      <c r="J1651" s="1068">
        <f>'45'!H55</f>
        <v>0</v>
      </c>
      <c r="K1651" s="231">
        <f t="shared" si="61"/>
        <v>0</v>
      </c>
    </row>
    <row r="1652" spans="1:11" ht="15.75">
      <c r="A1652" s="381">
        <v>1652</v>
      </c>
      <c r="B1652" s="146" t="s">
        <v>1542</v>
      </c>
      <c r="C1652" s="465"/>
      <c r="D1652" t="s">
        <v>905</v>
      </c>
      <c r="E1652" s="472"/>
      <c r="F1652" s="910">
        <f>'44'!H56</f>
        <v>0</v>
      </c>
      <c r="G1652" s="231">
        <f t="shared" si="60"/>
        <v>0</v>
      </c>
      <c r="I1652" s="472"/>
      <c r="J1652" s="1068">
        <f>'45'!H56</f>
        <v>0</v>
      </c>
      <c r="K1652" s="231">
        <f t="shared" si="61"/>
        <v>0</v>
      </c>
    </row>
    <row r="1653" spans="1:11" ht="15.75">
      <c r="A1653" s="381">
        <v>1653</v>
      </c>
      <c r="B1653" s="146" t="s">
        <v>1579</v>
      </c>
      <c r="C1653" s="465"/>
      <c r="E1653" s="472"/>
      <c r="F1653" s="910">
        <f>'44'!H57</f>
        <v>0</v>
      </c>
      <c r="G1653" s="231">
        <f t="shared" si="60"/>
        <v>0</v>
      </c>
      <c r="I1653" s="472"/>
      <c r="J1653" s="1068">
        <f>'45'!H57</f>
        <v>0</v>
      </c>
      <c r="K1653" s="231">
        <f t="shared" si="61"/>
        <v>0</v>
      </c>
    </row>
    <row r="1654" spans="1:11" ht="15.75">
      <c r="A1654" s="381">
        <v>1654</v>
      </c>
      <c r="B1654" s="146" t="s">
        <v>1543</v>
      </c>
      <c r="C1654" s="465"/>
      <c r="D1654" t="s">
        <v>905</v>
      </c>
      <c r="E1654" s="472"/>
      <c r="F1654" s="910">
        <f>'44'!H58</f>
        <v>0</v>
      </c>
      <c r="G1654" s="231">
        <f t="shared" si="60"/>
        <v>0</v>
      </c>
      <c r="I1654" s="472"/>
      <c r="J1654" s="1068">
        <f>'45'!H58</f>
        <v>0</v>
      </c>
      <c r="K1654" s="231">
        <f t="shared" si="61"/>
        <v>0</v>
      </c>
    </row>
    <row r="1655" spans="1:11" ht="15.75">
      <c r="A1655" s="381">
        <v>1655</v>
      </c>
      <c r="B1655" s="146" t="s">
        <v>106</v>
      </c>
      <c r="C1655" s="465"/>
      <c r="D1655" t="s">
        <v>905</v>
      </c>
      <c r="E1655" s="472"/>
      <c r="F1655" s="910">
        <f>'44'!H59</f>
        <v>0</v>
      </c>
      <c r="G1655" s="231">
        <f t="shared" si="60"/>
        <v>0</v>
      </c>
      <c r="I1655" s="472"/>
      <c r="J1655" s="1068">
        <f>'45'!H59</f>
        <v>0</v>
      </c>
      <c r="K1655" s="231">
        <f t="shared" si="61"/>
        <v>0</v>
      </c>
    </row>
    <row r="1656" spans="1:11" ht="15" customHeight="1">
      <c r="A1656" s="381">
        <v>1656</v>
      </c>
      <c r="B1656" s="891" t="s">
        <v>1473</v>
      </c>
      <c r="C1656" s="465"/>
      <c r="E1656" s="472"/>
      <c r="G1656" s="231">
        <f t="shared" si="60"/>
        <v>0</v>
      </c>
      <c r="I1656" s="472"/>
      <c r="K1656" s="231">
        <f t="shared" si="61"/>
        <v>0</v>
      </c>
    </row>
    <row r="1657" spans="1:11" ht="15" customHeight="1">
      <c r="A1657" s="381">
        <v>1657</v>
      </c>
      <c r="B1657" s="146" t="s">
        <v>1467</v>
      </c>
      <c r="C1657" s="465"/>
      <c r="D1657" t="s">
        <v>905</v>
      </c>
      <c r="E1657" s="472"/>
      <c r="F1657" s="910">
        <f>'44'!J15</f>
        <v>1250</v>
      </c>
      <c r="G1657" s="231">
        <f t="shared" si="60"/>
        <v>1250</v>
      </c>
      <c r="I1657" s="472"/>
      <c r="J1657" s="1068">
        <f>'45'!J15</f>
        <v>0</v>
      </c>
      <c r="K1657" s="231">
        <f t="shared" si="61"/>
        <v>0</v>
      </c>
    </row>
    <row r="1658" spans="1:11" ht="15" customHeight="1">
      <c r="A1658" s="381">
        <v>1658</v>
      </c>
      <c r="B1658" s="146" t="s">
        <v>1568</v>
      </c>
      <c r="C1658" s="465"/>
      <c r="D1658" t="s">
        <v>905</v>
      </c>
      <c r="E1658" s="472"/>
      <c r="F1658" s="910">
        <f>'44'!J16</f>
        <v>0</v>
      </c>
      <c r="G1658" s="231">
        <f t="shared" si="60"/>
        <v>0</v>
      </c>
      <c r="I1658" s="472"/>
      <c r="J1658" s="1068">
        <f>'45'!J16</f>
        <v>0</v>
      </c>
      <c r="K1658" s="231">
        <f t="shared" si="61"/>
        <v>0</v>
      </c>
    </row>
    <row r="1659" spans="1:11" ht="15" customHeight="1">
      <c r="A1659" s="381">
        <v>1659</v>
      </c>
      <c r="B1659" s="146" t="s">
        <v>1468</v>
      </c>
      <c r="C1659" s="465"/>
      <c r="D1659" t="s">
        <v>905</v>
      </c>
      <c r="E1659" s="472"/>
      <c r="F1659" s="910">
        <f>'44'!J17</f>
        <v>0</v>
      </c>
      <c r="G1659" s="231">
        <f t="shared" si="60"/>
        <v>0</v>
      </c>
      <c r="I1659" s="472"/>
      <c r="J1659" s="1068">
        <f>'45'!J17</f>
        <v>0</v>
      </c>
      <c r="K1659" s="231">
        <f t="shared" si="61"/>
        <v>0</v>
      </c>
    </row>
    <row r="1660" spans="1:11" ht="15" customHeight="1">
      <c r="A1660" s="381">
        <v>1660</v>
      </c>
      <c r="B1660" s="146" t="s">
        <v>1469</v>
      </c>
      <c r="C1660" s="465"/>
      <c r="D1660" t="s">
        <v>905</v>
      </c>
      <c r="E1660" s="472"/>
      <c r="F1660" s="910">
        <f>'44'!J18</f>
        <v>0</v>
      </c>
      <c r="G1660" s="231">
        <f t="shared" si="60"/>
        <v>0</v>
      </c>
      <c r="I1660" s="472"/>
      <c r="J1660" s="1068">
        <f>'45'!J18</f>
        <v>1186</v>
      </c>
      <c r="K1660" s="231">
        <f t="shared" si="61"/>
        <v>1186</v>
      </c>
    </row>
    <row r="1661" spans="1:11" ht="15" customHeight="1">
      <c r="A1661" s="381">
        <v>1661</v>
      </c>
      <c r="B1661" s="146" t="s">
        <v>1430</v>
      </c>
      <c r="C1661" s="465"/>
      <c r="D1661" t="s">
        <v>905</v>
      </c>
      <c r="E1661" s="472"/>
      <c r="F1661" s="910">
        <f>'44'!J19</f>
        <v>1250</v>
      </c>
      <c r="G1661" s="231">
        <f t="shared" si="60"/>
        <v>1250</v>
      </c>
      <c r="I1661" s="472"/>
      <c r="J1661" s="1068">
        <f>'45'!J19</f>
        <v>1186</v>
      </c>
      <c r="K1661" s="231">
        <f t="shared" si="61"/>
        <v>1186</v>
      </c>
    </row>
    <row r="1662" spans="1:11" ht="15" customHeight="1">
      <c r="A1662" s="381">
        <v>1662</v>
      </c>
      <c r="B1662" s="146" t="s">
        <v>482</v>
      </c>
      <c r="C1662" s="465"/>
      <c r="D1662" t="s">
        <v>905</v>
      </c>
      <c r="E1662" s="472"/>
      <c r="F1662" s="910">
        <f>'44'!J20</f>
        <v>2616</v>
      </c>
      <c r="G1662" s="231">
        <f t="shared" si="60"/>
        <v>2616</v>
      </c>
      <c r="I1662" s="472"/>
      <c r="J1662" s="1068">
        <f>'45'!J20</f>
        <v>64</v>
      </c>
      <c r="K1662" s="231">
        <f t="shared" si="61"/>
        <v>64</v>
      </c>
    </row>
    <row r="1663" spans="1:11" ht="15" customHeight="1">
      <c r="A1663" s="381">
        <v>1663</v>
      </c>
      <c r="B1663" s="146" t="s">
        <v>221</v>
      </c>
      <c r="C1663" s="465"/>
      <c r="D1663" t="s">
        <v>905</v>
      </c>
      <c r="E1663" s="472"/>
      <c r="F1663" s="910">
        <f>'44'!J21</f>
        <v>0</v>
      </c>
      <c r="G1663" s="231">
        <f t="shared" si="60"/>
        <v>0</v>
      </c>
      <c r="I1663" s="472"/>
      <c r="J1663" s="1068">
        <f>'45'!J21</f>
        <v>0</v>
      </c>
      <c r="K1663" s="231">
        <f t="shared" si="61"/>
        <v>0</v>
      </c>
    </row>
    <row r="1664" spans="1:11" ht="15" customHeight="1">
      <c r="A1664" s="381">
        <v>1664</v>
      </c>
      <c r="B1664" s="388" t="s">
        <v>1704</v>
      </c>
      <c r="C1664" s="465"/>
      <c r="D1664" t="s">
        <v>905</v>
      </c>
      <c r="E1664" s="472"/>
      <c r="F1664" s="910">
        <f>'44'!J22</f>
        <v>0</v>
      </c>
      <c r="G1664" s="231">
        <f>F1664-E1664</f>
        <v>0</v>
      </c>
      <c r="I1664" s="472"/>
      <c r="J1664" s="1068">
        <f>'45'!J22</f>
        <v>0</v>
      </c>
      <c r="K1664" s="231">
        <f>J1664-I1664</f>
        <v>0</v>
      </c>
    </row>
    <row r="1665" spans="1:11" ht="15" customHeight="1">
      <c r="A1665" s="381">
        <v>1665</v>
      </c>
      <c r="B1665" s="146" t="s">
        <v>222</v>
      </c>
      <c r="C1665" s="465"/>
      <c r="D1665" t="s">
        <v>905</v>
      </c>
      <c r="E1665" s="472"/>
      <c r="F1665" s="910">
        <f>'44'!J23</f>
        <v>0</v>
      </c>
      <c r="G1665" s="231">
        <f t="shared" si="60"/>
        <v>0</v>
      </c>
      <c r="I1665" s="472"/>
      <c r="J1665" s="1068">
        <f>'45'!J23</f>
        <v>0</v>
      </c>
      <c r="K1665" s="231">
        <f t="shared" si="61"/>
        <v>0</v>
      </c>
    </row>
    <row r="1666" spans="1:11" ht="15.75">
      <c r="A1666" s="381">
        <v>1666</v>
      </c>
      <c r="B1666" s="146" t="s">
        <v>223</v>
      </c>
      <c r="C1666" s="465"/>
      <c r="D1666" t="s">
        <v>905</v>
      </c>
      <c r="E1666" s="472"/>
      <c r="F1666" s="910">
        <f>'44'!J24</f>
        <v>0</v>
      </c>
      <c r="G1666" s="231">
        <f t="shared" si="60"/>
        <v>0</v>
      </c>
      <c r="I1666" s="472"/>
      <c r="J1666" s="1068">
        <f>'45'!J24</f>
        <v>0</v>
      </c>
      <c r="K1666" s="231">
        <f t="shared" si="61"/>
        <v>0</v>
      </c>
    </row>
    <row r="1667" spans="1:11" ht="15.75">
      <c r="A1667" s="381">
        <v>1667</v>
      </c>
      <c r="B1667" s="146" t="s">
        <v>457</v>
      </c>
      <c r="C1667" s="465"/>
      <c r="D1667" t="s">
        <v>905</v>
      </c>
      <c r="E1667" s="472"/>
      <c r="F1667" s="910">
        <f>'44'!J25</f>
        <v>0</v>
      </c>
      <c r="G1667" s="231">
        <f t="shared" si="60"/>
        <v>0</v>
      </c>
      <c r="I1667" s="472"/>
      <c r="J1667" s="1068">
        <f>'45'!J25</f>
        <v>0</v>
      </c>
      <c r="K1667" s="231">
        <f t="shared" si="61"/>
        <v>0</v>
      </c>
    </row>
    <row r="1668" spans="1:11" ht="15.75">
      <c r="A1668" s="381">
        <v>1668</v>
      </c>
      <c r="B1668" s="146" t="s">
        <v>8</v>
      </c>
      <c r="C1668" s="465"/>
      <c r="D1668" t="s">
        <v>905</v>
      </c>
      <c r="E1668" s="472"/>
      <c r="F1668" s="910">
        <f>'44'!J26</f>
        <v>0</v>
      </c>
      <c r="G1668" s="231">
        <f t="shared" si="60"/>
        <v>0</v>
      </c>
      <c r="I1668" s="472"/>
      <c r="J1668" s="1068">
        <f>'45'!J26</f>
        <v>0</v>
      </c>
      <c r="K1668" s="231">
        <f t="shared" si="61"/>
        <v>0</v>
      </c>
    </row>
    <row r="1669" spans="1:11" ht="15.75">
      <c r="A1669" s="381">
        <v>1669</v>
      </c>
      <c r="B1669" s="146" t="s">
        <v>1470</v>
      </c>
      <c r="C1669" s="465"/>
      <c r="D1669" t="s">
        <v>905</v>
      </c>
      <c r="E1669" s="472"/>
      <c r="F1669" s="910">
        <f>'44'!J27</f>
        <v>-75</v>
      </c>
      <c r="G1669" s="231">
        <f t="shared" si="60"/>
        <v>-75</v>
      </c>
      <c r="I1669" s="472"/>
      <c r="J1669" s="1068">
        <f>'45'!J27</f>
        <v>0</v>
      </c>
      <c r="K1669" s="231">
        <f t="shared" si="61"/>
        <v>0</v>
      </c>
    </row>
    <row r="1670" spans="1:11" ht="15.75">
      <c r="A1670" s="381">
        <v>1670</v>
      </c>
      <c r="B1670" s="146" t="s">
        <v>1431</v>
      </c>
      <c r="C1670" s="465"/>
      <c r="D1670" t="s">
        <v>905</v>
      </c>
      <c r="E1670" s="472"/>
      <c r="F1670" s="910">
        <f>'44'!J28</f>
        <v>3791</v>
      </c>
      <c r="G1670" s="231">
        <f t="shared" si="60"/>
        <v>3791</v>
      </c>
      <c r="I1670" s="472"/>
      <c r="J1670" s="1068">
        <f>'45'!J28</f>
        <v>1250</v>
      </c>
      <c r="K1670" s="231">
        <f t="shared" si="61"/>
        <v>1250</v>
      </c>
    </row>
    <row r="1671" spans="1:11" ht="15.75">
      <c r="A1671" s="381">
        <v>1671</v>
      </c>
      <c r="B1671" s="146" t="s">
        <v>1471</v>
      </c>
      <c r="C1671" s="465"/>
      <c r="D1671" t="s">
        <v>905</v>
      </c>
      <c r="E1671" s="472"/>
      <c r="F1671" s="910">
        <f>'44'!J30</f>
        <v>398</v>
      </c>
      <c r="G1671" s="231">
        <f t="shared" si="60"/>
        <v>398</v>
      </c>
      <c r="I1671" s="472"/>
      <c r="J1671" s="1068">
        <f>'45'!J30</f>
        <v>0</v>
      </c>
      <c r="K1671" s="231">
        <f t="shared" si="61"/>
        <v>0</v>
      </c>
    </row>
    <row r="1672" spans="1:11" ht="15.75">
      <c r="A1672" s="381">
        <v>1672</v>
      </c>
      <c r="B1672" s="146" t="s">
        <v>1468</v>
      </c>
      <c r="C1672" s="465"/>
      <c r="D1672" t="s">
        <v>905</v>
      </c>
      <c r="E1672" s="472"/>
      <c r="F1672" s="910">
        <f>'44'!J31</f>
        <v>0</v>
      </c>
      <c r="G1672" s="231">
        <f t="shared" si="60"/>
        <v>0</v>
      </c>
      <c r="I1672" s="472"/>
      <c r="J1672" s="1068">
        <f>'45'!J31</f>
        <v>0</v>
      </c>
      <c r="K1672" s="231">
        <f t="shared" si="61"/>
        <v>0</v>
      </c>
    </row>
    <row r="1673" spans="1:11" ht="15.75">
      <c r="A1673" s="381">
        <v>1673</v>
      </c>
      <c r="B1673" s="146" t="s">
        <v>1469</v>
      </c>
      <c r="C1673" s="465"/>
      <c r="D1673" t="s">
        <v>905</v>
      </c>
      <c r="E1673" s="472"/>
      <c r="F1673" s="910">
        <f>'44'!J32</f>
        <v>0</v>
      </c>
      <c r="G1673" s="231">
        <f t="shared" si="60"/>
        <v>0</v>
      </c>
      <c r="I1673" s="472"/>
      <c r="J1673" s="1068">
        <f>'45'!J32</f>
        <v>0</v>
      </c>
      <c r="K1673" s="231">
        <f t="shared" si="61"/>
        <v>0</v>
      </c>
    </row>
    <row r="1674" spans="1:11" ht="15.75">
      <c r="A1674" s="381">
        <v>1674</v>
      </c>
      <c r="B1674" s="146" t="s">
        <v>1432</v>
      </c>
      <c r="C1674" s="465"/>
      <c r="D1674" t="s">
        <v>905</v>
      </c>
      <c r="E1674" s="472"/>
      <c r="F1674" s="910">
        <f>'44'!J33</f>
        <v>398</v>
      </c>
      <c r="G1674" s="231">
        <f t="shared" si="60"/>
        <v>398</v>
      </c>
      <c r="I1674" s="472"/>
      <c r="J1674" s="1068">
        <f>'45'!J33</f>
        <v>0</v>
      </c>
      <c r="K1674" s="231">
        <f t="shared" si="61"/>
        <v>0</v>
      </c>
    </row>
    <row r="1675" spans="1:11" ht="15.75">
      <c r="A1675" s="381">
        <v>1675</v>
      </c>
      <c r="B1675" s="146" t="s">
        <v>1472</v>
      </c>
      <c r="C1675" s="465"/>
      <c r="D1675" t="s">
        <v>905</v>
      </c>
      <c r="E1675" s="472"/>
      <c r="F1675" s="910">
        <f>'44'!J34</f>
        <v>0</v>
      </c>
      <c r="G1675" s="231">
        <f t="shared" si="60"/>
        <v>0</v>
      </c>
      <c r="I1675" s="472"/>
      <c r="J1675" s="1068">
        <f>'45'!J34</f>
        <v>0</v>
      </c>
      <c r="K1675" s="231">
        <f t="shared" si="61"/>
        <v>0</v>
      </c>
    </row>
    <row r="1676" spans="1:11" ht="15.75">
      <c r="A1676" s="381">
        <v>1676</v>
      </c>
      <c r="B1676" s="146" t="s">
        <v>984</v>
      </c>
      <c r="C1676" s="465"/>
      <c r="D1676" t="s">
        <v>905</v>
      </c>
      <c r="E1676" s="472"/>
      <c r="F1676" s="910">
        <f>'44'!J35</f>
        <v>0</v>
      </c>
      <c r="G1676" s="231">
        <f t="shared" si="60"/>
        <v>0</v>
      </c>
      <c r="I1676" s="472"/>
      <c r="J1676" s="1068">
        <f>'45'!J35</f>
        <v>0</v>
      </c>
      <c r="K1676" s="231">
        <f t="shared" si="61"/>
        <v>0</v>
      </c>
    </row>
    <row r="1677" spans="1:11" ht="15.75">
      <c r="A1677" s="381">
        <v>1677</v>
      </c>
      <c r="B1677" s="388" t="s">
        <v>1704</v>
      </c>
      <c r="C1677" s="465"/>
      <c r="D1677" t="s">
        <v>905</v>
      </c>
      <c r="E1677" s="472"/>
      <c r="F1677" s="910">
        <f>'44'!J36</f>
        <v>0</v>
      </c>
      <c r="G1677" s="231">
        <f>F1677-E1677</f>
        <v>0</v>
      </c>
      <c r="I1677" s="472"/>
      <c r="J1677" s="1068">
        <f>'45'!J36</f>
        <v>0</v>
      </c>
      <c r="K1677" s="231">
        <f>J1677-I1677</f>
        <v>0</v>
      </c>
    </row>
    <row r="1678" spans="1:11" ht="15.75">
      <c r="A1678" s="381">
        <v>1678</v>
      </c>
      <c r="B1678" s="146" t="s">
        <v>222</v>
      </c>
      <c r="C1678" s="465"/>
      <c r="D1678" t="s">
        <v>905</v>
      </c>
      <c r="E1678" s="472"/>
      <c r="F1678" s="910">
        <f>'44'!J37</f>
        <v>0</v>
      </c>
      <c r="G1678" s="231">
        <f t="shared" ref="G1678:G1744" si="62">F1678-E1678</f>
        <v>0</v>
      </c>
      <c r="I1678" s="472"/>
      <c r="J1678" s="1068">
        <f>'45'!J37</f>
        <v>0</v>
      </c>
      <c r="K1678" s="231">
        <f t="shared" si="61"/>
        <v>0</v>
      </c>
    </row>
    <row r="1679" spans="1:11" ht="15.75">
      <c r="A1679" s="381">
        <v>1679</v>
      </c>
      <c r="B1679" s="146" t="s">
        <v>223</v>
      </c>
      <c r="C1679" s="465"/>
      <c r="D1679" t="s">
        <v>905</v>
      </c>
      <c r="E1679" s="472"/>
      <c r="F1679" s="910">
        <f>'44'!J38</f>
        <v>0</v>
      </c>
      <c r="G1679" s="231">
        <f t="shared" si="62"/>
        <v>0</v>
      </c>
      <c r="I1679" s="472"/>
      <c r="J1679" s="1068">
        <f>'45'!J38</f>
        <v>0</v>
      </c>
      <c r="K1679" s="231">
        <f t="shared" si="61"/>
        <v>0</v>
      </c>
    </row>
    <row r="1680" spans="1:11" ht="15.75">
      <c r="A1680" s="381">
        <v>1680</v>
      </c>
      <c r="B1680" s="146" t="s">
        <v>457</v>
      </c>
      <c r="C1680" s="465"/>
      <c r="D1680" t="s">
        <v>905</v>
      </c>
      <c r="E1680" s="472"/>
      <c r="F1680" s="910">
        <f>'44'!J39</f>
        <v>0</v>
      </c>
      <c r="G1680" s="231">
        <f t="shared" si="62"/>
        <v>0</v>
      </c>
      <c r="I1680" s="472"/>
      <c r="J1680" s="1068">
        <f>'45'!J39</f>
        <v>0</v>
      </c>
      <c r="K1680" s="231">
        <f t="shared" si="61"/>
        <v>0</v>
      </c>
    </row>
    <row r="1681" spans="1:11" ht="15.75">
      <c r="A1681" s="381">
        <v>1681</v>
      </c>
      <c r="B1681" s="146" t="s">
        <v>8</v>
      </c>
      <c r="C1681" s="465"/>
      <c r="D1681" t="s">
        <v>905</v>
      </c>
      <c r="E1681" s="472"/>
      <c r="F1681" s="910">
        <f>'44'!J40</f>
        <v>0</v>
      </c>
      <c r="G1681" s="231">
        <f t="shared" si="62"/>
        <v>0</v>
      </c>
      <c r="I1681" s="472"/>
      <c r="J1681" s="1068">
        <f>'45'!J40</f>
        <v>0</v>
      </c>
      <c r="K1681" s="231">
        <f t="shared" si="61"/>
        <v>0</v>
      </c>
    </row>
    <row r="1682" spans="1:11" ht="15.75">
      <c r="A1682" s="381">
        <v>1682</v>
      </c>
      <c r="B1682" s="146" t="s">
        <v>1470</v>
      </c>
      <c r="C1682" s="465"/>
      <c r="D1682" t="s">
        <v>905</v>
      </c>
      <c r="E1682" s="472"/>
      <c r="F1682" s="910">
        <f>'44'!J41</f>
        <v>-75</v>
      </c>
      <c r="G1682" s="231">
        <f t="shared" si="62"/>
        <v>-75</v>
      </c>
      <c r="I1682" s="472"/>
      <c r="J1682" s="1068">
        <f>'45'!J41</f>
        <v>0</v>
      </c>
      <c r="K1682" s="231">
        <f t="shared" si="61"/>
        <v>0</v>
      </c>
    </row>
    <row r="1683" spans="1:11" ht="15.75">
      <c r="A1683" s="381">
        <v>1683</v>
      </c>
      <c r="B1683" s="146" t="s">
        <v>227</v>
      </c>
      <c r="C1683" s="465"/>
      <c r="D1683" t="s">
        <v>905</v>
      </c>
      <c r="E1683" s="472"/>
      <c r="F1683" s="910">
        <f>'44'!J42</f>
        <v>739</v>
      </c>
      <c r="G1683" s="231">
        <f t="shared" si="62"/>
        <v>739</v>
      </c>
      <c r="I1683" s="472"/>
      <c r="J1683" s="1068">
        <f>'45'!J42</f>
        <v>398</v>
      </c>
      <c r="K1683" s="231">
        <f t="shared" si="61"/>
        <v>398</v>
      </c>
    </row>
    <row r="1684" spans="1:11" ht="15.75">
      <c r="A1684" s="381">
        <v>1684</v>
      </c>
      <c r="B1684" s="146" t="s">
        <v>1431</v>
      </c>
      <c r="C1684" s="465"/>
      <c r="D1684" t="s">
        <v>905</v>
      </c>
      <c r="E1684" s="472"/>
      <c r="F1684" s="910">
        <f>'44'!J43</f>
        <v>1062</v>
      </c>
      <c r="G1684" s="231">
        <f t="shared" si="62"/>
        <v>1062</v>
      </c>
      <c r="I1684" s="472"/>
      <c r="J1684" s="1068">
        <f>'45'!J43</f>
        <v>398</v>
      </c>
      <c r="K1684" s="231">
        <f t="shared" si="61"/>
        <v>398</v>
      </c>
    </row>
    <row r="1685" spans="1:11" ht="15.75">
      <c r="A1685" s="381">
        <v>1685</v>
      </c>
      <c r="B1685" s="146" t="s">
        <v>1433</v>
      </c>
      <c r="C1685" s="465"/>
      <c r="D1685" t="s">
        <v>905</v>
      </c>
      <c r="E1685" s="472"/>
      <c r="F1685" s="910">
        <f>'44'!J45</f>
        <v>852</v>
      </c>
      <c r="G1685" s="231">
        <f t="shared" si="62"/>
        <v>852</v>
      </c>
      <c r="I1685" s="472"/>
      <c r="J1685" s="1068">
        <f>'45'!J45</f>
        <v>1186</v>
      </c>
      <c r="K1685" s="231">
        <f t="shared" si="61"/>
        <v>1186</v>
      </c>
    </row>
    <row r="1686" spans="1:11" ht="15.75">
      <c r="A1686" s="381">
        <v>1686</v>
      </c>
      <c r="B1686" s="146" t="s">
        <v>1434</v>
      </c>
      <c r="C1686" s="465"/>
      <c r="D1686" t="s">
        <v>905</v>
      </c>
      <c r="E1686" s="472"/>
      <c r="F1686" s="910">
        <f>'44'!J47</f>
        <v>2729</v>
      </c>
      <c r="G1686" s="231">
        <f t="shared" si="62"/>
        <v>2729</v>
      </c>
      <c r="I1686" s="472"/>
      <c r="J1686" s="1068">
        <f>'45'!J47</f>
        <v>852</v>
      </c>
      <c r="K1686" s="231">
        <f t="shared" si="61"/>
        <v>852</v>
      </c>
    </row>
    <row r="1687" spans="1:11" ht="15.75">
      <c r="A1687" s="381">
        <v>1687</v>
      </c>
      <c r="B1687" s="146" t="s">
        <v>1538</v>
      </c>
      <c r="C1687" s="465"/>
      <c r="E1687" s="472"/>
      <c r="G1687" s="231">
        <f t="shared" si="62"/>
        <v>0</v>
      </c>
      <c r="I1687" s="472"/>
      <c r="K1687" s="231">
        <f t="shared" si="61"/>
        <v>0</v>
      </c>
    </row>
    <row r="1688" spans="1:11" ht="15.75">
      <c r="A1688" s="381">
        <v>1688</v>
      </c>
      <c r="B1688" s="146" t="s">
        <v>1539</v>
      </c>
      <c r="C1688" s="465"/>
      <c r="D1688" t="s">
        <v>905</v>
      </c>
      <c r="E1688" s="472"/>
      <c r="F1688" s="910">
        <f>'44'!J53</f>
        <v>0</v>
      </c>
      <c r="G1688" s="231">
        <f t="shared" si="62"/>
        <v>0</v>
      </c>
      <c r="I1688" s="472"/>
      <c r="J1688" s="1068">
        <f>'45'!J53</f>
        <v>0</v>
      </c>
      <c r="K1688" s="231">
        <f t="shared" si="61"/>
        <v>0</v>
      </c>
    </row>
    <row r="1689" spans="1:11" ht="15.75">
      <c r="A1689" s="381">
        <v>1689</v>
      </c>
      <c r="B1689" s="146" t="s">
        <v>1540</v>
      </c>
      <c r="C1689" s="465"/>
      <c r="D1689" t="s">
        <v>905</v>
      </c>
      <c r="E1689" s="472"/>
      <c r="F1689" s="910">
        <f>'44'!J54</f>
        <v>0</v>
      </c>
      <c r="G1689" s="231">
        <f t="shared" si="62"/>
        <v>0</v>
      </c>
      <c r="I1689" s="472"/>
      <c r="J1689" s="1068">
        <f>'45'!J54</f>
        <v>0</v>
      </c>
      <c r="K1689" s="231">
        <f t="shared" si="61"/>
        <v>0</v>
      </c>
    </row>
    <row r="1690" spans="1:11" ht="15.75">
      <c r="A1690" s="381">
        <v>1690</v>
      </c>
      <c r="B1690" s="146" t="s">
        <v>1541</v>
      </c>
      <c r="C1690" s="465"/>
      <c r="D1690" t="s">
        <v>905</v>
      </c>
      <c r="E1690" s="472"/>
      <c r="F1690" s="910">
        <f>'44'!J55</f>
        <v>0</v>
      </c>
      <c r="G1690" s="231">
        <f t="shared" si="62"/>
        <v>0</v>
      </c>
      <c r="I1690" s="472"/>
      <c r="J1690" s="1068">
        <f>'45'!J55</f>
        <v>0</v>
      </c>
      <c r="K1690" s="231">
        <f t="shared" si="61"/>
        <v>0</v>
      </c>
    </row>
    <row r="1691" spans="1:11" ht="15.75">
      <c r="A1691" s="381">
        <v>1691</v>
      </c>
      <c r="B1691" s="146" t="s">
        <v>1542</v>
      </c>
      <c r="C1691" s="465"/>
      <c r="D1691" t="s">
        <v>905</v>
      </c>
      <c r="E1691" s="472"/>
      <c r="F1691" s="910">
        <f>'44'!J56</f>
        <v>0</v>
      </c>
      <c r="G1691" s="231">
        <f t="shared" si="62"/>
        <v>0</v>
      </c>
      <c r="I1691" s="472"/>
      <c r="J1691" s="1068">
        <f>'45'!J56</f>
        <v>0</v>
      </c>
      <c r="K1691" s="231">
        <f t="shared" si="61"/>
        <v>0</v>
      </c>
    </row>
    <row r="1692" spans="1:11" ht="15.75">
      <c r="A1692" s="381">
        <v>1692</v>
      </c>
      <c r="B1692" s="146" t="s">
        <v>1579</v>
      </c>
      <c r="C1692" s="465"/>
      <c r="E1692" s="472"/>
      <c r="F1692" s="910">
        <f>'44'!J57</f>
        <v>0</v>
      </c>
      <c r="G1692" s="231">
        <f t="shared" si="62"/>
        <v>0</v>
      </c>
      <c r="I1692" s="472"/>
      <c r="J1692" s="1068">
        <f>'45'!J57</f>
        <v>0</v>
      </c>
      <c r="K1692" s="231">
        <f t="shared" si="61"/>
        <v>0</v>
      </c>
    </row>
    <row r="1693" spans="1:11" ht="15.75">
      <c r="A1693" s="381">
        <v>1693</v>
      </c>
      <c r="B1693" s="146" t="s">
        <v>1543</v>
      </c>
      <c r="C1693" s="465"/>
      <c r="D1693" t="s">
        <v>905</v>
      </c>
      <c r="E1693" s="472"/>
      <c r="F1693" s="910">
        <f>'44'!J58</f>
        <v>2729</v>
      </c>
      <c r="G1693" s="231">
        <f t="shared" si="62"/>
        <v>2729</v>
      </c>
      <c r="I1693" s="472"/>
      <c r="J1693" s="1068">
        <f>'45'!J58</f>
        <v>852</v>
      </c>
      <c r="K1693" s="231">
        <f t="shared" si="61"/>
        <v>852</v>
      </c>
    </row>
    <row r="1694" spans="1:11" ht="15.75">
      <c r="A1694" s="381">
        <v>1694</v>
      </c>
      <c r="B1694" s="146" t="s">
        <v>106</v>
      </c>
      <c r="C1694" s="465"/>
      <c r="D1694" t="s">
        <v>905</v>
      </c>
      <c r="E1694" s="472"/>
      <c r="F1694" s="910">
        <f>'44'!J59</f>
        <v>2729</v>
      </c>
      <c r="G1694" s="231">
        <f t="shared" si="62"/>
        <v>2729</v>
      </c>
      <c r="I1694" s="472"/>
      <c r="J1694" s="1068">
        <f>'45'!J59</f>
        <v>852</v>
      </c>
      <c r="K1694" s="231">
        <f t="shared" si="61"/>
        <v>852</v>
      </c>
    </row>
    <row r="1695" spans="1:11" ht="15.75">
      <c r="A1695" s="381">
        <v>1695</v>
      </c>
      <c r="B1695" s="891" t="s">
        <v>1474</v>
      </c>
      <c r="C1695" s="465"/>
      <c r="E1695" s="472"/>
      <c r="G1695" s="231">
        <f t="shared" si="62"/>
        <v>0</v>
      </c>
      <c r="I1695" s="472"/>
      <c r="K1695" s="231">
        <f t="shared" si="61"/>
        <v>0</v>
      </c>
    </row>
    <row r="1696" spans="1:11" ht="15.75">
      <c r="A1696" s="381">
        <v>1696</v>
      </c>
      <c r="B1696" s="146" t="s">
        <v>1467</v>
      </c>
      <c r="C1696" s="465"/>
      <c r="D1696" t="s">
        <v>905</v>
      </c>
      <c r="E1696" s="472"/>
      <c r="F1696" s="910">
        <f>'44'!L15</f>
        <v>903</v>
      </c>
      <c r="G1696" s="231">
        <f t="shared" si="62"/>
        <v>903</v>
      </c>
      <c r="I1696" s="472"/>
      <c r="J1696" s="1068">
        <f>'45'!L15</f>
        <v>0</v>
      </c>
      <c r="K1696" s="231">
        <f t="shared" si="61"/>
        <v>0</v>
      </c>
    </row>
    <row r="1697" spans="1:11" ht="15.75">
      <c r="A1697" s="381">
        <v>1697</v>
      </c>
      <c r="B1697" s="146" t="s">
        <v>1568</v>
      </c>
      <c r="C1697" s="465"/>
      <c r="D1697" t="s">
        <v>905</v>
      </c>
      <c r="E1697" s="472"/>
      <c r="F1697" s="910">
        <f>'44'!L16</f>
        <v>0</v>
      </c>
      <c r="G1697" s="231">
        <f t="shared" si="62"/>
        <v>0</v>
      </c>
      <c r="I1697" s="472"/>
      <c r="J1697" s="1068">
        <f>'45'!L16</f>
        <v>0</v>
      </c>
      <c r="K1697" s="231">
        <f t="shared" si="61"/>
        <v>0</v>
      </c>
    </row>
    <row r="1698" spans="1:11" ht="15.75">
      <c r="A1698" s="381">
        <v>1698</v>
      </c>
      <c r="B1698" s="146" t="s">
        <v>1468</v>
      </c>
      <c r="C1698" s="465"/>
      <c r="D1698" t="s">
        <v>905</v>
      </c>
      <c r="E1698" s="472"/>
      <c r="F1698" s="910">
        <f>'44'!L17</f>
        <v>0</v>
      </c>
      <c r="G1698" s="231">
        <f t="shared" si="62"/>
        <v>0</v>
      </c>
      <c r="I1698" s="472"/>
      <c r="J1698" s="1068">
        <f>'45'!L17</f>
        <v>0</v>
      </c>
      <c r="K1698" s="231">
        <f t="shared" si="61"/>
        <v>0</v>
      </c>
    </row>
    <row r="1699" spans="1:11" ht="15.75">
      <c r="A1699" s="381">
        <v>1699</v>
      </c>
      <c r="B1699" s="146" t="s">
        <v>1469</v>
      </c>
      <c r="C1699" s="465"/>
      <c r="D1699" t="s">
        <v>905</v>
      </c>
      <c r="E1699" s="472"/>
      <c r="F1699" s="910">
        <f>'44'!L18</f>
        <v>0</v>
      </c>
      <c r="G1699" s="231">
        <f t="shared" si="62"/>
        <v>0</v>
      </c>
      <c r="I1699" s="472"/>
      <c r="J1699" s="1068">
        <f>'45'!L18</f>
        <v>863</v>
      </c>
      <c r="K1699" s="231">
        <f t="shared" si="61"/>
        <v>863</v>
      </c>
    </row>
    <row r="1700" spans="1:11" ht="15.75">
      <c r="A1700" s="381">
        <v>1700</v>
      </c>
      <c r="B1700" s="146" t="s">
        <v>1430</v>
      </c>
      <c r="C1700" s="465"/>
      <c r="D1700" t="s">
        <v>905</v>
      </c>
      <c r="E1700" s="472"/>
      <c r="F1700" s="910">
        <f>'44'!L19</f>
        <v>903</v>
      </c>
      <c r="G1700" s="231">
        <f t="shared" si="62"/>
        <v>903</v>
      </c>
      <c r="I1700" s="472"/>
      <c r="J1700" s="1068">
        <f>'45'!L19</f>
        <v>863</v>
      </c>
      <c r="K1700" s="231">
        <f t="shared" si="61"/>
        <v>863</v>
      </c>
    </row>
    <row r="1701" spans="1:11" ht="15.75">
      <c r="A1701" s="381">
        <v>1701</v>
      </c>
      <c r="B1701" s="146" t="s">
        <v>482</v>
      </c>
      <c r="C1701" s="465"/>
      <c r="D1701" t="s">
        <v>905</v>
      </c>
      <c r="E1701" s="472"/>
      <c r="F1701" s="910">
        <f>'44'!L20</f>
        <v>121</v>
      </c>
      <c r="G1701" s="231">
        <f t="shared" si="62"/>
        <v>121</v>
      </c>
      <c r="I1701" s="472"/>
      <c r="J1701" s="1068">
        <f>'45'!L20</f>
        <v>40</v>
      </c>
      <c r="K1701" s="231">
        <f t="shared" si="61"/>
        <v>40</v>
      </c>
    </row>
    <row r="1702" spans="1:11" ht="15.75">
      <c r="A1702" s="381">
        <v>1702</v>
      </c>
      <c r="B1702" s="146" t="s">
        <v>221</v>
      </c>
      <c r="C1702" s="465"/>
      <c r="D1702" t="s">
        <v>905</v>
      </c>
      <c r="E1702" s="472"/>
      <c r="F1702" s="910">
        <f>'44'!L21</f>
        <v>0</v>
      </c>
      <c r="G1702" s="231">
        <f t="shared" si="62"/>
        <v>0</v>
      </c>
      <c r="I1702" s="472"/>
      <c r="J1702" s="1068">
        <f>'45'!L21</f>
        <v>0</v>
      </c>
      <c r="K1702" s="231">
        <f t="shared" si="61"/>
        <v>0</v>
      </c>
    </row>
    <row r="1703" spans="1:11" ht="15.75">
      <c r="A1703" s="381">
        <v>1703</v>
      </c>
      <c r="B1703" s="388" t="s">
        <v>1704</v>
      </c>
      <c r="C1703" s="465"/>
      <c r="D1703" t="s">
        <v>905</v>
      </c>
      <c r="E1703" s="472"/>
      <c r="F1703" s="910">
        <f>'44'!L22</f>
        <v>0</v>
      </c>
      <c r="G1703" s="231">
        <f>F1703-E1703</f>
        <v>0</v>
      </c>
      <c r="I1703" s="472"/>
      <c r="J1703" s="1068">
        <f>'45'!L22</f>
        <v>0</v>
      </c>
      <c r="K1703" s="231">
        <f>J1703-I1703</f>
        <v>0</v>
      </c>
    </row>
    <row r="1704" spans="1:11" ht="15.75">
      <c r="A1704" s="381">
        <v>1704</v>
      </c>
      <c r="B1704" s="146" t="s">
        <v>222</v>
      </c>
      <c r="C1704" s="465"/>
      <c r="D1704" t="s">
        <v>905</v>
      </c>
      <c r="E1704" s="472"/>
      <c r="F1704" s="910">
        <f>'44'!L23</f>
        <v>0</v>
      </c>
      <c r="G1704" s="231">
        <f t="shared" si="62"/>
        <v>0</v>
      </c>
      <c r="I1704" s="472"/>
      <c r="J1704" s="1068">
        <f>'45'!L23</f>
        <v>0</v>
      </c>
      <c r="K1704" s="231">
        <f t="shared" si="61"/>
        <v>0</v>
      </c>
    </row>
    <row r="1705" spans="1:11" ht="15.75">
      <c r="A1705" s="381">
        <v>1705</v>
      </c>
      <c r="B1705" s="146" t="s">
        <v>223</v>
      </c>
      <c r="C1705" s="465"/>
      <c r="D1705" t="s">
        <v>905</v>
      </c>
      <c r="E1705" s="472"/>
      <c r="F1705" s="910">
        <f>'44'!L24</f>
        <v>0</v>
      </c>
      <c r="G1705" s="231">
        <f t="shared" si="62"/>
        <v>0</v>
      </c>
      <c r="I1705" s="472"/>
      <c r="J1705" s="1068">
        <f>'45'!L24</f>
        <v>0</v>
      </c>
      <c r="K1705" s="231">
        <f t="shared" si="61"/>
        <v>0</v>
      </c>
    </row>
    <row r="1706" spans="1:11" ht="15.75">
      <c r="A1706" s="381">
        <v>1706</v>
      </c>
      <c r="B1706" s="146" t="s">
        <v>457</v>
      </c>
      <c r="C1706" s="465"/>
      <c r="D1706" t="s">
        <v>905</v>
      </c>
      <c r="E1706" s="472"/>
      <c r="F1706" s="910">
        <f>'44'!L25</f>
        <v>0</v>
      </c>
      <c r="G1706" s="231">
        <f t="shared" si="62"/>
        <v>0</v>
      </c>
      <c r="I1706" s="472"/>
      <c r="J1706" s="1068">
        <f>'45'!L25</f>
        <v>0</v>
      </c>
      <c r="K1706" s="231">
        <f t="shared" si="61"/>
        <v>0</v>
      </c>
    </row>
    <row r="1707" spans="1:11" ht="15.75">
      <c r="A1707" s="381">
        <v>1707</v>
      </c>
      <c r="B1707" s="146" t="s">
        <v>8</v>
      </c>
      <c r="C1707" s="465"/>
      <c r="D1707" t="s">
        <v>905</v>
      </c>
      <c r="E1707" s="472"/>
      <c r="F1707" s="910">
        <f>'44'!L26</f>
        <v>0</v>
      </c>
      <c r="G1707" s="231">
        <f t="shared" si="62"/>
        <v>0</v>
      </c>
      <c r="I1707" s="472"/>
      <c r="J1707" s="1068">
        <f>'45'!L26</f>
        <v>0</v>
      </c>
      <c r="K1707" s="231">
        <f t="shared" si="61"/>
        <v>0</v>
      </c>
    </row>
    <row r="1708" spans="1:11" ht="15.75">
      <c r="A1708" s="381">
        <v>1708</v>
      </c>
      <c r="B1708" s="146" t="s">
        <v>1470</v>
      </c>
      <c r="C1708" s="465"/>
      <c r="D1708" t="s">
        <v>905</v>
      </c>
      <c r="E1708" s="472"/>
      <c r="F1708" s="910">
        <f>'44'!L27</f>
        <v>-137</v>
      </c>
      <c r="G1708" s="231">
        <f t="shared" si="62"/>
        <v>-137</v>
      </c>
      <c r="I1708" s="472"/>
      <c r="J1708" s="1068">
        <f>'45'!L27</f>
        <v>0</v>
      </c>
      <c r="K1708" s="231">
        <f t="shared" si="61"/>
        <v>0</v>
      </c>
    </row>
    <row r="1709" spans="1:11" ht="15.75">
      <c r="A1709" s="381">
        <v>1709</v>
      </c>
      <c r="B1709" s="146" t="s">
        <v>1431</v>
      </c>
      <c r="C1709" s="465"/>
      <c r="D1709" t="s">
        <v>905</v>
      </c>
      <c r="E1709" s="472"/>
      <c r="F1709" s="910">
        <f>'44'!L28</f>
        <v>887</v>
      </c>
      <c r="G1709" s="231">
        <f t="shared" si="62"/>
        <v>887</v>
      </c>
      <c r="I1709" s="472"/>
      <c r="J1709" s="1068">
        <f>'45'!L28</f>
        <v>903</v>
      </c>
      <c r="K1709" s="231">
        <f t="shared" si="61"/>
        <v>903</v>
      </c>
    </row>
    <row r="1710" spans="1:11" ht="15.75">
      <c r="A1710" s="381">
        <v>1710</v>
      </c>
      <c r="B1710" s="146" t="s">
        <v>1471</v>
      </c>
      <c r="C1710" s="465"/>
      <c r="D1710" t="s">
        <v>905</v>
      </c>
      <c r="E1710" s="472"/>
      <c r="F1710" s="910">
        <f>'44'!L30</f>
        <v>315</v>
      </c>
      <c r="G1710" s="231">
        <f t="shared" si="62"/>
        <v>315</v>
      </c>
      <c r="I1710" s="472"/>
      <c r="J1710" s="1068">
        <f>'45'!L30</f>
        <v>0</v>
      </c>
      <c r="K1710" s="231">
        <f t="shared" ref="K1710:K1776" si="63">J1710-I1710</f>
        <v>0</v>
      </c>
    </row>
    <row r="1711" spans="1:11" ht="15.75">
      <c r="A1711" s="381">
        <v>1711</v>
      </c>
      <c r="B1711" s="146" t="s">
        <v>1468</v>
      </c>
      <c r="C1711" s="465"/>
      <c r="D1711" t="s">
        <v>905</v>
      </c>
      <c r="E1711" s="472"/>
      <c r="F1711" s="910">
        <f>'44'!L31</f>
        <v>0</v>
      </c>
      <c r="G1711" s="231">
        <f t="shared" si="62"/>
        <v>0</v>
      </c>
      <c r="I1711" s="472"/>
      <c r="J1711" s="1068">
        <f>'45'!L31</f>
        <v>0</v>
      </c>
      <c r="K1711" s="231">
        <f t="shared" si="63"/>
        <v>0</v>
      </c>
    </row>
    <row r="1712" spans="1:11" ht="15.75">
      <c r="A1712" s="381">
        <v>1712</v>
      </c>
      <c r="B1712" s="146" t="s">
        <v>1469</v>
      </c>
      <c r="C1712" s="465"/>
      <c r="D1712" t="s">
        <v>905</v>
      </c>
      <c r="E1712" s="472"/>
      <c r="F1712" s="910">
        <f>'44'!L32</f>
        <v>0</v>
      </c>
      <c r="G1712" s="231">
        <f t="shared" si="62"/>
        <v>0</v>
      </c>
      <c r="I1712" s="472"/>
      <c r="J1712" s="1068">
        <f>'45'!L32</f>
        <v>0</v>
      </c>
      <c r="K1712" s="231">
        <f t="shared" si="63"/>
        <v>0</v>
      </c>
    </row>
    <row r="1713" spans="1:11" ht="15.75">
      <c r="A1713" s="381">
        <v>1713</v>
      </c>
      <c r="B1713" s="146" t="s">
        <v>1432</v>
      </c>
      <c r="C1713" s="465"/>
      <c r="D1713" t="s">
        <v>905</v>
      </c>
      <c r="E1713" s="472"/>
      <c r="F1713" s="910">
        <f>'44'!L33</f>
        <v>315</v>
      </c>
      <c r="G1713" s="231">
        <f t="shared" si="62"/>
        <v>315</v>
      </c>
      <c r="I1713" s="472"/>
      <c r="J1713" s="1068">
        <f>'45'!L33</f>
        <v>0</v>
      </c>
      <c r="K1713" s="231">
        <f t="shared" si="63"/>
        <v>0</v>
      </c>
    </row>
    <row r="1714" spans="1:11" ht="15.75">
      <c r="A1714" s="381">
        <v>1714</v>
      </c>
      <c r="B1714" s="146" t="s">
        <v>1472</v>
      </c>
      <c r="C1714" s="465"/>
      <c r="D1714" t="s">
        <v>905</v>
      </c>
      <c r="E1714" s="472"/>
      <c r="F1714" s="910">
        <f>'44'!L34</f>
        <v>0</v>
      </c>
      <c r="G1714" s="231">
        <f t="shared" si="62"/>
        <v>0</v>
      </c>
      <c r="I1714" s="472"/>
      <c r="J1714" s="1068">
        <f>'45'!L34</f>
        <v>0</v>
      </c>
      <c r="K1714" s="231">
        <f t="shared" si="63"/>
        <v>0</v>
      </c>
    </row>
    <row r="1715" spans="1:11" ht="15.75">
      <c r="A1715" s="381">
        <v>1715</v>
      </c>
      <c r="B1715" s="146" t="s">
        <v>984</v>
      </c>
      <c r="C1715" s="465"/>
      <c r="D1715" t="s">
        <v>905</v>
      </c>
      <c r="E1715" s="472"/>
      <c r="F1715" s="910">
        <f>'44'!L35</f>
        <v>0</v>
      </c>
      <c r="G1715" s="231">
        <f t="shared" si="62"/>
        <v>0</v>
      </c>
      <c r="I1715" s="472"/>
      <c r="J1715" s="1068">
        <f>'45'!L35</f>
        <v>0</v>
      </c>
      <c r="K1715" s="231">
        <f t="shared" si="63"/>
        <v>0</v>
      </c>
    </row>
    <row r="1716" spans="1:11" ht="15.75">
      <c r="A1716" s="381">
        <v>1716</v>
      </c>
      <c r="B1716" s="388" t="s">
        <v>1704</v>
      </c>
      <c r="C1716" s="465"/>
      <c r="D1716" t="s">
        <v>905</v>
      </c>
      <c r="E1716" s="472"/>
      <c r="F1716" s="910">
        <f>'44'!L36</f>
        <v>0</v>
      </c>
      <c r="G1716" s="231">
        <f>F1716-E1716</f>
        <v>0</v>
      </c>
      <c r="I1716" s="472"/>
      <c r="J1716" s="1068">
        <f>'45'!L36</f>
        <v>0</v>
      </c>
      <c r="K1716" s="231">
        <f>J1716-I1716</f>
        <v>0</v>
      </c>
    </row>
    <row r="1717" spans="1:11" ht="15.75">
      <c r="A1717" s="381">
        <v>1717</v>
      </c>
      <c r="B1717" s="146" t="s">
        <v>222</v>
      </c>
      <c r="C1717" s="465"/>
      <c r="D1717" t="s">
        <v>905</v>
      </c>
      <c r="E1717" s="472"/>
      <c r="F1717" s="910">
        <f>'44'!L37</f>
        <v>0</v>
      </c>
      <c r="G1717" s="231">
        <f t="shared" si="62"/>
        <v>0</v>
      </c>
      <c r="I1717" s="472"/>
      <c r="J1717" s="1068">
        <f>'45'!L37</f>
        <v>0</v>
      </c>
      <c r="K1717" s="231">
        <f t="shared" si="63"/>
        <v>0</v>
      </c>
    </row>
    <row r="1718" spans="1:11" ht="15.75">
      <c r="A1718" s="381">
        <v>1718</v>
      </c>
      <c r="B1718" s="146" t="s">
        <v>223</v>
      </c>
      <c r="C1718" s="465"/>
      <c r="D1718" t="s">
        <v>905</v>
      </c>
      <c r="E1718" s="472"/>
      <c r="F1718" s="910">
        <f>'44'!L38</f>
        <v>0</v>
      </c>
      <c r="G1718" s="231">
        <f t="shared" si="62"/>
        <v>0</v>
      </c>
      <c r="I1718" s="472"/>
      <c r="J1718" s="1068">
        <f>'45'!L38</f>
        <v>0</v>
      </c>
      <c r="K1718" s="231">
        <f t="shared" si="63"/>
        <v>0</v>
      </c>
    </row>
    <row r="1719" spans="1:11" ht="15.75">
      <c r="A1719" s="381">
        <v>1719</v>
      </c>
      <c r="B1719" s="146" t="s">
        <v>457</v>
      </c>
      <c r="C1719" s="465"/>
      <c r="D1719" t="s">
        <v>905</v>
      </c>
      <c r="E1719" s="472"/>
      <c r="F1719" s="910">
        <f>'44'!L39</f>
        <v>0</v>
      </c>
      <c r="G1719" s="231">
        <f t="shared" si="62"/>
        <v>0</v>
      </c>
      <c r="I1719" s="472"/>
      <c r="J1719" s="1068">
        <f>'45'!L39</f>
        <v>0</v>
      </c>
      <c r="K1719" s="231">
        <f t="shared" si="63"/>
        <v>0</v>
      </c>
    </row>
    <row r="1720" spans="1:11" ht="15.75">
      <c r="A1720" s="381">
        <v>1720</v>
      </c>
      <c r="B1720" s="146" t="s">
        <v>8</v>
      </c>
      <c r="C1720" s="465"/>
      <c r="D1720" t="s">
        <v>905</v>
      </c>
      <c r="E1720" s="472"/>
      <c r="F1720" s="910">
        <f>'44'!L40</f>
        <v>0</v>
      </c>
      <c r="G1720" s="231">
        <f t="shared" si="62"/>
        <v>0</v>
      </c>
      <c r="I1720" s="472"/>
      <c r="J1720" s="1068">
        <f>'45'!L40</f>
        <v>0</v>
      </c>
      <c r="K1720" s="231">
        <f t="shared" si="63"/>
        <v>0</v>
      </c>
    </row>
    <row r="1721" spans="1:11" ht="15.75">
      <c r="A1721" s="381">
        <v>1721</v>
      </c>
      <c r="B1721" s="146" t="s">
        <v>1470</v>
      </c>
      <c r="C1721" s="465"/>
      <c r="D1721" t="s">
        <v>905</v>
      </c>
      <c r="E1721" s="472"/>
      <c r="F1721" s="910">
        <f>'44'!L41</f>
        <v>-137</v>
      </c>
      <c r="G1721" s="231">
        <f t="shared" si="62"/>
        <v>-137</v>
      </c>
      <c r="I1721" s="472"/>
      <c r="J1721" s="1068">
        <f>'45'!L41</f>
        <v>0</v>
      </c>
      <c r="K1721" s="231">
        <f t="shared" si="63"/>
        <v>0</v>
      </c>
    </row>
    <row r="1722" spans="1:11" ht="15.75">
      <c r="A1722" s="381">
        <v>1722</v>
      </c>
      <c r="B1722" s="146" t="s">
        <v>227</v>
      </c>
      <c r="C1722" s="465"/>
      <c r="D1722" t="s">
        <v>905</v>
      </c>
      <c r="E1722" s="472"/>
      <c r="F1722" s="910">
        <f>'44'!L42</f>
        <v>255</v>
      </c>
      <c r="G1722" s="231">
        <f t="shared" si="62"/>
        <v>255</v>
      </c>
      <c r="I1722" s="472"/>
      <c r="J1722" s="1068">
        <f>'45'!L42</f>
        <v>315</v>
      </c>
      <c r="K1722" s="231">
        <f t="shared" si="63"/>
        <v>315</v>
      </c>
    </row>
    <row r="1723" spans="1:11" ht="15.75">
      <c r="A1723" s="381">
        <v>1723</v>
      </c>
      <c r="B1723" s="146" t="s">
        <v>1431</v>
      </c>
      <c r="C1723" s="465"/>
      <c r="D1723" t="s">
        <v>905</v>
      </c>
      <c r="E1723" s="472"/>
      <c r="F1723" s="910">
        <f>'44'!L43</f>
        <v>433</v>
      </c>
      <c r="G1723" s="231">
        <f t="shared" si="62"/>
        <v>433</v>
      </c>
      <c r="I1723" s="472"/>
      <c r="J1723" s="1068">
        <f>'45'!L43</f>
        <v>315</v>
      </c>
      <c r="K1723" s="231">
        <f t="shared" si="63"/>
        <v>315</v>
      </c>
    </row>
    <row r="1724" spans="1:11" ht="15.75">
      <c r="A1724" s="381">
        <v>1724</v>
      </c>
      <c r="B1724" s="146" t="s">
        <v>1433</v>
      </c>
      <c r="C1724" s="465"/>
      <c r="D1724" t="s">
        <v>905</v>
      </c>
      <c r="E1724" s="472"/>
      <c r="F1724" s="910">
        <f>'44'!L45</f>
        <v>588</v>
      </c>
      <c r="G1724" s="231">
        <f t="shared" si="62"/>
        <v>588</v>
      </c>
      <c r="I1724" s="472"/>
      <c r="J1724" s="1068">
        <f>'45'!L45</f>
        <v>863</v>
      </c>
      <c r="K1724" s="231">
        <f t="shared" si="63"/>
        <v>863</v>
      </c>
    </row>
    <row r="1725" spans="1:11" ht="15.75">
      <c r="A1725" s="381">
        <v>1725</v>
      </c>
      <c r="B1725" s="146" t="s">
        <v>1434</v>
      </c>
      <c r="C1725" s="465"/>
      <c r="D1725" t="s">
        <v>905</v>
      </c>
      <c r="E1725" s="472"/>
      <c r="F1725" s="910">
        <f>'44'!L47</f>
        <v>454</v>
      </c>
      <c r="G1725" s="231">
        <f t="shared" si="62"/>
        <v>454</v>
      </c>
      <c r="I1725" s="472"/>
      <c r="J1725" s="1068">
        <f>'45'!L47</f>
        <v>588</v>
      </c>
      <c r="K1725" s="231">
        <f t="shared" si="63"/>
        <v>588</v>
      </c>
    </row>
    <row r="1726" spans="1:11" ht="15.75">
      <c r="A1726" s="381">
        <v>1726</v>
      </c>
      <c r="B1726" s="146" t="s">
        <v>1538</v>
      </c>
      <c r="C1726" s="465"/>
      <c r="E1726" s="472"/>
      <c r="G1726" s="231">
        <f t="shared" si="62"/>
        <v>0</v>
      </c>
      <c r="I1726" s="472"/>
      <c r="K1726" s="231">
        <f t="shared" si="63"/>
        <v>0</v>
      </c>
    </row>
    <row r="1727" spans="1:11" ht="15.75">
      <c r="A1727" s="381">
        <v>1727</v>
      </c>
      <c r="B1727" s="146" t="s">
        <v>1539</v>
      </c>
      <c r="C1727" s="465"/>
      <c r="D1727" t="s">
        <v>905</v>
      </c>
      <c r="E1727" s="472"/>
      <c r="F1727" s="910">
        <f>'44'!L53</f>
        <v>0</v>
      </c>
      <c r="G1727" s="231">
        <f t="shared" si="62"/>
        <v>0</v>
      </c>
      <c r="I1727" s="472"/>
      <c r="J1727" s="1068">
        <f>'45'!L53</f>
        <v>0</v>
      </c>
      <c r="K1727" s="231">
        <f t="shared" si="63"/>
        <v>0</v>
      </c>
    </row>
    <row r="1728" spans="1:11" ht="15.75">
      <c r="A1728" s="381">
        <v>1728</v>
      </c>
      <c r="B1728" s="146" t="s">
        <v>1540</v>
      </c>
      <c r="C1728" s="465"/>
      <c r="D1728" t="s">
        <v>905</v>
      </c>
      <c r="E1728" s="472"/>
      <c r="F1728" s="910">
        <f>'44'!L54</f>
        <v>0</v>
      </c>
      <c r="G1728" s="231">
        <f t="shared" si="62"/>
        <v>0</v>
      </c>
      <c r="I1728" s="472"/>
      <c r="J1728" s="1068">
        <f>'45'!L54</f>
        <v>0</v>
      </c>
      <c r="K1728" s="231">
        <f t="shared" si="63"/>
        <v>0</v>
      </c>
    </row>
    <row r="1729" spans="1:11" ht="15.75">
      <c r="A1729" s="381">
        <v>1729</v>
      </c>
      <c r="B1729" s="146" t="s">
        <v>1541</v>
      </c>
      <c r="C1729" s="465"/>
      <c r="D1729" t="s">
        <v>905</v>
      </c>
      <c r="E1729" s="472"/>
      <c r="F1729" s="910">
        <f>'44'!L55</f>
        <v>0</v>
      </c>
      <c r="G1729" s="231">
        <f t="shared" si="62"/>
        <v>0</v>
      </c>
      <c r="I1729" s="472"/>
      <c r="J1729" s="1068">
        <f>'45'!L55</f>
        <v>0</v>
      </c>
      <c r="K1729" s="231">
        <f t="shared" si="63"/>
        <v>0</v>
      </c>
    </row>
    <row r="1730" spans="1:11" ht="15.75">
      <c r="A1730" s="381">
        <v>1730</v>
      </c>
      <c r="B1730" s="146" t="s">
        <v>1542</v>
      </c>
      <c r="C1730" s="465"/>
      <c r="D1730" t="s">
        <v>905</v>
      </c>
      <c r="E1730" s="472"/>
      <c r="F1730" s="910">
        <f>'44'!L56</f>
        <v>0</v>
      </c>
      <c r="G1730" s="231">
        <f t="shared" si="62"/>
        <v>0</v>
      </c>
      <c r="I1730" s="472"/>
      <c r="J1730" s="1068">
        <f>'45'!L56</f>
        <v>0</v>
      </c>
      <c r="K1730" s="231">
        <f t="shared" si="63"/>
        <v>0</v>
      </c>
    </row>
    <row r="1731" spans="1:11" ht="15.75">
      <c r="A1731" s="381">
        <v>1731</v>
      </c>
      <c r="B1731" s="146" t="s">
        <v>1579</v>
      </c>
      <c r="C1731" s="465"/>
      <c r="E1731" s="472"/>
      <c r="F1731" s="910">
        <f>'44'!L57</f>
        <v>0</v>
      </c>
      <c r="G1731" s="231">
        <f t="shared" si="62"/>
        <v>0</v>
      </c>
      <c r="I1731" s="472"/>
      <c r="J1731" s="1068">
        <f>'45'!L57</f>
        <v>0</v>
      </c>
      <c r="K1731" s="231">
        <f t="shared" si="63"/>
        <v>0</v>
      </c>
    </row>
    <row r="1732" spans="1:11" ht="15.75">
      <c r="A1732" s="381">
        <v>1732</v>
      </c>
      <c r="B1732" s="146" t="s">
        <v>1543</v>
      </c>
      <c r="C1732" s="465"/>
      <c r="D1732" t="s">
        <v>905</v>
      </c>
      <c r="E1732" s="472"/>
      <c r="F1732" s="910">
        <f>'44'!L58</f>
        <v>454</v>
      </c>
      <c r="G1732" s="231">
        <f t="shared" si="62"/>
        <v>454</v>
      </c>
      <c r="I1732" s="472"/>
      <c r="J1732" s="1068">
        <f>'45'!L58</f>
        <v>588</v>
      </c>
      <c r="K1732" s="231">
        <f t="shared" si="63"/>
        <v>588</v>
      </c>
    </row>
    <row r="1733" spans="1:11" ht="15.75">
      <c r="A1733" s="381">
        <v>1733</v>
      </c>
      <c r="B1733" s="146" t="s">
        <v>106</v>
      </c>
      <c r="C1733" s="465"/>
      <c r="D1733" t="s">
        <v>905</v>
      </c>
      <c r="E1733" s="472"/>
      <c r="F1733" s="910">
        <f>'44'!L59</f>
        <v>454</v>
      </c>
      <c r="G1733" s="231">
        <f t="shared" si="62"/>
        <v>454</v>
      </c>
      <c r="I1733" s="472"/>
      <c r="J1733" s="1068">
        <f>'45'!L59</f>
        <v>588</v>
      </c>
      <c r="K1733" s="231">
        <f t="shared" si="63"/>
        <v>588</v>
      </c>
    </row>
    <row r="1734" spans="1:11" ht="15.75">
      <c r="A1734" s="381">
        <v>1734</v>
      </c>
      <c r="B1734" s="891" t="s">
        <v>1475</v>
      </c>
      <c r="C1734" s="465"/>
      <c r="E1734" s="472"/>
      <c r="G1734" s="231">
        <f t="shared" si="62"/>
        <v>0</v>
      </c>
      <c r="I1734" s="472"/>
      <c r="K1734" s="231">
        <f t="shared" si="63"/>
        <v>0</v>
      </c>
    </row>
    <row r="1735" spans="1:11" ht="15.75">
      <c r="A1735" s="381">
        <v>1735</v>
      </c>
      <c r="B1735" s="146" t="s">
        <v>1467</v>
      </c>
      <c r="C1735" s="465"/>
      <c r="D1735" t="s">
        <v>905</v>
      </c>
      <c r="E1735" s="472"/>
      <c r="F1735" s="910">
        <f>'44'!N15</f>
        <v>1101</v>
      </c>
      <c r="G1735" s="231">
        <f t="shared" si="62"/>
        <v>1101</v>
      </c>
      <c r="I1735" s="472"/>
      <c r="J1735" s="1068">
        <f>'45'!N15</f>
        <v>0</v>
      </c>
      <c r="K1735" s="231">
        <f t="shared" si="63"/>
        <v>0</v>
      </c>
    </row>
    <row r="1736" spans="1:11" ht="15.75">
      <c r="A1736" s="381">
        <v>1736</v>
      </c>
      <c r="B1736" s="146" t="s">
        <v>1568</v>
      </c>
      <c r="C1736" s="465"/>
      <c r="D1736" t="s">
        <v>905</v>
      </c>
      <c r="E1736" s="472"/>
      <c r="F1736" s="910">
        <f>'44'!N16</f>
        <v>0</v>
      </c>
      <c r="G1736" s="231">
        <f t="shared" si="62"/>
        <v>0</v>
      </c>
      <c r="I1736" s="472"/>
      <c r="J1736" s="1068">
        <f>'45'!N16</f>
        <v>0</v>
      </c>
      <c r="K1736" s="231">
        <f t="shared" si="63"/>
        <v>0</v>
      </c>
    </row>
    <row r="1737" spans="1:11" ht="15.75">
      <c r="A1737" s="381">
        <v>1737</v>
      </c>
      <c r="B1737" s="146" t="s">
        <v>1468</v>
      </c>
      <c r="C1737" s="465"/>
      <c r="D1737" t="s">
        <v>905</v>
      </c>
      <c r="E1737" s="472"/>
      <c r="F1737" s="910">
        <f>'44'!N17</f>
        <v>0</v>
      </c>
      <c r="G1737" s="231">
        <f t="shared" si="62"/>
        <v>0</v>
      </c>
      <c r="I1737" s="472"/>
      <c r="J1737" s="1068">
        <f>'45'!N17</f>
        <v>0</v>
      </c>
      <c r="K1737" s="231">
        <f t="shared" si="63"/>
        <v>0</v>
      </c>
    </row>
    <row r="1738" spans="1:11" ht="15.75">
      <c r="A1738" s="381">
        <v>1738</v>
      </c>
      <c r="B1738" s="146" t="s">
        <v>1469</v>
      </c>
      <c r="C1738" s="465"/>
      <c r="D1738" t="s">
        <v>905</v>
      </c>
      <c r="E1738" s="472"/>
      <c r="F1738" s="910">
        <f>'44'!N18</f>
        <v>0</v>
      </c>
      <c r="G1738" s="231">
        <f t="shared" si="62"/>
        <v>0</v>
      </c>
      <c r="I1738" s="472"/>
      <c r="J1738" s="1068">
        <f>'45'!N18</f>
        <v>1101</v>
      </c>
      <c r="K1738" s="231">
        <f t="shared" si="63"/>
        <v>1101</v>
      </c>
    </row>
    <row r="1739" spans="1:11" ht="15.75">
      <c r="A1739" s="381">
        <v>1739</v>
      </c>
      <c r="B1739" s="146" t="s">
        <v>1430</v>
      </c>
      <c r="C1739" s="465"/>
      <c r="D1739" t="s">
        <v>905</v>
      </c>
      <c r="E1739" s="472"/>
      <c r="F1739" s="910">
        <f>'44'!N19</f>
        <v>1101</v>
      </c>
      <c r="G1739" s="231">
        <f t="shared" si="62"/>
        <v>1101</v>
      </c>
      <c r="I1739" s="472"/>
      <c r="J1739" s="1068">
        <f>'45'!N19</f>
        <v>1101</v>
      </c>
      <c r="K1739" s="231">
        <f t="shared" si="63"/>
        <v>1101</v>
      </c>
    </row>
    <row r="1740" spans="1:11" ht="15.75">
      <c r="A1740" s="381">
        <v>1740</v>
      </c>
      <c r="B1740" s="146" t="s">
        <v>482</v>
      </c>
      <c r="C1740" s="465"/>
      <c r="D1740" t="s">
        <v>905</v>
      </c>
      <c r="E1740" s="472"/>
      <c r="F1740" s="910">
        <f>'44'!N20</f>
        <v>0</v>
      </c>
      <c r="G1740" s="231">
        <f t="shared" si="62"/>
        <v>0</v>
      </c>
      <c r="I1740" s="472"/>
      <c r="J1740" s="1068">
        <f>'45'!N20</f>
        <v>0</v>
      </c>
      <c r="K1740" s="231">
        <f t="shared" si="63"/>
        <v>0</v>
      </c>
    </row>
    <row r="1741" spans="1:11" ht="15.75">
      <c r="A1741" s="381">
        <v>1741</v>
      </c>
      <c r="B1741" s="146" t="s">
        <v>221</v>
      </c>
      <c r="C1741" s="465"/>
      <c r="D1741" t="s">
        <v>905</v>
      </c>
      <c r="E1741" s="472"/>
      <c r="F1741" s="910">
        <f>'44'!N21</f>
        <v>0</v>
      </c>
      <c r="G1741" s="231">
        <f t="shared" si="62"/>
        <v>0</v>
      </c>
      <c r="I1741" s="472"/>
      <c r="J1741" s="1068">
        <f>'45'!N21</f>
        <v>0</v>
      </c>
      <c r="K1741" s="231">
        <f t="shared" si="63"/>
        <v>0</v>
      </c>
    </row>
    <row r="1742" spans="1:11" ht="15.75">
      <c r="A1742" s="381">
        <v>1742</v>
      </c>
      <c r="B1742" s="388" t="s">
        <v>1704</v>
      </c>
      <c r="C1742" s="465"/>
      <c r="D1742" t="s">
        <v>905</v>
      </c>
      <c r="E1742" s="472"/>
      <c r="F1742" s="910">
        <f>'44'!N22</f>
        <v>0</v>
      </c>
      <c r="G1742" s="231">
        <f>F1742-E1742</f>
        <v>0</v>
      </c>
      <c r="I1742" s="472"/>
      <c r="J1742" s="1068">
        <f>'45'!N22</f>
        <v>0</v>
      </c>
      <c r="K1742" s="231">
        <f>J1742-I1742</f>
        <v>0</v>
      </c>
    </row>
    <row r="1743" spans="1:11" ht="15.75">
      <c r="A1743" s="381">
        <v>1743</v>
      </c>
      <c r="B1743" s="146" t="s">
        <v>222</v>
      </c>
      <c r="C1743" s="465"/>
      <c r="D1743" t="s">
        <v>905</v>
      </c>
      <c r="E1743" s="472"/>
      <c r="F1743" s="910">
        <f>'44'!N23</f>
        <v>0</v>
      </c>
      <c r="G1743" s="231">
        <f t="shared" si="62"/>
        <v>0</v>
      </c>
      <c r="I1743" s="472"/>
      <c r="J1743" s="1068">
        <f>'45'!N23</f>
        <v>0</v>
      </c>
      <c r="K1743" s="231">
        <f t="shared" si="63"/>
        <v>0</v>
      </c>
    </row>
    <row r="1744" spans="1:11" ht="15.75">
      <c r="A1744" s="381">
        <v>1744</v>
      </c>
      <c r="B1744" s="146" t="s">
        <v>223</v>
      </c>
      <c r="C1744" s="465"/>
      <c r="D1744" t="s">
        <v>905</v>
      </c>
      <c r="E1744" s="472"/>
      <c r="F1744" s="910">
        <f>'44'!N24</f>
        <v>0</v>
      </c>
      <c r="G1744" s="231">
        <f t="shared" si="62"/>
        <v>0</v>
      </c>
      <c r="I1744" s="472"/>
      <c r="J1744" s="1068">
        <f>'45'!N24</f>
        <v>0</v>
      </c>
      <c r="K1744" s="231">
        <f t="shared" si="63"/>
        <v>0</v>
      </c>
    </row>
    <row r="1745" spans="1:11" ht="15.75">
      <c r="A1745" s="381">
        <v>1745</v>
      </c>
      <c r="B1745" s="146" t="s">
        <v>457</v>
      </c>
      <c r="C1745" s="465"/>
      <c r="D1745" t="s">
        <v>905</v>
      </c>
      <c r="E1745" s="472"/>
      <c r="F1745" s="910">
        <f>'44'!N25</f>
        <v>0</v>
      </c>
      <c r="G1745" s="231">
        <f t="shared" ref="G1745:G1811" si="64">F1745-E1745</f>
        <v>0</v>
      </c>
      <c r="I1745" s="472"/>
      <c r="J1745" s="1068">
        <f>'45'!N25</f>
        <v>0</v>
      </c>
      <c r="K1745" s="231">
        <f t="shared" si="63"/>
        <v>0</v>
      </c>
    </row>
    <row r="1746" spans="1:11" ht="15.75">
      <c r="A1746" s="381">
        <v>1746</v>
      </c>
      <c r="B1746" s="146" t="s">
        <v>8</v>
      </c>
      <c r="C1746" s="465"/>
      <c r="D1746" t="s">
        <v>905</v>
      </c>
      <c r="E1746" s="472"/>
      <c r="F1746" s="910">
        <f>'44'!N26</f>
        <v>0</v>
      </c>
      <c r="G1746" s="231">
        <f t="shared" si="64"/>
        <v>0</v>
      </c>
      <c r="I1746" s="472"/>
      <c r="J1746" s="1068">
        <f>'45'!N26</f>
        <v>0</v>
      </c>
      <c r="K1746" s="231">
        <f t="shared" si="63"/>
        <v>0</v>
      </c>
    </row>
    <row r="1747" spans="1:11" ht="15.75">
      <c r="A1747" s="381">
        <v>1747</v>
      </c>
      <c r="B1747" s="146" t="s">
        <v>1470</v>
      </c>
      <c r="C1747" s="465"/>
      <c r="D1747" t="s">
        <v>905</v>
      </c>
      <c r="E1747" s="472"/>
      <c r="F1747" s="910">
        <f>'44'!N27</f>
        <v>0</v>
      </c>
      <c r="G1747" s="231">
        <f t="shared" si="64"/>
        <v>0</v>
      </c>
      <c r="I1747" s="472"/>
      <c r="J1747" s="1068">
        <f>'45'!N27</f>
        <v>0</v>
      </c>
      <c r="K1747" s="231">
        <f t="shared" si="63"/>
        <v>0</v>
      </c>
    </row>
    <row r="1748" spans="1:11" ht="15.75">
      <c r="A1748" s="381">
        <v>1748</v>
      </c>
      <c r="B1748" s="146" t="s">
        <v>1431</v>
      </c>
      <c r="C1748" s="465"/>
      <c r="D1748" t="s">
        <v>905</v>
      </c>
      <c r="E1748" s="472"/>
      <c r="F1748" s="910">
        <f>'44'!N28</f>
        <v>1101</v>
      </c>
      <c r="G1748" s="231">
        <f t="shared" si="64"/>
        <v>1101</v>
      </c>
      <c r="I1748" s="472"/>
      <c r="J1748" s="1068">
        <f>'45'!N28</f>
        <v>1101</v>
      </c>
      <c r="K1748" s="231">
        <f t="shared" si="63"/>
        <v>1101</v>
      </c>
    </row>
    <row r="1749" spans="1:11" ht="15.75">
      <c r="A1749" s="381">
        <v>1749</v>
      </c>
      <c r="B1749" s="146" t="s">
        <v>1471</v>
      </c>
      <c r="C1749" s="465"/>
      <c r="D1749" t="s">
        <v>905</v>
      </c>
      <c r="E1749" s="472"/>
      <c r="F1749" s="910">
        <f>'44'!N30</f>
        <v>277</v>
      </c>
      <c r="G1749" s="231">
        <f t="shared" si="64"/>
        <v>277</v>
      </c>
      <c r="I1749" s="472"/>
      <c r="J1749" s="1068">
        <f>'45'!N30</f>
        <v>0</v>
      </c>
      <c r="K1749" s="231">
        <f t="shared" si="63"/>
        <v>0</v>
      </c>
    </row>
    <row r="1750" spans="1:11" ht="15.75">
      <c r="A1750" s="381">
        <v>1750</v>
      </c>
      <c r="B1750" s="146" t="s">
        <v>1468</v>
      </c>
      <c r="C1750" s="465"/>
      <c r="D1750" t="s">
        <v>905</v>
      </c>
      <c r="E1750" s="472"/>
      <c r="F1750" s="910">
        <f>'44'!N31</f>
        <v>0</v>
      </c>
      <c r="G1750" s="231">
        <f t="shared" si="64"/>
        <v>0</v>
      </c>
      <c r="I1750" s="472"/>
      <c r="J1750" s="1068">
        <f>'45'!N31</f>
        <v>0</v>
      </c>
      <c r="K1750" s="231">
        <f t="shared" si="63"/>
        <v>0</v>
      </c>
    </row>
    <row r="1751" spans="1:11" ht="15.75">
      <c r="A1751" s="381">
        <v>1751</v>
      </c>
      <c r="B1751" s="146" t="s">
        <v>1469</v>
      </c>
      <c r="C1751" s="465"/>
      <c r="D1751" t="s">
        <v>905</v>
      </c>
      <c r="E1751" s="472"/>
      <c r="F1751" s="910">
        <f>'44'!N32</f>
        <v>0</v>
      </c>
      <c r="G1751" s="231">
        <f t="shared" si="64"/>
        <v>0</v>
      </c>
      <c r="I1751" s="472"/>
      <c r="J1751" s="1068">
        <f>'45'!N32</f>
        <v>0</v>
      </c>
      <c r="K1751" s="231">
        <f t="shared" si="63"/>
        <v>0</v>
      </c>
    </row>
    <row r="1752" spans="1:11" ht="15.75">
      <c r="A1752" s="381">
        <v>1752</v>
      </c>
      <c r="B1752" s="146" t="s">
        <v>1432</v>
      </c>
      <c r="C1752" s="465"/>
      <c r="D1752" t="s">
        <v>905</v>
      </c>
      <c r="E1752" s="472"/>
      <c r="F1752" s="910">
        <f>'44'!N33</f>
        <v>277</v>
      </c>
      <c r="G1752" s="231">
        <f t="shared" si="64"/>
        <v>277</v>
      </c>
      <c r="I1752" s="472"/>
      <c r="J1752" s="1068">
        <f>'45'!N33</f>
        <v>0</v>
      </c>
      <c r="K1752" s="231">
        <f t="shared" si="63"/>
        <v>0</v>
      </c>
    </row>
    <row r="1753" spans="1:11" ht="15.75">
      <c r="A1753" s="381">
        <v>1753</v>
      </c>
      <c r="B1753" s="146" t="s">
        <v>1472</v>
      </c>
      <c r="C1753" s="465"/>
      <c r="D1753" t="s">
        <v>905</v>
      </c>
      <c r="E1753" s="472"/>
      <c r="F1753" s="910">
        <f>'44'!N34</f>
        <v>0</v>
      </c>
      <c r="G1753" s="231">
        <f t="shared" si="64"/>
        <v>0</v>
      </c>
      <c r="I1753" s="472"/>
      <c r="J1753" s="1068">
        <f>'45'!N34</f>
        <v>0</v>
      </c>
      <c r="K1753" s="231">
        <f t="shared" si="63"/>
        <v>0</v>
      </c>
    </row>
    <row r="1754" spans="1:11" ht="15.75">
      <c r="A1754" s="381">
        <v>1754</v>
      </c>
      <c r="B1754" s="146" t="s">
        <v>984</v>
      </c>
      <c r="C1754" s="465"/>
      <c r="D1754" t="s">
        <v>905</v>
      </c>
      <c r="E1754" s="472"/>
      <c r="F1754" s="910">
        <f>'44'!N35</f>
        <v>0</v>
      </c>
      <c r="G1754" s="231">
        <f t="shared" si="64"/>
        <v>0</v>
      </c>
      <c r="I1754" s="472"/>
      <c r="J1754" s="1068">
        <f>'45'!N35</f>
        <v>0</v>
      </c>
      <c r="K1754" s="231">
        <f t="shared" si="63"/>
        <v>0</v>
      </c>
    </row>
    <row r="1755" spans="1:11" ht="15.75">
      <c r="A1755" s="381">
        <v>1755</v>
      </c>
      <c r="B1755" s="388" t="s">
        <v>1704</v>
      </c>
      <c r="C1755" s="465"/>
      <c r="D1755" t="s">
        <v>905</v>
      </c>
      <c r="E1755" s="472"/>
      <c r="F1755" s="910">
        <f>'44'!N36</f>
        <v>0</v>
      </c>
      <c r="G1755" s="231">
        <f>F1755-E1755</f>
        <v>0</v>
      </c>
      <c r="I1755" s="472"/>
      <c r="J1755" s="1068">
        <f>'45'!N36</f>
        <v>0</v>
      </c>
      <c r="K1755" s="231">
        <f>J1755-I1755</f>
        <v>0</v>
      </c>
    </row>
    <row r="1756" spans="1:11" ht="15.75">
      <c r="A1756" s="381">
        <v>1756</v>
      </c>
      <c r="B1756" s="146" t="s">
        <v>222</v>
      </c>
      <c r="C1756" s="465"/>
      <c r="D1756" t="s">
        <v>905</v>
      </c>
      <c r="E1756" s="472"/>
      <c r="F1756" s="910">
        <f>'44'!N37</f>
        <v>0</v>
      </c>
      <c r="G1756" s="231">
        <f t="shared" si="64"/>
        <v>0</v>
      </c>
      <c r="I1756" s="472"/>
      <c r="J1756" s="1068">
        <f>'45'!N37</f>
        <v>0</v>
      </c>
      <c r="K1756" s="231">
        <f t="shared" si="63"/>
        <v>0</v>
      </c>
    </row>
    <row r="1757" spans="1:11" ht="15.75">
      <c r="A1757" s="381">
        <v>1757</v>
      </c>
      <c r="B1757" s="146" t="s">
        <v>223</v>
      </c>
      <c r="C1757" s="465"/>
      <c r="D1757" t="s">
        <v>905</v>
      </c>
      <c r="E1757" s="472"/>
      <c r="F1757" s="910">
        <f>'44'!N38</f>
        <v>0</v>
      </c>
      <c r="G1757" s="231">
        <f t="shared" si="64"/>
        <v>0</v>
      </c>
      <c r="I1757" s="472"/>
      <c r="J1757" s="1068">
        <f>'45'!N38</f>
        <v>0</v>
      </c>
      <c r="K1757" s="231">
        <f t="shared" si="63"/>
        <v>0</v>
      </c>
    </row>
    <row r="1758" spans="1:11" ht="15.75">
      <c r="A1758" s="381">
        <v>1758</v>
      </c>
      <c r="B1758" s="146" t="s">
        <v>457</v>
      </c>
      <c r="C1758" s="465"/>
      <c r="D1758" t="s">
        <v>905</v>
      </c>
      <c r="E1758" s="472"/>
      <c r="F1758" s="910">
        <f>'44'!N39</f>
        <v>0</v>
      </c>
      <c r="G1758" s="231">
        <f t="shared" si="64"/>
        <v>0</v>
      </c>
      <c r="I1758" s="472"/>
      <c r="J1758" s="1068">
        <f>'45'!N39</f>
        <v>0</v>
      </c>
      <c r="K1758" s="231">
        <f t="shared" si="63"/>
        <v>0</v>
      </c>
    </row>
    <row r="1759" spans="1:11" ht="15.75">
      <c r="A1759" s="381">
        <v>1759</v>
      </c>
      <c r="B1759" s="146" t="s">
        <v>8</v>
      </c>
      <c r="C1759" s="465"/>
      <c r="D1759" t="s">
        <v>905</v>
      </c>
      <c r="E1759" s="472"/>
      <c r="F1759" s="910">
        <f>'44'!N40</f>
        <v>0</v>
      </c>
      <c r="G1759" s="231">
        <f t="shared" si="64"/>
        <v>0</v>
      </c>
      <c r="I1759" s="472"/>
      <c r="J1759" s="1068">
        <f>'45'!N40</f>
        <v>0</v>
      </c>
      <c r="K1759" s="231">
        <f t="shared" si="63"/>
        <v>0</v>
      </c>
    </row>
    <row r="1760" spans="1:11" ht="15.75">
      <c r="A1760" s="381">
        <v>1760</v>
      </c>
      <c r="B1760" s="146" t="s">
        <v>1470</v>
      </c>
      <c r="C1760" s="465"/>
      <c r="D1760" t="s">
        <v>905</v>
      </c>
      <c r="E1760" s="472"/>
      <c r="F1760" s="910">
        <f>'44'!N41</f>
        <v>0</v>
      </c>
      <c r="G1760" s="231">
        <f t="shared" si="64"/>
        <v>0</v>
      </c>
      <c r="I1760" s="472"/>
      <c r="J1760" s="1068">
        <f>'45'!N41</f>
        <v>0</v>
      </c>
      <c r="K1760" s="231">
        <f t="shared" si="63"/>
        <v>0</v>
      </c>
    </row>
    <row r="1761" spans="1:11" ht="15.75">
      <c r="A1761" s="381">
        <v>1761</v>
      </c>
      <c r="B1761" s="146" t="s">
        <v>227</v>
      </c>
      <c r="C1761" s="465"/>
      <c r="D1761" t="s">
        <v>905</v>
      </c>
      <c r="E1761" s="472"/>
      <c r="F1761" s="910">
        <f>'44'!N42</f>
        <v>26</v>
      </c>
      <c r="G1761" s="231">
        <f t="shared" si="64"/>
        <v>26</v>
      </c>
      <c r="I1761" s="472"/>
      <c r="J1761" s="1068">
        <f>'45'!N42</f>
        <v>277</v>
      </c>
      <c r="K1761" s="231">
        <f t="shared" si="63"/>
        <v>277</v>
      </c>
    </row>
    <row r="1762" spans="1:11" ht="15.75">
      <c r="A1762" s="381">
        <v>1762</v>
      </c>
      <c r="B1762" s="146" t="s">
        <v>1431</v>
      </c>
      <c r="C1762" s="465"/>
      <c r="D1762" t="s">
        <v>905</v>
      </c>
      <c r="E1762" s="472"/>
      <c r="F1762" s="910">
        <f>'44'!N43</f>
        <v>303</v>
      </c>
      <c r="G1762" s="231">
        <f t="shared" si="64"/>
        <v>303</v>
      </c>
      <c r="I1762" s="472"/>
      <c r="J1762" s="1068">
        <f>'45'!N43</f>
        <v>277</v>
      </c>
      <c r="K1762" s="231">
        <f t="shared" si="63"/>
        <v>277</v>
      </c>
    </row>
    <row r="1763" spans="1:11" ht="15.75">
      <c r="A1763" s="381">
        <v>1763</v>
      </c>
      <c r="B1763" s="146" t="s">
        <v>1433</v>
      </c>
      <c r="C1763" s="465"/>
      <c r="D1763" t="s">
        <v>905</v>
      </c>
      <c r="E1763" s="472"/>
      <c r="F1763" s="910">
        <f>'44'!N45</f>
        <v>824</v>
      </c>
      <c r="G1763" s="231">
        <f t="shared" si="64"/>
        <v>824</v>
      </c>
      <c r="I1763" s="472"/>
      <c r="J1763" s="1068">
        <f>'45'!N45</f>
        <v>1101</v>
      </c>
      <c r="K1763" s="231">
        <f t="shared" si="63"/>
        <v>1101</v>
      </c>
    </row>
    <row r="1764" spans="1:11" ht="15.75">
      <c r="A1764" s="381">
        <v>1764</v>
      </c>
      <c r="B1764" s="146" t="s">
        <v>1434</v>
      </c>
      <c r="C1764" s="465"/>
      <c r="D1764" t="s">
        <v>905</v>
      </c>
      <c r="E1764" s="472"/>
      <c r="F1764" s="910">
        <f>'44'!N47</f>
        <v>798</v>
      </c>
      <c r="G1764" s="231">
        <f t="shared" si="64"/>
        <v>798</v>
      </c>
      <c r="I1764" s="472"/>
      <c r="J1764" s="1068">
        <f>'45'!N47</f>
        <v>824</v>
      </c>
      <c r="K1764" s="231">
        <f t="shared" si="63"/>
        <v>824</v>
      </c>
    </row>
    <row r="1765" spans="1:11" ht="15.75">
      <c r="A1765" s="381">
        <v>1765</v>
      </c>
      <c r="B1765" s="146" t="s">
        <v>1538</v>
      </c>
      <c r="C1765" s="465"/>
      <c r="E1765" s="472"/>
      <c r="G1765" s="231">
        <f t="shared" si="64"/>
        <v>0</v>
      </c>
      <c r="I1765" s="472"/>
      <c r="K1765" s="231">
        <f t="shared" si="63"/>
        <v>0</v>
      </c>
    </row>
    <row r="1766" spans="1:11" ht="15.75">
      <c r="A1766" s="381">
        <v>1766</v>
      </c>
      <c r="B1766" s="146" t="s">
        <v>1539</v>
      </c>
      <c r="C1766" s="465"/>
      <c r="D1766" t="s">
        <v>905</v>
      </c>
      <c r="E1766" s="472"/>
      <c r="F1766" s="910">
        <f>'44'!N53</f>
        <v>0</v>
      </c>
      <c r="G1766" s="231">
        <f t="shared" si="64"/>
        <v>0</v>
      </c>
      <c r="I1766" s="472"/>
      <c r="J1766" s="1068">
        <f>'45'!N53</f>
        <v>0</v>
      </c>
      <c r="K1766" s="231">
        <f t="shared" si="63"/>
        <v>0</v>
      </c>
    </row>
    <row r="1767" spans="1:11" ht="15.75">
      <c r="A1767" s="381">
        <v>1767</v>
      </c>
      <c r="B1767" s="146" t="s">
        <v>1540</v>
      </c>
      <c r="C1767" s="465"/>
      <c r="D1767" t="s">
        <v>905</v>
      </c>
      <c r="E1767" s="472"/>
      <c r="F1767" s="910">
        <f>'44'!N54</f>
        <v>0</v>
      </c>
      <c r="G1767" s="231">
        <f t="shared" si="64"/>
        <v>0</v>
      </c>
      <c r="I1767" s="472"/>
      <c r="J1767" s="1068">
        <f>'45'!N54</f>
        <v>0</v>
      </c>
      <c r="K1767" s="231">
        <f t="shared" si="63"/>
        <v>0</v>
      </c>
    </row>
    <row r="1768" spans="1:11" ht="15.75">
      <c r="A1768" s="381">
        <v>1768</v>
      </c>
      <c r="B1768" s="146" t="s">
        <v>1541</v>
      </c>
      <c r="C1768" s="465"/>
      <c r="D1768" t="s">
        <v>905</v>
      </c>
      <c r="E1768" s="472"/>
      <c r="F1768" s="910">
        <f>'44'!N55</f>
        <v>0</v>
      </c>
      <c r="G1768" s="231">
        <f t="shared" si="64"/>
        <v>0</v>
      </c>
      <c r="I1768" s="472"/>
      <c r="J1768" s="1068">
        <f>'45'!N55</f>
        <v>0</v>
      </c>
      <c r="K1768" s="231">
        <f t="shared" si="63"/>
        <v>0</v>
      </c>
    </row>
    <row r="1769" spans="1:11" ht="15.75">
      <c r="A1769" s="381">
        <v>1769</v>
      </c>
      <c r="B1769" s="146" t="s">
        <v>1542</v>
      </c>
      <c r="C1769" s="465"/>
      <c r="D1769" t="s">
        <v>905</v>
      </c>
      <c r="E1769" s="472"/>
      <c r="F1769" s="910">
        <f>'44'!N56</f>
        <v>0</v>
      </c>
      <c r="G1769" s="231">
        <f t="shared" si="64"/>
        <v>0</v>
      </c>
      <c r="I1769" s="472"/>
      <c r="J1769" s="1068">
        <f>'45'!N56</f>
        <v>0</v>
      </c>
      <c r="K1769" s="231">
        <f t="shared" si="63"/>
        <v>0</v>
      </c>
    </row>
    <row r="1770" spans="1:11" ht="15.75">
      <c r="A1770" s="381">
        <v>1770</v>
      </c>
      <c r="B1770" s="146" t="s">
        <v>1579</v>
      </c>
      <c r="C1770" s="465"/>
      <c r="E1770" s="472"/>
      <c r="F1770" s="910">
        <f>'44'!N57</f>
        <v>0</v>
      </c>
      <c r="G1770" s="231">
        <f t="shared" si="64"/>
        <v>0</v>
      </c>
      <c r="I1770" s="472"/>
      <c r="J1770" s="1068">
        <f>'45'!N57</f>
        <v>0</v>
      </c>
      <c r="K1770" s="231">
        <f t="shared" si="63"/>
        <v>0</v>
      </c>
    </row>
    <row r="1771" spans="1:11" ht="15.75">
      <c r="A1771" s="381">
        <v>1771</v>
      </c>
      <c r="B1771" s="146" t="s">
        <v>1543</v>
      </c>
      <c r="C1771" s="465"/>
      <c r="D1771" t="s">
        <v>905</v>
      </c>
      <c r="E1771" s="472"/>
      <c r="F1771" s="910">
        <f>'44'!N58</f>
        <v>798</v>
      </c>
      <c r="G1771" s="231">
        <f t="shared" si="64"/>
        <v>798</v>
      </c>
      <c r="I1771" s="472"/>
      <c r="J1771" s="1068">
        <f>'45'!N58</f>
        <v>824</v>
      </c>
      <c r="K1771" s="231">
        <f t="shared" si="63"/>
        <v>824</v>
      </c>
    </row>
    <row r="1772" spans="1:11" ht="15.75">
      <c r="A1772" s="381">
        <v>1772</v>
      </c>
      <c r="B1772" s="146" t="s">
        <v>106</v>
      </c>
      <c r="C1772" s="465"/>
      <c r="D1772" t="s">
        <v>905</v>
      </c>
      <c r="E1772" s="472"/>
      <c r="F1772" s="910">
        <f>'44'!N59</f>
        <v>798</v>
      </c>
      <c r="G1772" s="231">
        <f t="shared" si="64"/>
        <v>798</v>
      </c>
      <c r="I1772" s="472"/>
      <c r="J1772" s="1068">
        <f>'45'!N59</f>
        <v>824</v>
      </c>
      <c r="K1772" s="231">
        <f t="shared" si="63"/>
        <v>824</v>
      </c>
    </row>
    <row r="1773" spans="1:11" ht="15.75">
      <c r="A1773" s="381">
        <v>1773</v>
      </c>
      <c r="B1773" s="891" t="s">
        <v>656</v>
      </c>
      <c r="C1773" s="465"/>
      <c r="E1773" s="472"/>
      <c r="G1773" s="231">
        <f t="shared" si="64"/>
        <v>0</v>
      </c>
      <c r="I1773" s="472"/>
      <c r="K1773" s="231">
        <f t="shared" si="63"/>
        <v>0</v>
      </c>
    </row>
    <row r="1774" spans="1:11" ht="15.75">
      <c r="A1774" s="381">
        <v>1774</v>
      </c>
      <c r="B1774" s="146" t="s">
        <v>1467</v>
      </c>
      <c r="C1774" s="465"/>
      <c r="D1774" t="s">
        <v>905</v>
      </c>
      <c r="E1774" s="472"/>
      <c r="F1774" s="910">
        <f>'44'!P15</f>
        <v>0</v>
      </c>
      <c r="G1774" s="231">
        <f t="shared" si="64"/>
        <v>0</v>
      </c>
      <c r="I1774" s="472"/>
      <c r="J1774" s="1068">
        <f>'45'!P15</f>
        <v>0</v>
      </c>
      <c r="K1774" s="231">
        <f t="shared" si="63"/>
        <v>0</v>
      </c>
    </row>
    <row r="1775" spans="1:11" ht="15.75">
      <c r="A1775" s="381">
        <v>1775</v>
      </c>
      <c r="B1775" s="146" t="s">
        <v>1568</v>
      </c>
      <c r="C1775" s="465"/>
      <c r="D1775" t="s">
        <v>905</v>
      </c>
      <c r="E1775" s="472"/>
      <c r="F1775" s="910">
        <f>'44'!P16</f>
        <v>0</v>
      </c>
      <c r="G1775" s="231">
        <f t="shared" si="64"/>
        <v>0</v>
      </c>
      <c r="I1775" s="472"/>
      <c r="J1775" s="1068">
        <f>'45'!P16</f>
        <v>0</v>
      </c>
      <c r="K1775" s="231">
        <f t="shared" si="63"/>
        <v>0</v>
      </c>
    </row>
    <row r="1776" spans="1:11" ht="15.75">
      <c r="A1776" s="381">
        <v>1776</v>
      </c>
      <c r="B1776" s="146" t="s">
        <v>1468</v>
      </c>
      <c r="C1776" s="465"/>
      <c r="D1776" t="s">
        <v>905</v>
      </c>
      <c r="E1776" s="472"/>
      <c r="F1776" s="910">
        <f>'44'!P17</f>
        <v>0</v>
      </c>
      <c r="G1776" s="231">
        <f t="shared" si="64"/>
        <v>0</v>
      </c>
      <c r="I1776" s="472"/>
      <c r="J1776" s="1068">
        <f>'45'!P17</f>
        <v>0</v>
      </c>
      <c r="K1776" s="231">
        <f t="shared" si="63"/>
        <v>0</v>
      </c>
    </row>
    <row r="1777" spans="1:11" ht="15.75">
      <c r="A1777" s="381">
        <v>1777</v>
      </c>
      <c r="B1777" s="146" t="s">
        <v>1469</v>
      </c>
      <c r="C1777" s="465"/>
      <c r="D1777" t="s">
        <v>905</v>
      </c>
      <c r="E1777" s="472"/>
      <c r="F1777" s="910">
        <f>'44'!P18</f>
        <v>0</v>
      </c>
      <c r="G1777" s="231">
        <f t="shared" si="64"/>
        <v>0</v>
      </c>
      <c r="I1777" s="472"/>
      <c r="J1777" s="1068">
        <f>'45'!P18</f>
        <v>0</v>
      </c>
      <c r="K1777" s="231">
        <f t="shared" ref="K1777:K1844" si="65">J1777-I1777</f>
        <v>0</v>
      </c>
    </row>
    <row r="1778" spans="1:11" ht="15.75">
      <c r="A1778" s="381">
        <v>1778</v>
      </c>
      <c r="B1778" s="146" t="s">
        <v>1430</v>
      </c>
      <c r="C1778" s="465"/>
      <c r="D1778" t="s">
        <v>905</v>
      </c>
      <c r="E1778" s="472"/>
      <c r="F1778" s="910">
        <f>'44'!P19</f>
        <v>0</v>
      </c>
      <c r="G1778" s="231">
        <f t="shared" si="64"/>
        <v>0</v>
      </c>
      <c r="I1778" s="472"/>
      <c r="J1778" s="1068">
        <f>'45'!P19</f>
        <v>0</v>
      </c>
      <c r="K1778" s="231">
        <f t="shared" si="65"/>
        <v>0</v>
      </c>
    </row>
    <row r="1779" spans="1:11" ht="15.75">
      <c r="A1779" s="381">
        <v>1779</v>
      </c>
      <c r="B1779" s="146" t="s">
        <v>482</v>
      </c>
      <c r="C1779" s="465"/>
      <c r="D1779" t="s">
        <v>905</v>
      </c>
      <c r="E1779" s="472"/>
      <c r="F1779" s="910">
        <f>'44'!P20</f>
        <v>0</v>
      </c>
      <c r="G1779" s="231">
        <f t="shared" si="64"/>
        <v>0</v>
      </c>
      <c r="I1779" s="472"/>
      <c r="J1779" s="1068">
        <f>'45'!P20</f>
        <v>0</v>
      </c>
      <c r="K1779" s="231">
        <f t="shared" si="65"/>
        <v>0</v>
      </c>
    </row>
    <row r="1780" spans="1:11" ht="15.75">
      <c r="A1780" s="381">
        <v>1780</v>
      </c>
      <c r="B1780" s="146" t="s">
        <v>221</v>
      </c>
      <c r="C1780" s="465"/>
      <c r="D1780" t="s">
        <v>905</v>
      </c>
      <c r="E1780" s="472"/>
      <c r="F1780" s="910">
        <f>'44'!P21</f>
        <v>0</v>
      </c>
      <c r="G1780" s="231">
        <f t="shared" si="64"/>
        <v>0</v>
      </c>
      <c r="I1780" s="472"/>
      <c r="J1780" s="1068">
        <f>'45'!P21</f>
        <v>0</v>
      </c>
      <c r="K1780" s="231">
        <f t="shared" si="65"/>
        <v>0</v>
      </c>
    </row>
    <row r="1781" spans="1:11" ht="15.75">
      <c r="A1781" s="381">
        <v>1781</v>
      </c>
      <c r="B1781" s="388" t="s">
        <v>1704</v>
      </c>
      <c r="C1781" s="465"/>
      <c r="D1781" t="s">
        <v>905</v>
      </c>
      <c r="E1781" s="472"/>
      <c r="F1781" s="910">
        <f>'44'!P22</f>
        <v>0</v>
      </c>
      <c r="G1781" s="231">
        <f>F1781-E1781</f>
        <v>0</v>
      </c>
      <c r="I1781" s="472"/>
      <c r="J1781" s="1068">
        <f>'45'!P22</f>
        <v>0</v>
      </c>
      <c r="K1781" s="231">
        <f>J1781-I1781</f>
        <v>0</v>
      </c>
    </row>
    <row r="1782" spans="1:11" ht="15.75">
      <c r="A1782" s="381">
        <v>1782</v>
      </c>
      <c r="B1782" s="146" t="s">
        <v>222</v>
      </c>
      <c r="C1782" s="465"/>
      <c r="D1782" t="s">
        <v>905</v>
      </c>
      <c r="E1782" s="472"/>
      <c r="F1782" s="910">
        <f>'44'!P23</f>
        <v>0</v>
      </c>
      <c r="G1782" s="231">
        <f t="shared" si="64"/>
        <v>0</v>
      </c>
      <c r="I1782" s="472"/>
      <c r="J1782" s="1068">
        <f>'45'!P23</f>
        <v>0</v>
      </c>
      <c r="K1782" s="231">
        <f t="shared" si="65"/>
        <v>0</v>
      </c>
    </row>
    <row r="1783" spans="1:11" ht="15.75">
      <c r="A1783" s="381">
        <v>1783</v>
      </c>
      <c r="B1783" s="146" t="s">
        <v>223</v>
      </c>
      <c r="C1783" s="465"/>
      <c r="D1783" t="s">
        <v>905</v>
      </c>
      <c r="E1783" s="472"/>
      <c r="F1783" s="910">
        <f>'44'!P24</f>
        <v>0</v>
      </c>
      <c r="G1783" s="231">
        <f t="shared" si="64"/>
        <v>0</v>
      </c>
      <c r="I1783" s="472"/>
      <c r="J1783" s="1068">
        <f>'45'!P24</f>
        <v>0</v>
      </c>
      <c r="K1783" s="231">
        <f t="shared" si="65"/>
        <v>0</v>
      </c>
    </row>
    <row r="1784" spans="1:11" ht="15.75">
      <c r="A1784" s="381">
        <v>1784</v>
      </c>
      <c r="B1784" s="146" t="s">
        <v>457</v>
      </c>
      <c r="C1784" s="465"/>
      <c r="D1784" t="s">
        <v>905</v>
      </c>
      <c r="E1784" s="472"/>
      <c r="F1784" s="910">
        <f>'44'!P25</f>
        <v>0</v>
      </c>
      <c r="G1784" s="231">
        <f t="shared" si="64"/>
        <v>0</v>
      </c>
      <c r="I1784" s="472"/>
      <c r="J1784" s="1068">
        <f>'45'!P25</f>
        <v>0</v>
      </c>
      <c r="K1784" s="231">
        <f t="shared" si="65"/>
        <v>0</v>
      </c>
    </row>
    <row r="1785" spans="1:11" ht="15.75">
      <c r="A1785" s="381">
        <v>1785</v>
      </c>
      <c r="B1785" s="146" t="s">
        <v>8</v>
      </c>
      <c r="C1785" s="465"/>
      <c r="D1785" t="s">
        <v>905</v>
      </c>
      <c r="E1785" s="472"/>
      <c r="F1785" s="910">
        <f>'44'!P26</f>
        <v>0</v>
      </c>
      <c r="G1785" s="231">
        <f t="shared" si="64"/>
        <v>0</v>
      </c>
      <c r="I1785" s="472"/>
      <c r="J1785" s="1068">
        <f>'45'!P26</f>
        <v>0</v>
      </c>
      <c r="K1785" s="231">
        <f t="shared" si="65"/>
        <v>0</v>
      </c>
    </row>
    <row r="1786" spans="1:11" ht="15.75">
      <c r="A1786" s="381">
        <v>1786</v>
      </c>
      <c r="B1786" s="146" t="s">
        <v>1470</v>
      </c>
      <c r="C1786" s="465"/>
      <c r="D1786" t="s">
        <v>905</v>
      </c>
      <c r="E1786" s="472"/>
      <c r="F1786" s="910">
        <f>'44'!P27</f>
        <v>0</v>
      </c>
      <c r="G1786" s="231">
        <f t="shared" si="64"/>
        <v>0</v>
      </c>
      <c r="I1786" s="472"/>
      <c r="J1786" s="1068">
        <f>'45'!P27</f>
        <v>0</v>
      </c>
      <c r="K1786" s="231">
        <f t="shared" si="65"/>
        <v>0</v>
      </c>
    </row>
    <row r="1787" spans="1:11" ht="15.75">
      <c r="A1787" s="381">
        <v>1787</v>
      </c>
      <c r="B1787" s="146" t="s">
        <v>1431</v>
      </c>
      <c r="C1787" s="465"/>
      <c r="D1787" t="s">
        <v>905</v>
      </c>
      <c r="E1787" s="472"/>
      <c r="F1787" s="910">
        <f>'44'!P28</f>
        <v>0</v>
      </c>
      <c r="G1787" s="231">
        <f t="shared" si="64"/>
        <v>0</v>
      </c>
      <c r="I1787" s="472"/>
      <c r="J1787" s="1068">
        <f>'45'!P28</f>
        <v>0</v>
      </c>
      <c r="K1787" s="231">
        <f t="shared" si="65"/>
        <v>0</v>
      </c>
    </row>
    <row r="1788" spans="1:11" ht="15.75">
      <c r="A1788" s="381">
        <v>1788</v>
      </c>
      <c r="B1788" s="146" t="s">
        <v>1471</v>
      </c>
      <c r="C1788" s="465"/>
      <c r="D1788" t="s">
        <v>905</v>
      </c>
      <c r="E1788" s="472"/>
      <c r="F1788" s="910">
        <f>'44'!P30</f>
        <v>0</v>
      </c>
      <c r="G1788" s="231">
        <f t="shared" si="64"/>
        <v>0</v>
      </c>
      <c r="I1788" s="472"/>
      <c r="J1788" s="1068">
        <f>'45'!P30</f>
        <v>0</v>
      </c>
      <c r="K1788" s="231">
        <f t="shared" si="65"/>
        <v>0</v>
      </c>
    </row>
    <row r="1789" spans="1:11" ht="15.75">
      <c r="A1789" s="381">
        <v>1789</v>
      </c>
      <c r="B1789" s="146" t="s">
        <v>1468</v>
      </c>
      <c r="C1789" s="465"/>
      <c r="D1789" t="s">
        <v>905</v>
      </c>
      <c r="E1789" s="472"/>
      <c r="F1789" s="910">
        <f>'44'!P31</f>
        <v>0</v>
      </c>
      <c r="G1789" s="231">
        <f t="shared" si="64"/>
        <v>0</v>
      </c>
      <c r="I1789" s="472"/>
      <c r="J1789" s="1068">
        <f>'45'!P31</f>
        <v>0</v>
      </c>
      <c r="K1789" s="231">
        <f t="shared" si="65"/>
        <v>0</v>
      </c>
    </row>
    <row r="1790" spans="1:11" ht="15.75">
      <c r="A1790" s="381">
        <v>1790</v>
      </c>
      <c r="B1790" s="146" t="s">
        <v>1469</v>
      </c>
      <c r="C1790" s="465"/>
      <c r="D1790" t="s">
        <v>905</v>
      </c>
      <c r="E1790" s="472"/>
      <c r="F1790" s="910">
        <f>'44'!P32</f>
        <v>0</v>
      </c>
      <c r="G1790" s="231">
        <f t="shared" si="64"/>
        <v>0</v>
      </c>
      <c r="I1790" s="472"/>
      <c r="J1790" s="1068">
        <f>'45'!P32</f>
        <v>0</v>
      </c>
      <c r="K1790" s="231">
        <f t="shared" si="65"/>
        <v>0</v>
      </c>
    </row>
    <row r="1791" spans="1:11" ht="15.75">
      <c r="A1791" s="381">
        <v>1791</v>
      </c>
      <c r="B1791" s="146" t="s">
        <v>1432</v>
      </c>
      <c r="C1791" s="465"/>
      <c r="D1791" t="s">
        <v>905</v>
      </c>
      <c r="E1791" s="472"/>
      <c r="F1791" s="910">
        <f>'44'!P33</f>
        <v>0</v>
      </c>
      <c r="G1791" s="231">
        <f t="shared" si="64"/>
        <v>0</v>
      </c>
      <c r="I1791" s="472"/>
      <c r="J1791" s="1068">
        <f>'45'!P33</f>
        <v>0</v>
      </c>
      <c r="K1791" s="231">
        <f t="shared" si="65"/>
        <v>0</v>
      </c>
    </row>
    <row r="1792" spans="1:11" ht="15.75">
      <c r="A1792" s="381">
        <v>1792</v>
      </c>
      <c r="B1792" s="146" t="s">
        <v>1472</v>
      </c>
      <c r="C1792" s="465"/>
      <c r="D1792" t="s">
        <v>905</v>
      </c>
      <c r="E1792" s="472"/>
      <c r="F1792" s="910">
        <f>'44'!P34</f>
        <v>0</v>
      </c>
      <c r="G1792" s="231">
        <f t="shared" si="64"/>
        <v>0</v>
      </c>
      <c r="I1792" s="472"/>
      <c r="J1792" s="1068">
        <f>'45'!P34</f>
        <v>0</v>
      </c>
      <c r="K1792" s="231">
        <f t="shared" si="65"/>
        <v>0</v>
      </c>
    </row>
    <row r="1793" spans="1:11" ht="15.75">
      <c r="A1793" s="381">
        <v>1793</v>
      </c>
      <c r="B1793" s="146" t="s">
        <v>984</v>
      </c>
      <c r="C1793" s="465"/>
      <c r="D1793" t="s">
        <v>905</v>
      </c>
      <c r="E1793" s="472"/>
      <c r="F1793" s="910">
        <f>'44'!P35</f>
        <v>0</v>
      </c>
      <c r="G1793" s="231">
        <f t="shared" si="64"/>
        <v>0</v>
      </c>
      <c r="I1793" s="472"/>
      <c r="J1793" s="1068">
        <f>'45'!P35</f>
        <v>0</v>
      </c>
      <c r="K1793" s="231">
        <f t="shared" si="65"/>
        <v>0</v>
      </c>
    </row>
    <row r="1794" spans="1:11" ht="15.75">
      <c r="A1794" s="381">
        <v>1794</v>
      </c>
      <c r="B1794" s="388" t="s">
        <v>1704</v>
      </c>
      <c r="C1794" s="465"/>
      <c r="D1794" t="s">
        <v>905</v>
      </c>
      <c r="E1794" s="472"/>
      <c r="F1794" s="910">
        <f>'44'!P36</f>
        <v>0</v>
      </c>
      <c r="G1794" s="231">
        <f>F1794-E1794</f>
        <v>0</v>
      </c>
      <c r="I1794" s="472"/>
      <c r="J1794" s="1068">
        <f>'45'!P36</f>
        <v>0</v>
      </c>
      <c r="K1794" s="231">
        <f>J1794-I1794</f>
        <v>0</v>
      </c>
    </row>
    <row r="1795" spans="1:11" ht="15.75">
      <c r="A1795" s="381">
        <v>1795</v>
      </c>
      <c r="B1795" s="146" t="s">
        <v>222</v>
      </c>
      <c r="C1795" s="465"/>
      <c r="D1795" t="s">
        <v>905</v>
      </c>
      <c r="E1795" s="472"/>
      <c r="F1795" s="910">
        <f>'44'!P37</f>
        <v>0</v>
      </c>
      <c r="G1795" s="231">
        <f t="shared" si="64"/>
        <v>0</v>
      </c>
      <c r="I1795" s="472"/>
      <c r="J1795" s="1068">
        <f>'45'!P37</f>
        <v>0</v>
      </c>
      <c r="K1795" s="231">
        <f t="shared" si="65"/>
        <v>0</v>
      </c>
    </row>
    <row r="1796" spans="1:11" ht="15.75">
      <c r="A1796" s="381">
        <v>1796</v>
      </c>
      <c r="B1796" s="146" t="s">
        <v>223</v>
      </c>
      <c r="C1796" s="465"/>
      <c r="D1796" t="s">
        <v>905</v>
      </c>
      <c r="E1796" s="472"/>
      <c r="F1796" s="910">
        <f>'44'!P38</f>
        <v>0</v>
      </c>
      <c r="G1796" s="231">
        <f t="shared" si="64"/>
        <v>0</v>
      </c>
      <c r="I1796" s="472"/>
      <c r="J1796" s="1068">
        <f>'45'!P38</f>
        <v>0</v>
      </c>
      <c r="K1796" s="231">
        <f t="shared" si="65"/>
        <v>0</v>
      </c>
    </row>
    <row r="1797" spans="1:11" ht="15.75">
      <c r="A1797" s="381">
        <v>1797</v>
      </c>
      <c r="B1797" s="146" t="s">
        <v>457</v>
      </c>
      <c r="C1797" s="465"/>
      <c r="D1797" t="s">
        <v>905</v>
      </c>
      <c r="E1797" s="472"/>
      <c r="F1797" s="910">
        <f>'44'!P39</f>
        <v>0</v>
      </c>
      <c r="G1797" s="231">
        <f t="shared" si="64"/>
        <v>0</v>
      </c>
      <c r="I1797" s="472"/>
      <c r="J1797" s="1068">
        <f>'45'!P39</f>
        <v>0</v>
      </c>
      <c r="K1797" s="231">
        <f t="shared" si="65"/>
        <v>0</v>
      </c>
    </row>
    <row r="1798" spans="1:11" ht="15.75">
      <c r="A1798" s="381">
        <v>1798</v>
      </c>
      <c r="B1798" s="146" t="s">
        <v>8</v>
      </c>
      <c r="C1798" s="465"/>
      <c r="D1798" t="s">
        <v>905</v>
      </c>
      <c r="E1798" s="472"/>
      <c r="F1798" s="910">
        <f>'44'!P40</f>
        <v>0</v>
      </c>
      <c r="G1798" s="231">
        <f t="shared" si="64"/>
        <v>0</v>
      </c>
      <c r="I1798" s="472"/>
      <c r="J1798" s="1068">
        <f>'45'!P40</f>
        <v>0</v>
      </c>
      <c r="K1798" s="231">
        <f t="shared" si="65"/>
        <v>0</v>
      </c>
    </row>
    <row r="1799" spans="1:11" ht="15.75">
      <c r="A1799" s="381">
        <v>1799</v>
      </c>
      <c r="B1799" s="146" t="s">
        <v>1470</v>
      </c>
      <c r="C1799" s="465"/>
      <c r="D1799" t="s">
        <v>905</v>
      </c>
      <c r="E1799" s="472"/>
      <c r="F1799" s="910">
        <f>'44'!P41</f>
        <v>0</v>
      </c>
      <c r="G1799" s="231">
        <f t="shared" si="64"/>
        <v>0</v>
      </c>
      <c r="I1799" s="472"/>
      <c r="J1799" s="1068">
        <f>'45'!P41</f>
        <v>0</v>
      </c>
      <c r="K1799" s="231">
        <f t="shared" si="65"/>
        <v>0</v>
      </c>
    </row>
    <row r="1800" spans="1:11" ht="15.75">
      <c r="A1800" s="381">
        <v>1800</v>
      </c>
      <c r="B1800" s="146" t="s">
        <v>227</v>
      </c>
      <c r="C1800" s="465"/>
      <c r="D1800" t="s">
        <v>905</v>
      </c>
      <c r="E1800" s="472"/>
      <c r="F1800" s="910">
        <f>'44'!P42</f>
        <v>0</v>
      </c>
      <c r="G1800" s="231">
        <f t="shared" si="64"/>
        <v>0</v>
      </c>
      <c r="I1800" s="472"/>
      <c r="J1800" s="1068">
        <f>'45'!P42</f>
        <v>0</v>
      </c>
      <c r="K1800" s="231">
        <f t="shared" si="65"/>
        <v>0</v>
      </c>
    </row>
    <row r="1801" spans="1:11" ht="15.75">
      <c r="A1801" s="381">
        <v>1801</v>
      </c>
      <c r="B1801" s="146" t="s">
        <v>1431</v>
      </c>
      <c r="C1801" s="465"/>
      <c r="D1801" t="s">
        <v>905</v>
      </c>
      <c r="E1801" s="472"/>
      <c r="F1801" s="910">
        <f>'44'!P43</f>
        <v>0</v>
      </c>
      <c r="G1801" s="231">
        <f t="shared" si="64"/>
        <v>0</v>
      </c>
      <c r="I1801" s="472"/>
      <c r="J1801" s="1068">
        <f>'45'!P43</f>
        <v>0</v>
      </c>
      <c r="K1801" s="231">
        <f t="shared" si="65"/>
        <v>0</v>
      </c>
    </row>
    <row r="1802" spans="1:11" ht="15.75">
      <c r="A1802" s="381">
        <v>1802</v>
      </c>
      <c r="B1802" s="146" t="s">
        <v>1433</v>
      </c>
      <c r="C1802" s="465"/>
      <c r="D1802" t="s">
        <v>905</v>
      </c>
      <c r="E1802" s="472"/>
      <c r="F1802" s="910">
        <f>'44'!P45</f>
        <v>0</v>
      </c>
      <c r="G1802" s="231">
        <f t="shared" si="64"/>
        <v>0</v>
      </c>
      <c r="I1802" s="472"/>
      <c r="J1802" s="1068">
        <f>'45'!P45</f>
        <v>0</v>
      </c>
      <c r="K1802" s="231">
        <f t="shared" si="65"/>
        <v>0</v>
      </c>
    </row>
    <row r="1803" spans="1:11" ht="15.75">
      <c r="A1803" s="381">
        <v>1803</v>
      </c>
      <c r="B1803" s="146" t="s">
        <v>1434</v>
      </c>
      <c r="C1803" s="465"/>
      <c r="D1803" t="s">
        <v>905</v>
      </c>
      <c r="E1803" s="472"/>
      <c r="F1803" s="910">
        <f>'44'!P47</f>
        <v>0</v>
      </c>
      <c r="G1803" s="231">
        <f t="shared" si="64"/>
        <v>0</v>
      </c>
      <c r="I1803" s="472"/>
      <c r="J1803" s="1068">
        <f>'45'!P47</f>
        <v>0</v>
      </c>
      <c r="K1803" s="231">
        <f t="shared" si="65"/>
        <v>0</v>
      </c>
    </row>
    <row r="1804" spans="1:11" ht="15.75">
      <c r="A1804" s="381">
        <v>1804</v>
      </c>
      <c r="B1804" s="146" t="s">
        <v>1538</v>
      </c>
      <c r="C1804" s="465"/>
      <c r="E1804" s="472"/>
      <c r="G1804" s="231">
        <f t="shared" si="64"/>
        <v>0</v>
      </c>
      <c r="I1804" s="472"/>
      <c r="K1804" s="231">
        <f t="shared" si="65"/>
        <v>0</v>
      </c>
    </row>
    <row r="1805" spans="1:11" ht="15.75">
      <c r="A1805" s="381">
        <v>1805</v>
      </c>
      <c r="B1805" s="146" t="s">
        <v>1539</v>
      </c>
      <c r="C1805" s="465"/>
      <c r="D1805" t="s">
        <v>905</v>
      </c>
      <c r="E1805" s="472"/>
      <c r="F1805" s="910">
        <f>'44'!P53</f>
        <v>0</v>
      </c>
      <c r="G1805" s="231">
        <f t="shared" si="64"/>
        <v>0</v>
      </c>
      <c r="I1805" s="472"/>
      <c r="J1805" s="1068">
        <f>'45'!P53</f>
        <v>0</v>
      </c>
      <c r="K1805" s="231">
        <f t="shared" si="65"/>
        <v>0</v>
      </c>
    </row>
    <row r="1806" spans="1:11" ht="15.75">
      <c r="A1806" s="381">
        <v>1806</v>
      </c>
      <c r="B1806" s="146" t="s">
        <v>1540</v>
      </c>
      <c r="C1806" s="465"/>
      <c r="D1806" t="s">
        <v>905</v>
      </c>
      <c r="E1806" s="472"/>
      <c r="F1806" s="910">
        <f>'44'!P54</f>
        <v>0</v>
      </c>
      <c r="G1806" s="231">
        <f t="shared" si="64"/>
        <v>0</v>
      </c>
      <c r="I1806" s="472"/>
      <c r="J1806" s="1068">
        <f>'45'!P54</f>
        <v>0</v>
      </c>
      <c r="K1806" s="231">
        <f t="shared" si="65"/>
        <v>0</v>
      </c>
    </row>
    <row r="1807" spans="1:11" ht="15.75">
      <c r="A1807" s="381">
        <v>1807</v>
      </c>
      <c r="B1807" s="146" t="s">
        <v>1541</v>
      </c>
      <c r="C1807" s="465"/>
      <c r="D1807" t="s">
        <v>905</v>
      </c>
      <c r="E1807" s="472"/>
      <c r="F1807" s="910">
        <f>'44'!P55</f>
        <v>0</v>
      </c>
      <c r="G1807" s="231">
        <f t="shared" si="64"/>
        <v>0</v>
      </c>
      <c r="I1807" s="472"/>
      <c r="J1807" s="1068">
        <f>'45'!P55</f>
        <v>0</v>
      </c>
      <c r="K1807" s="231">
        <f t="shared" si="65"/>
        <v>0</v>
      </c>
    </row>
    <row r="1808" spans="1:11" ht="15.75">
      <c r="A1808" s="381">
        <v>1808</v>
      </c>
      <c r="B1808" s="146" t="s">
        <v>1542</v>
      </c>
      <c r="C1808" s="465"/>
      <c r="D1808" t="s">
        <v>905</v>
      </c>
      <c r="E1808" s="472"/>
      <c r="F1808" s="910">
        <f>'44'!P56</f>
        <v>0</v>
      </c>
      <c r="G1808" s="231">
        <f t="shared" si="64"/>
        <v>0</v>
      </c>
      <c r="I1808" s="472"/>
      <c r="J1808" s="1068">
        <f>'45'!P56</f>
        <v>0</v>
      </c>
      <c r="K1808" s="231">
        <f t="shared" si="65"/>
        <v>0</v>
      </c>
    </row>
    <row r="1809" spans="1:11" ht="15.75">
      <c r="A1809" s="381">
        <v>1809</v>
      </c>
      <c r="B1809" s="146" t="s">
        <v>1579</v>
      </c>
      <c r="C1809" s="465"/>
      <c r="E1809" s="472"/>
      <c r="F1809" s="910">
        <f>'44'!P57</f>
        <v>0</v>
      </c>
      <c r="G1809" s="231">
        <f t="shared" si="64"/>
        <v>0</v>
      </c>
      <c r="I1809" s="472"/>
      <c r="J1809" s="1068">
        <f>'45'!P57</f>
        <v>0</v>
      </c>
      <c r="K1809" s="231">
        <f t="shared" si="65"/>
        <v>0</v>
      </c>
    </row>
    <row r="1810" spans="1:11" ht="15.75">
      <c r="A1810" s="381">
        <v>1810</v>
      </c>
      <c r="B1810" s="146" t="s">
        <v>1543</v>
      </c>
      <c r="C1810" s="465"/>
      <c r="D1810" t="s">
        <v>905</v>
      </c>
      <c r="E1810" s="472"/>
      <c r="F1810" s="910">
        <f>'44'!P58</f>
        <v>0</v>
      </c>
      <c r="G1810" s="231">
        <f t="shared" si="64"/>
        <v>0</v>
      </c>
      <c r="I1810" s="472"/>
      <c r="J1810" s="1068">
        <f>'45'!P58</f>
        <v>0</v>
      </c>
      <c r="K1810" s="231">
        <f t="shared" si="65"/>
        <v>0</v>
      </c>
    </row>
    <row r="1811" spans="1:11" ht="15.75">
      <c r="A1811" s="381">
        <v>1811</v>
      </c>
      <c r="B1811" s="146" t="s">
        <v>106</v>
      </c>
      <c r="C1811" s="465"/>
      <c r="D1811" t="s">
        <v>905</v>
      </c>
      <c r="E1811" s="472"/>
      <c r="F1811" s="910">
        <f>'44'!P59</f>
        <v>0</v>
      </c>
      <c r="G1811" s="231">
        <f t="shared" si="64"/>
        <v>0</v>
      </c>
      <c r="I1811" s="472"/>
      <c r="J1811" s="1068">
        <f>'45'!P59</f>
        <v>0</v>
      </c>
      <c r="K1811" s="231">
        <f t="shared" si="65"/>
        <v>0</v>
      </c>
    </row>
    <row r="1812" spans="1:11" ht="15.75">
      <c r="A1812" s="381">
        <v>1812</v>
      </c>
      <c r="B1812" s="891" t="s">
        <v>1476</v>
      </c>
      <c r="C1812" s="465"/>
      <c r="E1812" s="472"/>
      <c r="G1812" s="231">
        <f t="shared" ref="G1812:G1877" si="66">F1812-E1812</f>
        <v>0</v>
      </c>
      <c r="I1812" s="472"/>
      <c r="K1812" s="231">
        <f t="shared" si="65"/>
        <v>0</v>
      </c>
    </row>
    <row r="1813" spans="1:11" ht="15.75">
      <c r="A1813" s="381">
        <v>1813</v>
      </c>
      <c r="B1813" s="146" t="s">
        <v>1467</v>
      </c>
      <c r="C1813" s="465"/>
      <c r="D1813" t="s">
        <v>905</v>
      </c>
      <c r="E1813" s="472"/>
      <c r="F1813" s="910">
        <f>'44'!R15</f>
        <v>19478</v>
      </c>
      <c r="G1813" s="231">
        <f t="shared" si="66"/>
        <v>19478</v>
      </c>
      <c r="I1813" s="472"/>
      <c r="J1813" s="1068">
        <f>'45'!R15</f>
        <v>0</v>
      </c>
      <c r="K1813" s="231">
        <f t="shared" si="65"/>
        <v>0</v>
      </c>
    </row>
    <row r="1814" spans="1:11" ht="15.75">
      <c r="A1814" s="381">
        <v>1814</v>
      </c>
      <c r="B1814" s="146" t="s">
        <v>1568</v>
      </c>
      <c r="C1814" s="465"/>
      <c r="D1814" t="s">
        <v>905</v>
      </c>
      <c r="E1814" s="472"/>
      <c r="F1814" s="910">
        <f>'44'!R16</f>
        <v>0</v>
      </c>
      <c r="G1814" s="231">
        <f t="shared" si="66"/>
        <v>0</v>
      </c>
      <c r="I1814" s="472"/>
      <c r="J1814" s="1068">
        <f>'45'!R16</f>
        <v>0</v>
      </c>
      <c r="K1814" s="231">
        <f t="shared" si="65"/>
        <v>0</v>
      </c>
    </row>
    <row r="1815" spans="1:11" ht="15.75">
      <c r="A1815" s="381">
        <v>1815</v>
      </c>
      <c r="B1815" s="146" t="s">
        <v>1468</v>
      </c>
      <c r="C1815" s="465"/>
      <c r="D1815" t="s">
        <v>905</v>
      </c>
      <c r="E1815" s="472"/>
      <c r="F1815" s="910">
        <f>'44'!R17</f>
        <v>0</v>
      </c>
      <c r="G1815" s="231">
        <f t="shared" si="66"/>
        <v>0</v>
      </c>
      <c r="I1815" s="472"/>
      <c r="J1815" s="1068">
        <f>'45'!R17</f>
        <v>1051</v>
      </c>
      <c r="K1815" s="231">
        <f t="shared" si="65"/>
        <v>1051</v>
      </c>
    </row>
    <row r="1816" spans="1:11" ht="15.75">
      <c r="A1816" s="381">
        <v>1816</v>
      </c>
      <c r="B1816" s="146" t="s">
        <v>1469</v>
      </c>
      <c r="C1816" s="465"/>
      <c r="D1816" t="s">
        <v>905</v>
      </c>
      <c r="E1816" s="472"/>
      <c r="F1816" s="910">
        <f>'44'!R18</f>
        <v>0</v>
      </c>
      <c r="G1816" s="231">
        <f t="shared" si="66"/>
        <v>0</v>
      </c>
      <c r="I1816" s="472"/>
      <c r="J1816" s="1068">
        <f>'45'!R18</f>
        <v>18079</v>
      </c>
      <c r="K1816" s="231">
        <f t="shared" si="65"/>
        <v>18079</v>
      </c>
    </row>
    <row r="1817" spans="1:11" ht="15.75">
      <c r="A1817" s="381">
        <v>1817</v>
      </c>
      <c r="B1817" s="146" t="s">
        <v>1430</v>
      </c>
      <c r="C1817" s="465"/>
      <c r="D1817" t="s">
        <v>905</v>
      </c>
      <c r="E1817" s="472"/>
      <c r="F1817" s="910">
        <f>'44'!R19</f>
        <v>19478</v>
      </c>
      <c r="G1817" s="231">
        <f t="shared" si="66"/>
        <v>19478</v>
      </c>
      <c r="I1817" s="472"/>
      <c r="J1817" s="1068">
        <f>'45'!R19</f>
        <v>19130</v>
      </c>
      <c r="K1817" s="231">
        <f t="shared" si="65"/>
        <v>19130</v>
      </c>
    </row>
    <row r="1818" spans="1:11" ht="15.75">
      <c r="A1818" s="381">
        <v>1818</v>
      </c>
      <c r="B1818" s="146" t="s">
        <v>482</v>
      </c>
      <c r="C1818" s="465"/>
      <c r="D1818" t="s">
        <v>905</v>
      </c>
      <c r="E1818" s="472"/>
      <c r="F1818" s="910">
        <f>'44'!R20</f>
        <v>18895</v>
      </c>
      <c r="G1818" s="231">
        <f t="shared" si="66"/>
        <v>18895</v>
      </c>
      <c r="I1818" s="472"/>
      <c r="J1818" s="1068">
        <f>'45'!R20</f>
        <v>267</v>
      </c>
      <c r="K1818" s="231">
        <f t="shared" si="65"/>
        <v>267</v>
      </c>
    </row>
    <row r="1819" spans="1:11" ht="15.75">
      <c r="A1819" s="381">
        <v>1819</v>
      </c>
      <c r="B1819" s="146" t="s">
        <v>221</v>
      </c>
      <c r="C1819" s="465"/>
      <c r="D1819" t="s">
        <v>905</v>
      </c>
      <c r="E1819" s="472"/>
      <c r="F1819" s="910">
        <f>'44'!R21</f>
        <v>0</v>
      </c>
      <c r="G1819" s="231">
        <f t="shared" si="66"/>
        <v>0</v>
      </c>
      <c r="I1819" s="472"/>
      <c r="J1819" s="1068">
        <f>'45'!R21</f>
        <v>0</v>
      </c>
      <c r="K1819" s="231">
        <f t="shared" si="65"/>
        <v>0</v>
      </c>
    </row>
    <row r="1820" spans="1:11" ht="15.75">
      <c r="A1820" s="381">
        <v>1820</v>
      </c>
      <c r="B1820" s="388" t="s">
        <v>1704</v>
      </c>
      <c r="C1820" s="465"/>
      <c r="D1820" t="s">
        <v>905</v>
      </c>
      <c r="E1820" s="472"/>
      <c r="F1820" s="910">
        <f>'44'!R22</f>
        <v>-420</v>
      </c>
      <c r="G1820" s="231">
        <f>F1820-E1820</f>
        <v>-420</v>
      </c>
      <c r="I1820" s="472"/>
      <c r="J1820" s="1068">
        <f>'45'!R22</f>
        <v>0</v>
      </c>
      <c r="K1820" s="231">
        <f>J1820-I1820</f>
        <v>0</v>
      </c>
    </row>
    <row r="1821" spans="1:11" ht="15.75">
      <c r="A1821" s="381">
        <v>1821</v>
      </c>
      <c r="B1821" s="146" t="s">
        <v>222</v>
      </c>
      <c r="C1821" s="465"/>
      <c r="D1821" t="s">
        <v>905</v>
      </c>
      <c r="E1821" s="472"/>
      <c r="F1821" s="910">
        <f>'44'!R23</f>
        <v>0</v>
      </c>
      <c r="G1821" s="231">
        <f t="shared" si="66"/>
        <v>0</v>
      </c>
      <c r="I1821" s="472"/>
      <c r="J1821" s="1068">
        <f>'45'!R23</f>
        <v>0</v>
      </c>
      <c r="K1821" s="231">
        <f t="shared" si="65"/>
        <v>0</v>
      </c>
    </row>
    <row r="1822" spans="1:11" ht="15.75">
      <c r="A1822" s="381">
        <v>1822</v>
      </c>
      <c r="B1822" s="146" t="s">
        <v>223</v>
      </c>
      <c r="C1822" s="465"/>
      <c r="D1822" t="s">
        <v>905</v>
      </c>
      <c r="E1822" s="472"/>
      <c r="F1822" s="910">
        <f>'44'!R24</f>
        <v>0</v>
      </c>
      <c r="G1822" s="231">
        <f t="shared" si="66"/>
        <v>0</v>
      </c>
      <c r="I1822" s="472"/>
      <c r="J1822" s="1068">
        <f>'45'!R24</f>
        <v>81</v>
      </c>
      <c r="K1822" s="231">
        <f t="shared" si="65"/>
        <v>81</v>
      </c>
    </row>
    <row r="1823" spans="1:11" ht="15.75">
      <c r="A1823" s="381">
        <v>1823</v>
      </c>
      <c r="B1823" s="146" t="s">
        <v>457</v>
      </c>
      <c r="C1823" s="465"/>
      <c r="D1823" t="s">
        <v>905</v>
      </c>
      <c r="E1823" s="472"/>
      <c r="F1823" s="910">
        <f>'44'!R25</f>
        <v>0</v>
      </c>
      <c r="G1823" s="231">
        <f t="shared" si="66"/>
        <v>0</v>
      </c>
      <c r="I1823" s="472"/>
      <c r="J1823" s="1068">
        <f>'45'!R25</f>
        <v>0</v>
      </c>
      <c r="K1823" s="231">
        <f t="shared" si="65"/>
        <v>0</v>
      </c>
    </row>
    <row r="1824" spans="1:11" ht="15.75">
      <c r="A1824" s="381">
        <v>1824</v>
      </c>
      <c r="B1824" s="146" t="s">
        <v>8</v>
      </c>
      <c r="C1824" s="465"/>
      <c r="D1824" t="s">
        <v>905</v>
      </c>
      <c r="E1824" s="472"/>
      <c r="F1824" s="910">
        <f>'44'!R26</f>
        <v>0</v>
      </c>
      <c r="G1824" s="231">
        <f t="shared" si="66"/>
        <v>0</v>
      </c>
      <c r="I1824" s="472"/>
      <c r="J1824" s="1068">
        <f>'45'!R26</f>
        <v>0</v>
      </c>
      <c r="K1824" s="231">
        <f t="shared" si="65"/>
        <v>0</v>
      </c>
    </row>
    <row r="1825" spans="1:11" ht="15.75">
      <c r="A1825" s="381">
        <v>1825</v>
      </c>
      <c r="B1825" s="146" t="s">
        <v>1470</v>
      </c>
      <c r="C1825" s="465"/>
      <c r="D1825" t="s">
        <v>905</v>
      </c>
      <c r="E1825" s="472"/>
      <c r="F1825" s="910">
        <f>'44'!R27</f>
        <v>-212</v>
      </c>
      <c r="G1825" s="231">
        <f t="shared" si="66"/>
        <v>-212</v>
      </c>
      <c r="I1825" s="472"/>
      <c r="J1825" s="1068">
        <f>'45'!R27</f>
        <v>0</v>
      </c>
      <c r="K1825" s="231">
        <f t="shared" si="65"/>
        <v>0</v>
      </c>
    </row>
    <row r="1826" spans="1:11" ht="15.75">
      <c r="A1826" s="381">
        <v>1826</v>
      </c>
      <c r="B1826" s="146" t="s">
        <v>1431</v>
      </c>
      <c r="C1826" s="465"/>
      <c r="D1826" t="s">
        <v>905</v>
      </c>
      <c r="E1826" s="472"/>
      <c r="F1826" s="910">
        <f>'44'!R28</f>
        <v>37741</v>
      </c>
      <c r="G1826" s="231">
        <f t="shared" si="66"/>
        <v>37741</v>
      </c>
      <c r="I1826" s="472"/>
      <c r="J1826" s="1068">
        <f>'45'!R28</f>
        <v>19478</v>
      </c>
      <c r="K1826" s="231">
        <f t="shared" si="65"/>
        <v>19478</v>
      </c>
    </row>
    <row r="1827" spans="1:11" ht="15.75">
      <c r="A1827" s="381">
        <v>1827</v>
      </c>
      <c r="B1827" s="146" t="s">
        <v>1471</v>
      </c>
      <c r="C1827" s="465"/>
      <c r="D1827" t="s">
        <v>905</v>
      </c>
      <c r="E1827" s="472"/>
      <c r="F1827" s="910">
        <f>'44'!R30</f>
        <v>2676</v>
      </c>
      <c r="G1827" s="231">
        <f t="shared" si="66"/>
        <v>2676</v>
      </c>
      <c r="I1827" s="472"/>
      <c r="J1827" s="1068">
        <f>'45'!R30</f>
        <v>0</v>
      </c>
      <c r="K1827" s="231">
        <f t="shared" si="65"/>
        <v>0</v>
      </c>
    </row>
    <row r="1828" spans="1:11" ht="15.75">
      <c r="A1828" s="381">
        <v>1828</v>
      </c>
      <c r="B1828" s="146" t="s">
        <v>1468</v>
      </c>
      <c r="C1828" s="465"/>
      <c r="D1828" t="s">
        <v>905</v>
      </c>
      <c r="E1828" s="472"/>
      <c r="F1828" s="910">
        <f>'44'!R31</f>
        <v>0</v>
      </c>
      <c r="G1828" s="231">
        <f t="shared" si="66"/>
        <v>0</v>
      </c>
      <c r="I1828" s="472"/>
      <c r="J1828" s="1068">
        <f>'45'!R31</f>
        <v>151</v>
      </c>
      <c r="K1828" s="231">
        <f t="shared" si="65"/>
        <v>151</v>
      </c>
    </row>
    <row r="1829" spans="1:11" ht="15.75">
      <c r="A1829" s="381">
        <v>1829</v>
      </c>
      <c r="B1829" s="146" t="s">
        <v>1469</v>
      </c>
      <c r="C1829" s="465"/>
      <c r="D1829" t="s">
        <v>905</v>
      </c>
      <c r="E1829" s="472"/>
      <c r="F1829" s="910">
        <f>'44'!R32</f>
        <v>0</v>
      </c>
      <c r="G1829" s="231">
        <f t="shared" si="66"/>
        <v>0</v>
      </c>
      <c r="I1829" s="472"/>
      <c r="J1829" s="1068">
        <f>'45'!R32</f>
        <v>0</v>
      </c>
      <c r="K1829" s="231">
        <f t="shared" si="65"/>
        <v>0</v>
      </c>
    </row>
    <row r="1830" spans="1:11" ht="15.75">
      <c r="A1830" s="381">
        <v>1830</v>
      </c>
      <c r="B1830" s="146" t="s">
        <v>1432</v>
      </c>
      <c r="C1830" s="465"/>
      <c r="D1830" t="s">
        <v>905</v>
      </c>
      <c r="E1830" s="472"/>
      <c r="F1830" s="910">
        <f>'44'!R33</f>
        <v>2676</v>
      </c>
      <c r="G1830" s="231">
        <f t="shared" si="66"/>
        <v>2676</v>
      </c>
      <c r="I1830" s="472"/>
      <c r="J1830" s="1068">
        <f>'45'!R33</f>
        <v>151</v>
      </c>
      <c r="K1830" s="231">
        <f t="shared" si="65"/>
        <v>151</v>
      </c>
    </row>
    <row r="1831" spans="1:11" ht="15.75">
      <c r="A1831" s="381">
        <v>1831</v>
      </c>
      <c r="B1831" s="146" t="s">
        <v>1472</v>
      </c>
      <c r="C1831" s="465"/>
      <c r="D1831" t="s">
        <v>905</v>
      </c>
      <c r="E1831" s="472"/>
      <c r="F1831" s="910">
        <f>'44'!R34</f>
        <v>0</v>
      </c>
      <c r="G1831" s="231">
        <f t="shared" si="66"/>
        <v>0</v>
      </c>
      <c r="I1831" s="472"/>
      <c r="J1831" s="1068">
        <f>'45'!R34</f>
        <v>0</v>
      </c>
      <c r="K1831" s="231">
        <f t="shared" si="65"/>
        <v>0</v>
      </c>
    </row>
    <row r="1832" spans="1:11" ht="15.75">
      <c r="A1832" s="381">
        <v>1832</v>
      </c>
      <c r="B1832" s="146" t="s">
        <v>984</v>
      </c>
      <c r="C1832" s="465"/>
      <c r="D1832" t="s">
        <v>905</v>
      </c>
      <c r="E1832" s="472"/>
      <c r="F1832" s="910">
        <f>'44'!R35</f>
        <v>0</v>
      </c>
      <c r="G1832" s="231">
        <f t="shared" si="66"/>
        <v>0</v>
      </c>
      <c r="I1832" s="472"/>
      <c r="J1832" s="1068">
        <f>'45'!R35</f>
        <v>0</v>
      </c>
      <c r="K1832" s="231">
        <f t="shared" si="65"/>
        <v>0</v>
      </c>
    </row>
    <row r="1833" spans="1:11" ht="15.75">
      <c r="A1833" s="381">
        <v>1833</v>
      </c>
      <c r="B1833" s="388" t="s">
        <v>1704</v>
      </c>
      <c r="C1833" s="465"/>
      <c r="D1833" t="s">
        <v>905</v>
      </c>
      <c r="E1833" s="472"/>
      <c r="F1833" s="910">
        <f>'44'!R36</f>
        <v>-77</v>
      </c>
      <c r="G1833" s="231">
        <f>F1833-E1833</f>
        <v>-77</v>
      </c>
      <c r="I1833" s="472"/>
      <c r="J1833" s="1068">
        <f>'45'!R36</f>
        <v>0</v>
      </c>
      <c r="K1833" s="231">
        <f>J1833-I1833</f>
        <v>0</v>
      </c>
    </row>
    <row r="1834" spans="1:11" ht="15.75">
      <c r="A1834" s="381">
        <v>1834</v>
      </c>
      <c r="B1834" s="146" t="s">
        <v>222</v>
      </c>
      <c r="C1834" s="465"/>
      <c r="D1834" t="s">
        <v>905</v>
      </c>
      <c r="E1834" s="472"/>
      <c r="F1834" s="910">
        <f>'44'!R37</f>
        <v>0</v>
      </c>
      <c r="G1834" s="231">
        <f t="shared" si="66"/>
        <v>0</v>
      </c>
      <c r="I1834" s="472"/>
      <c r="J1834" s="1068">
        <f>'45'!R37</f>
        <v>0</v>
      </c>
      <c r="K1834" s="231">
        <f t="shared" si="65"/>
        <v>0</v>
      </c>
    </row>
    <row r="1835" spans="1:11" ht="15.75">
      <c r="A1835" s="381">
        <v>1835</v>
      </c>
      <c r="B1835" s="146" t="s">
        <v>223</v>
      </c>
      <c r="C1835" s="465"/>
      <c r="D1835" t="s">
        <v>905</v>
      </c>
      <c r="E1835" s="472"/>
      <c r="F1835" s="910">
        <f>'44'!R38</f>
        <v>0</v>
      </c>
      <c r="G1835" s="231">
        <f t="shared" si="66"/>
        <v>0</v>
      </c>
      <c r="I1835" s="472"/>
      <c r="J1835" s="1068">
        <f>'45'!R38</f>
        <v>0</v>
      </c>
      <c r="K1835" s="231">
        <f t="shared" si="65"/>
        <v>0</v>
      </c>
    </row>
    <row r="1836" spans="1:11" ht="15.75">
      <c r="A1836" s="381">
        <v>1836</v>
      </c>
      <c r="B1836" s="146" t="s">
        <v>457</v>
      </c>
      <c r="C1836" s="465"/>
      <c r="D1836" t="s">
        <v>905</v>
      </c>
      <c r="E1836" s="472"/>
      <c r="F1836" s="910">
        <f>'44'!R39</f>
        <v>0</v>
      </c>
      <c r="G1836" s="231">
        <f t="shared" si="66"/>
        <v>0</v>
      </c>
      <c r="I1836" s="472"/>
      <c r="J1836" s="1068">
        <f>'45'!R39</f>
        <v>0</v>
      </c>
      <c r="K1836" s="231">
        <f t="shared" si="65"/>
        <v>0</v>
      </c>
    </row>
    <row r="1837" spans="1:11" ht="15.75">
      <c r="A1837" s="381">
        <v>1837</v>
      </c>
      <c r="B1837" s="146" t="s">
        <v>8</v>
      </c>
      <c r="C1837" s="465"/>
      <c r="D1837" t="s">
        <v>905</v>
      </c>
      <c r="E1837" s="472"/>
      <c r="F1837" s="910">
        <f>'44'!R40</f>
        <v>0</v>
      </c>
      <c r="G1837" s="231">
        <f t="shared" si="66"/>
        <v>0</v>
      </c>
      <c r="I1837" s="472"/>
      <c r="J1837" s="1068">
        <f>'45'!R40</f>
        <v>0</v>
      </c>
      <c r="K1837" s="231">
        <f t="shared" si="65"/>
        <v>0</v>
      </c>
    </row>
    <row r="1838" spans="1:11" ht="15.75">
      <c r="A1838" s="381">
        <v>1838</v>
      </c>
      <c r="B1838" s="146" t="s">
        <v>1470</v>
      </c>
      <c r="C1838" s="465"/>
      <c r="D1838" t="s">
        <v>905</v>
      </c>
      <c r="E1838" s="472"/>
      <c r="F1838" s="910">
        <f>'44'!R41</f>
        <v>-212</v>
      </c>
      <c r="G1838" s="231">
        <f t="shared" si="66"/>
        <v>-212</v>
      </c>
      <c r="I1838" s="472"/>
      <c r="J1838" s="1068">
        <f>'45'!R41</f>
        <v>0</v>
      </c>
      <c r="K1838" s="231">
        <f t="shared" si="65"/>
        <v>0</v>
      </c>
    </row>
    <row r="1839" spans="1:11" ht="15.75">
      <c r="A1839" s="381">
        <v>1839</v>
      </c>
      <c r="B1839" s="146" t="s">
        <v>227</v>
      </c>
      <c r="C1839" s="465"/>
      <c r="D1839" t="s">
        <v>905</v>
      </c>
      <c r="E1839" s="472"/>
      <c r="F1839" s="910">
        <f>'44'!R42</f>
        <v>4085</v>
      </c>
      <c r="G1839" s="231">
        <f t="shared" si="66"/>
        <v>4085</v>
      </c>
      <c r="I1839" s="472"/>
      <c r="J1839" s="1068">
        <f>'45'!R42</f>
        <v>2525</v>
      </c>
      <c r="K1839" s="231">
        <f t="shared" si="65"/>
        <v>2525</v>
      </c>
    </row>
    <row r="1840" spans="1:11" ht="15.75">
      <c r="A1840" s="381">
        <v>1840</v>
      </c>
      <c r="B1840" s="146" t="s">
        <v>1431</v>
      </c>
      <c r="C1840" s="465"/>
      <c r="D1840" t="s">
        <v>905</v>
      </c>
      <c r="E1840" s="472"/>
      <c r="F1840" s="910">
        <f>'44'!R43</f>
        <v>6472</v>
      </c>
      <c r="G1840" s="231">
        <f t="shared" si="66"/>
        <v>6472</v>
      </c>
      <c r="I1840" s="472"/>
      <c r="J1840" s="1068">
        <f>'45'!R43</f>
        <v>2676</v>
      </c>
      <c r="K1840" s="231">
        <f t="shared" si="65"/>
        <v>2676</v>
      </c>
    </row>
    <row r="1841" spans="1:11" ht="15.75">
      <c r="A1841" s="381">
        <v>1841</v>
      </c>
      <c r="B1841" s="146" t="s">
        <v>1433</v>
      </c>
      <c r="C1841" s="465"/>
      <c r="D1841" t="s">
        <v>905</v>
      </c>
      <c r="E1841" s="472"/>
      <c r="F1841" s="910">
        <f>'44'!R45</f>
        <v>16802</v>
      </c>
      <c r="G1841" s="231">
        <f t="shared" si="66"/>
        <v>16802</v>
      </c>
      <c r="I1841" s="472"/>
      <c r="J1841" s="1068">
        <f>'45'!R45</f>
        <v>18979</v>
      </c>
      <c r="K1841" s="231">
        <f t="shared" si="65"/>
        <v>18979</v>
      </c>
    </row>
    <row r="1842" spans="1:11" ht="15.75">
      <c r="A1842" s="381">
        <v>1842</v>
      </c>
      <c r="B1842" s="146" t="s">
        <v>1434</v>
      </c>
      <c r="C1842" s="465"/>
      <c r="D1842" t="s">
        <v>905</v>
      </c>
      <c r="E1842" s="472"/>
      <c r="F1842" s="910">
        <f>'44'!R47</f>
        <v>31269</v>
      </c>
      <c r="G1842" s="231">
        <f t="shared" si="66"/>
        <v>31269</v>
      </c>
      <c r="I1842" s="472"/>
      <c r="J1842" s="1068">
        <f>'45'!R47</f>
        <v>16802</v>
      </c>
      <c r="K1842" s="231">
        <f t="shared" si="65"/>
        <v>16802</v>
      </c>
    </row>
    <row r="1843" spans="1:11" ht="15.75">
      <c r="A1843" s="381">
        <v>1843</v>
      </c>
      <c r="B1843" s="146" t="s">
        <v>1538</v>
      </c>
      <c r="C1843" s="465"/>
      <c r="E1843" s="472"/>
      <c r="G1843" s="231">
        <f t="shared" si="66"/>
        <v>0</v>
      </c>
      <c r="I1843" s="472"/>
      <c r="K1843" s="231">
        <f t="shared" si="65"/>
        <v>0</v>
      </c>
    </row>
    <row r="1844" spans="1:11" ht="15.75">
      <c r="A1844" s="381">
        <v>1844</v>
      </c>
      <c r="B1844" s="146" t="s">
        <v>1539</v>
      </c>
      <c r="C1844" s="465"/>
      <c r="D1844" t="s">
        <v>905</v>
      </c>
      <c r="E1844" s="472"/>
      <c r="F1844" s="910">
        <f>'44'!R53</f>
        <v>0</v>
      </c>
      <c r="G1844" s="231">
        <f t="shared" si="66"/>
        <v>0</v>
      </c>
      <c r="I1844" s="472"/>
      <c r="J1844" s="1068">
        <f>'45'!R53</f>
        <v>0</v>
      </c>
      <c r="K1844" s="231">
        <f t="shared" si="65"/>
        <v>0</v>
      </c>
    </row>
    <row r="1845" spans="1:11" ht="15.75">
      <c r="A1845" s="381">
        <v>1845</v>
      </c>
      <c r="B1845" s="146" t="s">
        <v>1540</v>
      </c>
      <c r="C1845" s="465"/>
      <c r="D1845" t="s">
        <v>905</v>
      </c>
      <c r="E1845" s="472"/>
      <c r="F1845" s="910">
        <f>'44'!R54</f>
        <v>0</v>
      </c>
      <c r="G1845" s="231">
        <f t="shared" si="66"/>
        <v>0</v>
      </c>
      <c r="I1845" s="472"/>
      <c r="J1845" s="1068">
        <f>'45'!R54</f>
        <v>0</v>
      </c>
      <c r="K1845" s="231">
        <f t="shared" ref="K1845:K1908" si="67">J1845-I1845</f>
        <v>0</v>
      </c>
    </row>
    <row r="1846" spans="1:11" ht="15.75">
      <c r="A1846" s="381">
        <v>1846</v>
      </c>
      <c r="B1846" s="146" t="s">
        <v>1541</v>
      </c>
      <c r="C1846" s="465"/>
      <c r="D1846" t="s">
        <v>905</v>
      </c>
      <c r="E1846" s="472"/>
      <c r="F1846" s="910">
        <f>'44'!R55</f>
        <v>937</v>
      </c>
      <c r="G1846" s="231">
        <f t="shared" si="66"/>
        <v>937</v>
      </c>
      <c r="I1846" s="472"/>
      <c r="J1846" s="1068">
        <f>'45'!R55</f>
        <v>994</v>
      </c>
      <c r="K1846" s="231">
        <f t="shared" si="67"/>
        <v>994</v>
      </c>
    </row>
    <row r="1847" spans="1:11" ht="15.75">
      <c r="A1847" s="381">
        <v>1847</v>
      </c>
      <c r="B1847" s="146" t="s">
        <v>1542</v>
      </c>
      <c r="C1847" s="465"/>
      <c r="D1847" t="s">
        <v>905</v>
      </c>
      <c r="E1847" s="472"/>
      <c r="F1847" s="910">
        <f>'44'!R56</f>
        <v>0</v>
      </c>
      <c r="G1847" s="231">
        <f t="shared" si="66"/>
        <v>0</v>
      </c>
      <c r="I1847" s="472"/>
      <c r="J1847" s="1068">
        <f>'45'!R56</f>
        <v>0</v>
      </c>
      <c r="K1847" s="231">
        <f t="shared" si="67"/>
        <v>0</v>
      </c>
    </row>
    <row r="1848" spans="1:11" ht="15.75">
      <c r="A1848" s="381">
        <v>1848</v>
      </c>
      <c r="B1848" s="146" t="s">
        <v>1579</v>
      </c>
      <c r="C1848" s="465"/>
      <c r="E1848" s="472"/>
      <c r="F1848" s="910">
        <f>'44'!R57</f>
        <v>0</v>
      </c>
      <c r="G1848" s="231">
        <f t="shared" si="66"/>
        <v>0</v>
      </c>
      <c r="I1848" s="472"/>
      <c r="J1848" s="1068">
        <f>'45'!R57</f>
        <v>0</v>
      </c>
      <c r="K1848" s="231">
        <f t="shared" si="67"/>
        <v>0</v>
      </c>
    </row>
    <row r="1849" spans="1:11" ht="15.75">
      <c r="A1849" s="381">
        <v>1849</v>
      </c>
      <c r="B1849" s="146" t="s">
        <v>1543</v>
      </c>
      <c r="C1849" s="465"/>
      <c r="D1849" t="s">
        <v>905</v>
      </c>
      <c r="E1849" s="472"/>
      <c r="F1849" s="910">
        <f>'44'!R58</f>
        <v>30332</v>
      </c>
      <c r="G1849" s="231">
        <f t="shared" si="66"/>
        <v>30332</v>
      </c>
      <c r="I1849" s="472"/>
      <c r="J1849" s="1068">
        <f>'45'!R58</f>
        <v>15808</v>
      </c>
      <c r="K1849" s="231">
        <f t="shared" si="67"/>
        <v>15808</v>
      </c>
    </row>
    <row r="1850" spans="1:11" ht="15.75">
      <c r="A1850" s="381">
        <v>1850</v>
      </c>
      <c r="B1850" s="146" t="s">
        <v>106</v>
      </c>
      <c r="C1850" s="465"/>
      <c r="D1850" t="s">
        <v>905</v>
      </c>
      <c r="E1850" s="472"/>
      <c r="F1850" s="910">
        <f>'44'!R59</f>
        <v>31269</v>
      </c>
      <c r="G1850" s="231">
        <f t="shared" si="66"/>
        <v>31269</v>
      </c>
      <c r="I1850" s="472"/>
      <c r="J1850" s="1068">
        <f>'45'!R59</f>
        <v>16802</v>
      </c>
      <c r="K1850" s="231">
        <f t="shared" si="67"/>
        <v>16802</v>
      </c>
    </row>
    <row r="1851" spans="1:11" ht="15.75">
      <c r="A1851" s="381">
        <v>1851</v>
      </c>
      <c r="B1851" s="341" t="s">
        <v>475</v>
      </c>
      <c r="E1851" s="472"/>
      <c r="G1851" s="231">
        <f t="shared" si="66"/>
        <v>0</v>
      </c>
      <c r="I1851" s="472"/>
      <c r="K1851" s="231">
        <f t="shared" si="67"/>
        <v>0</v>
      </c>
    </row>
    <row r="1852" spans="1:11" ht="15.75">
      <c r="A1852" s="381">
        <v>1852</v>
      </c>
      <c r="B1852" s="341" t="s">
        <v>1000</v>
      </c>
      <c r="E1852" s="472"/>
      <c r="G1852" s="231">
        <f t="shared" si="66"/>
        <v>0</v>
      </c>
      <c r="I1852" s="472"/>
      <c r="K1852" s="231">
        <f t="shared" si="67"/>
        <v>0</v>
      </c>
    </row>
    <row r="1853" spans="1:11">
      <c r="A1853" s="381">
        <v>1853</v>
      </c>
      <c r="B1853" s="146" t="s">
        <v>1477</v>
      </c>
      <c r="D1853" t="s">
        <v>905</v>
      </c>
      <c r="E1853" s="472"/>
      <c r="F1853" s="910">
        <f>'47'!B11</f>
        <v>13200</v>
      </c>
      <c r="G1853" s="231">
        <f t="shared" si="66"/>
        <v>13200</v>
      </c>
      <c r="I1853" s="472"/>
      <c r="J1853" s="910">
        <f>'48'!B11</f>
        <v>12862</v>
      </c>
      <c r="K1853" s="231">
        <f t="shared" si="67"/>
        <v>12862</v>
      </c>
    </row>
    <row r="1854" spans="1:11">
      <c r="A1854" s="381">
        <v>1854</v>
      </c>
      <c r="B1854" s="146" t="s">
        <v>1536</v>
      </c>
      <c r="D1854" t="s">
        <v>905</v>
      </c>
      <c r="E1854" s="472"/>
      <c r="F1854" s="910">
        <f>'47'!B12</f>
        <v>0</v>
      </c>
      <c r="G1854" s="231">
        <f t="shared" si="66"/>
        <v>0</v>
      </c>
      <c r="I1854" s="472"/>
      <c r="J1854" s="910">
        <f>'48'!B12</f>
        <v>0</v>
      </c>
      <c r="K1854" s="231">
        <f t="shared" si="67"/>
        <v>0</v>
      </c>
    </row>
    <row r="1855" spans="1:11">
      <c r="A1855" s="381">
        <v>1855</v>
      </c>
      <c r="B1855" s="146" t="s">
        <v>1464</v>
      </c>
      <c r="D1855" t="s">
        <v>905</v>
      </c>
      <c r="E1855" s="472"/>
      <c r="F1855" s="910">
        <f>'47'!B13</f>
        <v>0</v>
      </c>
      <c r="G1855" s="231">
        <f t="shared" si="66"/>
        <v>0</v>
      </c>
      <c r="I1855" s="472"/>
      <c r="J1855" s="910">
        <f>'48'!B13</f>
        <v>0</v>
      </c>
      <c r="K1855" s="231">
        <f t="shared" si="67"/>
        <v>0</v>
      </c>
    </row>
    <row r="1856" spans="1:11">
      <c r="A1856" s="381">
        <v>1856</v>
      </c>
      <c r="B1856" s="146" t="s">
        <v>1001</v>
      </c>
      <c r="D1856" t="s">
        <v>905</v>
      </c>
      <c r="E1856" s="472"/>
      <c r="F1856" s="910">
        <f>'47'!B14</f>
        <v>13200</v>
      </c>
      <c r="G1856" s="231">
        <f t="shared" si="66"/>
        <v>13200</v>
      </c>
      <c r="I1856" s="472"/>
      <c r="J1856" s="910">
        <f>'48'!B14</f>
        <v>12862</v>
      </c>
      <c r="K1856" s="231">
        <f t="shared" si="67"/>
        <v>12862</v>
      </c>
    </row>
    <row r="1857" spans="1:11">
      <c r="A1857" s="381">
        <v>1857</v>
      </c>
      <c r="B1857" s="146" t="s">
        <v>245</v>
      </c>
      <c r="D1857" t="s">
        <v>905</v>
      </c>
      <c r="E1857" s="472"/>
      <c r="F1857" s="910">
        <f>'47'!B15</f>
        <v>0</v>
      </c>
      <c r="G1857" s="231">
        <f t="shared" si="66"/>
        <v>0</v>
      </c>
      <c r="I1857" s="472"/>
      <c r="J1857" s="910">
        <f>'48'!B15</f>
        <v>0</v>
      </c>
      <c r="K1857" s="231">
        <f t="shared" si="67"/>
        <v>0</v>
      </c>
    </row>
    <row r="1858" spans="1:11">
      <c r="A1858" s="381">
        <v>1858</v>
      </c>
      <c r="B1858" s="146" t="s">
        <v>222</v>
      </c>
      <c r="D1858" t="s">
        <v>905</v>
      </c>
      <c r="E1858" s="472"/>
      <c r="F1858" s="910">
        <f>'47'!B16</f>
        <v>1321</v>
      </c>
      <c r="G1858" s="231">
        <f t="shared" si="66"/>
        <v>1321</v>
      </c>
      <c r="I1858" s="472"/>
      <c r="J1858" s="910">
        <f>'48'!B16</f>
        <v>0</v>
      </c>
      <c r="K1858" s="231">
        <f t="shared" si="67"/>
        <v>0</v>
      </c>
    </row>
    <row r="1859" spans="1:11">
      <c r="A1859" s="381">
        <v>1859</v>
      </c>
      <c r="B1859" s="146" t="s">
        <v>457</v>
      </c>
      <c r="D1859" t="s">
        <v>905</v>
      </c>
      <c r="E1859" s="472"/>
      <c r="F1859" s="910">
        <f>'47'!B17</f>
        <v>0</v>
      </c>
      <c r="G1859" s="231">
        <f t="shared" si="66"/>
        <v>0</v>
      </c>
      <c r="I1859" s="472"/>
      <c r="J1859" s="910">
        <f>'48'!B17</f>
        <v>0</v>
      </c>
      <c r="K1859" s="231">
        <f t="shared" si="67"/>
        <v>0</v>
      </c>
    </row>
    <row r="1860" spans="1:11">
      <c r="A1860" s="381">
        <v>1860</v>
      </c>
      <c r="B1860" s="146" t="s">
        <v>8</v>
      </c>
      <c r="D1860" t="s">
        <v>905</v>
      </c>
      <c r="E1860" s="472"/>
      <c r="F1860" s="910">
        <f>'47'!B18</f>
        <v>-1244</v>
      </c>
      <c r="G1860" s="231">
        <f t="shared" si="66"/>
        <v>-1244</v>
      </c>
      <c r="I1860" s="472"/>
      <c r="J1860" s="910">
        <f>'48'!B18</f>
        <v>0</v>
      </c>
      <c r="K1860" s="231">
        <f t="shared" si="67"/>
        <v>0</v>
      </c>
    </row>
    <row r="1861" spans="1:11">
      <c r="A1861" s="381">
        <v>1861</v>
      </c>
      <c r="B1861" s="146" t="s">
        <v>246</v>
      </c>
      <c r="D1861" t="s">
        <v>905</v>
      </c>
      <c r="E1861" s="472"/>
      <c r="F1861" s="910">
        <f>'47'!B19</f>
        <v>252</v>
      </c>
      <c r="G1861" s="231">
        <f t="shared" si="66"/>
        <v>252</v>
      </c>
      <c r="I1861" s="472"/>
      <c r="J1861" s="910">
        <f>'48'!B19</f>
        <v>338</v>
      </c>
      <c r="K1861" s="231">
        <f t="shared" si="67"/>
        <v>338</v>
      </c>
    </row>
    <row r="1862" spans="1:11">
      <c r="A1862" s="381">
        <v>1862</v>
      </c>
      <c r="B1862" s="146" t="s">
        <v>247</v>
      </c>
      <c r="D1862" t="s">
        <v>905</v>
      </c>
      <c r="E1862" s="472"/>
      <c r="F1862" s="910">
        <f>'47'!B20</f>
        <v>0</v>
      </c>
      <c r="G1862" s="231">
        <f t="shared" si="66"/>
        <v>0</v>
      </c>
      <c r="I1862" s="472"/>
      <c r="J1862" s="910">
        <f>'48'!B20</f>
        <v>0</v>
      </c>
      <c r="K1862" s="231">
        <f t="shared" si="67"/>
        <v>0</v>
      </c>
    </row>
    <row r="1863" spans="1:11">
      <c r="A1863" s="381">
        <v>1863</v>
      </c>
      <c r="B1863" s="146" t="s">
        <v>248</v>
      </c>
      <c r="D1863" t="s">
        <v>905</v>
      </c>
      <c r="E1863" s="472"/>
      <c r="F1863" s="910">
        <f>'47'!B21</f>
        <v>0</v>
      </c>
      <c r="G1863" s="231">
        <f t="shared" si="66"/>
        <v>0</v>
      </c>
      <c r="I1863" s="472"/>
      <c r="J1863" s="910">
        <f>'48'!B21</f>
        <v>0</v>
      </c>
      <c r="K1863" s="231">
        <f t="shared" si="67"/>
        <v>0</v>
      </c>
    </row>
    <row r="1864" spans="1:11">
      <c r="A1864" s="381">
        <v>1864</v>
      </c>
      <c r="B1864" s="146" t="s">
        <v>249</v>
      </c>
      <c r="D1864" t="s">
        <v>905</v>
      </c>
      <c r="E1864" s="472"/>
      <c r="F1864" s="910">
        <f>'47'!B22</f>
        <v>0</v>
      </c>
      <c r="G1864" s="231">
        <f t="shared" si="66"/>
        <v>0</v>
      </c>
      <c r="I1864" s="472"/>
      <c r="J1864" s="910">
        <f>'48'!B22</f>
        <v>0</v>
      </c>
      <c r="K1864" s="231">
        <f t="shared" si="67"/>
        <v>0</v>
      </c>
    </row>
    <row r="1865" spans="1:11">
      <c r="A1865" s="381">
        <v>1865</v>
      </c>
      <c r="B1865" s="146" t="s">
        <v>224</v>
      </c>
      <c r="D1865" t="s">
        <v>905</v>
      </c>
      <c r="E1865" s="472"/>
      <c r="F1865" s="910">
        <f>'47'!B23</f>
        <v>0</v>
      </c>
      <c r="G1865" s="231">
        <f t="shared" si="66"/>
        <v>0</v>
      </c>
      <c r="I1865" s="472"/>
      <c r="J1865" s="910">
        <f>'48'!B23</f>
        <v>0</v>
      </c>
      <c r="K1865" s="231">
        <f t="shared" si="67"/>
        <v>0</v>
      </c>
    </row>
    <row r="1866" spans="1:11">
      <c r="A1866" s="381">
        <v>1866</v>
      </c>
      <c r="B1866" s="146" t="s">
        <v>468</v>
      </c>
      <c r="D1866" t="s">
        <v>905</v>
      </c>
      <c r="E1866" s="472"/>
      <c r="F1866" s="910">
        <f>'47'!B24</f>
        <v>0</v>
      </c>
      <c r="G1866" s="231">
        <f t="shared" si="66"/>
        <v>0</v>
      </c>
      <c r="I1866" s="472"/>
      <c r="J1866" s="910">
        <f>'48'!B24</f>
        <v>0</v>
      </c>
      <c r="K1866" s="231">
        <f t="shared" si="67"/>
        <v>0</v>
      </c>
    </row>
    <row r="1867" spans="1:11">
      <c r="A1867" s="381">
        <v>1867</v>
      </c>
      <c r="B1867" s="146" t="s">
        <v>226</v>
      </c>
      <c r="D1867" t="s">
        <v>905</v>
      </c>
      <c r="E1867" s="472"/>
      <c r="F1867" s="910">
        <f>'47'!B25</f>
        <v>-51</v>
      </c>
      <c r="G1867" s="231">
        <f t="shared" si="66"/>
        <v>-51</v>
      </c>
      <c r="I1867" s="472"/>
      <c r="J1867" s="910">
        <f>'48'!B25</f>
        <v>0</v>
      </c>
      <c r="K1867" s="231">
        <f t="shared" si="67"/>
        <v>0</v>
      </c>
    </row>
    <row r="1868" spans="1:11" ht="15.75">
      <c r="A1868" s="381">
        <v>1868</v>
      </c>
      <c r="B1868" s="341" t="s">
        <v>1002</v>
      </c>
      <c r="D1868" t="s">
        <v>905</v>
      </c>
      <c r="E1868" s="472"/>
      <c r="F1868" s="910">
        <f>'47'!B27</f>
        <v>13478</v>
      </c>
      <c r="G1868" s="231">
        <f t="shared" si="66"/>
        <v>13478</v>
      </c>
      <c r="I1868" s="472"/>
      <c r="J1868" s="910">
        <f>'48'!B27</f>
        <v>13200</v>
      </c>
      <c r="K1868" s="231">
        <f t="shared" si="67"/>
        <v>13200</v>
      </c>
    </row>
    <row r="1869" spans="1:11">
      <c r="A1869" s="381">
        <v>1869</v>
      </c>
      <c r="B1869" s="146" t="s">
        <v>1478</v>
      </c>
      <c r="D1869" t="s">
        <v>905</v>
      </c>
      <c r="E1869" s="472"/>
      <c r="F1869" s="910">
        <f>'47'!B29</f>
        <v>10079</v>
      </c>
      <c r="G1869" s="231">
        <f t="shared" si="66"/>
        <v>10079</v>
      </c>
      <c r="I1869" s="472"/>
      <c r="J1869" s="910">
        <f>'48'!B29</f>
        <v>8232</v>
      </c>
      <c r="K1869" s="231">
        <f t="shared" si="67"/>
        <v>8232</v>
      </c>
    </row>
    <row r="1870" spans="1:11">
      <c r="A1870" s="381">
        <v>1870</v>
      </c>
      <c r="B1870" s="146" t="s">
        <v>1536</v>
      </c>
      <c r="D1870" t="s">
        <v>905</v>
      </c>
      <c r="E1870" s="472"/>
      <c r="F1870" s="910">
        <f>'47'!B30</f>
        <v>0</v>
      </c>
      <c r="G1870" s="231">
        <f t="shared" si="66"/>
        <v>0</v>
      </c>
      <c r="I1870" s="472"/>
      <c r="J1870" s="910">
        <f>'48'!B30</f>
        <v>0</v>
      </c>
      <c r="K1870" s="231">
        <f t="shared" si="67"/>
        <v>0</v>
      </c>
    </row>
    <row r="1871" spans="1:11">
      <c r="A1871" s="381">
        <v>1871</v>
      </c>
      <c r="B1871" s="146" t="s">
        <v>1464</v>
      </c>
      <c r="D1871" t="s">
        <v>905</v>
      </c>
      <c r="E1871" s="472"/>
      <c r="F1871" s="910">
        <f>'47'!B31</f>
        <v>0</v>
      </c>
      <c r="G1871" s="231">
        <f t="shared" si="66"/>
        <v>0</v>
      </c>
      <c r="I1871" s="472"/>
      <c r="J1871" s="910">
        <f>'48'!B31</f>
        <v>0</v>
      </c>
      <c r="K1871" s="231">
        <f t="shared" si="67"/>
        <v>0</v>
      </c>
    </row>
    <row r="1872" spans="1:11">
      <c r="A1872" s="381">
        <v>1872</v>
      </c>
      <c r="B1872" s="146" t="s">
        <v>1003</v>
      </c>
      <c r="D1872" t="s">
        <v>905</v>
      </c>
      <c r="E1872" s="472"/>
      <c r="F1872" s="910">
        <f>'47'!B32</f>
        <v>10079</v>
      </c>
      <c r="G1872" s="231">
        <f t="shared" si="66"/>
        <v>10079</v>
      </c>
      <c r="I1872" s="472"/>
      <c r="J1872" s="910">
        <f>'48'!B32</f>
        <v>8232</v>
      </c>
      <c r="K1872" s="231">
        <f t="shared" si="67"/>
        <v>8232</v>
      </c>
    </row>
    <row r="1873" spans="1:11">
      <c r="A1873" s="381">
        <v>1873</v>
      </c>
      <c r="B1873" s="146" t="s">
        <v>245</v>
      </c>
      <c r="D1873" t="s">
        <v>905</v>
      </c>
      <c r="E1873" s="472"/>
      <c r="F1873" s="910">
        <f>'47'!B33</f>
        <v>0</v>
      </c>
      <c r="G1873" s="231">
        <f t="shared" si="66"/>
        <v>0</v>
      </c>
      <c r="I1873" s="472"/>
      <c r="J1873" s="910">
        <f>'48'!B33</f>
        <v>0</v>
      </c>
      <c r="K1873" s="231">
        <f t="shared" si="67"/>
        <v>0</v>
      </c>
    </row>
    <row r="1874" spans="1:11">
      <c r="A1874" s="381">
        <v>1874</v>
      </c>
      <c r="B1874" s="146" t="s">
        <v>222</v>
      </c>
      <c r="D1874" t="s">
        <v>905</v>
      </c>
      <c r="E1874" s="472"/>
      <c r="F1874" s="910">
        <f>'47'!B34</f>
        <v>0</v>
      </c>
      <c r="G1874" s="231">
        <f t="shared" si="66"/>
        <v>0</v>
      </c>
      <c r="I1874" s="472"/>
      <c r="J1874" s="910">
        <f>'48'!B34</f>
        <v>0</v>
      </c>
      <c r="K1874" s="231">
        <f t="shared" si="67"/>
        <v>0</v>
      </c>
    </row>
    <row r="1875" spans="1:11">
      <c r="A1875" s="381">
        <v>1875</v>
      </c>
      <c r="B1875" s="146" t="s">
        <v>457</v>
      </c>
      <c r="D1875" t="s">
        <v>905</v>
      </c>
      <c r="E1875" s="472"/>
      <c r="F1875" s="910">
        <f>'47'!B35</f>
        <v>0</v>
      </c>
      <c r="G1875" s="231">
        <f t="shared" si="66"/>
        <v>0</v>
      </c>
      <c r="I1875" s="472"/>
      <c r="J1875" s="910">
        <f>'48'!B35</f>
        <v>0</v>
      </c>
      <c r="K1875" s="231">
        <f t="shared" si="67"/>
        <v>0</v>
      </c>
    </row>
    <row r="1876" spans="1:11">
      <c r="A1876" s="381">
        <v>1876</v>
      </c>
      <c r="B1876" s="146" t="s">
        <v>399</v>
      </c>
      <c r="D1876" t="s">
        <v>905</v>
      </c>
      <c r="E1876" s="472"/>
      <c r="F1876" s="910">
        <f>'47'!B36</f>
        <v>0</v>
      </c>
      <c r="G1876" s="231">
        <f t="shared" si="66"/>
        <v>0</v>
      </c>
      <c r="I1876" s="472"/>
      <c r="J1876" s="910">
        <f>'48'!B36</f>
        <v>0</v>
      </c>
      <c r="K1876" s="231">
        <f t="shared" si="67"/>
        <v>0</v>
      </c>
    </row>
    <row r="1877" spans="1:11">
      <c r="A1877" s="381">
        <v>1877</v>
      </c>
      <c r="B1877" s="146" t="s">
        <v>227</v>
      </c>
      <c r="D1877" t="s">
        <v>905</v>
      </c>
      <c r="E1877" s="472"/>
      <c r="F1877" s="910">
        <f>'47'!B37</f>
        <v>1608</v>
      </c>
      <c r="G1877" s="231">
        <f t="shared" si="66"/>
        <v>1608</v>
      </c>
      <c r="I1877" s="472"/>
      <c r="J1877" s="910">
        <f>'48'!B37</f>
        <v>1847</v>
      </c>
      <c r="K1877" s="231">
        <f t="shared" si="67"/>
        <v>1847</v>
      </c>
    </row>
    <row r="1878" spans="1:11">
      <c r="A1878" s="381">
        <v>1878</v>
      </c>
      <c r="B1878" s="146" t="s">
        <v>224</v>
      </c>
      <c r="D1878" t="s">
        <v>905</v>
      </c>
      <c r="E1878" s="472"/>
      <c r="F1878" s="910">
        <f>'47'!B38</f>
        <v>0</v>
      </c>
      <c r="G1878" s="231">
        <f t="shared" ref="G1878:G1941" si="68">F1878-E1878</f>
        <v>0</v>
      </c>
      <c r="I1878" s="472"/>
      <c r="J1878" s="910">
        <f>'48'!B38</f>
        <v>0</v>
      </c>
      <c r="K1878" s="231">
        <f t="shared" si="67"/>
        <v>0</v>
      </c>
    </row>
    <row r="1879" spans="1:11">
      <c r="A1879" s="381">
        <v>1879</v>
      </c>
      <c r="B1879" s="146" t="s">
        <v>468</v>
      </c>
      <c r="D1879" t="s">
        <v>905</v>
      </c>
      <c r="E1879" s="472"/>
      <c r="F1879" s="910">
        <f>'47'!B39</f>
        <v>0</v>
      </c>
      <c r="G1879" s="231">
        <f t="shared" si="68"/>
        <v>0</v>
      </c>
      <c r="I1879" s="472"/>
      <c r="J1879" s="910">
        <f>'48'!B39</f>
        <v>0</v>
      </c>
      <c r="K1879" s="231">
        <f t="shared" si="67"/>
        <v>0</v>
      </c>
    </row>
    <row r="1880" spans="1:11">
      <c r="A1880" s="381">
        <v>1880</v>
      </c>
      <c r="B1880" s="146" t="s">
        <v>226</v>
      </c>
      <c r="D1880" t="s">
        <v>905</v>
      </c>
      <c r="E1880" s="472"/>
      <c r="F1880" s="910">
        <f>'47'!B40</f>
        <v>-205</v>
      </c>
      <c r="G1880" s="231">
        <f t="shared" si="68"/>
        <v>-205</v>
      </c>
      <c r="I1880" s="472"/>
      <c r="J1880" s="910">
        <f>'48'!B40</f>
        <v>0</v>
      </c>
      <c r="K1880" s="231">
        <f t="shared" si="67"/>
        <v>0</v>
      </c>
    </row>
    <row r="1881" spans="1:11" ht="15.75">
      <c r="A1881" s="381">
        <v>1881</v>
      </c>
      <c r="B1881" s="341" t="s">
        <v>1004</v>
      </c>
      <c r="D1881" t="s">
        <v>905</v>
      </c>
      <c r="E1881" s="472"/>
      <c r="F1881" s="910">
        <f>'47'!B42</f>
        <v>11482</v>
      </c>
      <c r="G1881" s="231">
        <f t="shared" si="68"/>
        <v>11482</v>
      </c>
      <c r="I1881" s="472"/>
      <c r="J1881" s="910">
        <f>'48'!B42</f>
        <v>10079</v>
      </c>
      <c r="K1881" s="231">
        <f t="shared" si="67"/>
        <v>10079</v>
      </c>
    </row>
    <row r="1882" spans="1:11" ht="15.75">
      <c r="A1882" s="381">
        <v>1882</v>
      </c>
      <c r="B1882" s="341" t="s">
        <v>1005</v>
      </c>
      <c r="D1882" t="s">
        <v>905</v>
      </c>
      <c r="E1882" s="472"/>
      <c r="F1882" s="910">
        <f>'47'!B44</f>
        <v>3121</v>
      </c>
      <c r="G1882" s="231">
        <f t="shared" si="68"/>
        <v>3121</v>
      </c>
      <c r="I1882" s="472"/>
      <c r="J1882" s="910">
        <f>'48'!B44</f>
        <v>4630</v>
      </c>
      <c r="K1882" s="231">
        <f t="shared" si="67"/>
        <v>4630</v>
      </c>
    </row>
    <row r="1883" spans="1:11" ht="15.75">
      <c r="A1883" s="381">
        <v>1883</v>
      </c>
      <c r="B1883" s="341" t="s">
        <v>1006</v>
      </c>
      <c r="D1883" t="s">
        <v>905</v>
      </c>
      <c r="E1883" s="472"/>
      <c r="F1883" s="910">
        <f>'47'!B46</f>
        <v>1996</v>
      </c>
      <c r="G1883" s="231">
        <f t="shared" si="68"/>
        <v>1996</v>
      </c>
      <c r="I1883" s="472"/>
      <c r="J1883" s="910">
        <f>'48'!B46</f>
        <v>3121</v>
      </c>
      <c r="K1883" s="231">
        <f t="shared" si="67"/>
        <v>3121</v>
      </c>
    </row>
    <row r="1884" spans="1:11" ht="15.75">
      <c r="A1884" s="381">
        <v>1884</v>
      </c>
      <c r="B1884" s="341" t="s">
        <v>1007</v>
      </c>
      <c r="E1884" s="472"/>
      <c r="G1884" s="231">
        <f t="shared" si="68"/>
        <v>0</v>
      </c>
      <c r="I1884" s="472"/>
      <c r="K1884" s="231">
        <f t="shared" si="67"/>
        <v>0</v>
      </c>
    </row>
    <row r="1885" spans="1:11">
      <c r="A1885" s="381">
        <v>1885</v>
      </c>
      <c r="B1885" s="146" t="s">
        <v>228</v>
      </c>
      <c r="D1885" t="s">
        <v>905</v>
      </c>
      <c r="E1885" s="472"/>
      <c r="F1885" s="910">
        <f>'47'!B50</f>
        <v>1996</v>
      </c>
      <c r="G1885" s="231">
        <f t="shared" si="68"/>
        <v>1996</v>
      </c>
      <c r="I1885" s="472"/>
      <c r="J1885" s="910">
        <f>'48'!B50</f>
        <v>3121</v>
      </c>
      <c r="K1885" s="231">
        <f t="shared" si="67"/>
        <v>3121</v>
      </c>
    </row>
    <row r="1886" spans="1:11">
      <c r="A1886" s="381">
        <v>1886</v>
      </c>
      <c r="B1886" s="146" t="s">
        <v>229</v>
      </c>
      <c r="D1886" t="s">
        <v>905</v>
      </c>
      <c r="E1886" s="472"/>
      <c r="F1886" s="910">
        <f>'47'!B51</f>
        <v>0</v>
      </c>
      <c r="G1886" s="231">
        <f t="shared" si="68"/>
        <v>0</v>
      </c>
      <c r="I1886" s="472"/>
      <c r="J1886" s="910">
        <f>'48'!B51</f>
        <v>0</v>
      </c>
      <c r="K1886" s="231">
        <f t="shared" si="67"/>
        <v>0</v>
      </c>
    </row>
    <row r="1887" spans="1:11">
      <c r="A1887" s="381">
        <v>1887</v>
      </c>
      <c r="B1887" s="146" t="s">
        <v>230</v>
      </c>
      <c r="D1887" t="s">
        <v>905</v>
      </c>
      <c r="E1887" s="472"/>
      <c r="F1887" s="910">
        <f>'47'!B52</f>
        <v>0</v>
      </c>
      <c r="G1887" s="231">
        <f t="shared" si="68"/>
        <v>0</v>
      </c>
      <c r="I1887" s="472"/>
      <c r="J1887" s="910">
        <f>'48'!B52</f>
        <v>0</v>
      </c>
      <c r="K1887" s="231">
        <f t="shared" si="67"/>
        <v>0</v>
      </c>
    </row>
    <row r="1888" spans="1:11">
      <c r="A1888" s="381">
        <v>1888</v>
      </c>
      <c r="B1888" s="146" t="s">
        <v>250</v>
      </c>
      <c r="D1888" t="s">
        <v>905</v>
      </c>
      <c r="E1888" s="472"/>
      <c r="F1888" s="910">
        <f>'47'!B53</f>
        <v>0</v>
      </c>
      <c r="G1888" s="231">
        <f t="shared" si="68"/>
        <v>0</v>
      </c>
      <c r="I1888" s="472"/>
      <c r="J1888" s="910">
        <f>'48'!B53</f>
        <v>0</v>
      </c>
      <c r="K1888" s="231">
        <f t="shared" si="67"/>
        <v>0</v>
      </c>
    </row>
    <row r="1889" spans="1:11" ht="15.75">
      <c r="A1889" s="381">
        <v>1889</v>
      </c>
      <c r="B1889" s="341" t="s">
        <v>1008</v>
      </c>
      <c r="D1889" t="s">
        <v>905</v>
      </c>
      <c r="E1889" s="472"/>
      <c r="F1889" s="910">
        <f>'47'!B54</f>
        <v>1996</v>
      </c>
      <c r="G1889" s="231">
        <f t="shared" si="68"/>
        <v>1996</v>
      </c>
      <c r="I1889" s="472"/>
      <c r="J1889" s="910">
        <f>'48'!B54</f>
        <v>3121</v>
      </c>
      <c r="K1889" s="231">
        <f t="shared" si="67"/>
        <v>3121</v>
      </c>
    </row>
    <row r="1890" spans="1:11" ht="15.75">
      <c r="A1890" s="381">
        <v>1890</v>
      </c>
      <c r="B1890" s="341" t="s">
        <v>1009</v>
      </c>
      <c r="D1890" t="s">
        <v>905</v>
      </c>
      <c r="E1890" s="472"/>
      <c r="G1890" s="231">
        <f t="shared" si="68"/>
        <v>0</v>
      </c>
      <c r="I1890" s="472"/>
      <c r="K1890" s="231">
        <f t="shared" si="67"/>
        <v>0</v>
      </c>
    </row>
    <row r="1891" spans="1:11">
      <c r="A1891" s="381">
        <v>1891</v>
      </c>
      <c r="B1891" s="146" t="s">
        <v>1477</v>
      </c>
      <c r="D1891" t="s">
        <v>905</v>
      </c>
      <c r="E1891" s="472"/>
      <c r="F1891" s="910">
        <f>'47'!D11</f>
        <v>0</v>
      </c>
      <c r="G1891" s="231">
        <f t="shared" si="68"/>
        <v>0</v>
      </c>
      <c r="I1891" s="472"/>
      <c r="J1891" s="910">
        <f>'48'!D11</f>
        <v>0</v>
      </c>
      <c r="K1891" s="231">
        <f t="shared" si="67"/>
        <v>0</v>
      </c>
    </row>
    <row r="1892" spans="1:11">
      <c r="A1892" s="381">
        <v>1892</v>
      </c>
      <c r="B1892" s="146" t="s">
        <v>1536</v>
      </c>
      <c r="D1892" t="s">
        <v>905</v>
      </c>
      <c r="E1892" s="472"/>
      <c r="F1892" s="910">
        <f>'47'!D12</f>
        <v>0</v>
      </c>
      <c r="G1892" s="231">
        <f t="shared" si="68"/>
        <v>0</v>
      </c>
      <c r="I1892" s="472"/>
      <c r="J1892" s="910">
        <f>'48'!D12</f>
        <v>0</v>
      </c>
      <c r="K1892" s="231">
        <f t="shared" si="67"/>
        <v>0</v>
      </c>
    </row>
    <row r="1893" spans="1:11">
      <c r="A1893" s="381">
        <v>1893</v>
      </c>
      <c r="B1893" s="146" t="s">
        <v>1464</v>
      </c>
      <c r="D1893" t="s">
        <v>905</v>
      </c>
      <c r="E1893" s="472"/>
      <c r="F1893" s="910">
        <f>'47'!D13</f>
        <v>0</v>
      </c>
      <c r="G1893" s="231">
        <f t="shared" si="68"/>
        <v>0</v>
      </c>
      <c r="I1893" s="472"/>
      <c r="J1893" s="910">
        <f>'48'!D13</f>
        <v>0</v>
      </c>
      <c r="K1893" s="231">
        <f t="shared" si="67"/>
        <v>0</v>
      </c>
    </row>
    <row r="1894" spans="1:11">
      <c r="A1894" s="381">
        <v>1894</v>
      </c>
      <c r="B1894" s="146" t="s">
        <v>1001</v>
      </c>
      <c r="D1894" t="s">
        <v>905</v>
      </c>
      <c r="E1894" s="472"/>
      <c r="F1894" s="910">
        <f>'47'!D14</f>
        <v>0</v>
      </c>
      <c r="G1894" s="231">
        <f t="shared" si="68"/>
        <v>0</v>
      </c>
      <c r="I1894" s="472"/>
      <c r="J1894" s="910">
        <f>'48'!D14</f>
        <v>0</v>
      </c>
      <c r="K1894" s="231">
        <f t="shared" si="67"/>
        <v>0</v>
      </c>
    </row>
    <row r="1895" spans="1:11">
      <c r="A1895" s="381">
        <v>1895</v>
      </c>
      <c r="B1895" s="146" t="s">
        <v>245</v>
      </c>
      <c r="D1895" t="s">
        <v>905</v>
      </c>
      <c r="E1895" s="472"/>
      <c r="F1895" s="910">
        <f>'47'!D15</f>
        <v>0</v>
      </c>
      <c r="G1895" s="231">
        <f t="shared" si="68"/>
        <v>0</v>
      </c>
      <c r="I1895" s="472"/>
      <c r="J1895" s="910">
        <f>'48'!D15</f>
        <v>0</v>
      </c>
      <c r="K1895" s="231">
        <f t="shared" si="67"/>
        <v>0</v>
      </c>
    </row>
    <row r="1896" spans="1:11">
      <c r="A1896" s="381">
        <v>1896</v>
      </c>
      <c r="B1896" s="146" t="s">
        <v>222</v>
      </c>
      <c r="D1896" t="s">
        <v>905</v>
      </c>
      <c r="E1896" s="472"/>
      <c r="F1896" s="910">
        <f>'47'!D16</f>
        <v>0</v>
      </c>
      <c r="G1896" s="231">
        <f t="shared" si="68"/>
        <v>0</v>
      </c>
      <c r="I1896" s="472"/>
      <c r="J1896" s="910">
        <f>'48'!D16</f>
        <v>0</v>
      </c>
      <c r="K1896" s="231">
        <f t="shared" si="67"/>
        <v>0</v>
      </c>
    </row>
    <row r="1897" spans="1:11">
      <c r="A1897" s="381">
        <v>1897</v>
      </c>
      <c r="B1897" s="146" t="s">
        <v>457</v>
      </c>
      <c r="D1897" t="s">
        <v>905</v>
      </c>
      <c r="E1897" s="472"/>
      <c r="F1897" s="910">
        <f>'47'!D17</f>
        <v>0</v>
      </c>
      <c r="G1897" s="231">
        <f t="shared" si="68"/>
        <v>0</v>
      </c>
      <c r="I1897" s="472"/>
      <c r="J1897" s="910">
        <f>'48'!D17</f>
        <v>0</v>
      </c>
      <c r="K1897" s="231">
        <f t="shared" si="67"/>
        <v>0</v>
      </c>
    </row>
    <row r="1898" spans="1:11">
      <c r="A1898" s="381">
        <v>1898</v>
      </c>
      <c r="B1898" s="146" t="s">
        <v>8</v>
      </c>
      <c r="D1898" t="s">
        <v>905</v>
      </c>
      <c r="E1898" s="472"/>
      <c r="F1898" s="910">
        <f>'47'!D18</f>
        <v>0</v>
      </c>
      <c r="G1898" s="231">
        <f t="shared" si="68"/>
        <v>0</v>
      </c>
      <c r="I1898" s="472"/>
      <c r="J1898" s="910">
        <f>'48'!D18</f>
        <v>0</v>
      </c>
      <c r="K1898" s="231">
        <f t="shared" si="67"/>
        <v>0</v>
      </c>
    </row>
    <row r="1899" spans="1:11">
      <c r="A1899" s="381">
        <v>1899</v>
      </c>
      <c r="B1899" s="146" t="s">
        <v>246</v>
      </c>
      <c r="D1899" t="s">
        <v>905</v>
      </c>
      <c r="E1899" s="472"/>
      <c r="F1899" s="910">
        <f>'47'!D19</f>
        <v>0</v>
      </c>
      <c r="G1899" s="231">
        <f t="shared" si="68"/>
        <v>0</v>
      </c>
      <c r="I1899" s="472"/>
      <c r="J1899" s="910">
        <f>'48'!D19</f>
        <v>0</v>
      </c>
      <c r="K1899" s="231">
        <f t="shared" si="67"/>
        <v>0</v>
      </c>
    </row>
    <row r="1900" spans="1:11">
      <c r="A1900" s="381">
        <v>1900</v>
      </c>
      <c r="B1900" s="146" t="s">
        <v>247</v>
      </c>
      <c r="D1900" t="s">
        <v>905</v>
      </c>
      <c r="E1900" s="472"/>
      <c r="F1900" s="910">
        <f>'47'!D20</f>
        <v>0</v>
      </c>
      <c r="G1900" s="231">
        <f t="shared" si="68"/>
        <v>0</v>
      </c>
      <c r="I1900" s="472"/>
      <c r="J1900" s="910">
        <f>'48'!D20</f>
        <v>0</v>
      </c>
      <c r="K1900" s="231">
        <f t="shared" si="67"/>
        <v>0</v>
      </c>
    </row>
    <row r="1901" spans="1:11">
      <c r="A1901" s="381">
        <v>1901</v>
      </c>
      <c r="B1901" s="146" t="s">
        <v>248</v>
      </c>
      <c r="D1901" t="s">
        <v>905</v>
      </c>
      <c r="E1901" s="472"/>
      <c r="F1901" s="910">
        <f>'47'!D21</f>
        <v>0</v>
      </c>
      <c r="G1901" s="231">
        <f t="shared" si="68"/>
        <v>0</v>
      </c>
      <c r="I1901" s="472"/>
      <c r="J1901" s="910">
        <f>'48'!D21</f>
        <v>0</v>
      </c>
      <c r="K1901" s="231">
        <f t="shared" si="67"/>
        <v>0</v>
      </c>
    </row>
    <row r="1902" spans="1:11">
      <c r="A1902" s="381">
        <v>1902</v>
      </c>
      <c r="B1902" s="146" t="s">
        <v>249</v>
      </c>
      <c r="D1902" t="s">
        <v>905</v>
      </c>
      <c r="E1902" s="472"/>
      <c r="F1902" s="910">
        <f>'47'!D22</f>
        <v>0</v>
      </c>
      <c r="G1902" s="231">
        <f t="shared" si="68"/>
        <v>0</v>
      </c>
      <c r="I1902" s="472"/>
      <c r="J1902" s="910">
        <f>'48'!D22</f>
        <v>0</v>
      </c>
      <c r="K1902" s="231">
        <f t="shared" si="67"/>
        <v>0</v>
      </c>
    </row>
    <row r="1903" spans="1:11">
      <c r="A1903" s="381">
        <v>1903</v>
      </c>
      <c r="B1903" s="146" t="s">
        <v>224</v>
      </c>
      <c r="D1903" t="s">
        <v>905</v>
      </c>
      <c r="E1903" s="472"/>
      <c r="F1903" s="910">
        <f>'47'!D23</f>
        <v>0</v>
      </c>
      <c r="G1903" s="231">
        <f t="shared" si="68"/>
        <v>0</v>
      </c>
      <c r="I1903" s="472"/>
      <c r="J1903" s="910">
        <f>'48'!D23</f>
        <v>0</v>
      </c>
      <c r="K1903" s="231">
        <f t="shared" si="67"/>
        <v>0</v>
      </c>
    </row>
    <row r="1904" spans="1:11">
      <c r="A1904" s="381">
        <v>1904</v>
      </c>
      <c r="B1904" s="146" t="s">
        <v>468</v>
      </c>
      <c r="D1904" t="s">
        <v>905</v>
      </c>
      <c r="E1904" s="472"/>
      <c r="F1904" s="910">
        <f>'47'!D24</f>
        <v>0</v>
      </c>
      <c r="G1904" s="231">
        <f t="shared" si="68"/>
        <v>0</v>
      </c>
      <c r="I1904" s="472"/>
      <c r="J1904" s="910">
        <f>'48'!D24</f>
        <v>0</v>
      </c>
      <c r="K1904" s="231">
        <f t="shared" si="67"/>
        <v>0</v>
      </c>
    </row>
    <row r="1905" spans="1:11">
      <c r="A1905" s="381">
        <v>1905</v>
      </c>
      <c r="B1905" s="146" t="s">
        <v>226</v>
      </c>
      <c r="D1905" t="s">
        <v>905</v>
      </c>
      <c r="E1905" s="472"/>
      <c r="F1905" s="910">
        <f>'47'!D25</f>
        <v>0</v>
      </c>
      <c r="G1905" s="231">
        <f t="shared" si="68"/>
        <v>0</v>
      </c>
      <c r="I1905" s="472"/>
      <c r="J1905" s="910">
        <f>'48'!D25</f>
        <v>0</v>
      </c>
      <c r="K1905" s="231">
        <f t="shared" si="67"/>
        <v>0</v>
      </c>
    </row>
    <row r="1906" spans="1:11" ht="15.75">
      <c r="A1906" s="381">
        <v>1906</v>
      </c>
      <c r="B1906" s="341" t="s">
        <v>1002</v>
      </c>
      <c r="D1906" t="s">
        <v>905</v>
      </c>
      <c r="E1906" s="472"/>
      <c r="F1906" s="910">
        <f>'47'!D27</f>
        <v>0</v>
      </c>
      <c r="G1906" s="231">
        <f t="shared" si="68"/>
        <v>0</v>
      </c>
      <c r="I1906" s="472"/>
      <c r="J1906" s="910">
        <f>'48'!D27</f>
        <v>0</v>
      </c>
      <c r="K1906" s="231">
        <f t="shared" si="67"/>
        <v>0</v>
      </c>
    </row>
    <row r="1907" spans="1:11">
      <c r="A1907" s="381">
        <v>1907</v>
      </c>
      <c r="B1907" s="146" t="s">
        <v>1478</v>
      </c>
      <c r="D1907" t="s">
        <v>905</v>
      </c>
      <c r="E1907" s="472"/>
      <c r="F1907" s="910">
        <f>'47'!D29</f>
        <v>0</v>
      </c>
      <c r="G1907" s="231">
        <f t="shared" si="68"/>
        <v>0</v>
      </c>
      <c r="I1907" s="472"/>
      <c r="J1907" s="910">
        <f>'48'!D29</f>
        <v>0</v>
      </c>
      <c r="K1907" s="231">
        <f t="shared" si="67"/>
        <v>0</v>
      </c>
    </row>
    <row r="1908" spans="1:11">
      <c r="A1908" s="381">
        <v>1908</v>
      </c>
      <c r="B1908" s="146" t="s">
        <v>1536</v>
      </c>
      <c r="D1908" t="s">
        <v>905</v>
      </c>
      <c r="E1908" s="472"/>
      <c r="F1908" s="910">
        <f>'47'!D30</f>
        <v>0</v>
      </c>
      <c r="G1908" s="231">
        <f t="shared" si="68"/>
        <v>0</v>
      </c>
      <c r="I1908" s="472"/>
      <c r="J1908" s="910">
        <f>'48'!D30</f>
        <v>0</v>
      </c>
      <c r="K1908" s="231">
        <f t="shared" si="67"/>
        <v>0</v>
      </c>
    </row>
    <row r="1909" spans="1:11">
      <c r="A1909" s="381">
        <v>1909</v>
      </c>
      <c r="B1909" s="146" t="s">
        <v>1464</v>
      </c>
      <c r="D1909" t="s">
        <v>905</v>
      </c>
      <c r="E1909" s="472"/>
      <c r="F1909" s="910">
        <f>'47'!D31</f>
        <v>0</v>
      </c>
      <c r="G1909" s="231">
        <f t="shared" si="68"/>
        <v>0</v>
      </c>
      <c r="I1909" s="472"/>
      <c r="J1909" s="910">
        <f>'48'!D31</f>
        <v>0</v>
      </c>
      <c r="K1909" s="231">
        <f t="shared" ref="K1909:K1972" si="69">J1909-I1909</f>
        <v>0</v>
      </c>
    </row>
    <row r="1910" spans="1:11">
      <c r="A1910" s="381">
        <v>1910</v>
      </c>
      <c r="B1910" s="146" t="s">
        <v>1003</v>
      </c>
      <c r="D1910" t="s">
        <v>905</v>
      </c>
      <c r="E1910" s="472"/>
      <c r="F1910" s="910">
        <f>'47'!D32</f>
        <v>0</v>
      </c>
      <c r="G1910" s="231">
        <f t="shared" si="68"/>
        <v>0</v>
      </c>
      <c r="I1910" s="472"/>
      <c r="J1910" s="910">
        <f>'48'!D32</f>
        <v>0</v>
      </c>
      <c r="K1910" s="231">
        <f t="shared" si="69"/>
        <v>0</v>
      </c>
    </row>
    <row r="1911" spans="1:11">
      <c r="A1911" s="381">
        <v>1911</v>
      </c>
      <c r="B1911" s="146" t="s">
        <v>245</v>
      </c>
      <c r="D1911" t="s">
        <v>905</v>
      </c>
      <c r="E1911" s="472"/>
      <c r="F1911" s="910">
        <f>'47'!D33</f>
        <v>0</v>
      </c>
      <c r="G1911" s="231">
        <f t="shared" si="68"/>
        <v>0</v>
      </c>
      <c r="I1911" s="472"/>
      <c r="J1911" s="910">
        <f>'48'!D33</f>
        <v>0</v>
      </c>
      <c r="K1911" s="231">
        <f t="shared" si="69"/>
        <v>0</v>
      </c>
    </row>
    <row r="1912" spans="1:11">
      <c r="A1912" s="381">
        <v>1912</v>
      </c>
      <c r="B1912" s="146" t="s">
        <v>222</v>
      </c>
      <c r="D1912" t="s">
        <v>905</v>
      </c>
      <c r="E1912" s="472"/>
      <c r="F1912" s="910">
        <f>'47'!D34</f>
        <v>0</v>
      </c>
      <c r="G1912" s="231">
        <f t="shared" si="68"/>
        <v>0</v>
      </c>
      <c r="I1912" s="472"/>
      <c r="J1912" s="910">
        <f>'48'!D34</f>
        <v>0</v>
      </c>
      <c r="K1912" s="231">
        <f t="shared" si="69"/>
        <v>0</v>
      </c>
    </row>
    <row r="1913" spans="1:11">
      <c r="A1913" s="381">
        <v>1913</v>
      </c>
      <c r="B1913" s="146" t="s">
        <v>457</v>
      </c>
      <c r="D1913" t="s">
        <v>905</v>
      </c>
      <c r="E1913" s="472"/>
      <c r="F1913" s="910">
        <f>'47'!D35</f>
        <v>0</v>
      </c>
      <c r="G1913" s="231">
        <f t="shared" si="68"/>
        <v>0</v>
      </c>
      <c r="I1913" s="472"/>
      <c r="J1913" s="910">
        <f>'48'!D35</f>
        <v>0</v>
      </c>
      <c r="K1913" s="231">
        <f t="shared" si="69"/>
        <v>0</v>
      </c>
    </row>
    <row r="1914" spans="1:11">
      <c r="A1914" s="381">
        <v>1914</v>
      </c>
      <c r="B1914" s="146" t="s">
        <v>399</v>
      </c>
      <c r="D1914" t="s">
        <v>905</v>
      </c>
      <c r="E1914" s="472"/>
      <c r="F1914" s="910">
        <f>'47'!D36</f>
        <v>0</v>
      </c>
      <c r="G1914" s="231">
        <f t="shared" si="68"/>
        <v>0</v>
      </c>
      <c r="I1914" s="472"/>
      <c r="J1914" s="910">
        <f>'48'!D36</f>
        <v>0</v>
      </c>
      <c r="K1914" s="231">
        <f t="shared" si="69"/>
        <v>0</v>
      </c>
    </row>
    <row r="1915" spans="1:11">
      <c r="A1915" s="381">
        <v>1915</v>
      </c>
      <c r="B1915" s="146" t="s">
        <v>227</v>
      </c>
      <c r="D1915" t="s">
        <v>905</v>
      </c>
      <c r="E1915" s="472"/>
      <c r="F1915" s="910">
        <f>'47'!D37</f>
        <v>0</v>
      </c>
      <c r="G1915" s="231">
        <f t="shared" si="68"/>
        <v>0</v>
      </c>
      <c r="I1915" s="472"/>
      <c r="J1915" s="910">
        <f>'48'!D37</f>
        <v>0</v>
      </c>
      <c r="K1915" s="231">
        <f t="shared" si="69"/>
        <v>0</v>
      </c>
    </row>
    <row r="1916" spans="1:11">
      <c r="A1916" s="381">
        <v>1916</v>
      </c>
      <c r="B1916" s="146" t="s">
        <v>224</v>
      </c>
      <c r="D1916" t="s">
        <v>905</v>
      </c>
      <c r="E1916" s="472"/>
      <c r="F1916" s="910">
        <f>'47'!D38</f>
        <v>0</v>
      </c>
      <c r="G1916" s="231">
        <f t="shared" si="68"/>
        <v>0</v>
      </c>
      <c r="I1916" s="472"/>
      <c r="J1916" s="910">
        <f>'48'!D38</f>
        <v>0</v>
      </c>
      <c r="K1916" s="231">
        <f t="shared" si="69"/>
        <v>0</v>
      </c>
    </row>
    <row r="1917" spans="1:11">
      <c r="A1917" s="381">
        <v>1917</v>
      </c>
      <c r="B1917" s="146" t="s">
        <v>468</v>
      </c>
      <c r="D1917" t="s">
        <v>905</v>
      </c>
      <c r="E1917" s="472"/>
      <c r="F1917" s="910">
        <f>'47'!D39</f>
        <v>0</v>
      </c>
      <c r="G1917" s="231">
        <f t="shared" si="68"/>
        <v>0</v>
      </c>
      <c r="I1917" s="472"/>
      <c r="J1917" s="910">
        <f>'48'!D39</f>
        <v>0</v>
      </c>
      <c r="K1917" s="231">
        <f t="shared" si="69"/>
        <v>0</v>
      </c>
    </row>
    <row r="1918" spans="1:11">
      <c r="A1918" s="381">
        <v>1918</v>
      </c>
      <c r="B1918" s="146" t="s">
        <v>226</v>
      </c>
      <c r="D1918" t="s">
        <v>905</v>
      </c>
      <c r="E1918" s="472"/>
      <c r="F1918" s="910">
        <f>'47'!D40</f>
        <v>0</v>
      </c>
      <c r="G1918" s="231">
        <f t="shared" si="68"/>
        <v>0</v>
      </c>
      <c r="I1918" s="472"/>
      <c r="J1918" s="910">
        <f>'48'!D40</f>
        <v>0</v>
      </c>
      <c r="K1918" s="231">
        <f t="shared" si="69"/>
        <v>0</v>
      </c>
    </row>
    <row r="1919" spans="1:11" ht="15.75">
      <c r="A1919" s="381">
        <v>1919</v>
      </c>
      <c r="B1919" s="341" t="s">
        <v>1004</v>
      </c>
      <c r="D1919" t="s">
        <v>905</v>
      </c>
      <c r="E1919" s="472"/>
      <c r="F1919" s="910">
        <f>'47'!D42</f>
        <v>0</v>
      </c>
      <c r="G1919" s="231">
        <f t="shared" si="68"/>
        <v>0</v>
      </c>
      <c r="I1919" s="472"/>
      <c r="J1919" s="910">
        <f>'48'!D42</f>
        <v>0</v>
      </c>
      <c r="K1919" s="231">
        <f t="shared" si="69"/>
        <v>0</v>
      </c>
    </row>
    <row r="1920" spans="1:11" ht="15.75">
      <c r="A1920" s="381">
        <v>1920</v>
      </c>
      <c r="B1920" s="341" t="s">
        <v>1005</v>
      </c>
      <c r="D1920" t="s">
        <v>905</v>
      </c>
      <c r="E1920" s="472"/>
      <c r="F1920" s="910">
        <f>'47'!D44</f>
        <v>0</v>
      </c>
      <c r="G1920" s="231">
        <f t="shared" si="68"/>
        <v>0</v>
      </c>
      <c r="I1920" s="472"/>
      <c r="J1920" s="910">
        <f>'48'!D44</f>
        <v>0</v>
      </c>
      <c r="K1920" s="231">
        <f t="shared" si="69"/>
        <v>0</v>
      </c>
    </row>
    <row r="1921" spans="1:11" ht="15.75">
      <c r="A1921" s="381">
        <v>1921</v>
      </c>
      <c r="B1921" s="341" t="s">
        <v>1006</v>
      </c>
      <c r="D1921" t="s">
        <v>905</v>
      </c>
      <c r="E1921" s="472"/>
      <c r="F1921" s="910">
        <f>'47'!D46</f>
        <v>0</v>
      </c>
      <c r="G1921" s="231">
        <f t="shared" si="68"/>
        <v>0</v>
      </c>
      <c r="I1921" s="472"/>
      <c r="J1921" s="910">
        <f>'48'!D46</f>
        <v>0</v>
      </c>
      <c r="K1921" s="231">
        <f t="shared" si="69"/>
        <v>0</v>
      </c>
    </row>
    <row r="1922" spans="1:11" ht="15.75">
      <c r="A1922" s="381">
        <v>1922</v>
      </c>
      <c r="B1922" s="341" t="s">
        <v>1007</v>
      </c>
      <c r="E1922" s="472"/>
      <c r="G1922" s="231">
        <f t="shared" si="68"/>
        <v>0</v>
      </c>
      <c r="I1922" s="472"/>
      <c r="K1922" s="231">
        <f t="shared" si="69"/>
        <v>0</v>
      </c>
    </row>
    <row r="1923" spans="1:11">
      <c r="A1923" s="381">
        <v>1923</v>
      </c>
      <c r="B1923" s="146" t="s">
        <v>228</v>
      </c>
      <c r="D1923" t="s">
        <v>905</v>
      </c>
      <c r="E1923" s="472"/>
      <c r="F1923" s="910">
        <f>'47'!D50</f>
        <v>0</v>
      </c>
      <c r="G1923" s="231">
        <f t="shared" si="68"/>
        <v>0</v>
      </c>
      <c r="I1923" s="472"/>
      <c r="J1923" s="910">
        <f>'48'!D50</f>
        <v>0</v>
      </c>
      <c r="K1923" s="231">
        <f t="shared" si="69"/>
        <v>0</v>
      </c>
    </row>
    <row r="1924" spans="1:11">
      <c r="A1924" s="381">
        <v>1924</v>
      </c>
      <c r="B1924" s="146" t="s">
        <v>229</v>
      </c>
      <c r="D1924" t="s">
        <v>905</v>
      </c>
      <c r="E1924" s="472"/>
      <c r="F1924" s="910">
        <f>'47'!D51</f>
        <v>0</v>
      </c>
      <c r="G1924" s="231">
        <f t="shared" si="68"/>
        <v>0</v>
      </c>
      <c r="I1924" s="472"/>
      <c r="J1924" s="910">
        <f>'48'!D51</f>
        <v>0</v>
      </c>
      <c r="K1924" s="231">
        <f t="shared" si="69"/>
        <v>0</v>
      </c>
    </row>
    <row r="1925" spans="1:11">
      <c r="A1925" s="381">
        <v>1925</v>
      </c>
      <c r="B1925" s="146" t="s">
        <v>230</v>
      </c>
      <c r="D1925" t="s">
        <v>905</v>
      </c>
      <c r="E1925" s="472"/>
      <c r="F1925" s="910">
        <f>'47'!D52</f>
        <v>0</v>
      </c>
      <c r="G1925" s="231">
        <f t="shared" si="68"/>
        <v>0</v>
      </c>
      <c r="I1925" s="472"/>
      <c r="J1925" s="910">
        <f>'48'!D52</f>
        <v>0</v>
      </c>
      <c r="K1925" s="231">
        <f t="shared" si="69"/>
        <v>0</v>
      </c>
    </row>
    <row r="1926" spans="1:11">
      <c r="A1926" s="381">
        <v>1926</v>
      </c>
      <c r="B1926" s="146" t="s">
        <v>250</v>
      </c>
      <c r="D1926" t="s">
        <v>905</v>
      </c>
      <c r="E1926" s="472"/>
      <c r="F1926" s="910">
        <f>'47'!D53</f>
        <v>0</v>
      </c>
      <c r="G1926" s="231">
        <f t="shared" si="68"/>
        <v>0</v>
      </c>
      <c r="I1926" s="472"/>
      <c r="J1926" s="910">
        <f>'48'!D53</f>
        <v>0</v>
      </c>
      <c r="K1926" s="231">
        <f t="shared" si="69"/>
        <v>0</v>
      </c>
    </row>
    <row r="1927" spans="1:11" ht="15.75">
      <c r="A1927" s="381">
        <v>1927</v>
      </c>
      <c r="B1927" s="341" t="s">
        <v>1008</v>
      </c>
      <c r="D1927" t="s">
        <v>905</v>
      </c>
      <c r="E1927" s="472"/>
      <c r="F1927" s="910">
        <f>'47'!D54</f>
        <v>0</v>
      </c>
      <c r="G1927" s="231">
        <f t="shared" si="68"/>
        <v>0</v>
      </c>
      <c r="I1927" s="472"/>
      <c r="J1927" s="910">
        <f>'48'!D54</f>
        <v>0</v>
      </c>
      <c r="K1927" s="231">
        <f t="shared" si="69"/>
        <v>0</v>
      </c>
    </row>
    <row r="1928" spans="1:11" ht="15.75">
      <c r="A1928" s="381">
        <v>1928</v>
      </c>
      <c r="B1928" s="341" t="s">
        <v>1010</v>
      </c>
      <c r="E1928" s="472"/>
      <c r="G1928" s="231">
        <f t="shared" si="68"/>
        <v>0</v>
      </c>
      <c r="I1928" s="472"/>
      <c r="K1928" s="231">
        <f t="shared" si="69"/>
        <v>0</v>
      </c>
    </row>
    <row r="1929" spans="1:11">
      <c r="A1929" s="381">
        <v>1929</v>
      </c>
      <c r="B1929" s="146" t="s">
        <v>1477</v>
      </c>
      <c r="D1929" t="s">
        <v>905</v>
      </c>
      <c r="E1929" s="472"/>
      <c r="F1929" s="910">
        <f>'47'!F11</f>
        <v>1029</v>
      </c>
      <c r="G1929" s="231">
        <f t="shared" si="68"/>
        <v>1029</v>
      </c>
      <c r="I1929" s="472"/>
      <c r="J1929" s="910">
        <f>'48'!F11</f>
        <v>1029</v>
      </c>
      <c r="K1929" s="231">
        <f t="shared" si="69"/>
        <v>1029</v>
      </c>
    </row>
    <row r="1930" spans="1:11">
      <c r="A1930" s="381">
        <v>1930</v>
      </c>
      <c r="B1930" s="146" t="s">
        <v>1536</v>
      </c>
      <c r="D1930" t="s">
        <v>905</v>
      </c>
      <c r="E1930" s="472"/>
      <c r="F1930" s="910">
        <f>'47'!F12</f>
        <v>0</v>
      </c>
      <c r="G1930" s="231">
        <f t="shared" si="68"/>
        <v>0</v>
      </c>
      <c r="I1930" s="472"/>
      <c r="J1930" s="910">
        <f>'48'!F12</f>
        <v>0</v>
      </c>
      <c r="K1930" s="231">
        <f t="shared" si="69"/>
        <v>0</v>
      </c>
    </row>
    <row r="1931" spans="1:11">
      <c r="A1931" s="381">
        <v>1931</v>
      </c>
      <c r="B1931" s="146" t="s">
        <v>1464</v>
      </c>
      <c r="D1931" t="s">
        <v>905</v>
      </c>
      <c r="E1931" s="472"/>
      <c r="F1931" s="910">
        <f>'47'!F13</f>
        <v>0</v>
      </c>
      <c r="G1931" s="231">
        <f t="shared" si="68"/>
        <v>0</v>
      </c>
      <c r="I1931" s="472"/>
      <c r="J1931" s="910">
        <f>'48'!F13</f>
        <v>0</v>
      </c>
      <c r="K1931" s="231">
        <f t="shared" si="69"/>
        <v>0</v>
      </c>
    </row>
    <row r="1932" spans="1:11">
      <c r="A1932" s="381">
        <v>1932</v>
      </c>
      <c r="B1932" s="146" t="s">
        <v>1001</v>
      </c>
      <c r="D1932" t="s">
        <v>905</v>
      </c>
      <c r="E1932" s="472"/>
      <c r="F1932" s="910">
        <f>'47'!F14</f>
        <v>1029</v>
      </c>
      <c r="G1932" s="231">
        <f t="shared" si="68"/>
        <v>1029</v>
      </c>
      <c r="I1932" s="472"/>
      <c r="J1932" s="910">
        <f>'48'!F14</f>
        <v>1029</v>
      </c>
      <c r="K1932" s="231">
        <f t="shared" si="69"/>
        <v>1029</v>
      </c>
    </row>
    <row r="1933" spans="1:11">
      <c r="A1933" s="381">
        <v>1933</v>
      </c>
      <c r="B1933" s="146" t="s">
        <v>245</v>
      </c>
      <c r="D1933" t="s">
        <v>905</v>
      </c>
      <c r="E1933" s="472"/>
      <c r="F1933" s="910">
        <f>'47'!F15</f>
        <v>0</v>
      </c>
      <c r="G1933" s="231">
        <f t="shared" si="68"/>
        <v>0</v>
      </c>
      <c r="I1933" s="472"/>
      <c r="J1933" s="910">
        <f>'48'!F15</f>
        <v>0</v>
      </c>
      <c r="K1933" s="231">
        <f t="shared" si="69"/>
        <v>0</v>
      </c>
    </row>
    <row r="1934" spans="1:11">
      <c r="A1934" s="381">
        <v>1934</v>
      </c>
      <c r="B1934" s="146" t="s">
        <v>222</v>
      </c>
      <c r="D1934" t="s">
        <v>905</v>
      </c>
      <c r="E1934" s="472"/>
      <c r="F1934" s="910">
        <f>'47'!F16</f>
        <v>0</v>
      </c>
      <c r="G1934" s="231">
        <f t="shared" si="68"/>
        <v>0</v>
      </c>
      <c r="I1934" s="472"/>
      <c r="J1934" s="910">
        <f>'48'!F16</f>
        <v>0</v>
      </c>
      <c r="K1934" s="231">
        <f t="shared" si="69"/>
        <v>0</v>
      </c>
    </row>
    <row r="1935" spans="1:11">
      <c r="A1935" s="381">
        <v>1935</v>
      </c>
      <c r="B1935" s="146" t="s">
        <v>457</v>
      </c>
      <c r="D1935" t="s">
        <v>905</v>
      </c>
      <c r="E1935" s="472"/>
      <c r="F1935" s="910">
        <f>'47'!F17</f>
        <v>0</v>
      </c>
      <c r="G1935" s="231">
        <f t="shared" si="68"/>
        <v>0</v>
      </c>
      <c r="I1935" s="472"/>
      <c r="J1935" s="910">
        <f>'48'!F17</f>
        <v>0</v>
      </c>
      <c r="K1935" s="231">
        <f t="shared" si="69"/>
        <v>0</v>
      </c>
    </row>
    <row r="1936" spans="1:11">
      <c r="A1936" s="381">
        <v>1936</v>
      </c>
      <c r="B1936" s="146" t="s">
        <v>8</v>
      </c>
      <c r="D1936" t="s">
        <v>905</v>
      </c>
      <c r="E1936" s="472"/>
      <c r="F1936" s="910">
        <f>'47'!F18</f>
        <v>0</v>
      </c>
      <c r="G1936" s="231">
        <f t="shared" si="68"/>
        <v>0</v>
      </c>
      <c r="I1936" s="472"/>
      <c r="J1936" s="910">
        <f>'48'!F18</f>
        <v>0</v>
      </c>
      <c r="K1936" s="231">
        <f t="shared" si="69"/>
        <v>0</v>
      </c>
    </row>
    <row r="1937" spans="1:11">
      <c r="A1937" s="381">
        <v>1937</v>
      </c>
      <c r="B1937" s="146" t="s">
        <v>246</v>
      </c>
      <c r="D1937" t="s">
        <v>905</v>
      </c>
      <c r="E1937" s="472"/>
      <c r="F1937" s="910">
        <f>'47'!F19</f>
        <v>233</v>
      </c>
      <c r="G1937" s="231">
        <f t="shared" si="68"/>
        <v>233</v>
      </c>
      <c r="I1937" s="472"/>
      <c r="J1937" s="910">
        <f>'48'!F19</f>
        <v>0</v>
      </c>
      <c r="K1937" s="231">
        <f t="shared" si="69"/>
        <v>0</v>
      </c>
    </row>
    <row r="1938" spans="1:11">
      <c r="A1938" s="381">
        <v>1938</v>
      </c>
      <c r="B1938" s="146" t="s">
        <v>247</v>
      </c>
      <c r="D1938" t="s">
        <v>905</v>
      </c>
      <c r="E1938" s="472"/>
      <c r="F1938" s="910">
        <f>'47'!F20</f>
        <v>0</v>
      </c>
      <c r="G1938" s="231">
        <f t="shared" si="68"/>
        <v>0</v>
      </c>
      <c r="I1938" s="472"/>
      <c r="J1938" s="910">
        <f>'48'!F20</f>
        <v>0</v>
      </c>
      <c r="K1938" s="231">
        <f t="shared" si="69"/>
        <v>0</v>
      </c>
    </row>
    <row r="1939" spans="1:11">
      <c r="A1939" s="381">
        <v>1939</v>
      </c>
      <c r="B1939" s="146" t="s">
        <v>248</v>
      </c>
      <c r="D1939" t="s">
        <v>905</v>
      </c>
      <c r="E1939" s="472"/>
      <c r="F1939" s="910">
        <f>'47'!F21</f>
        <v>0</v>
      </c>
      <c r="G1939" s="231">
        <f t="shared" si="68"/>
        <v>0</v>
      </c>
      <c r="I1939" s="472"/>
      <c r="J1939" s="910">
        <f>'48'!F21</f>
        <v>0</v>
      </c>
      <c r="K1939" s="231">
        <f t="shared" si="69"/>
        <v>0</v>
      </c>
    </row>
    <row r="1940" spans="1:11">
      <c r="A1940" s="381">
        <v>1940</v>
      </c>
      <c r="B1940" s="146" t="s">
        <v>249</v>
      </c>
      <c r="D1940" t="s">
        <v>905</v>
      </c>
      <c r="E1940" s="472"/>
      <c r="F1940" s="910">
        <f>'47'!F22</f>
        <v>0</v>
      </c>
      <c r="G1940" s="231">
        <f t="shared" si="68"/>
        <v>0</v>
      </c>
      <c r="I1940" s="472"/>
      <c r="J1940" s="910">
        <f>'48'!F22</f>
        <v>0</v>
      </c>
      <c r="K1940" s="231">
        <f t="shared" si="69"/>
        <v>0</v>
      </c>
    </row>
    <row r="1941" spans="1:11">
      <c r="A1941" s="381">
        <v>1941</v>
      </c>
      <c r="B1941" s="146" t="s">
        <v>224</v>
      </c>
      <c r="D1941" t="s">
        <v>905</v>
      </c>
      <c r="E1941" s="472"/>
      <c r="F1941" s="910">
        <f>'47'!F23</f>
        <v>0</v>
      </c>
      <c r="G1941" s="231">
        <f t="shared" si="68"/>
        <v>0</v>
      </c>
      <c r="I1941" s="472"/>
      <c r="J1941" s="910">
        <f>'48'!F23</f>
        <v>0</v>
      </c>
      <c r="K1941" s="231">
        <f t="shared" si="69"/>
        <v>0</v>
      </c>
    </row>
    <row r="1942" spans="1:11">
      <c r="A1942" s="381">
        <v>1942</v>
      </c>
      <c r="B1942" s="146" t="s">
        <v>468</v>
      </c>
      <c r="D1942" t="s">
        <v>905</v>
      </c>
      <c r="E1942" s="472"/>
      <c r="F1942" s="910">
        <f>'47'!F24</f>
        <v>0</v>
      </c>
      <c r="G1942" s="231">
        <f t="shared" ref="G1942:G2005" si="70">F1942-E1942</f>
        <v>0</v>
      </c>
      <c r="I1942" s="472"/>
      <c r="J1942" s="910">
        <f>'48'!F24</f>
        <v>0</v>
      </c>
      <c r="K1942" s="231">
        <f t="shared" si="69"/>
        <v>0</v>
      </c>
    </row>
    <row r="1943" spans="1:11">
      <c r="A1943" s="381">
        <v>1943</v>
      </c>
      <c r="B1943" s="146" t="s">
        <v>226</v>
      </c>
      <c r="D1943" t="s">
        <v>905</v>
      </c>
      <c r="E1943" s="472"/>
      <c r="F1943" s="910">
        <f>'47'!F25</f>
        <v>-154</v>
      </c>
      <c r="G1943" s="231">
        <f t="shared" si="70"/>
        <v>-154</v>
      </c>
      <c r="I1943" s="472"/>
      <c r="J1943" s="910">
        <f>'48'!F25</f>
        <v>0</v>
      </c>
      <c r="K1943" s="231">
        <f t="shared" si="69"/>
        <v>0</v>
      </c>
    </row>
    <row r="1944" spans="1:11" ht="15.75">
      <c r="A1944" s="381">
        <v>1944</v>
      </c>
      <c r="B1944" s="341" t="s">
        <v>1002</v>
      </c>
      <c r="D1944" t="s">
        <v>905</v>
      </c>
      <c r="E1944" s="472"/>
      <c r="F1944" s="910">
        <f>'47'!F27</f>
        <v>1108</v>
      </c>
      <c r="G1944" s="231">
        <f t="shared" si="70"/>
        <v>1108</v>
      </c>
      <c r="I1944" s="472"/>
      <c r="J1944" s="910">
        <f>'48'!F27</f>
        <v>1029</v>
      </c>
      <c r="K1944" s="231">
        <f t="shared" si="69"/>
        <v>1029</v>
      </c>
    </row>
    <row r="1945" spans="1:11">
      <c r="A1945" s="381">
        <v>1945</v>
      </c>
      <c r="B1945" s="146" t="s">
        <v>1478</v>
      </c>
      <c r="D1945" t="s">
        <v>905</v>
      </c>
      <c r="E1945" s="472"/>
      <c r="F1945" s="910">
        <f>'47'!F29</f>
        <v>117</v>
      </c>
      <c r="G1945" s="231">
        <f t="shared" si="70"/>
        <v>117</v>
      </c>
      <c r="I1945" s="472"/>
      <c r="J1945" s="910">
        <f>'48'!F29</f>
        <v>117</v>
      </c>
      <c r="K1945" s="231">
        <f t="shared" si="69"/>
        <v>117</v>
      </c>
    </row>
    <row r="1946" spans="1:11">
      <c r="A1946" s="381">
        <v>1946</v>
      </c>
      <c r="B1946" s="146" t="s">
        <v>1536</v>
      </c>
      <c r="D1946" t="s">
        <v>905</v>
      </c>
      <c r="E1946" s="472"/>
      <c r="F1946" s="910">
        <f>'47'!F30</f>
        <v>0</v>
      </c>
      <c r="G1946" s="231">
        <f t="shared" si="70"/>
        <v>0</v>
      </c>
      <c r="I1946" s="472"/>
      <c r="J1946" s="910">
        <f>'48'!F30</f>
        <v>0</v>
      </c>
      <c r="K1946" s="231">
        <f t="shared" si="69"/>
        <v>0</v>
      </c>
    </row>
    <row r="1947" spans="1:11">
      <c r="A1947" s="381">
        <v>1947</v>
      </c>
      <c r="B1947" s="146" t="s">
        <v>1464</v>
      </c>
      <c r="D1947" t="s">
        <v>905</v>
      </c>
      <c r="E1947" s="472"/>
      <c r="F1947" s="910">
        <f>'47'!F31</f>
        <v>0</v>
      </c>
      <c r="G1947" s="231">
        <f t="shared" si="70"/>
        <v>0</v>
      </c>
      <c r="I1947" s="472"/>
      <c r="J1947" s="910">
        <f>'48'!F31</f>
        <v>0</v>
      </c>
      <c r="K1947" s="231">
        <f t="shared" si="69"/>
        <v>0</v>
      </c>
    </row>
    <row r="1948" spans="1:11">
      <c r="A1948" s="381">
        <v>1948</v>
      </c>
      <c r="B1948" s="146" t="s">
        <v>1003</v>
      </c>
      <c r="D1948" t="s">
        <v>905</v>
      </c>
      <c r="E1948" s="472"/>
      <c r="F1948" s="910">
        <f>'47'!F32</f>
        <v>117</v>
      </c>
      <c r="G1948" s="231">
        <f t="shared" si="70"/>
        <v>117</v>
      </c>
      <c r="I1948" s="472"/>
      <c r="J1948" s="910">
        <f>'48'!F32</f>
        <v>117</v>
      </c>
      <c r="K1948" s="231">
        <f t="shared" si="69"/>
        <v>117</v>
      </c>
    </row>
    <row r="1949" spans="1:11">
      <c r="A1949" s="381">
        <v>1949</v>
      </c>
      <c r="B1949" s="146" t="s">
        <v>245</v>
      </c>
      <c r="D1949" t="s">
        <v>905</v>
      </c>
      <c r="E1949" s="472"/>
      <c r="F1949" s="910">
        <f>'47'!F33</f>
        <v>0</v>
      </c>
      <c r="G1949" s="231">
        <f t="shared" si="70"/>
        <v>0</v>
      </c>
      <c r="I1949" s="472"/>
      <c r="J1949" s="910">
        <f>'48'!F33</f>
        <v>0</v>
      </c>
      <c r="K1949" s="231">
        <f t="shared" si="69"/>
        <v>0</v>
      </c>
    </row>
    <row r="1950" spans="1:11">
      <c r="A1950" s="381">
        <v>1950</v>
      </c>
      <c r="B1950" s="146" t="s">
        <v>222</v>
      </c>
      <c r="D1950" t="s">
        <v>905</v>
      </c>
      <c r="E1950" s="472"/>
      <c r="F1950" s="910">
        <f>'47'!F34</f>
        <v>0</v>
      </c>
      <c r="G1950" s="231">
        <f t="shared" si="70"/>
        <v>0</v>
      </c>
      <c r="I1950" s="472"/>
      <c r="J1950" s="910">
        <f>'48'!F34</f>
        <v>0</v>
      </c>
      <c r="K1950" s="231">
        <f t="shared" si="69"/>
        <v>0</v>
      </c>
    </row>
    <row r="1951" spans="1:11">
      <c r="A1951" s="381">
        <v>1951</v>
      </c>
      <c r="B1951" s="146" t="s">
        <v>457</v>
      </c>
      <c r="D1951" t="s">
        <v>905</v>
      </c>
      <c r="E1951" s="472"/>
      <c r="F1951" s="910">
        <f>'47'!F35</f>
        <v>0</v>
      </c>
      <c r="G1951" s="231">
        <f t="shared" si="70"/>
        <v>0</v>
      </c>
      <c r="I1951" s="472"/>
      <c r="J1951" s="910">
        <f>'48'!F35</f>
        <v>0</v>
      </c>
      <c r="K1951" s="231">
        <f t="shared" si="69"/>
        <v>0</v>
      </c>
    </row>
    <row r="1952" spans="1:11">
      <c r="A1952" s="381">
        <v>1952</v>
      </c>
      <c r="B1952" s="146" t="s">
        <v>399</v>
      </c>
      <c r="D1952" t="s">
        <v>905</v>
      </c>
      <c r="E1952" s="472"/>
      <c r="F1952" s="910">
        <f>'47'!F36</f>
        <v>0</v>
      </c>
      <c r="G1952" s="231">
        <f t="shared" si="70"/>
        <v>0</v>
      </c>
      <c r="I1952" s="472"/>
      <c r="J1952" s="910">
        <f>'48'!F36</f>
        <v>0</v>
      </c>
      <c r="K1952" s="231">
        <f t="shared" si="69"/>
        <v>0</v>
      </c>
    </row>
    <row r="1953" spans="1:11">
      <c r="A1953" s="381">
        <v>1953</v>
      </c>
      <c r="B1953" s="146" t="s">
        <v>227</v>
      </c>
      <c r="D1953" t="s">
        <v>905</v>
      </c>
      <c r="E1953" s="472"/>
      <c r="F1953" s="910">
        <f>'47'!F37</f>
        <v>0</v>
      </c>
      <c r="G1953" s="231">
        <f t="shared" si="70"/>
        <v>0</v>
      </c>
      <c r="I1953" s="472"/>
      <c r="J1953" s="910">
        <f>'48'!F37</f>
        <v>0</v>
      </c>
      <c r="K1953" s="231">
        <f t="shared" si="69"/>
        <v>0</v>
      </c>
    </row>
    <row r="1954" spans="1:11">
      <c r="A1954" s="381">
        <v>1954</v>
      </c>
      <c r="B1954" s="146" t="s">
        <v>224</v>
      </c>
      <c r="D1954" t="s">
        <v>905</v>
      </c>
      <c r="E1954" s="472"/>
      <c r="F1954" s="910">
        <f>'47'!F38</f>
        <v>0</v>
      </c>
      <c r="G1954" s="231">
        <f t="shared" si="70"/>
        <v>0</v>
      </c>
      <c r="I1954" s="472"/>
      <c r="J1954" s="910">
        <f>'48'!F38</f>
        <v>0</v>
      </c>
      <c r="K1954" s="231">
        <f t="shared" si="69"/>
        <v>0</v>
      </c>
    </row>
    <row r="1955" spans="1:11">
      <c r="A1955" s="381">
        <v>1955</v>
      </c>
      <c r="B1955" s="146" t="s">
        <v>468</v>
      </c>
      <c r="D1955" t="s">
        <v>905</v>
      </c>
      <c r="E1955" s="472"/>
      <c r="F1955" s="910">
        <f>'47'!F39</f>
        <v>0</v>
      </c>
      <c r="G1955" s="231">
        <f t="shared" si="70"/>
        <v>0</v>
      </c>
      <c r="I1955" s="472"/>
      <c r="J1955" s="910">
        <f>'48'!F39</f>
        <v>0</v>
      </c>
      <c r="K1955" s="231">
        <f t="shared" si="69"/>
        <v>0</v>
      </c>
    </row>
    <row r="1956" spans="1:11">
      <c r="A1956" s="381">
        <v>1956</v>
      </c>
      <c r="B1956" s="146" t="s">
        <v>226</v>
      </c>
      <c r="D1956" t="s">
        <v>905</v>
      </c>
      <c r="E1956" s="472"/>
      <c r="F1956" s="910">
        <f>'47'!F40</f>
        <v>0</v>
      </c>
      <c r="G1956" s="231">
        <f t="shared" si="70"/>
        <v>0</v>
      </c>
      <c r="I1956" s="472"/>
      <c r="J1956" s="910">
        <f>'48'!F40</f>
        <v>0</v>
      </c>
      <c r="K1956" s="231">
        <f t="shared" si="69"/>
        <v>0</v>
      </c>
    </row>
    <row r="1957" spans="1:11" ht="15.75">
      <c r="A1957" s="381">
        <v>1957</v>
      </c>
      <c r="B1957" s="341" t="s">
        <v>1004</v>
      </c>
      <c r="D1957" t="s">
        <v>905</v>
      </c>
      <c r="E1957" s="472"/>
      <c r="F1957" s="910">
        <f>'47'!F42</f>
        <v>117</v>
      </c>
      <c r="G1957" s="231">
        <f t="shared" si="70"/>
        <v>117</v>
      </c>
      <c r="I1957" s="472"/>
      <c r="J1957" s="910">
        <f>'48'!F42</f>
        <v>117</v>
      </c>
      <c r="K1957" s="231">
        <f t="shared" si="69"/>
        <v>117</v>
      </c>
    </row>
    <row r="1958" spans="1:11" ht="15.75">
      <c r="A1958" s="381">
        <v>1958</v>
      </c>
      <c r="B1958" s="341" t="s">
        <v>1005</v>
      </c>
      <c r="D1958" t="s">
        <v>905</v>
      </c>
      <c r="E1958" s="472"/>
      <c r="F1958" s="910">
        <f>'47'!F44</f>
        <v>912</v>
      </c>
      <c r="G1958" s="231">
        <f t="shared" si="70"/>
        <v>912</v>
      </c>
      <c r="I1958" s="472"/>
      <c r="J1958" s="910">
        <f>'48'!F44</f>
        <v>912</v>
      </c>
      <c r="K1958" s="231">
        <f t="shared" si="69"/>
        <v>912</v>
      </c>
    </row>
    <row r="1959" spans="1:11" ht="15.75">
      <c r="A1959" s="381">
        <v>1959</v>
      </c>
      <c r="B1959" s="341" t="s">
        <v>1006</v>
      </c>
      <c r="D1959" t="s">
        <v>905</v>
      </c>
      <c r="E1959" s="472"/>
      <c r="F1959" s="910">
        <f>'47'!F46</f>
        <v>991</v>
      </c>
      <c r="G1959" s="231">
        <f t="shared" si="70"/>
        <v>991</v>
      </c>
      <c r="I1959" s="472"/>
      <c r="J1959" s="910">
        <f>'48'!F46</f>
        <v>912</v>
      </c>
      <c r="K1959" s="231">
        <f t="shared" si="69"/>
        <v>912</v>
      </c>
    </row>
    <row r="1960" spans="1:11" ht="15.75">
      <c r="A1960" s="381">
        <v>1960</v>
      </c>
      <c r="B1960" s="341" t="s">
        <v>1007</v>
      </c>
      <c r="E1960" s="472"/>
      <c r="G1960" s="231">
        <f t="shared" si="70"/>
        <v>0</v>
      </c>
      <c r="I1960" s="472"/>
      <c r="K1960" s="231">
        <f t="shared" si="69"/>
        <v>0</v>
      </c>
    </row>
    <row r="1961" spans="1:11">
      <c r="A1961" s="381">
        <v>1961</v>
      </c>
      <c r="B1961" s="146" t="s">
        <v>228</v>
      </c>
      <c r="D1961" t="s">
        <v>905</v>
      </c>
      <c r="E1961" s="472"/>
      <c r="F1961" s="910">
        <f>'47'!F50</f>
        <v>991</v>
      </c>
      <c r="G1961" s="231">
        <f t="shared" si="70"/>
        <v>991</v>
      </c>
      <c r="I1961" s="472"/>
      <c r="J1961" s="910">
        <f>'48'!F50</f>
        <v>912</v>
      </c>
      <c r="K1961" s="231">
        <f t="shared" si="69"/>
        <v>912</v>
      </c>
    </row>
    <row r="1962" spans="1:11">
      <c r="A1962" s="381">
        <v>1962</v>
      </c>
      <c r="B1962" s="146" t="s">
        <v>229</v>
      </c>
      <c r="D1962" t="s">
        <v>905</v>
      </c>
      <c r="E1962" s="472"/>
      <c r="F1962" s="910">
        <f>'47'!F51</f>
        <v>0</v>
      </c>
      <c r="G1962" s="231">
        <f t="shared" si="70"/>
        <v>0</v>
      </c>
      <c r="I1962" s="472"/>
      <c r="J1962" s="910">
        <f>'48'!F51</f>
        <v>0</v>
      </c>
      <c r="K1962" s="231">
        <f t="shared" si="69"/>
        <v>0</v>
      </c>
    </row>
    <row r="1963" spans="1:11">
      <c r="A1963" s="381">
        <v>1963</v>
      </c>
      <c r="B1963" s="146" t="s">
        <v>230</v>
      </c>
      <c r="D1963" t="s">
        <v>905</v>
      </c>
      <c r="E1963" s="472"/>
      <c r="F1963" s="910">
        <f>'47'!F52</f>
        <v>0</v>
      </c>
      <c r="G1963" s="231">
        <f t="shared" si="70"/>
        <v>0</v>
      </c>
      <c r="I1963" s="472"/>
      <c r="J1963" s="910">
        <f>'48'!F52</f>
        <v>0</v>
      </c>
      <c r="K1963" s="231">
        <f t="shared" si="69"/>
        <v>0</v>
      </c>
    </row>
    <row r="1964" spans="1:11">
      <c r="A1964" s="381">
        <v>1964</v>
      </c>
      <c r="B1964" s="146" t="s">
        <v>250</v>
      </c>
      <c r="D1964" t="s">
        <v>905</v>
      </c>
      <c r="E1964" s="472"/>
      <c r="F1964" s="910">
        <f>'47'!F53</f>
        <v>0</v>
      </c>
      <c r="G1964" s="231">
        <f t="shared" si="70"/>
        <v>0</v>
      </c>
      <c r="I1964" s="472"/>
      <c r="J1964" s="910">
        <f>'48'!F53</f>
        <v>0</v>
      </c>
      <c r="K1964" s="231">
        <f t="shared" si="69"/>
        <v>0</v>
      </c>
    </row>
    <row r="1965" spans="1:11" ht="15.75">
      <c r="A1965" s="381">
        <v>1965</v>
      </c>
      <c r="B1965" s="341" t="s">
        <v>1008</v>
      </c>
      <c r="D1965" t="s">
        <v>905</v>
      </c>
      <c r="E1965" s="472"/>
      <c r="F1965" s="910">
        <f>'47'!F54</f>
        <v>991</v>
      </c>
      <c r="G1965" s="231">
        <f t="shared" si="70"/>
        <v>991</v>
      </c>
      <c r="I1965" s="472"/>
      <c r="J1965" s="910">
        <f>'48'!F54</f>
        <v>912</v>
      </c>
      <c r="K1965" s="231">
        <f t="shared" si="69"/>
        <v>912</v>
      </c>
    </row>
    <row r="1966" spans="1:11" ht="15.75">
      <c r="A1966" s="381">
        <v>1966</v>
      </c>
      <c r="B1966" s="341" t="s">
        <v>1011</v>
      </c>
      <c r="E1966" s="472"/>
      <c r="G1966" s="231">
        <f t="shared" si="70"/>
        <v>0</v>
      </c>
      <c r="I1966" s="472"/>
      <c r="K1966" s="231">
        <f t="shared" si="69"/>
        <v>0</v>
      </c>
    </row>
    <row r="1967" spans="1:11">
      <c r="A1967" s="381">
        <v>1967</v>
      </c>
      <c r="B1967" s="146" t="s">
        <v>1477</v>
      </c>
      <c r="D1967" t="s">
        <v>905</v>
      </c>
      <c r="E1967" s="472"/>
      <c r="F1967" s="910">
        <f>'47'!H11</f>
        <v>0</v>
      </c>
      <c r="G1967" s="231">
        <f t="shared" si="70"/>
        <v>0</v>
      </c>
      <c r="I1967" s="472"/>
      <c r="J1967" s="910">
        <f>'48'!H11</f>
        <v>0</v>
      </c>
      <c r="K1967" s="231">
        <f t="shared" si="69"/>
        <v>0</v>
      </c>
    </row>
    <row r="1968" spans="1:11">
      <c r="A1968" s="381">
        <v>1968</v>
      </c>
      <c r="B1968" s="146" t="s">
        <v>1536</v>
      </c>
      <c r="D1968" t="s">
        <v>905</v>
      </c>
      <c r="E1968" s="472"/>
      <c r="F1968" s="910">
        <f>'47'!H12</f>
        <v>0</v>
      </c>
      <c r="G1968" s="231">
        <f t="shared" si="70"/>
        <v>0</v>
      </c>
      <c r="I1968" s="472"/>
      <c r="J1968" s="910">
        <f>'48'!H12</f>
        <v>0</v>
      </c>
      <c r="K1968" s="231">
        <f t="shared" si="69"/>
        <v>0</v>
      </c>
    </row>
    <row r="1969" spans="1:11">
      <c r="A1969" s="381">
        <v>1969</v>
      </c>
      <c r="B1969" s="146" t="s">
        <v>1464</v>
      </c>
      <c r="D1969" t="s">
        <v>905</v>
      </c>
      <c r="E1969" s="472"/>
      <c r="F1969" s="910">
        <f>'47'!H13</f>
        <v>0</v>
      </c>
      <c r="G1969" s="231">
        <f t="shared" si="70"/>
        <v>0</v>
      </c>
      <c r="I1969" s="472"/>
      <c r="J1969" s="910">
        <f>'48'!H13</f>
        <v>0</v>
      </c>
      <c r="K1969" s="231">
        <f t="shared" si="69"/>
        <v>0</v>
      </c>
    </row>
    <row r="1970" spans="1:11">
      <c r="A1970" s="381">
        <v>1970</v>
      </c>
      <c r="B1970" s="146" t="s">
        <v>1001</v>
      </c>
      <c r="D1970" t="s">
        <v>905</v>
      </c>
      <c r="E1970" s="472"/>
      <c r="F1970" s="910">
        <f>'47'!H14</f>
        <v>0</v>
      </c>
      <c r="G1970" s="231">
        <f t="shared" si="70"/>
        <v>0</v>
      </c>
      <c r="I1970" s="472"/>
      <c r="J1970" s="910">
        <f>'48'!H14</f>
        <v>0</v>
      </c>
      <c r="K1970" s="231">
        <f t="shared" si="69"/>
        <v>0</v>
      </c>
    </row>
    <row r="1971" spans="1:11">
      <c r="A1971" s="381">
        <v>1971</v>
      </c>
      <c r="B1971" s="146" t="s">
        <v>245</v>
      </c>
      <c r="D1971" t="s">
        <v>905</v>
      </c>
      <c r="E1971" s="472"/>
      <c r="F1971" s="910">
        <f>'47'!H15</f>
        <v>0</v>
      </c>
      <c r="G1971" s="231">
        <f t="shared" si="70"/>
        <v>0</v>
      </c>
      <c r="I1971" s="472"/>
      <c r="J1971" s="910">
        <f>'48'!H15</f>
        <v>0</v>
      </c>
      <c r="K1971" s="231">
        <f t="shared" si="69"/>
        <v>0</v>
      </c>
    </row>
    <row r="1972" spans="1:11">
      <c r="A1972" s="381">
        <v>1972</v>
      </c>
      <c r="B1972" s="146" t="s">
        <v>222</v>
      </c>
      <c r="D1972" t="s">
        <v>905</v>
      </c>
      <c r="E1972" s="472"/>
      <c r="F1972" s="910">
        <f>'47'!H16</f>
        <v>0</v>
      </c>
      <c r="G1972" s="231">
        <f t="shared" si="70"/>
        <v>0</v>
      </c>
      <c r="I1972" s="472"/>
      <c r="J1972" s="910">
        <f>'48'!H16</f>
        <v>0</v>
      </c>
      <c r="K1972" s="231">
        <f t="shared" si="69"/>
        <v>0</v>
      </c>
    </row>
    <row r="1973" spans="1:11">
      <c r="A1973" s="381">
        <v>1973</v>
      </c>
      <c r="B1973" s="146" t="s">
        <v>457</v>
      </c>
      <c r="D1973" t="s">
        <v>905</v>
      </c>
      <c r="E1973" s="472"/>
      <c r="F1973" s="910">
        <f>'47'!H17</f>
        <v>0</v>
      </c>
      <c r="G1973" s="231">
        <f t="shared" si="70"/>
        <v>0</v>
      </c>
      <c r="I1973" s="472"/>
      <c r="J1973" s="910">
        <f>'48'!H17</f>
        <v>0</v>
      </c>
      <c r="K1973" s="231">
        <f t="shared" ref="K1973:K2036" si="71">J1973-I1973</f>
        <v>0</v>
      </c>
    </row>
    <row r="1974" spans="1:11">
      <c r="A1974" s="381">
        <v>1974</v>
      </c>
      <c r="B1974" s="146" t="s">
        <v>8</v>
      </c>
      <c r="D1974" t="s">
        <v>905</v>
      </c>
      <c r="E1974" s="472"/>
      <c r="F1974" s="910">
        <f>'47'!H18</f>
        <v>0</v>
      </c>
      <c r="G1974" s="231">
        <f t="shared" si="70"/>
        <v>0</v>
      </c>
      <c r="I1974" s="472"/>
      <c r="J1974" s="910">
        <f>'48'!H18</f>
        <v>0</v>
      </c>
      <c r="K1974" s="231">
        <f t="shared" si="71"/>
        <v>0</v>
      </c>
    </row>
    <row r="1975" spans="1:11">
      <c r="A1975" s="381">
        <v>1975</v>
      </c>
      <c r="B1975" s="146" t="s">
        <v>246</v>
      </c>
      <c r="D1975" t="s">
        <v>905</v>
      </c>
      <c r="E1975" s="472"/>
      <c r="F1975" s="910">
        <f>'47'!H19</f>
        <v>0</v>
      </c>
      <c r="G1975" s="231">
        <f t="shared" si="70"/>
        <v>0</v>
      </c>
      <c r="I1975" s="472"/>
      <c r="J1975" s="910">
        <f>'48'!H19</f>
        <v>0</v>
      </c>
      <c r="K1975" s="231">
        <f t="shared" si="71"/>
        <v>0</v>
      </c>
    </row>
    <row r="1976" spans="1:11">
      <c r="A1976" s="381">
        <v>1976</v>
      </c>
      <c r="B1976" s="146" t="s">
        <v>247</v>
      </c>
      <c r="D1976" t="s">
        <v>905</v>
      </c>
      <c r="E1976" s="472"/>
      <c r="F1976" s="910">
        <f>'47'!H20</f>
        <v>0</v>
      </c>
      <c r="G1976" s="231">
        <f t="shared" si="70"/>
        <v>0</v>
      </c>
      <c r="I1976" s="472"/>
      <c r="J1976" s="910">
        <f>'48'!H20</f>
        <v>0</v>
      </c>
      <c r="K1976" s="231">
        <f t="shared" si="71"/>
        <v>0</v>
      </c>
    </row>
    <row r="1977" spans="1:11">
      <c r="A1977" s="381">
        <v>1977</v>
      </c>
      <c r="B1977" s="146" t="s">
        <v>248</v>
      </c>
      <c r="D1977" t="s">
        <v>905</v>
      </c>
      <c r="E1977" s="472"/>
      <c r="F1977" s="910">
        <f>'47'!H21</f>
        <v>0</v>
      </c>
      <c r="G1977" s="231">
        <f t="shared" si="70"/>
        <v>0</v>
      </c>
      <c r="I1977" s="472"/>
      <c r="J1977" s="910">
        <f>'48'!H21</f>
        <v>0</v>
      </c>
      <c r="K1977" s="231">
        <f t="shared" si="71"/>
        <v>0</v>
      </c>
    </row>
    <row r="1978" spans="1:11">
      <c r="A1978" s="381">
        <v>1978</v>
      </c>
      <c r="B1978" s="146" t="s">
        <v>249</v>
      </c>
      <c r="D1978" t="s">
        <v>905</v>
      </c>
      <c r="E1978" s="472"/>
      <c r="F1978" s="910">
        <f>'47'!H22</f>
        <v>0</v>
      </c>
      <c r="G1978" s="231">
        <f t="shared" si="70"/>
        <v>0</v>
      </c>
      <c r="I1978" s="472"/>
      <c r="J1978" s="910">
        <f>'48'!H22</f>
        <v>0</v>
      </c>
      <c r="K1978" s="231">
        <f t="shared" si="71"/>
        <v>0</v>
      </c>
    </row>
    <row r="1979" spans="1:11">
      <c r="A1979" s="381">
        <v>1979</v>
      </c>
      <c r="B1979" s="146" t="s">
        <v>224</v>
      </c>
      <c r="D1979" t="s">
        <v>905</v>
      </c>
      <c r="E1979" s="472"/>
      <c r="F1979" s="910">
        <f>'47'!H23</f>
        <v>0</v>
      </c>
      <c r="G1979" s="231">
        <f t="shared" si="70"/>
        <v>0</v>
      </c>
      <c r="I1979" s="472"/>
      <c r="J1979" s="910">
        <f>'48'!H23</f>
        <v>0</v>
      </c>
      <c r="K1979" s="231">
        <f t="shared" si="71"/>
        <v>0</v>
      </c>
    </row>
    <row r="1980" spans="1:11">
      <c r="A1980" s="381">
        <v>1980</v>
      </c>
      <c r="B1980" s="146" t="s">
        <v>468</v>
      </c>
      <c r="D1980" t="s">
        <v>905</v>
      </c>
      <c r="E1980" s="472"/>
      <c r="F1980" s="910">
        <f>'47'!H24</f>
        <v>0</v>
      </c>
      <c r="G1980" s="231">
        <f t="shared" si="70"/>
        <v>0</v>
      </c>
      <c r="I1980" s="472"/>
      <c r="J1980" s="910">
        <f>'48'!H24</f>
        <v>0</v>
      </c>
      <c r="K1980" s="231">
        <f t="shared" si="71"/>
        <v>0</v>
      </c>
    </row>
    <row r="1981" spans="1:11">
      <c r="A1981" s="381">
        <v>1981</v>
      </c>
      <c r="B1981" s="146" t="s">
        <v>226</v>
      </c>
      <c r="D1981" t="s">
        <v>905</v>
      </c>
      <c r="E1981" s="472"/>
      <c r="F1981" s="910">
        <f>'47'!H25</f>
        <v>0</v>
      </c>
      <c r="G1981" s="231">
        <f t="shared" si="70"/>
        <v>0</v>
      </c>
      <c r="I1981" s="472"/>
      <c r="J1981" s="910">
        <f>'48'!H25</f>
        <v>0</v>
      </c>
      <c r="K1981" s="231">
        <f t="shared" si="71"/>
        <v>0</v>
      </c>
    </row>
    <row r="1982" spans="1:11" ht="15.75">
      <c r="A1982" s="381">
        <v>1982</v>
      </c>
      <c r="B1982" s="341" t="s">
        <v>1002</v>
      </c>
      <c r="D1982" t="s">
        <v>905</v>
      </c>
      <c r="E1982" s="472"/>
      <c r="F1982" s="910">
        <f>'47'!H27</f>
        <v>0</v>
      </c>
      <c r="G1982" s="231">
        <f t="shared" si="70"/>
        <v>0</v>
      </c>
      <c r="I1982" s="472"/>
      <c r="J1982" s="910">
        <f>'48'!H27</f>
        <v>0</v>
      </c>
      <c r="K1982" s="231">
        <f t="shared" si="71"/>
        <v>0</v>
      </c>
    </row>
    <row r="1983" spans="1:11">
      <c r="A1983" s="381">
        <v>1983</v>
      </c>
      <c r="B1983" s="146" t="s">
        <v>1478</v>
      </c>
      <c r="D1983" t="s">
        <v>905</v>
      </c>
      <c r="E1983" s="472"/>
      <c r="F1983" s="910">
        <f>'47'!H29</f>
        <v>0</v>
      </c>
      <c r="G1983" s="231">
        <f t="shared" si="70"/>
        <v>0</v>
      </c>
      <c r="I1983" s="472"/>
      <c r="J1983" s="910">
        <f>'48'!H29</f>
        <v>0</v>
      </c>
      <c r="K1983" s="231">
        <f t="shared" si="71"/>
        <v>0</v>
      </c>
    </row>
    <row r="1984" spans="1:11">
      <c r="A1984" s="381">
        <v>1984</v>
      </c>
      <c r="B1984" s="146" t="s">
        <v>1536</v>
      </c>
      <c r="D1984" t="s">
        <v>905</v>
      </c>
      <c r="E1984" s="472"/>
      <c r="F1984" s="910">
        <f>'47'!H30</f>
        <v>0</v>
      </c>
      <c r="G1984" s="231">
        <f t="shared" si="70"/>
        <v>0</v>
      </c>
      <c r="I1984" s="472"/>
      <c r="J1984" s="910">
        <f>'48'!H30</f>
        <v>0</v>
      </c>
      <c r="K1984" s="231">
        <f t="shared" si="71"/>
        <v>0</v>
      </c>
    </row>
    <row r="1985" spans="1:11">
      <c r="A1985" s="381">
        <v>1985</v>
      </c>
      <c r="B1985" s="146" t="s">
        <v>1464</v>
      </c>
      <c r="D1985" t="s">
        <v>905</v>
      </c>
      <c r="E1985" s="472"/>
      <c r="F1985" s="910">
        <f>'47'!H31</f>
        <v>0</v>
      </c>
      <c r="G1985" s="231">
        <f t="shared" si="70"/>
        <v>0</v>
      </c>
      <c r="I1985" s="472"/>
      <c r="J1985" s="910">
        <f>'48'!H31</f>
        <v>0</v>
      </c>
      <c r="K1985" s="231">
        <f t="shared" si="71"/>
        <v>0</v>
      </c>
    </row>
    <row r="1986" spans="1:11">
      <c r="A1986" s="381">
        <v>1986</v>
      </c>
      <c r="B1986" s="146" t="s">
        <v>1003</v>
      </c>
      <c r="D1986" t="s">
        <v>905</v>
      </c>
      <c r="E1986" s="472"/>
      <c r="F1986" s="910">
        <f>'47'!H32</f>
        <v>0</v>
      </c>
      <c r="G1986" s="231">
        <f t="shared" si="70"/>
        <v>0</v>
      </c>
      <c r="I1986" s="472"/>
      <c r="J1986" s="910">
        <f>'48'!H32</f>
        <v>0</v>
      </c>
      <c r="K1986" s="231">
        <f t="shared" si="71"/>
        <v>0</v>
      </c>
    </row>
    <row r="1987" spans="1:11">
      <c r="A1987" s="381">
        <v>1987</v>
      </c>
      <c r="B1987" s="146" t="s">
        <v>245</v>
      </c>
      <c r="D1987" t="s">
        <v>905</v>
      </c>
      <c r="E1987" s="472"/>
      <c r="F1987" s="910">
        <f>'47'!H33</f>
        <v>0</v>
      </c>
      <c r="G1987" s="231">
        <f t="shared" si="70"/>
        <v>0</v>
      </c>
      <c r="I1987" s="472"/>
      <c r="J1987" s="910">
        <f>'48'!H33</f>
        <v>0</v>
      </c>
      <c r="K1987" s="231">
        <f t="shared" si="71"/>
        <v>0</v>
      </c>
    </row>
    <row r="1988" spans="1:11">
      <c r="A1988" s="381">
        <v>1988</v>
      </c>
      <c r="B1988" s="146" t="s">
        <v>222</v>
      </c>
      <c r="D1988" t="s">
        <v>905</v>
      </c>
      <c r="E1988" s="472"/>
      <c r="F1988" s="910">
        <f>'47'!H34</f>
        <v>0</v>
      </c>
      <c r="G1988" s="231">
        <f t="shared" si="70"/>
        <v>0</v>
      </c>
      <c r="I1988" s="472"/>
      <c r="J1988" s="910">
        <f>'48'!H34</f>
        <v>0</v>
      </c>
      <c r="K1988" s="231">
        <f t="shared" si="71"/>
        <v>0</v>
      </c>
    </row>
    <row r="1989" spans="1:11">
      <c r="A1989" s="381">
        <v>1989</v>
      </c>
      <c r="B1989" s="146" t="s">
        <v>457</v>
      </c>
      <c r="D1989" t="s">
        <v>905</v>
      </c>
      <c r="E1989" s="472"/>
      <c r="F1989" s="910">
        <f>'47'!H35</f>
        <v>0</v>
      </c>
      <c r="G1989" s="231">
        <f t="shared" si="70"/>
        <v>0</v>
      </c>
      <c r="I1989" s="472"/>
      <c r="J1989" s="910">
        <f>'48'!H35</f>
        <v>0</v>
      </c>
      <c r="K1989" s="231">
        <f t="shared" si="71"/>
        <v>0</v>
      </c>
    </row>
    <row r="1990" spans="1:11">
      <c r="A1990" s="381">
        <v>1990</v>
      </c>
      <c r="B1990" s="146" t="s">
        <v>399</v>
      </c>
      <c r="D1990" t="s">
        <v>905</v>
      </c>
      <c r="E1990" s="472"/>
      <c r="F1990" s="910">
        <f>'47'!H36</f>
        <v>0</v>
      </c>
      <c r="G1990" s="231">
        <f t="shared" si="70"/>
        <v>0</v>
      </c>
      <c r="I1990" s="472"/>
      <c r="J1990" s="910">
        <f>'48'!H36</f>
        <v>0</v>
      </c>
      <c r="K1990" s="231">
        <f t="shared" si="71"/>
        <v>0</v>
      </c>
    </row>
    <row r="1991" spans="1:11">
      <c r="A1991" s="381">
        <v>1991</v>
      </c>
      <c r="B1991" s="146" t="s">
        <v>227</v>
      </c>
      <c r="D1991" t="s">
        <v>905</v>
      </c>
      <c r="E1991" s="472"/>
      <c r="F1991" s="910">
        <f>'47'!H37</f>
        <v>0</v>
      </c>
      <c r="G1991" s="231">
        <f t="shared" si="70"/>
        <v>0</v>
      </c>
      <c r="I1991" s="472"/>
      <c r="J1991" s="910">
        <f>'48'!H37</f>
        <v>0</v>
      </c>
      <c r="K1991" s="231">
        <f t="shared" si="71"/>
        <v>0</v>
      </c>
    </row>
    <row r="1992" spans="1:11">
      <c r="A1992" s="381">
        <v>1992</v>
      </c>
      <c r="B1992" s="146" t="s">
        <v>224</v>
      </c>
      <c r="D1992" t="s">
        <v>905</v>
      </c>
      <c r="E1992" s="472"/>
      <c r="F1992" s="910">
        <f>'47'!H38</f>
        <v>0</v>
      </c>
      <c r="G1992" s="231">
        <f t="shared" si="70"/>
        <v>0</v>
      </c>
      <c r="I1992" s="472"/>
      <c r="J1992" s="910">
        <f>'48'!H38</f>
        <v>0</v>
      </c>
      <c r="K1992" s="231">
        <f t="shared" si="71"/>
        <v>0</v>
      </c>
    </row>
    <row r="1993" spans="1:11">
      <c r="A1993" s="381">
        <v>1993</v>
      </c>
      <c r="B1993" s="146" t="s">
        <v>468</v>
      </c>
      <c r="D1993" t="s">
        <v>905</v>
      </c>
      <c r="E1993" s="472"/>
      <c r="F1993" s="910">
        <f>'47'!H39</f>
        <v>0</v>
      </c>
      <c r="G1993" s="231">
        <f t="shared" si="70"/>
        <v>0</v>
      </c>
      <c r="I1993" s="472"/>
      <c r="J1993" s="910">
        <f>'48'!H39</f>
        <v>0</v>
      </c>
      <c r="K1993" s="231">
        <f t="shared" si="71"/>
        <v>0</v>
      </c>
    </row>
    <row r="1994" spans="1:11">
      <c r="A1994" s="381">
        <v>1994</v>
      </c>
      <c r="B1994" s="146" t="s">
        <v>226</v>
      </c>
      <c r="D1994" t="s">
        <v>905</v>
      </c>
      <c r="E1994" s="472"/>
      <c r="F1994" s="910">
        <f>'47'!H40</f>
        <v>0</v>
      </c>
      <c r="G1994" s="231">
        <f t="shared" si="70"/>
        <v>0</v>
      </c>
      <c r="I1994" s="472"/>
      <c r="J1994" s="910">
        <f>'48'!H40</f>
        <v>0</v>
      </c>
      <c r="K1994" s="231">
        <f t="shared" si="71"/>
        <v>0</v>
      </c>
    </row>
    <row r="1995" spans="1:11" ht="15.75">
      <c r="A1995" s="381">
        <v>1995</v>
      </c>
      <c r="B1995" s="341" t="s">
        <v>1004</v>
      </c>
      <c r="D1995" t="s">
        <v>905</v>
      </c>
      <c r="E1995" s="472"/>
      <c r="F1995" s="910">
        <f>'47'!H42</f>
        <v>0</v>
      </c>
      <c r="G1995" s="231">
        <f t="shared" si="70"/>
        <v>0</v>
      </c>
      <c r="I1995" s="472"/>
      <c r="J1995" s="910">
        <f>'48'!H42</f>
        <v>0</v>
      </c>
      <c r="K1995" s="231">
        <f t="shared" si="71"/>
        <v>0</v>
      </c>
    </row>
    <row r="1996" spans="1:11" ht="15.75">
      <c r="A1996" s="381">
        <v>1996</v>
      </c>
      <c r="B1996" s="341" t="s">
        <v>1005</v>
      </c>
      <c r="D1996" t="s">
        <v>905</v>
      </c>
      <c r="E1996" s="472"/>
      <c r="F1996" s="910">
        <f>'47'!H44</f>
        <v>0</v>
      </c>
      <c r="G1996" s="231">
        <f t="shared" si="70"/>
        <v>0</v>
      </c>
      <c r="I1996" s="472"/>
      <c r="J1996" s="910">
        <f>'48'!H44</f>
        <v>0</v>
      </c>
      <c r="K1996" s="231">
        <f t="shared" si="71"/>
        <v>0</v>
      </c>
    </row>
    <row r="1997" spans="1:11" ht="15.75">
      <c r="A1997" s="381">
        <v>1997</v>
      </c>
      <c r="B1997" s="341" t="s">
        <v>1006</v>
      </c>
      <c r="D1997" t="s">
        <v>905</v>
      </c>
      <c r="E1997" s="472"/>
      <c r="F1997" s="910">
        <f>'47'!H46</f>
        <v>0</v>
      </c>
      <c r="G1997" s="231">
        <f t="shared" si="70"/>
        <v>0</v>
      </c>
      <c r="I1997" s="472"/>
      <c r="J1997" s="910">
        <f>'48'!H46</f>
        <v>0</v>
      </c>
      <c r="K1997" s="231">
        <f t="shared" si="71"/>
        <v>0</v>
      </c>
    </row>
    <row r="1998" spans="1:11" ht="15.75">
      <c r="A1998" s="381">
        <v>1998</v>
      </c>
      <c r="B1998" s="341" t="s">
        <v>1007</v>
      </c>
      <c r="E1998" s="472"/>
      <c r="G1998" s="231">
        <f t="shared" si="70"/>
        <v>0</v>
      </c>
      <c r="I1998" s="472"/>
      <c r="K1998" s="231">
        <f t="shared" si="71"/>
        <v>0</v>
      </c>
    </row>
    <row r="1999" spans="1:11">
      <c r="A1999" s="381">
        <v>1999</v>
      </c>
      <c r="B1999" s="146" t="s">
        <v>228</v>
      </c>
      <c r="D1999" t="s">
        <v>905</v>
      </c>
      <c r="E1999" s="472"/>
      <c r="F1999" s="910">
        <f>'47'!H50</f>
        <v>0</v>
      </c>
      <c r="G1999" s="231">
        <f t="shared" si="70"/>
        <v>0</v>
      </c>
      <c r="I1999" s="472"/>
      <c r="J1999" s="910">
        <f>'48'!H50</f>
        <v>0</v>
      </c>
      <c r="K1999" s="231">
        <f t="shared" si="71"/>
        <v>0</v>
      </c>
    </row>
    <row r="2000" spans="1:11">
      <c r="A2000" s="381">
        <v>2000</v>
      </c>
      <c r="B2000" s="146" t="s">
        <v>229</v>
      </c>
      <c r="D2000" t="s">
        <v>905</v>
      </c>
      <c r="E2000" s="472"/>
      <c r="F2000" s="910">
        <f>'47'!H51</f>
        <v>0</v>
      </c>
      <c r="G2000" s="231">
        <f t="shared" si="70"/>
        <v>0</v>
      </c>
      <c r="I2000" s="472"/>
      <c r="J2000" s="910">
        <f>'48'!H51</f>
        <v>0</v>
      </c>
      <c r="K2000" s="231">
        <f t="shared" si="71"/>
        <v>0</v>
      </c>
    </row>
    <row r="2001" spans="1:11">
      <c r="A2001" s="381">
        <v>2001</v>
      </c>
      <c r="B2001" s="146" t="s">
        <v>230</v>
      </c>
      <c r="D2001" t="s">
        <v>905</v>
      </c>
      <c r="E2001" s="472"/>
      <c r="F2001" s="910">
        <f>'47'!H52</f>
        <v>0</v>
      </c>
      <c r="G2001" s="231">
        <f t="shared" si="70"/>
        <v>0</v>
      </c>
      <c r="I2001" s="472"/>
      <c r="J2001" s="910">
        <f>'48'!H52</f>
        <v>0</v>
      </c>
      <c r="K2001" s="231">
        <f t="shared" si="71"/>
        <v>0</v>
      </c>
    </row>
    <row r="2002" spans="1:11">
      <c r="A2002" s="381">
        <v>2002</v>
      </c>
      <c r="B2002" s="146" t="s">
        <v>250</v>
      </c>
      <c r="D2002" t="s">
        <v>905</v>
      </c>
      <c r="E2002" s="472"/>
      <c r="F2002" s="910">
        <f>'47'!H53</f>
        <v>0</v>
      </c>
      <c r="G2002" s="231">
        <f t="shared" si="70"/>
        <v>0</v>
      </c>
      <c r="I2002" s="472"/>
      <c r="J2002" s="910">
        <f>'48'!H53</f>
        <v>0</v>
      </c>
      <c r="K2002" s="231">
        <f t="shared" si="71"/>
        <v>0</v>
      </c>
    </row>
    <row r="2003" spans="1:11" ht="15.75">
      <c r="A2003" s="381">
        <v>2003</v>
      </c>
      <c r="B2003" s="341" t="s">
        <v>1008</v>
      </c>
      <c r="D2003" t="s">
        <v>905</v>
      </c>
      <c r="E2003" s="472"/>
      <c r="F2003" s="910">
        <f>'47'!H54</f>
        <v>0</v>
      </c>
      <c r="G2003" s="231">
        <f t="shared" si="70"/>
        <v>0</v>
      </c>
      <c r="I2003" s="472"/>
      <c r="J2003" s="910">
        <f>'48'!H54</f>
        <v>0</v>
      </c>
      <c r="K2003" s="231">
        <f t="shared" si="71"/>
        <v>0</v>
      </c>
    </row>
    <row r="2004" spans="1:11" ht="15.75">
      <c r="A2004" s="381">
        <v>2004</v>
      </c>
      <c r="B2004" s="341" t="s">
        <v>1012</v>
      </c>
      <c r="E2004" s="472"/>
      <c r="G2004" s="231">
        <f t="shared" si="70"/>
        <v>0</v>
      </c>
      <c r="I2004" s="472"/>
      <c r="K2004" s="231">
        <f t="shared" si="71"/>
        <v>0</v>
      </c>
    </row>
    <row r="2005" spans="1:11">
      <c r="A2005" s="381">
        <v>2005</v>
      </c>
      <c r="B2005" s="146" t="s">
        <v>1477</v>
      </c>
      <c r="D2005" t="s">
        <v>905</v>
      </c>
      <c r="E2005" s="472"/>
      <c r="F2005" s="910">
        <f>'47'!J11</f>
        <v>0</v>
      </c>
      <c r="G2005" s="231">
        <f t="shared" si="70"/>
        <v>0</v>
      </c>
      <c r="I2005" s="472"/>
      <c r="J2005" s="910">
        <f>'48'!J11</f>
        <v>0</v>
      </c>
      <c r="K2005" s="231">
        <f t="shared" si="71"/>
        <v>0</v>
      </c>
    </row>
    <row r="2006" spans="1:11">
      <c r="A2006" s="381">
        <v>2006</v>
      </c>
      <c r="B2006" s="146" t="s">
        <v>1536</v>
      </c>
      <c r="D2006" t="s">
        <v>905</v>
      </c>
      <c r="E2006" s="472"/>
      <c r="F2006" s="910">
        <f>'47'!J12</f>
        <v>0</v>
      </c>
      <c r="G2006" s="231">
        <f t="shared" ref="G2006:G2069" si="72">F2006-E2006</f>
        <v>0</v>
      </c>
      <c r="I2006" s="472"/>
      <c r="J2006" s="910">
        <f>'48'!J12</f>
        <v>0</v>
      </c>
      <c r="K2006" s="231">
        <f t="shared" si="71"/>
        <v>0</v>
      </c>
    </row>
    <row r="2007" spans="1:11">
      <c r="A2007" s="381">
        <v>2007</v>
      </c>
      <c r="B2007" s="146" t="s">
        <v>1464</v>
      </c>
      <c r="D2007" t="s">
        <v>905</v>
      </c>
      <c r="E2007" s="472"/>
      <c r="F2007" s="910">
        <f>'47'!J13</f>
        <v>0</v>
      </c>
      <c r="G2007" s="231">
        <f t="shared" si="72"/>
        <v>0</v>
      </c>
      <c r="I2007" s="472"/>
      <c r="J2007" s="910">
        <f>'48'!J13</f>
        <v>0</v>
      </c>
      <c r="K2007" s="231">
        <f t="shared" si="71"/>
        <v>0</v>
      </c>
    </row>
    <row r="2008" spans="1:11">
      <c r="A2008" s="381">
        <v>2008</v>
      </c>
      <c r="B2008" s="146" t="s">
        <v>1001</v>
      </c>
      <c r="D2008" t="s">
        <v>905</v>
      </c>
      <c r="E2008" s="472"/>
      <c r="F2008" s="910">
        <f>'47'!J14</f>
        <v>0</v>
      </c>
      <c r="G2008" s="231">
        <f t="shared" si="72"/>
        <v>0</v>
      </c>
      <c r="I2008" s="472"/>
      <c r="J2008" s="910">
        <f>'48'!J14</f>
        <v>0</v>
      </c>
      <c r="K2008" s="231">
        <f t="shared" si="71"/>
        <v>0</v>
      </c>
    </row>
    <row r="2009" spans="1:11">
      <c r="A2009" s="381">
        <v>2009</v>
      </c>
      <c r="B2009" s="146" t="s">
        <v>245</v>
      </c>
      <c r="D2009" t="s">
        <v>905</v>
      </c>
      <c r="E2009" s="472"/>
      <c r="F2009" s="910">
        <f>'47'!J15</f>
        <v>0</v>
      </c>
      <c r="G2009" s="231">
        <f t="shared" si="72"/>
        <v>0</v>
      </c>
      <c r="I2009" s="472"/>
      <c r="J2009" s="910">
        <f>'48'!J15</f>
        <v>0</v>
      </c>
      <c r="K2009" s="231">
        <f t="shared" si="71"/>
        <v>0</v>
      </c>
    </row>
    <row r="2010" spans="1:11">
      <c r="A2010" s="381">
        <v>2010</v>
      </c>
      <c r="B2010" s="146" t="s">
        <v>222</v>
      </c>
      <c r="D2010" t="s">
        <v>905</v>
      </c>
      <c r="E2010" s="472"/>
      <c r="F2010" s="910">
        <f>'47'!J16</f>
        <v>0</v>
      </c>
      <c r="G2010" s="231">
        <f t="shared" si="72"/>
        <v>0</v>
      </c>
      <c r="I2010" s="472"/>
      <c r="J2010" s="910">
        <f>'48'!J16</f>
        <v>0</v>
      </c>
      <c r="K2010" s="231">
        <f t="shared" si="71"/>
        <v>0</v>
      </c>
    </row>
    <row r="2011" spans="1:11">
      <c r="A2011" s="381">
        <v>2011</v>
      </c>
      <c r="B2011" s="146" t="s">
        <v>457</v>
      </c>
      <c r="D2011" t="s">
        <v>905</v>
      </c>
      <c r="E2011" s="472"/>
      <c r="F2011" s="910">
        <f>'47'!J17</f>
        <v>0</v>
      </c>
      <c r="G2011" s="231">
        <f t="shared" si="72"/>
        <v>0</v>
      </c>
      <c r="I2011" s="472"/>
      <c r="J2011" s="910">
        <f>'48'!J17</f>
        <v>0</v>
      </c>
      <c r="K2011" s="231">
        <f t="shared" si="71"/>
        <v>0</v>
      </c>
    </row>
    <row r="2012" spans="1:11">
      <c r="A2012" s="381">
        <v>2012</v>
      </c>
      <c r="B2012" s="146" t="s">
        <v>8</v>
      </c>
      <c r="D2012" t="s">
        <v>905</v>
      </c>
      <c r="E2012" s="472"/>
      <c r="F2012" s="910">
        <f>'47'!J18</f>
        <v>0</v>
      </c>
      <c r="G2012" s="231">
        <f t="shared" si="72"/>
        <v>0</v>
      </c>
      <c r="I2012" s="472"/>
      <c r="J2012" s="910">
        <f>'48'!J18</f>
        <v>0</v>
      </c>
      <c r="K2012" s="231">
        <f t="shared" si="71"/>
        <v>0</v>
      </c>
    </row>
    <row r="2013" spans="1:11">
      <c r="A2013" s="381">
        <v>2013</v>
      </c>
      <c r="B2013" s="146" t="s">
        <v>246</v>
      </c>
      <c r="D2013" t="s">
        <v>905</v>
      </c>
      <c r="E2013" s="472"/>
      <c r="F2013" s="910">
        <f>'47'!J19</f>
        <v>0</v>
      </c>
      <c r="G2013" s="231">
        <f t="shared" si="72"/>
        <v>0</v>
      </c>
      <c r="I2013" s="472"/>
      <c r="J2013" s="910">
        <f>'48'!J19</f>
        <v>0</v>
      </c>
      <c r="K2013" s="231">
        <f t="shared" si="71"/>
        <v>0</v>
      </c>
    </row>
    <row r="2014" spans="1:11">
      <c r="A2014" s="381">
        <v>2014</v>
      </c>
      <c r="B2014" s="146" t="s">
        <v>247</v>
      </c>
      <c r="D2014" t="s">
        <v>905</v>
      </c>
      <c r="E2014" s="472"/>
      <c r="F2014" s="910">
        <f>'47'!J20</f>
        <v>0</v>
      </c>
      <c r="G2014" s="231">
        <f t="shared" si="72"/>
        <v>0</v>
      </c>
      <c r="I2014" s="472"/>
      <c r="J2014" s="910">
        <f>'48'!J20</f>
        <v>0</v>
      </c>
      <c r="K2014" s="231">
        <f t="shared" si="71"/>
        <v>0</v>
      </c>
    </row>
    <row r="2015" spans="1:11">
      <c r="A2015" s="381">
        <v>2015</v>
      </c>
      <c r="B2015" s="146" t="s">
        <v>248</v>
      </c>
      <c r="D2015" t="s">
        <v>905</v>
      </c>
      <c r="E2015" s="472"/>
      <c r="F2015" s="910">
        <f>'47'!J21</f>
        <v>0</v>
      </c>
      <c r="G2015" s="231">
        <f t="shared" si="72"/>
        <v>0</v>
      </c>
      <c r="I2015" s="472"/>
      <c r="J2015" s="910">
        <f>'48'!J21</f>
        <v>0</v>
      </c>
      <c r="K2015" s="231">
        <f t="shared" si="71"/>
        <v>0</v>
      </c>
    </row>
    <row r="2016" spans="1:11">
      <c r="A2016" s="381">
        <v>2016</v>
      </c>
      <c r="B2016" s="146" t="s">
        <v>249</v>
      </c>
      <c r="D2016" t="s">
        <v>905</v>
      </c>
      <c r="E2016" s="472"/>
      <c r="F2016" s="910">
        <f>'47'!J22</f>
        <v>0</v>
      </c>
      <c r="G2016" s="231">
        <f t="shared" si="72"/>
        <v>0</v>
      </c>
      <c r="I2016" s="472"/>
      <c r="J2016" s="910">
        <f>'48'!J22</f>
        <v>0</v>
      </c>
      <c r="K2016" s="231">
        <f t="shared" si="71"/>
        <v>0</v>
      </c>
    </row>
    <row r="2017" spans="1:11">
      <c r="A2017" s="381">
        <v>2017</v>
      </c>
      <c r="B2017" s="146" t="s">
        <v>224</v>
      </c>
      <c r="D2017" t="s">
        <v>905</v>
      </c>
      <c r="E2017" s="472"/>
      <c r="F2017" s="910">
        <f>'47'!J23</f>
        <v>0</v>
      </c>
      <c r="G2017" s="231">
        <f t="shared" si="72"/>
        <v>0</v>
      </c>
      <c r="I2017" s="472"/>
      <c r="J2017" s="910">
        <f>'48'!J23</f>
        <v>0</v>
      </c>
      <c r="K2017" s="231">
        <f t="shared" si="71"/>
        <v>0</v>
      </c>
    </row>
    <row r="2018" spans="1:11">
      <c r="A2018" s="381">
        <v>2018</v>
      </c>
      <c r="B2018" s="146" t="s">
        <v>468</v>
      </c>
      <c r="D2018" t="s">
        <v>905</v>
      </c>
      <c r="E2018" s="472"/>
      <c r="F2018" s="910">
        <f>'47'!J24</f>
        <v>0</v>
      </c>
      <c r="G2018" s="231">
        <f t="shared" si="72"/>
        <v>0</v>
      </c>
      <c r="I2018" s="472"/>
      <c r="J2018" s="910">
        <f>'48'!J24</f>
        <v>0</v>
      </c>
      <c r="K2018" s="231">
        <f t="shared" si="71"/>
        <v>0</v>
      </c>
    </row>
    <row r="2019" spans="1:11">
      <c r="A2019" s="381">
        <v>2019</v>
      </c>
      <c r="B2019" s="146" t="s">
        <v>226</v>
      </c>
      <c r="D2019" t="s">
        <v>905</v>
      </c>
      <c r="E2019" s="472"/>
      <c r="F2019" s="910">
        <f>'47'!J25</f>
        <v>0</v>
      </c>
      <c r="G2019" s="231">
        <f t="shared" si="72"/>
        <v>0</v>
      </c>
      <c r="I2019" s="472"/>
      <c r="J2019" s="910">
        <f>'48'!J25</f>
        <v>0</v>
      </c>
      <c r="K2019" s="231">
        <f t="shared" si="71"/>
        <v>0</v>
      </c>
    </row>
    <row r="2020" spans="1:11" ht="15.75">
      <c r="A2020" s="381">
        <v>2020</v>
      </c>
      <c r="B2020" s="341" t="s">
        <v>1002</v>
      </c>
      <c r="D2020" t="s">
        <v>905</v>
      </c>
      <c r="E2020" s="472"/>
      <c r="F2020" s="910">
        <f>'47'!J27</f>
        <v>0</v>
      </c>
      <c r="G2020" s="231">
        <f t="shared" si="72"/>
        <v>0</v>
      </c>
      <c r="I2020" s="472"/>
      <c r="J2020" s="910">
        <f>'48'!J27</f>
        <v>0</v>
      </c>
      <c r="K2020" s="231">
        <f t="shared" si="71"/>
        <v>0</v>
      </c>
    </row>
    <row r="2021" spans="1:11">
      <c r="A2021" s="381">
        <v>2021</v>
      </c>
      <c r="B2021" s="146" t="s">
        <v>1478</v>
      </c>
      <c r="D2021" t="s">
        <v>905</v>
      </c>
      <c r="E2021" s="472"/>
      <c r="F2021" s="910">
        <f>'47'!J29</f>
        <v>0</v>
      </c>
      <c r="G2021" s="231">
        <f t="shared" si="72"/>
        <v>0</v>
      </c>
      <c r="I2021" s="472"/>
      <c r="J2021" s="910">
        <f>'48'!J29</f>
        <v>0</v>
      </c>
      <c r="K2021" s="231">
        <f t="shared" si="71"/>
        <v>0</v>
      </c>
    </row>
    <row r="2022" spans="1:11">
      <c r="A2022" s="381">
        <v>2022</v>
      </c>
      <c r="B2022" s="146" t="s">
        <v>1536</v>
      </c>
      <c r="D2022" t="s">
        <v>905</v>
      </c>
      <c r="E2022" s="472"/>
      <c r="F2022" s="910">
        <f>'47'!J30</f>
        <v>0</v>
      </c>
      <c r="G2022" s="231">
        <f t="shared" si="72"/>
        <v>0</v>
      </c>
      <c r="I2022" s="472"/>
      <c r="J2022" s="910">
        <f>'48'!J30</f>
        <v>0</v>
      </c>
      <c r="K2022" s="231">
        <f t="shared" si="71"/>
        <v>0</v>
      </c>
    </row>
    <row r="2023" spans="1:11">
      <c r="A2023" s="381">
        <v>2023</v>
      </c>
      <c r="B2023" s="146" t="s">
        <v>1464</v>
      </c>
      <c r="D2023" t="s">
        <v>905</v>
      </c>
      <c r="E2023" s="472"/>
      <c r="F2023" s="910">
        <f>'47'!J31</f>
        <v>0</v>
      </c>
      <c r="G2023" s="231">
        <f t="shared" si="72"/>
        <v>0</v>
      </c>
      <c r="I2023" s="472"/>
      <c r="J2023" s="910">
        <f>'48'!J31</f>
        <v>0</v>
      </c>
      <c r="K2023" s="231">
        <f t="shared" si="71"/>
        <v>0</v>
      </c>
    </row>
    <row r="2024" spans="1:11">
      <c r="A2024" s="381">
        <v>2024</v>
      </c>
      <c r="B2024" s="146" t="s">
        <v>1003</v>
      </c>
      <c r="D2024" t="s">
        <v>905</v>
      </c>
      <c r="E2024" s="472"/>
      <c r="F2024" s="910">
        <f>'47'!J32</f>
        <v>0</v>
      </c>
      <c r="G2024" s="231">
        <f t="shared" si="72"/>
        <v>0</v>
      </c>
      <c r="I2024" s="472"/>
      <c r="J2024" s="910">
        <f>'48'!J32</f>
        <v>0</v>
      </c>
      <c r="K2024" s="231">
        <f t="shared" si="71"/>
        <v>0</v>
      </c>
    </row>
    <row r="2025" spans="1:11">
      <c r="A2025" s="381">
        <v>2025</v>
      </c>
      <c r="B2025" s="146" t="s">
        <v>245</v>
      </c>
      <c r="D2025" t="s">
        <v>905</v>
      </c>
      <c r="E2025" s="472"/>
      <c r="F2025" s="910">
        <f>'47'!J33</f>
        <v>0</v>
      </c>
      <c r="G2025" s="231">
        <f t="shared" si="72"/>
        <v>0</v>
      </c>
      <c r="I2025" s="472"/>
      <c r="J2025" s="910">
        <f>'48'!J33</f>
        <v>0</v>
      </c>
      <c r="K2025" s="231">
        <f t="shared" si="71"/>
        <v>0</v>
      </c>
    </row>
    <row r="2026" spans="1:11">
      <c r="A2026" s="381">
        <v>2026</v>
      </c>
      <c r="B2026" s="146" t="s">
        <v>222</v>
      </c>
      <c r="D2026" t="s">
        <v>905</v>
      </c>
      <c r="E2026" s="472"/>
      <c r="F2026" s="910">
        <f>'47'!J34</f>
        <v>0</v>
      </c>
      <c r="G2026" s="231">
        <f t="shared" si="72"/>
        <v>0</v>
      </c>
      <c r="I2026" s="472"/>
      <c r="J2026" s="910">
        <f>'48'!J34</f>
        <v>0</v>
      </c>
      <c r="K2026" s="231">
        <f t="shared" si="71"/>
        <v>0</v>
      </c>
    </row>
    <row r="2027" spans="1:11">
      <c r="A2027" s="381">
        <v>2027</v>
      </c>
      <c r="B2027" s="146" t="s">
        <v>457</v>
      </c>
      <c r="D2027" t="s">
        <v>905</v>
      </c>
      <c r="E2027" s="472"/>
      <c r="F2027" s="910">
        <f>'47'!J35</f>
        <v>0</v>
      </c>
      <c r="G2027" s="231">
        <f t="shared" si="72"/>
        <v>0</v>
      </c>
      <c r="I2027" s="472"/>
      <c r="J2027" s="910">
        <f>'48'!J35</f>
        <v>0</v>
      </c>
      <c r="K2027" s="231">
        <f t="shared" si="71"/>
        <v>0</v>
      </c>
    </row>
    <row r="2028" spans="1:11">
      <c r="A2028" s="381">
        <v>2028</v>
      </c>
      <c r="B2028" s="146" t="s">
        <v>399</v>
      </c>
      <c r="D2028" t="s">
        <v>905</v>
      </c>
      <c r="E2028" s="472"/>
      <c r="F2028" s="910">
        <f>'47'!J36</f>
        <v>0</v>
      </c>
      <c r="G2028" s="231">
        <f t="shared" si="72"/>
        <v>0</v>
      </c>
      <c r="I2028" s="472"/>
      <c r="J2028" s="910">
        <f>'48'!J36</f>
        <v>0</v>
      </c>
      <c r="K2028" s="231">
        <f t="shared" si="71"/>
        <v>0</v>
      </c>
    </row>
    <row r="2029" spans="1:11">
      <c r="A2029" s="381">
        <v>2029</v>
      </c>
      <c r="B2029" s="146" t="s">
        <v>227</v>
      </c>
      <c r="D2029" t="s">
        <v>905</v>
      </c>
      <c r="E2029" s="472"/>
      <c r="F2029" s="910">
        <f>'47'!J37</f>
        <v>0</v>
      </c>
      <c r="G2029" s="231">
        <f t="shared" si="72"/>
        <v>0</v>
      </c>
      <c r="I2029" s="472"/>
      <c r="J2029" s="910">
        <f>'48'!J37</f>
        <v>0</v>
      </c>
      <c r="K2029" s="231">
        <f t="shared" si="71"/>
        <v>0</v>
      </c>
    </row>
    <row r="2030" spans="1:11">
      <c r="A2030" s="381">
        <v>2030</v>
      </c>
      <c r="B2030" s="146" t="s">
        <v>224</v>
      </c>
      <c r="D2030" t="s">
        <v>905</v>
      </c>
      <c r="E2030" s="472"/>
      <c r="F2030" s="910">
        <f>'47'!J38</f>
        <v>0</v>
      </c>
      <c r="G2030" s="231">
        <f t="shared" si="72"/>
        <v>0</v>
      </c>
      <c r="I2030" s="472"/>
      <c r="J2030" s="910">
        <f>'48'!J38</f>
        <v>0</v>
      </c>
      <c r="K2030" s="231">
        <f t="shared" si="71"/>
        <v>0</v>
      </c>
    </row>
    <row r="2031" spans="1:11">
      <c r="A2031" s="381">
        <v>2031</v>
      </c>
      <c r="B2031" s="146" t="s">
        <v>468</v>
      </c>
      <c r="D2031" t="s">
        <v>905</v>
      </c>
      <c r="E2031" s="472"/>
      <c r="F2031" s="910">
        <f>'47'!J39</f>
        <v>0</v>
      </c>
      <c r="G2031" s="231">
        <f t="shared" si="72"/>
        <v>0</v>
      </c>
      <c r="I2031" s="472"/>
      <c r="J2031" s="910">
        <f>'48'!J39</f>
        <v>0</v>
      </c>
      <c r="K2031" s="231">
        <f t="shared" si="71"/>
        <v>0</v>
      </c>
    </row>
    <row r="2032" spans="1:11">
      <c r="A2032" s="381">
        <v>2032</v>
      </c>
      <c r="B2032" s="146" t="s">
        <v>226</v>
      </c>
      <c r="D2032" t="s">
        <v>905</v>
      </c>
      <c r="E2032" s="472"/>
      <c r="F2032" s="910">
        <f>'47'!J40</f>
        <v>0</v>
      </c>
      <c r="G2032" s="231">
        <f t="shared" si="72"/>
        <v>0</v>
      </c>
      <c r="I2032" s="472"/>
      <c r="J2032" s="910">
        <f>'48'!J40</f>
        <v>0</v>
      </c>
      <c r="K2032" s="231">
        <f t="shared" si="71"/>
        <v>0</v>
      </c>
    </row>
    <row r="2033" spans="1:11" ht="15.75">
      <c r="A2033" s="381">
        <v>2033</v>
      </c>
      <c r="B2033" s="341" t="s">
        <v>1004</v>
      </c>
      <c r="D2033" t="s">
        <v>905</v>
      </c>
      <c r="E2033" s="472"/>
      <c r="F2033" s="910">
        <f>'47'!J42</f>
        <v>0</v>
      </c>
      <c r="G2033" s="231">
        <f t="shared" si="72"/>
        <v>0</v>
      </c>
      <c r="I2033" s="472"/>
      <c r="J2033" s="910">
        <f>'48'!J42</f>
        <v>0</v>
      </c>
      <c r="K2033" s="231">
        <f t="shared" si="71"/>
        <v>0</v>
      </c>
    </row>
    <row r="2034" spans="1:11" ht="15.75">
      <c r="A2034" s="381">
        <v>2034</v>
      </c>
      <c r="B2034" s="341" t="s">
        <v>1005</v>
      </c>
      <c r="D2034" t="s">
        <v>905</v>
      </c>
      <c r="E2034" s="472"/>
      <c r="F2034" s="910">
        <f>'47'!J44</f>
        <v>0</v>
      </c>
      <c r="G2034" s="231">
        <f t="shared" si="72"/>
        <v>0</v>
      </c>
      <c r="I2034" s="472"/>
      <c r="J2034" s="910">
        <f>'48'!J44</f>
        <v>0</v>
      </c>
      <c r="K2034" s="231">
        <f t="shared" si="71"/>
        <v>0</v>
      </c>
    </row>
    <row r="2035" spans="1:11" ht="15.75">
      <c r="A2035" s="381">
        <v>2035</v>
      </c>
      <c r="B2035" s="341" t="s">
        <v>1006</v>
      </c>
      <c r="D2035" t="s">
        <v>905</v>
      </c>
      <c r="E2035" s="472"/>
      <c r="F2035" s="910">
        <f>'47'!J46</f>
        <v>0</v>
      </c>
      <c r="G2035" s="231">
        <f t="shared" si="72"/>
        <v>0</v>
      </c>
      <c r="I2035" s="472"/>
      <c r="J2035" s="910">
        <f>'48'!J46</f>
        <v>0</v>
      </c>
      <c r="K2035" s="231">
        <f t="shared" si="71"/>
        <v>0</v>
      </c>
    </row>
    <row r="2036" spans="1:11" ht="15.75">
      <c r="A2036" s="381">
        <v>2036</v>
      </c>
      <c r="B2036" s="341" t="s">
        <v>1007</v>
      </c>
      <c r="E2036" s="472"/>
      <c r="G2036" s="231">
        <f t="shared" si="72"/>
        <v>0</v>
      </c>
      <c r="I2036" s="472"/>
      <c r="K2036" s="231">
        <f t="shared" si="71"/>
        <v>0</v>
      </c>
    </row>
    <row r="2037" spans="1:11">
      <c r="A2037" s="381">
        <v>2037</v>
      </c>
      <c r="B2037" s="146" t="s">
        <v>228</v>
      </c>
      <c r="D2037" t="s">
        <v>905</v>
      </c>
      <c r="E2037" s="472"/>
      <c r="F2037" s="910">
        <f>'47'!J50</f>
        <v>0</v>
      </c>
      <c r="G2037" s="231">
        <f t="shared" si="72"/>
        <v>0</v>
      </c>
      <c r="I2037" s="472"/>
      <c r="J2037" s="910">
        <f>'48'!J50</f>
        <v>0</v>
      </c>
      <c r="K2037" s="231">
        <f t="shared" ref="K2037:K2100" si="73">J2037-I2037</f>
        <v>0</v>
      </c>
    </row>
    <row r="2038" spans="1:11">
      <c r="A2038" s="381">
        <v>2038</v>
      </c>
      <c r="B2038" s="146" t="s">
        <v>229</v>
      </c>
      <c r="D2038" t="s">
        <v>905</v>
      </c>
      <c r="E2038" s="472"/>
      <c r="F2038" s="910">
        <f>'47'!J51</f>
        <v>0</v>
      </c>
      <c r="G2038" s="231">
        <f t="shared" si="72"/>
        <v>0</v>
      </c>
      <c r="I2038" s="472"/>
      <c r="J2038" s="910">
        <f>'48'!J51</f>
        <v>0</v>
      </c>
      <c r="K2038" s="231">
        <f t="shared" si="73"/>
        <v>0</v>
      </c>
    </row>
    <row r="2039" spans="1:11">
      <c r="A2039" s="381">
        <v>2039</v>
      </c>
      <c r="B2039" s="146" t="s">
        <v>230</v>
      </c>
      <c r="D2039" t="s">
        <v>905</v>
      </c>
      <c r="E2039" s="472"/>
      <c r="F2039" s="910">
        <f>'47'!J52</f>
        <v>0</v>
      </c>
      <c r="G2039" s="231">
        <f t="shared" si="72"/>
        <v>0</v>
      </c>
      <c r="I2039" s="472"/>
      <c r="J2039" s="910">
        <f>'48'!J52</f>
        <v>0</v>
      </c>
      <c r="K2039" s="231">
        <f t="shared" si="73"/>
        <v>0</v>
      </c>
    </row>
    <row r="2040" spans="1:11">
      <c r="A2040" s="381">
        <v>2040</v>
      </c>
      <c r="B2040" s="146" t="s">
        <v>250</v>
      </c>
      <c r="D2040" t="s">
        <v>905</v>
      </c>
      <c r="E2040" s="472"/>
      <c r="F2040" s="910">
        <f>'47'!J53</f>
        <v>0</v>
      </c>
      <c r="G2040" s="231">
        <f t="shared" si="72"/>
        <v>0</v>
      </c>
      <c r="I2040" s="472"/>
      <c r="J2040" s="910">
        <f>'48'!J53</f>
        <v>0</v>
      </c>
      <c r="K2040" s="231">
        <f t="shared" si="73"/>
        <v>0</v>
      </c>
    </row>
    <row r="2041" spans="1:11" ht="15.75">
      <c r="A2041" s="381">
        <v>2041</v>
      </c>
      <c r="B2041" s="341" t="s">
        <v>1008</v>
      </c>
      <c r="D2041" t="s">
        <v>905</v>
      </c>
      <c r="E2041" s="472"/>
      <c r="F2041" s="910">
        <f>'47'!J54</f>
        <v>0</v>
      </c>
      <c r="G2041" s="231">
        <f t="shared" si="72"/>
        <v>0</v>
      </c>
      <c r="I2041" s="472"/>
      <c r="J2041" s="910">
        <f>'48'!J54</f>
        <v>0</v>
      </c>
      <c r="K2041" s="231">
        <f t="shared" si="73"/>
        <v>0</v>
      </c>
    </row>
    <row r="2042" spans="1:11" ht="15.75">
      <c r="A2042" s="381">
        <v>2042</v>
      </c>
      <c r="B2042" s="1059" t="s">
        <v>1479</v>
      </c>
      <c r="E2042" s="472"/>
      <c r="G2042" s="231">
        <f t="shared" si="72"/>
        <v>0</v>
      </c>
      <c r="I2042" s="472"/>
      <c r="K2042" s="231">
        <f t="shared" si="73"/>
        <v>0</v>
      </c>
    </row>
    <row r="2043" spans="1:11">
      <c r="A2043" s="381">
        <v>2043</v>
      </c>
      <c r="B2043" s="146" t="s">
        <v>1477</v>
      </c>
      <c r="D2043" t="s">
        <v>905</v>
      </c>
      <c r="E2043" s="472"/>
      <c r="F2043" s="910">
        <f>'47'!L11</f>
        <v>0</v>
      </c>
      <c r="G2043" s="231">
        <f t="shared" si="72"/>
        <v>0</v>
      </c>
      <c r="I2043" s="472"/>
      <c r="J2043" s="910">
        <f>'48'!L11</f>
        <v>0</v>
      </c>
      <c r="K2043" s="231">
        <f t="shared" si="73"/>
        <v>0</v>
      </c>
    </row>
    <row r="2044" spans="1:11">
      <c r="A2044" s="381">
        <v>2044</v>
      </c>
      <c r="B2044" s="146" t="s">
        <v>1536</v>
      </c>
      <c r="D2044" t="s">
        <v>905</v>
      </c>
      <c r="E2044" s="472"/>
      <c r="F2044" s="910">
        <f>'47'!L12</f>
        <v>0</v>
      </c>
      <c r="G2044" s="231">
        <f t="shared" si="72"/>
        <v>0</v>
      </c>
      <c r="I2044" s="472"/>
      <c r="J2044" s="910">
        <f>'48'!L12</f>
        <v>0</v>
      </c>
      <c r="K2044" s="231">
        <f t="shared" si="73"/>
        <v>0</v>
      </c>
    </row>
    <row r="2045" spans="1:11">
      <c r="A2045" s="381">
        <v>2045</v>
      </c>
      <c r="B2045" s="146" t="s">
        <v>1464</v>
      </c>
      <c r="D2045" t="s">
        <v>905</v>
      </c>
      <c r="E2045" s="472"/>
      <c r="F2045" s="910">
        <f>'47'!L13</f>
        <v>0</v>
      </c>
      <c r="G2045" s="231">
        <f t="shared" si="72"/>
        <v>0</v>
      </c>
      <c r="I2045" s="472"/>
      <c r="J2045" s="910">
        <f>'48'!L13</f>
        <v>0</v>
      </c>
      <c r="K2045" s="231">
        <f t="shared" si="73"/>
        <v>0</v>
      </c>
    </row>
    <row r="2046" spans="1:11">
      <c r="A2046" s="381">
        <v>2046</v>
      </c>
      <c r="B2046" s="146" t="s">
        <v>1001</v>
      </c>
      <c r="D2046" t="s">
        <v>905</v>
      </c>
      <c r="E2046" s="472"/>
      <c r="F2046" s="910">
        <f>'47'!L14</f>
        <v>0</v>
      </c>
      <c r="G2046" s="231">
        <f t="shared" si="72"/>
        <v>0</v>
      </c>
      <c r="I2046" s="472"/>
      <c r="J2046" s="910">
        <f>'48'!L14</f>
        <v>0</v>
      </c>
      <c r="K2046" s="231">
        <f t="shared" si="73"/>
        <v>0</v>
      </c>
    </row>
    <row r="2047" spans="1:11">
      <c r="A2047" s="381">
        <v>2047</v>
      </c>
      <c r="B2047" s="146" t="s">
        <v>245</v>
      </c>
      <c r="D2047" t="s">
        <v>905</v>
      </c>
      <c r="E2047" s="472"/>
      <c r="F2047" s="910">
        <f>'47'!L15</f>
        <v>0</v>
      </c>
      <c r="G2047" s="231">
        <f t="shared" si="72"/>
        <v>0</v>
      </c>
      <c r="I2047" s="472"/>
      <c r="J2047" s="910">
        <f>'48'!L15</f>
        <v>0</v>
      </c>
      <c r="K2047" s="231">
        <f t="shared" si="73"/>
        <v>0</v>
      </c>
    </row>
    <row r="2048" spans="1:11">
      <c r="A2048" s="381">
        <v>2048</v>
      </c>
      <c r="B2048" s="146" t="s">
        <v>222</v>
      </c>
      <c r="D2048" t="s">
        <v>905</v>
      </c>
      <c r="E2048" s="472"/>
      <c r="F2048" s="910">
        <f>'47'!L16</f>
        <v>0</v>
      </c>
      <c r="G2048" s="231">
        <f t="shared" si="72"/>
        <v>0</v>
      </c>
      <c r="I2048" s="472"/>
      <c r="J2048" s="910">
        <f>'48'!L16</f>
        <v>0</v>
      </c>
      <c r="K2048" s="231">
        <f t="shared" si="73"/>
        <v>0</v>
      </c>
    </row>
    <row r="2049" spans="1:11">
      <c r="A2049" s="381">
        <v>2049</v>
      </c>
      <c r="B2049" s="146" t="s">
        <v>457</v>
      </c>
      <c r="D2049" t="s">
        <v>905</v>
      </c>
      <c r="E2049" s="472"/>
      <c r="F2049" s="910">
        <f>'47'!L17</f>
        <v>0</v>
      </c>
      <c r="G2049" s="231">
        <f t="shared" si="72"/>
        <v>0</v>
      </c>
      <c r="I2049" s="472"/>
      <c r="J2049" s="910">
        <f>'48'!L17</f>
        <v>0</v>
      </c>
      <c r="K2049" s="231">
        <f t="shared" si="73"/>
        <v>0</v>
      </c>
    </row>
    <row r="2050" spans="1:11">
      <c r="A2050" s="381">
        <v>2050</v>
      </c>
      <c r="B2050" s="146" t="s">
        <v>8</v>
      </c>
      <c r="D2050" t="s">
        <v>905</v>
      </c>
      <c r="E2050" s="472"/>
      <c r="F2050" s="910">
        <f>'47'!L18</f>
        <v>0</v>
      </c>
      <c r="G2050" s="231">
        <f t="shared" si="72"/>
        <v>0</v>
      </c>
      <c r="I2050" s="472"/>
      <c r="J2050" s="910">
        <f>'48'!L18</f>
        <v>0</v>
      </c>
      <c r="K2050" s="231">
        <f t="shared" si="73"/>
        <v>0</v>
      </c>
    </row>
    <row r="2051" spans="1:11">
      <c r="A2051" s="381">
        <v>2051</v>
      </c>
      <c r="B2051" s="146" t="s">
        <v>246</v>
      </c>
      <c r="D2051" t="s">
        <v>905</v>
      </c>
      <c r="E2051" s="472"/>
      <c r="F2051" s="910">
        <f>'47'!L19</f>
        <v>0</v>
      </c>
      <c r="G2051" s="231">
        <f t="shared" si="72"/>
        <v>0</v>
      </c>
      <c r="I2051" s="472"/>
      <c r="J2051" s="910">
        <f>'48'!L19</f>
        <v>0</v>
      </c>
      <c r="K2051" s="231">
        <f t="shared" si="73"/>
        <v>0</v>
      </c>
    </row>
    <row r="2052" spans="1:11">
      <c r="A2052" s="381">
        <v>2052</v>
      </c>
      <c r="B2052" s="146" t="s">
        <v>247</v>
      </c>
      <c r="D2052" t="s">
        <v>905</v>
      </c>
      <c r="E2052" s="472"/>
      <c r="F2052" s="910">
        <f>'47'!L20</f>
        <v>0</v>
      </c>
      <c r="G2052" s="231">
        <f t="shared" si="72"/>
        <v>0</v>
      </c>
      <c r="I2052" s="472"/>
      <c r="J2052" s="910">
        <f>'48'!L20</f>
        <v>0</v>
      </c>
      <c r="K2052" s="231">
        <f t="shared" si="73"/>
        <v>0</v>
      </c>
    </row>
    <row r="2053" spans="1:11">
      <c r="A2053" s="381">
        <v>2053</v>
      </c>
      <c r="B2053" s="146" t="s">
        <v>248</v>
      </c>
      <c r="D2053" t="s">
        <v>905</v>
      </c>
      <c r="E2053" s="472"/>
      <c r="F2053" s="910">
        <f>'47'!L21</f>
        <v>0</v>
      </c>
      <c r="G2053" s="231">
        <f t="shared" si="72"/>
        <v>0</v>
      </c>
      <c r="I2053" s="472"/>
      <c r="J2053" s="910">
        <f>'48'!L21</f>
        <v>0</v>
      </c>
      <c r="K2053" s="231">
        <f t="shared" si="73"/>
        <v>0</v>
      </c>
    </row>
    <row r="2054" spans="1:11">
      <c r="A2054" s="381">
        <v>2054</v>
      </c>
      <c r="B2054" s="146" t="s">
        <v>249</v>
      </c>
      <c r="D2054" t="s">
        <v>905</v>
      </c>
      <c r="E2054" s="472"/>
      <c r="F2054" s="910">
        <f>'47'!L22</f>
        <v>0</v>
      </c>
      <c r="G2054" s="231">
        <f t="shared" si="72"/>
        <v>0</v>
      </c>
      <c r="I2054" s="472"/>
      <c r="J2054" s="910">
        <f>'48'!L22</f>
        <v>0</v>
      </c>
      <c r="K2054" s="231">
        <f t="shared" si="73"/>
        <v>0</v>
      </c>
    </row>
    <row r="2055" spans="1:11">
      <c r="A2055" s="381">
        <v>2055</v>
      </c>
      <c r="B2055" s="146" t="s">
        <v>224</v>
      </c>
      <c r="D2055" t="s">
        <v>905</v>
      </c>
      <c r="E2055" s="472"/>
      <c r="F2055" s="910">
        <f>'47'!L23</f>
        <v>0</v>
      </c>
      <c r="G2055" s="231">
        <f t="shared" si="72"/>
        <v>0</v>
      </c>
      <c r="I2055" s="472"/>
      <c r="J2055" s="910">
        <f>'48'!L23</f>
        <v>0</v>
      </c>
      <c r="K2055" s="231">
        <f t="shared" si="73"/>
        <v>0</v>
      </c>
    </row>
    <row r="2056" spans="1:11">
      <c r="A2056" s="381">
        <v>2056</v>
      </c>
      <c r="B2056" s="146" t="s">
        <v>468</v>
      </c>
      <c r="D2056" t="s">
        <v>905</v>
      </c>
      <c r="E2056" s="472"/>
      <c r="F2056" s="910">
        <f>'47'!L24</f>
        <v>0</v>
      </c>
      <c r="G2056" s="231">
        <f t="shared" si="72"/>
        <v>0</v>
      </c>
      <c r="I2056" s="472"/>
      <c r="J2056" s="910">
        <f>'48'!L24</f>
        <v>0</v>
      </c>
      <c r="K2056" s="231">
        <f t="shared" si="73"/>
        <v>0</v>
      </c>
    </row>
    <row r="2057" spans="1:11">
      <c r="A2057" s="381">
        <v>2057</v>
      </c>
      <c r="B2057" s="146" t="s">
        <v>226</v>
      </c>
      <c r="D2057" t="s">
        <v>905</v>
      </c>
      <c r="E2057" s="472"/>
      <c r="F2057" s="910">
        <f>'47'!L25</f>
        <v>0</v>
      </c>
      <c r="G2057" s="231">
        <f t="shared" si="72"/>
        <v>0</v>
      </c>
      <c r="I2057" s="472"/>
      <c r="J2057" s="910">
        <f>'48'!L25</f>
        <v>0</v>
      </c>
      <c r="K2057" s="231">
        <f t="shared" si="73"/>
        <v>0</v>
      </c>
    </row>
    <row r="2058" spans="1:11" ht="15.75">
      <c r="A2058" s="381">
        <v>2058</v>
      </c>
      <c r="B2058" s="341" t="s">
        <v>1002</v>
      </c>
      <c r="D2058" t="s">
        <v>905</v>
      </c>
      <c r="E2058" s="472"/>
      <c r="F2058" s="910">
        <f>'47'!L27</f>
        <v>0</v>
      </c>
      <c r="G2058" s="231">
        <f t="shared" si="72"/>
        <v>0</v>
      </c>
      <c r="I2058" s="472"/>
      <c r="J2058" s="910">
        <f>'48'!L27</f>
        <v>0</v>
      </c>
      <c r="K2058" s="231">
        <f t="shared" si="73"/>
        <v>0</v>
      </c>
    </row>
    <row r="2059" spans="1:11">
      <c r="A2059" s="381">
        <v>2059</v>
      </c>
      <c r="B2059" s="146" t="s">
        <v>1478</v>
      </c>
      <c r="D2059" t="s">
        <v>905</v>
      </c>
      <c r="E2059" s="472"/>
      <c r="F2059" s="910">
        <f>'47'!L29</f>
        <v>0</v>
      </c>
      <c r="G2059" s="231">
        <f t="shared" si="72"/>
        <v>0</v>
      </c>
      <c r="I2059" s="472"/>
      <c r="J2059" s="910">
        <f>'48'!L29</f>
        <v>0</v>
      </c>
      <c r="K2059" s="231">
        <f t="shared" si="73"/>
        <v>0</v>
      </c>
    </row>
    <row r="2060" spans="1:11">
      <c r="A2060" s="381">
        <v>2060</v>
      </c>
      <c r="B2060" s="146" t="s">
        <v>1536</v>
      </c>
      <c r="D2060" t="s">
        <v>905</v>
      </c>
      <c r="E2060" s="472"/>
      <c r="F2060" s="910">
        <f>'47'!L30</f>
        <v>0</v>
      </c>
      <c r="G2060" s="231">
        <f t="shared" si="72"/>
        <v>0</v>
      </c>
      <c r="I2060" s="472"/>
      <c r="J2060" s="910">
        <f>'48'!L30</f>
        <v>0</v>
      </c>
      <c r="K2060" s="231">
        <f t="shared" si="73"/>
        <v>0</v>
      </c>
    </row>
    <row r="2061" spans="1:11">
      <c r="A2061" s="381">
        <v>2061</v>
      </c>
      <c r="B2061" s="146" t="s">
        <v>1464</v>
      </c>
      <c r="D2061" t="s">
        <v>905</v>
      </c>
      <c r="E2061" s="472"/>
      <c r="F2061" s="910">
        <f>'47'!L31</f>
        <v>0</v>
      </c>
      <c r="G2061" s="231">
        <f t="shared" si="72"/>
        <v>0</v>
      </c>
      <c r="I2061" s="472"/>
      <c r="J2061" s="910">
        <f>'48'!L31</f>
        <v>0</v>
      </c>
      <c r="K2061" s="231">
        <f t="shared" si="73"/>
        <v>0</v>
      </c>
    </row>
    <row r="2062" spans="1:11">
      <c r="A2062" s="381">
        <v>2062</v>
      </c>
      <c r="B2062" s="146" t="s">
        <v>1003</v>
      </c>
      <c r="D2062" t="s">
        <v>905</v>
      </c>
      <c r="E2062" s="472"/>
      <c r="F2062" s="910">
        <f>'47'!L32</f>
        <v>0</v>
      </c>
      <c r="G2062" s="231">
        <f t="shared" si="72"/>
        <v>0</v>
      </c>
      <c r="I2062" s="472"/>
      <c r="J2062" s="910">
        <f>'48'!L32</f>
        <v>0</v>
      </c>
      <c r="K2062" s="231">
        <f t="shared" si="73"/>
        <v>0</v>
      </c>
    </row>
    <row r="2063" spans="1:11">
      <c r="A2063" s="381">
        <v>2063</v>
      </c>
      <c r="B2063" s="146" t="s">
        <v>245</v>
      </c>
      <c r="D2063" t="s">
        <v>905</v>
      </c>
      <c r="E2063" s="472"/>
      <c r="F2063" s="910">
        <f>'47'!L33</f>
        <v>0</v>
      </c>
      <c r="G2063" s="231">
        <f t="shared" si="72"/>
        <v>0</v>
      </c>
      <c r="I2063" s="472"/>
      <c r="J2063" s="910">
        <f>'48'!L33</f>
        <v>0</v>
      </c>
      <c r="K2063" s="231">
        <f t="shared" si="73"/>
        <v>0</v>
      </c>
    </row>
    <row r="2064" spans="1:11">
      <c r="A2064" s="381">
        <v>2064</v>
      </c>
      <c r="B2064" s="146" t="s">
        <v>222</v>
      </c>
      <c r="D2064" t="s">
        <v>905</v>
      </c>
      <c r="E2064" s="472"/>
      <c r="F2064" s="910">
        <f>'47'!L34</f>
        <v>0</v>
      </c>
      <c r="G2064" s="231">
        <f t="shared" si="72"/>
        <v>0</v>
      </c>
      <c r="I2064" s="472"/>
      <c r="J2064" s="910">
        <f>'48'!L34</f>
        <v>0</v>
      </c>
      <c r="K2064" s="231">
        <f t="shared" si="73"/>
        <v>0</v>
      </c>
    </row>
    <row r="2065" spans="1:11">
      <c r="A2065" s="381">
        <v>2065</v>
      </c>
      <c r="B2065" s="146" t="s">
        <v>457</v>
      </c>
      <c r="D2065" t="s">
        <v>905</v>
      </c>
      <c r="E2065" s="472"/>
      <c r="F2065" s="910">
        <f>'47'!L35</f>
        <v>0</v>
      </c>
      <c r="G2065" s="231">
        <f t="shared" si="72"/>
        <v>0</v>
      </c>
      <c r="I2065" s="472"/>
      <c r="J2065" s="910">
        <f>'48'!L35</f>
        <v>0</v>
      </c>
      <c r="K2065" s="231">
        <f t="shared" si="73"/>
        <v>0</v>
      </c>
    </row>
    <row r="2066" spans="1:11">
      <c r="A2066" s="381">
        <v>2066</v>
      </c>
      <c r="B2066" s="146" t="s">
        <v>399</v>
      </c>
      <c r="D2066" t="s">
        <v>905</v>
      </c>
      <c r="E2066" s="472"/>
      <c r="F2066" s="910">
        <f>'47'!L36</f>
        <v>0</v>
      </c>
      <c r="G2066" s="231">
        <f t="shared" si="72"/>
        <v>0</v>
      </c>
      <c r="I2066" s="472"/>
      <c r="J2066" s="910">
        <f>'48'!L36</f>
        <v>0</v>
      </c>
      <c r="K2066" s="231">
        <f t="shared" si="73"/>
        <v>0</v>
      </c>
    </row>
    <row r="2067" spans="1:11">
      <c r="A2067" s="381">
        <v>2067</v>
      </c>
      <c r="B2067" s="146" t="s">
        <v>227</v>
      </c>
      <c r="D2067" t="s">
        <v>905</v>
      </c>
      <c r="E2067" s="472"/>
      <c r="F2067" s="910">
        <f>'47'!L37</f>
        <v>0</v>
      </c>
      <c r="G2067" s="231">
        <f t="shared" si="72"/>
        <v>0</v>
      </c>
      <c r="I2067" s="472"/>
      <c r="J2067" s="910">
        <f>'48'!L37</f>
        <v>0</v>
      </c>
      <c r="K2067" s="231">
        <f t="shared" si="73"/>
        <v>0</v>
      </c>
    </row>
    <row r="2068" spans="1:11">
      <c r="A2068" s="381">
        <v>2068</v>
      </c>
      <c r="B2068" s="146" t="s">
        <v>224</v>
      </c>
      <c r="D2068" t="s">
        <v>905</v>
      </c>
      <c r="E2068" s="472"/>
      <c r="F2068" s="910">
        <f>'47'!L38</f>
        <v>0</v>
      </c>
      <c r="G2068" s="231">
        <f t="shared" si="72"/>
        <v>0</v>
      </c>
      <c r="I2068" s="472"/>
      <c r="J2068" s="910">
        <f>'48'!L38</f>
        <v>0</v>
      </c>
      <c r="K2068" s="231">
        <f t="shared" si="73"/>
        <v>0</v>
      </c>
    </row>
    <row r="2069" spans="1:11">
      <c r="A2069" s="381">
        <v>2069</v>
      </c>
      <c r="B2069" s="146" t="s">
        <v>468</v>
      </c>
      <c r="D2069" t="s">
        <v>905</v>
      </c>
      <c r="E2069" s="472"/>
      <c r="F2069" s="910">
        <f>'47'!L39</f>
        <v>0</v>
      </c>
      <c r="G2069" s="231">
        <f t="shared" si="72"/>
        <v>0</v>
      </c>
      <c r="I2069" s="472"/>
      <c r="J2069" s="910">
        <f>'48'!L39</f>
        <v>0</v>
      </c>
      <c r="K2069" s="231">
        <f t="shared" si="73"/>
        <v>0</v>
      </c>
    </row>
    <row r="2070" spans="1:11">
      <c r="A2070" s="381">
        <v>2070</v>
      </c>
      <c r="B2070" s="146" t="s">
        <v>226</v>
      </c>
      <c r="D2070" t="s">
        <v>905</v>
      </c>
      <c r="E2070" s="472"/>
      <c r="F2070" s="910">
        <f>'47'!L40</f>
        <v>0</v>
      </c>
      <c r="G2070" s="231">
        <f t="shared" ref="G2070:G2133" si="74">F2070-E2070</f>
        <v>0</v>
      </c>
      <c r="I2070" s="472"/>
      <c r="J2070" s="910">
        <f>'48'!L40</f>
        <v>0</v>
      </c>
      <c r="K2070" s="231">
        <f t="shared" si="73"/>
        <v>0</v>
      </c>
    </row>
    <row r="2071" spans="1:11" ht="15.75">
      <c r="A2071" s="381">
        <v>2071</v>
      </c>
      <c r="B2071" s="341" t="s">
        <v>1004</v>
      </c>
      <c r="D2071" t="s">
        <v>905</v>
      </c>
      <c r="E2071" s="472"/>
      <c r="F2071" s="910">
        <f>'47'!L42</f>
        <v>0</v>
      </c>
      <c r="G2071" s="231">
        <f t="shared" si="74"/>
        <v>0</v>
      </c>
      <c r="I2071" s="472"/>
      <c r="J2071" s="910">
        <f>'48'!L42</f>
        <v>0</v>
      </c>
      <c r="K2071" s="231">
        <f t="shared" si="73"/>
        <v>0</v>
      </c>
    </row>
    <row r="2072" spans="1:11" ht="15.75">
      <c r="A2072" s="381">
        <v>2072</v>
      </c>
      <c r="B2072" s="341" t="s">
        <v>1005</v>
      </c>
      <c r="D2072" t="s">
        <v>905</v>
      </c>
      <c r="E2072" s="472"/>
      <c r="F2072" s="910">
        <f>'47'!L44</f>
        <v>0</v>
      </c>
      <c r="G2072" s="231">
        <f t="shared" si="74"/>
        <v>0</v>
      </c>
      <c r="I2072" s="472"/>
      <c r="J2072" s="910">
        <f>'48'!L44</f>
        <v>0</v>
      </c>
      <c r="K2072" s="231">
        <f t="shared" si="73"/>
        <v>0</v>
      </c>
    </row>
    <row r="2073" spans="1:11" ht="15.75">
      <c r="A2073" s="381">
        <v>2073</v>
      </c>
      <c r="B2073" s="341" t="s">
        <v>1006</v>
      </c>
      <c r="D2073" t="s">
        <v>905</v>
      </c>
      <c r="E2073" s="472"/>
      <c r="F2073" s="910">
        <f>'47'!L46</f>
        <v>0</v>
      </c>
      <c r="G2073" s="231">
        <f t="shared" si="74"/>
        <v>0</v>
      </c>
      <c r="I2073" s="472"/>
      <c r="J2073" s="910">
        <f>'48'!L46</f>
        <v>0</v>
      </c>
      <c r="K2073" s="231">
        <f t="shared" si="73"/>
        <v>0</v>
      </c>
    </row>
    <row r="2074" spans="1:11" ht="15.75">
      <c r="A2074" s="381">
        <v>2074</v>
      </c>
      <c r="B2074" s="341" t="s">
        <v>1007</v>
      </c>
      <c r="E2074" s="472"/>
      <c r="G2074" s="231">
        <f t="shared" si="74"/>
        <v>0</v>
      </c>
      <c r="I2074" s="472"/>
      <c r="K2074" s="231">
        <f t="shared" si="73"/>
        <v>0</v>
      </c>
    </row>
    <row r="2075" spans="1:11">
      <c r="A2075" s="381">
        <v>2075</v>
      </c>
      <c r="B2075" s="146" t="s">
        <v>228</v>
      </c>
      <c r="D2075" t="s">
        <v>905</v>
      </c>
      <c r="E2075" s="472"/>
      <c r="F2075" s="910">
        <f>'47'!L50</f>
        <v>0</v>
      </c>
      <c r="G2075" s="231">
        <f t="shared" si="74"/>
        <v>0</v>
      </c>
      <c r="I2075" s="472"/>
      <c r="J2075" s="910">
        <f>'48'!L50</f>
        <v>0</v>
      </c>
      <c r="K2075" s="231">
        <f t="shared" si="73"/>
        <v>0</v>
      </c>
    </row>
    <row r="2076" spans="1:11">
      <c r="A2076" s="381">
        <v>2076</v>
      </c>
      <c r="B2076" s="146" t="s">
        <v>229</v>
      </c>
      <c r="D2076" t="s">
        <v>905</v>
      </c>
      <c r="E2076" s="472"/>
      <c r="F2076" s="910">
        <f>'47'!L51</f>
        <v>0</v>
      </c>
      <c r="G2076" s="231">
        <f t="shared" si="74"/>
        <v>0</v>
      </c>
      <c r="I2076" s="472"/>
      <c r="J2076" s="910">
        <f>'48'!L51</f>
        <v>0</v>
      </c>
      <c r="K2076" s="231">
        <f t="shared" si="73"/>
        <v>0</v>
      </c>
    </row>
    <row r="2077" spans="1:11">
      <c r="A2077" s="381">
        <v>2077</v>
      </c>
      <c r="B2077" s="146" t="s">
        <v>230</v>
      </c>
      <c r="D2077" t="s">
        <v>905</v>
      </c>
      <c r="E2077" s="472"/>
      <c r="F2077" s="910">
        <f>'47'!L52</f>
        <v>0</v>
      </c>
      <c r="G2077" s="231">
        <f t="shared" si="74"/>
        <v>0</v>
      </c>
      <c r="I2077" s="472"/>
      <c r="J2077" s="910">
        <f>'48'!L52</f>
        <v>0</v>
      </c>
      <c r="K2077" s="231">
        <f t="shared" si="73"/>
        <v>0</v>
      </c>
    </row>
    <row r="2078" spans="1:11">
      <c r="A2078" s="381">
        <v>2078</v>
      </c>
      <c r="B2078" s="146" t="s">
        <v>250</v>
      </c>
      <c r="D2078" t="s">
        <v>905</v>
      </c>
      <c r="E2078" s="472"/>
      <c r="F2078" s="910">
        <f>'47'!L53</f>
        <v>0</v>
      </c>
      <c r="G2078" s="231">
        <f t="shared" si="74"/>
        <v>0</v>
      </c>
      <c r="I2078" s="472"/>
      <c r="J2078" s="910">
        <f>'48'!L53</f>
        <v>0</v>
      </c>
      <c r="K2078" s="231">
        <f t="shared" si="73"/>
        <v>0</v>
      </c>
    </row>
    <row r="2079" spans="1:11" ht="15.75">
      <c r="A2079" s="381">
        <v>2079</v>
      </c>
      <c r="B2079" s="341" t="s">
        <v>1008</v>
      </c>
      <c r="D2079" t="s">
        <v>905</v>
      </c>
      <c r="E2079" s="472"/>
      <c r="F2079" s="910">
        <f>'47'!L54</f>
        <v>0</v>
      </c>
      <c r="G2079" s="231">
        <f t="shared" si="74"/>
        <v>0</v>
      </c>
      <c r="I2079" s="472"/>
      <c r="J2079" s="910">
        <f>'48'!L54</f>
        <v>0</v>
      </c>
      <c r="K2079" s="231">
        <f t="shared" si="73"/>
        <v>0</v>
      </c>
    </row>
    <row r="2080" spans="1:11" ht="15.75">
      <c r="A2080" s="381">
        <v>2080</v>
      </c>
      <c r="B2080" s="341" t="s">
        <v>172</v>
      </c>
      <c r="E2080" s="472"/>
      <c r="G2080" s="231">
        <f t="shared" si="74"/>
        <v>0</v>
      </c>
      <c r="I2080" s="472"/>
      <c r="K2080" s="231">
        <f t="shared" si="73"/>
        <v>0</v>
      </c>
    </row>
    <row r="2081" spans="1:11">
      <c r="A2081" s="381">
        <v>2081</v>
      </c>
      <c r="B2081" s="146" t="s">
        <v>1477</v>
      </c>
      <c r="D2081" t="s">
        <v>905</v>
      </c>
      <c r="E2081" s="472"/>
      <c r="F2081" s="910">
        <f>'47'!N11</f>
        <v>14229</v>
      </c>
      <c r="G2081" s="231">
        <f t="shared" si="74"/>
        <v>14229</v>
      </c>
      <c r="I2081" s="472"/>
      <c r="J2081" s="910">
        <f>'48'!N11</f>
        <v>13891</v>
      </c>
      <c r="K2081" s="231">
        <f t="shared" si="73"/>
        <v>13891</v>
      </c>
    </row>
    <row r="2082" spans="1:11">
      <c r="A2082" s="381">
        <v>2082</v>
      </c>
      <c r="B2082" s="146" t="s">
        <v>1536</v>
      </c>
      <c r="D2082" t="s">
        <v>905</v>
      </c>
      <c r="E2082" s="472"/>
      <c r="F2082" s="910">
        <f>'47'!N12</f>
        <v>0</v>
      </c>
      <c r="G2082" s="231">
        <f t="shared" si="74"/>
        <v>0</v>
      </c>
      <c r="I2082" s="472"/>
      <c r="J2082" s="910">
        <f>'48'!N12</f>
        <v>0</v>
      </c>
      <c r="K2082" s="231">
        <f t="shared" si="73"/>
        <v>0</v>
      </c>
    </row>
    <row r="2083" spans="1:11">
      <c r="A2083" s="381">
        <v>2083</v>
      </c>
      <c r="B2083" s="146" t="s">
        <v>1464</v>
      </c>
      <c r="D2083" t="s">
        <v>905</v>
      </c>
      <c r="E2083" s="472"/>
      <c r="F2083" s="910">
        <f>'47'!N13</f>
        <v>0</v>
      </c>
      <c r="G2083" s="231">
        <f t="shared" si="74"/>
        <v>0</v>
      </c>
      <c r="I2083" s="472"/>
      <c r="J2083" s="910">
        <f>'48'!N13</f>
        <v>0</v>
      </c>
      <c r="K2083" s="231">
        <f t="shared" si="73"/>
        <v>0</v>
      </c>
    </row>
    <row r="2084" spans="1:11">
      <c r="A2084" s="381">
        <v>2084</v>
      </c>
      <c r="B2084" s="146" t="s">
        <v>1001</v>
      </c>
      <c r="D2084" t="s">
        <v>905</v>
      </c>
      <c r="E2084" s="472"/>
      <c r="F2084" s="910">
        <f>'47'!N14</f>
        <v>14229</v>
      </c>
      <c r="G2084" s="231">
        <f t="shared" si="74"/>
        <v>14229</v>
      </c>
      <c r="I2084" s="472"/>
      <c r="J2084" s="910">
        <f>'48'!N14</f>
        <v>13891</v>
      </c>
      <c r="K2084" s="231">
        <f t="shared" si="73"/>
        <v>13891</v>
      </c>
    </row>
    <row r="2085" spans="1:11">
      <c r="A2085" s="381">
        <v>2085</v>
      </c>
      <c r="B2085" s="146" t="s">
        <v>245</v>
      </c>
      <c r="D2085" t="s">
        <v>905</v>
      </c>
      <c r="E2085" s="472"/>
      <c r="F2085" s="910">
        <f>'47'!N15</f>
        <v>0</v>
      </c>
      <c r="G2085" s="231">
        <f t="shared" si="74"/>
        <v>0</v>
      </c>
      <c r="I2085" s="472"/>
      <c r="J2085" s="910">
        <f>'48'!N15</f>
        <v>0</v>
      </c>
      <c r="K2085" s="231">
        <f t="shared" si="73"/>
        <v>0</v>
      </c>
    </row>
    <row r="2086" spans="1:11">
      <c r="A2086" s="381">
        <v>2086</v>
      </c>
      <c r="B2086" s="146" t="s">
        <v>222</v>
      </c>
      <c r="D2086" t="s">
        <v>905</v>
      </c>
      <c r="E2086" s="472"/>
      <c r="F2086" s="910">
        <f>'47'!N16</f>
        <v>1321</v>
      </c>
      <c r="G2086" s="231">
        <f t="shared" si="74"/>
        <v>1321</v>
      </c>
      <c r="I2086" s="472"/>
      <c r="J2086" s="910">
        <f>'48'!N16</f>
        <v>0</v>
      </c>
      <c r="K2086" s="231">
        <f t="shared" si="73"/>
        <v>0</v>
      </c>
    </row>
    <row r="2087" spans="1:11">
      <c r="A2087" s="381">
        <v>2087</v>
      </c>
      <c r="B2087" s="146" t="s">
        <v>457</v>
      </c>
      <c r="D2087" t="s">
        <v>905</v>
      </c>
      <c r="E2087" s="472"/>
      <c r="F2087" s="910">
        <f>'47'!N17</f>
        <v>0</v>
      </c>
      <c r="G2087" s="231">
        <f t="shared" si="74"/>
        <v>0</v>
      </c>
      <c r="I2087" s="472"/>
      <c r="J2087" s="910">
        <f>'48'!N17</f>
        <v>0</v>
      </c>
      <c r="K2087" s="231">
        <f t="shared" si="73"/>
        <v>0</v>
      </c>
    </row>
    <row r="2088" spans="1:11">
      <c r="A2088" s="381">
        <v>2088</v>
      </c>
      <c r="B2088" s="146" t="s">
        <v>8</v>
      </c>
      <c r="D2088" t="s">
        <v>905</v>
      </c>
      <c r="E2088" s="472"/>
      <c r="F2088" s="910">
        <f>'47'!N18</f>
        <v>-1244</v>
      </c>
      <c r="G2088" s="231">
        <f t="shared" si="74"/>
        <v>-1244</v>
      </c>
      <c r="I2088" s="472"/>
      <c r="J2088" s="910">
        <f>'48'!N18</f>
        <v>0</v>
      </c>
      <c r="K2088" s="231">
        <f t="shared" si="73"/>
        <v>0</v>
      </c>
    </row>
    <row r="2089" spans="1:11">
      <c r="A2089" s="381">
        <v>2089</v>
      </c>
      <c r="B2089" s="146" t="s">
        <v>246</v>
      </c>
      <c r="D2089" t="s">
        <v>905</v>
      </c>
      <c r="E2089" s="472"/>
      <c r="F2089" s="910">
        <f>'47'!N19</f>
        <v>485</v>
      </c>
      <c r="G2089" s="231">
        <f t="shared" si="74"/>
        <v>485</v>
      </c>
      <c r="I2089" s="472"/>
      <c r="J2089" s="910">
        <f>'48'!N19</f>
        <v>338</v>
      </c>
      <c r="K2089" s="231">
        <f t="shared" si="73"/>
        <v>338</v>
      </c>
    </row>
    <row r="2090" spans="1:11">
      <c r="A2090" s="381">
        <v>2090</v>
      </c>
      <c r="B2090" s="146" t="s">
        <v>247</v>
      </c>
      <c r="D2090" t="s">
        <v>905</v>
      </c>
      <c r="E2090" s="472"/>
      <c r="F2090" s="910">
        <f>'47'!N20</f>
        <v>0</v>
      </c>
      <c r="G2090" s="231">
        <f t="shared" si="74"/>
        <v>0</v>
      </c>
      <c r="I2090" s="472"/>
      <c r="J2090" s="910">
        <f>'48'!N20</f>
        <v>0</v>
      </c>
      <c r="K2090" s="231">
        <f t="shared" si="73"/>
        <v>0</v>
      </c>
    </row>
    <row r="2091" spans="1:11">
      <c r="A2091" s="381">
        <v>2091</v>
      </c>
      <c r="B2091" s="146" t="s">
        <v>248</v>
      </c>
      <c r="D2091" t="s">
        <v>905</v>
      </c>
      <c r="E2091" s="472"/>
      <c r="F2091" s="910">
        <f>'47'!N21</f>
        <v>0</v>
      </c>
      <c r="G2091" s="231">
        <f t="shared" si="74"/>
        <v>0</v>
      </c>
      <c r="I2091" s="472"/>
      <c r="J2091" s="910">
        <f>'48'!N21</f>
        <v>0</v>
      </c>
      <c r="K2091" s="231">
        <f t="shared" si="73"/>
        <v>0</v>
      </c>
    </row>
    <row r="2092" spans="1:11">
      <c r="A2092" s="381">
        <v>2092</v>
      </c>
      <c r="B2092" s="146" t="s">
        <v>249</v>
      </c>
      <c r="D2092" t="s">
        <v>905</v>
      </c>
      <c r="E2092" s="472"/>
      <c r="F2092" s="910">
        <f>'47'!N22</f>
        <v>0</v>
      </c>
      <c r="G2092" s="231">
        <f t="shared" si="74"/>
        <v>0</v>
      </c>
      <c r="I2092" s="472"/>
      <c r="J2092" s="910">
        <f>'48'!N22</f>
        <v>0</v>
      </c>
      <c r="K2092" s="231">
        <f t="shared" si="73"/>
        <v>0</v>
      </c>
    </row>
    <row r="2093" spans="1:11">
      <c r="A2093" s="381">
        <v>2093</v>
      </c>
      <c r="B2093" s="146" t="s">
        <v>224</v>
      </c>
      <c r="D2093" t="s">
        <v>905</v>
      </c>
      <c r="E2093" s="472"/>
      <c r="F2093" s="910">
        <f>'47'!N23</f>
        <v>0</v>
      </c>
      <c r="G2093" s="231">
        <f t="shared" si="74"/>
        <v>0</v>
      </c>
      <c r="I2093" s="472"/>
      <c r="J2093" s="910">
        <f>'48'!N23</f>
        <v>0</v>
      </c>
      <c r="K2093" s="231">
        <f t="shared" si="73"/>
        <v>0</v>
      </c>
    </row>
    <row r="2094" spans="1:11">
      <c r="A2094" s="381">
        <v>2094</v>
      </c>
      <c r="B2094" s="146" t="s">
        <v>468</v>
      </c>
      <c r="D2094" t="s">
        <v>905</v>
      </c>
      <c r="E2094" s="472"/>
      <c r="F2094" s="910">
        <f>'47'!N24</f>
        <v>0</v>
      </c>
      <c r="G2094" s="231">
        <f t="shared" si="74"/>
        <v>0</v>
      </c>
      <c r="I2094" s="472"/>
      <c r="J2094" s="910">
        <f>'48'!N24</f>
        <v>0</v>
      </c>
      <c r="K2094" s="231">
        <f t="shared" si="73"/>
        <v>0</v>
      </c>
    </row>
    <row r="2095" spans="1:11">
      <c r="A2095" s="381">
        <v>2095</v>
      </c>
      <c r="B2095" s="146" t="s">
        <v>226</v>
      </c>
      <c r="D2095" t="s">
        <v>905</v>
      </c>
      <c r="E2095" s="472"/>
      <c r="F2095" s="910">
        <f>'47'!N25</f>
        <v>-205</v>
      </c>
      <c r="G2095" s="231">
        <f t="shared" si="74"/>
        <v>-205</v>
      </c>
      <c r="I2095" s="472"/>
      <c r="J2095" s="910">
        <f>'48'!N25</f>
        <v>0</v>
      </c>
      <c r="K2095" s="231">
        <f t="shared" si="73"/>
        <v>0</v>
      </c>
    </row>
    <row r="2096" spans="1:11" ht="15.75">
      <c r="A2096" s="381">
        <v>2096</v>
      </c>
      <c r="B2096" s="341" t="s">
        <v>1002</v>
      </c>
      <c r="D2096" t="s">
        <v>905</v>
      </c>
      <c r="E2096" s="472"/>
      <c r="F2096" s="910">
        <f>'47'!N27</f>
        <v>14586</v>
      </c>
      <c r="G2096" s="231">
        <f t="shared" si="74"/>
        <v>14586</v>
      </c>
      <c r="I2096" s="472"/>
      <c r="J2096" s="910">
        <f>'48'!N27</f>
        <v>14229</v>
      </c>
      <c r="K2096" s="231">
        <f t="shared" si="73"/>
        <v>14229</v>
      </c>
    </row>
    <row r="2097" spans="1:11">
      <c r="A2097" s="381">
        <v>2097</v>
      </c>
      <c r="B2097" s="146" t="s">
        <v>1478</v>
      </c>
      <c r="D2097" t="s">
        <v>905</v>
      </c>
      <c r="E2097" s="472"/>
      <c r="F2097" s="910">
        <f>'47'!N29</f>
        <v>10196</v>
      </c>
      <c r="G2097" s="231">
        <f t="shared" si="74"/>
        <v>10196</v>
      </c>
      <c r="I2097" s="472"/>
      <c r="J2097" s="910">
        <f>'48'!N29</f>
        <v>8349</v>
      </c>
      <c r="K2097" s="231">
        <f t="shared" si="73"/>
        <v>8349</v>
      </c>
    </row>
    <row r="2098" spans="1:11">
      <c r="A2098" s="381">
        <v>2098</v>
      </c>
      <c r="B2098" s="146" t="s">
        <v>1536</v>
      </c>
      <c r="D2098" t="s">
        <v>905</v>
      </c>
      <c r="E2098" s="472"/>
      <c r="F2098" s="910">
        <f>'47'!N30</f>
        <v>0</v>
      </c>
      <c r="G2098" s="231">
        <f t="shared" si="74"/>
        <v>0</v>
      </c>
      <c r="I2098" s="472"/>
      <c r="J2098" s="910">
        <f>'48'!N30</f>
        <v>0</v>
      </c>
      <c r="K2098" s="231">
        <f t="shared" si="73"/>
        <v>0</v>
      </c>
    </row>
    <row r="2099" spans="1:11">
      <c r="A2099" s="381">
        <v>2099</v>
      </c>
      <c r="B2099" s="146" t="s">
        <v>1464</v>
      </c>
      <c r="D2099" t="s">
        <v>905</v>
      </c>
      <c r="E2099" s="472"/>
      <c r="F2099" s="910">
        <f>'47'!N31</f>
        <v>0</v>
      </c>
      <c r="G2099" s="231">
        <f t="shared" si="74"/>
        <v>0</v>
      </c>
      <c r="I2099" s="472"/>
      <c r="J2099" s="910">
        <f>'48'!N31</f>
        <v>0</v>
      </c>
      <c r="K2099" s="231">
        <f t="shared" si="73"/>
        <v>0</v>
      </c>
    </row>
    <row r="2100" spans="1:11">
      <c r="A2100" s="381">
        <v>2100</v>
      </c>
      <c r="B2100" s="146" t="s">
        <v>1003</v>
      </c>
      <c r="D2100" t="s">
        <v>905</v>
      </c>
      <c r="E2100" s="472"/>
      <c r="F2100" s="910">
        <f>'47'!N32</f>
        <v>10196</v>
      </c>
      <c r="G2100" s="231">
        <f t="shared" si="74"/>
        <v>10196</v>
      </c>
      <c r="I2100" s="472"/>
      <c r="J2100" s="910">
        <f>'48'!N32</f>
        <v>8349</v>
      </c>
      <c r="K2100" s="231">
        <f t="shared" si="73"/>
        <v>8349</v>
      </c>
    </row>
    <row r="2101" spans="1:11">
      <c r="A2101" s="381">
        <v>2101</v>
      </c>
      <c r="B2101" s="146" t="s">
        <v>245</v>
      </c>
      <c r="D2101" t="s">
        <v>905</v>
      </c>
      <c r="E2101" s="472"/>
      <c r="F2101" s="910">
        <f>'47'!N33</f>
        <v>0</v>
      </c>
      <c r="G2101" s="231">
        <f t="shared" si="74"/>
        <v>0</v>
      </c>
      <c r="I2101" s="472"/>
      <c r="J2101" s="910">
        <f>'48'!N33</f>
        <v>0</v>
      </c>
      <c r="K2101" s="231">
        <f t="shared" ref="K2101:K2164" si="75">J2101-I2101</f>
        <v>0</v>
      </c>
    </row>
    <row r="2102" spans="1:11">
      <c r="A2102" s="381">
        <v>2102</v>
      </c>
      <c r="B2102" s="146" t="s">
        <v>222</v>
      </c>
      <c r="D2102" t="s">
        <v>905</v>
      </c>
      <c r="E2102" s="472"/>
      <c r="F2102" s="910">
        <f>'47'!N34</f>
        <v>0</v>
      </c>
      <c r="G2102" s="231">
        <f t="shared" si="74"/>
        <v>0</v>
      </c>
      <c r="I2102" s="472"/>
      <c r="J2102" s="910">
        <f>'48'!N34</f>
        <v>0</v>
      </c>
      <c r="K2102" s="231">
        <f t="shared" si="75"/>
        <v>0</v>
      </c>
    </row>
    <row r="2103" spans="1:11">
      <c r="A2103" s="381">
        <v>2103</v>
      </c>
      <c r="B2103" s="146" t="s">
        <v>457</v>
      </c>
      <c r="D2103" t="s">
        <v>905</v>
      </c>
      <c r="E2103" s="472"/>
      <c r="F2103" s="910">
        <f>'47'!N35</f>
        <v>0</v>
      </c>
      <c r="G2103" s="231">
        <f t="shared" si="74"/>
        <v>0</v>
      </c>
      <c r="I2103" s="472"/>
      <c r="J2103" s="910">
        <f>'48'!N35</f>
        <v>0</v>
      </c>
      <c r="K2103" s="231">
        <f t="shared" si="75"/>
        <v>0</v>
      </c>
    </row>
    <row r="2104" spans="1:11">
      <c r="A2104" s="381">
        <v>2104</v>
      </c>
      <c r="B2104" s="146" t="s">
        <v>399</v>
      </c>
      <c r="D2104" t="s">
        <v>905</v>
      </c>
      <c r="E2104" s="472"/>
      <c r="F2104" s="910">
        <f>'47'!N36</f>
        <v>0</v>
      </c>
      <c r="G2104" s="231">
        <f t="shared" si="74"/>
        <v>0</v>
      </c>
      <c r="I2104" s="472"/>
      <c r="J2104" s="910">
        <f>'48'!N36</f>
        <v>0</v>
      </c>
      <c r="K2104" s="231">
        <f t="shared" si="75"/>
        <v>0</v>
      </c>
    </row>
    <row r="2105" spans="1:11">
      <c r="A2105" s="381">
        <v>2105</v>
      </c>
      <c r="B2105" s="146" t="s">
        <v>227</v>
      </c>
      <c r="D2105" t="s">
        <v>905</v>
      </c>
      <c r="E2105" s="472"/>
      <c r="F2105" s="910">
        <f>'47'!N37</f>
        <v>1608</v>
      </c>
      <c r="G2105" s="231">
        <f t="shared" si="74"/>
        <v>1608</v>
      </c>
      <c r="I2105" s="472"/>
      <c r="J2105" s="910">
        <f>'48'!N37</f>
        <v>1847</v>
      </c>
      <c r="K2105" s="231">
        <f t="shared" si="75"/>
        <v>1847</v>
      </c>
    </row>
    <row r="2106" spans="1:11">
      <c r="A2106" s="381">
        <v>2106</v>
      </c>
      <c r="B2106" s="146" t="s">
        <v>224</v>
      </c>
      <c r="D2106" t="s">
        <v>905</v>
      </c>
      <c r="E2106" s="472"/>
      <c r="F2106" s="910">
        <f>'47'!N38</f>
        <v>0</v>
      </c>
      <c r="G2106" s="231">
        <f t="shared" si="74"/>
        <v>0</v>
      </c>
      <c r="I2106" s="472"/>
      <c r="J2106" s="910">
        <f>'48'!N38</f>
        <v>0</v>
      </c>
      <c r="K2106" s="231">
        <f t="shared" si="75"/>
        <v>0</v>
      </c>
    </row>
    <row r="2107" spans="1:11">
      <c r="A2107" s="381">
        <v>2107</v>
      </c>
      <c r="B2107" s="146" t="s">
        <v>468</v>
      </c>
      <c r="D2107" t="s">
        <v>905</v>
      </c>
      <c r="E2107" s="472"/>
      <c r="F2107" s="910">
        <f>'47'!N39</f>
        <v>0</v>
      </c>
      <c r="G2107" s="231">
        <f t="shared" si="74"/>
        <v>0</v>
      </c>
      <c r="I2107" s="472"/>
      <c r="J2107" s="910">
        <f>'48'!N39</f>
        <v>0</v>
      </c>
      <c r="K2107" s="231">
        <f t="shared" si="75"/>
        <v>0</v>
      </c>
    </row>
    <row r="2108" spans="1:11">
      <c r="A2108" s="381">
        <v>2108</v>
      </c>
      <c r="B2108" s="146" t="s">
        <v>226</v>
      </c>
      <c r="D2108" t="s">
        <v>905</v>
      </c>
      <c r="E2108" s="472"/>
      <c r="F2108" s="910">
        <f>'47'!N40</f>
        <v>-205</v>
      </c>
      <c r="G2108" s="231">
        <f t="shared" si="74"/>
        <v>-205</v>
      </c>
      <c r="I2108" s="472"/>
      <c r="J2108" s="910">
        <f>'48'!N40</f>
        <v>0</v>
      </c>
      <c r="K2108" s="231">
        <f t="shared" si="75"/>
        <v>0</v>
      </c>
    </row>
    <row r="2109" spans="1:11" ht="15.75">
      <c r="A2109" s="381">
        <v>2109</v>
      </c>
      <c r="B2109" s="341" t="s">
        <v>1004</v>
      </c>
      <c r="D2109" t="s">
        <v>905</v>
      </c>
      <c r="E2109" s="472"/>
      <c r="F2109" s="910">
        <f>'47'!N42</f>
        <v>11599</v>
      </c>
      <c r="G2109" s="231">
        <f t="shared" si="74"/>
        <v>11599</v>
      </c>
      <c r="I2109" s="472"/>
      <c r="J2109" s="910">
        <f>'48'!N42</f>
        <v>10196</v>
      </c>
      <c r="K2109" s="231">
        <f t="shared" si="75"/>
        <v>10196</v>
      </c>
    </row>
    <row r="2110" spans="1:11" ht="15.75">
      <c r="A2110" s="381">
        <v>2110</v>
      </c>
      <c r="B2110" s="341" t="s">
        <v>1005</v>
      </c>
      <c r="D2110" t="s">
        <v>905</v>
      </c>
      <c r="E2110" s="472"/>
      <c r="F2110" s="910">
        <f>'47'!N44</f>
        <v>4033</v>
      </c>
      <c r="G2110" s="231">
        <f t="shared" si="74"/>
        <v>4033</v>
      </c>
      <c r="I2110" s="472"/>
      <c r="J2110" s="910">
        <f>'48'!N44</f>
        <v>5542</v>
      </c>
      <c r="K2110" s="231">
        <f t="shared" si="75"/>
        <v>5542</v>
      </c>
    </row>
    <row r="2111" spans="1:11" ht="15.75">
      <c r="A2111" s="381">
        <v>2111</v>
      </c>
      <c r="B2111" s="341" t="s">
        <v>1006</v>
      </c>
      <c r="D2111" t="s">
        <v>905</v>
      </c>
      <c r="E2111" s="472"/>
      <c r="F2111" s="910">
        <f>'47'!N46</f>
        <v>2987</v>
      </c>
      <c r="G2111" s="231">
        <f t="shared" si="74"/>
        <v>2987</v>
      </c>
      <c r="I2111" s="472"/>
      <c r="J2111" s="910">
        <f>'48'!N46</f>
        <v>4033</v>
      </c>
      <c r="K2111" s="231">
        <f t="shared" si="75"/>
        <v>4033</v>
      </c>
    </row>
    <row r="2112" spans="1:11" ht="15.75">
      <c r="A2112" s="381">
        <v>2112</v>
      </c>
      <c r="B2112" s="341" t="s">
        <v>1007</v>
      </c>
      <c r="E2112" s="472"/>
      <c r="G2112" s="231">
        <f t="shared" si="74"/>
        <v>0</v>
      </c>
      <c r="I2112" s="472"/>
      <c r="K2112" s="231">
        <f t="shared" si="75"/>
        <v>0</v>
      </c>
    </row>
    <row r="2113" spans="1:11">
      <c r="A2113" s="381">
        <v>2113</v>
      </c>
      <c r="B2113" s="146" t="s">
        <v>228</v>
      </c>
      <c r="D2113" t="s">
        <v>905</v>
      </c>
      <c r="E2113" s="472"/>
      <c r="F2113" s="910">
        <f>'47'!N50</f>
        <v>2987</v>
      </c>
      <c r="G2113" s="231">
        <f t="shared" si="74"/>
        <v>2987</v>
      </c>
      <c r="I2113" s="472"/>
      <c r="J2113" s="910">
        <f>'48'!N50</f>
        <v>4033</v>
      </c>
      <c r="K2113" s="231">
        <f t="shared" si="75"/>
        <v>4033</v>
      </c>
    </row>
    <row r="2114" spans="1:11">
      <c r="A2114" s="381">
        <v>2114</v>
      </c>
      <c r="B2114" s="146" t="s">
        <v>229</v>
      </c>
      <c r="D2114" t="s">
        <v>905</v>
      </c>
      <c r="E2114" s="472"/>
      <c r="F2114" s="910">
        <f>'47'!N51</f>
        <v>0</v>
      </c>
      <c r="G2114" s="231">
        <f t="shared" si="74"/>
        <v>0</v>
      </c>
      <c r="I2114" s="472"/>
      <c r="J2114" s="910">
        <f>'48'!N51</f>
        <v>0</v>
      </c>
      <c r="K2114" s="231">
        <f t="shared" si="75"/>
        <v>0</v>
      </c>
    </row>
    <row r="2115" spans="1:11">
      <c r="A2115" s="381">
        <v>2115</v>
      </c>
      <c r="B2115" s="146" t="s">
        <v>230</v>
      </c>
      <c r="D2115" t="s">
        <v>905</v>
      </c>
      <c r="E2115" s="472"/>
      <c r="F2115" s="910">
        <f>'47'!N52</f>
        <v>0</v>
      </c>
      <c r="G2115" s="231">
        <f t="shared" si="74"/>
        <v>0</v>
      </c>
      <c r="I2115" s="472"/>
      <c r="J2115" s="910">
        <f>'48'!N52</f>
        <v>0</v>
      </c>
      <c r="K2115" s="231">
        <f t="shared" si="75"/>
        <v>0</v>
      </c>
    </row>
    <row r="2116" spans="1:11">
      <c r="A2116" s="381">
        <v>2116</v>
      </c>
      <c r="B2116" s="146" t="s">
        <v>250</v>
      </c>
      <c r="D2116" t="s">
        <v>905</v>
      </c>
      <c r="E2116" s="472"/>
      <c r="F2116" s="910">
        <f>'47'!N53</f>
        <v>0</v>
      </c>
      <c r="G2116" s="231">
        <f t="shared" si="74"/>
        <v>0</v>
      </c>
      <c r="I2116" s="472"/>
      <c r="J2116" s="910">
        <f>'48'!N53</f>
        <v>0</v>
      </c>
      <c r="K2116" s="231">
        <f t="shared" si="75"/>
        <v>0</v>
      </c>
    </row>
    <row r="2117" spans="1:11" ht="15.75">
      <c r="A2117" s="381">
        <v>2117</v>
      </c>
      <c r="B2117" s="341" t="s">
        <v>1008</v>
      </c>
      <c r="D2117" t="s">
        <v>905</v>
      </c>
      <c r="E2117" s="472"/>
      <c r="F2117" s="910">
        <f>'47'!N54</f>
        <v>2987</v>
      </c>
      <c r="G2117" s="231">
        <f t="shared" si="74"/>
        <v>2987</v>
      </c>
      <c r="I2117" s="472"/>
      <c r="J2117" s="910">
        <f>'48'!N54</f>
        <v>4033</v>
      </c>
      <c r="K2117" s="231">
        <f t="shared" si="75"/>
        <v>4033</v>
      </c>
    </row>
    <row r="2118" spans="1:11" ht="15.75">
      <c r="A2118" s="381">
        <v>2118</v>
      </c>
      <c r="B2118" s="341" t="s">
        <v>1142</v>
      </c>
      <c r="E2118" s="472"/>
      <c r="G2118" s="231">
        <f t="shared" si="74"/>
        <v>0</v>
      </c>
      <c r="I2118" s="472"/>
      <c r="K2118" s="231">
        <f t="shared" si="75"/>
        <v>0</v>
      </c>
    </row>
    <row r="2119" spans="1:11" ht="15.75">
      <c r="A2119" s="381">
        <v>2119</v>
      </c>
      <c r="B2119" s="341" t="s">
        <v>1014</v>
      </c>
      <c r="E2119" s="472"/>
      <c r="G2119" s="231">
        <f t="shared" si="74"/>
        <v>0</v>
      </c>
      <c r="I2119" s="472"/>
      <c r="K2119" s="231">
        <f t="shared" si="75"/>
        <v>0</v>
      </c>
    </row>
    <row r="2120" spans="1:11" ht="15.75">
      <c r="A2120" s="381">
        <v>2120</v>
      </c>
      <c r="B2120" s="341" t="s">
        <v>253</v>
      </c>
      <c r="E2120" s="472"/>
      <c r="G2120" s="231">
        <f t="shared" si="74"/>
        <v>0</v>
      </c>
      <c r="I2120" s="472"/>
      <c r="K2120" s="231">
        <f t="shared" si="75"/>
        <v>0</v>
      </c>
    </row>
    <row r="2121" spans="1:11">
      <c r="A2121" s="381">
        <v>2121</v>
      </c>
      <c r="B2121" s="146" t="s">
        <v>254</v>
      </c>
      <c r="D2121" t="s">
        <v>905</v>
      </c>
      <c r="E2121" s="472"/>
      <c r="F2121" s="910">
        <f>'50'!D11</f>
        <v>0</v>
      </c>
      <c r="G2121" s="231">
        <f t="shared" si="74"/>
        <v>0</v>
      </c>
      <c r="I2121" s="472"/>
      <c r="J2121" s="910">
        <f>'50'!J11</f>
        <v>0</v>
      </c>
      <c r="K2121" s="231">
        <f t="shared" si="75"/>
        <v>0</v>
      </c>
    </row>
    <row r="2122" spans="1:11">
      <c r="A2122" s="381">
        <v>2122</v>
      </c>
      <c r="B2122" s="146" t="s">
        <v>255</v>
      </c>
      <c r="D2122" t="s">
        <v>905</v>
      </c>
      <c r="E2122" s="472"/>
      <c r="F2122" s="910">
        <f>'50'!D12</f>
        <v>4</v>
      </c>
      <c r="G2122" s="231">
        <f t="shared" si="74"/>
        <v>4</v>
      </c>
      <c r="I2122" s="472"/>
      <c r="J2122" s="910">
        <f>'50'!J12</f>
        <v>153</v>
      </c>
      <c r="K2122" s="231">
        <f t="shared" si="75"/>
        <v>153</v>
      </c>
    </row>
    <row r="2123" spans="1:11">
      <c r="A2123" s="381">
        <v>2123</v>
      </c>
      <c r="B2123" s="146" t="s">
        <v>256</v>
      </c>
      <c r="D2123" t="s">
        <v>905</v>
      </c>
      <c r="E2123" s="472"/>
      <c r="F2123" s="910">
        <f>'50'!D13</f>
        <v>0</v>
      </c>
      <c r="G2123" s="231">
        <f t="shared" si="74"/>
        <v>0</v>
      </c>
      <c r="I2123" s="472"/>
      <c r="J2123" s="910">
        <f>'50'!J13</f>
        <v>0</v>
      </c>
      <c r="K2123" s="231">
        <f t="shared" si="75"/>
        <v>0</v>
      </c>
    </row>
    <row r="2124" spans="1:11">
      <c r="A2124" s="381">
        <v>2124</v>
      </c>
      <c r="B2124" s="146" t="s">
        <v>257</v>
      </c>
      <c r="D2124" t="s">
        <v>905</v>
      </c>
      <c r="E2124" s="472"/>
      <c r="F2124" s="910">
        <f>'50'!D14</f>
        <v>0</v>
      </c>
      <c r="G2124" s="231">
        <f t="shared" si="74"/>
        <v>0</v>
      </c>
      <c r="I2124" s="472"/>
      <c r="J2124" s="910">
        <f>'50'!J14</f>
        <v>0</v>
      </c>
      <c r="K2124" s="231">
        <f t="shared" si="75"/>
        <v>0</v>
      </c>
    </row>
    <row r="2125" spans="1:11">
      <c r="A2125" s="381">
        <v>2125</v>
      </c>
      <c r="B2125" s="146" t="s">
        <v>258</v>
      </c>
      <c r="D2125" t="s">
        <v>905</v>
      </c>
      <c r="E2125" s="472"/>
      <c r="F2125" s="910">
        <f>'50'!D15</f>
        <v>0</v>
      </c>
      <c r="G2125" s="231">
        <f t="shared" si="74"/>
        <v>0</v>
      </c>
      <c r="I2125" s="472"/>
      <c r="J2125" s="910">
        <f>'50'!J15</f>
        <v>0</v>
      </c>
      <c r="K2125" s="231">
        <f t="shared" si="75"/>
        <v>0</v>
      </c>
    </row>
    <row r="2126" spans="1:11">
      <c r="A2126" s="381">
        <v>2126</v>
      </c>
      <c r="B2126" s="146" t="s">
        <v>259</v>
      </c>
      <c r="D2126" t="s">
        <v>905</v>
      </c>
      <c r="E2126" s="472"/>
      <c r="F2126" s="910">
        <f>'50'!D16</f>
        <v>191</v>
      </c>
      <c r="G2126" s="231">
        <f t="shared" si="74"/>
        <v>191</v>
      </c>
      <c r="I2126" s="472"/>
      <c r="J2126" s="910">
        <f>'50'!J16</f>
        <v>0</v>
      </c>
      <c r="K2126" s="231">
        <f t="shared" si="75"/>
        <v>0</v>
      </c>
    </row>
    <row r="2127" spans="1:11">
      <c r="A2127" s="381">
        <v>2127</v>
      </c>
      <c r="B2127" s="146" t="s">
        <v>1090</v>
      </c>
      <c r="D2127" t="s">
        <v>905</v>
      </c>
      <c r="E2127" s="472"/>
      <c r="F2127" s="910">
        <f>'50'!D17</f>
        <v>18948</v>
      </c>
      <c r="G2127" s="231">
        <f t="shared" si="74"/>
        <v>18948</v>
      </c>
      <c r="I2127" s="472"/>
      <c r="J2127" s="910">
        <f>'50'!J17</f>
        <v>7799</v>
      </c>
      <c r="K2127" s="231">
        <f t="shared" si="75"/>
        <v>7799</v>
      </c>
    </row>
    <row r="2128" spans="1:11">
      <c r="A2128" s="381">
        <v>2128</v>
      </c>
      <c r="B2128" s="146" t="s">
        <v>457</v>
      </c>
      <c r="D2128" t="s">
        <v>905</v>
      </c>
      <c r="E2128" s="472"/>
      <c r="F2128" s="910">
        <f>'50'!D18</f>
        <v>-7317</v>
      </c>
      <c r="G2128" s="231">
        <f t="shared" si="74"/>
        <v>-7317</v>
      </c>
      <c r="I2128" s="472"/>
      <c r="J2128" s="910">
        <f>'50'!J18</f>
        <v>-13642</v>
      </c>
      <c r="K2128" s="231">
        <f t="shared" si="75"/>
        <v>-13642</v>
      </c>
    </row>
    <row r="2129" spans="1:11" ht="15.75">
      <c r="A2129" s="381">
        <v>2129</v>
      </c>
      <c r="B2129" s="341" t="s">
        <v>405</v>
      </c>
      <c r="D2129" t="s">
        <v>905</v>
      </c>
      <c r="E2129" s="472"/>
      <c r="F2129" s="910">
        <f>'50'!D19</f>
        <v>11826</v>
      </c>
      <c r="G2129" s="231">
        <f t="shared" si="74"/>
        <v>11826</v>
      </c>
      <c r="I2129" s="472"/>
      <c r="J2129" s="910">
        <f>'50'!J19</f>
        <v>-5690</v>
      </c>
      <c r="K2129" s="231">
        <f t="shared" si="75"/>
        <v>-5690</v>
      </c>
    </row>
    <row r="2130" spans="1:11" ht="15.75">
      <c r="A2130" s="381">
        <v>2130</v>
      </c>
      <c r="B2130" s="341" t="s">
        <v>406</v>
      </c>
      <c r="E2130" s="472"/>
      <c r="G2130" s="231">
        <f t="shared" si="74"/>
        <v>0</v>
      </c>
      <c r="I2130" s="472"/>
      <c r="K2130" s="231">
        <f t="shared" si="75"/>
        <v>0</v>
      </c>
    </row>
    <row r="2131" spans="1:11">
      <c r="A2131" s="381">
        <v>2131</v>
      </c>
      <c r="B2131" s="146" t="s">
        <v>407</v>
      </c>
      <c r="D2131" t="s">
        <v>905</v>
      </c>
      <c r="E2131" s="472"/>
      <c r="F2131" s="910">
        <f>'50'!D23</f>
        <v>11659</v>
      </c>
      <c r="G2131" s="231">
        <f t="shared" si="74"/>
        <v>11659</v>
      </c>
      <c r="I2131" s="472"/>
      <c r="J2131" s="910">
        <f>'50'!J23</f>
        <v>-5689</v>
      </c>
      <c r="K2131" s="231">
        <f t="shared" si="75"/>
        <v>-5689</v>
      </c>
    </row>
    <row r="2132" spans="1:11" ht="30">
      <c r="A2132" s="381">
        <v>2132</v>
      </c>
      <c r="B2132" s="1121" t="s">
        <v>1683</v>
      </c>
      <c r="D2132" t="s">
        <v>905</v>
      </c>
      <c r="E2132" s="472"/>
      <c r="F2132" s="910">
        <f>'50'!D24</f>
        <v>166</v>
      </c>
      <c r="G2132" s="231">
        <f t="shared" si="74"/>
        <v>166</v>
      </c>
      <c r="I2132" s="472"/>
      <c r="J2132" s="910">
        <f>'50'!J24</f>
        <v>0</v>
      </c>
      <c r="K2132" s="231">
        <f t="shared" si="75"/>
        <v>0</v>
      </c>
    </row>
    <row r="2133" spans="1:11" ht="15.75">
      <c r="A2133" s="381">
        <v>2133</v>
      </c>
      <c r="B2133" s="341" t="s">
        <v>106</v>
      </c>
      <c r="D2133" t="s">
        <v>905</v>
      </c>
      <c r="E2133" s="472"/>
      <c r="F2133" s="910">
        <f>'50'!D25</f>
        <v>11825</v>
      </c>
      <c r="G2133" s="231">
        <f t="shared" si="74"/>
        <v>11825</v>
      </c>
      <c r="I2133" s="472"/>
      <c r="J2133" s="910">
        <f>'50'!J25</f>
        <v>-5689</v>
      </c>
      <c r="K2133" s="231">
        <f t="shared" si="75"/>
        <v>-5689</v>
      </c>
    </row>
    <row r="2134" spans="1:11" ht="15.75">
      <c r="A2134" s="381">
        <v>2134</v>
      </c>
      <c r="B2134" s="341" t="s">
        <v>1524</v>
      </c>
      <c r="E2134" s="472"/>
      <c r="G2134" s="231">
        <f t="shared" ref="G2134:G2197" si="76">F2134-E2134</f>
        <v>0</v>
      </c>
      <c r="I2134" s="472"/>
      <c r="K2134" s="231">
        <f t="shared" si="75"/>
        <v>0</v>
      </c>
    </row>
    <row r="2135" spans="1:11">
      <c r="A2135" s="381">
        <v>2135</v>
      </c>
      <c r="B2135" s="146" t="s">
        <v>253</v>
      </c>
      <c r="E2135" s="472"/>
      <c r="G2135" s="231">
        <f t="shared" si="76"/>
        <v>0</v>
      </c>
      <c r="I2135" s="472"/>
      <c r="K2135" s="231">
        <f t="shared" si="75"/>
        <v>0</v>
      </c>
    </row>
    <row r="2136" spans="1:11">
      <c r="A2136" s="381">
        <v>2136</v>
      </c>
      <c r="B2136" s="146" t="s">
        <v>254</v>
      </c>
      <c r="D2136" t="s">
        <v>905</v>
      </c>
      <c r="E2136" s="472"/>
      <c r="F2136" s="910">
        <f>'50'!F11</f>
        <v>0</v>
      </c>
      <c r="G2136" s="231">
        <f t="shared" si="76"/>
        <v>0</v>
      </c>
      <c r="I2136" s="472"/>
      <c r="J2136" s="910">
        <f>'50'!K11</f>
        <v>0</v>
      </c>
      <c r="K2136" s="231">
        <f t="shared" si="75"/>
        <v>0</v>
      </c>
    </row>
    <row r="2137" spans="1:11">
      <c r="A2137" s="381">
        <v>2137</v>
      </c>
      <c r="B2137" s="146" t="s">
        <v>255</v>
      </c>
      <c r="D2137" t="s">
        <v>905</v>
      </c>
      <c r="E2137" s="472"/>
      <c r="F2137" s="910">
        <f>'50'!F12</f>
        <v>0</v>
      </c>
      <c r="G2137" s="231">
        <f t="shared" si="76"/>
        <v>0</v>
      </c>
      <c r="I2137" s="472"/>
      <c r="J2137" s="910">
        <f>'50'!K12</f>
        <v>0</v>
      </c>
      <c r="K2137" s="231">
        <f t="shared" si="75"/>
        <v>0</v>
      </c>
    </row>
    <row r="2138" spans="1:11">
      <c r="A2138" s="381">
        <v>2138</v>
      </c>
      <c r="B2138" s="146" t="s">
        <v>256</v>
      </c>
      <c r="D2138" t="s">
        <v>905</v>
      </c>
      <c r="E2138" s="472"/>
      <c r="F2138" s="910">
        <f>'50'!F13</f>
        <v>0</v>
      </c>
      <c r="G2138" s="231">
        <f t="shared" si="76"/>
        <v>0</v>
      </c>
      <c r="I2138" s="472"/>
      <c r="J2138" s="910">
        <f>'50'!K13</f>
        <v>0</v>
      </c>
      <c r="K2138" s="231">
        <f t="shared" si="75"/>
        <v>0</v>
      </c>
    </row>
    <row r="2139" spans="1:11">
      <c r="A2139" s="381">
        <v>2139</v>
      </c>
      <c r="B2139" s="146" t="s">
        <v>257</v>
      </c>
      <c r="D2139" t="s">
        <v>905</v>
      </c>
      <c r="E2139" s="472"/>
      <c r="F2139" s="910">
        <f>'50'!F14</f>
        <v>0</v>
      </c>
      <c r="G2139" s="231">
        <f t="shared" si="76"/>
        <v>0</v>
      </c>
      <c r="I2139" s="472"/>
      <c r="J2139" s="910">
        <f>'50'!K14</f>
        <v>0</v>
      </c>
      <c r="K2139" s="231">
        <f t="shared" si="75"/>
        <v>0</v>
      </c>
    </row>
    <row r="2140" spans="1:11">
      <c r="A2140" s="381">
        <v>2140</v>
      </c>
      <c r="B2140" s="146" t="s">
        <v>258</v>
      </c>
      <c r="D2140" t="s">
        <v>905</v>
      </c>
      <c r="E2140" s="472"/>
      <c r="F2140" s="910">
        <f>'50'!F15</f>
        <v>0</v>
      </c>
      <c r="G2140" s="231">
        <f t="shared" si="76"/>
        <v>0</v>
      </c>
      <c r="I2140" s="472"/>
      <c r="J2140" s="910">
        <f>'50'!K15</f>
        <v>0</v>
      </c>
      <c r="K2140" s="231">
        <f t="shared" si="75"/>
        <v>0</v>
      </c>
    </row>
    <row r="2141" spans="1:11">
      <c r="A2141" s="381">
        <v>2141</v>
      </c>
      <c r="B2141" s="146" t="s">
        <v>259</v>
      </c>
      <c r="D2141" t="s">
        <v>905</v>
      </c>
      <c r="E2141" s="472"/>
      <c r="F2141" s="910">
        <f>'50'!F16</f>
        <v>0</v>
      </c>
      <c r="G2141" s="231">
        <f t="shared" si="76"/>
        <v>0</v>
      </c>
      <c r="I2141" s="472"/>
      <c r="J2141" s="910">
        <f>'50'!K16</f>
        <v>0</v>
      </c>
      <c r="K2141" s="231">
        <f t="shared" si="75"/>
        <v>0</v>
      </c>
    </row>
    <row r="2142" spans="1:11">
      <c r="A2142" s="381">
        <v>2142</v>
      </c>
      <c r="B2142" s="146" t="s">
        <v>1090</v>
      </c>
      <c r="D2142" t="s">
        <v>905</v>
      </c>
      <c r="E2142" s="472"/>
      <c r="F2142" s="910">
        <f>'50'!F17</f>
        <v>0</v>
      </c>
      <c r="G2142" s="231">
        <f t="shared" si="76"/>
        <v>0</v>
      </c>
      <c r="I2142" s="472"/>
      <c r="J2142" s="910">
        <f>'50'!K17</f>
        <v>0</v>
      </c>
      <c r="K2142" s="231">
        <f t="shared" si="75"/>
        <v>0</v>
      </c>
    </row>
    <row r="2143" spans="1:11">
      <c r="A2143" s="381">
        <v>2143</v>
      </c>
      <c r="B2143" s="146" t="s">
        <v>457</v>
      </c>
      <c r="D2143" t="s">
        <v>905</v>
      </c>
      <c r="E2143" s="472"/>
      <c r="F2143" s="910">
        <f>'50'!F18</f>
        <v>0</v>
      </c>
      <c r="G2143" s="231">
        <f t="shared" si="76"/>
        <v>0</v>
      </c>
      <c r="I2143" s="472"/>
      <c r="J2143" s="910">
        <f>'50'!K18</f>
        <v>0</v>
      </c>
      <c r="K2143" s="231">
        <f t="shared" si="75"/>
        <v>0</v>
      </c>
    </row>
    <row r="2144" spans="1:11">
      <c r="A2144" s="381">
        <v>2144</v>
      </c>
      <c r="B2144" s="146" t="s">
        <v>405</v>
      </c>
      <c r="D2144" t="s">
        <v>905</v>
      </c>
      <c r="E2144" s="472"/>
      <c r="F2144" s="910">
        <f>'50'!F19</f>
        <v>0</v>
      </c>
      <c r="G2144" s="231">
        <f t="shared" si="76"/>
        <v>0</v>
      </c>
      <c r="I2144" s="472"/>
      <c r="J2144" s="910">
        <f>'50'!K19</f>
        <v>0</v>
      </c>
      <c r="K2144" s="231">
        <f t="shared" si="75"/>
        <v>0</v>
      </c>
    </row>
    <row r="2145" spans="1:11">
      <c r="A2145" s="381">
        <v>2145</v>
      </c>
      <c r="B2145" s="146" t="s">
        <v>406</v>
      </c>
      <c r="E2145" s="472"/>
      <c r="G2145" s="231">
        <f t="shared" si="76"/>
        <v>0</v>
      </c>
      <c r="I2145" s="472"/>
      <c r="K2145" s="231">
        <f t="shared" si="75"/>
        <v>0</v>
      </c>
    </row>
    <row r="2146" spans="1:11">
      <c r="A2146" s="381">
        <v>2146</v>
      </c>
      <c r="B2146" s="146" t="s">
        <v>407</v>
      </c>
      <c r="D2146" t="s">
        <v>905</v>
      </c>
      <c r="E2146" s="472"/>
      <c r="F2146" s="910">
        <f>'50'!F23</f>
        <v>0</v>
      </c>
      <c r="G2146" s="231">
        <f t="shared" si="76"/>
        <v>0</v>
      </c>
      <c r="I2146" s="472"/>
      <c r="J2146" s="910">
        <f>'50'!K23</f>
        <v>0</v>
      </c>
      <c r="K2146" s="231">
        <f t="shared" si="75"/>
        <v>0</v>
      </c>
    </row>
    <row r="2147" spans="1:11">
      <c r="A2147" s="381">
        <v>2147</v>
      </c>
      <c r="B2147" s="146" t="s">
        <v>408</v>
      </c>
      <c r="D2147" t="s">
        <v>905</v>
      </c>
      <c r="E2147" s="472"/>
      <c r="F2147" s="910">
        <f>'50'!F24</f>
        <v>0</v>
      </c>
      <c r="G2147" s="231">
        <f t="shared" si="76"/>
        <v>0</v>
      </c>
      <c r="I2147" s="472"/>
      <c r="J2147" s="910">
        <f>'50'!K24</f>
        <v>0</v>
      </c>
      <c r="K2147" s="231">
        <f t="shared" si="75"/>
        <v>0</v>
      </c>
    </row>
    <row r="2148" spans="1:11">
      <c r="A2148" s="381">
        <v>2148</v>
      </c>
      <c r="B2148" s="146" t="s">
        <v>106</v>
      </c>
      <c r="D2148" t="s">
        <v>905</v>
      </c>
      <c r="E2148" s="472"/>
      <c r="F2148" s="910">
        <f>'50'!F25</f>
        <v>0</v>
      </c>
      <c r="G2148" s="231">
        <f t="shared" si="76"/>
        <v>0</v>
      </c>
      <c r="I2148" s="472"/>
      <c r="J2148" s="910">
        <f>'50'!K25</f>
        <v>0</v>
      </c>
      <c r="K2148" s="231">
        <f t="shared" si="75"/>
        <v>0</v>
      </c>
    </row>
    <row r="2149" spans="1:11" ht="15.75">
      <c r="A2149" s="381">
        <v>2149</v>
      </c>
      <c r="B2149" s="341" t="s">
        <v>997</v>
      </c>
      <c r="E2149" s="472"/>
      <c r="G2149" s="231">
        <f t="shared" si="76"/>
        <v>0</v>
      </c>
      <c r="I2149" s="472"/>
      <c r="K2149" s="231">
        <f t="shared" si="75"/>
        <v>0</v>
      </c>
    </row>
    <row r="2150" spans="1:11" ht="15.75">
      <c r="A2150" s="381">
        <v>2150</v>
      </c>
      <c r="B2150" s="341" t="s">
        <v>253</v>
      </c>
      <c r="E2150" s="472"/>
      <c r="G2150" s="231">
        <f t="shared" si="76"/>
        <v>0</v>
      </c>
      <c r="I2150" s="472"/>
      <c r="K2150" s="231">
        <f t="shared" si="75"/>
        <v>0</v>
      </c>
    </row>
    <row r="2151" spans="1:11">
      <c r="A2151" s="381">
        <v>2151</v>
      </c>
      <c r="B2151" s="146" t="s">
        <v>254</v>
      </c>
      <c r="D2151" t="s">
        <v>905</v>
      </c>
      <c r="E2151" s="472"/>
      <c r="F2151" s="910">
        <f>'50'!H11</f>
        <v>0</v>
      </c>
      <c r="G2151" s="231">
        <f t="shared" si="76"/>
        <v>0</v>
      </c>
      <c r="I2151" s="472"/>
      <c r="J2151" s="910">
        <f>'50'!M11</f>
        <v>0</v>
      </c>
      <c r="K2151" s="231">
        <f t="shared" si="75"/>
        <v>0</v>
      </c>
    </row>
    <row r="2152" spans="1:11">
      <c r="A2152" s="381">
        <v>2152</v>
      </c>
      <c r="B2152" s="146" t="s">
        <v>255</v>
      </c>
      <c r="D2152" t="s">
        <v>905</v>
      </c>
      <c r="E2152" s="472"/>
      <c r="F2152" s="910">
        <f>'50'!H12</f>
        <v>1244</v>
      </c>
      <c r="G2152" s="231">
        <f t="shared" si="76"/>
        <v>1244</v>
      </c>
      <c r="I2152" s="472"/>
      <c r="J2152" s="910">
        <f>'50'!M12</f>
        <v>0</v>
      </c>
      <c r="K2152" s="231">
        <f t="shared" si="75"/>
        <v>0</v>
      </c>
    </row>
    <row r="2153" spans="1:11">
      <c r="A2153" s="381">
        <v>2153</v>
      </c>
      <c r="B2153" s="146" t="s">
        <v>256</v>
      </c>
      <c r="D2153" t="s">
        <v>905</v>
      </c>
      <c r="E2153" s="472"/>
      <c r="F2153" s="910">
        <f>'50'!H13</f>
        <v>0</v>
      </c>
      <c r="G2153" s="231">
        <f t="shared" si="76"/>
        <v>0</v>
      </c>
      <c r="I2153" s="472"/>
      <c r="J2153" s="910">
        <f>'50'!M13</f>
        <v>0</v>
      </c>
      <c r="K2153" s="231">
        <f t="shared" si="75"/>
        <v>0</v>
      </c>
    </row>
    <row r="2154" spans="1:11">
      <c r="A2154" s="381">
        <v>2154</v>
      </c>
      <c r="B2154" s="146" t="s">
        <v>257</v>
      </c>
      <c r="D2154" t="s">
        <v>905</v>
      </c>
      <c r="E2154" s="472"/>
      <c r="F2154" s="910">
        <f>'50'!H14</f>
        <v>0</v>
      </c>
      <c r="G2154" s="231">
        <f t="shared" si="76"/>
        <v>0</v>
      </c>
      <c r="I2154" s="472"/>
      <c r="J2154" s="910">
        <f>'50'!M14</f>
        <v>0</v>
      </c>
      <c r="K2154" s="231">
        <f t="shared" si="75"/>
        <v>0</v>
      </c>
    </row>
    <row r="2155" spans="1:11">
      <c r="A2155" s="381">
        <v>2155</v>
      </c>
      <c r="B2155" s="146" t="s">
        <v>258</v>
      </c>
      <c r="D2155" t="s">
        <v>905</v>
      </c>
      <c r="E2155" s="472"/>
      <c r="F2155" s="910">
        <f>'50'!H15</f>
        <v>0</v>
      </c>
      <c r="G2155" s="231">
        <f t="shared" si="76"/>
        <v>0</v>
      </c>
      <c r="I2155" s="472"/>
      <c r="J2155" s="910">
        <f>'50'!M15</f>
        <v>0</v>
      </c>
      <c r="K2155" s="231">
        <f t="shared" si="75"/>
        <v>0</v>
      </c>
    </row>
    <row r="2156" spans="1:11">
      <c r="A2156" s="381">
        <v>2156</v>
      </c>
      <c r="B2156" s="146" t="s">
        <v>259</v>
      </c>
      <c r="D2156" t="s">
        <v>905</v>
      </c>
      <c r="E2156" s="472"/>
      <c r="F2156" s="910">
        <f>'50'!H16</f>
        <v>0</v>
      </c>
      <c r="G2156" s="231">
        <f t="shared" si="76"/>
        <v>0</v>
      </c>
      <c r="I2156" s="472"/>
      <c r="J2156" s="910">
        <f>'50'!M16</f>
        <v>0</v>
      </c>
      <c r="K2156" s="231">
        <f t="shared" si="75"/>
        <v>0</v>
      </c>
    </row>
    <row r="2157" spans="1:11">
      <c r="A2157" s="381">
        <v>2157</v>
      </c>
      <c r="B2157" s="146" t="s">
        <v>1090</v>
      </c>
      <c r="D2157" t="s">
        <v>905</v>
      </c>
      <c r="E2157" s="472"/>
      <c r="F2157" s="910">
        <f>'50'!H17</f>
        <v>0</v>
      </c>
      <c r="G2157" s="231">
        <f t="shared" si="76"/>
        <v>0</v>
      </c>
      <c r="I2157" s="472"/>
      <c r="J2157" s="910">
        <f>'50'!M17</f>
        <v>0</v>
      </c>
      <c r="K2157" s="231">
        <f t="shared" si="75"/>
        <v>0</v>
      </c>
    </row>
    <row r="2158" spans="1:11">
      <c r="A2158" s="381">
        <v>2158</v>
      </c>
      <c r="B2158" s="146" t="s">
        <v>457</v>
      </c>
      <c r="D2158" t="s">
        <v>905</v>
      </c>
      <c r="E2158" s="472"/>
      <c r="F2158" s="910">
        <f>'50'!H18</f>
        <v>0</v>
      </c>
      <c r="G2158" s="231">
        <f t="shared" si="76"/>
        <v>0</v>
      </c>
      <c r="I2158" s="472"/>
      <c r="J2158" s="910">
        <f>'50'!M18</f>
        <v>0</v>
      </c>
      <c r="K2158" s="231">
        <f t="shared" si="75"/>
        <v>0</v>
      </c>
    </row>
    <row r="2159" spans="1:11" ht="15.75">
      <c r="A2159" s="381">
        <v>2159</v>
      </c>
      <c r="B2159" s="341" t="s">
        <v>405</v>
      </c>
      <c r="D2159" t="s">
        <v>905</v>
      </c>
      <c r="E2159" s="472"/>
      <c r="F2159" s="910">
        <f>'50'!H19</f>
        <v>1244</v>
      </c>
      <c r="G2159" s="231">
        <f t="shared" si="76"/>
        <v>1244</v>
      </c>
      <c r="I2159" s="472"/>
      <c r="J2159" s="910">
        <f>'50'!M19</f>
        <v>0</v>
      </c>
      <c r="K2159" s="231">
        <f t="shared" si="75"/>
        <v>0</v>
      </c>
    </row>
    <row r="2160" spans="1:11" ht="15.75">
      <c r="A2160" s="381">
        <v>2160</v>
      </c>
      <c r="B2160" s="341" t="s">
        <v>406</v>
      </c>
      <c r="E2160" s="472"/>
      <c r="G2160" s="231">
        <f t="shared" si="76"/>
        <v>0</v>
      </c>
      <c r="I2160" s="472"/>
      <c r="K2160" s="231">
        <f t="shared" si="75"/>
        <v>0</v>
      </c>
    </row>
    <row r="2161" spans="1:11">
      <c r="A2161" s="381">
        <v>2161</v>
      </c>
      <c r="B2161" s="146" t="s">
        <v>407</v>
      </c>
      <c r="D2161" t="s">
        <v>905</v>
      </c>
      <c r="E2161" s="472"/>
      <c r="F2161" s="910">
        <f>'50'!H23</f>
        <v>1244</v>
      </c>
      <c r="G2161" s="231">
        <f t="shared" si="76"/>
        <v>1244</v>
      </c>
      <c r="I2161" s="472"/>
      <c r="J2161" s="910">
        <f>'50'!M23</f>
        <v>0</v>
      </c>
      <c r="K2161" s="231">
        <f t="shared" si="75"/>
        <v>0</v>
      </c>
    </row>
    <row r="2162" spans="1:11">
      <c r="A2162" s="381">
        <v>2162</v>
      </c>
      <c r="B2162" s="146" t="s">
        <v>408</v>
      </c>
      <c r="D2162" t="s">
        <v>905</v>
      </c>
      <c r="E2162" s="472"/>
      <c r="F2162" s="910">
        <f>'50'!H24</f>
        <v>0</v>
      </c>
      <c r="G2162" s="231">
        <f t="shared" si="76"/>
        <v>0</v>
      </c>
      <c r="I2162" s="472"/>
      <c r="J2162" s="910">
        <f>'50'!M24</f>
        <v>0</v>
      </c>
      <c r="K2162" s="231">
        <f t="shared" si="75"/>
        <v>0</v>
      </c>
    </row>
    <row r="2163" spans="1:11" ht="15.75">
      <c r="A2163" s="381">
        <v>2163</v>
      </c>
      <c r="B2163" s="341" t="s">
        <v>106</v>
      </c>
      <c r="D2163" t="s">
        <v>905</v>
      </c>
      <c r="E2163" s="472"/>
      <c r="F2163" s="910">
        <f>'50'!H25</f>
        <v>1244</v>
      </c>
      <c r="G2163" s="231">
        <f t="shared" si="76"/>
        <v>1244</v>
      </c>
      <c r="I2163" s="472"/>
      <c r="J2163" s="910">
        <f>'50'!M25</f>
        <v>0</v>
      </c>
      <c r="K2163" s="231">
        <f t="shared" si="75"/>
        <v>0</v>
      </c>
    </row>
    <row r="2164" spans="1:11" ht="15.75">
      <c r="A2164" s="381">
        <v>2164</v>
      </c>
      <c r="B2164" s="341" t="s">
        <v>1143</v>
      </c>
      <c r="E2164" s="472"/>
      <c r="G2164" s="231">
        <f t="shared" si="76"/>
        <v>0</v>
      </c>
      <c r="I2164" s="472"/>
      <c r="K2164" s="231">
        <f t="shared" si="75"/>
        <v>0</v>
      </c>
    </row>
    <row r="2165" spans="1:11" ht="15.75">
      <c r="A2165" s="381">
        <v>2165</v>
      </c>
      <c r="B2165" s="341" t="s">
        <v>409</v>
      </c>
      <c r="E2165" s="472"/>
      <c r="G2165" s="231">
        <f t="shared" si="76"/>
        <v>0</v>
      </c>
      <c r="I2165" s="472"/>
      <c r="K2165" s="231">
        <f t="shared" ref="K2165:K2228" si="77">J2165-I2165</f>
        <v>0</v>
      </c>
    </row>
    <row r="2166" spans="1:11">
      <c r="A2166" s="381">
        <v>2166</v>
      </c>
      <c r="B2166" s="146" t="s">
        <v>261</v>
      </c>
      <c r="D2166" t="s">
        <v>905</v>
      </c>
      <c r="E2166" s="472"/>
      <c r="F2166" s="910">
        <f>'51'!F7</f>
        <v>5854.7941600000004</v>
      </c>
      <c r="G2166" s="231">
        <f t="shared" si="76"/>
        <v>5854.7941600000004</v>
      </c>
      <c r="I2166" s="472"/>
      <c r="J2166" s="910">
        <f>'51'!H7</f>
        <v>4982</v>
      </c>
      <c r="K2166" s="231">
        <f t="shared" si="77"/>
        <v>4982</v>
      </c>
    </row>
    <row r="2167" spans="1:11">
      <c r="A2167" s="381">
        <v>2167</v>
      </c>
      <c r="B2167" s="146" t="s">
        <v>262</v>
      </c>
      <c r="D2167" t="s">
        <v>905</v>
      </c>
      <c r="E2167" s="472"/>
      <c r="F2167" s="910">
        <f>'51'!F8</f>
        <v>6014.8851940000004</v>
      </c>
      <c r="G2167" s="231">
        <f t="shared" si="76"/>
        <v>6014.8851940000004</v>
      </c>
      <c r="I2167" s="472"/>
      <c r="J2167" s="910">
        <f>'51'!H8</f>
        <v>5275</v>
      </c>
      <c r="K2167" s="231">
        <f t="shared" si="77"/>
        <v>5275</v>
      </c>
    </row>
    <row r="2168" spans="1:11">
      <c r="A2168" s="381">
        <v>2168</v>
      </c>
      <c r="B2168" s="146" t="s">
        <v>263</v>
      </c>
      <c r="D2168" t="s">
        <v>905</v>
      </c>
      <c r="E2168" s="472"/>
      <c r="F2168" s="910">
        <f>'51'!F9</f>
        <v>393.63442500000002</v>
      </c>
      <c r="G2168" s="231">
        <f t="shared" si="76"/>
        <v>393.63442500000002</v>
      </c>
      <c r="I2168" s="472"/>
      <c r="J2168" s="910">
        <f>'51'!H9</f>
        <v>457</v>
      </c>
      <c r="K2168" s="231">
        <f t="shared" si="77"/>
        <v>457</v>
      </c>
    </row>
    <row r="2169" spans="1:11">
      <c r="A2169" s="381">
        <v>2169</v>
      </c>
      <c r="B2169" s="146" t="s">
        <v>264</v>
      </c>
      <c r="D2169" t="s">
        <v>905</v>
      </c>
      <c r="E2169" s="472"/>
      <c r="F2169" s="910">
        <f>'51'!F10</f>
        <v>0</v>
      </c>
      <c r="G2169" s="231">
        <f t="shared" si="76"/>
        <v>0</v>
      </c>
      <c r="I2169" s="472"/>
      <c r="J2169" s="910">
        <f>'51'!H10</f>
        <v>0</v>
      </c>
      <c r="K2169" s="231">
        <f t="shared" si="77"/>
        <v>0</v>
      </c>
    </row>
    <row r="2170" spans="1:11">
      <c r="A2170" s="381">
        <v>2170</v>
      </c>
      <c r="B2170" s="146" t="s">
        <v>115</v>
      </c>
      <c r="D2170" t="s">
        <v>905</v>
      </c>
      <c r="E2170" s="472"/>
      <c r="F2170" s="910">
        <f>'51'!F11</f>
        <v>0</v>
      </c>
      <c r="G2170" s="231">
        <f t="shared" si="76"/>
        <v>0</v>
      </c>
      <c r="I2170" s="472"/>
      <c r="J2170" s="910">
        <f>'51'!H11</f>
        <v>0</v>
      </c>
      <c r="K2170" s="231">
        <f t="shared" si="77"/>
        <v>0</v>
      </c>
    </row>
    <row r="2171" spans="1:11" ht="15.75">
      <c r="A2171" s="381">
        <v>2171</v>
      </c>
      <c r="B2171" s="341" t="s">
        <v>106</v>
      </c>
      <c r="D2171" t="s">
        <v>905</v>
      </c>
      <c r="E2171" s="472"/>
      <c r="F2171" s="910">
        <f>'51'!F12</f>
        <v>12263.313779</v>
      </c>
      <c r="G2171" s="231">
        <f t="shared" si="76"/>
        <v>12263.313779</v>
      </c>
      <c r="I2171" s="472"/>
      <c r="J2171" s="910">
        <f>'51'!H12</f>
        <v>10714</v>
      </c>
      <c r="K2171" s="231">
        <f t="shared" si="77"/>
        <v>10714</v>
      </c>
    </row>
    <row r="2172" spans="1:11" ht="15.75">
      <c r="A2172" s="381">
        <v>2172</v>
      </c>
      <c r="B2172" s="341" t="s">
        <v>265</v>
      </c>
      <c r="D2172" t="s">
        <v>905</v>
      </c>
      <c r="E2172" s="472"/>
      <c r="F2172" s="910">
        <f>'51'!F13</f>
        <v>0</v>
      </c>
      <c r="G2172" s="231">
        <f t="shared" si="76"/>
        <v>0</v>
      </c>
      <c r="I2172" s="472"/>
      <c r="J2172" s="910">
        <f>'51'!H13</f>
        <v>0</v>
      </c>
      <c r="K2172" s="231">
        <f t="shared" si="77"/>
        <v>0</v>
      </c>
    </row>
    <row r="2173" spans="1:11">
      <c r="A2173" s="381">
        <v>2173</v>
      </c>
      <c r="B2173" s="103" t="s">
        <v>1483</v>
      </c>
      <c r="E2173" s="472"/>
      <c r="G2173" s="231">
        <f t="shared" si="76"/>
        <v>0</v>
      </c>
      <c r="I2173" s="472"/>
      <c r="K2173" s="231">
        <f t="shared" si="77"/>
        <v>0</v>
      </c>
    </row>
    <row r="2174" spans="1:11">
      <c r="A2174" s="381">
        <v>2174</v>
      </c>
      <c r="B2174" s="145" t="s">
        <v>680</v>
      </c>
      <c r="E2174" s="472"/>
      <c r="F2174" s="898"/>
      <c r="G2174" s="231">
        <f t="shared" si="76"/>
        <v>0</v>
      </c>
      <c r="I2174" s="472"/>
      <c r="J2174" s="898"/>
      <c r="K2174" s="231">
        <f t="shared" si="77"/>
        <v>0</v>
      </c>
    </row>
    <row r="2175" spans="1:11">
      <c r="A2175" s="381">
        <v>2175</v>
      </c>
      <c r="B2175" s="145" t="s">
        <v>1484</v>
      </c>
      <c r="E2175" s="472"/>
      <c r="F2175" s="898"/>
      <c r="G2175" s="231">
        <f t="shared" si="76"/>
        <v>0</v>
      </c>
      <c r="I2175" s="472"/>
      <c r="J2175" s="898"/>
      <c r="K2175" s="231">
        <f t="shared" si="77"/>
        <v>0</v>
      </c>
    </row>
    <row r="2176" spans="1:11">
      <c r="A2176" s="381">
        <v>2176</v>
      </c>
      <c r="B2176" s="145" t="s">
        <v>1485</v>
      </c>
      <c r="E2176" s="472"/>
      <c r="F2176" s="898"/>
      <c r="G2176" s="231">
        <f t="shared" si="76"/>
        <v>0</v>
      </c>
      <c r="I2176" s="472"/>
      <c r="J2176" s="898"/>
      <c r="K2176" s="231">
        <f t="shared" si="77"/>
        <v>0</v>
      </c>
    </row>
    <row r="2177" spans="1:11">
      <c r="A2177" s="381">
        <v>2177</v>
      </c>
      <c r="B2177" s="1060" t="s">
        <v>1486</v>
      </c>
      <c r="E2177" s="472"/>
      <c r="F2177" s="764"/>
      <c r="G2177" s="231">
        <f t="shared" si="76"/>
        <v>0</v>
      </c>
      <c r="I2177" s="472"/>
      <c r="J2177" s="764"/>
      <c r="K2177" s="231">
        <f t="shared" si="77"/>
        <v>0</v>
      </c>
    </row>
    <row r="2178" spans="1:11">
      <c r="A2178" s="381">
        <v>2178</v>
      </c>
      <c r="B2178" s="1060" t="s">
        <v>1487</v>
      </c>
      <c r="E2178" s="472"/>
      <c r="F2178" s="764"/>
      <c r="G2178" s="231">
        <f t="shared" si="76"/>
        <v>0</v>
      </c>
      <c r="I2178" s="472"/>
      <c r="J2178" s="764"/>
      <c r="K2178" s="231">
        <f t="shared" si="77"/>
        <v>0</v>
      </c>
    </row>
    <row r="2179" spans="1:11">
      <c r="A2179" s="381">
        <v>2179</v>
      </c>
      <c r="B2179" s="1061" t="s">
        <v>1488</v>
      </c>
      <c r="E2179" s="472"/>
      <c r="F2179" s="764"/>
      <c r="G2179" s="231">
        <f t="shared" si="76"/>
        <v>0</v>
      </c>
      <c r="I2179" s="472"/>
      <c r="J2179" s="764"/>
      <c r="K2179" s="231">
        <f t="shared" si="77"/>
        <v>0</v>
      </c>
    </row>
    <row r="2180" spans="1:11">
      <c r="A2180" s="381">
        <v>2180</v>
      </c>
      <c r="B2180" s="1061" t="s">
        <v>1315</v>
      </c>
      <c r="E2180" s="472"/>
      <c r="F2180" s="764"/>
      <c r="G2180" s="231">
        <f t="shared" si="76"/>
        <v>0</v>
      </c>
      <c r="I2180" s="472"/>
      <c r="J2180" s="764"/>
      <c r="K2180" s="231">
        <f t="shared" si="77"/>
        <v>0</v>
      </c>
    </row>
    <row r="2181" spans="1:11">
      <c r="A2181" s="381">
        <v>2181</v>
      </c>
      <c r="B2181" s="1061" t="s">
        <v>1489</v>
      </c>
      <c r="E2181" s="472"/>
      <c r="F2181" s="764"/>
      <c r="G2181" s="231">
        <f t="shared" si="76"/>
        <v>0</v>
      </c>
      <c r="I2181" s="472"/>
      <c r="J2181" s="764"/>
      <c r="K2181" s="231">
        <f t="shared" si="77"/>
        <v>0</v>
      </c>
    </row>
    <row r="2182" spans="1:11">
      <c r="A2182" s="381">
        <v>2182</v>
      </c>
      <c r="B2182" s="1061" t="s">
        <v>1360</v>
      </c>
      <c r="E2182" s="472"/>
      <c r="F2182" s="764"/>
      <c r="G2182" s="231">
        <f t="shared" si="76"/>
        <v>0</v>
      </c>
      <c r="I2182" s="472"/>
      <c r="J2182" s="764"/>
      <c r="K2182" s="231">
        <f t="shared" si="77"/>
        <v>0</v>
      </c>
    </row>
    <row r="2183" spans="1:11">
      <c r="A2183" s="381">
        <v>2183</v>
      </c>
      <c r="B2183" s="1060" t="s">
        <v>1490</v>
      </c>
      <c r="E2183" s="472"/>
      <c r="F2183" s="764"/>
      <c r="G2183" s="231">
        <f t="shared" si="76"/>
        <v>0</v>
      </c>
      <c r="I2183" s="472"/>
      <c r="J2183" s="764"/>
      <c r="K2183" s="231">
        <f t="shared" si="77"/>
        <v>0</v>
      </c>
    </row>
    <row r="2184" spans="1:11">
      <c r="A2184" s="381">
        <v>2184</v>
      </c>
      <c r="B2184" s="1061" t="s">
        <v>1491</v>
      </c>
      <c r="E2184" s="472"/>
      <c r="F2184" s="764"/>
      <c r="G2184" s="231">
        <f t="shared" si="76"/>
        <v>0</v>
      </c>
      <c r="I2184" s="472"/>
      <c r="J2184" s="764"/>
      <c r="K2184" s="231">
        <f t="shared" si="77"/>
        <v>0</v>
      </c>
    </row>
    <row r="2185" spans="1:11">
      <c r="A2185" s="381">
        <v>2185</v>
      </c>
      <c r="B2185" s="1061" t="s">
        <v>1484</v>
      </c>
      <c r="E2185" s="472"/>
      <c r="F2185" s="764"/>
      <c r="G2185" s="231">
        <f t="shared" si="76"/>
        <v>0</v>
      </c>
      <c r="I2185" s="472"/>
      <c r="J2185" s="764"/>
      <c r="K2185" s="231">
        <f t="shared" si="77"/>
        <v>0</v>
      </c>
    </row>
    <row r="2186" spans="1:11">
      <c r="A2186" s="381">
        <v>2186</v>
      </c>
      <c r="B2186" s="1061" t="s">
        <v>1485</v>
      </c>
      <c r="E2186" s="472"/>
      <c r="F2186" s="764"/>
      <c r="G2186" s="231">
        <f t="shared" si="76"/>
        <v>0</v>
      </c>
      <c r="I2186" s="472"/>
      <c r="J2186" s="764"/>
      <c r="K2186" s="231">
        <f t="shared" si="77"/>
        <v>0</v>
      </c>
    </row>
    <row r="2187" spans="1:11">
      <c r="A2187" s="381">
        <v>2187</v>
      </c>
      <c r="B2187" s="1060" t="s">
        <v>1486</v>
      </c>
      <c r="E2187" s="472"/>
      <c r="F2187" s="764"/>
      <c r="G2187" s="231">
        <f t="shared" si="76"/>
        <v>0</v>
      </c>
      <c r="I2187" s="472"/>
      <c r="J2187" s="764"/>
      <c r="K2187" s="231">
        <f t="shared" si="77"/>
        <v>0</v>
      </c>
    </row>
    <row r="2188" spans="1:11">
      <c r="A2188" s="381">
        <v>2188</v>
      </c>
      <c r="B2188" s="1060" t="s">
        <v>1487</v>
      </c>
      <c r="E2188" s="472"/>
      <c r="F2188" s="764"/>
      <c r="G2188" s="231">
        <f t="shared" si="76"/>
        <v>0</v>
      </c>
      <c r="I2188" s="472"/>
      <c r="J2188" s="764"/>
      <c r="K2188" s="231">
        <f t="shared" si="77"/>
        <v>0</v>
      </c>
    </row>
    <row r="2189" spans="1:11">
      <c r="A2189" s="381">
        <v>2189</v>
      </c>
      <c r="B2189" s="1061" t="s">
        <v>1488</v>
      </c>
      <c r="E2189" s="472"/>
      <c r="F2189" s="764"/>
      <c r="G2189" s="231">
        <f t="shared" si="76"/>
        <v>0</v>
      </c>
      <c r="I2189" s="472"/>
      <c r="J2189" s="764"/>
      <c r="K2189" s="231">
        <f t="shared" si="77"/>
        <v>0</v>
      </c>
    </row>
    <row r="2190" spans="1:11">
      <c r="A2190" s="381">
        <v>2190</v>
      </c>
      <c r="B2190" s="1061" t="s">
        <v>1315</v>
      </c>
      <c r="E2190" s="472"/>
      <c r="F2190" s="764"/>
      <c r="G2190" s="231">
        <f t="shared" si="76"/>
        <v>0</v>
      </c>
      <c r="I2190" s="472"/>
      <c r="J2190" s="764"/>
      <c r="K2190" s="231">
        <f t="shared" si="77"/>
        <v>0</v>
      </c>
    </row>
    <row r="2191" spans="1:11">
      <c r="A2191" s="381">
        <v>2191</v>
      </c>
      <c r="B2191" s="1061" t="s">
        <v>1489</v>
      </c>
      <c r="E2191" s="472"/>
      <c r="F2191" s="764"/>
      <c r="G2191" s="231">
        <f t="shared" si="76"/>
        <v>0</v>
      </c>
      <c r="I2191" s="472"/>
      <c r="J2191" s="764"/>
      <c r="K2191" s="231">
        <f t="shared" si="77"/>
        <v>0</v>
      </c>
    </row>
    <row r="2192" spans="1:11">
      <c r="A2192" s="381">
        <v>2192</v>
      </c>
      <c r="B2192" s="1060" t="s">
        <v>1360</v>
      </c>
      <c r="E2192" s="472"/>
      <c r="F2192" s="764"/>
      <c r="G2192" s="231">
        <f t="shared" si="76"/>
        <v>0</v>
      </c>
      <c r="I2192" s="472"/>
      <c r="J2192" s="764"/>
      <c r="K2192" s="231">
        <f t="shared" si="77"/>
        <v>0</v>
      </c>
    </row>
    <row r="2193" spans="1:11" ht="15.75">
      <c r="A2193" s="381">
        <v>2193</v>
      </c>
      <c r="B2193" s="341" t="s">
        <v>266</v>
      </c>
      <c r="E2193" s="472"/>
      <c r="G2193" s="231">
        <f t="shared" si="76"/>
        <v>0</v>
      </c>
      <c r="I2193" s="472"/>
      <c r="K2193" s="231">
        <f t="shared" si="77"/>
        <v>0</v>
      </c>
    </row>
    <row r="2194" spans="1:11">
      <c r="A2194" s="381">
        <v>2194</v>
      </c>
      <c r="B2194" s="146" t="s">
        <v>267</v>
      </c>
      <c r="D2194" t="s">
        <v>905</v>
      </c>
      <c r="E2194" s="472"/>
      <c r="F2194" s="910">
        <f>'51'!F24</f>
        <v>0</v>
      </c>
      <c r="G2194" s="231">
        <f t="shared" si="76"/>
        <v>0</v>
      </c>
      <c r="I2194" s="472"/>
      <c r="J2194" s="910">
        <f>'51'!H24</f>
        <v>0</v>
      </c>
      <c r="K2194" s="231">
        <f t="shared" si="77"/>
        <v>0</v>
      </c>
    </row>
    <row r="2195" spans="1:11">
      <c r="A2195" s="381">
        <v>2195</v>
      </c>
      <c r="B2195" s="146" t="s">
        <v>268</v>
      </c>
      <c r="D2195" t="s">
        <v>905</v>
      </c>
      <c r="E2195" s="472"/>
      <c r="F2195" s="910">
        <f>'51'!F25</f>
        <v>0</v>
      </c>
      <c r="G2195" s="231">
        <f t="shared" si="76"/>
        <v>0</v>
      </c>
      <c r="I2195" s="472"/>
      <c r="J2195" s="910">
        <f>'51'!H25</f>
        <v>0</v>
      </c>
      <c r="K2195" s="231">
        <f t="shared" si="77"/>
        <v>0</v>
      </c>
    </row>
    <row r="2196" spans="1:11">
      <c r="A2196" s="381">
        <v>2196</v>
      </c>
      <c r="B2196" s="146" t="s">
        <v>269</v>
      </c>
      <c r="D2196" t="s">
        <v>905</v>
      </c>
      <c r="E2196" s="472"/>
      <c r="F2196" s="910">
        <f>'51'!F26</f>
        <v>0</v>
      </c>
      <c r="G2196" s="231">
        <f t="shared" si="76"/>
        <v>0</v>
      </c>
      <c r="I2196" s="472"/>
      <c r="J2196" s="910">
        <f>'51'!H26</f>
        <v>0</v>
      </c>
      <c r="K2196" s="231">
        <f t="shared" si="77"/>
        <v>0</v>
      </c>
    </row>
    <row r="2197" spans="1:11" ht="15.75">
      <c r="A2197" s="381">
        <v>2197</v>
      </c>
      <c r="B2197" s="341" t="s">
        <v>106</v>
      </c>
      <c r="D2197" t="s">
        <v>905</v>
      </c>
      <c r="E2197" s="472"/>
      <c r="F2197" s="910">
        <f>'51'!F27</f>
        <v>0</v>
      </c>
      <c r="G2197" s="231">
        <f t="shared" si="76"/>
        <v>0</v>
      </c>
      <c r="I2197" s="472"/>
      <c r="J2197" s="910">
        <f>'51'!H27</f>
        <v>0</v>
      </c>
      <c r="K2197" s="231">
        <f t="shared" si="77"/>
        <v>0</v>
      </c>
    </row>
    <row r="2198" spans="1:11" ht="15.75">
      <c r="A2198" s="381">
        <v>2198</v>
      </c>
      <c r="B2198" s="341" t="s">
        <v>1144</v>
      </c>
      <c r="E2198" s="472"/>
      <c r="G2198" s="231">
        <f t="shared" ref="G2198:G2261" si="78">F2198-E2198</f>
        <v>0</v>
      </c>
      <c r="I2198" s="472"/>
      <c r="K2198" s="231">
        <f t="shared" si="77"/>
        <v>0</v>
      </c>
    </row>
    <row r="2199" spans="1:11" ht="15.75">
      <c r="A2199" s="381">
        <v>2199</v>
      </c>
      <c r="B2199" s="341" t="s">
        <v>271</v>
      </c>
      <c r="E2199" s="472"/>
      <c r="G2199" s="231">
        <f t="shared" si="78"/>
        <v>0</v>
      </c>
      <c r="I2199" s="472"/>
      <c r="K2199" s="231">
        <f t="shared" si="77"/>
        <v>0</v>
      </c>
    </row>
    <row r="2200" spans="1:11">
      <c r="A2200" s="381">
        <v>2200</v>
      </c>
      <c r="B2200" s="146" t="s">
        <v>318</v>
      </c>
      <c r="D2200" t="s">
        <v>905</v>
      </c>
      <c r="E2200" s="472"/>
      <c r="F2200" s="910">
        <f>'52'!G9</f>
        <v>1376</v>
      </c>
      <c r="G2200" s="231">
        <f t="shared" si="78"/>
        <v>1376</v>
      </c>
      <c r="I2200" s="472"/>
      <c r="J2200" s="910">
        <f>'52'!J9</f>
        <v>1534</v>
      </c>
      <c r="K2200" s="231">
        <f t="shared" si="77"/>
        <v>1534</v>
      </c>
    </row>
    <row r="2201" spans="1:11">
      <c r="A2201" s="381">
        <v>2201</v>
      </c>
      <c r="B2201" s="146" t="s">
        <v>1017</v>
      </c>
      <c r="D2201" t="s">
        <v>905</v>
      </c>
      <c r="E2201" s="472"/>
      <c r="F2201" s="910">
        <f>'52'!G10</f>
        <v>5087</v>
      </c>
      <c r="G2201" s="231">
        <f t="shared" si="78"/>
        <v>5087</v>
      </c>
      <c r="I2201" s="472"/>
      <c r="J2201" s="910">
        <f>'52'!J10</f>
        <v>5009</v>
      </c>
      <c r="K2201" s="231">
        <f t="shared" si="77"/>
        <v>5009</v>
      </c>
    </row>
    <row r="2202" spans="1:11">
      <c r="A2202" s="381">
        <v>2202</v>
      </c>
      <c r="B2202" s="146" t="s">
        <v>272</v>
      </c>
      <c r="D2202" t="s">
        <v>905</v>
      </c>
      <c r="E2202" s="472"/>
      <c r="F2202" s="910">
        <f>'52'!G11</f>
        <v>5824</v>
      </c>
      <c r="G2202" s="231">
        <f t="shared" si="78"/>
        <v>5824</v>
      </c>
      <c r="I2202" s="472"/>
      <c r="J2202" s="910">
        <f>'52'!J11</f>
        <v>5770</v>
      </c>
      <c r="K2202" s="231">
        <f t="shared" si="77"/>
        <v>5770</v>
      </c>
    </row>
    <row r="2203" spans="1:11">
      <c r="A2203" s="381">
        <v>2203</v>
      </c>
      <c r="B2203" s="146" t="s">
        <v>273</v>
      </c>
      <c r="D2203" t="s">
        <v>905</v>
      </c>
      <c r="E2203" s="472"/>
      <c r="F2203" s="910">
        <f>'52'!G12</f>
        <v>2436</v>
      </c>
      <c r="G2203" s="231">
        <f t="shared" si="78"/>
        <v>2436</v>
      </c>
      <c r="I2203" s="472"/>
      <c r="J2203" s="910">
        <f>'52'!J12</f>
        <v>1632</v>
      </c>
      <c r="K2203" s="231">
        <f t="shared" si="77"/>
        <v>1632</v>
      </c>
    </row>
    <row r="2204" spans="1:11">
      <c r="A2204" s="381">
        <v>2204</v>
      </c>
      <c r="B2204" s="146" t="s">
        <v>1516</v>
      </c>
      <c r="D2204" t="s">
        <v>905</v>
      </c>
      <c r="E2204" s="472"/>
      <c r="F2204" s="910">
        <f>'52'!G13</f>
        <v>1407</v>
      </c>
      <c r="G2204" s="231">
        <f t="shared" si="78"/>
        <v>1407</v>
      </c>
      <c r="I2204" s="472"/>
      <c r="J2204" s="910">
        <f>'52'!J13</f>
        <v>995</v>
      </c>
      <c r="K2204" s="231">
        <f t="shared" si="77"/>
        <v>995</v>
      </c>
    </row>
    <row r="2205" spans="1:11">
      <c r="A2205" s="381">
        <v>2205</v>
      </c>
      <c r="B2205" s="146" t="s">
        <v>274</v>
      </c>
      <c r="D2205" t="s">
        <v>905</v>
      </c>
      <c r="E2205" s="472"/>
      <c r="F2205" s="910">
        <f>'52'!G14</f>
        <v>454</v>
      </c>
      <c r="G2205" s="231">
        <f t="shared" si="78"/>
        <v>454</v>
      </c>
      <c r="I2205" s="472"/>
      <c r="J2205" s="910">
        <f>'52'!J14</f>
        <v>295</v>
      </c>
      <c r="K2205" s="231">
        <f t="shared" si="77"/>
        <v>295</v>
      </c>
    </row>
    <row r="2206" spans="1:11">
      <c r="A2206" s="381">
        <v>2206</v>
      </c>
      <c r="B2206" s="146" t="s">
        <v>275</v>
      </c>
      <c r="D2206" t="s">
        <v>905</v>
      </c>
      <c r="E2206" s="472"/>
      <c r="F2206" s="910">
        <f>'52'!G15</f>
        <v>214</v>
      </c>
      <c r="G2206" s="231">
        <f t="shared" si="78"/>
        <v>214</v>
      </c>
      <c r="I2206" s="472"/>
      <c r="J2206" s="910">
        <f>'52'!J15</f>
        <v>155</v>
      </c>
      <c r="K2206" s="231">
        <f t="shared" si="77"/>
        <v>155</v>
      </c>
    </row>
    <row r="2207" spans="1:11">
      <c r="A2207" s="381">
        <v>2207</v>
      </c>
      <c r="B2207" s="146" t="s">
        <v>1323</v>
      </c>
      <c r="E2207" s="472"/>
      <c r="F2207" s="910">
        <f>'52'!G16</f>
        <v>3</v>
      </c>
      <c r="G2207" s="231">
        <f t="shared" si="78"/>
        <v>3</v>
      </c>
      <c r="I2207" s="472"/>
      <c r="J2207" s="910">
        <f>'52'!J16</f>
        <v>10</v>
      </c>
      <c r="K2207" s="231">
        <f t="shared" si="77"/>
        <v>10</v>
      </c>
    </row>
    <row r="2208" spans="1:11">
      <c r="A2208" s="381">
        <v>2208</v>
      </c>
      <c r="B2208" s="1062" t="s">
        <v>1148</v>
      </c>
      <c r="D2208" t="s">
        <v>905</v>
      </c>
      <c r="E2208" s="472"/>
      <c r="F2208" s="910">
        <f>'52'!G17</f>
        <v>0</v>
      </c>
      <c r="G2208" s="231">
        <f t="shared" si="78"/>
        <v>0</v>
      </c>
      <c r="I2208" s="472"/>
      <c r="J2208" s="910">
        <f>'52'!J17</f>
        <v>0</v>
      </c>
      <c r="K2208" s="231">
        <f t="shared" si="77"/>
        <v>0</v>
      </c>
    </row>
    <row r="2209" spans="1:12">
      <c r="A2209" s="381">
        <v>2209</v>
      </c>
      <c r="B2209" s="635" t="s">
        <v>1127</v>
      </c>
      <c r="D2209" t="s">
        <v>905</v>
      </c>
      <c r="E2209" s="472"/>
      <c r="F2209" s="910">
        <f>'52'!G18</f>
        <v>62693</v>
      </c>
      <c r="G2209" s="231">
        <f t="shared" si="78"/>
        <v>62693</v>
      </c>
      <c r="I2209" s="472"/>
      <c r="J2209" s="910">
        <f>'52'!J18</f>
        <v>44156</v>
      </c>
      <c r="K2209" s="231">
        <f t="shared" si="77"/>
        <v>44156</v>
      </c>
    </row>
    <row r="2210" spans="1:12">
      <c r="A2210" s="381">
        <v>2210</v>
      </c>
      <c r="B2210" s="635" t="s">
        <v>1130</v>
      </c>
      <c r="D2210" t="s">
        <v>905</v>
      </c>
      <c r="E2210" s="472"/>
      <c r="F2210" s="910">
        <f>'52'!G19</f>
        <v>263</v>
      </c>
      <c r="G2210" s="231">
        <f t="shared" si="78"/>
        <v>263</v>
      </c>
      <c r="I2210" s="472"/>
      <c r="J2210" s="910">
        <f>'52'!J19</f>
        <v>418</v>
      </c>
      <c r="K2210" s="231">
        <f t="shared" si="77"/>
        <v>418</v>
      </c>
    </row>
    <row r="2211" spans="1:12">
      <c r="A2211" s="381">
        <v>2211</v>
      </c>
      <c r="B2211" s="635" t="s">
        <v>1131</v>
      </c>
      <c r="D2211" t="s">
        <v>905</v>
      </c>
      <c r="E2211" s="472"/>
      <c r="F2211" s="910">
        <f>'52'!G20</f>
        <v>1131</v>
      </c>
      <c r="G2211" s="231">
        <f t="shared" si="78"/>
        <v>1131</v>
      </c>
      <c r="I2211" s="472"/>
      <c r="J2211" s="910">
        <f>'52'!J20</f>
        <v>903</v>
      </c>
      <c r="K2211" s="231">
        <f t="shared" si="77"/>
        <v>903</v>
      </c>
    </row>
    <row r="2212" spans="1:12">
      <c r="A2212" s="381">
        <v>2212</v>
      </c>
      <c r="B2212" s="635" t="s">
        <v>323</v>
      </c>
      <c r="D2212" t="s">
        <v>905</v>
      </c>
      <c r="E2212" s="472"/>
      <c r="F2212" s="910">
        <f>'52'!G21</f>
        <v>0</v>
      </c>
      <c r="G2212" s="231">
        <f t="shared" si="78"/>
        <v>0</v>
      </c>
      <c r="I2212" s="472"/>
      <c r="J2212" s="910">
        <f>'52'!J21</f>
        <v>0</v>
      </c>
      <c r="K2212" s="231">
        <f t="shared" si="77"/>
        <v>0</v>
      </c>
    </row>
    <row r="2213" spans="1:12">
      <c r="A2213" s="381">
        <v>2213</v>
      </c>
      <c r="B2213" s="146" t="s">
        <v>110</v>
      </c>
      <c r="D2213" t="s">
        <v>905</v>
      </c>
      <c r="E2213" s="472"/>
      <c r="F2213" s="910">
        <f>'52'!G22</f>
        <v>1900</v>
      </c>
      <c r="G2213" s="231">
        <f t="shared" si="78"/>
        <v>1900</v>
      </c>
      <c r="I2213" s="472"/>
      <c r="J2213" s="910">
        <f>'52'!J22</f>
        <v>914</v>
      </c>
      <c r="K2213" s="231">
        <f t="shared" si="77"/>
        <v>914</v>
      </c>
    </row>
    <row r="2214" spans="1:12">
      <c r="A2214" s="381">
        <v>2214</v>
      </c>
      <c r="B2214" s="146" t="s">
        <v>1711</v>
      </c>
      <c r="C2214" s="388"/>
      <c r="D2214" s="388" t="s">
        <v>905</v>
      </c>
      <c r="E2214" s="947"/>
      <c r="F2214" s="910">
        <f>'52'!G23</f>
        <v>0</v>
      </c>
      <c r="G2214" s="231">
        <f t="shared" si="78"/>
        <v>0</v>
      </c>
      <c r="H2214" s="405"/>
      <c r="I2214" s="947"/>
      <c r="J2214" s="910">
        <f>'52'!J23</f>
        <v>0</v>
      </c>
      <c r="K2214" s="231">
        <f t="shared" si="77"/>
        <v>0</v>
      </c>
      <c r="L2214" s="405"/>
    </row>
    <row r="2215" spans="1:12">
      <c r="A2215" s="381">
        <v>2215</v>
      </c>
      <c r="B2215" s="146" t="s">
        <v>1712</v>
      </c>
      <c r="C2215" s="388"/>
      <c r="D2215" s="388" t="s">
        <v>905</v>
      </c>
      <c r="E2215" s="947"/>
      <c r="F2215" s="910">
        <f>'52'!G24</f>
        <v>0</v>
      </c>
      <c r="G2215" s="231">
        <f t="shared" si="78"/>
        <v>0</v>
      </c>
      <c r="H2215" s="405"/>
      <c r="I2215" s="947"/>
      <c r="J2215" s="910">
        <f>'52'!J24</f>
        <v>0</v>
      </c>
      <c r="K2215" s="231">
        <f t="shared" si="77"/>
        <v>0</v>
      </c>
      <c r="L2215" s="405"/>
    </row>
    <row r="2216" spans="1:12">
      <c r="A2216" s="381">
        <v>2216</v>
      </c>
      <c r="B2216" s="146" t="s">
        <v>1713</v>
      </c>
      <c r="C2216" s="388"/>
      <c r="D2216" s="388" t="s">
        <v>905</v>
      </c>
      <c r="E2216" s="947"/>
      <c r="F2216" s="910">
        <f>'52'!G25</f>
        <v>0</v>
      </c>
      <c r="G2216" s="231">
        <f t="shared" si="78"/>
        <v>0</v>
      </c>
      <c r="H2216" s="405"/>
      <c r="I2216" s="947"/>
      <c r="J2216" s="910">
        <f>'52'!J25</f>
        <v>0</v>
      </c>
      <c r="K2216" s="231">
        <f t="shared" si="77"/>
        <v>0</v>
      </c>
      <c r="L2216" s="405"/>
    </row>
    <row r="2217" spans="1:12">
      <c r="A2217" s="381">
        <v>2217</v>
      </c>
      <c r="B2217" s="146" t="s">
        <v>1714</v>
      </c>
      <c r="D2217" t="s">
        <v>905</v>
      </c>
      <c r="E2217" s="472"/>
      <c r="F2217" s="910">
        <f>'52'!G26</f>
        <v>9115</v>
      </c>
      <c r="G2217" s="231">
        <f t="shared" si="78"/>
        <v>9115</v>
      </c>
      <c r="I2217" s="472"/>
      <c r="J2217" s="910">
        <f>'52'!J26</f>
        <v>8074</v>
      </c>
      <c r="K2217" s="231">
        <f t="shared" si="77"/>
        <v>8074</v>
      </c>
    </row>
    <row r="2218" spans="1:12">
      <c r="A2218" s="381">
        <v>2218</v>
      </c>
      <c r="B2218" s="146" t="s">
        <v>279</v>
      </c>
      <c r="D2218" t="s">
        <v>905</v>
      </c>
      <c r="E2218" s="472"/>
      <c r="F2218" s="910">
        <f>'52'!G27</f>
        <v>-2282</v>
      </c>
      <c r="G2218" s="231">
        <f t="shared" si="78"/>
        <v>-2282</v>
      </c>
      <c r="I2218" s="472"/>
      <c r="J2218" s="910">
        <f>'52'!J27</f>
        <v>-2326</v>
      </c>
      <c r="K2218" s="231">
        <f t="shared" si="77"/>
        <v>-2326</v>
      </c>
    </row>
    <row r="2219" spans="1:12">
      <c r="A2219" s="381">
        <v>2219</v>
      </c>
      <c r="B2219" s="146" t="s">
        <v>1015</v>
      </c>
      <c r="D2219" t="s">
        <v>905</v>
      </c>
      <c r="E2219" s="472"/>
      <c r="F2219" s="910">
        <f>'52'!G28</f>
        <v>0</v>
      </c>
      <c r="G2219" s="231">
        <f t="shared" si="78"/>
        <v>0</v>
      </c>
      <c r="I2219" s="472"/>
      <c r="J2219" s="910">
        <f>'52'!J28</f>
        <v>0</v>
      </c>
      <c r="K2219" s="231">
        <f t="shared" si="77"/>
        <v>0</v>
      </c>
    </row>
    <row r="2220" spans="1:12">
      <c r="A2220" s="381">
        <v>2220</v>
      </c>
      <c r="B2220" s="936" t="s">
        <v>1016</v>
      </c>
      <c r="D2220" t="s">
        <v>905</v>
      </c>
      <c r="E2220" s="472"/>
      <c r="F2220" s="910">
        <f>'52'!G29</f>
        <v>0</v>
      </c>
      <c r="G2220" s="231">
        <f t="shared" si="78"/>
        <v>0</v>
      </c>
      <c r="I2220" s="472"/>
      <c r="J2220" s="910">
        <f>'52'!J29</f>
        <v>0</v>
      </c>
      <c r="K2220" s="231">
        <f t="shared" si="77"/>
        <v>0</v>
      </c>
    </row>
    <row r="2221" spans="1:12">
      <c r="A2221" s="381">
        <v>2221</v>
      </c>
      <c r="B2221" s="146" t="s">
        <v>524</v>
      </c>
      <c r="D2221" t="s">
        <v>905</v>
      </c>
      <c r="E2221" s="472"/>
      <c r="F2221" s="910">
        <f>'52'!G30</f>
        <v>9486</v>
      </c>
      <c r="G2221" s="231">
        <f t="shared" si="78"/>
        <v>9486</v>
      </c>
      <c r="I2221" s="472"/>
      <c r="J2221" s="910">
        <f>'52'!J30</f>
        <v>7910</v>
      </c>
      <c r="K2221" s="231">
        <f t="shared" si="77"/>
        <v>7910</v>
      </c>
    </row>
    <row r="2222" spans="1:12">
      <c r="A2222" s="381">
        <v>2222</v>
      </c>
      <c r="B2222" s="146" t="s">
        <v>494</v>
      </c>
      <c r="D2222" t="s">
        <v>905</v>
      </c>
      <c r="E2222" s="472"/>
      <c r="F2222" s="910">
        <f>'52'!G31</f>
        <v>185</v>
      </c>
      <c r="G2222" s="231">
        <f t="shared" si="78"/>
        <v>185</v>
      </c>
      <c r="I2222" s="472"/>
      <c r="J2222" s="910">
        <f>'52'!J31</f>
        <v>191</v>
      </c>
      <c r="K2222" s="231">
        <f t="shared" si="77"/>
        <v>191</v>
      </c>
    </row>
    <row r="2223" spans="1:12" ht="15.75">
      <c r="A2223" s="381">
        <v>2223</v>
      </c>
      <c r="B2223" s="341" t="s">
        <v>281</v>
      </c>
      <c r="D2223" t="s">
        <v>905</v>
      </c>
      <c r="E2223" s="472"/>
      <c r="F2223" s="910">
        <f>'52'!G33</f>
        <v>99292</v>
      </c>
      <c r="G2223" s="231">
        <f t="shared" si="78"/>
        <v>99292</v>
      </c>
      <c r="I2223" s="472"/>
      <c r="J2223" s="910">
        <f>'52'!J33</f>
        <v>75640</v>
      </c>
      <c r="K2223" s="231">
        <f t="shared" si="77"/>
        <v>75640</v>
      </c>
    </row>
    <row r="2224" spans="1:12" ht="15.75">
      <c r="A2224" s="381">
        <v>2224</v>
      </c>
      <c r="B2224" s="341" t="s">
        <v>282</v>
      </c>
      <c r="E2224" s="472"/>
      <c r="G2224" s="231">
        <f t="shared" si="78"/>
        <v>0</v>
      </c>
      <c r="I2224" s="472"/>
      <c r="K2224" s="231">
        <f t="shared" si="77"/>
        <v>0</v>
      </c>
    </row>
    <row r="2225" spans="1:12">
      <c r="A2225" s="381">
        <v>2225</v>
      </c>
      <c r="B2225" s="146" t="s">
        <v>318</v>
      </c>
      <c r="D2225" t="s">
        <v>905</v>
      </c>
      <c r="E2225" s="472"/>
      <c r="F2225" s="910">
        <f>'52'!G36</f>
        <v>0</v>
      </c>
      <c r="G2225" s="231">
        <f t="shared" si="78"/>
        <v>0</v>
      </c>
      <c r="I2225" s="472"/>
      <c r="J2225" s="910">
        <f>'52'!J36</f>
        <v>0</v>
      </c>
      <c r="K2225" s="231">
        <f t="shared" si="77"/>
        <v>0</v>
      </c>
    </row>
    <row r="2226" spans="1:12">
      <c r="A2226" s="381">
        <v>2226</v>
      </c>
      <c r="B2226" s="146" t="s">
        <v>1017</v>
      </c>
      <c r="D2226" t="s">
        <v>905</v>
      </c>
      <c r="E2226" s="472"/>
      <c r="F2226" s="910">
        <f>'52'!G37</f>
        <v>0</v>
      </c>
      <c r="G2226" s="231">
        <f t="shared" si="78"/>
        <v>0</v>
      </c>
      <c r="I2226" s="472"/>
      <c r="J2226" s="910">
        <f>'52'!J37</f>
        <v>0</v>
      </c>
      <c r="K2226" s="231">
        <f t="shared" si="77"/>
        <v>0</v>
      </c>
    </row>
    <row r="2227" spans="1:12">
      <c r="A2227" s="381">
        <v>2227</v>
      </c>
      <c r="B2227" s="146" t="s">
        <v>272</v>
      </c>
      <c r="D2227" t="s">
        <v>905</v>
      </c>
      <c r="E2227" s="472"/>
      <c r="F2227" s="910">
        <f>'52'!G38</f>
        <v>0</v>
      </c>
      <c r="G2227" s="231">
        <f t="shared" si="78"/>
        <v>0</v>
      </c>
      <c r="I2227" s="472"/>
      <c r="J2227" s="910">
        <f>'52'!J38</f>
        <v>0</v>
      </c>
      <c r="K2227" s="231">
        <f t="shared" si="77"/>
        <v>0</v>
      </c>
    </row>
    <row r="2228" spans="1:12">
      <c r="A2228" s="381">
        <v>2228</v>
      </c>
      <c r="B2228" s="146" t="s">
        <v>273</v>
      </c>
      <c r="D2228" t="s">
        <v>905</v>
      </c>
      <c r="E2228" s="472"/>
      <c r="F2228" s="910">
        <f>'52'!G39</f>
        <v>0</v>
      </c>
      <c r="G2228" s="231">
        <f t="shared" si="78"/>
        <v>0</v>
      </c>
      <c r="I2228" s="472"/>
      <c r="J2228" s="910">
        <f>'52'!J39</f>
        <v>0</v>
      </c>
      <c r="K2228" s="231">
        <f t="shared" si="77"/>
        <v>0</v>
      </c>
    </row>
    <row r="2229" spans="1:12">
      <c r="A2229" s="381">
        <v>2229</v>
      </c>
      <c r="B2229" s="146" t="s">
        <v>1516</v>
      </c>
      <c r="D2229" t="s">
        <v>905</v>
      </c>
      <c r="E2229" s="472"/>
      <c r="F2229" s="910">
        <f>'52'!G40</f>
        <v>0</v>
      </c>
      <c r="G2229" s="231">
        <f t="shared" si="78"/>
        <v>0</v>
      </c>
      <c r="I2229" s="472"/>
      <c r="J2229" s="910">
        <f>'52'!J40</f>
        <v>0</v>
      </c>
      <c r="K2229" s="231">
        <f t="shared" ref="K2229:K2292" si="79">J2229-I2229</f>
        <v>0</v>
      </c>
    </row>
    <row r="2230" spans="1:12">
      <c r="A2230" s="381">
        <v>2230</v>
      </c>
      <c r="B2230" s="146" t="s">
        <v>274</v>
      </c>
      <c r="D2230" t="s">
        <v>905</v>
      </c>
      <c r="E2230" s="472"/>
      <c r="F2230" s="910">
        <f>'52'!G41</f>
        <v>0</v>
      </c>
      <c r="G2230" s="231">
        <f t="shared" si="78"/>
        <v>0</v>
      </c>
      <c r="I2230" s="472"/>
      <c r="J2230" s="910">
        <f>'52'!J41</f>
        <v>0</v>
      </c>
      <c r="K2230" s="231">
        <f t="shared" si="79"/>
        <v>0</v>
      </c>
    </row>
    <row r="2231" spans="1:12">
      <c r="A2231" s="381">
        <v>2231</v>
      </c>
      <c r="B2231" s="146" t="s">
        <v>275</v>
      </c>
      <c r="D2231" t="s">
        <v>905</v>
      </c>
      <c r="E2231" s="472"/>
      <c r="F2231" s="910">
        <f>'52'!G42</f>
        <v>0</v>
      </c>
      <c r="G2231" s="231">
        <f t="shared" si="78"/>
        <v>0</v>
      </c>
      <c r="I2231" s="472"/>
      <c r="J2231" s="910">
        <f>'52'!J42</f>
        <v>0</v>
      </c>
      <c r="K2231" s="231">
        <f t="shared" si="79"/>
        <v>0</v>
      </c>
    </row>
    <row r="2232" spans="1:12">
      <c r="A2232" s="381">
        <v>2232</v>
      </c>
      <c r="B2232" s="146" t="s">
        <v>1323</v>
      </c>
      <c r="E2232" s="472"/>
      <c r="F2232" s="910">
        <f>'52'!G43</f>
        <v>966</v>
      </c>
      <c r="G2232" s="231">
        <f t="shared" si="78"/>
        <v>966</v>
      </c>
      <c r="I2232" s="472"/>
      <c r="J2232" s="910">
        <f>'52'!J43</f>
        <v>1094</v>
      </c>
      <c r="K2232" s="231">
        <f t="shared" si="79"/>
        <v>1094</v>
      </c>
    </row>
    <row r="2233" spans="1:12">
      <c r="A2233" s="381">
        <v>2233</v>
      </c>
      <c r="B2233" s="1062" t="s">
        <v>1148</v>
      </c>
      <c r="D2233" t="s">
        <v>905</v>
      </c>
      <c r="E2233" s="472"/>
      <c r="F2233" s="910">
        <f>'52'!G44</f>
        <v>0</v>
      </c>
      <c r="G2233" s="231">
        <f t="shared" si="78"/>
        <v>0</v>
      </c>
      <c r="I2233" s="472"/>
      <c r="J2233" s="910">
        <f>'52'!J44</f>
        <v>0</v>
      </c>
      <c r="K2233" s="231">
        <f t="shared" si="79"/>
        <v>0</v>
      </c>
    </row>
    <row r="2234" spans="1:12">
      <c r="A2234" s="381">
        <v>2234</v>
      </c>
      <c r="B2234" s="635" t="s">
        <v>1127</v>
      </c>
      <c r="D2234" t="s">
        <v>905</v>
      </c>
      <c r="E2234" s="472"/>
      <c r="F2234" s="910">
        <f>'52'!G45</f>
        <v>152559</v>
      </c>
      <c r="G2234" s="231">
        <f t="shared" si="78"/>
        <v>152559</v>
      </c>
      <c r="I2234" s="472"/>
      <c r="J2234" s="910">
        <f>'52'!J45</f>
        <v>123494</v>
      </c>
      <c r="K2234" s="231">
        <f t="shared" si="79"/>
        <v>123494</v>
      </c>
    </row>
    <row r="2235" spans="1:12">
      <c r="A2235" s="381">
        <v>2235</v>
      </c>
      <c r="B2235" s="635" t="s">
        <v>1130</v>
      </c>
      <c r="D2235" t="s">
        <v>905</v>
      </c>
      <c r="E2235" s="472"/>
      <c r="F2235" s="910">
        <f>'52'!G46</f>
        <v>13</v>
      </c>
      <c r="G2235" s="231">
        <f t="shared" si="78"/>
        <v>13</v>
      </c>
      <c r="I2235" s="472"/>
      <c r="J2235" s="910">
        <f>'52'!J46</f>
        <v>0</v>
      </c>
      <c r="K2235" s="231">
        <f t="shared" si="79"/>
        <v>0</v>
      </c>
    </row>
    <row r="2236" spans="1:12">
      <c r="A2236" s="381">
        <v>2236</v>
      </c>
      <c r="B2236" s="635" t="s">
        <v>1131</v>
      </c>
      <c r="D2236" t="s">
        <v>905</v>
      </c>
      <c r="E2236" s="472"/>
      <c r="F2236" s="910">
        <f>'52'!G47</f>
        <v>0</v>
      </c>
      <c r="G2236" s="231">
        <f t="shared" si="78"/>
        <v>0</v>
      </c>
      <c r="I2236" s="472"/>
      <c r="J2236" s="910">
        <f>'52'!J47</f>
        <v>2</v>
      </c>
      <c r="K2236" s="231">
        <f t="shared" si="79"/>
        <v>2</v>
      </c>
    </row>
    <row r="2237" spans="1:12">
      <c r="A2237" s="381">
        <v>2237</v>
      </c>
      <c r="B2237" s="635" t="s">
        <v>323</v>
      </c>
      <c r="D2237" t="s">
        <v>905</v>
      </c>
      <c r="E2237" s="472"/>
      <c r="F2237" s="910">
        <f>'52'!G48</f>
        <v>0</v>
      </c>
      <c r="G2237" s="231">
        <f t="shared" si="78"/>
        <v>0</v>
      </c>
      <c r="I2237" s="472"/>
      <c r="J2237" s="910">
        <f>'52'!J48</f>
        <v>0</v>
      </c>
      <c r="K2237" s="231">
        <f t="shared" si="79"/>
        <v>0</v>
      </c>
    </row>
    <row r="2238" spans="1:12">
      <c r="A2238" s="381">
        <v>2238</v>
      </c>
      <c r="B2238" s="146" t="s">
        <v>110</v>
      </c>
      <c r="D2238" t="s">
        <v>905</v>
      </c>
      <c r="E2238" s="472"/>
      <c r="F2238" s="910">
        <f>'52'!G49</f>
        <v>0</v>
      </c>
      <c r="G2238" s="231">
        <f t="shared" si="78"/>
        <v>0</v>
      </c>
      <c r="I2238" s="472"/>
      <c r="J2238" s="910">
        <f>'52'!J49</f>
        <v>0</v>
      </c>
      <c r="K2238" s="231">
        <f t="shared" si="79"/>
        <v>0</v>
      </c>
    </row>
    <row r="2239" spans="1:12">
      <c r="A2239" s="381">
        <v>2239</v>
      </c>
      <c r="B2239" s="146" t="s">
        <v>1711</v>
      </c>
      <c r="C2239" s="388"/>
      <c r="D2239" s="388" t="s">
        <v>905</v>
      </c>
      <c r="E2239" s="947"/>
      <c r="F2239" s="910">
        <f>'52'!G50</f>
        <v>0</v>
      </c>
      <c r="G2239" s="231">
        <f t="shared" si="78"/>
        <v>0</v>
      </c>
      <c r="H2239" s="405"/>
      <c r="I2239" s="947"/>
      <c r="J2239" s="910">
        <f>'52'!J50</f>
        <v>0</v>
      </c>
      <c r="K2239" s="231">
        <f t="shared" si="79"/>
        <v>0</v>
      </c>
      <c r="L2239" s="405"/>
    </row>
    <row r="2240" spans="1:12">
      <c r="A2240" s="381">
        <v>2240</v>
      </c>
      <c r="B2240" s="146" t="s">
        <v>1712</v>
      </c>
      <c r="C2240" s="388"/>
      <c r="D2240" s="388" t="s">
        <v>905</v>
      </c>
      <c r="E2240" s="947"/>
      <c r="F2240" s="910">
        <f>'52'!G51</f>
        <v>0</v>
      </c>
      <c r="G2240" s="231">
        <f t="shared" si="78"/>
        <v>0</v>
      </c>
      <c r="H2240" s="405"/>
      <c r="I2240" s="947"/>
      <c r="J2240" s="910">
        <f>'52'!J51</f>
        <v>0</v>
      </c>
      <c r="K2240" s="231">
        <f t="shared" si="79"/>
        <v>0</v>
      </c>
      <c r="L2240" s="405"/>
    </row>
    <row r="2241" spans="1:12">
      <c r="A2241" s="381">
        <v>2241</v>
      </c>
      <c r="B2241" s="146" t="s">
        <v>1713</v>
      </c>
      <c r="C2241" s="388"/>
      <c r="D2241" s="388" t="s">
        <v>905</v>
      </c>
      <c r="E2241" s="947"/>
      <c r="F2241" s="910">
        <f>'52'!G52</f>
        <v>0</v>
      </c>
      <c r="G2241" s="231">
        <f t="shared" si="78"/>
        <v>0</v>
      </c>
      <c r="H2241" s="405"/>
      <c r="I2241" s="947"/>
      <c r="J2241" s="910">
        <f>'52'!J52</f>
        <v>0</v>
      </c>
      <c r="K2241" s="231">
        <f t="shared" si="79"/>
        <v>0</v>
      </c>
      <c r="L2241" s="405"/>
    </row>
    <row r="2242" spans="1:12">
      <c r="A2242" s="381">
        <v>2242</v>
      </c>
      <c r="B2242" s="146" t="s">
        <v>1714</v>
      </c>
      <c r="D2242" t="s">
        <v>905</v>
      </c>
      <c r="E2242" s="472"/>
      <c r="F2242" s="910">
        <f>'52'!G53</f>
        <v>0</v>
      </c>
      <c r="G2242" s="231">
        <f t="shared" si="78"/>
        <v>0</v>
      </c>
      <c r="I2242" s="472"/>
      <c r="J2242" s="910">
        <f>'52'!J53</f>
        <v>0</v>
      </c>
      <c r="K2242" s="231">
        <f t="shared" si="79"/>
        <v>0</v>
      </c>
    </row>
    <row r="2243" spans="1:12">
      <c r="A2243" s="381">
        <v>2243</v>
      </c>
      <c r="B2243" s="146" t="s">
        <v>279</v>
      </c>
      <c r="D2243" t="s">
        <v>905</v>
      </c>
      <c r="E2243" s="472"/>
      <c r="F2243" s="910">
        <f>'52'!G54</f>
        <v>0</v>
      </c>
      <c r="G2243" s="231">
        <f t="shared" si="78"/>
        <v>0</v>
      </c>
      <c r="I2243" s="472"/>
      <c r="J2243" s="910">
        <f>'52'!J54</f>
        <v>0</v>
      </c>
      <c r="K2243" s="231">
        <f t="shared" si="79"/>
        <v>0</v>
      </c>
    </row>
    <row r="2244" spans="1:12">
      <c r="A2244" s="381">
        <v>2244</v>
      </c>
      <c r="B2244" s="146" t="s">
        <v>1015</v>
      </c>
      <c r="D2244" t="s">
        <v>905</v>
      </c>
      <c r="E2244" s="472"/>
      <c r="F2244" s="910">
        <f>'52'!G55</f>
        <v>0</v>
      </c>
      <c r="G2244" s="231">
        <f t="shared" si="78"/>
        <v>0</v>
      </c>
      <c r="I2244" s="472"/>
      <c r="J2244" s="910">
        <f>'52'!J55</f>
        <v>0</v>
      </c>
      <c r="K2244" s="231">
        <f t="shared" si="79"/>
        <v>0</v>
      </c>
    </row>
    <row r="2245" spans="1:12">
      <c r="A2245" s="381">
        <v>2245</v>
      </c>
      <c r="B2245" s="936" t="s">
        <v>1016</v>
      </c>
      <c r="D2245" t="s">
        <v>905</v>
      </c>
      <c r="E2245" s="472"/>
      <c r="F2245" s="910">
        <f>'52'!G56</f>
        <v>0</v>
      </c>
      <c r="G2245" s="231">
        <f t="shared" si="78"/>
        <v>0</v>
      </c>
      <c r="I2245" s="472"/>
      <c r="J2245" s="910">
        <f>'52'!J56</f>
        <v>0</v>
      </c>
      <c r="K2245" s="231">
        <f t="shared" si="79"/>
        <v>0</v>
      </c>
    </row>
    <row r="2246" spans="1:12">
      <c r="A2246" s="381">
        <v>2246</v>
      </c>
      <c r="B2246" s="146" t="s">
        <v>675</v>
      </c>
      <c r="D2246" t="s">
        <v>905</v>
      </c>
      <c r="E2246" s="472"/>
      <c r="F2246" s="910">
        <f>'52'!G57</f>
        <v>0</v>
      </c>
      <c r="G2246" s="231">
        <f t="shared" si="78"/>
        <v>0</v>
      </c>
      <c r="I2246" s="472"/>
      <c r="J2246" s="910">
        <f>'52'!J57</f>
        <v>0</v>
      </c>
      <c r="K2246" s="231">
        <f t="shared" si="79"/>
        <v>0</v>
      </c>
    </row>
    <row r="2247" spans="1:12">
      <c r="A2247" s="381">
        <v>2247</v>
      </c>
      <c r="B2247" s="146" t="s">
        <v>494</v>
      </c>
      <c r="D2247" t="s">
        <v>905</v>
      </c>
      <c r="E2247" s="472"/>
      <c r="F2247" s="910">
        <f>'52'!G58</f>
        <v>0</v>
      </c>
      <c r="G2247" s="231">
        <f t="shared" si="78"/>
        <v>0</v>
      </c>
      <c r="I2247" s="472"/>
      <c r="J2247" s="910">
        <f>'52'!J58</f>
        <v>0</v>
      </c>
      <c r="K2247" s="231">
        <f t="shared" si="79"/>
        <v>0</v>
      </c>
    </row>
    <row r="2248" spans="1:12" ht="15.75">
      <c r="A2248" s="381">
        <v>2248</v>
      </c>
      <c r="B2248" s="341" t="s">
        <v>281</v>
      </c>
      <c r="D2248" t="s">
        <v>905</v>
      </c>
      <c r="E2248" s="472"/>
      <c r="F2248" s="910">
        <f>'52'!G59</f>
        <v>153538</v>
      </c>
      <c r="G2248" s="231">
        <f t="shared" si="78"/>
        <v>153538</v>
      </c>
      <c r="I2248" s="472"/>
      <c r="J2248" s="910">
        <f>'52'!J59</f>
        <v>124590</v>
      </c>
      <c r="K2248" s="231">
        <f t="shared" si="79"/>
        <v>124590</v>
      </c>
    </row>
    <row r="2249" spans="1:12" ht="15.75">
      <c r="A2249" s="381">
        <v>2249</v>
      </c>
      <c r="B2249" s="341" t="s">
        <v>106</v>
      </c>
      <c r="D2249" t="s">
        <v>905</v>
      </c>
      <c r="E2249" s="472"/>
      <c r="F2249" s="910">
        <f>'52'!G60</f>
        <v>252830</v>
      </c>
      <c r="G2249" s="231">
        <f t="shared" si="78"/>
        <v>252830</v>
      </c>
      <c r="I2249" s="472"/>
      <c r="J2249" s="910">
        <f>'52'!J60</f>
        <v>200230</v>
      </c>
      <c r="K2249" s="231">
        <f t="shared" si="79"/>
        <v>200230</v>
      </c>
    </row>
    <row r="2250" spans="1:12" ht="15.75">
      <c r="A2250" s="381">
        <v>2250</v>
      </c>
      <c r="B2250" s="341" t="s">
        <v>283</v>
      </c>
      <c r="E2250" s="472"/>
      <c r="G2250" s="231">
        <f t="shared" si="78"/>
        <v>0</v>
      </c>
      <c r="I2250" s="472"/>
      <c r="K2250" s="231">
        <f t="shared" si="79"/>
        <v>0</v>
      </c>
    </row>
    <row r="2251" spans="1:12">
      <c r="A2251" s="381">
        <v>2251</v>
      </c>
      <c r="B2251" s="146" t="s">
        <v>284</v>
      </c>
      <c r="D2251" t="s">
        <v>905</v>
      </c>
      <c r="E2251" s="472"/>
      <c r="F2251" s="910">
        <f>'53'!G10</f>
        <v>15519</v>
      </c>
      <c r="G2251" s="231">
        <f t="shared" si="78"/>
        <v>15519</v>
      </c>
      <c r="I2251" s="472"/>
      <c r="J2251" s="910">
        <f>'53'!I10</f>
        <v>13147</v>
      </c>
      <c r="K2251" s="231">
        <f t="shared" si="79"/>
        <v>13147</v>
      </c>
    </row>
    <row r="2252" spans="1:12">
      <c r="A2252" s="381">
        <v>2252</v>
      </c>
      <c r="B2252" s="146" t="s">
        <v>285</v>
      </c>
      <c r="D2252" t="s">
        <v>905</v>
      </c>
      <c r="E2252" s="472"/>
      <c r="F2252" s="910">
        <f>'53'!G11</f>
        <v>397</v>
      </c>
      <c r="G2252" s="231">
        <f t="shared" si="78"/>
        <v>397</v>
      </c>
      <c r="I2252" s="472"/>
      <c r="J2252" s="910">
        <f>'53'!I11</f>
        <v>387</v>
      </c>
      <c r="K2252" s="231">
        <f t="shared" si="79"/>
        <v>387</v>
      </c>
    </row>
    <row r="2253" spans="1:12">
      <c r="A2253" s="381">
        <v>2253</v>
      </c>
      <c r="B2253" s="146" t="s">
        <v>286</v>
      </c>
      <c r="D2253" t="s">
        <v>905</v>
      </c>
      <c r="E2253" s="472"/>
      <c r="F2253" s="910">
        <f>'53'!G12</f>
        <v>460</v>
      </c>
      <c r="G2253" s="231">
        <f t="shared" si="78"/>
        <v>460</v>
      </c>
      <c r="I2253" s="472"/>
      <c r="J2253" s="910">
        <f>'53'!I12</f>
        <v>617</v>
      </c>
      <c r="K2253" s="231">
        <f t="shared" si="79"/>
        <v>617</v>
      </c>
    </row>
    <row r="2254" spans="1:12" ht="15.75">
      <c r="A2254" s="381">
        <v>2254</v>
      </c>
      <c r="B2254" s="341" t="s">
        <v>106</v>
      </c>
      <c r="D2254" t="s">
        <v>905</v>
      </c>
      <c r="E2254" s="472"/>
      <c r="F2254" s="910">
        <f>'53'!G13</f>
        <v>16376</v>
      </c>
      <c r="G2254" s="231">
        <f t="shared" si="78"/>
        <v>16376</v>
      </c>
      <c r="I2254" s="472"/>
      <c r="J2254" s="910">
        <f>'53'!I13</f>
        <v>14151</v>
      </c>
      <c r="K2254" s="231">
        <f t="shared" si="79"/>
        <v>14151</v>
      </c>
    </row>
    <row r="2255" spans="1:12" ht="15.75">
      <c r="A2255" s="381">
        <v>2255</v>
      </c>
      <c r="B2255" s="341" t="s">
        <v>1091</v>
      </c>
      <c r="E2255" s="472"/>
      <c r="G2255" s="231">
        <f t="shared" si="78"/>
        <v>0</v>
      </c>
      <c r="I2255" s="472"/>
      <c r="K2255" s="231">
        <f t="shared" si="79"/>
        <v>0</v>
      </c>
    </row>
    <row r="2256" spans="1:12" ht="15.75">
      <c r="A2256" s="381">
        <v>2256</v>
      </c>
      <c r="B2256" s="341" t="s">
        <v>291</v>
      </c>
      <c r="D2256" t="s">
        <v>905</v>
      </c>
      <c r="E2256" s="472"/>
      <c r="F2256" s="910">
        <f>'53'!G17</f>
        <v>0</v>
      </c>
      <c r="G2256" s="231">
        <f t="shared" si="78"/>
        <v>0</v>
      </c>
      <c r="I2256" s="472"/>
      <c r="J2256" s="910">
        <f>'53'!I17</f>
        <v>0</v>
      </c>
      <c r="K2256" s="231">
        <f t="shared" si="79"/>
        <v>0</v>
      </c>
    </row>
    <row r="2257" spans="1:11">
      <c r="A2257" s="381">
        <v>2257</v>
      </c>
      <c r="B2257" s="146" t="s">
        <v>874</v>
      </c>
      <c r="D2257" t="s">
        <v>905</v>
      </c>
      <c r="E2257" s="472"/>
      <c r="F2257" s="910">
        <f>'53'!G18</f>
        <v>0</v>
      </c>
      <c r="G2257" s="231">
        <f t="shared" si="78"/>
        <v>0</v>
      </c>
      <c r="I2257" s="472"/>
      <c r="J2257" s="910">
        <f>'53'!I18</f>
        <v>0</v>
      </c>
      <c r="K2257" s="231">
        <f t="shared" si="79"/>
        <v>0</v>
      </c>
    </row>
    <row r="2258" spans="1:11" ht="15.75">
      <c r="A2258" s="381">
        <v>2258</v>
      </c>
      <c r="B2258" s="341" t="s">
        <v>288</v>
      </c>
      <c r="D2258" t="s">
        <v>905</v>
      </c>
      <c r="E2258" s="472"/>
      <c r="F2258" s="910">
        <f>'53'!G19</f>
        <v>-2326</v>
      </c>
      <c r="G2258" s="231">
        <f t="shared" si="78"/>
        <v>-2326</v>
      </c>
      <c r="I2258" s="472"/>
      <c r="J2258" s="910">
        <f>'53'!I19</f>
        <v>-2916</v>
      </c>
      <c r="K2258" s="231">
        <f t="shared" si="79"/>
        <v>-2916</v>
      </c>
    </row>
    <row r="2259" spans="1:11">
      <c r="A2259" s="381">
        <v>2259</v>
      </c>
      <c r="B2259" s="146" t="s">
        <v>442</v>
      </c>
      <c r="D2259" t="s">
        <v>905</v>
      </c>
      <c r="E2259" s="472"/>
      <c r="F2259" s="910">
        <f>'53'!G20</f>
        <v>0</v>
      </c>
      <c r="G2259" s="231">
        <f t="shared" si="78"/>
        <v>0</v>
      </c>
      <c r="I2259" s="472"/>
      <c r="J2259" s="910">
        <f>'53'!I20</f>
        <v>0</v>
      </c>
      <c r="K2259" s="231">
        <f t="shared" si="79"/>
        <v>0</v>
      </c>
    </row>
    <row r="2260" spans="1:11">
      <c r="A2260" s="381">
        <v>2260</v>
      </c>
      <c r="B2260" s="146" t="s">
        <v>289</v>
      </c>
      <c r="D2260" t="s">
        <v>905</v>
      </c>
      <c r="E2260" s="472"/>
      <c r="F2260" s="910">
        <f>'53'!G21</f>
        <v>119</v>
      </c>
      <c r="G2260" s="231">
        <f t="shared" si="78"/>
        <v>119</v>
      </c>
      <c r="I2260" s="472"/>
      <c r="J2260" s="910">
        <f>'53'!I21</f>
        <v>58</v>
      </c>
      <c r="K2260" s="231">
        <f t="shared" si="79"/>
        <v>58</v>
      </c>
    </row>
    <row r="2261" spans="1:11">
      <c r="A2261" s="381">
        <v>2261</v>
      </c>
      <c r="B2261" s="146" t="s">
        <v>410</v>
      </c>
      <c r="D2261" t="s">
        <v>905</v>
      </c>
      <c r="E2261" s="472"/>
      <c r="F2261" s="910">
        <f>'53'!G22</f>
        <v>3</v>
      </c>
      <c r="G2261" s="231">
        <f t="shared" si="78"/>
        <v>3</v>
      </c>
      <c r="I2261" s="472"/>
      <c r="J2261" s="910">
        <f>'53'!I22</f>
        <v>4</v>
      </c>
      <c r="K2261" s="231">
        <f t="shared" si="79"/>
        <v>4</v>
      </c>
    </row>
    <row r="2262" spans="1:11">
      <c r="A2262" s="381">
        <v>2262</v>
      </c>
      <c r="B2262" s="146" t="s">
        <v>290</v>
      </c>
      <c r="D2262" t="s">
        <v>905</v>
      </c>
      <c r="E2262" s="472"/>
      <c r="F2262" s="910">
        <f>'53'!G23</f>
        <v>-78</v>
      </c>
      <c r="G2262" s="231">
        <f t="shared" ref="G2262:G2327" si="80">F2262-E2262</f>
        <v>-78</v>
      </c>
      <c r="I2262" s="472"/>
      <c r="J2262" s="910">
        <f>'53'!I23</f>
        <v>528</v>
      </c>
      <c r="K2262" s="231">
        <f t="shared" si="79"/>
        <v>528</v>
      </c>
    </row>
    <row r="2263" spans="1:11">
      <c r="A2263" s="381">
        <v>2263</v>
      </c>
      <c r="B2263" s="146" t="s">
        <v>443</v>
      </c>
      <c r="D2263" t="s">
        <v>905</v>
      </c>
      <c r="E2263" s="472"/>
      <c r="F2263" s="910">
        <f>'53'!G24</f>
        <v>0</v>
      </c>
      <c r="G2263" s="231">
        <f t="shared" si="80"/>
        <v>0</v>
      </c>
      <c r="I2263" s="472"/>
      <c r="J2263" s="910">
        <f>'53'!I24</f>
        <v>0</v>
      </c>
      <c r="K2263" s="231">
        <f t="shared" si="79"/>
        <v>0</v>
      </c>
    </row>
    <row r="2264" spans="1:11" ht="15.75">
      <c r="A2264" s="381">
        <v>2264</v>
      </c>
      <c r="B2264" s="341" t="s">
        <v>291</v>
      </c>
      <c r="D2264" t="s">
        <v>905</v>
      </c>
      <c r="E2264" s="472"/>
      <c r="F2264" s="910">
        <f>'53'!G25</f>
        <v>-2282</v>
      </c>
      <c r="G2264" s="231">
        <f t="shared" si="80"/>
        <v>-2282</v>
      </c>
      <c r="I2264" s="472"/>
      <c r="J2264" s="910">
        <f>'53'!I25</f>
        <v>-2326</v>
      </c>
      <c r="K2264" s="231">
        <f t="shared" si="79"/>
        <v>-2326</v>
      </c>
    </row>
    <row r="2265" spans="1:11" ht="15.75">
      <c r="A2265" s="381">
        <v>2265</v>
      </c>
      <c r="B2265" s="341" t="s">
        <v>444</v>
      </c>
      <c r="E2265" s="472"/>
      <c r="G2265" s="231">
        <f t="shared" si="80"/>
        <v>0</v>
      </c>
      <c r="I2265" s="472"/>
      <c r="K2265" s="231">
        <f t="shared" si="79"/>
        <v>0</v>
      </c>
    </row>
    <row r="2266" spans="1:11">
      <c r="A2266" s="381">
        <v>2266</v>
      </c>
      <c r="B2266" s="146" t="s">
        <v>317</v>
      </c>
      <c r="D2266" t="s">
        <v>905</v>
      </c>
      <c r="E2266" s="472"/>
      <c r="F2266" s="910">
        <f>'53'!G32</f>
        <v>4052</v>
      </c>
      <c r="G2266" s="231">
        <f t="shared" si="80"/>
        <v>4052</v>
      </c>
      <c r="I2266" s="472"/>
      <c r="J2266" s="910">
        <f>'53'!I32</f>
        <v>2360</v>
      </c>
      <c r="K2266" s="231">
        <f t="shared" si="79"/>
        <v>2360</v>
      </c>
    </row>
    <row r="2267" spans="1:11">
      <c r="A2267" s="381">
        <v>2267</v>
      </c>
      <c r="B2267" s="146" t="s">
        <v>115</v>
      </c>
      <c r="D2267" t="s">
        <v>905</v>
      </c>
      <c r="E2267" s="472"/>
      <c r="F2267" s="910">
        <f>'53'!G33</f>
        <v>0</v>
      </c>
      <c r="G2267" s="231">
        <f t="shared" si="80"/>
        <v>0</v>
      </c>
      <c r="I2267" s="472"/>
      <c r="J2267" s="910">
        <f>'53'!I33</f>
        <v>0</v>
      </c>
      <c r="K2267" s="231">
        <f t="shared" si="79"/>
        <v>0</v>
      </c>
    </row>
    <row r="2268" spans="1:11" ht="15.75">
      <c r="A2268" s="381">
        <v>2268</v>
      </c>
      <c r="B2268" s="341" t="s">
        <v>106</v>
      </c>
      <c r="D2268" t="s">
        <v>905</v>
      </c>
      <c r="E2268" s="472"/>
      <c r="F2268" s="910">
        <f>'53'!G34</f>
        <v>4052</v>
      </c>
      <c r="G2268" s="231">
        <f t="shared" si="80"/>
        <v>4052</v>
      </c>
      <c r="I2268" s="472"/>
      <c r="J2268" s="910">
        <f>'53'!I34</f>
        <v>2360</v>
      </c>
      <c r="K2268" s="231">
        <f t="shared" si="79"/>
        <v>2360</v>
      </c>
    </row>
    <row r="2269" spans="1:11" ht="15.75">
      <c r="A2269" s="381">
        <v>2269</v>
      </c>
      <c r="B2269" s="341" t="s">
        <v>596</v>
      </c>
      <c r="E2269" s="472"/>
      <c r="G2269" s="231">
        <f t="shared" si="80"/>
        <v>0</v>
      </c>
      <c r="I2269" s="472"/>
      <c r="K2269" s="231">
        <f t="shared" si="79"/>
        <v>0</v>
      </c>
    </row>
    <row r="2270" spans="1:11" ht="15.75">
      <c r="A2270" s="381">
        <v>2270</v>
      </c>
      <c r="B2270" s="341" t="s">
        <v>316</v>
      </c>
      <c r="E2270" s="472"/>
      <c r="G2270" s="231">
        <f t="shared" si="80"/>
        <v>0</v>
      </c>
      <c r="I2270" s="472"/>
      <c r="K2270" s="231">
        <f t="shared" si="79"/>
        <v>0</v>
      </c>
    </row>
    <row r="2271" spans="1:11" ht="15.75">
      <c r="A2271" s="381">
        <v>2271</v>
      </c>
      <c r="B2271" s="341" t="s">
        <v>271</v>
      </c>
      <c r="E2271" s="472"/>
      <c r="G2271" s="231">
        <f t="shared" si="80"/>
        <v>0</v>
      </c>
      <c r="I2271" s="472"/>
      <c r="K2271" s="231">
        <f t="shared" si="79"/>
        <v>0</v>
      </c>
    </row>
    <row r="2272" spans="1:11">
      <c r="A2272" s="381">
        <v>2272</v>
      </c>
      <c r="B2272" s="146" t="s">
        <v>693</v>
      </c>
      <c r="E2272" s="472"/>
      <c r="G2272" s="231">
        <f t="shared" si="80"/>
        <v>0</v>
      </c>
      <c r="I2272" s="472"/>
      <c r="K2272" s="231">
        <f t="shared" si="79"/>
        <v>0</v>
      </c>
    </row>
    <row r="2273" spans="1:11">
      <c r="A2273" s="381">
        <v>2273</v>
      </c>
      <c r="B2273" s="146" t="s">
        <v>481</v>
      </c>
      <c r="D2273" t="s">
        <v>905</v>
      </c>
      <c r="E2273" s="472"/>
      <c r="F2273" s="910">
        <f>'54'!E10</f>
        <v>0</v>
      </c>
      <c r="G2273" s="231">
        <f t="shared" si="80"/>
        <v>0</v>
      </c>
      <c r="I2273" s="472"/>
      <c r="J2273" s="910">
        <f>'54'!G10</f>
        <v>0</v>
      </c>
      <c r="K2273" s="231">
        <f t="shared" si="79"/>
        <v>0</v>
      </c>
    </row>
    <row r="2274" spans="1:11">
      <c r="A2274" s="381">
        <v>2274</v>
      </c>
      <c r="B2274" s="146" t="s">
        <v>521</v>
      </c>
      <c r="D2274" t="s">
        <v>905</v>
      </c>
      <c r="E2274" s="472"/>
      <c r="F2274" s="910">
        <f>'54'!E11</f>
        <v>0</v>
      </c>
      <c r="G2274" s="231">
        <f t="shared" si="80"/>
        <v>0</v>
      </c>
      <c r="I2274" s="472"/>
      <c r="J2274" s="910">
        <f>'54'!G11</f>
        <v>0</v>
      </c>
      <c r="K2274" s="231">
        <f t="shared" si="79"/>
        <v>0</v>
      </c>
    </row>
    <row r="2275" spans="1:11">
      <c r="A2275" s="381">
        <v>2275</v>
      </c>
      <c r="B2275" s="146" t="s">
        <v>480</v>
      </c>
      <c r="D2275" t="s">
        <v>905</v>
      </c>
      <c r="E2275" s="472"/>
      <c r="F2275" s="910">
        <f>'54'!E12</f>
        <v>0</v>
      </c>
      <c r="G2275" s="231">
        <f t="shared" si="80"/>
        <v>0</v>
      </c>
      <c r="I2275" s="472"/>
      <c r="J2275" s="910">
        <f>'54'!G12</f>
        <v>0</v>
      </c>
      <c r="K2275" s="231">
        <f t="shared" si="79"/>
        <v>0</v>
      </c>
    </row>
    <row r="2276" spans="1:11">
      <c r="A2276" s="381">
        <v>2276</v>
      </c>
      <c r="B2276" s="146" t="s">
        <v>477</v>
      </c>
      <c r="D2276" t="s">
        <v>905</v>
      </c>
      <c r="E2276" s="472"/>
      <c r="F2276" s="910">
        <f>'54'!E13</f>
        <v>0</v>
      </c>
      <c r="G2276" s="231">
        <f t="shared" si="80"/>
        <v>0</v>
      </c>
      <c r="I2276" s="472"/>
      <c r="J2276" s="910">
        <f>'54'!G13</f>
        <v>0</v>
      </c>
      <c r="K2276" s="231">
        <f t="shared" si="79"/>
        <v>0</v>
      </c>
    </row>
    <row r="2277" spans="1:11">
      <c r="A2277" s="381">
        <v>2277</v>
      </c>
      <c r="B2277" s="146" t="s">
        <v>1092</v>
      </c>
      <c r="D2277" t="s">
        <v>905</v>
      </c>
      <c r="E2277" s="472"/>
      <c r="F2277" s="910">
        <f>'54'!E14</f>
        <v>0</v>
      </c>
      <c r="G2277" s="231">
        <f t="shared" si="80"/>
        <v>0</v>
      </c>
      <c r="I2277" s="472"/>
      <c r="J2277" s="910">
        <f>'54'!G14</f>
        <v>0</v>
      </c>
      <c r="K2277" s="231">
        <f t="shared" si="79"/>
        <v>0</v>
      </c>
    </row>
    <row r="2278" spans="1:11">
      <c r="A2278" s="381">
        <v>2278</v>
      </c>
      <c r="B2278" s="146" t="s">
        <v>479</v>
      </c>
      <c r="D2278" t="s">
        <v>905</v>
      </c>
      <c r="E2278" s="472"/>
      <c r="F2278" s="910">
        <f>'54'!E15</f>
        <v>0</v>
      </c>
      <c r="G2278" s="231">
        <f t="shared" si="80"/>
        <v>0</v>
      </c>
      <c r="I2278" s="472"/>
      <c r="J2278" s="910">
        <f>'54'!G15</f>
        <v>0</v>
      </c>
      <c r="K2278" s="231">
        <f t="shared" si="79"/>
        <v>0</v>
      </c>
    </row>
    <row r="2279" spans="1:11">
      <c r="A2279" s="381">
        <v>2279</v>
      </c>
      <c r="B2279" s="146" t="s">
        <v>483</v>
      </c>
      <c r="D2279" t="s">
        <v>905</v>
      </c>
      <c r="E2279" s="472"/>
      <c r="F2279" s="910">
        <f>'54'!E16</f>
        <v>0</v>
      </c>
      <c r="G2279" s="231">
        <f t="shared" si="80"/>
        <v>0</v>
      </c>
      <c r="I2279" s="472"/>
      <c r="J2279" s="910">
        <f>'54'!G16</f>
        <v>0</v>
      </c>
      <c r="K2279" s="231">
        <f t="shared" si="79"/>
        <v>0</v>
      </c>
    </row>
    <row r="2280" spans="1:11">
      <c r="A2280" s="381">
        <v>2280</v>
      </c>
      <c r="B2280" s="146" t="s">
        <v>1569</v>
      </c>
      <c r="D2280" t="s">
        <v>905</v>
      </c>
      <c r="E2280" s="472"/>
      <c r="F2280" s="910">
        <f>'54'!E17</f>
        <v>0</v>
      </c>
      <c r="G2280" s="231">
        <f t="shared" si="80"/>
        <v>0</v>
      </c>
      <c r="I2280" s="472"/>
      <c r="J2280" s="910">
        <f>'54'!G17</f>
        <v>0</v>
      </c>
      <c r="K2280" s="231">
        <f t="shared" si="79"/>
        <v>0</v>
      </c>
    </row>
    <row r="2281" spans="1:11">
      <c r="A2281" s="381">
        <v>2281</v>
      </c>
      <c r="B2281" s="146" t="s">
        <v>481</v>
      </c>
      <c r="D2281" t="s">
        <v>905</v>
      </c>
      <c r="E2281" s="472"/>
      <c r="F2281" s="910">
        <f>'54'!E18</f>
        <v>0</v>
      </c>
      <c r="G2281" s="231">
        <f t="shared" si="80"/>
        <v>0</v>
      </c>
      <c r="I2281" s="472"/>
      <c r="J2281" s="910">
        <f>'54'!G18</f>
        <v>0</v>
      </c>
      <c r="K2281" s="231">
        <f t="shared" si="79"/>
        <v>0</v>
      </c>
    </row>
    <row r="2282" spans="1:11">
      <c r="A2282" s="381">
        <v>2282</v>
      </c>
      <c r="B2282" s="146" t="s">
        <v>522</v>
      </c>
      <c r="D2282" t="s">
        <v>905</v>
      </c>
      <c r="E2282" s="472"/>
      <c r="F2282" s="910">
        <f>'54'!E19</f>
        <v>0</v>
      </c>
      <c r="G2282" s="231">
        <f t="shared" si="80"/>
        <v>0</v>
      </c>
      <c r="I2282" s="472"/>
      <c r="J2282" s="910">
        <f>'54'!G19</f>
        <v>0</v>
      </c>
      <c r="K2282" s="231">
        <f t="shared" si="79"/>
        <v>0</v>
      </c>
    </row>
    <row r="2283" spans="1:11">
      <c r="A2283" s="381">
        <v>2283</v>
      </c>
      <c r="B2283" s="146" t="s">
        <v>480</v>
      </c>
      <c r="D2283" t="s">
        <v>905</v>
      </c>
      <c r="E2283" s="472"/>
      <c r="F2283" s="910">
        <f>'54'!E20</f>
        <v>0</v>
      </c>
      <c r="G2283" s="231">
        <f t="shared" si="80"/>
        <v>0</v>
      </c>
      <c r="I2283" s="472"/>
      <c r="J2283" s="910">
        <f>'54'!G20</f>
        <v>0</v>
      </c>
      <c r="K2283" s="231">
        <f t="shared" si="79"/>
        <v>0</v>
      </c>
    </row>
    <row r="2284" spans="1:11" ht="15.75">
      <c r="A2284" s="381">
        <v>2284</v>
      </c>
      <c r="B2284" s="341" t="s">
        <v>106</v>
      </c>
      <c r="D2284" t="s">
        <v>905</v>
      </c>
      <c r="E2284" s="472"/>
      <c r="F2284" s="910">
        <f>'54'!E21</f>
        <v>0</v>
      </c>
      <c r="G2284" s="231">
        <f t="shared" si="80"/>
        <v>0</v>
      </c>
      <c r="I2284" s="472"/>
      <c r="J2284" s="910">
        <f>'54'!G21</f>
        <v>0</v>
      </c>
      <c r="K2284" s="231">
        <f t="shared" si="79"/>
        <v>0</v>
      </c>
    </row>
    <row r="2285" spans="1:11" ht="15.75">
      <c r="A2285" s="381">
        <v>2285</v>
      </c>
      <c r="B2285" s="341" t="s">
        <v>303</v>
      </c>
      <c r="E2285" s="472"/>
      <c r="G2285" s="231">
        <f t="shared" si="80"/>
        <v>0</v>
      </c>
      <c r="I2285" s="472"/>
      <c r="K2285" s="231">
        <f t="shared" si="79"/>
        <v>0</v>
      </c>
    </row>
    <row r="2286" spans="1:11">
      <c r="A2286" s="381">
        <v>2286</v>
      </c>
      <c r="B2286" s="146" t="s">
        <v>693</v>
      </c>
      <c r="E2286" s="472"/>
      <c r="G2286" s="231">
        <f t="shared" si="80"/>
        <v>0</v>
      </c>
      <c r="I2286" s="472"/>
      <c r="K2286" s="231">
        <f t="shared" si="79"/>
        <v>0</v>
      </c>
    </row>
    <row r="2287" spans="1:11">
      <c r="A2287" s="381">
        <v>2287</v>
      </c>
      <c r="B2287" s="146" t="s">
        <v>481</v>
      </c>
      <c r="D2287" t="s">
        <v>905</v>
      </c>
      <c r="E2287" s="472"/>
      <c r="F2287" s="910">
        <f>'54'!I10</f>
        <v>0</v>
      </c>
      <c r="G2287" s="231">
        <f t="shared" si="80"/>
        <v>0</v>
      </c>
      <c r="I2287" s="472"/>
      <c r="J2287" s="910">
        <f>'54'!K10</f>
        <v>0</v>
      </c>
      <c r="K2287" s="231">
        <f t="shared" si="79"/>
        <v>0</v>
      </c>
    </row>
    <row r="2288" spans="1:11">
      <c r="A2288" s="381">
        <v>2288</v>
      </c>
      <c r="B2288" s="146" t="s">
        <v>521</v>
      </c>
      <c r="D2288" t="s">
        <v>905</v>
      </c>
      <c r="E2288" s="472"/>
      <c r="F2288" s="910">
        <f>'54'!I11</f>
        <v>0</v>
      </c>
      <c r="G2288" s="231">
        <f t="shared" si="80"/>
        <v>0</v>
      </c>
      <c r="I2288" s="472"/>
      <c r="J2288" s="910">
        <f>'54'!K11</f>
        <v>0</v>
      </c>
      <c r="K2288" s="231">
        <f t="shared" si="79"/>
        <v>0</v>
      </c>
    </row>
    <row r="2289" spans="1:11">
      <c r="A2289" s="381">
        <v>2289</v>
      </c>
      <c r="B2289" s="146" t="s">
        <v>480</v>
      </c>
      <c r="D2289" t="s">
        <v>905</v>
      </c>
      <c r="E2289" s="472"/>
      <c r="F2289" s="910">
        <f>'54'!I12</f>
        <v>0</v>
      </c>
      <c r="G2289" s="231">
        <f t="shared" si="80"/>
        <v>0</v>
      </c>
      <c r="I2289" s="472"/>
      <c r="J2289" s="910">
        <f>'54'!K12</f>
        <v>0</v>
      </c>
      <c r="K2289" s="231">
        <f t="shared" si="79"/>
        <v>0</v>
      </c>
    </row>
    <row r="2290" spans="1:11">
      <c r="A2290" s="381">
        <v>2290</v>
      </c>
      <c r="B2290" s="146" t="s">
        <v>477</v>
      </c>
      <c r="D2290" t="s">
        <v>905</v>
      </c>
      <c r="E2290" s="472"/>
      <c r="F2290" s="910">
        <f>'54'!I13</f>
        <v>0</v>
      </c>
      <c r="G2290" s="231">
        <f t="shared" si="80"/>
        <v>0</v>
      </c>
      <c r="I2290" s="472"/>
      <c r="J2290" s="910">
        <f>'54'!K13</f>
        <v>0</v>
      </c>
      <c r="K2290" s="231">
        <f t="shared" si="79"/>
        <v>0</v>
      </c>
    </row>
    <row r="2291" spans="1:11">
      <c r="A2291" s="381">
        <v>2291</v>
      </c>
      <c r="B2291" s="146" t="s">
        <v>1092</v>
      </c>
      <c r="D2291" t="s">
        <v>905</v>
      </c>
      <c r="E2291" s="472"/>
      <c r="F2291" s="910">
        <f>'54'!I14</f>
        <v>0</v>
      </c>
      <c r="G2291" s="231">
        <f t="shared" si="80"/>
        <v>0</v>
      </c>
      <c r="I2291" s="472"/>
      <c r="J2291" s="910">
        <f>'54'!K14</f>
        <v>0</v>
      </c>
      <c r="K2291" s="231">
        <f t="shared" si="79"/>
        <v>0</v>
      </c>
    </row>
    <row r="2292" spans="1:11">
      <c r="A2292" s="381">
        <v>2292</v>
      </c>
      <c r="B2292" s="146" t="s">
        <v>479</v>
      </c>
      <c r="D2292" t="s">
        <v>905</v>
      </c>
      <c r="E2292" s="472"/>
      <c r="F2292" s="910">
        <f>'54'!I15</f>
        <v>0</v>
      </c>
      <c r="G2292" s="231">
        <f t="shared" si="80"/>
        <v>0</v>
      </c>
      <c r="I2292" s="472"/>
      <c r="J2292" s="910">
        <f>'54'!K15</f>
        <v>0</v>
      </c>
      <c r="K2292" s="231">
        <f t="shared" si="79"/>
        <v>0</v>
      </c>
    </row>
    <row r="2293" spans="1:11">
      <c r="A2293" s="381">
        <v>2293</v>
      </c>
      <c r="B2293" s="146" t="s">
        <v>483</v>
      </c>
      <c r="D2293" t="s">
        <v>905</v>
      </c>
      <c r="E2293" s="472"/>
      <c r="F2293" s="910">
        <f>'54'!I16</f>
        <v>0</v>
      </c>
      <c r="G2293" s="231">
        <f t="shared" si="80"/>
        <v>0</v>
      </c>
      <c r="I2293" s="472"/>
      <c r="J2293" s="910">
        <f>'54'!K16</f>
        <v>0</v>
      </c>
      <c r="K2293" s="231">
        <f t="shared" ref="K2293:K2359" si="81">J2293-I2293</f>
        <v>0</v>
      </c>
    </row>
    <row r="2294" spans="1:11">
      <c r="A2294" s="381">
        <v>2294</v>
      </c>
      <c r="B2294" s="146" t="s">
        <v>1569</v>
      </c>
      <c r="D2294" t="s">
        <v>905</v>
      </c>
      <c r="E2294" s="472"/>
      <c r="F2294" s="910">
        <f>'54'!I17</f>
        <v>0</v>
      </c>
      <c r="G2294" s="231">
        <f t="shared" si="80"/>
        <v>0</v>
      </c>
      <c r="I2294" s="472"/>
      <c r="J2294" s="910">
        <f>'54'!K17</f>
        <v>0</v>
      </c>
      <c r="K2294" s="231">
        <f t="shared" si="81"/>
        <v>0</v>
      </c>
    </row>
    <row r="2295" spans="1:11">
      <c r="A2295" s="381">
        <v>2295</v>
      </c>
      <c r="B2295" s="146" t="s">
        <v>481</v>
      </c>
      <c r="D2295" t="s">
        <v>905</v>
      </c>
      <c r="E2295" s="472"/>
      <c r="F2295" s="910">
        <f>'54'!I18</f>
        <v>0</v>
      </c>
      <c r="G2295" s="231">
        <f t="shared" si="80"/>
        <v>0</v>
      </c>
      <c r="I2295" s="472"/>
      <c r="J2295" s="910">
        <f>'54'!K18</f>
        <v>0</v>
      </c>
      <c r="K2295" s="231">
        <f t="shared" si="81"/>
        <v>0</v>
      </c>
    </row>
    <row r="2296" spans="1:11">
      <c r="A2296" s="381">
        <v>2296</v>
      </c>
      <c r="B2296" s="146" t="s">
        <v>522</v>
      </c>
      <c r="D2296" t="s">
        <v>905</v>
      </c>
      <c r="E2296" s="472"/>
      <c r="F2296" s="910">
        <f>'54'!I19</f>
        <v>0</v>
      </c>
      <c r="G2296" s="231">
        <f t="shared" si="80"/>
        <v>0</v>
      </c>
      <c r="I2296" s="472"/>
      <c r="J2296" s="910">
        <f>'54'!K19</f>
        <v>0</v>
      </c>
      <c r="K2296" s="231">
        <f t="shared" si="81"/>
        <v>0</v>
      </c>
    </row>
    <row r="2297" spans="1:11">
      <c r="A2297" s="381">
        <v>2297</v>
      </c>
      <c r="B2297" s="146" t="s">
        <v>480</v>
      </c>
      <c r="D2297" t="s">
        <v>905</v>
      </c>
      <c r="E2297" s="472"/>
      <c r="F2297" s="910">
        <f>'54'!I20</f>
        <v>0</v>
      </c>
      <c r="G2297" s="231">
        <f t="shared" si="80"/>
        <v>0</v>
      </c>
      <c r="I2297" s="472"/>
      <c r="J2297" s="910">
        <f>'54'!K20</f>
        <v>0</v>
      </c>
      <c r="K2297" s="231">
        <f t="shared" si="81"/>
        <v>0</v>
      </c>
    </row>
    <row r="2298" spans="1:11" ht="15.75">
      <c r="A2298" s="381">
        <v>2298</v>
      </c>
      <c r="B2298" s="341" t="s">
        <v>106</v>
      </c>
      <c r="D2298" t="s">
        <v>905</v>
      </c>
      <c r="E2298" s="472"/>
      <c r="F2298" s="910">
        <f>'54'!I21</f>
        <v>0</v>
      </c>
      <c r="G2298" s="231">
        <f t="shared" si="80"/>
        <v>0</v>
      </c>
      <c r="I2298" s="472"/>
      <c r="J2298" s="910">
        <f>'54'!K21</f>
        <v>0</v>
      </c>
      <c r="K2298" s="231">
        <f t="shared" si="81"/>
        <v>0</v>
      </c>
    </row>
    <row r="2299" spans="1:11">
      <c r="A2299" s="381">
        <v>2299</v>
      </c>
      <c r="B2299" s="388" t="s">
        <v>1678</v>
      </c>
      <c r="D2299" t="s">
        <v>905</v>
      </c>
      <c r="E2299" s="472"/>
      <c r="G2299" s="231">
        <f t="shared" si="80"/>
        <v>0</v>
      </c>
      <c r="I2299" s="472"/>
      <c r="K2299" s="231">
        <f t="shared" si="81"/>
        <v>0</v>
      </c>
    </row>
    <row r="2300" spans="1:11">
      <c r="A2300" s="381">
        <v>2300</v>
      </c>
      <c r="B2300" s="388" t="s">
        <v>1679</v>
      </c>
      <c r="D2300" t="s">
        <v>905</v>
      </c>
      <c r="E2300" s="472"/>
      <c r="F2300" s="910">
        <f>'54'!E24</f>
        <v>0</v>
      </c>
      <c r="G2300" s="231">
        <f t="shared" si="80"/>
        <v>0</v>
      </c>
      <c r="I2300" s="472"/>
      <c r="J2300" s="912">
        <f>'54'!G24</f>
        <v>0</v>
      </c>
      <c r="K2300" s="231">
        <f t="shared" si="81"/>
        <v>0</v>
      </c>
    </row>
    <row r="2301" spans="1:11" ht="15.75">
      <c r="A2301" s="381">
        <v>2301</v>
      </c>
      <c r="B2301" s="341" t="s">
        <v>597</v>
      </c>
      <c r="E2301" s="472"/>
      <c r="G2301" s="231">
        <f t="shared" si="80"/>
        <v>0</v>
      </c>
      <c r="I2301" s="472"/>
      <c r="K2301" s="231">
        <f t="shared" si="81"/>
        <v>0</v>
      </c>
    </row>
    <row r="2302" spans="1:11" ht="15.75">
      <c r="A2302" s="381">
        <v>2302</v>
      </c>
      <c r="B2302" s="341" t="s">
        <v>288</v>
      </c>
      <c r="D2302" t="s">
        <v>905</v>
      </c>
      <c r="E2302" s="472"/>
      <c r="F2302" s="910">
        <f>'54'!I34</f>
        <v>2859</v>
      </c>
      <c r="G2302" s="231">
        <f t="shared" si="80"/>
        <v>2859</v>
      </c>
      <c r="I2302" s="472"/>
      <c r="J2302" s="910">
        <f>'54'!K34</f>
        <v>4398</v>
      </c>
      <c r="K2302" s="231">
        <f t="shared" si="81"/>
        <v>4398</v>
      </c>
    </row>
    <row r="2303" spans="1:11">
      <c r="A2303" s="381">
        <v>2303</v>
      </c>
      <c r="B2303" s="146" t="s">
        <v>310</v>
      </c>
      <c r="D2303" t="s">
        <v>905</v>
      </c>
      <c r="E2303" s="472"/>
      <c r="F2303" s="910">
        <f>'54'!I35</f>
        <v>-35</v>
      </c>
      <c r="G2303" s="231">
        <f t="shared" si="80"/>
        <v>-35</v>
      </c>
      <c r="I2303" s="472"/>
      <c r="J2303" s="910">
        <f>'54'!K35</f>
        <v>-1539</v>
      </c>
      <c r="K2303" s="231">
        <f t="shared" si="81"/>
        <v>-1539</v>
      </c>
    </row>
    <row r="2304" spans="1:11">
      <c r="A2304" s="381">
        <v>2304</v>
      </c>
      <c r="B2304" s="146" t="s">
        <v>291</v>
      </c>
      <c r="D2304" t="s">
        <v>905</v>
      </c>
      <c r="E2304" s="472"/>
      <c r="F2304" s="910">
        <f>'54'!I36</f>
        <v>2824</v>
      </c>
      <c r="G2304" s="231">
        <f t="shared" si="80"/>
        <v>2824</v>
      </c>
      <c r="I2304" s="472"/>
      <c r="J2304" s="910">
        <f>'54'!K36</f>
        <v>2859</v>
      </c>
      <c r="K2304" s="231">
        <f t="shared" si="81"/>
        <v>2859</v>
      </c>
    </row>
    <row r="2305" spans="1:11" ht="15.75">
      <c r="A2305" s="381">
        <v>2305</v>
      </c>
      <c r="B2305" s="341" t="s">
        <v>311</v>
      </c>
      <c r="E2305" s="472"/>
      <c r="G2305" s="231">
        <f t="shared" si="80"/>
        <v>0</v>
      </c>
      <c r="I2305" s="472"/>
      <c r="K2305" s="231">
        <f t="shared" si="81"/>
        <v>0</v>
      </c>
    </row>
    <row r="2306" spans="1:11">
      <c r="A2306" s="381">
        <v>2306</v>
      </c>
      <c r="B2306" s="146" t="s">
        <v>1093</v>
      </c>
      <c r="D2306" t="s">
        <v>905</v>
      </c>
      <c r="E2306" s="472"/>
      <c r="F2306" s="910">
        <f>'54'!I39</f>
        <v>2725</v>
      </c>
      <c r="G2306" s="231">
        <f t="shared" si="80"/>
        <v>2725</v>
      </c>
      <c r="I2306" s="472"/>
      <c r="J2306" s="910">
        <f>'54'!K39</f>
        <v>2774</v>
      </c>
      <c r="K2306" s="231">
        <f t="shared" si="81"/>
        <v>2774</v>
      </c>
    </row>
    <row r="2307" spans="1:11">
      <c r="A2307" s="381">
        <v>2307</v>
      </c>
      <c r="B2307" s="146" t="s">
        <v>1094</v>
      </c>
      <c r="D2307" t="s">
        <v>905</v>
      </c>
      <c r="E2307" s="472"/>
      <c r="F2307" s="910">
        <f>'54'!I40</f>
        <v>0</v>
      </c>
      <c r="G2307" s="231">
        <f t="shared" si="80"/>
        <v>0</v>
      </c>
      <c r="I2307" s="472"/>
      <c r="J2307" s="910">
        <f>'54'!K40</f>
        <v>0</v>
      </c>
      <c r="K2307" s="231">
        <f t="shared" si="81"/>
        <v>0</v>
      </c>
    </row>
    <row r="2308" spans="1:11">
      <c r="A2308" s="381">
        <v>2308</v>
      </c>
      <c r="B2308" s="146" t="s">
        <v>495</v>
      </c>
      <c r="D2308" t="s">
        <v>905</v>
      </c>
      <c r="E2308" s="472"/>
      <c r="F2308" s="910">
        <f>'54'!I41</f>
        <v>99</v>
      </c>
      <c r="G2308" s="231">
        <f t="shared" si="80"/>
        <v>99</v>
      </c>
      <c r="I2308" s="472"/>
      <c r="J2308" s="910">
        <f>'54'!K41</f>
        <v>85</v>
      </c>
      <c r="K2308" s="231">
        <f t="shared" si="81"/>
        <v>85</v>
      </c>
    </row>
    <row r="2309" spans="1:11" ht="15.75">
      <c r="A2309" s="381">
        <v>2309</v>
      </c>
      <c r="B2309" s="341" t="s">
        <v>1095</v>
      </c>
      <c r="D2309" t="s">
        <v>905</v>
      </c>
      <c r="E2309" s="472"/>
      <c r="F2309" s="910">
        <f>'54'!I42</f>
        <v>2824</v>
      </c>
      <c r="G2309" s="231">
        <f t="shared" si="80"/>
        <v>2824</v>
      </c>
      <c r="I2309" s="472"/>
      <c r="J2309" s="910">
        <f>'54'!K42</f>
        <v>2859</v>
      </c>
      <c r="K2309" s="231">
        <f t="shared" si="81"/>
        <v>2859</v>
      </c>
    </row>
    <row r="2310" spans="1:11">
      <c r="A2310" s="381">
        <v>2310</v>
      </c>
      <c r="B2310" s="146" t="s">
        <v>312</v>
      </c>
      <c r="D2310" t="s">
        <v>905</v>
      </c>
      <c r="E2310" s="472"/>
      <c r="F2310" s="910">
        <f>'54'!I43</f>
        <v>0</v>
      </c>
      <c r="G2310" s="231">
        <f t="shared" si="80"/>
        <v>0</v>
      </c>
      <c r="I2310" s="472"/>
      <c r="J2310" s="910">
        <f>'54'!K43</f>
        <v>0</v>
      </c>
      <c r="K2310" s="231">
        <f t="shared" si="81"/>
        <v>0</v>
      </c>
    </row>
    <row r="2311" spans="1:11" ht="15.75">
      <c r="A2311" s="381">
        <v>2311</v>
      </c>
      <c r="B2311" s="341" t="s">
        <v>313</v>
      </c>
      <c r="D2311" t="s">
        <v>905</v>
      </c>
      <c r="E2311" s="472"/>
      <c r="F2311" s="910">
        <f>'54'!I44</f>
        <v>2824</v>
      </c>
      <c r="G2311" s="231">
        <f t="shared" si="80"/>
        <v>2824</v>
      </c>
      <c r="I2311" s="472"/>
      <c r="J2311" s="910">
        <f>'54'!K44</f>
        <v>2859</v>
      </c>
      <c r="K2311" s="231">
        <f t="shared" si="81"/>
        <v>2859</v>
      </c>
    </row>
    <row r="2312" spans="1:11">
      <c r="A2312" s="381">
        <v>2312</v>
      </c>
      <c r="B2312" s="146" t="s">
        <v>1096</v>
      </c>
      <c r="D2312" t="s">
        <v>905</v>
      </c>
      <c r="E2312" s="472"/>
      <c r="F2312" s="910">
        <f>'54'!I45</f>
        <v>0</v>
      </c>
      <c r="G2312" s="231">
        <f t="shared" si="80"/>
        <v>0</v>
      </c>
      <c r="I2312" s="472"/>
      <c r="J2312" s="910">
        <f>'54'!K45</f>
        <v>0</v>
      </c>
      <c r="K2312" s="231">
        <f t="shared" si="81"/>
        <v>0</v>
      </c>
    </row>
    <row r="2313" spans="1:11">
      <c r="A2313" s="381">
        <v>2313</v>
      </c>
      <c r="B2313" s="146" t="s">
        <v>314</v>
      </c>
      <c r="D2313" t="s">
        <v>905</v>
      </c>
      <c r="E2313" s="472"/>
      <c r="F2313" s="910">
        <f>'54'!I46</f>
        <v>0</v>
      </c>
      <c r="G2313" s="231">
        <f t="shared" si="80"/>
        <v>0</v>
      </c>
      <c r="I2313" s="472"/>
      <c r="J2313" s="910">
        <f>'54'!K46</f>
        <v>0</v>
      </c>
      <c r="K2313" s="231">
        <f t="shared" si="81"/>
        <v>0</v>
      </c>
    </row>
    <row r="2314" spans="1:11" ht="15.75">
      <c r="A2314" s="381">
        <v>2314</v>
      </c>
      <c r="B2314" s="341" t="s">
        <v>315</v>
      </c>
      <c r="D2314" t="s">
        <v>905</v>
      </c>
      <c r="E2314" s="472"/>
      <c r="F2314" s="910">
        <f>'54'!I47</f>
        <v>2824</v>
      </c>
      <c r="G2314" s="231">
        <f t="shared" si="80"/>
        <v>2824</v>
      </c>
      <c r="I2314" s="472"/>
      <c r="J2314" s="910">
        <f>'54'!K47</f>
        <v>2859</v>
      </c>
      <c r="K2314" s="231">
        <f t="shared" si="81"/>
        <v>2859</v>
      </c>
    </row>
    <row r="2315" spans="1:11" ht="15.75">
      <c r="A2315" s="381">
        <v>2315</v>
      </c>
      <c r="B2315" s="341" t="s">
        <v>578</v>
      </c>
      <c r="E2315" s="472"/>
      <c r="G2315" s="231">
        <f t="shared" si="80"/>
        <v>0</v>
      </c>
      <c r="I2315" s="472"/>
      <c r="K2315" s="231">
        <f t="shared" si="81"/>
        <v>0</v>
      </c>
    </row>
    <row r="2316" spans="1:11" ht="15.75">
      <c r="A2316" s="381">
        <v>2316</v>
      </c>
      <c r="B2316" s="341" t="s">
        <v>271</v>
      </c>
      <c r="E2316" s="472"/>
      <c r="G2316" s="231">
        <f t="shared" si="80"/>
        <v>0</v>
      </c>
      <c r="I2316" s="472"/>
      <c r="K2316" s="231">
        <f t="shared" si="81"/>
        <v>0</v>
      </c>
    </row>
    <row r="2317" spans="1:11">
      <c r="A2317" s="381">
        <v>2317</v>
      </c>
      <c r="B2317" s="146" t="s">
        <v>318</v>
      </c>
      <c r="D2317" t="s">
        <v>905</v>
      </c>
      <c r="E2317" s="472"/>
      <c r="F2317" s="910">
        <f>'55'!C8</f>
        <v>59</v>
      </c>
      <c r="G2317" s="231">
        <f t="shared" si="80"/>
        <v>59</v>
      </c>
      <c r="I2317" s="472"/>
      <c r="J2317" s="910">
        <f>'55'!E8</f>
        <v>46</v>
      </c>
      <c r="K2317" s="231">
        <f t="shared" si="81"/>
        <v>46</v>
      </c>
    </row>
    <row r="2318" spans="1:11">
      <c r="A2318" s="381">
        <v>2318</v>
      </c>
      <c r="B2318" s="146" t="s">
        <v>1017</v>
      </c>
      <c r="D2318" t="s">
        <v>905</v>
      </c>
      <c r="E2318" s="472"/>
      <c r="F2318" s="910">
        <f>'55'!C9</f>
        <v>2473</v>
      </c>
      <c r="G2318" s="231">
        <f t="shared" si="80"/>
        <v>2473</v>
      </c>
      <c r="I2318" s="472"/>
      <c r="J2318" s="910">
        <f>'55'!E9</f>
        <v>907</v>
      </c>
      <c r="K2318" s="231">
        <f t="shared" si="81"/>
        <v>907</v>
      </c>
    </row>
    <row r="2319" spans="1:11">
      <c r="A2319" s="381">
        <v>2319</v>
      </c>
      <c r="B2319" s="635" t="s">
        <v>272</v>
      </c>
      <c r="D2319" t="s">
        <v>905</v>
      </c>
      <c r="E2319" s="472"/>
      <c r="F2319" s="910">
        <f>'55'!C10</f>
        <v>3042</v>
      </c>
      <c r="G2319" s="231">
        <f t="shared" si="80"/>
        <v>3042</v>
      </c>
      <c r="I2319" s="472"/>
      <c r="J2319" s="910">
        <f>'55'!E10</f>
        <v>5052</v>
      </c>
      <c r="K2319" s="231">
        <f t="shared" si="81"/>
        <v>5052</v>
      </c>
    </row>
    <row r="2320" spans="1:11">
      <c r="A2320" s="381">
        <v>2320</v>
      </c>
      <c r="B2320" s="635" t="s">
        <v>1132</v>
      </c>
      <c r="D2320" t="s">
        <v>905</v>
      </c>
      <c r="E2320" s="472"/>
      <c r="F2320" s="910">
        <f>'55'!C11</f>
        <v>4386</v>
      </c>
      <c r="G2320" s="231">
        <f t="shared" si="80"/>
        <v>4386</v>
      </c>
      <c r="I2320" s="472"/>
      <c r="J2320" s="910">
        <f>'55'!E11</f>
        <v>2966</v>
      </c>
      <c r="K2320" s="231">
        <f t="shared" si="81"/>
        <v>2966</v>
      </c>
    </row>
    <row r="2321" spans="1:12">
      <c r="A2321" s="381">
        <v>2321</v>
      </c>
      <c r="B2321" s="146" t="s">
        <v>1516</v>
      </c>
      <c r="D2321" t="s">
        <v>905</v>
      </c>
      <c r="E2321" s="472"/>
      <c r="F2321" s="910">
        <f>'55'!C12</f>
        <v>38</v>
      </c>
      <c r="G2321" s="231">
        <f t="shared" si="80"/>
        <v>38</v>
      </c>
      <c r="I2321" s="472"/>
      <c r="J2321" s="910">
        <f>'55'!E12</f>
        <v>56</v>
      </c>
      <c r="K2321" s="231">
        <f t="shared" si="81"/>
        <v>56</v>
      </c>
    </row>
    <row r="2322" spans="1:12">
      <c r="A2322" s="381">
        <v>2322</v>
      </c>
      <c r="B2322" s="146" t="s">
        <v>275</v>
      </c>
      <c r="D2322" t="s">
        <v>905</v>
      </c>
      <c r="E2322" s="472"/>
      <c r="F2322" s="910">
        <f>'55'!C13</f>
        <v>2048</v>
      </c>
      <c r="G2322" s="231">
        <f t="shared" si="80"/>
        <v>2048</v>
      </c>
      <c r="I2322" s="472"/>
      <c r="J2322" s="910">
        <f>'55'!E13</f>
        <v>2643</v>
      </c>
      <c r="K2322" s="231">
        <f t="shared" si="81"/>
        <v>2643</v>
      </c>
    </row>
    <row r="2323" spans="1:12">
      <c r="A2323" s="381">
        <v>2323</v>
      </c>
      <c r="B2323" s="146" t="s">
        <v>437</v>
      </c>
      <c r="D2323" t="s">
        <v>905</v>
      </c>
      <c r="E2323" s="472"/>
      <c r="F2323" s="910">
        <f>'55'!C14</f>
        <v>7511</v>
      </c>
      <c r="G2323" s="231">
        <f t="shared" si="80"/>
        <v>7511</v>
      </c>
      <c r="I2323" s="472"/>
      <c r="J2323" s="910">
        <f>'55'!E14</f>
        <v>7606</v>
      </c>
      <c r="K2323" s="231">
        <f t="shared" si="81"/>
        <v>7606</v>
      </c>
    </row>
    <row r="2324" spans="1:12">
      <c r="A2324" s="381">
        <v>2324</v>
      </c>
      <c r="B2324" s="146" t="s">
        <v>438</v>
      </c>
      <c r="D2324" t="s">
        <v>905</v>
      </c>
      <c r="E2324" s="472"/>
      <c r="F2324" s="910">
        <f>'55'!C15</f>
        <v>0</v>
      </c>
      <c r="G2324" s="231">
        <f t="shared" si="80"/>
        <v>0</v>
      </c>
      <c r="I2324" s="472"/>
      <c r="J2324" s="910">
        <f>'55'!E15</f>
        <v>0</v>
      </c>
      <c r="K2324" s="231">
        <f t="shared" si="81"/>
        <v>0</v>
      </c>
    </row>
    <row r="2325" spans="1:12">
      <c r="A2325" s="381">
        <v>2325</v>
      </c>
      <c r="B2325" s="146" t="s">
        <v>439</v>
      </c>
      <c r="D2325" t="s">
        <v>905</v>
      </c>
      <c r="E2325" s="472"/>
      <c r="F2325" s="910">
        <f>'55'!C16</f>
        <v>94</v>
      </c>
      <c r="G2325" s="231">
        <f t="shared" si="80"/>
        <v>94</v>
      </c>
      <c r="I2325" s="472"/>
      <c r="J2325" s="910">
        <f>'55'!E16</f>
        <v>145</v>
      </c>
      <c r="K2325" s="231">
        <f t="shared" si="81"/>
        <v>145</v>
      </c>
    </row>
    <row r="2326" spans="1:12">
      <c r="A2326" s="381">
        <v>2326</v>
      </c>
      <c r="B2326" s="146" t="s">
        <v>440</v>
      </c>
      <c r="D2326" t="s">
        <v>905</v>
      </c>
      <c r="E2326" s="472"/>
      <c r="F2326" s="910">
        <f>'55'!C17</f>
        <v>0</v>
      </c>
      <c r="G2326" s="231">
        <f t="shared" si="80"/>
        <v>0</v>
      </c>
      <c r="I2326" s="472"/>
      <c r="J2326" s="910">
        <f>'55'!E17</f>
        <v>2</v>
      </c>
      <c r="K2326" s="231">
        <f t="shared" si="81"/>
        <v>2</v>
      </c>
    </row>
    <row r="2327" spans="1:12">
      <c r="A2327" s="381">
        <v>2327</v>
      </c>
      <c r="B2327" s="146" t="s">
        <v>441</v>
      </c>
      <c r="D2327" t="s">
        <v>905</v>
      </c>
      <c r="E2327" s="472"/>
      <c r="F2327" s="910">
        <f>'55'!C18</f>
        <v>7857</v>
      </c>
      <c r="G2327" s="231">
        <f t="shared" si="80"/>
        <v>7857</v>
      </c>
      <c r="I2327" s="472"/>
      <c r="J2327" s="910">
        <f>'55'!E18</f>
        <v>8356</v>
      </c>
      <c r="K2327" s="231">
        <f t="shared" si="81"/>
        <v>8356</v>
      </c>
    </row>
    <row r="2328" spans="1:12">
      <c r="A2328" s="381">
        <v>2328</v>
      </c>
      <c r="B2328" s="146" t="s">
        <v>1157</v>
      </c>
      <c r="D2328" t="s">
        <v>905</v>
      </c>
      <c r="E2328" s="472"/>
      <c r="F2328" s="910">
        <f>'55'!C19</f>
        <v>37081</v>
      </c>
      <c r="G2328" s="231">
        <f t="shared" ref="G2328:G2382" si="82">F2328-E2328</f>
        <v>37081</v>
      </c>
      <c r="I2328" s="472"/>
      <c r="J2328" s="910">
        <f>'55'!E19</f>
        <v>34909</v>
      </c>
      <c r="K2328" s="231">
        <f t="shared" si="81"/>
        <v>34909</v>
      </c>
    </row>
    <row r="2329" spans="1:12">
      <c r="A2329" s="381">
        <v>2329</v>
      </c>
      <c r="B2329" s="146" t="s">
        <v>110</v>
      </c>
      <c r="D2329" t="s">
        <v>905</v>
      </c>
      <c r="E2329" s="472"/>
      <c r="F2329" s="910">
        <f>'55'!C20</f>
        <v>1186</v>
      </c>
      <c r="G2329" s="231">
        <f t="shared" si="82"/>
        <v>1186</v>
      </c>
      <c r="I2329" s="472"/>
      <c r="J2329" s="910">
        <f>'55'!E20</f>
        <v>353</v>
      </c>
      <c r="K2329" s="231">
        <f t="shared" si="81"/>
        <v>353</v>
      </c>
    </row>
    <row r="2330" spans="1:12">
      <c r="A2330" s="381">
        <v>2330</v>
      </c>
      <c r="B2330" s="146" t="s">
        <v>1043</v>
      </c>
      <c r="C2330" s="388"/>
      <c r="D2330" s="388" t="s">
        <v>905</v>
      </c>
      <c r="E2330" s="947"/>
      <c r="F2330" s="910">
        <f>'55'!C21</f>
        <v>1778</v>
      </c>
      <c r="G2330" s="231">
        <f t="shared" si="82"/>
        <v>1778</v>
      </c>
      <c r="H2330" s="405"/>
      <c r="I2330" s="947"/>
      <c r="J2330" s="910">
        <f>'55'!E21</f>
        <v>5402</v>
      </c>
      <c r="K2330" s="231">
        <f t="shared" si="81"/>
        <v>5402</v>
      </c>
      <c r="L2330" s="405"/>
    </row>
    <row r="2331" spans="1:12">
      <c r="A2331" s="381">
        <v>2331</v>
      </c>
      <c r="B2331" s="146" t="s">
        <v>1044</v>
      </c>
      <c r="C2331" s="388"/>
      <c r="D2331" s="388" t="s">
        <v>905</v>
      </c>
      <c r="E2331" s="947"/>
      <c r="F2331" s="910">
        <f>'55'!C22</f>
        <v>281</v>
      </c>
      <c r="G2331" s="231">
        <f t="shared" si="82"/>
        <v>281</v>
      </c>
      <c r="H2331" s="405"/>
      <c r="I2331" s="947"/>
      <c r="J2331" s="910">
        <f>'55'!E22</f>
        <v>38</v>
      </c>
      <c r="K2331" s="231">
        <f t="shared" si="81"/>
        <v>38</v>
      </c>
      <c r="L2331" s="405"/>
    </row>
    <row r="2332" spans="1:12">
      <c r="A2332" s="381">
        <v>2332</v>
      </c>
      <c r="B2332" s="146" t="s">
        <v>294</v>
      </c>
      <c r="D2332" t="s">
        <v>905</v>
      </c>
      <c r="E2332" s="472"/>
      <c r="F2332" s="910">
        <f>'55'!C23</f>
        <v>0</v>
      </c>
      <c r="G2332" s="231">
        <f t="shared" si="82"/>
        <v>0</v>
      </c>
      <c r="I2332" s="472"/>
      <c r="J2332" s="910">
        <f>'55'!E23</f>
        <v>0</v>
      </c>
      <c r="K2332" s="231">
        <f t="shared" si="81"/>
        <v>0</v>
      </c>
    </row>
    <row r="2333" spans="1:12">
      <c r="A2333" s="381">
        <v>2333</v>
      </c>
      <c r="B2333" s="146" t="s">
        <v>295</v>
      </c>
      <c r="D2333" t="s">
        <v>905</v>
      </c>
      <c r="E2333" s="472"/>
      <c r="F2333" s="910">
        <f>'55'!C24</f>
        <v>0</v>
      </c>
      <c r="G2333" s="231">
        <f t="shared" si="82"/>
        <v>0</v>
      </c>
      <c r="I2333" s="472"/>
      <c r="J2333" s="910">
        <f>'55'!E24</f>
        <v>0</v>
      </c>
      <c r="K2333" s="231">
        <f t="shared" si="81"/>
        <v>0</v>
      </c>
    </row>
    <row r="2334" spans="1:12">
      <c r="A2334" s="381">
        <v>2334</v>
      </c>
      <c r="B2334" s="146" t="s">
        <v>1527</v>
      </c>
      <c r="D2334" t="s">
        <v>905</v>
      </c>
      <c r="E2334" s="472"/>
      <c r="F2334" s="910">
        <f>'55'!C25</f>
        <v>3817</v>
      </c>
      <c r="G2334" s="231">
        <f t="shared" si="82"/>
        <v>3817</v>
      </c>
      <c r="I2334" s="472"/>
      <c r="J2334" s="910">
        <f>'55'!E25</f>
        <v>2324</v>
      </c>
      <c r="K2334" s="231">
        <f t="shared" si="81"/>
        <v>2324</v>
      </c>
    </row>
    <row r="2335" spans="1:12">
      <c r="A2335" s="381">
        <v>2335</v>
      </c>
      <c r="B2335" s="146" t="s">
        <v>445</v>
      </c>
      <c r="D2335" t="s">
        <v>905</v>
      </c>
      <c r="E2335" s="472"/>
      <c r="F2335" s="910">
        <f>'55'!C26</f>
        <v>0</v>
      </c>
      <c r="G2335" s="231">
        <f t="shared" si="82"/>
        <v>0</v>
      </c>
      <c r="I2335" s="472"/>
      <c r="J2335" s="910">
        <f>'55'!E26</f>
        <v>0</v>
      </c>
      <c r="K2335" s="231">
        <f t="shared" si="81"/>
        <v>0</v>
      </c>
    </row>
    <row r="2336" spans="1:12">
      <c r="A2336" s="381">
        <v>2336</v>
      </c>
      <c r="B2336" s="146" t="s">
        <v>433</v>
      </c>
      <c r="D2336" t="s">
        <v>905</v>
      </c>
      <c r="E2336" s="472"/>
      <c r="F2336" s="910">
        <f>'55'!C27</f>
        <v>3755</v>
      </c>
      <c r="G2336" s="231">
        <f t="shared" si="82"/>
        <v>3755</v>
      </c>
      <c r="I2336" s="472"/>
      <c r="J2336" s="910">
        <f>'55'!E27</f>
        <v>3194</v>
      </c>
      <c r="K2336" s="231">
        <f t="shared" si="81"/>
        <v>3194</v>
      </c>
    </row>
    <row r="2337" spans="1:11">
      <c r="A2337" s="381">
        <v>2337</v>
      </c>
      <c r="B2337" s="388" t="s">
        <v>1680</v>
      </c>
      <c r="E2337" s="472"/>
      <c r="F2337" s="910">
        <f>'55'!C28</f>
        <v>1488</v>
      </c>
      <c r="G2337" s="231">
        <f>F2337-E2337</f>
        <v>1488</v>
      </c>
      <c r="I2337" s="472"/>
      <c r="J2337" s="910">
        <f>'55'!E28</f>
        <v>0</v>
      </c>
      <c r="K2337" s="231">
        <f>J2337-I2337</f>
        <v>0</v>
      </c>
    </row>
    <row r="2338" spans="1:11">
      <c r="A2338" s="381">
        <v>2338</v>
      </c>
      <c r="B2338" s="146" t="s">
        <v>296</v>
      </c>
      <c r="D2338" t="s">
        <v>905</v>
      </c>
      <c r="E2338" s="472"/>
      <c r="F2338" s="910">
        <f>'55'!C29</f>
        <v>10019</v>
      </c>
      <c r="G2338" s="231">
        <f t="shared" si="82"/>
        <v>10019</v>
      </c>
      <c r="I2338" s="472"/>
      <c r="J2338" s="910">
        <f>'55'!E29</f>
        <v>9325</v>
      </c>
      <c r="K2338" s="231">
        <f t="shared" si="81"/>
        <v>9325</v>
      </c>
    </row>
    <row r="2339" spans="1:11">
      <c r="A2339" s="381">
        <v>2339</v>
      </c>
      <c r="B2339" s="146" t="s">
        <v>1135</v>
      </c>
      <c r="D2339" t="s">
        <v>905</v>
      </c>
      <c r="E2339" s="472"/>
      <c r="F2339" s="910">
        <f>'55'!C30</f>
        <v>111593</v>
      </c>
      <c r="G2339" s="231">
        <f t="shared" si="82"/>
        <v>111593</v>
      </c>
      <c r="I2339" s="472"/>
      <c r="J2339" s="910">
        <f>'55'!E30</f>
        <v>134752</v>
      </c>
      <c r="K2339" s="231">
        <f t="shared" si="81"/>
        <v>134752</v>
      </c>
    </row>
    <row r="2340" spans="1:11">
      <c r="A2340" s="381">
        <v>2340</v>
      </c>
      <c r="B2340" s="146" t="s">
        <v>467</v>
      </c>
      <c r="D2340" t="s">
        <v>905</v>
      </c>
      <c r="E2340" s="472"/>
      <c r="G2340" s="231">
        <f t="shared" si="82"/>
        <v>0</v>
      </c>
      <c r="I2340" s="472"/>
      <c r="J2340" s="910">
        <f>'55'!E31</f>
        <v>0</v>
      </c>
      <c r="K2340" s="231">
        <f t="shared" si="81"/>
        <v>0</v>
      </c>
    </row>
    <row r="2341" spans="1:11">
      <c r="A2341" s="381">
        <v>2341</v>
      </c>
      <c r="B2341" s="146" t="s">
        <v>434</v>
      </c>
      <c r="D2341" t="s">
        <v>905</v>
      </c>
      <c r="E2341" s="472"/>
      <c r="F2341" s="910">
        <f>'55'!C32</f>
        <v>876</v>
      </c>
      <c r="G2341" s="231">
        <f t="shared" si="82"/>
        <v>876</v>
      </c>
      <c r="I2341" s="472"/>
      <c r="J2341" s="910">
        <f>'55'!E32</f>
        <v>660</v>
      </c>
      <c r="K2341" s="231">
        <f t="shared" si="81"/>
        <v>660</v>
      </c>
    </row>
    <row r="2342" spans="1:11">
      <c r="A2342" s="381">
        <v>2342</v>
      </c>
      <c r="B2342" s="146" t="s">
        <v>435</v>
      </c>
      <c r="D2342" t="s">
        <v>905</v>
      </c>
      <c r="E2342" s="472"/>
      <c r="F2342" s="910">
        <f>'55'!C33</f>
        <v>171</v>
      </c>
      <c r="G2342" s="231">
        <f t="shared" si="82"/>
        <v>171</v>
      </c>
      <c r="I2342" s="472"/>
      <c r="J2342" s="910">
        <f>'55'!E33</f>
        <v>810</v>
      </c>
      <c r="K2342" s="231">
        <f t="shared" si="81"/>
        <v>810</v>
      </c>
    </row>
    <row r="2343" spans="1:11">
      <c r="A2343" s="381">
        <v>2343</v>
      </c>
      <c r="B2343" s="146" t="s">
        <v>436</v>
      </c>
      <c r="D2343" t="s">
        <v>905</v>
      </c>
      <c r="E2343" s="472"/>
      <c r="F2343" s="910">
        <f>'55'!C34</f>
        <v>0</v>
      </c>
      <c r="G2343" s="231">
        <f t="shared" si="82"/>
        <v>0</v>
      </c>
      <c r="I2343" s="472"/>
      <c r="J2343" s="910">
        <f>'55'!E34</f>
        <v>0</v>
      </c>
      <c r="K2343" s="231">
        <f t="shared" si="81"/>
        <v>0</v>
      </c>
    </row>
    <row r="2344" spans="1:11">
      <c r="A2344" s="381">
        <v>2344</v>
      </c>
      <c r="B2344" s="146" t="s">
        <v>446</v>
      </c>
      <c r="D2344" t="s">
        <v>905</v>
      </c>
      <c r="E2344" s="472"/>
      <c r="F2344" s="910">
        <f>'55'!C35</f>
        <v>-807</v>
      </c>
      <c r="G2344" s="231">
        <f t="shared" si="82"/>
        <v>-807</v>
      </c>
      <c r="I2344" s="472"/>
      <c r="J2344" s="910">
        <f>'55'!E35</f>
        <v>-594</v>
      </c>
      <c r="K2344" s="231">
        <f t="shared" si="81"/>
        <v>-594</v>
      </c>
    </row>
    <row r="2345" spans="1:11">
      <c r="A2345" s="381">
        <v>2345</v>
      </c>
      <c r="B2345" s="146" t="s">
        <v>298</v>
      </c>
      <c r="D2345" t="s">
        <v>905</v>
      </c>
      <c r="E2345" s="472"/>
      <c r="F2345" s="910">
        <f>'55'!C36</f>
        <v>-831</v>
      </c>
      <c r="G2345" s="231">
        <f t="shared" si="82"/>
        <v>-831</v>
      </c>
      <c r="I2345" s="472"/>
      <c r="J2345" s="910">
        <f>'55'!E36</f>
        <v>214</v>
      </c>
      <c r="K2345" s="231">
        <f t="shared" si="81"/>
        <v>214</v>
      </c>
    </row>
    <row r="2346" spans="1:11">
      <c r="A2346" s="381">
        <v>2346</v>
      </c>
      <c r="B2346" s="146" t="s">
        <v>525</v>
      </c>
      <c r="D2346" t="s">
        <v>905</v>
      </c>
      <c r="E2346" s="472"/>
      <c r="F2346" s="910">
        <f>'55'!C37</f>
        <v>0</v>
      </c>
      <c r="G2346" s="231">
        <f t="shared" si="82"/>
        <v>0</v>
      </c>
      <c r="I2346" s="472"/>
      <c r="J2346" s="910">
        <f>'55'!E37</f>
        <v>0</v>
      </c>
      <c r="K2346" s="231">
        <f t="shared" si="81"/>
        <v>0</v>
      </c>
    </row>
    <row r="2347" spans="1:11">
      <c r="A2347" s="381">
        <v>2347</v>
      </c>
      <c r="B2347" s="146" t="s">
        <v>502</v>
      </c>
      <c r="D2347" t="s">
        <v>905</v>
      </c>
      <c r="E2347" s="472"/>
      <c r="F2347" s="910">
        <f>'55'!C38</f>
        <v>0</v>
      </c>
      <c r="G2347" s="231">
        <f t="shared" si="82"/>
        <v>0</v>
      </c>
      <c r="I2347" s="472"/>
      <c r="J2347" s="910">
        <f>'55'!E38</f>
        <v>0</v>
      </c>
      <c r="K2347" s="231">
        <f t="shared" si="81"/>
        <v>0</v>
      </c>
    </row>
    <row r="2348" spans="1:11" ht="15.75">
      <c r="A2348" s="381">
        <v>2348</v>
      </c>
      <c r="B2348" s="341" t="s">
        <v>106</v>
      </c>
      <c r="D2348" t="s">
        <v>905</v>
      </c>
      <c r="E2348" s="472"/>
      <c r="F2348" s="910">
        <f>'55'!C39</f>
        <v>197915</v>
      </c>
      <c r="G2348" s="231">
        <f t="shared" si="82"/>
        <v>197915</v>
      </c>
      <c r="I2348" s="472"/>
      <c r="J2348" s="910">
        <f>'55'!E39</f>
        <v>219166</v>
      </c>
      <c r="K2348" s="231">
        <f>J2348-I2348</f>
        <v>219166</v>
      </c>
    </row>
    <row r="2349" spans="1:11" ht="15.75">
      <c r="A2349" s="381">
        <v>2349</v>
      </c>
      <c r="B2349" s="341" t="s">
        <v>282</v>
      </c>
      <c r="E2349" s="472"/>
      <c r="G2349" s="231">
        <f t="shared" si="82"/>
        <v>0</v>
      </c>
      <c r="I2349" s="472"/>
      <c r="K2349" s="231">
        <f t="shared" si="81"/>
        <v>0</v>
      </c>
    </row>
    <row r="2350" spans="1:11">
      <c r="A2350" s="381">
        <v>2350</v>
      </c>
      <c r="B2350" s="146" t="s">
        <v>318</v>
      </c>
      <c r="D2350" t="s">
        <v>905</v>
      </c>
      <c r="E2350" s="472"/>
      <c r="F2350" s="910">
        <f>'55'!C42</f>
        <v>0</v>
      </c>
      <c r="G2350" s="231">
        <f t="shared" si="82"/>
        <v>0</v>
      </c>
      <c r="I2350" s="472"/>
      <c r="J2350" s="910">
        <f>'55'!E42</f>
        <v>0</v>
      </c>
      <c r="K2350" s="231">
        <f t="shared" si="81"/>
        <v>0</v>
      </c>
    </row>
    <row r="2351" spans="1:11">
      <c r="A2351" s="381">
        <v>2351</v>
      </c>
      <c r="B2351" s="146" t="s">
        <v>1017</v>
      </c>
      <c r="D2351" t="s">
        <v>905</v>
      </c>
      <c r="E2351" s="472"/>
      <c r="F2351" s="910">
        <f>'55'!C43</f>
        <v>0</v>
      </c>
      <c r="G2351" s="231">
        <f t="shared" si="82"/>
        <v>0</v>
      </c>
      <c r="I2351" s="472"/>
      <c r="J2351" s="910">
        <f>'55'!E43</f>
        <v>0</v>
      </c>
      <c r="K2351" s="231">
        <f t="shared" si="81"/>
        <v>0</v>
      </c>
    </row>
    <row r="2352" spans="1:11">
      <c r="A2352" s="381">
        <v>2352</v>
      </c>
      <c r="B2352" s="635" t="s">
        <v>272</v>
      </c>
      <c r="D2352" t="s">
        <v>905</v>
      </c>
      <c r="E2352" s="472"/>
      <c r="F2352" s="910">
        <f>'55'!C44</f>
        <v>0</v>
      </c>
      <c r="G2352" s="231">
        <f t="shared" si="82"/>
        <v>0</v>
      </c>
      <c r="I2352" s="472"/>
      <c r="J2352" s="910">
        <f>'55'!E44</f>
        <v>0</v>
      </c>
      <c r="K2352" s="231">
        <f t="shared" si="81"/>
        <v>0</v>
      </c>
    </row>
    <row r="2353" spans="1:12">
      <c r="A2353" s="381">
        <v>2353</v>
      </c>
      <c r="B2353" s="635" t="s">
        <v>1132</v>
      </c>
      <c r="D2353" t="s">
        <v>905</v>
      </c>
      <c r="E2353" s="472"/>
      <c r="F2353" s="910">
        <f>'55'!C45</f>
        <v>0</v>
      </c>
      <c r="G2353" s="231">
        <f t="shared" si="82"/>
        <v>0</v>
      </c>
      <c r="I2353" s="472"/>
      <c r="J2353" s="910">
        <f>'55'!E45</f>
        <v>0</v>
      </c>
      <c r="K2353" s="231">
        <f t="shared" si="81"/>
        <v>0</v>
      </c>
    </row>
    <row r="2354" spans="1:12">
      <c r="A2354" s="381">
        <v>2354</v>
      </c>
      <c r="B2354" s="146" t="s">
        <v>1516</v>
      </c>
      <c r="D2354" t="s">
        <v>905</v>
      </c>
      <c r="E2354" s="472"/>
      <c r="F2354" s="910">
        <f>'55'!C46</f>
        <v>0</v>
      </c>
      <c r="G2354" s="231">
        <f t="shared" si="82"/>
        <v>0</v>
      </c>
      <c r="I2354" s="472"/>
      <c r="J2354" s="910">
        <f>'55'!E46</f>
        <v>0</v>
      </c>
      <c r="K2354" s="231">
        <f t="shared" si="81"/>
        <v>0</v>
      </c>
    </row>
    <row r="2355" spans="1:12">
      <c r="A2355" s="381">
        <v>2355</v>
      </c>
      <c r="B2355" s="146" t="s">
        <v>275</v>
      </c>
      <c r="D2355" t="s">
        <v>905</v>
      </c>
      <c r="E2355" s="472"/>
      <c r="F2355" s="910">
        <f>'55'!C47</f>
        <v>0</v>
      </c>
      <c r="G2355" s="231">
        <f t="shared" si="82"/>
        <v>0</v>
      </c>
      <c r="I2355" s="472"/>
      <c r="J2355" s="910">
        <f>'55'!E47</f>
        <v>0</v>
      </c>
      <c r="K2355" s="231">
        <f t="shared" si="81"/>
        <v>0</v>
      </c>
    </row>
    <row r="2356" spans="1:12">
      <c r="A2356" s="381">
        <v>2356</v>
      </c>
      <c r="B2356" s="146" t="s">
        <v>437</v>
      </c>
      <c r="D2356" t="s">
        <v>905</v>
      </c>
      <c r="E2356" s="472"/>
      <c r="F2356" s="910">
        <f>'55'!C48</f>
        <v>0</v>
      </c>
      <c r="G2356" s="231">
        <f t="shared" si="82"/>
        <v>0</v>
      </c>
      <c r="I2356" s="472"/>
      <c r="J2356" s="910">
        <f>'55'!E48</f>
        <v>0</v>
      </c>
      <c r="K2356" s="231">
        <f t="shared" si="81"/>
        <v>0</v>
      </c>
    </row>
    <row r="2357" spans="1:12">
      <c r="A2357" s="381">
        <v>2357</v>
      </c>
      <c r="B2357" s="146" t="s">
        <v>438</v>
      </c>
      <c r="D2357" t="s">
        <v>905</v>
      </c>
      <c r="E2357" s="472"/>
      <c r="F2357" s="910">
        <f>'55'!C49</f>
        <v>0</v>
      </c>
      <c r="G2357" s="231">
        <f t="shared" si="82"/>
        <v>0</v>
      </c>
      <c r="I2357" s="472"/>
      <c r="J2357" s="910">
        <f>'55'!E49</f>
        <v>0</v>
      </c>
      <c r="K2357" s="231">
        <f t="shared" si="81"/>
        <v>0</v>
      </c>
    </row>
    <row r="2358" spans="1:12">
      <c r="A2358" s="381">
        <v>2358</v>
      </c>
      <c r="B2358" s="146" t="s">
        <v>439</v>
      </c>
      <c r="D2358" t="s">
        <v>905</v>
      </c>
      <c r="E2358" s="472"/>
      <c r="F2358" s="910">
        <f>'55'!C50</f>
        <v>0</v>
      </c>
      <c r="G2358" s="231">
        <f t="shared" si="82"/>
        <v>0</v>
      </c>
      <c r="I2358" s="472"/>
      <c r="J2358" s="910">
        <f>'55'!E50</f>
        <v>0</v>
      </c>
      <c r="K2358" s="231">
        <f t="shared" si="81"/>
        <v>0</v>
      </c>
    </row>
    <row r="2359" spans="1:12">
      <c r="A2359" s="381">
        <v>2359</v>
      </c>
      <c r="B2359" s="146" t="s">
        <v>440</v>
      </c>
      <c r="D2359" t="s">
        <v>905</v>
      </c>
      <c r="E2359" s="472"/>
      <c r="F2359" s="910">
        <f>'55'!C51</f>
        <v>0</v>
      </c>
      <c r="G2359" s="231">
        <f t="shared" si="82"/>
        <v>0</v>
      </c>
      <c r="I2359" s="472"/>
      <c r="J2359" s="910">
        <f>'55'!E51</f>
        <v>0</v>
      </c>
      <c r="K2359" s="231">
        <f t="shared" si="81"/>
        <v>0</v>
      </c>
    </row>
    <row r="2360" spans="1:12">
      <c r="A2360" s="381">
        <v>2360</v>
      </c>
      <c r="B2360" s="146" t="s">
        <v>441</v>
      </c>
      <c r="D2360" t="s">
        <v>905</v>
      </c>
      <c r="E2360" s="472"/>
      <c r="F2360" s="910">
        <f>'55'!C52</f>
        <v>0</v>
      </c>
      <c r="G2360" s="231">
        <f t="shared" si="82"/>
        <v>0</v>
      </c>
      <c r="I2360" s="472"/>
      <c r="J2360" s="910">
        <f>'55'!E52</f>
        <v>0</v>
      </c>
      <c r="K2360" s="231">
        <f t="shared" ref="K2360:K2380" si="83">J2360-I2360</f>
        <v>0</v>
      </c>
    </row>
    <row r="2361" spans="1:12">
      <c r="A2361" s="381">
        <v>2361</v>
      </c>
      <c r="B2361" s="146" t="s">
        <v>1157</v>
      </c>
      <c r="D2361" t="s">
        <v>905</v>
      </c>
      <c r="E2361" s="472"/>
      <c r="F2361" s="910">
        <f>'55'!C53</f>
        <v>0</v>
      </c>
      <c r="G2361" s="231">
        <f t="shared" si="82"/>
        <v>0</v>
      </c>
      <c r="I2361" s="472"/>
      <c r="J2361" s="910">
        <f>'55'!E53</f>
        <v>0</v>
      </c>
      <c r="K2361" s="231">
        <f t="shared" si="83"/>
        <v>0</v>
      </c>
    </row>
    <row r="2362" spans="1:12">
      <c r="A2362" s="381">
        <v>2362</v>
      </c>
      <c r="B2362" s="146" t="s">
        <v>110</v>
      </c>
      <c r="D2362" t="s">
        <v>905</v>
      </c>
      <c r="E2362" s="472"/>
      <c r="F2362" s="910">
        <f>'55'!C54</f>
        <v>0</v>
      </c>
      <c r="G2362" s="231">
        <f t="shared" si="82"/>
        <v>0</v>
      </c>
      <c r="I2362" s="472"/>
      <c r="J2362" s="910">
        <f>'55'!E54</f>
        <v>0</v>
      </c>
      <c r="K2362" s="231">
        <f t="shared" si="83"/>
        <v>0</v>
      </c>
    </row>
    <row r="2363" spans="1:12">
      <c r="A2363" s="381">
        <v>2363</v>
      </c>
      <c r="B2363" s="146" t="s">
        <v>1043</v>
      </c>
      <c r="C2363" s="388"/>
      <c r="D2363" s="388" t="s">
        <v>905</v>
      </c>
      <c r="E2363" s="947"/>
      <c r="F2363" s="910">
        <f>'55'!C55</f>
        <v>0</v>
      </c>
      <c r="G2363" s="231">
        <f t="shared" si="82"/>
        <v>0</v>
      </c>
      <c r="H2363" s="405"/>
      <c r="I2363" s="947"/>
      <c r="J2363" s="910">
        <f>'55'!E55</f>
        <v>0</v>
      </c>
      <c r="K2363" s="231">
        <f t="shared" si="83"/>
        <v>0</v>
      </c>
      <c r="L2363" s="405"/>
    </row>
    <row r="2364" spans="1:12">
      <c r="A2364" s="381">
        <v>2364</v>
      </c>
      <c r="B2364" s="146" t="s">
        <v>1044</v>
      </c>
      <c r="C2364" s="388"/>
      <c r="D2364" s="388" t="s">
        <v>905</v>
      </c>
      <c r="E2364" s="947"/>
      <c r="F2364" s="910">
        <f>'55'!C56</f>
        <v>0</v>
      </c>
      <c r="G2364" s="231">
        <f t="shared" si="82"/>
        <v>0</v>
      </c>
      <c r="H2364" s="405"/>
      <c r="I2364" s="947"/>
      <c r="J2364" s="910">
        <f>'55'!E56</f>
        <v>0</v>
      </c>
      <c r="K2364" s="231">
        <f t="shared" si="83"/>
        <v>0</v>
      </c>
      <c r="L2364" s="405"/>
    </row>
    <row r="2365" spans="1:12">
      <c r="A2365" s="381">
        <v>2365</v>
      </c>
      <c r="B2365" s="146" t="s">
        <v>294</v>
      </c>
      <c r="D2365" t="s">
        <v>905</v>
      </c>
      <c r="E2365" s="472"/>
      <c r="F2365" s="910">
        <f>'55'!C57</f>
        <v>0</v>
      </c>
      <c r="G2365" s="231">
        <f t="shared" si="82"/>
        <v>0</v>
      </c>
      <c r="I2365" s="472"/>
      <c r="J2365" s="910">
        <f>'55'!E57</f>
        <v>0</v>
      </c>
      <c r="K2365" s="231">
        <f t="shared" si="83"/>
        <v>0</v>
      </c>
    </row>
    <row r="2366" spans="1:12">
      <c r="A2366" s="381">
        <v>2366</v>
      </c>
      <c r="B2366" s="146" t="s">
        <v>295</v>
      </c>
      <c r="D2366" t="s">
        <v>905</v>
      </c>
      <c r="E2366" s="472"/>
      <c r="F2366" s="910">
        <f>'55'!C58</f>
        <v>0</v>
      </c>
      <c r="G2366" s="231">
        <f t="shared" si="82"/>
        <v>0</v>
      </c>
      <c r="I2366" s="472"/>
      <c r="J2366" s="910">
        <f>'55'!E58</f>
        <v>0</v>
      </c>
      <c r="K2366" s="231">
        <f t="shared" si="83"/>
        <v>0</v>
      </c>
    </row>
    <row r="2367" spans="1:12">
      <c r="A2367" s="381">
        <v>2367</v>
      </c>
      <c r="B2367" s="146" t="s">
        <v>1527</v>
      </c>
      <c r="D2367" t="s">
        <v>905</v>
      </c>
      <c r="E2367" s="472"/>
      <c r="F2367" s="910">
        <f>'55'!C59</f>
        <v>26465</v>
      </c>
      <c r="G2367" s="231">
        <f t="shared" si="82"/>
        <v>26465</v>
      </c>
      <c r="I2367" s="472"/>
      <c r="J2367" s="910">
        <f>'55'!E59</f>
        <v>13330</v>
      </c>
      <c r="K2367" s="231">
        <f t="shared" si="83"/>
        <v>13330</v>
      </c>
    </row>
    <row r="2368" spans="1:12">
      <c r="A2368" s="381">
        <v>2368</v>
      </c>
      <c r="B2368" s="146" t="s">
        <v>445</v>
      </c>
      <c r="D2368" t="s">
        <v>905</v>
      </c>
      <c r="E2368" s="472"/>
      <c r="F2368" s="910">
        <f>'55'!C60</f>
        <v>0</v>
      </c>
      <c r="G2368" s="231">
        <f t="shared" si="82"/>
        <v>0</v>
      </c>
      <c r="I2368" s="472"/>
      <c r="J2368" s="910">
        <f>'55'!E60</f>
        <v>0</v>
      </c>
      <c r="K2368" s="231">
        <f t="shared" si="83"/>
        <v>0</v>
      </c>
    </row>
    <row r="2369" spans="1:11">
      <c r="A2369" s="381">
        <v>2369</v>
      </c>
      <c r="B2369" s="146" t="s">
        <v>433</v>
      </c>
      <c r="D2369" t="s">
        <v>905</v>
      </c>
      <c r="E2369" s="472"/>
      <c r="F2369" s="910">
        <f>'55'!C61</f>
        <v>49588</v>
      </c>
      <c r="G2369" s="231">
        <f t="shared" si="82"/>
        <v>49588</v>
      </c>
      <c r="I2369" s="472"/>
      <c r="J2369" s="910">
        <f>'55'!E61</f>
        <v>27722</v>
      </c>
      <c r="K2369" s="231">
        <f t="shared" si="83"/>
        <v>27722</v>
      </c>
    </row>
    <row r="2370" spans="1:11">
      <c r="A2370" s="381">
        <v>2370</v>
      </c>
      <c r="B2370" s="388" t="s">
        <v>1680</v>
      </c>
      <c r="D2370" t="s">
        <v>905</v>
      </c>
      <c r="E2370" s="472"/>
      <c r="F2370" s="910">
        <f>'55'!C62</f>
        <v>4673</v>
      </c>
      <c r="G2370" s="231">
        <f>F2370-E2370</f>
        <v>4673</v>
      </c>
      <c r="I2370" s="472"/>
      <c r="J2370" s="910">
        <f>'55'!E62</f>
        <v>0</v>
      </c>
      <c r="K2370" s="231">
        <f>J2370-I2370</f>
        <v>0</v>
      </c>
    </row>
    <row r="2371" spans="1:11">
      <c r="A2371" s="381">
        <v>2371</v>
      </c>
      <c r="B2371" s="146" t="s">
        <v>296</v>
      </c>
      <c r="D2371" t="s">
        <v>905</v>
      </c>
      <c r="E2371" s="472"/>
      <c r="F2371" s="910">
        <f>'55'!C63</f>
        <v>0</v>
      </c>
      <c r="G2371" s="231">
        <f t="shared" si="82"/>
        <v>0</v>
      </c>
      <c r="I2371" s="472"/>
      <c r="J2371" s="910">
        <f>'55'!E63</f>
        <v>0</v>
      </c>
      <c r="K2371" s="231">
        <f t="shared" si="83"/>
        <v>0</v>
      </c>
    </row>
    <row r="2372" spans="1:11">
      <c r="A2372" s="381">
        <v>2372</v>
      </c>
      <c r="B2372" s="146" t="s">
        <v>1135</v>
      </c>
      <c r="D2372" t="s">
        <v>905</v>
      </c>
      <c r="E2372" s="472"/>
      <c r="F2372" s="910">
        <f>'55'!C64</f>
        <v>0</v>
      </c>
      <c r="G2372" s="231">
        <f t="shared" si="82"/>
        <v>0</v>
      </c>
      <c r="I2372" s="472"/>
      <c r="J2372" s="910">
        <f>'55'!E64</f>
        <v>0</v>
      </c>
      <c r="K2372" s="231">
        <f t="shared" si="83"/>
        <v>0</v>
      </c>
    </row>
    <row r="2373" spans="1:11">
      <c r="A2373" s="381">
        <v>2373</v>
      </c>
      <c r="B2373" s="146" t="s">
        <v>467</v>
      </c>
      <c r="D2373" t="s">
        <v>905</v>
      </c>
      <c r="E2373" s="472"/>
      <c r="F2373" s="910">
        <f>'55'!C65</f>
        <v>0</v>
      </c>
      <c r="G2373" s="231">
        <f t="shared" si="82"/>
        <v>0</v>
      </c>
      <c r="I2373" s="472"/>
      <c r="J2373" s="910">
        <f>'55'!E65</f>
        <v>0</v>
      </c>
      <c r="K2373" s="231">
        <f t="shared" si="83"/>
        <v>0</v>
      </c>
    </row>
    <row r="2374" spans="1:11">
      <c r="A2374" s="381">
        <v>2374</v>
      </c>
      <c r="B2374" s="146" t="s">
        <v>434</v>
      </c>
      <c r="D2374" t="s">
        <v>905</v>
      </c>
      <c r="E2374" s="472"/>
      <c r="F2374" s="910">
        <f>'55'!C66</f>
        <v>0</v>
      </c>
      <c r="G2374" s="231">
        <f t="shared" si="82"/>
        <v>0</v>
      </c>
      <c r="I2374" s="472"/>
      <c r="J2374" s="910">
        <f>'55'!E66</f>
        <v>0</v>
      </c>
      <c r="K2374" s="231">
        <f t="shared" si="83"/>
        <v>0</v>
      </c>
    </row>
    <row r="2375" spans="1:11">
      <c r="A2375" s="381">
        <v>2375</v>
      </c>
      <c r="B2375" s="146" t="s">
        <v>435</v>
      </c>
      <c r="D2375" t="s">
        <v>905</v>
      </c>
      <c r="E2375" s="472"/>
      <c r="F2375" s="910">
        <f>'55'!C67</f>
        <v>0</v>
      </c>
      <c r="G2375" s="231">
        <f t="shared" si="82"/>
        <v>0</v>
      </c>
      <c r="I2375" s="472"/>
      <c r="J2375" s="910">
        <f>'55'!E67</f>
        <v>0</v>
      </c>
      <c r="K2375" s="231">
        <f t="shared" si="83"/>
        <v>0</v>
      </c>
    </row>
    <row r="2376" spans="1:11">
      <c r="A2376" s="381">
        <v>2376</v>
      </c>
      <c r="B2376" s="146" t="s">
        <v>436</v>
      </c>
      <c r="D2376" t="s">
        <v>905</v>
      </c>
      <c r="E2376" s="472"/>
      <c r="F2376" s="910">
        <f>'55'!C68</f>
        <v>0</v>
      </c>
      <c r="G2376" s="231">
        <f t="shared" si="82"/>
        <v>0</v>
      </c>
      <c r="I2376" s="472"/>
      <c r="J2376" s="910">
        <f>'55'!E68</f>
        <v>0</v>
      </c>
      <c r="K2376" s="231">
        <f t="shared" si="83"/>
        <v>0</v>
      </c>
    </row>
    <row r="2377" spans="1:11">
      <c r="A2377" s="381">
        <v>2377</v>
      </c>
      <c r="B2377" s="146" t="s">
        <v>446</v>
      </c>
      <c r="D2377" t="s">
        <v>905</v>
      </c>
      <c r="E2377" s="472"/>
      <c r="F2377" s="910">
        <f>'55'!C69</f>
        <v>0</v>
      </c>
      <c r="G2377" s="231">
        <f t="shared" si="82"/>
        <v>0</v>
      </c>
      <c r="I2377" s="472"/>
      <c r="J2377" s="910">
        <f>'55'!E69</f>
        <v>0</v>
      </c>
      <c r="K2377" s="231">
        <f t="shared" si="83"/>
        <v>0</v>
      </c>
    </row>
    <row r="2378" spans="1:11">
      <c r="A2378" s="381">
        <v>2378</v>
      </c>
      <c r="B2378" s="146" t="s">
        <v>298</v>
      </c>
      <c r="D2378" t="s">
        <v>905</v>
      </c>
      <c r="E2378" s="472"/>
      <c r="F2378" s="910">
        <f>'55'!C70</f>
        <v>0</v>
      </c>
      <c r="G2378" s="231">
        <f t="shared" si="82"/>
        <v>0</v>
      </c>
      <c r="I2378" s="472"/>
      <c r="J2378" s="910">
        <f>'55'!E70</f>
        <v>0</v>
      </c>
      <c r="K2378" s="231">
        <f t="shared" si="83"/>
        <v>0</v>
      </c>
    </row>
    <row r="2379" spans="1:11">
      <c r="A2379" s="381">
        <v>2379</v>
      </c>
      <c r="B2379" s="146" t="s">
        <v>525</v>
      </c>
      <c r="D2379" t="s">
        <v>905</v>
      </c>
      <c r="E2379" s="472"/>
      <c r="F2379" s="910">
        <f>'55'!C71</f>
        <v>0</v>
      </c>
      <c r="G2379" s="231">
        <f t="shared" si="82"/>
        <v>0</v>
      </c>
      <c r="I2379" s="472"/>
      <c r="J2379" s="910">
        <f>'55'!E71</f>
        <v>0</v>
      </c>
      <c r="K2379" s="231">
        <f t="shared" si="83"/>
        <v>0</v>
      </c>
    </row>
    <row r="2380" spans="1:11">
      <c r="A2380" s="381">
        <v>2380</v>
      </c>
      <c r="B2380" s="146" t="s">
        <v>502</v>
      </c>
      <c r="D2380" t="s">
        <v>905</v>
      </c>
      <c r="E2380" s="472"/>
      <c r="F2380" s="910">
        <f>'55'!C72</f>
        <v>0</v>
      </c>
      <c r="G2380" s="231">
        <f t="shared" si="82"/>
        <v>0</v>
      </c>
      <c r="I2380" s="472"/>
      <c r="J2380" s="910">
        <f>'55'!E72</f>
        <v>0</v>
      </c>
      <c r="K2380" s="231">
        <f t="shared" si="83"/>
        <v>0</v>
      </c>
    </row>
    <row r="2381" spans="1:11" ht="15.75">
      <c r="A2381" s="381">
        <v>2381</v>
      </c>
      <c r="B2381" s="341" t="s">
        <v>77</v>
      </c>
      <c r="D2381" t="s">
        <v>905</v>
      </c>
      <c r="E2381" s="472"/>
      <c r="F2381" s="910">
        <f>'55'!C73</f>
        <v>80726</v>
      </c>
      <c r="G2381" s="231">
        <f>F2381-E2381</f>
        <v>80726</v>
      </c>
      <c r="I2381" s="472"/>
      <c r="J2381" s="910">
        <f>'55'!E73</f>
        <v>41052</v>
      </c>
      <c r="K2381" s="231">
        <f>J2381-I2381</f>
        <v>41052</v>
      </c>
    </row>
    <row r="2382" spans="1:11" ht="15.75">
      <c r="A2382" s="381">
        <v>2382</v>
      </c>
      <c r="B2382" s="341" t="s">
        <v>106</v>
      </c>
      <c r="D2382" t="s">
        <v>905</v>
      </c>
      <c r="E2382" s="472"/>
      <c r="F2382" s="910">
        <f>'55'!C74</f>
        <v>278641</v>
      </c>
      <c r="G2382" s="231">
        <f t="shared" si="82"/>
        <v>278641</v>
      </c>
      <c r="I2382" s="472"/>
      <c r="J2382" s="910">
        <f>'55'!E74</f>
        <v>260218</v>
      </c>
      <c r="K2382" s="231">
        <f>J2382-I2382</f>
        <v>260218</v>
      </c>
    </row>
    <row r="2383" spans="1:11" ht="17.25">
      <c r="A2383" s="381">
        <v>2383</v>
      </c>
      <c r="B2383" s="937" t="s">
        <v>826</v>
      </c>
      <c r="C2383" s="468"/>
      <c r="E2383" s="472"/>
      <c r="F2383" s="718"/>
      <c r="G2383" s="231">
        <f t="shared" ref="G2383:G2446" si="84">F2383-E2383</f>
        <v>0</v>
      </c>
      <c r="I2383" s="472"/>
      <c r="J2383" s="718"/>
      <c r="K2383" s="231">
        <f t="shared" ref="K2383:K2446" si="85">J2383-I2383</f>
        <v>0</v>
      </c>
    </row>
    <row r="2384" spans="1:11" ht="15.75">
      <c r="A2384" s="381">
        <v>2384</v>
      </c>
      <c r="B2384" s="937" t="s">
        <v>271</v>
      </c>
      <c r="E2384" s="472"/>
      <c r="F2384" s="718"/>
      <c r="G2384" s="231">
        <f t="shared" si="84"/>
        <v>0</v>
      </c>
      <c r="I2384" s="472"/>
      <c r="J2384" s="718"/>
      <c r="K2384" s="231">
        <f t="shared" si="85"/>
        <v>0</v>
      </c>
    </row>
    <row r="2385" spans="1:11">
      <c r="A2385" s="381">
        <v>2385</v>
      </c>
      <c r="B2385" s="936" t="s">
        <v>417</v>
      </c>
      <c r="D2385" t="s">
        <v>905</v>
      </c>
      <c r="E2385" s="472"/>
      <c r="F2385" s="718"/>
      <c r="G2385" s="231">
        <f t="shared" si="84"/>
        <v>0</v>
      </c>
      <c r="I2385" s="472"/>
      <c r="J2385" s="718"/>
      <c r="K2385" s="231">
        <f t="shared" si="85"/>
        <v>0</v>
      </c>
    </row>
    <row r="2386" spans="1:11">
      <c r="A2386" s="381">
        <v>2386</v>
      </c>
      <c r="B2386" s="936" t="s">
        <v>1097</v>
      </c>
      <c r="D2386" t="s">
        <v>905</v>
      </c>
      <c r="E2386" s="472"/>
      <c r="F2386" s="718"/>
      <c r="G2386" s="231">
        <f t="shared" si="84"/>
        <v>0</v>
      </c>
      <c r="I2386" s="472"/>
      <c r="J2386" s="718"/>
      <c r="K2386" s="231">
        <f t="shared" si="85"/>
        <v>0</v>
      </c>
    </row>
    <row r="2387" spans="1:11">
      <c r="A2387" s="381">
        <v>2387</v>
      </c>
      <c r="B2387" s="936" t="s">
        <v>1098</v>
      </c>
      <c r="E2387" s="472"/>
      <c r="F2387" s="718"/>
      <c r="G2387" s="231">
        <f t="shared" si="84"/>
        <v>0</v>
      </c>
      <c r="I2387" s="472"/>
      <c r="J2387" s="718"/>
      <c r="K2387" s="231">
        <f t="shared" si="85"/>
        <v>0</v>
      </c>
    </row>
    <row r="2388" spans="1:11">
      <c r="A2388" s="381">
        <v>2388</v>
      </c>
      <c r="B2388" s="936" t="s">
        <v>318</v>
      </c>
      <c r="D2388" t="s">
        <v>905</v>
      </c>
      <c r="E2388" s="472"/>
      <c r="F2388" s="718"/>
      <c r="G2388" s="231">
        <f t="shared" si="84"/>
        <v>0</v>
      </c>
      <c r="I2388" s="472"/>
      <c r="J2388" s="718"/>
      <c r="K2388" s="231">
        <f t="shared" si="85"/>
        <v>0</v>
      </c>
    </row>
    <row r="2389" spans="1:11">
      <c r="A2389" s="381">
        <v>2389</v>
      </c>
      <c r="B2389" s="936" t="s">
        <v>1154</v>
      </c>
      <c r="D2389" t="s">
        <v>905</v>
      </c>
      <c r="E2389" s="472"/>
      <c r="F2389" s="718"/>
      <c r="G2389" s="231">
        <f t="shared" si="84"/>
        <v>0</v>
      </c>
      <c r="I2389" s="472"/>
      <c r="J2389" s="718"/>
      <c r="K2389" s="231">
        <f t="shared" si="85"/>
        <v>0</v>
      </c>
    </row>
    <row r="2390" spans="1:11" ht="15.75">
      <c r="A2390" s="381">
        <v>2390</v>
      </c>
      <c r="B2390" s="937" t="s">
        <v>1099</v>
      </c>
      <c r="E2390" s="472"/>
      <c r="F2390" s="718"/>
      <c r="G2390" s="231">
        <f t="shared" si="84"/>
        <v>0</v>
      </c>
      <c r="I2390" s="472"/>
      <c r="J2390" s="718"/>
      <c r="K2390" s="231">
        <f t="shared" si="85"/>
        <v>0</v>
      </c>
    </row>
    <row r="2391" spans="1:11">
      <c r="A2391" s="381">
        <v>2391</v>
      </c>
      <c r="B2391" s="936" t="s">
        <v>1155</v>
      </c>
      <c r="D2391" t="s">
        <v>905</v>
      </c>
      <c r="E2391" s="472"/>
      <c r="F2391" s="718"/>
      <c r="G2391" s="231">
        <f t="shared" si="84"/>
        <v>0</v>
      </c>
      <c r="I2391" s="472"/>
      <c r="J2391" s="718"/>
      <c r="K2391" s="231">
        <f t="shared" si="85"/>
        <v>0</v>
      </c>
    </row>
    <row r="2392" spans="1:11">
      <c r="A2392" s="381">
        <v>2392</v>
      </c>
      <c r="B2392" s="936" t="s">
        <v>1156</v>
      </c>
      <c r="D2392" t="s">
        <v>905</v>
      </c>
      <c r="E2392" s="472"/>
      <c r="F2392" s="718"/>
      <c r="G2392" s="231">
        <f t="shared" si="84"/>
        <v>0</v>
      </c>
      <c r="I2392" s="472"/>
      <c r="J2392" s="718"/>
      <c r="K2392" s="231">
        <f t="shared" si="85"/>
        <v>0</v>
      </c>
    </row>
    <row r="2393" spans="1:11">
      <c r="A2393" s="381">
        <v>2393</v>
      </c>
      <c r="B2393" s="936" t="s">
        <v>1100</v>
      </c>
      <c r="D2393" t="s">
        <v>905</v>
      </c>
      <c r="E2393" s="472"/>
      <c r="F2393" s="718"/>
      <c r="G2393" s="231">
        <f t="shared" si="84"/>
        <v>0</v>
      </c>
      <c r="I2393" s="472"/>
      <c r="J2393" s="718"/>
      <c r="K2393" s="231">
        <f t="shared" si="85"/>
        <v>0</v>
      </c>
    </row>
    <row r="2394" spans="1:11">
      <c r="A2394" s="381">
        <v>2394</v>
      </c>
      <c r="B2394" s="936" t="s">
        <v>1527</v>
      </c>
      <c r="D2394" t="s">
        <v>905</v>
      </c>
      <c r="E2394" s="472"/>
      <c r="F2394" s="718"/>
      <c r="G2394" s="231">
        <f t="shared" si="84"/>
        <v>0</v>
      </c>
      <c r="I2394" s="472"/>
      <c r="J2394" s="718"/>
      <c r="K2394" s="231">
        <f t="shared" si="85"/>
        <v>0</v>
      </c>
    </row>
    <row r="2395" spans="1:11">
      <c r="A2395" s="381">
        <v>2395</v>
      </c>
      <c r="B2395" s="936" t="s">
        <v>323</v>
      </c>
      <c r="D2395" t="s">
        <v>905</v>
      </c>
      <c r="E2395" s="472"/>
      <c r="F2395" s="718"/>
      <c r="G2395" s="231">
        <f t="shared" si="84"/>
        <v>0</v>
      </c>
      <c r="I2395" s="472"/>
      <c r="J2395" s="718"/>
      <c r="K2395" s="231">
        <f t="shared" si="85"/>
        <v>0</v>
      </c>
    </row>
    <row r="2396" spans="1:11" ht="15.75">
      <c r="A2396" s="381">
        <v>2396</v>
      </c>
      <c r="B2396" s="937" t="s">
        <v>106</v>
      </c>
      <c r="D2396" t="s">
        <v>905</v>
      </c>
      <c r="E2396" s="472"/>
      <c r="F2396" s="718"/>
      <c r="G2396" s="231">
        <f t="shared" si="84"/>
        <v>0</v>
      </c>
      <c r="I2396" s="472"/>
      <c r="J2396" s="718"/>
      <c r="K2396" s="231">
        <f t="shared" si="85"/>
        <v>0</v>
      </c>
    </row>
    <row r="2397" spans="1:11" ht="15.75">
      <c r="A2397" s="381">
        <v>2397</v>
      </c>
      <c r="B2397" s="937" t="s">
        <v>303</v>
      </c>
      <c r="E2397" s="472"/>
      <c r="F2397" s="718"/>
      <c r="G2397" s="231">
        <f t="shared" si="84"/>
        <v>0</v>
      </c>
      <c r="I2397" s="472"/>
      <c r="J2397" s="718"/>
      <c r="K2397" s="231">
        <f t="shared" si="85"/>
        <v>0</v>
      </c>
    </row>
    <row r="2398" spans="1:11">
      <c r="A2398" s="381">
        <v>2398</v>
      </c>
      <c r="B2398" s="936" t="s">
        <v>417</v>
      </c>
      <c r="D2398" t="s">
        <v>905</v>
      </c>
      <c r="E2398" s="472"/>
      <c r="F2398" s="718"/>
      <c r="G2398" s="231">
        <f t="shared" si="84"/>
        <v>0</v>
      </c>
      <c r="I2398" s="472"/>
      <c r="J2398" s="718"/>
      <c r="K2398" s="231">
        <f t="shared" si="85"/>
        <v>0</v>
      </c>
    </row>
    <row r="2399" spans="1:11">
      <c r="A2399" s="381">
        <v>2399</v>
      </c>
      <c r="B2399" s="936" t="s">
        <v>1097</v>
      </c>
      <c r="D2399" t="s">
        <v>905</v>
      </c>
      <c r="E2399" s="472"/>
      <c r="F2399" s="718"/>
      <c r="G2399" s="231">
        <f t="shared" si="84"/>
        <v>0</v>
      </c>
      <c r="I2399" s="472"/>
      <c r="J2399" s="718"/>
      <c r="K2399" s="231">
        <f t="shared" si="85"/>
        <v>0</v>
      </c>
    </row>
    <row r="2400" spans="1:11">
      <c r="A2400" s="381">
        <v>2400</v>
      </c>
      <c r="B2400" s="936" t="s">
        <v>1098</v>
      </c>
      <c r="E2400" s="472"/>
      <c r="F2400" s="718"/>
      <c r="G2400" s="231">
        <f t="shared" si="84"/>
        <v>0</v>
      </c>
      <c r="I2400" s="472"/>
      <c r="J2400" s="718"/>
      <c r="K2400" s="231">
        <f t="shared" si="85"/>
        <v>0</v>
      </c>
    </row>
    <row r="2401" spans="1:11">
      <c r="A2401" s="381">
        <v>2401</v>
      </c>
      <c r="B2401" s="936" t="s">
        <v>318</v>
      </c>
      <c r="D2401" t="s">
        <v>905</v>
      </c>
      <c r="E2401" s="472"/>
      <c r="F2401" s="718"/>
      <c r="G2401" s="231">
        <f t="shared" si="84"/>
        <v>0</v>
      </c>
      <c r="I2401" s="472"/>
      <c r="J2401" s="718"/>
      <c r="K2401" s="231">
        <f t="shared" si="85"/>
        <v>0</v>
      </c>
    </row>
    <row r="2402" spans="1:11">
      <c r="A2402" s="381">
        <v>2402</v>
      </c>
      <c r="B2402" s="936" t="s">
        <v>1154</v>
      </c>
      <c r="D2402" t="s">
        <v>905</v>
      </c>
      <c r="E2402" s="472"/>
      <c r="F2402" s="718"/>
      <c r="G2402" s="231">
        <f t="shared" si="84"/>
        <v>0</v>
      </c>
      <c r="I2402" s="472"/>
      <c r="J2402" s="718"/>
      <c r="K2402" s="231">
        <f t="shared" si="85"/>
        <v>0</v>
      </c>
    </row>
    <row r="2403" spans="1:11">
      <c r="A2403" s="381">
        <v>2403</v>
      </c>
      <c r="B2403" s="936" t="s">
        <v>1099</v>
      </c>
      <c r="E2403" s="472"/>
      <c r="F2403" s="718"/>
      <c r="G2403" s="231">
        <f t="shared" si="84"/>
        <v>0</v>
      </c>
      <c r="I2403" s="472"/>
      <c r="J2403" s="718"/>
      <c r="K2403" s="231">
        <f t="shared" si="85"/>
        <v>0</v>
      </c>
    </row>
    <row r="2404" spans="1:11">
      <c r="A2404" s="381">
        <v>2404</v>
      </c>
      <c r="B2404" s="936" t="s">
        <v>1155</v>
      </c>
      <c r="D2404" t="s">
        <v>905</v>
      </c>
      <c r="E2404" s="472"/>
      <c r="F2404" s="718"/>
      <c r="G2404" s="231">
        <f t="shared" si="84"/>
        <v>0</v>
      </c>
      <c r="I2404" s="472"/>
      <c r="J2404" s="718"/>
      <c r="K2404" s="231">
        <f t="shared" si="85"/>
        <v>0</v>
      </c>
    </row>
    <row r="2405" spans="1:11">
      <c r="A2405" s="381">
        <v>2405</v>
      </c>
      <c r="B2405" s="936" t="s">
        <v>1156</v>
      </c>
      <c r="D2405" t="s">
        <v>905</v>
      </c>
      <c r="E2405" s="472"/>
      <c r="F2405" s="718"/>
      <c r="G2405" s="231">
        <f t="shared" si="84"/>
        <v>0</v>
      </c>
      <c r="I2405" s="472"/>
      <c r="J2405" s="718"/>
      <c r="K2405" s="231">
        <f t="shared" si="85"/>
        <v>0</v>
      </c>
    </row>
    <row r="2406" spans="1:11">
      <c r="A2406" s="381">
        <v>2406</v>
      </c>
      <c r="B2406" s="936" t="s">
        <v>1100</v>
      </c>
      <c r="D2406" t="s">
        <v>905</v>
      </c>
      <c r="E2406" s="472"/>
      <c r="F2406" s="718"/>
      <c r="G2406" s="231">
        <f t="shared" si="84"/>
        <v>0</v>
      </c>
      <c r="I2406" s="472"/>
      <c r="J2406" s="718"/>
      <c r="K2406" s="231">
        <f t="shared" si="85"/>
        <v>0</v>
      </c>
    </row>
    <row r="2407" spans="1:11">
      <c r="A2407" s="381">
        <v>2407</v>
      </c>
      <c r="B2407" s="936" t="s">
        <v>1527</v>
      </c>
      <c r="D2407" t="s">
        <v>905</v>
      </c>
      <c r="E2407" s="472"/>
      <c r="F2407" s="718"/>
      <c r="G2407" s="231">
        <f t="shared" si="84"/>
        <v>0</v>
      </c>
      <c r="I2407" s="472"/>
      <c r="J2407" s="718"/>
      <c r="K2407" s="231">
        <f t="shared" si="85"/>
        <v>0</v>
      </c>
    </row>
    <row r="2408" spans="1:11">
      <c r="A2408" s="381">
        <v>2408</v>
      </c>
      <c r="B2408" s="936" t="s">
        <v>323</v>
      </c>
      <c r="D2408" t="s">
        <v>905</v>
      </c>
      <c r="E2408" s="472"/>
      <c r="F2408" s="718"/>
      <c r="G2408" s="231">
        <f t="shared" si="84"/>
        <v>0</v>
      </c>
      <c r="I2408" s="472"/>
      <c r="J2408" s="718"/>
      <c r="K2408" s="231">
        <f t="shared" si="85"/>
        <v>0</v>
      </c>
    </row>
    <row r="2409" spans="1:11" ht="15.75">
      <c r="A2409" s="381">
        <v>2409</v>
      </c>
      <c r="B2409" s="937" t="s">
        <v>106</v>
      </c>
      <c r="D2409" t="s">
        <v>905</v>
      </c>
      <c r="E2409" s="472"/>
      <c r="F2409" s="718"/>
      <c r="G2409" s="231">
        <f t="shared" si="84"/>
        <v>0</v>
      </c>
      <c r="I2409" s="472"/>
      <c r="J2409" s="718"/>
      <c r="K2409" s="231">
        <f t="shared" si="85"/>
        <v>0</v>
      </c>
    </row>
    <row r="2410" spans="1:11" ht="15.75">
      <c r="A2410" s="381">
        <v>2410</v>
      </c>
      <c r="B2410" s="937" t="s">
        <v>1145</v>
      </c>
      <c r="E2410" s="472"/>
      <c r="F2410" s="718"/>
      <c r="G2410" s="231">
        <f t="shared" si="84"/>
        <v>0</v>
      </c>
      <c r="I2410" s="472"/>
      <c r="J2410" s="718"/>
      <c r="K2410" s="231">
        <f t="shared" si="85"/>
        <v>0</v>
      </c>
    </row>
    <row r="2411" spans="1:11" ht="15.75">
      <c r="A2411" s="381">
        <v>2411</v>
      </c>
      <c r="B2411" s="937" t="s">
        <v>1207</v>
      </c>
      <c r="C2411" s="532"/>
      <c r="E2411" s="472"/>
      <c r="F2411" s="718"/>
      <c r="G2411" s="231">
        <f t="shared" si="84"/>
        <v>0</v>
      </c>
      <c r="I2411" s="472"/>
      <c r="J2411" s="718"/>
      <c r="K2411" s="231">
        <f t="shared" si="85"/>
        <v>0</v>
      </c>
    </row>
    <row r="2412" spans="1:11">
      <c r="A2412" s="381">
        <v>2412</v>
      </c>
      <c r="B2412" s="936" t="s">
        <v>1208</v>
      </c>
      <c r="C2412" s="532"/>
      <c r="E2412" s="472"/>
      <c r="F2412" s="718"/>
      <c r="G2412" s="231">
        <f t="shared" si="84"/>
        <v>0</v>
      </c>
      <c r="I2412" s="472"/>
      <c r="J2412" s="718"/>
      <c r="K2412" s="231">
        <f t="shared" si="85"/>
        <v>0</v>
      </c>
    </row>
    <row r="2413" spans="1:11">
      <c r="A2413" s="381">
        <v>2413</v>
      </c>
      <c r="B2413" s="936" t="s">
        <v>1209</v>
      </c>
      <c r="C2413" s="532"/>
      <c r="E2413" s="472"/>
      <c r="F2413" s="718"/>
      <c r="G2413" s="231">
        <f t="shared" si="84"/>
        <v>0</v>
      </c>
      <c r="I2413" s="472"/>
      <c r="J2413" s="718"/>
      <c r="K2413" s="231">
        <f t="shared" si="85"/>
        <v>0</v>
      </c>
    </row>
    <row r="2414" spans="1:11">
      <c r="A2414" s="381">
        <v>2414</v>
      </c>
      <c r="B2414" s="936" t="s">
        <v>1210</v>
      </c>
      <c r="C2414" s="532"/>
      <c r="E2414" s="472"/>
      <c r="F2414" s="718"/>
      <c r="G2414" s="231">
        <f t="shared" si="84"/>
        <v>0</v>
      </c>
      <c r="I2414" s="472"/>
      <c r="J2414" s="718"/>
      <c r="K2414" s="231">
        <f t="shared" si="85"/>
        <v>0</v>
      </c>
    </row>
    <row r="2415" spans="1:11">
      <c r="A2415" s="381">
        <v>2415</v>
      </c>
      <c r="B2415" s="936" t="s">
        <v>1211</v>
      </c>
      <c r="C2415" s="532"/>
      <c r="E2415" s="472"/>
      <c r="F2415" s="718"/>
      <c r="G2415" s="231">
        <f t="shared" si="84"/>
        <v>0</v>
      </c>
      <c r="I2415" s="472"/>
      <c r="J2415" s="718"/>
      <c r="K2415" s="231">
        <f t="shared" si="85"/>
        <v>0</v>
      </c>
    </row>
    <row r="2416" spans="1:11" ht="15.75">
      <c r="A2416" s="381">
        <v>2416</v>
      </c>
      <c r="B2416" s="937" t="s">
        <v>106</v>
      </c>
      <c r="C2416" s="532"/>
      <c r="E2416" s="472"/>
      <c r="F2416" s="718"/>
      <c r="G2416" s="231">
        <f t="shared" si="84"/>
        <v>0</v>
      </c>
      <c r="I2416" s="472"/>
      <c r="J2416" s="718"/>
      <c r="K2416" s="231">
        <f t="shared" si="85"/>
        <v>0</v>
      </c>
    </row>
    <row r="2417" spans="1:11">
      <c r="A2417" s="381">
        <v>2417</v>
      </c>
      <c r="B2417" s="936" t="s">
        <v>1212</v>
      </c>
      <c r="C2417" s="532"/>
      <c r="E2417" s="472"/>
      <c r="F2417" s="718"/>
      <c r="G2417" s="231">
        <f t="shared" si="84"/>
        <v>0</v>
      </c>
      <c r="I2417" s="472"/>
      <c r="J2417" s="718"/>
      <c r="K2417" s="231">
        <f t="shared" si="85"/>
        <v>0</v>
      </c>
    </row>
    <row r="2418" spans="1:11">
      <c r="A2418" s="381">
        <v>2418</v>
      </c>
      <c r="B2418" s="936" t="s">
        <v>1213</v>
      </c>
      <c r="C2418" s="532"/>
      <c r="E2418" s="472"/>
      <c r="F2418" s="718"/>
      <c r="G2418" s="231">
        <f t="shared" si="84"/>
        <v>0</v>
      </c>
      <c r="I2418" s="472"/>
      <c r="J2418" s="718"/>
      <c r="K2418" s="231">
        <f t="shared" si="85"/>
        <v>0</v>
      </c>
    </row>
    <row r="2419" spans="1:11">
      <c r="A2419" s="381">
        <v>2419</v>
      </c>
      <c r="B2419" s="936" t="s">
        <v>1214</v>
      </c>
      <c r="C2419" s="532"/>
      <c r="E2419" s="472"/>
      <c r="F2419" s="718"/>
      <c r="G2419" s="231">
        <f t="shared" si="84"/>
        <v>0</v>
      </c>
      <c r="I2419" s="472"/>
      <c r="J2419" s="718"/>
      <c r="K2419" s="231">
        <f t="shared" si="85"/>
        <v>0</v>
      </c>
    </row>
    <row r="2420" spans="1:11" ht="15.75">
      <c r="A2420" s="381">
        <v>2420</v>
      </c>
      <c r="B2420" s="937" t="s">
        <v>106</v>
      </c>
      <c r="C2420" s="532"/>
      <c r="E2420" s="472"/>
      <c r="F2420" s="718"/>
      <c r="G2420" s="231">
        <f t="shared" si="84"/>
        <v>0</v>
      </c>
      <c r="I2420" s="472"/>
      <c r="J2420" s="718"/>
      <c r="K2420" s="231">
        <f t="shared" si="85"/>
        <v>0</v>
      </c>
    </row>
    <row r="2421" spans="1:11">
      <c r="A2421" s="381">
        <v>2421</v>
      </c>
      <c r="B2421" s="936" t="s">
        <v>1215</v>
      </c>
      <c r="C2421" s="532"/>
      <c r="E2421" s="472"/>
      <c r="F2421" s="718"/>
      <c r="G2421" s="231">
        <f t="shared" si="84"/>
        <v>0</v>
      </c>
      <c r="I2421" s="472"/>
      <c r="J2421" s="718"/>
      <c r="K2421" s="231">
        <f t="shared" si="85"/>
        <v>0</v>
      </c>
    </row>
    <row r="2422" spans="1:11" ht="15.75">
      <c r="A2422" s="381">
        <v>2422</v>
      </c>
      <c r="B2422" s="341" t="s">
        <v>579</v>
      </c>
      <c r="E2422" s="472"/>
      <c r="G2422" s="231">
        <f t="shared" si="84"/>
        <v>0</v>
      </c>
      <c r="I2422" s="472"/>
      <c r="K2422" s="231">
        <f t="shared" si="85"/>
        <v>0</v>
      </c>
    </row>
    <row r="2423" spans="1:11" ht="15.75">
      <c r="A2423" s="381">
        <v>2423</v>
      </c>
      <c r="B2423" s="341" t="s">
        <v>271</v>
      </c>
      <c r="E2423" s="472"/>
      <c r="G2423" s="231">
        <f t="shared" si="84"/>
        <v>0</v>
      </c>
      <c r="I2423" s="472"/>
      <c r="K2423" s="231">
        <f t="shared" si="85"/>
        <v>0</v>
      </c>
    </row>
    <row r="2424" spans="1:11" ht="15.75">
      <c r="A2424" s="381">
        <v>2424</v>
      </c>
      <c r="B2424" s="341" t="s">
        <v>515</v>
      </c>
      <c r="E2424" s="472"/>
      <c r="G2424" s="231">
        <f t="shared" si="84"/>
        <v>0</v>
      </c>
      <c r="I2424" s="472"/>
      <c r="K2424" s="231">
        <f t="shared" si="85"/>
        <v>0</v>
      </c>
    </row>
    <row r="2425" spans="1:11">
      <c r="A2425" s="381">
        <v>2425</v>
      </c>
      <c r="B2425" s="146" t="s">
        <v>487</v>
      </c>
      <c r="D2425" t="s">
        <v>905</v>
      </c>
      <c r="E2425" s="472"/>
      <c r="F2425" s="910">
        <f>'56'!F23</f>
        <v>0</v>
      </c>
      <c r="G2425" s="231">
        <f t="shared" si="84"/>
        <v>0</v>
      </c>
      <c r="I2425" s="472"/>
      <c r="J2425" s="910">
        <f>'56'!H23</f>
        <v>0</v>
      </c>
      <c r="K2425" s="231">
        <f t="shared" si="85"/>
        <v>0</v>
      </c>
    </row>
    <row r="2426" spans="1:11">
      <c r="A2426" s="381">
        <v>2426</v>
      </c>
      <c r="B2426" s="146" t="s">
        <v>522</v>
      </c>
      <c r="D2426" t="s">
        <v>905</v>
      </c>
      <c r="E2426" s="472"/>
      <c r="F2426" s="910">
        <f>'56'!F24</f>
        <v>0</v>
      </c>
      <c r="G2426" s="231">
        <f t="shared" si="84"/>
        <v>0</v>
      </c>
      <c r="I2426" s="472"/>
      <c r="J2426" s="910">
        <f>'56'!H24</f>
        <v>0</v>
      </c>
      <c r="K2426" s="231">
        <f t="shared" si="85"/>
        <v>0</v>
      </c>
    </row>
    <row r="2427" spans="1:11">
      <c r="A2427" s="381">
        <v>2427</v>
      </c>
      <c r="B2427" s="146" t="s">
        <v>523</v>
      </c>
      <c r="D2427" t="s">
        <v>905</v>
      </c>
      <c r="E2427" s="472"/>
      <c r="F2427" s="910">
        <f>'56'!F25</f>
        <v>0</v>
      </c>
      <c r="G2427" s="231">
        <f t="shared" si="84"/>
        <v>0</v>
      </c>
      <c r="I2427" s="472"/>
      <c r="J2427" s="910">
        <f>'56'!H25</f>
        <v>0</v>
      </c>
      <c r="K2427" s="231">
        <f t="shared" si="85"/>
        <v>0</v>
      </c>
    </row>
    <row r="2428" spans="1:11" ht="15.75">
      <c r="A2428" s="381">
        <v>2428</v>
      </c>
      <c r="B2428" s="341" t="s">
        <v>516</v>
      </c>
      <c r="E2428" s="472"/>
      <c r="G2428" s="231">
        <f t="shared" si="84"/>
        <v>0</v>
      </c>
      <c r="I2428" s="472"/>
      <c r="K2428" s="231">
        <f t="shared" si="85"/>
        <v>0</v>
      </c>
    </row>
    <row r="2429" spans="1:11">
      <c r="A2429" s="381">
        <v>2429</v>
      </c>
      <c r="B2429" s="146" t="s">
        <v>487</v>
      </c>
      <c r="D2429" t="s">
        <v>905</v>
      </c>
      <c r="E2429" s="472"/>
      <c r="F2429" s="910">
        <f>'56'!F27</f>
        <v>0</v>
      </c>
      <c r="G2429" s="231">
        <f t="shared" si="84"/>
        <v>0</v>
      </c>
      <c r="I2429" s="472"/>
      <c r="J2429" s="910">
        <f>'56'!H27</f>
        <v>0</v>
      </c>
      <c r="K2429" s="231">
        <f t="shared" si="85"/>
        <v>0</v>
      </c>
    </row>
    <row r="2430" spans="1:11">
      <c r="A2430" s="381">
        <v>2430</v>
      </c>
      <c r="B2430" s="146" t="s">
        <v>522</v>
      </c>
      <c r="D2430" t="s">
        <v>905</v>
      </c>
      <c r="E2430" s="472"/>
      <c r="F2430" s="910">
        <f>'56'!F28</f>
        <v>0</v>
      </c>
      <c r="G2430" s="231">
        <f t="shared" si="84"/>
        <v>0</v>
      </c>
      <c r="I2430" s="472"/>
      <c r="J2430" s="910">
        <f>'56'!H28</f>
        <v>0</v>
      </c>
      <c r="K2430" s="231">
        <f t="shared" si="85"/>
        <v>0</v>
      </c>
    </row>
    <row r="2431" spans="1:11" ht="15.75">
      <c r="A2431" s="381">
        <v>2431</v>
      </c>
      <c r="B2431" s="341" t="s">
        <v>106</v>
      </c>
      <c r="E2431" s="472"/>
      <c r="F2431" s="910">
        <f>'56'!F29</f>
        <v>0</v>
      </c>
      <c r="G2431" s="231">
        <f t="shared" si="84"/>
        <v>0</v>
      </c>
      <c r="I2431" s="472"/>
      <c r="J2431" s="910">
        <f>'56'!H29</f>
        <v>0</v>
      </c>
      <c r="K2431" s="231">
        <f t="shared" si="85"/>
        <v>0</v>
      </c>
    </row>
    <row r="2432" spans="1:11" ht="15.75">
      <c r="A2432" s="381">
        <v>2432</v>
      </c>
      <c r="B2432" s="341" t="s">
        <v>303</v>
      </c>
      <c r="E2432" s="472"/>
      <c r="G2432" s="231">
        <f t="shared" si="84"/>
        <v>0</v>
      </c>
      <c r="I2432" s="472"/>
      <c r="K2432" s="231">
        <f t="shared" si="85"/>
        <v>0</v>
      </c>
    </row>
    <row r="2433" spans="1:11" ht="15.75">
      <c r="A2433" s="381">
        <v>2433</v>
      </c>
      <c r="B2433" s="341" t="s">
        <v>515</v>
      </c>
      <c r="E2433" s="472"/>
      <c r="G2433" s="231">
        <f t="shared" si="84"/>
        <v>0</v>
      </c>
      <c r="I2433" s="472"/>
      <c r="K2433" s="231">
        <f t="shared" si="85"/>
        <v>0</v>
      </c>
    </row>
    <row r="2434" spans="1:11">
      <c r="A2434" s="381">
        <v>2434</v>
      </c>
      <c r="B2434" s="146" t="s">
        <v>487</v>
      </c>
      <c r="D2434" t="s">
        <v>905</v>
      </c>
      <c r="E2434" s="472"/>
      <c r="F2434" s="910">
        <f>'56'!J23</f>
        <v>0</v>
      </c>
      <c r="G2434" s="231">
        <f t="shared" si="84"/>
        <v>0</v>
      </c>
      <c r="I2434" s="472"/>
      <c r="J2434" s="910">
        <f>'56'!L23</f>
        <v>0</v>
      </c>
      <c r="K2434" s="231">
        <f t="shared" si="85"/>
        <v>0</v>
      </c>
    </row>
    <row r="2435" spans="1:11">
      <c r="A2435" s="381">
        <v>2435</v>
      </c>
      <c r="B2435" s="146" t="s">
        <v>522</v>
      </c>
      <c r="D2435" t="s">
        <v>905</v>
      </c>
      <c r="E2435" s="472"/>
      <c r="F2435" s="910">
        <f>'56'!J24</f>
        <v>0</v>
      </c>
      <c r="G2435" s="231">
        <f t="shared" si="84"/>
        <v>0</v>
      </c>
      <c r="I2435" s="472"/>
      <c r="J2435" s="910">
        <f>'56'!L24</f>
        <v>0</v>
      </c>
      <c r="K2435" s="231">
        <f t="shared" si="85"/>
        <v>0</v>
      </c>
    </row>
    <row r="2436" spans="1:11">
      <c r="A2436" s="381">
        <v>2436</v>
      </c>
      <c r="B2436" s="146" t="s">
        <v>523</v>
      </c>
      <c r="D2436" t="s">
        <v>905</v>
      </c>
      <c r="E2436" s="472"/>
      <c r="F2436" s="910">
        <f>'56'!J25</f>
        <v>0</v>
      </c>
      <c r="G2436" s="231">
        <f t="shared" si="84"/>
        <v>0</v>
      </c>
      <c r="I2436" s="472"/>
      <c r="J2436" s="910">
        <f>'56'!L25</f>
        <v>0</v>
      </c>
      <c r="K2436" s="231">
        <f t="shared" si="85"/>
        <v>0</v>
      </c>
    </row>
    <row r="2437" spans="1:11" ht="15.75">
      <c r="A2437" s="381">
        <v>2437</v>
      </c>
      <c r="B2437" s="341" t="s">
        <v>516</v>
      </c>
      <c r="E2437" s="472"/>
      <c r="G2437" s="231">
        <f t="shared" si="84"/>
        <v>0</v>
      </c>
      <c r="I2437" s="472"/>
      <c r="K2437" s="231">
        <f t="shared" si="85"/>
        <v>0</v>
      </c>
    </row>
    <row r="2438" spans="1:11">
      <c r="A2438" s="381">
        <v>2438</v>
      </c>
      <c r="B2438" s="146" t="s">
        <v>487</v>
      </c>
      <c r="D2438" t="s">
        <v>905</v>
      </c>
      <c r="E2438" s="472"/>
      <c r="F2438" s="910">
        <f>'56'!J27</f>
        <v>0</v>
      </c>
      <c r="G2438" s="231">
        <f t="shared" si="84"/>
        <v>0</v>
      </c>
      <c r="I2438" s="472"/>
      <c r="J2438" s="910">
        <f>'56'!L27</f>
        <v>0</v>
      </c>
      <c r="K2438" s="231">
        <f t="shared" si="85"/>
        <v>0</v>
      </c>
    </row>
    <row r="2439" spans="1:11">
      <c r="A2439" s="381">
        <v>2439</v>
      </c>
      <c r="B2439" s="146" t="s">
        <v>522</v>
      </c>
      <c r="D2439" t="s">
        <v>905</v>
      </c>
      <c r="E2439" s="472"/>
      <c r="F2439" s="910">
        <f>'56'!J28</f>
        <v>0</v>
      </c>
      <c r="G2439" s="231">
        <f t="shared" si="84"/>
        <v>0</v>
      </c>
      <c r="I2439" s="472"/>
      <c r="J2439" s="910">
        <f>'56'!L28</f>
        <v>0</v>
      </c>
      <c r="K2439" s="231">
        <f t="shared" si="85"/>
        <v>0</v>
      </c>
    </row>
    <row r="2440" spans="1:11" ht="15.75">
      <c r="A2440" s="381">
        <v>2440</v>
      </c>
      <c r="B2440" s="341" t="s">
        <v>106</v>
      </c>
      <c r="D2440" t="s">
        <v>905</v>
      </c>
      <c r="E2440" s="472"/>
      <c r="F2440" s="910">
        <f>'56'!J29</f>
        <v>0</v>
      </c>
      <c r="G2440" s="231">
        <f t="shared" si="84"/>
        <v>0</v>
      </c>
      <c r="I2440" s="472"/>
      <c r="J2440" s="910">
        <f>'56'!L29</f>
        <v>0</v>
      </c>
      <c r="K2440" s="231">
        <f t="shared" si="85"/>
        <v>0</v>
      </c>
    </row>
    <row r="2441" spans="1:11" ht="15.75">
      <c r="A2441" s="381">
        <v>2441</v>
      </c>
      <c r="B2441" s="341" t="s">
        <v>730</v>
      </c>
      <c r="E2441" s="472"/>
      <c r="G2441" s="231">
        <f t="shared" si="84"/>
        <v>0</v>
      </c>
      <c r="I2441" s="472"/>
      <c r="K2441" s="231">
        <f t="shared" si="85"/>
        <v>0</v>
      </c>
    </row>
    <row r="2442" spans="1:11" ht="15.75">
      <c r="A2442" s="381">
        <v>2442</v>
      </c>
      <c r="B2442" s="341" t="s">
        <v>1101</v>
      </c>
      <c r="E2442" s="472"/>
      <c r="G2442" s="231">
        <f t="shared" si="84"/>
        <v>0</v>
      </c>
      <c r="I2442" s="472"/>
      <c r="K2442" s="231">
        <f t="shared" si="85"/>
        <v>0</v>
      </c>
    </row>
    <row r="2443" spans="1:11" ht="15.75">
      <c r="A2443" s="381">
        <v>2443</v>
      </c>
      <c r="B2443" s="341" t="s">
        <v>680</v>
      </c>
      <c r="E2443" s="472"/>
      <c r="G2443" s="231">
        <f t="shared" si="84"/>
        <v>0</v>
      </c>
      <c r="I2443" s="472"/>
      <c r="K2443" s="231">
        <f t="shared" si="85"/>
        <v>0</v>
      </c>
    </row>
    <row r="2444" spans="1:11" ht="15.75">
      <c r="A2444" s="381">
        <v>2444</v>
      </c>
      <c r="B2444" s="341" t="s">
        <v>271</v>
      </c>
      <c r="E2444" s="472"/>
      <c r="G2444" s="231">
        <f t="shared" si="84"/>
        <v>0</v>
      </c>
      <c r="I2444" s="472"/>
      <c r="K2444" s="231">
        <f t="shared" si="85"/>
        <v>0</v>
      </c>
    </row>
    <row r="2445" spans="1:11">
      <c r="A2445" s="381">
        <v>2445</v>
      </c>
      <c r="B2445" s="146" t="s">
        <v>135</v>
      </c>
      <c r="E2445" s="472"/>
      <c r="G2445" s="231">
        <f t="shared" si="84"/>
        <v>0</v>
      </c>
      <c r="I2445" s="472"/>
      <c r="K2445" s="231">
        <f t="shared" si="85"/>
        <v>0</v>
      </c>
    </row>
    <row r="2446" spans="1:11">
      <c r="A2446" s="381">
        <v>2446</v>
      </c>
      <c r="B2446" s="637" t="s">
        <v>1220</v>
      </c>
      <c r="D2446" t="s">
        <v>905</v>
      </c>
      <c r="E2446" s="472"/>
      <c r="F2446" s="910">
        <f>'57'!C14</f>
        <v>23994</v>
      </c>
      <c r="G2446" s="231">
        <f t="shared" si="84"/>
        <v>23994</v>
      </c>
      <c r="I2446" s="472"/>
      <c r="J2446" s="910">
        <f>'58'!C14</f>
        <v>19969</v>
      </c>
      <c r="K2446" s="231">
        <f t="shared" si="85"/>
        <v>19969</v>
      </c>
    </row>
    <row r="2447" spans="1:11">
      <c r="A2447" s="381">
        <v>2447</v>
      </c>
      <c r="B2447" s="637" t="s">
        <v>1221</v>
      </c>
      <c r="D2447" t="s">
        <v>905</v>
      </c>
      <c r="E2447" s="472"/>
      <c r="F2447" s="910">
        <f>'57'!C15</f>
        <v>268</v>
      </c>
      <c r="G2447" s="231">
        <f t="shared" ref="G2447:G2510" si="86">F2447-E2447</f>
        <v>268</v>
      </c>
      <c r="I2447" s="472"/>
      <c r="J2447" s="910">
        <f>'58'!C15</f>
        <v>70</v>
      </c>
      <c r="K2447" s="231">
        <f t="shared" ref="K2447:K2510" si="87">J2447-I2447</f>
        <v>70</v>
      </c>
    </row>
    <row r="2448" spans="1:11">
      <c r="A2448" s="381">
        <v>2448</v>
      </c>
      <c r="B2448" s="637" t="s">
        <v>1222</v>
      </c>
      <c r="D2448" t="s">
        <v>905</v>
      </c>
      <c r="E2448" s="472"/>
      <c r="F2448" s="910">
        <f>'57'!C16</f>
        <v>593</v>
      </c>
      <c r="G2448" s="231">
        <f t="shared" si="86"/>
        <v>593</v>
      </c>
      <c r="I2448" s="472"/>
      <c r="J2448" s="910">
        <f>'58'!C16</f>
        <v>538</v>
      </c>
      <c r="K2448" s="231">
        <f t="shared" si="87"/>
        <v>538</v>
      </c>
    </row>
    <row r="2449" spans="1:11">
      <c r="A2449" s="381">
        <v>2449</v>
      </c>
      <c r="B2449" s="637" t="s">
        <v>1223</v>
      </c>
      <c r="D2449" t="s">
        <v>905</v>
      </c>
      <c r="E2449" s="472"/>
      <c r="F2449" s="910">
        <f>'57'!C17</f>
        <v>0</v>
      </c>
      <c r="G2449" s="231">
        <f t="shared" si="86"/>
        <v>0</v>
      </c>
      <c r="I2449" s="472"/>
      <c r="J2449" s="910">
        <f>'58'!C17</f>
        <v>0</v>
      </c>
      <c r="K2449" s="231">
        <f t="shared" si="87"/>
        <v>0</v>
      </c>
    </row>
    <row r="2450" spans="1:11">
      <c r="A2450" s="381">
        <v>2450</v>
      </c>
      <c r="B2450" s="146" t="s">
        <v>136</v>
      </c>
      <c r="D2450" t="s">
        <v>905</v>
      </c>
      <c r="E2450" s="472"/>
      <c r="F2450" s="910">
        <f>'57'!C18</f>
        <v>769</v>
      </c>
      <c r="G2450" s="231">
        <f t="shared" si="86"/>
        <v>769</v>
      </c>
      <c r="I2450" s="472"/>
      <c r="J2450" s="910">
        <f>'58'!C18</f>
        <v>652</v>
      </c>
      <c r="K2450" s="231">
        <f t="shared" si="87"/>
        <v>652</v>
      </c>
    </row>
    <row r="2451" spans="1:11">
      <c r="A2451" s="381">
        <v>2451</v>
      </c>
      <c r="B2451" s="146" t="s">
        <v>137</v>
      </c>
      <c r="D2451" t="s">
        <v>905</v>
      </c>
      <c r="E2451" s="472"/>
      <c r="F2451" s="910">
        <f>'57'!C19</f>
        <v>0</v>
      </c>
      <c r="G2451" s="231">
        <f t="shared" si="86"/>
        <v>0</v>
      </c>
      <c r="I2451" s="472"/>
      <c r="J2451" s="910">
        <f>'58'!C19</f>
        <v>0</v>
      </c>
      <c r="K2451" s="231">
        <f t="shared" si="87"/>
        <v>0</v>
      </c>
    </row>
    <row r="2452" spans="1:11">
      <c r="A2452" s="381">
        <v>2452</v>
      </c>
      <c r="B2452" s="146" t="s">
        <v>299</v>
      </c>
      <c r="D2452" t="s">
        <v>905</v>
      </c>
      <c r="E2452" s="472"/>
      <c r="F2452" s="910">
        <f>'57'!C20</f>
        <v>1693</v>
      </c>
      <c r="G2452" s="231">
        <f t="shared" si="86"/>
        <v>1693</v>
      </c>
      <c r="I2452" s="472"/>
      <c r="J2452" s="910">
        <f>'58'!C20</f>
        <v>1624</v>
      </c>
      <c r="K2452" s="231">
        <f t="shared" si="87"/>
        <v>1624</v>
      </c>
    </row>
    <row r="2453" spans="1:11">
      <c r="A2453" s="381">
        <v>2453</v>
      </c>
      <c r="B2453" s="936" t="s">
        <v>1102</v>
      </c>
      <c r="D2453" t="s">
        <v>905</v>
      </c>
      <c r="E2453" s="472"/>
      <c r="F2453" s="718"/>
      <c r="G2453" s="231">
        <f t="shared" si="86"/>
        <v>0</v>
      </c>
      <c r="I2453" s="472"/>
      <c r="J2453" s="718"/>
      <c r="K2453" s="231">
        <f t="shared" si="87"/>
        <v>0</v>
      </c>
    </row>
    <row r="2454" spans="1:11">
      <c r="A2454" s="381">
        <v>2454</v>
      </c>
      <c r="B2454" s="146" t="s">
        <v>300</v>
      </c>
      <c r="D2454" t="s">
        <v>905</v>
      </c>
      <c r="E2454" s="472"/>
      <c r="F2454" s="910">
        <f>'57'!C22</f>
        <v>0</v>
      </c>
      <c r="G2454" s="231">
        <f t="shared" si="86"/>
        <v>0</v>
      </c>
      <c r="I2454" s="472"/>
      <c r="J2454" s="910">
        <f>'58'!C22</f>
        <v>0</v>
      </c>
      <c r="K2454" s="231">
        <f t="shared" si="87"/>
        <v>0</v>
      </c>
    </row>
    <row r="2455" spans="1:11">
      <c r="A2455" s="381">
        <v>2455</v>
      </c>
      <c r="B2455" s="146" t="s">
        <v>301</v>
      </c>
      <c r="D2455" t="s">
        <v>905</v>
      </c>
      <c r="E2455" s="472"/>
      <c r="F2455" s="910">
        <f>'57'!C23</f>
        <v>36</v>
      </c>
      <c r="G2455" s="231">
        <f t="shared" si="86"/>
        <v>36</v>
      </c>
      <c r="I2455" s="472"/>
      <c r="J2455" s="910">
        <f>'58'!C23</f>
        <v>41</v>
      </c>
      <c r="K2455" s="231">
        <f t="shared" si="87"/>
        <v>41</v>
      </c>
    </row>
    <row r="2456" spans="1:11">
      <c r="A2456" s="381">
        <v>2456</v>
      </c>
      <c r="B2456" s="146" t="s">
        <v>1324</v>
      </c>
      <c r="E2456" s="472"/>
      <c r="F2456" s="910">
        <f>'57'!C24</f>
        <v>10</v>
      </c>
      <c r="G2456" s="231">
        <f t="shared" si="86"/>
        <v>10</v>
      </c>
      <c r="I2456" s="472"/>
      <c r="J2456" s="910">
        <f>'58'!C24</f>
        <v>28</v>
      </c>
      <c r="K2456" s="231">
        <f t="shared" si="87"/>
        <v>28</v>
      </c>
    </row>
    <row r="2457" spans="1:11">
      <c r="A2457" s="381">
        <v>2457</v>
      </c>
      <c r="B2457" s="146" t="s">
        <v>302</v>
      </c>
      <c r="D2457" t="s">
        <v>905</v>
      </c>
      <c r="E2457" s="472"/>
      <c r="F2457" s="910">
        <f>'57'!C25</f>
        <v>0</v>
      </c>
      <c r="G2457" s="231">
        <f t="shared" si="86"/>
        <v>0</v>
      </c>
      <c r="I2457" s="472"/>
      <c r="J2457" s="910">
        <f>'58'!C25</f>
        <v>0</v>
      </c>
      <c r="K2457" s="231">
        <f t="shared" si="87"/>
        <v>0</v>
      </c>
    </row>
    <row r="2458" spans="1:11">
      <c r="A2458" s="381">
        <v>2458</v>
      </c>
      <c r="B2458" s="146" t="s">
        <v>1544</v>
      </c>
      <c r="D2458" t="s">
        <v>905</v>
      </c>
      <c r="E2458" s="472"/>
      <c r="F2458" s="910">
        <f>'57'!C26</f>
        <v>0</v>
      </c>
      <c r="G2458" s="231">
        <f t="shared" si="86"/>
        <v>0</v>
      </c>
      <c r="I2458" s="472"/>
      <c r="J2458" s="910">
        <f>'58'!C26</f>
        <v>0</v>
      </c>
      <c r="K2458" s="231">
        <f t="shared" si="87"/>
        <v>0</v>
      </c>
    </row>
    <row r="2459" spans="1:11">
      <c r="A2459" s="381">
        <v>2459</v>
      </c>
      <c r="B2459" s="146" t="s">
        <v>1545</v>
      </c>
      <c r="D2459" t="s">
        <v>905</v>
      </c>
      <c r="E2459" s="472"/>
      <c r="F2459" s="910">
        <f>'57'!C27</f>
        <v>0</v>
      </c>
      <c r="G2459" s="231">
        <f t="shared" si="86"/>
        <v>0</v>
      </c>
      <c r="I2459" s="472"/>
      <c r="J2459" s="910">
        <f>'58'!C27</f>
        <v>0</v>
      </c>
      <c r="K2459" s="231">
        <f t="shared" si="87"/>
        <v>0</v>
      </c>
    </row>
    <row r="2460" spans="1:11">
      <c r="A2460" s="381">
        <v>2460</v>
      </c>
      <c r="B2460" s="146" t="s">
        <v>115</v>
      </c>
      <c r="D2460" t="s">
        <v>905</v>
      </c>
      <c r="E2460" s="472"/>
      <c r="F2460" s="910">
        <f>'57'!C28</f>
        <v>2488</v>
      </c>
      <c r="G2460" s="231">
        <f t="shared" si="86"/>
        <v>2488</v>
      </c>
      <c r="I2460" s="472"/>
      <c r="J2460" s="910">
        <f>'58'!C28</f>
        <v>1527</v>
      </c>
      <c r="K2460" s="231">
        <f t="shared" si="87"/>
        <v>1527</v>
      </c>
    </row>
    <row r="2461" spans="1:11" ht="15.75">
      <c r="A2461" s="381">
        <v>2461</v>
      </c>
      <c r="B2461" s="341" t="s">
        <v>106</v>
      </c>
      <c r="D2461" t="s">
        <v>905</v>
      </c>
      <c r="E2461" s="472"/>
      <c r="F2461" s="910">
        <f>'57'!C29</f>
        <v>29851</v>
      </c>
      <c r="G2461" s="231">
        <f t="shared" si="86"/>
        <v>29851</v>
      </c>
      <c r="I2461" s="472"/>
      <c r="J2461" s="910">
        <f>'58'!C29</f>
        <v>24449</v>
      </c>
      <c r="K2461" s="231">
        <f t="shared" si="87"/>
        <v>24449</v>
      </c>
    </row>
    <row r="2462" spans="1:11" ht="15.75">
      <c r="A2462" s="381">
        <v>2462</v>
      </c>
      <c r="B2462" s="341" t="s">
        <v>303</v>
      </c>
      <c r="E2462" s="472"/>
      <c r="G2462" s="231">
        <f t="shared" si="86"/>
        <v>0</v>
      </c>
      <c r="I2462" s="472"/>
      <c r="K2462" s="231">
        <f t="shared" si="87"/>
        <v>0</v>
      </c>
    </row>
    <row r="2463" spans="1:11">
      <c r="A2463" s="381">
        <v>2463</v>
      </c>
      <c r="B2463" s="146" t="s">
        <v>135</v>
      </c>
      <c r="E2463" s="472"/>
      <c r="G2463" s="231">
        <f t="shared" si="86"/>
        <v>0</v>
      </c>
      <c r="I2463" s="472"/>
      <c r="K2463" s="231">
        <f t="shared" si="87"/>
        <v>0</v>
      </c>
    </row>
    <row r="2464" spans="1:11">
      <c r="A2464" s="381">
        <v>2464</v>
      </c>
      <c r="B2464" s="637" t="s">
        <v>1220</v>
      </c>
      <c r="D2464" t="s">
        <v>905</v>
      </c>
      <c r="E2464" s="472"/>
      <c r="F2464" s="910">
        <f>'57'!C33</f>
        <v>121369</v>
      </c>
      <c r="G2464" s="231">
        <f t="shared" si="86"/>
        <v>121369</v>
      </c>
      <c r="I2464" s="472"/>
      <c r="J2464" s="910">
        <f>'58'!C33</f>
        <v>117107</v>
      </c>
      <c r="K2464" s="231">
        <f t="shared" si="87"/>
        <v>117107</v>
      </c>
    </row>
    <row r="2465" spans="1:11">
      <c r="A2465" s="381">
        <v>2465</v>
      </c>
      <c r="B2465" s="637" t="s">
        <v>1221</v>
      </c>
      <c r="D2465" t="s">
        <v>905</v>
      </c>
      <c r="E2465" s="472"/>
      <c r="F2465" s="910">
        <f>'57'!C34</f>
        <v>0</v>
      </c>
      <c r="G2465" s="231">
        <f t="shared" si="86"/>
        <v>0</v>
      </c>
      <c r="I2465" s="472"/>
      <c r="J2465" s="910">
        <f>'58'!C34</f>
        <v>0</v>
      </c>
      <c r="K2465" s="231">
        <f t="shared" si="87"/>
        <v>0</v>
      </c>
    </row>
    <row r="2466" spans="1:11">
      <c r="A2466" s="381">
        <v>2466</v>
      </c>
      <c r="B2466" s="637" t="s">
        <v>1222</v>
      </c>
      <c r="D2466" t="s">
        <v>905</v>
      </c>
      <c r="E2466" s="472"/>
      <c r="F2466" s="910">
        <f>'57'!C35</f>
        <v>2</v>
      </c>
      <c r="G2466" s="231">
        <f t="shared" si="86"/>
        <v>2</v>
      </c>
      <c r="I2466" s="472"/>
      <c r="J2466" s="910">
        <f>'58'!C35</f>
        <v>0</v>
      </c>
      <c r="K2466" s="231">
        <f t="shared" si="87"/>
        <v>0</v>
      </c>
    </row>
    <row r="2467" spans="1:11">
      <c r="A2467" s="381">
        <v>2467</v>
      </c>
      <c r="B2467" s="637" t="s">
        <v>1223</v>
      </c>
      <c r="D2467" t="s">
        <v>905</v>
      </c>
      <c r="E2467" s="472"/>
      <c r="F2467" s="910">
        <f>'57'!C36</f>
        <v>0</v>
      </c>
      <c r="G2467" s="231">
        <f t="shared" si="86"/>
        <v>0</v>
      </c>
      <c r="I2467" s="472"/>
      <c r="J2467" s="910">
        <f>'58'!C36</f>
        <v>0</v>
      </c>
      <c r="K2467" s="231">
        <f t="shared" si="87"/>
        <v>0</v>
      </c>
    </row>
    <row r="2468" spans="1:11">
      <c r="A2468" s="381">
        <v>2468</v>
      </c>
      <c r="B2468" s="146" t="s">
        <v>136</v>
      </c>
      <c r="D2468" t="s">
        <v>905</v>
      </c>
      <c r="E2468" s="472"/>
      <c r="F2468" s="910">
        <f>'57'!C37</f>
        <v>3813</v>
      </c>
      <c r="G2468" s="231">
        <f t="shared" si="86"/>
        <v>3813</v>
      </c>
      <c r="I2468" s="472"/>
      <c r="J2468" s="910">
        <f>'58'!C37</f>
        <v>5472</v>
      </c>
      <c r="K2468" s="231">
        <f t="shared" si="87"/>
        <v>5472</v>
      </c>
    </row>
    <row r="2469" spans="1:11">
      <c r="A2469" s="381">
        <v>2469</v>
      </c>
      <c r="B2469" s="146" t="s">
        <v>137</v>
      </c>
      <c r="D2469" t="s">
        <v>905</v>
      </c>
      <c r="E2469" s="472"/>
      <c r="F2469" s="910">
        <f>'57'!C38</f>
        <v>0</v>
      </c>
      <c r="G2469" s="231">
        <f t="shared" si="86"/>
        <v>0</v>
      </c>
      <c r="I2469" s="472"/>
      <c r="J2469" s="910">
        <f>'58'!C38</f>
        <v>0</v>
      </c>
      <c r="K2469" s="231">
        <f t="shared" si="87"/>
        <v>0</v>
      </c>
    </row>
    <row r="2470" spans="1:11">
      <c r="A2470" s="381">
        <v>2470</v>
      </c>
      <c r="B2470" s="146" t="s">
        <v>299</v>
      </c>
      <c r="D2470" t="s">
        <v>905</v>
      </c>
      <c r="E2470" s="472"/>
      <c r="F2470" s="910">
        <f>'57'!C39</f>
        <v>2332</v>
      </c>
      <c r="G2470" s="231">
        <f t="shared" si="86"/>
        <v>2332</v>
      </c>
      <c r="I2470" s="472"/>
      <c r="J2470" s="910">
        <f>'58'!C39</f>
        <v>1685</v>
      </c>
      <c r="K2470" s="231">
        <f t="shared" si="87"/>
        <v>1685</v>
      </c>
    </row>
    <row r="2471" spans="1:11">
      <c r="A2471" s="381">
        <v>2471</v>
      </c>
      <c r="B2471" s="936" t="s">
        <v>1102</v>
      </c>
      <c r="D2471" t="s">
        <v>905</v>
      </c>
      <c r="E2471" s="472"/>
      <c r="F2471" s="718"/>
      <c r="G2471" s="231">
        <f t="shared" si="86"/>
        <v>0</v>
      </c>
      <c r="I2471" s="472"/>
      <c r="J2471" s="718"/>
      <c r="K2471" s="231">
        <f t="shared" si="87"/>
        <v>0</v>
      </c>
    </row>
    <row r="2472" spans="1:11">
      <c r="A2472" s="381">
        <v>2472</v>
      </c>
      <c r="B2472" s="146" t="s">
        <v>300</v>
      </c>
      <c r="D2472" t="s">
        <v>905</v>
      </c>
      <c r="E2472" s="472"/>
      <c r="F2472" s="910">
        <f>'57'!C41</f>
        <v>0</v>
      </c>
      <c r="G2472" s="231">
        <f t="shared" si="86"/>
        <v>0</v>
      </c>
      <c r="I2472" s="472"/>
      <c r="J2472" s="910">
        <f>'58'!C41</f>
        <v>0</v>
      </c>
      <c r="K2472" s="231">
        <f t="shared" si="87"/>
        <v>0</v>
      </c>
    </row>
    <row r="2473" spans="1:11">
      <c r="A2473" s="381">
        <v>2473</v>
      </c>
      <c r="B2473" s="146" t="s">
        <v>301</v>
      </c>
      <c r="D2473" t="s">
        <v>905</v>
      </c>
      <c r="E2473" s="472"/>
      <c r="F2473" s="910">
        <f>'57'!C42</f>
        <v>12</v>
      </c>
      <c r="G2473" s="231">
        <f t="shared" si="86"/>
        <v>12</v>
      </c>
      <c r="I2473" s="472"/>
      <c r="J2473" s="910">
        <f>'58'!C42</f>
        <v>17</v>
      </c>
      <c r="K2473" s="231">
        <f t="shared" si="87"/>
        <v>17</v>
      </c>
    </row>
    <row r="2474" spans="1:11">
      <c r="A2474" s="381">
        <v>2474</v>
      </c>
      <c r="B2474" s="146" t="s">
        <v>1324</v>
      </c>
      <c r="E2474" s="472"/>
      <c r="F2474" s="910">
        <f>'57'!C43</f>
        <v>1094</v>
      </c>
      <c r="G2474" s="231">
        <f t="shared" si="86"/>
        <v>1094</v>
      </c>
      <c r="I2474" s="472"/>
      <c r="J2474" s="910">
        <f>'58'!C43</f>
        <v>1925</v>
      </c>
      <c r="K2474" s="231">
        <f t="shared" si="87"/>
        <v>1925</v>
      </c>
    </row>
    <row r="2475" spans="1:11">
      <c r="A2475" s="381">
        <v>2475</v>
      </c>
      <c r="B2475" s="146" t="s">
        <v>302</v>
      </c>
      <c r="D2475" t="s">
        <v>905</v>
      </c>
      <c r="E2475" s="472"/>
      <c r="F2475" s="910">
        <f>'57'!C44</f>
        <v>0</v>
      </c>
      <c r="G2475" s="231">
        <f t="shared" si="86"/>
        <v>0</v>
      </c>
      <c r="I2475" s="472"/>
      <c r="J2475" s="910">
        <f>'58'!C44</f>
        <v>0</v>
      </c>
      <c r="K2475" s="231">
        <f t="shared" si="87"/>
        <v>0</v>
      </c>
    </row>
    <row r="2476" spans="1:11">
      <c r="A2476" s="381">
        <v>2476</v>
      </c>
      <c r="B2476" s="146" t="s">
        <v>1544</v>
      </c>
      <c r="D2476" t="s">
        <v>905</v>
      </c>
      <c r="E2476" s="472"/>
      <c r="F2476" s="910">
        <f>'57'!C45</f>
        <v>0</v>
      </c>
      <c r="G2476" s="231">
        <f t="shared" si="86"/>
        <v>0</v>
      </c>
      <c r="I2476" s="472"/>
      <c r="J2476" s="910">
        <f>'58'!C45</f>
        <v>0</v>
      </c>
      <c r="K2476" s="231">
        <f t="shared" si="87"/>
        <v>0</v>
      </c>
    </row>
    <row r="2477" spans="1:11">
      <c r="A2477" s="381">
        <v>2477</v>
      </c>
      <c r="B2477" s="146" t="s">
        <v>1545</v>
      </c>
      <c r="D2477" t="s">
        <v>905</v>
      </c>
      <c r="E2477" s="472"/>
      <c r="F2477" s="910">
        <f>'57'!C46</f>
        <v>0</v>
      </c>
      <c r="G2477" s="231">
        <f t="shared" si="86"/>
        <v>0</v>
      </c>
      <c r="I2477" s="472"/>
      <c r="J2477" s="910">
        <f>'58'!C46</f>
        <v>0</v>
      </c>
      <c r="K2477" s="231">
        <f t="shared" si="87"/>
        <v>0</v>
      </c>
    </row>
    <row r="2478" spans="1:11">
      <c r="A2478" s="381">
        <v>2478</v>
      </c>
      <c r="B2478" s="146" t="s">
        <v>115</v>
      </c>
      <c r="D2478" t="s">
        <v>905</v>
      </c>
      <c r="E2478" s="472"/>
      <c r="F2478" s="910">
        <f>'57'!C47</f>
        <v>0</v>
      </c>
      <c r="G2478" s="231">
        <f t="shared" si="86"/>
        <v>0</v>
      </c>
      <c r="I2478" s="472"/>
      <c r="J2478" s="910">
        <f>'58'!C47</f>
        <v>0</v>
      </c>
      <c r="K2478" s="231">
        <f t="shared" si="87"/>
        <v>0</v>
      </c>
    </row>
    <row r="2479" spans="1:11" ht="15.75">
      <c r="A2479" s="381">
        <v>2479</v>
      </c>
      <c r="B2479" s="341" t="s">
        <v>106</v>
      </c>
      <c r="D2479" t="s">
        <v>905</v>
      </c>
      <c r="E2479" s="472"/>
      <c r="F2479" s="910">
        <f>'57'!C48</f>
        <v>128622</v>
      </c>
      <c r="G2479" s="231">
        <f t="shared" si="86"/>
        <v>128622</v>
      </c>
      <c r="I2479" s="472"/>
      <c r="J2479" s="910">
        <f>'58'!C48</f>
        <v>126206</v>
      </c>
      <c r="K2479" s="231">
        <f t="shared" si="87"/>
        <v>126206</v>
      </c>
    </row>
    <row r="2480" spans="1:11" ht="15.75">
      <c r="A2480" s="381">
        <v>2480</v>
      </c>
      <c r="B2480" s="341" t="s">
        <v>172</v>
      </c>
      <c r="E2480" s="472"/>
      <c r="G2480" s="231">
        <f t="shared" si="86"/>
        <v>0</v>
      </c>
      <c r="I2480" s="472"/>
      <c r="K2480" s="231">
        <f t="shared" si="87"/>
        <v>0</v>
      </c>
    </row>
    <row r="2481" spans="1:11">
      <c r="A2481" s="381">
        <v>2481</v>
      </c>
      <c r="B2481" s="146" t="s">
        <v>135</v>
      </c>
      <c r="E2481" s="472"/>
      <c r="G2481" s="231">
        <f t="shared" si="86"/>
        <v>0</v>
      </c>
      <c r="I2481" s="472"/>
      <c r="K2481" s="231">
        <f t="shared" si="87"/>
        <v>0</v>
      </c>
    </row>
    <row r="2482" spans="1:11">
      <c r="A2482" s="381">
        <v>2482</v>
      </c>
      <c r="B2482" s="637" t="s">
        <v>1220</v>
      </c>
      <c r="D2482" t="s">
        <v>905</v>
      </c>
      <c r="E2482" s="472"/>
      <c r="F2482" s="910">
        <f>'57'!C52</f>
        <v>145363</v>
      </c>
      <c r="G2482" s="231">
        <f t="shared" si="86"/>
        <v>145363</v>
      </c>
      <c r="I2482" s="472"/>
      <c r="J2482" s="910">
        <f>'58'!C52</f>
        <v>137076</v>
      </c>
      <c r="K2482" s="231">
        <f t="shared" si="87"/>
        <v>137076</v>
      </c>
    </row>
    <row r="2483" spans="1:11">
      <c r="A2483" s="381">
        <v>2483</v>
      </c>
      <c r="B2483" s="637" t="s">
        <v>1221</v>
      </c>
      <c r="D2483" t="s">
        <v>905</v>
      </c>
      <c r="E2483" s="472"/>
      <c r="F2483" s="910">
        <f>'57'!C53</f>
        <v>268</v>
      </c>
      <c r="G2483" s="231">
        <f t="shared" si="86"/>
        <v>268</v>
      </c>
      <c r="I2483" s="472"/>
      <c r="J2483" s="910">
        <f>'58'!C53</f>
        <v>70</v>
      </c>
      <c r="K2483" s="231">
        <f t="shared" si="87"/>
        <v>70</v>
      </c>
    </row>
    <row r="2484" spans="1:11">
      <c r="A2484" s="381">
        <v>2484</v>
      </c>
      <c r="B2484" s="637" t="s">
        <v>1222</v>
      </c>
      <c r="D2484" t="s">
        <v>905</v>
      </c>
      <c r="E2484" s="472"/>
      <c r="F2484" s="910">
        <f>'57'!C54</f>
        <v>595</v>
      </c>
      <c r="G2484" s="231">
        <f t="shared" si="86"/>
        <v>595</v>
      </c>
      <c r="I2484" s="472"/>
      <c r="J2484" s="910">
        <f>'58'!C54</f>
        <v>538</v>
      </c>
      <c r="K2484" s="231">
        <f t="shared" si="87"/>
        <v>538</v>
      </c>
    </row>
    <row r="2485" spans="1:11">
      <c r="A2485" s="381">
        <v>2485</v>
      </c>
      <c r="B2485" s="637" t="s">
        <v>1223</v>
      </c>
      <c r="D2485" t="s">
        <v>905</v>
      </c>
      <c r="E2485" s="472"/>
      <c r="F2485" s="910">
        <f>'57'!C55</f>
        <v>0</v>
      </c>
      <c r="G2485" s="231">
        <f t="shared" si="86"/>
        <v>0</v>
      </c>
      <c r="I2485" s="472"/>
      <c r="J2485" s="910">
        <f>'58'!C55</f>
        <v>0</v>
      </c>
      <c r="K2485" s="231">
        <f t="shared" si="87"/>
        <v>0</v>
      </c>
    </row>
    <row r="2486" spans="1:11">
      <c r="A2486" s="381">
        <v>2486</v>
      </c>
      <c r="B2486" s="146" t="s">
        <v>136</v>
      </c>
      <c r="D2486" t="s">
        <v>905</v>
      </c>
      <c r="E2486" s="472"/>
      <c r="F2486" s="910">
        <f>'57'!C56</f>
        <v>4582</v>
      </c>
      <c r="G2486" s="231">
        <f t="shared" si="86"/>
        <v>4582</v>
      </c>
      <c r="I2486" s="472"/>
      <c r="J2486" s="910">
        <f>'58'!C56</f>
        <v>6124</v>
      </c>
      <c r="K2486" s="231">
        <f t="shared" si="87"/>
        <v>6124</v>
      </c>
    </row>
    <row r="2487" spans="1:11">
      <c r="A2487" s="381">
        <v>2487</v>
      </c>
      <c r="B2487" s="146" t="s">
        <v>137</v>
      </c>
      <c r="D2487" t="s">
        <v>905</v>
      </c>
      <c r="E2487" s="472"/>
      <c r="F2487" s="910">
        <f>'57'!C57</f>
        <v>0</v>
      </c>
      <c r="G2487" s="231">
        <f t="shared" si="86"/>
        <v>0</v>
      </c>
      <c r="I2487" s="472"/>
      <c r="J2487" s="910">
        <f>'58'!C57</f>
        <v>0</v>
      </c>
      <c r="K2487" s="231">
        <f t="shared" si="87"/>
        <v>0</v>
      </c>
    </row>
    <row r="2488" spans="1:11">
      <c r="A2488" s="381">
        <v>2488</v>
      </c>
      <c r="B2488" s="146" t="s">
        <v>299</v>
      </c>
      <c r="D2488" t="s">
        <v>905</v>
      </c>
      <c r="E2488" s="472"/>
      <c r="F2488" s="910">
        <f>'57'!C58</f>
        <v>4025</v>
      </c>
      <c r="G2488" s="231">
        <f t="shared" si="86"/>
        <v>4025</v>
      </c>
      <c r="I2488" s="472"/>
      <c r="J2488" s="910">
        <f>'58'!C58</f>
        <v>3309</v>
      </c>
      <c r="K2488" s="231">
        <f t="shared" si="87"/>
        <v>3309</v>
      </c>
    </row>
    <row r="2489" spans="1:11">
      <c r="A2489" s="381">
        <v>2489</v>
      </c>
      <c r="B2489" s="936" t="s">
        <v>1102</v>
      </c>
      <c r="D2489" t="s">
        <v>905</v>
      </c>
      <c r="E2489" s="472"/>
      <c r="F2489" s="718"/>
      <c r="G2489" s="231">
        <f t="shared" si="86"/>
        <v>0</v>
      </c>
      <c r="I2489" s="472"/>
      <c r="J2489" s="718"/>
      <c r="K2489" s="231">
        <f t="shared" si="87"/>
        <v>0</v>
      </c>
    </row>
    <row r="2490" spans="1:11">
      <c r="A2490" s="381">
        <v>2490</v>
      </c>
      <c r="B2490" s="146" t="s">
        <v>300</v>
      </c>
      <c r="D2490" t="s">
        <v>905</v>
      </c>
      <c r="E2490" s="472"/>
      <c r="F2490" s="910">
        <f>'57'!C60</f>
        <v>0</v>
      </c>
      <c r="G2490" s="231">
        <f t="shared" si="86"/>
        <v>0</v>
      </c>
      <c r="I2490" s="472"/>
      <c r="J2490" s="910">
        <f>'58'!C60</f>
        <v>0</v>
      </c>
      <c r="K2490" s="231">
        <f t="shared" si="87"/>
        <v>0</v>
      </c>
    </row>
    <row r="2491" spans="1:11">
      <c r="A2491" s="381">
        <v>2491</v>
      </c>
      <c r="B2491" s="146" t="s">
        <v>301</v>
      </c>
      <c r="D2491" t="s">
        <v>905</v>
      </c>
      <c r="E2491" s="472"/>
      <c r="F2491" s="910">
        <f>'57'!C61</f>
        <v>48</v>
      </c>
      <c r="G2491" s="231">
        <f t="shared" si="86"/>
        <v>48</v>
      </c>
      <c r="I2491" s="472"/>
      <c r="J2491" s="910">
        <f>'58'!C61</f>
        <v>58</v>
      </c>
      <c r="K2491" s="231">
        <f t="shared" si="87"/>
        <v>58</v>
      </c>
    </row>
    <row r="2492" spans="1:11">
      <c r="A2492" s="381">
        <v>2492</v>
      </c>
      <c r="B2492" s="146" t="s">
        <v>1324</v>
      </c>
      <c r="E2492" s="472"/>
      <c r="F2492" s="910">
        <f>'57'!C62</f>
        <v>1104</v>
      </c>
      <c r="G2492" s="231">
        <f t="shared" si="86"/>
        <v>1104</v>
      </c>
      <c r="I2492" s="472"/>
      <c r="J2492" s="910">
        <f>'58'!C62</f>
        <v>1953</v>
      </c>
      <c r="K2492" s="231">
        <f t="shared" si="87"/>
        <v>1953</v>
      </c>
    </row>
    <row r="2493" spans="1:11">
      <c r="A2493" s="381">
        <v>2493</v>
      </c>
      <c r="B2493" s="146" t="s">
        <v>302</v>
      </c>
      <c r="D2493" t="s">
        <v>905</v>
      </c>
      <c r="E2493" s="472"/>
      <c r="F2493" s="910">
        <f>'57'!C63</f>
        <v>0</v>
      </c>
      <c r="G2493" s="231">
        <f t="shared" si="86"/>
        <v>0</v>
      </c>
      <c r="I2493" s="472"/>
      <c r="J2493" s="910">
        <f>'58'!C63</f>
        <v>0</v>
      </c>
      <c r="K2493" s="231">
        <f t="shared" si="87"/>
        <v>0</v>
      </c>
    </row>
    <row r="2494" spans="1:11">
      <c r="A2494" s="381">
        <v>2494</v>
      </c>
      <c r="B2494" s="146" t="s">
        <v>1544</v>
      </c>
      <c r="D2494" t="s">
        <v>905</v>
      </c>
      <c r="E2494" s="472"/>
      <c r="F2494" s="910">
        <f>'57'!C64</f>
        <v>0</v>
      </c>
      <c r="G2494" s="231">
        <f t="shared" si="86"/>
        <v>0</v>
      </c>
      <c r="I2494" s="472"/>
      <c r="J2494" s="910">
        <f>'58'!C64</f>
        <v>0</v>
      </c>
      <c r="K2494" s="231">
        <f t="shared" si="87"/>
        <v>0</v>
      </c>
    </row>
    <row r="2495" spans="1:11">
      <c r="A2495" s="381">
        <v>2495</v>
      </c>
      <c r="B2495" s="146" t="s">
        <v>1545</v>
      </c>
      <c r="D2495" t="s">
        <v>905</v>
      </c>
      <c r="E2495" s="472"/>
      <c r="F2495" s="910">
        <f>'57'!C65</f>
        <v>0</v>
      </c>
      <c r="G2495" s="231">
        <f t="shared" si="86"/>
        <v>0</v>
      </c>
      <c r="I2495" s="472"/>
      <c r="J2495" s="910">
        <f>'58'!C65</f>
        <v>0</v>
      </c>
      <c r="K2495" s="231">
        <f t="shared" si="87"/>
        <v>0</v>
      </c>
    </row>
    <row r="2496" spans="1:11">
      <c r="A2496" s="381">
        <v>2496</v>
      </c>
      <c r="B2496" s="146" t="s">
        <v>115</v>
      </c>
      <c r="D2496" t="s">
        <v>905</v>
      </c>
      <c r="E2496" s="472"/>
      <c r="F2496" s="910">
        <f>'57'!C66</f>
        <v>2488</v>
      </c>
      <c r="G2496" s="231">
        <f t="shared" si="86"/>
        <v>2488</v>
      </c>
      <c r="I2496" s="472"/>
      <c r="J2496" s="910">
        <f>'58'!C66</f>
        <v>1527</v>
      </c>
      <c r="K2496" s="231">
        <f t="shared" si="87"/>
        <v>1527</v>
      </c>
    </row>
    <row r="2497" spans="1:11" ht="15.75">
      <c r="A2497" s="381">
        <v>2497</v>
      </c>
      <c r="B2497" s="341" t="s">
        <v>106</v>
      </c>
      <c r="D2497" t="s">
        <v>905</v>
      </c>
      <c r="E2497" s="472"/>
      <c r="F2497" s="910">
        <f>'57'!C67</f>
        <v>158473</v>
      </c>
      <c r="G2497" s="231">
        <f t="shared" si="86"/>
        <v>158473</v>
      </c>
      <c r="I2497" s="472"/>
      <c r="J2497" s="910">
        <f>'58'!C67</f>
        <v>150655</v>
      </c>
      <c r="K2497" s="231">
        <f>J2497-I2497</f>
        <v>150655</v>
      </c>
    </row>
    <row r="2498" spans="1:11" ht="15.75">
      <c r="A2498" s="381">
        <v>2498</v>
      </c>
      <c r="B2498" s="341" t="s">
        <v>1018</v>
      </c>
      <c r="E2498" s="472"/>
      <c r="G2498" s="231">
        <f t="shared" si="86"/>
        <v>0</v>
      </c>
      <c r="I2498" s="472"/>
      <c r="K2498" s="231">
        <f t="shared" si="87"/>
        <v>0</v>
      </c>
    </row>
    <row r="2499" spans="1:11" ht="15.75">
      <c r="A2499" s="381">
        <v>2499</v>
      </c>
      <c r="B2499" s="341" t="s">
        <v>271</v>
      </c>
      <c r="E2499" s="472"/>
      <c r="G2499" s="231">
        <f t="shared" si="86"/>
        <v>0</v>
      </c>
      <c r="I2499" s="472"/>
      <c r="K2499" s="231">
        <f t="shared" si="87"/>
        <v>0</v>
      </c>
    </row>
    <row r="2500" spans="1:11">
      <c r="A2500" s="381">
        <v>2500</v>
      </c>
      <c r="B2500" s="146" t="s">
        <v>135</v>
      </c>
      <c r="E2500" s="472"/>
      <c r="G2500" s="231">
        <f t="shared" si="86"/>
        <v>0</v>
      </c>
      <c r="I2500" s="472"/>
      <c r="K2500" s="231">
        <f t="shared" si="87"/>
        <v>0</v>
      </c>
    </row>
    <row r="2501" spans="1:11">
      <c r="A2501" s="381">
        <v>2501</v>
      </c>
      <c r="B2501" s="637" t="s">
        <v>1220</v>
      </c>
      <c r="D2501" t="s">
        <v>905</v>
      </c>
      <c r="E2501" s="472"/>
      <c r="F2501" s="910">
        <f>'57'!E14</f>
        <v>0</v>
      </c>
      <c r="G2501" s="231">
        <f t="shared" si="86"/>
        <v>0</v>
      </c>
      <c r="I2501" s="472"/>
      <c r="J2501" s="910">
        <f>'58'!E14</f>
        <v>-7834</v>
      </c>
      <c r="K2501" s="231">
        <f t="shared" si="87"/>
        <v>-7834</v>
      </c>
    </row>
    <row r="2502" spans="1:11">
      <c r="A2502" s="381">
        <v>2502</v>
      </c>
      <c r="B2502" s="637" t="s">
        <v>1221</v>
      </c>
      <c r="D2502" t="s">
        <v>905</v>
      </c>
      <c r="E2502" s="472"/>
      <c r="F2502" s="910">
        <f>'57'!E15</f>
        <v>0</v>
      </c>
      <c r="G2502" s="231">
        <f t="shared" si="86"/>
        <v>0</v>
      </c>
      <c r="I2502" s="472"/>
      <c r="J2502" s="910">
        <f>'58'!E15</f>
        <v>0</v>
      </c>
      <c r="K2502" s="231">
        <f t="shared" si="87"/>
        <v>0</v>
      </c>
    </row>
    <row r="2503" spans="1:11">
      <c r="A2503" s="381">
        <v>2503</v>
      </c>
      <c r="B2503" s="637" t="s">
        <v>1222</v>
      </c>
      <c r="D2503" t="s">
        <v>905</v>
      </c>
      <c r="E2503" s="472"/>
      <c r="F2503" s="910">
        <f>'57'!E16</f>
        <v>0</v>
      </c>
      <c r="G2503" s="231">
        <f t="shared" si="86"/>
        <v>0</v>
      </c>
      <c r="I2503" s="472"/>
      <c r="J2503" s="910">
        <f>'58'!E16</f>
        <v>0</v>
      </c>
      <c r="K2503" s="231">
        <f t="shared" si="87"/>
        <v>0</v>
      </c>
    </row>
    <row r="2504" spans="1:11">
      <c r="A2504" s="381">
        <v>2504</v>
      </c>
      <c r="B2504" s="637" t="s">
        <v>1223</v>
      </c>
      <c r="D2504" t="s">
        <v>905</v>
      </c>
      <c r="E2504" s="472"/>
      <c r="F2504" s="910">
        <f>'57'!E17</f>
        <v>0</v>
      </c>
      <c r="G2504" s="231">
        <f t="shared" si="86"/>
        <v>0</v>
      </c>
      <c r="I2504" s="472"/>
      <c r="J2504" s="910">
        <f>'58'!E17</f>
        <v>0</v>
      </c>
      <c r="K2504" s="231">
        <f t="shared" si="87"/>
        <v>0</v>
      </c>
    </row>
    <row r="2505" spans="1:11">
      <c r="A2505" s="381">
        <v>2505</v>
      </c>
      <c r="B2505" s="146" t="s">
        <v>136</v>
      </c>
      <c r="D2505" t="s">
        <v>905</v>
      </c>
      <c r="E2505" s="472"/>
      <c r="F2505" s="910">
        <f>'57'!E18</f>
        <v>0</v>
      </c>
      <c r="G2505" s="231">
        <f t="shared" si="86"/>
        <v>0</v>
      </c>
      <c r="I2505" s="472"/>
      <c r="J2505" s="910">
        <f>'58'!E18</f>
        <v>0</v>
      </c>
      <c r="K2505" s="231">
        <f t="shared" si="87"/>
        <v>0</v>
      </c>
    </row>
    <row r="2506" spans="1:11">
      <c r="A2506" s="381">
        <v>2506</v>
      </c>
      <c r="B2506" s="146" t="s">
        <v>137</v>
      </c>
      <c r="D2506" t="s">
        <v>905</v>
      </c>
      <c r="E2506" s="472"/>
      <c r="F2506" s="910">
        <f>'57'!E19</f>
        <v>0</v>
      </c>
      <c r="G2506" s="231">
        <f t="shared" si="86"/>
        <v>0</v>
      </c>
      <c r="I2506" s="472"/>
      <c r="J2506" s="910">
        <f>'58'!E19</f>
        <v>0</v>
      </c>
      <c r="K2506" s="231">
        <f t="shared" si="87"/>
        <v>0</v>
      </c>
    </row>
    <row r="2507" spans="1:11">
      <c r="A2507" s="381">
        <v>2507</v>
      </c>
      <c r="B2507" s="146" t="s">
        <v>299</v>
      </c>
      <c r="D2507" t="s">
        <v>905</v>
      </c>
      <c r="E2507" s="472"/>
      <c r="F2507" s="910">
        <f>'57'!E20</f>
        <v>0</v>
      </c>
      <c r="G2507" s="231">
        <f t="shared" si="86"/>
        <v>0</v>
      </c>
      <c r="I2507" s="472"/>
      <c r="J2507" s="910">
        <f>'58'!E20</f>
        <v>0</v>
      </c>
      <c r="K2507" s="231">
        <f t="shared" si="87"/>
        <v>0</v>
      </c>
    </row>
    <row r="2508" spans="1:11">
      <c r="A2508" s="381">
        <v>2508</v>
      </c>
      <c r="B2508" s="936" t="s">
        <v>1102</v>
      </c>
      <c r="D2508" t="s">
        <v>905</v>
      </c>
      <c r="E2508" s="472"/>
      <c r="F2508" s="718"/>
      <c r="G2508" s="231">
        <f t="shared" si="86"/>
        <v>0</v>
      </c>
      <c r="I2508" s="472"/>
      <c r="K2508" s="231">
        <f t="shared" si="87"/>
        <v>0</v>
      </c>
    </row>
    <row r="2509" spans="1:11">
      <c r="A2509" s="381">
        <v>2509</v>
      </c>
      <c r="B2509" s="146" t="s">
        <v>300</v>
      </c>
      <c r="D2509" t="s">
        <v>905</v>
      </c>
      <c r="E2509" s="472"/>
      <c r="F2509" s="910">
        <f>'57'!E22</f>
        <v>0</v>
      </c>
      <c r="G2509" s="231">
        <f t="shared" si="86"/>
        <v>0</v>
      </c>
      <c r="I2509" s="472"/>
      <c r="J2509" s="910">
        <f>'58'!E22</f>
        <v>0</v>
      </c>
      <c r="K2509" s="231">
        <f t="shared" si="87"/>
        <v>0</v>
      </c>
    </row>
    <row r="2510" spans="1:11">
      <c r="A2510" s="381">
        <v>2510</v>
      </c>
      <c r="B2510" s="146" t="s">
        <v>301</v>
      </c>
      <c r="D2510" t="s">
        <v>905</v>
      </c>
      <c r="E2510" s="472"/>
      <c r="F2510" s="910">
        <f>'57'!E23</f>
        <v>0</v>
      </c>
      <c r="G2510" s="231">
        <f t="shared" si="86"/>
        <v>0</v>
      </c>
      <c r="I2510" s="472"/>
      <c r="J2510" s="910">
        <f>'58'!E23</f>
        <v>0</v>
      </c>
      <c r="K2510" s="231">
        <f t="shared" si="87"/>
        <v>0</v>
      </c>
    </row>
    <row r="2511" spans="1:11">
      <c r="A2511" s="381">
        <v>2511</v>
      </c>
      <c r="B2511" s="146" t="s">
        <v>1324</v>
      </c>
      <c r="E2511" s="472"/>
      <c r="F2511" s="910">
        <f>'57'!E24</f>
        <v>0</v>
      </c>
      <c r="G2511" s="231">
        <f t="shared" ref="G2511:G2574" si="88">F2511-E2511</f>
        <v>0</v>
      </c>
      <c r="I2511" s="472"/>
      <c r="J2511" s="910">
        <f>'58'!E24</f>
        <v>0</v>
      </c>
      <c r="K2511" s="231">
        <f t="shared" ref="K2511:K2574" si="89">J2511-I2511</f>
        <v>0</v>
      </c>
    </row>
    <row r="2512" spans="1:11">
      <c r="A2512" s="381">
        <v>2512</v>
      </c>
      <c r="B2512" s="146" t="s">
        <v>302</v>
      </c>
      <c r="D2512" t="s">
        <v>905</v>
      </c>
      <c r="E2512" s="472"/>
      <c r="F2512" s="910">
        <f>'57'!E25</f>
        <v>0</v>
      </c>
      <c r="G2512" s="231">
        <f t="shared" si="88"/>
        <v>0</v>
      </c>
      <c r="I2512" s="472"/>
      <c r="J2512" s="910">
        <f>'58'!E25</f>
        <v>0</v>
      </c>
      <c r="K2512" s="231">
        <f t="shared" si="89"/>
        <v>0</v>
      </c>
    </row>
    <row r="2513" spans="1:11">
      <c r="A2513" s="381">
        <v>2513</v>
      </c>
      <c r="B2513" s="146" t="s">
        <v>1544</v>
      </c>
      <c r="D2513" t="s">
        <v>905</v>
      </c>
      <c r="E2513" s="472"/>
      <c r="F2513" s="910">
        <f>'57'!E26</f>
        <v>0</v>
      </c>
      <c r="G2513" s="231">
        <f t="shared" si="88"/>
        <v>0</v>
      </c>
      <c r="I2513" s="472"/>
      <c r="J2513" s="910">
        <f>'58'!E26</f>
        <v>0</v>
      </c>
      <c r="K2513" s="231">
        <f t="shared" si="89"/>
        <v>0</v>
      </c>
    </row>
    <row r="2514" spans="1:11">
      <c r="A2514" s="381">
        <v>2514</v>
      </c>
      <c r="B2514" s="146" t="s">
        <v>1545</v>
      </c>
      <c r="D2514" t="s">
        <v>905</v>
      </c>
      <c r="E2514" s="472"/>
      <c r="F2514" s="910">
        <f>'57'!E27</f>
        <v>0</v>
      </c>
      <c r="G2514" s="231">
        <f t="shared" si="88"/>
        <v>0</v>
      </c>
      <c r="I2514" s="472"/>
      <c r="J2514" s="910">
        <f>'58'!E27</f>
        <v>0</v>
      </c>
      <c r="K2514" s="231">
        <f t="shared" si="89"/>
        <v>0</v>
      </c>
    </row>
    <row r="2515" spans="1:11">
      <c r="A2515" s="381">
        <v>2515</v>
      </c>
      <c r="B2515" s="146" t="s">
        <v>115</v>
      </c>
      <c r="D2515" t="s">
        <v>905</v>
      </c>
      <c r="E2515" s="472"/>
      <c r="F2515" s="910">
        <f>'57'!E28</f>
        <v>0</v>
      </c>
      <c r="G2515" s="231">
        <f t="shared" si="88"/>
        <v>0</v>
      </c>
      <c r="I2515" s="472"/>
      <c r="J2515" s="910">
        <f>'58'!E28</f>
        <v>0</v>
      </c>
      <c r="K2515" s="231">
        <f t="shared" si="89"/>
        <v>0</v>
      </c>
    </row>
    <row r="2516" spans="1:11" ht="15.75">
      <c r="A2516" s="381">
        <v>2516</v>
      </c>
      <c r="B2516" s="341" t="s">
        <v>106</v>
      </c>
      <c r="D2516" t="s">
        <v>905</v>
      </c>
      <c r="E2516" s="472"/>
      <c r="F2516" s="910">
        <f>'57'!E29</f>
        <v>0</v>
      </c>
      <c r="G2516" s="231">
        <f t="shared" si="88"/>
        <v>0</v>
      </c>
      <c r="I2516" s="472"/>
      <c r="J2516" s="910">
        <f>'58'!E29</f>
        <v>-7834</v>
      </c>
      <c r="K2516" s="231">
        <f t="shared" si="89"/>
        <v>-7834</v>
      </c>
    </row>
    <row r="2517" spans="1:11" ht="15.75">
      <c r="A2517" s="381">
        <v>2517</v>
      </c>
      <c r="B2517" s="341" t="s">
        <v>303</v>
      </c>
      <c r="E2517" s="472"/>
      <c r="G2517" s="231">
        <f t="shared" si="88"/>
        <v>0</v>
      </c>
      <c r="I2517" s="472"/>
      <c r="K2517" s="231">
        <f t="shared" si="89"/>
        <v>0</v>
      </c>
    </row>
    <row r="2518" spans="1:11">
      <c r="A2518" s="381">
        <v>2518</v>
      </c>
      <c r="B2518" s="146" t="s">
        <v>135</v>
      </c>
      <c r="E2518" s="472"/>
      <c r="G2518" s="231">
        <f t="shared" si="88"/>
        <v>0</v>
      </c>
      <c r="I2518" s="472"/>
      <c r="K2518" s="231">
        <f t="shared" si="89"/>
        <v>0</v>
      </c>
    </row>
    <row r="2519" spans="1:11">
      <c r="A2519" s="381">
        <v>2519</v>
      </c>
      <c r="B2519" s="637" t="s">
        <v>1220</v>
      </c>
      <c r="D2519" t="s">
        <v>905</v>
      </c>
      <c r="E2519" s="472"/>
      <c r="F2519" s="910">
        <f>'57'!E33</f>
        <v>0</v>
      </c>
      <c r="G2519" s="231">
        <f t="shared" si="88"/>
        <v>0</v>
      </c>
      <c r="I2519" s="472"/>
      <c r="J2519" s="910">
        <f>'58'!E33</f>
        <v>0</v>
      </c>
      <c r="K2519" s="231">
        <f t="shared" si="89"/>
        <v>0</v>
      </c>
    </row>
    <row r="2520" spans="1:11">
      <c r="A2520" s="381">
        <v>2520</v>
      </c>
      <c r="B2520" s="637" t="s">
        <v>1221</v>
      </c>
      <c r="D2520" t="s">
        <v>905</v>
      </c>
      <c r="E2520" s="472"/>
      <c r="F2520" s="910">
        <f>'57'!E34</f>
        <v>0</v>
      </c>
      <c r="G2520" s="231">
        <f t="shared" si="88"/>
        <v>0</v>
      </c>
      <c r="I2520" s="472"/>
      <c r="J2520" s="910">
        <f>'58'!E34</f>
        <v>0</v>
      </c>
      <c r="K2520" s="231">
        <f t="shared" si="89"/>
        <v>0</v>
      </c>
    </row>
    <row r="2521" spans="1:11">
      <c r="A2521" s="381">
        <v>2521</v>
      </c>
      <c r="B2521" s="637" t="s">
        <v>1222</v>
      </c>
      <c r="D2521" t="s">
        <v>905</v>
      </c>
      <c r="E2521" s="472"/>
      <c r="F2521" s="910">
        <f>'57'!E35</f>
        <v>0</v>
      </c>
      <c r="G2521" s="231">
        <f t="shared" si="88"/>
        <v>0</v>
      </c>
      <c r="I2521" s="472"/>
      <c r="J2521" s="910">
        <f>'58'!E35</f>
        <v>0</v>
      </c>
      <c r="K2521" s="231">
        <f t="shared" si="89"/>
        <v>0</v>
      </c>
    </row>
    <row r="2522" spans="1:11">
      <c r="A2522" s="381">
        <v>2522</v>
      </c>
      <c r="B2522" s="637" t="s">
        <v>1223</v>
      </c>
      <c r="D2522" t="s">
        <v>905</v>
      </c>
      <c r="E2522" s="472"/>
      <c r="F2522" s="910">
        <f>'57'!E36</f>
        <v>0</v>
      </c>
      <c r="G2522" s="231">
        <f t="shared" si="88"/>
        <v>0</v>
      </c>
      <c r="I2522" s="472"/>
      <c r="J2522" s="910">
        <f>'58'!E36</f>
        <v>0</v>
      </c>
      <c r="K2522" s="231">
        <f t="shared" si="89"/>
        <v>0</v>
      </c>
    </row>
    <row r="2523" spans="1:11">
      <c r="A2523" s="381">
        <v>2523</v>
      </c>
      <c r="B2523" s="146" t="s">
        <v>136</v>
      </c>
      <c r="D2523" t="s">
        <v>905</v>
      </c>
      <c r="E2523" s="472"/>
      <c r="F2523" s="910">
        <f>'57'!E37</f>
        <v>0</v>
      </c>
      <c r="G2523" s="231">
        <f t="shared" si="88"/>
        <v>0</v>
      </c>
      <c r="I2523" s="472"/>
      <c r="J2523" s="910">
        <f>'58'!E37</f>
        <v>0</v>
      </c>
      <c r="K2523" s="231">
        <f t="shared" si="89"/>
        <v>0</v>
      </c>
    </row>
    <row r="2524" spans="1:11">
      <c r="A2524" s="381">
        <v>2524</v>
      </c>
      <c r="B2524" s="146" t="s">
        <v>137</v>
      </c>
      <c r="D2524" t="s">
        <v>905</v>
      </c>
      <c r="E2524" s="472"/>
      <c r="F2524" s="910">
        <f>'57'!E38</f>
        <v>0</v>
      </c>
      <c r="G2524" s="231">
        <f t="shared" si="88"/>
        <v>0</v>
      </c>
      <c r="I2524" s="472"/>
      <c r="J2524" s="910">
        <f>'58'!E38</f>
        <v>0</v>
      </c>
      <c r="K2524" s="231">
        <f t="shared" si="89"/>
        <v>0</v>
      </c>
    </row>
    <row r="2525" spans="1:11">
      <c r="A2525" s="381">
        <v>2525</v>
      </c>
      <c r="B2525" s="146" t="s">
        <v>299</v>
      </c>
      <c r="D2525" t="s">
        <v>905</v>
      </c>
      <c r="E2525" s="472"/>
      <c r="F2525" s="910">
        <f>'57'!E39</f>
        <v>0</v>
      </c>
      <c r="G2525" s="231">
        <f t="shared" si="88"/>
        <v>0</v>
      </c>
      <c r="I2525" s="472"/>
      <c r="J2525" s="910">
        <f>'58'!E39</f>
        <v>0</v>
      </c>
      <c r="K2525" s="231">
        <f t="shared" si="89"/>
        <v>0</v>
      </c>
    </row>
    <row r="2526" spans="1:11">
      <c r="A2526" s="381">
        <v>2526</v>
      </c>
      <c r="B2526" s="936" t="s">
        <v>1102</v>
      </c>
      <c r="D2526" t="s">
        <v>905</v>
      </c>
      <c r="E2526" s="472"/>
      <c r="F2526" s="718"/>
      <c r="G2526" s="231">
        <f t="shared" si="88"/>
        <v>0</v>
      </c>
      <c r="I2526" s="472"/>
      <c r="J2526" s="718"/>
      <c r="K2526" s="231">
        <f t="shared" si="89"/>
        <v>0</v>
      </c>
    </row>
    <row r="2527" spans="1:11">
      <c r="A2527" s="381">
        <v>2527</v>
      </c>
      <c r="B2527" s="146" t="s">
        <v>300</v>
      </c>
      <c r="D2527" t="s">
        <v>905</v>
      </c>
      <c r="E2527" s="472"/>
      <c r="F2527" s="910">
        <f>'57'!E41</f>
        <v>0</v>
      </c>
      <c r="G2527" s="231">
        <f t="shared" si="88"/>
        <v>0</v>
      </c>
      <c r="I2527" s="472"/>
      <c r="J2527" s="910">
        <f>'58'!E41</f>
        <v>0</v>
      </c>
      <c r="K2527" s="231">
        <f t="shared" si="89"/>
        <v>0</v>
      </c>
    </row>
    <row r="2528" spans="1:11">
      <c r="A2528" s="381">
        <v>2528</v>
      </c>
      <c r="B2528" s="146" t="s">
        <v>301</v>
      </c>
      <c r="D2528" t="s">
        <v>905</v>
      </c>
      <c r="E2528" s="472"/>
      <c r="F2528" s="910">
        <f>'57'!E42</f>
        <v>0</v>
      </c>
      <c r="G2528" s="231">
        <f t="shared" si="88"/>
        <v>0</v>
      </c>
      <c r="I2528" s="472"/>
      <c r="J2528" s="910">
        <f>'58'!E42</f>
        <v>0</v>
      </c>
      <c r="K2528" s="231">
        <f t="shared" si="89"/>
        <v>0</v>
      </c>
    </row>
    <row r="2529" spans="1:11">
      <c r="A2529" s="381">
        <v>2529</v>
      </c>
      <c r="B2529" s="146" t="s">
        <v>1324</v>
      </c>
      <c r="E2529" s="472"/>
      <c r="F2529" s="910">
        <f>'57'!E43</f>
        <v>0</v>
      </c>
      <c r="G2529" s="231">
        <f t="shared" si="88"/>
        <v>0</v>
      </c>
      <c r="I2529" s="472"/>
      <c r="J2529" s="910">
        <f>'58'!E43</f>
        <v>0</v>
      </c>
      <c r="K2529" s="231">
        <f t="shared" si="89"/>
        <v>0</v>
      </c>
    </row>
    <row r="2530" spans="1:11">
      <c r="A2530" s="381">
        <v>2530</v>
      </c>
      <c r="B2530" s="146" t="s">
        <v>302</v>
      </c>
      <c r="D2530" t="s">
        <v>905</v>
      </c>
      <c r="E2530" s="472"/>
      <c r="F2530" s="910">
        <f>'57'!E44</f>
        <v>0</v>
      </c>
      <c r="G2530" s="231">
        <f t="shared" si="88"/>
        <v>0</v>
      </c>
      <c r="I2530" s="472"/>
      <c r="J2530" s="910">
        <f>'58'!E44</f>
        <v>0</v>
      </c>
      <c r="K2530" s="231">
        <f t="shared" si="89"/>
        <v>0</v>
      </c>
    </row>
    <row r="2531" spans="1:11">
      <c r="A2531" s="381">
        <v>2531</v>
      </c>
      <c r="B2531" s="146" t="s">
        <v>1544</v>
      </c>
      <c r="D2531" t="s">
        <v>905</v>
      </c>
      <c r="E2531" s="472"/>
      <c r="F2531" s="910">
        <f>'57'!E45</f>
        <v>0</v>
      </c>
      <c r="G2531" s="231">
        <f t="shared" si="88"/>
        <v>0</v>
      </c>
      <c r="I2531" s="472"/>
      <c r="J2531" s="910">
        <f>'58'!E45</f>
        <v>0</v>
      </c>
      <c r="K2531" s="231">
        <f t="shared" si="89"/>
        <v>0</v>
      </c>
    </row>
    <row r="2532" spans="1:11">
      <c r="A2532" s="381">
        <v>2532</v>
      </c>
      <c r="B2532" s="146" t="s">
        <v>1545</v>
      </c>
      <c r="D2532" t="s">
        <v>905</v>
      </c>
      <c r="E2532" s="472"/>
      <c r="F2532" s="910">
        <f>'57'!E46</f>
        <v>0</v>
      </c>
      <c r="G2532" s="231">
        <f t="shared" si="88"/>
        <v>0</v>
      </c>
      <c r="I2532" s="472"/>
      <c r="J2532" s="910">
        <f>'58'!E46</f>
        <v>0</v>
      </c>
      <c r="K2532" s="231">
        <f t="shared" si="89"/>
        <v>0</v>
      </c>
    </row>
    <row r="2533" spans="1:11">
      <c r="A2533" s="381">
        <v>2533</v>
      </c>
      <c r="B2533" s="146" t="s">
        <v>115</v>
      </c>
      <c r="D2533" t="s">
        <v>905</v>
      </c>
      <c r="E2533" s="472"/>
      <c r="F2533" s="910">
        <f>'57'!E47</f>
        <v>0</v>
      </c>
      <c r="G2533" s="231">
        <f t="shared" si="88"/>
        <v>0</v>
      </c>
      <c r="I2533" s="472"/>
      <c r="J2533" s="910">
        <f>'58'!E47</f>
        <v>0</v>
      </c>
      <c r="K2533" s="231">
        <f t="shared" si="89"/>
        <v>0</v>
      </c>
    </row>
    <row r="2534" spans="1:11" ht="15.75">
      <c r="A2534" s="381">
        <v>2534</v>
      </c>
      <c r="B2534" s="341" t="s">
        <v>106</v>
      </c>
      <c r="D2534" t="s">
        <v>905</v>
      </c>
      <c r="E2534" s="472"/>
      <c r="F2534" s="910">
        <f>'57'!E48</f>
        <v>0</v>
      </c>
      <c r="G2534" s="231">
        <f t="shared" si="88"/>
        <v>0</v>
      </c>
      <c r="I2534" s="472"/>
      <c r="J2534" s="910">
        <f>'58'!E48</f>
        <v>0</v>
      </c>
      <c r="K2534" s="231">
        <f t="shared" si="89"/>
        <v>0</v>
      </c>
    </row>
    <row r="2535" spans="1:11" ht="15.75">
      <c r="A2535" s="381">
        <v>2535</v>
      </c>
      <c r="B2535" s="341" t="s">
        <v>172</v>
      </c>
      <c r="E2535" s="472"/>
      <c r="G2535" s="231">
        <f t="shared" si="88"/>
        <v>0</v>
      </c>
      <c r="I2535" s="472"/>
      <c r="K2535" s="231">
        <f t="shared" si="89"/>
        <v>0</v>
      </c>
    </row>
    <row r="2536" spans="1:11">
      <c r="A2536" s="381">
        <v>2536</v>
      </c>
      <c r="B2536" s="146" t="s">
        <v>135</v>
      </c>
      <c r="E2536" s="472"/>
      <c r="G2536" s="231">
        <f t="shared" si="88"/>
        <v>0</v>
      </c>
      <c r="I2536" s="472"/>
      <c r="K2536" s="231">
        <f t="shared" si="89"/>
        <v>0</v>
      </c>
    </row>
    <row r="2537" spans="1:11">
      <c r="A2537" s="381">
        <v>2537</v>
      </c>
      <c r="B2537" s="637" t="s">
        <v>1220</v>
      </c>
      <c r="D2537" t="s">
        <v>905</v>
      </c>
      <c r="E2537" s="472"/>
      <c r="F2537" s="910">
        <f>'57'!E52</f>
        <v>0</v>
      </c>
      <c r="G2537" s="231">
        <f t="shared" si="88"/>
        <v>0</v>
      </c>
      <c r="I2537" s="472"/>
      <c r="J2537" s="910">
        <f>'58'!E52</f>
        <v>-7834</v>
      </c>
      <c r="K2537" s="231">
        <f t="shared" si="89"/>
        <v>-7834</v>
      </c>
    </row>
    <row r="2538" spans="1:11">
      <c r="A2538" s="381">
        <v>2538</v>
      </c>
      <c r="B2538" s="637" t="s">
        <v>1221</v>
      </c>
      <c r="D2538" t="s">
        <v>905</v>
      </c>
      <c r="E2538" s="472"/>
      <c r="F2538" s="910">
        <f>'57'!E53</f>
        <v>0</v>
      </c>
      <c r="G2538" s="231">
        <f t="shared" si="88"/>
        <v>0</v>
      </c>
      <c r="I2538" s="472"/>
      <c r="J2538" s="910">
        <f>'58'!E53</f>
        <v>0</v>
      </c>
      <c r="K2538" s="231">
        <f t="shared" si="89"/>
        <v>0</v>
      </c>
    </row>
    <row r="2539" spans="1:11">
      <c r="A2539" s="381">
        <v>2539</v>
      </c>
      <c r="B2539" s="637" t="s">
        <v>1222</v>
      </c>
      <c r="D2539" t="s">
        <v>905</v>
      </c>
      <c r="E2539" s="472"/>
      <c r="F2539" s="910">
        <f>'57'!E54</f>
        <v>0</v>
      </c>
      <c r="G2539" s="231">
        <f t="shared" si="88"/>
        <v>0</v>
      </c>
      <c r="I2539" s="472"/>
      <c r="J2539" s="910">
        <f>'58'!E54</f>
        <v>0</v>
      </c>
      <c r="K2539" s="231">
        <f t="shared" si="89"/>
        <v>0</v>
      </c>
    </row>
    <row r="2540" spans="1:11">
      <c r="A2540" s="381">
        <v>2540</v>
      </c>
      <c r="B2540" s="637" t="s">
        <v>1223</v>
      </c>
      <c r="D2540" t="s">
        <v>905</v>
      </c>
      <c r="E2540" s="472"/>
      <c r="F2540" s="910">
        <f>'57'!E55</f>
        <v>0</v>
      </c>
      <c r="G2540" s="231">
        <f t="shared" si="88"/>
        <v>0</v>
      </c>
      <c r="I2540" s="472"/>
      <c r="J2540" s="910">
        <f>'58'!E55</f>
        <v>0</v>
      </c>
      <c r="K2540" s="231">
        <f t="shared" si="89"/>
        <v>0</v>
      </c>
    </row>
    <row r="2541" spans="1:11">
      <c r="A2541" s="381">
        <v>2541</v>
      </c>
      <c r="B2541" s="146" t="s">
        <v>136</v>
      </c>
      <c r="D2541" t="s">
        <v>905</v>
      </c>
      <c r="E2541" s="472"/>
      <c r="F2541" s="910">
        <f>'57'!E56</f>
        <v>0</v>
      </c>
      <c r="G2541" s="231">
        <f t="shared" si="88"/>
        <v>0</v>
      </c>
      <c r="I2541" s="472"/>
      <c r="J2541" s="910">
        <f>'58'!E56</f>
        <v>0</v>
      </c>
      <c r="K2541" s="231">
        <f t="shared" si="89"/>
        <v>0</v>
      </c>
    </row>
    <row r="2542" spans="1:11">
      <c r="A2542" s="381">
        <v>2542</v>
      </c>
      <c r="B2542" s="146" t="s">
        <v>137</v>
      </c>
      <c r="D2542" t="s">
        <v>905</v>
      </c>
      <c r="E2542" s="472"/>
      <c r="F2542" s="910">
        <f>'57'!E57</f>
        <v>0</v>
      </c>
      <c r="G2542" s="231">
        <f t="shared" si="88"/>
        <v>0</v>
      </c>
      <c r="I2542" s="472"/>
      <c r="J2542" s="910">
        <f>'58'!E57</f>
        <v>0</v>
      </c>
      <c r="K2542" s="231">
        <f t="shared" si="89"/>
        <v>0</v>
      </c>
    </row>
    <row r="2543" spans="1:11">
      <c r="A2543" s="381">
        <v>2543</v>
      </c>
      <c r="B2543" s="146" t="s">
        <v>299</v>
      </c>
      <c r="D2543" t="s">
        <v>905</v>
      </c>
      <c r="E2543" s="472"/>
      <c r="F2543" s="910">
        <f>'57'!E58</f>
        <v>0</v>
      </c>
      <c r="G2543" s="231">
        <f t="shared" si="88"/>
        <v>0</v>
      </c>
      <c r="I2543" s="472"/>
      <c r="J2543" s="910">
        <f>'58'!E58</f>
        <v>0</v>
      </c>
      <c r="K2543" s="231">
        <f t="shared" si="89"/>
        <v>0</v>
      </c>
    </row>
    <row r="2544" spans="1:11">
      <c r="A2544" s="381">
        <v>2544</v>
      </c>
      <c r="B2544" s="936" t="s">
        <v>1102</v>
      </c>
      <c r="D2544" t="s">
        <v>905</v>
      </c>
      <c r="E2544" s="472"/>
      <c r="F2544" s="718"/>
      <c r="G2544" s="231">
        <f t="shared" si="88"/>
        <v>0</v>
      </c>
      <c r="I2544" s="472"/>
      <c r="J2544" s="718"/>
      <c r="K2544" s="231">
        <f t="shared" si="89"/>
        <v>0</v>
      </c>
    </row>
    <row r="2545" spans="1:11">
      <c r="A2545" s="381">
        <v>2545</v>
      </c>
      <c r="B2545" s="146" t="s">
        <v>300</v>
      </c>
      <c r="D2545" t="s">
        <v>905</v>
      </c>
      <c r="E2545" s="472"/>
      <c r="F2545" s="910">
        <f>'57'!E60</f>
        <v>0</v>
      </c>
      <c r="G2545" s="231">
        <f t="shared" si="88"/>
        <v>0</v>
      </c>
      <c r="I2545" s="472"/>
      <c r="J2545" s="910">
        <f>'58'!E60</f>
        <v>0</v>
      </c>
      <c r="K2545" s="231">
        <f t="shared" si="89"/>
        <v>0</v>
      </c>
    </row>
    <row r="2546" spans="1:11">
      <c r="A2546" s="381">
        <v>2546</v>
      </c>
      <c r="B2546" s="146" t="s">
        <v>301</v>
      </c>
      <c r="D2546" t="s">
        <v>905</v>
      </c>
      <c r="E2546" s="472"/>
      <c r="F2546" s="910">
        <f>'57'!E61</f>
        <v>0</v>
      </c>
      <c r="G2546" s="231">
        <f t="shared" si="88"/>
        <v>0</v>
      </c>
      <c r="I2546" s="472"/>
      <c r="J2546" s="910">
        <f>'58'!E61</f>
        <v>0</v>
      </c>
      <c r="K2546" s="231">
        <f t="shared" si="89"/>
        <v>0</v>
      </c>
    </row>
    <row r="2547" spans="1:11">
      <c r="A2547" s="381">
        <v>2547</v>
      </c>
      <c r="B2547" s="146" t="s">
        <v>1324</v>
      </c>
      <c r="E2547" s="472"/>
      <c r="F2547" s="910">
        <f>'57'!E62</f>
        <v>0</v>
      </c>
      <c r="G2547" s="231">
        <f t="shared" si="88"/>
        <v>0</v>
      </c>
      <c r="I2547" s="472"/>
      <c r="J2547" s="910">
        <f>'58'!E62</f>
        <v>0</v>
      </c>
      <c r="K2547" s="231">
        <f t="shared" si="89"/>
        <v>0</v>
      </c>
    </row>
    <row r="2548" spans="1:11">
      <c r="A2548" s="381">
        <v>2548</v>
      </c>
      <c r="B2548" s="146" t="s">
        <v>302</v>
      </c>
      <c r="D2548" t="s">
        <v>905</v>
      </c>
      <c r="E2548" s="472"/>
      <c r="F2548" s="910">
        <f>'57'!E63</f>
        <v>0</v>
      </c>
      <c r="G2548" s="231">
        <f t="shared" si="88"/>
        <v>0</v>
      </c>
      <c r="I2548" s="472"/>
      <c r="J2548" s="910">
        <f>'58'!E63</f>
        <v>0</v>
      </c>
      <c r="K2548" s="231">
        <f t="shared" si="89"/>
        <v>0</v>
      </c>
    </row>
    <row r="2549" spans="1:11">
      <c r="A2549" s="381">
        <v>2549</v>
      </c>
      <c r="B2549" s="146" t="s">
        <v>1544</v>
      </c>
      <c r="D2549" t="s">
        <v>905</v>
      </c>
      <c r="E2549" s="472"/>
      <c r="F2549" s="910">
        <f>'57'!E64</f>
        <v>0</v>
      </c>
      <c r="G2549" s="231">
        <f t="shared" si="88"/>
        <v>0</v>
      </c>
      <c r="I2549" s="472"/>
      <c r="J2549" s="910">
        <f>'58'!E64</f>
        <v>0</v>
      </c>
      <c r="K2549" s="231">
        <f t="shared" si="89"/>
        <v>0</v>
      </c>
    </row>
    <row r="2550" spans="1:11">
      <c r="A2550" s="381">
        <v>2550</v>
      </c>
      <c r="B2550" s="146" t="s">
        <v>1545</v>
      </c>
      <c r="D2550" t="s">
        <v>905</v>
      </c>
      <c r="E2550" s="472"/>
      <c r="F2550" s="910">
        <f>'57'!E65</f>
        <v>0</v>
      </c>
      <c r="G2550" s="231">
        <f t="shared" si="88"/>
        <v>0</v>
      </c>
      <c r="I2550" s="472"/>
      <c r="J2550" s="910">
        <f>'58'!E65</f>
        <v>0</v>
      </c>
      <c r="K2550" s="231">
        <f t="shared" si="89"/>
        <v>0</v>
      </c>
    </row>
    <row r="2551" spans="1:11">
      <c r="A2551" s="381">
        <v>2551</v>
      </c>
      <c r="B2551" s="146" t="s">
        <v>115</v>
      </c>
      <c r="D2551" t="s">
        <v>905</v>
      </c>
      <c r="E2551" s="472"/>
      <c r="F2551" s="910">
        <f>'57'!E66</f>
        <v>0</v>
      </c>
      <c r="G2551" s="231">
        <f t="shared" si="88"/>
        <v>0</v>
      </c>
      <c r="I2551" s="472"/>
      <c r="J2551" s="910">
        <f>'58'!E66</f>
        <v>0</v>
      </c>
      <c r="K2551" s="231">
        <f t="shared" si="89"/>
        <v>0</v>
      </c>
    </row>
    <row r="2552" spans="1:11" ht="15.75">
      <c r="A2552" s="381">
        <v>2552</v>
      </c>
      <c r="B2552" s="341" t="s">
        <v>106</v>
      </c>
      <c r="D2552" t="s">
        <v>905</v>
      </c>
      <c r="E2552" s="472"/>
      <c r="F2552" s="910">
        <f>'57'!E67</f>
        <v>0</v>
      </c>
      <c r="G2552" s="231">
        <f t="shared" si="88"/>
        <v>0</v>
      </c>
      <c r="I2552" s="472"/>
      <c r="J2552" s="910">
        <f>'58'!E67</f>
        <v>-7834</v>
      </c>
      <c r="K2552" s="231">
        <f t="shared" si="89"/>
        <v>-7834</v>
      </c>
    </row>
    <row r="2553" spans="1:11" ht="15.75">
      <c r="A2553" s="381">
        <v>2553</v>
      </c>
      <c r="B2553" s="341" t="s">
        <v>1019</v>
      </c>
      <c r="D2553" t="s">
        <v>905</v>
      </c>
      <c r="E2553" s="472"/>
      <c r="F2553" s="910">
        <f>'57'!E68</f>
        <v>0</v>
      </c>
      <c r="G2553" s="231">
        <f t="shared" si="88"/>
        <v>0</v>
      </c>
      <c r="I2553" s="472"/>
      <c r="J2553" s="910">
        <f>'58'!E68</f>
        <v>0</v>
      </c>
      <c r="K2553" s="231">
        <f t="shared" si="89"/>
        <v>0</v>
      </c>
    </row>
    <row r="2554" spans="1:11" ht="15.75">
      <c r="A2554" s="381">
        <v>2554</v>
      </c>
      <c r="B2554" s="341" t="s">
        <v>271</v>
      </c>
      <c r="D2554" t="s">
        <v>905</v>
      </c>
      <c r="E2554" s="472"/>
      <c r="F2554" s="910">
        <f>'57'!E69</f>
        <v>0</v>
      </c>
      <c r="G2554" s="231">
        <f t="shared" si="88"/>
        <v>0</v>
      </c>
      <c r="I2554" s="472"/>
      <c r="J2554" s="910">
        <f>'58'!E69</f>
        <v>0</v>
      </c>
      <c r="K2554" s="231">
        <f t="shared" si="89"/>
        <v>0</v>
      </c>
    </row>
    <row r="2555" spans="1:11">
      <c r="A2555" s="381">
        <v>2555</v>
      </c>
      <c r="B2555" s="146" t="s">
        <v>135</v>
      </c>
      <c r="D2555" t="s">
        <v>905</v>
      </c>
      <c r="E2555" s="472"/>
      <c r="F2555" s="910">
        <f>'57'!E70</f>
        <v>0</v>
      </c>
      <c r="G2555" s="231">
        <f t="shared" si="88"/>
        <v>0</v>
      </c>
      <c r="I2555" s="472"/>
      <c r="J2555" s="910">
        <f>'58'!E70</f>
        <v>0</v>
      </c>
      <c r="K2555" s="231">
        <f t="shared" si="89"/>
        <v>0</v>
      </c>
    </row>
    <row r="2556" spans="1:11">
      <c r="A2556" s="381">
        <v>2556</v>
      </c>
      <c r="B2556" s="637" t="s">
        <v>1220</v>
      </c>
      <c r="D2556" t="s">
        <v>905</v>
      </c>
      <c r="E2556" s="472"/>
      <c r="F2556" s="910">
        <f>'57'!G14</f>
        <v>-1272</v>
      </c>
      <c r="G2556" s="231">
        <f t="shared" si="88"/>
        <v>-1272</v>
      </c>
      <c r="I2556" s="472"/>
      <c r="J2556" s="910">
        <f>'58'!G14</f>
        <v>-4151</v>
      </c>
      <c r="K2556" s="231">
        <f t="shared" si="89"/>
        <v>-4151</v>
      </c>
    </row>
    <row r="2557" spans="1:11">
      <c r="A2557" s="381">
        <v>2557</v>
      </c>
      <c r="B2557" s="637" t="s">
        <v>1221</v>
      </c>
      <c r="D2557" t="s">
        <v>905</v>
      </c>
      <c r="E2557" s="472"/>
      <c r="F2557" s="910">
        <f>'57'!G15</f>
        <v>0</v>
      </c>
      <c r="G2557" s="231">
        <f t="shared" si="88"/>
        <v>0</v>
      </c>
      <c r="I2557" s="472"/>
      <c r="J2557" s="910">
        <f>'58'!G15</f>
        <v>0</v>
      </c>
      <c r="K2557" s="231">
        <f t="shared" si="89"/>
        <v>0</v>
      </c>
    </row>
    <row r="2558" spans="1:11">
      <c r="A2558" s="381">
        <v>2558</v>
      </c>
      <c r="B2558" s="637" t="s">
        <v>1222</v>
      </c>
      <c r="D2558" t="s">
        <v>905</v>
      </c>
      <c r="E2558" s="472"/>
      <c r="F2558" s="910">
        <f>'57'!G16</f>
        <v>-72</v>
      </c>
      <c r="G2558" s="231">
        <f t="shared" si="88"/>
        <v>-72</v>
      </c>
      <c r="I2558" s="472"/>
      <c r="J2558" s="910">
        <f>'58'!G16</f>
        <v>-98</v>
      </c>
      <c r="K2558" s="231">
        <f t="shared" si="89"/>
        <v>-98</v>
      </c>
    </row>
    <row r="2559" spans="1:11">
      <c r="A2559" s="381">
        <v>2559</v>
      </c>
      <c r="B2559" s="637" t="s">
        <v>1223</v>
      </c>
      <c r="D2559" t="s">
        <v>905</v>
      </c>
      <c r="E2559" s="472"/>
      <c r="F2559" s="910">
        <f>'57'!G17</f>
        <v>0</v>
      </c>
      <c r="G2559" s="231">
        <f t="shared" si="88"/>
        <v>0</v>
      </c>
      <c r="I2559" s="472"/>
      <c r="J2559" s="910">
        <f>'58'!G17</f>
        <v>0</v>
      </c>
      <c r="K2559" s="231">
        <f t="shared" si="89"/>
        <v>0</v>
      </c>
    </row>
    <row r="2560" spans="1:11">
      <c r="A2560" s="381">
        <v>2560</v>
      </c>
      <c r="B2560" s="146" t="s">
        <v>136</v>
      </c>
      <c r="D2560" t="s">
        <v>905</v>
      </c>
      <c r="E2560" s="472"/>
      <c r="F2560" s="910">
        <f>'57'!G18</f>
        <v>-70</v>
      </c>
      <c r="G2560" s="231">
        <f t="shared" si="88"/>
        <v>-70</v>
      </c>
      <c r="I2560" s="472"/>
      <c r="J2560" s="910">
        <f>'58'!G18</f>
        <v>0</v>
      </c>
      <c r="K2560" s="231">
        <f t="shared" si="89"/>
        <v>0</v>
      </c>
    </row>
    <row r="2561" spans="1:11">
      <c r="A2561" s="381">
        <v>2561</v>
      </c>
      <c r="B2561" s="146" t="s">
        <v>137</v>
      </c>
      <c r="D2561" t="s">
        <v>905</v>
      </c>
      <c r="E2561" s="472"/>
      <c r="F2561" s="910">
        <f>'57'!G19</f>
        <v>0</v>
      </c>
      <c r="G2561" s="231">
        <f t="shared" si="88"/>
        <v>0</v>
      </c>
      <c r="I2561" s="472"/>
      <c r="J2561" s="910">
        <f>'58'!G19</f>
        <v>0</v>
      </c>
      <c r="K2561" s="231">
        <f t="shared" si="89"/>
        <v>0</v>
      </c>
    </row>
    <row r="2562" spans="1:11">
      <c r="A2562" s="381">
        <v>2562</v>
      </c>
      <c r="B2562" s="146" t="s">
        <v>299</v>
      </c>
      <c r="D2562" t="s">
        <v>905</v>
      </c>
      <c r="E2562" s="472"/>
      <c r="F2562" s="910">
        <f>'57'!G20</f>
        <v>0</v>
      </c>
      <c r="G2562" s="231">
        <f t="shared" si="88"/>
        <v>0</v>
      </c>
      <c r="I2562" s="472"/>
      <c r="J2562" s="910">
        <f>'58'!G20</f>
        <v>0</v>
      </c>
      <c r="K2562" s="231">
        <f t="shared" si="89"/>
        <v>0</v>
      </c>
    </row>
    <row r="2563" spans="1:11">
      <c r="A2563" s="381">
        <v>2563</v>
      </c>
      <c r="B2563" s="936" t="s">
        <v>1102</v>
      </c>
      <c r="D2563" t="s">
        <v>905</v>
      </c>
      <c r="E2563" s="472"/>
      <c r="F2563" s="718"/>
      <c r="G2563" s="231">
        <f t="shared" si="88"/>
        <v>0</v>
      </c>
      <c r="I2563" s="472"/>
      <c r="J2563" s="718"/>
      <c r="K2563" s="231">
        <f t="shared" si="89"/>
        <v>0</v>
      </c>
    </row>
    <row r="2564" spans="1:11">
      <c r="A2564" s="381">
        <v>2564</v>
      </c>
      <c r="B2564" s="146" t="s">
        <v>300</v>
      </c>
      <c r="D2564" t="s">
        <v>905</v>
      </c>
      <c r="E2564" s="472"/>
      <c r="F2564" s="910">
        <f>'57'!G22</f>
        <v>0</v>
      </c>
      <c r="G2564" s="231">
        <f t="shared" si="88"/>
        <v>0</v>
      </c>
      <c r="I2564" s="472"/>
      <c r="J2564" s="910">
        <f>'58'!G22</f>
        <v>0</v>
      </c>
      <c r="K2564" s="231">
        <f t="shared" si="89"/>
        <v>0</v>
      </c>
    </row>
    <row r="2565" spans="1:11">
      <c r="A2565" s="381">
        <v>2565</v>
      </c>
      <c r="B2565" s="146" t="s">
        <v>301</v>
      </c>
      <c r="D2565" t="s">
        <v>905</v>
      </c>
      <c r="E2565" s="472"/>
      <c r="F2565" s="910">
        <f>'57'!G23</f>
        <v>0</v>
      </c>
      <c r="G2565" s="231">
        <f t="shared" si="88"/>
        <v>0</v>
      </c>
      <c r="I2565" s="472"/>
      <c r="J2565" s="910">
        <f>'58'!G23</f>
        <v>0</v>
      </c>
      <c r="K2565" s="231">
        <f t="shared" si="89"/>
        <v>0</v>
      </c>
    </row>
    <row r="2566" spans="1:11">
      <c r="A2566" s="381">
        <v>2566</v>
      </c>
      <c r="B2566" s="146" t="s">
        <v>1324</v>
      </c>
      <c r="E2566" s="472"/>
      <c r="F2566" s="910">
        <f>'57'!G24</f>
        <v>0</v>
      </c>
      <c r="G2566" s="231">
        <f t="shared" si="88"/>
        <v>0</v>
      </c>
      <c r="I2566" s="472"/>
      <c r="J2566" s="910">
        <f>'58'!G24</f>
        <v>0</v>
      </c>
      <c r="K2566" s="231">
        <f t="shared" si="89"/>
        <v>0</v>
      </c>
    </row>
    <row r="2567" spans="1:11">
      <c r="A2567" s="381">
        <v>2567</v>
      </c>
      <c r="B2567" s="146" t="s">
        <v>302</v>
      </c>
      <c r="D2567" t="s">
        <v>905</v>
      </c>
      <c r="E2567" s="472"/>
      <c r="F2567" s="910">
        <f>'57'!G25</f>
        <v>0</v>
      </c>
      <c r="G2567" s="231">
        <f t="shared" si="88"/>
        <v>0</v>
      </c>
      <c r="I2567" s="472"/>
      <c r="J2567" s="910">
        <f>'58'!G25</f>
        <v>0</v>
      </c>
      <c r="K2567" s="231">
        <f t="shared" si="89"/>
        <v>0</v>
      </c>
    </row>
    <row r="2568" spans="1:11">
      <c r="A2568" s="381">
        <v>2568</v>
      </c>
      <c r="B2568" s="146" t="s">
        <v>1544</v>
      </c>
      <c r="D2568" t="s">
        <v>905</v>
      </c>
      <c r="E2568" s="472"/>
      <c r="F2568" s="910">
        <f>'57'!G26</f>
        <v>0</v>
      </c>
      <c r="G2568" s="231">
        <f t="shared" si="88"/>
        <v>0</v>
      </c>
      <c r="I2568" s="472"/>
      <c r="J2568" s="910">
        <f>'58'!G26</f>
        <v>0</v>
      </c>
      <c r="K2568" s="231">
        <f t="shared" si="89"/>
        <v>0</v>
      </c>
    </row>
    <row r="2569" spans="1:11">
      <c r="A2569" s="381">
        <v>2569</v>
      </c>
      <c r="B2569" s="146" t="s">
        <v>1545</v>
      </c>
      <c r="D2569" t="s">
        <v>905</v>
      </c>
      <c r="E2569" s="472"/>
      <c r="F2569" s="910">
        <f>'57'!G27</f>
        <v>0</v>
      </c>
      <c r="G2569" s="231">
        <f t="shared" si="88"/>
        <v>0</v>
      </c>
      <c r="I2569" s="472"/>
      <c r="J2569" s="910">
        <f>'58'!G27</f>
        <v>0</v>
      </c>
      <c r="K2569" s="231">
        <f t="shared" si="89"/>
        <v>0</v>
      </c>
    </row>
    <row r="2570" spans="1:11">
      <c r="A2570" s="381">
        <v>2570</v>
      </c>
      <c r="B2570" s="146" t="s">
        <v>115</v>
      </c>
      <c r="D2570" t="s">
        <v>905</v>
      </c>
      <c r="E2570" s="472"/>
      <c r="F2570" s="910">
        <f>'57'!G28</f>
        <v>-407</v>
      </c>
      <c r="G2570" s="231">
        <f t="shared" si="88"/>
        <v>-407</v>
      </c>
      <c r="I2570" s="472"/>
      <c r="J2570" s="910">
        <f>'58'!G28</f>
        <v>0</v>
      </c>
      <c r="K2570" s="231">
        <f t="shared" si="89"/>
        <v>0</v>
      </c>
    </row>
    <row r="2571" spans="1:11" ht="15.75">
      <c r="A2571" s="381">
        <v>2571</v>
      </c>
      <c r="B2571" s="341" t="s">
        <v>106</v>
      </c>
      <c r="D2571" t="s">
        <v>905</v>
      </c>
      <c r="E2571" s="472"/>
      <c r="F2571" s="910">
        <f>'57'!G29</f>
        <v>-1821</v>
      </c>
      <c r="G2571" s="231">
        <f t="shared" si="88"/>
        <v>-1821</v>
      </c>
      <c r="I2571" s="472"/>
      <c r="J2571" s="910">
        <f>'58'!G29</f>
        <v>-4249</v>
      </c>
      <c r="K2571" s="231">
        <f t="shared" si="89"/>
        <v>-4249</v>
      </c>
    </row>
    <row r="2572" spans="1:11" ht="15.75">
      <c r="A2572" s="381">
        <v>2572</v>
      </c>
      <c r="B2572" s="341" t="s">
        <v>303</v>
      </c>
      <c r="E2572" s="472"/>
      <c r="G2572" s="231">
        <f t="shared" si="88"/>
        <v>0</v>
      </c>
      <c r="I2572" s="472"/>
      <c r="K2572" s="231">
        <f t="shared" si="89"/>
        <v>0</v>
      </c>
    </row>
    <row r="2573" spans="1:11">
      <c r="A2573" s="381">
        <v>2573</v>
      </c>
      <c r="B2573" s="146" t="s">
        <v>135</v>
      </c>
      <c r="E2573" s="472"/>
      <c r="G2573" s="231">
        <f t="shared" si="88"/>
        <v>0</v>
      </c>
      <c r="I2573" s="472"/>
      <c r="K2573" s="231">
        <f t="shared" si="89"/>
        <v>0</v>
      </c>
    </row>
    <row r="2574" spans="1:11">
      <c r="A2574" s="381">
        <v>2574</v>
      </c>
      <c r="B2574" s="637" t="s">
        <v>1220</v>
      </c>
      <c r="D2574" t="s">
        <v>905</v>
      </c>
      <c r="E2574" s="472"/>
      <c r="F2574" s="910">
        <f>'57'!G33</f>
        <v>-1529</v>
      </c>
      <c r="G2574" s="231">
        <f t="shared" si="88"/>
        <v>-1529</v>
      </c>
      <c r="I2574" s="472"/>
      <c r="J2574" s="910">
        <f>'58'!G33</f>
        <v>0</v>
      </c>
      <c r="K2574" s="231">
        <f t="shared" si="89"/>
        <v>0</v>
      </c>
    </row>
    <row r="2575" spans="1:11">
      <c r="A2575" s="381">
        <v>2575</v>
      </c>
      <c r="B2575" s="637" t="s">
        <v>1221</v>
      </c>
      <c r="D2575" t="s">
        <v>905</v>
      </c>
      <c r="E2575" s="472"/>
      <c r="F2575" s="910">
        <f>'57'!G34</f>
        <v>0</v>
      </c>
      <c r="G2575" s="231">
        <f t="shared" ref="G2575:G2638" si="90">F2575-E2575</f>
        <v>0</v>
      </c>
      <c r="I2575" s="472"/>
      <c r="J2575" s="910">
        <f>'58'!G34</f>
        <v>0</v>
      </c>
      <c r="K2575" s="231">
        <f t="shared" ref="K2575:K2638" si="91">J2575-I2575</f>
        <v>0</v>
      </c>
    </row>
    <row r="2576" spans="1:11">
      <c r="A2576" s="381">
        <v>2576</v>
      </c>
      <c r="B2576" s="637" t="s">
        <v>1222</v>
      </c>
      <c r="D2576" t="s">
        <v>905</v>
      </c>
      <c r="E2576" s="472"/>
      <c r="F2576" s="910">
        <f>'57'!G35</f>
        <v>0</v>
      </c>
      <c r="G2576" s="231">
        <f t="shared" si="90"/>
        <v>0</v>
      </c>
      <c r="I2576" s="472"/>
      <c r="J2576" s="910">
        <f>'58'!G35</f>
        <v>0</v>
      </c>
      <c r="K2576" s="231">
        <f t="shared" si="91"/>
        <v>0</v>
      </c>
    </row>
    <row r="2577" spans="1:11">
      <c r="A2577" s="381">
        <v>2577</v>
      </c>
      <c r="B2577" s="637" t="s">
        <v>1223</v>
      </c>
      <c r="D2577" t="s">
        <v>905</v>
      </c>
      <c r="E2577" s="472"/>
      <c r="F2577" s="910">
        <f>'57'!G36</f>
        <v>0</v>
      </c>
      <c r="G2577" s="231">
        <f t="shared" si="90"/>
        <v>0</v>
      </c>
      <c r="I2577" s="472"/>
      <c r="J2577" s="910">
        <f>'58'!G36</f>
        <v>0</v>
      </c>
      <c r="K2577" s="231">
        <f t="shared" si="91"/>
        <v>0</v>
      </c>
    </row>
    <row r="2578" spans="1:11">
      <c r="A2578" s="381">
        <v>2578</v>
      </c>
      <c r="B2578" s="146" t="s">
        <v>136</v>
      </c>
      <c r="D2578" t="s">
        <v>905</v>
      </c>
      <c r="E2578" s="472"/>
      <c r="F2578" s="910">
        <f>'57'!G37</f>
        <v>0</v>
      </c>
      <c r="G2578" s="231">
        <f t="shared" si="90"/>
        <v>0</v>
      </c>
      <c r="I2578" s="472"/>
      <c r="J2578" s="910">
        <f>'58'!G37</f>
        <v>0</v>
      </c>
      <c r="K2578" s="231">
        <f t="shared" si="91"/>
        <v>0</v>
      </c>
    </row>
    <row r="2579" spans="1:11">
      <c r="A2579" s="381">
        <v>2579</v>
      </c>
      <c r="B2579" s="146" t="s">
        <v>137</v>
      </c>
      <c r="D2579" t="s">
        <v>905</v>
      </c>
      <c r="E2579" s="472"/>
      <c r="F2579" s="910">
        <f>'57'!G38</f>
        <v>0</v>
      </c>
      <c r="G2579" s="231">
        <f t="shared" si="90"/>
        <v>0</v>
      </c>
      <c r="I2579" s="472"/>
      <c r="J2579" s="910">
        <f>'58'!G38</f>
        <v>0</v>
      </c>
      <c r="K2579" s="231">
        <f t="shared" si="91"/>
        <v>0</v>
      </c>
    </row>
    <row r="2580" spans="1:11">
      <c r="A2580" s="381">
        <v>2580</v>
      </c>
      <c r="B2580" s="146" t="s">
        <v>299</v>
      </c>
      <c r="D2580" t="s">
        <v>905</v>
      </c>
      <c r="E2580" s="472"/>
      <c r="F2580" s="910">
        <f>'57'!G39</f>
        <v>0</v>
      </c>
      <c r="G2580" s="231">
        <f t="shared" si="90"/>
        <v>0</v>
      </c>
      <c r="I2580" s="472"/>
      <c r="J2580" s="910">
        <f>'58'!G39</f>
        <v>0</v>
      </c>
      <c r="K2580" s="231">
        <f t="shared" si="91"/>
        <v>0</v>
      </c>
    </row>
    <row r="2581" spans="1:11">
      <c r="A2581" s="381">
        <v>2581</v>
      </c>
      <c r="B2581" s="936" t="s">
        <v>1102</v>
      </c>
      <c r="D2581" t="s">
        <v>905</v>
      </c>
      <c r="E2581" s="472"/>
      <c r="F2581" s="718"/>
      <c r="G2581" s="231">
        <f t="shared" si="90"/>
        <v>0</v>
      </c>
      <c r="I2581" s="472"/>
      <c r="J2581" s="718"/>
      <c r="K2581" s="231">
        <f t="shared" si="91"/>
        <v>0</v>
      </c>
    </row>
    <row r="2582" spans="1:11">
      <c r="A2582" s="381">
        <v>2582</v>
      </c>
      <c r="B2582" s="146" t="s">
        <v>300</v>
      </c>
      <c r="D2582" t="s">
        <v>905</v>
      </c>
      <c r="E2582" s="472"/>
      <c r="F2582" s="910">
        <f>'57'!G41</f>
        <v>0</v>
      </c>
      <c r="G2582" s="231">
        <f t="shared" si="90"/>
        <v>0</v>
      </c>
      <c r="I2582" s="472"/>
      <c r="J2582" s="910">
        <f>'58'!G41</f>
        <v>0</v>
      </c>
      <c r="K2582" s="231">
        <f t="shared" si="91"/>
        <v>0</v>
      </c>
    </row>
    <row r="2583" spans="1:11">
      <c r="A2583" s="381">
        <v>2583</v>
      </c>
      <c r="B2583" s="146" t="s">
        <v>301</v>
      </c>
      <c r="D2583" t="s">
        <v>905</v>
      </c>
      <c r="E2583" s="472"/>
      <c r="F2583" s="910">
        <f>'57'!G42</f>
        <v>0</v>
      </c>
      <c r="G2583" s="231">
        <f t="shared" si="90"/>
        <v>0</v>
      </c>
      <c r="I2583" s="472"/>
      <c r="J2583" s="910">
        <f>'58'!G42</f>
        <v>0</v>
      </c>
      <c r="K2583" s="231">
        <f t="shared" si="91"/>
        <v>0</v>
      </c>
    </row>
    <row r="2584" spans="1:11">
      <c r="A2584" s="381">
        <v>2584</v>
      </c>
      <c r="B2584" s="146" t="s">
        <v>1324</v>
      </c>
      <c r="E2584" s="472"/>
      <c r="F2584" s="910">
        <f>'57'!G43</f>
        <v>0</v>
      </c>
      <c r="G2584" s="231">
        <f t="shared" si="90"/>
        <v>0</v>
      </c>
      <c r="I2584" s="472"/>
      <c r="J2584" s="910">
        <f>'58'!G43</f>
        <v>0</v>
      </c>
      <c r="K2584" s="231">
        <f t="shared" si="91"/>
        <v>0</v>
      </c>
    </row>
    <row r="2585" spans="1:11">
      <c r="A2585" s="381">
        <v>2585</v>
      </c>
      <c r="B2585" s="146" t="s">
        <v>302</v>
      </c>
      <c r="D2585" t="s">
        <v>905</v>
      </c>
      <c r="E2585" s="472"/>
      <c r="F2585" s="910">
        <f>'57'!G44</f>
        <v>0</v>
      </c>
      <c r="G2585" s="231">
        <f t="shared" si="90"/>
        <v>0</v>
      </c>
      <c r="I2585" s="472"/>
      <c r="J2585" s="910">
        <f>'58'!G44</f>
        <v>0</v>
      </c>
      <c r="K2585" s="231">
        <f t="shared" si="91"/>
        <v>0</v>
      </c>
    </row>
    <row r="2586" spans="1:11">
      <c r="A2586" s="381">
        <v>2586</v>
      </c>
      <c r="B2586" s="146" t="s">
        <v>1544</v>
      </c>
      <c r="D2586" t="s">
        <v>905</v>
      </c>
      <c r="E2586" s="472"/>
      <c r="F2586" s="910">
        <f>'57'!G45</f>
        <v>0</v>
      </c>
      <c r="G2586" s="231">
        <f t="shared" si="90"/>
        <v>0</v>
      </c>
      <c r="I2586" s="472"/>
      <c r="J2586" s="910">
        <f>'58'!G45</f>
        <v>0</v>
      </c>
      <c r="K2586" s="231">
        <f t="shared" si="91"/>
        <v>0</v>
      </c>
    </row>
    <row r="2587" spans="1:11">
      <c r="A2587" s="381">
        <v>2587</v>
      </c>
      <c r="B2587" s="146" t="s">
        <v>1545</v>
      </c>
      <c r="D2587" t="s">
        <v>905</v>
      </c>
      <c r="E2587" s="472"/>
      <c r="F2587" s="910">
        <f>'57'!G46</f>
        <v>0</v>
      </c>
      <c r="G2587" s="231">
        <f t="shared" si="90"/>
        <v>0</v>
      </c>
      <c r="I2587" s="472"/>
      <c r="J2587" s="910">
        <f>'58'!G46</f>
        <v>0</v>
      </c>
      <c r="K2587" s="231">
        <f t="shared" si="91"/>
        <v>0</v>
      </c>
    </row>
    <row r="2588" spans="1:11">
      <c r="A2588" s="381">
        <v>2588</v>
      </c>
      <c r="B2588" s="146" t="s">
        <v>115</v>
      </c>
      <c r="D2588" t="s">
        <v>905</v>
      </c>
      <c r="E2588" s="472"/>
      <c r="F2588" s="910">
        <f>'57'!G47</f>
        <v>0</v>
      </c>
      <c r="G2588" s="231">
        <f t="shared" si="90"/>
        <v>0</v>
      </c>
      <c r="I2588" s="472"/>
      <c r="J2588" s="910">
        <f>'58'!G47</f>
        <v>0</v>
      </c>
      <c r="K2588" s="231">
        <f t="shared" si="91"/>
        <v>0</v>
      </c>
    </row>
    <row r="2589" spans="1:11" ht="15.75">
      <c r="A2589" s="381">
        <v>2589</v>
      </c>
      <c r="B2589" s="341" t="s">
        <v>106</v>
      </c>
      <c r="D2589" t="s">
        <v>905</v>
      </c>
      <c r="E2589" s="472"/>
      <c r="F2589" s="910">
        <f>'57'!G48</f>
        <v>-1529</v>
      </c>
      <c r="G2589" s="231">
        <f t="shared" si="90"/>
        <v>-1529</v>
      </c>
      <c r="I2589" s="472"/>
      <c r="J2589" s="910">
        <f>'58'!G48</f>
        <v>0</v>
      </c>
      <c r="K2589" s="231">
        <f t="shared" si="91"/>
        <v>0</v>
      </c>
    </row>
    <row r="2590" spans="1:11" ht="15.75">
      <c r="A2590" s="381">
        <v>2590</v>
      </c>
      <c r="B2590" s="341" t="s">
        <v>172</v>
      </c>
      <c r="E2590" s="472"/>
      <c r="G2590" s="231">
        <f t="shared" si="90"/>
        <v>0</v>
      </c>
      <c r="I2590" s="472"/>
      <c r="K2590" s="231">
        <f t="shared" si="91"/>
        <v>0</v>
      </c>
    </row>
    <row r="2591" spans="1:11">
      <c r="A2591" s="381">
        <v>2591</v>
      </c>
      <c r="B2591" s="146" t="s">
        <v>135</v>
      </c>
      <c r="E2591" s="472"/>
      <c r="G2591" s="231">
        <f t="shared" si="90"/>
        <v>0</v>
      </c>
      <c r="I2591" s="472"/>
      <c r="K2591" s="231">
        <f t="shared" si="91"/>
        <v>0</v>
      </c>
    </row>
    <row r="2592" spans="1:11">
      <c r="A2592" s="381">
        <v>2592</v>
      </c>
      <c r="B2592" s="637" t="s">
        <v>1220</v>
      </c>
      <c r="D2592" t="s">
        <v>905</v>
      </c>
      <c r="E2592" s="472"/>
      <c r="F2592" s="910">
        <f>'57'!G52</f>
        <v>-2801</v>
      </c>
      <c r="G2592" s="231">
        <f t="shared" si="90"/>
        <v>-2801</v>
      </c>
      <c r="I2592" s="472"/>
      <c r="J2592" s="910">
        <f>'58'!G52</f>
        <v>-4151</v>
      </c>
      <c r="K2592" s="231">
        <f t="shared" si="91"/>
        <v>-4151</v>
      </c>
    </row>
    <row r="2593" spans="1:11">
      <c r="A2593" s="381">
        <v>2593</v>
      </c>
      <c r="B2593" s="637" t="s">
        <v>1221</v>
      </c>
      <c r="D2593" t="s">
        <v>905</v>
      </c>
      <c r="E2593" s="472"/>
      <c r="F2593" s="910">
        <f>'57'!G53</f>
        <v>0</v>
      </c>
      <c r="G2593" s="231">
        <f t="shared" si="90"/>
        <v>0</v>
      </c>
      <c r="I2593" s="472"/>
      <c r="J2593" s="910">
        <f>'58'!G53</f>
        <v>0</v>
      </c>
      <c r="K2593" s="231">
        <f t="shared" si="91"/>
        <v>0</v>
      </c>
    </row>
    <row r="2594" spans="1:11">
      <c r="A2594" s="381">
        <v>2594</v>
      </c>
      <c r="B2594" s="637" t="s">
        <v>1222</v>
      </c>
      <c r="D2594" t="s">
        <v>905</v>
      </c>
      <c r="E2594" s="472"/>
      <c r="F2594" s="910">
        <f>'57'!G54</f>
        <v>-72</v>
      </c>
      <c r="G2594" s="231">
        <f t="shared" si="90"/>
        <v>-72</v>
      </c>
      <c r="I2594" s="472"/>
      <c r="J2594" s="910">
        <f>'58'!G54</f>
        <v>-98</v>
      </c>
      <c r="K2594" s="231">
        <f t="shared" si="91"/>
        <v>-98</v>
      </c>
    </row>
    <row r="2595" spans="1:11">
      <c r="A2595" s="381">
        <v>2595</v>
      </c>
      <c r="B2595" s="637" t="s">
        <v>1223</v>
      </c>
      <c r="D2595" t="s">
        <v>905</v>
      </c>
      <c r="E2595" s="472"/>
      <c r="F2595" s="910">
        <f>'57'!G55</f>
        <v>0</v>
      </c>
      <c r="G2595" s="231">
        <f t="shared" si="90"/>
        <v>0</v>
      </c>
      <c r="I2595" s="472"/>
      <c r="J2595" s="910">
        <f>'58'!G55</f>
        <v>0</v>
      </c>
      <c r="K2595" s="231">
        <f t="shared" si="91"/>
        <v>0</v>
      </c>
    </row>
    <row r="2596" spans="1:11">
      <c r="A2596" s="381">
        <v>2596</v>
      </c>
      <c r="B2596" s="146" t="s">
        <v>136</v>
      </c>
      <c r="D2596" t="s">
        <v>905</v>
      </c>
      <c r="E2596" s="472"/>
      <c r="F2596" s="910">
        <f>'57'!G56</f>
        <v>-70</v>
      </c>
      <c r="G2596" s="231">
        <f t="shared" si="90"/>
        <v>-70</v>
      </c>
      <c r="I2596" s="472"/>
      <c r="J2596" s="910">
        <f>'58'!G56</f>
        <v>0</v>
      </c>
      <c r="K2596" s="231">
        <f t="shared" si="91"/>
        <v>0</v>
      </c>
    </row>
    <row r="2597" spans="1:11">
      <c r="A2597" s="381">
        <v>2597</v>
      </c>
      <c r="B2597" s="146" t="s">
        <v>137</v>
      </c>
      <c r="D2597" t="s">
        <v>905</v>
      </c>
      <c r="E2597" s="472"/>
      <c r="F2597" s="910">
        <f>'57'!G57</f>
        <v>0</v>
      </c>
      <c r="G2597" s="231">
        <f t="shared" si="90"/>
        <v>0</v>
      </c>
      <c r="I2597" s="472"/>
      <c r="J2597" s="910">
        <f>'58'!G57</f>
        <v>0</v>
      </c>
      <c r="K2597" s="231">
        <f t="shared" si="91"/>
        <v>0</v>
      </c>
    </row>
    <row r="2598" spans="1:11">
      <c r="A2598" s="381">
        <v>2598</v>
      </c>
      <c r="B2598" s="146" t="s">
        <v>299</v>
      </c>
      <c r="D2598" t="s">
        <v>905</v>
      </c>
      <c r="E2598" s="472"/>
      <c r="F2598" s="910">
        <f>'57'!G58</f>
        <v>0</v>
      </c>
      <c r="G2598" s="231">
        <f t="shared" si="90"/>
        <v>0</v>
      </c>
      <c r="I2598" s="472"/>
      <c r="J2598" s="910">
        <f>'58'!G58</f>
        <v>0</v>
      </c>
      <c r="K2598" s="231">
        <f t="shared" si="91"/>
        <v>0</v>
      </c>
    </row>
    <row r="2599" spans="1:11">
      <c r="A2599" s="381">
        <v>2599</v>
      </c>
      <c r="B2599" s="936" t="s">
        <v>1102</v>
      </c>
      <c r="D2599" t="s">
        <v>905</v>
      </c>
      <c r="E2599" s="472"/>
      <c r="F2599" s="718"/>
      <c r="G2599" s="231">
        <f t="shared" si="90"/>
        <v>0</v>
      </c>
      <c r="I2599" s="472"/>
      <c r="J2599" s="718"/>
      <c r="K2599" s="231">
        <f t="shared" si="91"/>
        <v>0</v>
      </c>
    </row>
    <row r="2600" spans="1:11">
      <c r="A2600" s="381">
        <v>2600</v>
      </c>
      <c r="B2600" s="146" t="s">
        <v>300</v>
      </c>
      <c r="D2600" t="s">
        <v>905</v>
      </c>
      <c r="E2600" s="472"/>
      <c r="F2600" s="910">
        <f>'57'!G60</f>
        <v>0</v>
      </c>
      <c r="G2600" s="231">
        <f t="shared" si="90"/>
        <v>0</v>
      </c>
      <c r="I2600" s="472"/>
      <c r="J2600" s="910">
        <f>'58'!G60</f>
        <v>0</v>
      </c>
      <c r="K2600" s="231">
        <f t="shared" si="91"/>
        <v>0</v>
      </c>
    </row>
    <row r="2601" spans="1:11">
      <c r="A2601" s="381">
        <v>2601</v>
      </c>
      <c r="B2601" s="146" t="s">
        <v>301</v>
      </c>
      <c r="D2601" t="s">
        <v>905</v>
      </c>
      <c r="E2601" s="472"/>
      <c r="F2601" s="910">
        <f>'57'!G61</f>
        <v>0</v>
      </c>
      <c r="G2601" s="231">
        <f t="shared" si="90"/>
        <v>0</v>
      </c>
      <c r="I2601" s="472"/>
      <c r="J2601" s="910">
        <f>'58'!G61</f>
        <v>0</v>
      </c>
      <c r="K2601" s="231">
        <f t="shared" si="91"/>
        <v>0</v>
      </c>
    </row>
    <row r="2602" spans="1:11">
      <c r="A2602" s="381">
        <v>2602</v>
      </c>
      <c r="B2602" s="146" t="s">
        <v>1324</v>
      </c>
      <c r="E2602" s="472"/>
      <c r="F2602" s="910">
        <f>'57'!G62</f>
        <v>0</v>
      </c>
      <c r="G2602" s="231">
        <f t="shared" si="90"/>
        <v>0</v>
      </c>
      <c r="I2602" s="472"/>
      <c r="J2602" s="910">
        <f>'58'!G62</f>
        <v>0</v>
      </c>
      <c r="K2602" s="231">
        <f t="shared" si="91"/>
        <v>0</v>
      </c>
    </row>
    <row r="2603" spans="1:11">
      <c r="A2603" s="381">
        <v>2603</v>
      </c>
      <c r="B2603" s="146" t="s">
        <v>302</v>
      </c>
      <c r="D2603" t="s">
        <v>905</v>
      </c>
      <c r="E2603" s="472"/>
      <c r="F2603" s="910">
        <f>'57'!G63</f>
        <v>0</v>
      </c>
      <c r="G2603" s="231">
        <f t="shared" si="90"/>
        <v>0</v>
      </c>
      <c r="I2603" s="472"/>
      <c r="J2603" s="910">
        <f>'58'!G63</f>
        <v>0</v>
      </c>
      <c r="K2603" s="231">
        <f t="shared" si="91"/>
        <v>0</v>
      </c>
    </row>
    <row r="2604" spans="1:11">
      <c r="A2604" s="381">
        <v>2604</v>
      </c>
      <c r="B2604" s="146" t="s">
        <v>1544</v>
      </c>
      <c r="D2604" t="s">
        <v>905</v>
      </c>
      <c r="E2604" s="472"/>
      <c r="F2604" s="910">
        <f>'57'!G64</f>
        <v>0</v>
      </c>
      <c r="G2604" s="231">
        <f t="shared" si="90"/>
        <v>0</v>
      </c>
      <c r="I2604" s="472"/>
      <c r="J2604" s="910">
        <f>'58'!G64</f>
        <v>0</v>
      </c>
      <c r="K2604" s="231">
        <f t="shared" si="91"/>
        <v>0</v>
      </c>
    </row>
    <row r="2605" spans="1:11">
      <c r="A2605" s="381">
        <v>2605</v>
      </c>
      <c r="B2605" s="146" t="s">
        <v>1545</v>
      </c>
      <c r="D2605" t="s">
        <v>905</v>
      </c>
      <c r="E2605" s="472"/>
      <c r="F2605" s="910">
        <f>'57'!G65</f>
        <v>0</v>
      </c>
      <c r="G2605" s="231">
        <f t="shared" si="90"/>
        <v>0</v>
      </c>
      <c r="I2605" s="472"/>
      <c r="J2605" s="910">
        <f>'58'!G65</f>
        <v>0</v>
      </c>
      <c r="K2605" s="231">
        <f t="shared" si="91"/>
        <v>0</v>
      </c>
    </row>
    <row r="2606" spans="1:11">
      <c r="A2606" s="381">
        <v>2606</v>
      </c>
      <c r="B2606" s="146" t="s">
        <v>115</v>
      </c>
      <c r="D2606" t="s">
        <v>905</v>
      </c>
      <c r="E2606" s="472"/>
      <c r="F2606" s="910">
        <f>'57'!G66</f>
        <v>-407</v>
      </c>
      <c r="G2606" s="231">
        <f t="shared" si="90"/>
        <v>-407</v>
      </c>
      <c r="I2606" s="472"/>
      <c r="J2606" s="910">
        <f>'58'!G66</f>
        <v>0</v>
      </c>
      <c r="K2606" s="231">
        <f t="shared" si="91"/>
        <v>0</v>
      </c>
    </row>
    <row r="2607" spans="1:11" ht="15.75">
      <c r="A2607" s="381">
        <v>2607</v>
      </c>
      <c r="B2607" s="341" t="s">
        <v>106</v>
      </c>
      <c r="D2607" t="s">
        <v>905</v>
      </c>
      <c r="E2607" s="472"/>
      <c r="F2607" s="910">
        <f>'57'!G67</f>
        <v>-3350</v>
      </c>
      <c r="G2607" s="231">
        <f>F2607-E2607</f>
        <v>-3350</v>
      </c>
      <c r="I2607" s="472"/>
      <c r="J2607" s="910">
        <f>'58'!G67</f>
        <v>-4249</v>
      </c>
      <c r="K2607" s="231">
        <f>J2607-I2607</f>
        <v>-4249</v>
      </c>
    </row>
    <row r="2608" spans="1:11" ht="15.75">
      <c r="A2608" s="381">
        <v>2608</v>
      </c>
      <c r="B2608" s="341" t="s">
        <v>1020</v>
      </c>
      <c r="E2608" s="472"/>
      <c r="G2608" s="231">
        <f t="shared" si="90"/>
        <v>0</v>
      </c>
      <c r="I2608" s="472"/>
      <c r="K2608" s="231">
        <f t="shared" si="91"/>
        <v>0</v>
      </c>
    </row>
    <row r="2609" spans="1:11" ht="15.75">
      <c r="A2609" s="381">
        <v>2609</v>
      </c>
      <c r="B2609" s="341" t="s">
        <v>271</v>
      </c>
      <c r="E2609" s="472"/>
      <c r="G2609" s="231">
        <f t="shared" si="90"/>
        <v>0</v>
      </c>
      <c r="I2609" s="472"/>
      <c r="K2609" s="231">
        <f t="shared" si="91"/>
        <v>0</v>
      </c>
    </row>
    <row r="2610" spans="1:11">
      <c r="A2610" s="381">
        <v>2610</v>
      </c>
      <c r="B2610" s="146" t="s">
        <v>135</v>
      </c>
      <c r="E2610" s="472"/>
      <c r="G2610" s="231">
        <f t="shared" si="90"/>
        <v>0</v>
      </c>
      <c r="I2610" s="472"/>
      <c r="K2610" s="231">
        <f t="shared" si="91"/>
        <v>0</v>
      </c>
    </row>
    <row r="2611" spans="1:11">
      <c r="A2611" s="381">
        <v>2611</v>
      </c>
      <c r="B2611" s="637" t="s">
        <v>1220</v>
      </c>
      <c r="D2611" t="s">
        <v>905</v>
      </c>
      <c r="E2611" s="472"/>
      <c r="F2611" s="910">
        <f>'57'!I14</f>
        <v>24756</v>
      </c>
      <c r="G2611" s="231">
        <f t="shared" si="90"/>
        <v>24756</v>
      </c>
      <c r="I2611" s="472"/>
      <c r="J2611" s="910">
        <f>'58'!I14</f>
        <v>11834</v>
      </c>
      <c r="K2611" s="231">
        <f t="shared" si="91"/>
        <v>11834</v>
      </c>
    </row>
    <row r="2612" spans="1:11">
      <c r="A2612" s="381">
        <v>2612</v>
      </c>
      <c r="B2612" s="637" t="s">
        <v>1221</v>
      </c>
      <c r="D2612" t="s">
        <v>905</v>
      </c>
      <c r="E2612" s="472"/>
      <c r="F2612" s="910">
        <f>'57'!I15</f>
        <v>0</v>
      </c>
      <c r="G2612" s="231">
        <f t="shared" si="90"/>
        <v>0</v>
      </c>
      <c r="I2612" s="472"/>
      <c r="J2612" s="910">
        <f>'58'!I15</f>
        <v>0</v>
      </c>
      <c r="K2612" s="231">
        <f t="shared" si="91"/>
        <v>0</v>
      </c>
    </row>
    <row r="2613" spans="1:11">
      <c r="A2613" s="381">
        <v>2613</v>
      </c>
      <c r="B2613" s="637" t="s">
        <v>1222</v>
      </c>
      <c r="D2613" t="s">
        <v>905</v>
      </c>
      <c r="E2613" s="472"/>
      <c r="F2613" s="910">
        <f>'57'!I16</f>
        <v>2</v>
      </c>
      <c r="G2613" s="231">
        <f t="shared" si="90"/>
        <v>2</v>
      </c>
      <c r="I2613" s="472"/>
      <c r="J2613" s="910">
        <f>'58'!I16</f>
        <v>0</v>
      </c>
      <c r="K2613" s="231">
        <f t="shared" si="91"/>
        <v>0</v>
      </c>
    </row>
    <row r="2614" spans="1:11">
      <c r="A2614" s="381">
        <v>2614</v>
      </c>
      <c r="B2614" s="637" t="s">
        <v>1223</v>
      </c>
      <c r="D2614" t="s">
        <v>905</v>
      </c>
      <c r="E2614" s="472"/>
      <c r="F2614" s="910">
        <f>'57'!I17</f>
        <v>0</v>
      </c>
      <c r="G2614" s="231">
        <f t="shared" si="90"/>
        <v>0</v>
      </c>
      <c r="I2614" s="472"/>
      <c r="J2614" s="910">
        <f>'58'!I17</f>
        <v>0</v>
      </c>
      <c r="K2614" s="231">
        <f t="shared" si="91"/>
        <v>0</v>
      </c>
    </row>
    <row r="2615" spans="1:11">
      <c r="A2615" s="381">
        <v>2615</v>
      </c>
      <c r="B2615" s="146" t="s">
        <v>136</v>
      </c>
      <c r="D2615" t="s">
        <v>905</v>
      </c>
      <c r="E2615" s="472"/>
      <c r="F2615" s="910">
        <f>'57'!I18</f>
        <v>148</v>
      </c>
      <c r="G2615" s="231">
        <f t="shared" si="90"/>
        <v>148</v>
      </c>
      <c r="I2615" s="472"/>
      <c r="J2615" s="910">
        <f>'58'!I18</f>
        <v>424</v>
      </c>
      <c r="K2615" s="231">
        <f t="shared" si="91"/>
        <v>424</v>
      </c>
    </row>
    <row r="2616" spans="1:11">
      <c r="A2616" s="381">
        <v>2616</v>
      </c>
      <c r="B2616" s="146" t="s">
        <v>137</v>
      </c>
      <c r="D2616" t="s">
        <v>905</v>
      </c>
      <c r="E2616" s="472"/>
      <c r="F2616" s="910">
        <f>'57'!I19</f>
        <v>0</v>
      </c>
      <c r="G2616" s="231">
        <f t="shared" si="90"/>
        <v>0</v>
      </c>
      <c r="I2616" s="472"/>
      <c r="J2616" s="910">
        <f>'58'!I19</f>
        <v>0</v>
      </c>
      <c r="K2616" s="231">
        <f t="shared" si="91"/>
        <v>0</v>
      </c>
    </row>
    <row r="2617" spans="1:11">
      <c r="A2617" s="381">
        <v>2617</v>
      </c>
      <c r="B2617" s="146" t="s">
        <v>299</v>
      </c>
      <c r="D2617" t="s">
        <v>905</v>
      </c>
      <c r="E2617" s="472"/>
      <c r="F2617" s="910">
        <f>'57'!I20</f>
        <v>400</v>
      </c>
      <c r="G2617" s="231">
        <f t="shared" si="90"/>
        <v>400</v>
      </c>
      <c r="I2617" s="472"/>
      <c r="J2617" s="910">
        <f>'58'!I20</f>
        <v>150</v>
      </c>
      <c r="K2617" s="231">
        <f t="shared" si="91"/>
        <v>150</v>
      </c>
    </row>
    <row r="2618" spans="1:11">
      <c r="A2618" s="381">
        <v>2618</v>
      </c>
      <c r="B2618" s="936" t="s">
        <v>1102</v>
      </c>
      <c r="D2618" t="s">
        <v>905</v>
      </c>
      <c r="E2618" s="472"/>
      <c r="F2618" s="718"/>
      <c r="G2618" s="231">
        <f t="shared" si="90"/>
        <v>0</v>
      </c>
      <c r="I2618" s="472"/>
      <c r="J2618" s="718"/>
      <c r="K2618" s="231">
        <f t="shared" si="91"/>
        <v>0</v>
      </c>
    </row>
    <row r="2619" spans="1:11">
      <c r="A2619" s="381">
        <v>2619</v>
      </c>
      <c r="B2619" s="146" t="s">
        <v>300</v>
      </c>
      <c r="D2619" t="s">
        <v>905</v>
      </c>
      <c r="E2619" s="472"/>
      <c r="F2619" s="910">
        <f>'57'!I22</f>
        <v>0</v>
      </c>
      <c r="G2619" s="231">
        <f t="shared" si="90"/>
        <v>0</v>
      </c>
      <c r="I2619" s="472"/>
      <c r="J2619" s="910">
        <f>'58'!I22</f>
        <v>0</v>
      </c>
      <c r="K2619" s="231">
        <f t="shared" si="91"/>
        <v>0</v>
      </c>
    </row>
    <row r="2620" spans="1:11">
      <c r="A2620" s="381">
        <v>2620</v>
      </c>
      <c r="B2620" s="146" t="s">
        <v>301</v>
      </c>
      <c r="D2620" t="s">
        <v>905</v>
      </c>
      <c r="E2620" s="472"/>
      <c r="F2620" s="910">
        <f>'57'!I23</f>
        <v>3</v>
      </c>
      <c r="G2620" s="231">
        <f t="shared" si="90"/>
        <v>3</v>
      </c>
      <c r="I2620" s="472"/>
      <c r="J2620" s="910">
        <f>'58'!I23</f>
        <v>3</v>
      </c>
      <c r="K2620" s="231">
        <f t="shared" si="91"/>
        <v>3</v>
      </c>
    </row>
    <row r="2621" spans="1:11">
      <c r="A2621" s="381">
        <v>2621</v>
      </c>
      <c r="B2621" s="146" t="s">
        <v>1324</v>
      </c>
      <c r="E2621" s="472"/>
      <c r="F2621" s="910">
        <f>'57'!I24</f>
        <v>0</v>
      </c>
      <c r="G2621" s="231">
        <f t="shared" si="90"/>
        <v>0</v>
      </c>
      <c r="I2621" s="472"/>
      <c r="J2621" s="910">
        <f>'58'!I24</f>
        <v>0</v>
      </c>
      <c r="K2621" s="231">
        <f t="shared" si="91"/>
        <v>0</v>
      </c>
    </row>
    <row r="2622" spans="1:11">
      <c r="A2622" s="381">
        <v>2622</v>
      </c>
      <c r="B2622" s="146" t="s">
        <v>302</v>
      </c>
      <c r="D2622" t="s">
        <v>905</v>
      </c>
      <c r="E2622" s="472"/>
      <c r="F2622" s="910">
        <f>'57'!I25</f>
        <v>0</v>
      </c>
      <c r="G2622" s="231">
        <f t="shared" si="90"/>
        <v>0</v>
      </c>
      <c r="I2622" s="472"/>
      <c r="J2622" s="910">
        <f>'58'!I25</f>
        <v>0</v>
      </c>
      <c r="K2622" s="231">
        <f t="shared" si="91"/>
        <v>0</v>
      </c>
    </row>
    <row r="2623" spans="1:11">
      <c r="A2623" s="381">
        <v>2623</v>
      </c>
      <c r="B2623" s="146" t="s">
        <v>1544</v>
      </c>
      <c r="D2623" t="s">
        <v>905</v>
      </c>
      <c r="E2623" s="472"/>
      <c r="F2623" s="910">
        <f>'57'!I26</f>
        <v>0</v>
      </c>
      <c r="G2623" s="231">
        <f t="shared" si="90"/>
        <v>0</v>
      </c>
      <c r="I2623" s="472"/>
      <c r="J2623" s="910">
        <f>'58'!I26</f>
        <v>0</v>
      </c>
      <c r="K2623" s="231">
        <f t="shared" si="91"/>
        <v>0</v>
      </c>
    </row>
    <row r="2624" spans="1:11">
      <c r="A2624" s="381">
        <v>2624</v>
      </c>
      <c r="B2624" s="146" t="s">
        <v>1545</v>
      </c>
      <c r="D2624" t="s">
        <v>905</v>
      </c>
      <c r="E2624" s="472"/>
      <c r="F2624" s="910">
        <f>'57'!I27</f>
        <v>0</v>
      </c>
      <c r="G2624" s="231">
        <f t="shared" si="90"/>
        <v>0</v>
      </c>
      <c r="I2624" s="472"/>
      <c r="J2624" s="910">
        <f>'58'!I27</f>
        <v>0</v>
      </c>
      <c r="K2624" s="231">
        <f t="shared" si="91"/>
        <v>0</v>
      </c>
    </row>
    <row r="2625" spans="1:11">
      <c r="A2625" s="381">
        <v>2625</v>
      </c>
      <c r="B2625" s="146" t="s">
        <v>115</v>
      </c>
      <c r="D2625" t="s">
        <v>905</v>
      </c>
      <c r="E2625" s="472"/>
      <c r="F2625" s="910">
        <f>'57'!I28</f>
        <v>0</v>
      </c>
      <c r="G2625" s="231">
        <f t="shared" si="90"/>
        <v>0</v>
      </c>
      <c r="I2625" s="472"/>
      <c r="J2625" s="910">
        <f>'58'!I28</f>
        <v>0</v>
      </c>
      <c r="K2625" s="231">
        <f t="shared" si="91"/>
        <v>0</v>
      </c>
    </row>
    <row r="2626" spans="1:11" ht="15.75">
      <c r="A2626" s="381">
        <v>2626</v>
      </c>
      <c r="B2626" s="341" t="s">
        <v>106</v>
      </c>
      <c r="D2626" t="s">
        <v>905</v>
      </c>
      <c r="E2626" s="472"/>
      <c r="F2626" s="910">
        <f>'57'!I29</f>
        <v>25309</v>
      </c>
      <c r="G2626" s="231">
        <f t="shared" si="90"/>
        <v>25309</v>
      </c>
      <c r="I2626" s="472"/>
      <c r="J2626" s="910">
        <f>'58'!I29</f>
        <v>12411</v>
      </c>
      <c r="K2626" s="231">
        <f t="shared" si="91"/>
        <v>12411</v>
      </c>
    </row>
    <row r="2627" spans="1:11" ht="15.75">
      <c r="A2627" s="381">
        <v>2627</v>
      </c>
      <c r="B2627" s="341" t="s">
        <v>303</v>
      </c>
      <c r="E2627" s="472"/>
      <c r="G2627" s="231">
        <f t="shared" si="90"/>
        <v>0</v>
      </c>
      <c r="I2627" s="472"/>
      <c r="K2627" s="231">
        <f t="shared" si="91"/>
        <v>0</v>
      </c>
    </row>
    <row r="2628" spans="1:11">
      <c r="A2628" s="381">
        <v>2628</v>
      </c>
      <c r="B2628" s="146" t="s">
        <v>135</v>
      </c>
      <c r="E2628" s="472"/>
      <c r="G2628" s="231">
        <f t="shared" si="90"/>
        <v>0</v>
      </c>
      <c r="I2628" s="472"/>
      <c r="K2628" s="231">
        <f t="shared" si="91"/>
        <v>0</v>
      </c>
    </row>
    <row r="2629" spans="1:11">
      <c r="A2629" s="381">
        <v>2629</v>
      </c>
      <c r="B2629" s="637" t="s">
        <v>1220</v>
      </c>
      <c r="D2629" t="s">
        <v>905</v>
      </c>
      <c r="E2629" s="472"/>
      <c r="F2629" s="910">
        <f>'57'!I33</f>
        <v>-24756</v>
      </c>
      <c r="G2629" s="231">
        <f t="shared" si="90"/>
        <v>-24756</v>
      </c>
      <c r="I2629" s="472"/>
      <c r="J2629" s="910">
        <f>'58'!I33</f>
        <v>-11834</v>
      </c>
      <c r="K2629" s="231">
        <f t="shared" si="91"/>
        <v>-11834</v>
      </c>
    </row>
    <row r="2630" spans="1:11">
      <c r="A2630" s="381">
        <v>2630</v>
      </c>
      <c r="B2630" s="637" t="s">
        <v>1221</v>
      </c>
      <c r="D2630" t="s">
        <v>905</v>
      </c>
      <c r="E2630" s="472"/>
      <c r="F2630" s="910">
        <f>'57'!I34</f>
        <v>0</v>
      </c>
      <c r="G2630" s="231">
        <f t="shared" si="90"/>
        <v>0</v>
      </c>
      <c r="I2630" s="472"/>
      <c r="J2630" s="910">
        <f>'58'!I34</f>
        <v>0</v>
      </c>
      <c r="K2630" s="231">
        <f t="shared" si="91"/>
        <v>0</v>
      </c>
    </row>
    <row r="2631" spans="1:11">
      <c r="A2631" s="381">
        <v>2631</v>
      </c>
      <c r="B2631" s="637" t="s">
        <v>1222</v>
      </c>
      <c r="D2631" t="s">
        <v>905</v>
      </c>
      <c r="E2631" s="472"/>
      <c r="F2631" s="910">
        <f>'57'!I35</f>
        <v>-2</v>
      </c>
      <c r="G2631" s="231">
        <f t="shared" si="90"/>
        <v>-2</v>
      </c>
      <c r="I2631" s="472"/>
      <c r="J2631" s="910">
        <f>'58'!I35</f>
        <v>0</v>
      </c>
      <c r="K2631" s="231">
        <f t="shared" si="91"/>
        <v>0</v>
      </c>
    </row>
    <row r="2632" spans="1:11">
      <c r="A2632" s="381">
        <v>2632</v>
      </c>
      <c r="B2632" s="637" t="s">
        <v>1223</v>
      </c>
      <c r="D2632" t="s">
        <v>905</v>
      </c>
      <c r="E2632" s="472"/>
      <c r="F2632" s="910">
        <f>'57'!I36</f>
        <v>0</v>
      </c>
      <c r="G2632" s="231">
        <f t="shared" si="90"/>
        <v>0</v>
      </c>
      <c r="I2632" s="472"/>
      <c r="J2632" s="910">
        <f>'58'!I36</f>
        <v>0</v>
      </c>
      <c r="K2632" s="231">
        <f t="shared" si="91"/>
        <v>0</v>
      </c>
    </row>
    <row r="2633" spans="1:11">
      <c r="A2633" s="381">
        <v>2633</v>
      </c>
      <c r="B2633" s="146" t="s">
        <v>136</v>
      </c>
      <c r="D2633" t="s">
        <v>905</v>
      </c>
      <c r="E2633" s="472"/>
      <c r="F2633" s="910">
        <f>'57'!I37</f>
        <v>-148</v>
      </c>
      <c r="G2633" s="231">
        <f t="shared" si="90"/>
        <v>-148</v>
      </c>
      <c r="I2633" s="472"/>
      <c r="J2633" s="910">
        <f>'58'!I37</f>
        <v>-424</v>
      </c>
      <c r="K2633" s="231">
        <f t="shared" si="91"/>
        <v>-424</v>
      </c>
    </row>
    <row r="2634" spans="1:11">
      <c r="A2634" s="381">
        <v>2634</v>
      </c>
      <c r="B2634" s="146" t="s">
        <v>137</v>
      </c>
      <c r="D2634" t="s">
        <v>905</v>
      </c>
      <c r="E2634" s="472"/>
      <c r="F2634" s="910">
        <f>'57'!I38</f>
        <v>0</v>
      </c>
      <c r="G2634" s="231">
        <f t="shared" si="90"/>
        <v>0</v>
      </c>
      <c r="I2634" s="472"/>
      <c r="J2634" s="910">
        <f>'58'!I38</f>
        <v>0</v>
      </c>
      <c r="K2634" s="231">
        <f t="shared" si="91"/>
        <v>0</v>
      </c>
    </row>
    <row r="2635" spans="1:11">
      <c r="A2635" s="381">
        <v>2635</v>
      </c>
      <c r="B2635" s="146" t="s">
        <v>299</v>
      </c>
      <c r="D2635" t="s">
        <v>905</v>
      </c>
      <c r="E2635" s="472"/>
      <c r="F2635" s="910">
        <f>'57'!I39</f>
        <v>-400</v>
      </c>
      <c r="G2635" s="231">
        <f t="shared" si="90"/>
        <v>-400</v>
      </c>
      <c r="I2635" s="472"/>
      <c r="J2635" s="910">
        <f>'58'!I39</f>
        <v>-150</v>
      </c>
      <c r="K2635" s="231">
        <f t="shared" si="91"/>
        <v>-150</v>
      </c>
    </row>
    <row r="2636" spans="1:11">
      <c r="A2636" s="381">
        <v>2636</v>
      </c>
      <c r="B2636" s="936" t="s">
        <v>1102</v>
      </c>
      <c r="D2636" t="s">
        <v>905</v>
      </c>
      <c r="E2636" s="472"/>
      <c r="F2636" s="718"/>
      <c r="G2636" s="231">
        <f t="shared" si="90"/>
        <v>0</v>
      </c>
      <c r="I2636" s="472"/>
      <c r="J2636" s="718"/>
      <c r="K2636" s="231">
        <f t="shared" si="91"/>
        <v>0</v>
      </c>
    </row>
    <row r="2637" spans="1:11">
      <c r="A2637" s="381">
        <v>2637</v>
      </c>
      <c r="B2637" s="146" t="s">
        <v>300</v>
      </c>
      <c r="D2637" t="s">
        <v>905</v>
      </c>
      <c r="E2637" s="472"/>
      <c r="F2637" s="910">
        <f>'57'!I41</f>
        <v>0</v>
      </c>
      <c r="G2637" s="231">
        <f t="shared" si="90"/>
        <v>0</v>
      </c>
      <c r="I2637" s="472"/>
      <c r="J2637" s="910">
        <f>'58'!I41</f>
        <v>0</v>
      </c>
      <c r="K2637" s="231">
        <f t="shared" si="91"/>
        <v>0</v>
      </c>
    </row>
    <row r="2638" spans="1:11">
      <c r="A2638" s="381">
        <v>2638</v>
      </c>
      <c r="B2638" s="146" t="s">
        <v>301</v>
      </c>
      <c r="D2638" t="s">
        <v>905</v>
      </c>
      <c r="E2638" s="472"/>
      <c r="F2638" s="910">
        <f>'57'!I42</f>
        <v>-3</v>
      </c>
      <c r="G2638" s="231">
        <f t="shared" si="90"/>
        <v>-3</v>
      </c>
      <c r="I2638" s="472"/>
      <c r="J2638" s="910">
        <f>'58'!I42</f>
        <v>-3</v>
      </c>
      <c r="K2638" s="231">
        <f t="shared" si="91"/>
        <v>-3</v>
      </c>
    </row>
    <row r="2639" spans="1:11">
      <c r="A2639" s="381">
        <v>2639</v>
      </c>
      <c r="B2639" s="146" t="s">
        <v>1324</v>
      </c>
      <c r="E2639" s="472"/>
      <c r="F2639" s="910">
        <f>'57'!I43</f>
        <v>0</v>
      </c>
      <c r="G2639" s="231">
        <f t="shared" ref="G2639:G2702" si="92">F2639-E2639</f>
        <v>0</v>
      </c>
      <c r="I2639" s="472"/>
      <c r="J2639" s="910">
        <f>'58'!I43</f>
        <v>0</v>
      </c>
      <c r="K2639" s="231">
        <f t="shared" ref="K2639:K2702" si="93">J2639-I2639</f>
        <v>0</v>
      </c>
    </row>
    <row r="2640" spans="1:11">
      <c r="A2640" s="381">
        <v>2640</v>
      </c>
      <c r="B2640" s="146" t="s">
        <v>302</v>
      </c>
      <c r="D2640" t="s">
        <v>905</v>
      </c>
      <c r="E2640" s="472"/>
      <c r="F2640" s="910">
        <f>'57'!I44</f>
        <v>0</v>
      </c>
      <c r="G2640" s="231">
        <f t="shared" si="92"/>
        <v>0</v>
      </c>
      <c r="I2640" s="472"/>
      <c r="J2640" s="910">
        <f>'58'!I44</f>
        <v>0</v>
      </c>
      <c r="K2640" s="231">
        <f t="shared" si="93"/>
        <v>0</v>
      </c>
    </row>
    <row r="2641" spans="1:11">
      <c r="A2641" s="381">
        <v>2641</v>
      </c>
      <c r="B2641" s="146" t="s">
        <v>1544</v>
      </c>
      <c r="D2641" t="s">
        <v>905</v>
      </c>
      <c r="E2641" s="472"/>
      <c r="F2641" s="910">
        <f>'57'!I45</f>
        <v>0</v>
      </c>
      <c r="G2641" s="231">
        <f t="shared" si="92"/>
        <v>0</v>
      </c>
      <c r="I2641" s="472"/>
      <c r="J2641" s="910">
        <f>'58'!I45</f>
        <v>0</v>
      </c>
      <c r="K2641" s="231">
        <f t="shared" si="93"/>
        <v>0</v>
      </c>
    </row>
    <row r="2642" spans="1:11">
      <c r="A2642" s="381">
        <v>2642</v>
      </c>
      <c r="B2642" s="146" t="s">
        <v>1545</v>
      </c>
      <c r="D2642" t="s">
        <v>905</v>
      </c>
      <c r="E2642" s="472"/>
      <c r="F2642" s="910">
        <f>'57'!I46</f>
        <v>0</v>
      </c>
      <c r="G2642" s="231">
        <f t="shared" si="92"/>
        <v>0</v>
      </c>
      <c r="I2642" s="472"/>
      <c r="J2642" s="910">
        <f>'58'!I46</f>
        <v>0</v>
      </c>
      <c r="K2642" s="231">
        <f t="shared" si="93"/>
        <v>0</v>
      </c>
    </row>
    <row r="2643" spans="1:11">
      <c r="A2643" s="381">
        <v>2643</v>
      </c>
      <c r="B2643" s="146" t="s">
        <v>115</v>
      </c>
      <c r="D2643" t="s">
        <v>905</v>
      </c>
      <c r="E2643" s="472"/>
      <c r="F2643" s="910">
        <f>'57'!I47</f>
        <v>0</v>
      </c>
      <c r="G2643" s="231">
        <f t="shared" si="92"/>
        <v>0</v>
      </c>
      <c r="I2643" s="472"/>
      <c r="J2643" s="910">
        <f>'58'!I47</f>
        <v>0</v>
      </c>
      <c r="K2643" s="231">
        <f t="shared" si="93"/>
        <v>0</v>
      </c>
    </row>
    <row r="2644" spans="1:11" ht="15.75">
      <c r="A2644" s="381">
        <v>2644</v>
      </c>
      <c r="B2644" s="341" t="s">
        <v>106</v>
      </c>
      <c r="D2644" t="s">
        <v>905</v>
      </c>
      <c r="E2644" s="472"/>
      <c r="F2644" s="910">
        <f>'57'!I48</f>
        <v>-25309</v>
      </c>
      <c r="G2644" s="231">
        <f t="shared" si="92"/>
        <v>-25309</v>
      </c>
      <c r="I2644" s="472"/>
      <c r="J2644" s="910">
        <f>'58'!I48</f>
        <v>-12411</v>
      </c>
      <c r="K2644" s="231">
        <f t="shared" si="93"/>
        <v>-12411</v>
      </c>
    </row>
    <row r="2645" spans="1:11" ht="15.75">
      <c r="A2645" s="381">
        <v>2645</v>
      </c>
      <c r="B2645" s="341" t="s">
        <v>172</v>
      </c>
      <c r="E2645" s="472"/>
      <c r="G2645" s="231">
        <f t="shared" si="92"/>
        <v>0</v>
      </c>
      <c r="I2645" s="472"/>
      <c r="K2645" s="231">
        <f t="shared" si="93"/>
        <v>0</v>
      </c>
    </row>
    <row r="2646" spans="1:11">
      <c r="A2646" s="381">
        <v>2646</v>
      </c>
      <c r="B2646" s="146" t="s">
        <v>135</v>
      </c>
      <c r="E2646" s="472"/>
      <c r="G2646" s="231">
        <f t="shared" si="92"/>
        <v>0</v>
      </c>
      <c r="I2646" s="472"/>
      <c r="K2646" s="231">
        <f t="shared" si="93"/>
        <v>0</v>
      </c>
    </row>
    <row r="2647" spans="1:11">
      <c r="A2647" s="381">
        <v>2647</v>
      </c>
      <c r="B2647" s="637" t="s">
        <v>1220</v>
      </c>
      <c r="D2647" t="s">
        <v>905</v>
      </c>
      <c r="E2647" s="472"/>
      <c r="F2647" s="910">
        <f>'57'!I52</f>
        <v>0</v>
      </c>
      <c r="G2647" s="231">
        <f t="shared" si="92"/>
        <v>0</v>
      </c>
      <c r="I2647" s="472"/>
      <c r="J2647" s="910">
        <f>'58'!I52</f>
        <v>0</v>
      </c>
      <c r="K2647" s="231">
        <f t="shared" si="93"/>
        <v>0</v>
      </c>
    </row>
    <row r="2648" spans="1:11">
      <c r="A2648" s="381">
        <v>2648</v>
      </c>
      <c r="B2648" s="637" t="s">
        <v>1221</v>
      </c>
      <c r="D2648" t="s">
        <v>905</v>
      </c>
      <c r="E2648" s="472"/>
      <c r="F2648" s="910">
        <f>'57'!I53</f>
        <v>0</v>
      </c>
      <c r="G2648" s="231">
        <f t="shared" si="92"/>
        <v>0</v>
      </c>
      <c r="I2648" s="472"/>
      <c r="J2648" s="910">
        <f>'58'!I53</f>
        <v>0</v>
      </c>
      <c r="K2648" s="231">
        <f t="shared" si="93"/>
        <v>0</v>
      </c>
    </row>
    <row r="2649" spans="1:11">
      <c r="A2649" s="381">
        <v>2649</v>
      </c>
      <c r="B2649" s="637" t="s">
        <v>1222</v>
      </c>
      <c r="D2649" t="s">
        <v>905</v>
      </c>
      <c r="E2649" s="472"/>
      <c r="F2649" s="910">
        <f>'57'!I54</f>
        <v>0</v>
      </c>
      <c r="G2649" s="231">
        <f t="shared" si="92"/>
        <v>0</v>
      </c>
      <c r="I2649" s="472"/>
      <c r="J2649" s="910">
        <f>'58'!I54</f>
        <v>0</v>
      </c>
      <c r="K2649" s="231">
        <f t="shared" si="93"/>
        <v>0</v>
      </c>
    </row>
    <row r="2650" spans="1:11">
      <c r="A2650" s="381">
        <v>2650</v>
      </c>
      <c r="B2650" s="637" t="s">
        <v>1223</v>
      </c>
      <c r="D2650" t="s">
        <v>905</v>
      </c>
      <c r="E2650" s="472"/>
      <c r="F2650" s="910">
        <f>'57'!I55</f>
        <v>0</v>
      </c>
      <c r="G2650" s="231">
        <f t="shared" si="92"/>
        <v>0</v>
      </c>
      <c r="I2650" s="472"/>
      <c r="J2650" s="910">
        <f>'58'!I55</f>
        <v>0</v>
      </c>
      <c r="K2650" s="231">
        <f t="shared" si="93"/>
        <v>0</v>
      </c>
    </row>
    <row r="2651" spans="1:11">
      <c r="A2651" s="381">
        <v>2651</v>
      </c>
      <c r="B2651" s="146" t="s">
        <v>136</v>
      </c>
      <c r="D2651" t="s">
        <v>905</v>
      </c>
      <c r="E2651" s="472"/>
      <c r="F2651" s="910">
        <f>'57'!I56</f>
        <v>0</v>
      </c>
      <c r="G2651" s="231">
        <f t="shared" si="92"/>
        <v>0</v>
      </c>
      <c r="I2651" s="472"/>
      <c r="J2651" s="910">
        <f>'58'!I56</f>
        <v>0</v>
      </c>
      <c r="K2651" s="231">
        <f t="shared" si="93"/>
        <v>0</v>
      </c>
    </row>
    <row r="2652" spans="1:11">
      <c r="A2652" s="381">
        <v>2652</v>
      </c>
      <c r="B2652" s="146" t="s">
        <v>137</v>
      </c>
      <c r="D2652" t="s">
        <v>905</v>
      </c>
      <c r="E2652" s="472"/>
      <c r="F2652" s="910">
        <f>'57'!I57</f>
        <v>0</v>
      </c>
      <c r="G2652" s="231">
        <f t="shared" si="92"/>
        <v>0</v>
      </c>
      <c r="I2652" s="472"/>
      <c r="J2652" s="910">
        <f>'58'!I57</f>
        <v>0</v>
      </c>
      <c r="K2652" s="231">
        <f t="shared" si="93"/>
        <v>0</v>
      </c>
    </row>
    <row r="2653" spans="1:11">
      <c r="A2653" s="381">
        <v>2653</v>
      </c>
      <c r="B2653" s="146" t="s">
        <v>299</v>
      </c>
      <c r="D2653" t="s">
        <v>905</v>
      </c>
      <c r="E2653" s="472"/>
      <c r="F2653" s="910">
        <f>'57'!I58</f>
        <v>0</v>
      </c>
      <c r="G2653" s="231">
        <f t="shared" si="92"/>
        <v>0</v>
      </c>
      <c r="I2653" s="472"/>
      <c r="J2653" s="910">
        <f>'58'!I58</f>
        <v>0</v>
      </c>
      <c r="K2653" s="231">
        <f t="shared" si="93"/>
        <v>0</v>
      </c>
    </row>
    <row r="2654" spans="1:11">
      <c r="A2654" s="381">
        <v>2654</v>
      </c>
      <c r="B2654" s="936" t="s">
        <v>1102</v>
      </c>
      <c r="D2654" t="s">
        <v>905</v>
      </c>
      <c r="E2654" s="472"/>
      <c r="F2654" s="718"/>
      <c r="G2654" s="231">
        <f t="shared" si="92"/>
        <v>0</v>
      </c>
      <c r="I2654" s="472"/>
      <c r="J2654" s="718"/>
      <c r="K2654" s="231">
        <f t="shared" si="93"/>
        <v>0</v>
      </c>
    </row>
    <row r="2655" spans="1:11">
      <c r="A2655" s="381">
        <v>2655</v>
      </c>
      <c r="B2655" s="146" t="s">
        <v>300</v>
      </c>
      <c r="D2655" t="s">
        <v>905</v>
      </c>
      <c r="E2655" s="472"/>
      <c r="F2655" s="910">
        <f>'57'!I60</f>
        <v>0</v>
      </c>
      <c r="G2655" s="231">
        <f t="shared" si="92"/>
        <v>0</v>
      </c>
      <c r="I2655" s="472"/>
      <c r="J2655" s="910">
        <f>'58'!I60</f>
        <v>0</v>
      </c>
      <c r="K2655" s="231">
        <f t="shared" si="93"/>
        <v>0</v>
      </c>
    </row>
    <row r="2656" spans="1:11">
      <c r="A2656" s="381">
        <v>2656</v>
      </c>
      <c r="B2656" s="146" t="s">
        <v>301</v>
      </c>
      <c r="D2656" t="s">
        <v>905</v>
      </c>
      <c r="E2656" s="472"/>
      <c r="F2656" s="910">
        <f>'57'!I61</f>
        <v>0</v>
      </c>
      <c r="G2656" s="231">
        <f t="shared" si="92"/>
        <v>0</v>
      </c>
      <c r="I2656" s="472"/>
      <c r="J2656" s="910">
        <f>'58'!I61</f>
        <v>0</v>
      </c>
      <c r="K2656" s="231">
        <f t="shared" si="93"/>
        <v>0</v>
      </c>
    </row>
    <row r="2657" spans="1:11">
      <c r="A2657" s="381">
        <v>2657</v>
      </c>
      <c r="B2657" s="146" t="s">
        <v>1324</v>
      </c>
      <c r="E2657" s="472"/>
      <c r="F2657" s="910">
        <f>'57'!I62</f>
        <v>0</v>
      </c>
      <c r="G2657" s="231">
        <f t="shared" si="92"/>
        <v>0</v>
      </c>
      <c r="I2657" s="472"/>
      <c r="J2657" s="910">
        <f>'58'!I62</f>
        <v>0</v>
      </c>
      <c r="K2657" s="231">
        <f t="shared" si="93"/>
        <v>0</v>
      </c>
    </row>
    <row r="2658" spans="1:11">
      <c r="A2658" s="381">
        <v>2658</v>
      </c>
      <c r="B2658" s="146" t="s">
        <v>302</v>
      </c>
      <c r="D2658" t="s">
        <v>905</v>
      </c>
      <c r="E2658" s="472"/>
      <c r="F2658" s="910">
        <f>'57'!I63</f>
        <v>0</v>
      </c>
      <c r="G2658" s="231">
        <f t="shared" si="92"/>
        <v>0</v>
      </c>
      <c r="I2658" s="472"/>
      <c r="J2658" s="910">
        <f>'58'!I63</f>
        <v>0</v>
      </c>
      <c r="K2658" s="231">
        <f t="shared" si="93"/>
        <v>0</v>
      </c>
    </row>
    <row r="2659" spans="1:11">
      <c r="A2659" s="381">
        <v>2659</v>
      </c>
      <c r="B2659" s="146" t="s">
        <v>1544</v>
      </c>
      <c r="D2659" t="s">
        <v>905</v>
      </c>
      <c r="E2659" s="472"/>
      <c r="F2659" s="910">
        <f>'57'!I64</f>
        <v>0</v>
      </c>
      <c r="G2659" s="231">
        <f t="shared" si="92"/>
        <v>0</v>
      </c>
      <c r="I2659" s="472"/>
      <c r="J2659" s="910">
        <f>'58'!I64</f>
        <v>0</v>
      </c>
      <c r="K2659" s="231">
        <f t="shared" si="93"/>
        <v>0</v>
      </c>
    </row>
    <row r="2660" spans="1:11">
      <c r="A2660" s="381">
        <v>2660</v>
      </c>
      <c r="B2660" s="146" t="s">
        <v>1545</v>
      </c>
      <c r="D2660" t="s">
        <v>905</v>
      </c>
      <c r="E2660" s="472"/>
      <c r="F2660" s="910">
        <f>'57'!I65</f>
        <v>0</v>
      </c>
      <c r="G2660" s="231">
        <f t="shared" si="92"/>
        <v>0</v>
      </c>
      <c r="I2660" s="472"/>
      <c r="J2660" s="910">
        <f>'58'!I65</f>
        <v>0</v>
      </c>
      <c r="K2660" s="231">
        <f t="shared" si="93"/>
        <v>0</v>
      </c>
    </row>
    <row r="2661" spans="1:11">
      <c r="A2661" s="381">
        <v>2661</v>
      </c>
      <c r="B2661" s="146" t="s">
        <v>115</v>
      </c>
      <c r="D2661" t="s">
        <v>905</v>
      </c>
      <c r="E2661" s="472"/>
      <c r="F2661" s="910">
        <f>'57'!I66</f>
        <v>0</v>
      </c>
      <c r="G2661" s="231">
        <f t="shared" si="92"/>
        <v>0</v>
      </c>
      <c r="I2661" s="472"/>
      <c r="J2661" s="910">
        <f>'58'!I66</f>
        <v>0</v>
      </c>
      <c r="K2661" s="231">
        <f t="shared" si="93"/>
        <v>0</v>
      </c>
    </row>
    <row r="2662" spans="1:11" ht="15.75">
      <c r="A2662" s="381">
        <v>2662</v>
      </c>
      <c r="B2662" s="341" t="s">
        <v>106</v>
      </c>
      <c r="D2662" t="s">
        <v>905</v>
      </c>
      <c r="E2662" s="472"/>
      <c r="F2662" s="910">
        <f>'57'!I67</f>
        <v>0</v>
      </c>
      <c r="G2662" s="231">
        <f t="shared" si="92"/>
        <v>0</v>
      </c>
      <c r="I2662" s="472"/>
      <c r="J2662" s="910">
        <f>'58'!I67</f>
        <v>0</v>
      </c>
      <c r="K2662" s="231">
        <f t="shared" si="93"/>
        <v>0</v>
      </c>
    </row>
    <row r="2663" spans="1:11" ht="15.75">
      <c r="A2663" s="381">
        <v>2663</v>
      </c>
      <c r="B2663" s="937" t="s">
        <v>1133</v>
      </c>
      <c r="E2663" s="472"/>
      <c r="F2663" s="718"/>
      <c r="G2663" s="231">
        <f t="shared" si="92"/>
        <v>0</v>
      </c>
      <c r="I2663" s="472"/>
      <c r="J2663" s="718"/>
      <c r="K2663" s="231">
        <f t="shared" si="93"/>
        <v>0</v>
      </c>
    </row>
    <row r="2664" spans="1:11" ht="15.75">
      <c r="A2664" s="381">
        <v>2664</v>
      </c>
      <c r="B2664" s="937" t="s">
        <v>271</v>
      </c>
      <c r="E2664" s="472"/>
      <c r="F2664" s="718"/>
      <c r="G2664" s="231">
        <f t="shared" si="92"/>
        <v>0</v>
      </c>
      <c r="I2664" s="472"/>
      <c r="J2664" s="718"/>
      <c r="K2664" s="231">
        <f t="shared" si="93"/>
        <v>0</v>
      </c>
    </row>
    <row r="2665" spans="1:11">
      <c r="A2665" s="381">
        <v>2665</v>
      </c>
      <c r="B2665" s="936" t="s">
        <v>135</v>
      </c>
      <c r="E2665" s="472"/>
      <c r="F2665" s="718"/>
      <c r="G2665" s="231">
        <f t="shared" si="92"/>
        <v>0</v>
      </c>
      <c r="I2665" s="472"/>
      <c r="J2665" s="718"/>
      <c r="K2665" s="231">
        <f t="shared" si="93"/>
        <v>0</v>
      </c>
    </row>
    <row r="2666" spans="1:11">
      <c r="A2666" s="381">
        <v>2666</v>
      </c>
      <c r="B2666" s="637" t="s">
        <v>1220</v>
      </c>
      <c r="E2666" s="472"/>
      <c r="F2666" s="718">
        <f>'57'!K14</f>
        <v>0</v>
      </c>
      <c r="G2666" s="231">
        <f t="shared" si="92"/>
        <v>0</v>
      </c>
      <c r="I2666" s="472"/>
      <c r="J2666" s="718">
        <f>'58'!K14</f>
        <v>0</v>
      </c>
      <c r="K2666" s="231">
        <f t="shared" si="93"/>
        <v>0</v>
      </c>
    </row>
    <row r="2667" spans="1:11">
      <c r="A2667" s="381">
        <v>2667</v>
      </c>
      <c r="B2667" s="637" t="s">
        <v>1221</v>
      </c>
      <c r="E2667" s="472"/>
      <c r="F2667" s="718">
        <f>'57'!K15</f>
        <v>0</v>
      </c>
      <c r="G2667" s="231">
        <f t="shared" si="92"/>
        <v>0</v>
      </c>
      <c r="I2667" s="472"/>
      <c r="J2667" s="718">
        <f>'58'!K15</f>
        <v>0</v>
      </c>
      <c r="K2667" s="231">
        <f t="shared" si="93"/>
        <v>0</v>
      </c>
    </row>
    <row r="2668" spans="1:11">
      <c r="A2668" s="381">
        <v>2668</v>
      </c>
      <c r="B2668" s="637" t="s">
        <v>1222</v>
      </c>
      <c r="E2668" s="472"/>
      <c r="F2668" s="718">
        <f>'57'!K16</f>
        <v>0</v>
      </c>
      <c r="G2668" s="231">
        <f t="shared" si="92"/>
        <v>0</v>
      </c>
      <c r="I2668" s="472"/>
      <c r="J2668" s="718">
        <f>'58'!K16</f>
        <v>0</v>
      </c>
      <c r="K2668" s="231">
        <f t="shared" si="93"/>
        <v>0</v>
      </c>
    </row>
    <row r="2669" spans="1:11">
      <c r="A2669" s="381">
        <v>2669</v>
      </c>
      <c r="B2669" s="637" t="s">
        <v>1223</v>
      </c>
      <c r="E2669" s="472"/>
      <c r="F2669" s="718">
        <f>'57'!K17</f>
        <v>0</v>
      </c>
      <c r="G2669" s="231">
        <f t="shared" si="92"/>
        <v>0</v>
      </c>
      <c r="I2669" s="472"/>
      <c r="J2669" s="718">
        <f>'58'!K17</f>
        <v>0</v>
      </c>
      <c r="K2669" s="231">
        <f t="shared" si="93"/>
        <v>0</v>
      </c>
    </row>
    <row r="2670" spans="1:11">
      <c r="A2670" s="381">
        <v>2670</v>
      </c>
      <c r="B2670" s="936" t="s">
        <v>136</v>
      </c>
      <c r="E2670" s="472"/>
      <c r="F2670" s="718">
        <f>'57'!K18</f>
        <v>0</v>
      </c>
      <c r="G2670" s="231">
        <f t="shared" si="92"/>
        <v>0</v>
      </c>
      <c r="I2670" s="472"/>
      <c r="J2670" s="718">
        <f>'58'!K18</f>
        <v>0</v>
      </c>
      <c r="K2670" s="231">
        <f t="shared" si="93"/>
        <v>0</v>
      </c>
    </row>
    <row r="2671" spans="1:11">
      <c r="A2671" s="381">
        <v>2671</v>
      </c>
      <c r="B2671" s="936" t="s">
        <v>137</v>
      </c>
      <c r="E2671" s="472"/>
      <c r="F2671" s="718">
        <f>'57'!K19</f>
        <v>0</v>
      </c>
      <c r="G2671" s="231">
        <f t="shared" si="92"/>
        <v>0</v>
      </c>
      <c r="I2671" s="472"/>
      <c r="J2671" s="718">
        <f>'58'!K19</f>
        <v>0</v>
      </c>
      <c r="K2671" s="231">
        <f t="shared" si="93"/>
        <v>0</v>
      </c>
    </row>
    <row r="2672" spans="1:11">
      <c r="A2672" s="381">
        <v>2672</v>
      </c>
      <c r="B2672" s="936" t="s">
        <v>299</v>
      </c>
      <c r="E2672" s="472"/>
      <c r="F2672" s="718">
        <f>'57'!K20</f>
        <v>0</v>
      </c>
      <c r="G2672" s="231">
        <f t="shared" si="92"/>
        <v>0</v>
      </c>
      <c r="I2672" s="472"/>
      <c r="J2672" s="718">
        <f>'58'!K20</f>
        <v>0</v>
      </c>
      <c r="K2672" s="231">
        <f t="shared" si="93"/>
        <v>0</v>
      </c>
    </row>
    <row r="2673" spans="1:11">
      <c r="A2673" s="381">
        <v>2673</v>
      </c>
      <c r="B2673" s="936" t="s">
        <v>1102</v>
      </c>
      <c r="E2673" s="472"/>
      <c r="F2673" s="718">
        <f>'57'!K21</f>
        <v>0</v>
      </c>
      <c r="G2673" s="231">
        <f t="shared" si="92"/>
        <v>0</v>
      </c>
      <c r="I2673" s="472"/>
      <c r="J2673" s="718">
        <f>'58'!K21</f>
        <v>0</v>
      </c>
      <c r="K2673" s="231">
        <f t="shared" si="93"/>
        <v>0</v>
      </c>
    </row>
    <row r="2674" spans="1:11">
      <c r="A2674" s="381">
        <v>2674</v>
      </c>
      <c r="B2674" s="936" t="s">
        <v>300</v>
      </c>
      <c r="E2674" s="472"/>
      <c r="F2674" s="718">
        <f>'57'!K22</f>
        <v>0</v>
      </c>
      <c r="G2674" s="231">
        <f t="shared" si="92"/>
        <v>0</v>
      </c>
      <c r="I2674" s="472"/>
      <c r="J2674" s="718">
        <f>'58'!K22</f>
        <v>0</v>
      </c>
      <c r="K2674" s="231">
        <f t="shared" si="93"/>
        <v>0</v>
      </c>
    </row>
    <row r="2675" spans="1:11">
      <c r="A2675" s="381">
        <v>2675</v>
      </c>
      <c r="B2675" s="936" t="s">
        <v>301</v>
      </c>
      <c r="E2675" s="472"/>
      <c r="F2675" s="718">
        <f>'57'!K23</f>
        <v>0</v>
      </c>
      <c r="G2675" s="231">
        <f t="shared" si="92"/>
        <v>0</v>
      </c>
      <c r="I2675" s="472"/>
      <c r="J2675" s="718">
        <f>'58'!K23</f>
        <v>0</v>
      </c>
      <c r="K2675" s="231">
        <f t="shared" si="93"/>
        <v>0</v>
      </c>
    </row>
    <row r="2676" spans="1:11">
      <c r="A2676" s="381">
        <v>2676</v>
      </c>
      <c r="B2676" s="936" t="s">
        <v>1324</v>
      </c>
      <c r="E2676" s="472"/>
      <c r="F2676" s="718">
        <f>'57'!K24</f>
        <v>0</v>
      </c>
      <c r="G2676" s="231">
        <f t="shared" si="92"/>
        <v>0</v>
      </c>
      <c r="I2676" s="472"/>
      <c r="J2676" s="718">
        <f>'58'!K24</f>
        <v>0</v>
      </c>
      <c r="K2676" s="231">
        <f t="shared" si="93"/>
        <v>0</v>
      </c>
    </row>
    <row r="2677" spans="1:11">
      <c r="A2677" s="381">
        <v>2677</v>
      </c>
      <c r="B2677" s="936" t="s">
        <v>302</v>
      </c>
      <c r="E2677" s="472"/>
      <c r="F2677" s="718">
        <f>'57'!K25</f>
        <v>0</v>
      </c>
      <c r="G2677" s="231">
        <f t="shared" si="92"/>
        <v>0</v>
      </c>
      <c r="I2677" s="472"/>
      <c r="J2677" s="718">
        <f>'58'!K25</f>
        <v>0</v>
      </c>
      <c r="K2677" s="231">
        <f t="shared" si="93"/>
        <v>0</v>
      </c>
    </row>
    <row r="2678" spans="1:11">
      <c r="A2678" s="381">
        <v>2678</v>
      </c>
      <c r="B2678" s="936" t="s">
        <v>1544</v>
      </c>
      <c r="E2678" s="472"/>
      <c r="F2678" s="718">
        <f>'57'!K26</f>
        <v>0</v>
      </c>
      <c r="G2678" s="231">
        <f t="shared" si="92"/>
        <v>0</v>
      </c>
      <c r="I2678" s="472"/>
      <c r="J2678" s="718">
        <f>'58'!K26</f>
        <v>0</v>
      </c>
      <c r="K2678" s="231">
        <f t="shared" si="93"/>
        <v>0</v>
      </c>
    </row>
    <row r="2679" spans="1:11">
      <c r="A2679" s="381">
        <v>2679</v>
      </c>
      <c r="B2679" s="936" t="s">
        <v>1545</v>
      </c>
      <c r="E2679" s="472"/>
      <c r="F2679" s="718">
        <f>'57'!K27</f>
        <v>0</v>
      </c>
      <c r="G2679" s="231">
        <f t="shared" si="92"/>
        <v>0</v>
      </c>
      <c r="I2679" s="472"/>
      <c r="J2679" s="718">
        <f>'58'!K27</f>
        <v>0</v>
      </c>
      <c r="K2679" s="231">
        <f t="shared" si="93"/>
        <v>0</v>
      </c>
    </row>
    <row r="2680" spans="1:11">
      <c r="A2680" s="381">
        <v>2680</v>
      </c>
      <c r="B2680" s="936" t="s">
        <v>115</v>
      </c>
      <c r="E2680" s="472"/>
      <c r="F2680" s="718">
        <f>'57'!K28</f>
        <v>0</v>
      </c>
      <c r="G2680" s="231">
        <f t="shared" si="92"/>
        <v>0</v>
      </c>
      <c r="I2680" s="472"/>
      <c r="J2680" s="718">
        <f>'58'!K28</f>
        <v>0</v>
      </c>
      <c r="K2680" s="231">
        <f t="shared" si="93"/>
        <v>0</v>
      </c>
    </row>
    <row r="2681" spans="1:11" ht="15.75">
      <c r="A2681" s="381">
        <v>2681</v>
      </c>
      <c r="B2681" s="937" t="s">
        <v>106</v>
      </c>
      <c r="E2681" s="472"/>
      <c r="F2681" s="718">
        <f>'57'!K29</f>
        <v>0</v>
      </c>
      <c r="G2681" s="231">
        <f t="shared" si="92"/>
        <v>0</v>
      </c>
      <c r="I2681" s="472"/>
      <c r="J2681" s="718">
        <f>'58'!K29</f>
        <v>0</v>
      </c>
      <c r="K2681" s="231">
        <f t="shared" si="93"/>
        <v>0</v>
      </c>
    </row>
    <row r="2682" spans="1:11" ht="15.75">
      <c r="A2682" s="381">
        <v>2682</v>
      </c>
      <c r="B2682" s="937" t="s">
        <v>303</v>
      </c>
      <c r="E2682" s="472"/>
      <c r="F2682" s="718"/>
      <c r="G2682" s="231">
        <f t="shared" si="92"/>
        <v>0</v>
      </c>
      <c r="I2682" s="472"/>
      <c r="J2682" s="718"/>
      <c r="K2682" s="231">
        <f t="shared" si="93"/>
        <v>0</v>
      </c>
    </row>
    <row r="2683" spans="1:11">
      <c r="A2683" s="381">
        <v>2683</v>
      </c>
      <c r="B2683" s="936" t="s">
        <v>135</v>
      </c>
      <c r="E2683" s="472"/>
      <c r="F2683" s="718"/>
      <c r="G2683" s="231">
        <f t="shared" si="92"/>
        <v>0</v>
      </c>
      <c r="I2683" s="472"/>
      <c r="J2683" s="718"/>
      <c r="K2683" s="231">
        <f t="shared" si="93"/>
        <v>0</v>
      </c>
    </row>
    <row r="2684" spans="1:11">
      <c r="A2684" s="381">
        <v>2684</v>
      </c>
      <c r="B2684" s="637" t="s">
        <v>1220</v>
      </c>
      <c r="E2684" s="472"/>
      <c r="F2684" s="718">
        <f>'57'!K33</f>
        <v>0</v>
      </c>
      <c r="G2684" s="231">
        <f t="shared" si="92"/>
        <v>0</v>
      </c>
      <c r="I2684" s="472"/>
      <c r="J2684" s="718">
        <f>'58'!K33</f>
        <v>0</v>
      </c>
      <c r="K2684" s="231">
        <f t="shared" si="93"/>
        <v>0</v>
      </c>
    </row>
    <row r="2685" spans="1:11">
      <c r="A2685" s="381">
        <v>2685</v>
      </c>
      <c r="B2685" s="637" t="s">
        <v>1221</v>
      </c>
      <c r="E2685" s="472"/>
      <c r="F2685" s="718">
        <f>'57'!K34</f>
        <v>0</v>
      </c>
      <c r="G2685" s="231">
        <f t="shared" si="92"/>
        <v>0</v>
      </c>
      <c r="I2685" s="472"/>
      <c r="J2685" s="718">
        <f>'58'!K34</f>
        <v>0</v>
      </c>
      <c r="K2685" s="231">
        <f t="shared" si="93"/>
        <v>0</v>
      </c>
    </row>
    <row r="2686" spans="1:11">
      <c r="A2686" s="381">
        <v>2686</v>
      </c>
      <c r="B2686" s="637" t="s">
        <v>1222</v>
      </c>
      <c r="E2686" s="472"/>
      <c r="F2686" s="718">
        <f>'57'!K35</f>
        <v>0</v>
      </c>
      <c r="G2686" s="231">
        <f t="shared" si="92"/>
        <v>0</v>
      </c>
      <c r="I2686" s="472"/>
      <c r="J2686" s="718">
        <f>'58'!K35</f>
        <v>0</v>
      </c>
      <c r="K2686" s="231">
        <f t="shared" si="93"/>
        <v>0</v>
      </c>
    </row>
    <row r="2687" spans="1:11">
      <c r="A2687" s="381">
        <v>2687</v>
      </c>
      <c r="B2687" s="637" t="s">
        <v>1223</v>
      </c>
      <c r="E2687" s="472"/>
      <c r="F2687" s="718">
        <f>'57'!K36</f>
        <v>0</v>
      </c>
      <c r="G2687" s="231">
        <f t="shared" si="92"/>
        <v>0</v>
      </c>
      <c r="I2687" s="472"/>
      <c r="J2687" s="718">
        <f>'58'!K36</f>
        <v>0</v>
      </c>
      <c r="K2687" s="231">
        <f t="shared" si="93"/>
        <v>0</v>
      </c>
    </row>
    <row r="2688" spans="1:11">
      <c r="A2688" s="381">
        <v>2688</v>
      </c>
      <c r="B2688" s="936" t="s">
        <v>136</v>
      </c>
      <c r="E2688" s="472"/>
      <c r="F2688" s="718">
        <f>'57'!K37</f>
        <v>0</v>
      </c>
      <c r="G2688" s="231">
        <f t="shared" si="92"/>
        <v>0</v>
      </c>
      <c r="I2688" s="472"/>
      <c r="J2688" s="718">
        <f>'58'!K37</f>
        <v>0</v>
      </c>
      <c r="K2688" s="231">
        <f t="shared" si="93"/>
        <v>0</v>
      </c>
    </row>
    <row r="2689" spans="1:11">
      <c r="A2689" s="381">
        <v>2689</v>
      </c>
      <c r="B2689" s="936" t="s">
        <v>137</v>
      </c>
      <c r="E2689" s="472"/>
      <c r="F2689" s="718">
        <f>'57'!K38</f>
        <v>0</v>
      </c>
      <c r="G2689" s="231">
        <f t="shared" si="92"/>
        <v>0</v>
      </c>
      <c r="I2689" s="472"/>
      <c r="J2689" s="718">
        <f>'58'!K38</f>
        <v>0</v>
      </c>
      <c r="K2689" s="231">
        <f t="shared" si="93"/>
        <v>0</v>
      </c>
    </row>
    <row r="2690" spans="1:11">
      <c r="A2690" s="381">
        <v>2690</v>
      </c>
      <c r="B2690" s="936" t="s">
        <v>299</v>
      </c>
      <c r="E2690" s="472"/>
      <c r="F2690" s="718">
        <f>'57'!K39</f>
        <v>0</v>
      </c>
      <c r="G2690" s="231">
        <f t="shared" si="92"/>
        <v>0</v>
      </c>
      <c r="I2690" s="472"/>
      <c r="J2690" s="718">
        <f>'58'!K39</f>
        <v>0</v>
      </c>
      <c r="K2690" s="231">
        <f t="shared" si="93"/>
        <v>0</v>
      </c>
    </row>
    <row r="2691" spans="1:11">
      <c r="A2691" s="381">
        <v>2691</v>
      </c>
      <c r="B2691" s="936" t="s">
        <v>1102</v>
      </c>
      <c r="E2691" s="472"/>
      <c r="F2691" s="718">
        <f>'57'!K40</f>
        <v>0</v>
      </c>
      <c r="G2691" s="231">
        <f t="shared" si="92"/>
        <v>0</v>
      </c>
      <c r="I2691" s="472"/>
      <c r="J2691" s="718">
        <f>'58'!K40</f>
        <v>0</v>
      </c>
      <c r="K2691" s="231">
        <f t="shared" si="93"/>
        <v>0</v>
      </c>
    </row>
    <row r="2692" spans="1:11">
      <c r="A2692" s="381">
        <v>2692</v>
      </c>
      <c r="B2692" s="936" t="s">
        <v>300</v>
      </c>
      <c r="E2692" s="472"/>
      <c r="F2692" s="718">
        <f>'57'!K41</f>
        <v>0</v>
      </c>
      <c r="G2692" s="231">
        <f t="shared" si="92"/>
        <v>0</v>
      </c>
      <c r="I2692" s="472"/>
      <c r="J2692" s="718">
        <f>'58'!K41</f>
        <v>0</v>
      </c>
      <c r="K2692" s="231">
        <f t="shared" si="93"/>
        <v>0</v>
      </c>
    </row>
    <row r="2693" spans="1:11">
      <c r="A2693" s="381">
        <v>2693</v>
      </c>
      <c r="B2693" s="936" t="s">
        <v>301</v>
      </c>
      <c r="E2693" s="472"/>
      <c r="F2693" s="718">
        <f>'57'!K42</f>
        <v>0</v>
      </c>
      <c r="G2693" s="231">
        <f t="shared" si="92"/>
        <v>0</v>
      </c>
      <c r="I2693" s="472"/>
      <c r="J2693" s="718">
        <f>'58'!K42</f>
        <v>0</v>
      </c>
      <c r="K2693" s="231">
        <f t="shared" si="93"/>
        <v>0</v>
      </c>
    </row>
    <row r="2694" spans="1:11">
      <c r="A2694" s="381">
        <v>2694</v>
      </c>
      <c r="B2694" s="936" t="s">
        <v>1324</v>
      </c>
      <c r="E2694" s="472"/>
      <c r="F2694" s="718">
        <f>'57'!K43</f>
        <v>0</v>
      </c>
      <c r="G2694" s="231">
        <f t="shared" si="92"/>
        <v>0</v>
      </c>
      <c r="I2694" s="472"/>
      <c r="J2694" s="718">
        <f>'58'!K43</f>
        <v>0</v>
      </c>
      <c r="K2694" s="231">
        <f t="shared" si="93"/>
        <v>0</v>
      </c>
    </row>
    <row r="2695" spans="1:11">
      <c r="A2695" s="381">
        <v>2695</v>
      </c>
      <c r="B2695" s="936" t="s">
        <v>302</v>
      </c>
      <c r="E2695" s="472"/>
      <c r="F2695" s="718">
        <f>'57'!K44</f>
        <v>0</v>
      </c>
      <c r="G2695" s="231">
        <f t="shared" si="92"/>
        <v>0</v>
      </c>
      <c r="I2695" s="472"/>
      <c r="J2695" s="718">
        <f>'58'!K44</f>
        <v>0</v>
      </c>
      <c r="K2695" s="231">
        <f t="shared" si="93"/>
        <v>0</v>
      </c>
    </row>
    <row r="2696" spans="1:11">
      <c r="A2696" s="381">
        <v>2696</v>
      </c>
      <c r="B2696" s="936" t="s">
        <v>1544</v>
      </c>
      <c r="E2696" s="472"/>
      <c r="F2696" s="718">
        <f>'57'!K45</f>
        <v>0</v>
      </c>
      <c r="G2696" s="231">
        <f t="shared" si="92"/>
        <v>0</v>
      </c>
      <c r="I2696" s="472"/>
      <c r="J2696" s="718">
        <f>'58'!K45</f>
        <v>0</v>
      </c>
      <c r="K2696" s="231">
        <f t="shared" si="93"/>
        <v>0</v>
      </c>
    </row>
    <row r="2697" spans="1:11">
      <c r="A2697" s="381">
        <v>2697</v>
      </c>
      <c r="B2697" s="936" t="s">
        <v>1545</v>
      </c>
      <c r="E2697" s="472"/>
      <c r="F2697" s="718">
        <f>'57'!K46</f>
        <v>0</v>
      </c>
      <c r="G2697" s="231">
        <f t="shared" si="92"/>
        <v>0</v>
      </c>
      <c r="I2697" s="472"/>
      <c r="J2697" s="718">
        <f>'58'!K46</f>
        <v>0</v>
      </c>
      <c r="K2697" s="231">
        <f t="shared" si="93"/>
        <v>0</v>
      </c>
    </row>
    <row r="2698" spans="1:11">
      <c r="A2698" s="381">
        <v>2698</v>
      </c>
      <c r="B2698" s="936" t="s">
        <v>115</v>
      </c>
      <c r="E2698" s="472"/>
      <c r="F2698" s="718">
        <f>'57'!K47</f>
        <v>0</v>
      </c>
      <c r="G2698" s="231">
        <f t="shared" si="92"/>
        <v>0</v>
      </c>
      <c r="I2698" s="472"/>
      <c r="J2698" s="718">
        <f>'58'!K47</f>
        <v>0</v>
      </c>
      <c r="K2698" s="231">
        <f t="shared" si="93"/>
        <v>0</v>
      </c>
    </row>
    <row r="2699" spans="1:11" ht="15.75">
      <c r="A2699" s="381">
        <v>2699</v>
      </c>
      <c r="B2699" s="937" t="s">
        <v>106</v>
      </c>
      <c r="E2699" s="472"/>
      <c r="F2699" s="718">
        <f>'57'!K48</f>
        <v>0</v>
      </c>
      <c r="G2699" s="231">
        <f t="shared" si="92"/>
        <v>0</v>
      </c>
      <c r="I2699" s="472"/>
      <c r="J2699" s="718">
        <f>'58'!K48</f>
        <v>0</v>
      </c>
      <c r="K2699" s="231">
        <f t="shared" si="93"/>
        <v>0</v>
      </c>
    </row>
    <row r="2700" spans="1:11" ht="15.75">
      <c r="A2700" s="381">
        <v>2700</v>
      </c>
      <c r="B2700" s="937" t="s">
        <v>172</v>
      </c>
      <c r="E2700" s="472"/>
      <c r="F2700" s="718"/>
      <c r="G2700" s="231">
        <f t="shared" si="92"/>
        <v>0</v>
      </c>
      <c r="I2700" s="472"/>
      <c r="J2700" s="718"/>
      <c r="K2700" s="231">
        <f t="shared" si="93"/>
        <v>0</v>
      </c>
    </row>
    <row r="2701" spans="1:11">
      <c r="A2701" s="381">
        <v>2701</v>
      </c>
      <c r="B2701" s="936" t="s">
        <v>135</v>
      </c>
      <c r="E2701" s="472"/>
      <c r="F2701" s="718"/>
      <c r="G2701" s="231">
        <f t="shared" si="92"/>
        <v>0</v>
      </c>
      <c r="I2701" s="472"/>
      <c r="J2701" s="718"/>
      <c r="K2701" s="231">
        <f t="shared" si="93"/>
        <v>0</v>
      </c>
    </row>
    <row r="2702" spans="1:11">
      <c r="A2702" s="381">
        <v>2702</v>
      </c>
      <c r="B2702" s="637" t="s">
        <v>1220</v>
      </c>
      <c r="E2702" s="472"/>
      <c r="F2702" s="718">
        <f>'57'!K52</f>
        <v>0</v>
      </c>
      <c r="G2702" s="231">
        <f t="shared" si="92"/>
        <v>0</v>
      </c>
      <c r="I2702" s="472"/>
      <c r="J2702" s="718">
        <f>'58'!K52</f>
        <v>0</v>
      </c>
      <c r="K2702" s="231">
        <f t="shared" si="93"/>
        <v>0</v>
      </c>
    </row>
    <row r="2703" spans="1:11">
      <c r="A2703" s="381">
        <v>2703</v>
      </c>
      <c r="B2703" s="637" t="s">
        <v>1221</v>
      </c>
      <c r="E2703" s="472"/>
      <c r="F2703" s="718">
        <f>'57'!K53</f>
        <v>0</v>
      </c>
      <c r="G2703" s="231">
        <f t="shared" ref="G2703:G2766" si="94">F2703-E2703</f>
        <v>0</v>
      </c>
      <c r="I2703" s="472"/>
      <c r="J2703" s="718">
        <f>'58'!K53</f>
        <v>0</v>
      </c>
      <c r="K2703" s="231">
        <f t="shared" ref="K2703:K2766" si="95">J2703-I2703</f>
        <v>0</v>
      </c>
    </row>
    <row r="2704" spans="1:11">
      <c r="A2704" s="381">
        <v>2704</v>
      </c>
      <c r="B2704" s="637" t="s">
        <v>1222</v>
      </c>
      <c r="E2704" s="472"/>
      <c r="F2704" s="718">
        <f>'57'!K54</f>
        <v>0</v>
      </c>
      <c r="G2704" s="231">
        <f t="shared" si="94"/>
        <v>0</v>
      </c>
      <c r="I2704" s="472"/>
      <c r="J2704" s="718">
        <f>'58'!K54</f>
        <v>0</v>
      </c>
      <c r="K2704" s="231">
        <f t="shared" si="95"/>
        <v>0</v>
      </c>
    </row>
    <row r="2705" spans="1:11">
      <c r="A2705" s="381">
        <v>2705</v>
      </c>
      <c r="B2705" s="637" t="s">
        <v>1223</v>
      </c>
      <c r="E2705" s="472"/>
      <c r="F2705" s="718">
        <f>'57'!K55</f>
        <v>0</v>
      </c>
      <c r="G2705" s="231">
        <f t="shared" si="94"/>
        <v>0</v>
      </c>
      <c r="I2705" s="472"/>
      <c r="J2705" s="718">
        <f>'58'!K55</f>
        <v>0</v>
      </c>
      <c r="K2705" s="231">
        <f t="shared" si="95"/>
        <v>0</v>
      </c>
    </row>
    <row r="2706" spans="1:11">
      <c r="A2706" s="381">
        <v>2706</v>
      </c>
      <c r="B2706" s="936" t="s">
        <v>136</v>
      </c>
      <c r="E2706" s="472"/>
      <c r="F2706" s="718">
        <f>'57'!K56</f>
        <v>0</v>
      </c>
      <c r="G2706" s="231">
        <f t="shared" si="94"/>
        <v>0</v>
      </c>
      <c r="I2706" s="472"/>
      <c r="J2706" s="718">
        <f>'58'!K56</f>
        <v>0</v>
      </c>
      <c r="K2706" s="231">
        <f t="shared" si="95"/>
        <v>0</v>
      </c>
    </row>
    <row r="2707" spans="1:11">
      <c r="A2707" s="381">
        <v>2707</v>
      </c>
      <c r="B2707" s="936" t="s">
        <v>137</v>
      </c>
      <c r="E2707" s="472"/>
      <c r="F2707" s="718">
        <f>'57'!K57</f>
        <v>0</v>
      </c>
      <c r="G2707" s="231">
        <f t="shared" si="94"/>
        <v>0</v>
      </c>
      <c r="I2707" s="472"/>
      <c r="J2707" s="718">
        <f>'58'!K57</f>
        <v>0</v>
      </c>
      <c r="K2707" s="231">
        <f t="shared" si="95"/>
        <v>0</v>
      </c>
    </row>
    <row r="2708" spans="1:11">
      <c r="A2708" s="381">
        <v>2708</v>
      </c>
      <c r="B2708" s="936" t="s">
        <v>299</v>
      </c>
      <c r="E2708" s="472"/>
      <c r="F2708" s="718">
        <f>'57'!K58</f>
        <v>0</v>
      </c>
      <c r="G2708" s="231">
        <f t="shared" si="94"/>
        <v>0</v>
      </c>
      <c r="I2708" s="472"/>
      <c r="J2708" s="718">
        <f>'58'!K58</f>
        <v>0</v>
      </c>
      <c r="K2708" s="231">
        <f t="shared" si="95"/>
        <v>0</v>
      </c>
    </row>
    <row r="2709" spans="1:11">
      <c r="A2709" s="381">
        <v>2709</v>
      </c>
      <c r="B2709" s="936" t="s">
        <v>1102</v>
      </c>
      <c r="E2709" s="472"/>
      <c r="F2709" s="718">
        <f>'57'!K59</f>
        <v>0</v>
      </c>
      <c r="G2709" s="231">
        <f t="shared" si="94"/>
        <v>0</v>
      </c>
      <c r="I2709" s="472"/>
      <c r="J2709" s="718">
        <f>'58'!K59</f>
        <v>0</v>
      </c>
      <c r="K2709" s="231">
        <f t="shared" si="95"/>
        <v>0</v>
      </c>
    </row>
    <row r="2710" spans="1:11">
      <c r="A2710" s="381">
        <v>2710</v>
      </c>
      <c r="B2710" s="936" t="s">
        <v>300</v>
      </c>
      <c r="E2710" s="472"/>
      <c r="F2710" s="718">
        <f>'57'!K60</f>
        <v>0</v>
      </c>
      <c r="G2710" s="231">
        <f t="shared" si="94"/>
        <v>0</v>
      </c>
      <c r="I2710" s="472"/>
      <c r="J2710" s="718">
        <f>'58'!K60</f>
        <v>0</v>
      </c>
      <c r="K2710" s="231">
        <f t="shared" si="95"/>
        <v>0</v>
      </c>
    </row>
    <row r="2711" spans="1:11">
      <c r="A2711" s="381">
        <v>2711</v>
      </c>
      <c r="B2711" s="936" t="s">
        <v>301</v>
      </c>
      <c r="E2711" s="472"/>
      <c r="F2711" s="718">
        <f>'57'!K61</f>
        <v>0</v>
      </c>
      <c r="G2711" s="231">
        <f t="shared" si="94"/>
        <v>0</v>
      </c>
      <c r="I2711" s="472"/>
      <c r="J2711" s="718">
        <f>'58'!K61</f>
        <v>0</v>
      </c>
      <c r="K2711" s="231">
        <f t="shared" si="95"/>
        <v>0</v>
      </c>
    </row>
    <row r="2712" spans="1:11">
      <c r="A2712" s="381">
        <v>2712</v>
      </c>
      <c r="B2712" s="936" t="s">
        <v>1324</v>
      </c>
      <c r="E2712" s="472"/>
      <c r="F2712" s="718">
        <f>'57'!K62</f>
        <v>0</v>
      </c>
      <c r="G2712" s="231">
        <f t="shared" si="94"/>
        <v>0</v>
      </c>
      <c r="I2712" s="472"/>
      <c r="J2712" s="718">
        <f>'58'!K62</f>
        <v>0</v>
      </c>
      <c r="K2712" s="231">
        <f t="shared" si="95"/>
        <v>0</v>
      </c>
    </row>
    <row r="2713" spans="1:11">
      <c r="A2713" s="381">
        <v>2713</v>
      </c>
      <c r="B2713" s="936" t="s">
        <v>302</v>
      </c>
      <c r="E2713" s="472"/>
      <c r="F2713" s="718">
        <f>'57'!K63</f>
        <v>0</v>
      </c>
      <c r="G2713" s="231">
        <f t="shared" si="94"/>
        <v>0</v>
      </c>
      <c r="I2713" s="472"/>
      <c r="J2713" s="718">
        <f>'58'!K63</f>
        <v>0</v>
      </c>
      <c r="K2713" s="231">
        <f t="shared" si="95"/>
        <v>0</v>
      </c>
    </row>
    <row r="2714" spans="1:11">
      <c r="A2714" s="381">
        <v>2714</v>
      </c>
      <c r="B2714" s="936" t="s">
        <v>1544</v>
      </c>
      <c r="E2714" s="472"/>
      <c r="F2714" s="718">
        <f>'57'!K64</f>
        <v>0</v>
      </c>
      <c r="G2714" s="231">
        <f t="shared" si="94"/>
        <v>0</v>
      </c>
      <c r="I2714" s="472"/>
      <c r="J2714" s="718">
        <f>'58'!K64</f>
        <v>0</v>
      </c>
      <c r="K2714" s="231">
        <f t="shared" si="95"/>
        <v>0</v>
      </c>
    </row>
    <row r="2715" spans="1:11">
      <c r="A2715" s="381">
        <v>2715</v>
      </c>
      <c r="B2715" s="936" t="s">
        <v>1545</v>
      </c>
      <c r="E2715" s="472"/>
      <c r="F2715" s="718">
        <f>'57'!K65</f>
        <v>0</v>
      </c>
      <c r="G2715" s="231">
        <f t="shared" si="94"/>
        <v>0</v>
      </c>
      <c r="I2715" s="472"/>
      <c r="J2715" s="718">
        <f>'58'!K65</f>
        <v>0</v>
      </c>
      <c r="K2715" s="231">
        <f t="shared" si="95"/>
        <v>0</v>
      </c>
    </row>
    <row r="2716" spans="1:11">
      <c r="A2716" s="381">
        <v>2716</v>
      </c>
      <c r="B2716" s="936" t="s">
        <v>115</v>
      </c>
      <c r="E2716" s="472"/>
      <c r="F2716" s="718">
        <f>'57'!K66</f>
        <v>0</v>
      </c>
      <c r="G2716" s="231">
        <f t="shared" si="94"/>
        <v>0</v>
      </c>
      <c r="I2716" s="472"/>
      <c r="J2716" s="718">
        <f>'58'!K66</f>
        <v>0</v>
      </c>
      <c r="K2716" s="231">
        <f t="shared" si="95"/>
        <v>0</v>
      </c>
    </row>
    <row r="2717" spans="1:11" ht="15.75">
      <c r="A2717" s="381">
        <v>2717</v>
      </c>
      <c r="B2717" s="937" t="s">
        <v>106</v>
      </c>
      <c r="E2717" s="472"/>
      <c r="F2717" s="718">
        <f>'57'!K67</f>
        <v>0</v>
      </c>
      <c r="G2717" s="231">
        <f t="shared" si="94"/>
        <v>0</v>
      </c>
      <c r="I2717" s="472"/>
      <c r="J2717" s="718">
        <f>'58'!K67</f>
        <v>0</v>
      </c>
      <c r="K2717" s="231">
        <f t="shared" si="95"/>
        <v>0</v>
      </c>
    </row>
    <row r="2718" spans="1:11" ht="15.75">
      <c r="A2718" s="381">
        <v>2718</v>
      </c>
      <c r="B2718" s="341" t="s">
        <v>414</v>
      </c>
      <c r="E2718" s="472"/>
      <c r="G2718" s="231">
        <f t="shared" si="94"/>
        <v>0</v>
      </c>
      <c r="I2718" s="472"/>
      <c r="K2718" s="231">
        <f t="shared" si="95"/>
        <v>0</v>
      </c>
    </row>
    <row r="2719" spans="1:11" ht="15.75">
      <c r="A2719" s="381">
        <v>2719</v>
      </c>
      <c r="B2719" s="341" t="s">
        <v>271</v>
      </c>
      <c r="E2719" s="472"/>
      <c r="G2719" s="231">
        <f t="shared" si="94"/>
        <v>0</v>
      </c>
      <c r="I2719" s="472"/>
      <c r="K2719" s="231">
        <f t="shared" si="95"/>
        <v>0</v>
      </c>
    </row>
    <row r="2720" spans="1:11">
      <c r="A2720" s="381">
        <v>2720</v>
      </c>
      <c r="B2720" s="146" t="s">
        <v>135</v>
      </c>
      <c r="E2720" s="472"/>
      <c r="G2720" s="231">
        <f t="shared" si="94"/>
        <v>0</v>
      </c>
      <c r="I2720" s="472"/>
      <c r="K2720" s="231">
        <f t="shared" si="95"/>
        <v>0</v>
      </c>
    </row>
    <row r="2721" spans="1:11">
      <c r="A2721" s="381">
        <v>2721</v>
      </c>
      <c r="B2721" s="637" t="s">
        <v>1220</v>
      </c>
      <c r="D2721" t="s">
        <v>905</v>
      </c>
      <c r="E2721" s="472"/>
      <c r="F2721" s="910">
        <f>'57'!M14</f>
        <v>13949</v>
      </c>
      <c r="G2721" s="231">
        <f t="shared" si="94"/>
        <v>13949</v>
      </c>
      <c r="I2721" s="472"/>
      <c r="J2721" s="910">
        <f>'58'!M14</f>
        <v>27190</v>
      </c>
      <c r="K2721" s="231">
        <f t="shared" si="95"/>
        <v>27190</v>
      </c>
    </row>
    <row r="2722" spans="1:11">
      <c r="A2722" s="381">
        <v>2722</v>
      </c>
      <c r="B2722" s="637" t="s">
        <v>1221</v>
      </c>
      <c r="D2722" t="s">
        <v>905</v>
      </c>
      <c r="E2722" s="472"/>
      <c r="F2722" s="910">
        <f>'57'!M15</f>
        <v>35</v>
      </c>
      <c r="G2722" s="231">
        <f t="shared" si="94"/>
        <v>35</v>
      </c>
      <c r="I2722" s="472"/>
      <c r="J2722" s="910">
        <f>'58'!M15</f>
        <v>298</v>
      </c>
      <c r="K2722" s="231">
        <f t="shared" si="95"/>
        <v>298</v>
      </c>
    </row>
    <row r="2723" spans="1:11">
      <c r="A2723" s="381">
        <v>2723</v>
      </c>
      <c r="B2723" s="637" t="s">
        <v>1222</v>
      </c>
      <c r="D2723" t="s">
        <v>905</v>
      </c>
      <c r="E2723" s="472"/>
      <c r="F2723" s="910">
        <f>'57'!M16</f>
        <v>597</v>
      </c>
      <c r="G2723" s="231">
        <f t="shared" si="94"/>
        <v>597</v>
      </c>
      <c r="I2723" s="472"/>
      <c r="J2723" s="910">
        <f>'58'!M16</f>
        <v>633</v>
      </c>
      <c r="K2723" s="231">
        <f t="shared" si="95"/>
        <v>633</v>
      </c>
    </row>
    <row r="2724" spans="1:11">
      <c r="A2724" s="381">
        <v>2724</v>
      </c>
      <c r="B2724" s="637" t="s">
        <v>1223</v>
      </c>
      <c r="D2724" t="s">
        <v>905</v>
      </c>
      <c r="E2724" s="472"/>
      <c r="F2724" s="910">
        <f>'57'!M17</f>
        <v>0</v>
      </c>
      <c r="G2724" s="231">
        <f t="shared" si="94"/>
        <v>0</v>
      </c>
      <c r="I2724" s="472"/>
      <c r="J2724" s="910">
        <f>'58'!M17</f>
        <v>0</v>
      </c>
      <c r="K2724" s="231">
        <f t="shared" si="95"/>
        <v>0</v>
      </c>
    </row>
    <row r="2725" spans="1:11">
      <c r="A2725" s="381">
        <v>2725</v>
      </c>
      <c r="B2725" s="146" t="s">
        <v>136</v>
      </c>
      <c r="D2725" t="s">
        <v>905</v>
      </c>
      <c r="E2725" s="472"/>
      <c r="F2725" s="910">
        <f>'57'!M18</f>
        <v>393</v>
      </c>
      <c r="G2725" s="231">
        <f t="shared" si="94"/>
        <v>393</v>
      </c>
      <c r="I2725" s="472"/>
      <c r="J2725" s="910">
        <f>'58'!M18</f>
        <v>817</v>
      </c>
      <c r="K2725" s="231">
        <f t="shared" si="95"/>
        <v>817</v>
      </c>
    </row>
    <row r="2726" spans="1:11">
      <c r="A2726" s="381">
        <v>2726</v>
      </c>
      <c r="B2726" s="146" t="s">
        <v>137</v>
      </c>
      <c r="D2726" t="s">
        <v>905</v>
      </c>
      <c r="E2726" s="472"/>
      <c r="F2726" s="910">
        <f>'57'!M19</f>
        <v>152</v>
      </c>
      <c r="G2726" s="231">
        <f t="shared" si="94"/>
        <v>152</v>
      </c>
      <c r="I2726" s="472"/>
      <c r="J2726" s="910">
        <f>'58'!M19</f>
        <v>100</v>
      </c>
      <c r="K2726" s="231">
        <f t="shared" si="95"/>
        <v>100</v>
      </c>
    </row>
    <row r="2727" spans="1:11">
      <c r="A2727" s="381">
        <v>2727</v>
      </c>
      <c r="B2727" s="146" t="s">
        <v>299</v>
      </c>
      <c r="D2727" t="s">
        <v>905</v>
      </c>
      <c r="E2727" s="472"/>
      <c r="F2727" s="910">
        <f>'57'!M20</f>
        <v>1458</v>
      </c>
      <c r="G2727" s="231">
        <f t="shared" si="94"/>
        <v>1458</v>
      </c>
      <c r="I2727" s="472"/>
      <c r="J2727" s="910">
        <f>'58'!M20</f>
        <v>1994</v>
      </c>
      <c r="K2727" s="231">
        <f t="shared" si="95"/>
        <v>1994</v>
      </c>
    </row>
    <row r="2728" spans="1:11">
      <c r="A2728" s="381">
        <v>2728</v>
      </c>
      <c r="B2728" s="936" t="s">
        <v>1102</v>
      </c>
      <c r="D2728" t="s">
        <v>905</v>
      </c>
      <c r="E2728" s="472"/>
      <c r="F2728" s="718"/>
      <c r="G2728" s="231">
        <f t="shared" si="94"/>
        <v>0</v>
      </c>
      <c r="I2728" s="472"/>
      <c r="J2728" s="718"/>
      <c r="K2728" s="231">
        <f t="shared" si="95"/>
        <v>0</v>
      </c>
    </row>
    <row r="2729" spans="1:11">
      <c r="A2729" s="381">
        <v>2729</v>
      </c>
      <c r="B2729" s="146" t="s">
        <v>300</v>
      </c>
      <c r="D2729" t="s">
        <v>905</v>
      </c>
      <c r="E2729" s="472"/>
      <c r="F2729" s="910">
        <f>'57'!M22</f>
        <v>0</v>
      </c>
      <c r="G2729" s="231">
        <f t="shared" si="94"/>
        <v>0</v>
      </c>
      <c r="I2729" s="472"/>
      <c r="J2729" s="910">
        <f>'58'!M22</f>
        <v>0</v>
      </c>
      <c r="K2729" s="231">
        <f t="shared" si="95"/>
        <v>0</v>
      </c>
    </row>
    <row r="2730" spans="1:11">
      <c r="A2730" s="381">
        <v>2730</v>
      </c>
      <c r="B2730" s="146" t="s">
        <v>301</v>
      </c>
      <c r="D2730" t="s">
        <v>905</v>
      </c>
      <c r="E2730" s="472"/>
      <c r="F2730" s="910">
        <f>'57'!M23</f>
        <v>39</v>
      </c>
      <c r="G2730" s="231">
        <f t="shared" si="94"/>
        <v>39</v>
      </c>
      <c r="I2730" s="472"/>
      <c r="J2730" s="910">
        <f>'58'!M23</f>
        <v>36</v>
      </c>
      <c r="K2730" s="231">
        <f t="shared" si="95"/>
        <v>36</v>
      </c>
    </row>
    <row r="2731" spans="1:11">
      <c r="A2731" s="381">
        <v>2731</v>
      </c>
      <c r="B2731" s="146" t="s">
        <v>1324</v>
      </c>
      <c r="E2731" s="472"/>
      <c r="F2731" s="910">
        <f>'57'!M24</f>
        <v>50</v>
      </c>
      <c r="G2731" s="231">
        <f t="shared" si="94"/>
        <v>50</v>
      </c>
      <c r="I2731" s="472"/>
      <c r="J2731" s="910">
        <f>'58'!M24</f>
        <v>6</v>
      </c>
      <c r="K2731" s="231">
        <f t="shared" si="95"/>
        <v>6</v>
      </c>
    </row>
    <row r="2732" spans="1:11">
      <c r="A2732" s="381">
        <v>2732</v>
      </c>
      <c r="B2732" s="146" t="s">
        <v>302</v>
      </c>
      <c r="D2732" t="s">
        <v>905</v>
      </c>
      <c r="E2732" s="472"/>
      <c r="F2732" s="910">
        <f>'57'!M25</f>
        <v>0</v>
      </c>
      <c r="G2732" s="231">
        <f t="shared" si="94"/>
        <v>0</v>
      </c>
      <c r="I2732" s="472"/>
      <c r="J2732" s="910">
        <f>'58'!M25</f>
        <v>0</v>
      </c>
      <c r="K2732" s="231">
        <f t="shared" si="95"/>
        <v>0</v>
      </c>
    </row>
    <row r="2733" spans="1:11">
      <c r="A2733" s="381">
        <v>2733</v>
      </c>
      <c r="B2733" s="146" t="s">
        <v>1544</v>
      </c>
      <c r="D2733" t="s">
        <v>905</v>
      </c>
      <c r="E2733" s="472"/>
      <c r="F2733" s="910">
        <f>'57'!M26</f>
        <v>0</v>
      </c>
      <c r="G2733" s="231">
        <f t="shared" si="94"/>
        <v>0</v>
      </c>
      <c r="I2733" s="472"/>
      <c r="J2733" s="910">
        <f>'58'!M26</f>
        <v>0</v>
      </c>
      <c r="K2733" s="231">
        <f t="shared" si="95"/>
        <v>0</v>
      </c>
    </row>
    <row r="2734" spans="1:11">
      <c r="A2734" s="381">
        <v>2734</v>
      </c>
      <c r="B2734" s="146" t="s">
        <v>1545</v>
      </c>
      <c r="D2734" t="s">
        <v>905</v>
      </c>
      <c r="E2734" s="472"/>
      <c r="F2734" s="910">
        <f>'57'!M27</f>
        <v>0</v>
      </c>
      <c r="G2734" s="231">
        <f t="shared" si="94"/>
        <v>0</v>
      </c>
      <c r="I2734" s="472"/>
      <c r="J2734" s="910">
        <f>'58'!M27</f>
        <v>0</v>
      </c>
      <c r="K2734" s="231">
        <f t="shared" si="95"/>
        <v>0</v>
      </c>
    </row>
    <row r="2735" spans="1:11">
      <c r="A2735" s="381">
        <v>2735</v>
      </c>
      <c r="B2735" s="146" t="s">
        <v>115</v>
      </c>
      <c r="D2735" t="s">
        <v>905</v>
      </c>
      <c r="E2735" s="472"/>
      <c r="F2735" s="910">
        <f>'57'!M28</f>
        <v>4886</v>
      </c>
      <c r="G2735" s="231">
        <f t="shared" si="94"/>
        <v>4886</v>
      </c>
      <c r="I2735" s="472"/>
      <c r="J2735" s="910">
        <f>'58'!M28</f>
        <v>2191</v>
      </c>
      <c r="K2735" s="231">
        <f t="shared" si="95"/>
        <v>2191</v>
      </c>
    </row>
    <row r="2736" spans="1:11" ht="15.75">
      <c r="A2736" s="381">
        <v>2736</v>
      </c>
      <c r="B2736" s="341" t="s">
        <v>106</v>
      </c>
      <c r="D2736" t="s">
        <v>905</v>
      </c>
      <c r="E2736" s="472"/>
      <c r="F2736" s="910">
        <f>'57'!M29</f>
        <v>21559</v>
      </c>
      <c r="G2736" s="231">
        <f t="shared" si="94"/>
        <v>21559</v>
      </c>
      <c r="I2736" s="472"/>
      <c r="J2736" s="910">
        <f>'58'!M29</f>
        <v>33265</v>
      </c>
      <c r="K2736" s="231">
        <f t="shared" si="95"/>
        <v>33265</v>
      </c>
    </row>
    <row r="2737" spans="1:11" ht="15.75">
      <c r="A2737" s="381">
        <v>2737</v>
      </c>
      <c r="B2737" s="341" t="s">
        <v>303</v>
      </c>
      <c r="E2737" s="472"/>
      <c r="G2737" s="231">
        <f t="shared" si="94"/>
        <v>0</v>
      </c>
      <c r="I2737" s="472"/>
      <c r="K2737" s="231">
        <f t="shared" si="95"/>
        <v>0</v>
      </c>
    </row>
    <row r="2738" spans="1:11">
      <c r="A2738" s="381">
        <v>2738</v>
      </c>
      <c r="B2738" s="146" t="s">
        <v>135</v>
      </c>
      <c r="E2738" s="472"/>
      <c r="G2738" s="231">
        <f t="shared" si="94"/>
        <v>0</v>
      </c>
      <c r="I2738" s="472"/>
      <c r="K2738" s="231">
        <f t="shared" si="95"/>
        <v>0</v>
      </c>
    </row>
    <row r="2739" spans="1:11">
      <c r="A2739" s="381">
        <v>2739</v>
      </c>
      <c r="B2739" s="637" t="s">
        <v>1220</v>
      </c>
      <c r="D2739" t="s">
        <v>905</v>
      </c>
      <c r="E2739" s="472"/>
      <c r="F2739" s="910">
        <f>'57'!M33</f>
        <v>56328</v>
      </c>
      <c r="G2739" s="231">
        <f t="shared" si="94"/>
        <v>56328</v>
      </c>
      <c r="I2739" s="472"/>
      <c r="J2739" s="910">
        <f>'58'!M33</f>
        <v>20153</v>
      </c>
      <c r="K2739" s="231">
        <f t="shared" si="95"/>
        <v>20153</v>
      </c>
    </row>
    <row r="2740" spans="1:11">
      <c r="A2740" s="381">
        <v>2740</v>
      </c>
      <c r="B2740" s="637" t="s">
        <v>1221</v>
      </c>
      <c r="D2740" t="s">
        <v>905</v>
      </c>
      <c r="E2740" s="472"/>
      <c r="F2740" s="910">
        <f>'57'!M34</f>
        <v>0</v>
      </c>
      <c r="G2740" s="231">
        <f t="shared" si="94"/>
        <v>0</v>
      </c>
      <c r="I2740" s="472"/>
      <c r="J2740" s="910">
        <f>'58'!M34</f>
        <v>0</v>
      </c>
      <c r="K2740" s="231">
        <f t="shared" si="95"/>
        <v>0</v>
      </c>
    </row>
    <row r="2741" spans="1:11">
      <c r="A2741" s="381">
        <v>2741</v>
      </c>
      <c r="B2741" s="637" t="s">
        <v>1222</v>
      </c>
      <c r="D2741" t="s">
        <v>905</v>
      </c>
      <c r="E2741" s="472"/>
      <c r="F2741" s="910">
        <f>'57'!M35</f>
        <v>0</v>
      </c>
      <c r="G2741" s="231">
        <f t="shared" si="94"/>
        <v>0</v>
      </c>
      <c r="I2741" s="472"/>
      <c r="J2741" s="910">
        <f>'58'!M35</f>
        <v>2</v>
      </c>
      <c r="K2741" s="231">
        <f t="shared" si="95"/>
        <v>2</v>
      </c>
    </row>
    <row r="2742" spans="1:11">
      <c r="A2742" s="381">
        <v>2742</v>
      </c>
      <c r="B2742" s="637" t="s">
        <v>1223</v>
      </c>
      <c r="D2742" t="s">
        <v>905</v>
      </c>
      <c r="E2742" s="472"/>
      <c r="F2742" s="910">
        <f>'57'!M36</f>
        <v>0</v>
      </c>
      <c r="G2742" s="231">
        <f t="shared" si="94"/>
        <v>0</v>
      </c>
      <c r="I2742" s="472"/>
      <c r="J2742" s="910">
        <f>'58'!M36</f>
        <v>0</v>
      </c>
      <c r="K2742" s="231">
        <f t="shared" si="95"/>
        <v>0</v>
      </c>
    </row>
    <row r="2743" spans="1:11">
      <c r="A2743" s="381">
        <v>2743</v>
      </c>
      <c r="B2743" s="146" t="s">
        <v>136</v>
      </c>
      <c r="D2743" t="s">
        <v>905</v>
      </c>
      <c r="E2743" s="472"/>
      <c r="F2743" s="910">
        <f>'57'!M37</f>
        <v>1679</v>
      </c>
      <c r="G2743" s="231">
        <f t="shared" si="94"/>
        <v>1679</v>
      </c>
      <c r="I2743" s="472"/>
      <c r="J2743" s="910">
        <f>'58'!M37</f>
        <v>115</v>
      </c>
      <c r="K2743" s="231">
        <f t="shared" si="95"/>
        <v>115</v>
      </c>
    </row>
    <row r="2744" spans="1:11">
      <c r="A2744" s="381">
        <v>2744</v>
      </c>
      <c r="B2744" s="146" t="s">
        <v>137</v>
      </c>
      <c r="D2744" t="s">
        <v>905</v>
      </c>
      <c r="E2744" s="472"/>
      <c r="F2744" s="910">
        <f>'57'!M38</f>
        <v>0</v>
      </c>
      <c r="G2744" s="231">
        <f t="shared" si="94"/>
        <v>0</v>
      </c>
      <c r="I2744" s="472"/>
      <c r="J2744" s="910">
        <f>'58'!M38</f>
        <v>0</v>
      </c>
      <c r="K2744" s="231">
        <f t="shared" si="95"/>
        <v>0</v>
      </c>
    </row>
    <row r="2745" spans="1:11">
      <c r="A2745" s="381">
        <v>2745</v>
      </c>
      <c r="B2745" s="146" t="s">
        <v>299</v>
      </c>
      <c r="D2745" t="s">
        <v>905</v>
      </c>
      <c r="E2745" s="472"/>
      <c r="F2745" s="910">
        <f>'57'!M39</f>
        <v>2092</v>
      </c>
      <c r="G2745" s="231">
        <f t="shared" si="94"/>
        <v>2092</v>
      </c>
      <c r="I2745" s="472"/>
      <c r="J2745" s="910">
        <f>'58'!M39</f>
        <v>843</v>
      </c>
      <c r="K2745" s="231">
        <f t="shared" si="95"/>
        <v>843</v>
      </c>
    </row>
    <row r="2746" spans="1:11">
      <c r="A2746" s="381">
        <v>2746</v>
      </c>
      <c r="B2746" s="936" t="s">
        <v>1102</v>
      </c>
      <c r="D2746" t="s">
        <v>905</v>
      </c>
      <c r="E2746" s="472"/>
      <c r="G2746" s="231">
        <f t="shared" si="94"/>
        <v>0</v>
      </c>
      <c r="I2746" s="472"/>
      <c r="J2746" s="718"/>
      <c r="K2746" s="231">
        <f t="shared" si="95"/>
        <v>0</v>
      </c>
    </row>
    <row r="2747" spans="1:11">
      <c r="A2747" s="381">
        <v>2747</v>
      </c>
      <c r="B2747" s="146" t="s">
        <v>300</v>
      </c>
      <c r="D2747" t="s">
        <v>905</v>
      </c>
      <c r="E2747" s="472"/>
      <c r="F2747" s="910">
        <f>'57'!M41</f>
        <v>0</v>
      </c>
      <c r="G2747" s="231">
        <f t="shared" si="94"/>
        <v>0</v>
      </c>
      <c r="I2747" s="472"/>
      <c r="J2747" s="910">
        <f>'58'!M41</f>
        <v>0</v>
      </c>
      <c r="K2747" s="231">
        <f t="shared" si="95"/>
        <v>0</v>
      </c>
    </row>
    <row r="2748" spans="1:11">
      <c r="A2748" s="381">
        <v>2748</v>
      </c>
      <c r="B2748" s="146" t="s">
        <v>301</v>
      </c>
      <c r="D2748" t="s">
        <v>905</v>
      </c>
      <c r="E2748" s="472"/>
      <c r="F2748" s="910">
        <f>'57'!M42</f>
        <v>1</v>
      </c>
      <c r="G2748" s="231">
        <f t="shared" si="94"/>
        <v>1</v>
      </c>
      <c r="I2748" s="472"/>
      <c r="J2748" s="910">
        <f>'58'!M42</f>
        <v>0</v>
      </c>
      <c r="K2748" s="231">
        <f t="shared" si="95"/>
        <v>0</v>
      </c>
    </row>
    <row r="2749" spans="1:11">
      <c r="A2749" s="381">
        <v>2749</v>
      </c>
      <c r="B2749" s="146" t="s">
        <v>1324</v>
      </c>
      <c r="E2749" s="472"/>
      <c r="F2749" s="910">
        <f>'57'!M43</f>
        <v>0</v>
      </c>
      <c r="G2749" s="231">
        <f t="shared" si="94"/>
        <v>0</v>
      </c>
      <c r="I2749" s="472"/>
      <c r="J2749" s="910">
        <f>'58'!M43</f>
        <v>0</v>
      </c>
      <c r="K2749" s="231">
        <f t="shared" si="95"/>
        <v>0</v>
      </c>
    </row>
    <row r="2750" spans="1:11">
      <c r="A2750" s="381">
        <v>2750</v>
      </c>
      <c r="B2750" s="146" t="s">
        <v>302</v>
      </c>
      <c r="D2750" t="s">
        <v>905</v>
      </c>
      <c r="E2750" s="472"/>
      <c r="F2750" s="910">
        <f>'57'!M44</f>
        <v>0</v>
      </c>
      <c r="G2750" s="231">
        <f t="shared" si="94"/>
        <v>0</v>
      </c>
      <c r="I2750" s="472"/>
      <c r="J2750" s="910">
        <f>'58'!M44</f>
        <v>0</v>
      </c>
      <c r="K2750" s="231">
        <f t="shared" si="95"/>
        <v>0</v>
      </c>
    </row>
    <row r="2751" spans="1:11">
      <c r="A2751" s="381">
        <v>2751</v>
      </c>
      <c r="B2751" s="146" t="s">
        <v>1544</v>
      </c>
      <c r="D2751" t="s">
        <v>905</v>
      </c>
      <c r="E2751" s="472"/>
      <c r="F2751" s="910">
        <f>'57'!M45</f>
        <v>250</v>
      </c>
      <c r="G2751" s="231">
        <f t="shared" si="94"/>
        <v>250</v>
      </c>
      <c r="I2751" s="472"/>
      <c r="J2751" s="910">
        <f>'58'!M45</f>
        <v>0</v>
      </c>
      <c r="K2751" s="231">
        <f t="shared" si="95"/>
        <v>0</v>
      </c>
    </row>
    <row r="2752" spans="1:11">
      <c r="A2752" s="381">
        <v>2752</v>
      </c>
      <c r="B2752" s="146" t="s">
        <v>1545</v>
      </c>
      <c r="D2752" t="s">
        <v>905</v>
      </c>
      <c r="E2752" s="472"/>
      <c r="F2752" s="910">
        <f>'57'!M46</f>
        <v>0</v>
      </c>
      <c r="G2752" s="231">
        <f t="shared" si="94"/>
        <v>0</v>
      </c>
      <c r="I2752" s="472"/>
      <c r="J2752" s="910">
        <f>'58'!M46</f>
        <v>0</v>
      </c>
      <c r="K2752" s="231">
        <f t="shared" si="95"/>
        <v>0</v>
      </c>
    </row>
    <row r="2753" spans="1:11">
      <c r="A2753" s="381">
        <v>2753</v>
      </c>
      <c r="B2753" s="146" t="s">
        <v>115</v>
      </c>
      <c r="D2753" t="s">
        <v>905</v>
      </c>
      <c r="E2753" s="472"/>
      <c r="F2753" s="910">
        <f>'57'!M47</f>
        <v>0</v>
      </c>
      <c r="G2753" s="231">
        <f t="shared" si="94"/>
        <v>0</v>
      </c>
      <c r="I2753" s="472"/>
      <c r="J2753" s="910">
        <f>'58'!M47</f>
        <v>0</v>
      </c>
      <c r="K2753" s="231">
        <f t="shared" si="95"/>
        <v>0</v>
      </c>
    </row>
    <row r="2754" spans="1:11" ht="15.75">
      <c r="A2754" s="381">
        <v>2754</v>
      </c>
      <c r="B2754" s="341" t="s">
        <v>106</v>
      </c>
      <c r="D2754" t="s">
        <v>905</v>
      </c>
      <c r="E2754" s="472"/>
      <c r="F2754" s="910">
        <f>'57'!M48</f>
        <v>60350</v>
      </c>
      <c r="G2754" s="231">
        <f t="shared" si="94"/>
        <v>60350</v>
      </c>
      <c r="I2754" s="472"/>
      <c r="J2754" s="910">
        <f>'58'!M48</f>
        <v>21113</v>
      </c>
      <c r="K2754" s="231">
        <f t="shared" si="95"/>
        <v>21113</v>
      </c>
    </row>
    <row r="2755" spans="1:11" ht="15.75">
      <c r="A2755" s="381">
        <v>2755</v>
      </c>
      <c r="B2755" s="341" t="s">
        <v>172</v>
      </c>
      <c r="E2755" s="472"/>
      <c r="G2755" s="231">
        <f t="shared" si="94"/>
        <v>0</v>
      </c>
      <c r="I2755" s="472"/>
      <c r="K2755" s="231">
        <f t="shared" si="95"/>
        <v>0</v>
      </c>
    </row>
    <row r="2756" spans="1:11">
      <c r="A2756" s="381">
        <v>2756</v>
      </c>
      <c r="B2756" s="146" t="s">
        <v>135</v>
      </c>
      <c r="E2756" s="472"/>
      <c r="G2756" s="231">
        <f t="shared" si="94"/>
        <v>0</v>
      </c>
      <c r="I2756" s="472"/>
      <c r="K2756" s="231">
        <f t="shared" si="95"/>
        <v>0</v>
      </c>
    </row>
    <row r="2757" spans="1:11">
      <c r="A2757" s="381">
        <v>2757</v>
      </c>
      <c r="B2757" s="637" t="s">
        <v>1220</v>
      </c>
      <c r="D2757" t="s">
        <v>905</v>
      </c>
      <c r="E2757" s="472"/>
      <c r="F2757" s="910">
        <f>'57'!M52</f>
        <v>70277</v>
      </c>
      <c r="G2757" s="231">
        <f t="shared" si="94"/>
        <v>70277</v>
      </c>
      <c r="I2757" s="472"/>
      <c r="J2757" s="910">
        <f>'58'!M52</f>
        <v>47343</v>
      </c>
      <c r="K2757" s="231">
        <f t="shared" si="95"/>
        <v>47343</v>
      </c>
    </row>
    <row r="2758" spans="1:11">
      <c r="A2758" s="381">
        <v>2758</v>
      </c>
      <c r="B2758" s="637" t="s">
        <v>1221</v>
      </c>
      <c r="D2758" t="s">
        <v>905</v>
      </c>
      <c r="E2758" s="472"/>
      <c r="F2758" s="910">
        <f>'57'!M53</f>
        <v>35</v>
      </c>
      <c r="G2758" s="231">
        <f t="shared" si="94"/>
        <v>35</v>
      </c>
      <c r="I2758" s="472"/>
      <c r="J2758" s="910">
        <f>'58'!M53</f>
        <v>298</v>
      </c>
      <c r="K2758" s="231">
        <f t="shared" si="95"/>
        <v>298</v>
      </c>
    </row>
    <row r="2759" spans="1:11">
      <c r="A2759" s="381">
        <v>2759</v>
      </c>
      <c r="B2759" s="637" t="s">
        <v>1222</v>
      </c>
      <c r="D2759" t="s">
        <v>905</v>
      </c>
      <c r="E2759" s="472"/>
      <c r="F2759" s="910">
        <f>'57'!M54</f>
        <v>597</v>
      </c>
      <c r="G2759" s="231">
        <f t="shared" si="94"/>
        <v>597</v>
      </c>
      <c r="I2759" s="472"/>
      <c r="J2759" s="910">
        <f>'58'!M54</f>
        <v>635</v>
      </c>
      <c r="K2759" s="231">
        <f t="shared" si="95"/>
        <v>635</v>
      </c>
    </row>
    <row r="2760" spans="1:11">
      <c r="A2760" s="381">
        <v>2760</v>
      </c>
      <c r="B2760" s="637" t="s">
        <v>1223</v>
      </c>
      <c r="D2760" t="s">
        <v>905</v>
      </c>
      <c r="E2760" s="472"/>
      <c r="F2760" s="910">
        <f>'57'!M55</f>
        <v>0</v>
      </c>
      <c r="G2760" s="231">
        <f t="shared" si="94"/>
        <v>0</v>
      </c>
      <c r="I2760" s="472"/>
      <c r="J2760" s="910">
        <f>'58'!M55</f>
        <v>0</v>
      </c>
      <c r="K2760" s="231">
        <f t="shared" si="95"/>
        <v>0</v>
      </c>
    </row>
    <row r="2761" spans="1:11">
      <c r="A2761" s="381">
        <v>2761</v>
      </c>
      <c r="B2761" s="146" t="s">
        <v>136</v>
      </c>
      <c r="D2761" t="s">
        <v>905</v>
      </c>
      <c r="E2761" s="472"/>
      <c r="F2761" s="910">
        <f>'57'!M56</f>
        <v>2072</v>
      </c>
      <c r="G2761" s="231">
        <f t="shared" si="94"/>
        <v>2072</v>
      </c>
      <c r="I2761" s="472"/>
      <c r="J2761" s="910">
        <f>'58'!M56</f>
        <v>932</v>
      </c>
      <c r="K2761" s="231">
        <f t="shared" si="95"/>
        <v>932</v>
      </c>
    </row>
    <row r="2762" spans="1:11">
      <c r="A2762" s="381">
        <v>2762</v>
      </c>
      <c r="B2762" s="146" t="s">
        <v>137</v>
      </c>
      <c r="D2762" t="s">
        <v>905</v>
      </c>
      <c r="E2762" s="472"/>
      <c r="F2762" s="910">
        <f>'57'!M57</f>
        <v>152</v>
      </c>
      <c r="G2762" s="231">
        <f t="shared" si="94"/>
        <v>152</v>
      </c>
      <c r="I2762" s="472"/>
      <c r="J2762" s="910">
        <f>'58'!M57</f>
        <v>100</v>
      </c>
      <c r="K2762" s="231">
        <f t="shared" si="95"/>
        <v>100</v>
      </c>
    </row>
    <row r="2763" spans="1:11">
      <c r="A2763" s="381">
        <v>2763</v>
      </c>
      <c r="B2763" s="146" t="s">
        <v>299</v>
      </c>
      <c r="D2763" t="s">
        <v>905</v>
      </c>
      <c r="E2763" s="472"/>
      <c r="F2763" s="910">
        <f>'57'!M58</f>
        <v>3550</v>
      </c>
      <c r="G2763" s="231">
        <f t="shared" si="94"/>
        <v>3550</v>
      </c>
      <c r="I2763" s="472"/>
      <c r="J2763" s="910">
        <f>'58'!M58</f>
        <v>2837</v>
      </c>
      <c r="K2763" s="231">
        <f t="shared" si="95"/>
        <v>2837</v>
      </c>
    </row>
    <row r="2764" spans="1:11">
      <c r="A2764" s="381">
        <v>2764</v>
      </c>
      <c r="B2764" s="936" t="s">
        <v>1102</v>
      </c>
      <c r="D2764" t="s">
        <v>905</v>
      </c>
      <c r="E2764" s="472"/>
      <c r="F2764" s="718"/>
      <c r="G2764" s="231">
        <f t="shared" si="94"/>
        <v>0</v>
      </c>
      <c r="I2764" s="472"/>
      <c r="J2764" s="718"/>
      <c r="K2764" s="231">
        <f t="shared" si="95"/>
        <v>0</v>
      </c>
    </row>
    <row r="2765" spans="1:11">
      <c r="A2765" s="381">
        <v>2765</v>
      </c>
      <c r="B2765" s="146" t="s">
        <v>300</v>
      </c>
      <c r="D2765" t="s">
        <v>905</v>
      </c>
      <c r="E2765" s="472"/>
      <c r="F2765" s="910">
        <f>'57'!M60</f>
        <v>0</v>
      </c>
      <c r="G2765" s="231">
        <f t="shared" si="94"/>
        <v>0</v>
      </c>
      <c r="I2765" s="472"/>
      <c r="J2765" s="910">
        <f>'58'!M60</f>
        <v>0</v>
      </c>
      <c r="K2765" s="231">
        <f t="shared" si="95"/>
        <v>0</v>
      </c>
    </row>
    <row r="2766" spans="1:11">
      <c r="A2766" s="381">
        <v>2766</v>
      </c>
      <c r="B2766" s="146" t="s">
        <v>301</v>
      </c>
      <c r="D2766" t="s">
        <v>905</v>
      </c>
      <c r="E2766" s="472"/>
      <c r="F2766" s="910">
        <f>'57'!M61</f>
        <v>40</v>
      </c>
      <c r="G2766" s="231">
        <f t="shared" si="94"/>
        <v>40</v>
      </c>
      <c r="I2766" s="472"/>
      <c r="J2766" s="910">
        <f>'58'!M61</f>
        <v>36</v>
      </c>
      <c r="K2766" s="231">
        <f t="shared" si="95"/>
        <v>36</v>
      </c>
    </row>
    <row r="2767" spans="1:11">
      <c r="A2767" s="381">
        <v>2767</v>
      </c>
      <c r="B2767" s="146" t="s">
        <v>1324</v>
      </c>
      <c r="E2767" s="472"/>
      <c r="F2767" s="910">
        <f>'57'!M62</f>
        <v>50</v>
      </c>
      <c r="G2767" s="231">
        <f t="shared" ref="G2767:G2830" si="96">F2767-E2767</f>
        <v>50</v>
      </c>
      <c r="I2767" s="472"/>
      <c r="J2767" s="910">
        <f>'58'!M62</f>
        <v>6</v>
      </c>
      <c r="K2767" s="231">
        <f t="shared" ref="K2767:K2830" si="97">J2767-I2767</f>
        <v>6</v>
      </c>
    </row>
    <row r="2768" spans="1:11">
      <c r="A2768" s="381">
        <v>2768</v>
      </c>
      <c r="B2768" s="146" t="s">
        <v>302</v>
      </c>
      <c r="D2768" t="s">
        <v>905</v>
      </c>
      <c r="E2768" s="472"/>
      <c r="F2768" s="910">
        <f>'57'!M63</f>
        <v>0</v>
      </c>
      <c r="G2768" s="231">
        <f t="shared" si="96"/>
        <v>0</v>
      </c>
      <c r="I2768" s="472"/>
      <c r="J2768" s="910">
        <f>'58'!M63</f>
        <v>0</v>
      </c>
      <c r="K2768" s="231">
        <f t="shared" si="97"/>
        <v>0</v>
      </c>
    </row>
    <row r="2769" spans="1:11">
      <c r="A2769" s="381">
        <v>2769</v>
      </c>
      <c r="B2769" s="146" t="s">
        <v>1544</v>
      </c>
      <c r="D2769" t="s">
        <v>905</v>
      </c>
      <c r="E2769" s="472"/>
      <c r="F2769" s="910">
        <f>'57'!M64</f>
        <v>250</v>
      </c>
      <c r="G2769" s="231">
        <f t="shared" si="96"/>
        <v>250</v>
      </c>
      <c r="I2769" s="472"/>
      <c r="J2769" s="910">
        <f>'58'!M64</f>
        <v>0</v>
      </c>
      <c r="K2769" s="231">
        <f t="shared" si="97"/>
        <v>0</v>
      </c>
    </row>
    <row r="2770" spans="1:11">
      <c r="A2770" s="381">
        <v>2770</v>
      </c>
      <c r="B2770" s="146" t="s">
        <v>1545</v>
      </c>
      <c r="D2770" t="s">
        <v>905</v>
      </c>
      <c r="E2770" s="472"/>
      <c r="F2770" s="910">
        <f>'57'!M65</f>
        <v>0</v>
      </c>
      <c r="G2770" s="231">
        <f t="shared" si="96"/>
        <v>0</v>
      </c>
      <c r="I2770" s="472"/>
      <c r="J2770" s="910">
        <f>'58'!M65</f>
        <v>0</v>
      </c>
      <c r="K2770" s="231">
        <f t="shared" si="97"/>
        <v>0</v>
      </c>
    </row>
    <row r="2771" spans="1:11">
      <c r="A2771" s="381">
        <v>2771</v>
      </c>
      <c r="B2771" s="146" t="s">
        <v>115</v>
      </c>
      <c r="D2771" t="s">
        <v>905</v>
      </c>
      <c r="E2771" s="472"/>
      <c r="F2771" s="910">
        <f>'57'!M66</f>
        <v>4886</v>
      </c>
      <c r="G2771" s="231">
        <f t="shared" si="96"/>
        <v>4886</v>
      </c>
      <c r="I2771" s="472"/>
      <c r="J2771" s="910">
        <f>'58'!M66</f>
        <v>2191</v>
      </c>
      <c r="K2771" s="231">
        <f t="shared" si="97"/>
        <v>2191</v>
      </c>
    </row>
    <row r="2772" spans="1:11" ht="15.75">
      <c r="A2772" s="381">
        <v>2772</v>
      </c>
      <c r="B2772" s="341" t="s">
        <v>106</v>
      </c>
      <c r="D2772" t="s">
        <v>905</v>
      </c>
      <c r="E2772" s="472"/>
      <c r="F2772" s="910">
        <f>'57'!M67</f>
        <v>81909</v>
      </c>
      <c r="G2772" s="231">
        <f t="shared" si="96"/>
        <v>81909</v>
      </c>
      <c r="I2772" s="472"/>
      <c r="J2772" s="910">
        <f>'58'!M67</f>
        <v>54378</v>
      </c>
      <c r="K2772" s="231">
        <f>J2772-I2772</f>
        <v>54378</v>
      </c>
    </row>
    <row r="2773" spans="1:11" ht="15.75">
      <c r="A2773" s="381">
        <v>2773</v>
      </c>
      <c r="B2773" s="341" t="s">
        <v>305</v>
      </c>
      <c r="E2773" s="472"/>
      <c r="G2773" s="231">
        <f t="shared" si="96"/>
        <v>0</v>
      </c>
      <c r="I2773" s="472"/>
      <c r="K2773" s="231">
        <f t="shared" si="97"/>
        <v>0</v>
      </c>
    </row>
    <row r="2774" spans="1:11" ht="15.75">
      <c r="A2774" s="381">
        <v>2774</v>
      </c>
      <c r="B2774" s="341" t="s">
        <v>271</v>
      </c>
      <c r="E2774" s="472"/>
      <c r="G2774" s="231">
        <f t="shared" si="96"/>
        <v>0</v>
      </c>
      <c r="I2774" s="472"/>
      <c r="K2774" s="231">
        <f t="shared" si="97"/>
        <v>0</v>
      </c>
    </row>
    <row r="2775" spans="1:11">
      <c r="A2775" s="381">
        <v>2775</v>
      </c>
      <c r="B2775" s="146" t="s">
        <v>135</v>
      </c>
      <c r="E2775" s="472"/>
      <c r="G2775" s="231">
        <f t="shared" si="96"/>
        <v>0</v>
      </c>
      <c r="I2775" s="472"/>
      <c r="K2775" s="231">
        <f t="shared" si="97"/>
        <v>0</v>
      </c>
    </row>
    <row r="2776" spans="1:11">
      <c r="A2776" s="381">
        <v>2776</v>
      </c>
      <c r="B2776" s="637" t="s">
        <v>1220</v>
      </c>
      <c r="D2776" t="s">
        <v>905</v>
      </c>
      <c r="E2776" s="472"/>
      <c r="F2776" s="910">
        <f>'57'!O14</f>
        <v>-6665</v>
      </c>
      <c r="G2776" s="231">
        <f t="shared" si="96"/>
        <v>-6665</v>
      </c>
      <c r="I2776" s="472"/>
      <c r="J2776" s="910">
        <f>'58'!O14</f>
        <v>-16284</v>
      </c>
      <c r="K2776" s="231">
        <f t="shared" si="97"/>
        <v>-16284</v>
      </c>
    </row>
    <row r="2777" spans="1:11">
      <c r="A2777" s="381">
        <v>2777</v>
      </c>
      <c r="B2777" s="637" t="s">
        <v>1221</v>
      </c>
      <c r="D2777" t="s">
        <v>905</v>
      </c>
      <c r="E2777" s="472"/>
      <c r="F2777" s="910">
        <f>'57'!O15</f>
        <v>-160</v>
      </c>
      <c r="G2777" s="231">
        <f t="shared" si="96"/>
        <v>-160</v>
      </c>
      <c r="I2777" s="472"/>
      <c r="J2777" s="910">
        <f>'58'!O15</f>
        <v>-35</v>
      </c>
      <c r="K2777" s="231">
        <f t="shared" si="97"/>
        <v>-35</v>
      </c>
    </row>
    <row r="2778" spans="1:11">
      <c r="A2778" s="381">
        <v>2778</v>
      </c>
      <c r="B2778" s="637" t="s">
        <v>1222</v>
      </c>
      <c r="D2778" t="s">
        <v>905</v>
      </c>
      <c r="E2778" s="472"/>
      <c r="F2778" s="910">
        <f>'57'!O16</f>
        <v>-201</v>
      </c>
      <c r="G2778" s="231">
        <f t="shared" si="96"/>
        <v>-201</v>
      </c>
      <c r="I2778" s="472"/>
      <c r="J2778" s="910">
        <f>'58'!O16</f>
        <v>-202</v>
      </c>
      <c r="K2778" s="231">
        <f t="shared" si="97"/>
        <v>-202</v>
      </c>
    </row>
    <row r="2779" spans="1:11">
      <c r="A2779" s="381">
        <v>2779</v>
      </c>
      <c r="B2779" s="637" t="s">
        <v>1223</v>
      </c>
      <c r="D2779" t="s">
        <v>905</v>
      </c>
      <c r="E2779" s="472"/>
      <c r="F2779" s="910">
        <f>'57'!O17</f>
        <v>0</v>
      </c>
      <c r="G2779" s="231">
        <f t="shared" si="96"/>
        <v>0</v>
      </c>
      <c r="I2779" s="472"/>
      <c r="J2779" s="910">
        <f>'58'!O17</f>
        <v>0</v>
      </c>
      <c r="K2779" s="231">
        <f t="shared" si="97"/>
        <v>0</v>
      </c>
    </row>
    <row r="2780" spans="1:11">
      <c r="A2780" s="381">
        <v>2780</v>
      </c>
      <c r="B2780" s="146" t="s">
        <v>136</v>
      </c>
      <c r="D2780" t="s">
        <v>905</v>
      </c>
      <c r="E2780" s="472"/>
      <c r="F2780" s="910">
        <f>'57'!O18</f>
        <v>-622</v>
      </c>
      <c r="G2780" s="231">
        <f t="shared" si="96"/>
        <v>-622</v>
      </c>
      <c r="I2780" s="472"/>
      <c r="J2780" s="910">
        <f>'58'!O18</f>
        <v>-728</v>
      </c>
      <c r="K2780" s="231">
        <f t="shared" si="97"/>
        <v>-728</v>
      </c>
    </row>
    <row r="2781" spans="1:11">
      <c r="A2781" s="381">
        <v>2781</v>
      </c>
      <c r="B2781" s="146" t="s">
        <v>137</v>
      </c>
      <c r="D2781" t="s">
        <v>905</v>
      </c>
      <c r="E2781" s="472"/>
      <c r="F2781" s="910">
        <f>'57'!O19</f>
        <v>-152</v>
      </c>
      <c r="G2781" s="231">
        <f t="shared" si="96"/>
        <v>-152</v>
      </c>
      <c r="I2781" s="472"/>
      <c r="J2781" s="910">
        <f>'58'!O19</f>
        <v>-100</v>
      </c>
      <c r="K2781" s="231">
        <f t="shared" si="97"/>
        <v>-100</v>
      </c>
    </row>
    <row r="2782" spans="1:11">
      <c r="A2782" s="381">
        <v>2782</v>
      </c>
      <c r="B2782" s="146" t="s">
        <v>299</v>
      </c>
      <c r="D2782" t="s">
        <v>905</v>
      </c>
      <c r="E2782" s="472"/>
      <c r="F2782" s="910">
        <f>'57'!O20</f>
        <v>-874</v>
      </c>
      <c r="G2782" s="231">
        <f t="shared" si="96"/>
        <v>-874</v>
      </c>
      <c r="I2782" s="472"/>
      <c r="J2782" s="910">
        <f>'58'!O20</f>
        <v>-1047</v>
      </c>
      <c r="K2782" s="231">
        <f t="shared" si="97"/>
        <v>-1047</v>
      </c>
    </row>
    <row r="2783" spans="1:11">
      <c r="A2783" s="381">
        <v>2783</v>
      </c>
      <c r="B2783" s="936" t="s">
        <v>1102</v>
      </c>
      <c r="D2783" t="s">
        <v>905</v>
      </c>
      <c r="E2783" s="472"/>
      <c r="F2783" s="718"/>
      <c r="G2783" s="231">
        <f t="shared" si="96"/>
        <v>0</v>
      </c>
      <c r="I2783" s="472"/>
      <c r="J2783" s="718"/>
      <c r="K2783" s="231">
        <f t="shared" si="97"/>
        <v>0</v>
      </c>
    </row>
    <row r="2784" spans="1:11">
      <c r="A2784" s="381">
        <v>2784</v>
      </c>
      <c r="B2784" s="146" t="s">
        <v>300</v>
      </c>
      <c r="D2784" t="s">
        <v>905</v>
      </c>
      <c r="E2784" s="472"/>
      <c r="F2784" s="910">
        <f>'57'!O22</f>
        <v>0</v>
      </c>
      <c r="G2784" s="231">
        <f t="shared" si="96"/>
        <v>0</v>
      </c>
      <c r="I2784" s="472"/>
      <c r="J2784" s="910">
        <f>'58'!O22</f>
        <v>0</v>
      </c>
      <c r="K2784" s="231">
        <f t="shared" si="97"/>
        <v>0</v>
      </c>
    </row>
    <row r="2785" spans="1:11">
      <c r="A2785" s="381">
        <v>2785</v>
      </c>
      <c r="B2785" s="146" t="s">
        <v>301</v>
      </c>
      <c r="D2785" t="s">
        <v>905</v>
      </c>
      <c r="E2785" s="472"/>
      <c r="F2785" s="910">
        <f>'57'!O23</f>
        <v>-39</v>
      </c>
      <c r="G2785" s="231">
        <f t="shared" si="96"/>
        <v>-39</v>
      </c>
      <c r="I2785" s="472"/>
      <c r="J2785" s="910">
        <f>'58'!O23</f>
        <v>-39</v>
      </c>
      <c r="K2785" s="231">
        <f t="shared" si="97"/>
        <v>-39</v>
      </c>
    </row>
    <row r="2786" spans="1:11">
      <c r="A2786" s="381">
        <v>2786</v>
      </c>
      <c r="B2786" s="146" t="s">
        <v>1324</v>
      </c>
      <c r="E2786" s="472"/>
      <c r="F2786" s="910">
        <f>'57'!O24</f>
        <v>-27</v>
      </c>
      <c r="G2786" s="231">
        <f t="shared" si="96"/>
        <v>-27</v>
      </c>
      <c r="I2786" s="472"/>
      <c r="J2786" s="910">
        <f>'58'!O24</f>
        <v>-24</v>
      </c>
      <c r="K2786" s="231">
        <f t="shared" si="97"/>
        <v>-24</v>
      </c>
    </row>
    <row r="2787" spans="1:11">
      <c r="A2787" s="381">
        <v>2787</v>
      </c>
      <c r="B2787" s="146" t="s">
        <v>302</v>
      </c>
      <c r="D2787" t="s">
        <v>905</v>
      </c>
      <c r="E2787" s="472"/>
      <c r="F2787" s="910">
        <f>'57'!O25</f>
        <v>0</v>
      </c>
      <c r="G2787" s="231">
        <f t="shared" si="96"/>
        <v>0</v>
      </c>
      <c r="I2787" s="472"/>
      <c r="J2787" s="910">
        <f>'58'!O25</f>
        <v>0</v>
      </c>
      <c r="K2787" s="231">
        <f t="shared" si="97"/>
        <v>0</v>
      </c>
    </row>
    <row r="2788" spans="1:11">
      <c r="A2788" s="381">
        <v>2788</v>
      </c>
      <c r="B2788" s="146" t="s">
        <v>1544</v>
      </c>
      <c r="D2788" t="s">
        <v>905</v>
      </c>
      <c r="E2788" s="472"/>
      <c r="F2788" s="910">
        <f>'57'!O26</f>
        <v>0</v>
      </c>
      <c r="G2788" s="231">
        <f t="shared" si="96"/>
        <v>0</v>
      </c>
      <c r="I2788" s="472"/>
      <c r="J2788" s="910">
        <f>'58'!O26</f>
        <v>0</v>
      </c>
      <c r="K2788" s="231">
        <f t="shared" si="97"/>
        <v>0</v>
      </c>
    </row>
    <row r="2789" spans="1:11">
      <c r="A2789" s="381">
        <v>2789</v>
      </c>
      <c r="B2789" s="146" t="s">
        <v>1545</v>
      </c>
      <c r="D2789" t="s">
        <v>905</v>
      </c>
      <c r="E2789" s="472"/>
      <c r="F2789" s="910">
        <f>'57'!O27</f>
        <v>0</v>
      </c>
      <c r="G2789" s="231">
        <f t="shared" si="96"/>
        <v>0</v>
      </c>
      <c r="I2789" s="472"/>
      <c r="J2789" s="910">
        <f>'58'!O27</f>
        <v>0</v>
      </c>
      <c r="K2789" s="231">
        <f t="shared" si="97"/>
        <v>0</v>
      </c>
    </row>
    <row r="2790" spans="1:11">
      <c r="A2790" s="381">
        <v>2790</v>
      </c>
      <c r="B2790" s="146" t="s">
        <v>115</v>
      </c>
      <c r="D2790" t="s">
        <v>905</v>
      </c>
      <c r="E2790" s="472"/>
      <c r="F2790" s="910">
        <f>'57'!O28</f>
        <v>-406</v>
      </c>
      <c r="G2790" s="231">
        <f t="shared" si="96"/>
        <v>-406</v>
      </c>
      <c r="I2790" s="472"/>
      <c r="J2790" s="910">
        <f>'58'!O28</f>
        <v>-140</v>
      </c>
      <c r="K2790" s="231">
        <f t="shared" si="97"/>
        <v>-140</v>
      </c>
    </row>
    <row r="2791" spans="1:11" ht="15.75">
      <c r="A2791" s="381">
        <v>2791</v>
      </c>
      <c r="B2791" s="341" t="s">
        <v>106</v>
      </c>
      <c r="D2791" t="s">
        <v>905</v>
      </c>
      <c r="E2791" s="472"/>
      <c r="F2791" s="910">
        <f>'57'!O29</f>
        <v>-9146</v>
      </c>
      <c r="G2791" s="231">
        <f t="shared" si="96"/>
        <v>-9146</v>
      </c>
      <c r="I2791" s="472"/>
      <c r="J2791" s="910">
        <f>'58'!O29</f>
        <v>-18599</v>
      </c>
      <c r="K2791" s="231">
        <f t="shared" si="97"/>
        <v>-18599</v>
      </c>
    </row>
    <row r="2792" spans="1:11" ht="15.75">
      <c r="A2792" s="381">
        <v>2792</v>
      </c>
      <c r="B2792" s="341" t="s">
        <v>303</v>
      </c>
      <c r="E2792" s="472"/>
      <c r="G2792" s="231">
        <f t="shared" si="96"/>
        <v>0</v>
      </c>
      <c r="I2792" s="472"/>
      <c r="K2792" s="231">
        <f t="shared" si="97"/>
        <v>0</v>
      </c>
    </row>
    <row r="2793" spans="1:11">
      <c r="A2793" s="381">
        <v>2793</v>
      </c>
      <c r="B2793" s="146" t="s">
        <v>135</v>
      </c>
      <c r="E2793" s="472"/>
      <c r="G2793" s="231">
        <f t="shared" si="96"/>
        <v>0</v>
      </c>
      <c r="I2793" s="472"/>
      <c r="K2793" s="231">
        <f t="shared" si="97"/>
        <v>0</v>
      </c>
    </row>
    <row r="2794" spans="1:11">
      <c r="A2794" s="381">
        <v>2794</v>
      </c>
      <c r="B2794" s="637" t="s">
        <v>1220</v>
      </c>
      <c r="D2794" t="s">
        <v>905</v>
      </c>
      <c r="E2794" s="472"/>
      <c r="F2794" s="910">
        <f>'57'!O33</f>
        <v>-1648</v>
      </c>
      <c r="G2794" s="231">
        <f t="shared" si="96"/>
        <v>-1648</v>
      </c>
      <c r="I2794" s="472"/>
      <c r="J2794" s="910">
        <f>'58'!O33</f>
        <v>-857</v>
      </c>
      <c r="K2794" s="231">
        <f t="shared" si="97"/>
        <v>-857</v>
      </c>
    </row>
    <row r="2795" spans="1:11">
      <c r="A2795" s="381">
        <v>2795</v>
      </c>
      <c r="B2795" s="637" t="s">
        <v>1221</v>
      </c>
      <c r="D2795" t="s">
        <v>905</v>
      </c>
      <c r="E2795" s="472"/>
      <c r="F2795" s="910">
        <f>'57'!O34</f>
        <v>0</v>
      </c>
      <c r="G2795" s="231">
        <f t="shared" si="96"/>
        <v>0</v>
      </c>
      <c r="I2795" s="472"/>
      <c r="J2795" s="910">
        <f>'58'!O34</f>
        <v>0</v>
      </c>
      <c r="K2795" s="231">
        <f t="shared" si="97"/>
        <v>0</v>
      </c>
    </row>
    <row r="2796" spans="1:11">
      <c r="A2796" s="381">
        <v>2796</v>
      </c>
      <c r="B2796" s="637" t="s">
        <v>1222</v>
      </c>
      <c r="D2796" t="s">
        <v>905</v>
      </c>
      <c r="E2796" s="472"/>
      <c r="F2796" s="910">
        <f>'57'!O35</f>
        <v>0</v>
      </c>
      <c r="G2796" s="231">
        <f t="shared" si="96"/>
        <v>0</v>
      </c>
      <c r="I2796" s="472"/>
      <c r="J2796" s="910">
        <f>'58'!O35</f>
        <v>0</v>
      </c>
      <c r="K2796" s="231">
        <f t="shared" si="97"/>
        <v>0</v>
      </c>
    </row>
    <row r="2797" spans="1:11">
      <c r="A2797" s="381">
        <v>2797</v>
      </c>
      <c r="B2797" s="637" t="s">
        <v>1223</v>
      </c>
      <c r="D2797" t="s">
        <v>905</v>
      </c>
      <c r="E2797" s="472"/>
      <c r="F2797" s="910">
        <f>'57'!O36</f>
        <v>0</v>
      </c>
      <c r="G2797" s="231">
        <f t="shared" si="96"/>
        <v>0</v>
      </c>
      <c r="I2797" s="472"/>
      <c r="J2797" s="910">
        <f>'58'!O36</f>
        <v>0</v>
      </c>
      <c r="K2797" s="231">
        <f t="shared" si="97"/>
        <v>0</v>
      </c>
    </row>
    <row r="2798" spans="1:11">
      <c r="A2798" s="381">
        <v>2798</v>
      </c>
      <c r="B2798" s="146" t="s">
        <v>136</v>
      </c>
      <c r="D2798" t="s">
        <v>905</v>
      </c>
      <c r="E2798" s="472"/>
      <c r="F2798" s="910">
        <f>'57'!O37</f>
        <v>-932</v>
      </c>
      <c r="G2798" s="231">
        <f t="shared" si="96"/>
        <v>-932</v>
      </c>
      <c r="I2798" s="472"/>
      <c r="J2798" s="910">
        <f>'58'!O37</f>
        <v>0</v>
      </c>
      <c r="K2798" s="231">
        <f t="shared" si="97"/>
        <v>0</v>
      </c>
    </row>
    <row r="2799" spans="1:11">
      <c r="A2799" s="381">
        <v>2799</v>
      </c>
      <c r="B2799" s="146" t="s">
        <v>137</v>
      </c>
      <c r="D2799" t="s">
        <v>905</v>
      </c>
      <c r="E2799" s="472"/>
      <c r="F2799" s="910">
        <f>'57'!O38</f>
        <v>0</v>
      </c>
      <c r="G2799" s="231">
        <f t="shared" si="96"/>
        <v>0</v>
      </c>
      <c r="I2799" s="472"/>
      <c r="J2799" s="910">
        <f>'58'!O38</f>
        <v>0</v>
      </c>
      <c r="K2799" s="231">
        <f t="shared" si="97"/>
        <v>0</v>
      </c>
    </row>
    <row r="2800" spans="1:11">
      <c r="A2800" s="381">
        <v>2800</v>
      </c>
      <c r="B2800" s="146" t="s">
        <v>299</v>
      </c>
      <c r="D2800" t="s">
        <v>905</v>
      </c>
      <c r="E2800" s="472"/>
      <c r="F2800" s="910">
        <f>'57'!O39</f>
        <v>-298</v>
      </c>
      <c r="G2800" s="231">
        <f t="shared" si="96"/>
        <v>-298</v>
      </c>
      <c r="I2800" s="472"/>
      <c r="J2800" s="910">
        <f>'58'!O39</f>
        <v>-44</v>
      </c>
      <c r="K2800" s="231">
        <f t="shared" si="97"/>
        <v>-44</v>
      </c>
    </row>
    <row r="2801" spans="1:11">
      <c r="A2801" s="381">
        <v>2801</v>
      </c>
      <c r="B2801" s="936" t="s">
        <v>1102</v>
      </c>
      <c r="D2801" t="s">
        <v>905</v>
      </c>
      <c r="E2801" s="472"/>
      <c r="F2801" s="718"/>
      <c r="G2801" s="231">
        <f t="shared" si="96"/>
        <v>0</v>
      </c>
      <c r="I2801" s="472"/>
      <c r="J2801" s="718"/>
      <c r="K2801" s="231">
        <f t="shared" si="97"/>
        <v>0</v>
      </c>
    </row>
    <row r="2802" spans="1:11">
      <c r="A2802" s="381">
        <v>2802</v>
      </c>
      <c r="B2802" s="146" t="s">
        <v>300</v>
      </c>
      <c r="D2802" t="s">
        <v>905</v>
      </c>
      <c r="E2802" s="472"/>
      <c r="F2802" s="910">
        <f>'57'!O41</f>
        <v>0</v>
      </c>
      <c r="G2802" s="231">
        <f t="shared" si="96"/>
        <v>0</v>
      </c>
      <c r="I2802" s="472"/>
      <c r="J2802" s="910">
        <f>'58'!O41</f>
        <v>0</v>
      </c>
      <c r="K2802" s="231">
        <f t="shared" si="97"/>
        <v>0</v>
      </c>
    </row>
    <row r="2803" spans="1:11">
      <c r="A2803" s="381">
        <v>2803</v>
      </c>
      <c r="B2803" s="146" t="s">
        <v>301</v>
      </c>
      <c r="D2803" t="s">
        <v>905</v>
      </c>
      <c r="E2803" s="472"/>
      <c r="F2803" s="910">
        <f>'57'!O42</f>
        <v>0</v>
      </c>
      <c r="G2803" s="231">
        <f t="shared" si="96"/>
        <v>0</v>
      </c>
      <c r="I2803" s="472"/>
      <c r="J2803" s="910">
        <f>'58'!O42</f>
        <v>0</v>
      </c>
      <c r="K2803" s="231">
        <f t="shared" si="97"/>
        <v>0</v>
      </c>
    </row>
    <row r="2804" spans="1:11">
      <c r="A2804" s="381">
        <v>2804</v>
      </c>
      <c r="B2804" s="146" t="s">
        <v>1324</v>
      </c>
      <c r="E2804" s="472"/>
      <c r="F2804" s="910">
        <f>'57'!O43</f>
        <v>0</v>
      </c>
      <c r="G2804" s="231">
        <f t="shared" si="96"/>
        <v>0</v>
      </c>
      <c r="I2804" s="472"/>
      <c r="J2804" s="910">
        <f>'58'!O43</f>
        <v>0</v>
      </c>
      <c r="K2804" s="231">
        <f t="shared" si="97"/>
        <v>0</v>
      </c>
    </row>
    <row r="2805" spans="1:11">
      <c r="A2805" s="381">
        <v>2805</v>
      </c>
      <c r="B2805" s="146" t="s">
        <v>302</v>
      </c>
      <c r="D2805" t="s">
        <v>905</v>
      </c>
      <c r="E2805" s="472"/>
      <c r="F2805" s="910">
        <f>'57'!O44</f>
        <v>0</v>
      </c>
      <c r="G2805" s="231">
        <f t="shared" si="96"/>
        <v>0</v>
      </c>
      <c r="I2805" s="472"/>
      <c r="J2805" s="910">
        <f>'58'!O44</f>
        <v>0</v>
      </c>
      <c r="K2805" s="231">
        <f t="shared" si="97"/>
        <v>0</v>
      </c>
    </row>
    <row r="2806" spans="1:11">
      <c r="A2806" s="381">
        <v>2806</v>
      </c>
      <c r="B2806" s="146" t="s">
        <v>1544</v>
      </c>
      <c r="D2806" t="s">
        <v>905</v>
      </c>
      <c r="E2806" s="472"/>
      <c r="F2806" s="910">
        <f>'57'!O45</f>
        <v>0</v>
      </c>
      <c r="G2806" s="231">
        <f t="shared" si="96"/>
        <v>0</v>
      </c>
      <c r="I2806" s="472"/>
      <c r="J2806" s="910">
        <f>'58'!O45</f>
        <v>0</v>
      </c>
      <c r="K2806" s="231">
        <f t="shared" si="97"/>
        <v>0</v>
      </c>
    </row>
    <row r="2807" spans="1:11">
      <c r="A2807" s="381">
        <v>2807</v>
      </c>
      <c r="B2807" s="146" t="s">
        <v>1545</v>
      </c>
      <c r="D2807" t="s">
        <v>905</v>
      </c>
      <c r="E2807" s="472"/>
      <c r="F2807" s="910">
        <f>'57'!O46</f>
        <v>0</v>
      </c>
      <c r="G2807" s="231">
        <f t="shared" si="96"/>
        <v>0</v>
      </c>
      <c r="I2807" s="472"/>
      <c r="J2807" s="910">
        <f>'58'!O46</f>
        <v>0</v>
      </c>
      <c r="K2807" s="231">
        <f t="shared" si="97"/>
        <v>0</v>
      </c>
    </row>
    <row r="2808" spans="1:11">
      <c r="A2808" s="381">
        <v>2808</v>
      </c>
      <c r="B2808" s="146" t="s">
        <v>115</v>
      </c>
      <c r="D2808" t="s">
        <v>905</v>
      </c>
      <c r="E2808" s="472"/>
      <c r="F2808" s="910">
        <f>'57'!O47</f>
        <v>0</v>
      </c>
      <c r="G2808" s="231">
        <f t="shared" si="96"/>
        <v>0</v>
      </c>
      <c r="I2808" s="472"/>
      <c r="J2808" s="910">
        <f>'58'!O47</f>
        <v>0</v>
      </c>
      <c r="K2808" s="231">
        <f t="shared" si="97"/>
        <v>0</v>
      </c>
    </row>
    <row r="2809" spans="1:11" ht="15.75">
      <c r="A2809" s="381">
        <v>2809</v>
      </c>
      <c r="B2809" s="341" t="s">
        <v>106</v>
      </c>
      <c r="D2809" t="s">
        <v>905</v>
      </c>
      <c r="E2809" s="472"/>
      <c r="F2809" s="910">
        <f>'57'!O48</f>
        <v>-2878</v>
      </c>
      <c r="G2809" s="231">
        <f t="shared" si="96"/>
        <v>-2878</v>
      </c>
      <c r="I2809" s="472"/>
      <c r="J2809" s="910">
        <f>'58'!O48</f>
        <v>-901</v>
      </c>
      <c r="K2809" s="231">
        <f t="shared" si="97"/>
        <v>-901</v>
      </c>
    </row>
    <row r="2810" spans="1:11" ht="15.75">
      <c r="A2810" s="381">
        <v>2810</v>
      </c>
      <c r="B2810" s="341" t="s">
        <v>172</v>
      </c>
      <c r="E2810" s="472"/>
      <c r="G2810" s="231">
        <f t="shared" si="96"/>
        <v>0</v>
      </c>
      <c r="I2810" s="472"/>
      <c r="K2810" s="231">
        <f t="shared" si="97"/>
        <v>0</v>
      </c>
    </row>
    <row r="2811" spans="1:11">
      <c r="A2811" s="381">
        <v>2811</v>
      </c>
      <c r="B2811" s="146" t="s">
        <v>135</v>
      </c>
      <c r="E2811" s="472"/>
      <c r="G2811" s="231">
        <f t="shared" si="96"/>
        <v>0</v>
      </c>
      <c r="I2811" s="472"/>
      <c r="K2811" s="231">
        <f t="shared" si="97"/>
        <v>0</v>
      </c>
    </row>
    <row r="2812" spans="1:11">
      <c r="A2812" s="381">
        <v>2812</v>
      </c>
      <c r="B2812" s="637" t="s">
        <v>1220</v>
      </c>
      <c r="D2812" t="s">
        <v>905</v>
      </c>
      <c r="E2812" s="472"/>
      <c r="F2812" s="910">
        <f>'57'!O52</f>
        <v>-8313</v>
      </c>
      <c r="G2812" s="231">
        <f t="shared" si="96"/>
        <v>-8313</v>
      </c>
      <c r="I2812" s="472"/>
      <c r="J2812" s="910">
        <f>'58'!O52</f>
        <v>-17141</v>
      </c>
      <c r="K2812" s="231">
        <f t="shared" si="97"/>
        <v>-17141</v>
      </c>
    </row>
    <row r="2813" spans="1:11">
      <c r="A2813" s="381">
        <v>2813</v>
      </c>
      <c r="B2813" s="637" t="s">
        <v>1221</v>
      </c>
      <c r="D2813" t="s">
        <v>905</v>
      </c>
      <c r="E2813" s="472"/>
      <c r="F2813" s="910">
        <f>'57'!O53</f>
        <v>-160</v>
      </c>
      <c r="G2813" s="231">
        <f t="shared" si="96"/>
        <v>-160</v>
      </c>
      <c r="I2813" s="472"/>
      <c r="J2813" s="910">
        <f>'58'!O53</f>
        <v>-35</v>
      </c>
      <c r="K2813" s="231">
        <f t="shared" si="97"/>
        <v>-35</v>
      </c>
    </row>
    <row r="2814" spans="1:11">
      <c r="A2814" s="381">
        <v>2814</v>
      </c>
      <c r="B2814" s="637" t="s">
        <v>1222</v>
      </c>
      <c r="D2814" t="s">
        <v>905</v>
      </c>
      <c r="E2814" s="472"/>
      <c r="F2814" s="910">
        <f>'57'!O54</f>
        <v>-201</v>
      </c>
      <c r="G2814" s="231">
        <f t="shared" si="96"/>
        <v>-201</v>
      </c>
      <c r="I2814" s="472"/>
      <c r="J2814" s="910">
        <f>'58'!O54</f>
        <v>-202</v>
      </c>
      <c r="K2814" s="231">
        <f t="shared" si="97"/>
        <v>-202</v>
      </c>
    </row>
    <row r="2815" spans="1:11">
      <c r="A2815" s="381">
        <v>2815</v>
      </c>
      <c r="B2815" s="637" t="s">
        <v>1223</v>
      </c>
      <c r="D2815" t="s">
        <v>905</v>
      </c>
      <c r="E2815" s="472"/>
      <c r="F2815" s="910">
        <f>'57'!O55</f>
        <v>0</v>
      </c>
      <c r="G2815" s="231">
        <f t="shared" si="96"/>
        <v>0</v>
      </c>
      <c r="I2815" s="472"/>
      <c r="J2815" s="910">
        <f>'58'!O55</f>
        <v>0</v>
      </c>
      <c r="K2815" s="231">
        <f t="shared" si="97"/>
        <v>0</v>
      </c>
    </row>
    <row r="2816" spans="1:11">
      <c r="A2816" s="381">
        <v>2816</v>
      </c>
      <c r="B2816" s="146" t="s">
        <v>136</v>
      </c>
      <c r="D2816" t="s">
        <v>905</v>
      </c>
      <c r="E2816" s="472"/>
      <c r="F2816" s="910">
        <f>'57'!O56</f>
        <v>-1554</v>
      </c>
      <c r="G2816" s="231">
        <f t="shared" si="96"/>
        <v>-1554</v>
      </c>
      <c r="I2816" s="472"/>
      <c r="J2816" s="910">
        <f>'58'!O56</f>
        <v>-728</v>
      </c>
      <c r="K2816" s="231">
        <f t="shared" si="97"/>
        <v>-728</v>
      </c>
    </row>
    <row r="2817" spans="1:11">
      <c r="A2817" s="381">
        <v>2817</v>
      </c>
      <c r="B2817" s="146" t="s">
        <v>137</v>
      </c>
      <c r="D2817" t="s">
        <v>905</v>
      </c>
      <c r="E2817" s="472"/>
      <c r="F2817" s="910">
        <f>'57'!O57</f>
        <v>-152</v>
      </c>
      <c r="G2817" s="231">
        <f t="shared" si="96"/>
        <v>-152</v>
      </c>
      <c r="I2817" s="472"/>
      <c r="J2817" s="910">
        <f>'58'!O57</f>
        <v>-100</v>
      </c>
      <c r="K2817" s="231">
        <f t="shared" si="97"/>
        <v>-100</v>
      </c>
    </row>
    <row r="2818" spans="1:11">
      <c r="A2818" s="381">
        <v>2818</v>
      </c>
      <c r="B2818" s="146" t="s">
        <v>299</v>
      </c>
      <c r="D2818" t="s">
        <v>905</v>
      </c>
      <c r="E2818" s="472"/>
      <c r="F2818" s="910">
        <f>'57'!O58</f>
        <v>-1172</v>
      </c>
      <c r="G2818" s="231">
        <f t="shared" si="96"/>
        <v>-1172</v>
      </c>
      <c r="I2818" s="472"/>
      <c r="J2818" s="910">
        <f>'58'!O58</f>
        <v>-1091</v>
      </c>
      <c r="K2818" s="231">
        <f t="shared" si="97"/>
        <v>-1091</v>
      </c>
    </row>
    <row r="2819" spans="1:11">
      <c r="A2819" s="381">
        <v>2819</v>
      </c>
      <c r="B2819" s="936" t="s">
        <v>1102</v>
      </c>
      <c r="D2819" t="s">
        <v>905</v>
      </c>
      <c r="E2819" s="472"/>
      <c r="F2819" s="718"/>
      <c r="G2819" s="231">
        <f t="shared" si="96"/>
        <v>0</v>
      </c>
      <c r="I2819" s="472"/>
      <c r="J2819" s="718"/>
      <c r="K2819" s="231">
        <f t="shared" si="97"/>
        <v>0</v>
      </c>
    </row>
    <row r="2820" spans="1:11">
      <c r="A2820" s="381">
        <v>2820</v>
      </c>
      <c r="B2820" s="146" t="s">
        <v>300</v>
      </c>
      <c r="D2820" t="s">
        <v>905</v>
      </c>
      <c r="E2820" s="472"/>
      <c r="F2820" s="910">
        <f>'57'!O60</f>
        <v>0</v>
      </c>
      <c r="G2820" s="231">
        <f t="shared" si="96"/>
        <v>0</v>
      </c>
      <c r="I2820" s="472"/>
      <c r="J2820" s="910">
        <f>'58'!O60</f>
        <v>0</v>
      </c>
      <c r="K2820" s="231">
        <f t="shared" si="97"/>
        <v>0</v>
      </c>
    </row>
    <row r="2821" spans="1:11">
      <c r="A2821" s="381">
        <v>2821</v>
      </c>
      <c r="B2821" s="146" t="s">
        <v>301</v>
      </c>
      <c r="D2821" t="s">
        <v>905</v>
      </c>
      <c r="E2821" s="472"/>
      <c r="F2821" s="910">
        <f>'57'!O61</f>
        <v>-39</v>
      </c>
      <c r="G2821" s="231">
        <f t="shared" si="96"/>
        <v>-39</v>
      </c>
      <c r="I2821" s="472"/>
      <c r="J2821" s="910">
        <f>'58'!O61</f>
        <v>-39</v>
      </c>
      <c r="K2821" s="231">
        <f t="shared" si="97"/>
        <v>-39</v>
      </c>
    </row>
    <row r="2822" spans="1:11">
      <c r="A2822" s="381">
        <v>2822</v>
      </c>
      <c r="B2822" s="146" t="s">
        <v>1324</v>
      </c>
      <c r="E2822" s="472"/>
      <c r="F2822" s="910">
        <f>'57'!O62</f>
        <v>-27</v>
      </c>
      <c r="G2822" s="231">
        <f t="shared" si="96"/>
        <v>-27</v>
      </c>
      <c r="I2822" s="472"/>
      <c r="J2822" s="910">
        <f>'58'!O62</f>
        <v>-24</v>
      </c>
      <c r="K2822" s="231">
        <f t="shared" si="97"/>
        <v>-24</v>
      </c>
    </row>
    <row r="2823" spans="1:11">
      <c r="A2823" s="381">
        <v>2823</v>
      </c>
      <c r="B2823" s="146" t="s">
        <v>302</v>
      </c>
      <c r="D2823" t="s">
        <v>905</v>
      </c>
      <c r="E2823" s="472"/>
      <c r="F2823" s="910">
        <f>'57'!O63</f>
        <v>0</v>
      </c>
      <c r="G2823" s="231">
        <f t="shared" si="96"/>
        <v>0</v>
      </c>
      <c r="I2823" s="472"/>
      <c r="J2823" s="910">
        <f>'58'!O63</f>
        <v>0</v>
      </c>
      <c r="K2823" s="231">
        <f t="shared" si="97"/>
        <v>0</v>
      </c>
    </row>
    <row r="2824" spans="1:11">
      <c r="A2824" s="381">
        <v>2824</v>
      </c>
      <c r="B2824" s="146" t="s">
        <v>1544</v>
      </c>
      <c r="D2824" t="s">
        <v>905</v>
      </c>
      <c r="E2824" s="472"/>
      <c r="F2824" s="910">
        <f>'57'!O64</f>
        <v>0</v>
      </c>
      <c r="G2824" s="231">
        <f t="shared" si="96"/>
        <v>0</v>
      </c>
      <c r="I2824" s="472"/>
      <c r="J2824" s="910">
        <f>'58'!O64</f>
        <v>0</v>
      </c>
      <c r="K2824" s="231">
        <f t="shared" si="97"/>
        <v>0</v>
      </c>
    </row>
    <row r="2825" spans="1:11">
      <c r="A2825" s="381">
        <v>2825</v>
      </c>
      <c r="B2825" s="146" t="s">
        <v>1545</v>
      </c>
      <c r="D2825" t="s">
        <v>905</v>
      </c>
      <c r="E2825" s="472"/>
      <c r="F2825" s="910">
        <f>'57'!O65</f>
        <v>0</v>
      </c>
      <c r="G2825" s="231">
        <f t="shared" si="96"/>
        <v>0</v>
      </c>
      <c r="I2825" s="472"/>
      <c r="J2825" s="910">
        <f>'58'!O65</f>
        <v>0</v>
      </c>
      <c r="K2825" s="231">
        <f t="shared" si="97"/>
        <v>0</v>
      </c>
    </row>
    <row r="2826" spans="1:11">
      <c r="A2826" s="381">
        <v>2826</v>
      </c>
      <c r="B2826" s="146" t="s">
        <v>115</v>
      </c>
      <c r="D2826" t="s">
        <v>905</v>
      </c>
      <c r="E2826" s="472"/>
      <c r="F2826" s="910">
        <f>'57'!O66</f>
        <v>-406</v>
      </c>
      <c r="G2826" s="231">
        <f t="shared" si="96"/>
        <v>-406</v>
      </c>
      <c r="I2826" s="472"/>
      <c r="J2826" s="910">
        <f>'58'!O66</f>
        <v>-140</v>
      </c>
      <c r="K2826" s="231">
        <f t="shared" si="97"/>
        <v>-140</v>
      </c>
    </row>
    <row r="2827" spans="1:11" ht="15.75">
      <c r="A2827" s="381">
        <v>2827</v>
      </c>
      <c r="B2827" s="341" t="s">
        <v>106</v>
      </c>
      <c r="D2827" t="s">
        <v>905</v>
      </c>
      <c r="E2827" s="472"/>
      <c r="F2827" s="910">
        <f>'57'!O67</f>
        <v>-12024</v>
      </c>
      <c r="G2827" s="231">
        <f t="shared" si="96"/>
        <v>-12024</v>
      </c>
      <c r="I2827" s="472"/>
      <c r="J2827" s="910">
        <f>'58'!O67</f>
        <v>-19500</v>
      </c>
      <c r="K2827" s="231">
        <f t="shared" si="97"/>
        <v>-19500</v>
      </c>
    </row>
    <row r="2828" spans="1:11" ht="15.75">
      <c r="A2828" s="381">
        <v>2828</v>
      </c>
      <c r="B2828" s="341" t="s">
        <v>306</v>
      </c>
      <c r="E2828" s="472"/>
      <c r="G2828" s="231">
        <f t="shared" si="96"/>
        <v>0</v>
      </c>
      <c r="I2828" s="472"/>
      <c r="K2828" s="231">
        <f t="shared" si="97"/>
        <v>0</v>
      </c>
    </row>
    <row r="2829" spans="1:11" ht="15.75">
      <c r="A2829" s="381">
        <v>2829</v>
      </c>
      <c r="B2829" s="341" t="s">
        <v>271</v>
      </c>
      <c r="E2829" s="472"/>
      <c r="G2829" s="231">
        <f t="shared" si="96"/>
        <v>0</v>
      </c>
      <c r="I2829" s="472"/>
      <c r="K2829" s="231">
        <f t="shared" si="97"/>
        <v>0</v>
      </c>
    </row>
    <row r="2830" spans="1:11">
      <c r="A2830" s="381">
        <v>2830</v>
      </c>
      <c r="B2830" s="146" t="s">
        <v>135</v>
      </c>
      <c r="E2830" s="472"/>
      <c r="G2830" s="231">
        <f t="shared" si="96"/>
        <v>0</v>
      </c>
      <c r="I2830" s="472"/>
      <c r="K2830" s="231">
        <f t="shared" si="97"/>
        <v>0</v>
      </c>
    </row>
    <row r="2831" spans="1:11">
      <c r="A2831" s="381">
        <v>2831</v>
      </c>
      <c r="B2831" s="637" t="s">
        <v>1220</v>
      </c>
      <c r="D2831" t="s">
        <v>905</v>
      </c>
      <c r="E2831" s="472"/>
      <c r="F2831" s="910">
        <f>'57'!Q14</f>
        <v>-9941</v>
      </c>
      <c r="G2831" s="231">
        <f t="shared" ref="G2831:G2894" si="98">F2831-E2831</f>
        <v>-9941</v>
      </c>
      <c r="I2831" s="472"/>
      <c r="J2831" s="910">
        <f>'58'!Q14</f>
        <v>-6730</v>
      </c>
      <c r="K2831" s="231">
        <f t="shared" ref="K2831:K2894" si="99">J2831-I2831</f>
        <v>-6730</v>
      </c>
    </row>
    <row r="2832" spans="1:11">
      <c r="A2832" s="381">
        <v>2832</v>
      </c>
      <c r="B2832" s="637" t="s">
        <v>1221</v>
      </c>
      <c r="D2832" t="s">
        <v>905</v>
      </c>
      <c r="E2832" s="472"/>
      <c r="F2832" s="910">
        <f>'57'!Q15</f>
        <v>-103</v>
      </c>
      <c r="G2832" s="231">
        <f t="shared" si="98"/>
        <v>-103</v>
      </c>
      <c r="I2832" s="472"/>
      <c r="J2832" s="910">
        <f>'58'!Q15</f>
        <v>-65</v>
      </c>
      <c r="K2832" s="231">
        <f t="shared" si="99"/>
        <v>-65</v>
      </c>
    </row>
    <row r="2833" spans="1:11">
      <c r="A2833" s="381">
        <v>2833</v>
      </c>
      <c r="B2833" s="637" t="s">
        <v>1222</v>
      </c>
      <c r="D2833" t="s">
        <v>905</v>
      </c>
      <c r="E2833" s="472"/>
      <c r="F2833" s="910">
        <f>'57'!Q16</f>
        <v>-211</v>
      </c>
      <c r="G2833" s="231">
        <f t="shared" si="98"/>
        <v>-211</v>
      </c>
      <c r="I2833" s="472"/>
      <c r="J2833" s="910">
        <f>'58'!Q16</f>
        <v>-278</v>
      </c>
      <c r="K2833" s="231">
        <f t="shared" si="99"/>
        <v>-278</v>
      </c>
    </row>
    <row r="2834" spans="1:11">
      <c r="A2834" s="381">
        <v>2834</v>
      </c>
      <c r="B2834" s="637" t="s">
        <v>1223</v>
      </c>
      <c r="D2834" t="s">
        <v>905</v>
      </c>
      <c r="E2834" s="472"/>
      <c r="F2834" s="910">
        <f>'57'!Q17</f>
        <v>0</v>
      </c>
      <c r="G2834" s="231">
        <f t="shared" si="98"/>
        <v>0</v>
      </c>
      <c r="I2834" s="472"/>
      <c r="J2834" s="910">
        <f>'58'!Q17</f>
        <v>0</v>
      </c>
      <c r="K2834" s="231">
        <f t="shared" si="99"/>
        <v>0</v>
      </c>
    </row>
    <row r="2835" spans="1:11">
      <c r="A2835" s="381">
        <v>2835</v>
      </c>
      <c r="B2835" s="146" t="s">
        <v>136</v>
      </c>
      <c r="D2835" t="s">
        <v>905</v>
      </c>
      <c r="E2835" s="472"/>
      <c r="F2835" s="910">
        <f>'57'!Q18</f>
        <v>-34</v>
      </c>
      <c r="G2835" s="231">
        <f t="shared" si="98"/>
        <v>-34</v>
      </c>
      <c r="I2835" s="472"/>
      <c r="J2835" s="910">
        <f>'58'!Q18</f>
        <v>-320</v>
      </c>
      <c r="K2835" s="231">
        <f t="shared" si="99"/>
        <v>-320</v>
      </c>
    </row>
    <row r="2836" spans="1:11">
      <c r="A2836" s="381">
        <v>2836</v>
      </c>
      <c r="B2836" s="146" t="s">
        <v>137</v>
      </c>
      <c r="D2836" t="s">
        <v>905</v>
      </c>
      <c r="E2836" s="472"/>
      <c r="F2836" s="910">
        <f>'57'!Q19</f>
        <v>0</v>
      </c>
      <c r="G2836" s="231">
        <f t="shared" si="98"/>
        <v>0</v>
      </c>
      <c r="I2836" s="472"/>
      <c r="J2836" s="910">
        <f>'58'!Q19</f>
        <v>0</v>
      </c>
      <c r="K2836" s="231">
        <f t="shared" si="99"/>
        <v>0</v>
      </c>
    </row>
    <row r="2837" spans="1:11">
      <c r="A2837" s="381">
        <v>2837</v>
      </c>
      <c r="B2837" s="146" t="s">
        <v>299</v>
      </c>
      <c r="D2837" t="s">
        <v>905</v>
      </c>
      <c r="E2837" s="472"/>
      <c r="F2837" s="910">
        <f>'57'!Q20</f>
        <v>-1002</v>
      </c>
      <c r="G2837" s="231">
        <f t="shared" si="98"/>
        <v>-1002</v>
      </c>
      <c r="I2837" s="472"/>
      <c r="J2837" s="910">
        <f>'58'!Q20</f>
        <v>-1028</v>
      </c>
      <c r="K2837" s="231">
        <f t="shared" si="99"/>
        <v>-1028</v>
      </c>
    </row>
    <row r="2838" spans="1:11">
      <c r="A2838" s="381">
        <v>2838</v>
      </c>
      <c r="B2838" s="936" t="s">
        <v>1102</v>
      </c>
      <c r="D2838" t="s">
        <v>905</v>
      </c>
      <c r="E2838" s="472"/>
      <c r="F2838" s="718"/>
      <c r="G2838" s="231">
        <f t="shared" si="98"/>
        <v>0</v>
      </c>
      <c r="I2838" s="472"/>
      <c r="J2838" s="718"/>
      <c r="K2838" s="231">
        <f t="shared" si="99"/>
        <v>0</v>
      </c>
    </row>
    <row r="2839" spans="1:11">
      <c r="A2839" s="381">
        <v>2839</v>
      </c>
      <c r="B2839" s="146" t="s">
        <v>300</v>
      </c>
      <c r="D2839" t="s">
        <v>905</v>
      </c>
      <c r="E2839" s="472"/>
      <c r="F2839" s="910">
        <f>'57'!Q22</f>
        <v>0</v>
      </c>
      <c r="G2839" s="231">
        <f t="shared" si="98"/>
        <v>0</v>
      </c>
      <c r="I2839" s="472"/>
      <c r="J2839" s="910">
        <f>'58'!Q22</f>
        <v>0</v>
      </c>
      <c r="K2839" s="231">
        <f t="shared" si="99"/>
        <v>0</v>
      </c>
    </row>
    <row r="2840" spans="1:11">
      <c r="A2840" s="381">
        <v>2840</v>
      </c>
      <c r="B2840" s="146" t="s">
        <v>301</v>
      </c>
      <c r="D2840" t="s">
        <v>905</v>
      </c>
      <c r="E2840" s="472"/>
      <c r="F2840" s="910">
        <f>'57'!Q23</f>
        <v>-3</v>
      </c>
      <c r="G2840" s="231">
        <f t="shared" si="98"/>
        <v>-3</v>
      </c>
      <c r="I2840" s="472"/>
      <c r="J2840" s="910">
        <f>'58'!Q23</f>
        <v>-4</v>
      </c>
      <c r="K2840" s="231">
        <f t="shared" si="99"/>
        <v>-4</v>
      </c>
    </row>
    <row r="2841" spans="1:11">
      <c r="A2841" s="381">
        <v>2841</v>
      </c>
      <c r="B2841" s="146" t="s">
        <v>1324</v>
      </c>
      <c r="E2841" s="472"/>
      <c r="F2841" s="910">
        <f>'57'!Q24</f>
        <v>0</v>
      </c>
      <c r="G2841" s="231">
        <f t="shared" si="98"/>
        <v>0</v>
      </c>
      <c r="I2841" s="472"/>
      <c r="J2841" s="910">
        <f>'58'!Q24</f>
        <v>0</v>
      </c>
      <c r="K2841" s="231">
        <f t="shared" si="99"/>
        <v>0</v>
      </c>
    </row>
    <row r="2842" spans="1:11">
      <c r="A2842" s="381">
        <v>2842</v>
      </c>
      <c r="B2842" s="146" t="s">
        <v>302</v>
      </c>
      <c r="D2842" t="s">
        <v>905</v>
      </c>
      <c r="E2842" s="472"/>
      <c r="F2842" s="910">
        <f>'57'!Q25</f>
        <v>0</v>
      </c>
      <c r="G2842" s="231">
        <f t="shared" si="98"/>
        <v>0</v>
      </c>
      <c r="I2842" s="472"/>
      <c r="J2842" s="910">
        <f>'58'!Q25</f>
        <v>0</v>
      </c>
      <c r="K2842" s="231">
        <f t="shared" si="99"/>
        <v>0</v>
      </c>
    </row>
    <row r="2843" spans="1:11">
      <c r="A2843" s="381">
        <v>2843</v>
      </c>
      <c r="B2843" s="146" t="s">
        <v>1544</v>
      </c>
      <c r="D2843" t="s">
        <v>905</v>
      </c>
      <c r="E2843" s="472"/>
      <c r="F2843" s="910">
        <f>'57'!Q26</f>
        <v>0</v>
      </c>
      <c r="G2843" s="231">
        <f t="shared" si="98"/>
        <v>0</v>
      </c>
      <c r="I2843" s="472"/>
      <c r="J2843" s="910">
        <f>'58'!Q26</f>
        <v>0</v>
      </c>
      <c r="K2843" s="231">
        <f t="shared" si="99"/>
        <v>0</v>
      </c>
    </row>
    <row r="2844" spans="1:11">
      <c r="A2844" s="381">
        <v>2844</v>
      </c>
      <c r="B2844" s="146" t="s">
        <v>1545</v>
      </c>
      <c r="D2844" t="s">
        <v>905</v>
      </c>
      <c r="E2844" s="472"/>
      <c r="F2844" s="910">
        <f>'57'!Q27</f>
        <v>0</v>
      </c>
      <c r="G2844" s="231">
        <f t="shared" si="98"/>
        <v>0</v>
      </c>
      <c r="I2844" s="472"/>
      <c r="J2844" s="910">
        <f>'58'!Q27</f>
        <v>0</v>
      </c>
      <c r="K2844" s="231">
        <f t="shared" si="99"/>
        <v>0</v>
      </c>
    </row>
    <row r="2845" spans="1:11">
      <c r="A2845" s="381">
        <v>2845</v>
      </c>
      <c r="B2845" s="146" t="s">
        <v>115</v>
      </c>
      <c r="D2845" t="s">
        <v>905</v>
      </c>
      <c r="E2845" s="472"/>
      <c r="F2845" s="910">
        <f>'57'!Q28</f>
        <v>-1449</v>
      </c>
      <c r="G2845" s="231">
        <f t="shared" si="98"/>
        <v>-1449</v>
      </c>
      <c r="I2845" s="472"/>
      <c r="J2845" s="910">
        <f>'58'!Q28</f>
        <v>-1090</v>
      </c>
      <c r="K2845" s="231">
        <f t="shared" si="99"/>
        <v>-1090</v>
      </c>
    </row>
    <row r="2846" spans="1:11" ht="15.75">
      <c r="A2846" s="381">
        <v>2846</v>
      </c>
      <c r="B2846" s="341" t="s">
        <v>106</v>
      </c>
      <c r="D2846" t="s">
        <v>905</v>
      </c>
      <c r="E2846" s="472"/>
      <c r="F2846" s="910">
        <f>'57'!Q29</f>
        <v>-12743</v>
      </c>
      <c r="G2846" s="231">
        <f t="shared" si="98"/>
        <v>-12743</v>
      </c>
      <c r="I2846" s="472"/>
      <c r="J2846" s="910">
        <f>'58'!Q29</f>
        <v>-9515</v>
      </c>
      <c r="K2846" s="231">
        <f t="shared" si="99"/>
        <v>-9515</v>
      </c>
    </row>
    <row r="2847" spans="1:11" ht="15.75">
      <c r="A2847" s="381">
        <v>2847</v>
      </c>
      <c r="B2847" s="341" t="s">
        <v>303</v>
      </c>
      <c r="E2847" s="472"/>
      <c r="G2847" s="231">
        <f t="shared" si="98"/>
        <v>0</v>
      </c>
      <c r="I2847" s="472"/>
      <c r="K2847" s="231">
        <f t="shared" si="99"/>
        <v>0</v>
      </c>
    </row>
    <row r="2848" spans="1:11">
      <c r="A2848" s="381">
        <v>2848</v>
      </c>
      <c r="B2848" s="146" t="s">
        <v>135</v>
      </c>
      <c r="E2848" s="472"/>
      <c r="G2848" s="231">
        <f t="shared" si="98"/>
        <v>0</v>
      </c>
      <c r="I2848" s="472"/>
      <c r="K2848" s="231">
        <f t="shared" si="99"/>
        <v>0</v>
      </c>
    </row>
    <row r="2849" spans="1:11">
      <c r="A2849" s="381">
        <v>2849</v>
      </c>
      <c r="B2849" s="637" t="s">
        <v>1220</v>
      </c>
      <c r="D2849" t="s">
        <v>905</v>
      </c>
      <c r="E2849" s="472"/>
      <c r="F2849" s="910">
        <f>'57'!Q33</f>
        <v>-359</v>
      </c>
      <c r="G2849" s="231">
        <f t="shared" si="98"/>
        <v>-359</v>
      </c>
      <c r="I2849" s="472"/>
      <c r="J2849" s="910">
        <f>'58'!Q33</f>
        <v>-3200</v>
      </c>
      <c r="K2849" s="231">
        <f t="shared" si="99"/>
        <v>-3200</v>
      </c>
    </row>
    <row r="2850" spans="1:11">
      <c r="A2850" s="381">
        <v>2850</v>
      </c>
      <c r="B2850" s="637" t="s">
        <v>1221</v>
      </c>
      <c r="D2850" t="s">
        <v>905</v>
      </c>
      <c r="E2850" s="472"/>
      <c r="F2850" s="910">
        <f>'57'!Q34</f>
        <v>0</v>
      </c>
      <c r="G2850" s="231">
        <f t="shared" si="98"/>
        <v>0</v>
      </c>
      <c r="I2850" s="472"/>
      <c r="J2850" s="910">
        <f>'58'!Q34</f>
        <v>0</v>
      </c>
      <c r="K2850" s="231">
        <f t="shared" si="99"/>
        <v>0</v>
      </c>
    </row>
    <row r="2851" spans="1:11">
      <c r="A2851" s="381">
        <v>2851</v>
      </c>
      <c r="B2851" s="637" t="s">
        <v>1222</v>
      </c>
      <c r="D2851" t="s">
        <v>905</v>
      </c>
      <c r="E2851" s="472"/>
      <c r="F2851" s="910">
        <f>'57'!Q35</f>
        <v>0</v>
      </c>
      <c r="G2851" s="231">
        <f t="shared" si="98"/>
        <v>0</v>
      </c>
      <c r="I2851" s="472"/>
      <c r="J2851" s="910">
        <f>'58'!Q35</f>
        <v>0</v>
      </c>
      <c r="K2851" s="231">
        <f t="shared" si="99"/>
        <v>0</v>
      </c>
    </row>
    <row r="2852" spans="1:11">
      <c r="A2852" s="381">
        <v>2852</v>
      </c>
      <c r="B2852" s="637" t="s">
        <v>1223</v>
      </c>
      <c r="D2852" t="s">
        <v>905</v>
      </c>
      <c r="E2852" s="472"/>
      <c r="F2852" s="910">
        <f>'57'!Q36</f>
        <v>0</v>
      </c>
      <c r="G2852" s="231">
        <f t="shared" si="98"/>
        <v>0</v>
      </c>
      <c r="I2852" s="472"/>
      <c r="J2852" s="910">
        <f>'58'!Q36</f>
        <v>0</v>
      </c>
      <c r="K2852" s="231">
        <f t="shared" si="99"/>
        <v>0</v>
      </c>
    </row>
    <row r="2853" spans="1:11">
      <c r="A2853" s="381">
        <v>2853</v>
      </c>
      <c r="B2853" s="146" t="s">
        <v>136</v>
      </c>
      <c r="D2853" t="s">
        <v>905</v>
      </c>
      <c r="E2853" s="472"/>
      <c r="F2853" s="910">
        <f>'57'!Q37</f>
        <v>-349</v>
      </c>
      <c r="G2853" s="231">
        <f t="shared" si="98"/>
        <v>-349</v>
      </c>
      <c r="I2853" s="472"/>
      <c r="J2853" s="910">
        <f>'58'!Q37</f>
        <v>-1350</v>
      </c>
      <c r="K2853" s="231">
        <f t="shared" si="99"/>
        <v>-1350</v>
      </c>
    </row>
    <row r="2854" spans="1:11">
      <c r="A2854" s="381">
        <v>2854</v>
      </c>
      <c r="B2854" s="146" t="s">
        <v>137</v>
      </c>
      <c r="D2854" t="s">
        <v>905</v>
      </c>
      <c r="E2854" s="472"/>
      <c r="F2854" s="910">
        <f>'57'!Q38</f>
        <v>0</v>
      </c>
      <c r="G2854" s="231">
        <f t="shared" si="98"/>
        <v>0</v>
      </c>
      <c r="I2854" s="472"/>
      <c r="J2854" s="910">
        <f>'58'!Q38</f>
        <v>0</v>
      </c>
      <c r="K2854" s="231">
        <f t="shared" si="99"/>
        <v>0</v>
      </c>
    </row>
    <row r="2855" spans="1:11">
      <c r="A2855" s="381">
        <v>2855</v>
      </c>
      <c r="B2855" s="146" t="s">
        <v>299</v>
      </c>
      <c r="D2855" t="s">
        <v>905</v>
      </c>
      <c r="E2855" s="472"/>
      <c r="F2855" s="910">
        <f>'57'!Q39</f>
        <v>-243</v>
      </c>
      <c r="G2855" s="231">
        <f t="shared" si="98"/>
        <v>-243</v>
      </c>
      <c r="I2855" s="472"/>
      <c r="J2855" s="910">
        <f>'58'!Q39</f>
        <v>-2</v>
      </c>
      <c r="K2855" s="231">
        <f t="shared" si="99"/>
        <v>-2</v>
      </c>
    </row>
    <row r="2856" spans="1:11">
      <c r="A2856" s="381">
        <v>2856</v>
      </c>
      <c r="B2856" s="936" t="s">
        <v>1102</v>
      </c>
      <c r="D2856" t="s">
        <v>905</v>
      </c>
      <c r="E2856" s="472"/>
      <c r="F2856" s="718"/>
      <c r="G2856" s="231">
        <f t="shared" si="98"/>
        <v>0</v>
      </c>
      <c r="I2856" s="472"/>
      <c r="J2856" s="718"/>
      <c r="K2856" s="231">
        <f t="shared" si="99"/>
        <v>0</v>
      </c>
    </row>
    <row r="2857" spans="1:11">
      <c r="A2857" s="381">
        <v>2857</v>
      </c>
      <c r="B2857" s="146" t="s">
        <v>300</v>
      </c>
      <c r="D2857" t="s">
        <v>905</v>
      </c>
      <c r="E2857" s="472"/>
      <c r="F2857" s="910">
        <f>'57'!Q41</f>
        <v>0</v>
      </c>
      <c r="G2857" s="231">
        <f t="shared" si="98"/>
        <v>0</v>
      </c>
      <c r="I2857" s="472"/>
      <c r="J2857" s="910">
        <f>'58'!Q41</f>
        <v>0</v>
      </c>
      <c r="K2857" s="231">
        <f t="shared" si="99"/>
        <v>0</v>
      </c>
    </row>
    <row r="2858" spans="1:11">
      <c r="A2858" s="381">
        <v>2858</v>
      </c>
      <c r="B2858" s="146" t="s">
        <v>301</v>
      </c>
      <c r="D2858" t="s">
        <v>905</v>
      </c>
      <c r="E2858" s="472"/>
      <c r="F2858" s="910">
        <f>'57'!Q42</f>
        <v>0</v>
      </c>
      <c r="G2858" s="231">
        <f t="shared" si="98"/>
        <v>0</v>
      </c>
      <c r="I2858" s="472"/>
      <c r="J2858" s="910">
        <f>'58'!Q42</f>
        <v>-2</v>
      </c>
      <c r="K2858" s="231">
        <f t="shared" si="99"/>
        <v>-2</v>
      </c>
    </row>
    <row r="2859" spans="1:11">
      <c r="A2859" s="381">
        <v>2859</v>
      </c>
      <c r="B2859" s="146" t="s">
        <v>1324</v>
      </c>
      <c r="E2859" s="472"/>
      <c r="F2859" s="910">
        <f>'57'!Q43</f>
        <v>-158</v>
      </c>
      <c r="G2859" s="231">
        <f t="shared" si="98"/>
        <v>-158</v>
      </c>
      <c r="I2859" s="472"/>
      <c r="J2859" s="910">
        <f>'58'!Q43</f>
        <v>-831</v>
      </c>
      <c r="K2859" s="231">
        <f t="shared" si="99"/>
        <v>-831</v>
      </c>
    </row>
    <row r="2860" spans="1:11">
      <c r="A2860" s="381">
        <v>2860</v>
      </c>
      <c r="B2860" s="146" t="s">
        <v>302</v>
      </c>
      <c r="D2860" t="s">
        <v>905</v>
      </c>
      <c r="E2860" s="472"/>
      <c r="F2860" s="910">
        <f>'57'!Q44</f>
        <v>0</v>
      </c>
      <c r="G2860" s="231">
        <f t="shared" si="98"/>
        <v>0</v>
      </c>
      <c r="I2860" s="472"/>
      <c r="J2860" s="910">
        <f>'58'!Q44</f>
        <v>0</v>
      </c>
      <c r="K2860" s="231">
        <f t="shared" si="99"/>
        <v>0</v>
      </c>
    </row>
    <row r="2861" spans="1:11">
      <c r="A2861" s="381">
        <v>2861</v>
      </c>
      <c r="B2861" s="146" t="s">
        <v>1544</v>
      </c>
      <c r="D2861" t="s">
        <v>905</v>
      </c>
      <c r="E2861" s="472"/>
      <c r="F2861" s="910">
        <f>'57'!Q45</f>
        <v>0</v>
      </c>
      <c r="G2861" s="231">
        <f t="shared" si="98"/>
        <v>0</v>
      </c>
      <c r="I2861" s="472"/>
      <c r="J2861" s="910">
        <f>'58'!Q45</f>
        <v>0</v>
      </c>
      <c r="K2861" s="231">
        <f t="shared" si="99"/>
        <v>0</v>
      </c>
    </row>
    <row r="2862" spans="1:11">
      <c r="A2862" s="381">
        <v>2862</v>
      </c>
      <c r="B2862" s="146" t="s">
        <v>1545</v>
      </c>
      <c r="D2862" t="s">
        <v>905</v>
      </c>
      <c r="E2862" s="472"/>
      <c r="F2862" s="910">
        <f>'57'!Q46</f>
        <v>0</v>
      </c>
      <c r="G2862" s="231">
        <f t="shared" si="98"/>
        <v>0</v>
      </c>
      <c r="I2862" s="472"/>
      <c r="J2862" s="910">
        <f>'58'!Q46</f>
        <v>0</v>
      </c>
      <c r="K2862" s="231">
        <f t="shared" si="99"/>
        <v>0</v>
      </c>
    </row>
    <row r="2863" spans="1:11">
      <c r="A2863" s="381">
        <v>2863</v>
      </c>
      <c r="B2863" s="146" t="s">
        <v>115</v>
      </c>
      <c r="D2863" t="s">
        <v>905</v>
      </c>
      <c r="E2863" s="472"/>
      <c r="F2863" s="910">
        <f>'57'!Q47</f>
        <v>0</v>
      </c>
      <c r="G2863" s="231">
        <f t="shared" si="98"/>
        <v>0</v>
      </c>
      <c r="I2863" s="472"/>
      <c r="J2863" s="910">
        <f>'58'!Q47</f>
        <v>0</v>
      </c>
      <c r="K2863" s="231">
        <f t="shared" si="99"/>
        <v>0</v>
      </c>
    </row>
    <row r="2864" spans="1:11" ht="15.75">
      <c r="A2864" s="381">
        <v>2864</v>
      </c>
      <c r="B2864" s="341" t="s">
        <v>106</v>
      </c>
      <c r="D2864" t="s">
        <v>905</v>
      </c>
      <c r="E2864" s="472"/>
      <c r="F2864" s="910">
        <f>'57'!Q48</f>
        <v>-1109</v>
      </c>
      <c r="G2864" s="231">
        <f t="shared" si="98"/>
        <v>-1109</v>
      </c>
      <c r="I2864" s="472"/>
      <c r="J2864" s="910">
        <f>'58'!Q48</f>
        <v>-5385</v>
      </c>
      <c r="K2864" s="231">
        <f t="shared" si="99"/>
        <v>-5385</v>
      </c>
    </row>
    <row r="2865" spans="1:11" ht="15.75">
      <c r="A2865" s="381">
        <v>2865</v>
      </c>
      <c r="B2865" s="341" t="s">
        <v>172</v>
      </c>
      <c r="E2865" s="472"/>
      <c r="G2865" s="231">
        <f t="shared" si="98"/>
        <v>0</v>
      </c>
      <c r="I2865" s="472"/>
      <c r="K2865" s="231">
        <f t="shared" si="99"/>
        <v>0</v>
      </c>
    </row>
    <row r="2866" spans="1:11">
      <c r="A2866" s="381">
        <v>2866</v>
      </c>
      <c r="B2866" s="146" t="s">
        <v>135</v>
      </c>
      <c r="E2866" s="472"/>
      <c r="G2866" s="231">
        <f t="shared" si="98"/>
        <v>0</v>
      </c>
      <c r="I2866" s="472"/>
      <c r="K2866" s="231">
        <f t="shared" si="99"/>
        <v>0</v>
      </c>
    </row>
    <row r="2867" spans="1:11">
      <c r="A2867" s="381">
        <v>2867</v>
      </c>
      <c r="B2867" s="637" t="s">
        <v>1220</v>
      </c>
      <c r="D2867" t="s">
        <v>905</v>
      </c>
      <c r="E2867" s="472"/>
      <c r="F2867" s="910">
        <f>'57'!Q52</f>
        <v>-10300</v>
      </c>
      <c r="G2867" s="231">
        <f t="shared" si="98"/>
        <v>-10300</v>
      </c>
      <c r="I2867" s="472"/>
      <c r="J2867" s="910">
        <f>'58'!Q52</f>
        <v>-9930</v>
      </c>
      <c r="K2867" s="231">
        <f t="shared" si="99"/>
        <v>-9930</v>
      </c>
    </row>
    <row r="2868" spans="1:11">
      <c r="A2868" s="381">
        <v>2868</v>
      </c>
      <c r="B2868" s="637" t="s">
        <v>1221</v>
      </c>
      <c r="D2868" t="s">
        <v>905</v>
      </c>
      <c r="E2868" s="472"/>
      <c r="F2868" s="910">
        <f>'57'!Q53</f>
        <v>-103</v>
      </c>
      <c r="G2868" s="231">
        <f t="shared" si="98"/>
        <v>-103</v>
      </c>
      <c r="I2868" s="472"/>
      <c r="J2868" s="910">
        <f>'58'!Q53</f>
        <v>-65</v>
      </c>
      <c r="K2868" s="231">
        <f t="shared" si="99"/>
        <v>-65</v>
      </c>
    </row>
    <row r="2869" spans="1:11">
      <c r="A2869" s="381">
        <v>2869</v>
      </c>
      <c r="B2869" s="637" t="s">
        <v>1222</v>
      </c>
      <c r="D2869" t="s">
        <v>905</v>
      </c>
      <c r="E2869" s="472"/>
      <c r="F2869" s="910">
        <f>'57'!Q54</f>
        <v>-211</v>
      </c>
      <c r="G2869" s="231">
        <f t="shared" si="98"/>
        <v>-211</v>
      </c>
      <c r="I2869" s="472"/>
      <c r="J2869" s="910">
        <f>'58'!Q54</f>
        <v>-278</v>
      </c>
      <c r="K2869" s="231">
        <f t="shared" si="99"/>
        <v>-278</v>
      </c>
    </row>
    <row r="2870" spans="1:11">
      <c r="A2870" s="381">
        <v>2870</v>
      </c>
      <c r="B2870" s="637" t="s">
        <v>1223</v>
      </c>
      <c r="D2870" t="s">
        <v>905</v>
      </c>
      <c r="E2870" s="472"/>
      <c r="F2870" s="910">
        <f>'57'!Q55</f>
        <v>0</v>
      </c>
      <c r="G2870" s="231">
        <f t="shared" si="98"/>
        <v>0</v>
      </c>
      <c r="I2870" s="472"/>
      <c r="J2870" s="910">
        <f>'58'!Q55</f>
        <v>0</v>
      </c>
      <c r="K2870" s="231">
        <f t="shared" si="99"/>
        <v>0</v>
      </c>
    </row>
    <row r="2871" spans="1:11">
      <c r="A2871" s="381">
        <v>2871</v>
      </c>
      <c r="B2871" s="146" t="s">
        <v>136</v>
      </c>
      <c r="D2871" t="s">
        <v>905</v>
      </c>
      <c r="E2871" s="472"/>
      <c r="F2871" s="910">
        <f>'57'!Q56</f>
        <v>-383</v>
      </c>
      <c r="G2871" s="231">
        <f t="shared" si="98"/>
        <v>-383</v>
      </c>
      <c r="I2871" s="472"/>
      <c r="J2871" s="910">
        <f>'58'!Q56</f>
        <v>-1670</v>
      </c>
      <c r="K2871" s="231">
        <f t="shared" si="99"/>
        <v>-1670</v>
      </c>
    </row>
    <row r="2872" spans="1:11">
      <c r="A2872" s="381">
        <v>2872</v>
      </c>
      <c r="B2872" s="146" t="s">
        <v>137</v>
      </c>
      <c r="D2872" t="s">
        <v>905</v>
      </c>
      <c r="E2872" s="472"/>
      <c r="F2872" s="910">
        <f>'57'!Q57</f>
        <v>0</v>
      </c>
      <c r="G2872" s="231">
        <f t="shared" si="98"/>
        <v>0</v>
      </c>
      <c r="I2872" s="472"/>
      <c r="J2872" s="910">
        <f>'58'!Q57</f>
        <v>0</v>
      </c>
      <c r="K2872" s="231">
        <f t="shared" si="99"/>
        <v>0</v>
      </c>
    </row>
    <row r="2873" spans="1:11">
      <c r="A2873" s="381">
        <v>2873</v>
      </c>
      <c r="B2873" s="146" t="s">
        <v>299</v>
      </c>
      <c r="D2873" t="s">
        <v>905</v>
      </c>
      <c r="E2873" s="472"/>
      <c r="F2873" s="910">
        <f>'57'!Q58</f>
        <v>-1245</v>
      </c>
      <c r="G2873" s="231">
        <f t="shared" si="98"/>
        <v>-1245</v>
      </c>
      <c r="I2873" s="472"/>
      <c r="J2873" s="910">
        <f>'58'!Q58</f>
        <v>-1030</v>
      </c>
      <c r="K2873" s="231">
        <f t="shared" si="99"/>
        <v>-1030</v>
      </c>
    </row>
    <row r="2874" spans="1:11">
      <c r="A2874" s="381">
        <v>2874</v>
      </c>
      <c r="B2874" s="936" t="s">
        <v>1102</v>
      </c>
      <c r="D2874" t="s">
        <v>905</v>
      </c>
      <c r="E2874" s="472"/>
      <c r="F2874" s="718"/>
      <c r="G2874" s="231">
        <f t="shared" si="98"/>
        <v>0</v>
      </c>
      <c r="I2874" s="472"/>
      <c r="J2874" s="718"/>
      <c r="K2874" s="231">
        <f t="shared" si="99"/>
        <v>0</v>
      </c>
    </row>
    <row r="2875" spans="1:11">
      <c r="A2875" s="381">
        <v>2875</v>
      </c>
      <c r="B2875" s="146" t="s">
        <v>300</v>
      </c>
      <c r="D2875" t="s">
        <v>905</v>
      </c>
      <c r="E2875" s="472"/>
      <c r="F2875" s="910">
        <f>'57'!Q60</f>
        <v>0</v>
      </c>
      <c r="G2875" s="231">
        <f t="shared" si="98"/>
        <v>0</v>
      </c>
      <c r="I2875" s="472"/>
      <c r="J2875" s="910">
        <f>'58'!Q60</f>
        <v>0</v>
      </c>
      <c r="K2875" s="231">
        <f t="shared" si="99"/>
        <v>0</v>
      </c>
    </row>
    <row r="2876" spans="1:11">
      <c r="A2876" s="381">
        <v>2876</v>
      </c>
      <c r="B2876" s="146" t="s">
        <v>301</v>
      </c>
      <c r="D2876" t="s">
        <v>905</v>
      </c>
      <c r="E2876" s="472"/>
      <c r="F2876" s="910">
        <f>'57'!Q61</f>
        <v>-3</v>
      </c>
      <c r="G2876" s="231">
        <f t="shared" si="98"/>
        <v>-3</v>
      </c>
      <c r="I2876" s="472"/>
      <c r="J2876" s="910">
        <f>'58'!Q61</f>
        <v>-6</v>
      </c>
      <c r="K2876" s="231">
        <f t="shared" si="99"/>
        <v>-6</v>
      </c>
    </row>
    <row r="2877" spans="1:11">
      <c r="A2877" s="381">
        <v>2877</v>
      </c>
      <c r="B2877" s="146" t="s">
        <v>1324</v>
      </c>
      <c r="E2877" s="472"/>
      <c r="F2877" s="910">
        <f>'57'!Q62</f>
        <v>-158</v>
      </c>
      <c r="G2877" s="231">
        <f t="shared" si="98"/>
        <v>-158</v>
      </c>
      <c r="I2877" s="472"/>
      <c r="J2877" s="910">
        <f>'58'!Q62</f>
        <v>-831</v>
      </c>
      <c r="K2877" s="231">
        <f t="shared" si="99"/>
        <v>-831</v>
      </c>
    </row>
    <row r="2878" spans="1:11">
      <c r="A2878" s="381">
        <v>2878</v>
      </c>
      <c r="B2878" s="146" t="s">
        <v>302</v>
      </c>
      <c r="D2878" t="s">
        <v>905</v>
      </c>
      <c r="E2878" s="472"/>
      <c r="F2878" s="910">
        <f>'57'!Q63</f>
        <v>0</v>
      </c>
      <c r="G2878" s="231">
        <f t="shared" si="98"/>
        <v>0</v>
      </c>
      <c r="I2878" s="472"/>
      <c r="J2878" s="910">
        <f>'58'!Q63</f>
        <v>0</v>
      </c>
      <c r="K2878" s="231">
        <f t="shared" si="99"/>
        <v>0</v>
      </c>
    </row>
    <row r="2879" spans="1:11">
      <c r="A2879" s="381">
        <v>2879</v>
      </c>
      <c r="B2879" s="146" t="s">
        <v>1544</v>
      </c>
      <c r="D2879" t="s">
        <v>905</v>
      </c>
      <c r="E2879" s="472"/>
      <c r="F2879" s="910">
        <f>'57'!Q64</f>
        <v>0</v>
      </c>
      <c r="G2879" s="231">
        <f t="shared" si="98"/>
        <v>0</v>
      </c>
      <c r="I2879" s="472"/>
      <c r="J2879" s="910">
        <f>'58'!Q64</f>
        <v>0</v>
      </c>
      <c r="K2879" s="231">
        <f t="shared" si="99"/>
        <v>0</v>
      </c>
    </row>
    <row r="2880" spans="1:11">
      <c r="A2880" s="381">
        <v>2880</v>
      </c>
      <c r="B2880" s="146" t="s">
        <v>1545</v>
      </c>
      <c r="D2880" t="s">
        <v>905</v>
      </c>
      <c r="E2880" s="472"/>
      <c r="F2880" s="910">
        <f>'57'!Q65</f>
        <v>0</v>
      </c>
      <c r="G2880" s="231">
        <f t="shared" si="98"/>
        <v>0</v>
      </c>
      <c r="I2880" s="472"/>
      <c r="J2880" s="910">
        <f>'58'!Q65</f>
        <v>0</v>
      </c>
      <c r="K2880" s="231">
        <f t="shared" si="99"/>
        <v>0</v>
      </c>
    </row>
    <row r="2881" spans="1:11">
      <c r="A2881" s="381">
        <v>2881</v>
      </c>
      <c r="B2881" s="146" t="s">
        <v>115</v>
      </c>
      <c r="D2881" t="s">
        <v>905</v>
      </c>
      <c r="E2881" s="472"/>
      <c r="F2881" s="910">
        <f>'57'!Q66</f>
        <v>-1449</v>
      </c>
      <c r="G2881" s="231">
        <f t="shared" si="98"/>
        <v>-1449</v>
      </c>
      <c r="I2881" s="472"/>
      <c r="J2881" s="910">
        <f>'58'!Q66</f>
        <v>-1090</v>
      </c>
      <c r="K2881" s="231">
        <f t="shared" si="99"/>
        <v>-1090</v>
      </c>
    </row>
    <row r="2882" spans="1:11" ht="15.75">
      <c r="A2882" s="381">
        <v>2882</v>
      </c>
      <c r="B2882" s="341" t="s">
        <v>106</v>
      </c>
      <c r="D2882" t="s">
        <v>905</v>
      </c>
      <c r="E2882" s="472"/>
      <c r="F2882" s="910">
        <f>'57'!Q67</f>
        <v>-13852</v>
      </c>
      <c r="G2882" s="231">
        <f t="shared" si="98"/>
        <v>-13852</v>
      </c>
      <c r="I2882" s="472"/>
      <c r="J2882" s="910">
        <f>'58'!Q67</f>
        <v>-14900</v>
      </c>
      <c r="K2882" s="231">
        <f t="shared" si="99"/>
        <v>-14900</v>
      </c>
    </row>
    <row r="2883" spans="1:11" ht="15.75">
      <c r="A2883" s="381">
        <v>2883</v>
      </c>
      <c r="B2883" s="341" t="s">
        <v>1021</v>
      </c>
      <c r="E2883" s="472"/>
      <c r="G2883" s="231">
        <f t="shared" si="98"/>
        <v>0</v>
      </c>
      <c r="I2883" s="472"/>
      <c r="K2883" s="231">
        <f t="shared" si="99"/>
        <v>0</v>
      </c>
    </row>
    <row r="2884" spans="1:11" ht="15.75">
      <c r="A2884" s="381">
        <v>2884</v>
      </c>
      <c r="B2884" s="341" t="s">
        <v>271</v>
      </c>
      <c r="E2884" s="472"/>
      <c r="G2884" s="231">
        <f t="shared" si="98"/>
        <v>0</v>
      </c>
      <c r="I2884" s="472"/>
      <c r="K2884" s="231">
        <f t="shared" si="99"/>
        <v>0</v>
      </c>
    </row>
    <row r="2885" spans="1:11">
      <c r="A2885" s="381">
        <v>2885</v>
      </c>
      <c r="B2885" s="146" t="s">
        <v>135</v>
      </c>
      <c r="E2885" s="472"/>
      <c r="G2885" s="231">
        <f t="shared" si="98"/>
        <v>0</v>
      </c>
      <c r="I2885" s="472"/>
      <c r="K2885" s="231">
        <f t="shared" si="99"/>
        <v>0</v>
      </c>
    </row>
    <row r="2886" spans="1:11">
      <c r="A2886" s="381">
        <v>2886</v>
      </c>
      <c r="B2886" s="637" t="s">
        <v>1220</v>
      </c>
      <c r="D2886" t="s">
        <v>905</v>
      </c>
      <c r="E2886" s="472"/>
      <c r="F2886" s="910">
        <f>'57'!S14</f>
        <v>0</v>
      </c>
      <c r="G2886" s="231">
        <f t="shared" si="98"/>
        <v>0</v>
      </c>
      <c r="I2886" s="472"/>
      <c r="J2886" s="910">
        <f>'58'!S14</f>
        <v>0</v>
      </c>
      <c r="K2886" s="231">
        <f t="shared" si="99"/>
        <v>0</v>
      </c>
    </row>
    <row r="2887" spans="1:11">
      <c r="A2887" s="381">
        <v>2887</v>
      </c>
      <c r="B2887" s="637" t="s">
        <v>1221</v>
      </c>
      <c r="D2887" t="s">
        <v>905</v>
      </c>
      <c r="E2887" s="472"/>
      <c r="F2887" s="910">
        <f>'57'!S15</f>
        <v>0</v>
      </c>
      <c r="G2887" s="231">
        <f t="shared" si="98"/>
        <v>0</v>
      </c>
      <c r="I2887" s="472"/>
      <c r="J2887" s="910">
        <f>'58'!S15</f>
        <v>0</v>
      </c>
      <c r="K2887" s="231">
        <f t="shared" si="99"/>
        <v>0</v>
      </c>
    </row>
    <row r="2888" spans="1:11">
      <c r="A2888" s="381">
        <v>2888</v>
      </c>
      <c r="B2888" s="637" t="s">
        <v>1222</v>
      </c>
      <c r="D2888" t="s">
        <v>905</v>
      </c>
      <c r="E2888" s="472"/>
      <c r="F2888" s="910">
        <f>'57'!S16</f>
        <v>0</v>
      </c>
      <c r="G2888" s="231">
        <f t="shared" si="98"/>
        <v>0</v>
      </c>
      <c r="I2888" s="472"/>
      <c r="J2888" s="910">
        <f>'58'!S16</f>
        <v>0</v>
      </c>
      <c r="K2888" s="231">
        <f t="shared" si="99"/>
        <v>0</v>
      </c>
    </row>
    <row r="2889" spans="1:11">
      <c r="A2889" s="381">
        <v>2889</v>
      </c>
      <c r="B2889" s="637" t="s">
        <v>1223</v>
      </c>
      <c r="D2889" t="s">
        <v>905</v>
      </c>
      <c r="E2889" s="472"/>
      <c r="F2889" s="910">
        <f>'57'!S17</f>
        <v>0</v>
      </c>
      <c r="G2889" s="231">
        <f t="shared" si="98"/>
        <v>0</v>
      </c>
      <c r="I2889" s="472"/>
      <c r="J2889" s="910">
        <f>'58'!S17</f>
        <v>0</v>
      </c>
      <c r="K2889" s="231">
        <f t="shared" si="99"/>
        <v>0</v>
      </c>
    </row>
    <row r="2890" spans="1:11">
      <c r="A2890" s="381">
        <v>2890</v>
      </c>
      <c r="B2890" s="146" t="s">
        <v>136</v>
      </c>
      <c r="D2890" t="s">
        <v>905</v>
      </c>
      <c r="E2890" s="472"/>
      <c r="F2890" s="910">
        <f>'57'!S18</f>
        <v>72</v>
      </c>
      <c r="G2890" s="231">
        <f t="shared" si="98"/>
        <v>72</v>
      </c>
      <c r="I2890" s="472"/>
      <c r="J2890" s="910">
        <f>'58'!S18</f>
        <v>-76</v>
      </c>
      <c r="K2890" s="231">
        <f t="shared" si="99"/>
        <v>-76</v>
      </c>
    </row>
    <row r="2891" spans="1:11">
      <c r="A2891" s="381">
        <v>2891</v>
      </c>
      <c r="B2891" s="146" t="s">
        <v>137</v>
      </c>
      <c r="D2891" t="s">
        <v>905</v>
      </c>
      <c r="E2891" s="472"/>
      <c r="F2891" s="910">
        <f>'57'!S19</f>
        <v>0</v>
      </c>
      <c r="G2891" s="231">
        <f t="shared" si="98"/>
        <v>0</v>
      </c>
      <c r="I2891" s="472"/>
      <c r="J2891" s="910">
        <f>'58'!S19</f>
        <v>0</v>
      </c>
      <c r="K2891" s="231">
        <f t="shared" si="99"/>
        <v>0</v>
      </c>
    </row>
    <row r="2892" spans="1:11">
      <c r="A2892" s="381">
        <v>2892</v>
      </c>
      <c r="B2892" s="146" t="s">
        <v>299</v>
      </c>
      <c r="D2892" t="s">
        <v>905</v>
      </c>
      <c r="E2892" s="472"/>
      <c r="F2892" s="910">
        <f>'57'!S20</f>
        <v>0</v>
      </c>
      <c r="G2892" s="231">
        <f t="shared" si="98"/>
        <v>0</v>
      </c>
      <c r="I2892" s="472"/>
      <c r="J2892" s="910">
        <f>'58'!S20</f>
        <v>0</v>
      </c>
      <c r="K2892" s="231">
        <f t="shared" si="99"/>
        <v>0</v>
      </c>
    </row>
    <row r="2893" spans="1:11">
      <c r="A2893" s="381">
        <v>2893</v>
      </c>
      <c r="B2893" s="936" t="s">
        <v>1102</v>
      </c>
      <c r="D2893" t="s">
        <v>905</v>
      </c>
      <c r="E2893" s="472"/>
      <c r="F2893" s="718"/>
      <c r="G2893" s="231">
        <f t="shared" si="98"/>
        <v>0</v>
      </c>
      <c r="I2893" s="472"/>
      <c r="J2893" s="718"/>
      <c r="K2893" s="231">
        <f t="shared" si="99"/>
        <v>0</v>
      </c>
    </row>
    <row r="2894" spans="1:11">
      <c r="A2894" s="381">
        <v>2894</v>
      </c>
      <c r="B2894" s="146" t="s">
        <v>300</v>
      </c>
      <c r="D2894" t="s">
        <v>905</v>
      </c>
      <c r="E2894" s="472"/>
      <c r="F2894" s="910">
        <f>'57'!S22</f>
        <v>0</v>
      </c>
      <c r="G2894" s="231">
        <f t="shared" si="98"/>
        <v>0</v>
      </c>
      <c r="I2894" s="472"/>
      <c r="J2894" s="910">
        <f>'58'!S22</f>
        <v>0</v>
      </c>
      <c r="K2894" s="231">
        <f t="shared" si="99"/>
        <v>0</v>
      </c>
    </row>
    <row r="2895" spans="1:11">
      <c r="A2895" s="381">
        <v>2895</v>
      </c>
      <c r="B2895" s="146" t="s">
        <v>301</v>
      </c>
      <c r="D2895" t="s">
        <v>905</v>
      </c>
      <c r="E2895" s="472"/>
      <c r="F2895" s="910">
        <f>'57'!S23</f>
        <v>1</v>
      </c>
      <c r="G2895" s="231">
        <f t="shared" ref="G2895:G2958" si="100">F2895-E2895</f>
        <v>1</v>
      </c>
      <c r="I2895" s="472"/>
      <c r="J2895" s="910">
        <f>'58'!S23</f>
        <v>-1</v>
      </c>
      <c r="K2895" s="231">
        <f t="shared" ref="K2895:K2958" si="101">J2895-I2895</f>
        <v>-1</v>
      </c>
    </row>
    <row r="2896" spans="1:11">
      <c r="A2896" s="381">
        <v>2896</v>
      </c>
      <c r="B2896" s="146" t="s">
        <v>1324</v>
      </c>
      <c r="E2896" s="472"/>
      <c r="F2896" s="910">
        <f>'57'!S24</f>
        <v>0</v>
      </c>
      <c r="G2896" s="231">
        <f t="shared" si="100"/>
        <v>0</v>
      </c>
      <c r="I2896" s="472"/>
      <c r="J2896" s="910">
        <f>'58'!S24</f>
        <v>0</v>
      </c>
      <c r="K2896" s="231">
        <f t="shared" si="101"/>
        <v>0</v>
      </c>
    </row>
    <row r="2897" spans="1:11">
      <c r="A2897" s="381">
        <v>2897</v>
      </c>
      <c r="B2897" s="146" t="s">
        <v>302</v>
      </c>
      <c r="D2897" t="s">
        <v>905</v>
      </c>
      <c r="E2897" s="472"/>
      <c r="F2897" s="910">
        <f>'57'!S25</f>
        <v>0</v>
      </c>
      <c r="G2897" s="231">
        <f t="shared" si="100"/>
        <v>0</v>
      </c>
      <c r="I2897" s="472"/>
      <c r="J2897" s="910">
        <f>'58'!S25</f>
        <v>0</v>
      </c>
      <c r="K2897" s="231">
        <f t="shared" si="101"/>
        <v>0</v>
      </c>
    </row>
    <row r="2898" spans="1:11">
      <c r="A2898" s="381">
        <v>2898</v>
      </c>
      <c r="B2898" s="146" t="s">
        <v>1544</v>
      </c>
      <c r="D2898" t="s">
        <v>905</v>
      </c>
      <c r="E2898" s="472"/>
      <c r="F2898" s="910">
        <f>'57'!S26</f>
        <v>0</v>
      </c>
      <c r="G2898" s="231">
        <f t="shared" si="100"/>
        <v>0</v>
      </c>
      <c r="I2898" s="472"/>
      <c r="J2898" s="910">
        <f>'58'!S26</f>
        <v>0</v>
      </c>
      <c r="K2898" s="231">
        <f t="shared" si="101"/>
        <v>0</v>
      </c>
    </row>
    <row r="2899" spans="1:11">
      <c r="A2899" s="381">
        <v>2899</v>
      </c>
      <c r="B2899" s="146" t="s">
        <v>1545</v>
      </c>
      <c r="D2899" t="s">
        <v>905</v>
      </c>
      <c r="E2899" s="472"/>
      <c r="F2899" s="910">
        <f>'57'!S27</f>
        <v>0</v>
      </c>
      <c r="G2899" s="231">
        <f t="shared" si="100"/>
        <v>0</v>
      </c>
      <c r="I2899" s="472"/>
      <c r="J2899" s="910">
        <f>'58'!S27</f>
        <v>0</v>
      </c>
      <c r="K2899" s="231">
        <f t="shared" si="101"/>
        <v>0</v>
      </c>
    </row>
    <row r="2900" spans="1:11">
      <c r="A2900" s="381">
        <v>2900</v>
      </c>
      <c r="B2900" s="146" t="s">
        <v>115</v>
      </c>
      <c r="D2900" t="s">
        <v>905</v>
      </c>
      <c r="E2900" s="472"/>
      <c r="F2900" s="910">
        <f>'57'!S28</f>
        <v>0</v>
      </c>
      <c r="G2900" s="231">
        <f t="shared" si="100"/>
        <v>0</v>
      </c>
      <c r="I2900" s="472"/>
      <c r="J2900" s="910">
        <f>'58'!S28</f>
        <v>0</v>
      </c>
      <c r="K2900" s="231">
        <f t="shared" si="101"/>
        <v>0</v>
      </c>
    </row>
    <row r="2901" spans="1:11" ht="15.75">
      <c r="A2901" s="381">
        <v>2901</v>
      </c>
      <c r="B2901" s="341" t="s">
        <v>106</v>
      </c>
      <c r="D2901" t="s">
        <v>905</v>
      </c>
      <c r="E2901" s="472"/>
      <c r="F2901" s="910">
        <f>'57'!S29</f>
        <v>73</v>
      </c>
      <c r="G2901" s="231">
        <f t="shared" si="100"/>
        <v>73</v>
      </c>
      <c r="I2901" s="472"/>
      <c r="J2901" s="910">
        <f>'58'!S29</f>
        <v>-77</v>
      </c>
      <c r="K2901" s="231">
        <f t="shared" si="101"/>
        <v>-77</v>
      </c>
    </row>
    <row r="2902" spans="1:11" ht="15.75">
      <c r="A2902" s="381">
        <v>2902</v>
      </c>
      <c r="B2902" s="341" t="s">
        <v>303</v>
      </c>
      <c r="E2902" s="472"/>
      <c r="G2902" s="231">
        <f t="shared" si="100"/>
        <v>0</v>
      </c>
      <c r="I2902" s="472"/>
      <c r="K2902" s="231">
        <f t="shared" si="101"/>
        <v>0</v>
      </c>
    </row>
    <row r="2903" spans="1:11">
      <c r="A2903" s="381">
        <v>2903</v>
      </c>
      <c r="B2903" s="146" t="s">
        <v>135</v>
      </c>
      <c r="E2903" s="472"/>
      <c r="G2903" s="231">
        <f t="shared" si="100"/>
        <v>0</v>
      </c>
      <c r="I2903" s="472"/>
      <c r="K2903" s="231">
        <f t="shared" si="101"/>
        <v>0</v>
      </c>
    </row>
    <row r="2904" spans="1:11">
      <c r="A2904" s="381">
        <v>2904</v>
      </c>
      <c r="B2904" s="637" t="s">
        <v>1220</v>
      </c>
      <c r="D2904" t="s">
        <v>905</v>
      </c>
      <c r="E2904" s="472"/>
      <c r="F2904" s="910">
        <f>'57'!S33</f>
        <v>0</v>
      </c>
      <c r="G2904" s="231">
        <f t="shared" si="100"/>
        <v>0</v>
      </c>
      <c r="I2904" s="472"/>
      <c r="J2904" s="910">
        <f>'58'!S33</f>
        <v>0</v>
      </c>
      <c r="K2904" s="231">
        <f t="shared" si="101"/>
        <v>0</v>
      </c>
    </row>
    <row r="2905" spans="1:11">
      <c r="A2905" s="381">
        <v>2905</v>
      </c>
      <c r="B2905" s="637" t="s">
        <v>1221</v>
      </c>
      <c r="D2905" t="s">
        <v>905</v>
      </c>
      <c r="E2905" s="472"/>
      <c r="F2905" s="910">
        <f>'57'!S34</f>
        <v>0</v>
      </c>
      <c r="G2905" s="231">
        <f t="shared" si="100"/>
        <v>0</v>
      </c>
      <c r="I2905" s="472"/>
      <c r="J2905" s="910">
        <f>'58'!S34</f>
        <v>0</v>
      </c>
      <c r="K2905" s="231">
        <f t="shared" si="101"/>
        <v>0</v>
      </c>
    </row>
    <row r="2906" spans="1:11">
      <c r="A2906" s="381">
        <v>2906</v>
      </c>
      <c r="B2906" s="637" t="s">
        <v>1222</v>
      </c>
      <c r="D2906" t="s">
        <v>905</v>
      </c>
      <c r="E2906" s="472"/>
      <c r="F2906" s="910">
        <f>'57'!S35</f>
        <v>0</v>
      </c>
      <c r="G2906" s="231">
        <f t="shared" si="100"/>
        <v>0</v>
      </c>
      <c r="I2906" s="472"/>
      <c r="J2906" s="910">
        <f>'58'!S35</f>
        <v>0</v>
      </c>
      <c r="K2906" s="231">
        <f t="shared" si="101"/>
        <v>0</v>
      </c>
    </row>
    <row r="2907" spans="1:11">
      <c r="A2907" s="381">
        <v>2907</v>
      </c>
      <c r="B2907" s="637" t="s">
        <v>1223</v>
      </c>
      <c r="D2907" t="s">
        <v>905</v>
      </c>
      <c r="E2907" s="472"/>
      <c r="F2907" s="910">
        <f>'57'!S36</f>
        <v>0</v>
      </c>
      <c r="G2907" s="231">
        <f t="shared" si="100"/>
        <v>0</v>
      </c>
      <c r="I2907" s="472"/>
      <c r="J2907" s="910">
        <f>'58'!S36</f>
        <v>0</v>
      </c>
      <c r="K2907" s="231">
        <f t="shared" si="101"/>
        <v>0</v>
      </c>
    </row>
    <row r="2908" spans="1:11">
      <c r="A2908" s="381">
        <v>2908</v>
      </c>
      <c r="B2908" s="146" t="s">
        <v>136</v>
      </c>
      <c r="D2908" t="s">
        <v>905</v>
      </c>
      <c r="E2908" s="472"/>
      <c r="F2908" s="910">
        <f>'57'!S37</f>
        <v>0</v>
      </c>
      <c r="G2908" s="231">
        <f t="shared" si="100"/>
        <v>0</v>
      </c>
      <c r="I2908" s="472"/>
      <c r="J2908" s="910">
        <f>'58'!S37</f>
        <v>0</v>
      </c>
      <c r="K2908" s="231">
        <f t="shared" si="101"/>
        <v>0</v>
      </c>
    </row>
    <row r="2909" spans="1:11">
      <c r="A2909" s="381">
        <v>2909</v>
      </c>
      <c r="B2909" s="146" t="s">
        <v>137</v>
      </c>
      <c r="D2909" t="s">
        <v>905</v>
      </c>
      <c r="E2909" s="472"/>
      <c r="F2909" s="910">
        <f>'57'!S38</f>
        <v>0</v>
      </c>
      <c r="G2909" s="231">
        <f t="shared" si="100"/>
        <v>0</v>
      </c>
      <c r="I2909" s="472"/>
      <c r="J2909" s="910">
        <f>'58'!S38</f>
        <v>0</v>
      </c>
      <c r="K2909" s="231">
        <f t="shared" si="101"/>
        <v>0</v>
      </c>
    </row>
    <row r="2910" spans="1:11">
      <c r="A2910" s="381">
        <v>2910</v>
      </c>
      <c r="B2910" s="146" t="s">
        <v>299</v>
      </c>
      <c r="D2910" t="s">
        <v>905</v>
      </c>
      <c r="E2910" s="472"/>
      <c r="F2910" s="910">
        <f>'57'!S39</f>
        <v>0</v>
      </c>
      <c r="G2910" s="231">
        <f t="shared" si="100"/>
        <v>0</v>
      </c>
      <c r="I2910" s="472"/>
      <c r="J2910" s="910">
        <f>'58'!S39</f>
        <v>0</v>
      </c>
      <c r="K2910" s="231">
        <f t="shared" si="101"/>
        <v>0</v>
      </c>
    </row>
    <row r="2911" spans="1:11">
      <c r="A2911" s="381">
        <v>2911</v>
      </c>
      <c r="B2911" s="936" t="s">
        <v>1102</v>
      </c>
      <c r="D2911" t="s">
        <v>905</v>
      </c>
      <c r="E2911" s="472"/>
      <c r="F2911" s="718"/>
      <c r="G2911" s="231">
        <f t="shared" si="100"/>
        <v>0</v>
      </c>
      <c r="I2911" s="472"/>
      <c r="K2911" s="231">
        <f t="shared" si="101"/>
        <v>0</v>
      </c>
    </row>
    <row r="2912" spans="1:11">
      <c r="A2912" s="381">
        <v>2912</v>
      </c>
      <c r="B2912" s="146" t="s">
        <v>300</v>
      </c>
      <c r="D2912" t="s">
        <v>905</v>
      </c>
      <c r="E2912" s="472"/>
      <c r="F2912" s="910">
        <f>'57'!S41</f>
        <v>0</v>
      </c>
      <c r="G2912" s="231">
        <f t="shared" si="100"/>
        <v>0</v>
      </c>
      <c r="I2912" s="472"/>
      <c r="J2912" s="910">
        <f>'58'!S41</f>
        <v>0</v>
      </c>
      <c r="K2912" s="231">
        <f t="shared" si="101"/>
        <v>0</v>
      </c>
    </row>
    <row r="2913" spans="1:11">
      <c r="A2913" s="381">
        <v>2913</v>
      </c>
      <c r="B2913" s="146" t="s">
        <v>301</v>
      </c>
      <c r="D2913" t="s">
        <v>905</v>
      </c>
      <c r="E2913" s="472"/>
      <c r="F2913" s="910">
        <f>'57'!S42</f>
        <v>0</v>
      </c>
      <c r="G2913" s="231">
        <f t="shared" si="100"/>
        <v>0</v>
      </c>
      <c r="I2913" s="472"/>
      <c r="J2913" s="910">
        <f>'58'!S42</f>
        <v>0</v>
      </c>
      <c r="K2913" s="231">
        <f t="shared" si="101"/>
        <v>0</v>
      </c>
    </row>
    <row r="2914" spans="1:11">
      <c r="A2914" s="381">
        <v>2914</v>
      </c>
      <c r="B2914" s="146" t="s">
        <v>1324</v>
      </c>
      <c r="E2914" s="472"/>
      <c r="F2914" s="910">
        <f>'57'!S43</f>
        <v>0</v>
      </c>
      <c r="G2914" s="231">
        <f t="shared" si="100"/>
        <v>0</v>
      </c>
      <c r="I2914" s="472"/>
      <c r="J2914" s="910">
        <f>'58'!S43</f>
        <v>0</v>
      </c>
      <c r="K2914" s="231">
        <f t="shared" si="101"/>
        <v>0</v>
      </c>
    </row>
    <row r="2915" spans="1:11">
      <c r="A2915" s="381">
        <v>2915</v>
      </c>
      <c r="B2915" s="146" t="s">
        <v>302</v>
      </c>
      <c r="D2915" t="s">
        <v>905</v>
      </c>
      <c r="E2915" s="472"/>
      <c r="F2915" s="910">
        <f>'57'!S44</f>
        <v>0</v>
      </c>
      <c r="G2915" s="231">
        <f t="shared" si="100"/>
        <v>0</v>
      </c>
      <c r="I2915" s="472"/>
      <c r="J2915" s="910">
        <f>'58'!S44</f>
        <v>0</v>
      </c>
      <c r="K2915" s="231">
        <f t="shared" si="101"/>
        <v>0</v>
      </c>
    </row>
    <row r="2916" spans="1:11">
      <c r="A2916" s="381">
        <v>2916</v>
      </c>
      <c r="B2916" s="146" t="s">
        <v>1544</v>
      </c>
      <c r="D2916" t="s">
        <v>905</v>
      </c>
      <c r="E2916" s="472"/>
      <c r="F2916" s="910">
        <f>'57'!S45</f>
        <v>0</v>
      </c>
      <c r="G2916" s="231">
        <f t="shared" si="100"/>
        <v>0</v>
      </c>
      <c r="I2916" s="472"/>
      <c r="J2916" s="910">
        <f>'58'!S45</f>
        <v>0</v>
      </c>
      <c r="K2916" s="231">
        <f t="shared" si="101"/>
        <v>0</v>
      </c>
    </row>
    <row r="2917" spans="1:11">
      <c r="A2917" s="381">
        <v>2917</v>
      </c>
      <c r="B2917" s="146" t="s">
        <v>1545</v>
      </c>
      <c r="D2917" t="s">
        <v>905</v>
      </c>
      <c r="E2917" s="472"/>
      <c r="F2917" s="910">
        <f>'57'!S46</f>
        <v>0</v>
      </c>
      <c r="G2917" s="231">
        <f t="shared" si="100"/>
        <v>0</v>
      </c>
      <c r="I2917" s="472"/>
      <c r="J2917" s="910">
        <f>'58'!S46</f>
        <v>0</v>
      </c>
      <c r="K2917" s="231">
        <f t="shared" si="101"/>
        <v>0</v>
      </c>
    </row>
    <row r="2918" spans="1:11">
      <c r="A2918" s="381">
        <v>2918</v>
      </c>
      <c r="B2918" s="146" t="s">
        <v>115</v>
      </c>
      <c r="D2918" t="s">
        <v>905</v>
      </c>
      <c r="E2918" s="472"/>
      <c r="F2918" s="910">
        <f>'57'!S47</f>
        <v>0</v>
      </c>
      <c r="G2918" s="231">
        <f t="shared" si="100"/>
        <v>0</v>
      </c>
      <c r="I2918" s="472"/>
      <c r="J2918" s="910">
        <f>'58'!S47</f>
        <v>0</v>
      </c>
      <c r="K2918" s="231">
        <f t="shared" si="101"/>
        <v>0</v>
      </c>
    </row>
    <row r="2919" spans="1:11" ht="15.75">
      <c r="A2919" s="381">
        <v>2919</v>
      </c>
      <c r="B2919" s="341" t="s">
        <v>106</v>
      </c>
      <c r="D2919" t="s">
        <v>905</v>
      </c>
      <c r="E2919" s="472"/>
      <c r="F2919" s="910">
        <f>'57'!S48</f>
        <v>0</v>
      </c>
      <c r="G2919" s="231">
        <f t="shared" si="100"/>
        <v>0</v>
      </c>
      <c r="I2919" s="472"/>
      <c r="J2919" s="910">
        <f>'58'!S48</f>
        <v>0</v>
      </c>
      <c r="K2919" s="231">
        <f t="shared" si="101"/>
        <v>0</v>
      </c>
    </row>
    <row r="2920" spans="1:11" ht="15.75">
      <c r="A2920" s="381">
        <v>2920</v>
      </c>
      <c r="B2920" s="341" t="s">
        <v>172</v>
      </c>
      <c r="E2920" s="472"/>
      <c r="G2920" s="231">
        <f t="shared" si="100"/>
        <v>0</v>
      </c>
      <c r="I2920" s="472"/>
      <c r="K2920" s="231">
        <f t="shared" si="101"/>
        <v>0</v>
      </c>
    </row>
    <row r="2921" spans="1:11">
      <c r="A2921" s="381">
        <v>2921</v>
      </c>
      <c r="B2921" s="146" t="s">
        <v>135</v>
      </c>
      <c r="E2921" s="472"/>
      <c r="G2921" s="231">
        <f t="shared" si="100"/>
        <v>0</v>
      </c>
      <c r="I2921" s="472"/>
      <c r="K2921" s="231">
        <f t="shared" si="101"/>
        <v>0</v>
      </c>
    </row>
    <row r="2922" spans="1:11">
      <c r="A2922" s="381">
        <v>2922</v>
      </c>
      <c r="B2922" s="637" t="s">
        <v>1220</v>
      </c>
      <c r="D2922" t="s">
        <v>905</v>
      </c>
      <c r="E2922" s="472"/>
      <c r="F2922" s="910">
        <f>'57'!S52</f>
        <v>0</v>
      </c>
      <c r="G2922" s="231">
        <f t="shared" si="100"/>
        <v>0</v>
      </c>
      <c r="I2922" s="472"/>
      <c r="J2922" s="910">
        <f>'58'!S52</f>
        <v>0</v>
      </c>
      <c r="K2922" s="231">
        <f t="shared" si="101"/>
        <v>0</v>
      </c>
    </row>
    <row r="2923" spans="1:11">
      <c r="A2923" s="381">
        <v>2923</v>
      </c>
      <c r="B2923" s="637" t="s">
        <v>1221</v>
      </c>
      <c r="D2923" t="s">
        <v>905</v>
      </c>
      <c r="E2923" s="472"/>
      <c r="F2923" s="910">
        <f>'57'!S53</f>
        <v>0</v>
      </c>
      <c r="G2923" s="231">
        <f t="shared" si="100"/>
        <v>0</v>
      </c>
      <c r="I2923" s="472"/>
      <c r="J2923" s="910">
        <f>'58'!S53</f>
        <v>0</v>
      </c>
      <c r="K2923" s="231">
        <f t="shared" si="101"/>
        <v>0</v>
      </c>
    </row>
    <row r="2924" spans="1:11">
      <c r="A2924" s="381">
        <v>2924</v>
      </c>
      <c r="B2924" s="637" t="s">
        <v>1222</v>
      </c>
      <c r="D2924" t="s">
        <v>905</v>
      </c>
      <c r="E2924" s="472"/>
      <c r="F2924" s="910">
        <f>'57'!S54</f>
        <v>0</v>
      </c>
      <c r="G2924" s="231">
        <f t="shared" si="100"/>
        <v>0</v>
      </c>
      <c r="I2924" s="472"/>
      <c r="J2924" s="910">
        <f>'58'!S54</f>
        <v>0</v>
      </c>
      <c r="K2924" s="231">
        <f t="shared" si="101"/>
        <v>0</v>
      </c>
    </row>
    <row r="2925" spans="1:11">
      <c r="A2925" s="381">
        <v>2925</v>
      </c>
      <c r="B2925" s="637" t="s">
        <v>1223</v>
      </c>
      <c r="D2925" t="s">
        <v>905</v>
      </c>
      <c r="E2925" s="472"/>
      <c r="F2925" s="910">
        <f>'57'!S55</f>
        <v>0</v>
      </c>
      <c r="G2925" s="231">
        <f t="shared" si="100"/>
        <v>0</v>
      </c>
      <c r="I2925" s="472"/>
      <c r="J2925" s="910">
        <f>'58'!S55</f>
        <v>0</v>
      </c>
      <c r="K2925" s="231">
        <f t="shared" si="101"/>
        <v>0</v>
      </c>
    </row>
    <row r="2926" spans="1:11">
      <c r="A2926" s="381">
        <v>2926</v>
      </c>
      <c r="B2926" s="146" t="s">
        <v>136</v>
      </c>
      <c r="D2926" t="s">
        <v>905</v>
      </c>
      <c r="E2926" s="472"/>
      <c r="F2926" s="910">
        <f>'57'!S56</f>
        <v>72</v>
      </c>
      <c r="G2926" s="231">
        <f t="shared" si="100"/>
        <v>72</v>
      </c>
      <c r="I2926" s="472"/>
      <c r="J2926" s="910">
        <f>'58'!S56</f>
        <v>-76</v>
      </c>
      <c r="K2926" s="231">
        <f t="shared" si="101"/>
        <v>-76</v>
      </c>
    </row>
    <row r="2927" spans="1:11">
      <c r="A2927" s="381">
        <v>2927</v>
      </c>
      <c r="B2927" s="146" t="s">
        <v>137</v>
      </c>
      <c r="D2927" t="s">
        <v>905</v>
      </c>
      <c r="E2927" s="472"/>
      <c r="F2927" s="910">
        <f>'57'!S57</f>
        <v>0</v>
      </c>
      <c r="G2927" s="231">
        <f t="shared" si="100"/>
        <v>0</v>
      </c>
      <c r="I2927" s="472"/>
      <c r="J2927" s="910">
        <f>'58'!S57</f>
        <v>0</v>
      </c>
      <c r="K2927" s="231">
        <f t="shared" si="101"/>
        <v>0</v>
      </c>
    </row>
    <row r="2928" spans="1:11">
      <c r="A2928" s="381">
        <v>2928</v>
      </c>
      <c r="B2928" s="146" t="s">
        <v>299</v>
      </c>
      <c r="D2928" t="s">
        <v>905</v>
      </c>
      <c r="E2928" s="472"/>
      <c r="F2928" s="910">
        <f>'57'!S58</f>
        <v>0</v>
      </c>
      <c r="G2928" s="231">
        <f t="shared" si="100"/>
        <v>0</v>
      </c>
      <c r="I2928" s="472"/>
      <c r="J2928" s="910">
        <f>'58'!S58</f>
        <v>0</v>
      </c>
      <c r="K2928" s="231">
        <f t="shared" si="101"/>
        <v>0</v>
      </c>
    </row>
    <row r="2929" spans="1:11">
      <c r="A2929" s="381">
        <v>2929</v>
      </c>
      <c r="B2929" s="936" t="s">
        <v>1102</v>
      </c>
      <c r="D2929" t="s">
        <v>905</v>
      </c>
      <c r="E2929" s="472"/>
      <c r="F2929" s="718"/>
      <c r="G2929" s="231">
        <f t="shared" si="100"/>
        <v>0</v>
      </c>
      <c r="I2929" s="472"/>
      <c r="J2929" s="718"/>
      <c r="K2929" s="231">
        <f t="shared" si="101"/>
        <v>0</v>
      </c>
    </row>
    <row r="2930" spans="1:11">
      <c r="A2930" s="381">
        <v>2930</v>
      </c>
      <c r="B2930" s="146" t="s">
        <v>300</v>
      </c>
      <c r="D2930" t="s">
        <v>905</v>
      </c>
      <c r="E2930" s="472"/>
      <c r="F2930" s="910">
        <f>'57'!S60</f>
        <v>0</v>
      </c>
      <c r="G2930" s="231">
        <f t="shared" si="100"/>
        <v>0</v>
      </c>
      <c r="I2930" s="472"/>
      <c r="J2930" s="910">
        <f>'58'!S60</f>
        <v>0</v>
      </c>
      <c r="K2930" s="231">
        <f t="shared" si="101"/>
        <v>0</v>
      </c>
    </row>
    <row r="2931" spans="1:11">
      <c r="A2931" s="381">
        <v>2931</v>
      </c>
      <c r="B2931" s="146" t="s">
        <v>301</v>
      </c>
      <c r="D2931" t="s">
        <v>905</v>
      </c>
      <c r="E2931" s="472"/>
      <c r="F2931" s="910">
        <f>'57'!S61</f>
        <v>1</v>
      </c>
      <c r="G2931" s="231">
        <f t="shared" si="100"/>
        <v>1</v>
      </c>
      <c r="I2931" s="472"/>
      <c r="J2931" s="910">
        <f>'58'!S61</f>
        <v>-1</v>
      </c>
      <c r="K2931" s="231">
        <f t="shared" si="101"/>
        <v>-1</v>
      </c>
    </row>
    <row r="2932" spans="1:11">
      <c r="A2932" s="381">
        <v>2932</v>
      </c>
      <c r="B2932" s="146" t="s">
        <v>1324</v>
      </c>
      <c r="E2932" s="472"/>
      <c r="F2932" s="910">
        <f>'57'!S62</f>
        <v>0</v>
      </c>
      <c r="G2932" s="231">
        <f t="shared" si="100"/>
        <v>0</v>
      </c>
      <c r="I2932" s="472"/>
      <c r="J2932" s="910">
        <f>'58'!S62</f>
        <v>0</v>
      </c>
      <c r="K2932" s="231">
        <f t="shared" si="101"/>
        <v>0</v>
      </c>
    </row>
    <row r="2933" spans="1:11">
      <c r="A2933" s="381">
        <v>2933</v>
      </c>
      <c r="B2933" s="146" t="s">
        <v>302</v>
      </c>
      <c r="D2933" t="s">
        <v>905</v>
      </c>
      <c r="E2933" s="472"/>
      <c r="F2933" s="910">
        <f>'57'!S63</f>
        <v>0</v>
      </c>
      <c r="G2933" s="231">
        <f t="shared" si="100"/>
        <v>0</v>
      </c>
      <c r="I2933" s="472"/>
      <c r="J2933" s="910">
        <f>'58'!S63</f>
        <v>0</v>
      </c>
      <c r="K2933" s="231">
        <f t="shared" si="101"/>
        <v>0</v>
      </c>
    </row>
    <row r="2934" spans="1:11">
      <c r="A2934" s="381">
        <v>2934</v>
      </c>
      <c r="B2934" s="146" t="s">
        <v>1544</v>
      </c>
      <c r="D2934" t="s">
        <v>905</v>
      </c>
      <c r="E2934" s="472"/>
      <c r="F2934" s="910">
        <f>'57'!S64</f>
        <v>0</v>
      </c>
      <c r="G2934" s="231">
        <f t="shared" si="100"/>
        <v>0</v>
      </c>
      <c r="I2934" s="472"/>
      <c r="J2934" s="910">
        <f>'58'!S64</f>
        <v>0</v>
      </c>
      <c r="K2934" s="231">
        <f t="shared" si="101"/>
        <v>0</v>
      </c>
    </row>
    <row r="2935" spans="1:11">
      <c r="A2935" s="381">
        <v>2935</v>
      </c>
      <c r="B2935" s="146" t="s">
        <v>1545</v>
      </c>
      <c r="D2935" t="s">
        <v>905</v>
      </c>
      <c r="E2935" s="472"/>
      <c r="F2935" s="910">
        <f>'57'!S65</f>
        <v>0</v>
      </c>
      <c r="G2935" s="231">
        <f t="shared" si="100"/>
        <v>0</v>
      </c>
      <c r="I2935" s="472"/>
      <c r="J2935" s="910">
        <f>'58'!S65</f>
        <v>0</v>
      </c>
      <c r="K2935" s="231">
        <f t="shared" si="101"/>
        <v>0</v>
      </c>
    </row>
    <row r="2936" spans="1:11">
      <c r="A2936" s="381">
        <v>2936</v>
      </c>
      <c r="B2936" s="146" t="s">
        <v>115</v>
      </c>
      <c r="D2936" t="s">
        <v>905</v>
      </c>
      <c r="E2936" s="472"/>
      <c r="F2936" s="910">
        <f>'57'!S66</f>
        <v>0</v>
      </c>
      <c r="G2936" s="231">
        <f t="shared" si="100"/>
        <v>0</v>
      </c>
      <c r="I2936" s="472"/>
      <c r="J2936" s="910">
        <f>'58'!S66</f>
        <v>0</v>
      </c>
      <c r="K2936" s="231">
        <f t="shared" si="101"/>
        <v>0</v>
      </c>
    </row>
    <row r="2937" spans="1:11" ht="15.75">
      <c r="A2937" s="381">
        <v>2937</v>
      </c>
      <c r="B2937" s="341" t="s">
        <v>106</v>
      </c>
      <c r="D2937" t="s">
        <v>905</v>
      </c>
      <c r="E2937" s="472"/>
      <c r="F2937" s="910">
        <f>'57'!S67</f>
        <v>73</v>
      </c>
      <c r="G2937" s="231">
        <f t="shared" si="100"/>
        <v>73</v>
      </c>
      <c r="I2937" s="472"/>
      <c r="J2937" s="910">
        <f>'58'!S67</f>
        <v>-77</v>
      </c>
      <c r="K2937" s="231">
        <f t="shared" si="101"/>
        <v>-77</v>
      </c>
    </row>
    <row r="2938" spans="1:11" ht="15.75">
      <c r="A2938" s="381">
        <v>2938</v>
      </c>
      <c r="B2938" s="341" t="s">
        <v>172</v>
      </c>
      <c r="E2938" s="472"/>
      <c r="G2938" s="231">
        <f t="shared" si="100"/>
        <v>0</v>
      </c>
      <c r="I2938" s="472"/>
      <c r="K2938" s="231">
        <f t="shared" si="101"/>
        <v>0</v>
      </c>
    </row>
    <row r="2939" spans="1:11" ht="15.75">
      <c r="A2939" s="381">
        <v>2939</v>
      </c>
      <c r="B2939" s="341" t="s">
        <v>271</v>
      </c>
      <c r="E2939" s="472"/>
      <c r="G2939" s="231">
        <f t="shared" si="100"/>
        <v>0</v>
      </c>
      <c r="I2939" s="472"/>
      <c r="K2939" s="231">
        <f t="shared" si="101"/>
        <v>0</v>
      </c>
    </row>
    <row r="2940" spans="1:11">
      <c r="A2940" s="381">
        <v>2940</v>
      </c>
      <c r="B2940" s="146" t="s">
        <v>135</v>
      </c>
      <c r="E2940" s="472"/>
      <c r="G2940" s="231">
        <f t="shared" si="100"/>
        <v>0</v>
      </c>
      <c r="I2940" s="472"/>
      <c r="K2940" s="231">
        <f t="shared" si="101"/>
        <v>0</v>
      </c>
    </row>
    <row r="2941" spans="1:11">
      <c r="A2941" s="381">
        <v>2941</v>
      </c>
      <c r="B2941" s="637" t="s">
        <v>1220</v>
      </c>
      <c r="D2941" t="s">
        <v>905</v>
      </c>
      <c r="E2941" s="472"/>
      <c r="F2941" s="910">
        <f>'57'!U14</f>
        <v>44821</v>
      </c>
      <c r="G2941" s="231">
        <f t="shared" si="100"/>
        <v>44821</v>
      </c>
      <c r="I2941" s="472"/>
      <c r="J2941" s="910">
        <f>'58'!U14</f>
        <v>23994</v>
      </c>
      <c r="K2941" s="231">
        <f t="shared" si="101"/>
        <v>23994</v>
      </c>
    </row>
    <row r="2942" spans="1:11">
      <c r="A2942" s="381">
        <v>2942</v>
      </c>
      <c r="B2942" s="637" t="s">
        <v>1221</v>
      </c>
      <c r="D2942" t="s">
        <v>905</v>
      </c>
      <c r="E2942" s="472"/>
      <c r="F2942" s="910">
        <f>'57'!U15</f>
        <v>40</v>
      </c>
      <c r="G2942" s="231">
        <f t="shared" si="100"/>
        <v>40</v>
      </c>
      <c r="I2942" s="472"/>
      <c r="J2942" s="910">
        <f>'58'!U15</f>
        <v>268</v>
      </c>
      <c r="K2942" s="231">
        <f t="shared" si="101"/>
        <v>268</v>
      </c>
    </row>
    <row r="2943" spans="1:11">
      <c r="A2943" s="381">
        <v>2943</v>
      </c>
      <c r="B2943" s="637" t="s">
        <v>1222</v>
      </c>
      <c r="D2943" t="s">
        <v>905</v>
      </c>
      <c r="E2943" s="472"/>
      <c r="F2943" s="910">
        <f>'57'!U16</f>
        <v>708</v>
      </c>
      <c r="G2943" s="231">
        <f t="shared" si="100"/>
        <v>708</v>
      </c>
      <c r="I2943" s="472"/>
      <c r="J2943" s="910">
        <f>'58'!U16</f>
        <v>593</v>
      </c>
      <c r="K2943" s="231">
        <f t="shared" si="101"/>
        <v>593</v>
      </c>
    </row>
    <row r="2944" spans="1:11">
      <c r="A2944" s="381">
        <v>2944</v>
      </c>
      <c r="B2944" s="637" t="s">
        <v>1223</v>
      </c>
      <c r="D2944" t="s">
        <v>905</v>
      </c>
      <c r="E2944" s="472"/>
      <c r="F2944" s="910">
        <f>'57'!U17</f>
        <v>0</v>
      </c>
      <c r="G2944" s="231">
        <f t="shared" si="100"/>
        <v>0</v>
      </c>
      <c r="I2944" s="472"/>
      <c r="J2944" s="910">
        <f>'58'!U17</f>
        <v>0</v>
      </c>
      <c r="K2944" s="231">
        <f t="shared" si="101"/>
        <v>0</v>
      </c>
    </row>
    <row r="2945" spans="1:11">
      <c r="A2945" s="381">
        <v>2945</v>
      </c>
      <c r="B2945" s="146" t="s">
        <v>136</v>
      </c>
      <c r="D2945" t="s">
        <v>905</v>
      </c>
      <c r="E2945" s="472"/>
      <c r="F2945" s="910">
        <f>'57'!U18</f>
        <v>656</v>
      </c>
      <c r="G2945" s="231">
        <f t="shared" si="100"/>
        <v>656</v>
      </c>
      <c r="I2945" s="472"/>
      <c r="J2945" s="910">
        <f>'58'!U18</f>
        <v>769</v>
      </c>
      <c r="K2945" s="231">
        <f t="shared" si="101"/>
        <v>769</v>
      </c>
    </row>
    <row r="2946" spans="1:11">
      <c r="A2946" s="381">
        <v>2946</v>
      </c>
      <c r="B2946" s="146" t="s">
        <v>137</v>
      </c>
      <c r="D2946" t="s">
        <v>905</v>
      </c>
      <c r="E2946" s="472"/>
      <c r="F2946" s="910">
        <f>'57'!U19</f>
        <v>0</v>
      </c>
      <c r="G2946" s="231">
        <f t="shared" si="100"/>
        <v>0</v>
      </c>
      <c r="I2946" s="472"/>
      <c r="J2946" s="910">
        <f>'58'!U19</f>
        <v>0</v>
      </c>
      <c r="K2946" s="231">
        <f t="shared" si="101"/>
        <v>0</v>
      </c>
    </row>
    <row r="2947" spans="1:11">
      <c r="A2947" s="381">
        <v>2947</v>
      </c>
      <c r="B2947" s="146" t="s">
        <v>299</v>
      </c>
      <c r="D2947" t="s">
        <v>905</v>
      </c>
      <c r="E2947" s="472"/>
      <c r="F2947" s="910">
        <f>'57'!U20</f>
        <v>1675</v>
      </c>
      <c r="G2947" s="231">
        <f t="shared" si="100"/>
        <v>1675</v>
      </c>
      <c r="I2947" s="472"/>
      <c r="J2947" s="910">
        <f>'58'!U20</f>
        <v>1693</v>
      </c>
      <c r="K2947" s="231">
        <f t="shared" si="101"/>
        <v>1693</v>
      </c>
    </row>
    <row r="2948" spans="1:11">
      <c r="A2948" s="381">
        <v>2948</v>
      </c>
      <c r="B2948" s="936" t="s">
        <v>1102</v>
      </c>
      <c r="D2948" t="s">
        <v>905</v>
      </c>
      <c r="E2948" s="472"/>
      <c r="G2948" s="231">
        <f t="shared" si="100"/>
        <v>0</v>
      </c>
      <c r="I2948" s="472"/>
      <c r="K2948" s="231">
        <f t="shared" si="101"/>
        <v>0</v>
      </c>
    </row>
    <row r="2949" spans="1:11">
      <c r="A2949" s="381">
        <v>2949</v>
      </c>
      <c r="B2949" s="146" t="s">
        <v>300</v>
      </c>
      <c r="D2949" t="s">
        <v>905</v>
      </c>
      <c r="E2949" s="472"/>
      <c r="F2949" s="910">
        <f>'57'!U22</f>
        <v>0</v>
      </c>
      <c r="G2949" s="231">
        <f t="shared" si="100"/>
        <v>0</v>
      </c>
      <c r="I2949" s="472"/>
      <c r="J2949" s="910">
        <f>'58'!U22</f>
        <v>0</v>
      </c>
      <c r="K2949" s="231">
        <f t="shared" si="101"/>
        <v>0</v>
      </c>
    </row>
    <row r="2950" spans="1:11">
      <c r="A2950" s="381">
        <v>2950</v>
      </c>
      <c r="B2950" s="146" t="s">
        <v>301</v>
      </c>
      <c r="D2950" t="s">
        <v>905</v>
      </c>
      <c r="E2950" s="472"/>
      <c r="F2950" s="910">
        <f>'57'!U23</f>
        <v>37</v>
      </c>
      <c r="G2950" s="231">
        <f t="shared" si="100"/>
        <v>37</v>
      </c>
      <c r="I2950" s="472"/>
      <c r="J2950" s="910">
        <f>'58'!U23</f>
        <v>36</v>
      </c>
      <c r="K2950" s="231">
        <f t="shared" si="101"/>
        <v>36</v>
      </c>
    </row>
    <row r="2951" spans="1:11">
      <c r="A2951" s="381">
        <v>2951</v>
      </c>
      <c r="B2951" s="146" t="s">
        <v>1324</v>
      </c>
      <c r="E2951" s="472"/>
      <c r="F2951" s="910">
        <f>'57'!U24</f>
        <v>33</v>
      </c>
      <c r="G2951" s="231">
        <f t="shared" si="100"/>
        <v>33</v>
      </c>
      <c r="I2951" s="472"/>
      <c r="J2951" s="910">
        <f>'58'!U24</f>
        <v>10</v>
      </c>
      <c r="K2951" s="231">
        <f t="shared" si="101"/>
        <v>10</v>
      </c>
    </row>
    <row r="2952" spans="1:11">
      <c r="A2952" s="381">
        <v>2952</v>
      </c>
      <c r="B2952" s="146" t="s">
        <v>302</v>
      </c>
      <c r="D2952" t="s">
        <v>905</v>
      </c>
      <c r="E2952" s="472"/>
      <c r="F2952" s="910">
        <f>'57'!U25</f>
        <v>0</v>
      </c>
      <c r="G2952" s="231">
        <f t="shared" si="100"/>
        <v>0</v>
      </c>
      <c r="I2952" s="472"/>
      <c r="J2952" s="910">
        <f>'58'!U25</f>
        <v>0</v>
      </c>
      <c r="K2952" s="231">
        <f t="shared" si="101"/>
        <v>0</v>
      </c>
    </row>
    <row r="2953" spans="1:11">
      <c r="A2953" s="381">
        <v>2953</v>
      </c>
      <c r="B2953" s="146" t="s">
        <v>1544</v>
      </c>
      <c r="D2953" t="s">
        <v>905</v>
      </c>
      <c r="E2953" s="472"/>
      <c r="F2953" s="910">
        <f>'57'!U26</f>
        <v>0</v>
      </c>
      <c r="G2953" s="231">
        <f t="shared" si="100"/>
        <v>0</v>
      </c>
      <c r="I2953" s="472"/>
      <c r="J2953" s="910">
        <f>'58'!U26</f>
        <v>0</v>
      </c>
      <c r="K2953" s="231">
        <f t="shared" si="101"/>
        <v>0</v>
      </c>
    </row>
    <row r="2954" spans="1:11">
      <c r="A2954" s="381">
        <v>2954</v>
      </c>
      <c r="B2954" s="146" t="s">
        <v>1545</v>
      </c>
      <c r="D2954" t="s">
        <v>905</v>
      </c>
      <c r="E2954" s="472"/>
      <c r="F2954" s="910">
        <f>'57'!U27</f>
        <v>0</v>
      </c>
      <c r="G2954" s="231">
        <f t="shared" si="100"/>
        <v>0</v>
      </c>
      <c r="I2954" s="472"/>
      <c r="J2954" s="910">
        <f>'58'!U27</f>
        <v>0</v>
      </c>
      <c r="K2954" s="231">
        <f t="shared" si="101"/>
        <v>0</v>
      </c>
    </row>
    <row r="2955" spans="1:11">
      <c r="A2955" s="381">
        <v>2955</v>
      </c>
      <c r="B2955" s="146" t="s">
        <v>115</v>
      </c>
      <c r="D2955" t="s">
        <v>905</v>
      </c>
      <c r="E2955" s="472"/>
      <c r="F2955" s="910">
        <f>'57'!U28</f>
        <v>5112</v>
      </c>
      <c r="G2955" s="231">
        <f t="shared" si="100"/>
        <v>5112</v>
      </c>
      <c r="I2955" s="472"/>
      <c r="J2955" s="910">
        <f>'58'!U28</f>
        <v>2488</v>
      </c>
      <c r="K2955" s="231">
        <f t="shared" si="101"/>
        <v>2488</v>
      </c>
    </row>
    <row r="2956" spans="1:11" ht="15.75">
      <c r="A2956" s="381">
        <v>2956</v>
      </c>
      <c r="B2956" s="341" t="s">
        <v>106</v>
      </c>
      <c r="D2956" t="s">
        <v>905</v>
      </c>
      <c r="E2956" s="472"/>
      <c r="F2956" s="910">
        <f>'57'!U29</f>
        <v>53082</v>
      </c>
      <c r="G2956" s="231">
        <f t="shared" si="100"/>
        <v>53082</v>
      </c>
      <c r="I2956" s="472"/>
      <c r="J2956" s="910">
        <f>'58'!U29</f>
        <v>29851</v>
      </c>
      <c r="K2956" s="231">
        <f t="shared" si="101"/>
        <v>29851</v>
      </c>
    </row>
    <row r="2957" spans="1:11" ht="15.75">
      <c r="A2957" s="381">
        <v>2957</v>
      </c>
      <c r="B2957" s="341" t="s">
        <v>303</v>
      </c>
      <c r="E2957" s="472"/>
      <c r="G2957" s="231">
        <f t="shared" si="100"/>
        <v>0</v>
      </c>
      <c r="I2957" s="472"/>
      <c r="K2957" s="231">
        <f t="shared" si="101"/>
        <v>0</v>
      </c>
    </row>
    <row r="2958" spans="1:11">
      <c r="A2958" s="381">
        <v>2958</v>
      </c>
      <c r="B2958" s="146" t="s">
        <v>135</v>
      </c>
      <c r="E2958" s="472"/>
      <c r="G2958" s="231">
        <f t="shared" si="100"/>
        <v>0</v>
      </c>
      <c r="I2958" s="472"/>
      <c r="K2958" s="231">
        <f t="shared" si="101"/>
        <v>0</v>
      </c>
    </row>
    <row r="2959" spans="1:11">
      <c r="A2959" s="381">
        <v>2959</v>
      </c>
      <c r="B2959" s="637" t="s">
        <v>1220</v>
      </c>
      <c r="D2959" t="s">
        <v>905</v>
      </c>
      <c r="E2959" s="472"/>
      <c r="F2959" s="910">
        <f>'57'!U33</f>
        <v>149405</v>
      </c>
      <c r="G2959" s="231">
        <f t="shared" ref="G2959:G3022" si="102">F2959-E2959</f>
        <v>149405</v>
      </c>
      <c r="I2959" s="472"/>
      <c r="J2959" s="910">
        <f>'58'!U33</f>
        <v>121369</v>
      </c>
      <c r="K2959" s="231">
        <f t="shared" ref="K2959:K3022" si="103">J2959-I2959</f>
        <v>121369</v>
      </c>
    </row>
    <row r="2960" spans="1:11">
      <c r="A2960" s="381">
        <v>2960</v>
      </c>
      <c r="B2960" s="637" t="s">
        <v>1221</v>
      </c>
      <c r="D2960" t="s">
        <v>905</v>
      </c>
      <c r="E2960" s="472"/>
      <c r="F2960" s="910">
        <f>'57'!U34</f>
        <v>0</v>
      </c>
      <c r="G2960" s="231">
        <f t="shared" si="102"/>
        <v>0</v>
      </c>
      <c r="I2960" s="472"/>
      <c r="J2960" s="910">
        <f>'58'!U34</f>
        <v>0</v>
      </c>
      <c r="K2960" s="231">
        <f t="shared" si="103"/>
        <v>0</v>
      </c>
    </row>
    <row r="2961" spans="1:11">
      <c r="A2961" s="381">
        <v>2961</v>
      </c>
      <c r="B2961" s="637" t="s">
        <v>1222</v>
      </c>
      <c r="D2961" t="s">
        <v>905</v>
      </c>
      <c r="E2961" s="472"/>
      <c r="F2961" s="910">
        <f>'57'!U35</f>
        <v>0</v>
      </c>
      <c r="G2961" s="231">
        <f t="shared" si="102"/>
        <v>0</v>
      </c>
      <c r="I2961" s="472"/>
      <c r="J2961" s="910">
        <f>'58'!U35</f>
        <v>2</v>
      </c>
      <c r="K2961" s="231">
        <f t="shared" si="103"/>
        <v>2</v>
      </c>
    </row>
    <row r="2962" spans="1:11">
      <c r="A2962" s="381">
        <v>2962</v>
      </c>
      <c r="B2962" s="637" t="s">
        <v>1223</v>
      </c>
      <c r="D2962" t="s">
        <v>905</v>
      </c>
      <c r="E2962" s="472"/>
      <c r="F2962" s="910">
        <f>'57'!U36</f>
        <v>0</v>
      </c>
      <c r="G2962" s="231">
        <f t="shared" si="102"/>
        <v>0</v>
      </c>
      <c r="I2962" s="472"/>
      <c r="J2962" s="910">
        <f>'58'!U36</f>
        <v>0</v>
      </c>
      <c r="K2962" s="231">
        <f t="shared" si="103"/>
        <v>0</v>
      </c>
    </row>
    <row r="2963" spans="1:11">
      <c r="A2963" s="381">
        <v>2963</v>
      </c>
      <c r="B2963" s="146" t="s">
        <v>136</v>
      </c>
      <c r="D2963" t="s">
        <v>905</v>
      </c>
      <c r="E2963" s="472"/>
      <c r="F2963" s="910">
        <f>'57'!U37</f>
        <v>4063</v>
      </c>
      <c r="G2963" s="231">
        <f t="shared" si="102"/>
        <v>4063</v>
      </c>
      <c r="I2963" s="472"/>
      <c r="J2963" s="910">
        <f>'58'!U37</f>
        <v>3813</v>
      </c>
      <c r="K2963" s="231">
        <f t="shared" si="103"/>
        <v>3813</v>
      </c>
    </row>
    <row r="2964" spans="1:11">
      <c r="A2964" s="381">
        <v>2964</v>
      </c>
      <c r="B2964" s="146" t="s">
        <v>137</v>
      </c>
      <c r="D2964" t="s">
        <v>905</v>
      </c>
      <c r="E2964" s="472"/>
      <c r="F2964" s="910">
        <f>'57'!U38</f>
        <v>0</v>
      </c>
      <c r="G2964" s="231">
        <f t="shared" si="102"/>
        <v>0</v>
      </c>
      <c r="I2964" s="472"/>
      <c r="J2964" s="910">
        <f>'58'!U38</f>
        <v>0</v>
      </c>
      <c r="K2964" s="231">
        <f t="shared" si="103"/>
        <v>0</v>
      </c>
    </row>
    <row r="2965" spans="1:11">
      <c r="A2965" s="381">
        <v>2965</v>
      </c>
      <c r="B2965" s="146" t="s">
        <v>299</v>
      </c>
      <c r="D2965" t="s">
        <v>905</v>
      </c>
      <c r="E2965" s="472"/>
      <c r="F2965" s="910">
        <f>'57'!U39</f>
        <v>3483</v>
      </c>
      <c r="G2965" s="231">
        <f t="shared" si="102"/>
        <v>3483</v>
      </c>
      <c r="I2965" s="472"/>
      <c r="J2965" s="910">
        <f>'58'!U39</f>
        <v>2332</v>
      </c>
      <c r="K2965" s="231">
        <f t="shared" si="103"/>
        <v>2332</v>
      </c>
    </row>
    <row r="2966" spans="1:11">
      <c r="A2966" s="381">
        <v>2966</v>
      </c>
      <c r="B2966" s="936" t="s">
        <v>1102</v>
      </c>
      <c r="D2966" t="s">
        <v>905</v>
      </c>
      <c r="E2966" s="472"/>
      <c r="G2966" s="231">
        <f t="shared" si="102"/>
        <v>0</v>
      </c>
      <c r="I2966" s="472"/>
      <c r="J2966" s="910">
        <f>'58'!U40</f>
        <v>0</v>
      </c>
      <c r="K2966" s="231">
        <f t="shared" si="103"/>
        <v>0</v>
      </c>
    </row>
    <row r="2967" spans="1:11">
      <c r="A2967" s="381">
        <v>2967</v>
      </c>
      <c r="B2967" s="146" t="s">
        <v>300</v>
      </c>
      <c r="D2967" t="s">
        <v>905</v>
      </c>
      <c r="E2967" s="472"/>
      <c r="F2967" s="910">
        <f>'57'!U41</f>
        <v>0</v>
      </c>
      <c r="G2967" s="231">
        <f t="shared" si="102"/>
        <v>0</v>
      </c>
      <c r="I2967" s="472"/>
      <c r="J2967" s="910">
        <f>'58'!U41</f>
        <v>0</v>
      </c>
      <c r="K2967" s="231">
        <f t="shared" si="103"/>
        <v>0</v>
      </c>
    </row>
    <row r="2968" spans="1:11">
      <c r="A2968" s="381">
        <v>2968</v>
      </c>
      <c r="B2968" s="146" t="s">
        <v>301</v>
      </c>
      <c r="D2968" t="s">
        <v>905</v>
      </c>
      <c r="E2968" s="472"/>
      <c r="F2968" s="910">
        <f>'57'!U42</f>
        <v>10</v>
      </c>
      <c r="G2968" s="231">
        <f t="shared" si="102"/>
        <v>10</v>
      </c>
      <c r="I2968" s="472"/>
      <c r="J2968" s="910">
        <f>'58'!U42</f>
        <v>12</v>
      </c>
      <c r="K2968" s="231">
        <f t="shared" si="103"/>
        <v>12</v>
      </c>
    </row>
    <row r="2969" spans="1:11">
      <c r="A2969" s="381">
        <v>2969</v>
      </c>
      <c r="B2969" s="146" t="s">
        <v>1324</v>
      </c>
      <c r="E2969" s="472"/>
      <c r="F2969" s="910">
        <f>'57'!U43</f>
        <v>936</v>
      </c>
      <c r="G2969" s="231">
        <f t="shared" si="102"/>
        <v>936</v>
      </c>
      <c r="I2969" s="472"/>
      <c r="J2969" s="910">
        <f>'58'!U43</f>
        <v>1094</v>
      </c>
      <c r="K2969" s="231">
        <f t="shared" si="103"/>
        <v>1094</v>
      </c>
    </row>
    <row r="2970" spans="1:11">
      <c r="A2970" s="381">
        <v>2970</v>
      </c>
      <c r="B2970" s="146" t="s">
        <v>302</v>
      </c>
      <c r="D2970" t="s">
        <v>905</v>
      </c>
      <c r="E2970" s="472"/>
      <c r="F2970" s="910">
        <f>'57'!U44</f>
        <v>0</v>
      </c>
      <c r="G2970" s="231">
        <f t="shared" si="102"/>
        <v>0</v>
      </c>
      <c r="I2970" s="472"/>
      <c r="J2970" s="910">
        <f>'58'!U44</f>
        <v>0</v>
      </c>
      <c r="K2970" s="231">
        <f t="shared" si="103"/>
        <v>0</v>
      </c>
    </row>
    <row r="2971" spans="1:11">
      <c r="A2971" s="381">
        <v>2971</v>
      </c>
      <c r="B2971" s="146" t="s">
        <v>1544</v>
      </c>
      <c r="D2971" t="s">
        <v>905</v>
      </c>
      <c r="E2971" s="472"/>
      <c r="F2971" s="910">
        <f>'57'!U45</f>
        <v>250</v>
      </c>
      <c r="G2971" s="231">
        <f t="shared" si="102"/>
        <v>250</v>
      </c>
      <c r="I2971" s="472"/>
      <c r="J2971" s="910">
        <f>'58'!U45</f>
        <v>0</v>
      </c>
      <c r="K2971" s="231">
        <f t="shared" si="103"/>
        <v>0</v>
      </c>
    </row>
    <row r="2972" spans="1:11">
      <c r="A2972" s="381">
        <v>2972</v>
      </c>
      <c r="B2972" s="146" t="s">
        <v>1545</v>
      </c>
      <c r="D2972" t="s">
        <v>905</v>
      </c>
      <c r="E2972" s="472"/>
      <c r="F2972" s="910">
        <f>'57'!U46</f>
        <v>0</v>
      </c>
      <c r="G2972" s="231">
        <f t="shared" si="102"/>
        <v>0</v>
      </c>
      <c r="I2972" s="472"/>
      <c r="J2972" s="910">
        <f>'58'!U46</f>
        <v>0</v>
      </c>
      <c r="K2972" s="231">
        <f t="shared" si="103"/>
        <v>0</v>
      </c>
    </row>
    <row r="2973" spans="1:11">
      <c r="A2973" s="381">
        <v>2973</v>
      </c>
      <c r="B2973" s="146" t="s">
        <v>115</v>
      </c>
      <c r="D2973" t="s">
        <v>905</v>
      </c>
      <c r="E2973" s="472"/>
      <c r="F2973" s="910">
        <f>'57'!U47</f>
        <v>0</v>
      </c>
      <c r="G2973" s="231">
        <f t="shared" si="102"/>
        <v>0</v>
      </c>
      <c r="I2973" s="472"/>
      <c r="J2973" s="910">
        <f>'58'!U47</f>
        <v>0</v>
      </c>
      <c r="K2973" s="231">
        <f t="shared" si="103"/>
        <v>0</v>
      </c>
    </row>
    <row r="2974" spans="1:11" ht="15.75">
      <c r="A2974" s="381">
        <v>2974</v>
      </c>
      <c r="B2974" s="341" t="s">
        <v>106</v>
      </c>
      <c r="D2974" t="s">
        <v>905</v>
      </c>
      <c r="E2974" s="472"/>
      <c r="F2974" s="910">
        <f>'57'!U48</f>
        <v>158147</v>
      </c>
      <c r="G2974" s="231">
        <f t="shared" si="102"/>
        <v>158147</v>
      </c>
      <c r="I2974" s="472"/>
      <c r="J2974" s="910">
        <f>'58'!U48</f>
        <v>128622</v>
      </c>
      <c r="K2974" s="231">
        <f t="shared" si="103"/>
        <v>128622</v>
      </c>
    </row>
    <row r="2975" spans="1:11" ht="15.75">
      <c r="A2975" s="381">
        <v>2975</v>
      </c>
      <c r="B2975" s="341" t="s">
        <v>172</v>
      </c>
      <c r="E2975" s="472"/>
      <c r="G2975" s="231">
        <f t="shared" si="102"/>
        <v>0</v>
      </c>
      <c r="I2975" s="472"/>
      <c r="K2975" s="231">
        <f t="shared" si="103"/>
        <v>0</v>
      </c>
    </row>
    <row r="2976" spans="1:11">
      <c r="A2976" s="381">
        <v>2976</v>
      </c>
      <c r="B2976" s="146" t="s">
        <v>135</v>
      </c>
      <c r="E2976" s="472"/>
      <c r="G2976" s="231">
        <f t="shared" si="102"/>
        <v>0</v>
      </c>
      <c r="I2976" s="472"/>
      <c r="K2976" s="231">
        <f t="shared" si="103"/>
        <v>0</v>
      </c>
    </row>
    <row r="2977" spans="1:11">
      <c r="A2977" s="381">
        <v>2977</v>
      </c>
      <c r="B2977" s="637" t="s">
        <v>1220</v>
      </c>
      <c r="D2977" t="s">
        <v>905</v>
      </c>
      <c r="E2977" s="472"/>
      <c r="F2977" s="910">
        <f>'57'!U52</f>
        <v>194226</v>
      </c>
      <c r="G2977" s="231">
        <f t="shared" si="102"/>
        <v>194226</v>
      </c>
      <c r="I2977" s="472"/>
      <c r="J2977" s="910">
        <f>'58'!U52</f>
        <v>145363</v>
      </c>
      <c r="K2977" s="231">
        <f t="shared" si="103"/>
        <v>145363</v>
      </c>
    </row>
    <row r="2978" spans="1:11">
      <c r="A2978" s="381">
        <v>2978</v>
      </c>
      <c r="B2978" s="637" t="s">
        <v>1221</v>
      </c>
      <c r="D2978" t="s">
        <v>905</v>
      </c>
      <c r="E2978" s="472"/>
      <c r="F2978" s="910">
        <f>'57'!U53</f>
        <v>40</v>
      </c>
      <c r="G2978" s="231">
        <f t="shared" si="102"/>
        <v>40</v>
      </c>
      <c r="I2978" s="472"/>
      <c r="J2978" s="910">
        <f>'58'!U53</f>
        <v>268</v>
      </c>
      <c r="K2978" s="231">
        <f t="shared" si="103"/>
        <v>268</v>
      </c>
    </row>
    <row r="2979" spans="1:11">
      <c r="A2979" s="381">
        <v>2979</v>
      </c>
      <c r="B2979" s="637" t="s">
        <v>1222</v>
      </c>
      <c r="D2979" t="s">
        <v>905</v>
      </c>
      <c r="E2979" s="472"/>
      <c r="F2979" s="910">
        <f>'57'!U54</f>
        <v>708</v>
      </c>
      <c r="G2979" s="231">
        <f t="shared" si="102"/>
        <v>708</v>
      </c>
      <c r="I2979" s="472"/>
      <c r="J2979" s="910">
        <f>'58'!U54</f>
        <v>595</v>
      </c>
      <c r="K2979" s="231">
        <f t="shared" si="103"/>
        <v>595</v>
      </c>
    </row>
    <row r="2980" spans="1:11">
      <c r="A2980" s="381">
        <v>2980</v>
      </c>
      <c r="B2980" s="637" t="s">
        <v>1223</v>
      </c>
      <c r="D2980" t="s">
        <v>905</v>
      </c>
      <c r="E2980" s="472"/>
      <c r="F2980" s="910">
        <f>'57'!U55</f>
        <v>0</v>
      </c>
      <c r="G2980" s="231">
        <f t="shared" si="102"/>
        <v>0</v>
      </c>
      <c r="I2980" s="472"/>
      <c r="J2980" s="910">
        <f>'58'!U55</f>
        <v>0</v>
      </c>
      <c r="K2980" s="231">
        <f t="shared" si="103"/>
        <v>0</v>
      </c>
    </row>
    <row r="2981" spans="1:11">
      <c r="A2981" s="381">
        <v>2981</v>
      </c>
      <c r="B2981" s="146" t="s">
        <v>136</v>
      </c>
      <c r="D2981" t="s">
        <v>905</v>
      </c>
      <c r="E2981" s="472"/>
      <c r="F2981" s="910">
        <f>'57'!U56</f>
        <v>4719</v>
      </c>
      <c r="G2981" s="231">
        <f t="shared" si="102"/>
        <v>4719</v>
      </c>
      <c r="I2981" s="472"/>
      <c r="J2981" s="910">
        <f>'58'!U56</f>
        <v>4582</v>
      </c>
      <c r="K2981" s="231">
        <f t="shared" si="103"/>
        <v>4582</v>
      </c>
    </row>
    <row r="2982" spans="1:11">
      <c r="A2982" s="381">
        <v>2982</v>
      </c>
      <c r="B2982" s="146" t="s">
        <v>137</v>
      </c>
      <c r="D2982" t="s">
        <v>905</v>
      </c>
      <c r="E2982" s="472"/>
      <c r="F2982" s="910">
        <f>'57'!U57</f>
        <v>0</v>
      </c>
      <c r="G2982" s="231">
        <f t="shared" si="102"/>
        <v>0</v>
      </c>
      <c r="I2982" s="472"/>
      <c r="J2982" s="910">
        <f>'58'!U57</f>
        <v>0</v>
      </c>
      <c r="K2982" s="231">
        <f t="shared" si="103"/>
        <v>0</v>
      </c>
    </row>
    <row r="2983" spans="1:11">
      <c r="A2983" s="381">
        <v>2983</v>
      </c>
      <c r="B2983" s="146" t="s">
        <v>299</v>
      </c>
      <c r="D2983" t="s">
        <v>905</v>
      </c>
      <c r="E2983" s="472"/>
      <c r="F2983" s="910">
        <f>'57'!U58</f>
        <v>5158</v>
      </c>
      <c r="G2983" s="231">
        <f t="shared" si="102"/>
        <v>5158</v>
      </c>
      <c r="I2983" s="472"/>
      <c r="J2983" s="910">
        <f>'58'!U58</f>
        <v>4025</v>
      </c>
      <c r="K2983" s="231">
        <f t="shared" si="103"/>
        <v>4025</v>
      </c>
    </row>
    <row r="2984" spans="1:11">
      <c r="A2984" s="381">
        <v>2984</v>
      </c>
      <c r="B2984" s="936" t="s">
        <v>1102</v>
      </c>
      <c r="D2984" t="s">
        <v>905</v>
      </c>
      <c r="E2984" s="472"/>
      <c r="G2984" s="231">
        <f t="shared" si="102"/>
        <v>0</v>
      </c>
      <c r="I2984" s="472"/>
      <c r="J2984" s="910">
        <f>'58'!U59</f>
        <v>0</v>
      </c>
      <c r="K2984" s="231">
        <f t="shared" si="103"/>
        <v>0</v>
      </c>
    </row>
    <row r="2985" spans="1:11">
      <c r="A2985" s="381">
        <v>2985</v>
      </c>
      <c r="B2985" s="146" t="s">
        <v>300</v>
      </c>
      <c r="D2985" t="s">
        <v>905</v>
      </c>
      <c r="E2985" s="472"/>
      <c r="F2985" s="910">
        <f>'57'!U60</f>
        <v>0</v>
      </c>
      <c r="G2985" s="231">
        <f t="shared" si="102"/>
        <v>0</v>
      </c>
      <c r="I2985" s="472"/>
      <c r="J2985" s="910">
        <f>'58'!U60</f>
        <v>0</v>
      </c>
      <c r="K2985" s="231">
        <f t="shared" si="103"/>
        <v>0</v>
      </c>
    </row>
    <row r="2986" spans="1:11">
      <c r="A2986" s="381">
        <v>2986</v>
      </c>
      <c r="B2986" s="146" t="s">
        <v>301</v>
      </c>
      <c r="D2986" t="s">
        <v>905</v>
      </c>
      <c r="E2986" s="472"/>
      <c r="F2986" s="910">
        <f>'57'!U61</f>
        <v>47</v>
      </c>
      <c r="G2986" s="231">
        <f t="shared" si="102"/>
        <v>47</v>
      </c>
      <c r="I2986" s="472"/>
      <c r="J2986" s="910">
        <f>'58'!U61</f>
        <v>48</v>
      </c>
      <c r="K2986" s="231">
        <f t="shared" si="103"/>
        <v>48</v>
      </c>
    </row>
    <row r="2987" spans="1:11">
      <c r="A2987" s="381">
        <v>2987</v>
      </c>
      <c r="B2987" s="146" t="s">
        <v>1324</v>
      </c>
      <c r="E2987" s="472"/>
      <c r="F2987" s="910">
        <f>'57'!U62</f>
        <v>969</v>
      </c>
      <c r="G2987" s="231">
        <f t="shared" si="102"/>
        <v>969</v>
      </c>
      <c r="I2987" s="472"/>
      <c r="J2987" s="910">
        <f>'58'!U62</f>
        <v>1104</v>
      </c>
      <c r="K2987" s="231">
        <f t="shared" si="103"/>
        <v>1104</v>
      </c>
    </row>
    <row r="2988" spans="1:11">
      <c r="A2988" s="381">
        <v>2988</v>
      </c>
      <c r="B2988" s="146" t="s">
        <v>302</v>
      </c>
      <c r="D2988" t="s">
        <v>905</v>
      </c>
      <c r="E2988" s="472"/>
      <c r="F2988" s="910">
        <f>'57'!U63</f>
        <v>0</v>
      </c>
      <c r="G2988" s="231">
        <f t="shared" si="102"/>
        <v>0</v>
      </c>
      <c r="I2988" s="472"/>
      <c r="J2988" s="910">
        <f>'58'!U63</f>
        <v>0</v>
      </c>
      <c r="K2988" s="231">
        <f t="shared" si="103"/>
        <v>0</v>
      </c>
    </row>
    <row r="2989" spans="1:11">
      <c r="A2989" s="381">
        <v>2989</v>
      </c>
      <c r="B2989" s="146" t="s">
        <v>1544</v>
      </c>
      <c r="D2989" t="s">
        <v>905</v>
      </c>
      <c r="E2989" s="472"/>
      <c r="F2989" s="910">
        <f>'57'!U64</f>
        <v>250</v>
      </c>
      <c r="G2989" s="231">
        <f t="shared" si="102"/>
        <v>250</v>
      </c>
      <c r="I2989" s="472"/>
      <c r="J2989" s="910">
        <f>'58'!U64</f>
        <v>0</v>
      </c>
      <c r="K2989" s="231">
        <f t="shared" si="103"/>
        <v>0</v>
      </c>
    </row>
    <row r="2990" spans="1:11">
      <c r="A2990" s="381">
        <v>2990</v>
      </c>
      <c r="B2990" s="146" t="s">
        <v>1545</v>
      </c>
      <c r="D2990" t="s">
        <v>905</v>
      </c>
      <c r="E2990" s="472"/>
      <c r="F2990" s="910">
        <f>'57'!U65</f>
        <v>0</v>
      </c>
      <c r="G2990" s="231">
        <f t="shared" si="102"/>
        <v>0</v>
      </c>
      <c r="I2990" s="472"/>
      <c r="J2990" s="910">
        <f>'58'!U65</f>
        <v>0</v>
      </c>
      <c r="K2990" s="231">
        <f t="shared" si="103"/>
        <v>0</v>
      </c>
    </row>
    <row r="2991" spans="1:11">
      <c r="A2991" s="381">
        <v>2991</v>
      </c>
      <c r="B2991" s="146" t="s">
        <v>115</v>
      </c>
      <c r="D2991" t="s">
        <v>905</v>
      </c>
      <c r="E2991" s="472"/>
      <c r="F2991" s="910">
        <f>'57'!U66</f>
        <v>5112</v>
      </c>
      <c r="G2991" s="231">
        <f t="shared" si="102"/>
        <v>5112</v>
      </c>
      <c r="I2991" s="472"/>
      <c r="J2991" s="910">
        <f>'58'!U66</f>
        <v>2488</v>
      </c>
      <c r="K2991" s="231">
        <f t="shared" si="103"/>
        <v>2488</v>
      </c>
    </row>
    <row r="2992" spans="1:11" ht="15.75">
      <c r="A2992" s="381">
        <v>2992</v>
      </c>
      <c r="B2992" s="341" t="s">
        <v>106</v>
      </c>
      <c r="D2992" t="s">
        <v>905</v>
      </c>
      <c r="E2992" s="472"/>
      <c r="F2992" s="910">
        <f>'57'!U67</f>
        <v>211229</v>
      </c>
      <c r="G2992" s="231">
        <f t="shared" si="102"/>
        <v>211229</v>
      </c>
      <c r="I2992" s="472"/>
      <c r="J2992" s="910">
        <f>'58'!U67</f>
        <v>158473</v>
      </c>
      <c r="K2992" s="231">
        <f t="shared" si="103"/>
        <v>158473</v>
      </c>
    </row>
    <row r="2993" spans="1:11" ht="15.75">
      <c r="A2993" s="381">
        <v>2993</v>
      </c>
      <c r="B2993" s="341" t="s">
        <v>308</v>
      </c>
      <c r="E2993" s="472"/>
      <c r="G2993" s="231">
        <f t="shared" si="102"/>
        <v>0</v>
      </c>
      <c r="I2993" s="472"/>
      <c r="K2993" s="231">
        <f t="shared" si="103"/>
        <v>0</v>
      </c>
    </row>
    <row r="2994" spans="1:11" ht="15.75">
      <c r="A2994" s="381">
        <v>2994</v>
      </c>
      <c r="B2994" s="341" t="s">
        <v>1022</v>
      </c>
      <c r="E2994" s="472"/>
      <c r="G2994" s="231">
        <f t="shared" si="102"/>
        <v>0</v>
      </c>
      <c r="I2994" s="472"/>
      <c r="K2994" s="231">
        <f t="shared" si="103"/>
        <v>0</v>
      </c>
    </row>
    <row r="2995" spans="1:11">
      <c r="A2995" s="381">
        <v>2995</v>
      </c>
      <c r="B2995" s="146" t="s">
        <v>135</v>
      </c>
      <c r="E2995" s="472"/>
      <c r="G2995" s="231">
        <f t="shared" si="102"/>
        <v>0</v>
      </c>
      <c r="I2995" s="472"/>
      <c r="K2995" s="231">
        <f t="shared" si="103"/>
        <v>0</v>
      </c>
    </row>
    <row r="2996" spans="1:11">
      <c r="A2996" s="381">
        <v>2996</v>
      </c>
      <c r="B2996" s="637" t="s">
        <v>1220</v>
      </c>
      <c r="E2996" s="472"/>
      <c r="F2996" s="910">
        <f>'57'!O75</f>
        <v>44821</v>
      </c>
      <c r="G2996" s="231">
        <f t="shared" si="102"/>
        <v>44821</v>
      </c>
      <c r="I2996" s="472"/>
      <c r="J2996" s="718"/>
      <c r="K2996" s="231">
        <f t="shared" si="103"/>
        <v>0</v>
      </c>
    </row>
    <row r="2997" spans="1:11">
      <c r="A2997" s="381">
        <v>2997</v>
      </c>
      <c r="B2997" s="637" t="s">
        <v>1221</v>
      </c>
      <c r="E2997" s="472"/>
      <c r="F2997" s="910">
        <f>'57'!O76</f>
        <v>40</v>
      </c>
      <c r="G2997" s="231">
        <f t="shared" si="102"/>
        <v>40</v>
      </c>
      <c r="I2997" s="472"/>
      <c r="J2997" s="718"/>
      <c r="K2997" s="231">
        <f t="shared" si="103"/>
        <v>0</v>
      </c>
    </row>
    <row r="2998" spans="1:11">
      <c r="A2998" s="381">
        <v>2998</v>
      </c>
      <c r="B2998" s="637" t="s">
        <v>1222</v>
      </c>
      <c r="E2998" s="472"/>
      <c r="F2998" s="910">
        <f>'57'!O77</f>
        <v>708</v>
      </c>
      <c r="G2998" s="231">
        <f t="shared" si="102"/>
        <v>708</v>
      </c>
      <c r="I2998" s="472"/>
      <c r="J2998" s="718"/>
      <c r="K2998" s="231">
        <f t="shared" si="103"/>
        <v>0</v>
      </c>
    </row>
    <row r="2999" spans="1:11">
      <c r="A2999" s="381">
        <v>2999</v>
      </c>
      <c r="B2999" s="637" t="s">
        <v>1223</v>
      </c>
      <c r="E2999" s="472"/>
      <c r="F2999" s="910">
        <f>'57'!O78</f>
        <v>0</v>
      </c>
      <c r="G2999" s="231">
        <f t="shared" si="102"/>
        <v>0</v>
      </c>
      <c r="I2999" s="472"/>
      <c r="J2999" s="718"/>
      <c r="K2999" s="231">
        <f t="shared" si="103"/>
        <v>0</v>
      </c>
    </row>
    <row r="3000" spans="1:11">
      <c r="A3000" s="381">
        <v>3000</v>
      </c>
      <c r="B3000" s="146" t="s">
        <v>136</v>
      </c>
      <c r="E3000" s="472"/>
      <c r="F3000" s="910">
        <f>'57'!O79</f>
        <v>656</v>
      </c>
      <c r="G3000" s="231">
        <f t="shared" si="102"/>
        <v>656</v>
      </c>
      <c r="I3000" s="472"/>
      <c r="J3000" s="718"/>
      <c r="K3000" s="231">
        <f t="shared" si="103"/>
        <v>0</v>
      </c>
    </row>
    <row r="3001" spans="1:11">
      <c r="A3001" s="381">
        <v>3001</v>
      </c>
      <c r="B3001" s="146" t="s">
        <v>137</v>
      </c>
      <c r="E3001" s="472"/>
      <c r="F3001" s="910">
        <f>'57'!O80</f>
        <v>0</v>
      </c>
      <c r="G3001" s="231">
        <f t="shared" si="102"/>
        <v>0</v>
      </c>
      <c r="I3001" s="472"/>
      <c r="J3001" s="718"/>
      <c r="K3001" s="231">
        <f t="shared" si="103"/>
        <v>0</v>
      </c>
    </row>
    <row r="3002" spans="1:11">
      <c r="A3002" s="381">
        <v>3002</v>
      </c>
      <c r="B3002" s="146" t="s">
        <v>299</v>
      </c>
      <c r="E3002" s="472"/>
      <c r="F3002" s="910">
        <f>'57'!O81</f>
        <v>1675</v>
      </c>
      <c r="G3002" s="231">
        <f t="shared" si="102"/>
        <v>1675</v>
      </c>
      <c r="I3002" s="472"/>
      <c r="J3002" s="718"/>
      <c r="K3002" s="231">
        <f t="shared" si="103"/>
        <v>0</v>
      </c>
    </row>
    <row r="3003" spans="1:11">
      <c r="A3003" s="381">
        <v>3003</v>
      </c>
      <c r="B3003" s="936" t="s">
        <v>1102</v>
      </c>
      <c r="E3003" s="472"/>
      <c r="F3003" s="718"/>
      <c r="G3003" s="231">
        <f t="shared" si="102"/>
        <v>0</v>
      </c>
      <c r="I3003" s="472"/>
      <c r="J3003" s="718"/>
      <c r="K3003" s="231">
        <f t="shared" si="103"/>
        <v>0</v>
      </c>
    </row>
    <row r="3004" spans="1:11">
      <c r="A3004" s="381">
        <v>3004</v>
      </c>
      <c r="B3004" s="146" t="s">
        <v>300</v>
      </c>
      <c r="E3004" s="472"/>
      <c r="F3004" s="910">
        <f>'57'!O83</f>
        <v>0</v>
      </c>
      <c r="G3004" s="231">
        <f t="shared" si="102"/>
        <v>0</v>
      </c>
      <c r="I3004" s="472"/>
      <c r="J3004" s="718"/>
      <c r="K3004" s="231">
        <f t="shared" si="103"/>
        <v>0</v>
      </c>
    </row>
    <row r="3005" spans="1:11">
      <c r="A3005" s="381">
        <v>3005</v>
      </c>
      <c r="B3005" s="146" t="s">
        <v>301</v>
      </c>
      <c r="E3005" s="472"/>
      <c r="F3005" s="910">
        <f>'57'!O84</f>
        <v>37</v>
      </c>
      <c r="G3005" s="231">
        <f t="shared" si="102"/>
        <v>37</v>
      </c>
      <c r="I3005" s="472"/>
      <c r="J3005" s="718"/>
      <c r="K3005" s="231">
        <f t="shared" si="103"/>
        <v>0</v>
      </c>
    </row>
    <row r="3006" spans="1:11">
      <c r="A3006" s="381">
        <v>3006</v>
      </c>
      <c r="B3006" s="146" t="s">
        <v>1324</v>
      </c>
      <c r="E3006" s="472"/>
      <c r="F3006" s="910">
        <f>'57'!O85</f>
        <v>33</v>
      </c>
      <c r="G3006" s="231">
        <f t="shared" si="102"/>
        <v>33</v>
      </c>
      <c r="I3006" s="472"/>
      <c r="J3006" s="718"/>
      <c r="K3006" s="231">
        <f t="shared" si="103"/>
        <v>0</v>
      </c>
    </row>
    <row r="3007" spans="1:11">
      <c r="A3007" s="381">
        <v>3007</v>
      </c>
      <c r="B3007" s="146" t="s">
        <v>302</v>
      </c>
      <c r="E3007" s="472"/>
      <c r="F3007" s="910">
        <f>'57'!O86</f>
        <v>0</v>
      </c>
      <c r="G3007" s="231">
        <f t="shared" si="102"/>
        <v>0</v>
      </c>
      <c r="I3007" s="472"/>
      <c r="J3007" s="718"/>
      <c r="K3007" s="231">
        <f t="shared" si="103"/>
        <v>0</v>
      </c>
    </row>
    <row r="3008" spans="1:11">
      <c r="A3008" s="381">
        <v>3008</v>
      </c>
      <c r="B3008" s="146" t="s">
        <v>1544</v>
      </c>
      <c r="E3008" s="472"/>
      <c r="F3008" s="910">
        <f>'57'!O87</f>
        <v>0</v>
      </c>
      <c r="G3008" s="231">
        <f t="shared" si="102"/>
        <v>0</v>
      </c>
      <c r="I3008" s="472"/>
      <c r="J3008" s="718"/>
      <c r="K3008" s="231">
        <f t="shared" si="103"/>
        <v>0</v>
      </c>
    </row>
    <row r="3009" spans="1:11">
      <c r="A3009" s="381">
        <v>3009</v>
      </c>
      <c r="B3009" s="146" t="s">
        <v>1545</v>
      </c>
      <c r="E3009" s="472"/>
      <c r="F3009" s="910">
        <f>'57'!O88</f>
        <v>0</v>
      </c>
      <c r="G3009" s="231">
        <f t="shared" si="102"/>
        <v>0</v>
      </c>
      <c r="I3009" s="472"/>
      <c r="J3009" s="718"/>
      <c r="K3009" s="231">
        <f t="shared" si="103"/>
        <v>0</v>
      </c>
    </row>
    <row r="3010" spans="1:11">
      <c r="A3010" s="381">
        <v>3010</v>
      </c>
      <c r="B3010" s="146" t="s">
        <v>115</v>
      </c>
      <c r="E3010" s="472"/>
      <c r="F3010" s="910">
        <f>'57'!O89</f>
        <v>5112</v>
      </c>
      <c r="G3010" s="231">
        <f t="shared" si="102"/>
        <v>5112</v>
      </c>
      <c r="I3010" s="472"/>
      <c r="J3010" s="718"/>
      <c r="K3010" s="231">
        <f t="shared" si="103"/>
        <v>0</v>
      </c>
    </row>
    <row r="3011" spans="1:11" ht="15.75">
      <c r="A3011" s="381">
        <v>3011</v>
      </c>
      <c r="B3011" s="341" t="s">
        <v>106</v>
      </c>
      <c r="E3011" s="472"/>
      <c r="F3011" s="910">
        <f>'57'!O90</f>
        <v>53082</v>
      </c>
      <c r="G3011" s="231">
        <f t="shared" si="102"/>
        <v>53082</v>
      </c>
      <c r="I3011" s="472"/>
      <c r="J3011" s="718"/>
      <c r="K3011" s="231">
        <f t="shared" si="103"/>
        <v>0</v>
      </c>
    </row>
    <row r="3012" spans="1:11" ht="15.75">
      <c r="A3012" s="381">
        <v>3012</v>
      </c>
      <c r="B3012" s="341" t="s">
        <v>1023</v>
      </c>
      <c r="E3012" s="472"/>
      <c r="G3012" s="231">
        <f t="shared" si="102"/>
        <v>0</v>
      </c>
      <c r="I3012" s="472"/>
      <c r="J3012" s="718"/>
      <c r="K3012" s="231">
        <f t="shared" si="103"/>
        <v>0</v>
      </c>
    </row>
    <row r="3013" spans="1:11">
      <c r="A3013" s="381">
        <v>3013</v>
      </c>
      <c r="B3013" s="146" t="s">
        <v>135</v>
      </c>
      <c r="E3013" s="472"/>
      <c r="G3013" s="231">
        <f t="shared" si="102"/>
        <v>0</v>
      </c>
      <c r="I3013" s="472"/>
      <c r="J3013" s="718"/>
      <c r="K3013" s="231">
        <f t="shared" si="103"/>
        <v>0</v>
      </c>
    </row>
    <row r="3014" spans="1:11">
      <c r="A3014" s="381">
        <v>3014</v>
      </c>
      <c r="B3014" s="637" t="s">
        <v>1220</v>
      </c>
      <c r="E3014" s="472"/>
      <c r="F3014" s="910">
        <f>'57'!Q75</f>
        <v>149407</v>
      </c>
      <c r="G3014" s="231">
        <f t="shared" si="102"/>
        <v>149407</v>
      </c>
      <c r="I3014" s="472"/>
      <c r="J3014" s="718"/>
      <c r="K3014" s="231">
        <f t="shared" si="103"/>
        <v>0</v>
      </c>
    </row>
    <row r="3015" spans="1:11">
      <c r="A3015" s="381">
        <v>3015</v>
      </c>
      <c r="B3015" s="637" t="s">
        <v>1221</v>
      </c>
      <c r="E3015" s="472"/>
      <c r="F3015" s="910">
        <f>'57'!Q76</f>
        <v>0</v>
      </c>
      <c r="G3015" s="231">
        <f t="shared" si="102"/>
        <v>0</v>
      </c>
      <c r="I3015" s="472"/>
      <c r="J3015" s="718"/>
      <c r="K3015" s="231">
        <f t="shared" si="103"/>
        <v>0</v>
      </c>
    </row>
    <row r="3016" spans="1:11">
      <c r="A3016" s="381">
        <v>3016</v>
      </c>
      <c r="B3016" s="637" t="s">
        <v>1222</v>
      </c>
      <c r="E3016" s="472"/>
      <c r="F3016" s="910">
        <f>'57'!Q77</f>
        <v>0</v>
      </c>
      <c r="G3016" s="231">
        <f t="shared" si="102"/>
        <v>0</v>
      </c>
      <c r="I3016" s="472"/>
      <c r="J3016" s="718"/>
      <c r="K3016" s="231">
        <f t="shared" si="103"/>
        <v>0</v>
      </c>
    </row>
    <row r="3017" spans="1:11">
      <c r="A3017" s="381">
        <v>3017</v>
      </c>
      <c r="B3017" s="637" t="s">
        <v>1223</v>
      </c>
      <c r="E3017" s="472"/>
      <c r="F3017" s="910">
        <f>'57'!Q78</f>
        <v>0</v>
      </c>
      <c r="G3017" s="231">
        <f t="shared" si="102"/>
        <v>0</v>
      </c>
      <c r="I3017" s="472"/>
      <c r="J3017" s="718"/>
      <c r="K3017" s="231">
        <f t="shared" si="103"/>
        <v>0</v>
      </c>
    </row>
    <row r="3018" spans="1:11">
      <c r="A3018" s="381">
        <v>3018</v>
      </c>
      <c r="B3018" s="146" t="s">
        <v>136</v>
      </c>
      <c r="E3018" s="472"/>
      <c r="F3018" s="910">
        <f>'57'!Q79</f>
        <v>1750</v>
      </c>
      <c r="G3018" s="231">
        <f t="shared" si="102"/>
        <v>1750</v>
      </c>
      <c r="I3018" s="472"/>
      <c r="J3018" s="718"/>
      <c r="K3018" s="231">
        <f t="shared" si="103"/>
        <v>0</v>
      </c>
    </row>
    <row r="3019" spans="1:11">
      <c r="A3019" s="381">
        <v>3019</v>
      </c>
      <c r="B3019" s="146" t="s">
        <v>137</v>
      </c>
      <c r="E3019" s="472"/>
      <c r="F3019" s="910">
        <f>'57'!Q80</f>
        <v>0</v>
      </c>
      <c r="G3019" s="231">
        <f t="shared" si="102"/>
        <v>0</v>
      </c>
      <c r="I3019" s="472"/>
      <c r="J3019" s="718"/>
      <c r="K3019" s="231">
        <f t="shared" si="103"/>
        <v>0</v>
      </c>
    </row>
    <row r="3020" spans="1:11">
      <c r="A3020" s="381">
        <v>3020</v>
      </c>
      <c r="B3020" s="146" t="s">
        <v>299</v>
      </c>
      <c r="E3020" s="472"/>
      <c r="F3020" s="910">
        <f>'57'!Q81</f>
        <v>3481</v>
      </c>
      <c r="G3020" s="231">
        <f t="shared" si="102"/>
        <v>3481</v>
      </c>
      <c r="I3020" s="472"/>
      <c r="J3020" s="718"/>
      <c r="K3020" s="231">
        <f t="shared" si="103"/>
        <v>0</v>
      </c>
    </row>
    <row r="3021" spans="1:11">
      <c r="A3021" s="381">
        <v>3021</v>
      </c>
      <c r="B3021" s="936" t="s">
        <v>1102</v>
      </c>
      <c r="E3021" s="472"/>
      <c r="F3021" s="718"/>
      <c r="G3021" s="231">
        <f t="shared" si="102"/>
        <v>0</v>
      </c>
      <c r="I3021" s="472"/>
      <c r="J3021" s="718"/>
      <c r="K3021" s="231">
        <f t="shared" si="103"/>
        <v>0</v>
      </c>
    </row>
    <row r="3022" spans="1:11">
      <c r="A3022" s="381">
        <v>3022</v>
      </c>
      <c r="B3022" s="146" t="s">
        <v>300</v>
      </c>
      <c r="E3022" s="472"/>
      <c r="F3022" s="910">
        <f>'57'!Q83</f>
        <v>0</v>
      </c>
      <c r="G3022" s="231">
        <f t="shared" si="102"/>
        <v>0</v>
      </c>
      <c r="I3022" s="472"/>
      <c r="J3022" s="718"/>
      <c r="K3022" s="231">
        <f t="shared" si="103"/>
        <v>0</v>
      </c>
    </row>
    <row r="3023" spans="1:11">
      <c r="A3023" s="381">
        <v>3023</v>
      </c>
      <c r="B3023" s="146" t="s">
        <v>301</v>
      </c>
      <c r="E3023" s="472"/>
      <c r="F3023" s="910">
        <f>'57'!Q84</f>
        <v>10</v>
      </c>
      <c r="G3023" s="231">
        <f t="shared" ref="G3023:G3086" si="104">F3023-E3023</f>
        <v>10</v>
      </c>
      <c r="I3023" s="472"/>
      <c r="J3023" s="718"/>
      <c r="K3023" s="231">
        <f t="shared" ref="K3023:K3086" si="105">J3023-I3023</f>
        <v>0</v>
      </c>
    </row>
    <row r="3024" spans="1:11">
      <c r="A3024" s="381">
        <v>3024</v>
      </c>
      <c r="B3024" s="146" t="s">
        <v>1324</v>
      </c>
      <c r="E3024" s="472"/>
      <c r="F3024" s="910">
        <f>'57'!Q85</f>
        <v>63</v>
      </c>
      <c r="G3024" s="231">
        <f t="shared" si="104"/>
        <v>63</v>
      </c>
      <c r="I3024" s="472"/>
      <c r="J3024" s="718"/>
      <c r="K3024" s="231">
        <f t="shared" si="105"/>
        <v>0</v>
      </c>
    </row>
    <row r="3025" spans="1:11">
      <c r="A3025" s="381">
        <v>3025</v>
      </c>
      <c r="B3025" s="146" t="s">
        <v>302</v>
      </c>
      <c r="E3025" s="472"/>
      <c r="F3025" s="910">
        <f>'57'!Q86</f>
        <v>0</v>
      </c>
      <c r="G3025" s="231">
        <f t="shared" si="104"/>
        <v>0</v>
      </c>
      <c r="I3025" s="472"/>
      <c r="J3025" s="718"/>
      <c r="K3025" s="231">
        <f t="shared" si="105"/>
        <v>0</v>
      </c>
    </row>
    <row r="3026" spans="1:11">
      <c r="A3026" s="381">
        <v>3026</v>
      </c>
      <c r="B3026" s="146" t="s">
        <v>1544</v>
      </c>
      <c r="E3026" s="472"/>
      <c r="F3026" s="910">
        <f>'57'!Q87</f>
        <v>0</v>
      </c>
      <c r="G3026" s="231">
        <f t="shared" si="104"/>
        <v>0</v>
      </c>
      <c r="I3026" s="472"/>
      <c r="J3026" s="718"/>
      <c r="K3026" s="231">
        <f t="shared" si="105"/>
        <v>0</v>
      </c>
    </row>
    <row r="3027" spans="1:11">
      <c r="A3027" s="381">
        <v>3027</v>
      </c>
      <c r="B3027" s="146" t="s">
        <v>1545</v>
      </c>
      <c r="E3027" s="472"/>
      <c r="F3027" s="910">
        <f>'57'!Q88</f>
        <v>0</v>
      </c>
      <c r="G3027" s="231">
        <f t="shared" si="104"/>
        <v>0</v>
      </c>
      <c r="I3027" s="472"/>
      <c r="J3027" s="718"/>
      <c r="K3027" s="231">
        <f t="shared" si="105"/>
        <v>0</v>
      </c>
    </row>
    <row r="3028" spans="1:11">
      <c r="A3028" s="381">
        <v>3028</v>
      </c>
      <c r="B3028" s="146" t="s">
        <v>115</v>
      </c>
      <c r="E3028" s="472"/>
      <c r="F3028" s="910">
        <f>'57'!Q89</f>
        <v>0</v>
      </c>
      <c r="G3028" s="231">
        <f t="shared" si="104"/>
        <v>0</v>
      </c>
      <c r="I3028" s="472"/>
      <c r="J3028" s="718"/>
      <c r="K3028" s="231">
        <f t="shared" si="105"/>
        <v>0</v>
      </c>
    </row>
    <row r="3029" spans="1:11" ht="15.75">
      <c r="A3029" s="381">
        <v>3029</v>
      </c>
      <c r="B3029" s="341" t="s">
        <v>106</v>
      </c>
      <c r="E3029" s="472"/>
      <c r="F3029" s="910">
        <f>'57'!Q90</f>
        <v>154711</v>
      </c>
      <c r="G3029" s="231">
        <f t="shared" si="104"/>
        <v>154711</v>
      </c>
      <c r="I3029" s="472"/>
      <c r="J3029" s="718"/>
      <c r="K3029" s="231">
        <f t="shared" si="105"/>
        <v>0</v>
      </c>
    </row>
    <row r="3030" spans="1:11" ht="15.75">
      <c r="A3030" s="381">
        <v>3030</v>
      </c>
      <c r="B3030" s="341" t="s">
        <v>309</v>
      </c>
      <c r="E3030" s="472"/>
      <c r="G3030" s="231">
        <f t="shared" si="104"/>
        <v>0</v>
      </c>
      <c r="I3030" s="472"/>
      <c r="J3030" s="718"/>
      <c r="K3030" s="231">
        <f t="shared" si="105"/>
        <v>0</v>
      </c>
    </row>
    <row r="3031" spans="1:11">
      <c r="A3031" s="381">
        <v>3031</v>
      </c>
      <c r="B3031" s="146" t="s">
        <v>135</v>
      </c>
      <c r="E3031" s="472"/>
      <c r="G3031" s="231">
        <f t="shared" si="104"/>
        <v>0</v>
      </c>
      <c r="I3031" s="472"/>
      <c r="J3031" s="718"/>
      <c r="K3031" s="231">
        <f t="shared" si="105"/>
        <v>0</v>
      </c>
    </row>
    <row r="3032" spans="1:11">
      <c r="A3032" s="381">
        <v>3032</v>
      </c>
      <c r="B3032" s="637" t="s">
        <v>1220</v>
      </c>
      <c r="E3032" s="472"/>
      <c r="F3032" s="910">
        <f>'57'!S75</f>
        <v>0</v>
      </c>
      <c r="G3032" s="231">
        <f t="shared" si="104"/>
        <v>0</v>
      </c>
      <c r="I3032" s="472"/>
      <c r="J3032" s="718"/>
      <c r="K3032" s="231">
        <f t="shared" si="105"/>
        <v>0</v>
      </c>
    </row>
    <row r="3033" spans="1:11">
      <c r="A3033" s="381">
        <v>3033</v>
      </c>
      <c r="B3033" s="637" t="s">
        <v>1221</v>
      </c>
      <c r="E3033" s="472"/>
      <c r="F3033" s="910">
        <f>'57'!S76</f>
        <v>0</v>
      </c>
      <c r="G3033" s="231">
        <f t="shared" si="104"/>
        <v>0</v>
      </c>
      <c r="I3033" s="472"/>
      <c r="J3033" s="718"/>
      <c r="K3033" s="231">
        <f t="shared" si="105"/>
        <v>0</v>
      </c>
    </row>
    <row r="3034" spans="1:11">
      <c r="A3034" s="381">
        <v>3034</v>
      </c>
      <c r="B3034" s="637" t="s">
        <v>1222</v>
      </c>
      <c r="E3034" s="472"/>
      <c r="F3034" s="910">
        <f>'57'!S77</f>
        <v>0</v>
      </c>
      <c r="G3034" s="231">
        <f t="shared" si="104"/>
        <v>0</v>
      </c>
      <c r="I3034" s="472"/>
      <c r="J3034" s="718"/>
      <c r="K3034" s="231">
        <f t="shared" si="105"/>
        <v>0</v>
      </c>
    </row>
    <row r="3035" spans="1:11">
      <c r="A3035" s="381">
        <v>3035</v>
      </c>
      <c r="B3035" s="637" t="s">
        <v>1223</v>
      </c>
      <c r="E3035" s="472"/>
      <c r="F3035" s="910">
        <f>'57'!S78</f>
        <v>0</v>
      </c>
      <c r="G3035" s="231">
        <f t="shared" si="104"/>
        <v>0</v>
      </c>
      <c r="I3035" s="472"/>
      <c r="J3035" s="718"/>
      <c r="K3035" s="231">
        <f t="shared" si="105"/>
        <v>0</v>
      </c>
    </row>
    <row r="3036" spans="1:11">
      <c r="A3036" s="381">
        <v>3036</v>
      </c>
      <c r="B3036" s="146" t="s">
        <v>136</v>
      </c>
      <c r="E3036" s="472"/>
      <c r="F3036" s="910">
        <f>'57'!S79</f>
        <v>2314</v>
      </c>
      <c r="G3036" s="231">
        <f t="shared" si="104"/>
        <v>2314</v>
      </c>
      <c r="I3036" s="472"/>
      <c r="J3036" s="718"/>
      <c r="K3036" s="231">
        <f t="shared" si="105"/>
        <v>0</v>
      </c>
    </row>
    <row r="3037" spans="1:11">
      <c r="A3037" s="381">
        <v>3037</v>
      </c>
      <c r="B3037" s="146" t="s">
        <v>137</v>
      </c>
      <c r="E3037" s="472"/>
      <c r="F3037" s="910">
        <f>'57'!S80</f>
        <v>0</v>
      </c>
      <c r="G3037" s="231">
        <f t="shared" si="104"/>
        <v>0</v>
      </c>
      <c r="I3037" s="472"/>
      <c r="J3037" s="718"/>
      <c r="K3037" s="231">
        <f t="shared" si="105"/>
        <v>0</v>
      </c>
    </row>
    <row r="3038" spans="1:11">
      <c r="A3038" s="381">
        <v>3038</v>
      </c>
      <c r="B3038" s="146" t="s">
        <v>299</v>
      </c>
      <c r="E3038" s="472"/>
      <c r="F3038" s="910">
        <f>'57'!S81</f>
        <v>0</v>
      </c>
      <c r="G3038" s="231">
        <f t="shared" si="104"/>
        <v>0</v>
      </c>
      <c r="I3038" s="472"/>
      <c r="J3038" s="718"/>
      <c r="K3038" s="231">
        <f t="shared" si="105"/>
        <v>0</v>
      </c>
    </row>
    <row r="3039" spans="1:11">
      <c r="A3039" s="381">
        <v>3039</v>
      </c>
      <c r="B3039" s="936" t="s">
        <v>1102</v>
      </c>
      <c r="E3039" s="472"/>
      <c r="F3039" s="718"/>
      <c r="G3039" s="231">
        <f t="shared" si="104"/>
        <v>0</v>
      </c>
      <c r="I3039" s="472"/>
      <c r="J3039" s="718"/>
      <c r="K3039" s="231">
        <f t="shared" si="105"/>
        <v>0</v>
      </c>
    </row>
    <row r="3040" spans="1:11">
      <c r="A3040" s="381">
        <v>3040</v>
      </c>
      <c r="B3040" s="146" t="s">
        <v>300</v>
      </c>
      <c r="E3040" s="472"/>
      <c r="F3040" s="910">
        <f>'57'!S83</f>
        <v>0</v>
      </c>
      <c r="G3040" s="231">
        <f t="shared" si="104"/>
        <v>0</v>
      </c>
      <c r="I3040" s="472"/>
      <c r="J3040" s="718"/>
      <c r="K3040" s="231">
        <f t="shared" si="105"/>
        <v>0</v>
      </c>
    </row>
    <row r="3041" spans="1:11">
      <c r="A3041" s="381">
        <v>3041</v>
      </c>
      <c r="B3041" s="146" t="s">
        <v>301</v>
      </c>
      <c r="E3041" s="472"/>
      <c r="F3041" s="910">
        <f>'57'!S84</f>
        <v>0</v>
      </c>
      <c r="G3041" s="231">
        <f t="shared" si="104"/>
        <v>0</v>
      </c>
      <c r="I3041" s="472"/>
      <c r="J3041" s="718"/>
      <c r="K3041" s="231">
        <f t="shared" si="105"/>
        <v>0</v>
      </c>
    </row>
    <row r="3042" spans="1:11">
      <c r="A3042" s="381">
        <v>3042</v>
      </c>
      <c r="B3042" s="146" t="s">
        <v>1324</v>
      </c>
      <c r="E3042" s="472"/>
      <c r="F3042" s="910">
        <f>'57'!S85</f>
        <v>873</v>
      </c>
      <c r="G3042" s="231">
        <f t="shared" si="104"/>
        <v>873</v>
      </c>
      <c r="I3042" s="472"/>
      <c r="J3042" s="718"/>
      <c r="K3042" s="231">
        <f t="shared" si="105"/>
        <v>0</v>
      </c>
    </row>
    <row r="3043" spans="1:11">
      <c r="A3043" s="381">
        <v>3043</v>
      </c>
      <c r="B3043" s="146" t="s">
        <v>302</v>
      </c>
      <c r="E3043" s="472"/>
      <c r="F3043" s="910">
        <f>'57'!S86</f>
        <v>0</v>
      </c>
      <c r="G3043" s="231">
        <f t="shared" si="104"/>
        <v>0</v>
      </c>
      <c r="I3043" s="472"/>
      <c r="J3043" s="718"/>
      <c r="K3043" s="231">
        <f t="shared" si="105"/>
        <v>0</v>
      </c>
    </row>
    <row r="3044" spans="1:11">
      <c r="A3044" s="381">
        <v>3044</v>
      </c>
      <c r="B3044" s="146" t="s">
        <v>1544</v>
      </c>
      <c r="E3044" s="472"/>
      <c r="F3044" s="910">
        <f>'57'!S87</f>
        <v>250</v>
      </c>
      <c r="G3044" s="231">
        <f t="shared" si="104"/>
        <v>250</v>
      </c>
      <c r="I3044" s="472"/>
      <c r="J3044" s="718"/>
      <c r="K3044" s="231">
        <f t="shared" si="105"/>
        <v>0</v>
      </c>
    </row>
    <row r="3045" spans="1:11">
      <c r="A3045" s="381">
        <v>3045</v>
      </c>
      <c r="B3045" s="146" t="s">
        <v>1545</v>
      </c>
      <c r="E3045" s="472"/>
      <c r="F3045" s="910">
        <f>'57'!S88</f>
        <v>0</v>
      </c>
      <c r="G3045" s="231">
        <f t="shared" si="104"/>
        <v>0</v>
      </c>
      <c r="I3045" s="472"/>
      <c r="J3045" s="718"/>
      <c r="K3045" s="231">
        <f t="shared" si="105"/>
        <v>0</v>
      </c>
    </row>
    <row r="3046" spans="1:11">
      <c r="A3046" s="381">
        <v>3046</v>
      </c>
      <c r="B3046" s="146" t="s">
        <v>115</v>
      </c>
      <c r="E3046" s="472"/>
      <c r="F3046" s="910">
        <f>'57'!S89</f>
        <v>0</v>
      </c>
      <c r="G3046" s="231">
        <f t="shared" si="104"/>
        <v>0</v>
      </c>
      <c r="I3046" s="472"/>
      <c r="J3046" s="718"/>
      <c r="K3046" s="231">
        <f t="shared" si="105"/>
        <v>0</v>
      </c>
    </row>
    <row r="3047" spans="1:11" ht="15.75">
      <c r="A3047" s="381">
        <v>3047</v>
      </c>
      <c r="B3047" s="341" t="s">
        <v>106</v>
      </c>
      <c r="E3047" s="472"/>
      <c r="F3047" s="910">
        <f>'57'!S90</f>
        <v>3437</v>
      </c>
      <c r="G3047" s="231">
        <f t="shared" si="104"/>
        <v>3437</v>
      </c>
      <c r="I3047" s="472"/>
      <c r="J3047" s="718"/>
      <c r="K3047" s="231">
        <f t="shared" si="105"/>
        <v>0</v>
      </c>
    </row>
    <row r="3048" spans="1:11" ht="15.75">
      <c r="A3048" s="381">
        <v>3048</v>
      </c>
      <c r="B3048" s="341" t="s">
        <v>172</v>
      </c>
      <c r="E3048" s="472"/>
      <c r="G3048" s="231">
        <f t="shared" si="104"/>
        <v>0</v>
      </c>
      <c r="I3048" s="472"/>
      <c r="J3048" s="718"/>
      <c r="K3048" s="231">
        <f t="shared" si="105"/>
        <v>0</v>
      </c>
    </row>
    <row r="3049" spans="1:11">
      <c r="A3049" s="381">
        <v>3049</v>
      </c>
      <c r="B3049" s="146" t="s">
        <v>135</v>
      </c>
      <c r="E3049" s="472"/>
      <c r="G3049" s="231">
        <f t="shared" si="104"/>
        <v>0</v>
      </c>
      <c r="I3049" s="472"/>
      <c r="J3049" s="718"/>
      <c r="K3049" s="231">
        <f t="shared" si="105"/>
        <v>0</v>
      </c>
    </row>
    <row r="3050" spans="1:11">
      <c r="A3050" s="381">
        <v>3050</v>
      </c>
      <c r="B3050" s="637" t="s">
        <v>1220</v>
      </c>
      <c r="E3050" s="472"/>
      <c r="F3050" s="910">
        <f>'57'!U75</f>
        <v>194228</v>
      </c>
      <c r="G3050" s="231">
        <f t="shared" si="104"/>
        <v>194228</v>
      </c>
      <c r="I3050" s="472"/>
      <c r="J3050" s="718"/>
      <c r="K3050" s="231">
        <f t="shared" si="105"/>
        <v>0</v>
      </c>
    </row>
    <row r="3051" spans="1:11">
      <c r="A3051" s="381">
        <v>3051</v>
      </c>
      <c r="B3051" s="637" t="s">
        <v>1221</v>
      </c>
      <c r="E3051" s="472"/>
      <c r="F3051" s="910">
        <f>'57'!U76</f>
        <v>40</v>
      </c>
      <c r="G3051" s="231">
        <f t="shared" si="104"/>
        <v>40</v>
      </c>
      <c r="I3051" s="472"/>
      <c r="J3051" s="718"/>
      <c r="K3051" s="231">
        <f t="shared" si="105"/>
        <v>0</v>
      </c>
    </row>
    <row r="3052" spans="1:11">
      <c r="A3052" s="381">
        <v>3052</v>
      </c>
      <c r="B3052" s="637" t="s">
        <v>1222</v>
      </c>
      <c r="E3052" s="472"/>
      <c r="F3052" s="910">
        <f>'57'!U77</f>
        <v>708</v>
      </c>
      <c r="G3052" s="231">
        <f t="shared" si="104"/>
        <v>708</v>
      </c>
      <c r="I3052" s="472"/>
      <c r="J3052" s="718"/>
      <c r="K3052" s="231">
        <f t="shared" si="105"/>
        <v>0</v>
      </c>
    </row>
    <row r="3053" spans="1:11">
      <c r="A3053" s="381">
        <v>3053</v>
      </c>
      <c r="B3053" s="637" t="s">
        <v>1223</v>
      </c>
      <c r="E3053" s="472"/>
      <c r="F3053" s="910">
        <f>'57'!U78</f>
        <v>0</v>
      </c>
      <c r="G3053" s="231">
        <f t="shared" si="104"/>
        <v>0</v>
      </c>
      <c r="I3053" s="472"/>
      <c r="J3053" s="718"/>
      <c r="K3053" s="231">
        <f t="shared" si="105"/>
        <v>0</v>
      </c>
    </row>
    <row r="3054" spans="1:11">
      <c r="A3054" s="381">
        <v>3054</v>
      </c>
      <c r="B3054" s="146" t="s">
        <v>136</v>
      </c>
      <c r="E3054" s="472"/>
      <c r="F3054" s="910">
        <f>'57'!U79</f>
        <v>4720</v>
      </c>
      <c r="G3054" s="231">
        <f t="shared" si="104"/>
        <v>4720</v>
      </c>
      <c r="I3054" s="472"/>
      <c r="J3054" s="718"/>
      <c r="K3054" s="231">
        <f t="shared" si="105"/>
        <v>0</v>
      </c>
    </row>
    <row r="3055" spans="1:11">
      <c r="A3055" s="381">
        <v>3055</v>
      </c>
      <c r="B3055" s="146" t="s">
        <v>137</v>
      </c>
      <c r="E3055" s="472"/>
      <c r="F3055" s="910">
        <f>'57'!U80</f>
        <v>0</v>
      </c>
      <c r="G3055" s="231">
        <f t="shared" si="104"/>
        <v>0</v>
      </c>
      <c r="I3055" s="472"/>
      <c r="J3055" s="718"/>
      <c r="K3055" s="231">
        <f t="shared" si="105"/>
        <v>0</v>
      </c>
    </row>
    <row r="3056" spans="1:11">
      <c r="A3056" s="381">
        <v>3056</v>
      </c>
      <c r="B3056" s="146" t="s">
        <v>299</v>
      </c>
      <c r="E3056" s="472"/>
      <c r="F3056" s="910">
        <f>'57'!U81</f>
        <v>5156</v>
      </c>
      <c r="G3056" s="231">
        <f t="shared" si="104"/>
        <v>5156</v>
      </c>
      <c r="I3056" s="472"/>
      <c r="J3056" s="718"/>
      <c r="K3056" s="231">
        <f t="shared" si="105"/>
        <v>0</v>
      </c>
    </row>
    <row r="3057" spans="1:11">
      <c r="A3057" s="381">
        <v>3057</v>
      </c>
      <c r="B3057" s="936" t="s">
        <v>1102</v>
      </c>
      <c r="E3057" s="472"/>
      <c r="G3057" s="231">
        <f t="shared" si="104"/>
        <v>0</v>
      </c>
      <c r="I3057" s="472"/>
      <c r="J3057" s="718"/>
      <c r="K3057" s="231">
        <f t="shared" si="105"/>
        <v>0</v>
      </c>
    </row>
    <row r="3058" spans="1:11">
      <c r="A3058" s="381">
        <v>3058</v>
      </c>
      <c r="B3058" s="146" t="s">
        <v>300</v>
      </c>
      <c r="E3058" s="472"/>
      <c r="F3058" s="910">
        <f>'57'!U83</f>
        <v>0</v>
      </c>
      <c r="G3058" s="231">
        <f t="shared" si="104"/>
        <v>0</v>
      </c>
      <c r="I3058" s="472"/>
      <c r="J3058" s="718"/>
      <c r="K3058" s="231">
        <f t="shared" si="105"/>
        <v>0</v>
      </c>
    </row>
    <row r="3059" spans="1:11">
      <c r="A3059" s="381">
        <v>3059</v>
      </c>
      <c r="B3059" s="146" t="s">
        <v>301</v>
      </c>
      <c r="E3059" s="472"/>
      <c r="F3059" s="910">
        <f>'57'!U84</f>
        <v>47</v>
      </c>
      <c r="G3059" s="231">
        <f t="shared" si="104"/>
        <v>47</v>
      </c>
      <c r="I3059" s="472"/>
      <c r="J3059" s="718"/>
      <c r="K3059" s="231">
        <f t="shared" si="105"/>
        <v>0</v>
      </c>
    </row>
    <row r="3060" spans="1:11">
      <c r="A3060" s="381">
        <v>3060</v>
      </c>
      <c r="B3060" s="146" t="s">
        <v>1324</v>
      </c>
      <c r="E3060" s="472"/>
      <c r="F3060" s="910">
        <f>'57'!U85</f>
        <v>969</v>
      </c>
      <c r="G3060" s="231">
        <f t="shared" si="104"/>
        <v>969</v>
      </c>
      <c r="I3060" s="472"/>
      <c r="J3060" s="718"/>
      <c r="K3060" s="231">
        <f t="shared" si="105"/>
        <v>0</v>
      </c>
    </row>
    <row r="3061" spans="1:11">
      <c r="A3061" s="381">
        <v>3061</v>
      </c>
      <c r="B3061" s="146" t="s">
        <v>302</v>
      </c>
      <c r="E3061" s="472"/>
      <c r="F3061" s="910">
        <f>'57'!U86</f>
        <v>0</v>
      </c>
      <c r="G3061" s="231">
        <f t="shared" si="104"/>
        <v>0</v>
      </c>
      <c r="I3061" s="472"/>
      <c r="J3061" s="718"/>
      <c r="K3061" s="231">
        <f t="shared" si="105"/>
        <v>0</v>
      </c>
    </row>
    <row r="3062" spans="1:11">
      <c r="A3062" s="381">
        <v>3062</v>
      </c>
      <c r="B3062" s="146" t="s">
        <v>1544</v>
      </c>
      <c r="E3062" s="472"/>
      <c r="F3062" s="910">
        <f>'57'!U87</f>
        <v>250</v>
      </c>
      <c r="G3062" s="231">
        <f t="shared" si="104"/>
        <v>250</v>
      </c>
      <c r="I3062" s="472"/>
      <c r="J3062" s="718"/>
      <c r="K3062" s="231">
        <f t="shared" si="105"/>
        <v>0</v>
      </c>
    </row>
    <row r="3063" spans="1:11">
      <c r="A3063" s="381">
        <v>3063</v>
      </c>
      <c r="B3063" s="146" t="s">
        <v>1545</v>
      </c>
      <c r="E3063" s="472"/>
      <c r="F3063" s="910">
        <f>'57'!U88</f>
        <v>0</v>
      </c>
      <c r="G3063" s="231">
        <f t="shared" si="104"/>
        <v>0</v>
      </c>
      <c r="I3063" s="472"/>
      <c r="J3063" s="718"/>
      <c r="K3063" s="231">
        <f t="shared" si="105"/>
        <v>0</v>
      </c>
    </row>
    <row r="3064" spans="1:11">
      <c r="A3064" s="381">
        <v>3064</v>
      </c>
      <c r="B3064" s="146" t="s">
        <v>115</v>
      </c>
      <c r="E3064" s="472"/>
      <c r="F3064" s="910">
        <f>'57'!U89</f>
        <v>5112</v>
      </c>
      <c r="G3064" s="231">
        <f t="shared" si="104"/>
        <v>5112</v>
      </c>
      <c r="I3064" s="472"/>
      <c r="J3064" s="718"/>
      <c r="K3064" s="231">
        <f t="shared" si="105"/>
        <v>0</v>
      </c>
    </row>
    <row r="3065" spans="1:11" ht="15.75">
      <c r="A3065" s="381">
        <v>3065</v>
      </c>
      <c r="B3065" s="341" t="s">
        <v>106</v>
      </c>
      <c r="E3065" s="472"/>
      <c r="F3065" s="910">
        <f>'57'!U90</f>
        <v>211230</v>
      </c>
      <c r="G3065" s="231">
        <f t="shared" si="104"/>
        <v>211230</v>
      </c>
      <c r="I3065" s="472"/>
      <c r="J3065" s="718"/>
      <c r="K3065" s="231">
        <f t="shared" si="105"/>
        <v>0</v>
      </c>
    </row>
    <row r="3066" spans="1:11" ht="15.75">
      <c r="A3066" s="381">
        <v>3066</v>
      </c>
      <c r="B3066" s="937" t="s">
        <v>1146</v>
      </c>
      <c r="E3066" s="472"/>
      <c r="F3066" s="718"/>
      <c r="G3066" s="231">
        <f t="shared" si="104"/>
        <v>0</v>
      </c>
      <c r="I3066" s="472"/>
      <c r="J3066" s="718"/>
      <c r="K3066" s="231">
        <f t="shared" si="105"/>
        <v>0</v>
      </c>
    </row>
    <row r="3067" spans="1:11" ht="15.75">
      <c r="A3067" s="381">
        <v>3067</v>
      </c>
      <c r="B3067" s="937" t="s">
        <v>680</v>
      </c>
      <c r="E3067" s="472"/>
      <c r="F3067" s="718"/>
      <c r="G3067" s="231">
        <f t="shared" si="104"/>
        <v>0</v>
      </c>
      <c r="I3067" s="472"/>
      <c r="J3067" s="718"/>
      <c r="K3067" s="231">
        <f t="shared" si="105"/>
        <v>0</v>
      </c>
    </row>
    <row r="3068" spans="1:11" ht="15.75">
      <c r="A3068" s="381">
        <v>3068</v>
      </c>
      <c r="B3068" s="937" t="s">
        <v>271</v>
      </c>
      <c r="E3068" s="472"/>
      <c r="F3068" s="718"/>
      <c r="G3068" s="231">
        <f t="shared" si="104"/>
        <v>0</v>
      </c>
      <c r="I3068" s="472"/>
      <c r="J3068" s="718"/>
      <c r="K3068" s="231">
        <f t="shared" si="105"/>
        <v>0</v>
      </c>
    </row>
    <row r="3069" spans="1:11">
      <c r="A3069" s="381">
        <v>3069</v>
      </c>
      <c r="B3069" s="936" t="s">
        <v>135</v>
      </c>
      <c r="E3069" s="472"/>
      <c r="F3069" s="718"/>
      <c r="G3069" s="231">
        <f t="shared" si="104"/>
        <v>0</v>
      </c>
      <c r="I3069" s="472"/>
      <c r="J3069" s="718"/>
      <c r="K3069" s="231">
        <f t="shared" si="105"/>
        <v>0</v>
      </c>
    </row>
    <row r="3070" spans="1:11">
      <c r="A3070" s="381">
        <v>3070</v>
      </c>
      <c r="B3070" s="938" t="s">
        <v>1220</v>
      </c>
      <c r="E3070" s="472"/>
      <c r="F3070" s="718"/>
      <c r="G3070" s="231">
        <f t="shared" si="104"/>
        <v>0</v>
      </c>
      <c r="I3070" s="472"/>
      <c r="J3070" s="718"/>
      <c r="K3070" s="231">
        <f t="shared" si="105"/>
        <v>0</v>
      </c>
    </row>
    <row r="3071" spans="1:11">
      <c r="A3071" s="381">
        <v>3071</v>
      </c>
      <c r="B3071" s="938" t="s">
        <v>1221</v>
      </c>
      <c r="E3071" s="472"/>
      <c r="F3071" s="718"/>
      <c r="G3071" s="231">
        <f t="shared" si="104"/>
        <v>0</v>
      </c>
      <c r="I3071" s="472"/>
      <c r="J3071" s="718"/>
      <c r="K3071" s="231">
        <f t="shared" si="105"/>
        <v>0</v>
      </c>
    </row>
    <row r="3072" spans="1:11">
      <c r="A3072" s="381">
        <v>3072</v>
      </c>
      <c r="B3072" s="938" t="s">
        <v>1222</v>
      </c>
      <c r="E3072" s="472"/>
      <c r="F3072" s="718"/>
      <c r="G3072" s="231">
        <f t="shared" si="104"/>
        <v>0</v>
      </c>
      <c r="I3072" s="472"/>
      <c r="J3072" s="718"/>
      <c r="K3072" s="231">
        <f t="shared" si="105"/>
        <v>0</v>
      </c>
    </row>
    <row r="3073" spans="1:11">
      <c r="A3073" s="381">
        <v>3073</v>
      </c>
      <c r="B3073" s="938" t="s">
        <v>1223</v>
      </c>
      <c r="E3073" s="472"/>
      <c r="F3073" s="718"/>
      <c r="G3073" s="231">
        <f t="shared" si="104"/>
        <v>0</v>
      </c>
      <c r="I3073" s="472"/>
      <c r="J3073" s="718"/>
      <c r="K3073" s="231">
        <f t="shared" si="105"/>
        <v>0</v>
      </c>
    </row>
    <row r="3074" spans="1:11">
      <c r="A3074" s="381">
        <v>3074</v>
      </c>
      <c r="B3074" s="936" t="s">
        <v>136</v>
      </c>
      <c r="E3074" s="472"/>
      <c r="F3074" s="718"/>
      <c r="G3074" s="231">
        <f t="shared" si="104"/>
        <v>0</v>
      </c>
      <c r="I3074" s="472"/>
      <c r="J3074" s="718"/>
      <c r="K3074" s="231">
        <f t="shared" si="105"/>
        <v>0</v>
      </c>
    </row>
    <row r="3075" spans="1:11">
      <c r="A3075" s="381">
        <v>3075</v>
      </c>
      <c r="B3075" s="936" t="s">
        <v>137</v>
      </c>
      <c r="E3075" s="472"/>
      <c r="F3075" s="718"/>
      <c r="G3075" s="231">
        <f t="shared" si="104"/>
        <v>0</v>
      </c>
      <c r="I3075" s="472"/>
      <c r="J3075" s="718"/>
      <c r="K3075" s="231">
        <f t="shared" si="105"/>
        <v>0</v>
      </c>
    </row>
    <row r="3076" spans="1:11">
      <c r="A3076" s="381">
        <v>3076</v>
      </c>
      <c r="B3076" s="936" t="s">
        <v>299</v>
      </c>
      <c r="E3076" s="472"/>
      <c r="F3076" s="718"/>
      <c r="G3076" s="231">
        <f t="shared" si="104"/>
        <v>0</v>
      </c>
      <c r="I3076" s="472"/>
      <c r="J3076" s="718"/>
      <c r="K3076" s="231">
        <f t="shared" si="105"/>
        <v>0</v>
      </c>
    </row>
    <row r="3077" spans="1:11">
      <c r="A3077" s="381">
        <v>3077</v>
      </c>
      <c r="B3077" s="936" t="s">
        <v>1102</v>
      </c>
      <c r="E3077" s="472"/>
      <c r="F3077" s="718"/>
      <c r="G3077" s="231">
        <f t="shared" si="104"/>
        <v>0</v>
      </c>
      <c r="I3077" s="472"/>
      <c r="J3077" s="718"/>
      <c r="K3077" s="231">
        <f t="shared" si="105"/>
        <v>0</v>
      </c>
    </row>
    <row r="3078" spans="1:11">
      <c r="A3078" s="381">
        <v>3078</v>
      </c>
      <c r="B3078" s="936" t="s">
        <v>300</v>
      </c>
      <c r="E3078" s="472"/>
      <c r="F3078" s="718"/>
      <c r="G3078" s="231">
        <f t="shared" si="104"/>
        <v>0</v>
      </c>
      <c r="I3078" s="472"/>
      <c r="J3078" s="718"/>
      <c r="K3078" s="231">
        <f t="shared" si="105"/>
        <v>0</v>
      </c>
    </row>
    <row r="3079" spans="1:11">
      <c r="A3079" s="381">
        <v>3079</v>
      </c>
      <c r="B3079" s="936" t="s">
        <v>301</v>
      </c>
      <c r="E3079" s="472"/>
      <c r="F3079" s="718"/>
      <c r="G3079" s="231">
        <f t="shared" si="104"/>
        <v>0</v>
      </c>
      <c r="I3079" s="472"/>
      <c r="J3079" s="718"/>
      <c r="K3079" s="231">
        <f t="shared" si="105"/>
        <v>0</v>
      </c>
    </row>
    <row r="3080" spans="1:11">
      <c r="A3080" s="381">
        <v>3080</v>
      </c>
      <c r="B3080" s="936" t="s">
        <v>1324</v>
      </c>
      <c r="E3080" s="472"/>
      <c r="F3080" s="718"/>
      <c r="G3080" s="231">
        <f t="shared" si="104"/>
        <v>0</v>
      </c>
      <c r="I3080" s="472"/>
      <c r="J3080" s="718"/>
      <c r="K3080" s="231">
        <f t="shared" si="105"/>
        <v>0</v>
      </c>
    </row>
    <row r="3081" spans="1:11">
      <c r="A3081" s="381">
        <v>3081</v>
      </c>
      <c r="B3081" s="936" t="s">
        <v>302</v>
      </c>
      <c r="E3081" s="472"/>
      <c r="F3081" s="718"/>
      <c r="G3081" s="231">
        <f t="shared" si="104"/>
        <v>0</v>
      </c>
      <c r="I3081" s="472"/>
      <c r="J3081" s="718"/>
      <c r="K3081" s="231">
        <f t="shared" si="105"/>
        <v>0</v>
      </c>
    </row>
    <row r="3082" spans="1:11">
      <c r="A3082" s="381">
        <v>3082</v>
      </c>
      <c r="B3082" s="936" t="s">
        <v>1544</v>
      </c>
      <c r="E3082" s="472"/>
      <c r="F3082" s="718"/>
      <c r="G3082" s="231">
        <f t="shared" si="104"/>
        <v>0</v>
      </c>
      <c r="I3082" s="472"/>
      <c r="J3082" s="718"/>
      <c r="K3082" s="231">
        <f t="shared" si="105"/>
        <v>0</v>
      </c>
    </row>
    <row r="3083" spans="1:11">
      <c r="A3083" s="381">
        <v>3083</v>
      </c>
      <c r="B3083" s="936" t="s">
        <v>1545</v>
      </c>
      <c r="E3083" s="472"/>
      <c r="F3083" s="718"/>
      <c r="G3083" s="231">
        <f t="shared" si="104"/>
        <v>0</v>
      </c>
      <c r="I3083" s="472"/>
      <c r="J3083" s="718"/>
      <c r="K3083" s="231">
        <f t="shared" si="105"/>
        <v>0</v>
      </c>
    </row>
    <row r="3084" spans="1:11">
      <c r="A3084" s="381">
        <v>3084</v>
      </c>
      <c r="B3084" s="936" t="s">
        <v>115</v>
      </c>
      <c r="E3084" s="472"/>
      <c r="F3084" s="718"/>
      <c r="G3084" s="231">
        <f t="shared" si="104"/>
        <v>0</v>
      </c>
      <c r="I3084" s="472"/>
      <c r="J3084" s="718"/>
      <c r="K3084" s="231">
        <f t="shared" si="105"/>
        <v>0</v>
      </c>
    </row>
    <row r="3085" spans="1:11">
      <c r="A3085" s="381">
        <v>3085</v>
      </c>
      <c r="B3085" s="936" t="s">
        <v>106</v>
      </c>
      <c r="E3085" s="472"/>
      <c r="F3085" s="718"/>
      <c r="G3085" s="231">
        <f t="shared" si="104"/>
        <v>0</v>
      </c>
      <c r="I3085" s="472"/>
      <c r="J3085" s="718"/>
      <c r="K3085" s="231">
        <f t="shared" si="105"/>
        <v>0</v>
      </c>
    </row>
    <row r="3086" spans="1:11" ht="15.75">
      <c r="A3086" s="381">
        <v>3086</v>
      </c>
      <c r="B3086" s="937" t="s">
        <v>303</v>
      </c>
      <c r="E3086" s="472"/>
      <c r="F3086" s="718"/>
      <c r="G3086" s="231">
        <f t="shared" si="104"/>
        <v>0</v>
      </c>
      <c r="I3086" s="472"/>
      <c r="J3086" s="718"/>
      <c r="K3086" s="231">
        <f t="shared" si="105"/>
        <v>0</v>
      </c>
    </row>
    <row r="3087" spans="1:11">
      <c r="A3087" s="381">
        <v>3087</v>
      </c>
      <c r="B3087" s="936" t="s">
        <v>135</v>
      </c>
      <c r="E3087" s="472"/>
      <c r="F3087" s="718"/>
      <c r="G3087" s="231">
        <f t="shared" ref="G3087:G3150" si="106">F3087-E3087</f>
        <v>0</v>
      </c>
      <c r="I3087" s="472"/>
      <c r="J3087" s="718"/>
      <c r="K3087" s="231">
        <f t="shared" ref="K3087:K3150" si="107">J3087-I3087</f>
        <v>0</v>
      </c>
    </row>
    <row r="3088" spans="1:11">
      <c r="A3088" s="381">
        <v>3088</v>
      </c>
      <c r="B3088" s="938" t="s">
        <v>1220</v>
      </c>
      <c r="E3088" s="472"/>
      <c r="F3088" s="718"/>
      <c r="G3088" s="231">
        <f t="shared" si="106"/>
        <v>0</v>
      </c>
      <c r="I3088" s="472"/>
      <c r="J3088" s="718"/>
      <c r="K3088" s="231">
        <f t="shared" si="107"/>
        <v>0</v>
      </c>
    </row>
    <row r="3089" spans="1:11">
      <c r="A3089" s="381">
        <v>3089</v>
      </c>
      <c r="B3089" s="938" t="s">
        <v>1221</v>
      </c>
      <c r="E3089" s="472"/>
      <c r="F3089" s="718"/>
      <c r="G3089" s="231">
        <f t="shared" si="106"/>
        <v>0</v>
      </c>
      <c r="I3089" s="472"/>
      <c r="J3089" s="718"/>
      <c r="K3089" s="231">
        <f t="shared" si="107"/>
        <v>0</v>
      </c>
    </row>
    <row r="3090" spans="1:11">
      <c r="A3090" s="381">
        <v>3090</v>
      </c>
      <c r="B3090" s="938" t="s">
        <v>1222</v>
      </c>
      <c r="E3090" s="472"/>
      <c r="F3090" s="718"/>
      <c r="G3090" s="231">
        <f t="shared" si="106"/>
        <v>0</v>
      </c>
      <c r="I3090" s="472"/>
      <c r="J3090" s="718"/>
      <c r="K3090" s="231">
        <f t="shared" si="107"/>
        <v>0</v>
      </c>
    </row>
    <row r="3091" spans="1:11">
      <c r="A3091" s="381">
        <v>3091</v>
      </c>
      <c r="B3091" s="938" t="s">
        <v>1223</v>
      </c>
      <c r="E3091" s="472"/>
      <c r="F3091" s="718"/>
      <c r="G3091" s="231">
        <f t="shared" si="106"/>
        <v>0</v>
      </c>
      <c r="I3091" s="472"/>
      <c r="J3091" s="718"/>
      <c r="K3091" s="231">
        <f t="shared" si="107"/>
        <v>0</v>
      </c>
    </row>
    <row r="3092" spans="1:11">
      <c r="A3092" s="381">
        <v>3092</v>
      </c>
      <c r="B3092" s="936" t="s">
        <v>136</v>
      </c>
      <c r="E3092" s="472"/>
      <c r="F3092" s="718"/>
      <c r="G3092" s="231">
        <f t="shared" si="106"/>
        <v>0</v>
      </c>
      <c r="I3092" s="472"/>
      <c r="J3092" s="718"/>
      <c r="K3092" s="231">
        <f t="shared" si="107"/>
        <v>0</v>
      </c>
    </row>
    <row r="3093" spans="1:11">
      <c r="A3093" s="381">
        <v>3093</v>
      </c>
      <c r="B3093" s="936" t="s">
        <v>137</v>
      </c>
      <c r="E3093" s="472"/>
      <c r="F3093" s="718"/>
      <c r="G3093" s="231">
        <f t="shared" si="106"/>
        <v>0</v>
      </c>
      <c r="I3093" s="472"/>
      <c r="J3093" s="718"/>
      <c r="K3093" s="231">
        <f t="shared" si="107"/>
        <v>0</v>
      </c>
    </row>
    <row r="3094" spans="1:11">
      <c r="A3094" s="381">
        <v>3094</v>
      </c>
      <c r="B3094" s="936" t="s">
        <v>299</v>
      </c>
      <c r="E3094" s="472"/>
      <c r="F3094" s="718"/>
      <c r="G3094" s="231">
        <f t="shared" si="106"/>
        <v>0</v>
      </c>
      <c r="I3094" s="472"/>
      <c r="J3094" s="718"/>
      <c r="K3094" s="231">
        <f t="shared" si="107"/>
        <v>0</v>
      </c>
    </row>
    <row r="3095" spans="1:11">
      <c r="A3095" s="381">
        <v>3095</v>
      </c>
      <c r="B3095" s="936" t="s">
        <v>1102</v>
      </c>
      <c r="E3095" s="472"/>
      <c r="F3095" s="718"/>
      <c r="G3095" s="231">
        <f t="shared" si="106"/>
        <v>0</v>
      </c>
      <c r="I3095" s="472"/>
      <c r="J3095" s="718"/>
      <c r="K3095" s="231">
        <f t="shared" si="107"/>
        <v>0</v>
      </c>
    </row>
    <row r="3096" spans="1:11">
      <c r="A3096" s="381">
        <v>3096</v>
      </c>
      <c r="B3096" s="936" t="s">
        <v>300</v>
      </c>
      <c r="E3096" s="472"/>
      <c r="F3096" s="718"/>
      <c r="G3096" s="231">
        <f t="shared" si="106"/>
        <v>0</v>
      </c>
      <c r="I3096" s="472"/>
      <c r="J3096" s="718"/>
      <c r="K3096" s="231">
        <f t="shared" si="107"/>
        <v>0</v>
      </c>
    </row>
    <row r="3097" spans="1:11">
      <c r="A3097" s="381">
        <v>3097</v>
      </c>
      <c r="B3097" s="936" t="s">
        <v>301</v>
      </c>
      <c r="E3097" s="472"/>
      <c r="F3097" s="718"/>
      <c r="G3097" s="231">
        <f t="shared" si="106"/>
        <v>0</v>
      </c>
      <c r="I3097" s="472"/>
      <c r="J3097" s="718"/>
      <c r="K3097" s="231">
        <f t="shared" si="107"/>
        <v>0</v>
      </c>
    </row>
    <row r="3098" spans="1:11">
      <c r="A3098" s="381">
        <v>3098</v>
      </c>
      <c r="B3098" s="936" t="s">
        <v>1324</v>
      </c>
      <c r="E3098" s="472"/>
      <c r="F3098" s="718"/>
      <c r="G3098" s="231">
        <f t="shared" si="106"/>
        <v>0</v>
      </c>
      <c r="I3098" s="472"/>
      <c r="J3098" s="718"/>
      <c r="K3098" s="231">
        <f t="shared" si="107"/>
        <v>0</v>
      </c>
    </row>
    <row r="3099" spans="1:11">
      <c r="A3099" s="381">
        <v>3099</v>
      </c>
      <c r="B3099" s="936" t="s">
        <v>302</v>
      </c>
      <c r="E3099" s="472"/>
      <c r="F3099" s="718"/>
      <c r="G3099" s="231">
        <f t="shared" si="106"/>
        <v>0</v>
      </c>
      <c r="I3099" s="472"/>
      <c r="J3099" s="718"/>
      <c r="K3099" s="231">
        <f t="shared" si="107"/>
        <v>0</v>
      </c>
    </row>
    <row r="3100" spans="1:11">
      <c r="A3100" s="381">
        <v>3100</v>
      </c>
      <c r="B3100" s="936" t="s">
        <v>1544</v>
      </c>
      <c r="E3100" s="472"/>
      <c r="F3100" s="718"/>
      <c r="G3100" s="231">
        <f t="shared" si="106"/>
        <v>0</v>
      </c>
      <c r="I3100" s="472"/>
      <c r="J3100" s="718"/>
      <c r="K3100" s="231">
        <f t="shared" si="107"/>
        <v>0</v>
      </c>
    </row>
    <row r="3101" spans="1:11">
      <c r="A3101" s="381">
        <v>3101</v>
      </c>
      <c r="B3101" s="936" t="s">
        <v>1545</v>
      </c>
      <c r="E3101" s="472"/>
      <c r="F3101" s="718"/>
      <c r="G3101" s="231">
        <f t="shared" si="106"/>
        <v>0</v>
      </c>
      <c r="I3101" s="472"/>
      <c r="J3101" s="718"/>
      <c r="K3101" s="231">
        <f t="shared" si="107"/>
        <v>0</v>
      </c>
    </row>
    <row r="3102" spans="1:11">
      <c r="A3102" s="381">
        <v>3102</v>
      </c>
      <c r="B3102" s="936" t="s">
        <v>115</v>
      </c>
      <c r="E3102" s="472"/>
      <c r="F3102" s="718"/>
      <c r="G3102" s="231">
        <f t="shared" si="106"/>
        <v>0</v>
      </c>
      <c r="I3102" s="472"/>
      <c r="J3102" s="718"/>
      <c r="K3102" s="231">
        <f t="shared" si="107"/>
        <v>0</v>
      </c>
    </row>
    <row r="3103" spans="1:11">
      <c r="A3103" s="381">
        <v>3103</v>
      </c>
      <c r="B3103" s="936" t="s">
        <v>106</v>
      </c>
      <c r="E3103" s="472"/>
      <c r="F3103" s="718"/>
      <c r="G3103" s="231">
        <f t="shared" si="106"/>
        <v>0</v>
      </c>
      <c r="I3103" s="472"/>
      <c r="J3103" s="718"/>
      <c r="K3103" s="231">
        <f t="shared" si="107"/>
        <v>0</v>
      </c>
    </row>
    <row r="3104" spans="1:11" ht="15.75">
      <c r="A3104" s="381">
        <v>3104</v>
      </c>
      <c r="B3104" s="937" t="s">
        <v>172</v>
      </c>
      <c r="E3104" s="472"/>
      <c r="F3104" s="718"/>
      <c r="G3104" s="231">
        <f t="shared" si="106"/>
        <v>0</v>
      </c>
      <c r="I3104" s="472"/>
      <c r="J3104" s="718"/>
      <c r="K3104" s="231">
        <f t="shared" si="107"/>
        <v>0</v>
      </c>
    </row>
    <row r="3105" spans="1:11">
      <c r="A3105" s="381">
        <v>3105</v>
      </c>
      <c r="B3105" s="936" t="s">
        <v>135</v>
      </c>
      <c r="E3105" s="472"/>
      <c r="F3105" s="718"/>
      <c r="G3105" s="231">
        <f t="shared" si="106"/>
        <v>0</v>
      </c>
      <c r="I3105" s="472"/>
      <c r="J3105" s="718"/>
      <c r="K3105" s="231">
        <f t="shared" si="107"/>
        <v>0</v>
      </c>
    </row>
    <row r="3106" spans="1:11">
      <c r="A3106" s="381">
        <v>3106</v>
      </c>
      <c r="B3106" s="938" t="s">
        <v>1220</v>
      </c>
      <c r="E3106" s="472"/>
      <c r="F3106" s="718"/>
      <c r="G3106" s="231">
        <f t="shared" si="106"/>
        <v>0</v>
      </c>
      <c r="I3106" s="472"/>
      <c r="J3106" s="718"/>
      <c r="K3106" s="231">
        <f t="shared" si="107"/>
        <v>0</v>
      </c>
    </row>
    <row r="3107" spans="1:11">
      <c r="A3107" s="381">
        <v>3107</v>
      </c>
      <c r="B3107" s="938" t="s">
        <v>1221</v>
      </c>
      <c r="E3107" s="472"/>
      <c r="F3107" s="718"/>
      <c r="G3107" s="231">
        <f t="shared" si="106"/>
        <v>0</v>
      </c>
      <c r="I3107" s="472"/>
      <c r="J3107" s="718"/>
      <c r="K3107" s="231">
        <f t="shared" si="107"/>
        <v>0</v>
      </c>
    </row>
    <row r="3108" spans="1:11">
      <c r="A3108" s="381">
        <v>3108</v>
      </c>
      <c r="B3108" s="938" t="s">
        <v>1222</v>
      </c>
      <c r="E3108" s="472"/>
      <c r="F3108" s="718"/>
      <c r="G3108" s="231">
        <f t="shared" si="106"/>
        <v>0</v>
      </c>
      <c r="I3108" s="472"/>
      <c r="J3108" s="718"/>
      <c r="K3108" s="231">
        <f t="shared" si="107"/>
        <v>0</v>
      </c>
    </row>
    <row r="3109" spans="1:11">
      <c r="A3109" s="381">
        <v>3109</v>
      </c>
      <c r="B3109" s="938" t="s">
        <v>1223</v>
      </c>
      <c r="E3109" s="472"/>
      <c r="F3109" s="718"/>
      <c r="G3109" s="231">
        <f t="shared" si="106"/>
        <v>0</v>
      </c>
      <c r="I3109" s="472"/>
      <c r="J3109" s="718"/>
      <c r="K3109" s="231">
        <f t="shared" si="107"/>
        <v>0</v>
      </c>
    </row>
    <row r="3110" spans="1:11">
      <c r="A3110" s="381">
        <v>3110</v>
      </c>
      <c r="B3110" s="936" t="s">
        <v>136</v>
      </c>
      <c r="E3110" s="472"/>
      <c r="F3110" s="718"/>
      <c r="G3110" s="231">
        <f t="shared" si="106"/>
        <v>0</v>
      </c>
      <c r="I3110" s="472"/>
      <c r="J3110" s="718"/>
      <c r="K3110" s="231">
        <f t="shared" si="107"/>
        <v>0</v>
      </c>
    </row>
    <row r="3111" spans="1:11">
      <c r="A3111" s="381">
        <v>3111</v>
      </c>
      <c r="B3111" s="936" t="s">
        <v>137</v>
      </c>
      <c r="E3111" s="472"/>
      <c r="F3111" s="718"/>
      <c r="G3111" s="231">
        <f t="shared" si="106"/>
        <v>0</v>
      </c>
      <c r="I3111" s="472"/>
      <c r="J3111" s="718"/>
      <c r="K3111" s="231">
        <f t="shared" si="107"/>
        <v>0</v>
      </c>
    </row>
    <row r="3112" spans="1:11">
      <c r="A3112" s="381">
        <v>3112</v>
      </c>
      <c r="B3112" s="936" t="s">
        <v>299</v>
      </c>
      <c r="E3112" s="472"/>
      <c r="F3112" s="718"/>
      <c r="G3112" s="231">
        <f t="shared" si="106"/>
        <v>0</v>
      </c>
      <c r="I3112" s="472"/>
      <c r="J3112" s="718"/>
      <c r="K3112" s="231">
        <f t="shared" si="107"/>
        <v>0</v>
      </c>
    </row>
    <row r="3113" spans="1:11">
      <c r="A3113" s="381">
        <v>3113</v>
      </c>
      <c r="B3113" s="936" t="s">
        <v>1102</v>
      </c>
      <c r="E3113" s="472"/>
      <c r="F3113" s="718"/>
      <c r="G3113" s="231">
        <f t="shared" si="106"/>
        <v>0</v>
      </c>
      <c r="I3113" s="472"/>
      <c r="J3113" s="718"/>
      <c r="K3113" s="231">
        <f t="shared" si="107"/>
        <v>0</v>
      </c>
    </row>
    <row r="3114" spans="1:11">
      <c r="A3114" s="381">
        <v>3114</v>
      </c>
      <c r="B3114" s="936" t="s">
        <v>300</v>
      </c>
      <c r="E3114" s="472"/>
      <c r="F3114" s="718"/>
      <c r="G3114" s="231">
        <f t="shared" si="106"/>
        <v>0</v>
      </c>
      <c r="I3114" s="472"/>
      <c r="J3114" s="718"/>
      <c r="K3114" s="231">
        <f t="shared" si="107"/>
        <v>0</v>
      </c>
    </row>
    <row r="3115" spans="1:11">
      <c r="A3115" s="381">
        <v>3115</v>
      </c>
      <c r="B3115" s="936" t="s">
        <v>301</v>
      </c>
      <c r="E3115" s="472"/>
      <c r="F3115" s="718"/>
      <c r="G3115" s="231">
        <f t="shared" si="106"/>
        <v>0</v>
      </c>
      <c r="I3115" s="472"/>
      <c r="J3115" s="718"/>
      <c r="K3115" s="231">
        <f t="shared" si="107"/>
        <v>0</v>
      </c>
    </row>
    <row r="3116" spans="1:11">
      <c r="A3116" s="381">
        <v>3116</v>
      </c>
      <c r="B3116" s="936" t="s">
        <v>1324</v>
      </c>
      <c r="E3116" s="472"/>
      <c r="F3116" s="718"/>
      <c r="G3116" s="231">
        <f t="shared" si="106"/>
        <v>0</v>
      </c>
      <c r="I3116" s="472"/>
      <c r="J3116" s="718"/>
      <c r="K3116" s="231">
        <f t="shared" si="107"/>
        <v>0</v>
      </c>
    </row>
    <row r="3117" spans="1:11">
      <c r="A3117" s="381">
        <v>3117</v>
      </c>
      <c r="B3117" s="936" t="s">
        <v>302</v>
      </c>
      <c r="E3117" s="472"/>
      <c r="F3117" s="718"/>
      <c r="G3117" s="231">
        <f t="shared" si="106"/>
        <v>0</v>
      </c>
      <c r="I3117" s="472"/>
      <c r="J3117" s="718"/>
      <c r="K3117" s="231">
        <f t="shared" si="107"/>
        <v>0</v>
      </c>
    </row>
    <row r="3118" spans="1:11">
      <c r="A3118" s="381">
        <v>3118</v>
      </c>
      <c r="B3118" s="936" t="s">
        <v>1544</v>
      </c>
      <c r="E3118" s="472"/>
      <c r="F3118" s="718"/>
      <c r="G3118" s="231">
        <f t="shared" si="106"/>
        <v>0</v>
      </c>
      <c r="I3118" s="472"/>
      <c r="J3118" s="718"/>
      <c r="K3118" s="231">
        <f t="shared" si="107"/>
        <v>0</v>
      </c>
    </row>
    <row r="3119" spans="1:11">
      <c r="A3119" s="381">
        <v>3119</v>
      </c>
      <c r="B3119" s="936" t="s">
        <v>1545</v>
      </c>
      <c r="E3119" s="472"/>
      <c r="F3119" s="718"/>
      <c r="G3119" s="231">
        <f t="shared" si="106"/>
        <v>0</v>
      </c>
      <c r="I3119" s="472"/>
      <c r="J3119" s="718"/>
      <c r="K3119" s="231">
        <f t="shared" si="107"/>
        <v>0</v>
      </c>
    </row>
    <row r="3120" spans="1:11">
      <c r="A3120" s="381">
        <v>3120</v>
      </c>
      <c r="B3120" s="936" t="s">
        <v>115</v>
      </c>
      <c r="E3120" s="472"/>
      <c r="F3120" s="718"/>
      <c r="G3120" s="231">
        <f t="shared" si="106"/>
        <v>0</v>
      </c>
      <c r="I3120" s="472"/>
      <c r="J3120" s="718"/>
      <c r="K3120" s="231">
        <f t="shared" si="107"/>
        <v>0</v>
      </c>
    </row>
    <row r="3121" spans="1:11">
      <c r="A3121" s="381">
        <v>3121</v>
      </c>
      <c r="B3121" s="936" t="s">
        <v>106</v>
      </c>
      <c r="E3121" s="472"/>
      <c r="F3121" s="718"/>
      <c r="G3121" s="231">
        <f t="shared" si="106"/>
        <v>0</v>
      </c>
      <c r="I3121" s="472"/>
      <c r="J3121" s="718"/>
      <c r="K3121" s="231">
        <f t="shared" si="107"/>
        <v>0</v>
      </c>
    </row>
    <row r="3122" spans="1:11" ht="15.75">
      <c r="A3122" s="381">
        <v>3122</v>
      </c>
      <c r="B3122" s="937" t="s">
        <v>1018</v>
      </c>
      <c r="E3122" s="472"/>
      <c r="F3122" s="718"/>
      <c r="G3122" s="231">
        <f t="shared" si="106"/>
        <v>0</v>
      </c>
      <c r="I3122" s="472"/>
      <c r="J3122" s="718"/>
      <c r="K3122" s="231">
        <f t="shared" si="107"/>
        <v>0</v>
      </c>
    </row>
    <row r="3123" spans="1:11" ht="15.75">
      <c r="A3123" s="381">
        <v>3123</v>
      </c>
      <c r="B3123" s="937" t="s">
        <v>271</v>
      </c>
      <c r="E3123" s="472"/>
      <c r="F3123" s="718"/>
      <c r="G3123" s="231">
        <f t="shared" si="106"/>
        <v>0</v>
      </c>
      <c r="I3123" s="472"/>
      <c r="J3123" s="718"/>
      <c r="K3123" s="231">
        <f t="shared" si="107"/>
        <v>0</v>
      </c>
    </row>
    <row r="3124" spans="1:11">
      <c r="A3124" s="381">
        <v>3124</v>
      </c>
      <c r="B3124" s="936" t="s">
        <v>135</v>
      </c>
      <c r="E3124" s="472"/>
      <c r="F3124" s="718"/>
      <c r="G3124" s="231">
        <f t="shared" si="106"/>
        <v>0</v>
      </c>
      <c r="I3124" s="472"/>
      <c r="J3124" s="718"/>
      <c r="K3124" s="231">
        <f t="shared" si="107"/>
        <v>0</v>
      </c>
    </row>
    <row r="3125" spans="1:11">
      <c r="A3125" s="381">
        <v>3125</v>
      </c>
      <c r="B3125" s="938" t="s">
        <v>1220</v>
      </c>
      <c r="E3125" s="472"/>
      <c r="F3125" s="718"/>
      <c r="G3125" s="231">
        <f t="shared" si="106"/>
        <v>0</v>
      </c>
      <c r="I3125" s="472"/>
      <c r="J3125" s="718"/>
      <c r="K3125" s="231">
        <f t="shared" si="107"/>
        <v>0</v>
      </c>
    </row>
    <row r="3126" spans="1:11">
      <c r="A3126" s="381">
        <v>3126</v>
      </c>
      <c r="B3126" s="938" t="s">
        <v>1221</v>
      </c>
      <c r="E3126" s="472"/>
      <c r="F3126" s="718"/>
      <c r="G3126" s="231">
        <f t="shared" si="106"/>
        <v>0</v>
      </c>
      <c r="I3126" s="472"/>
      <c r="J3126" s="718"/>
      <c r="K3126" s="231">
        <f t="shared" si="107"/>
        <v>0</v>
      </c>
    </row>
    <row r="3127" spans="1:11">
      <c r="A3127" s="381">
        <v>3127</v>
      </c>
      <c r="B3127" s="938" t="s">
        <v>1222</v>
      </c>
      <c r="E3127" s="472"/>
      <c r="F3127" s="718"/>
      <c r="G3127" s="231">
        <f t="shared" si="106"/>
        <v>0</v>
      </c>
      <c r="I3127" s="472"/>
      <c r="J3127" s="718"/>
      <c r="K3127" s="231">
        <f t="shared" si="107"/>
        <v>0</v>
      </c>
    </row>
    <row r="3128" spans="1:11">
      <c r="A3128" s="381">
        <v>3128</v>
      </c>
      <c r="B3128" s="938" t="s">
        <v>1223</v>
      </c>
      <c r="E3128" s="472"/>
      <c r="F3128" s="718"/>
      <c r="G3128" s="231">
        <f t="shared" si="106"/>
        <v>0</v>
      </c>
      <c r="I3128" s="472"/>
      <c r="J3128" s="718"/>
      <c r="K3128" s="231">
        <f t="shared" si="107"/>
        <v>0</v>
      </c>
    </row>
    <row r="3129" spans="1:11">
      <c r="A3129" s="381">
        <v>3129</v>
      </c>
      <c r="B3129" s="936" t="s">
        <v>136</v>
      </c>
      <c r="E3129" s="472"/>
      <c r="F3129" s="718"/>
      <c r="G3129" s="231">
        <f t="shared" si="106"/>
        <v>0</v>
      </c>
      <c r="I3129" s="472"/>
      <c r="J3129" s="718"/>
      <c r="K3129" s="231">
        <f t="shared" si="107"/>
        <v>0</v>
      </c>
    </row>
    <row r="3130" spans="1:11">
      <c r="A3130" s="381">
        <v>3130</v>
      </c>
      <c r="B3130" s="936" t="s">
        <v>137</v>
      </c>
      <c r="E3130" s="472"/>
      <c r="F3130" s="718"/>
      <c r="G3130" s="231">
        <f t="shared" si="106"/>
        <v>0</v>
      </c>
      <c r="I3130" s="472"/>
      <c r="J3130" s="718"/>
      <c r="K3130" s="231">
        <f t="shared" si="107"/>
        <v>0</v>
      </c>
    </row>
    <row r="3131" spans="1:11">
      <c r="A3131" s="381">
        <v>3131</v>
      </c>
      <c r="B3131" s="936" t="s">
        <v>299</v>
      </c>
      <c r="E3131" s="472"/>
      <c r="F3131" s="718"/>
      <c r="G3131" s="231">
        <f t="shared" si="106"/>
        <v>0</v>
      </c>
      <c r="I3131" s="472"/>
      <c r="J3131" s="718"/>
      <c r="K3131" s="231">
        <f t="shared" si="107"/>
        <v>0</v>
      </c>
    </row>
    <row r="3132" spans="1:11">
      <c r="A3132" s="381">
        <v>3132</v>
      </c>
      <c r="B3132" s="936" t="s">
        <v>1102</v>
      </c>
      <c r="E3132" s="472"/>
      <c r="F3132" s="718"/>
      <c r="G3132" s="231">
        <f t="shared" si="106"/>
        <v>0</v>
      </c>
      <c r="I3132" s="472"/>
      <c r="J3132" s="718"/>
      <c r="K3132" s="231">
        <f t="shared" si="107"/>
        <v>0</v>
      </c>
    </row>
    <row r="3133" spans="1:11">
      <c r="A3133" s="381">
        <v>3133</v>
      </c>
      <c r="B3133" s="936" t="s">
        <v>300</v>
      </c>
      <c r="E3133" s="472"/>
      <c r="F3133" s="718"/>
      <c r="G3133" s="231">
        <f t="shared" si="106"/>
        <v>0</v>
      </c>
      <c r="I3133" s="472"/>
      <c r="J3133" s="718"/>
      <c r="K3133" s="231">
        <f t="shared" si="107"/>
        <v>0</v>
      </c>
    </row>
    <row r="3134" spans="1:11">
      <c r="A3134" s="381">
        <v>3134</v>
      </c>
      <c r="B3134" s="936" t="s">
        <v>301</v>
      </c>
      <c r="E3134" s="472"/>
      <c r="F3134" s="718"/>
      <c r="G3134" s="231">
        <f t="shared" si="106"/>
        <v>0</v>
      </c>
      <c r="I3134" s="472"/>
      <c r="J3134" s="718"/>
      <c r="K3134" s="231">
        <f t="shared" si="107"/>
        <v>0</v>
      </c>
    </row>
    <row r="3135" spans="1:11">
      <c r="A3135" s="381">
        <v>3135</v>
      </c>
      <c r="B3135" s="936" t="s">
        <v>1324</v>
      </c>
      <c r="E3135" s="472"/>
      <c r="F3135" s="718"/>
      <c r="G3135" s="231">
        <f t="shared" si="106"/>
        <v>0</v>
      </c>
      <c r="I3135" s="472"/>
      <c r="J3135" s="718"/>
      <c r="K3135" s="231">
        <f t="shared" si="107"/>
        <v>0</v>
      </c>
    </row>
    <row r="3136" spans="1:11">
      <c r="A3136" s="381">
        <v>3136</v>
      </c>
      <c r="B3136" s="936" t="s">
        <v>302</v>
      </c>
      <c r="E3136" s="472"/>
      <c r="F3136" s="718"/>
      <c r="G3136" s="231">
        <f t="shared" si="106"/>
        <v>0</v>
      </c>
      <c r="I3136" s="472"/>
      <c r="J3136" s="718"/>
      <c r="K3136" s="231">
        <f t="shared" si="107"/>
        <v>0</v>
      </c>
    </row>
    <row r="3137" spans="1:11">
      <c r="A3137" s="381">
        <v>3137</v>
      </c>
      <c r="B3137" s="936" t="s">
        <v>1544</v>
      </c>
      <c r="E3137" s="472"/>
      <c r="F3137" s="718"/>
      <c r="G3137" s="231">
        <f t="shared" si="106"/>
        <v>0</v>
      </c>
      <c r="I3137" s="472"/>
      <c r="J3137" s="718"/>
      <c r="K3137" s="231">
        <f t="shared" si="107"/>
        <v>0</v>
      </c>
    </row>
    <row r="3138" spans="1:11">
      <c r="A3138" s="381">
        <v>3138</v>
      </c>
      <c r="B3138" s="936" t="s">
        <v>1545</v>
      </c>
      <c r="E3138" s="472"/>
      <c r="F3138" s="718"/>
      <c r="G3138" s="231">
        <f t="shared" si="106"/>
        <v>0</v>
      </c>
      <c r="I3138" s="472"/>
      <c r="J3138" s="718"/>
      <c r="K3138" s="231">
        <f t="shared" si="107"/>
        <v>0</v>
      </c>
    </row>
    <row r="3139" spans="1:11">
      <c r="A3139" s="381">
        <v>3139</v>
      </c>
      <c r="B3139" s="936" t="s">
        <v>115</v>
      </c>
      <c r="E3139" s="472"/>
      <c r="F3139" s="718"/>
      <c r="G3139" s="231">
        <f t="shared" si="106"/>
        <v>0</v>
      </c>
      <c r="I3139" s="472"/>
      <c r="J3139" s="718"/>
      <c r="K3139" s="231">
        <f t="shared" si="107"/>
        <v>0</v>
      </c>
    </row>
    <row r="3140" spans="1:11">
      <c r="A3140" s="381">
        <v>3140</v>
      </c>
      <c r="B3140" s="936" t="s">
        <v>106</v>
      </c>
      <c r="E3140" s="472"/>
      <c r="F3140" s="718"/>
      <c r="G3140" s="231">
        <f t="shared" si="106"/>
        <v>0</v>
      </c>
      <c r="I3140" s="472"/>
      <c r="J3140" s="718"/>
      <c r="K3140" s="231">
        <f t="shared" si="107"/>
        <v>0</v>
      </c>
    </row>
    <row r="3141" spans="1:11" ht="15.75">
      <c r="A3141" s="381">
        <v>3141</v>
      </c>
      <c r="B3141" s="937" t="s">
        <v>303</v>
      </c>
      <c r="E3141" s="472"/>
      <c r="F3141" s="718"/>
      <c r="G3141" s="231">
        <f t="shared" si="106"/>
        <v>0</v>
      </c>
      <c r="I3141" s="472"/>
      <c r="J3141" s="718"/>
      <c r="K3141" s="231">
        <f t="shared" si="107"/>
        <v>0</v>
      </c>
    </row>
    <row r="3142" spans="1:11">
      <c r="A3142" s="381">
        <v>3142</v>
      </c>
      <c r="B3142" s="936" t="s">
        <v>135</v>
      </c>
      <c r="E3142" s="472"/>
      <c r="F3142" s="718"/>
      <c r="G3142" s="231">
        <f t="shared" si="106"/>
        <v>0</v>
      </c>
      <c r="I3142" s="472"/>
      <c r="J3142" s="718"/>
      <c r="K3142" s="231">
        <f t="shared" si="107"/>
        <v>0</v>
      </c>
    </row>
    <row r="3143" spans="1:11">
      <c r="A3143" s="381">
        <v>3143</v>
      </c>
      <c r="B3143" s="938" t="s">
        <v>1220</v>
      </c>
      <c r="E3143" s="472"/>
      <c r="F3143" s="718"/>
      <c r="G3143" s="231">
        <f t="shared" si="106"/>
        <v>0</v>
      </c>
      <c r="I3143" s="472"/>
      <c r="J3143" s="718"/>
      <c r="K3143" s="231">
        <f t="shared" si="107"/>
        <v>0</v>
      </c>
    </row>
    <row r="3144" spans="1:11">
      <c r="A3144" s="381">
        <v>3144</v>
      </c>
      <c r="B3144" s="938" t="s">
        <v>1221</v>
      </c>
      <c r="E3144" s="472"/>
      <c r="F3144" s="718"/>
      <c r="G3144" s="231">
        <f t="shared" si="106"/>
        <v>0</v>
      </c>
      <c r="I3144" s="472"/>
      <c r="J3144" s="718"/>
      <c r="K3144" s="231">
        <f t="shared" si="107"/>
        <v>0</v>
      </c>
    </row>
    <row r="3145" spans="1:11">
      <c r="A3145" s="381">
        <v>3145</v>
      </c>
      <c r="B3145" s="938" t="s">
        <v>1222</v>
      </c>
      <c r="E3145" s="472"/>
      <c r="F3145" s="718"/>
      <c r="G3145" s="231">
        <f t="shared" si="106"/>
        <v>0</v>
      </c>
      <c r="I3145" s="472"/>
      <c r="J3145" s="718"/>
      <c r="K3145" s="231">
        <f t="shared" si="107"/>
        <v>0</v>
      </c>
    </row>
    <row r="3146" spans="1:11">
      <c r="A3146" s="381">
        <v>3146</v>
      </c>
      <c r="B3146" s="938" t="s">
        <v>1223</v>
      </c>
      <c r="E3146" s="472"/>
      <c r="F3146" s="718"/>
      <c r="G3146" s="231">
        <f t="shared" si="106"/>
        <v>0</v>
      </c>
      <c r="I3146" s="472"/>
      <c r="J3146" s="718"/>
      <c r="K3146" s="231">
        <f t="shared" si="107"/>
        <v>0</v>
      </c>
    </row>
    <row r="3147" spans="1:11">
      <c r="A3147" s="381">
        <v>3147</v>
      </c>
      <c r="B3147" s="936" t="s">
        <v>136</v>
      </c>
      <c r="E3147" s="472"/>
      <c r="F3147" s="718"/>
      <c r="G3147" s="231">
        <f t="shared" si="106"/>
        <v>0</v>
      </c>
      <c r="I3147" s="472"/>
      <c r="J3147" s="718"/>
      <c r="K3147" s="231">
        <f t="shared" si="107"/>
        <v>0</v>
      </c>
    </row>
    <row r="3148" spans="1:11">
      <c r="A3148" s="381">
        <v>3148</v>
      </c>
      <c r="B3148" s="936" t="s">
        <v>137</v>
      </c>
      <c r="E3148" s="472"/>
      <c r="F3148" s="718"/>
      <c r="G3148" s="231">
        <f t="shared" si="106"/>
        <v>0</v>
      </c>
      <c r="I3148" s="472"/>
      <c r="J3148" s="718"/>
      <c r="K3148" s="231">
        <f t="shared" si="107"/>
        <v>0</v>
      </c>
    </row>
    <row r="3149" spans="1:11">
      <c r="A3149" s="381">
        <v>3149</v>
      </c>
      <c r="B3149" s="936" t="s">
        <v>299</v>
      </c>
      <c r="E3149" s="472"/>
      <c r="F3149" s="718"/>
      <c r="G3149" s="231">
        <f t="shared" si="106"/>
        <v>0</v>
      </c>
      <c r="I3149" s="472"/>
      <c r="J3149" s="718"/>
      <c r="K3149" s="231">
        <f t="shared" si="107"/>
        <v>0</v>
      </c>
    </row>
    <row r="3150" spans="1:11">
      <c r="A3150" s="381">
        <v>3150</v>
      </c>
      <c r="B3150" s="936" t="s">
        <v>1102</v>
      </c>
      <c r="E3150" s="472"/>
      <c r="F3150" s="718"/>
      <c r="G3150" s="231">
        <f t="shared" si="106"/>
        <v>0</v>
      </c>
      <c r="I3150" s="472"/>
      <c r="J3150" s="718"/>
      <c r="K3150" s="231">
        <f t="shared" si="107"/>
        <v>0</v>
      </c>
    </row>
    <row r="3151" spans="1:11">
      <c r="A3151" s="381">
        <v>3151</v>
      </c>
      <c r="B3151" s="936" t="s">
        <v>300</v>
      </c>
      <c r="E3151" s="472"/>
      <c r="F3151" s="718"/>
      <c r="G3151" s="231">
        <f t="shared" ref="G3151:G3214" si="108">F3151-E3151</f>
        <v>0</v>
      </c>
      <c r="I3151" s="472"/>
      <c r="J3151" s="718"/>
      <c r="K3151" s="231">
        <f t="shared" ref="K3151:K3214" si="109">J3151-I3151</f>
        <v>0</v>
      </c>
    </row>
    <row r="3152" spans="1:11">
      <c r="A3152" s="381">
        <v>3152</v>
      </c>
      <c r="B3152" s="936" t="s">
        <v>301</v>
      </c>
      <c r="E3152" s="472"/>
      <c r="F3152" s="718"/>
      <c r="G3152" s="231">
        <f t="shared" si="108"/>
        <v>0</v>
      </c>
      <c r="I3152" s="472"/>
      <c r="J3152" s="718"/>
      <c r="K3152" s="231">
        <f t="shared" si="109"/>
        <v>0</v>
      </c>
    </row>
    <row r="3153" spans="1:11">
      <c r="A3153" s="381">
        <v>3153</v>
      </c>
      <c r="B3153" s="936" t="s">
        <v>1324</v>
      </c>
      <c r="E3153" s="472"/>
      <c r="F3153" s="718"/>
      <c r="G3153" s="231">
        <f t="shared" si="108"/>
        <v>0</v>
      </c>
      <c r="I3153" s="472"/>
      <c r="J3153" s="718"/>
      <c r="K3153" s="231">
        <f t="shared" si="109"/>
        <v>0</v>
      </c>
    </row>
    <row r="3154" spans="1:11">
      <c r="A3154" s="381">
        <v>3154</v>
      </c>
      <c r="B3154" s="936" t="s">
        <v>302</v>
      </c>
      <c r="E3154" s="472"/>
      <c r="F3154" s="718"/>
      <c r="G3154" s="231">
        <f t="shared" si="108"/>
        <v>0</v>
      </c>
      <c r="I3154" s="472"/>
      <c r="J3154" s="718"/>
      <c r="K3154" s="231">
        <f t="shared" si="109"/>
        <v>0</v>
      </c>
    </row>
    <row r="3155" spans="1:11">
      <c r="A3155" s="381">
        <v>3155</v>
      </c>
      <c r="B3155" s="936" t="s">
        <v>1544</v>
      </c>
      <c r="E3155" s="472"/>
      <c r="F3155" s="718"/>
      <c r="G3155" s="231">
        <f t="shared" si="108"/>
        <v>0</v>
      </c>
      <c r="I3155" s="472"/>
      <c r="J3155" s="718"/>
      <c r="K3155" s="231">
        <f t="shared" si="109"/>
        <v>0</v>
      </c>
    </row>
    <row r="3156" spans="1:11">
      <c r="A3156" s="381">
        <v>3156</v>
      </c>
      <c r="B3156" s="936" t="s">
        <v>1545</v>
      </c>
      <c r="E3156" s="472"/>
      <c r="F3156" s="718"/>
      <c r="G3156" s="231">
        <f t="shared" si="108"/>
        <v>0</v>
      </c>
      <c r="I3156" s="472"/>
      <c r="J3156" s="718"/>
      <c r="K3156" s="231">
        <f t="shared" si="109"/>
        <v>0</v>
      </c>
    </row>
    <row r="3157" spans="1:11">
      <c r="A3157" s="381">
        <v>3157</v>
      </c>
      <c r="B3157" s="936" t="s">
        <v>115</v>
      </c>
      <c r="E3157" s="472"/>
      <c r="F3157" s="718"/>
      <c r="G3157" s="231">
        <f t="shared" si="108"/>
        <v>0</v>
      </c>
      <c r="I3157" s="472"/>
      <c r="J3157" s="718"/>
      <c r="K3157" s="231">
        <f t="shared" si="109"/>
        <v>0</v>
      </c>
    </row>
    <row r="3158" spans="1:11">
      <c r="A3158" s="381">
        <v>3158</v>
      </c>
      <c r="B3158" s="936" t="s">
        <v>106</v>
      </c>
      <c r="E3158" s="472"/>
      <c r="F3158" s="718"/>
      <c r="G3158" s="231">
        <f t="shared" si="108"/>
        <v>0</v>
      </c>
      <c r="I3158" s="472"/>
      <c r="J3158" s="718"/>
      <c r="K3158" s="231">
        <f t="shared" si="109"/>
        <v>0</v>
      </c>
    </row>
    <row r="3159" spans="1:11" ht="15.75">
      <c r="A3159" s="381">
        <v>3159</v>
      </c>
      <c r="B3159" s="937" t="s">
        <v>172</v>
      </c>
      <c r="E3159" s="472"/>
      <c r="F3159" s="718"/>
      <c r="G3159" s="231">
        <f t="shared" si="108"/>
        <v>0</v>
      </c>
      <c r="I3159" s="472"/>
      <c r="J3159" s="718"/>
      <c r="K3159" s="231">
        <f t="shared" si="109"/>
        <v>0</v>
      </c>
    </row>
    <row r="3160" spans="1:11">
      <c r="A3160" s="381">
        <v>3160</v>
      </c>
      <c r="B3160" s="936" t="s">
        <v>135</v>
      </c>
      <c r="E3160" s="472"/>
      <c r="F3160" s="718"/>
      <c r="G3160" s="231">
        <f t="shared" si="108"/>
        <v>0</v>
      </c>
      <c r="I3160" s="472"/>
      <c r="J3160" s="718"/>
      <c r="K3160" s="231">
        <f t="shared" si="109"/>
        <v>0</v>
      </c>
    </row>
    <row r="3161" spans="1:11">
      <c r="A3161" s="381">
        <v>3161</v>
      </c>
      <c r="B3161" s="938" t="s">
        <v>1220</v>
      </c>
      <c r="E3161" s="472"/>
      <c r="F3161" s="718"/>
      <c r="G3161" s="231">
        <f t="shared" si="108"/>
        <v>0</v>
      </c>
      <c r="I3161" s="472"/>
      <c r="J3161" s="718"/>
      <c r="K3161" s="231">
        <f t="shared" si="109"/>
        <v>0</v>
      </c>
    </row>
    <row r="3162" spans="1:11">
      <c r="A3162" s="381">
        <v>3162</v>
      </c>
      <c r="B3162" s="938" t="s">
        <v>1221</v>
      </c>
      <c r="E3162" s="472"/>
      <c r="F3162" s="718"/>
      <c r="G3162" s="231">
        <f t="shared" si="108"/>
        <v>0</v>
      </c>
      <c r="I3162" s="472"/>
      <c r="J3162" s="718"/>
      <c r="K3162" s="231">
        <f t="shared" si="109"/>
        <v>0</v>
      </c>
    </row>
    <row r="3163" spans="1:11">
      <c r="A3163" s="381">
        <v>3163</v>
      </c>
      <c r="B3163" s="938" t="s">
        <v>1222</v>
      </c>
      <c r="E3163" s="472"/>
      <c r="F3163" s="718"/>
      <c r="G3163" s="231">
        <f t="shared" si="108"/>
        <v>0</v>
      </c>
      <c r="I3163" s="472"/>
      <c r="J3163" s="718"/>
      <c r="K3163" s="231">
        <f t="shared" si="109"/>
        <v>0</v>
      </c>
    </row>
    <row r="3164" spans="1:11">
      <c r="A3164" s="381">
        <v>3164</v>
      </c>
      <c r="B3164" s="938" t="s">
        <v>1223</v>
      </c>
      <c r="E3164" s="472"/>
      <c r="F3164" s="718"/>
      <c r="G3164" s="231">
        <f t="shared" si="108"/>
        <v>0</v>
      </c>
      <c r="I3164" s="472"/>
      <c r="J3164" s="718"/>
      <c r="K3164" s="231">
        <f t="shared" si="109"/>
        <v>0</v>
      </c>
    </row>
    <row r="3165" spans="1:11">
      <c r="A3165" s="381">
        <v>3165</v>
      </c>
      <c r="B3165" s="936" t="s">
        <v>136</v>
      </c>
      <c r="E3165" s="472"/>
      <c r="F3165" s="718"/>
      <c r="G3165" s="231">
        <f t="shared" si="108"/>
        <v>0</v>
      </c>
      <c r="I3165" s="472"/>
      <c r="J3165" s="718"/>
      <c r="K3165" s="231">
        <f t="shared" si="109"/>
        <v>0</v>
      </c>
    </row>
    <row r="3166" spans="1:11">
      <c r="A3166" s="381">
        <v>3166</v>
      </c>
      <c r="B3166" s="936" t="s">
        <v>137</v>
      </c>
      <c r="E3166" s="472"/>
      <c r="F3166" s="718"/>
      <c r="G3166" s="231">
        <f t="shared" si="108"/>
        <v>0</v>
      </c>
      <c r="I3166" s="472"/>
      <c r="J3166" s="718"/>
      <c r="K3166" s="231">
        <f t="shared" si="109"/>
        <v>0</v>
      </c>
    </row>
    <row r="3167" spans="1:11">
      <c r="A3167" s="381">
        <v>3167</v>
      </c>
      <c r="B3167" s="936" t="s">
        <v>299</v>
      </c>
      <c r="E3167" s="472"/>
      <c r="F3167" s="718"/>
      <c r="G3167" s="231">
        <f t="shared" si="108"/>
        <v>0</v>
      </c>
      <c r="I3167" s="472"/>
      <c r="J3167" s="718"/>
      <c r="K3167" s="231">
        <f t="shared" si="109"/>
        <v>0</v>
      </c>
    </row>
    <row r="3168" spans="1:11">
      <c r="A3168" s="381">
        <v>3168</v>
      </c>
      <c r="B3168" s="936" t="s">
        <v>1102</v>
      </c>
      <c r="E3168" s="472"/>
      <c r="F3168" s="718"/>
      <c r="G3168" s="231">
        <f t="shared" si="108"/>
        <v>0</v>
      </c>
      <c r="I3168" s="472"/>
      <c r="J3168" s="718"/>
      <c r="K3168" s="231">
        <f t="shared" si="109"/>
        <v>0</v>
      </c>
    </row>
    <row r="3169" spans="1:11">
      <c r="A3169" s="381">
        <v>3169</v>
      </c>
      <c r="B3169" s="936" t="s">
        <v>300</v>
      </c>
      <c r="E3169" s="472"/>
      <c r="F3169" s="718"/>
      <c r="G3169" s="231">
        <f t="shared" si="108"/>
        <v>0</v>
      </c>
      <c r="I3169" s="472"/>
      <c r="J3169" s="718"/>
      <c r="K3169" s="231">
        <f t="shared" si="109"/>
        <v>0</v>
      </c>
    </row>
    <row r="3170" spans="1:11">
      <c r="A3170" s="381">
        <v>3170</v>
      </c>
      <c r="B3170" s="936" t="s">
        <v>301</v>
      </c>
      <c r="E3170" s="472"/>
      <c r="F3170" s="718"/>
      <c r="G3170" s="231">
        <f t="shared" si="108"/>
        <v>0</v>
      </c>
      <c r="I3170" s="472"/>
      <c r="J3170" s="718"/>
      <c r="K3170" s="231">
        <f t="shared" si="109"/>
        <v>0</v>
      </c>
    </row>
    <row r="3171" spans="1:11">
      <c r="A3171" s="381">
        <v>3171</v>
      </c>
      <c r="B3171" s="936" t="s">
        <v>1324</v>
      </c>
      <c r="E3171" s="472"/>
      <c r="F3171" s="718"/>
      <c r="G3171" s="231">
        <f t="shared" si="108"/>
        <v>0</v>
      </c>
      <c r="I3171" s="472"/>
      <c r="J3171" s="718"/>
      <c r="K3171" s="231">
        <f t="shared" si="109"/>
        <v>0</v>
      </c>
    </row>
    <row r="3172" spans="1:11">
      <c r="A3172" s="381">
        <v>3172</v>
      </c>
      <c r="B3172" s="936" t="s">
        <v>302</v>
      </c>
      <c r="E3172" s="472"/>
      <c r="F3172" s="718"/>
      <c r="G3172" s="231">
        <f t="shared" si="108"/>
        <v>0</v>
      </c>
      <c r="I3172" s="472"/>
      <c r="J3172" s="718"/>
      <c r="K3172" s="231">
        <f t="shared" si="109"/>
        <v>0</v>
      </c>
    </row>
    <row r="3173" spans="1:11">
      <c r="A3173" s="381">
        <v>3173</v>
      </c>
      <c r="B3173" s="936" t="s">
        <v>1544</v>
      </c>
      <c r="E3173" s="472"/>
      <c r="F3173" s="718"/>
      <c r="G3173" s="231">
        <f t="shared" si="108"/>
        <v>0</v>
      </c>
      <c r="I3173" s="472"/>
      <c r="J3173" s="718"/>
      <c r="K3173" s="231">
        <f t="shared" si="109"/>
        <v>0</v>
      </c>
    </row>
    <row r="3174" spans="1:11">
      <c r="A3174" s="381">
        <v>3174</v>
      </c>
      <c r="B3174" s="936" t="s">
        <v>1545</v>
      </c>
      <c r="E3174" s="472"/>
      <c r="F3174" s="718"/>
      <c r="G3174" s="231">
        <f t="shared" si="108"/>
        <v>0</v>
      </c>
      <c r="I3174" s="472"/>
      <c r="J3174" s="718"/>
      <c r="K3174" s="231">
        <f t="shared" si="109"/>
        <v>0</v>
      </c>
    </row>
    <row r="3175" spans="1:11">
      <c r="A3175" s="381">
        <v>3175</v>
      </c>
      <c r="B3175" s="936" t="s">
        <v>115</v>
      </c>
      <c r="E3175" s="472"/>
      <c r="F3175" s="718"/>
      <c r="G3175" s="231">
        <f t="shared" si="108"/>
        <v>0</v>
      </c>
      <c r="I3175" s="472"/>
      <c r="J3175" s="718"/>
      <c r="K3175" s="231">
        <f t="shared" si="109"/>
        <v>0</v>
      </c>
    </row>
    <row r="3176" spans="1:11">
      <c r="A3176" s="381">
        <v>3176</v>
      </c>
      <c r="B3176" s="936" t="s">
        <v>106</v>
      </c>
      <c r="E3176" s="472"/>
      <c r="F3176" s="718"/>
      <c r="G3176" s="231">
        <f t="shared" si="108"/>
        <v>0</v>
      </c>
      <c r="I3176" s="472"/>
      <c r="J3176" s="718"/>
      <c r="K3176" s="231">
        <f t="shared" si="109"/>
        <v>0</v>
      </c>
    </row>
    <row r="3177" spans="1:11" ht="15.75">
      <c r="A3177" s="381">
        <v>3177</v>
      </c>
      <c r="B3177" s="937" t="s">
        <v>1019</v>
      </c>
      <c r="E3177" s="472"/>
      <c r="F3177" s="718"/>
      <c r="G3177" s="231">
        <f t="shared" si="108"/>
        <v>0</v>
      </c>
      <c r="I3177" s="472"/>
      <c r="J3177" s="718"/>
      <c r="K3177" s="231">
        <f t="shared" si="109"/>
        <v>0</v>
      </c>
    </row>
    <row r="3178" spans="1:11" ht="15.75">
      <c r="A3178" s="381">
        <v>3178</v>
      </c>
      <c r="B3178" s="937" t="s">
        <v>271</v>
      </c>
      <c r="E3178" s="472"/>
      <c r="F3178" s="718"/>
      <c r="G3178" s="231">
        <f t="shared" si="108"/>
        <v>0</v>
      </c>
      <c r="I3178" s="472"/>
      <c r="J3178" s="718"/>
      <c r="K3178" s="231">
        <f t="shared" si="109"/>
        <v>0</v>
      </c>
    </row>
    <row r="3179" spans="1:11">
      <c r="A3179" s="381">
        <v>3179</v>
      </c>
      <c r="B3179" s="936" t="s">
        <v>135</v>
      </c>
      <c r="E3179" s="472"/>
      <c r="F3179" s="718"/>
      <c r="G3179" s="231">
        <f t="shared" si="108"/>
        <v>0</v>
      </c>
      <c r="I3179" s="472"/>
      <c r="J3179" s="718"/>
      <c r="K3179" s="231">
        <f t="shared" si="109"/>
        <v>0</v>
      </c>
    </row>
    <row r="3180" spans="1:11">
      <c r="A3180" s="381">
        <v>3180</v>
      </c>
      <c r="B3180" s="938" t="s">
        <v>1220</v>
      </c>
      <c r="E3180" s="472"/>
      <c r="F3180" s="718"/>
      <c r="G3180" s="231">
        <f t="shared" si="108"/>
        <v>0</v>
      </c>
      <c r="I3180" s="472"/>
      <c r="J3180" s="718"/>
      <c r="K3180" s="231">
        <f t="shared" si="109"/>
        <v>0</v>
      </c>
    </row>
    <row r="3181" spans="1:11">
      <c r="A3181" s="381">
        <v>3181</v>
      </c>
      <c r="B3181" s="938" t="s">
        <v>1221</v>
      </c>
      <c r="E3181" s="472"/>
      <c r="F3181" s="718"/>
      <c r="G3181" s="231">
        <f t="shared" si="108"/>
        <v>0</v>
      </c>
      <c r="I3181" s="472"/>
      <c r="J3181" s="718"/>
      <c r="K3181" s="231">
        <f t="shared" si="109"/>
        <v>0</v>
      </c>
    </row>
    <row r="3182" spans="1:11">
      <c r="A3182" s="381">
        <v>3182</v>
      </c>
      <c r="B3182" s="938" t="s">
        <v>1222</v>
      </c>
      <c r="E3182" s="472"/>
      <c r="F3182" s="718"/>
      <c r="G3182" s="231">
        <f t="shared" si="108"/>
        <v>0</v>
      </c>
      <c r="I3182" s="472"/>
      <c r="J3182" s="718"/>
      <c r="K3182" s="231">
        <f t="shared" si="109"/>
        <v>0</v>
      </c>
    </row>
    <row r="3183" spans="1:11">
      <c r="A3183" s="381">
        <v>3183</v>
      </c>
      <c r="B3183" s="938" t="s">
        <v>1223</v>
      </c>
      <c r="E3183" s="472"/>
      <c r="F3183" s="718"/>
      <c r="G3183" s="231">
        <f t="shared" si="108"/>
        <v>0</v>
      </c>
      <c r="I3183" s="472"/>
      <c r="J3183" s="718"/>
      <c r="K3183" s="231">
        <f t="shared" si="109"/>
        <v>0</v>
      </c>
    </row>
    <row r="3184" spans="1:11">
      <c r="A3184" s="381">
        <v>3184</v>
      </c>
      <c r="B3184" s="936" t="s">
        <v>136</v>
      </c>
      <c r="E3184" s="472"/>
      <c r="F3184" s="718"/>
      <c r="G3184" s="231">
        <f t="shared" si="108"/>
        <v>0</v>
      </c>
      <c r="I3184" s="472"/>
      <c r="J3184" s="718"/>
      <c r="K3184" s="231">
        <f t="shared" si="109"/>
        <v>0</v>
      </c>
    </row>
    <row r="3185" spans="1:11">
      <c r="A3185" s="381">
        <v>3185</v>
      </c>
      <c r="B3185" s="936" t="s">
        <v>137</v>
      </c>
      <c r="E3185" s="472"/>
      <c r="F3185" s="718"/>
      <c r="G3185" s="231">
        <f t="shared" si="108"/>
        <v>0</v>
      </c>
      <c r="I3185" s="472"/>
      <c r="J3185" s="718"/>
      <c r="K3185" s="231">
        <f t="shared" si="109"/>
        <v>0</v>
      </c>
    </row>
    <row r="3186" spans="1:11">
      <c r="A3186" s="381">
        <v>3186</v>
      </c>
      <c r="B3186" s="936" t="s">
        <v>299</v>
      </c>
      <c r="E3186" s="472"/>
      <c r="F3186" s="718"/>
      <c r="G3186" s="231">
        <f t="shared" si="108"/>
        <v>0</v>
      </c>
      <c r="I3186" s="472"/>
      <c r="J3186" s="718"/>
      <c r="K3186" s="231">
        <f t="shared" si="109"/>
        <v>0</v>
      </c>
    </row>
    <row r="3187" spans="1:11">
      <c r="A3187" s="381">
        <v>3187</v>
      </c>
      <c r="B3187" s="936" t="s">
        <v>1102</v>
      </c>
      <c r="E3187" s="472"/>
      <c r="F3187" s="718"/>
      <c r="G3187" s="231">
        <f t="shared" si="108"/>
        <v>0</v>
      </c>
      <c r="I3187" s="472"/>
      <c r="J3187" s="718"/>
      <c r="K3187" s="231">
        <f t="shared" si="109"/>
        <v>0</v>
      </c>
    </row>
    <row r="3188" spans="1:11">
      <c r="A3188" s="381">
        <v>3188</v>
      </c>
      <c r="B3188" s="936" t="s">
        <v>300</v>
      </c>
      <c r="E3188" s="472"/>
      <c r="F3188" s="718"/>
      <c r="G3188" s="231">
        <f t="shared" si="108"/>
        <v>0</v>
      </c>
      <c r="I3188" s="472"/>
      <c r="J3188" s="718"/>
      <c r="K3188" s="231">
        <f t="shared" si="109"/>
        <v>0</v>
      </c>
    </row>
    <row r="3189" spans="1:11">
      <c r="A3189" s="381">
        <v>3189</v>
      </c>
      <c r="B3189" s="936" t="s">
        <v>301</v>
      </c>
      <c r="E3189" s="472"/>
      <c r="F3189" s="718"/>
      <c r="G3189" s="231">
        <f t="shared" si="108"/>
        <v>0</v>
      </c>
      <c r="I3189" s="472"/>
      <c r="J3189" s="718"/>
      <c r="K3189" s="231">
        <f t="shared" si="109"/>
        <v>0</v>
      </c>
    </row>
    <row r="3190" spans="1:11">
      <c r="A3190" s="381">
        <v>3190</v>
      </c>
      <c r="B3190" s="936" t="s">
        <v>1324</v>
      </c>
      <c r="E3190" s="472"/>
      <c r="F3190" s="718"/>
      <c r="G3190" s="231">
        <f t="shared" si="108"/>
        <v>0</v>
      </c>
      <c r="I3190" s="472"/>
      <c r="J3190" s="718"/>
      <c r="K3190" s="231">
        <f t="shared" si="109"/>
        <v>0</v>
      </c>
    </row>
    <row r="3191" spans="1:11">
      <c r="A3191" s="381">
        <v>3191</v>
      </c>
      <c r="B3191" s="936" t="s">
        <v>302</v>
      </c>
      <c r="E3191" s="472"/>
      <c r="F3191" s="718"/>
      <c r="G3191" s="231">
        <f t="shared" si="108"/>
        <v>0</v>
      </c>
      <c r="I3191" s="472"/>
      <c r="J3191" s="718"/>
      <c r="K3191" s="231">
        <f t="shared" si="109"/>
        <v>0</v>
      </c>
    </row>
    <row r="3192" spans="1:11">
      <c r="A3192" s="381">
        <v>3192</v>
      </c>
      <c r="B3192" s="936" t="s">
        <v>1544</v>
      </c>
      <c r="E3192" s="472"/>
      <c r="F3192" s="718"/>
      <c r="G3192" s="231">
        <f t="shared" si="108"/>
        <v>0</v>
      </c>
      <c r="I3192" s="472"/>
      <c r="J3192" s="718"/>
      <c r="K3192" s="231">
        <f t="shared" si="109"/>
        <v>0</v>
      </c>
    </row>
    <row r="3193" spans="1:11">
      <c r="A3193" s="381">
        <v>3193</v>
      </c>
      <c r="B3193" s="936" t="s">
        <v>1545</v>
      </c>
      <c r="E3193" s="472"/>
      <c r="F3193" s="718"/>
      <c r="G3193" s="231">
        <f t="shared" si="108"/>
        <v>0</v>
      </c>
      <c r="I3193" s="472"/>
      <c r="J3193" s="718"/>
      <c r="K3193" s="231">
        <f t="shared" si="109"/>
        <v>0</v>
      </c>
    </row>
    <row r="3194" spans="1:11">
      <c r="A3194" s="381">
        <v>3194</v>
      </c>
      <c r="B3194" s="936" t="s">
        <v>115</v>
      </c>
      <c r="E3194" s="472"/>
      <c r="F3194" s="718"/>
      <c r="G3194" s="231">
        <f t="shared" si="108"/>
        <v>0</v>
      </c>
      <c r="I3194" s="472"/>
      <c r="J3194" s="718"/>
      <c r="K3194" s="231">
        <f t="shared" si="109"/>
        <v>0</v>
      </c>
    </row>
    <row r="3195" spans="1:11">
      <c r="A3195" s="381">
        <v>3195</v>
      </c>
      <c r="B3195" s="936" t="s">
        <v>106</v>
      </c>
      <c r="E3195" s="472"/>
      <c r="F3195" s="718"/>
      <c r="G3195" s="231">
        <f t="shared" si="108"/>
        <v>0</v>
      </c>
      <c r="I3195" s="472"/>
      <c r="J3195" s="718"/>
      <c r="K3195" s="231">
        <f t="shared" si="109"/>
        <v>0</v>
      </c>
    </row>
    <row r="3196" spans="1:11" ht="15.75">
      <c r="A3196" s="381">
        <v>3196</v>
      </c>
      <c r="B3196" s="937" t="s">
        <v>303</v>
      </c>
      <c r="E3196" s="472"/>
      <c r="F3196" s="718"/>
      <c r="G3196" s="231">
        <f t="shared" si="108"/>
        <v>0</v>
      </c>
      <c r="I3196" s="472"/>
      <c r="J3196" s="718"/>
      <c r="K3196" s="231">
        <f t="shared" si="109"/>
        <v>0</v>
      </c>
    </row>
    <row r="3197" spans="1:11">
      <c r="A3197" s="381">
        <v>3197</v>
      </c>
      <c r="B3197" s="936" t="s">
        <v>135</v>
      </c>
      <c r="E3197" s="472"/>
      <c r="F3197" s="718"/>
      <c r="G3197" s="231">
        <f t="shared" si="108"/>
        <v>0</v>
      </c>
      <c r="I3197" s="472"/>
      <c r="J3197" s="718"/>
      <c r="K3197" s="231">
        <f t="shared" si="109"/>
        <v>0</v>
      </c>
    </row>
    <row r="3198" spans="1:11">
      <c r="A3198" s="381">
        <v>3198</v>
      </c>
      <c r="B3198" s="938" t="s">
        <v>1220</v>
      </c>
      <c r="E3198" s="472"/>
      <c r="F3198" s="718"/>
      <c r="G3198" s="231">
        <f t="shared" si="108"/>
        <v>0</v>
      </c>
      <c r="I3198" s="472"/>
      <c r="J3198" s="718"/>
      <c r="K3198" s="231">
        <f t="shared" si="109"/>
        <v>0</v>
      </c>
    </row>
    <row r="3199" spans="1:11">
      <c r="A3199" s="381">
        <v>3199</v>
      </c>
      <c r="B3199" s="938" t="s">
        <v>1221</v>
      </c>
      <c r="E3199" s="472"/>
      <c r="F3199" s="718"/>
      <c r="G3199" s="231">
        <f t="shared" si="108"/>
        <v>0</v>
      </c>
      <c r="I3199" s="472"/>
      <c r="J3199" s="718"/>
      <c r="K3199" s="231">
        <f t="shared" si="109"/>
        <v>0</v>
      </c>
    </row>
    <row r="3200" spans="1:11">
      <c r="A3200" s="381">
        <v>3200</v>
      </c>
      <c r="B3200" s="938" t="s">
        <v>1222</v>
      </c>
      <c r="E3200" s="472"/>
      <c r="F3200" s="718"/>
      <c r="G3200" s="231">
        <f t="shared" si="108"/>
        <v>0</v>
      </c>
      <c r="I3200" s="472"/>
      <c r="J3200" s="718"/>
      <c r="K3200" s="231">
        <f t="shared" si="109"/>
        <v>0</v>
      </c>
    </row>
    <row r="3201" spans="1:11">
      <c r="A3201" s="381">
        <v>3201</v>
      </c>
      <c r="B3201" s="938" t="s">
        <v>1223</v>
      </c>
      <c r="E3201" s="472"/>
      <c r="F3201" s="718"/>
      <c r="G3201" s="231">
        <f t="shared" si="108"/>
        <v>0</v>
      </c>
      <c r="I3201" s="472"/>
      <c r="J3201" s="718"/>
      <c r="K3201" s="231">
        <f t="shared" si="109"/>
        <v>0</v>
      </c>
    </row>
    <row r="3202" spans="1:11">
      <c r="A3202" s="381">
        <v>3202</v>
      </c>
      <c r="B3202" s="936" t="s">
        <v>136</v>
      </c>
      <c r="E3202" s="472"/>
      <c r="F3202" s="718"/>
      <c r="G3202" s="231">
        <f t="shared" si="108"/>
        <v>0</v>
      </c>
      <c r="I3202" s="472"/>
      <c r="J3202" s="718"/>
      <c r="K3202" s="231">
        <f t="shared" si="109"/>
        <v>0</v>
      </c>
    </row>
    <row r="3203" spans="1:11">
      <c r="A3203" s="381">
        <v>3203</v>
      </c>
      <c r="B3203" s="936" t="s">
        <v>137</v>
      </c>
      <c r="E3203" s="472"/>
      <c r="F3203" s="718"/>
      <c r="G3203" s="231">
        <f t="shared" si="108"/>
        <v>0</v>
      </c>
      <c r="I3203" s="472"/>
      <c r="J3203" s="718"/>
      <c r="K3203" s="231">
        <f t="shared" si="109"/>
        <v>0</v>
      </c>
    </row>
    <row r="3204" spans="1:11">
      <c r="A3204" s="381">
        <v>3204</v>
      </c>
      <c r="B3204" s="936" t="s">
        <v>299</v>
      </c>
      <c r="E3204" s="472"/>
      <c r="F3204" s="718"/>
      <c r="G3204" s="231">
        <f t="shared" si="108"/>
        <v>0</v>
      </c>
      <c r="I3204" s="472"/>
      <c r="J3204" s="718"/>
      <c r="K3204" s="231">
        <f t="shared" si="109"/>
        <v>0</v>
      </c>
    </row>
    <row r="3205" spans="1:11">
      <c r="A3205" s="381">
        <v>3205</v>
      </c>
      <c r="B3205" s="936" t="s">
        <v>1102</v>
      </c>
      <c r="E3205" s="472"/>
      <c r="F3205" s="718"/>
      <c r="G3205" s="231">
        <f t="shared" si="108"/>
        <v>0</v>
      </c>
      <c r="I3205" s="472"/>
      <c r="J3205" s="718"/>
      <c r="K3205" s="231">
        <f t="shared" si="109"/>
        <v>0</v>
      </c>
    </row>
    <row r="3206" spans="1:11">
      <c r="A3206" s="381">
        <v>3206</v>
      </c>
      <c r="B3206" s="936" t="s">
        <v>300</v>
      </c>
      <c r="E3206" s="472"/>
      <c r="F3206" s="718"/>
      <c r="G3206" s="231">
        <f t="shared" si="108"/>
        <v>0</v>
      </c>
      <c r="I3206" s="472"/>
      <c r="J3206" s="718"/>
      <c r="K3206" s="231">
        <f t="shared" si="109"/>
        <v>0</v>
      </c>
    </row>
    <row r="3207" spans="1:11">
      <c r="A3207" s="381">
        <v>3207</v>
      </c>
      <c r="B3207" s="936" t="s">
        <v>301</v>
      </c>
      <c r="E3207" s="472"/>
      <c r="F3207" s="718"/>
      <c r="G3207" s="231">
        <f t="shared" si="108"/>
        <v>0</v>
      </c>
      <c r="I3207" s="472"/>
      <c r="J3207" s="718"/>
      <c r="K3207" s="231">
        <f t="shared" si="109"/>
        <v>0</v>
      </c>
    </row>
    <row r="3208" spans="1:11">
      <c r="A3208" s="381">
        <v>3208</v>
      </c>
      <c r="B3208" s="936" t="s">
        <v>1324</v>
      </c>
      <c r="E3208" s="472"/>
      <c r="F3208" s="718"/>
      <c r="G3208" s="231">
        <f t="shared" si="108"/>
        <v>0</v>
      </c>
      <c r="I3208" s="472"/>
      <c r="J3208" s="718"/>
      <c r="K3208" s="231">
        <f t="shared" si="109"/>
        <v>0</v>
      </c>
    </row>
    <row r="3209" spans="1:11">
      <c r="A3209" s="381">
        <v>3209</v>
      </c>
      <c r="B3209" s="936" t="s">
        <v>302</v>
      </c>
      <c r="E3209" s="472"/>
      <c r="F3209" s="718"/>
      <c r="G3209" s="231">
        <f t="shared" si="108"/>
        <v>0</v>
      </c>
      <c r="I3209" s="472"/>
      <c r="J3209" s="718"/>
      <c r="K3209" s="231">
        <f t="shared" si="109"/>
        <v>0</v>
      </c>
    </row>
    <row r="3210" spans="1:11">
      <c r="A3210" s="381">
        <v>3210</v>
      </c>
      <c r="B3210" s="936" t="s">
        <v>1544</v>
      </c>
      <c r="E3210" s="472"/>
      <c r="F3210" s="718"/>
      <c r="G3210" s="231">
        <f t="shared" si="108"/>
        <v>0</v>
      </c>
      <c r="I3210" s="472"/>
      <c r="J3210" s="718"/>
      <c r="K3210" s="231">
        <f t="shared" si="109"/>
        <v>0</v>
      </c>
    </row>
    <row r="3211" spans="1:11">
      <c r="A3211" s="381">
        <v>3211</v>
      </c>
      <c r="B3211" s="936" t="s">
        <v>1545</v>
      </c>
      <c r="E3211" s="472"/>
      <c r="F3211" s="718"/>
      <c r="G3211" s="231">
        <f t="shared" si="108"/>
        <v>0</v>
      </c>
      <c r="I3211" s="472"/>
      <c r="J3211" s="718"/>
      <c r="K3211" s="231">
        <f t="shared" si="109"/>
        <v>0</v>
      </c>
    </row>
    <row r="3212" spans="1:11">
      <c r="A3212" s="381">
        <v>3212</v>
      </c>
      <c r="B3212" s="936" t="s">
        <v>115</v>
      </c>
      <c r="E3212" s="472"/>
      <c r="F3212" s="718"/>
      <c r="G3212" s="231">
        <f t="shared" si="108"/>
        <v>0</v>
      </c>
      <c r="I3212" s="472"/>
      <c r="J3212" s="718"/>
      <c r="K3212" s="231">
        <f t="shared" si="109"/>
        <v>0</v>
      </c>
    </row>
    <row r="3213" spans="1:11">
      <c r="A3213" s="381">
        <v>3213</v>
      </c>
      <c r="B3213" s="936" t="s">
        <v>106</v>
      </c>
      <c r="E3213" s="472"/>
      <c r="F3213" s="718"/>
      <c r="G3213" s="231">
        <f t="shared" si="108"/>
        <v>0</v>
      </c>
      <c r="I3213" s="472"/>
      <c r="J3213" s="718"/>
      <c r="K3213" s="231">
        <f t="shared" si="109"/>
        <v>0</v>
      </c>
    </row>
    <row r="3214" spans="1:11" ht="15.75">
      <c r="A3214" s="381">
        <v>3214</v>
      </c>
      <c r="B3214" s="937" t="s">
        <v>172</v>
      </c>
      <c r="E3214" s="472"/>
      <c r="F3214" s="718"/>
      <c r="G3214" s="231">
        <f t="shared" si="108"/>
        <v>0</v>
      </c>
      <c r="I3214" s="472"/>
      <c r="J3214" s="718"/>
      <c r="K3214" s="231">
        <f t="shared" si="109"/>
        <v>0</v>
      </c>
    </row>
    <row r="3215" spans="1:11">
      <c r="A3215" s="381">
        <v>3215</v>
      </c>
      <c r="B3215" s="936" t="s">
        <v>135</v>
      </c>
      <c r="E3215" s="472"/>
      <c r="F3215" s="718"/>
      <c r="G3215" s="231">
        <f t="shared" ref="G3215:G3278" si="110">F3215-E3215</f>
        <v>0</v>
      </c>
      <c r="I3215" s="472"/>
      <c r="J3215" s="718"/>
      <c r="K3215" s="231">
        <f t="shared" ref="K3215:K3278" si="111">J3215-I3215</f>
        <v>0</v>
      </c>
    </row>
    <row r="3216" spans="1:11">
      <c r="A3216" s="381">
        <v>3216</v>
      </c>
      <c r="B3216" s="938" t="s">
        <v>1220</v>
      </c>
      <c r="E3216" s="472"/>
      <c r="F3216" s="718"/>
      <c r="G3216" s="231">
        <f t="shared" si="110"/>
        <v>0</v>
      </c>
      <c r="I3216" s="472"/>
      <c r="J3216" s="718"/>
      <c r="K3216" s="231">
        <f t="shared" si="111"/>
        <v>0</v>
      </c>
    </row>
    <row r="3217" spans="1:11">
      <c r="A3217" s="381">
        <v>3217</v>
      </c>
      <c r="B3217" s="938" t="s">
        <v>1221</v>
      </c>
      <c r="E3217" s="472"/>
      <c r="F3217" s="718"/>
      <c r="G3217" s="231">
        <f t="shared" si="110"/>
        <v>0</v>
      </c>
      <c r="I3217" s="472"/>
      <c r="J3217" s="718"/>
      <c r="K3217" s="231">
        <f t="shared" si="111"/>
        <v>0</v>
      </c>
    </row>
    <row r="3218" spans="1:11">
      <c r="A3218" s="381">
        <v>3218</v>
      </c>
      <c r="B3218" s="938" t="s">
        <v>1222</v>
      </c>
      <c r="E3218" s="472"/>
      <c r="F3218" s="718"/>
      <c r="G3218" s="231">
        <f t="shared" si="110"/>
        <v>0</v>
      </c>
      <c r="I3218" s="472"/>
      <c r="J3218" s="718"/>
      <c r="K3218" s="231">
        <f t="shared" si="111"/>
        <v>0</v>
      </c>
    </row>
    <row r="3219" spans="1:11">
      <c r="A3219" s="381">
        <v>3219</v>
      </c>
      <c r="B3219" s="938" t="s">
        <v>1223</v>
      </c>
      <c r="E3219" s="472"/>
      <c r="F3219" s="718"/>
      <c r="G3219" s="231">
        <f t="shared" si="110"/>
        <v>0</v>
      </c>
      <c r="I3219" s="472"/>
      <c r="J3219" s="718"/>
      <c r="K3219" s="231">
        <f t="shared" si="111"/>
        <v>0</v>
      </c>
    </row>
    <row r="3220" spans="1:11">
      <c r="A3220" s="381">
        <v>3220</v>
      </c>
      <c r="B3220" s="936" t="s">
        <v>136</v>
      </c>
      <c r="E3220" s="472"/>
      <c r="F3220" s="718"/>
      <c r="G3220" s="231">
        <f t="shared" si="110"/>
        <v>0</v>
      </c>
      <c r="I3220" s="472"/>
      <c r="J3220" s="718"/>
      <c r="K3220" s="231">
        <f t="shared" si="111"/>
        <v>0</v>
      </c>
    </row>
    <row r="3221" spans="1:11">
      <c r="A3221" s="381">
        <v>3221</v>
      </c>
      <c r="B3221" s="936" t="s">
        <v>137</v>
      </c>
      <c r="E3221" s="472"/>
      <c r="F3221" s="718"/>
      <c r="G3221" s="231">
        <f t="shared" si="110"/>
        <v>0</v>
      </c>
      <c r="I3221" s="472"/>
      <c r="J3221" s="718"/>
      <c r="K3221" s="231">
        <f t="shared" si="111"/>
        <v>0</v>
      </c>
    </row>
    <row r="3222" spans="1:11">
      <c r="A3222" s="381">
        <v>3222</v>
      </c>
      <c r="B3222" s="936" t="s">
        <v>299</v>
      </c>
      <c r="E3222" s="472"/>
      <c r="F3222" s="718"/>
      <c r="G3222" s="231">
        <f t="shared" si="110"/>
        <v>0</v>
      </c>
      <c r="I3222" s="472"/>
      <c r="J3222" s="718"/>
      <c r="K3222" s="231">
        <f t="shared" si="111"/>
        <v>0</v>
      </c>
    </row>
    <row r="3223" spans="1:11">
      <c r="A3223" s="381">
        <v>3223</v>
      </c>
      <c r="B3223" s="936" t="s">
        <v>1102</v>
      </c>
      <c r="E3223" s="472"/>
      <c r="F3223" s="718"/>
      <c r="G3223" s="231">
        <f t="shared" si="110"/>
        <v>0</v>
      </c>
      <c r="I3223" s="472"/>
      <c r="J3223" s="718"/>
      <c r="K3223" s="231">
        <f t="shared" si="111"/>
        <v>0</v>
      </c>
    </row>
    <row r="3224" spans="1:11">
      <c r="A3224" s="381">
        <v>3224</v>
      </c>
      <c r="B3224" s="936" t="s">
        <v>300</v>
      </c>
      <c r="E3224" s="472"/>
      <c r="F3224" s="718"/>
      <c r="G3224" s="231">
        <f t="shared" si="110"/>
        <v>0</v>
      </c>
      <c r="I3224" s="472"/>
      <c r="J3224" s="718"/>
      <c r="K3224" s="231">
        <f t="shared" si="111"/>
        <v>0</v>
      </c>
    </row>
    <row r="3225" spans="1:11">
      <c r="A3225" s="381">
        <v>3225</v>
      </c>
      <c r="B3225" s="936" t="s">
        <v>301</v>
      </c>
      <c r="E3225" s="472"/>
      <c r="F3225" s="718"/>
      <c r="G3225" s="231">
        <f t="shared" si="110"/>
        <v>0</v>
      </c>
      <c r="I3225" s="472"/>
      <c r="J3225" s="718"/>
      <c r="K3225" s="231">
        <f t="shared" si="111"/>
        <v>0</v>
      </c>
    </row>
    <row r="3226" spans="1:11">
      <c r="A3226" s="381">
        <v>3226</v>
      </c>
      <c r="B3226" s="936" t="s">
        <v>1324</v>
      </c>
      <c r="E3226" s="472"/>
      <c r="F3226" s="718"/>
      <c r="G3226" s="231">
        <f t="shared" si="110"/>
        <v>0</v>
      </c>
      <c r="I3226" s="472"/>
      <c r="J3226" s="718"/>
      <c r="K3226" s="231">
        <f t="shared" si="111"/>
        <v>0</v>
      </c>
    </row>
    <row r="3227" spans="1:11">
      <c r="A3227" s="381">
        <v>3227</v>
      </c>
      <c r="B3227" s="936" t="s">
        <v>302</v>
      </c>
      <c r="E3227" s="472"/>
      <c r="F3227" s="718"/>
      <c r="G3227" s="231">
        <f t="shared" si="110"/>
        <v>0</v>
      </c>
      <c r="I3227" s="472"/>
      <c r="J3227" s="718"/>
      <c r="K3227" s="231">
        <f t="shared" si="111"/>
        <v>0</v>
      </c>
    </row>
    <row r="3228" spans="1:11">
      <c r="A3228" s="381">
        <v>3228</v>
      </c>
      <c r="B3228" s="936" t="s">
        <v>1544</v>
      </c>
      <c r="E3228" s="472"/>
      <c r="F3228" s="718"/>
      <c r="G3228" s="231">
        <f t="shared" si="110"/>
        <v>0</v>
      </c>
      <c r="I3228" s="472"/>
      <c r="J3228" s="718"/>
      <c r="K3228" s="231">
        <f t="shared" si="111"/>
        <v>0</v>
      </c>
    </row>
    <row r="3229" spans="1:11">
      <c r="A3229" s="381">
        <v>3229</v>
      </c>
      <c r="B3229" s="936" t="s">
        <v>1545</v>
      </c>
      <c r="E3229" s="472"/>
      <c r="F3229" s="718"/>
      <c r="G3229" s="231">
        <f t="shared" si="110"/>
        <v>0</v>
      </c>
      <c r="I3229" s="472"/>
      <c r="J3229" s="718"/>
      <c r="K3229" s="231">
        <f t="shared" si="111"/>
        <v>0</v>
      </c>
    </row>
    <row r="3230" spans="1:11">
      <c r="A3230" s="381">
        <v>3230</v>
      </c>
      <c r="B3230" s="936" t="s">
        <v>115</v>
      </c>
      <c r="E3230" s="472"/>
      <c r="F3230" s="718"/>
      <c r="G3230" s="231">
        <f t="shared" si="110"/>
        <v>0</v>
      </c>
      <c r="I3230" s="472"/>
      <c r="J3230" s="718"/>
      <c r="K3230" s="231">
        <f t="shared" si="111"/>
        <v>0</v>
      </c>
    </row>
    <row r="3231" spans="1:11">
      <c r="A3231" s="381">
        <v>3231</v>
      </c>
      <c r="B3231" s="936" t="s">
        <v>106</v>
      </c>
      <c r="E3231" s="472"/>
      <c r="F3231" s="718"/>
      <c r="G3231" s="231">
        <f t="shared" si="110"/>
        <v>0</v>
      </c>
      <c r="I3231" s="472"/>
      <c r="J3231" s="718"/>
      <c r="K3231" s="231">
        <f t="shared" si="111"/>
        <v>0</v>
      </c>
    </row>
    <row r="3232" spans="1:11" ht="15.75">
      <c r="A3232" s="381">
        <v>3232</v>
      </c>
      <c r="B3232" s="937" t="s">
        <v>1020</v>
      </c>
      <c r="E3232" s="472"/>
      <c r="F3232" s="718"/>
      <c r="G3232" s="231">
        <f t="shared" si="110"/>
        <v>0</v>
      </c>
      <c r="I3232" s="472"/>
      <c r="J3232" s="718"/>
      <c r="K3232" s="231">
        <f t="shared" si="111"/>
        <v>0</v>
      </c>
    </row>
    <row r="3233" spans="1:11" ht="15.75">
      <c r="A3233" s="381">
        <v>3233</v>
      </c>
      <c r="B3233" s="937" t="s">
        <v>271</v>
      </c>
      <c r="E3233" s="472"/>
      <c r="F3233" s="718"/>
      <c r="G3233" s="231">
        <f t="shared" si="110"/>
        <v>0</v>
      </c>
      <c r="I3233" s="472"/>
      <c r="J3233" s="718"/>
      <c r="K3233" s="231">
        <f t="shared" si="111"/>
        <v>0</v>
      </c>
    </row>
    <row r="3234" spans="1:11">
      <c r="A3234" s="381">
        <v>3234</v>
      </c>
      <c r="B3234" s="936" t="s">
        <v>135</v>
      </c>
      <c r="E3234" s="472"/>
      <c r="F3234" s="718"/>
      <c r="G3234" s="231">
        <f t="shared" si="110"/>
        <v>0</v>
      </c>
      <c r="I3234" s="472"/>
      <c r="J3234" s="718"/>
      <c r="K3234" s="231">
        <f t="shared" si="111"/>
        <v>0</v>
      </c>
    </row>
    <row r="3235" spans="1:11">
      <c r="A3235" s="381">
        <v>3235</v>
      </c>
      <c r="B3235" s="938" t="s">
        <v>1220</v>
      </c>
      <c r="E3235" s="472"/>
      <c r="F3235" s="718"/>
      <c r="G3235" s="231">
        <f t="shared" si="110"/>
        <v>0</v>
      </c>
      <c r="I3235" s="472"/>
      <c r="J3235" s="718"/>
      <c r="K3235" s="231">
        <f t="shared" si="111"/>
        <v>0</v>
      </c>
    </row>
    <row r="3236" spans="1:11">
      <c r="A3236" s="381">
        <v>3236</v>
      </c>
      <c r="B3236" s="938" t="s">
        <v>1221</v>
      </c>
      <c r="E3236" s="472"/>
      <c r="F3236" s="718"/>
      <c r="G3236" s="231">
        <f t="shared" si="110"/>
        <v>0</v>
      </c>
      <c r="I3236" s="472"/>
      <c r="J3236" s="718"/>
      <c r="K3236" s="231">
        <f t="shared" si="111"/>
        <v>0</v>
      </c>
    </row>
    <row r="3237" spans="1:11">
      <c r="A3237" s="381">
        <v>3237</v>
      </c>
      <c r="B3237" s="938" t="s">
        <v>1222</v>
      </c>
      <c r="E3237" s="472"/>
      <c r="F3237" s="718"/>
      <c r="G3237" s="231">
        <f t="shared" si="110"/>
        <v>0</v>
      </c>
      <c r="I3237" s="472"/>
      <c r="J3237" s="718"/>
      <c r="K3237" s="231">
        <f t="shared" si="111"/>
        <v>0</v>
      </c>
    </row>
    <row r="3238" spans="1:11">
      <c r="A3238" s="381">
        <v>3238</v>
      </c>
      <c r="B3238" s="938" t="s">
        <v>1223</v>
      </c>
      <c r="E3238" s="472"/>
      <c r="F3238" s="718"/>
      <c r="G3238" s="231">
        <f t="shared" si="110"/>
        <v>0</v>
      </c>
      <c r="I3238" s="472"/>
      <c r="J3238" s="718"/>
      <c r="K3238" s="231">
        <f t="shared" si="111"/>
        <v>0</v>
      </c>
    </row>
    <row r="3239" spans="1:11">
      <c r="A3239" s="381">
        <v>3239</v>
      </c>
      <c r="B3239" s="936" t="s">
        <v>136</v>
      </c>
      <c r="E3239" s="472"/>
      <c r="F3239" s="718"/>
      <c r="G3239" s="231">
        <f t="shared" si="110"/>
        <v>0</v>
      </c>
      <c r="I3239" s="472"/>
      <c r="J3239" s="718"/>
      <c r="K3239" s="231">
        <f t="shared" si="111"/>
        <v>0</v>
      </c>
    </row>
    <row r="3240" spans="1:11">
      <c r="A3240" s="381">
        <v>3240</v>
      </c>
      <c r="B3240" s="936" t="s">
        <v>137</v>
      </c>
      <c r="E3240" s="472"/>
      <c r="F3240" s="718"/>
      <c r="G3240" s="231">
        <f t="shared" si="110"/>
        <v>0</v>
      </c>
      <c r="I3240" s="472"/>
      <c r="J3240" s="718"/>
      <c r="K3240" s="231">
        <f t="shared" si="111"/>
        <v>0</v>
      </c>
    </row>
    <row r="3241" spans="1:11">
      <c r="A3241" s="381">
        <v>3241</v>
      </c>
      <c r="B3241" s="936" t="s">
        <v>299</v>
      </c>
      <c r="E3241" s="472"/>
      <c r="F3241" s="718"/>
      <c r="G3241" s="231">
        <f t="shared" si="110"/>
        <v>0</v>
      </c>
      <c r="I3241" s="472"/>
      <c r="J3241" s="718"/>
      <c r="K3241" s="231">
        <f t="shared" si="111"/>
        <v>0</v>
      </c>
    </row>
    <row r="3242" spans="1:11">
      <c r="A3242" s="381">
        <v>3242</v>
      </c>
      <c r="B3242" s="936" t="s">
        <v>1102</v>
      </c>
      <c r="E3242" s="472"/>
      <c r="F3242" s="718"/>
      <c r="G3242" s="231">
        <f t="shared" si="110"/>
        <v>0</v>
      </c>
      <c r="I3242" s="472"/>
      <c r="J3242" s="718"/>
      <c r="K3242" s="231">
        <f t="shared" si="111"/>
        <v>0</v>
      </c>
    </row>
    <row r="3243" spans="1:11">
      <c r="A3243" s="381">
        <v>3243</v>
      </c>
      <c r="B3243" s="936" t="s">
        <v>300</v>
      </c>
      <c r="E3243" s="472"/>
      <c r="F3243" s="718"/>
      <c r="G3243" s="231">
        <f t="shared" si="110"/>
        <v>0</v>
      </c>
      <c r="I3243" s="472"/>
      <c r="J3243" s="718"/>
      <c r="K3243" s="231">
        <f t="shared" si="111"/>
        <v>0</v>
      </c>
    </row>
    <row r="3244" spans="1:11">
      <c r="A3244" s="381">
        <v>3244</v>
      </c>
      <c r="B3244" s="936" t="s">
        <v>301</v>
      </c>
      <c r="E3244" s="472"/>
      <c r="F3244" s="718"/>
      <c r="G3244" s="231">
        <f t="shared" si="110"/>
        <v>0</v>
      </c>
      <c r="I3244" s="472"/>
      <c r="J3244" s="718"/>
      <c r="K3244" s="231">
        <f t="shared" si="111"/>
        <v>0</v>
      </c>
    </row>
    <row r="3245" spans="1:11">
      <c r="A3245" s="381">
        <v>3245</v>
      </c>
      <c r="B3245" s="936" t="s">
        <v>1324</v>
      </c>
      <c r="E3245" s="472"/>
      <c r="F3245" s="718"/>
      <c r="G3245" s="231">
        <f t="shared" si="110"/>
        <v>0</v>
      </c>
      <c r="I3245" s="472"/>
      <c r="J3245" s="718"/>
      <c r="K3245" s="231">
        <f t="shared" si="111"/>
        <v>0</v>
      </c>
    </row>
    <row r="3246" spans="1:11">
      <c r="A3246" s="381">
        <v>3246</v>
      </c>
      <c r="B3246" s="936" t="s">
        <v>302</v>
      </c>
      <c r="E3246" s="472"/>
      <c r="F3246" s="718"/>
      <c r="G3246" s="231">
        <f t="shared" si="110"/>
        <v>0</v>
      </c>
      <c r="I3246" s="472"/>
      <c r="J3246" s="718"/>
      <c r="K3246" s="231">
        <f t="shared" si="111"/>
        <v>0</v>
      </c>
    </row>
    <row r="3247" spans="1:11">
      <c r="A3247" s="381">
        <v>3247</v>
      </c>
      <c r="B3247" s="936" t="s">
        <v>1544</v>
      </c>
      <c r="E3247" s="472"/>
      <c r="F3247" s="718"/>
      <c r="G3247" s="231">
        <f t="shared" si="110"/>
        <v>0</v>
      </c>
      <c r="I3247" s="472"/>
      <c r="J3247" s="718"/>
      <c r="K3247" s="231">
        <f t="shared" si="111"/>
        <v>0</v>
      </c>
    </row>
    <row r="3248" spans="1:11">
      <c r="A3248" s="381">
        <v>3248</v>
      </c>
      <c r="B3248" s="936" t="s">
        <v>1545</v>
      </c>
      <c r="E3248" s="472"/>
      <c r="F3248" s="718"/>
      <c r="G3248" s="231">
        <f t="shared" si="110"/>
        <v>0</v>
      </c>
      <c r="I3248" s="472"/>
      <c r="J3248" s="718"/>
      <c r="K3248" s="231">
        <f t="shared" si="111"/>
        <v>0</v>
      </c>
    </row>
    <row r="3249" spans="1:11">
      <c r="A3249" s="381">
        <v>3249</v>
      </c>
      <c r="B3249" s="936" t="s">
        <v>115</v>
      </c>
      <c r="E3249" s="472"/>
      <c r="F3249" s="718"/>
      <c r="G3249" s="231">
        <f t="shared" si="110"/>
        <v>0</v>
      </c>
      <c r="I3249" s="472"/>
      <c r="J3249" s="718"/>
      <c r="K3249" s="231">
        <f t="shared" si="111"/>
        <v>0</v>
      </c>
    </row>
    <row r="3250" spans="1:11">
      <c r="A3250" s="381">
        <v>3250</v>
      </c>
      <c r="B3250" s="936" t="s">
        <v>106</v>
      </c>
      <c r="E3250" s="472"/>
      <c r="F3250" s="718"/>
      <c r="G3250" s="231">
        <f t="shared" si="110"/>
        <v>0</v>
      </c>
      <c r="I3250" s="472"/>
      <c r="J3250" s="718"/>
      <c r="K3250" s="231">
        <f t="shared" si="111"/>
        <v>0</v>
      </c>
    </row>
    <row r="3251" spans="1:11" ht="15.75">
      <c r="A3251" s="381">
        <v>3251</v>
      </c>
      <c r="B3251" s="937" t="s">
        <v>303</v>
      </c>
      <c r="E3251" s="472"/>
      <c r="F3251" s="718"/>
      <c r="G3251" s="231">
        <f t="shared" si="110"/>
        <v>0</v>
      </c>
      <c r="I3251" s="472"/>
      <c r="J3251" s="718"/>
      <c r="K3251" s="231">
        <f t="shared" si="111"/>
        <v>0</v>
      </c>
    </row>
    <row r="3252" spans="1:11">
      <c r="A3252" s="381">
        <v>3252</v>
      </c>
      <c r="B3252" s="936" t="s">
        <v>135</v>
      </c>
      <c r="E3252" s="472"/>
      <c r="F3252" s="718"/>
      <c r="G3252" s="231">
        <f t="shared" si="110"/>
        <v>0</v>
      </c>
      <c r="I3252" s="472"/>
      <c r="J3252" s="718"/>
      <c r="K3252" s="231">
        <f t="shared" si="111"/>
        <v>0</v>
      </c>
    </row>
    <row r="3253" spans="1:11">
      <c r="A3253" s="381">
        <v>3253</v>
      </c>
      <c r="B3253" s="938" t="s">
        <v>1220</v>
      </c>
      <c r="E3253" s="472"/>
      <c r="F3253" s="718"/>
      <c r="G3253" s="231">
        <f t="shared" si="110"/>
        <v>0</v>
      </c>
      <c r="I3253" s="472"/>
      <c r="J3253" s="718"/>
      <c r="K3253" s="231">
        <f t="shared" si="111"/>
        <v>0</v>
      </c>
    </row>
    <row r="3254" spans="1:11">
      <c r="A3254" s="381">
        <v>3254</v>
      </c>
      <c r="B3254" s="938" t="s">
        <v>1221</v>
      </c>
      <c r="E3254" s="472"/>
      <c r="F3254" s="718"/>
      <c r="G3254" s="231">
        <f t="shared" si="110"/>
        <v>0</v>
      </c>
      <c r="I3254" s="472"/>
      <c r="J3254" s="718"/>
      <c r="K3254" s="231">
        <f t="shared" si="111"/>
        <v>0</v>
      </c>
    </row>
    <row r="3255" spans="1:11">
      <c r="A3255" s="381">
        <v>3255</v>
      </c>
      <c r="B3255" s="938" t="s">
        <v>1222</v>
      </c>
      <c r="E3255" s="472"/>
      <c r="F3255" s="718"/>
      <c r="G3255" s="231">
        <f t="shared" si="110"/>
        <v>0</v>
      </c>
      <c r="I3255" s="472"/>
      <c r="J3255" s="718"/>
      <c r="K3255" s="231">
        <f t="shared" si="111"/>
        <v>0</v>
      </c>
    </row>
    <row r="3256" spans="1:11">
      <c r="A3256" s="381">
        <v>3256</v>
      </c>
      <c r="B3256" s="938" t="s">
        <v>1223</v>
      </c>
      <c r="E3256" s="472"/>
      <c r="F3256" s="718"/>
      <c r="G3256" s="231">
        <f t="shared" si="110"/>
        <v>0</v>
      </c>
      <c r="I3256" s="472"/>
      <c r="J3256" s="718"/>
      <c r="K3256" s="231">
        <f t="shared" si="111"/>
        <v>0</v>
      </c>
    </row>
    <row r="3257" spans="1:11">
      <c r="A3257" s="381">
        <v>3257</v>
      </c>
      <c r="B3257" s="936" t="s">
        <v>136</v>
      </c>
      <c r="E3257" s="472"/>
      <c r="F3257" s="718"/>
      <c r="G3257" s="231">
        <f t="shared" si="110"/>
        <v>0</v>
      </c>
      <c r="I3257" s="472"/>
      <c r="J3257" s="718"/>
      <c r="K3257" s="231">
        <f t="shared" si="111"/>
        <v>0</v>
      </c>
    </row>
    <row r="3258" spans="1:11">
      <c r="A3258" s="381">
        <v>3258</v>
      </c>
      <c r="B3258" s="936" t="s">
        <v>137</v>
      </c>
      <c r="E3258" s="472"/>
      <c r="F3258" s="718"/>
      <c r="G3258" s="231">
        <f t="shared" si="110"/>
        <v>0</v>
      </c>
      <c r="I3258" s="472"/>
      <c r="J3258" s="718"/>
      <c r="K3258" s="231">
        <f t="shared" si="111"/>
        <v>0</v>
      </c>
    </row>
    <row r="3259" spans="1:11">
      <c r="A3259" s="381">
        <v>3259</v>
      </c>
      <c r="B3259" s="936" t="s">
        <v>299</v>
      </c>
      <c r="E3259" s="472"/>
      <c r="F3259" s="718"/>
      <c r="G3259" s="231">
        <f t="shared" si="110"/>
        <v>0</v>
      </c>
      <c r="I3259" s="472"/>
      <c r="J3259" s="718"/>
      <c r="K3259" s="231">
        <f t="shared" si="111"/>
        <v>0</v>
      </c>
    </row>
    <row r="3260" spans="1:11">
      <c r="A3260" s="381">
        <v>3260</v>
      </c>
      <c r="B3260" s="936" t="s">
        <v>1102</v>
      </c>
      <c r="E3260" s="472"/>
      <c r="F3260" s="718"/>
      <c r="G3260" s="231">
        <f t="shared" si="110"/>
        <v>0</v>
      </c>
      <c r="I3260" s="472"/>
      <c r="J3260" s="718"/>
      <c r="K3260" s="231">
        <f t="shared" si="111"/>
        <v>0</v>
      </c>
    </row>
    <row r="3261" spans="1:11">
      <c r="A3261" s="381">
        <v>3261</v>
      </c>
      <c r="B3261" s="936" t="s">
        <v>300</v>
      </c>
      <c r="E3261" s="472"/>
      <c r="F3261" s="718"/>
      <c r="G3261" s="231">
        <f t="shared" si="110"/>
        <v>0</v>
      </c>
      <c r="I3261" s="472"/>
      <c r="J3261" s="718"/>
      <c r="K3261" s="231">
        <f t="shared" si="111"/>
        <v>0</v>
      </c>
    </row>
    <row r="3262" spans="1:11">
      <c r="A3262" s="381">
        <v>3262</v>
      </c>
      <c r="B3262" s="936" t="s">
        <v>301</v>
      </c>
      <c r="E3262" s="472"/>
      <c r="F3262" s="718"/>
      <c r="G3262" s="231">
        <f t="shared" si="110"/>
        <v>0</v>
      </c>
      <c r="I3262" s="472"/>
      <c r="J3262" s="718"/>
      <c r="K3262" s="231">
        <f t="shared" si="111"/>
        <v>0</v>
      </c>
    </row>
    <row r="3263" spans="1:11">
      <c r="A3263" s="381">
        <v>3263</v>
      </c>
      <c r="B3263" s="936" t="s">
        <v>1324</v>
      </c>
      <c r="E3263" s="472"/>
      <c r="F3263" s="718"/>
      <c r="G3263" s="231">
        <f t="shared" si="110"/>
        <v>0</v>
      </c>
      <c r="I3263" s="472"/>
      <c r="J3263" s="718"/>
      <c r="K3263" s="231">
        <f t="shared" si="111"/>
        <v>0</v>
      </c>
    </row>
    <row r="3264" spans="1:11">
      <c r="A3264" s="381">
        <v>3264</v>
      </c>
      <c r="B3264" s="936" t="s">
        <v>302</v>
      </c>
      <c r="E3264" s="472"/>
      <c r="F3264" s="718"/>
      <c r="G3264" s="231">
        <f t="shared" si="110"/>
        <v>0</v>
      </c>
      <c r="I3264" s="472"/>
      <c r="J3264" s="718"/>
      <c r="K3264" s="231">
        <f t="shared" si="111"/>
        <v>0</v>
      </c>
    </row>
    <row r="3265" spans="1:11">
      <c r="A3265" s="381">
        <v>3265</v>
      </c>
      <c r="B3265" s="936" t="s">
        <v>1544</v>
      </c>
      <c r="E3265" s="472"/>
      <c r="F3265" s="718"/>
      <c r="G3265" s="231">
        <f t="shared" si="110"/>
        <v>0</v>
      </c>
      <c r="I3265" s="472"/>
      <c r="J3265" s="718"/>
      <c r="K3265" s="231">
        <f t="shared" si="111"/>
        <v>0</v>
      </c>
    </row>
    <row r="3266" spans="1:11">
      <c r="A3266" s="381">
        <v>3266</v>
      </c>
      <c r="B3266" s="936" t="s">
        <v>1545</v>
      </c>
      <c r="E3266" s="472"/>
      <c r="F3266" s="718"/>
      <c r="G3266" s="231">
        <f t="shared" si="110"/>
        <v>0</v>
      </c>
      <c r="I3266" s="472"/>
      <c r="J3266" s="718"/>
      <c r="K3266" s="231">
        <f t="shared" si="111"/>
        <v>0</v>
      </c>
    </row>
    <row r="3267" spans="1:11">
      <c r="A3267" s="381">
        <v>3267</v>
      </c>
      <c r="B3267" s="936" t="s">
        <v>115</v>
      </c>
      <c r="E3267" s="472"/>
      <c r="F3267" s="718"/>
      <c r="G3267" s="231">
        <f t="shared" si="110"/>
        <v>0</v>
      </c>
      <c r="I3267" s="472"/>
      <c r="J3267" s="718"/>
      <c r="K3267" s="231">
        <f t="shared" si="111"/>
        <v>0</v>
      </c>
    </row>
    <row r="3268" spans="1:11">
      <c r="A3268" s="381">
        <v>3268</v>
      </c>
      <c r="B3268" s="936" t="s">
        <v>106</v>
      </c>
      <c r="E3268" s="472"/>
      <c r="F3268" s="718"/>
      <c r="G3268" s="231">
        <f t="shared" si="110"/>
        <v>0</v>
      </c>
      <c r="I3268" s="472"/>
      <c r="J3268" s="718"/>
      <c r="K3268" s="231">
        <f t="shared" si="111"/>
        <v>0</v>
      </c>
    </row>
    <row r="3269" spans="1:11" ht="15.75">
      <c r="A3269" s="381">
        <v>3269</v>
      </c>
      <c r="B3269" s="937" t="s">
        <v>172</v>
      </c>
      <c r="E3269" s="472"/>
      <c r="F3269" s="718"/>
      <c r="G3269" s="231">
        <f t="shared" si="110"/>
        <v>0</v>
      </c>
      <c r="I3269" s="472"/>
      <c r="J3269" s="718"/>
      <c r="K3269" s="231">
        <f t="shared" si="111"/>
        <v>0</v>
      </c>
    </row>
    <row r="3270" spans="1:11">
      <c r="A3270" s="381">
        <v>3270</v>
      </c>
      <c r="B3270" s="936" t="s">
        <v>135</v>
      </c>
      <c r="E3270" s="472"/>
      <c r="F3270" s="718"/>
      <c r="G3270" s="231">
        <f t="shared" si="110"/>
        <v>0</v>
      </c>
      <c r="I3270" s="472"/>
      <c r="J3270" s="718"/>
      <c r="K3270" s="231">
        <f t="shared" si="111"/>
        <v>0</v>
      </c>
    </row>
    <row r="3271" spans="1:11">
      <c r="A3271" s="381">
        <v>3271</v>
      </c>
      <c r="B3271" s="938" t="s">
        <v>1220</v>
      </c>
      <c r="E3271" s="472"/>
      <c r="F3271" s="718"/>
      <c r="G3271" s="231">
        <f t="shared" si="110"/>
        <v>0</v>
      </c>
      <c r="I3271" s="472"/>
      <c r="J3271" s="718"/>
      <c r="K3271" s="231">
        <f t="shared" si="111"/>
        <v>0</v>
      </c>
    </row>
    <row r="3272" spans="1:11">
      <c r="A3272" s="381">
        <v>3272</v>
      </c>
      <c r="B3272" s="938" t="s">
        <v>1221</v>
      </c>
      <c r="E3272" s="472"/>
      <c r="F3272" s="718"/>
      <c r="G3272" s="231">
        <f t="shared" si="110"/>
        <v>0</v>
      </c>
      <c r="I3272" s="472"/>
      <c r="J3272" s="718"/>
      <c r="K3272" s="231">
        <f t="shared" si="111"/>
        <v>0</v>
      </c>
    </row>
    <row r="3273" spans="1:11">
      <c r="A3273" s="381">
        <v>3273</v>
      </c>
      <c r="B3273" s="938" t="s">
        <v>1222</v>
      </c>
      <c r="E3273" s="472"/>
      <c r="F3273" s="718"/>
      <c r="G3273" s="231">
        <f t="shared" si="110"/>
        <v>0</v>
      </c>
      <c r="I3273" s="472"/>
      <c r="J3273" s="718"/>
      <c r="K3273" s="231">
        <f t="shared" si="111"/>
        <v>0</v>
      </c>
    </row>
    <row r="3274" spans="1:11">
      <c r="A3274" s="381">
        <v>3274</v>
      </c>
      <c r="B3274" s="938" t="s">
        <v>1223</v>
      </c>
      <c r="E3274" s="472"/>
      <c r="F3274" s="718"/>
      <c r="G3274" s="231">
        <f t="shared" si="110"/>
        <v>0</v>
      </c>
      <c r="I3274" s="472"/>
      <c r="J3274" s="718"/>
      <c r="K3274" s="231">
        <f t="shared" si="111"/>
        <v>0</v>
      </c>
    </row>
    <row r="3275" spans="1:11">
      <c r="A3275" s="381">
        <v>3275</v>
      </c>
      <c r="B3275" s="936" t="s">
        <v>136</v>
      </c>
      <c r="E3275" s="472"/>
      <c r="F3275" s="718"/>
      <c r="G3275" s="231">
        <f t="shared" si="110"/>
        <v>0</v>
      </c>
      <c r="I3275" s="472"/>
      <c r="J3275" s="718"/>
      <c r="K3275" s="231">
        <f t="shared" si="111"/>
        <v>0</v>
      </c>
    </row>
    <row r="3276" spans="1:11">
      <c r="A3276" s="381">
        <v>3276</v>
      </c>
      <c r="B3276" s="936" t="s">
        <v>137</v>
      </c>
      <c r="E3276" s="472"/>
      <c r="F3276" s="718"/>
      <c r="G3276" s="231">
        <f t="shared" si="110"/>
        <v>0</v>
      </c>
      <c r="I3276" s="472"/>
      <c r="J3276" s="718"/>
      <c r="K3276" s="231">
        <f t="shared" si="111"/>
        <v>0</v>
      </c>
    </row>
    <row r="3277" spans="1:11">
      <c r="A3277" s="381">
        <v>3277</v>
      </c>
      <c r="B3277" s="936" t="s">
        <v>299</v>
      </c>
      <c r="E3277" s="472"/>
      <c r="F3277" s="718"/>
      <c r="G3277" s="231">
        <f t="shared" si="110"/>
        <v>0</v>
      </c>
      <c r="I3277" s="472"/>
      <c r="J3277" s="718"/>
      <c r="K3277" s="231">
        <f t="shared" si="111"/>
        <v>0</v>
      </c>
    </row>
    <row r="3278" spans="1:11">
      <c r="A3278" s="381">
        <v>3278</v>
      </c>
      <c r="B3278" s="936" t="s">
        <v>1102</v>
      </c>
      <c r="E3278" s="472"/>
      <c r="F3278" s="718"/>
      <c r="G3278" s="231">
        <f t="shared" si="110"/>
        <v>0</v>
      </c>
      <c r="I3278" s="472"/>
      <c r="J3278" s="718"/>
      <c r="K3278" s="231">
        <f t="shared" si="111"/>
        <v>0</v>
      </c>
    </row>
    <row r="3279" spans="1:11">
      <c r="A3279" s="381">
        <v>3279</v>
      </c>
      <c r="B3279" s="936" t="s">
        <v>300</v>
      </c>
      <c r="E3279" s="472"/>
      <c r="F3279" s="718"/>
      <c r="G3279" s="231">
        <f t="shared" ref="G3279:G3342" si="112">F3279-E3279</f>
        <v>0</v>
      </c>
      <c r="I3279" s="472"/>
      <c r="J3279" s="718"/>
      <c r="K3279" s="231">
        <f t="shared" ref="K3279:K3342" si="113">J3279-I3279</f>
        <v>0</v>
      </c>
    </row>
    <row r="3280" spans="1:11">
      <c r="A3280" s="381">
        <v>3280</v>
      </c>
      <c r="B3280" s="936" t="s">
        <v>301</v>
      </c>
      <c r="E3280" s="472"/>
      <c r="F3280" s="718"/>
      <c r="G3280" s="231">
        <f t="shared" si="112"/>
        <v>0</v>
      </c>
      <c r="I3280" s="472"/>
      <c r="J3280" s="718"/>
      <c r="K3280" s="231">
        <f t="shared" si="113"/>
        <v>0</v>
      </c>
    </row>
    <row r="3281" spans="1:11">
      <c r="A3281" s="381">
        <v>3281</v>
      </c>
      <c r="B3281" s="936" t="s">
        <v>1324</v>
      </c>
      <c r="E3281" s="472"/>
      <c r="F3281" s="718"/>
      <c r="G3281" s="231">
        <f t="shared" si="112"/>
        <v>0</v>
      </c>
      <c r="I3281" s="472"/>
      <c r="J3281" s="718"/>
      <c r="K3281" s="231">
        <f t="shared" si="113"/>
        <v>0</v>
      </c>
    </row>
    <row r="3282" spans="1:11">
      <c r="A3282" s="381">
        <v>3282</v>
      </c>
      <c r="B3282" s="936" t="s">
        <v>302</v>
      </c>
      <c r="E3282" s="472"/>
      <c r="F3282" s="718"/>
      <c r="G3282" s="231">
        <f t="shared" si="112"/>
        <v>0</v>
      </c>
      <c r="I3282" s="472"/>
      <c r="J3282" s="718"/>
      <c r="K3282" s="231">
        <f t="shared" si="113"/>
        <v>0</v>
      </c>
    </row>
    <row r="3283" spans="1:11">
      <c r="A3283" s="381">
        <v>3283</v>
      </c>
      <c r="B3283" s="936" t="s">
        <v>1544</v>
      </c>
      <c r="E3283" s="472"/>
      <c r="F3283" s="718"/>
      <c r="G3283" s="231">
        <f t="shared" si="112"/>
        <v>0</v>
      </c>
      <c r="I3283" s="472"/>
      <c r="J3283" s="718"/>
      <c r="K3283" s="231">
        <f t="shared" si="113"/>
        <v>0</v>
      </c>
    </row>
    <row r="3284" spans="1:11">
      <c r="A3284" s="381">
        <v>3284</v>
      </c>
      <c r="B3284" s="936" t="s">
        <v>1545</v>
      </c>
      <c r="E3284" s="472"/>
      <c r="F3284" s="718"/>
      <c r="G3284" s="231">
        <f t="shared" si="112"/>
        <v>0</v>
      </c>
      <c r="I3284" s="472"/>
      <c r="J3284" s="718"/>
      <c r="K3284" s="231">
        <f t="shared" si="113"/>
        <v>0</v>
      </c>
    </row>
    <row r="3285" spans="1:11">
      <c r="A3285" s="381">
        <v>3285</v>
      </c>
      <c r="B3285" s="936" t="s">
        <v>115</v>
      </c>
      <c r="E3285" s="472"/>
      <c r="F3285" s="718"/>
      <c r="G3285" s="231">
        <f t="shared" si="112"/>
        <v>0</v>
      </c>
      <c r="I3285" s="472"/>
      <c r="J3285" s="718"/>
      <c r="K3285" s="231">
        <f t="shared" si="113"/>
        <v>0</v>
      </c>
    </row>
    <row r="3286" spans="1:11">
      <c r="A3286" s="381">
        <v>3286</v>
      </c>
      <c r="B3286" s="936" t="s">
        <v>106</v>
      </c>
      <c r="E3286" s="472"/>
      <c r="F3286" s="718"/>
      <c r="G3286" s="231">
        <f t="shared" si="112"/>
        <v>0</v>
      </c>
      <c r="I3286" s="472"/>
      <c r="J3286" s="718"/>
      <c r="K3286" s="231">
        <f t="shared" si="113"/>
        <v>0</v>
      </c>
    </row>
    <row r="3287" spans="1:11" ht="15.75">
      <c r="A3287" s="381">
        <v>3287</v>
      </c>
      <c r="B3287" s="937" t="s">
        <v>1134</v>
      </c>
      <c r="E3287" s="472"/>
      <c r="F3287" s="718"/>
      <c r="G3287" s="231">
        <f t="shared" si="112"/>
        <v>0</v>
      </c>
      <c r="I3287" s="472"/>
      <c r="J3287" s="718"/>
      <c r="K3287" s="231">
        <f t="shared" si="113"/>
        <v>0</v>
      </c>
    </row>
    <row r="3288" spans="1:11" ht="15.75">
      <c r="A3288" s="381">
        <v>3288</v>
      </c>
      <c r="B3288" s="937" t="s">
        <v>271</v>
      </c>
      <c r="E3288" s="472"/>
      <c r="F3288" s="718"/>
      <c r="G3288" s="231">
        <f t="shared" si="112"/>
        <v>0</v>
      </c>
      <c r="I3288" s="472"/>
      <c r="J3288" s="718"/>
      <c r="K3288" s="231">
        <f t="shared" si="113"/>
        <v>0</v>
      </c>
    </row>
    <row r="3289" spans="1:11">
      <c r="A3289" s="381">
        <v>3289</v>
      </c>
      <c r="B3289" s="936" t="s">
        <v>135</v>
      </c>
      <c r="E3289" s="472"/>
      <c r="F3289" s="718"/>
      <c r="G3289" s="231">
        <f t="shared" si="112"/>
        <v>0</v>
      </c>
      <c r="I3289" s="472"/>
      <c r="J3289" s="718"/>
      <c r="K3289" s="231">
        <f t="shared" si="113"/>
        <v>0</v>
      </c>
    </row>
    <row r="3290" spans="1:11">
      <c r="A3290" s="381">
        <v>3290</v>
      </c>
      <c r="B3290" s="938" t="s">
        <v>1220</v>
      </c>
      <c r="E3290" s="472"/>
      <c r="F3290" s="718"/>
      <c r="G3290" s="231">
        <f t="shared" si="112"/>
        <v>0</v>
      </c>
      <c r="I3290" s="472"/>
      <c r="J3290" s="718"/>
      <c r="K3290" s="231">
        <f t="shared" si="113"/>
        <v>0</v>
      </c>
    </row>
    <row r="3291" spans="1:11">
      <c r="A3291" s="381">
        <v>3291</v>
      </c>
      <c r="B3291" s="938" t="s">
        <v>1221</v>
      </c>
      <c r="E3291" s="472"/>
      <c r="F3291" s="718"/>
      <c r="G3291" s="231">
        <f t="shared" si="112"/>
        <v>0</v>
      </c>
      <c r="I3291" s="472"/>
      <c r="J3291" s="718"/>
      <c r="K3291" s="231">
        <f t="shared" si="113"/>
        <v>0</v>
      </c>
    </row>
    <row r="3292" spans="1:11">
      <c r="A3292" s="381">
        <v>3292</v>
      </c>
      <c r="B3292" s="938" t="s">
        <v>1222</v>
      </c>
      <c r="E3292" s="472"/>
      <c r="F3292" s="718"/>
      <c r="G3292" s="231">
        <f t="shared" si="112"/>
        <v>0</v>
      </c>
      <c r="I3292" s="472"/>
      <c r="J3292" s="718"/>
      <c r="K3292" s="231">
        <f t="shared" si="113"/>
        <v>0</v>
      </c>
    </row>
    <row r="3293" spans="1:11">
      <c r="A3293" s="381">
        <v>3293</v>
      </c>
      <c r="B3293" s="938" t="s">
        <v>1223</v>
      </c>
      <c r="E3293" s="472"/>
      <c r="F3293" s="718"/>
      <c r="G3293" s="231">
        <f t="shared" si="112"/>
        <v>0</v>
      </c>
      <c r="I3293" s="472"/>
      <c r="J3293" s="718"/>
      <c r="K3293" s="231">
        <f t="shared" si="113"/>
        <v>0</v>
      </c>
    </row>
    <row r="3294" spans="1:11">
      <c r="A3294" s="381">
        <v>3294</v>
      </c>
      <c r="B3294" s="936" t="s">
        <v>136</v>
      </c>
      <c r="E3294" s="472"/>
      <c r="F3294" s="718"/>
      <c r="G3294" s="231">
        <f t="shared" si="112"/>
        <v>0</v>
      </c>
      <c r="I3294" s="472"/>
      <c r="J3294" s="718"/>
      <c r="K3294" s="231">
        <f t="shared" si="113"/>
        <v>0</v>
      </c>
    </row>
    <row r="3295" spans="1:11">
      <c r="A3295" s="381">
        <v>3295</v>
      </c>
      <c r="B3295" s="936" t="s">
        <v>137</v>
      </c>
      <c r="E3295" s="472"/>
      <c r="F3295" s="718"/>
      <c r="G3295" s="231">
        <f t="shared" si="112"/>
        <v>0</v>
      </c>
      <c r="I3295" s="472"/>
      <c r="J3295" s="718"/>
      <c r="K3295" s="231">
        <f t="shared" si="113"/>
        <v>0</v>
      </c>
    </row>
    <row r="3296" spans="1:11">
      <c r="A3296" s="381">
        <v>3296</v>
      </c>
      <c r="B3296" s="936" t="s">
        <v>299</v>
      </c>
      <c r="E3296" s="472"/>
      <c r="F3296" s="718"/>
      <c r="G3296" s="231">
        <f t="shared" si="112"/>
        <v>0</v>
      </c>
      <c r="I3296" s="472"/>
      <c r="J3296" s="718"/>
      <c r="K3296" s="231">
        <f t="shared" si="113"/>
        <v>0</v>
      </c>
    </row>
    <row r="3297" spans="1:11">
      <c r="A3297" s="381">
        <v>3297</v>
      </c>
      <c r="B3297" s="936" t="s">
        <v>1102</v>
      </c>
      <c r="E3297" s="472"/>
      <c r="F3297" s="718"/>
      <c r="G3297" s="231">
        <f t="shared" si="112"/>
        <v>0</v>
      </c>
      <c r="I3297" s="472"/>
      <c r="J3297" s="718"/>
      <c r="K3297" s="231">
        <f t="shared" si="113"/>
        <v>0</v>
      </c>
    </row>
    <row r="3298" spans="1:11">
      <c r="A3298" s="381">
        <v>3298</v>
      </c>
      <c r="B3298" s="936" t="s">
        <v>300</v>
      </c>
      <c r="E3298" s="472"/>
      <c r="F3298" s="718"/>
      <c r="G3298" s="231">
        <f t="shared" si="112"/>
        <v>0</v>
      </c>
      <c r="I3298" s="472"/>
      <c r="J3298" s="718"/>
      <c r="K3298" s="231">
        <f t="shared" si="113"/>
        <v>0</v>
      </c>
    </row>
    <row r="3299" spans="1:11">
      <c r="A3299" s="381">
        <v>3299</v>
      </c>
      <c r="B3299" s="936" t="s">
        <v>301</v>
      </c>
      <c r="E3299" s="472"/>
      <c r="F3299" s="718"/>
      <c r="G3299" s="231">
        <f t="shared" si="112"/>
        <v>0</v>
      </c>
      <c r="I3299" s="472"/>
      <c r="J3299" s="718"/>
      <c r="K3299" s="231">
        <f t="shared" si="113"/>
        <v>0</v>
      </c>
    </row>
    <row r="3300" spans="1:11">
      <c r="A3300" s="381">
        <v>3300</v>
      </c>
      <c r="B3300" s="936" t="s">
        <v>1324</v>
      </c>
      <c r="E3300" s="472"/>
      <c r="F3300" s="718"/>
      <c r="G3300" s="231">
        <f t="shared" si="112"/>
        <v>0</v>
      </c>
      <c r="I3300" s="472"/>
      <c r="J3300" s="718"/>
      <c r="K3300" s="231">
        <f t="shared" si="113"/>
        <v>0</v>
      </c>
    </row>
    <row r="3301" spans="1:11">
      <c r="A3301" s="381">
        <v>3301</v>
      </c>
      <c r="B3301" s="936" t="s">
        <v>302</v>
      </c>
      <c r="E3301" s="472"/>
      <c r="F3301" s="718"/>
      <c r="G3301" s="231">
        <f t="shared" si="112"/>
        <v>0</v>
      </c>
      <c r="I3301" s="472"/>
      <c r="J3301" s="718"/>
      <c r="K3301" s="231">
        <f t="shared" si="113"/>
        <v>0</v>
      </c>
    </row>
    <row r="3302" spans="1:11">
      <c r="A3302" s="381">
        <v>3302</v>
      </c>
      <c r="B3302" s="936" t="s">
        <v>1544</v>
      </c>
      <c r="E3302" s="472"/>
      <c r="F3302" s="718"/>
      <c r="G3302" s="231">
        <f t="shared" si="112"/>
        <v>0</v>
      </c>
      <c r="I3302" s="472"/>
      <c r="J3302" s="718"/>
      <c r="K3302" s="231">
        <f t="shared" si="113"/>
        <v>0</v>
      </c>
    </row>
    <row r="3303" spans="1:11">
      <c r="A3303" s="381">
        <v>3303</v>
      </c>
      <c r="B3303" s="936" t="s">
        <v>1545</v>
      </c>
      <c r="E3303" s="472"/>
      <c r="F3303" s="718"/>
      <c r="G3303" s="231">
        <f t="shared" si="112"/>
        <v>0</v>
      </c>
      <c r="I3303" s="472"/>
      <c r="J3303" s="718"/>
      <c r="K3303" s="231">
        <f t="shared" si="113"/>
        <v>0</v>
      </c>
    </row>
    <row r="3304" spans="1:11">
      <c r="A3304" s="381">
        <v>3304</v>
      </c>
      <c r="B3304" s="936" t="s">
        <v>115</v>
      </c>
      <c r="E3304" s="472"/>
      <c r="F3304" s="718"/>
      <c r="G3304" s="231">
        <f t="shared" si="112"/>
        <v>0</v>
      </c>
      <c r="I3304" s="472"/>
      <c r="J3304" s="718"/>
      <c r="K3304" s="231">
        <f t="shared" si="113"/>
        <v>0</v>
      </c>
    </row>
    <row r="3305" spans="1:11">
      <c r="A3305" s="381">
        <v>3305</v>
      </c>
      <c r="B3305" s="936" t="s">
        <v>106</v>
      </c>
      <c r="E3305" s="472"/>
      <c r="F3305" s="718"/>
      <c r="G3305" s="231">
        <f t="shared" si="112"/>
        <v>0</v>
      </c>
      <c r="I3305" s="472"/>
      <c r="J3305" s="718"/>
      <c r="K3305" s="231">
        <f t="shared" si="113"/>
        <v>0</v>
      </c>
    </row>
    <row r="3306" spans="1:11" ht="15.75">
      <c r="A3306" s="381">
        <v>3306</v>
      </c>
      <c r="B3306" s="937" t="s">
        <v>303</v>
      </c>
      <c r="E3306" s="472"/>
      <c r="F3306" s="718"/>
      <c r="G3306" s="231">
        <f t="shared" si="112"/>
        <v>0</v>
      </c>
      <c r="I3306" s="472"/>
      <c r="J3306" s="718"/>
      <c r="K3306" s="231">
        <f t="shared" si="113"/>
        <v>0</v>
      </c>
    </row>
    <row r="3307" spans="1:11">
      <c r="A3307" s="381">
        <v>3307</v>
      </c>
      <c r="B3307" s="936" t="s">
        <v>135</v>
      </c>
      <c r="E3307" s="472"/>
      <c r="F3307" s="718"/>
      <c r="G3307" s="231">
        <f t="shared" si="112"/>
        <v>0</v>
      </c>
      <c r="I3307" s="472"/>
      <c r="J3307" s="718"/>
      <c r="K3307" s="231">
        <f t="shared" si="113"/>
        <v>0</v>
      </c>
    </row>
    <row r="3308" spans="1:11">
      <c r="A3308" s="381">
        <v>3308</v>
      </c>
      <c r="B3308" s="938" t="s">
        <v>1220</v>
      </c>
      <c r="E3308" s="472"/>
      <c r="F3308" s="718"/>
      <c r="G3308" s="231">
        <f t="shared" si="112"/>
        <v>0</v>
      </c>
      <c r="I3308" s="472"/>
      <c r="J3308" s="718"/>
      <c r="K3308" s="231">
        <f t="shared" si="113"/>
        <v>0</v>
      </c>
    </row>
    <row r="3309" spans="1:11">
      <c r="A3309" s="381">
        <v>3309</v>
      </c>
      <c r="B3309" s="938" t="s">
        <v>1221</v>
      </c>
      <c r="E3309" s="472"/>
      <c r="F3309" s="718"/>
      <c r="G3309" s="231">
        <f t="shared" si="112"/>
        <v>0</v>
      </c>
      <c r="I3309" s="472"/>
      <c r="J3309" s="718"/>
      <c r="K3309" s="231">
        <f t="shared" si="113"/>
        <v>0</v>
      </c>
    </row>
    <row r="3310" spans="1:11">
      <c r="A3310" s="381">
        <v>3310</v>
      </c>
      <c r="B3310" s="938" t="s">
        <v>1222</v>
      </c>
      <c r="E3310" s="472"/>
      <c r="F3310" s="718"/>
      <c r="G3310" s="231">
        <f t="shared" si="112"/>
        <v>0</v>
      </c>
      <c r="I3310" s="472"/>
      <c r="J3310" s="718"/>
      <c r="K3310" s="231">
        <f t="shared" si="113"/>
        <v>0</v>
      </c>
    </row>
    <row r="3311" spans="1:11">
      <c r="A3311" s="381">
        <v>3311</v>
      </c>
      <c r="B3311" s="938" t="s">
        <v>1223</v>
      </c>
      <c r="E3311" s="472"/>
      <c r="F3311" s="718"/>
      <c r="G3311" s="231">
        <f t="shared" si="112"/>
        <v>0</v>
      </c>
      <c r="I3311" s="472"/>
      <c r="J3311" s="718"/>
      <c r="K3311" s="231">
        <f t="shared" si="113"/>
        <v>0</v>
      </c>
    </row>
    <row r="3312" spans="1:11">
      <c r="A3312" s="381">
        <v>3312</v>
      </c>
      <c r="B3312" s="936" t="s">
        <v>136</v>
      </c>
      <c r="E3312" s="472"/>
      <c r="F3312" s="718"/>
      <c r="G3312" s="231">
        <f t="shared" si="112"/>
        <v>0</v>
      </c>
      <c r="I3312" s="472"/>
      <c r="J3312" s="718"/>
      <c r="K3312" s="231">
        <f t="shared" si="113"/>
        <v>0</v>
      </c>
    </row>
    <row r="3313" spans="1:11">
      <c r="A3313" s="381">
        <v>3313</v>
      </c>
      <c r="B3313" s="936" t="s">
        <v>137</v>
      </c>
      <c r="E3313" s="472"/>
      <c r="F3313" s="718"/>
      <c r="G3313" s="231">
        <f t="shared" si="112"/>
        <v>0</v>
      </c>
      <c r="I3313" s="472"/>
      <c r="J3313" s="718"/>
      <c r="K3313" s="231">
        <f t="shared" si="113"/>
        <v>0</v>
      </c>
    </row>
    <row r="3314" spans="1:11">
      <c r="A3314" s="381">
        <v>3314</v>
      </c>
      <c r="B3314" s="936" t="s">
        <v>299</v>
      </c>
      <c r="E3314" s="472"/>
      <c r="F3314" s="718"/>
      <c r="G3314" s="231">
        <f t="shared" si="112"/>
        <v>0</v>
      </c>
      <c r="I3314" s="472"/>
      <c r="J3314" s="718"/>
      <c r="K3314" s="231">
        <f t="shared" si="113"/>
        <v>0</v>
      </c>
    </row>
    <row r="3315" spans="1:11">
      <c r="A3315" s="381">
        <v>3315</v>
      </c>
      <c r="B3315" s="936" t="s">
        <v>1102</v>
      </c>
      <c r="E3315" s="472"/>
      <c r="F3315" s="718"/>
      <c r="G3315" s="231">
        <f t="shared" si="112"/>
        <v>0</v>
      </c>
      <c r="I3315" s="472"/>
      <c r="J3315" s="718"/>
      <c r="K3315" s="231">
        <f t="shared" si="113"/>
        <v>0</v>
      </c>
    </row>
    <row r="3316" spans="1:11">
      <c r="A3316" s="381">
        <v>3316</v>
      </c>
      <c r="B3316" s="936" t="s">
        <v>300</v>
      </c>
      <c r="E3316" s="472"/>
      <c r="F3316" s="718"/>
      <c r="G3316" s="231">
        <f t="shared" si="112"/>
        <v>0</v>
      </c>
      <c r="I3316" s="472"/>
      <c r="J3316" s="718"/>
      <c r="K3316" s="231">
        <f t="shared" si="113"/>
        <v>0</v>
      </c>
    </row>
    <row r="3317" spans="1:11">
      <c r="A3317" s="381">
        <v>3317</v>
      </c>
      <c r="B3317" s="936" t="s">
        <v>301</v>
      </c>
      <c r="E3317" s="472"/>
      <c r="F3317" s="718"/>
      <c r="G3317" s="231">
        <f t="shared" si="112"/>
        <v>0</v>
      </c>
      <c r="I3317" s="472"/>
      <c r="J3317" s="718"/>
      <c r="K3317" s="231">
        <f t="shared" si="113"/>
        <v>0</v>
      </c>
    </row>
    <row r="3318" spans="1:11">
      <c r="A3318" s="381">
        <v>3318</v>
      </c>
      <c r="B3318" s="936" t="s">
        <v>1324</v>
      </c>
      <c r="E3318" s="472"/>
      <c r="F3318" s="718"/>
      <c r="G3318" s="231">
        <f t="shared" si="112"/>
        <v>0</v>
      </c>
      <c r="I3318" s="472"/>
      <c r="J3318" s="718"/>
      <c r="K3318" s="231">
        <f t="shared" si="113"/>
        <v>0</v>
      </c>
    </row>
    <row r="3319" spans="1:11">
      <c r="A3319" s="381">
        <v>3319</v>
      </c>
      <c r="B3319" s="936" t="s">
        <v>302</v>
      </c>
      <c r="E3319" s="472"/>
      <c r="F3319" s="718"/>
      <c r="G3319" s="231">
        <f t="shared" si="112"/>
        <v>0</v>
      </c>
      <c r="I3319" s="472"/>
      <c r="J3319" s="718"/>
      <c r="K3319" s="231">
        <f t="shared" si="113"/>
        <v>0</v>
      </c>
    </row>
    <row r="3320" spans="1:11">
      <c r="A3320" s="381">
        <v>3320</v>
      </c>
      <c r="B3320" s="936" t="s">
        <v>1544</v>
      </c>
      <c r="E3320" s="472"/>
      <c r="F3320" s="718"/>
      <c r="G3320" s="231">
        <f t="shared" si="112"/>
        <v>0</v>
      </c>
      <c r="I3320" s="472"/>
      <c r="J3320" s="718"/>
      <c r="K3320" s="231">
        <f t="shared" si="113"/>
        <v>0</v>
      </c>
    </row>
    <row r="3321" spans="1:11">
      <c r="A3321" s="381">
        <v>3321</v>
      </c>
      <c r="B3321" s="936" t="s">
        <v>1545</v>
      </c>
      <c r="E3321" s="472"/>
      <c r="F3321" s="718"/>
      <c r="G3321" s="231">
        <f t="shared" si="112"/>
        <v>0</v>
      </c>
      <c r="I3321" s="472"/>
      <c r="J3321" s="718"/>
      <c r="K3321" s="231">
        <f t="shared" si="113"/>
        <v>0</v>
      </c>
    </row>
    <row r="3322" spans="1:11">
      <c r="A3322" s="381">
        <v>3322</v>
      </c>
      <c r="B3322" s="936" t="s">
        <v>115</v>
      </c>
      <c r="E3322" s="472"/>
      <c r="F3322" s="718"/>
      <c r="G3322" s="231">
        <f t="shared" si="112"/>
        <v>0</v>
      </c>
      <c r="I3322" s="472"/>
      <c r="J3322" s="718"/>
      <c r="K3322" s="231">
        <f t="shared" si="113"/>
        <v>0</v>
      </c>
    </row>
    <row r="3323" spans="1:11">
      <c r="A3323" s="381">
        <v>3323</v>
      </c>
      <c r="B3323" s="936" t="s">
        <v>106</v>
      </c>
      <c r="E3323" s="472"/>
      <c r="F3323" s="718"/>
      <c r="G3323" s="231">
        <f t="shared" si="112"/>
        <v>0</v>
      </c>
      <c r="I3323" s="472"/>
      <c r="J3323" s="718"/>
      <c r="K3323" s="231">
        <f t="shared" si="113"/>
        <v>0</v>
      </c>
    </row>
    <row r="3324" spans="1:11" ht="15.75">
      <c r="A3324" s="381">
        <v>3324</v>
      </c>
      <c r="B3324" s="937" t="s">
        <v>172</v>
      </c>
      <c r="E3324" s="472"/>
      <c r="F3324" s="718"/>
      <c r="G3324" s="231">
        <f t="shared" si="112"/>
        <v>0</v>
      </c>
      <c r="I3324" s="472"/>
      <c r="J3324" s="718"/>
      <c r="K3324" s="231">
        <f t="shared" si="113"/>
        <v>0</v>
      </c>
    </row>
    <row r="3325" spans="1:11">
      <c r="A3325" s="381">
        <v>3325</v>
      </c>
      <c r="B3325" s="936" t="s">
        <v>135</v>
      </c>
      <c r="E3325" s="472"/>
      <c r="F3325" s="718"/>
      <c r="G3325" s="231">
        <f t="shared" si="112"/>
        <v>0</v>
      </c>
      <c r="I3325" s="472"/>
      <c r="J3325" s="718"/>
      <c r="K3325" s="231">
        <f t="shared" si="113"/>
        <v>0</v>
      </c>
    </row>
    <row r="3326" spans="1:11">
      <c r="A3326" s="381">
        <v>3326</v>
      </c>
      <c r="B3326" s="938" t="s">
        <v>1220</v>
      </c>
      <c r="E3326" s="472"/>
      <c r="F3326" s="718"/>
      <c r="G3326" s="231">
        <f t="shared" si="112"/>
        <v>0</v>
      </c>
      <c r="I3326" s="472"/>
      <c r="J3326" s="718"/>
      <c r="K3326" s="231">
        <f t="shared" si="113"/>
        <v>0</v>
      </c>
    </row>
    <row r="3327" spans="1:11">
      <c r="A3327" s="381">
        <v>3327</v>
      </c>
      <c r="B3327" s="938" t="s">
        <v>1221</v>
      </c>
      <c r="E3327" s="472"/>
      <c r="F3327" s="718"/>
      <c r="G3327" s="231">
        <f t="shared" si="112"/>
        <v>0</v>
      </c>
      <c r="I3327" s="472"/>
      <c r="J3327" s="718"/>
      <c r="K3327" s="231">
        <f t="shared" si="113"/>
        <v>0</v>
      </c>
    </row>
    <row r="3328" spans="1:11">
      <c r="A3328" s="381">
        <v>3328</v>
      </c>
      <c r="B3328" s="938" t="s">
        <v>1222</v>
      </c>
      <c r="E3328" s="472"/>
      <c r="F3328" s="718"/>
      <c r="G3328" s="231">
        <f t="shared" si="112"/>
        <v>0</v>
      </c>
      <c r="I3328" s="472"/>
      <c r="J3328" s="718"/>
      <c r="K3328" s="231">
        <f t="shared" si="113"/>
        <v>0</v>
      </c>
    </row>
    <row r="3329" spans="1:11">
      <c r="A3329" s="381">
        <v>3329</v>
      </c>
      <c r="B3329" s="938" t="s">
        <v>1223</v>
      </c>
      <c r="E3329" s="472"/>
      <c r="F3329" s="718"/>
      <c r="G3329" s="231">
        <f t="shared" si="112"/>
        <v>0</v>
      </c>
      <c r="I3329" s="472"/>
      <c r="J3329" s="718"/>
      <c r="K3329" s="231">
        <f t="shared" si="113"/>
        <v>0</v>
      </c>
    </row>
    <row r="3330" spans="1:11">
      <c r="A3330" s="381">
        <v>3330</v>
      </c>
      <c r="B3330" s="936" t="s">
        <v>136</v>
      </c>
      <c r="E3330" s="472"/>
      <c r="F3330" s="718"/>
      <c r="G3330" s="231">
        <f t="shared" si="112"/>
        <v>0</v>
      </c>
      <c r="I3330" s="472"/>
      <c r="J3330" s="718"/>
      <c r="K3330" s="231">
        <f t="shared" si="113"/>
        <v>0</v>
      </c>
    </row>
    <row r="3331" spans="1:11">
      <c r="A3331" s="381">
        <v>3331</v>
      </c>
      <c r="B3331" s="936" t="s">
        <v>137</v>
      </c>
      <c r="E3331" s="472"/>
      <c r="F3331" s="718"/>
      <c r="G3331" s="231">
        <f t="shared" si="112"/>
        <v>0</v>
      </c>
      <c r="I3331" s="472"/>
      <c r="J3331" s="718"/>
      <c r="K3331" s="231">
        <f t="shared" si="113"/>
        <v>0</v>
      </c>
    </row>
    <row r="3332" spans="1:11">
      <c r="A3332" s="381">
        <v>3332</v>
      </c>
      <c r="B3332" s="936" t="s">
        <v>299</v>
      </c>
      <c r="E3332" s="472"/>
      <c r="F3332" s="718"/>
      <c r="G3332" s="231">
        <f t="shared" si="112"/>
        <v>0</v>
      </c>
      <c r="I3332" s="472"/>
      <c r="J3332" s="718"/>
      <c r="K3332" s="231">
        <f t="shared" si="113"/>
        <v>0</v>
      </c>
    </row>
    <row r="3333" spans="1:11">
      <c r="A3333" s="381">
        <v>3333</v>
      </c>
      <c r="B3333" s="936" t="s">
        <v>1102</v>
      </c>
      <c r="E3333" s="472"/>
      <c r="F3333" s="718"/>
      <c r="G3333" s="231">
        <f t="shared" si="112"/>
        <v>0</v>
      </c>
      <c r="I3333" s="472"/>
      <c r="J3333" s="718"/>
      <c r="K3333" s="231">
        <f t="shared" si="113"/>
        <v>0</v>
      </c>
    </row>
    <row r="3334" spans="1:11">
      <c r="A3334" s="381">
        <v>3334</v>
      </c>
      <c r="B3334" s="936" t="s">
        <v>300</v>
      </c>
      <c r="E3334" s="472"/>
      <c r="F3334" s="718"/>
      <c r="G3334" s="231">
        <f t="shared" si="112"/>
        <v>0</v>
      </c>
      <c r="I3334" s="472"/>
      <c r="J3334" s="718"/>
      <c r="K3334" s="231">
        <f t="shared" si="113"/>
        <v>0</v>
      </c>
    </row>
    <row r="3335" spans="1:11">
      <c r="A3335" s="381">
        <v>3335</v>
      </c>
      <c r="B3335" s="936" t="s">
        <v>301</v>
      </c>
      <c r="E3335" s="472"/>
      <c r="F3335" s="718"/>
      <c r="G3335" s="231">
        <f t="shared" si="112"/>
        <v>0</v>
      </c>
      <c r="I3335" s="472"/>
      <c r="J3335" s="718"/>
      <c r="K3335" s="231">
        <f t="shared" si="113"/>
        <v>0</v>
      </c>
    </row>
    <row r="3336" spans="1:11">
      <c r="A3336" s="381">
        <v>3336</v>
      </c>
      <c r="B3336" s="936" t="s">
        <v>1324</v>
      </c>
      <c r="E3336" s="472"/>
      <c r="F3336" s="718"/>
      <c r="G3336" s="231">
        <f t="shared" si="112"/>
        <v>0</v>
      </c>
      <c r="I3336" s="472"/>
      <c r="J3336" s="718"/>
      <c r="K3336" s="231">
        <f t="shared" si="113"/>
        <v>0</v>
      </c>
    </row>
    <row r="3337" spans="1:11">
      <c r="A3337" s="381">
        <v>3337</v>
      </c>
      <c r="B3337" s="936" t="s">
        <v>302</v>
      </c>
      <c r="E3337" s="472"/>
      <c r="F3337" s="718"/>
      <c r="G3337" s="231">
        <f t="shared" si="112"/>
        <v>0</v>
      </c>
      <c r="I3337" s="472"/>
      <c r="J3337" s="718"/>
      <c r="K3337" s="231">
        <f t="shared" si="113"/>
        <v>0</v>
      </c>
    </row>
    <row r="3338" spans="1:11">
      <c r="A3338" s="381">
        <v>3338</v>
      </c>
      <c r="B3338" s="936" t="s">
        <v>1544</v>
      </c>
      <c r="E3338" s="472"/>
      <c r="F3338" s="718"/>
      <c r="G3338" s="231">
        <f t="shared" si="112"/>
        <v>0</v>
      </c>
      <c r="I3338" s="472"/>
      <c r="J3338" s="718"/>
      <c r="K3338" s="231">
        <f t="shared" si="113"/>
        <v>0</v>
      </c>
    </row>
    <row r="3339" spans="1:11">
      <c r="A3339" s="381">
        <v>3339</v>
      </c>
      <c r="B3339" s="936" t="s">
        <v>1545</v>
      </c>
      <c r="E3339" s="472"/>
      <c r="F3339" s="718"/>
      <c r="G3339" s="231">
        <f t="shared" si="112"/>
        <v>0</v>
      </c>
      <c r="I3339" s="472"/>
      <c r="J3339" s="718"/>
      <c r="K3339" s="231">
        <f t="shared" si="113"/>
        <v>0</v>
      </c>
    </row>
    <row r="3340" spans="1:11">
      <c r="A3340" s="381">
        <v>3340</v>
      </c>
      <c r="B3340" s="936" t="s">
        <v>115</v>
      </c>
      <c r="E3340" s="472"/>
      <c r="F3340" s="718"/>
      <c r="G3340" s="231">
        <f t="shared" si="112"/>
        <v>0</v>
      </c>
      <c r="I3340" s="472"/>
      <c r="J3340" s="718"/>
      <c r="K3340" s="231">
        <f t="shared" si="113"/>
        <v>0</v>
      </c>
    </row>
    <row r="3341" spans="1:11">
      <c r="A3341" s="381">
        <v>3341</v>
      </c>
      <c r="B3341" s="936" t="s">
        <v>106</v>
      </c>
      <c r="E3341" s="472"/>
      <c r="F3341" s="718"/>
      <c r="G3341" s="231">
        <f t="shared" si="112"/>
        <v>0</v>
      </c>
      <c r="I3341" s="472"/>
      <c r="J3341" s="718"/>
      <c r="K3341" s="231">
        <f t="shared" si="113"/>
        <v>0</v>
      </c>
    </row>
    <row r="3342" spans="1:11" ht="15.75">
      <c r="A3342" s="381">
        <v>3342</v>
      </c>
      <c r="B3342" s="937" t="s">
        <v>414</v>
      </c>
      <c r="E3342" s="472"/>
      <c r="F3342" s="718"/>
      <c r="G3342" s="231">
        <f t="shared" si="112"/>
        <v>0</v>
      </c>
      <c r="I3342" s="472"/>
      <c r="J3342" s="718"/>
      <c r="K3342" s="231">
        <f t="shared" si="113"/>
        <v>0</v>
      </c>
    </row>
    <row r="3343" spans="1:11" ht="15.75">
      <c r="A3343" s="381">
        <v>3343</v>
      </c>
      <c r="B3343" s="937" t="s">
        <v>271</v>
      </c>
      <c r="E3343" s="472"/>
      <c r="F3343" s="718"/>
      <c r="G3343" s="231">
        <f t="shared" ref="G3343:G3406" si="114">F3343-E3343</f>
        <v>0</v>
      </c>
      <c r="I3343" s="472"/>
      <c r="J3343" s="718"/>
      <c r="K3343" s="231">
        <f t="shared" ref="K3343:K3406" si="115">J3343-I3343</f>
        <v>0</v>
      </c>
    </row>
    <row r="3344" spans="1:11">
      <c r="A3344" s="381">
        <v>3344</v>
      </c>
      <c r="B3344" s="936" t="s">
        <v>135</v>
      </c>
      <c r="E3344" s="472"/>
      <c r="F3344" s="718"/>
      <c r="G3344" s="231">
        <f t="shared" si="114"/>
        <v>0</v>
      </c>
      <c r="I3344" s="472"/>
      <c r="J3344" s="718"/>
      <c r="K3344" s="231">
        <f t="shared" si="115"/>
        <v>0</v>
      </c>
    </row>
    <row r="3345" spans="1:11">
      <c r="A3345" s="381">
        <v>3345</v>
      </c>
      <c r="B3345" s="938" t="s">
        <v>1220</v>
      </c>
      <c r="E3345" s="472"/>
      <c r="F3345" s="718"/>
      <c r="G3345" s="231">
        <f t="shared" si="114"/>
        <v>0</v>
      </c>
      <c r="I3345" s="472"/>
      <c r="J3345" s="718"/>
      <c r="K3345" s="231">
        <f t="shared" si="115"/>
        <v>0</v>
      </c>
    </row>
    <row r="3346" spans="1:11">
      <c r="A3346" s="381">
        <v>3346</v>
      </c>
      <c r="B3346" s="938" t="s">
        <v>1221</v>
      </c>
      <c r="E3346" s="472"/>
      <c r="F3346" s="718"/>
      <c r="G3346" s="231">
        <f t="shared" si="114"/>
        <v>0</v>
      </c>
      <c r="I3346" s="472"/>
      <c r="J3346" s="718"/>
      <c r="K3346" s="231">
        <f t="shared" si="115"/>
        <v>0</v>
      </c>
    </row>
    <row r="3347" spans="1:11">
      <c r="A3347" s="381">
        <v>3347</v>
      </c>
      <c r="B3347" s="938" t="s">
        <v>1222</v>
      </c>
      <c r="E3347" s="472"/>
      <c r="F3347" s="718"/>
      <c r="G3347" s="231">
        <f t="shared" si="114"/>
        <v>0</v>
      </c>
      <c r="I3347" s="472"/>
      <c r="J3347" s="718"/>
      <c r="K3347" s="231">
        <f t="shared" si="115"/>
        <v>0</v>
      </c>
    </row>
    <row r="3348" spans="1:11">
      <c r="A3348" s="381">
        <v>3348</v>
      </c>
      <c r="B3348" s="938" t="s">
        <v>1223</v>
      </c>
      <c r="E3348" s="472"/>
      <c r="F3348" s="718"/>
      <c r="G3348" s="231">
        <f t="shared" si="114"/>
        <v>0</v>
      </c>
      <c r="I3348" s="472"/>
      <c r="J3348" s="718"/>
      <c r="K3348" s="231">
        <f t="shared" si="115"/>
        <v>0</v>
      </c>
    </row>
    <row r="3349" spans="1:11">
      <c r="A3349" s="381">
        <v>3349</v>
      </c>
      <c r="B3349" s="936" t="s">
        <v>136</v>
      </c>
      <c r="E3349" s="472"/>
      <c r="F3349" s="718"/>
      <c r="G3349" s="231">
        <f t="shared" si="114"/>
        <v>0</v>
      </c>
      <c r="I3349" s="472"/>
      <c r="J3349" s="718"/>
      <c r="K3349" s="231">
        <f t="shared" si="115"/>
        <v>0</v>
      </c>
    </row>
    <row r="3350" spans="1:11">
      <c r="A3350" s="381">
        <v>3350</v>
      </c>
      <c r="B3350" s="936" t="s">
        <v>137</v>
      </c>
      <c r="E3350" s="472"/>
      <c r="F3350" s="718"/>
      <c r="G3350" s="231">
        <f t="shared" si="114"/>
        <v>0</v>
      </c>
      <c r="I3350" s="472"/>
      <c r="J3350" s="718"/>
      <c r="K3350" s="231">
        <f t="shared" si="115"/>
        <v>0</v>
      </c>
    </row>
    <row r="3351" spans="1:11">
      <c r="A3351" s="381">
        <v>3351</v>
      </c>
      <c r="B3351" s="936" t="s">
        <v>299</v>
      </c>
      <c r="E3351" s="472"/>
      <c r="F3351" s="718"/>
      <c r="G3351" s="231">
        <f t="shared" si="114"/>
        <v>0</v>
      </c>
      <c r="I3351" s="472"/>
      <c r="J3351" s="718"/>
      <c r="K3351" s="231">
        <f t="shared" si="115"/>
        <v>0</v>
      </c>
    </row>
    <row r="3352" spans="1:11">
      <c r="A3352" s="381">
        <v>3352</v>
      </c>
      <c r="B3352" s="936" t="s">
        <v>1102</v>
      </c>
      <c r="E3352" s="472"/>
      <c r="F3352" s="718"/>
      <c r="G3352" s="231">
        <f t="shared" si="114"/>
        <v>0</v>
      </c>
      <c r="I3352" s="472"/>
      <c r="J3352" s="718"/>
      <c r="K3352" s="231">
        <f t="shared" si="115"/>
        <v>0</v>
      </c>
    </row>
    <row r="3353" spans="1:11">
      <c r="A3353" s="381">
        <v>3353</v>
      </c>
      <c r="B3353" s="936" t="s">
        <v>300</v>
      </c>
      <c r="E3353" s="472"/>
      <c r="F3353" s="718"/>
      <c r="G3353" s="231">
        <f t="shared" si="114"/>
        <v>0</v>
      </c>
      <c r="I3353" s="472"/>
      <c r="J3353" s="718"/>
      <c r="K3353" s="231">
        <f t="shared" si="115"/>
        <v>0</v>
      </c>
    </row>
    <row r="3354" spans="1:11">
      <c r="A3354" s="381">
        <v>3354</v>
      </c>
      <c r="B3354" s="936" t="s">
        <v>301</v>
      </c>
      <c r="E3354" s="472"/>
      <c r="F3354" s="718"/>
      <c r="G3354" s="231">
        <f t="shared" si="114"/>
        <v>0</v>
      </c>
      <c r="I3354" s="472"/>
      <c r="J3354" s="718"/>
      <c r="K3354" s="231">
        <f t="shared" si="115"/>
        <v>0</v>
      </c>
    </row>
    <row r="3355" spans="1:11">
      <c r="A3355" s="381">
        <v>3355</v>
      </c>
      <c r="B3355" s="936" t="s">
        <v>1324</v>
      </c>
      <c r="E3355" s="472"/>
      <c r="F3355" s="718"/>
      <c r="G3355" s="231">
        <f t="shared" si="114"/>
        <v>0</v>
      </c>
      <c r="I3355" s="472"/>
      <c r="J3355" s="718"/>
      <c r="K3355" s="231">
        <f t="shared" si="115"/>
        <v>0</v>
      </c>
    </row>
    <row r="3356" spans="1:11">
      <c r="A3356" s="381">
        <v>3356</v>
      </c>
      <c r="B3356" s="936" t="s">
        <v>302</v>
      </c>
      <c r="E3356" s="472"/>
      <c r="F3356" s="718"/>
      <c r="G3356" s="231">
        <f t="shared" si="114"/>
        <v>0</v>
      </c>
      <c r="I3356" s="472"/>
      <c r="J3356" s="718"/>
      <c r="K3356" s="231">
        <f t="shared" si="115"/>
        <v>0</v>
      </c>
    </row>
    <row r="3357" spans="1:11">
      <c r="A3357" s="381">
        <v>3357</v>
      </c>
      <c r="B3357" s="936" t="s">
        <v>1544</v>
      </c>
      <c r="E3357" s="472"/>
      <c r="F3357" s="718"/>
      <c r="G3357" s="231">
        <f t="shared" si="114"/>
        <v>0</v>
      </c>
      <c r="I3357" s="472"/>
      <c r="J3357" s="718"/>
      <c r="K3357" s="231">
        <f t="shared" si="115"/>
        <v>0</v>
      </c>
    </row>
    <row r="3358" spans="1:11">
      <c r="A3358" s="381">
        <v>3358</v>
      </c>
      <c r="B3358" s="936" t="s">
        <v>1545</v>
      </c>
      <c r="E3358" s="472"/>
      <c r="F3358" s="718"/>
      <c r="G3358" s="231">
        <f t="shared" si="114"/>
        <v>0</v>
      </c>
      <c r="I3358" s="472"/>
      <c r="J3358" s="718"/>
      <c r="K3358" s="231">
        <f t="shared" si="115"/>
        <v>0</v>
      </c>
    </row>
    <row r="3359" spans="1:11">
      <c r="A3359" s="381">
        <v>3359</v>
      </c>
      <c r="B3359" s="936" t="s">
        <v>115</v>
      </c>
      <c r="E3359" s="472"/>
      <c r="F3359" s="718"/>
      <c r="G3359" s="231">
        <f t="shared" si="114"/>
        <v>0</v>
      </c>
      <c r="I3359" s="472"/>
      <c r="J3359" s="718"/>
      <c r="K3359" s="231">
        <f t="shared" si="115"/>
        <v>0</v>
      </c>
    </row>
    <row r="3360" spans="1:11">
      <c r="A3360" s="381">
        <v>3360</v>
      </c>
      <c r="B3360" s="936" t="s">
        <v>106</v>
      </c>
      <c r="E3360" s="472"/>
      <c r="F3360" s="718"/>
      <c r="G3360" s="231">
        <f t="shared" si="114"/>
        <v>0</v>
      </c>
      <c r="I3360" s="472"/>
      <c r="J3360" s="718"/>
      <c r="K3360" s="231">
        <f t="shared" si="115"/>
        <v>0</v>
      </c>
    </row>
    <row r="3361" spans="1:11" ht="15.75">
      <c r="A3361" s="381">
        <v>3361</v>
      </c>
      <c r="B3361" s="937" t="s">
        <v>303</v>
      </c>
      <c r="E3361" s="472"/>
      <c r="F3361" s="718"/>
      <c r="G3361" s="231">
        <f t="shared" si="114"/>
        <v>0</v>
      </c>
      <c r="I3361" s="472"/>
      <c r="J3361" s="718"/>
      <c r="K3361" s="231">
        <f t="shared" si="115"/>
        <v>0</v>
      </c>
    </row>
    <row r="3362" spans="1:11">
      <c r="A3362" s="381">
        <v>3362</v>
      </c>
      <c r="B3362" s="936" t="s">
        <v>135</v>
      </c>
      <c r="E3362" s="472"/>
      <c r="F3362" s="718"/>
      <c r="G3362" s="231">
        <f t="shared" si="114"/>
        <v>0</v>
      </c>
      <c r="I3362" s="472"/>
      <c r="J3362" s="718"/>
      <c r="K3362" s="231">
        <f t="shared" si="115"/>
        <v>0</v>
      </c>
    </row>
    <row r="3363" spans="1:11">
      <c r="A3363" s="381">
        <v>3363</v>
      </c>
      <c r="B3363" s="938" t="s">
        <v>1220</v>
      </c>
      <c r="E3363" s="472"/>
      <c r="F3363" s="718"/>
      <c r="G3363" s="231">
        <f t="shared" si="114"/>
        <v>0</v>
      </c>
      <c r="I3363" s="472"/>
      <c r="J3363" s="718"/>
      <c r="K3363" s="231">
        <f t="shared" si="115"/>
        <v>0</v>
      </c>
    </row>
    <row r="3364" spans="1:11">
      <c r="A3364" s="381">
        <v>3364</v>
      </c>
      <c r="B3364" s="938" t="s">
        <v>1221</v>
      </c>
      <c r="E3364" s="472"/>
      <c r="F3364" s="718"/>
      <c r="G3364" s="231">
        <f t="shared" si="114"/>
        <v>0</v>
      </c>
      <c r="I3364" s="472"/>
      <c r="J3364" s="718"/>
      <c r="K3364" s="231">
        <f t="shared" si="115"/>
        <v>0</v>
      </c>
    </row>
    <row r="3365" spans="1:11">
      <c r="A3365" s="381">
        <v>3365</v>
      </c>
      <c r="B3365" s="938" t="s">
        <v>1222</v>
      </c>
      <c r="E3365" s="472"/>
      <c r="F3365" s="718"/>
      <c r="G3365" s="231">
        <f t="shared" si="114"/>
        <v>0</v>
      </c>
      <c r="I3365" s="472"/>
      <c r="J3365" s="718"/>
      <c r="K3365" s="231">
        <f t="shared" si="115"/>
        <v>0</v>
      </c>
    </row>
    <row r="3366" spans="1:11">
      <c r="A3366" s="381">
        <v>3366</v>
      </c>
      <c r="B3366" s="938" t="s">
        <v>1223</v>
      </c>
      <c r="E3366" s="472"/>
      <c r="F3366" s="718"/>
      <c r="G3366" s="231">
        <f t="shared" si="114"/>
        <v>0</v>
      </c>
      <c r="I3366" s="472"/>
      <c r="J3366" s="718"/>
      <c r="K3366" s="231">
        <f t="shared" si="115"/>
        <v>0</v>
      </c>
    </row>
    <row r="3367" spans="1:11">
      <c r="A3367" s="381">
        <v>3367</v>
      </c>
      <c r="B3367" s="936" t="s">
        <v>136</v>
      </c>
      <c r="E3367" s="472"/>
      <c r="F3367" s="718"/>
      <c r="G3367" s="231">
        <f t="shared" si="114"/>
        <v>0</v>
      </c>
      <c r="I3367" s="472"/>
      <c r="J3367" s="718"/>
      <c r="K3367" s="231">
        <f t="shared" si="115"/>
        <v>0</v>
      </c>
    </row>
    <row r="3368" spans="1:11">
      <c r="A3368" s="381">
        <v>3368</v>
      </c>
      <c r="B3368" s="936" t="s">
        <v>137</v>
      </c>
      <c r="E3368" s="472"/>
      <c r="F3368" s="718"/>
      <c r="G3368" s="231">
        <f t="shared" si="114"/>
        <v>0</v>
      </c>
      <c r="I3368" s="472"/>
      <c r="J3368" s="718"/>
      <c r="K3368" s="231">
        <f t="shared" si="115"/>
        <v>0</v>
      </c>
    </row>
    <row r="3369" spans="1:11">
      <c r="A3369" s="381">
        <v>3369</v>
      </c>
      <c r="B3369" s="936" t="s">
        <v>299</v>
      </c>
      <c r="E3369" s="472"/>
      <c r="F3369" s="718"/>
      <c r="G3369" s="231">
        <f t="shared" si="114"/>
        <v>0</v>
      </c>
      <c r="I3369" s="472"/>
      <c r="J3369" s="718"/>
      <c r="K3369" s="231">
        <f t="shared" si="115"/>
        <v>0</v>
      </c>
    </row>
    <row r="3370" spans="1:11">
      <c r="A3370" s="381">
        <v>3370</v>
      </c>
      <c r="B3370" s="936" t="s">
        <v>1102</v>
      </c>
      <c r="E3370" s="472"/>
      <c r="F3370" s="718"/>
      <c r="G3370" s="231">
        <f t="shared" si="114"/>
        <v>0</v>
      </c>
      <c r="I3370" s="472"/>
      <c r="J3370" s="718"/>
      <c r="K3370" s="231">
        <f t="shared" si="115"/>
        <v>0</v>
      </c>
    </row>
    <row r="3371" spans="1:11">
      <c r="A3371" s="381">
        <v>3371</v>
      </c>
      <c r="B3371" s="936" t="s">
        <v>300</v>
      </c>
      <c r="E3371" s="472"/>
      <c r="F3371" s="718"/>
      <c r="G3371" s="231">
        <f t="shared" si="114"/>
        <v>0</v>
      </c>
      <c r="I3371" s="472"/>
      <c r="J3371" s="718"/>
      <c r="K3371" s="231">
        <f t="shared" si="115"/>
        <v>0</v>
      </c>
    </row>
    <row r="3372" spans="1:11">
      <c r="A3372" s="381">
        <v>3372</v>
      </c>
      <c r="B3372" s="936" t="s">
        <v>301</v>
      </c>
      <c r="E3372" s="472"/>
      <c r="F3372" s="718"/>
      <c r="G3372" s="231">
        <f t="shared" si="114"/>
        <v>0</v>
      </c>
      <c r="I3372" s="472"/>
      <c r="J3372" s="718"/>
      <c r="K3372" s="231">
        <f t="shared" si="115"/>
        <v>0</v>
      </c>
    </row>
    <row r="3373" spans="1:11">
      <c r="A3373" s="381">
        <v>3373</v>
      </c>
      <c r="B3373" s="936" t="s">
        <v>1324</v>
      </c>
      <c r="E3373" s="472"/>
      <c r="F3373" s="718"/>
      <c r="G3373" s="231">
        <f t="shared" si="114"/>
        <v>0</v>
      </c>
      <c r="I3373" s="472"/>
      <c r="J3373" s="718"/>
      <c r="K3373" s="231">
        <f t="shared" si="115"/>
        <v>0</v>
      </c>
    </row>
    <row r="3374" spans="1:11">
      <c r="A3374" s="381">
        <v>3374</v>
      </c>
      <c r="B3374" s="936" t="s">
        <v>302</v>
      </c>
      <c r="E3374" s="472"/>
      <c r="F3374" s="718"/>
      <c r="G3374" s="231">
        <f t="shared" si="114"/>
        <v>0</v>
      </c>
      <c r="I3374" s="472"/>
      <c r="J3374" s="718"/>
      <c r="K3374" s="231">
        <f t="shared" si="115"/>
        <v>0</v>
      </c>
    </row>
    <row r="3375" spans="1:11">
      <c r="A3375" s="381">
        <v>3375</v>
      </c>
      <c r="B3375" s="936" t="s">
        <v>1544</v>
      </c>
      <c r="E3375" s="472"/>
      <c r="F3375" s="718"/>
      <c r="G3375" s="231">
        <f t="shared" si="114"/>
        <v>0</v>
      </c>
      <c r="I3375" s="472"/>
      <c r="J3375" s="718"/>
      <c r="K3375" s="231">
        <f t="shared" si="115"/>
        <v>0</v>
      </c>
    </row>
    <row r="3376" spans="1:11">
      <c r="A3376" s="381">
        <v>3376</v>
      </c>
      <c r="B3376" s="936" t="s">
        <v>1545</v>
      </c>
      <c r="E3376" s="472"/>
      <c r="F3376" s="718"/>
      <c r="G3376" s="231">
        <f t="shared" si="114"/>
        <v>0</v>
      </c>
      <c r="I3376" s="472"/>
      <c r="J3376" s="718"/>
      <c r="K3376" s="231">
        <f t="shared" si="115"/>
        <v>0</v>
      </c>
    </row>
    <row r="3377" spans="1:11">
      <c r="A3377" s="381">
        <v>3377</v>
      </c>
      <c r="B3377" s="936" t="s">
        <v>115</v>
      </c>
      <c r="E3377" s="472"/>
      <c r="F3377" s="718"/>
      <c r="G3377" s="231">
        <f t="shared" si="114"/>
        <v>0</v>
      </c>
      <c r="I3377" s="472"/>
      <c r="J3377" s="718"/>
      <c r="K3377" s="231">
        <f t="shared" si="115"/>
        <v>0</v>
      </c>
    </row>
    <row r="3378" spans="1:11">
      <c r="A3378" s="381">
        <v>3378</v>
      </c>
      <c r="B3378" s="936" t="s">
        <v>106</v>
      </c>
      <c r="E3378" s="472"/>
      <c r="F3378" s="718"/>
      <c r="G3378" s="231">
        <f t="shared" si="114"/>
        <v>0</v>
      </c>
      <c r="I3378" s="472"/>
      <c r="J3378" s="718"/>
      <c r="K3378" s="231">
        <f t="shared" si="115"/>
        <v>0</v>
      </c>
    </row>
    <row r="3379" spans="1:11" ht="15.75">
      <c r="A3379" s="381">
        <v>3379</v>
      </c>
      <c r="B3379" s="937" t="s">
        <v>172</v>
      </c>
      <c r="E3379" s="472"/>
      <c r="F3379" s="718"/>
      <c r="G3379" s="231">
        <f t="shared" si="114"/>
        <v>0</v>
      </c>
      <c r="I3379" s="472"/>
      <c r="J3379" s="718"/>
      <c r="K3379" s="231">
        <f t="shared" si="115"/>
        <v>0</v>
      </c>
    </row>
    <row r="3380" spans="1:11">
      <c r="A3380" s="381">
        <v>3380</v>
      </c>
      <c r="B3380" s="936" t="s">
        <v>135</v>
      </c>
      <c r="E3380" s="472"/>
      <c r="F3380" s="718"/>
      <c r="G3380" s="231">
        <f t="shared" si="114"/>
        <v>0</v>
      </c>
      <c r="I3380" s="472"/>
      <c r="J3380" s="718"/>
      <c r="K3380" s="231">
        <f t="shared" si="115"/>
        <v>0</v>
      </c>
    </row>
    <row r="3381" spans="1:11">
      <c r="A3381" s="381">
        <v>3381</v>
      </c>
      <c r="B3381" s="938" t="s">
        <v>1220</v>
      </c>
      <c r="E3381" s="472"/>
      <c r="F3381" s="718"/>
      <c r="G3381" s="231">
        <f t="shared" si="114"/>
        <v>0</v>
      </c>
      <c r="I3381" s="472"/>
      <c r="J3381" s="718"/>
      <c r="K3381" s="231">
        <f t="shared" si="115"/>
        <v>0</v>
      </c>
    </row>
    <row r="3382" spans="1:11">
      <c r="A3382" s="381">
        <v>3382</v>
      </c>
      <c r="B3382" s="938" t="s">
        <v>1221</v>
      </c>
      <c r="E3382" s="472"/>
      <c r="F3382" s="718"/>
      <c r="G3382" s="231">
        <f t="shared" si="114"/>
        <v>0</v>
      </c>
      <c r="I3382" s="472"/>
      <c r="J3382" s="718"/>
      <c r="K3382" s="231">
        <f t="shared" si="115"/>
        <v>0</v>
      </c>
    </row>
    <row r="3383" spans="1:11">
      <c r="A3383" s="381">
        <v>3383</v>
      </c>
      <c r="B3383" s="938" t="s">
        <v>1222</v>
      </c>
      <c r="E3383" s="472"/>
      <c r="F3383" s="718"/>
      <c r="G3383" s="231">
        <f t="shared" si="114"/>
        <v>0</v>
      </c>
      <c r="I3383" s="472"/>
      <c r="J3383" s="718"/>
      <c r="K3383" s="231">
        <f t="shared" si="115"/>
        <v>0</v>
      </c>
    </row>
    <row r="3384" spans="1:11">
      <c r="A3384" s="381">
        <v>3384</v>
      </c>
      <c r="B3384" s="938" t="s">
        <v>1223</v>
      </c>
      <c r="E3384" s="472"/>
      <c r="F3384" s="718"/>
      <c r="G3384" s="231">
        <f t="shared" si="114"/>
        <v>0</v>
      </c>
      <c r="I3384" s="472"/>
      <c r="J3384" s="718"/>
      <c r="K3384" s="231">
        <f t="shared" si="115"/>
        <v>0</v>
      </c>
    </row>
    <row r="3385" spans="1:11">
      <c r="A3385" s="381">
        <v>3385</v>
      </c>
      <c r="B3385" s="936" t="s">
        <v>136</v>
      </c>
      <c r="E3385" s="472"/>
      <c r="F3385" s="718"/>
      <c r="G3385" s="231">
        <f t="shared" si="114"/>
        <v>0</v>
      </c>
      <c r="I3385" s="472"/>
      <c r="J3385" s="718"/>
      <c r="K3385" s="231">
        <f t="shared" si="115"/>
        <v>0</v>
      </c>
    </row>
    <row r="3386" spans="1:11">
      <c r="A3386" s="381">
        <v>3386</v>
      </c>
      <c r="B3386" s="936" t="s">
        <v>137</v>
      </c>
      <c r="E3386" s="472"/>
      <c r="F3386" s="718"/>
      <c r="G3386" s="231">
        <f t="shared" si="114"/>
        <v>0</v>
      </c>
      <c r="I3386" s="472"/>
      <c r="J3386" s="718"/>
      <c r="K3386" s="231">
        <f t="shared" si="115"/>
        <v>0</v>
      </c>
    </row>
    <row r="3387" spans="1:11">
      <c r="A3387" s="381">
        <v>3387</v>
      </c>
      <c r="B3387" s="936" t="s">
        <v>299</v>
      </c>
      <c r="E3387" s="472"/>
      <c r="F3387" s="718"/>
      <c r="G3387" s="231">
        <f t="shared" si="114"/>
        <v>0</v>
      </c>
      <c r="I3387" s="472"/>
      <c r="J3387" s="718"/>
      <c r="K3387" s="231">
        <f t="shared" si="115"/>
        <v>0</v>
      </c>
    </row>
    <row r="3388" spans="1:11">
      <c r="A3388" s="381">
        <v>3388</v>
      </c>
      <c r="B3388" s="936" t="s">
        <v>1102</v>
      </c>
      <c r="E3388" s="472"/>
      <c r="F3388" s="718"/>
      <c r="G3388" s="231">
        <f t="shared" si="114"/>
        <v>0</v>
      </c>
      <c r="I3388" s="472"/>
      <c r="J3388" s="718"/>
      <c r="K3388" s="231">
        <f t="shared" si="115"/>
        <v>0</v>
      </c>
    </row>
    <row r="3389" spans="1:11">
      <c r="A3389" s="381">
        <v>3389</v>
      </c>
      <c r="B3389" s="936" t="s">
        <v>300</v>
      </c>
      <c r="E3389" s="472"/>
      <c r="F3389" s="718"/>
      <c r="G3389" s="231">
        <f t="shared" si="114"/>
        <v>0</v>
      </c>
      <c r="I3389" s="472"/>
      <c r="J3389" s="718"/>
      <c r="K3389" s="231">
        <f t="shared" si="115"/>
        <v>0</v>
      </c>
    </row>
    <row r="3390" spans="1:11">
      <c r="A3390" s="381">
        <v>3390</v>
      </c>
      <c r="B3390" s="936" t="s">
        <v>301</v>
      </c>
      <c r="E3390" s="472"/>
      <c r="F3390" s="718"/>
      <c r="G3390" s="231">
        <f t="shared" si="114"/>
        <v>0</v>
      </c>
      <c r="I3390" s="472"/>
      <c r="J3390" s="718"/>
      <c r="K3390" s="231">
        <f t="shared" si="115"/>
        <v>0</v>
      </c>
    </row>
    <row r="3391" spans="1:11">
      <c r="A3391" s="381">
        <v>3391</v>
      </c>
      <c r="B3391" s="936" t="s">
        <v>1324</v>
      </c>
      <c r="E3391" s="472"/>
      <c r="F3391" s="718"/>
      <c r="G3391" s="231">
        <f t="shared" si="114"/>
        <v>0</v>
      </c>
      <c r="I3391" s="472"/>
      <c r="J3391" s="718"/>
      <c r="K3391" s="231">
        <f t="shared" si="115"/>
        <v>0</v>
      </c>
    </row>
    <row r="3392" spans="1:11">
      <c r="A3392" s="381">
        <v>3392</v>
      </c>
      <c r="B3392" s="936" t="s">
        <v>302</v>
      </c>
      <c r="E3392" s="472"/>
      <c r="F3392" s="718"/>
      <c r="G3392" s="231">
        <f t="shared" si="114"/>
        <v>0</v>
      </c>
      <c r="I3392" s="472"/>
      <c r="J3392" s="718"/>
      <c r="K3392" s="231">
        <f t="shared" si="115"/>
        <v>0</v>
      </c>
    </row>
    <row r="3393" spans="1:11">
      <c r="A3393" s="381">
        <v>3393</v>
      </c>
      <c r="B3393" s="936" t="s">
        <v>1544</v>
      </c>
      <c r="E3393" s="472"/>
      <c r="F3393" s="718"/>
      <c r="G3393" s="231">
        <f t="shared" si="114"/>
        <v>0</v>
      </c>
      <c r="I3393" s="472"/>
      <c r="J3393" s="718"/>
      <c r="K3393" s="231">
        <f t="shared" si="115"/>
        <v>0</v>
      </c>
    </row>
    <row r="3394" spans="1:11">
      <c r="A3394" s="381">
        <v>3394</v>
      </c>
      <c r="B3394" s="936" t="s">
        <v>1545</v>
      </c>
      <c r="E3394" s="472"/>
      <c r="F3394" s="718"/>
      <c r="G3394" s="231">
        <f t="shared" si="114"/>
        <v>0</v>
      </c>
      <c r="I3394" s="472"/>
      <c r="J3394" s="718"/>
      <c r="K3394" s="231">
        <f t="shared" si="115"/>
        <v>0</v>
      </c>
    </row>
    <row r="3395" spans="1:11">
      <c r="A3395" s="381">
        <v>3395</v>
      </c>
      <c r="B3395" s="936" t="s">
        <v>115</v>
      </c>
      <c r="E3395" s="472"/>
      <c r="F3395" s="718"/>
      <c r="G3395" s="231">
        <f t="shared" si="114"/>
        <v>0</v>
      </c>
      <c r="I3395" s="472"/>
      <c r="J3395" s="718"/>
      <c r="K3395" s="231">
        <f t="shared" si="115"/>
        <v>0</v>
      </c>
    </row>
    <row r="3396" spans="1:11">
      <c r="A3396" s="381">
        <v>3396</v>
      </c>
      <c r="B3396" s="936" t="s">
        <v>106</v>
      </c>
      <c r="E3396" s="472"/>
      <c r="F3396" s="718"/>
      <c r="G3396" s="231">
        <f t="shared" si="114"/>
        <v>0</v>
      </c>
      <c r="I3396" s="472"/>
      <c r="J3396" s="718"/>
      <c r="K3396" s="231">
        <f t="shared" si="115"/>
        <v>0</v>
      </c>
    </row>
    <row r="3397" spans="1:11" ht="15.75">
      <c r="A3397" s="381">
        <v>3397</v>
      </c>
      <c r="B3397" s="937" t="s">
        <v>305</v>
      </c>
      <c r="E3397" s="472"/>
      <c r="F3397" s="718"/>
      <c r="G3397" s="231">
        <f t="shared" si="114"/>
        <v>0</v>
      </c>
      <c r="I3397" s="472"/>
      <c r="J3397" s="718"/>
      <c r="K3397" s="231">
        <f t="shared" si="115"/>
        <v>0</v>
      </c>
    </row>
    <row r="3398" spans="1:11" ht="15.75">
      <c r="A3398" s="381">
        <v>3398</v>
      </c>
      <c r="B3398" s="937" t="s">
        <v>271</v>
      </c>
      <c r="E3398" s="472"/>
      <c r="F3398" s="718"/>
      <c r="G3398" s="231">
        <f t="shared" si="114"/>
        <v>0</v>
      </c>
      <c r="I3398" s="472"/>
      <c r="J3398" s="718"/>
      <c r="K3398" s="231">
        <f t="shared" si="115"/>
        <v>0</v>
      </c>
    </row>
    <row r="3399" spans="1:11">
      <c r="A3399" s="381">
        <v>3399</v>
      </c>
      <c r="B3399" s="936" t="s">
        <v>135</v>
      </c>
      <c r="E3399" s="472"/>
      <c r="F3399" s="718"/>
      <c r="G3399" s="231">
        <f t="shared" si="114"/>
        <v>0</v>
      </c>
      <c r="I3399" s="472"/>
      <c r="J3399" s="718"/>
      <c r="K3399" s="231">
        <f t="shared" si="115"/>
        <v>0</v>
      </c>
    </row>
    <row r="3400" spans="1:11">
      <c r="A3400" s="381">
        <v>3400</v>
      </c>
      <c r="B3400" s="938" t="s">
        <v>1220</v>
      </c>
      <c r="E3400" s="472"/>
      <c r="F3400" s="718"/>
      <c r="G3400" s="231">
        <f t="shared" si="114"/>
        <v>0</v>
      </c>
      <c r="I3400" s="472"/>
      <c r="J3400" s="718"/>
      <c r="K3400" s="231">
        <f t="shared" si="115"/>
        <v>0</v>
      </c>
    </row>
    <row r="3401" spans="1:11">
      <c r="A3401" s="381">
        <v>3401</v>
      </c>
      <c r="B3401" s="938" t="s">
        <v>1221</v>
      </c>
      <c r="E3401" s="472"/>
      <c r="F3401" s="718"/>
      <c r="G3401" s="231">
        <f t="shared" si="114"/>
        <v>0</v>
      </c>
      <c r="I3401" s="472"/>
      <c r="J3401" s="718"/>
      <c r="K3401" s="231">
        <f t="shared" si="115"/>
        <v>0</v>
      </c>
    </row>
    <row r="3402" spans="1:11">
      <c r="A3402" s="381">
        <v>3402</v>
      </c>
      <c r="B3402" s="938" t="s">
        <v>1222</v>
      </c>
      <c r="E3402" s="472"/>
      <c r="F3402" s="718"/>
      <c r="G3402" s="231">
        <f t="shared" si="114"/>
        <v>0</v>
      </c>
      <c r="I3402" s="472"/>
      <c r="J3402" s="718"/>
      <c r="K3402" s="231">
        <f t="shared" si="115"/>
        <v>0</v>
      </c>
    </row>
    <row r="3403" spans="1:11">
      <c r="A3403" s="381">
        <v>3403</v>
      </c>
      <c r="B3403" s="938" t="s">
        <v>1223</v>
      </c>
      <c r="E3403" s="472"/>
      <c r="F3403" s="718"/>
      <c r="G3403" s="231">
        <f t="shared" si="114"/>
        <v>0</v>
      </c>
      <c r="I3403" s="472"/>
      <c r="J3403" s="718"/>
      <c r="K3403" s="231">
        <f t="shared" si="115"/>
        <v>0</v>
      </c>
    </row>
    <row r="3404" spans="1:11">
      <c r="A3404" s="381">
        <v>3404</v>
      </c>
      <c r="B3404" s="936" t="s">
        <v>136</v>
      </c>
      <c r="E3404" s="472"/>
      <c r="F3404" s="718"/>
      <c r="G3404" s="231">
        <f t="shared" si="114"/>
        <v>0</v>
      </c>
      <c r="I3404" s="472"/>
      <c r="J3404" s="718"/>
      <c r="K3404" s="231">
        <f t="shared" si="115"/>
        <v>0</v>
      </c>
    </row>
    <row r="3405" spans="1:11">
      <c r="A3405" s="381">
        <v>3405</v>
      </c>
      <c r="B3405" s="936" t="s">
        <v>137</v>
      </c>
      <c r="E3405" s="472"/>
      <c r="F3405" s="718"/>
      <c r="G3405" s="231">
        <f t="shared" si="114"/>
        <v>0</v>
      </c>
      <c r="I3405" s="472"/>
      <c r="J3405" s="718"/>
      <c r="K3405" s="231">
        <f t="shared" si="115"/>
        <v>0</v>
      </c>
    </row>
    <row r="3406" spans="1:11">
      <c r="A3406" s="381">
        <v>3406</v>
      </c>
      <c r="B3406" s="936" t="s">
        <v>299</v>
      </c>
      <c r="E3406" s="472"/>
      <c r="F3406" s="718"/>
      <c r="G3406" s="231">
        <f t="shared" si="114"/>
        <v>0</v>
      </c>
      <c r="I3406" s="472"/>
      <c r="J3406" s="718"/>
      <c r="K3406" s="231">
        <f t="shared" si="115"/>
        <v>0</v>
      </c>
    </row>
    <row r="3407" spans="1:11">
      <c r="A3407" s="381">
        <v>3407</v>
      </c>
      <c r="B3407" s="936" t="s">
        <v>1102</v>
      </c>
      <c r="E3407" s="472"/>
      <c r="F3407" s="718"/>
      <c r="G3407" s="231">
        <f t="shared" ref="G3407:G3470" si="116">F3407-E3407</f>
        <v>0</v>
      </c>
      <c r="I3407" s="472"/>
      <c r="J3407" s="718"/>
      <c r="K3407" s="231">
        <f t="shared" ref="K3407:K3470" si="117">J3407-I3407</f>
        <v>0</v>
      </c>
    </row>
    <row r="3408" spans="1:11">
      <c r="A3408" s="381">
        <v>3408</v>
      </c>
      <c r="B3408" s="936" t="s">
        <v>300</v>
      </c>
      <c r="E3408" s="472"/>
      <c r="F3408" s="718"/>
      <c r="G3408" s="231">
        <f t="shared" si="116"/>
        <v>0</v>
      </c>
      <c r="I3408" s="472"/>
      <c r="J3408" s="718"/>
      <c r="K3408" s="231">
        <f t="shared" si="117"/>
        <v>0</v>
      </c>
    </row>
    <row r="3409" spans="1:11">
      <c r="A3409" s="381">
        <v>3409</v>
      </c>
      <c r="B3409" s="936" t="s">
        <v>301</v>
      </c>
      <c r="E3409" s="472"/>
      <c r="F3409" s="718"/>
      <c r="G3409" s="231">
        <f t="shared" si="116"/>
        <v>0</v>
      </c>
      <c r="I3409" s="472"/>
      <c r="J3409" s="718"/>
      <c r="K3409" s="231">
        <f t="shared" si="117"/>
        <v>0</v>
      </c>
    </row>
    <row r="3410" spans="1:11">
      <c r="A3410" s="381">
        <v>3410</v>
      </c>
      <c r="B3410" s="936" t="s">
        <v>1324</v>
      </c>
      <c r="E3410" s="472"/>
      <c r="F3410" s="718"/>
      <c r="G3410" s="231">
        <f t="shared" si="116"/>
        <v>0</v>
      </c>
      <c r="I3410" s="472"/>
      <c r="J3410" s="718"/>
      <c r="K3410" s="231">
        <f t="shared" si="117"/>
        <v>0</v>
      </c>
    </row>
    <row r="3411" spans="1:11">
      <c r="A3411" s="381">
        <v>3411</v>
      </c>
      <c r="B3411" s="936" t="s">
        <v>302</v>
      </c>
      <c r="E3411" s="472"/>
      <c r="F3411" s="718"/>
      <c r="G3411" s="231">
        <f t="shared" si="116"/>
        <v>0</v>
      </c>
      <c r="I3411" s="472"/>
      <c r="J3411" s="718"/>
      <c r="K3411" s="231">
        <f t="shared" si="117"/>
        <v>0</v>
      </c>
    </row>
    <row r="3412" spans="1:11">
      <c r="A3412" s="381">
        <v>3412</v>
      </c>
      <c r="B3412" s="936" t="s">
        <v>1544</v>
      </c>
      <c r="E3412" s="472"/>
      <c r="F3412" s="718"/>
      <c r="G3412" s="231">
        <f t="shared" si="116"/>
        <v>0</v>
      </c>
      <c r="I3412" s="472"/>
      <c r="J3412" s="718"/>
      <c r="K3412" s="231">
        <f t="shared" si="117"/>
        <v>0</v>
      </c>
    </row>
    <row r="3413" spans="1:11">
      <c r="A3413" s="381">
        <v>3413</v>
      </c>
      <c r="B3413" s="936" t="s">
        <v>1545</v>
      </c>
      <c r="E3413" s="472"/>
      <c r="F3413" s="718"/>
      <c r="G3413" s="231">
        <f t="shared" si="116"/>
        <v>0</v>
      </c>
      <c r="I3413" s="472"/>
      <c r="J3413" s="718"/>
      <c r="K3413" s="231">
        <f t="shared" si="117"/>
        <v>0</v>
      </c>
    </row>
    <row r="3414" spans="1:11">
      <c r="A3414" s="381">
        <v>3414</v>
      </c>
      <c r="B3414" s="936" t="s">
        <v>115</v>
      </c>
      <c r="E3414" s="472"/>
      <c r="F3414" s="718"/>
      <c r="G3414" s="231">
        <f t="shared" si="116"/>
        <v>0</v>
      </c>
      <c r="I3414" s="472"/>
      <c r="J3414" s="718"/>
      <c r="K3414" s="231">
        <f t="shared" si="117"/>
        <v>0</v>
      </c>
    </row>
    <row r="3415" spans="1:11">
      <c r="A3415" s="381">
        <v>3415</v>
      </c>
      <c r="B3415" s="936" t="s">
        <v>106</v>
      </c>
      <c r="E3415" s="472"/>
      <c r="F3415" s="718"/>
      <c r="G3415" s="231">
        <f t="shared" si="116"/>
        <v>0</v>
      </c>
      <c r="I3415" s="472"/>
      <c r="J3415" s="718"/>
      <c r="K3415" s="231">
        <f t="shared" si="117"/>
        <v>0</v>
      </c>
    </row>
    <row r="3416" spans="1:11" ht="15.75">
      <c r="A3416" s="381">
        <v>3416</v>
      </c>
      <c r="B3416" s="937" t="s">
        <v>303</v>
      </c>
      <c r="E3416" s="472"/>
      <c r="F3416" s="718"/>
      <c r="G3416" s="231">
        <f t="shared" si="116"/>
        <v>0</v>
      </c>
      <c r="I3416" s="472"/>
      <c r="J3416" s="718"/>
      <c r="K3416" s="231">
        <f t="shared" si="117"/>
        <v>0</v>
      </c>
    </row>
    <row r="3417" spans="1:11">
      <c r="A3417" s="381">
        <v>3417</v>
      </c>
      <c r="B3417" s="936" t="s">
        <v>135</v>
      </c>
      <c r="E3417" s="472"/>
      <c r="F3417" s="718"/>
      <c r="G3417" s="231">
        <f t="shared" si="116"/>
        <v>0</v>
      </c>
      <c r="I3417" s="472"/>
      <c r="J3417" s="718"/>
      <c r="K3417" s="231">
        <f t="shared" si="117"/>
        <v>0</v>
      </c>
    </row>
    <row r="3418" spans="1:11">
      <c r="A3418" s="381">
        <v>3418</v>
      </c>
      <c r="B3418" s="938" t="s">
        <v>1220</v>
      </c>
      <c r="E3418" s="472"/>
      <c r="F3418" s="718"/>
      <c r="G3418" s="231">
        <f t="shared" si="116"/>
        <v>0</v>
      </c>
      <c r="I3418" s="472"/>
      <c r="J3418" s="718"/>
      <c r="K3418" s="231">
        <f t="shared" si="117"/>
        <v>0</v>
      </c>
    </row>
    <row r="3419" spans="1:11">
      <c r="A3419" s="381">
        <v>3419</v>
      </c>
      <c r="B3419" s="938" t="s">
        <v>1221</v>
      </c>
      <c r="E3419" s="472"/>
      <c r="F3419" s="718"/>
      <c r="G3419" s="231">
        <f t="shared" si="116"/>
        <v>0</v>
      </c>
      <c r="I3419" s="472"/>
      <c r="J3419" s="718"/>
      <c r="K3419" s="231">
        <f t="shared" si="117"/>
        <v>0</v>
      </c>
    </row>
    <row r="3420" spans="1:11">
      <c r="A3420" s="381">
        <v>3420</v>
      </c>
      <c r="B3420" s="938" t="s">
        <v>1222</v>
      </c>
      <c r="E3420" s="472"/>
      <c r="F3420" s="718"/>
      <c r="G3420" s="231">
        <f t="shared" si="116"/>
        <v>0</v>
      </c>
      <c r="I3420" s="472"/>
      <c r="J3420" s="718"/>
      <c r="K3420" s="231">
        <f t="shared" si="117"/>
        <v>0</v>
      </c>
    </row>
    <row r="3421" spans="1:11">
      <c r="A3421" s="381">
        <v>3421</v>
      </c>
      <c r="B3421" s="938" t="s">
        <v>1223</v>
      </c>
      <c r="E3421" s="472"/>
      <c r="F3421" s="718"/>
      <c r="G3421" s="231">
        <f t="shared" si="116"/>
        <v>0</v>
      </c>
      <c r="I3421" s="472"/>
      <c r="J3421" s="718"/>
      <c r="K3421" s="231">
        <f t="shared" si="117"/>
        <v>0</v>
      </c>
    </row>
    <row r="3422" spans="1:11">
      <c r="A3422" s="381">
        <v>3422</v>
      </c>
      <c r="B3422" s="936" t="s">
        <v>136</v>
      </c>
      <c r="E3422" s="472"/>
      <c r="F3422" s="718"/>
      <c r="G3422" s="231">
        <f t="shared" si="116"/>
        <v>0</v>
      </c>
      <c r="I3422" s="472"/>
      <c r="J3422" s="718"/>
      <c r="K3422" s="231">
        <f t="shared" si="117"/>
        <v>0</v>
      </c>
    </row>
    <row r="3423" spans="1:11">
      <c r="A3423" s="381">
        <v>3423</v>
      </c>
      <c r="B3423" s="936" t="s">
        <v>137</v>
      </c>
      <c r="E3423" s="472"/>
      <c r="F3423" s="718"/>
      <c r="G3423" s="231">
        <f t="shared" si="116"/>
        <v>0</v>
      </c>
      <c r="I3423" s="472"/>
      <c r="J3423" s="718"/>
      <c r="K3423" s="231">
        <f t="shared" si="117"/>
        <v>0</v>
      </c>
    </row>
    <row r="3424" spans="1:11">
      <c r="A3424" s="381">
        <v>3424</v>
      </c>
      <c r="B3424" s="936" t="s">
        <v>299</v>
      </c>
      <c r="E3424" s="472"/>
      <c r="F3424" s="718"/>
      <c r="G3424" s="231">
        <f t="shared" si="116"/>
        <v>0</v>
      </c>
      <c r="I3424" s="472"/>
      <c r="J3424" s="718"/>
      <c r="K3424" s="231">
        <f t="shared" si="117"/>
        <v>0</v>
      </c>
    </row>
    <row r="3425" spans="1:11">
      <c r="A3425" s="381">
        <v>3425</v>
      </c>
      <c r="B3425" s="936" t="s">
        <v>1102</v>
      </c>
      <c r="E3425" s="472"/>
      <c r="F3425" s="718"/>
      <c r="G3425" s="231">
        <f t="shared" si="116"/>
        <v>0</v>
      </c>
      <c r="I3425" s="472"/>
      <c r="J3425" s="718"/>
      <c r="K3425" s="231">
        <f t="shared" si="117"/>
        <v>0</v>
      </c>
    </row>
    <row r="3426" spans="1:11">
      <c r="A3426" s="381">
        <v>3426</v>
      </c>
      <c r="B3426" s="936" t="s">
        <v>300</v>
      </c>
      <c r="E3426" s="472"/>
      <c r="F3426" s="718"/>
      <c r="G3426" s="231">
        <f t="shared" si="116"/>
        <v>0</v>
      </c>
      <c r="I3426" s="472"/>
      <c r="J3426" s="718"/>
      <c r="K3426" s="231">
        <f t="shared" si="117"/>
        <v>0</v>
      </c>
    </row>
    <row r="3427" spans="1:11">
      <c r="A3427" s="381">
        <v>3427</v>
      </c>
      <c r="B3427" s="936" t="s">
        <v>301</v>
      </c>
      <c r="E3427" s="472"/>
      <c r="F3427" s="718"/>
      <c r="G3427" s="231">
        <f t="shared" si="116"/>
        <v>0</v>
      </c>
      <c r="I3427" s="472"/>
      <c r="J3427" s="718"/>
      <c r="K3427" s="231">
        <f t="shared" si="117"/>
        <v>0</v>
      </c>
    </row>
    <row r="3428" spans="1:11">
      <c r="A3428" s="381">
        <v>3428</v>
      </c>
      <c r="B3428" s="936" t="s">
        <v>1324</v>
      </c>
      <c r="E3428" s="472"/>
      <c r="F3428" s="718"/>
      <c r="G3428" s="231">
        <f t="shared" si="116"/>
        <v>0</v>
      </c>
      <c r="I3428" s="472"/>
      <c r="J3428" s="718"/>
      <c r="K3428" s="231">
        <f t="shared" si="117"/>
        <v>0</v>
      </c>
    </row>
    <row r="3429" spans="1:11">
      <c r="A3429" s="381">
        <v>3429</v>
      </c>
      <c r="B3429" s="936" t="s">
        <v>302</v>
      </c>
      <c r="E3429" s="472"/>
      <c r="F3429" s="718"/>
      <c r="G3429" s="231">
        <f t="shared" si="116"/>
        <v>0</v>
      </c>
      <c r="I3429" s="472"/>
      <c r="J3429" s="718"/>
      <c r="K3429" s="231">
        <f t="shared" si="117"/>
        <v>0</v>
      </c>
    </row>
    <row r="3430" spans="1:11">
      <c r="A3430" s="381">
        <v>3430</v>
      </c>
      <c r="B3430" s="936" t="s">
        <v>1544</v>
      </c>
      <c r="E3430" s="472"/>
      <c r="F3430" s="718"/>
      <c r="G3430" s="231">
        <f t="shared" si="116"/>
        <v>0</v>
      </c>
      <c r="I3430" s="472"/>
      <c r="J3430" s="718"/>
      <c r="K3430" s="231">
        <f t="shared" si="117"/>
        <v>0</v>
      </c>
    </row>
    <row r="3431" spans="1:11">
      <c r="A3431" s="381">
        <v>3431</v>
      </c>
      <c r="B3431" s="936" t="s">
        <v>1545</v>
      </c>
      <c r="E3431" s="472"/>
      <c r="F3431" s="718"/>
      <c r="G3431" s="231">
        <f t="shared" si="116"/>
        <v>0</v>
      </c>
      <c r="I3431" s="472"/>
      <c r="J3431" s="718"/>
      <c r="K3431" s="231">
        <f t="shared" si="117"/>
        <v>0</v>
      </c>
    </row>
    <row r="3432" spans="1:11">
      <c r="A3432" s="381">
        <v>3432</v>
      </c>
      <c r="B3432" s="936" t="s">
        <v>115</v>
      </c>
      <c r="E3432" s="472"/>
      <c r="F3432" s="718"/>
      <c r="G3432" s="231">
        <f t="shared" si="116"/>
        <v>0</v>
      </c>
      <c r="I3432" s="472"/>
      <c r="J3432" s="718"/>
      <c r="K3432" s="231">
        <f t="shared" si="117"/>
        <v>0</v>
      </c>
    </row>
    <row r="3433" spans="1:11">
      <c r="A3433" s="381">
        <v>3433</v>
      </c>
      <c r="B3433" s="936" t="s">
        <v>106</v>
      </c>
      <c r="E3433" s="472"/>
      <c r="F3433" s="718"/>
      <c r="G3433" s="231">
        <f t="shared" si="116"/>
        <v>0</v>
      </c>
      <c r="I3433" s="472"/>
      <c r="J3433" s="718"/>
      <c r="K3433" s="231">
        <f t="shared" si="117"/>
        <v>0</v>
      </c>
    </row>
    <row r="3434" spans="1:11" ht="15.75">
      <c r="A3434" s="381">
        <v>3434</v>
      </c>
      <c r="B3434" s="937" t="s">
        <v>172</v>
      </c>
      <c r="E3434" s="472"/>
      <c r="F3434" s="718"/>
      <c r="G3434" s="231">
        <f t="shared" si="116"/>
        <v>0</v>
      </c>
      <c r="I3434" s="472"/>
      <c r="J3434" s="718"/>
      <c r="K3434" s="231">
        <f t="shared" si="117"/>
        <v>0</v>
      </c>
    </row>
    <row r="3435" spans="1:11">
      <c r="A3435" s="381">
        <v>3435</v>
      </c>
      <c r="B3435" s="936" t="s">
        <v>135</v>
      </c>
      <c r="E3435" s="472"/>
      <c r="F3435" s="718"/>
      <c r="G3435" s="231">
        <f t="shared" si="116"/>
        <v>0</v>
      </c>
      <c r="I3435" s="472"/>
      <c r="J3435" s="718"/>
      <c r="K3435" s="231">
        <f t="shared" si="117"/>
        <v>0</v>
      </c>
    </row>
    <row r="3436" spans="1:11">
      <c r="A3436" s="381">
        <v>3436</v>
      </c>
      <c r="B3436" s="938" t="s">
        <v>1220</v>
      </c>
      <c r="E3436" s="472"/>
      <c r="F3436" s="718"/>
      <c r="G3436" s="231">
        <f t="shared" si="116"/>
        <v>0</v>
      </c>
      <c r="I3436" s="472"/>
      <c r="J3436" s="718"/>
      <c r="K3436" s="231">
        <f t="shared" si="117"/>
        <v>0</v>
      </c>
    </row>
    <row r="3437" spans="1:11">
      <c r="A3437" s="381">
        <v>3437</v>
      </c>
      <c r="B3437" s="938" t="s">
        <v>1221</v>
      </c>
      <c r="E3437" s="472"/>
      <c r="F3437" s="718"/>
      <c r="G3437" s="231">
        <f t="shared" si="116"/>
        <v>0</v>
      </c>
      <c r="I3437" s="472"/>
      <c r="J3437" s="718"/>
      <c r="K3437" s="231">
        <f t="shared" si="117"/>
        <v>0</v>
      </c>
    </row>
    <row r="3438" spans="1:11">
      <c r="A3438" s="381">
        <v>3438</v>
      </c>
      <c r="B3438" s="938" t="s">
        <v>1222</v>
      </c>
      <c r="E3438" s="472"/>
      <c r="F3438" s="718"/>
      <c r="G3438" s="231">
        <f t="shared" si="116"/>
        <v>0</v>
      </c>
      <c r="I3438" s="472"/>
      <c r="J3438" s="718"/>
      <c r="K3438" s="231">
        <f t="shared" si="117"/>
        <v>0</v>
      </c>
    </row>
    <row r="3439" spans="1:11">
      <c r="A3439" s="381">
        <v>3439</v>
      </c>
      <c r="B3439" s="938" t="s">
        <v>1223</v>
      </c>
      <c r="E3439" s="472"/>
      <c r="F3439" s="718"/>
      <c r="G3439" s="231">
        <f t="shared" si="116"/>
        <v>0</v>
      </c>
      <c r="I3439" s="472"/>
      <c r="J3439" s="718"/>
      <c r="K3439" s="231">
        <f t="shared" si="117"/>
        <v>0</v>
      </c>
    </row>
    <row r="3440" spans="1:11">
      <c r="A3440" s="381">
        <v>3440</v>
      </c>
      <c r="B3440" s="936" t="s">
        <v>136</v>
      </c>
      <c r="E3440" s="472"/>
      <c r="F3440" s="718"/>
      <c r="G3440" s="231">
        <f t="shared" si="116"/>
        <v>0</v>
      </c>
      <c r="I3440" s="472"/>
      <c r="J3440" s="718"/>
      <c r="K3440" s="231">
        <f t="shared" si="117"/>
        <v>0</v>
      </c>
    </row>
    <row r="3441" spans="1:11">
      <c r="A3441" s="381">
        <v>3441</v>
      </c>
      <c r="B3441" s="936" t="s">
        <v>137</v>
      </c>
      <c r="E3441" s="472"/>
      <c r="F3441" s="718"/>
      <c r="G3441" s="231">
        <f t="shared" si="116"/>
        <v>0</v>
      </c>
      <c r="I3441" s="472"/>
      <c r="J3441" s="718"/>
      <c r="K3441" s="231">
        <f t="shared" si="117"/>
        <v>0</v>
      </c>
    </row>
    <row r="3442" spans="1:11">
      <c r="A3442" s="381">
        <v>3442</v>
      </c>
      <c r="B3442" s="936" t="s">
        <v>299</v>
      </c>
      <c r="E3442" s="472"/>
      <c r="F3442" s="718"/>
      <c r="G3442" s="231">
        <f t="shared" si="116"/>
        <v>0</v>
      </c>
      <c r="I3442" s="472"/>
      <c r="J3442" s="718"/>
      <c r="K3442" s="231">
        <f t="shared" si="117"/>
        <v>0</v>
      </c>
    </row>
    <row r="3443" spans="1:11">
      <c r="A3443" s="381">
        <v>3443</v>
      </c>
      <c r="B3443" s="936" t="s">
        <v>1102</v>
      </c>
      <c r="E3443" s="472"/>
      <c r="F3443" s="718"/>
      <c r="G3443" s="231">
        <f t="shared" si="116"/>
        <v>0</v>
      </c>
      <c r="I3443" s="472"/>
      <c r="J3443" s="718"/>
      <c r="K3443" s="231">
        <f t="shared" si="117"/>
        <v>0</v>
      </c>
    </row>
    <row r="3444" spans="1:11">
      <c r="A3444" s="381">
        <v>3444</v>
      </c>
      <c r="B3444" s="936" t="s">
        <v>300</v>
      </c>
      <c r="E3444" s="472"/>
      <c r="F3444" s="718"/>
      <c r="G3444" s="231">
        <f t="shared" si="116"/>
        <v>0</v>
      </c>
      <c r="I3444" s="472"/>
      <c r="J3444" s="718"/>
      <c r="K3444" s="231">
        <f t="shared" si="117"/>
        <v>0</v>
      </c>
    </row>
    <row r="3445" spans="1:11">
      <c r="A3445" s="381">
        <v>3445</v>
      </c>
      <c r="B3445" s="936" t="s">
        <v>301</v>
      </c>
      <c r="E3445" s="472"/>
      <c r="F3445" s="718"/>
      <c r="G3445" s="231">
        <f t="shared" si="116"/>
        <v>0</v>
      </c>
      <c r="I3445" s="472"/>
      <c r="J3445" s="718"/>
      <c r="K3445" s="231">
        <f t="shared" si="117"/>
        <v>0</v>
      </c>
    </row>
    <row r="3446" spans="1:11">
      <c r="A3446" s="381">
        <v>3446</v>
      </c>
      <c r="B3446" s="936" t="s">
        <v>1324</v>
      </c>
      <c r="E3446" s="472"/>
      <c r="F3446" s="718"/>
      <c r="G3446" s="231">
        <f t="shared" si="116"/>
        <v>0</v>
      </c>
      <c r="I3446" s="472"/>
      <c r="J3446" s="718"/>
      <c r="K3446" s="231">
        <f t="shared" si="117"/>
        <v>0</v>
      </c>
    </row>
    <row r="3447" spans="1:11">
      <c r="A3447" s="381">
        <v>3447</v>
      </c>
      <c r="B3447" s="936" t="s">
        <v>302</v>
      </c>
      <c r="E3447" s="472"/>
      <c r="F3447" s="718"/>
      <c r="G3447" s="231">
        <f t="shared" si="116"/>
        <v>0</v>
      </c>
      <c r="I3447" s="472"/>
      <c r="J3447" s="718"/>
      <c r="K3447" s="231">
        <f t="shared" si="117"/>
        <v>0</v>
      </c>
    </row>
    <row r="3448" spans="1:11">
      <c r="A3448" s="381">
        <v>3448</v>
      </c>
      <c r="B3448" s="936" t="s">
        <v>1544</v>
      </c>
      <c r="E3448" s="472"/>
      <c r="F3448" s="718"/>
      <c r="G3448" s="231">
        <f t="shared" si="116"/>
        <v>0</v>
      </c>
      <c r="I3448" s="472"/>
      <c r="J3448" s="718"/>
      <c r="K3448" s="231">
        <f t="shared" si="117"/>
        <v>0</v>
      </c>
    </row>
    <row r="3449" spans="1:11">
      <c r="A3449" s="381">
        <v>3449</v>
      </c>
      <c r="B3449" s="936" t="s">
        <v>1545</v>
      </c>
      <c r="E3449" s="472"/>
      <c r="F3449" s="718"/>
      <c r="G3449" s="231">
        <f t="shared" si="116"/>
        <v>0</v>
      </c>
      <c r="I3449" s="472"/>
      <c r="J3449" s="718"/>
      <c r="K3449" s="231">
        <f t="shared" si="117"/>
        <v>0</v>
      </c>
    </row>
    <row r="3450" spans="1:11">
      <c r="A3450" s="381">
        <v>3450</v>
      </c>
      <c r="B3450" s="936" t="s">
        <v>115</v>
      </c>
      <c r="E3450" s="472"/>
      <c r="F3450" s="718"/>
      <c r="G3450" s="231">
        <f t="shared" si="116"/>
        <v>0</v>
      </c>
      <c r="I3450" s="472"/>
      <c r="J3450" s="718"/>
      <c r="K3450" s="231">
        <f t="shared" si="117"/>
        <v>0</v>
      </c>
    </row>
    <row r="3451" spans="1:11">
      <c r="A3451" s="381">
        <v>3451</v>
      </c>
      <c r="B3451" s="936" t="s">
        <v>106</v>
      </c>
      <c r="E3451" s="472"/>
      <c r="F3451" s="718"/>
      <c r="G3451" s="231">
        <f t="shared" si="116"/>
        <v>0</v>
      </c>
      <c r="I3451" s="472"/>
      <c r="J3451" s="718"/>
      <c r="K3451" s="231">
        <f t="shared" si="117"/>
        <v>0</v>
      </c>
    </row>
    <row r="3452" spans="1:11" ht="15.75">
      <c r="A3452" s="381">
        <v>3452</v>
      </c>
      <c r="B3452" s="937" t="s">
        <v>306</v>
      </c>
      <c r="E3452" s="472"/>
      <c r="F3452" s="718"/>
      <c r="G3452" s="231">
        <f t="shared" si="116"/>
        <v>0</v>
      </c>
      <c r="I3452" s="472"/>
      <c r="J3452" s="718"/>
      <c r="K3452" s="231">
        <f t="shared" si="117"/>
        <v>0</v>
      </c>
    </row>
    <row r="3453" spans="1:11" ht="15.75">
      <c r="A3453" s="381">
        <v>3453</v>
      </c>
      <c r="B3453" s="937" t="s">
        <v>271</v>
      </c>
      <c r="E3453" s="472"/>
      <c r="F3453" s="718"/>
      <c r="G3453" s="231">
        <f t="shared" si="116"/>
        <v>0</v>
      </c>
      <c r="I3453" s="472"/>
      <c r="J3453" s="718"/>
      <c r="K3453" s="231">
        <f t="shared" si="117"/>
        <v>0</v>
      </c>
    </row>
    <row r="3454" spans="1:11">
      <c r="A3454" s="381">
        <v>3454</v>
      </c>
      <c r="B3454" s="936" t="s">
        <v>135</v>
      </c>
      <c r="E3454" s="472"/>
      <c r="F3454" s="718"/>
      <c r="G3454" s="231">
        <f t="shared" si="116"/>
        <v>0</v>
      </c>
      <c r="I3454" s="472"/>
      <c r="J3454" s="718"/>
      <c r="K3454" s="231">
        <f t="shared" si="117"/>
        <v>0</v>
      </c>
    </row>
    <row r="3455" spans="1:11">
      <c r="A3455" s="381">
        <v>3455</v>
      </c>
      <c r="B3455" s="938" t="s">
        <v>1220</v>
      </c>
      <c r="E3455" s="472"/>
      <c r="F3455" s="718"/>
      <c r="G3455" s="231">
        <f t="shared" si="116"/>
        <v>0</v>
      </c>
      <c r="I3455" s="472"/>
      <c r="J3455" s="718"/>
      <c r="K3455" s="231">
        <f t="shared" si="117"/>
        <v>0</v>
      </c>
    </row>
    <row r="3456" spans="1:11">
      <c r="A3456" s="381">
        <v>3456</v>
      </c>
      <c r="B3456" s="938" t="s">
        <v>1221</v>
      </c>
      <c r="E3456" s="472"/>
      <c r="F3456" s="718"/>
      <c r="G3456" s="231">
        <f t="shared" si="116"/>
        <v>0</v>
      </c>
      <c r="I3456" s="472"/>
      <c r="J3456" s="718"/>
      <c r="K3456" s="231">
        <f t="shared" si="117"/>
        <v>0</v>
      </c>
    </row>
    <row r="3457" spans="1:11">
      <c r="A3457" s="381">
        <v>3457</v>
      </c>
      <c r="B3457" s="938" t="s">
        <v>1222</v>
      </c>
      <c r="E3457" s="472"/>
      <c r="F3457" s="718"/>
      <c r="G3457" s="231">
        <f t="shared" si="116"/>
        <v>0</v>
      </c>
      <c r="I3457" s="472"/>
      <c r="J3457" s="718"/>
      <c r="K3457" s="231">
        <f t="shared" si="117"/>
        <v>0</v>
      </c>
    </row>
    <row r="3458" spans="1:11">
      <c r="A3458" s="381">
        <v>3458</v>
      </c>
      <c r="B3458" s="938" t="s">
        <v>1223</v>
      </c>
      <c r="E3458" s="472"/>
      <c r="F3458" s="718"/>
      <c r="G3458" s="231">
        <f t="shared" si="116"/>
        <v>0</v>
      </c>
      <c r="I3458" s="472"/>
      <c r="J3458" s="718"/>
      <c r="K3458" s="231">
        <f t="shared" si="117"/>
        <v>0</v>
      </c>
    </row>
    <row r="3459" spans="1:11">
      <c r="A3459" s="381">
        <v>3459</v>
      </c>
      <c r="B3459" s="936" t="s">
        <v>136</v>
      </c>
      <c r="E3459" s="472"/>
      <c r="F3459" s="718"/>
      <c r="G3459" s="231">
        <f t="shared" si="116"/>
        <v>0</v>
      </c>
      <c r="I3459" s="472"/>
      <c r="J3459" s="718"/>
      <c r="K3459" s="231">
        <f t="shared" si="117"/>
        <v>0</v>
      </c>
    </row>
    <row r="3460" spans="1:11">
      <c r="A3460" s="381">
        <v>3460</v>
      </c>
      <c r="B3460" s="936" t="s">
        <v>137</v>
      </c>
      <c r="E3460" s="472"/>
      <c r="F3460" s="718"/>
      <c r="G3460" s="231">
        <f t="shared" si="116"/>
        <v>0</v>
      </c>
      <c r="I3460" s="472"/>
      <c r="J3460" s="718"/>
      <c r="K3460" s="231">
        <f t="shared" si="117"/>
        <v>0</v>
      </c>
    </row>
    <row r="3461" spans="1:11">
      <c r="A3461" s="381">
        <v>3461</v>
      </c>
      <c r="B3461" s="936" t="s">
        <v>299</v>
      </c>
      <c r="E3461" s="472"/>
      <c r="F3461" s="718"/>
      <c r="G3461" s="231">
        <f t="shared" si="116"/>
        <v>0</v>
      </c>
      <c r="I3461" s="472"/>
      <c r="J3461" s="718"/>
      <c r="K3461" s="231">
        <f t="shared" si="117"/>
        <v>0</v>
      </c>
    </row>
    <row r="3462" spans="1:11">
      <c r="A3462" s="381">
        <v>3462</v>
      </c>
      <c r="B3462" s="936" t="s">
        <v>1102</v>
      </c>
      <c r="E3462" s="472"/>
      <c r="F3462" s="718"/>
      <c r="G3462" s="231">
        <f t="shared" si="116"/>
        <v>0</v>
      </c>
      <c r="I3462" s="472"/>
      <c r="J3462" s="718"/>
      <c r="K3462" s="231">
        <f t="shared" si="117"/>
        <v>0</v>
      </c>
    </row>
    <row r="3463" spans="1:11">
      <c r="A3463" s="381">
        <v>3463</v>
      </c>
      <c r="B3463" s="936" t="s">
        <v>300</v>
      </c>
      <c r="E3463" s="472"/>
      <c r="F3463" s="718"/>
      <c r="G3463" s="231">
        <f t="shared" si="116"/>
        <v>0</v>
      </c>
      <c r="I3463" s="472"/>
      <c r="J3463" s="718"/>
      <c r="K3463" s="231">
        <f t="shared" si="117"/>
        <v>0</v>
      </c>
    </row>
    <row r="3464" spans="1:11">
      <c r="A3464" s="381">
        <v>3464</v>
      </c>
      <c r="B3464" s="936" t="s">
        <v>301</v>
      </c>
      <c r="E3464" s="472"/>
      <c r="F3464" s="718"/>
      <c r="G3464" s="231">
        <f t="shared" si="116"/>
        <v>0</v>
      </c>
      <c r="I3464" s="472"/>
      <c r="J3464" s="718"/>
      <c r="K3464" s="231">
        <f t="shared" si="117"/>
        <v>0</v>
      </c>
    </row>
    <row r="3465" spans="1:11">
      <c r="A3465" s="381">
        <v>3465</v>
      </c>
      <c r="B3465" s="936" t="s">
        <v>1324</v>
      </c>
      <c r="E3465" s="472"/>
      <c r="F3465" s="718"/>
      <c r="G3465" s="231">
        <f t="shared" si="116"/>
        <v>0</v>
      </c>
      <c r="I3465" s="472"/>
      <c r="J3465" s="718"/>
      <c r="K3465" s="231">
        <f t="shared" si="117"/>
        <v>0</v>
      </c>
    </row>
    <row r="3466" spans="1:11">
      <c r="A3466" s="381">
        <v>3466</v>
      </c>
      <c r="B3466" s="936" t="s">
        <v>302</v>
      </c>
      <c r="E3466" s="472"/>
      <c r="F3466" s="718"/>
      <c r="G3466" s="231">
        <f t="shared" si="116"/>
        <v>0</v>
      </c>
      <c r="I3466" s="472"/>
      <c r="J3466" s="718"/>
      <c r="K3466" s="231">
        <f t="shared" si="117"/>
        <v>0</v>
      </c>
    </row>
    <row r="3467" spans="1:11">
      <c r="A3467" s="381">
        <v>3467</v>
      </c>
      <c r="B3467" s="936" t="s">
        <v>1544</v>
      </c>
      <c r="E3467" s="472"/>
      <c r="F3467" s="718"/>
      <c r="G3467" s="231">
        <f t="shared" si="116"/>
        <v>0</v>
      </c>
      <c r="I3467" s="472"/>
      <c r="J3467" s="718"/>
      <c r="K3467" s="231">
        <f t="shared" si="117"/>
        <v>0</v>
      </c>
    </row>
    <row r="3468" spans="1:11">
      <c r="A3468" s="381">
        <v>3468</v>
      </c>
      <c r="B3468" s="936" t="s">
        <v>1545</v>
      </c>
      <c r="E3468" s="472"/>
      <c r="F3468" s="718"/>
      <c r="G3468" s="231">
        <f t="shared" si="116"/>
        <v>0</v>
      </c>
      <c r="I3468" s="472"/>
      <c r="J3468" s="718"/>
      <c r="K3468" s="231">
        <f t="shared" si="117"/>
        <v>0</v>
      </c>
    </row>
    <row r="3469" spans="1:11">
      <c r="A3469" s="381">
        <v>3469</v>
      </c>
      <c r="B3469" s="936" t="s">
        <v>115</v>
      </c>
      <c r="E3469" s="472"/>
      <c r="F3469" s="718"/>
      <c r="G3469" s="231">
        <f t="shared" si="116"/>
        <v>0</v>
      </c>
      <c r="I3469" s="472"/>
      <c r="J3469" s="718"/>
      <c r="K3469" s="231">
        <f t="shared" si="117"/>
        <v>0</v>
      </c>
    </row>
    <row r="3470" spans="1:11">
      <c r="A3470" s="381">
        <v>3470</v>
      </c>
      <c r="B3470" s="936" t="s">
        <v>106</v>
      </c>
      <c r="E3470" s="472"/>
      <c r="F3470" s="718"/>
      <c r="G3470" s="231">
        <f t="shared" si="116"/>
        <v>0</v>
      </c>
      <c r="I3470" s="472"/>
      <c r="J3470" s="718"/>
      <c r="K3470" s="231">
        <f t="shared" si="117"/>
        <v>0</v>
      </c>
    </row>
    <row r="3471" spans="1:11" ht="15.75">
      <c r="A3471" s="381">
        <v>3471</v>
      </c>
      <c r="B3471" s="937" t="s">
        <v>303</v>
      </c>
      <c r="E3471" s="472"/>
      <c r="F3471" s="718"/>
      <c r="G3471" s="231">
        <f t="shared" ref="G3471:G3534" si="118">F3471-E3471</f>
        <v>0</v>
      </c>
      <c r="I3471" s="472"/>
      <c r="J3471" s="718"/>
      <c r="K3471" s="231">
        <f t="shared" ref="K3471:K3534" si="119">J3471-I3471</f>
        <v>0</v>
      </c>
    </row>
    <row r="3472" spans="1:11">
      <c r="A3472" s="381">
        <v>3472</v>
      </c>
      <c r="B3472" s="936" t="s">
        <v>135</v>
      </c>
      <c r="E3472" s="472"/>
      <c r="F3472" s="718"/>
      <c r="G3472" s="231">
        <f t="shared" si="118"/>
        <v>0</v>
      </c>
      <c r="I3472" s="472"/>
      <c r="J3472" s="718"/>
      <c r="K3472" s="231">
        <f t="shared" si="119"/>
        <v>0</v>
      </c>
    </row>
    <row r="3473" spans="1:11">
      <c r="A3473" s="381">
        <v>3473</v>
      </c>
      <c r="B3473" s="938" t="s">
        <v>1220</v>
      </c>
      <c r="E3473" s="472"/>
      <c r="F3473" s="718"/>
      <c r="G3473" s="231">
        <f t="shared" si="118"/>
        <v>0</v>
      </c>
      <c r="I3473" s="472"/>
      <c r="J3473" s="718"/>
      <c r="K3473" s="231">
        <f t="shared" si="119"/>
        <v>0</v>
      </c>
    </row>
    <row r="3474" spans="1:11">
      <c r="A3474" s="381">
        <v>3474</v>
      </c>
      <c r="B3474" s="938" t="s">
        <v>1221</v>
      </c>
      <c r="E3474" s="472"/>
      <c r="F3474" s="718"/>
      <c r="G3474" s="231">
        <f t="shared" si="118"/>
        <v>0</v>
      </c>
      <c r="I3474" s="472"/>
      <c r="J3474" s="718"/>
      <c r="K3474" s="231">
        <f t="shared" si="119"/>
        <v>0</v>
      </c>
    </row>
    <row r="3475" spans="1:11">
      <c r="A3475" s="381">
        <v>3475</v>
      </c>
      <c r="B3475" s="938" t="s">
        <v>1222</v>
      </c>
      <c r="E3475" s="472"/>
      <c r="F3475" s="718"/>
      <c r="G3475" s="231">
        <f t="shared" si="118"/>
        <v>0</v>
      </c>
      <c r="I3475" s="472"/>
      <c r="J3475" s="718"/>
      <c r="K3475" s="231">
        <f t="shared" si="119"/>
        <v>0</v>
      </c>
    </row>
    <row r="3476" spans="1:11">
      <c r="A3476" s="381">
        <v>3476</v>
      </c>
      <c r="B3476" s="938" t="s">
        <v>1223</v>
      </c>
      <c r="E3476" s="472"/>
      <c r="F3476" s="718"/>
      <c r="G3476" s="231">
        <f t="shared" si="118"/>
        <v>0</v>
      </c>
      <c r="I3476" s="472"/>
      <c r="J3476" s="718"/>
      <c r="K3476" s="231">
        <f t="shared" si="119"/>
        <v>0</v>
      </c>
    </row>
    <row r="3477" spans="1:11">
      <c r="A3477" s="381">
        <v>3477</v>
      </c>
      <c r="B3477" s="936" t="s">
        <v>136</v>
      </c>
      <c r="E3477" s="472"/>
      <c r="F3477" s="718"/>
      <c r="G3477" s="231">
        <f t="shared" si="118"/>
        <v>0</v>
      </c>
      <c r="I3477" s="472"/>
      <c r="J3477" s="718"/>
      <c r="K3477" s="231">
        <f t="shared" si="119"/>
        <v>0</v>
      </c>
    </row>
    <row r="3478" spans="1:11">
      <c r="A3478" s="381">
        <v>3478</v>
      </c>
      <c r="B3478" s="936" t="s">
        <v>137</v>
      </c>
      <c r="E3478" s="472"/>
      <c r="F3478" s="718"/>
      <c r="G3478" s="231">
        <f t="shared" si="118"/>
        <v>0</v>
      </c>
      <c r="I3478" s="472"/>
      <c r="J3478" s="718"/>
      <c r="K3478" s="231">
        <f t="shared" si="119"/>
        <v>0</v>
      </c>
    </row>
    <row r="3479" spans="1:11">
      <c r="A3479" s="381">
        <v>3479</v>
      </c>
      <c r="B3479" s="936" t="s">
        <v>299</v>
      </c>
      <c r="E3479" s="472"/>
      <c r="F3479" s="718"/>
      <c r="G3479" s="231">
        <f t="shared" si="118"/>
        <v>0</v>
      </c>
      <c r="I3479" s="472"/>
      <c r="J3479" s="718"/>
      <c r="K3479" s="231">
        <f t="shared" si="119"/>
        <v>0</v>
      </c>
    </row>
    <row r="3480" spans="1:11">
      <c r="A3480" s="381">
        <v>3480</v>
      </c>
      <c r="B3480" s="936" t="s">
        <v>1102</v>
      </c>
      <c r="E3480" s="472"/>
      <c r="F3480" s="718"/>
      <c r="G3480" s="231">
        <f t="shared" si="118"/>
        <v>0</v>
      </c>
      <c r="I3480" s="472"/>
      <c r="J3480" s="718"/>
      <c r="K3480" s="231">
        <f t="shared" si="119"/>
        <v>0</v>
      </c>
    </row>
    <row r="3481" spans="1:11">
      <c r="A3481" s="381">
        <v>3481</v>
      </c>
      <c r="B3481" s="936" t="s">
        <v>300</v>
      </c>
      <c r="E3481" s="472"/>
      <c r="F3481" s="718"/>
      <c r="G3481" s="231">
        <f t="shared" si="118"/>
        <v>0</v>
      </c>
      <c r="I3481" s="472"/>
      <c r="J3481" s="718"/>
      <c r="K3481" s="231">
        <f t="shared" si="119"/>
        <v>0</v>
      </c>
    </row>
    <row r="3482" spans="1:11">
      <c r="A3482" s="381">
        <v>3482</v>
      </c>
      <c r="B3482" s="936" t="s">
        <v>301</v>
      </c>
      <c r="E3482" s="472"/>
      <c r="F3482" s="718"/>
      <c r="G3482" s="231">
        <f t="shared" si="118"/>
        <v>0</v>
      </c>
      <c r="I3482" s="472"/>
      <c r="J3482" s="718"/>
      <c r="K3482" s="231">
        <f t="shared" si="119"/>
        <v>0</v>
      </c>
    </row>
    <row r="3483" spans="1:11">
      <c r="A3483" s="381">
        <v>3483</v>
      </c>
      <c r="B3483" s="936" t="s">
        <v>1324</v>
      </c>
      <c r="E3483" s="472"/>
      <c r="F3483" s="718"/>
      <c r="G3483" s="231">
        <f t="shared" si="118"/>
        <v>0</v>
      </c>
      <c r="I3483" s="472"/>
      <c r="J3483" s="718"/>
      <c r="K3483" s="231">
        <f t="shared" si="119"/>
        <v>0</v>
      </c>
    </row>
    <row r="3484" spans="1:11">
      <c r="A3484" s="381">
        <v>3484</v>
      </c>
      <c r="B3484" s="936" t="s">
        <v>302</v>
      </c>
      <c r="E3484" s="472"/>
      <c r="F3484" s="718"/>
      <c r="G3484" s="231">
        <f t="shared" si="118"/>
        <v>0</v>
      </c>
      <c r="I3484" s="472"/>
      <c r="J3484" s="718"/>
      <c r="K3484" s="231">
        <f t="shared" si="119"/>
        <v>0</v>
      </c>
    </row>
    <row r="3485" spans="1:11">
      <c r="A3485" s="381">
        <v>3485</v>
      </c>
      <c r="B3485" s="936" t="s">
        <v>1544</v>
      </c>
      <c r="E3485" s="472"/>
      <c r="F3485" s="718"/>
      <c r="G3485" s="231">
        <f t="shared" si="118"/>
        <v>0</v>
      </c>
      <c r="I3485" s="472"/>
      <c r="J3485" s="718"/>
      <c r="K3485" s="231">
        <f t="shared" si="119"/>
        <v>0</v>
      </c>
    </row>
    <row r="3486" spans="1:11">
      <c r="A3486" s="381">
        <v>3486</v>
      </c>
      <c r="B3486" s="936" t="s">
        <v>1545</v>
      </c>
      <c r="E3486" s="472"/>
      <c r="F3486" s="718"/>
      <c r="G3486" s="231">
        <f t="shared" si="118"/>
        <v>0</v>
      </c>
      <c r="I3486" s="472"/>
      <c r="J3486" s="718"/>
      <c r="K3486" s="231">
        <f t="shared" si="119"/>
        <v>0</v>
      </c>
    </row>
    <row r="3487" spans="1:11">
      <c r="A3487" s="381">
        <v>3487</v>
      </c>
      <c r="B3487" s="936" t="s">
        <v>115</v>
      </c>
      <c r="E3487" s="472"/>
      <c r="F3487" s="718"/>
      <c r="G3487" s="231">
        <f t="shared" si="118"/>
        <v>0</v>
      </c>
      <c r="I3487" s="472"/>
      <c r="J3487" s="718"/>
      <c r="K3487" s="231">
        <f t="shared" si="119"/>
        <v>0</v>
      </c>
    </row>
    <row r="3488" spans="1:11">
      <c r="A3488" s="381">
        <v>3488</v>
      </c>
      <c r="B3488" s="936" t="s">
        <v>106</v>
      </c>
      <c r="E3488" s="472"/>
      <c r="F3488" s="718"/>
      <c r="G3488" s="231">
        <f t="shared" si="118"/>
        <v>0</v>
      </c>
      <c r="I3488" s="472"/>
      <c r="J3488" s="718"/>
      <c r="K3488" s="231">
        <f t="shared" si="119"/>
        <v>0</v>
      </c>
    </row>
    <row r="3489" spans="1:11" ht="15.75">
      <c r="A3489" s="381">
        <v>3489</v>
      </c>
      <c r="B3489" s="937" t="s">
        <v>172</v>
      </c>
      <c r="E3489" s="472"/>
      <c r="F3489" s="718"/>
      <c r="G3489" s="231">
        <f t="shared" si="118"/>
        <v>0</v>
      </c>
      <c r="I3489" s="472"/>
      <c r="J3489" s="718"/>
      <c r="K3489" s="231">
        <f t="shared" si="119"/>
        <v>0</v>
      </c>
    </row>
    <row r="3490" spans="1:11">
      <c r="A3490" s="381">
        <v>3490</v>
      </c>
      <c r="B3490" s="936" t="s">
        <v>135</v>
      </c>
      <c r="E3490" s="472"/>
      <c r="F3490" s="718"/>
      <c r="G3490" s="231">
        <f t="shared" si="118"/>
        <v>0</v>
      </c>
      <c r="I3490" s="472"/>
      <c r="J3490" s="718"/>
      <c r="K3490" s="231">
        <f t="shared" si="119"/>
        <v>0</v>
      </c>
    </row>
    <row r="3491" spans="1:11">
      <c r="A3491" s="381">
        <v>3491</v>
      </c>
      <c r="B3491" s="938" t="s">
        <v>1220</v>
      </c>
      <c r="E3491" s="472"/>
      <c r="F3491" s="718"/>
      <c r="G3491" s="231">
        <f t="shared" si="118"/>
        <v>0</v>
      </c>
      <c r="I3491" s="472"/>
      <c r="J3491" s="718"/>
      <c r="K3491" s="231">
        <f t="shared" si="119"/>
        <v>0</v>
      </c>
    </row>
    <row r="3492" spans="1:11">
      <c r="A3492" s="381">
        <v>3492</v>
      </c>
      <c r="B3492" s="938" t="s">
        <v>1221</v>
      </c>
      <c r="E3492" s="472"/>
      <c r="F3492" s="718"/>
      <c r="G3492" s="231">
        <f t="shared" si="118"/>
        <v>0</v>
      </c>
      <c r="I3492" s="472"/>
      <c r="J3492" s="718"/>
      <c r="K3492" s="231">
        <f t="shared" si="119"/>
        <v>0</v>
      </c>
    </row>
    <row r="3493" spans="1:11">
      <c r="A3493" s="381">
        <v>3493</v>
      </c>
      <c r="B3493" s="938" t="s">
        <v>1222</v>
      </c>
      <c r="E3493" s="472"/>
      <c r="F3493" s="718"/>
      <c r="G3493" s="231">
        <f t="shared" si="118"/>
        <v>0</v>
      </c>
      <c r="I3493" s="472"/>
      <c r="J3493" s="718"/>
      <c r="K3493" s="231">
        <f t="shared" si="119"/>
        <v>0</v>
      </c>
    </row>
    <row r="3494" spans="1:11">
      <c r="A3494" s="381">
        <v>3494</v>
      </c>
      <c r="B3494" s="938" t="s">
        <v>1223</v>
      </c>
      <c r="E3494" s="472"/>
      <c r="F3494" s="718"/>
      <c r="G3494" s="231">
        <f t="shared" si="118"/>
        <v>0</v>
      </c>
      <c r="I3494" s="472"/>
      <c r="J3494" s="718"/>
      <c r="K3494" s="231">
        <f t="shared" si="119"/>
        <v>0</v>
      </c>
    </row>
    <row r="3495" spans="1:11">
      <c r="A3495" s="381">
        <v>3495</v>
      </c>
      <c r="B3495" s="936" t="s">
        <v>136</v>
      </c>
      <c r="E3495" s="472"/>
      <c r="F3495" s="718"/>
      <c r="G3495" s="231">
        <f t="shared" si="118"/>
        <v>0</v>
      </c>
      <c r="I3495" s="472"/>
      <c r="J3495" s="718"/>
      <c r="K3495" s="231">
        <f t="shared" si="119"/>
        <v>0</v>
      </c>
    </row>
    <row r="3496" spans="1:11">
      <c r="A3496" s="381">
        <v>3496</v>
      </c>
      <c r="B3496" s="936" t="s">
        <v>137</v>
      </c>
      <c r="E3496" s="472"/>
      <c r="F3496" s="718"/>
      <c r="G3496" s="231">
        <f t="shared" si="118"/>
        <v>0</v>
      </c>
      <c r="I3496" s="472"/>
      <c r="J3496" s="718"/>
      <c r="K3496" s="231">
        <f t="shared" si="119"/>
        <v>0</v>
      </c>
    </row>
    <row r="3497" spans="1:11">
      <c r="A3497" s="381">
        <v>3497</v>
      </c>
      <c r="B3497" s="936" t="s">
        <v>299</v>
      </c>
      <c r="E3497" s="472"/>
      <c r="F3497" s="718"/>
      <c r="G3497" s="231">
        <f t="shared" si="118"/>
        <v>0</v>
      </c>
      <c r="I3497" s="472"/>
      <c r="J3497" s="718"/>
      <c r="K3497" s="231">
        <f t="shared" si="119"/>
        <v>0</v>
      </c>
    </row>
    <row r="3498" spans="1:11">
      <c r="A3498" s="381">
        <v>3498</v>
      </c>
      <c r="B3498" s="936" t="s">
        <v>1102</v>
      </c>
      <c r="E3498" s="472"/>
      <c r="F3498" s="718"/>
      <c r="G3498" s="231">
        <f t="shared" si="118"/>
        <v>0</v>
      </c>
      <c r="I3498" s="472"/>
      <c r="J3498" s="718"/>
      <c r="K3498" s="231">
        <f t="shared" si="119"/>
        <v>0</v>
      </c>
    </row>
    <row r="3499" spans="1:11">
      <c r="A3499" s="381">
        <v>3499</v>
      </c>
      <c r="B3499" s="936" t="s">
        <v>300</v>
      </c>
      <c r="E3499" s="472"/>
      <c r="F3499" s="718"/>
      <c r="G3499" s="231">
        <f t="shared" si="118"/>
        <v>0</v>
      </c>
      <c r="I3499" s="472"/>
      <c r="J3499" s="718"/>
      <c r="K3499" s="231">
        <f t="shared" si="119"/>
        <v>0</v>
      </c>
    </row>
    <row r="3500" spans="1:11">
      <c r="A3500" s="381">
        <v>3500</v>
      </c>
      <c r="B3500" s="936" t="s">
        <v>301</v>
      </c>
      <c r="E3500" s="472"/>
      <c r="F3500" s="718"/>
      <c r="G3500" s="231">
        <f t="shared" si="118"/>
        <v>0</v>
      </c>
      <c r="I3500" s="472"/>
      <c r="J3500" s="718"/>
      <c r="K3500" s="231">
        <f t="shared" si="119"/>
        <v>0</v>
      </c>
    </row>
    <row r="3501" spans="1:11">
      <c r="A3501" s="381">
        <v>3501</v>
      </c>
      <c r="B3501" s="936" t="s">
        <v>1324</v>
      </c>
      <c r="E3501" s="472"/>
      <c r="F3501" s="718"/>
      <c r="G3501" s="231">
        <f t="shared" si="118"/>
        <v>0</v>
      </c>
      <c r="I3501" s="472"/>
      <c r="J3501" s="718"/>
      <c r="K3501" s="231">
        <f t="shared" si="119"/>
        <v>0</v>
      </c>
    </row>
    <row r="3502" spans="1:11">
      <c r="A3502" s="381">
        <v>3502</v>
      </c>
      <c r="B3502" s="936" t="s">
        <v>302</v>
      </c>
      <c r="E3502" s="472"/>
      <c r="F3502" s="718"/>
      <c r="G3502" s="231">
        <f t="shared" si="118"/>
        <v>0</v>
      </c>
      <c r="I3502" s="472"/>
      <c r="J3502" s="718"/>
      <c r="K3502" s="231">
        <f t="shared" si="119"/>
        <v>0</v>
      </c>
    </row>
    <row r="3503" spans="1:11">
      <c r="A3503" s="381">
        <v>3503</v>
      </c>
      <c r="B3503" s="936" t="s">
        <v>1544</v>
      </c>
      <c r="E3503" s="472"/>
      <c r="F3503" s="718"/>
      <c r="G3503" s="231">
        <f t="shared" si="118"/>
        <v>0</v>
      </c>
      <c r="I3503" s="472"/>
      <c r="J3503" s="718"/>
      <c r="K3503" s="231">
        <f t="shared" si="119"/>
        <v>0</v>
      </c>
    </row>
    <row r="3504" spans="1:11">
      <c r="A3504" s="381">
        <v>3504</v>
      </c>
      <c r="B3504" s="936" t="s">
        <v>1545</v>
      </c>
      <c r="E3504" s="472"/>
      <c r="F3504" s="718"/>
      <c r="G3504" s="231">
        <f t="shared" si="118"/>
        <v>0</v>
      </c>
      <c r="I3504" s="472"/>
      <c r="J3504" s="718"/>
      <c r="K3504" s="231">
        <f t="shared" si="119"/>
        <v>0</v>
      </c>
    </row>
    <row r="3505" spans="1:11">
      <c r="A3505" s="381">
        <v>3505</v>
      </c>
      <c r="B3505" s="936" t="s">
        <v>115</v>
      </c>
      <c r="E3505" s="472"/>
      <c r="F3505" s="718"/>
      <c r="G3505" s="231">
        <f t="shared" si="118"/>
        <v>0</v>
      </c>
      <c r="I3505" s="472"/>
      <c r="J3505" s="718"/>
      <c r="K3505" s="231">
        <f t="shared" si="119"/>
        <v>0</v>
      </c>
    </row>
    <row r="3506" spans="1:11">
      <c r="A3506" s="381">
        <v>3506</v>
      </c>
      <c r="B3506" s="936" t="s">
        <v>106</v>
      </c>
      <c r="E3506" s="472"/>
      <c r="F3506" s="718"/>
      <c r="G3506" s="231">
        <f t="shared" si="118"/>
        <v>0</v>
      </c>
      <c r="I3506" s="472"/>
      <c r="J3506" s="718"/>
      <c r="K3506" s="231">
        <f t="shared" si="119"/>
        <v>0</v>
      </c>
    </row>
    <row r="3507" spans="1:11" ht="15.75">
      <c r="A3507" s="381">
        <v>3507</v>
      </c>
      <c r="B3507" s="937" t="s">
        <v>1021</v>
      </c>
      <c r="E3507" s="472"/>
      <c r="F3507" s="718"/>
      <c r="G3507" s="231">
        <f t="shared" si="118"/>
        <v>0</v>
      </c>
      <c r="I3507" s="472"/>
      <c r="J3507" s="718"/>
      <c r="K3507" s="231">
        <f t="shared" si="119"/>
        <v>0</v>
      </c>
    </row>
    <row r="3508" spans="1:11" ht="15.75">
      <c r="A3508" s="381">
        <v>3508</v>
      </c>
      <c r="B3508" s="937" t="s">
        <v>271</v>
      </c>
      <c r="E3508" s="472"/>
      <c r="F3508" s="718"/>
      <c r="G3508" s="231">
        <f t="shared" si="118"/>
        <v>0</v>
      </c>
      <c r="I3508" s="472"/>
      <c r="J3508" s="718"/>
      <c r="K3508" s="231">
        <f t="shared" si="119"/>
        <v>0</v>
      </c>
    </row>
    <row r="3509" spans="1:11">
      <c r="A3509" s="381">
        <v>3509</v>
      </c>
      <c r="B3509" s="936" t="s">
        <v>135</v>
      </c>
      <c r="E3509" s="472"/>
      <c r="F3509" s="718"/>
      <c r="G3509" s="231">
        <f t="shared" si="118"/>
        <v>0</v>
      </c>
      <c r="I3509" s="472"/>
      <c r="J3509" s="718"/>
      <c r="K3509" s="231">
        <f t="shared" si="119"/>
        <v>0</v>
      </c>
    </row>
    <row r="3510" spans="1:11">
      <c r="A3510" s="381">
        <v>3510</v>
      </c>
      <c r="B3510" s="938" t="s">
        <v>1220</v>
      </c>
      <c r="E3510" s="472"/>
      <c r="F3510" s="718"/>
      <c r="G3510" s="231">
        <f t="shared" si="118"/>
        <v>0</v>
      </c>
      <c r="I3510" s="472"/>
      <c r="J3510" s="718"/>
      <c r="K3510" s="231">
        <f t="shared" si="119"/>
        <v>0</v>
      </c>
    </row>
    <row r="3511" spans="1:11">
      <c r="A3511" s="381">
        <v>3511</v>
      </c>
      <c r="B3511" s="938" t="s">
        <v>1221</v>
      </c>
      <c r="E3511" s="472"/>
      <c r="F3511" s="718"/>
      <c r="G3511" s="231">
        <f t="shared" si="118"/>
        <v>0</v>
      </c>
      <c r="I3511" s="472"/>
      <c r="J3511" s="718"/>
      <c r="K3511" s="231">
        <f t="shared" si="119"/>
        <v>0</v>
      </c>
    </row>
    <row r="3512" spans="1:11">
      <c r="A3512" s="381">
        <v>3512</v>
      </c>
      <c r="B3512" s="938" t="s">
        <v>1222</v>
      </c>
      <c r="E3512" s="472"/>
      <c r="F3512" s="718"/>
      <c r="G3512" s="231">
        <f t="shared" si="118"/>
        <v>0</v>
      </c>
      <c r="I3512" s="472"/>
      <c r="J3512" s="718"/>
      <c r="K3512" s="231">
        <f t="shared" si="119"/>
        <v>0</v>
      </c>
    </row>
    <row r="3513" spans="1:11">
      <c r="A3513" s="381">
        <v>3513</v>
      </c>
      <c r="B3513" s="938" t="s">
        <v>1223</v>
      </c>
      <c r="E3513" s="472"/>
      <c r="F3513" s="718"/>
      <c r="G3513" s="231">
        <f t="shared" si="118"/>
        <v>0</v>
      </c>
      <c r="I3513" s="472"/>
      <c r="J3513" s="718"/>
      <c r="K3513" s="231">
        <f t="shared" si="119"/>
        <v>0</v>
      </c>
    </row>
    <row r="3514" spans="1:11">
      <c r="A3514" s="381">
        <v>3514</v>
      </c>
      <c r="B3514" s="936" t="s">
        <v>136</v>
      </c>
      <c r="E3514" s="472"/>
      <c r="F3514" s="718"/>
      <c r="G3514" s="231">
        <f t="shared" si="118"/>
        <v>0</v>
      </c>
      <c r="I3514" s="472"/>
      <c r="J3514" s="718"/>
      <c r="K3514" s="231">
        <f t="shared" si="119"/>
        <v>0</v>
      </c>
    </row>
    <row r="3515" spans="1:11">
      <c r="A3515" s="381">
        <v>3515</v>
      </c>
      <c r="B3515" s="936" t="s">
        <v>137</v>
      </c>
      <c r="E3515" s="472"/>
      <c r="F3515" s="718"/>
      <c r="G3515" s="231">
        <f t="shared" si="118"/>
        <v>0</v>
      </c>
      <c r="I3515" s="472"/>
      <c r="J3515" s="718"/>
      <c r="K3515" s="231">
        <f t="shared" si="119"/>
        <v>0</v>
      </c>
    </row>
    <row r="3516" spans="1:11">
      <c r="A3516" s="381">
        <v>3516</v>
      </c>
      <c r="B3516" s="936" t="s">
        <v>299</v>
      </c>
      <c r="E3516" s="472"/>
      <c r="F3516" s="718"/>
      <c r="G3516" s="231">
        <f t="shared" si="118"/>
        <v>0</v>
      </c>
      <c r="I3516" s="472"/>
      <c r="J3516" s="718"/>
      <c r="K3516" s="231">
        <f t="shared" si="119"/>
        <v>0</v>
      </c>
    </row>
    <row r="3517" spans="1:11">
      <c r="A3517" s="381">
        <v>3517</v>
      </c>
      <c r="B3517" s="936" t="s">
        <v>1102</v>
      </c>
      <c r="E3517" s="472"/>
      <c r="F3517" s="718"/>
      <c r="G3517" s="231">
        <f t="shared" si="118"/>
        <v>0</v>
      </c>
      <c r="I3517" s="472"/>
      <c r="J3517" s="718"/>
      <c r="K3517" s="231">
        <f t="shared" si="119"/>
        <v>0</v>
      </c>
    </row>
    <row r="3518" spans="1:11">
      <c r="A3518" s="381">
        <v>3518</v>
      </c>
      <c r="B3518" s="936" t="s">
        <v>300</v>
      </c>
      <c r="E3518" s="472"/>
      <c r="F3518" s="718"/>
      <c r="G3518" s="231">
        <f t="shared" si="118"/>
        <v>0</v>
      </c>
      <c r="I3518" s="472"/>
      <c r="J3518" s="718"/>
      <c r="K3518" s="231">
        <f t="shared" si="119"/>
        <v>0</v>
      </c>
    </row>
    <row r="3519" spans="1:11">
      <c r="A3519" s="381">
        <v>3519</v>
      </c>
      <c r="B3519" s="936" t="s">
        <v>301</v>
      </c>
      <c r="E3519" s="472"/>
      <c r="F3519" s="718"/>
      <c r="G3519" s="231">
        <f t="shared" si="118"/>
        <v>0</v>
      </c>
      <c r="I3519" s="472"/>
      <c r="J3519" s="718"/>
      <c r="K3519" s="231">
        <f t="shared" si="119"/>
        <v>0</v>
      </c>
    </row>
    <row r="3520" spans="1:11">
      <c r="A3520" s="381">
        <v>3520</v>
      </c>
      <c r="B3520" s="936" t="s">
        <v>1324</v>
      </c>
      <c r="E3520" s="472"/>
      <c r="F3520" s="718"/>
      <c r="G3520" s="231">
        <f t="shared" si="118"/>
        <v>0</v>
      </c>
      <c r="I3520" s="472"/>
      <c r="J3520" s="718"/>
      <c r="K3520" s="231">
        <f t="shared" si="119"/>
        <v>0</v>
      </c>
    </row>
    <row r="3521" spans="1:11">
      <c r="A3521" s="381">
        <v>3521</v>
      </c>
      <c r="B3521" s="936" t="s">
        <v>302</v>
      </c>
      <c r="E3521" s="472"/>
      <c r="F3521" s="718"/>
      <c r="G3521" s="231">
        <f t="shared" si="118"/>
        <v>0</v>
      </c>
      <c r="I3521" s="472"/>
      <c r="J3521" s="718"/>
      <c r="K3521" s="231">
        <f t="shared" si="119"/>
        <v>0</v>
      </c>
    </row>
    <row r="3522" spans="1:11">
      <c r="A3522" s="381">
        <v>3522</v>
      </c>
      <c r="B3522" s="936" t="s">
        <v>1544</v>
      </c>
      <c r="E3522" s="472"/>
      <c r="F3522" s="718"/>
      <c r="G3522" s="231">
        <f t="shared" si="118"/>
        <v>0</v>
      </c>
      <c r="I3522" s="472"/>
      <c r="J3522" s="718"/>
      <c r="K3522" s="231">
        <f t="shared" si="119"/>
        <v>0</v>
      </c>
    </row>
    <row r="3523" spans="1:11">
      <c r="A3523" s="381">
        <v>3523</v>
      </c>
      <c r="B3523" s="936" t="s">
        <v>1545</v>
      </c>
      <c r="E3523" s="472"/>
      <c r="F3523" s="718"/>
      <c r="G3523" s="231">
        <f t="shared" si="118"/>
        <v>0</v>
      </c>
      <c r="I3523" s="472"/>
      <c r="J3523" s="718"/>
      <c r="K3523" s="231">
        <f t="shared" si="119"/>
        <v>0</v>
      </c>
    </row>
    <row r="3524" spans="1:11">
      <c r="A3524" s="381">
        <v>3524</v>
      </c>
      <c r="B3524" s="936" t="s">
        <v>115</v>
      </c>
      <c r="E3524" s="472"/>
      <c r="F3524" s="718"/>
      <c r="G3524" s="231">
        <f t="shared" si="118"/>
        <v>0</v>
      </c>
      <c r="I3524" s="472"/>
      <c r="J3524" s="718"/>
      <c r="K3524" s="231">
        <f t="shared" si="119"/>
        <v>0</v>
      </c>
    </row>
    <row r="3525" spans="1:11">
      <c r="A3525" s="381">
        <v>3525</v>
      </c>
      <c r="B3525" s="936" t="s">
        <v>106</v>
      </c>
      <c r="E3525" s="472"/>
      <c r="F3525" s="718"/>
      <c r="G3525" s="231">
        <f t="shared" si="118"/>
        <v>0</v>
      </c>
      <c r="I3525" s="472"/>
      <c r="J3525" s="718"/>
      <c r="K3525" s="231">
        <f t="shared" si="119"/>
        <v>0</v>
      </c>
    </row>
    <row r="3526" spans="1:11" ht="15.75">
      <c r="A3526" s="381">
        <v>3526</v>
      </c>
      <c r="B3526" s="937" t="s">
        <v>303</v>
      </c>
      <c r="E3526" s="472"/>
      <c r="F3526" s="718"/>
      <c r="G3526" s="231">
        <f t="shared" si="118"/>
        <v>0</v>
      </c>
      <c r="I3526" s="472"/>
      <c r="J3526" s="718"/>
      <c r="K3526" s="231">
        <f t="shared" si="119"/>
        <v>0</v>
      </c>
    </row>
    <row r="3527" spans="1:11">
      <c r="A3527" s="381">
        <v>3527</v>
      </c>
      <c r="B3527" s="936" t="s">
        <v>135</v>
      </c>
      <c r="E3527" s="472"/>
      <c r="F3527" s="718"/>
      <c r="G3527" s="231">
        <f t="shared" si="118"/>
        <v>0</v>
      </c>
      <c r="I3527" s="472"/>
      <c r="J3527" s="718"/>
      <c r="K3527" s="231">
        <f t="shared" si="119"/>
        <v>0</v>
      </c>
    </row>
    <row r="3528" spans="1:11">
      <c r="A3528" s="381">
        <v>3528</v>
      </c>
      <c r="B3528" s="938" t="s">
        <v>1220</v>
      </c>
      <c r="E3528" s="472"/>
      <c r="F3528" s="718"/>
      <c r="G3528" s="231">
        <f t="shared" si="118"/>
        <v>0</v>
      </c>
      <c r="I3528" s="472"/>
      <c r="J3528" s="718"/>
      <c r="K3528" s="231">
        <f t="shared" si="119"/>
        <v>0</v>
      </c>
    </row>
    <row r="3529" spans="1:11">
      <c r="A3529" s="381">
        <v>3529</v>
      </c>
      <c r="B3529" s="938" t="s">
        <v>1221</v>
      </c>
      <c r="E3529" s="472"/>
      <c r="F3529" s="718"/>
      <c r="G3529" s="231">
        <f t="shared" si="118"/>
        <v>0</v>
      </c>
      <c r="I3529" s="472"/>
      <c r="J3529" s="718"/>
      <c r="K3529" s="231">
        <f t="shared" si="119"/>
        <v>0</v>
      </c>
    </row>
    <row r="3530" spans="1:11">
      <c r="A3530" s="381">
        <v>3530</v>
      </c>
      <c r="B3530" s="938" t="s">
        <v>1222</v>
      </c>
      <c r="E3530" s="472"/>
      <c r="F3530" s="718"/>
      <c r="G3530" s="231">
        <f t="shared" si="118"/>
        <v>0</v>
      </c>
      <c r="I3530" s="472"/>
      <c r="J3530" s="718"/>
      <c r="K3530" s="231">
        <f t="shared" si="119"/>
        <v>0</v>
      </c>
    </row>
    <row r="3531" spans="1:11">
      <c r="A3531" s="381">
        <v>3531</v>
      </c>
      <c r="B3531" s="938" t="s">
        <v>1223</v>
      </c>
      <c r="E3531" s="472"/>
      <c r="F3531" s="718"/>
      <c r="G3531" s="231">
        <f t="shared" si="118"/>
        <v>0</v>
      </c>
      <c r="I3531" s="472"/>
      <c r="J3531" s="718"/>
      <c r="K3531" s="231">
        <f t="shared" si="119"/>
        <v>0</v>
      </c>
    </row>
    <row r="3532" spans="1:11">
      <c r="A3532" s="381">
        <v>3532</v>
      </c>
      <c r="B3532" s="936" t="s">
        <v>136</v>
      </c>
      <c r="E3532" s="472"/>
      <c r="F3532" s="718"/>
      <c r="G3532" s="231">
        <f t="shared" si="118"/>
        <v>0</v>
      </c>
      <c r="I3532" s="472"/>
      <c r="J3532" s="718"/>
      <c r="K3532" s="231">
        <f t="shared" si="119"/>
        <v>0</v>
      </c>
    </row>
    <row r="3533" spans="1:11">
      <c r="A3533" s="381">
        <v>3533</v>
      </c>
      <c r="B3533" s="936" t="s">
        <v>137</v>
      </c>
      <c r="E3533" s="472"/>
      <c r="F3533" s="718"/>
      <c r="G3533" s="231">
        <f t="shared" si="118"/>
        <v>0</v>
      </c>
      <c r="I3533" s="472"/>
      <c r="J3533" s="718"/>
      <c r="K3533" s="231">
        <f t="shared" si="119"/>
        <v>0</v>
      </c>
    </row>
    <row r="3534" spans="1:11">
      <c r="A3534" s="381">
        <v>3534</v>
      </c>
      <c r="B3534" s="936" t="s">
        <v>299</v>
      </c>
      <c r="E3534" s="472"/>
      <c r="F3534" s="718"/>
      <c r="G3534" s="231">
        <f t="shared" si="118"/>
        <v>0</v>
      </c>
      <c r="I3534" s="472"/>
      <c r="J3534" s="718"/>
      <c r="K3534" s="231">
        <f t="shared" si="119"/>
        <v>0</v>
      </c>
    </row>
    <row r="3535" spans="1:11">
      <c r="A3535" s="381">
        <v>3535</v>
      </c>
      <c r="B3535" s="936" t="s">
        <v>1102</v>
      </c>
      <c r="E3535" s="472"/>
      <c r="F3535" s="718"/>
      <c r="G3535" s="231">
        <f t="shared" ref="G3535:G3598" si="120">F3535-E3535</f>
        <v>0</v>
      </c>
      <c r="I3535" s="472"/>
      <c r="J3535" s="718"/>
      <c r="K3535" s="231">
        <f t="shared" ref="K3535:K3598" si="121">J3535-I3535</f>
        <v>0</v>
      </c>
    </row>
    <row r="3536" spans="1:11">
      <c r="A3536" s="381">
        <v>3536</v>
      </c>
      <c r="B3536" s="936" t="s">
        <v>300</v>
      </c>
      <c r="E3536" s="472"/>
      <c r="F3536" s="718"/>
      <c r="G3536" s="231">
        <f t="shared" si="120"/>
        <v>0</v>
      </c>
      <c r="I3536" s="472"/>
      <c r="J3536" s="718"/>
      <c r="K3536" s="231">
        <f t="shared" si="121"/>
        <v>0</v>
      </c>
    </row>
    <row r="3537" spans="1:11">
      <c r="A3537" s="381">
        <v>3537</v>
      </c>
      <c r="B3537" s="936" t="s">
        <v>301</v>
      </c>
      <c r="E3537" s="472"/>
      <c r="F3537" s="718"/>
      <c r="G3537" s="231">
        <f t="shared" si="120"/>
        <v>0</v>
      </c>
      <c r="I3537" s="472"/>
      <c r="J3537" s="718"/>
      <c r="K3537" s="231">
        <f t="shared" si="121"/>
        <v>0</v>
      </c>
    </row>
    <row r="3538" spans="1:11">
      <c r="A3538" s="381">
        <v>3538</v>
      </c>
      <c r="B3538" s="936" t="s">
        <v>1324</v>
      </c>
      <c r="E3538" s="472"/>
      <c r="F3538" s="718"/>
      <c r="G3538" s="231">
        <f t="shared" si="120"/>
        <v>0</v>
      </c>
      <c r="I3538" s="472"/>
      <c r="J3538" s="718"/>
      <c r="K3538" s="231">
        <f t="shared" si="121"/>
        <v>0</v>
      </c>
    </row>
    <row r="3539" spans="1:11">
      <c r="A3539" s="381">
        <v>3539</v>
      </c>
      <c r="B3539" s="936" t="s">
        <v>302</v>
      </c>
      <c r="E3539" s="472"/>
      <c r="F3539" s="718"/>
      <c r="G3539" s="231">
        <f t="shared" si="120"/>
        <v>0</v>
      </c>
      <c r="I3539" s="472"/>
      <c r="J3539" s="718"/>
      <c r="K3539" s="231">
        <f t="shared" si="121"/>
        <v>0</v>
      </c>
    </row>
    <row r="3540" spans="1:11">
      <c r="A3540" s="381">
        <v>3540</v>
      </c>
      <c r="B3540" s="936" t="s">
        <v>1544</v>
      </c>
      <c r="E3540" s="472"/>
      <c r="F3540" s="718"/>
      <c r="G3540" s="231">
        <f t="shared" si="120"/>
        <v>0</v>
      </c>
      <c r="I3540" s="472"/>
      <c r="J3540" s="718"/>
      <c r="K3540" s="231">
        <f t="shared" si="121"/>
        <v>0</v>
      </c>
    </row>
    <row r="3541" spans="1:11">
      <c r="A3541" s="381">
        <v>3541</v>
      </c>
      <c r="B3541" s="936" t="s">
        <v>1545</v>
      </c>
      <c r="E3541" s="472"/>
      <c r="F3541" s="718"/>
      <c r="G3541" s="231">
        <f t="shared" si="120"/>
        <v>0</v>
      </c>
      <c r="I3541" s="472"/>
      <c r="J3541" s="718"/>
      <c r="K3541" s="231">
        <f t="shared" si="121"/>
        <v>0</v>
      </c>
    </row>
    <row r="3542" spans="1:11">
      <c r="A3542" s="381">
        <v>3542</v>
      </c>
      <c r="B3542" s="936" t="s">
        <v>115</v>
      </c>
      <c r="E3542" s="472"/>
      <c r="F3542" s="718"/>
      <c r="G3542" s="231">
        <f t="shared" si="120"/>
        <v>0</v>
      </c>
      <c r="I3542" s="472"/>
      <c r="J3542" s="718"/>
      <c r="K3542" s="231">
        <f t="shared" si="121"/>
        <v>0</v>
      </c>
    </row>
    <row r="3543" spans="1:11">
      <c r="A3543" s="381">
        <v>3543</v>
      </c>
      <c r="B3543" s="936" t="s">
        <v>106</v>
      </c>
      <c r="E3543" s="472"/>
      <c r="F3543" s="718"/>
      <c r="G3543" s="231">
        <f t="shared" si="120"/>
        <v>0</v>
      </c>
      <c r="I3543" s="472"/>
      <c r="J3543" s="718"/>
      <c r="K3543" s="231">
        <f t="shared" si="121"/>
        <v>0</v>
      </c>
    </row>
    <row r="3544" spans="1:11" ht="15.75">
      <c r="A3544" s="381">
        <v>3544</v>
      </c>
      <c r="B3544" s="937" t="s">
        <v>172</v>
      </c>
      <c r="E3544" s="472"/>
      <c r="F3544" s="718"/>
      <c r="G3544" s="231">
        <f t="shared" si="120"/>
        <v>0</v>
      </c>
      <c r="I3544" s="472"/>
      <c r="J3544" s="718"/>
      <c r="K3544" s="231">
        <f t="shared" si="121"/>
        <v>0</v>
      </c>
    </row>
    <row r="3545" spans="1:11">
      <c r="A3545" s="381">
        <v>3545</v>
      </c>
      <c r="B3545" s="936" t="s">
        <v>135</v>
      </c>
      <c r="E3545" s="472"/>
      <c r="F3545" s="718"/>
      <c r="G3545" s="231">
        <f t="shared" si="120"/>
        <v>0</v>
      </c>
      <c r="I3545" s="472"/>
      <c r="J3545" s="718"/>
      <c r="K3545" s="231">
        <f t="shared" si="121"/>
        <v>0</v>
      </c>
    </row>
    <row r="3546" spans="1:11">
      <c r="A3546" s="381">
        <v>3546</v>
      </c>
      <c r="B3546" s="938" t="s">
        <v>1220</v>
      </c>
      <c r="E3546" s="472"/>
      <c r="F3546" s="718"/>
      <c r="G3546" s="231">
        <f t="shared" si="120"/>
        <v>0</v>
      </c>
      <c r="I3546" s="472"/>
      <c r="J3546" s="718"/>
      <c r="K3546" s="231">
        <f t="shared" si="121"/>
        <v>0</v>
      </c>
    </row>
    <row r="3547" spans="1:11">
      <c r="A3547" s="381">
        <v>3547</v>
      </c>
      <c r="B3547" s="938" t="s">
        <v>1221</v>
      </c>
      <c r="E3547" s="472"/>
      <c r="F3547" s="718"/>
      <c r="G3547" s="231">
        <f t="shared" si="120"/>
        <v>0</v>
      </c>
      <c r="I3547" s="472"/>
      <c r="J3547" s="718"/>
      <c r="K3547" s="231">
        <f t="shared" si="121"/>
        <v>0</v>
      </c>
    </row>
    <row r="3548" spans="1:11">
      <c r="A3548" s="381">
        <v>3548</v>
      </c>
      <c r="B3548" s="938" t="s">
        <v>1222</v>
      </c>
      <c r="E3548" s="472"/>
      <c r="F3548" s="718"/>
      <c r="G3548" s="231">
        <f t="shared" si="120"/>
        <v>0</v>
      </c>
      <c r="I3548" s="472"/>
      <c r="J3548" s="718"/>
      <c r="K3548" s="231">
        <f t="shared" si="121"/>
        <v>0</v>
      </c>
    </row>
    <row r="3549" spans="1:11">
      <c r="A3549" s="381">
        <v>3549</v>
      </c>
      <c r="B3549" s="938" t="s">
        <v>1223</v>
      </c>
      <c r="E3549" s="472"/>
      <c r="F3549" s="718"/>
      <c r="G3549" s="231">
        <f t="shared" si="120"/>
        <v>0</v>
      </c>
      <c r="I3549" s="472"/>
      <c r="J3549" s="718"/>
      <c r="K3549" s="231">
        <f t="shared" si="121"/>
        <v>0</v>
      </c>
    </row>
    <row r="3550" spans="1:11">
      <c r="A3550" s="381">
        <v>3550</v>
      </c>
      <c r="B3550" s="936" t="s">
        <v>136</v>
      </c>
      <c r="E3550" s="472"/>
      <c r="F3550" s="718"/>
      <c r="G3550" s="231">
        <f t="shared" si="120"/>
        <v>0</v>
      </c>
      <c r="I3550" s="472"/>
      <c r="J3550" s="718"/>
      <c r="K3550" s="231">
        <f t="shared" si="121"/>
        <v>0</v>
      </c>
    </row>
    <row r="3551" spans="1:11">
      <c r="A3551" s="381">
        <v>3551</v>
      </c>
      <c r="B3551" s="936" t="s">
        <v>137</v>
      </c>
      <c r="E3551" s="472"/>
      <c r="F3551" s="718"/>
      <c r="G3551" s="231">
        <f t="shared" si="120"/>
        <v>0</v>
      </c>
      <c r="I3551" s="472"/>
      <c r="J3551" s="718"/>
      <c r="K3551" s="231">
        <f t="shared" si="121"/>
        <v>0</v>
      </c>
    </row>
    <row r="3552" spans="1:11">
      <c r="A3552" s="381">
        <v>3552</v>
      </c>
      <c r="B3552" s="936" t="s">
        <v>299</v>
      </c>
      <c r="E3552" s="472"/>
      <c r="F3552" s="718"/>
      <c r="G3552" s="231">
        <f t="shared" si="120"/>
        <v>0</v>
      </c>
      <c r="I3552" s="472"/>
      <c r="J3552" s="718"/>
      <c r="K3552" s="231">
        <f t="shared" si="121"/>
        <v>0</v>
      </c>
    </row>
    <row r="3553" spans="1:11">
      <c r="A3553" s="381">
        <v>3553</v>
      </c>
      <c r="B3553" s="936" t="s">
        <v>1102</v>
      </c>
      <c r="E3553" s="472"/>
      <c r="F3553" s="718"/>
      <c r="G3553" s="231">
        <f t="shared" si="120"/>
        <v>0</v>
      </c>
      <c r="I3553" s="472"/>
      <c r="J3553" s="718"/>
      <c r="K3553" s="231">
        <f t="shared" si="121"/>
        <v>0</v>
      </c>
    </row>
    <row r="3554" spans="1:11">
      <c r="A3554" s="381">
        <v>3554</v>
      </c>
      <c r="B3554" s="936" t="s">
        <v>300</v>
      </c>
      <c r="E3554" s="472"/>
      <c r="F3554" s="718"/>
      <c r="G3554" s="231">
        <f t="shared" si="120"/>
        <v>0</v>
      </c>
      <c r="I3554" s="472"/>
      <c r="J3554" s="718"/>
      <c r="K3554" s="231">
        <f t="shared" si="121"/>
        <v>0</v>
      </c>
    </row>
    <row r="3555" spans="1:11">
      <c r="A3555" s="381">
        <v>3555</v>
      </c>
      <c r="B3555" s="936" t="s">
        <v>301</v>
      </c>
      <c r="E3555" s="472"/>
      <c r="F3555" s="718"/>
      <c r="G3555" s="231">
        <f t="shared" si="120"/>
        <v>0</v>
      </c>
      <c r="I3555" s="472"/>
      <c r="J3555" s="718"/>
      <c r="K3555" s="231">
        <f t="shared" si="121"/>
        <v>0</v>
      </c>
    </row>
    <row r="3556" spans="1:11">
      <c r="A3556" s="381">
        <v>3556</v>
      </c>
      <c r="B3556" s="936" t="s">
        <v>1324</v>
      </c>
      <c r="E3556" s="472"/>
      <c r="F3556" s="718"/>
      <c r="G3556" s="231">
        <f t="shared" si="120"/>
        <v>0</v>
      </c>
      <c r="I3556" s="472"/>
      <c r="J3556" s="718"/>
      <c r="K3556" s="231">
        <f t="shared" si="121"/>
        <v>0</v>
      </c>
    </row>
    <row r="3557" spans="1:11">
      <c r="A3557" s="381">
        <v>3557</v>
      </c>
      <c r="B3557" s="936" t="s">
        <v>302</v>
      </c>
      <c r="E3557" s="472"/>
      <c r="F3557" s="718"/>
      <c r="G3557" s="231">
        <f t="shared" si="120"/>
        <v>0</v>
      </c>
      <c r="I3557" s="472"/>
      <c r="J3557" s="718"/>
      <c r="K3557" s="231">
        <f t="shared" si="121"/>
        <v>0</v>
      </c>
    </row>
    <row r="3558" spans="1:11">
      <c r="A3558" s="381">
        <v>3558</v>
      </c>
      <c r="B3558" s="936" t="s">
        <v>1544</v>
      </c>
      <c r="E3558" s="472"/>
      <c r="F3558" s="718"/>
      <c r="G3558" s="231">
        <f t="shared" si="120"/>
        <v>0</v>
      </c>
      <c r="I3558" s="472"/>
      <c r="J3558" s="718"/>
      <c r="K3558" s="231">
        <f t="shared" si="121"/>
        <v>0</v>
      </c>
    </row>
    <row r="3559" spans="1:11">
      <c r="A3559" s="381">
        <v>3559</v>
      </c>
      <c r="B3559" s="936" t="s">
        <v>1545</v>
      </c>
      <c r="E3559" s="472"/>
      <c r="F3559" s="718"/>
      <c r="G3559" s="231">
        <f t="shared" si="120"/>
        <v>0</v>
      </c>
      <c r="I3559" s="472"/>
      <c r="J3559" s="718"/>
      <c r="K3559" s="231">
        <f t="shared" si="121"/>
        <v>0</v>
      </c>
    </row>
    <row r="3560" spans="1:11">
      <c r="A3560" s="381">
        <v>3560</v>
      </c>
      <c r="B3560" s="936" t="s">
        <v>115</v>
      </c>
      <c r="E3560" s="472"/>
      <c r="F3560" s="718"/>
      <c r="G3560" s="231">
        <f t="shared" si="120"/>
        <v>0</v>
      </c>
      <c r="I3560" s="472"/>
      <c r="J3560" s="718"/>
      <c r="K3560" s="231">
        <f t="shared" si="121"/>
        <v>0</v>
      </c>
    </row>
    <row r="3561" spans="1:11">
      <c r="A3561" s="381">
        <v>3561</v>
      </c>
      <c r="B3561" s="936" t="s">
        <v>106</v>
      </c>
      <c r="E3561" s="472"/>
      <c r="F3561" s="718"/>
      <c r="G3561" s="231">
        <f t="shared" si="120"/>
        <v>0</v>
      </c>
      <c r="I3561" s="472"/>
      <c r="J3561" s="718"/>
      <c r="K3561" s="231">
        <f t="shared" si="121"/>
        <v>0</v>
      </c>
    </row>
    <row r="3562" spans="1:11" ht="15.75">
      <c r="A3562" s="381">
        <v>3562</v>
      </c>
      <c r="B3562" s="937" t="s">
        <v>172</v>
      </c>
      <c r="E3562" s="472"/>
      <c r="F3562" s="718"/>
      <c r="G3562" s="231">
        <f t="shared" si="120"/>
        <v>0</v>
      </c>
      <c r="I3562" s="472"/>
      <c r="J3562" s="718"/>
      <c r="K3562" s="231">
        <f t="shared" si="121"/>
        <v>0</v>
      </c>
    </row>
    <row r="3563" spans="1:11" ht="15.75">
      <c r="A3563" s="381">
        <v>3563</v>
      </c>
      <c r="B3563" s="937" t="s">
        <v>271</v>
      </c>
      <c r="E3563" s="472"/>
      <c r="F3563" s="718"/>
      <c r="G3563" s="231">
        <f t="shared" si="120"/>
        <v>0</v>
      </c>
      <c r="I3563" s="472"/>
      <c r="J3563" s="718"/>
      <c r="K3563" s="231">
        <f t="shared" si="121"/>
        <v>0</v>
      </c>
    </row>
    <row r="3564" spans="1:11">
      <c r="A3564" s="381">
        <v>3564</v>
      </c>
      <c r="B3564" s="936" t="s">
        <v>135</v>
      </c>
      <c r="E3564" s="472"/>
      <c r="F3564" s="718"/>
      <c r="G3564" s="231">
        <f t="shared" si="120"/>
        <v>0</v>
      </c>
      <c r="I3564" s="472"/>
      <c r="J3564" s="718"/>
      <c r="K3564" s="231">
        <f t="shared" si="121"/>
        <v>0</v>
      </c>
    </row>
    <row r="3565" spans="1:11">
      <c r="A3565" s="381">
        <v>3565</v>
      </c>
      <c r="B3565" s="938" t="s">
        <v>1220</v>
      </c>
      <c r="E3565" s="472"/>
      <c r="F3565" s="718"/>
      <c r="G3565" s="231">
        <f t="shared" si="120"/>
        <v>0</v>
      </c>
      <c r="I3565" s="472"/>
      <c r="J3565" s="718"/>
      <c r="K3565" s="231">
        <f t="shared" si="121"/>
        <v>0</v>
      </c>
    </row>
    <row r="3566" spans="1:11">
      <c r="A3566" s="381">
        <v>3566</v>
      </c>
      <c r="B3566" s="938" t="s">
        <v>1221</v>
      </c>
      <c r="E3566" s="472"/>
      <c r="F3566" s="718"/>
      <c r="G3566" s="231">
        <f t="shared" si="120"/>
        <v>0</v>
      </c>
      <c r="I3566" s="472"/>
      <c r="J3566" s="718"/>
      <c r="K3566" s="231">
        <f t="shared" si="121"/>
        <v>0</v>
      </c>
    </row>
    <row r="3567" spans="1:11">
      <c r="A3567" s="381">
        <v>3567</v>
      </c>
      <c r="B3567" s="938" t="s">
        <v>1222</v>
      </c>
      <c r="E3567" s="472"/>
      <c r="F3567" s="718"/>
      <c r="G3567" s="231">
        <f t="shared" si="120"/>
        <v>0</v>
      </c>
      <c r="I3567" s="472"/>
      <c r="J3567" s="718"/>
      <c r="K3567" s="231">
        <f t="shared" si="121"/>
        <v>0</v>
      </c>
    </row>
    <row r="3568" spans="1:11">
      <c r="A3568" s="381">
        <v>3568</v>
      </c>
      <c r="B3568" s="938" t="s">
        <v>1223</v>
      </c>
      <c r="E3568" s="472"/>
      <c r="F3568" s="718"/>
      <c r="G3568" s="231">
        <f t="shared" si="120"/>
        <v>0</v>
      </c>
      <c r="I3568" s="472"/>
      <c r="J3568" s="718"/>
      <c r="K3568" s="231">
        <f t="shared" si="121"/>
        <v>0</v>
      </c>
    </row>
    <row r="3569" spans="1:11">
      <c r="A3569" s="381">
        <v>3569</v>
      </c>
      <c r="B3569" s="936" t="s">
        <v>136</v>
      </c>
      <c r="E3569" s="472"/>
      <c r="F3569" s="718"/>
      <c r="G3569" s="231">
        <f t="shared" si="120"/>
        <v>0</v>
      </c>
      <c r="I3569" s="472"/>
      <c r="J3569" s="718"/>
      <c r="K3569" s="231">
        <f t="shared" si="121"/>
        <v>0</v>
      </c>
    </row>
    <row r="3570" spans="1:11">
      <c r="A3570" s="381">
        <v>3570</v>
      </c>
      <c r="B3570" s="936" t="s">
        <v>137</v>
      </c>
      <c r="E3570" s="472"/>
      <c r="F3570" s="718"/>
      <c r="G3570" s="231">
        <f t="shared" si="120"/>
        <v>0</v>
      </c>
      <c r="I3570" s="472"/>
      <c r="J3570" s="718"/>
      <c r="K3570" s="231">
        <f t="shared" si="121"/>
        <v>0</v>
      </c>
    </row>
    <row r="3571" spans="1:11">
      <c r="A3571" s="381">
        <v>3571</v>
      </c>
      <c r="B3571" s="936" t="s">
        <v>299</v>
      </c>
      <c r="E3571" s="472"/>
      <c r="F3571" s="718"/>
      <c r="G3571" s="231">
        <f t="shared" si="120"/>
        <v>0</v>
      </c>
      <c r="I3571" s="472"/>
      <c r="J3571" s="718"/>
      <c r="K3571" s="231">
        <f t="shared" si="121"/>
        <v>0</v>
      </c>
    </row>
    <row r="3572" spans="1:11">
      <c r="A3572" s="381">
        <v>3572</v>
      </c>
      <c r="B3572" s="936" t="s">
        <v>1102</v>
      </c>
      <c r="E3572" s="472"/>
      <c r="F3572" s="718"/>
      <c r="G3572" s="231">
        <f t="shared" si="120"/>
        <v>0</v>
      </c>
      <c r="I3572" s="472"/>
      <c r="J3572" s="718"/>
      <c r="K3572" s="231">
        <f t="shared" si="121"/>
        <v>0</v>
      </c>
    </row>
    <row r="3573" spans="1:11">
      <c r="A3573" s="381">
        <v>3573</v>
      </c>
      <c r="B3573" s="936" t="s">
        <v>300</v>
      </c>
      <c r="E3573" s="472"/>
      <c r="F3573" s="718"/>
      <c r="G3573" s="231">
        <f t="shared" si="120"/>
        <v>0</v>
      </c>
      <c r="I3573" s="472"/>
      <c r="J3573" s="718"/>
      <c r="K3573" s="231">
        <f t="shared" si="121"/>
        <v>0</v>
      </c>
    </row>
    <row r="3574" spans="1:11">
      <c r="A3574" s="381">
        <v>3574</v>
      </c>
      <c r="B3574" s="936" t="s">
        <v>301</v>
      </c>
      <c r="E3574" s="472"/>
      <c r="F3574" s="718"/>
      <c r="G3574" s="231">
        <f t="shared" si="120"/>
        <v>0</v>
      </c>
      <c r="I3574" s="472"/>
      <c r="J3574" s="718"/>
      <c r="K3574" s="231">
        <f t="shared" si="121"/>
        <v>0</v>
      </c>
    </row>
    <row r="3575" spans="1:11">
      <c r="A3575" s="381">
        <v>3575</v>
      </c>
      <c r="B3575" s="936" t="s">
        <v>1324</v>
      </c>
      <c r="E3575" s="472"/>
      <c r="F3575" s="718"/>
      <c r="G3575" s="231">
        <f t="shared" si="120"/>
        <v>0</v>
      </c>
      <c r="I3575" s="472"/>
      <c r="J3575" s="718"/>
      <c r="K3575" s="231">
        <f t="shared" si="121"/>
        <v>0</v>
      </c>
    </row>
    <row r="3576" spans="1:11">
      <c r="A3576" s="381">
        <v>3576</v>
      </c>
      <c r="B3576" s="936" t="s">
        <v>302</v>
      </c>
      <c r="E3576" s="472"/>
      <c r="F3576" s="718"/>
      <c r="G3576" s="231">
        <f t="shared" si="120"/>
        <v>0</v>
      </c>
      <c r="I3576" s="472"/>
      <c r="J3576" s="718"/>
      <c r="K3576" s="231">
        <f t="shared" si="121"/>
        <v>0</v>
      </c>
    </row>
    <row r="3577" spans="1:11">
      <c r="A3577" s="381">
        <v>3577</v>
      </c>
      <c r="B3577" s="936" t="s">
        <v>1544</v>
      </c>
      <c r="E3577" s="472"/>
      <c r="F3577" s="718"/>
      <c r="G3577" s="231">
        <f t="shared" si="120"/>
        <v>0</v>
      </c>
      <c r="I3577" s="472"/>
      <c r="J3577" s="718"/>
      <c r="K3577" s="231">
        <f t="shared" si="121"/>
        <v>0</v>
      </c>
    </row>
    <row r="3578" spans="1:11">
      <c r="A3578" s="381">
        <v>3578</v>
      </c>
      <c r="B3578" s="936" t="s">
        <v>1545</v>
      </c>
      <c r="E3578" s="472"/>
      <c r="F3578" s="718"/>
      <c r="G3578" s="231">
        <f t="shared" si="120"/>
        <v>0</v>
      </c>
      <c r="I3578" s="472"/>
      <c r="J3578" s="718"/>
      <c r="K3578" s="231">
        <f t="shared" si="121"/>
        <v>0</v>
      </c>
    </row>
    <row r="3579" spans="1:11">
      <c r="A3579" s="381">
        <v>3579</v>
      </c>
      <c r="B3579" s="936" t="s">
        <v>115</v>
      </c>
      <c r="E3579" s="472"/>
      <c r="F3579" s="718"/>
      <c r="G3579" s="231">
        <f t="shared" si="120"/>
        <v>0</v>
      </c>
      <c r="I3579" s="472"/>
      <c r="J3579" s="718"/>
      <c r="K3579" s="231">
        <f t="shared" si="121"/>
        <v>0</v>
      </c>
    </row>
    <row r="3580" spans="1:11">
      <c r="A3580" s="381">
        <v>3580</v>
      </c>
      <c r="B3580" s="936" t="s">
        <v>106</v>
      </c>
      <c r="E3580" s="472"/>
      <c r="F3580" s="718"/>
      <c r="G3580" s="231">
        <f t="shared" si="120"/>
        <v>0</v>
      </c>
      <c r="I3580" s="472"/>
      <c r="J3580" s="718"/>
      <c r="K3580" s="231">
        <f t="shared" si="121"/>
        <v>0</v>
      </c>
    </row>
    <row r="3581" spans="1:11" ht="15.75">
      <c r="A3581" s="381">
        <v>3581</v>
      </c>
      <c r="B3581" s="937" t="s">
        <v>303</v>
      </c>
      <c r="E3581" s="472"/>
      <c r="F3581" s="718"/>
      <c r="G3581" s="231">
        <f t="shared" si="120"/>
        <v>0</v>
      </c>
      <c r="I3581" s="472"/>
      <c r="J3581" s="718"/>
      <c r="K3581" s="231">
        <f t="shared" si="121"/>
        <v>0</v>
      </c>
    </row>
    <row r="3582" spans="1:11">
      <c r="A3582" s="381">
        <v>3582</v>
      </c>
      <c r="B3582" s="936" t="s">
        <v>135</v>
      </c>
      <c r="E3582" s="472"/>
      <c r="F3582" s="718"/>
      <c r="G3582" s="231">
        <f t="shared" si="120"/>
        <v>0</v>
      </c>
      <c r="I3582" s="472"/>
      <c r="J3582" s="718"/>
      <c r="K3582" s="231">
        <f t="shared" si="121"/>
        <v>0</v>
      </c>
    </row>
    <row r="3583" spans="1:11">
      <c r="A3583" s="381">
        <v>3583</v>
      </c>
      <c r="B3583" s="938" t="s">
        <v>1220</v>
      </c>
      <c r="E3583" s="472"/>
      <c r="F3583" s="718"/>
      <c r="G3583" s="231">
        <f t="shared" si="120"/>
        <v>0</v>
      </c>
      <c r="I3583" s="472"/>
      <c r="J3583" s="718"/>
      <c r="K3583" s="231">
        <f t="shared" si="121"/>
        <v>0</v>
      </c>
    </row>
    <row r="3584" spans="1:11">
      <c r="A3584" s="381">
        <v>3584</v>
      </c>
      <c r="B3584" s="938" t="s">
        <v>1221</v>
      </c>
      <c r="E3584" s="472"/>
      <c r="F3584" s="718"/>
      <c r="G3584" s="231">
        <f t="shared" si="120"/>
        <v>0</v>
      </c>
      <c r="I3584" s="472"/>
      <c r="J3584" s="718"/>
      <c r="K3584" s="231">
        <f t="shared" si="121"/>
        <v>0</v>
      </c>
    </row>
    <row r="3585" spans="1:11">
      <c r="A3585" s="381">
        <v>3585</v>
      </c>
      <c r="B3585" s="938" t="s">
        <v>1222</v>
      </c>
      <c r="E3585" s="472"/>
      <c r="F3585" s="718"/>
      <c r="G3585" s="231">
        <f t="shared" si="120"/>
        <v>0</v>
      </c>
      <c r="I3585" s="472"/>
      <c r="J3585" s="718"/>
      <c r="K3585" s="231">
        <f t="shared" si="121"/>
        <v>0</v>
      </c>
    </row>
    <row r="3586" spans="1:11">
      <c r="A3586" s="381">
        <v>3586</v>
      </c>
      <c r="B3586" s="938" t="s">
        <v>1223</v>
      </c>
      <c r="E3586" s="472"/>
      <c r="F3586" s="718"/>
      <c r="G3586" s="231">
        <f t="shared" si="120"/>
        <v>0</v>
      </c>
      <c r="I3586" s="472"/>
      <c r="J3586" s="718"/>
      <c r="K3586" s="231">
        <f t="shared" si="121"/>
        <v>0</v>
      </c>
    </row>
    <row r="3587" spans="1:11">
      <c r="A3587" s="381">
        <v>3587</v>
      </c>
      <c r="B3587" s="936" t="s">
        <v>136</v>
      </c>
      <c r="E3587" s="472"/>
      <c r="F3587" s="718"/>
      <c r="G3587" s="231">
        <f t="shared" si="120"/>
        <v>0</v>
      </c>
      <c r="I3587" s="472"/>
      <c r="J3587" s="718"/>
      <c r="K3587" s="231">
        <f t="shared" si="121"/>
        <v>0</v>
      </c>
    </row>
    <row r="3588" spans="1:11">
      <c r="A3588" s="381">
        <v>3588</v>
      </c>
      <c r="B3588" s="936" t="s">
        <v>137</v>
      </c>
      <c r="E3588" s="472"/>
      <c r="F3588" s="718"/>
      <c r="G3588" s="231">
        <f t="shared" si="120"/>
        <v>0</v>
      </c>
      <c r="I3588" s="472"/>
      <c r="J3588" s="718"/>
      <c r="K3588" s="231">
        <f t="shared" si="121"/>
        <v>0</v>
      </c>
    </row>
    <row r="3589" spans="1:11">
      <c r="A3589" s="381">
        <v>3589</v>
      </c>
      <c r="B3589" s="936" t="s">
        <v>299</v>
      </c>
      <c r="E3589" s="472"/>
      <c r="F3589" s="718"/>
      <c r="G3589" s="231">
        <f t="shared" si="120"/>
        <v>0</v>
      </c>
      <c r="I3589" s="472"/>
      <c r="J3589" s="718"/>
      <c r="K3589" s="231">
        <f t="shared" si="121"/>
        <v>0</v>
      </c>
    </row>
    <row r="3590" spans="1:11">
      <c r="A3590" s="381">
        <v>3590</v>
      </c>
      <c r="B3590" s="936" t="s">
        <v>1102</v>
      </c>
      <c r="E3590" s="472"/>
      <c r="F3590" s="718"/>
      <c r="G3590" s="231">
        <f t="shared" si="120"/>
        <v>0</v>
      </c>
      <c r="I3590" s="472"/>
      <c r="J3590" s="718"/>
      <c r="K3590" s="231">
        <f t="shared" si="121"/>
        <v>0</v>
      </c>
    </row>
    <row r="3591" spans="1:11">
      <c r="A3591" s="381">
        <v>3591</v>
      </c>
      <c r="B3591" s="936" t="s">
        <v>300</v>
      </c>
      <c r="E3591" s="472"/>
      <c r="F3591" s="718"/>
      <c r="G3591" s="231">
        <f t="shared" si="120"/>
        <v>0</v>
      </c>
      <c r="I3591" s="472"/>
      <c r="J3591" s="718"/>
      <c r="K3591" s="231">
        <f t="shared" si="121"/>
        <v>0</v>
      </c>
    </row>
    <row r="3592" spans="1:11">
      <c r="A3592" s="381">
        <v>3592</v>
      </c>
      <c r="B3592" s="936" t="s">
        <v>301</v>
      </c>
      <c r="E3592" s="472"/>
      <c r="F3592" s="718"/>
      <c r="G3592" s="231">
        <f t="shared" si="120"/>
        <v>0</v>
      </c>
      <c r="I3592" s="472"/>
      <c r="J3592" s="718"/>
      <c r="K3592" s="231">
        <f t="shared" si="121"/>
        <v>0</v>
      </c>
    </row>
    <row r="3593" spans="1:11">
      <c r="A3593" s="381">
        <v>3593</v>
      </c>
      <c r="B3593" s="936" t="s">
        <v>1324</v>
      </c>
      <c r="E3593" s="472"/>
      <c r="F3593" s="718"/>
      <c r="G3593" s="231">
        <f t="shared" si="120"/>
        <v>0</v>
      </c>
      <c r="I3593" s="472"/>
      <c r="J3593" s="718"/>
      <c r="K3593" s="231">
        <f t="shared" si="121"/>
        <v>0</v>
      </c>
    </row>
    <row r="3594" spans="1:11">
      <c r="A3594" s="381">
        <v>3594</v>
      </c>
      <c r="B3594" s="936" t="s">
        <v>302</v>
      </c>
      <c r="E3594" s="472"/>
      <c r="F3594" s="718"/>
      <c r="G3594" s="231">
        <f t="shared" si="120"/>
        <v>0</v>
      </c>
      <c r="I3594" s="472"/>
      <c r="J3594" s="718"/>
      <c r="K3594" s="231">
        <f t="shared" si="121"/>
        <v>0</v>
      </c>
    </row>
    <row r="3595" spans="1:11">
      <c r="A3595" s="381">
        <v>3595</v>
      </c>
      <c r="B3595" s="936" t="s">
        <v>1544</v>
      </c>
      <c r="E3595" s="472"/>
      <c r="F3595" s="718"/>
      <c r="G3595" s="231">
        <f t="shared" si="120"/>
        <v>0</v>
      </c>
      <c r="I3595" s="472"/>
      <c r="J3595" s="718"/>
      <c r="K3595" s="231">
        <f t="shared" si="121"/>
        <v>0</v>
      </c>
    </row>
    <row r="3596" spans="1:11">
      <c r="A3596" s="381">
        <v>3596</v>
      </c>
      <c r="B3596" s="936" t="s">
        <v>1545</v>
      </c>
      <c r="E3596" s="472"/>
      <c r="F3596" s="718"/>
      <c r="G3596" s="231">
        <f t="shared" si="120"/>
        <v>0</v>
      </c>
      <c r="I3596" s="472"/>
      <c r="J3596" s="718"/>
      <c r="K3596" s="231">
        <f t="shared" si="121"/>
        <v>0</v>
      </c>
    </row>
    <row r="3597" spans="1:11">
      <c r="A3597" s="381">
        <v>3597</v>
      </c>
      <c r="B3597" s="936" t="s">
        <v>115</v>
      </c>
      <c r="E3597" s="472"/>
      <c r="F3597" s="718"/>
      <c r="G3597" s="231">
        <f t="shared" si="120"/>
        <v>0</v>
      </c>
      <c r="I3597" s="472"/>
      <c r="J3597" s="718"/>
      <c r="K3597" s="231">
        <f t="shared" si="121"/>
        <v>0</v>
      </c>
    </row>
    <row r="3598" spans="1:11">
      <c r="A3598" s="381">
        <v>3598</v>
      </c>
      <c r="B3598" s="936" t="s">
        <v>106</v>
      </c>
      <c r="E3598" s="472"/>
      <c r="F3598" s="718"/>
      <c r="G3598" s="231">
        <f t="shared" si="120"/>
        <v>0</v>
      </c>
      <c r="I3598" s="472"/>
      <c r="J3598" s="718"/>
      <c r="K3598" s="231">
        <f t="shared" si="121"/>
        <v>0</v>
      </c>
    </row>
    <row r="3599" spans="1:11" ht="15.75">
      <c r="A3599" s="381">
        <v>3599</v>
      </c>
      <c r="B3599" s="937" t="s">
        <v>172</v>
      </c>
      <c r="E3599" s="472"/>
      <c r="F3599" s="718"/>
      <c r="G3599" s="231">
        <f t="shared" ref="G3599:G3662" si="122">F3599-E3599</f>
        <v>0</v>
      </c>
      <c r="I3599" s="472"/>
      <c r="J3599" s="718"/>
      <c r="K3599" s="231">
        <f t="shared" ref="K3599:K3662" si="123">J3599-I3599</f>
        <v>0</v>
      </c>
    </row>
    <row r="3600" spans="1:11">
      <c r="A3600" s="381">
        <v>3600</v>
      </c>
      <c r="B3600" s="936" t="s">
        <v>135</v>
      </c>
      <c r="E3600" s="472"/>
      <c r="F3600" s="718"/>
      <c r="G3600" s="231">
        <f t="shared" si="122"/>
        <v>0</v>
      </c>
      <c r="I3600" s="472"/>
      <c r="J3600" s="718"/>
      <c r="K3600" s="231">
        <f t="shared" si="123"/>
        <v>0</v>
      </c>
    </row>
    <row r="3601" spans="1:11">
      <c r="A3601" s="381">
        <v>3601</v>
      </c>
      <c r="B3601" s="938" t="s">
        <v>1220</v>
      </c>
      <c r="E3601" s="472"/>
      <c r="F3601" s="718"/>
      <c r="G3601" s="231">
        <f t="shared" si="122"/>
        <v>0</v>
      </c>
      <c r="I3601" s="472"/>
      <c r="J3601" s="718"/>
      <c r="K3601" s="231">
        <f t="shared" si="123"/>
        <v>0</v>
      </c>
    </row>
    <row r="3602" spans="1:11">
      <c r="A3602" s="381">
        <v>3602</v>
      </c>
      <c r="B3602" s="938" t="s">
        <v>1221</v>
      </c>
      <c r="E3602" s="472"/>
      <c r="F3602" s="718"/>
      <c r="G3602" s="231">
        <f t="shared" si="122"/>
        <v>0</v>
      </c>
      <c r="I3602" s="472"/>
      <c r="J3602" s="718"/>
      <c r="K3602" s="231">
        <f t="shared" si="123"/>
        <v>0</v>
      </c>
    </row>
    <row r="3603" spans="1:11">
      <c r="A3603" s="381">
        <v>3603</v>
      </c>
      <c r="B3603" s="938" t="s">
        <v>1222</v>
      </c>
      <c r="E3603" s="472"/>
      <c r="F3603" s="718"/>
      <c r="G3603" s="231">
        <f t="shared" si="122"/>
        <v>0</v>
      </c>
      <c r="I3603" s="472"/>
      <c r="J3603" s="718"/>
      <c r="K3603" s="231">
        <f t="shared" si="123"/>
        <v>0</v>
      </c>
    </row>
    <row r="3604" spans="1:11">
      <c r="A3604" s="381">
        <v>3604</v>
      </c>
      <c r="B3604" s="938" t="s">
        <v>1223</v>
      </c>
      <c r="E3604" s="472"/>
      <c r="F3604" s="718"/>
      <c r="G3604" s="231">
        <f t="shared" si="122"/>
        <v>0</v>
      </c>
      <c r="I3604" s="472"/>
      <c r="J3604" s="718"/>
      <c r="K3604" s="231">
        <f t="shared" si="123"/>
        <v>0</v>
      </c>
    </row>
    <row r="3605" spans="1:11">
      <c r="A3605" s="381">
        <v>3605</v>
      </c>
      <c r="B3605" s="936" t="s">
        <v>136</v>
      </c>
      <c r="E3605" s="472"/>
      <c r="F3605" s="718"/>
      <c r="G3605" s="231">
        <f t="shared" si="122"/>
        <v>0</v>
      </c>
      <c r="I3605" s="472"/>
      <c r="J3605" s="718"/>
      <c r="K3605" s="231">
        <f t="shared" si="123"/>
        <v>0</v>
      </c>
    </row>
    <row r="3606" spans="1:11">
      <c r="A3606" s="381">
        <v>3606</v>
      </c>
      <c r="B3606" s="936" t="s">
        <v>137</v>
      </c>
      <c r="E3606" s="472"/>
      <c r="F3606" s="718"/>
      <c r="G3606" s="231">
        <f t="shared" si="122"/>
        <v>0</v>
      </c>
      <c r="I3606" s="472"/>
      <c r="J3606" s="718"/>
      <c r="K3606" s="231">
        <f t="shared" si="123"/>
        <v>0</v>
      </c>
    </row>
    <row r="3607" spans="1:11">
      <c r="A3607" s="381">
        <v>3607</v>
      </c>
      <c r="B3607" s="936" t="s">
        <v>299</v>
      </c>
      <c r="E3607" s="472"/>
      <c r="F3607" s="718"/>
      <c r="G3607" s="231">
        <f t="shared" si="122"/>
        <v>0</v>
      </c>
      <c r="I3607" s="472"/>
      <c r="J3607" s="718"/>
      <c r="K3607" s="231">
        <f t="shared" si="123"/>
        <v>0</v>
      </c>
    </row>
    <row r="3608" spans="1:11">
      <c r="A3608" s="381">
        <v>3608</v>
      </c>
      <c r="B3608" s="936" t="s">
        <v>1102</v>
      </c>
      <c r="E3608" s="472"/>
      <c r="F3608" s="718"/>
      <c r="G3608" s="231">
        <f t="shared" si="122"/>
        <v>0</v>
      </c>
      <c r="I3608" s="472"/>
      <c r="J3608" s="718"/>
      <c r="K3608" s="231">
        <f t="shared" si="123"/>
        <v>0</v>
      </c>
    </row>
    <row r="3609" spans="1:11">
      <c r="A3609" s="381">
        <v>3609</v>
      </c>
      <c r="B3609" s="936" t="s">
        <v>300</v>
      </c>
      <c r="E3609" s="472"/>
      <c r="F3609" s="718"/>
      <c r="G3609" s="231">
        <f t="shared" si="122"/>
        <v>0</v>
      </c>
      <c r="I3609" s="472"/>
      <c r="J3609" s="718"/>
      <c r="K3609" s="231">
        <f t="shared" si="123"/>
        <v>0</v>
      </c>
    </row>
    <row r="3610" spans="1:11">
      <c r="A3610" s="381">
        <v>3610</v>
      </c>
      <c r="B3610" s="936" t="s">
        <v>301</v>
      </c>
      <c r="E3610" s="472"/>
      <c r="F3610" s="718"/>
      <c r="G3610" s="231">
        <f t="shared" si="122"/>
        <v>0</v>
      </c>
      <c r="I3610" s="472"/>
      <c r="J3610" s="718"/>
      <c r="K3610" s="231">
        <f t="shared" si="123"/>
        <v>0</v>
      </c>
    </row>
    <row r="3611" spans="1:11">
      <c r="A3611" s="381">
        <v>3611</v>
      </c>
      <c r="B3611" s="936" t="s">
        <v>1324</v>
      </c>
      <c r="E3611" s="472"/>
      <c r="F3611" s="718"/>
      <c r="G3611" s="231">
        <f t="shared" si="122"/>
        <v>0</v>
      </c>
      <c r="I3611" s="472"/>
      <c r="J3611" s="718"/>
      <c r="K3611" s="231">
        <f t="shared" si="123"/>
        <v>0</v>
      </c>
    </row>
    <row r="3612" spans="1:11">
      <c r="A3612" s="381">
        <v>3612</v>
      </c>
      <c r="B3612" s="936" t="s">
        <v>302</v>
      </c>
      <c r="E3612" s="472"/>
      <c r="F3612" s="718"/>
      <c r="G3612" s="231">
        <f t="shared" si="122"/>
        <v>0</v>
      </c>
      <c r="I3612" s="472"/>
      <c r="J3612" s="718"/>
      <c r="K3612" s="231">
        <f t="shared" si="123"/>
        <v>0</v>
      </c>
    </row>
    <row r="3613" spans="1:11">
      <c r="A3613" s="381">
        <v>3613</v>
      </c>
      <c r="B3613" s="936" t="s">
        <v>1544</v>
      </c>
      <c r="E3613" s="472"/>
      <c r="F3613" s="718"/>
      <c r="G3613" s="231">
        <f t="shared" si="122"/>
        <v>0</v>
      </c>
      <c r="I3613" s="472"/>
      <c r="J3613" s="718"/>
      <c r="K3613" s="231">
        <f t="shared" si="123"/>
        <v>0</v>
      </c>
    </row>
    <row r="3614" spans="1:11">
      <c r="A3614" s="381">
        <v>3614</v>
      </c>
      <c r="B3614" s="936" t="s">
        <v>1545</v>
      </c>
      <c r="E3614" s="472"/>
      <c r="F3614" s="718"/>
      <c r="G3614" s="231">
        <f t="shared" si="122"/>
        <v>0</v>
      </c>
      <c r="I3614" s="472"/>
      <c r="J3614" s="718"/>
      <c r="K3614" s="231">
        <f t="shared" si="123"/>
        <v>0</v>
      </c>
    </row>
    <row r="3615" spans="1:11">
      <c r="A3615" s="381">
        <v>3615</v>
      </c>
      <c r="B3615" s="936" t="s">
        <v>115</v>
      </c>
      <c r="E3615" s="472"/>
      <c r="F3615" s="718"/>
      <c r="G3615" s="231">
        <f t="shared" si="122"/>
        <v>0</v>
      </c>
      <c r="I3615" s="472"/>
      <c r="J3615" s="718"/>
      <c r="K3615" s="231">
        <f t="shared" si="123"/>
        <v>0</v>
      </c>
    </row>
    <row r="3616" spans="1:11">
      <c r="A3616" s="381">
        <v>3616</v>
      </c>
      <c r="B3616" s="936" t="s">
        <v>106</v>
      </c>
      <c r="E3616" s="472"/>
      <c r="F3616" s="718"/>
      <c r="G3616" s="231">
        <f t="shared" si="122"/>
        <v>0</v>
      </c>
      <c r="I3616" s="472"/>
      <c r="J3616" s="718"/>
      <c r="K3616" s="231">
        <f t="shared" si="123"/>
        <v>0</v>
      </c>
    </row>
    <row r="3617" spans="1:11" ht="15.75">
      <c r="A3617" s="381">
        <v>3617</v>
      </c>
      <c r="B3617" s="937" t="s">
        <v>308</v>
      </c>
      <c r="E3617" s="472"/>
      <c r="F3617" s="718"/>
      <c r="G3617" s="231">
        <f t="shared" si="122"/>
        <v>0</v>
      </c>
      <c r="I3617" s="472"/>
      <c r="J3617" s="718"/>
      <c r="K3617" s="231">
        <f t="shared" si="123"/>
        <v>0</v>
      </c>
    </row>
    <row r="3618" spans="1:11" ht="15.75">
      <c r="A3618" s="381">
        <v>3618</v>
      </c>
      <c r="B3618" s="937" t="s">
        <v>1022</v>
      </c>
      <c r="E3618" s="472"/>
      <c r="F3618" s="718"/>
      <c r="G3618" s="231">
        <f t="shared" si="122"/>
        <v>0</v>
      </c>
      <c r="I3618" s="472"/>
      <c r="J3618" s="718"/>
      <c r="K3618" s="231">
        <f t="shared" si="123"/>
        <v>0</v>
      </c>
    </row>
    <row r="3619" spans="1:11">
      <c r="A3619" s="381">
        <v>3619</v>
      </c>
      <c r="B3619" s="936" t="s">
        <v>135</v>
      </c>
      <c r="E3619" s="472"/>
      <c r="F3619" s="718"/>
      <c r="G3619" s="231">
        <f t="shared" si="122"/>
        <v>0</v>
      </c>
      <c r="I3619" s="472"/>
      <c r="J3619" s="718"/>
      <c r="K3619" s="231">
        <f t="shared" si="123"/>
        <v>0</v>
      </c>
    </row>
    <row r="3620" spans="1:11">
      <c r="A3620" s="381">
        <v>3620</v>
      </c>
      <c r="B3620" s="938" t="s">
        <v>1220</v>
      </c>
      <c r="E3620" s="472"/>
      <c r="F3620" s="718"/>
      <c r="G3620" s="231">
        <f t="shared" si="122"/>
        <v>0</v>
      </c>
      <c r="I3620" s="472"/>
      <c r="J3620" s="718"/>
      <c r="K3620" s="231">
        <f t="shared" si="123"/>
        <v>0</v>
      </c>
    </row>
    <row r="3621" spans="1:11">
      <c r="A3621" s="381">
        <v>3621</v>
      </c>
      <c r="B3621" s="938" t="s">
        <v>1221</v>
      </c>
      <c r="E3621" s="472"/>
      <c r="F3621" s="718"/>
      <c r="G3621" s="231">
        <f t="shared" si="122"/>
        <v>0</v>
      </c>
      <c r="I3621" s="472"/>
      <c r="J3621" s="718"/>
      <c r="K3621" s="231">
        <f t="shared" si="123"/>
        <v>0</v>
      </c>
    </row>
    <row r="3622" spans="1:11">
      <c r="A3622" s="381">
        <v>3622</v>
      </c>
      <c r="B3622" s="938" t="s">
        <v>1222</v>
      </c>
      <c r="E3622" s="472"/>
      <c r="F3622" s="718"/>
      <c r="G3622" s="231">
        <f t="shared" si="122"/>
        <v>0</v>
      </c>
      <c r="I3622" s="472"/>
      <c r="J3622" s="718"/>
      <c r="K3622" s="231">
        <f t="shared" si="123"/>
        <v>0</v>
      </c>
    </row>
    <row r="3623" spans="1:11">
      <c r="A3623" s="381">
        <v>3623</v>
      </c>
      <c r="B3623" s="938" t="s">
        <v>1223</v>
      </c>
      <c r="E3623" s="472"/>
      <c r="F3623" s="718"/>
      <c r="G3623" s="231">
        <f t="shared" si="122"/>
        <v>0</v>
      </c>
      <c r="I3623" s="472"/>
      <c r="J3623" s="718"/>
      <c r="K3623" s="231">
        <f t="shared" si="123"/>
        <v>0</v>
      </c>
    </row>
    <row r="3624" spans="1:11">
      <c r="A3624" s="381">
        <v>3624</v>
      </c>
      <c r="B3624" s="936" t="s">
        <v>136</v>
      </c>
      <c r="E3624" s="472"/>
      <c r="F3624" s="718"/>
      <c r="G3624" s="231">
        <f t="shared" si="122"/>
        <v>0</v>
      </c>
      <c r="I3624" s="472"/>
      <c r="J3624" s="718"/>
      <c r="K3624" s="231">
        <f t="shared" si="123"/>
        <v>0</v>
      </c>
    </row>
    <row r="3625" spans="1:11">
      <c r="A3625" s="381">
        <v>3625</v>
      </c>
      <c r="B3625" s="936" t="s">
        <v>137</v>
      </c>
      <c r="E3625" s="472"/>
      <c r="F3625" s="718"/>
      <c r="G3625" s="231">
        <f t="shared" si="122"/>
        <v>0</v>
      </c>
      <c r="I3625" s="472"/>
      <c r="J3625" s="718"/>
      <c r="K3625" s="231">
        <f t="shared" si="123"/>
        <v>0</v>
      </c>
    </row>
    <row r="3626" spans="1:11">
      <c r="A3626" s="381">
        <v>3626</v>
      </c>
      <c r="B3626" s="936" t="s">
        <v>299</v>
      </c>
      <c r="E3626" s="472"/>
      <c r="F3626" s="718"/>
      <c r="G3626" s="231">
        <f t="shared" si="122"/>
        <v>0</v>
      </c>
      <c r="I3626" s="472"/>
      <c r="J3626" s="718"/>
      <c r="K3626" s="231">
        <f t="shared" si="123"/>
        <v>0</v>
      </c>
    </row>
    <row r="3627" spans="1:11">
      <c r="A3627" s="381">
        <v>3627</v>
      </c>
      <c r="B3627" s="936" t="s">
        <v>1102</v>
      </c>
      <c r="E3627" s="472"/>
      <c r="F3627" s="718"/>
      <c r="G3627" s="231">
        <f t="shared" si="122"/>
        <v>0</v>
      </c>
      <c r="I3627" s="472"/>
      <c r="J3627" s="718"/>
      <c r="K3627" s="231">
        <f t="shared" si="123"/>
        <v>0</v>
      </c>
    </row>
    <row r="3628" spans="1:11">
      <c r="A3628" s="381">
        <v>3628</v>
      </c>
      <c r="B3628" s="936" t="s">
        <v>300</v>
      </c>
      <c r="E3628" s="472"/>
      <c r="F3628" s="718"/>
      <c r="G3628" s="231">
        <f t="shared" si="122"/>
        <v>0</v>
      </c>
      <c r="I3628" s="472"/>
      <c r="J3628" s="718"/>
      <c r="K3628" s="231">
        <f t="shared" si="123"/>
        <v>0</v>
      </c>
    </row>
    <row r="3629" spans="1:11">
      <c r="A3629" s="381">
        <v>3629</v>
      </c>
      <c r="B3629" s="936" t="s">
        <v>301</v>
      </c>
      <c r="E3629" s="472"/>
      <c r="F3629" s="718"/>
      <c r="G3629" s="231">
        <f t="shared" si="122"/>
        <v>0</v>
      </c>
      <c r="I3629" s="472"/>
      <c r="J3629" s="718"/>
      <c r="K3629" s="231">
        <f t="shared" si="123"/>
        <v>0</v>
      </c>
    </row>
    <row r="3630" spans="1:11">
      <c r="A3630" s="381">
        <v>3630</v>
      </c>
      <c r="B3630" s="936" t="s">
        <v>1324</v>
      </c>
      <c r="E3630" s="472"/>
      <c r="F3630" s="718"/>
      <c r="G3630" s="231">
        <f t="shared" si="122"/>
        <v>0</v>
      </c>
      <c r="I3630" s="472"/>
      <c r="J3630" s="718"/>
      <c r="K3630" s="231">
        <f t="shared" si="123"/>
        <v>0</v>
      </c>
    </row>
    <row r="3631" spans="1:11">
      <c r="A3631" s="381">
        <v>3631</v>
      </c>
      <c r="B3631" s="936" t="s">
        <v>302</v>
      </c>
      <c r="E3631" s="472"/>
      <c r="F3631" s="718"/>
      <c r="G3631" s="231">
        <f t="shared" si="122"/>
        <v>0</v>
      </c>
      <c r="I3631" s="472"/>
      <c r="J3631" s="718"/>
      <c r="K3631" s="231">
        <f t="shared" si="123"/>
        <v>0</v>
      </c>
    </row>
    <row r="3632" spans="1:11">
      <c r="A3632" s="381">
        <v>3632</v>
      </c>
      <c r="B3632" s="936" t="s">
        <v>1544</v>
      </c>
      <c r="E3632" s="472"/>
      <c r="F3632" s="718"/>
      <c r="G3632" s="231">
        <f t="shared" si="122"/>
        <v>0</v>
      </c>
      <c r="I3632" s="472"/>
      <c r="J3632" s="718"/>
      <c r="K3632" s="231">
        <f t="shared" si="123"/>
        <v>0</v>
      </c>
    </row>
    <row r="3633" spans="1:11">
      <c r="A3633" s="381">
        <v>3633</v>
      </c>
      <c r="B3633" s="936" t="s">
        <v>1545</v>
      </c>
      <c r="E3633" s="472"/>
      <c r="F3633" s="718"/>
      <c r="G3633" s="231">
        <f t="shared" si="122"/>
        <v>0</v>
      </c>
      <c r="I3633" s="472"/>
      <c r="J3633" s="718"/>
      <c r="K3633" s="231">
        <f t="shared" si="123"/>
        <v>0</v>
      </c>
    </row>
    <row r="3634" spans="1:11">
      <c r="A3634" s="381">
        <v>3634</v>
      </c>
      <c r="B3634" s="936" t="s">
        <v>115</v>
      </c>
      <c r="E3634" s="472"/>
      <c r="F3634" s="718"/>
      <c r="G3634" s="231">
        <f t="shared" si="122"/>
        <v>0</v>
      </c>
      <c r="I3634" s="472"/>
      <c r="J3634" s="718"/>
      <c r="K3634" s="231">
        <f t="shared" si="123"/>
        <v>0</v>
      </c>
    </row>
    <row r="3635" spans="1:11" ht="15.75">
      <c r="A3635" s="381">
        <v>3635</v>
      </c>
      <c r="B3635" s="937" t="s">
        <v>106</v>
      </c>
      <c r="E3635" s="472"/>
      <c r="F3635" s="718"/>
      <c r="G3635" s="231">
        <f t="shared" si="122"/>
        <v>0</v>
      </c>
      <c r="I3635" s="472"/>
      <c r="J3635" s="718"/>
      <c r="K3635" s="231">
        <f t="shared" si="123"/>
        <v>0</v>
      </c>
    </row>
    <row r="3636" spans="1:11" ht="15.75">
      <c r="A3636" s="381">
        <v>3636</v>
      </c>
      <c r="B3636" s="937" t="s">
        <v>1023</v>
      </c>
      <c r="E3636" s="472"/>
      <c r="F3636" s="718"/>
      <c r="G3636" s="231">
        <f t="shared" si="122"/>
        <v>0</v>
      </c>
      <c r="I3636" s="472"/>
      <c r="J3636" s="718"/>
      <c r="K3636" s="231">
        <f t="shared" si="123"/>
        <v>0</v>
      </c>
    </row>
    <row r="3637" spans="1:11">
      <c r="A3637" s="381">
        <v>3637</v>
      </c>
      <c r="B3637" s="936" t="s">
        <v>135</v>
      </c>
      <c r="E3637" s="472"/>
      <c r="F3637" s="718"/>
      <c r="G3637" s="231">
        <f t="shared" si="122"/>
        <v>0</v>
      </c>
      <c r="I3637" s="472"/>
      <c r="J3637" s="718"/>
      <c r="K3637" s="231">
        <f t="shared" si="123"/>
        <v>0</v>
      </c>
    </row>
    <row r="3638" spans="1:11">
      <c r="A3638" s="381">
        <v>3638</v>
      </c>
      <c r="B3638" s="938" t="s">
        <v>1220</v>
      </c>
      <c r="E3638" s="472"/>
      <c r="F3638" s="718"/>
      <c r="G3638" s="231">
        <f t="shared" si="122"/>
        <v>0</v>
      </c>
      <c r="I3638" s="472"/>
      <c r="J3638" s="718"/>
      <c r="K3638" s="231">
        <f t="shared" si="123"/>
        <v>0</v>
      </c>
    </row>
    <row r="3639" spans="1:11">
      <c r="A3639" s="381">
        <v>3639</v>
      </c>
      <c r="B3639" s="938" t="s">
        <v>1221</v>
      </c>
      <c r="E3639" s="472"/>
      <c r="F3639" s="718"/>
      <c r="G3639" s="231">
        <f t="shared" si="122"/>
        <v>0</v>
      </c>
      <c r="I3639" s="472"/>
      <c r="J3639" s="718"/>
      <c r="K3639" s="231">
        <f t="shared" si="123"/>
        <v>0</v>
      </c>
    </row>
    <row r="3640" spans="1:11">
      <c r="A3640" s="381">
        <v>3640</v>
      </c>
      <c r="B3640" s="938" t="s">
        <v>1222</v>
      </c>
      <c r="E3640" s="472"/>
      <c r="F3640" s="718"/>
      <c r="G3640" s="231">
        <f t="shared" si="122"/>
        <v>0</v>
      </c>
      <c r="I3640" s="472"/>
      <c r="J3640" s="718"/>
      <c r="K3640" s="231">
        <f t="shared" si="123"/>
        <v>0</v>
      </c>
    </row>
    <row r="3641" spans="1:11">
      <c r="A3641" s="381">
        <v>3641</v>
      </c>
      <c r="B3641" s="938" t="s">
        <v>1223</v>
      </c>
      <c r="E3641" s="472"/>
      <c r="F3641" s="718"/>
      <c r="G3641" s="231">
        <f t="shared" si="122"/>
        <v>0</v>
      </c>
      <c r="I3641" s="472"/>
      <c r="J3641" s="718"/>
      <c r="K3641" s="231">
        <f t="shared" si="123"/>
        <v>0</v>
      </c>
    </row>
    <row r="3642" spans="1:11">
      <c r="A3642" s="381">
        <v>3642</v>
      </c>
      <c r="B3642" s="936" t="s">
        <v>136</v>
      </c>
      <c r="E3642" s="472"/>
      <c r="F3642" s="718"/>
      <c r="G3642" s="231">
        <f t="shared" si="122"/>
        <v>0</v>
      </c>
      <c r="I3642" s="472"/>
      <c r="J3642" s="718"/>
      <c r="K3642" s="231">
        <f t="shared" si="123"/>
        <v>0</v>
      </c>
    </row>
    <row r="3643" spans="1:11">
      <c r="A3643" s="381">
        <v>3643</v>
      </c>
      <c r="B3643" s="936" t="s">
        <v>137</v>
      </c>
      <c r="E3643" s="472"/>
      <c r="F3643" s="718"/>
      <c r="G3643" s="231">
        <f t="shared" si="122"/>
        <v>0</v>
      </c>
      <c r="I3643" s="472"/>
      <c r="J3643" s="718"/>
      <c r="K3643" s="231">
        <f t="shared" si="123"/>
        <v>0</v>
      </c>
    </row>
    <row r="3644" spans="1:11">
      <c r="A3644" s="381">
        <v>3644</v>
      </c>
      <c r="B3644" s="936" t="s">
        <v>299</v>
      </c>
      <c r="E3644" s="472"/>
      <c r="F3644" s="718"/>
      <c r="G3644" s="231">
        <f t="shared" si="122"/>
        <v>0</v>
      </c>
      <c r="I3644" s="472"/>
      <c r="J3644" s="718"/>
      <c r="K3644" s="231">
        <f t="shared" si="123"/>
        <v>0</v>
      </c>
    </row>
    <row r="3645" spans="1:11">
      <c r="A3645" s="381">
        <v>3645</v>
      </c>
      <c r="B3645" s="936" t="s">
        <v>1102</v>
      </c>
      <c r="E3645" s="472"/>
      <c r="F3645" s="718"/>
      <c r="G3645" s="231">
        <f t="shared" si="122"/>
        <v>0</v>
      </c>
      <c r="I3645" s="472"/>
      <c r="J3645" s="718"/>
      <c r="K3645" s="231">
        <f t="shared" si="123"/>
        <v>0</v>
      </c>
    </row>
    <row r="3646" spans="1:11">
      <c r="A3646" s="381">
        <v>3646</v>
      </c>
      <c r="B3646" s="936" t="s">
        <v>300</v>
      </c>
      <c r="E3646" s="472"/>
      <c r="F3646" s="718"/>
      <c r="G3646" s="231">
        <f t="shared" si="122"/>
        <v>0</v>
      </c>
      <c r="I3646" s="472"/>
      <c r="J3646" s="718"/>
      <c r="K3646" s="231">
        <f t="shared" si="123"/>
        <v>0</v>
      </c>
    </row>
    <row r="3647" spans="1:11">
      <c r="A3647" s="381">
        <v>3647</v>
      </c>
      <c r="B3647" s="936" t="s">
        <v>301</v>
      </c>
      <c r="E3647" s="472"/>
      <c r="F3647" s="718"/>
      <c r="G3647" s="231">
        <f t="shared" si="122"/>
        <v>0</v>
      </c>
      <c r="I3647" s="472"/>
      <c r="J3647" s="718"/>
      <c r="K3647" s="231">
        <f t="shared" si="123"/>
        <v>0</v>
      </c>
    </row>
    <row r="3648" spans="1:11">
      <c r="A3648" s="381">
        <v>3648</v>
      </c>
      <c r="B3648" s="936" t="s">
        <v>1324</v>
      </c>
      <c r="E3648" s="472"/>
      <c r="F3648" s="718"/>
      <c r="G3648" s="231">
        <f t="shared" si="122"/>
        <v>0</v>
      </c>
      <c r="I3648" s="472"/>
      <c r="J3648" s="718"/>
      <c r="K3648" s="231">
        <f t="shared" si="123"/>
        <v>0</v>
      </c>
    </row>
    <row r="3649" spans="1:11">
      <c r="A3649" s="381">
        <v>3649</v>
      </c>
      <c r="B3649" s="936" t="s">
        <v>302</v>
      </c>
      <c r="E3649" s="472"/>
      <c r="F3649" s="718"/>
      <c r="G3649" s="231">
        <f t="shared" si="122"/>
        <v>0</v>
      </c>
      <c r="I3649" s="472"/>
      <c r="J3649" s="718"/>
      <c r="K3649" s="231">
        <f t="shared" si="123"/>
        <v>0</v>
      </c>
    </row>
    <row r="3650" spans="1:11">
      <c r="A3650" s="381">
        <v>3650</v>
      </c>
      <c r="B3650" s="936" t="s">
        <v>1544</v>
      </c>
      <c r="E3650" s="472"/>
      <c r="F3650" s="718"/>
      <c r="G3650" s="231">
        <f t="shared" si="122"/>
        <v>0</v>
      </c>
      <c r="I3650" s="472"/>
      <c r="J3650" s="718"/>
      <c r="K3650" s="231">
        <f t="shared" si="123"/>
        <v>0</v>
      </c>
    </row>
    <row r="3651" spans="1:11">
      <c r="A3651" s="381">
        <v>3651</v>
      </c>
      <c r="B3651" s="936" t="s">
        <v>1545</v>
      </c>
      <c r="E3651" s="472"/>
      <c r="F3651" s="718"/>
      <c r="G3651" s="231">
        <f t="shared" si="122"/>
        <v>0</v>
      </c>
      <c r="I3651" s="472"/>
      <c r="J3651" s="718"/>
      <c r="K3651" s="231">
        <f t="shared" si="123"/>
        <v>0</v>
      </c>
    </row>
    <row r="3652" spans="1:11">
      <c r="A3652" s="381">
        <v>3652</v>
      </c>
      <c r="B3652" s="936" t="s">
        <v>115</v>
      </c>
      <c r="E3652" s="472"/>
      <c r="F3652" s="718"/>
      <c r="G3652" s="231">
        <f t="shared" si="122"/>
        <v>0</v>
      </c>
      <c r="I3652" s="472"/>
      <c r="J3652" s="718"/>
      <c r="K3652" s="231">
        <f t="shared" si="123"/>
        <v>0</v>
      </c>
    </row>
    <row r="3653" spans="1:11" ht="15.75">
      <c r="A3653" s="381">
        <v>3653</v>
      </c>
      <c r="B3653" s="937" t="s">
        <v>106</v>
      </c>
      <c r="E3653" s="472"/>
      <c r="F3653" s="718"/>
      <c r="G3653" s="231">
        <f t="shared" si="122"/>
        <v>0</v>
      </c>
      <c r="I3653" s="472"/>
      <c r="J3653" s="718"/>
      <c r="K3653" s="231">
        <f t="shared" si="123"/>
        <v>0</v>
      </c>
    </row>
    <row r="3654" spans="1:11" ht="15.75">
      <c r="A3654" s="381">
        <v>3654</v>
      </c>
      <c r="B3654" s="937" t="s">
        <v>309</v>
      </c>
      <c r="E3654" s="472"/>
      <c r="F3654" s="718"/>
      <c r="G3654" s="231">
        <f t="shared" si="122"/>
        <v>0</v>
      </c>
      <c r="I3654" s="472"/>
      <c r="J3654" s="718"/>
      <c r="K3654" s="231">
        <f t="shared" si="123"/>
        <v>0</v>
      </c>
    </row>
    <row r="3655" spans="1:11">
      <c r="A3655" s="381">
        <v>3655</v>
      </c>
      <c r="B3655" s="936" t="s">
        <v>135</v>
      </c>
      <c r="E3655" s="472"/>
      <c r="F3655" s="718"/>
      <c r="G3655" s="231">
        <f t="shared" si="122"/>
        <v>0</v>
      </c>
      <c r="I3655" s="472"/>
      <c r="J3655" s="718"/>
      <c r="K3655" s="231">
        <f t="shared" si="123"/>
        <v>0</v>
      </c>
    </row>
    <row r="3656" spans="1:11">
      <c r="A3656" s="381">
        <v>3656</v>
      </c>
      <c r="B3656" s="938" t="s">
        <v>1220</v>
      </c>
      <c r="E3656" s="472"/>
      <c r="F3656" s="718"/>
      <c r="G3656" s="231">
        <f t="shared" si="122"/>
        <v>0</v>
      </c>
      <c r="I3656" s="472"/>
      <c r="J3656" s="718"/>
      <c r="K3656" s="231">
        <f t="shared" si="123"/>
        <v>0</v>
      </c>
    </row>
    <row r="3657" spans="1:11">
      <c r="A3657" s="381">
        <v>3657</v>
      </c>
      <c r="B3657" s="938" t="s">
        <v>1221</v>
      </c>
      <c r="E3657" s="472"/>
      <c r="F3657" s="718"/>
      <c r="G3657" s="231">
        <f t="shared" si="122"/>
        <v>0</v>
      </c>
      <c r="I3657" s="472"/>
      <c r="J3657" s="718"/>
      <c r="K3657" s="231">
        <f t="shared" si="123"/>
        <v>0</v>
      </c>
    </row>
    <row r="3658" spans="1:11">
      <c r="A3658" s="381">
        <v>3658</v>
      </c>
      <c r="B3658" s="938" t="s">
        <v>1222</v>
      </c>
      <c r="E3658" s="472"/>
      <c r="F3658" s="718"/>
      <c r="G3658" s="231">
        <f t="shared" si="122"/>
        <v>0</v>
      </c>
      <c r="I3658" s="472"/>
      <c r="J3658" s="718"/>
      <c r="K3658" s="231">
        <f t="shared" si="123"/>
        <v>0</v>
      </c>
    </row>
    <row r="3659" spans="1:11">
      <c r="A3659" s="381">
        <v>3659</v>
      </c>
      <c r="B3659" s="938" t="s">
        <v>1223</v>
      </c>
      <c r="E3659" s="472"/>
      <c r="F3659" s="718"/>
      <c r="G3659" s="231">
        <f t="shared" si="122"/>
        <v>0</v>
      </c>
      <c r="I3659" s="472"/>
      <c r="J3659" s="718"/>
      <c r="K3659" s="231">
        <f t="shared" si="123"/>
        <v>0</v>
      </c>
    </row>
    <row r="3660" spans="1:11">
      <c r="A3660" s="381">
        <v>3660</v>
      </c>
      <c r="B3660" s="936" t="s">
        <v>136</v>
      </c>
      <c r="E3660" s="472"/>
      <c r="F3660" s="718"/>
      <c r="G3660" s="231">
        <f t="shared" si="122"/>
        <v>0</v>
      </c>
      <c r="I3660" s="472"/>
      <c r="J3660" s="718"/>
      <c r="K3660" s="231">
        <f t="shared" si="123"/>
        <v>0</v>
      </c>
    </row>
    <row r="3661" spans="1:11">
      <c r="A3661" s="381">
        <v>3661</v>
      </c>
      <c r="B3661" s="936" t="s">
        <v>137</v>
      </c>
      <c r="E3661" s="472"/>
      <c r="F3661" s="718"/>
      <c r="G3661" s="231">
        <f t="shared" si="122"/>
        <v>0</v>
      </c>
      <c r="I3661" s="472"/>
      <c r="J3661" s="718"/>
      <c r="K3661" s="231">
        <f t="shared" si="123"/>
        <v>0</v>
      </c>
    </row>
    <row r="3662" spans="1:11">
      <c r="A3662" s="381">
        <v>3662</v>
      </c>
      <c r="B3662" s="936" t="s">
        <v>299</v>
      </c>
      <c r="E3662" s="472"/>
      <c r="F3662" s="718"/>
      <c r="G3662" s="231">
        <f t="shared" si="122"/>
        <v>0</v>
      </c>
      <c r="I3662" s="472"/>
      <c r="J3662" s="718"/>
      <c r="K3662" s="231">
        <f t="shared" si="123"/>
        <v>0</v>
      </c>
    </row>
    <row r="3663" spans="1:11">
      <c r="A3663" s="381">
        <v>3663</v>
      </c>
      <c r="B3663" s="936" t="s">
        <v>1102</v>
      </c>
      <c r="E3663" s="472"/>
      <c r="F3663" s="718"/>
      <c r="G3663" s="231">
        <f t="shared" ref="G3663:G3726" si="124">F3663-E3663</f>
        <v>0</v>
      </c>
      <c r="I3663" s="472"/>
      <c r="J3663" s="718"/>
      <c r="K3663" s="231">
        <f t="shared" ref="K3663:K3726" si="125">J3663-I3663</f>
        <v>0</v>
      </c>
    </row>
    <row r="3664" spans="1:11">
      <c r="A3664" s="381">
        <v>3664</v>
      </c>
      <c r="B3664" s="936" t="s">
        <v>300</v>
      </c>
      <c r="E3664" s="472"/>
      <c r="F3664" s="718"/>
      <c r="G3664" s="231">
        <f t="shared" si="124"/>
        <v>0</v>
      </c>
      <c r="I3664" s="472"/>
      <c r="J3664" s="718"/>
      <c r="K3664" s="231">
        <f t="shared" si="125"/>
        <v>0</v>
      </c>
    </row>
    <row r="3665" spans="1:11">
      <c r="A3665" s="381">
        <v>3665</v>
      </c>
      <c r="B3665" s="936" t="s">
        <v>301</v>
      </c>
      <c r="E3665" s="472"/>
      <c r="F3665" s="718"/>
      <c r="G3665" s="231">
        <f t="shared" si="124"/>
        <v>0</v>
      </c>
      <c r="I3665" s="472"/>
      <c r="J3665" s="718"/>
      <c r="K3665" s="231">
        <f t="shared" si="125"/>
        <v>0</v>
      </c>
    </row>
    <row r="3666" spans="1:11">
      <c r="A3666" s="381">
        <v>3666</v>
      </c>
      <c r="B3666" s="936" t="s">
        <v>1324</v>
      </c>
      <c r="E3666" s="472"/>
      <c r="F3666" s="718"/>
      <c r="G3666" s="231">
        <f t="shared" si="124"/>
        <v>0</v>
      </c>
      <c r="I3666" s="472"/>
      <c r="J3666" s="718"/>
      <c r="K3666" s="231">
        <f t="shared" si="125"/>
        <v>0</v>
      </c>
    </row>
    <row r="3667" spans="1:11">
      <c r="A3667" s="381">
        <v>3667</v>
      </c>
      <c r="B3667" s="936" t="s">
        <v>302</v>
      </c>
      <c r="E3667" s="472"/>
      <c r="F3667" s="718"/>
      <c r="G3667" s="231">
        <f t="shared" si="124"/>
        <v>0</v>
      </c>
      <c r="I3667" s="472"/>
      <c r="J3667" s="718"/>
      <c r="K3667" s="231">
        <f t="shared" si="125"/>
        <v>0</v>
      </c>
    </row>
    <row r="3668" spans="1:11">
      <c r="A3668" s="381">
        <v>3668</v>
      </c>
      <c r="B3668" s="936" t="s">
        <v>1544</v>
      </c>
      <c r="E3668" s="472"/>
      <c r="F3668" s="718"/>
      <c r="G3668" s="231">
        <f t="shared" si="124"/>
        <v>0</v>
      </c>
      <c r="I3668" s="472"/>
      <c r="J3668" s="718"/>
      <c r="K3668" s="231">
        <f t="shared" si="125"/>
        <v>0</v>
      </c>
    </row>
    <row r="3669" spans="1:11">
      <c r="A3669" s="381">
        <v>3669</v>
      </c>
      <c r="B3669" s="936" t="s">
        <v>1545</v>
      </c>
      <c r="E3669" s="472"/>
      <c r="F3669" s="718"/>
      <c r="G3669" s="231">
        <f t="shared" si="124"/>
        <v>0</v>
      </c>
      <c r="I3669" s="472"/>
      <c r="J3669" s="718"/>
      <c r="K3669" s="231">
        <f t="shared" si="125"/>
        <v>0</v>
      </c>
    </row>
    <row r="3670" spans="1:11">
      <c r="A3670" s="381">
        <v>3670</v>
      </c>
      <c r="B3670" s="936" t="s">
        <v>115</v>
      </c>
      <c r="E3670" s="472"/>
      <c r="F3670" s="718"/>
      <c r="G3670" s="231">
        <f t="shared" si="124"/>
        <v>0</v>
      </c>
      <c r="I3670" s="472"/>
      <c r="J3670" s="718"/>
      <c r="K3670" s="231">
        <f t="shared" si="125"/>
        <v>0</v>
      </c>
    </row>
    <row r="3671" spans="1:11" ht="15.75">
      <c r="A3671" s="381">
        <v>3671</v>
      </c>
      <c r="B3671" s="937" t="s">
        <v>106</v>
      </c>
      <c r="E3671" s="472"/>
      <c r="F3671" s="718"/>
      <c r="G3671" s="231">
        <f t="shared" si="124"/>
        <v>0</v>
      </c>
      <c r="I3671" s="472"/>
      <c r="J3671" s="718"/>
      <c r="K3671" s="231">
        <f t="shared" si="125"/>
        <v>0</v>
      </c>
    </row>
    <row r="3672" spans="1:11" ht="15.75">
      <c r="A3672" s="381">
        <v>3672</v>
      </c>
      <c r="B3672" s="937" t="s">
        <v>172</v>
      </c>
      <c r="E3672" s="472"/>
      <c r="F3672" s="718"/>
      <c r="G3672" s="231">
        <f t="shared" si="124"/>
        <v>0</v>
      </c>
      <c r="I3672" s="472"/>
      <c r="J3672" s="718"/>
      <c r="K3672" s="231">
        <f t="shared" si="125"/>
        <v>0</v>
      </c>
    </row>
    <row r="3673" spans="1:11">
      <c r="A3673" s="381">
        <v>3673</v>
      </c>
      <c r="B3673" s="936" t="s">
        <v>135</v>
      </c>
      <c r="E3673" s="472"/>
      <c r="F3673" s="718"/>
      <c r="G3673" s="231">
        <f t="shared" si="124"/>
        <v>0</v>
      </c>
      <c r="I3673" s="472"/>
      <c r="J3673" s="718"/>
      <c r="K3673" s="231">
        <f t="shared" si="125"/>
        <v>0</v>
      </c>
    </row>
    <row r="3674" spans="1:11">
      <c r="A3674" s="381">
        <v>3674</v>
      </c>
      <c r="B3674" s="938" t="s">
        <v>1220</v>
      </c>
      <c r="E3674" s="472"/>
      <c r="F3674" s="718"/>
      <c r="G3674" s="231">
        <f t="shared" si="124"/>
        <v>0</v>
      </c>
      <c r="I3674" s="472"/>
      <c r="J3674" s="718"/>
      <c r="K3674" s="231">
        <f t="shared" si="125"/>
        <v>0</v>
      </c>
    </row>
    <row r="3675" spans="1:11">
      <c r="A3675" s="381">
        <v>3675</v>
      </c>
      <c r="B3675" s="938" t="s">
        <v>1221</v>
      </c>
      <c r="E3675" s="472"/>
      <c r="F3675" s="718"/>
      <c r="G3675" s="231">
        <f t="shared" si="124"/>
        <v>0</v>
      </c>
      <c r="I3675" s="472"/>
      <c r="J3675" s="718"/>
      <c r="K3675" s="231">
        <f t="shared" si="125"/>
        <v>0</v>
      </c>
    </row>
    <row r="3676" spans="1:11">
      <c r="A3676" s="381">
        <v>3676</v>
      </c>
      <c r="B3676" s="938" t="s">
        <v>1222</v>
      </c>
      <c r="E3676" s="472"/>
      <c r="F3676" s="718"/>
      <c r="G3676" s="231">
        <f t="shared" si="124"/>
        <v>0</v>
      </c>
      <c r="I3676" s="472"/>
      <c r="J3676" s="718"/>
      <c r="K3676" s="231">
        <f t="shared" si="125"/>
        <v>0</v>
      </c>
    </row>
    <row r="3677" spans="1:11">
      <c r="A3677" s="381">
        <v>3677</v>
      </c>
      <c r="B3677" s="938" t="s">
        <v>1223</v>
      </c>
      <c r="E3677" s="472"/>
      <c r="F3677" s="718"/>
      <c r="G3677" s="231">
        <f t="shared" si="124"/>
        <v>0</v>
      </c>
      <c r="I3677" s="472"/>
      <c r="J3677" s="718"/>
      <c r="K3677" s="231">
        <f t="shared" si="125"/>
        <v>0</v>
      </c>
    </row>
    <row r="3678" spans="1:11">
      <c r="A3678" s="381">
        <v>3678</v>
      </c>
      <c r="B3678" s="936" t="s">
        <v>136</v>
      </c>
      <c r="E3678" s="472"/>
      <c r="F3678" s="718"/>
      <c r="G3678" s="231">
        <f t="shared" si="124"/>
        <v>0</v>
      </c>
      <c r="I3678" s="472"/>
      <c r="J3678" s="718"/>
      <c r="K3678" s="231">
        <f t="shared" si="125"/>
        <v>0</v>
      </c>
    </row>
    <row r="3679" spans="1:11">
      <c r="A3679" s="381">
        <v>3679</v>
      </c>
      <c r="B3679" s="936" t="s">
        <v>137</v>
      </c>
      <c r="E3679" s="472"/>
      <c r="F3679" s="718"/>
      <c r="G3679" s="231">
        <f t="shared" si="124"/>
        <v>0</v>
      </c>
      <c r="I3679" s="472"/>
      <c r="J3679" s="718"/>
      <c r="K3679" s="231">
        <f t="shared" si="125"/>
        <v>0</v>
      </c>
    </row>
    <row r="3680" spans="1:11">
      <c r="A3680" s="381">
        <v>3680</v>
      </c>
      <c r="B3680" s="936" t="s">
        <v>299</v>
      </c>
      <c r="E3680" s="472"/>
      <c r="F3680" s="718"/>
      <c r="G3680" s="231">
        <f t="shared" si="124"/>
        <v>0</v>
      </c>
      <c r="I3680" s="472"/>
      <c r="J3680" s="718"/>
      <c r="K3680" s="231">
        <f t="shared" si="125"/>
        <v>0</v>
      </c>
    </row>
    <row r="3681" spans="1:11">
      <c r="A3681" s="381">
        <v>3681</v>
      </c>
      <c r="B3681" s="936" t="s">
        <v>1102</v>
      </c>
      <c r="E3681" s="472"/>
      <c r="F3681" s="718"/>
      <c r="G3681" s="231">
        <f t="shared" si="124"/>
        <v>0</v>
      </c>
      <c r="I3681" s="472"/>
      <c r="J3681" s="718"/>
      <c r="K3681" s="231">
        <f t="shared" si="125"/>
        <v>0</v>
      </c>
    </row>
    <row r="3682" spans="1:11">
      <c r="A3682" s="381">
        <v>3682</v>
      </c>
      <c r="B3682" s="936" t="s">
        <v>300</v>
      </c>
      <c r="E3682" s="472"/>
      <c r="F3682" s="718"/>
      <c r="G3682" s="231">
        <f t="shared" si="124"/>
        <v>0</v>
      </c>
      <c r="I3682" s="472"/>
      <c r="J3682" s="718"/>
      <c r="K3682" s="231">
        <f t="shared" si="125"/>
        <v>0</v>
      </c>
    </row>
    <row r="3683" spans="1:11">
      <c r="A3683" s="381">
        <v>3683</v>
      </c>
      <c r="B3683" s="936" t="s">
        <v>301</v>
      </c>
      <c r="E3683" s="472"/>
      <c r="F3683" s="718"/>
      <c r="G3683" s="231">
        <f t="shared" si="124"/>
        <v>0</v>
      </c>
      <c r="I3683" s="472"/>
      <c r="J3683" s="718"/>
      <c r="K3683" s="231">
        <f t="shared" si="125"/>
        <v>0</v>
      </c>
    </row>
    <row r="3684" spans="1:11">
      <c r="A3684" s="381">
        <v>3684</v>
      </c>
      <c r="B3684" s="936" t="s">
        <v>1324</v>
      </c>
      <c r="E3684" s="472"/>
      <c r="F3684" s="718"/>
      <c r="G3684" s="231">
        <f t="shared" si="124"/>
        <v>0</v>
      </c>
      <c r="I3684" s="472"/>
      <c r="J3684" s="718"/>
      <c r="K3684" s="231">
        <f t="shared" si="125"/>
        <v>0</v>
      </c>
    </row>
    <row r="3685" spans="1:11">
      <c r="A3685" s="381">
        <v>3685</v>
      </c>
      <c r="B3685" s="936" t="s">
        <v>302</v>
      </c>
      <c r="E3685" s="472"/>
      <c r="F3685" s="718"/>
      <c r="G3685" s="231">
        <f t="shared" si="124"/>
        <v>0</v>
      </c>
      <c r="I3685" s="472"/>
      <c r="J3685" s="718"/>
      <c r="K3685" s="231">
        <f t="shared" si="125"/>
        <v>0</v>
      </c>
    </row>
    <row r="3686" spans="1:11">
      <c r="A3686" s="381">
        <v>3686</v>
      </c>
      <c r="B3686" s="936" t="s">
        <v>1544</v>
      </c>
      <c r="E3686" s="472"/>
      <c r="F3686" s="718"/>
      <c r="G3686" s="231">
        <f t="shared" si="124"/>
        <v>0</v>
      </c>
      <c r="I3686" s="472"/>
      <c r="J3686" s="718"/>
      <c r="K3686" s="231">
        <f t="shared" si="125"/>
        <v>0</v>
      </c>
    </row>
    <row r="3687" spans="1:11">
      <c r="A3687" s="381">
        <v>3687</v>
      </c>
      <c r="B3687" s="936" t="s">
        <v>1545</v>
      </c>
      <c r="E3687" s="472"/>
      <c r="F3687" s="718"/>
      <c r="G3687" s="231">
        <f t="shared" si="124"/>
        <v>0</v>
      </c>
      <c r="I3687" s="472"/>
      <c r="J3687" s="718"/>
      <c r="K3687" s="231">
        <f t="shared" si="125"/>
        <v>0</v>
      </c>
    </row>
    <row r="3688" spans="1:11">
      <c r="A3688" s="381">
        <v>3688</v>
      </c>
      <c r="B3688" s="936" t="s">
        <v>115</v>
      </c>
      <c r="E3688" s="472"/>
      <c r="F3688" s="718"/>
      <c r="G3688" s="231">
        <f t="shared" si="124"/>
        <v>0</v>
      </c>
      <c r="I3688" s="472"/>
      <c r="J3688" s="718"/>
      <c r="K3688" s="231">
        <f t="shared" si="125"/>
        <v>0</v>
      </c>
    </row>
    <row r="3689" spans="1:11" ht="15.75">
      <c r="A3689" s="381">
        <v>3689</v>
      </c>
      <c r="B3689" s="937" t="s">
        <v>106</v>
      </c>
      <c r="E3689" s="472"/>
      <c r="F3689" s="718"/>
      <c r="G3689" s="231">
        <f t="shared" si="124"/>
        <v>0</v>
      </c>
      <c r="I3689" s="472"/>
      <c r="J3689" s="718"/>
      <c r="K3689" s="231">
        <f t="shared" si="125"/>
        <v>0</v>
      </c>
    </row>
    <row r="3690" spans="1:11" ht="15.75">
      <c r="A3690" s="381">
        <v>3690</v>
      </c>
      <c r="B3690" s="341" t="s">
        <v>582</v>
      </c>
      <c r="E3690" s="472"/>
      <c r="G3690" s="231">
        <f t="shared" si="124"/>
        <v>0</v>
      </c>
      <c r="I3690" s="472"/>
      <c r="K3690" s="231">
        <f t="shared" si="125"/>
        <v>0</v>
      </c>
    </row>
    <row r="3691" spans="1:11" ht="15.75">
      <c r="A3691" s="381">
        <v>3691</v>
      </c>
      <c r="B3691" s="341" t="s">
        <v>583</v>
      </c>
      <c r="E3691" s="472"/>
      <c r="G3691" s="231">
        <f t="shared" si="124"/>
        <v>0</v>
      </c>
      <c r="I3691" s="472"/>
      <c r="K3691" s="231">
        <f t="shared" si="125"/>
        <v>0</v>
      </c>
    </row>
    <row r="3692" spans="1:11" ht="15.75">
      <c r="A3692" s="381">
        <v>3692</v>
      </c>
      <c r="B3692" s="341" t="s">
        <v>1103</v>
      </c>
      <c r="E3692" s="472"/>
      <c r="G3692" s="231">
        <f t="shared" si="124"/>
        <v>0</v>
      </c>
      <c r="I3692" s="472"/>
      <c r="K3692" s="231">
        <f t="shared" si="125"/>
        <v>0</v>
      </c>
    </row>
    <row r="3693" spans="1:11">
      <c r="A3693" s="381">
        <v>3693</v>
      </c>
      <c r="B3693" s="146" t="s">
        <v>319</v>
      </c>
      <c r="E3693" s="472"/>
      <c r="G3693" s="231">
        <f t="shared" si="124"/>
        <v>0</v>
      </c>
      <c r="I3693" s="472"/>
      <c r="K3693" s="231">
        <f t="shared" si="125"/>
        <v>0</v>
      </c>
    </row>
    <row r="3694" spans="1:11">
      <c r="A3694" s="381">
        <v>3694</v>
      </c>
      <c r="B3694" s="637" t="s">
        <v>1220</v>
      </c>
      <c r="D3694" t="s">
        <v>905</v>
      </c>
      <c r="E3694" s="472"/>
      <c r="F3694" s="910">
        <f>'59'!J11</f>
        <v>137838</v>
      </c>
      <c r="G3694" s="231">
        <f t="shared" si="124"/>
        <v>137838</v>
      </c>
      <c r="I3694" s="472"/>
      <c r="J3694" s="910">
        <f>'59'!L11</f>
        <v>173077</v>
      </c>
      <c r="K3694" s="231">
        <f t="shared" si="125"/>
        <v>173077</v>
      </c>
    </row>
    <row r="3695" spans="1:11">
      <c r="A3695" s="381">
        <v>3695</v>
      </c>
      <c r="B3695" s="637" t="s">
        <v>1221</v>
      </c>
      <c r="D3695" t="s">
        <v>905</v>
      </c>
      <c r="E3695" s="472"/>
      <c r="F3695" s="910">
        <f>'59'!J12</f>
        <v>804</v>
      </c>
      <c r="G3695" s="231">
        <f t="shared" si="124"/>
        <v>804</v>
      </c>
      <c r="I3695" s="472"/>
      <c r="J3695" s="910">
        <f>'59'!L12</f>
        <v>689</v>
      </c>
      <c r="K3695" s="231">
        <f t="shared" si="125"/>
        <v>689</v>
      </c>
    </row>
    <row r="3696" spans="1:11">
      <c r="A3696" s="381">
        <v>3696</v>
      </c>
      <c r="B3696" s="637" t="s">
        <v>1222</v>
      </c>
      <c r="D3696" t="s">
        <v>905</v>
      </c>
      <c r="E3696" s="472"/>
      <c r="F3696" s="910">
        <f>'59'!J13</f>
        <v>0</v>
      </c>
      <c r="G3696" s="231">
        <f t="shared" si="124"/>
        <v>0</v>
      </c>
      <c r="I3696" s="472"/>
      <c r="J3696" s="910">
        <f>'59'!L13</f>
        <v>0</v>
      </c>
      <c r="K3696" s="231">
        <f t="shared" si="125"/>
        <v>0</v>
      </c>
    </row>
    <row r="3697" spans="1:11">
      <c r="A3697" s="381">
        <v>3697</v>
      </c>
      <c r="B3697" s="637" t="s">
        <v>1223</v>
      </c>
      <c r="D3697" t="s">
        <v>905</v>
      </c>
      <c r="E3697" s="472"/>
      <c r="F3697" s="910">
        <f>'59'!J14</f>
        <v>0</v>
      </c>
      <c r="G3697" s="231">
        <f t="shared" si="124"/>
        <v>0</v>
      </c>
      <c r="I3697" s="472"/>
      <c r="J3697" s="910">
        <f>'59'!L14</f>
        <v>0</v>
      </c>
      <c r="K3697" s="231">
        <f t="shared" si="125"/>
        <v>0</v>
      </c>
    </row>
    <row r="3698" spans="1:11">
      <c r="A3698" s="381">
        <v>3698</v>
      </c>
      <c r="B3698" s="146" t="s">
        <v>320</v>
      </c>
      <c r="D3698" t="s">
        <v>905</v>
      </c>
      <c r="E3698" s="472"/>
      <c r="F3698" s="910">
        <f>'59'!J15</f>
        <v>0</v>
      </c>
      <c r="G3698" s="231">
        <f t="shared" si="124"/>
        <v>0</v>
      </c>
      <c r="I3698" s="472"/>
      <c r="J3698" s="910">
        <f>'59'!L15</f>
        <v>0</v>
      </c>
      <c r="K3698" s="231">
        <f t="shared" si="125"/>
        <v>0</v>
      </c>
    </row>
    <row r="3699" spans="1:11">
      <c r="A3699" s="381">
        <v>3699</v>
      </c>
      <c r="B3699" s="146" t="s">
        <v>321</v>
      </c>
      <c r="D3699" t="s">
        <v>905</v>
      </c>
      <c r="E3699" s="472"/>
      <c r="F3699" s="910">
        <f>'59'!J16</f>
        <v>0</v>
      </c>
      <c r="G3699" s="231">
        <f t="shared" si="124"/>
        <v>0</v>
      </c>
      <c r="I3699" s="472"/>
      <c r="J3699" s="910">
        <f>'59'!L16</f>
        <v>0</v>
      </c>
      <c r="K3699" s="231">
        <f t="shared" si="125"/>
        <v>0</v>
      </c>
    </row>
    <row r="3700" spans="1:11">
      <c r="A3700" s="381">
        <v>3700</v>
      </c>
      <c r="B3700" s="146" t="s">
        <v>322</v>
      </c>
      <c r="D3700" t="s">
        <v>905</v>
      </c>
      <c r="E3700" s="472"/>
      <c r="F3700" s="910">
        <f>'59'!J17</f>
        <v>2844</v>
      </c>
      <c r="G3700" s="231">
        <f t="shared" si="124"/>
        <v>2844</v>
      </c>
      <c r="I3700" s="472"/>
      <c r="J3700" s="910">
        <f>'59'!L17</f>
        <v>3903</v>
      </c>
      <c r="K3700" s="231">
        <f t="shared" si="125"/>
        <v>3903</v>
      </c>
    </row>
    <row r="3701" spans="1:11">
      <c r="A3701" s="381">
        <v>3701</v>
      </c>
      <c r="B3701" s="146" t="s">
        <v>684</v>
      </c>
      <c r="D3701" t="s">
        <v>905</v>
      </c>
      <c r="E3701" s="472"/>
      <c r="F3701" s="910">
        <f>'59'!J18</f>
        <v>189</v>
      </c>
      <c r="G3701" s="231">
        <f t="shared" si="124"/>
        <v>189</v>
      </c>
      <c r="I3701" s="472"/>
      <c r="J3701" s="910">
        <f>'59'!L18</f>
        <v>120</v>
      </c>
      <c r="K3701" s="231">
        <f t="shared" si="125"/>
        <v>120</v>
      </c>
    </row>
    <row r="3702" spans="1:11">
      <c r="A3702" s="381">
        <v>3702</v>
      </c>
      <c r="B3702" s="146" t="s">
        <v>323</v>
      </c>
      <c r="D3702" t="s">
        <v>905</v>
      </c>
      <c r="E3702" s="472"/>
      <c r="F3702" s="910">
        <f>'59'!J19</f>
        <v>0</v>
      </c>
      <c r="G3702" s="231">
        <f t="shared" si="124"/>
        <v>0</v>
      </c>
      <c r="I3702" s="472"/>
      <c r="J3702" s="910">
        <f>'59'!L19</f>
        <v>0</v>
      </c>
      <c r="K3702" s="231">
        <f t="shared" si="125"/>
        <v>0</v>
      </c>
    </row>
    <row r="3703" spans="1:11" ht="15.75">
      <c r="A3703" s="381">
        <v>3703</v>
      </c>
      <c r="B3703" s="341" t="s">
        <v>324</v>
      </c>
      <c r="D3703" t="s">
        <v>905</v>
      </c>
      <c r="E3703" s="472"/>
      <c r="F3703" s="910">
        <f>'59'!J20</f>
        <v>141675</v>
      </c>
      <c r="G3703" s="231">
        <f t="shared" si="124"/>
        <v>141675</v>
      </c>
      <c r="I3703" s="472"/>
      <c r="J3703" s="910">
        <f>'59'!L20</f>
        <v>177789</v>
      </c>
      <c r="K3703" s="231">
        <f t="shared" si="125"/>
        <v>177789</v>
      </c>
    </row>
    <row r="3704" spans="1:11">
      <c r="A3704" s="381">
        <v>3704</v>
      </c>
      <c r="B3704" s="146" t="s">
        <v>1104</v>
      </c>
      <c r="D3704" t="s">
        <v>905</v>
      </c>
      <c r="E3704" s="472"/>
      <c r="F3704" s="910">
        <f>'59'!J22</f>
        <v>-138778</v>
      </c>
      <c r="G3704" s="231">
        <f t="shared" si="124"/>
        <v>-138778</v>
      </c>
      <c r="I3704" s="472"/>
      <c r="J3704" s="910">
        <f>'59'!L22</f>
        <v>-174008</v>
      </c>
      <c r="K3704" s="231">
        <f t="shared" si="125"/>
        <v>-174008</v>
      </c>
    </row>
    <row r="3705" spans="1:11" ht="15.75">
      <c r="A3705" s="381">
        <v>3705</v>
      </c>
      <c r="B3705" s="341" t="s">
        <v>427</v>
      </c>
      <c r="D3705" t="s">
        <v>905</v>
      </c>
      <c r="E3705" s="472"/>
      <c r="F3705" s="910">
        <f>'59'!J24</f>
        <v>2897</v>
      </c>
      <c r="G3705" s="231">
        <f t="shared" si="124"/>
        <v>2897</v>
      </c>
      <c r="I3705" s="472"/>
      <c r="J3705" s="910">
        <f>'59'!L24</f>
        <v>3781</v>
      </c>
      <c r="K3705" s="231">
        <f t="shared" si="125"/>
        <v>3781</v>
      </c>
    </row>
    <row r="3706" spans="1:11" ht="15.75">
      <c r="A3706" s="381">
        <v>3706</v>
      </c>
      <c r="B3706" s="341" t="s">
        <v>585</v>
      </c>
      <c r="E3706" s="472"/>
      <c r="G3706" s="231">
        <f t="shared" si="124"/>
        <v>0</v>
      </c>
      <c r="I3706" s="472"/>
      <c r="K3706" s="231">
        <f t="shared" si="125"/>
        <v>0</v>
      </c>
    </row>
    <row r="3707" spans="1:11" ht="15.75">
      <c r="A3707" s="381">
        <v>3707</v>
      </c>
      <c r="B3707" s="341" t="s">
        <v>586</v>
      </c>
      <c r="E3707" s="472"/>
      <c r="G3707" s="231">
        <f t="shared" si="124"/>
        <v>0</v>
      </c>
      <c r="I3707" s="472"/>
      <c r="K3707" s="231">
        <f t="shared" si="125"/>
        <v>0</v>
      </c>
    </row>
    <row r="3708" spans="1:11" ht="15.75">
      <c r="A3708" s="381">
        <v>3708</v>
      </c>
      <c r="B3708" s="341" t="s">
        <v>1105</v>
      </c>
      <c r="E3708" s="472"/>
      <c r="G3708" s="231">
        <f t="shared" si="124"/>
        <v>0</v>
      </c>
      <c r="I3708" s="472"/>
      <c r="K3708" s="231">
        <f t="shared" si="125"/>
        <v>0</v>
      </c>
    </row>
    <row r="3709" spans="1:11">
      <c r="A3709" s="381">
        <v>3709</v>
      </c>
      <c r="B3709" s="146" t="s">
        <v>32</v>
      </c>
      <c r="D3709" t="s">
        <v>905</v>
      </c>
      <c r="E3709" s="472"/>
      <c r="F3709" s="910">
        <f>'60'!I36</f>
        <v>7035</v>
      </c>
      <c r="G3709" s="231">
        <f t="shared" si="124"/>
        <v>7035</v>
      </c>
      <c r="I3709" s="472"/>
      <c r="J3709" s="910">
        <f>'60'!K36</f>
        <v>19288</v>
      </c>
      <c r="K3709" s="231">
        <f t="shared" si="125"/>
        <v>19288</v>
      </c>
    </row>
    <row r="3710" spans="1:11">
      <c r="A3710" s="381">
        <v>3710</v>
      </c>
      <c r="B3710" s="146" t="s">
        <v>1460</v>
      </c>
      <c r="E3710" s="472"/>
      <c r="F3710" s="910">
        <f>'60'!I37</f>
        <v>0</v>
      </c>
      <c r="G3710" s="231">
        <f t="shared" si="124"/>
        <v>0</v>
      </c>
      <c r="I3710" s="472"/>
      <c r="J3710" s="910">
        <f>'60'!K37</f>
        <v>0</v>
      </c>
      <c r="K3710" s="231">
        <f t="shared" si="125"/>
        <v>0</v>
      </c>
    </row>
    <row r="3711" spans="1:11">
      <c r="A3711" s="381">
        <v>3711</v>
      </c>
      <c r="B3711" s="146" t="s">
        <v>33</v>
      </c>
      <c r="D3711" t="s">
        <v>905</v>
      </c>
      <c r="E3711" s="472"/>
      <c r="F3711" s="910">
        <f>'60'!I38</f>
        <v>0</v>
      </c>
      <c r="G3711" s="231">
        <f t="shared" si="124"/>
        <v>0</v>
      </c>
      <c r="I3711" s="472"/>
      <c r="J3711" s="910">
        <f>'60'!K38</f>
        <v>0</v>
      </c>
      <c r="K3711" s="231">
        <f t="shared" si="125"/>
        <v>0</v>
      </c>
    </row>
    <row r="3712" spans="1:11" ht="15.75">
      <c r="A3712" s="381">
        <v>3712</v>
      </c>
      <c r="B3712" s="341" t="s">
        <v>106</v>
      </c>
      <c r="D3712" t="s">
        <v>905</v>
      </c>
      <c r="E3712" s="472"/>
      <c r="F3712" s="910">
        <f>'60'!I41</f>
        <v>7035</v>
      </c>
      <c r="G3712" s="231">
        <f t="shared" si="124"/>
        <v>7035</v>
      </c>
      <c r="I3712" s="472"/>
      <c r="J3712" s="910">
        <f>'60'!K41</f>
        <v>19288</v>
      </c>
      <c r="K3712" s="231">
        <f t="shared" si="125"/>
        <v>19288</v>
      </c>
    </row>
    <row r="3713" spans="1:11" ht="15.75">
      <c r="A3713" s="381">
        <v>3713</v>
      </c>
      <c r="B3713" s="341" t="s">
        <v>587</v>
      </c>
      <c r="E3713" s="472"/>
      <c r="G3713" s="231">
        <f t="shared" si="124"/>
        <v>0</v>
      </c>
      <c r="I3713" s="472"/>
      <c r="K3713" s="231">
        <f t="shared" si="125"/>
        <v>0</v>
      </c>
    </row>
    <row r="3714" spans="1:11" ht="15.75">
      <c r="A3714" s="381">
        <v>3714</v>
      </c>
      <c r="B3714" s="341" t="s">
        <v>420</v>
      </c>
      <c r="E3714" s="472"/>
      <c r="G3714" s="231">
        <f t="shared" si="124"/>
        <v>0</v>
      </c>
      <c r="I3714" s="472"/>
      <c r="K3714" s="231">
        <f t="shared" si="125"/>
        <v>0</v>
      </c>
    </row>
    <row r="3715" spans="1:11" ht="15.75">
      <c r="A3715" s="381">
        <v>3715</v>
      </c>
      <c r="B3715" s="341" t="s">
        <v>1024</v>
      </c>
      <c r="E3715" s="472"/>
      <c r="G3715" s="231">
        <f t="shared" si="124"/>
        <v>0</v>
      </c>
      <c r="I3715" s="472"/>
      <c r="K3715" s="231">
        <f t="shared" si="125"/>
        <v>0</v>
      </c>
    </row>
    <row r="3716" spans="1:11" ht="15.75">
      <c r="A3716" s="381">
        <v>3716</v>
      </c>
      <c r="B3716" s="341" t="s">
        <v>176</v>
      </c>
      <c r="E3716" s="472"/>
      <c r="G3716" s="231">
        <f t="shared" si="124"/>
        <v>0</v>
      </c>
      <c r="I3716" s="472"/>
      <c r="K3716" s="231">
        <f t="shared" si="125"/>
        <v>0</v>
      </c>
    </row>
    <row r="3717" spans="1:11">
      <c r="A3717" s="381">
        <v>3717</v>
      </c>
      <c r="B3717" s="146" t="s">
        <v>135</v>
      </c>
      <c r="E3717" s="472"/>
      <c r="F3717" s="910">
        <f>'61'!D19</f>
        <v>118</v>
      </c>
      <c r="G3717" s="231">
        <f t="shared" si="124"/>
        <v>118</v>
      </c>
      <c r="I3717" s="472"/>
      <c r="J3717" s="718"/>
      <c r="K3717" s="231">
        <f t="shared" si="125"/>
        <v>0</v>
      </c>
    </row>
    <row r="3718" spans="1:11">
      <c r="A3718" s="381">
        <v>3718</v>
      </c>
      <c r="B3718" s="146" t="s">
        <v>136</v>
      </c>
      <c r="E3718" s="472"/>
      <c r="F3718" s="910">
        <f>'61'!D20</f>
        <v>20</v>
      </c>
      <c r="G3718" s="231">
        <f t="shared" si="124"/>
        <v>20</v>
      </c>
      <c r="I3718" s="472"/>
      <c r="J3718" s="718"/>
      <c r="K3718" s="231">
        <f t="shared" si="125"/>
        <v>0</v>
      </c>
    </row>
    <row r="3719" spans="1:11">
      <c r="A3719" s="381">
        <v>3719</v>
      </c>
      <c r="B3719" s="146" t="s">
        <v>1106</v>
      </c>
      <c r="E3719" s="472"/>
      <c r="F3719" s="910">
        <f>'61'!D21</f>
        <v>164</v>
      </c>
      <c r="G3719" s="231">
        <f t="shared" si="124"/>
        <v>164</v>
      </c>
      <c r="I3719" s="472"/>
      <c r="J3719" s="718"/>
      <c r="K3719" s="231">
        <f t="shared" si="125"/>
        <v>0</v>
      </c>
    </row>
    <row r="3720" spans="1:11">
      <c r="A3720" s="381">
        <v>3720</v>
      </c>
      <c r="B3720" s="936" t="s">
        <v>1357</v>
      </c>
      <c r="E3720" s="472"/>
      <c r="G3720" s="231">
        <f t="shared" si="124"/>
        <v>0</v>
      </c>
      <c r="I3720" s="472"/>
      <c r="J3720" s="718"/>
      <c r="K3720" s="231">
        <f t="shared" si="125"/>
        <v>0</v>
      </c>
    </row>
    <row r="3721" spans="1:11" ht="15.75">
      <c r="A3721" s="381">
        <v>3721</v>
      </c>
      <c r="B3721" s="341" t="s">
        <v>106</v>
      </c>
      <c r="E3721" s="472"/>
      <c r="F3721" s="910">
        <f>'61'!D23</f>
        <v>302</v>
      </c>
      <c r="G3721" s="231">
        <f t="shared" si="124"/>
        <v>302</v>
      </c>
      <c r="I3721" s="472"/>
      <c r="J3721" s="718"/>
      <c r="K3721" s="231">
        <f t="shared" si="125"/>
        <v>0</v>
      </c>
    </row>
    <row r="3722" spans="1:11" ht="15.75">
      <c r="A3722" s="381">
        <v>3722</v>
      </c>
      <c r="B3722" s="341" t="s">
        <v>370</v>
      </c>
      <c r="E3722" s="472"/>
      <c r="G3722" s="231">
        <f t="shared" si="124"/>
        <v>0</v>
      </c>
      <c r="I3722" s="472"/>
      <c r="J3722" s="718"/>
      <c r="K3722" s="231">
        <f t="shared" si="125"/>
        <v>0</v>
      </c>
    </row>
    <row r="3723" spans="1:11">
      <c r="A3723" s="381">
        <v>3723</v>
      </c>
      <c r="B3723" s="146" t="s">
        <v>135</v>
      </c>
      <c r="E3723" s="472"/>
      <c r="F3723" s="910">
        <f>'61'!F19</f>
        <v>10853972</v>
      </c>
      <c r="G3723" s="231">
        <f t="shared" si="124"/>
        <v>10853972</v>
      </c>
      <c r="I3723" s="472"/>
      <c r="J3723" s="718"/>
      <c r="K3723" s="231">
        <f t="shared" si="125"/>
        <v>0</v>
      </c>
    </row>
    <row r="3724" spans="1:11">
      <c r="A3724" s="381">
        <v>3724</v>
      </c>
      <c r="B3724" s="146" t="s">
        <v>136</v>
      </c>
      <c r="E3724" s="472"/>
      <c r="F3724" s="910">
        <f>'61'!F20</f>
        <v>1082162</v>
      </c>
      <c r="G3724" s="231">
        <f t="shared" si="124"/>
        <v>1082162</v>
      </c>
      <c r="I3724" s="472"/>
      <c r="J3724" s="718"/>
      <c r="K3724" s="231">
        <f t="shared" si="125"/>
        <v>0</v>
      </c>
    </row>
    <row r="3725" spans="1:11">
      <c r="A3725" s="381">
        <v>3725</v>
      </c>
      <c r="B3725" s="146" t="s">
        <v>1106</v>
      </c>
      <c r="E3725" s="472"/>
      <c r="F3725" s="910">
        <f>'61'!F21</f>
        <v>151672</v>
      </c>
      <c r="G3725" s="231">
        <f t="shared" si="124"/>
        <v>151672</v>
      </c>
      <c r="I3725" s="472"/>
      <c r="J3725" s="718"/>
      <c r="K3725" s="231">
        <f t="shared" si="125"/>
        <v>0</v>
      </c>
    </row>
    <row r="3726" spans="1:11">
      <c r="A3726" s="381">
        <v>3726</v>
      </c>
      <c r="B3726" s="936" t="s">
        <v>1357</v>
      </c>
      <c r="E3726" s="472"/>
      <c r="G3726" s="231">
        <f t="shared" si="124"/>
        <v>0</v>
      </c>
      <c r="I3726" s="472"/>
      <c r="J3726" s="718"/>
      <c r="K3726" s="231">
        <f t="shared" si="125"/>
        <v>0</v>
      </c>
    </row>
    <row r="3727" spans="1:11" ht="15.75">
      <c r="A3727" s="381">
        <v>3727</v>
      </c>
      <c r="B3727" s="341" t="s">
        <v>106</v>
      </c>
      <c r="E3727" s="472"/>
      <c r="F3727" s="910">
        <f>'61'!F23</f>
        <v>12087806</v>
      </c>
      <c r="G3727" s="231">
        <f t="shared" ref="G3727:G3790" si="126">F3727-E3727</f>
        <v>12087806</v>
      </c>
      <c r="I3727" s="472"/>
      <c r="J3727" s="718"/>
      <c r="K3727" s="231">
        <f t="shared" ref="K3727:K3790" si="127">J3727-I3727</f>
        <v>0</v>
      </c>
    </row>
    <row r="3728" spans="1:11" ht="15.75">
      <c r="A3728" s="381">
        <v>3728</v>
      </c>
      <c r="B3728" s="341" t="s">
        <v>1107</v>
      </c>
      <c r="E3728" s="472"/>
      <c r="G3728" s="231">
        <f t="shared" si="126"/>
        <v>0</v>
      </c>
      <c r="I3728" s="472"/>
      <c r="K3728" s="231">
        <f t="shared" si="127"/>
        <v>0</v>
      </c>
    </row>
    <row r="3729" spans="1:11" ht="15.75">
      <c r="A3729" s="381">
        <v>3729</v>
      </c>
      <c r="B3729" s="341" t="s">
        <v>327</v>
      </c>
      <c r="E3729" s="472"/>
      <c r="G3729" s="231">
        <f t="shared" si="126"/>
        <v>0</v>
      </c>
      <c r="I3729" s="472"/>
      <c r="K3729" s="231">
        <f t="shared" si="127"/>
        <v>0</v>
      </c>
    </row>
    <row r="3730" spans="1:11" ht="15.75">
      <c r="A3730" s="381">
        <v>3730</v>
      </c>
      <c r="B3730" s="341" t="s">
        <v>700</v>
      </c>
      <c r="E3730" s="472"/>
      <c r="G3730" s="231">
        <f t="shared" si="126"/>
        <v>0</v>
      </c>
      <c r="I3730" s="472"/>
      <c r="K3730" s="231">
        <f t="shared" si="127"/>
        <v>0</v>
      </c>
    </row>
    <row r="3731" spans="1:11" ht="15.75">
      <c r="A3731" s="381">
        <v>3731</v>
      </c>
      <c r="B3731" s="341" t="s">
        <v>1025</v>
      </c>
      <c r="E3731" s="472"/>
      <c r="G3731" s="231">
        <f t="shared" si="126"/>
        <v>0</v>
      </c>
      <c r="I3731" s="472"/>
      <c r="K3731" s="231">
        <f t="shared" si="127"/>
        <v>0</v>
      </c>
    </row>
    <row r="3732" spans="1:11">
      <c r="A3732" s="381">
        <v>3732</v>
      </c>
      <c r="B3732" s="146" t="s">
        <v>328</v>
      </c>
      <c r="D3732" t="s">
        <v>905</v>
      </c>
      <c r="E3732" s="472"/>
      <c r="F3732" s="1068">
        <f>'62'!G12</f>
        <v>0</v>
      </c>
      <c r="G3732" s="231">
        <f t="shared" si="126"/>
        <v>0</v>
      </c>
      <c r="I3732" s="472"/>
      <c r="J3732" s="1068">
        <f>'62'!G43</f>
        <v>0</v>
      </c>
      <c r="K3732" s="231">
        <f t="shared" si="127"/>
        <v>0</v>
      </c>
    </row>
    <row r="3733" spans="1:11">
      <c r="A3733" s="381">
        <v>3733</v>
      </c>
      <c r="B3733" s="146" t="s">
        <v>188</v>
      </c>
      <c r="D3733" t="s">
        <v>905</v>
      </c>
      <c r="E3733" s="472"/>
      <c r="F3733" s="1068">
        <f>'62'!G13</f>
        <v>0</v>
      </c>
      <c r="G3733" s="231">
        <f t="shared" si="126"/>
        <v>0</v>
      </c>
      <c r="I3733" s="472"/>
      <c r="J3733" s="1068">
        <f>'62'!G44</f>
        <v>0</v>
      </c>
      <c r="K3733" s="231">
        <f t="shared" si="127"/>
        <v>0</v>
      </c>
    </row>
    <row r="3734" spans="1:11">
      <c r="A3734" s="381">
        <v>3734</v>
      </c>
      <c r="B3734" s="146" t="s">
        <v>329</v>
      </c>
      <c r="D3734" t="s">
        <v>905</v>
      </c>
      <c r="E3734" s="472"/>
      <c r="F3734" s="1068">
        <f>'62'!G14</f>
        <v>0</v>
      </c>
      <c r="G3734" s="231">
        <f t="shared" si="126"/>
        <v>0</v>
      </c>
      <c r="I3734" s="472"/>
      <c r="J3734" s="1068">
        <f>'62'!G45</f>
        <v>0</v>
      </c>
      <c r="K3734" s="231">
        <f t="shared" si="127"/>
        <v>0</v>
      </c>
    </row>
    <row r="3735" spans="1:11">
      <c r="A3735" s="381">
        <v>3735</v>
      </c>
      <c r="B3735" s="146" t="s">
        <v>330</v>
      </c>
      <c r="D3735" t="s">
        <v>905</v>
      </c>
      <c r="E3735" s="472"/>
      <c r="F3735" s="1068">
        <f>'62'!G15</f>
        <v>0</v>
      </c>
      <c r="G3735" s="231">
        <f t="shared" si="126"/>
        <v>0</v>
      </c>
      <c r="I3735" s="472"/>
      <c r="J3735" s="1068">
        <f>'62'!G46</f>
        <v>0</v>
      </c>
      <c r="K3735" s="231">
        <f t="shared" si="127"/>
        <v>0</v>
      </c>
    </row>
    <row r="3736" spans="1:11" ht="15.75">
      <c r="A3736" s="381">
        <v>3736</v>
      </c>
      <c r="B3736" s="341" t="s">
        <v>184</v>
      </c>
      <c r="D3736" t="s">
        <v>905</v>
      </c>
      <c r="E3736" s="472"/>
      <c r="F3736" s="1068">
        <f>'62'!G16</f>
        <v>0</v>
      </c>
      <c r="G3736" s="231">
        <f t="shared" si="126"/>
        <v>0</v>
      </c>
      <c r="I3736" s="472"/>
      <c r="J3736" s="1068">
        <f>'62'!G47</f>
        <v>0</v>
      </c>
      <c r="K3736" s="231">
        <f t="shared" si="127"/>
        <v>0</v>
      </c>
    </row>
    <row r="3737" spans="1:11">
      <c r="A3737" s="381">
        <v>3737</v>
      </c>
      <c r="B3737" s="146" t="s">
        <v>332</v>
      </c>
      <c r="E3737" s="472"/>
      <c r="G3737" s="231">
        <f t="shared" si="126"/>
        <v>0</v>
      </c>
      <c r="I3737" s="472"/>
      <c r="K3737" s="231">
        <f t="shared" si="127"/>
        <v>0</v>
      </c>
    </row>
    <row r="3738" spans="1:11">
      <c r="A3738" s="381">
        <v>3738</v>
      </c>
      <c r="B3738" s="146" t="s">
        <v>1026</v>
      </c>
      <c r="D3738" t="s">
        <v>905</v>
      </c>
      <c r="E3738" s="472"/>
      <c r="F3738" s="1068">
        <f>'62'!G19</f>
        <v>0</v>
      </c>
      <c r="G3738" s="231">
        <f t="shared" si="126"/>
        <v>0</v>
      </c>
      <c r="I3738" s="472"/>
      <c r="J3738" s="1068">
        <f>'62'!G50</f>
        <v>0</v>
      </c>
      <c r="K3738" s="231">
        <f t="shared" si="127"/>
        <v>0</v>
      </c>
    </row>
    <row r="3739" spans="1:11">
      <c r="A3739" s="381">
        <v>3739</v>
      </c>
      <c r="B3739" s="146" t="s">
        <v>1027</v>
      </c>
      <c r="D3739" t="s">
        <v>905</v>
      </c>
      <c r="E3739" s="472"/>
      <c r="F3739" s="1068">
        <f>'62'!G20</f>
        <v>0</v>
      </c>
      <c r="G3739" s="231">
        <f t="shared" si="126"/>
        <v>0</v>
      </c>
      <c r="I3739" s="472"/>
      <c r="J3739" s="1068">
        <f>'62'!G51</f>
        <v>0</v>
      </c>
      <c r="K3739" s="231">
        <f t="shared" si="127"/>
        <v>0</v>
      </c>
    </row>
    <row r="3740" spans="1:11">
      <c r="A3740" s="381">
        <v>3740</v>
      </c>
      <c r="B3740" s="146" t="s">
        <v>106</v>
      </c>
      <c r="D3740" t="s">
        <v>905</v>
      </c>
      <c r="E3740" s="472"/>
      <c r="F3740" s="1068">
        <f>'62'!G21</f>
        <v>0</v>
      </c>
      <c r="G3740" s="231">
        <f t="shared" si="126"/>
        <v>0</v>
      </c>
      <c r="I3740" s="472"/>
      <c r="J3740" s="1068">
        <f>'62'!G52</f>
        <v>0</v>
      </c>
      <c r="K3740" s="231">
        <f t="shared" si="127"/>
        <v>0</v>
      </c>
    </row>
    <row r="3741" spans="1:11" ht="15.75">
      <c r="A3741" s="381">
        <v>3741</v>
      </c>
      <c r="B3741" s="341" t="s">
        <v>331</v>
      </c>
      <c r="E3741" s="472"/>
      <c r="G3741" s="231">
        <f t="shared" si="126"/>
        <v>0</v>
      </c>
      <c r="I3741" s="472"/>
      <c r="K3741" s="231">
        <f t="shared" si="127"/>
        <v>0</v>
      </c>
    </row>
    <row r="3742" spans="1:11">
      <c r="A3742" s="381">
        <v>3742</v>
      </c>
      <c r="B3742" s="146" t="s">
        <v>328</v>
      </c>
      <c r="D3742" t="s">
        <v>905</v>
      </c>
      <c r="E3742" s="472"/>
      <c r="F3742" s="1068">
        <f>'62'!G24</f>
        <v>0</v>
      </c>
      <c r="G3742" s="231">
        <f t="shared" si="126"/>
        <v>0</v>
      </c>
      <c r="I3742" s="472"/>
      <c r="J3742" s="1068">
        <f>'62'!G55</f>
        <v>0</v>
      </c>
      <c r="K3742" s="231">
        <f t="shared" si="127"/>
        <v>0</v>
      </c>
    </row>
    <row r="3743" spans="1:11">
      <c r="A3743" s="381">
        <v>3743</v>
      </c>
      <c r="B3743" s="146" t="s">
        <v>188</v>
      </c>
      <c r="D3743" t="s">
        <v>905</v>
      </c>
      <c r="E3743" s="472"/>
      <c r="F3743" s="1068">
        <f>'62'!G25</f>
        <v>0</v>
      </c>
      <c r="G3743" s="231">
        <f t="shared" si="126"/>
        <v>0</v>
      </c>
      <c r="I3743" s="472"/>
      <c r="J3743" s="1068">
        <f>'62'!G56</f>
        <v>0</v>
      </c>
      <c r="K3743" s="231">
        <f t="shared" si="127"/>
        <v>0</v>
      </c>
    </row>
    <row r="3744" spans="1:11">
      <c r="A3744" s="381">
        <v>3744</v>
      </c>
      <c r="B3744" s="146" t="s">
        <v>329</v>
      </c>
      <c r="D3744" t="s">
        <v>905</v>
      </c>
      <c r="E3744" s="472"/>
      <c r="F3744" s="1068">
        <f>'62'!G26</f>
        <v>0</v>
      </c>
      <c r="G3744" s="231">
        <f t="shared" si="126"/>
        <v>0</v>
      </c>
      <c r="I3744" s="472"/>
      <c r="J3744" s="1068">
        <f>'62'!G57</f>
        <v>0</v>
      </c>
      <c r="K3744" s="231">
        <f t="shared" si="127"/>
        <v>0</v>
      </c>
    </row>
    <row r="3745" spans="1:11" ht="15.75">
      <c r="A3745" s="381">
        <v>3745</v>
      </c>
      <c r="B3745" s="341" t="s">
        <v>184</v>
      </c>
      <c r="D3745" t="s">
        <v>905</v>
      </c>
      <c r="E3745" s="472"/>
      <c r="F3745" s="1068">
        <f>'62'!G27</f>
        <v>0</v>
      </c>
      <c r="G3745" s="231">
        <f t="shared" si="126"/>
        <v>0</v>
      </c>
      <c r="I3745" s="472"/>
      <c r="J3745" s="1068">
        <f>'62'!G58</f>
        <v>0</v>
      </c>
      <c r="K3745" s="231">
        <f t="shared" si="127"/>
        <v>0</v>
      </c>
    </row>
    <row r="3746" spans="1:11">
      <c r="A3746" s="381">
        <v>3746</v>
      </c>
      <c r="B3746" s="146" t="s">
        <v>332</v>
      </c>
      <c r="E3746" s="472"/>
      <c r="G3746" s="231">
        <f t="shared" si="126"/>
        <v>0</v>
      </c>
      <c r="I3746" s="472"/>
      <c r="K3746" s="231">
        <f t="shared" si="127"/>
        <v>0</v>
      </c>
    </row>
    <row r="3747" spans="1:11">
      <c r="A3747" s="381">
        <v>3747</v>
      </c>
      <c r="B3747" s="146" t="s">
        <v>1026</v>
      </c>
      <c r="D3747" t="s">
        <v>905</v>
      </c>
      <c r="E3747" s="472"/>
      <c r="F3747" s="1068">
        <f>'62'!G30</f>
        <v>0</v>
      </c>
      <c r="G3747" s="231">
        <f t="shared" si="126"/>
        <v>0</v>
      </c>
      <c r="I3747" s="472"/>
      <c r="J3747" s="1068">
        <f>'62'!G61</f>
        <v>0</v>
      </c>
      <c r="K3747" s="231">
        <f t="shared" si="127"/>
        <v>0</v>
      </c>
    </row>
    <row r="3748" spans="1:11">
      <c r="A3748" s="381">
        <v>3748</v>
      </c>
      <c r="B3748" s="146" t="s">
        <v>1027</v>
      </c>
      <c r="D3748" t="s">
        <v>905</v>
      </c>
      <c r="E3748" s="472"/>
      <c r="F3748" s="1068">
        <f>'62'!G31</f>
        <v>0</v>
      </c>
      <c r="G3748" s="231">
        <f t="shared" si="126"/>
        <v>0</v>
      </c>
      <c r="I3748" s="472"/>
      <c r="J3748" s="1068">
        <f>'62'!G62</f>
        <v>0</v>
      </c>
      <c r="K3748" s="231">
        <f t="shared" si="127"/>
        <v>0</v>
      </c>
    </row>
    <row r="3749" spans="1:11" ht="15.75">
      <c r="A3749" s="381">
        <v>3749</v>
      </c>
      <c r="B3749" s="341" t="s">
        <v>106</v>
      </c>
      <c r="D3749" t="s">
        <v>905</v>
      </c>
      <c r="E3749" s="472"/>
      <c r="F3749" s="1068">
        <f>'62'!G32</f>
        <v>0</v>
      </c>
      <c r="G3749" s="231">
        <f t="shared" si="126"/>
        <v>0</v>
      </c>
      <c r="I3749" s="472"/>
      <c r="J3749" s="1068">
        <f>'62'!G63</f>
        <v>0</v>
      </c>
      <c r="K3749" s="231">
        <f t="shared" si="127"/>
        <v>0</v>
      </c>
    </row>
    <row r="3750" spans="1:11" ht="15.75">
      <c r="A3750" s="381">
        <v>3750</v>
      </c>
      <c r="B3750" s="341" t="s">
        <v>702</v>
      </c>
      <c r="E3750" s="472"/>
      <c r="G3750" s="231">
        <f t="shared" si="126"/>
        <v>0</v>
      </c>
      <c r="I3750" s="472"/>
      <c r="K3750" s="231">
        <f t="shared" si="127"/>
        <v>0</v>
      </c>
    </row>
    <row r="3751" spans="1:11" ht="15.75">
      <c r="A3751" s="381">
        <v>3751</v>
      </c>
      <c r="B3751" s="341" t="s">
        <v>1025</v>
      </c>
      <c r="E3751" s="472"/>
      <c r="G3751" s="231">
        <f t="shared" si="126"/>
        <v>0</v>
      </c>
      <c r="I3751" s="472"/>
      <c r="K3751" s="231">
        <f t="shared" si="127"/>
        <v>0</v>
      </c>
    </row>
    <row r="3752" spans="1:11">
      <c r="A3752" s="381">
        <v>3752</v>
      </c>
      <c r="B3752" s="146" t="s">
        <v>328</v>
      </c>
      <c r="D3752" t="s">
        <v>905</v>
      </c>
      <c r="E3752" s="472"/>
      <c r="F3752" s="1068">
        <f>'62'!I12</f>
        <v>3322</v>
      </c>
      <c r="G3752" s="231">
        <f t="shared" si="126"/>
        <v>3322</v>
      </c>
      <c r="I3752" s="472"/>
      <c r="J3752" s="1068">
        <f>'62'!I43</f>
        <v>1550</v>
      </c>
      <c r="K3752" s="231">
        <f t="shared" si="127"/>
        <v>1550</v>
      </c>
    </row>
    <row r="3753" spans="1:11">
      <c r="A3753" s="381">
        <v>3753</v>
      </c>
      <c r="B3753" s="146" t="s">
        <v>188</v>
      </c>
      <c r="D3753" t="s">
        <v>905</v>
      </c>
      <c r="E3753" s="472"/>
      <c r="F3753" s="1068">
        <f>'62'!I13</f>
        <v>12842.23</v>
      </c>
      <c r="G3753" s="231">
        <f t="shared" si="126"/>
        <v>12842.23</v>
      </c>
      <c r="I3753" s="472"/>
      <c r="J3753" s="1068">
        <f>'62'!I44</f>
        <v>5898</v>
      </c>
      <c r="K3753" s="231">
        <f t="shared" si="127"/>
        <v>5898</v>
      </c>
    </row>
    <row r="3754" spans="1:11">
      <c r="A3754" s="381">
        <v>3754</v>
      </c>
      <c r="B3754" s="146" t="s">
        <v>329</v>
      </c>
      <c r="D3754" t="s">
        <v>905</v>
      </c>
      <c r="E3754" s="472"/>
      <c r="F3754" s="1068">
        <f>'62'!I14</f>
        <v>13222.4</v>
      </c>
      <c r="G3754" s="231">
        <f t="shared" si="126"/>
        <v>13222.4</v>
      </c>
      <c r="I3754" s="472"/>
      <c r="J3754" s="1068">
        <f>'62'!I45</f>
        <v>6749</v>
      </c>
      <c r="K3754" s="231">
        <f t="shared" si="127"/>
        <v>6749</v>
      </c>
    </row>
    <row r="3755" spans="1:11">
      <c r="A3755" s="381">
        <v>3755</v>
      </c>
      <c r="B3755" s="146" t="s">
        <v>330</v>
      </c>
      <c r="D3755" t="s">
        <v>905</v>
      </c>
      <c r="E3755" s="472"/>
      <c r="F3755" s="1068">
        <f>'62'!I15</f>
        <v>-3038</v>
      </c>
      <c r="G3755" s="231">
        <f t="shared" si="126"/>
        <v>-3038</v>
      </c>
      <c r="I3755" s="472"/>
      <c r="J3755" s="1068">
        <f>'62'!I46</f>
        <v>-724</v>
      </c>
      <c r="K3755" s="231">
        <f t="shared" si="127"/>
        <v>-724</v>
      </c>
    </row>
    <row r="3756" spans="1:11" ht="15.75">
      <c r="A3756" s="381">
        <v>3756</v>
      </c>
      <c r="B3756" s="341" t="s">
        <v>184</v>
      </c>
      <c r="D3756" t="s">
        <v>905</v>
      </c>
      <c r="E3756" s="472"/>
      <c r="F3756" s="1068">
        <f>'62'!I16</f>
        <v>26348.629999999997</v>
      </c>
      <c r="G3756" s="231">
        <f t="shared" si="126"/>
        <v>26348.629999999997</v>
      </c>
      <c r="I3756" s="472"/>
      <c r="J3756" s="1068">
        <f>'62'!I47</f>
        <v>13473</v>
      </c>
      <c r="K3756" s="231">
        <f t="shared" si="127"/>
        <v>13473</v>
      </c>
    </row>
    <row r="3757" spans="1:11">
      <c r="A3757" s="381">
        <v>3757</v>
      </c>
      <c r="B3757" s="146" t="s">
        <v>332</v>
      </c>
      <c r="E3757" s="472"/>
      <c r="G3757" s="231">
        <f t="shared" si="126"/>
        <v>0</v>
      </c>
      <c r="I3757" s="472"/>
      <c r="K3757" s="231">
        <f t="shared" si="127"/>
        <v>0</v>
      </c>
    </row>
    <row r="3758" spans="1:11">
      <c r="A3758" s="381">
        <v>3758</v>
      </c>
      <c r="B3758" s="146" t="s">
        <v>1026</v>
      </c>
      <c r="D3758" t="s">
        <v>905</v>
      </c>
      <c r="E3758" s="472"/>
      <c r="F3758" s="1068">
        <f>'62'!I19</f>
        <v>2736.28</v>
      </c>
      <c r="G3758" s="231">
        <f t="shared" si="126"/>
        <v>2736.28</v>
      </c>
      <c r="I3758" s="472"/>
      <c r="J3758" s="1068">
        <f>'62'!I50</f>
        <v>1430</v>
      </c>
      <c r="K3758" s="231">
        <f t="shared" si="127"/>
        <v>1430</v>
      </c>
    </row>
    <row r="3759" spans="1:11">
      <c r="A3759" s="381">
        <v>3759</v>
      </c>
      <c r="B3759" s="146" t="s">
        <v>1027</v>
      </c>
      <c r="D3759" t="s">
        <v>905</v>
      </c>
      <c r="E3759" s="472"/>
      <c r="F3759" s="1068">
        <f>'62'!I20</f>
        <v>23613</v>
      </c>
      <c r="G3759" s="231">
        <f t="shared" si="126"/>
        <v>23613</v>
      </c>
      <c r="I3759" s="472"/>
      <c r="J3759" s="1068">
        <f>'62'!I51</f>
        <v>12043</v>
      </c>
      <c r="K3759" s="231">
        <f t="shared" si="127"/>
        <v>12043</v>
      </c>
    </row>
    <row r="3760" spans="1:11">
      <c r="A3760" s="381">
        <v>3760</v>
      </c>
      <c r="B3760" s="146" t="s">
        <v>106</v>
      </c>
      <c r="D3760" t="s">
        <v>905</v>
      </c>
      <c r="E3760" s="472"/>
      <c r="F3760" s="1068">
        <f>'62'!I21</f>
        <v>26349.279999999999</v>
      </c>
      <c r="G3760" s="231">
        <f t="shared" si="126"/>
        <v>26349.279999999999</v>
      </c>
      <c r="I3760" s="472"/>
      <c r="J3760" s="1068">
        <f>'62'!I52</f>
        <v>13473</v>
      </c>
      <c r="K3760" s="231">
        <f t="shared" si="127"/>
        <v>13473</v>
      </c>
    </row>
    <row r="3761" spans="1:11" ht="15.75">
      <c r="A3761" s="381">
        <v>3761</v>
      </c>
      <c r="B3761" s="341" t="s">
        <v>331</v>
      </c>
      <c r="E3761" s="472"/>
      <c r="G3761" s="231">
        <f t="shared" si="126"/>
        <v>0</v>
      </c>
      <c r="I3761" s="472"/>
      <c r="K3761" s="231">
        <f t="shared" si="127"/>
        <v>0</v>
      </c>
    </row>
    <row r="3762" spans="1:11">
      <c r="A3762" s="381">
        <v>3762</v>
      </c>
      <c r="B3762" s="146" t="s">
        <v>328</v>
      </c>
      <c r="D3762" t="s">
        <v>905</v>
      </c>
      <c r="E3762" s="472"/>
      <c r="F3762" s="1068">
        <f>'62'!I24</f>
        <v>2736.28</v>
      </c>
      <c r="G3762" s="231">
        <f t="shared" si="126"/>
        <v>2736.28</v>
      </c>
      <c r="I3762" s="472"/>
      <c r="J3762" s="1068">
        <f>'62'!I55</f>
        <v>1430</v>
      </c>
      <c r="K3762" s="231">
        <f t="shared" si="127"/>
        <v>1430</v>
      </c>
    </row>
    <row r="3763" spans="1:11">
      <c r="A3763" s="381">
        <v>3763</v>
      </c>
      <c r="B3763" s="146" t="s">
        <v>188</v>
      </c>
      <c r="D3763" t="s">
        <v>905</v>
      </c>
      <c r="E3763" s="472"/>
      <c r="F3763" s="1068">
        <f>'62'!I25</f>
        <v>11137</v>
      </c>
      <c r="G3763" s="231">
        <f t="shared" si="126"/>
        <v>11137</v>
      </c>
      <c r="I3763" s="472"/>
      <c r="J3763" s="1068">
        <f>'62'!I56</f>
        <v>5551</v>
      </c>
      <c r="K3763" s="231">
        <f t="shared" si="127"/>
        <v>5551</v>
      </c>
    </row>
    <row r="3764" spans="1:11">
      <c r="A3764" s="381">
        <v>3764</v>
      </c>
      <c r="B3764" s="146" t="s">
        <v>329</v>
      </c>
      <c r="D3764" t="s">
        <v>905</v>
      </c>
      <c r="E3764" s="472"/>
      <c r="F3764" s="1068">
        <f>'62'!I26</f>
        <v>12476</v>
      </c>
      <c r="G3764" s="231">
        <f t="shared" si="126"/>
        <v>12476</v>
      </c>
      <c r="I3764" s="472"/>
      <c r="J3764" s="1068">
        <f>'62'!I57</f>
        <v>6492</v>
      </c>
      <c r="K3764" s="231">
        <f t="shared" si="127"/>
        <v>6492</v>
      </c>
    </row>
    <row r="3765" spans="1:11" ht="15.75">
      <c r="A3765" s="381">
        <v>3765</v>
      </c>
      <c r="B3765" s="341" t="s">
        <v>184</v>
      </c>
      <c r="D3765" t="s">
        <v>905</v>
      </c>
      <c r="E3765" s="472"/>
      <c r="F3765" s="1068">
        <f>'62'!I27</f>
        <v>26349.279999999999</v>
      </c>
      <c r="G3765" s="231">
        <f t="shared" si="126"/>
        <v>26349.279999999999</v>
      </c>
      <c r="I3765" s="472"/>
      <c r="J3765" s="1068">
        <f>'62'!I58</f>
        <v>13473</v>
      </c>
      <c r="K3765" s="231">
        <f t="shared" si="127"/>
        <v>13473</v>
      </c>
    </row>
    <row r="3766" spans="1:11">
      <c r="A3766" s="381">
        <v>3766</v>
      </c>
      <c r="B3766" s="146" t="s">
        <v>332</v>
      </c>
      <c r="E3766" s="472"/>
      <c r="G3766" s="231">
        <f t="shared" si="126"/>
        <v>0</v>
      </c>
      <c r="I3766" s="472"/>
      <c r="K3766" s="231">
        <f t="shared" si="127"/>
        <v>0</v>
      </c>
    </row>
    <row r="3767" spans="1:11">
      <c r="A3767" s="381">
        <v>3767</v>
      </c>
      <c r="B3767" s="146" t="s">
        <v>1026</v>
      </c>
      <c r="D3767" t="s">
        <v>905</v>
      </c>
      <c r="E3767" s="472"/>
      <c r="F3767" s="1068">
        <f>'62'!I30</f>
        <v>2736.28</v>
      </c>
      <c r="G3767" s="231">
        <f t="shared" si="126"/>
        <v>2736.28</v>
      </c>
      <c r="I3767" s="472"/>
      <c r="J3767" s="1068">
        <f>'62'!I61</f>
        <v>1430</v>
      </c>
      <c r="K3767" s="231">
        <f t="shared" si="127"/>
        <v>1430</v>
      </c>
    </row>
    <row r="3768" spans="1:11">
      <c r="A3768" s="381">
        <v>3768</v>
      </c>
      <c r="B3768" s="146" t="s">
        <v>1027</v>
      </c>
      <c r="D3768" t="s">
        <v>905</v>
      </c>
      <c r="E3768" s="472"/>
      <c r="F3768" s="1068">
        <f>'62'!I31</f>
        <v>23613</v>
      </c>
      <c r="G3768" s="231">
        <f t="shared" si="126"/>
        <v>23613</v>
      </c>
      <c r="I3768" s="472"/>
      <c r="J3768" s="1068">
        <f>'62'!I62</f>
        <v>12043</v>
      </c>
      <c r="K3768" s="231">
        <f t="shared" si="127"/>
        <v>12043</v>
      </c>
    </row>
    <row r="3769" spans="1:11" ht="15.75">
      <c r="A3769" s="381">
        <v>3769</v>
      </c>
      <c r="B3769" s="341" t="s">
        <v>106</v>
      </c>
      <c r="D3769" t="s">
        <v>905</v>
      </c>
      <c r="E3769" s="472"/>
      <c r="F3769" s="1068">
        <f>'62'!I32</f>
        <v>26349.279999999999</v>
      </c>
      <c r="G3769" s="231">
        <f t="shared" si="126"/>
        <v>26349.279999999999</v>
      </c>
      <c r="I3769" s="472"/>
      <c r="J3769" s="1068">
        <f>'62'!I63</f>
        <v>13473</v>
      </c>
      <c r="K3769" s="231">
        <f t="shared" si="127"/>
        <v>13473</v>
      </c>
    </row>
    <row r="3770" spans="1:11" ht="15.75">
      <c r="A3770" s="381">
        <v>3770</v>
      </c>
      <c r="B3770" s="341" t="s">
        <v>703</v>
      </c>
      <c r="E3770" s="472"/>
      <c r="G3770" s="231">
        <f t="shared" si="126"/>
        <v>0</v>
      </c>
      <c r="I3770" s="472"/>
      <c r="K3770" s="231">
        <f t="shared" si="127"/>
        <v>0</v>
      </c>
    </row>
    <row r="3771" spans="1:11" ht="15.75">
      <c r="A3771" s="381">
        <v>3771</v>
      </c>
      <c r="B3771" s="341" t="s">
        <v>1025</v>
      </c>
      <c r="E3771" s="472"/>
      <c r="G3771" s="231">
        <f t="shared" si="126"/>
        <v>0</v>
      </c>
      <c r="I3771" s="472"/>
      <c r="K3771" s="231">
        <f t="shared" si="127"/>
        <v>0</v>
      </c>
    </row>
    <row r="3772" spans="1:11">
      <c r="A3772" s="381">
        <v>3772</v>
      </c>
      <c r="B3772" s="146" t="s">
        <v>328</v>
      </c>
      <c r="D3772" t="s">
        <v>905</v>
      </c>
      <c r="E3772" s="472"/>
      <c r="F3772" s="1068">
        <f>'62'!K12</f>
        <v>1186</v>
      </c>
      <c r="G3772" s="231">
        <f t="shared" si="126"/>
        <v>1186</v>
      </c>
      <c r="I3772" s="472"/>
      <c r="J3772" s="1068">
        <f>'62'!K43</f>
        <v>911</v>
      </c>
      <c r="K3772" s="231">
        <f t="shared" si="127"/>
        <v>911</v>
      </c>
    </row>
    <row r="3773" spans="1:11">
      <c r="A3773" s="381">
        <v>3773</v>
      </c>
      <c r="B3773" s="146" t="s">
        <v>188</v>
      </c>
      <c r="D3773" t="s">
        <v>905</v>
      </c>
      <c r="E3773" s="472"/>
      <c r="F3773" s="1068">
        <f>'62'!K13</f>
        <v>1999.38</v>
      </c>
      <c r="G3773" s="231">
        <f t="shared" si="126"/>
        <v>1999.38</v>
      </c>
      <c r="I3773" s="472"/>
      <c r="J3773" s="1068">
        <f>'62'!K44</f>
        <v>1299</v>
      </c>
      <c r="K3773" s="231">
        <f t="shared" si="127"/>
        <v>1299</v>
      </c>
    </row>
    <row r="3774" spans="1:11">
      <c r="A3774" s="381">
        <v>3774</v>
      </c>
      <c r="B3774" s="146" t="s">
        <v>329</v>
      </c>
      <c r="D3774" t="s">
        <v>905</v>
      </c>
      <c r="E3774" s="472"/>
      <c r="F3774" s="1068">
        <f>'62'!K14</f>
        <v>1221.21</v>
      </c>
      <c r="G3774" s="231">
        <f t="shared" si="126"/>
        <v>1221.21</v>
      </c>
      <c r="I3774" s="472"/>
      <c r="J3774" s="1068">
        <f>'62'!K45</f>
        <v>0</v>
      </c>
      <c r="K3774" s="231">
        <f t="shared" si="127"/>
        <v>0</v>
      </c>
    </row>
    <row r="3775" spans="1:11">
      <c r="A3775" s="381">
        <v>3775</v>
      </c>
      <c r="B3775" s="146" t="s">
        <v>330</v>
      </c>
      <c r="D3775" t="s">
        <v>905</v>
      </c>
      <c r="E3775" s="472"/>
      <c r="F3775" s="1068">
        <f>'62'!K15</f>
        <v>-474</v>
      </c>
      <c r="G3775" s="231">
        <f t="shared" si="126"/>
        <v>-474</v>
      </c>
      <c r="I3775" s="472"/>
      <c r="J3775" s="1068">
        <f>'62'!K46</f>
        <v>-28</v>
      </c>
      <c r="K3775" s="231">
        <f t="shared" si="127"/>
        <v>-28</v>
      </c>
    </row>
    <row r="3776" spans="1:11" ht="15.75">
      <c r="A3776" s="381">
        <v>3776</v>
      </c>
      <c r="B3776" s="341" t="s">
        <v>184</v>
      </c>
      <c r="D3776" t="s">
        <v>905</v>
      </c>
      <c r="E3776" s="472"/>
      <c r="F3776" s="1068">
        <f>'62'!K16</f>
        <v>3932.59</v>
      </c>
      <c r="G3776" s="231">
        <f t="shared" si="126"/>
        <v>3932.59</v>
      </c>
      <c r="I3776" s="472"/>
      <c r="J3776" s="1068">
        <f>'62'!K47</f>
        <v>2182</v>
      </c>
      <c r="K3776" s="231">
        <f t="shared" si="127"/>
        <v>2182</v>
      </c>
    </row>
    <row r="3777" spans="1:11">
      <c r="A3777" s="381">
        <v>3777</v>
      </c>
      <c r="B3777" s="146" t="s">
        <v>332</v>
      </c>
      <c r="E3777" s="472"/>
      <c r="G3777" s="231">
        <f t="shared" si="126"/>
        <v>0</v>
      </c>
      <c r="I3777" s="472"/>
      <c r="K3777" s="231">
        <f t="shared" si="127"/>
        <v>0</v>
      </c>
    </row>
    <row r="3778" spans="1:11">
      <c r="A3778" s="381">
        <v>3778</v>
      </c>
      <c r="B3778" s="146" t="s">
        <v>1026</v>
      </c>
      <c r="D3778" t="s">
        <v>905</v>
      </c>
      <c r="E3778" s="472"/>
      <c r="F3778" s="1068">
        <f>'62'!K19</f>
        <v>1080.31</v>
      </c>
      <c r="G3778" s="231">
        <f t="shared" si="126"/>
        <v>1080.31</v>
      </c>
      <c r="I3778" s="472"/>
      <c r="J3778" s="1068">
        <f>'62'!K50</f>
        <v>894</v>
      </c>
      <c r="K3778" s="231">
        <f t="shared" si="127"/>
        <v>894</v>
      </c>
    </row>
    <row r="3779" spans="1:11">
      <c r="A3779" s="381">
        <v>3779</v>
      </c>
      <c r="B3779" s="146" t="s">
        <v>1027</v>
      </c>
      <c r="D3779" t="s">
        <v>905</v>
      </c>
      <c r="E3779" s="472"/>
      <c r="F3779" s="1068">
        <f>'62'!K20</f>
        <v>2852</v>
      </c>
      <c r="G3779" s="231">
        <f t="shared" si="126"/>
        <v>2852</v>
      </c>
      <c r="I3779" s="472"/>
      <c r="J3779" s="1068">
        <f>'62'!K51</f>
        <v>1288</v>
      </c>
      <c r="K3779" s="231">
        <f t="shared" si="127"/>
        <v>1288</v>
      </c>
    </row>
    <row r="3780" spans="1:11">
      <c r="A3780" s="381">
        <v>3780</v>
      </c>
      <c r="B3780" s="146" t="s">
        <v>106</v>
      </c>
      <c r="D3780" t="s">
        <v>905</v>
      </c>
      <c r="E3780" s="472"/>
      <c r="F3780" s="1068">
        <f>'62'!K21</f>
        <v>3932.31</v>
      </c>
      <c r="G3780" s="231">
        <f t="shared" si="126"/>
        <v>3932.31</v>
      </c>
      <c r="I3780" s="472"/>
      <c r="J3780" s="1068">
        <f>'62'!K52</f>
        <v>2182</v>
      </c>
      <c r="K3780" s="231">
        <f t="shared" si="127"/>
        <v>2182</v>
      </c>
    </row>
    <row r="3781" spans="1:11" ht="15.75">
      <c r="A3781" s="381">
        <v>3781</v>
      </c>
      <c r="B3781" s="341" t="s">
        <v>331</v>
      </c>
      <c r="E3781" s="472"/>
      <c r="G3781" s="231">
        <f t="shared" si="126"/>
        <v>0</v>
      </c>
      <c r="I3781" s="472"/>
      <c r="K3781" s="231">
        <f t="shared" si="127"/>
        <v>0</v>
      </c>
    </row>
    <row r="3782" spans="1:11">
      <c r="A3782" s="381">
        <v>3782</v>
      </c>
      <c r="B3782" s="146" t="s">
        <v>328</v>
      </c>
      <c r="D3782" t="s">
        <v>905</v>
      </c>
      <c r="E3782" s="472"/>
      <c r="F3782" s="1068">
        <f>'62'!K24</f>
        <v>1080.31</v>
      </c>
      <c r="G3782" s="231">
        <f t="shared" si="126"/>
        <v>1080.31</v>
      </c>
      <c r="I3782" s="472"/>
      <c r="J3782" s="1068">
        <f>'62'!K55</f>
        <v>894</v>
      </c>
      <c r="K3782" s="231">
        <f t="shared" si="127"/>
        <v>894</v>
      </c>
    </row>
    <row r="3783" spans="1:11">
      <c r="A3783" s="381">
        <v>3783</v>
      </c>
      <c r="B3783" s="146" t="s">
        <v>188</v>
      </c>
      <c r="D3783" t="s">
        <v>905</v>
      </c>
      <c r="E3783" s="472"/>
      <c r="F3783" s="1068">
        <f>'62'!K25</f>
        <v>1731</v>
      </c>
      <c r="G3783" s="231">
        <f t="shared" si="126"/>
        <v>1731</v>
      </c>
      <c r="I3783" s="472"/>
      <c r="J3783" s="1068">
        <f>'62'!K56</f>
        <v>1288</v>
      </c>
      <c r="K3783" s="231">
        <f t="shared" si="127"/>
        <v>1288</v>
      </c>
    </row>
    <row r="3784" spans="1:11">
      <c r="A3784" s="381">
        <v>3784</v>
      </c>
      <c r="B3784" s="146" t="s">
        <v>329</v>
      </c>
      <c r="D3784" t="s">
        <v>905</v>
      </c>
      <c r="E3784" s="472"/>
      <c r="F3784" s="1068">
        <f>'62'!K26</f>
        <v>1121</v>
      </c>
      <c r="G3784" s="231">
        <f t="shared" si="126"/>
        <v>1121</v>
      </c>
      <c r="I3784" s="472"/>
      <c r="J3784" s="1068">
        <f>'62'!K57</f>
        <v>0</v>
      </c>
      <c r="K3784" s="231">
        <f t="shared" si="127"/>
        <v>0</v>
      </c>
    </row>
    <row r="3785" spans="1:11" ht="15.75">
      <c r="A3785" s="381">
        <v>3785</v>
      </c>
      <c r="B3785" s="341" t="s">
        <v>184</v>
      </c>
      <c r="D3785" t="s">
        <v>905</v>
      </c>
      <c r="E3785" s="472"/>
      <c r="F3785" s="1068">
        <f>'62'!K27</f>
        <v>3932.31</v>
      </c>
      <c r="G3785" s="231">
        <f t="shared" si="126"/>
        <v>3932.31</v>
      </c>
      <c r="I3785" s="472"/>
      <c r="J3785" s="1068">
        <f>'62'!K58</f>
        <v>2182</v>
      </c>
      <c r="K3785" s="231">
        <f t="shared" si="127"/>
        <v>2182</v>
      </c>
    </row>
    <row r="3786" spans="1:11">
      <c r="A3786" s="381">
        <v>3786</v>
      </c>
      <c r="B3786" s="146" t="s">
        <v>332</v>
      </c>
      <c r="E3786" s="472"/>
      <c r="G3786" s="231">
        <f t="shared" si="126"/>
        <v>0</v>
      </c>
      <c r="I3786" s="472"/>
      <c r="K3786" s="231">
        <f t="shared" si="127"/>
        <v>0</v>
      </c>
    </row>
    <row r="3787" spans="1:11">
      <c r="A3787" s="381">
        <v>3787</v>
      </c>
      <c r="B3787" s="146" t="s">
        <v>1026</v>
      </c>
      <c r="D3787" t="s">
        <v>905</v>
      </c>
      <c r="E3787" s="472"/>
      <c r="F3787" s="1068">
        <f>'62'!K30</f>
        <v>1080.31</v>
      </c>
      <c r="G3787" s="231">
        <f t="shared" si="126"/>
        <v>1080.31</v>
      </c>
      <c r="I3787" s="472"/>
      <c r="J3787" s="1068">
        <f>'62'!K61</f>
        <v>894</v>
      </c>
      <c r="K3787" s="231">
        <f t="shared" si="127"/>
        <v>894</v>
      </c>
    </row>
    <row r="3788" spans="1:11">
      <c r="A3788" s="381">
        <v>3788</v>
      </c>
      <c r="B3788" s="146" t="s">
        <v>1027</v>
      </c>
      <c r="D3788" t="s">
        <v>905</v>
      </c>
      <c r="E3788" s="472"/>
      <c r="F3788" s="1068">
        <f>'62'!K31</f>
        <v>2852</v>
      </c>
      <c r="G3788" s="231">
        <f t="shared" si="126"/>
        <v>2852</v>
      </c>
      <c r="I3788" s="472"/>
      <c r="J3788" s="1068">
        <f>'62'!K62</f>
        <v>1288</v>
      </c>
      <c r="K3788" s="231">
        <f t="shared" si="127"/>
        <v>1288</v>
      </c>
    </row>
    <row r="3789" spans="1:11" ht="15.75">
      <c r="A3789" s="381">
        <v>3789</v>
      </c>
      <c r="B3789" s="341" t="s">
        <v>106</v>
      </c>
      <c r="D3789" t="s">
        <v>905</v>
      </c>
      <c r="E3789" s="472"/>
      <c r="F3789" s="1068">
        <f>'62'!K32</f>
        <v>3932.31</v>
      </c>
      <c r="G3789" s="231">
        <f t="shared" si="126"/>
        <v>3932.31</v>
      </c>
      <c r="I3789" s="472"/>
      <c r="J3789" s="1068">
        <f>'62'!K63</f>
        <v>2182</v>
      </c>
      <c r="K3789" s="231">
        <f t="shared" si="127"/>
        <v>2182</v>
      </c>
    </row>
    <row r="3790" spans="1:11" ht="15.75">
      <c r="A3790" s="381">
        <v>3790</v>
      </c>
      <c r="B3790" s="341" t="s">
        <v>733</v>
      </c>
      <c r="E3790" s="472"/>
      <c r="G3790" s="231">
        <f t="shared" si="126"/>
        <v>0</v>
      </c>
      <c r="I3790" s="472"/>
      <c r="K3790" s="231">
        <f t="shared" si="127"/>
        <v>0</v>
      </c>
    </row>
    <row r="3791" spans="1:11" ht="15.75">
      <c r="A3791" s="381">
        <v>3791</v>
      </c>
      <c r="B3791" s="341" t="s">
        <v>335</v>
      </c>
      <c r="E3791" s="472"/>
      <c r="G3791" s="231">
        <f t="shared" ref="G3791:G3854" si="128">F3791-E3791</f>
        <v>0</v>
      </c>
      <c r="I3791" s="472"/>
      <c r="K3791" s="231">
        <f t="shared" ref="K3791:K3854" si="129">J3791-I3791</f>
        <v>0</v>
      </c>
    </row>
    <row r="3792" spans="1:11" ht="15.75">
      <c r="A3792" s="381">
        <v>3792</v>
      </c>
      <c r="B3792" s="341" t="s">
        <v>704</v>
      </c>
      <c r="E3792" s="472"/>
      <c r="G3792" s="231">
        <f t="shared" si="128"/>
        <v>0</v>
      </c>
      <c r="I3792" s="472"/>
      <c r="K3792" s="231">
        <f t="shared" si="129"/>
        <v>0</v>
      </c>
    </row>
    <row r="3793" spans="1:11">
      <c r="A3793" s="381">
        <v>3793</v>
      </c>
      <c r="B3793" s="146" t="s">
        <v>328</v>
      </c>
      <c r="D3793" t="s">
        <v>905</v>
      </c>
      <c r="E3793" s="472"/>
      <c r="F3793" s="910">
        <f>'63'!G15</f>
        <v>0</v>
      </c>
      <c r="G3793" s="231">
        <f t="shared" si="128"/>
        <v>0</v>
      </c>
      <c r="I3793" s="472"/>
      <c r="J3793" s="910">
        <f>'63'!I15</f>
        <v>0</v>
      </c>
      <c r="K3793" s="231">
        <f t="shared" si="129"/>
        <v>0</v>
      </c>
    </row>
    <row r="3794" spans="1:11">
      <c r="A3794" s="381">
        <v>3794</v>
      </c>
      <c r="B3794" s="146" t="s">
        <v>188</v>
      </c>
      <c r="D3794" t="s">
        <v>905</v>
      </c>
      <c r="E3794" s="472"/>
      <c r="F3794" s="910">
        <f>'63'!G16</f>
        <v>0</v>
      </c>
      <c r="G3794" s="231">
        <f t="shared" si="128"/>
        <v>0</v>
      </c>
      <c r="I3794" s="472"/>
      <c r="J3794" s="910">
        <f>'63'!I16</f>
        <v>0</v>
      </c>
      <c r="K3794" s="231">
        <f t="shared" si="129"/>
        <v>0</v>
      </c>
    </row>
    <row r="3795" spans="1:11">
      <c r="A3795" s="381">
        <v>3795</v>
      </c>
      <c r="B3795" s="146" t="s">
        <v>329</v>
      </c>
      <c r="D3795" t="s">
        <v>905</v>
      </c>
      <c r="E3795" s="472"/>
      <c r="F3795" s="910">
        <f>'63'!G17</f>
        <v>0</v>
      </c>
      <c r="G3795" s="231">
        <f t="shared" si="128"/>
        <v>0</v>
      </c>
      <c r="I3795" s="472"/>
      <c r="J3795" s="910">
        <f>'63'!I17</f>
        <v>0</v>
      </c>
      <c r="K3795" s="231">
        <f t="shared" si="129"/>
        <v>0</v>
      </c>
    </row>
    <row r="3796" spans="1:11">
      <c r="A3796" s="381">
        <v>3796</v>
      </c>
      <c r="B3796" s="146" t="s">
        <v>330</v>
      </c>
      <c r="D3796" t="s">
        <v>905</v>
      </c>
      <c r="E3796" s="472"/>
      <c r="F3796" s="910">
        <f>'63'!G18</f>
        <v>0</v>
      </c>
      <c r="G3796" s="231">
        <f t="shared" si="128"/>
        <v>0</v>
      </c>
      <c r="I3796" s="472"/>
      <c r="J3796" s="910">
        <f>'63'!I18</f>
        <v>0</v>
      </c>
      <c r="K3796" s="231">
        <f t="shared" si="129"/>
        <v>0</v>
      </c>
    </row>
    <row r="3797" spans="1:11" ht="15.75">
      <c r="A3797" s="381">
        <v>3797</v>
      </c>
      <c r="B3797" s="341" t="s">
        <v>184</v>
      </c>
      <c r="D3797" t="s">
        <v>905</v>
      </c>
      <c r="E3797" s="472"/>
      <c r="F3797" s="910">
        <f>'63'!G19</f>
        <v>0</v>
      </c>
      <c r="G3797" s="231">
        <f t="shared" si="128"/>
        <v>0</v>
      </c>
      <c r="I3797" s="472"/>
      <c r="J3797" s="910">
        <f>'63'!I19</f>
        <v>0</v>
      </c>
      <c r="K3797" s="231">
        <f t="shared" si="129"/>
        <v>0</v>
      </c>
    </row>
    <row r="3798" spans="1:11" ht="15.75">
      <c r="A3798" s="381">
        <v>3798</v>
      </c>
      <c r="B3798" s="341" t="s">
        <v>332</v>
      </c>
      <c r="E3798" s="472"/>
      <c r="G3798" s="231">
        <f t="shared" si="128"/>
        <v>0</v>
      </c>
      <c r="I3798" s="472"/>
      <c r="K3798" s="231">
        <f t="shared" si="129"/>
        <v>0</v>
      </c>
    </row>
    <row r="3799" spans="1:11">
      <c r="A3799" s="381">
        <v>3799</v>
      </c>
      <c r="B3799" s="146" t="s">
        <v>1026</v>
      </c>
      <c r="D3799" t="s">
        <v>905</v>
      </c>
      <c r="E3799" s="472"/>
      <c r="F3799" s="910">
        <f>'63'!G21</f>
        <v>0</v>
      </c>
      <c r="G3799" s="231">
        <f t="shared" si="128"/>
        <v>0</v>
      </c>
      <c r="I3799" s="472"/>
      <c r="J3799" s="910">
        <f>'63'!I21</f>
        <v>0</v>
      </c>
      <c r="K3799" s="231">
        <f t="shared" si="129"/>
        <v>0</v>
      </c>
    </row>
    <row r="3800" spans="1:11">
      <c r="A3800" s="381">
        <v>3800</v>
      </c>
      <c r="B3800" s="146" t="s">
        <v>1028</v>
      </c>
      <c r="D3800" t="s">
        <v>905</v>
      </c>
      <c r="E3800" s="472"/>
      <c r="F3800" s="910">
        <f>'63'!G22</f>
        <v>0</v>
      </c>
      <c r="G3800" s="231">
        <f t="shared" si="128"/>
        <v>0</v>
      </c>
      <c r="I3800" s="472"/>
      <c r="J3800" s="910">
        <f>'63'!I22</f>
        <v>0</v>
      </c>
      <c r="K3800" s="231">
        <f t="shared" si="129"/>
        <v>0</v>
      </c>
    </row>
    <row r="3801" spans="1:11" ht="15.75">
      <c r="A3801" s="381">
        <v>3801</v>
      </c>
      <c r="B3801" s="341" t="s">
        <v>106</v>
      </c>
      <c r="D3801" t="s">
        <v>905</v>
      </c>
      <c r="E3801" s="472"/>
      <c r="F3801" s="910">
        <f>'63'!G23</f>
        <v>0</v>
      </c>
      <c r="G3801" s="231">
        <f t="shared" si="128"/>
        <v>0</v>
      </c>
      <c r="I3801" s="472"/>
      <c r="J3801" s="910">
        <f>'63'!I23</f>
        <v>0</v>
      </c>
      <c r="K3801" s="231">
        <f t="shared" si="129"/>
        <v>0</v>
      </c>
    </row>
    <row r="3802" spans="1:11" ht="15.75">
      <c r="A3802" s="381">
        <v>3802</v>
      </c>
      <c r="B3802" s="341" t="s">
        <v>331</v>
      </c>
      <c r="E3802" s="472"/>
      <c r="G3802" s="231">
        <f t="shared" si="128"/>
        <v>0</v>
      </c>
      <c r="I3802" s="472"/>
      <c r="K3802" s="231">
        <f t="shared" si="129"/>
        <v>0</v>
      </c>
    </row>
    <row r="3803" spans="1:11">
      <c r="A3803" s="381">
        <v>3803</v>
      </c>
      <c r="B3803" s="146" t="s">
        <v>328</v>
      </c>
      <c r="D3803" t="s">
        <v>905</v>
      </c>
      <c r="E3803" s="472"/>
      <c r="F3803" s="910">
        <f>'63'!G26</f>
        <v>0</v>
      </c>
      <c r="G3803" s="231">
        <f t="shared" si="128"/>
        <v>0</v>
      </c>
      <c r="I3803" s="472"/>
      <c r="J3803" s="910">
        <f>'63'!I26</f>
        <v>0</v>
      </c>
      <c r="K3803" s="231">
        <f t="shared" si="129"/>
        <v>0</v>
      </c>
    </row>
    <row r="3804" spans="1:11">
      <c r="A3804" s="381">
        <v>3804</v>
      </c>
      <c r="B3804" s="146" t="s">
        <v>188</v>
      </c>
      <c r="D3804" t="s">
        <v>905</v>
      </c>
      <c r="E3804" s="472"/>
      <c r="F3804" s="910">
        <f>'63'!G27</f>
        <v>0</v>
      </c>
      <c r="G3804" s="231">
        <f t="shared" si="128"/>
        <v>0</v>
      </c>
      <c r="I3804" s="472"/>
      <c r="J3804" s="910">
        <f>'63'!I27</f>
        <v>0</v>
      </c>
      <c r="K3804" s="231">
        <f t="shared" si="129"/>
        <v>0</v>
      </c>
    </row>
    <row r="3805" spans="1:11">
      <c r="A3805" s="381">
        <v>3805</v>
      </c>
      <c r="B3805" s="146" t="s">
        <v>329</v>
      </c>
      <c r="D3805" t="s">
        <v>905</v>
      </c>
      <c r="E3805" s="472"/>
      <c r="F3805" s="910">
        <f>'63'!G28</f>
        <v>0</v>
      </c>
      <c r="G3805" s="231">
        <f t="shared" si="128"/>
        <v>0</v>
      </c>
      <c r="I3805" s="472"/>
      <c r="J3805" s="910">
        <f>'63'!I28</f>
        <v>0</v>
      </c>
      <c r="K3805" s="231">
        <f t="shared" si="129"/>
        <v>0</v>
      </c>
    </row>
    <row r="3806" spans="1:11">
      <c r="A3806" s="381">
        <v>3806</v>
      </c>
      <c r="B3806" s="146" t="s">
        <v>330</v>
      </c>
      <c r="C3806" s="388"/>
      <c r="D3806" s="388" t="s">
        <v>905</v>
      </c>
      <c r="E3806" s="947"/>
      <c r="F3806" s="910">
        <f>'63'!G29</f>
        <v>0</v>
      </c>
      <c r="G3806" s="231">
        <f t="shared" si="128"/>
        <v>0</v>
      </c>
      <c r="I3806" s="947"/>
      <c r="J3806" s="910">
        <f>'63'!I29</f>
        <v>0</v>
      </c>
      <c r="K3806" s="231">
        <f t="shared" si="129"/>
        <v>0</v>
      </c>
    </row>
    <row r="3807" spans="1:11" ht="15.75">
      <c r="A3807" s="381">
        <v>3807</v>
      </c>
      <c r="B3807" s="341" t="s">
        <v>331</v>
      </c>
      <c r="D3807" t="s">
        <v>905</v>
      </c>
      <c r="E3807" s="472"/>
      <c r="F3807" s="910">
        <f>'63'!G30</f>
        <v>0</v>
      </c>
      <c r="G3807" s="231">
        <f t="shared" si="128"/>
        <v>0</v>
      </c>
      <c r="I3807" s="472"/>
      <c r="J3807" s="910">
        <f>'63'!I30</f>
        <v>0</v>
      </c>
      <c r="K3807" s="231">
        <f t="shared" si="129"/>
        <v>0</v>
      </c>
    </row>
    <row r="3808" spans="1:11" ht="15.75">
      <c r="A3808" s="381">
        <v>3808</v>
      </c>
      <c r="B3808" s="341" t="s">
        <v>332</v>
      </c>
      <c r="E3808" s="472"/>
      <c r="G3808" s="231">
        <f t="shared" si="128"/>
        <v>0</v>
      </c>
      <c r="I3808" s="472"/>
      <c r="K3808" s="231">
        <f t="shared" si="129"/>
        <v>0</v>
      </c>
    </row>
    <row r="3809" spans="1:11">
      <c r="A3809" s="381">
        <v>3809</v>
      </c>
      <c r="B3809" s="146" t="s">
        <v>1026</v>
      </c>
      <c r="D3809" t="s">
        <v>905</v>
      </c>
      <c r="E3809" s="472"/>
      <c r="F3809" s="910">
        <f>'63'!G32</f>
        <v>0</v>
      </c>
      <c r="G3809" s="231">
        <f t="shared" si="128"/>
        <v>0</v>
      </c>
      <c r="I3809" s="472"/>
      <c r="J3809" s="910">
        <f>'63'!I32</f>
        <v>0</v>
      </c>
      <c r="K3809" s="231">
        <f t="shared" si="129"/>
        <v>0</v>
      </c>
    </row>
    <row r="3810" spans="1:11">
      <c r="A3810" s="381">
        <v>3810</v>
      </c>
      <c r="B3810" s="146" t="s">
        <v>1028</v>
      </c>
      <c r="D3810" t="s">
        <v>905</v>
      </c>
      <c r="E3810" s="472"/>
      <c r="F3810" s="910">
        <f>'63'!G33</f>
        <v>0</v>
      </c>
      <c r="G3810" s="231">
        <f t="shared" si="128"/>
        <v>0</v>
      </c>
      <c r="I3810" s="472"/>
      <c r="J3810" s="910">
        <f>'63'!I33</f>
        <v>0</v>
      </c>
      <c r="K3810" s="231">
        <f t="shared" si="129"/>
        <v>0</v>
      </c>
    </row>
    <row r="3811" spans="1:11" ht="15.75">
      <c r="A3811" s="381">
        <v>3811</v>
      </c>
      <c r="B3811" s="341" t="s">
        <v>106</v>
      </c>
      <c r="D3811" t="s">
        <v>905</v>
      </c>
      <c r="E3811" s="472"/>
      <c r="F3811" s="910">
        <f>'63'!G34</f>
        <v>0</v>
      </c>
      <c r="G3811" s="231">
        <f t="shared" si="128"/>
        <v>0</v>
      </c>
      <c r="I3811" s="472"/>
      <c r="J3811" s="910">
        <f>'63'!I34</f>
        <v>0</v>
      </c>
      <c r="K3811" s="231">
        <f t="shared" si="129"/>
        <v>0</v>
      </c>
    </row>
    <row r="3812" spans="1:11" ht="15.75">
      <c r="A3812" s="381">
        <v>3812</v>
      </c>
      <c r="B3812" s="341" t="s">
        <v>589</v>
      </c>
      <c r="E3812" s="472"/>
      <c r="G3812" s="231">
        <f t="shared" si="128"/>
        <v>0</v>
      </c>
      <c r="I3812" s="472"/>
      <c r="K3812" s="231">
        <f t="shared" si="129"/>
        <v>0</v>
      </c>
    </row>
    <row r="3813" spans="1:11" ht="15.75">
      <c r="A3813" s="381">
        <v>3813</v>
      </c>
      <c r="B3813" s="341" t="s">
        <v>1108</v>
      </c>
      <c r="E3813" s="472"/>
      <c r="G3813" s="231">
        <f t="shared" si="128"/>
        <v>0</v>
      </c>
      <c r="I3813" s="472"/>
      <c r="K3813" s="231">
        <f t="shared" si="129"/>
        <v>0</v>
      </c>
    </row>
    <row r="3814" spans="1:11" ht="15.75">
      <c r="A3814" s="381">
        <v>3814</v>
      </c>
      <c r="B3814" s="341" t="s">
        <v>1029</v>
      </c>
      <c r="E3814" s="472"/>
      <c r="G3814" s="231">
        <f t="shared" si="128"/>
        <v>0</v>
      </c>
      <c r="I3814" s="472"/>
      <c r="K3814" s="231">
        <f t="shared" si="129"/>
        <v>0</v>
      </c>
    </row>
    <row r="3815" spans="1:11">
      <c r="A3815" s="381">
        <v>3815</v>
      </c>
      <c r="B3815" s="146" t="s">
        <v>447</v>
      </c>
      <c r="D3815" t="s">
        <v>905</v>
      </c>
      <c r="E3815" s="472"/>
      <c r="F3815" s="910">
        <f>'64'!F21</f>
        <v>0</v>
      </c>
      <c r="G3815" s="231">
        <f t="shared" si="128"/>
        <v>0</v>
      </c>
      <c r="I3815" s="472"/>
      <c r="J3815" s="910">
        <f>'64'!H21</f>
        <v>0</v>
      </c>
      <c r="K3815" s="231">
        <f t="shared" si="129"/>
        <v>0</v>
      </c>
    </row>
    <row r="3816" spans="1:11">
      <c r="A3816" s="381">
        <v>3816</v>
      </c>
      <c r="B3816" s="146" t="s">
        <v>448</v>
      </c>
      <c r="D3816" t="s">
        <v>905</v>
      </c>
      <c r="E3816" s="472"/>
      <c r="F3816" s="910">
        <f>'64'!F22</f>
        <v>0</v>
      </c>
      <c r="G3816" s="231">
        <f t="shared" si="128"/>
        <v>0</v>
      </c>
      <c r="I3816" s="472"/>
      <c r="J3816" s="910">
        <f>'64'!H22</f>
        <v>0</v>
      </c>
      <c r="K3816" s="231">
        <f t="shared" si="129"/>
        <v>0</v>
      </c>
    </row>
    <row r="3817" spans="1:11">
      <c r="A3817" s="381">
        <v>3817</v>
      </c>
      <c r="B3817" s="146" t="s">
        <v>449</v>
      </c>
      <c r="D3817" t="s">
        <v>905</v>
      </c>
      <c r="E3817" s="472"/>
      <c r="F3817" s="910">
        <f>'64'!F23</f>
        <v>0</v>
      </c>
      <c r="G3817" s="231">
        <f t="shared" si="128"/>
        <v>0</v>
      </c>
      <c r="I3817" s="472"/>
      <c r="J3817" s="910">
        <f>'64'!H23</f>
        <v>0</v>
      </c>
      <c r="K3817" s="231">
        <f t="shared" si="129"/>
        <v>0</v>
      </c>
    </row>
    <row r="3818" spans="1:11" ht="15.75">
      <c r="A3818" s="381">
        <v>3818</v>
      </c>
      <c r="B3818" s="341" t="s">
        <v>450</v>
      </c>
      <c r="D3818" t="s">
        <v>905</v>
      </c>
      <c r="E3818" s="472"/>
      <c r="F3818" s="910">
        <f>'64'!F24</f>
        <v>0</v>
      </c>
      <c r="G3818" s="231">
        <f t="shared" si="128"/>
        <v>0</v>
      </c>
      <c r="I3818" s="472"/>
      <c r="J3818" s="910">
        <f>'64'!H24</f>
        <v>0</v>
      </c>
      <c r="K3818" s="231">
        <f t="shared" si="129"/>
        <v>0</v>
      </c>
    </row>
    <row r="3819" spans="1:11" ht="15.75">
      <c r="A3819" s="381">
        <v>3819</v>
      </c>
      <c r="B3819" s="341" t="s">
        <v>465</v>
      </c>
      <c r="D3819" t="s">
        <v>905</v>
      </c>
      <c r="E3819" s="472"/>
      <c r="F3819" s="910">
        <f>'64'!F26</f>
        <v>0</v>
      </c>
      <c r="G3819" s="231">
        <f t="shared" si="128"/>
        <v>0</v>
      </c>
      <c r="I3819" s="472"/>
      <c r="J3819" s="910">
        <f>'64'!H26</f>
        <v>0</v>
      </c>
      <c r="K3819" s="231">
        <f t="shared" si="129"/>
        <v>0</v>
      </c>
    </row>
    <row r="3820" spans="1:11" ht="15.75">
      <c r="A3820" s="381">
        <v>3820</v>
      </c>
      <c r="B3820" s="341" t="s">
        <v>1109</v>
      </c>
      <c r="E3820" s="472"/>
      <c r="G3820" s="231">
        <f t="shared" si="128"/>
        <v>0</v>
      </c>
      <c r="I3820" s="472"/>
      <c r="K3820" s="231">
        <f t="shared" si="129"/>
        <v>0</v>
      </c>
    </row>
    <row r="3821" spans="1:11" ht="15.75">
      <c r="A3821" s="381">
        <v>3821</v>
      </c>
      <c r="B3821" s="341" t="s">
        <v>1030</v>
      </c>
      <c r="E3821" s="472"/>
      <c r="G3821" s="231">
        <f t="shared" si="128"/>
        <v>0</v>
      </c>
      <c r="I3821" s="472"/>
      <c r="K3821" s="231">
        <f t="shared" si="129"/>
        <v>0</v>
      </c>
    </row>
    <row r="3822" spans="1:11">
      <c r="A3822" s="381">
        <v>3822</v>
      </c>
      <c r="B3822" s="146" t="s">
        <v>447</v>
      </c>
      <c r="D3822" t="s">
        <v>905</v>
      </c>
      <c r="E3822" s="472"/>
      <c r="F3822" s="910">
        <f>'64'!D52</f>
        <v>5243</v>
      </c>
      <c r="G3822" s="231">
        <f t="shared" si="128"/>
        <v>5243</v>
      </c>
      <c r="I3822" s="472"/>
      <c r="J3822" s="910">
        <f>'64'!D62</f>
        <v>3194</v>
      </c>
      <c r="K3822" s="231">
        <f t="shared" si="129"/>
        <v>3194</v>
      </c>
    </row>
    <row r="3823" spans="1:11">
      <c r="A3823" s="381">
        <v>3823</v>
      </c>
      <c r="B3823" s="146" t="s">
        <v>448</v>
      </c>
      <c r="D3823" t="s">
        <v>905</v>
      </c>
      <c r="E3823" s="472"/>
      <c r="F3823" s="910">
        <f>'64'!D53</f>
        <v>37811</v>
      </c>
      <c r="G3823" s="231">
        <f t="shared" si="128"/>
        <v>37811</v>
      </c>
      <c r="I3823" s="472"/>
      <c r="J3823" s="910">
        <f>'64'!D63</f>
        <v>17681</v>
      </c>
      <c r="K3823" s="231">
        <f t="shared" si="129"/>
        <v>17681</v>
      </c>
    </row>
    <row r="3824" spans="1:11">
      <c r="A3824" s="381">
        <v>3824</v>
      </c>
      <c r="B3824" s="146" t="s">
        <v>449</v>
      </c>
      <c r="D3824" t="s">
        <v>905</v>
      </c>
      <c r="E3824" s="472"/>
      <c r="F3824" s="910">
        <f>'64'!D54</f>
        <v>16450</v>
      </c>
      <c r="G3824" s="231">
        <f t="shared" si="128"/>
        <v>16450</v>
      </c>
      <c r="I3824" s="472"/>
      <c r="J3824" s="910">
        <f>'64'!D64</f>
        <v>10041</v>
      </c>
      <c r="K3824" s="231">
        <f t="shared" si="129"/>
        <v>10041</v>
      </c>
    </row>
    <row r="3825" spans="1:11" ht="15.75">
      <c r="A3825" s="381">
        <v>3825</v>
      </c>
      <c r="B3825" s="341" t="s">
        <v>450</v>
      </c>
      <c r="D3825" t="s">
        <v>905</v>
      </c>
      <c r="E3825" s="472"/>
      <c r="F3825" s="910">
        <f>'64'!D55</f>
        <v>59504</v>
      </c>
      <c r="G3825" s="231">
        <f t="shared" si="128"/>
        <v>59504</v>
      </c>
      <c r="I3825" s="472"/>
      <c r="J3825" s="910">
        <f>'64'!D65</f>
        <v>30916</v>
      </c>
      <c r="K3825" s="231">
        <f t="shared" si="129"/>
        <v>30916</v>
      </c>
    </row>
    <row r="3826" spans="1:11" ht="15.75">
      <c r="A3826" s="381">
        <v>3826</v>
      </c>
      <c r="B3826" s="341" t="s">
        <v>1031</v>
      </c>
      <c r="E3826" s="472"/>
      <c r="G3826" s="231">
        <f t="shared" si="128"/>
        <v>0</v>
      </c>
      <c r="I3826" s="472"/>
      <c r="K3826" s="231">
        <f t="shared" si="129"/>
        <v>0</v>
      </c>
    </row>
    <row r="3827" spans="1:11">
      <c r="A3827" s="381">
        <v>3827</v>
      </c>
      <c r="B3827" s="146" t="s">
        <v>447</v>
      </c>
      <c r="D3827" t="s">
        <v>905</v>
      </c>
      <c r="E3827" s="472"/>
      <c r="F3827" s="910">
        <f>'64'!F52</f>
        <v>3364</v>
      </c>
      <c r="G3827" s="231">
        <f t="shared" si="128"/>
        <v>3364</v>
      </c>
      <c r="I3827" s="472"/>
      <c r="J3827" s="910">
        <f>'64'!F62</f>
        <v>4972</v>
      </c>
      <c r="K3827" s="231">
        <f t="shared" si="129"/>
        <v>4972</v>
      </c>
    </row>
    <row r="3828" spans="1:11">
      <c r="A3828" s="381">
        <v>3828</v>
      </c>
      <c r="B3828" s="146" t="s">
        <v>448</v>
      </c>
      <c r="D3828" t="s">
        <v>905</v>
      </c>
      <c r="E3828" s="472"/>
      <c r="F3828" s="910">
        <f>'64'!F53</f>
        <v>9120</v>
      </c>
      <c r="G3828" s="231">
        <f t="shared" si="128"/>
        <v>9120</v>
      </c>
      <c r="I3828" s="472"/>
      <c r="J3828" s="910">
        <f>'64'!F63</f>
        <v>22076</v>
      </c>
      <c r="K3828" s="231">
        <f t="shared" si="129"/>
        <v>22076</v>
      </c>
    </row>
    <row r="3829" spans="1:11">
      <c r="A3829" s="381">
        <v>3829</v>
      </c>
      <c r="B3829" s="146" t="s">
        <v>449</v>
      </c>
      <c r="D3829" t="s">
        <v>905</v>
      </c>
      <c r="E3829" s="472"/>
      <c r="F3829" s="910">
        <f>'64'!F54</f>
        <v>846</v>
      </c>
      <c r="G3829" s="231">
        <f t="shared" si="128"/>
        <v>846</v>
      </c>
      <c r="I3829" s="472"/>
      <c r="J3829" s="910">
        <f>'64'!F64</f>
        <v>17078</v>
      </c>
      <c r="K3829" s="231">
        <f t="shared" si="129"/>
        <v>17078</v>
      </c>
    </row>
    <row r="3830" spans="1:11" ht="15.75">
      <c r="A3830" s="381">
        <v>3830</v>
      </c>
      <c r="B3830" s="341" t="s">
        <v>450</v>
      </c>
      <c r="D3830" t="s">
        <v>905</v>
      </c>
      <c r="E3830" s="472"/>
      <c r="F3830" s="910">
        <f>'64'!F55</f>
        <v>13330</v>
      </c>
      <c r="G3830" s="231">
        <f t="shared" si="128"/>
        <v>13330</v>
      </c>
      <c r="I3830" s="472"/>
      <c r="J3830" s="910">
        <f>'64'!F65</f>
        <v>44126</v>
      </c>
      <c r="K3830" s="231">
        <f t="shared" si="129"/>
        <v>44126</v>
      </c>
    </row>
    <row r="3831" spans="1:11" ht="15.75">
      <c r="A3831" s="381">
        <v>3831</v>
      </c>
      <c r="B3831" s="341" t="s">
        <v>1032</v>
      </c>
      <c r="E3831" s="472"/>
      <c r="G3831" s="231">
        <f t="shared" si="128"/>
        <v>0</v>
      </c>
      <c r="I3831" s="472"/>
      <c r="K3831" s="231">
        <f t="shared" si="129"/>
        <v>0</v>
      </c>
    </row>
    <row r="3832" spans="1:11">
      <c r="A3832" s="381">
        <v>3832</v>
      </c>
      <c r="B3832" s="146" t="s">
        <v>447</v>
      </c>
      <c r="D3832" t="s">
        <v>905</v>
      </c>
      <c r="E3832" s="472"/>
      <c r="F3832" s="910">
        <f>'64'!H52</f>
        <v>6240</v>
      </c>
      <c r="G3832" s="231">
        <f t="shared" si="128"/>
        <v>6240</v>
      </c>
      <c r="I3832" s="472"/>
      <c r="J3832" s="910">
        <f>'64'!H62</f>
        <v>5326</v>
      </c>
      <c r="K3832" s="231">
        <f t="shared" si="129"/>
        <v>5326</v>
      </c>
    </row>
    <row r="3833" spans="1:11">
      <c r="A3833" s="381">
        <v>3833</v>
      </c>
      <c r="B3833" s="146" t="s">
        <v>448</v>
      </c>
      <c r="D3833" t="s">
        <v>905</v>
      </c>
      <c r="E3833" s="472"/>
      <c r="F3833" s="910">
        <f>'64'!H53</f>
        <v>18406</v>
      </c>
      <c r="G3833" s="231">
        <f t="shared" si="128"/>
        <v>18406</v>
      </c>
      <c r="I3833" s="472"/>
      <c r="J3833" s="910">
        <f>'64'!H63</f>
        <v>17672</v>
      </c>
      <c r="K3833" s="231">
        <f t="shared" si="129"/>
        <v>17672</v>
      </c>
    </row>
    <row r="3834" spans="1:11">
      <c r="A3834" s="381">
        <v>3834</v>
      </c>
      <c r="B3834" s="146" t="s">
        <v>449</v>
      </c>
      <c r="D3834" t="s">
        <v>905</v>
      </c>
      <c r="E3834" s="472"/>
      <c r="F3834" s="910">
        <f>'64'!H54</f>
        <v>3856</v>
      </c>
      <c r="G3834" s="231">
        <f t="shared" si="128"/>
        <v>3856</v>
      </c>
      <c r="I3834" s="472"/>
      <c r="J3834" s="910">
        <f>'64'!H64</f>
        <v>6450</v>
      </c>
      <c r="K3834" s="231">
        <f t="shared" si="129"/>
        <v>6450</v>
      </c>
    </row>
    <row r="3835" spans="1:11" ht="15.75">
      <c r="A3835" s="381">
        <v>3835</v>
      </c>
      <c r="B3835" s="341" t="s">
        <v>450</v>
      </c>
      <c r="D3835" t="s">
        <v>905</v>
      </c>
      <c r="E3835" s="472"/>
      <c r="F3835" s="910">
        <f>'64'!H55</f>
        <v>28502</v>
      </c>
      <c r="G3835" s="231">
        <f t="shared" si="128"/>
        <v>28502</v>
      </c>
      <c r="I3835" s="472"/>
      <c r="J3835" s="910">
        <f>'64'!H65</f>
        <v>29448</v>
      </c>
      <c r="K3835" s="231">
        <f t="shared" si="129"/>
        <v>29448</v>
      </c>
    </row>
    <row r="3836" spans="1:11" ht="15.75">
      <c r="A3836" s="381">
        <v>3836</v>
      </c>
      <c r="B3836" s="341" t="s">
        <v>451</v>
      </c>
      <c r="E3836" s="472"/>
      <c r="F3836" s="910">
        <f>'64'!D70</f>
        <v>101336.04311003414</v>
      </c>
      <c r="G3836" s="231">
        <f t="shared" si="128"/>
        <v>101336.04311003414</v>
      </c>
      <c r="I3836" s="472"/>
      <c r="J3836" s="718"/>
      <c r="K3836" s="231">
        <f t="shared" si="129"/>
        <v>0</v>
      </c>
    </row>
    <row r="3837" spans="1:11" ht="15.75">
      <c r="A3837" s="381">
        <v>3837</v>
      </c>
      <c r="B3837" s="341" t="s">
        <v>592</v>
      </c>
      <c r="E3837" s="472"/>
      <c r="G3837" s="231">
        <f t="shared" si="128"/>
        <v>0</v>
      </c>
      <c r="I3837" s="472"/>
      <c r="K3837" s="231">
        <f t="shared" si="129"/>
        <v>0</v>
      </c>
    </row>
    <row r="3838" spans="1:11">
      <c r="A3838" s="381">
        <v>3838</v>
      </c>
      <c r="B3838" s="146" t="s">
        <v>714</v>
      </c>
      <c r="D3838" t="s">
        <v>905</v>
      </c>
      <c r="E3838" s="472"/>
      <c r="F3838" s="910">
        <f>'65'!F6</f>
        <v>3325</v>
      </c>
      <c r="G3838" s="231">
        <f t="shared" si="128"/>
        <v>3325</v>
      </c>
      <c r="I3838" s="472"/>
      <c r="J3838" s="910">
        <f>'65'!H6</f>
        <v>2747</v>
      </c>
      <c r="K3838" s="231">
        <f t="shared" si="129"/>
        <v>2747</v>
      </c>
    </row>
    <row r="3839" spans="1:11">
      <c r="A3839" s="381">
        <v>3839</v>
      </c>
      <c r="B3839" s="146" t="s">
        <v>715</v>
      </c>
      <c r="D3839" t="s">
        <v>905</v>
      </c>
      <c r="E3839" s="472"/>
      <c r="F3839" s="910">
        <f>'65'!F7</f>
        <v>0</v>
      </c>
      <c r="G3839" s="231">
        <f t="shared" si="128"/>
        <v>0</v>
      </c>
      <c r="I3839" s="472"/>
      <c r="J3839" s="910">
        <f>'65'!H7</f>
        <v>0</v>
      </c>
      <c r="K3839" s="231">
        <f t="shared" si="129"/>
        <v>0</v>
      </c>
    </row>
    <row r="3840" spans="1:11" ht="15.75">
      <c r="A3840" s="381">
        <v>3840</v>
      </c>
      <c r="B3840" s="341" t="s">
        <v>466</v>
      </c>
      <c r="D3840" t="s">
        <v>905</v>
      </c>
      <c r="E3840" s="472"/>
      <c r="F3840" s="910">
        <f>'65'!F8</f>
        <v>3325</v>
      </c>
      <c r="G3840" s="231">
        <f t="shared" si="128"/>
        <v>3325</v>
      </c>
      <c r="I3840" s="472"/>
      <c r="J3840" s="910">
        <f>'65'!H8</f>
        <v>2747</v>
      </c>
      <c r="K3840" s="231">
        <f t="shared" si="129"/>
        <v>2747</v>
      </c>
    </row>
    <row r="3841" spans="1:11" ht="15.75">
      <c r="A3841" s="381">
        <v>3841</v>
      </c>
      <c r="B3841" s="341" t="s">
        <v>1110</v>
      </c>
      <c r="E3841" s="472"/>
      <c r="G3841" s="231">
        <f t="shared" si="128"/>
        <v>0</v>
      </c>
      <c r="I3841" s="472"/>
      <c r="K3841" s="231">
        <f t="shared" si="129"/>
        <v>0</v>
      </c>
    </row>
    <row r="3842" spans="1:11" ht="15.75">
      <c r="A3842" s="381">
        <v>3842</v>
      </c>
      <c r="B3842" s="341" t="s">
        <v>430</v>
      </c>
      <c r="E3842" s="472"/>
      <c r="G3842" s="231">
        <f t="shared" si="128"/>
        <v>0</v>
      </c>
      <c r="I3842" s="472"/>
      <c r="K3842" s="231">
        <f t="shared" si="129"/>
        <v>0</v>
      </c>
    </row>
    <row r="3843" spans="1:11">
      <c r="A3843" s="381">
        <v>3843</v>
      </c>
      <c r="B3843" s="146" t="s">
        <v>187</v>
      </c>
      <c r="D3843" t="s">
        <v>905</v>
      </c>
      <c r="E3843" s="472"/>
      <c r="F3843" s="910">
        <f>'65'!F13</f>
        <v>0</v>
      </c>
      <c r="G3843" s="231">
        <f t="shared" si="128"/>
        <v>0</v>
      </c>
      <c r="I3843" s="472"/>
      <c r="J3843" s="910">
        <f>'65'!H13</f>
        <v>0</v>
      </c>
      <c r="K3843" s="231">
        <f t="shared" si="129"/>
        <v>0</v>
      </c>
    </row>
    <row r="3844" spans="1:11">
      <c r="A3844" s="381">
        <v>3844</v>
      </c>
      <c r="B3844" s="146" t="s">
        <v>336</v>
      </c>
      <c r="D3844" t="s">
        <v>905</v>
      </c>
      <c r="E3844" s="472"/>
      <c r="F3844" s="910">
        <f>'65'!F14</f>
        <v>0</v>
      </c>
      <c r="G3844" s="231">
        <f t="shared" si="128"/>
        <v>0</v>
      </c>
      <c r="I3844" s="472"/>
      <c r="J3844" s="910">
        <f>'65'!H14</f>
        <v>0</v>
      </c>
      <c r="K3844" s="231">
        <f t="shared" si="129"/>
        <v>0</v>
      </c>
    </row>
    <row r="3845" spans="1:11">
      <c r="A3845" s="381">
        <v>3845</v>
      </c>
      <c r="B3845" s="146" t="s">
        <v>337</v>
      </c>
      <c r="D3845" t="s">
        <v>905</v>
      </c>
      <c r="E3845" s="472"/>
      <c r="F3845" s="910">
        <f>'65'!F15</f>
        <v>16334</v>
      </c>
      <c r="G3845" s="231">
        <f t="shared" si="128"/>
        <v>16334</v>
      </c>
      <c r="I3845" s="472"/>
      <c r="J3845" s="910">
        <f>'65'!H15</f>
        <v>13492</v>
      </c>
      <c r="K3845" s="231">
        <f t="shared" si="129"/>
        <v>13492</v>
      </c>
    </row>
    <row r="3846" spans="1:11" ht="15.75">
      <c r="A3846" s="381">
        <v>3846</v>
      </c>
      <c r="B3846" s="341" t="s">
        <v>106</v>
      </c>
      <c r="D3846" t="s">
        <v>905</v>
      </c>
      <c r="E3846" s="472"/>
      <c r="F3846" s="910">
        <f>'65'!F16</f>
        <v>16334</v>
      </c>
      <c r="G3846" s="231">
        <f t="shared" si="128"/>
        <v>16334</v>
      </c>
      <c r="I3846" s="472"/>
      <c r="J3846" s="910">
        <f>'65'!H16</f>
        <v>13492</v>
      </c>
      <c r="K3846" s="231">
        <f t="shared" si="129"/>
        <v>13492</v>
      </c>
    </row>
    <row r="3847" spans="1:11" ht="15.75">
      <c r="A3847" s="381">
        <v>3847</v>
      </c>
      <c r="B3847" s="341" t="s">
        <v>593</v>
      </c>
      <c r="E3847" s="472"/>
      <c r="G3847" s="231">
        <f t="shared" si="128"/>
        <v>0</v>
      </c>
      <c r="I3847" s="472"/>
      <c r="K3847" s="231">
        <f t="shared" si="129"/>
        <v>0</v>
      </c>
    </row>
    <row r="3848" spans="1:11" ht="15.75">
      <c r="A3848" s="381">
        <v>3848</v>
      </c>
      <c r="B3848" s="341" t="s">
        <v>452</v>
      </c>
      <c r="E3848" s="472"/>
      <c r="G3848" s="231">
        <f t="shared" si="128"/>
        <v>0</v>
      </c>
      <c r="I3848" s="472"/>
      <c r="K3848" s="231">
        <f t="shared" si="129"/>
        <v>0</v>
      </c>
    </row>
    <row r="3849" spans="1:11">
      <c r="A3849" s="381">
        <v>3849</v>
      </c>
      <c r="B3849" s="146" t="s">
        <v>1111</v>
      </c>
      <c r="E3849" s="472"/>
      <c r="F3849" s="910">
        <f>'65'!F25</f>
        <v>1</v>
      </c>
      <c r="G3849" s="231">
        <f t="shared" si="128"/>
        <v>1</v>
      </c>
      <c r="I3849" s="472"/>
      <c r="J3849" s="718"/>
      <c r="K3849" s="231">
        <f t="shared" si="129"/>
        <v>0</v>
      </c>
    </row>
    <row r="3850" spans="1:11">
      <c r="A3850" s="381">
        <v>3850</v>
      </c>
      <c r="B3850" s="146" t="s">
        <v>455</v>
      </c>
      <c r="E3850" s="472"/>
      <c r="F3850" s="910">
        <f>'65'!F26</f>
        <v>0</v>
      </c>
      <c r="G3850" s="231">
        <f t="shared" si="128"/>
        <v>0</v>
      </c>
      <c r="I3850" s="472"/>
      <c r="J3850" s="718"/>
      <c r="K3850" s="231">
        <f t="shared" si="129"/>
        <v>0</v>
      </c>
    </row>
    <row r="3851" spans="1:11" ht="15.75">
      <c r="A3851" s="381">
        <v>3851</v>
      </c>
      <c r="B3851" s="341" t="s">
        <v>453</v>
      </c>
      <c r="E3851" s="472"/>
      <c r="G3851" s="231">
        <f t="shared" si="128"/>
        <v>0</v>
      </c>
      <c r="I3851" s="472"/>
      <c r="J3851" s="718"/>
      <c r="K3851" s="231">
        <f t="shared" si="129"/>
        <v>0</v>
      </c>
    </row>
    <row r="3852" spans="1:11">
      <c r="A3852" s="381">
        <v>3852</v>
      </c>
      <c r="B3852" s="146" t="s">
        <v>1111</v>
      </c>
      <c r="E3852" s="472"/>
      <c r="F3852" s="910">
        <f>'65'!H25</f>
        <v>0</v>
      </c>
      <c r="G3852" s="231">
        <f t="shared" si="128"/>
        <v>0</v>
      </c>
      <c r="I3852" s="472"/>
      <c r="J3852" s="718"/>
      <c r="K3852" s="231">
        <f t="shared" si="129"/>
        <v>0</v>
      </c>
    </row>
    <row r="3853" spans="1:11">
      <c r="A3853" s="381">
        <v>3853</v>
      </c>
      <c r="B3853" s="146" t="s">
        <v>455</v>
      </c>
      <c r="E3853" s="472"/>
      <c r="F3853" s="910">
        <f>'65'!H26</f>
        <v>0</v>
      </c>
      <c r="G3853" s="231">
        <f t="shared" si="128"/>
        <v>0</v>
      </c>
      <c r="I3853" s="472"/>
      <c r="J3853" s="718"/>
      <c r="K3853" s="231">
        <f t="shared" si="129"/>
        <v>0</v>
      </c>
    </row>
    <row r="3854" spans="1:11" ht="15.75">
      <c r="A3854" s="381">
        <v>3854</v>
      </c>
      <c r="B3854" s="341" t="s">
        <v>1033</v>
      </c>
      <c r="E3854" s="472"/>
      <c r="G3854" s="231">
        <f t="shared" si="128"/>
        <v>0</v>
      </c>
      <c r="I3854" s="472"/>
      <c r="K3854" s="231">
        <f t="shared" si="129"/>
        <v>0</v>
      </c>
    </row>
    <row r="3855" spans="1:11" ht="15.75">
      <c r="A3855" s="381">
        <v>3855</v>
      </c>
      <c r="B3855" s="341" t="s">
        <v>598</v>
      </c>
      <c r="E3855" s="472"/>
      <c r="G3855" s="231">
        <f t="shared" ref="G3855:G3863" si="130">F3855-E3855</f>
        <v>0</v>
      </c>
      <c r="I3855" s="472"/>
      <c r="K3855" s="231">
        <f t="shared" ref="K3855:K3863" si="131">J3855-I3855</f>
        <v>0</v>
      </c>
    </row>
    <row r="3856" spans="1:11">
      <c r="A3856" s="381">
        <v>3856</v>
      </c>
      <c r="B3856" s="146" t="s">
        <v>1112</v>
      </c>
      <c r="D3856" t="s">
        <v>905</v>
      </c>
      <c r="E3856" s="472"/>
      <c r="F3856" s="910">
        <f>'67'!C7</f>
        <v>-1549.3137790000001</v>
      </c>
      <c r="G3856" s="231">
        <f t="shared" si="130"/>
        <v>-1549.3137790000001</v>
      </c>
      <c r="I3856" s="472"/>
      <c r="J3856" s="910">
        <f>'67'!E7</f>
        <v>-1342</v>
      </c>
      <c r="K3856" s="231">
        <f t="shared" si="131"/>
        <v>-1342</v>
      </c>
    </row>
    <row r="3857" spans="1:11">
      <c r="A3857" s="381">
        <v>3857</v>
      </c>
      <c r="B3857" s="146" t="s">
        <v>1113</v>
      </c>
      <c r="D3857" t="s">
        <v>905</v>
      </c>
      <c r="E3857" s="472"/>
      <c r="F3857" s="910">
        <f>'67'!C8</f>
        <v>-28948</v>
      </c>
      <c r="G3857" s="231">
        <f t="shared" si="130"/>
        <v>-28948</v>
      </c>
      <c r="I3857" s="472"/>
      <c r="J3857" s="910">
        <f>'67'!E8</f>
        <v>-4018</v>
      </c>
      <c r="K3857" s="231">
        <f t="shared" si="131"/>
        <v>-4018</v>
      </c>
    </row>
    <row r="3858" spans="1:11">
      <c r="A3858" s="381">
        <v>3858</v>
      </c>
      <c r="B3858" s="146" t="s">
        <v>1114</v>
      </c>
      <c r="D3858" t="s">
        <v>905</v>
      </c>
      <c r="E3858" s="472"/>
      <c r="F3858" s="910">
        <f>'67'!C9</f>
        <v>-23652</v>
      </c>
      <c r="G3858" s="231">
        <f t="shared" si="130"/>
        <v>-23652</v>
      </c>
      <c r="I3858" s="472"/>
      <c r="J3858" s="910">
        <f>'67'!E9</f>
        <v>-10250</v>
      </c>
      <c r="K3858" s="231">
        <f t="shared" si="131"/>
        <v>-10250</v>
      </c>
    </row>
    <row r="3859" spans="1:11">
      <c r="A3859" s="381">
        <v>3859</v>
      </c>
      <c r="B3859" s="146" t="s">
        <v>1115</v>
      </c>
      <c r="D3859" t="s">
        <v>905</v>
      </c>
      <c r="E3859" s="472"/>
      <c r="F3859" s="910">
        <f>'67'!C10</f>
        <v>39674</v>
      </c>
      <c r="G3859" s="231">
        <f t="shared" si="130"/>
        <v>39674</v>
      </c>
      <c r="I3859" s="472"/>
      <c r="J3859" s="910">
        <f>'67'!E10</f>
        <v>10136</v>
      </c>
      <c r="K3859" s="231">
        <f t="shared" si="131"/>
        <v>10136</v>
      </c>
    </row>
    <row r="3860" spans="1:11">
      <c r="A3860" s="381">
        <v>3860</v>
      </c>
      <c r="B3860" s="146" t="s">
        <v>1116</v>
      </c>
      <c r="D3860" t="s">
        <v>905</v>
      </c>
      <c r="E3860" s="472"/>
      <c r="F3860" s="910">
        <f>'67'!C11</f>
        <v>-21251</v>
      </c>
      <c r="G3860" s="231">
        <f t="shared" si="130"/>
        <v>-21251</v>
      </c>
      <c r="I3860" s="472"/>
      <c r="J3860" s="910">
        <f>'67'!E11</f>
        <v>-18707</v>
      </c>
      <c r="K3860" s="231">
        <f t="shared" si="131"/>
        <v>-18707</v>
      </c>
    </row>
    <row r="3861" spans="1:11" ht="15.75">
      <c r="A3861" s="381">
        <v>3861</v>
      </c>
      <c r="B3861" s="341" t="s">
        <v>106</v>
      </c>
      <c r="D3861" t="s">
        <v>905</v>
      </c>
      <c r="E3861" s="472"/>
      <c r="F3861" s="910">
        <f>'67'!C13</f>
        <v>-35726.313779000004</v>
      </c>
      <c r="G3861" s="231">
        <f t="shared" si="130"/>
        <v>-35726.313779000004</v>
      </c>
      <c r="I3861" s="472"/>
      <c r="J3861" s="910">
        <f>'67'!E13</f>
        <v>-24181</v>
      </c>
      <c r="K3861" s="231">
        <f t="shared" si="131"/>
        <v>-24181</v>
      </c>
    </row>
    <row r="3862" spans="1:11">
      <c r="A3862" s="381">
        <v>3862</v>
      </c>
      <c r="B3862" s="146" t="s">
        <v>721</v>
      </c>
      <c r="D3862" t="s">
        <v>905</v>
      </c>
      <c r="E3862" s="472"/>
      <c r="F3862" s="910">
        <f>'67'!C14</f>
        <v>-19046</v>
      </c>
      <c r="G3862" s="231">
        <f t="shared" si="130"/>
        <v>-19046</v>
      </c>
      <c r="I3862" s="472"/>
      <c r="J3862" s="910">
        <f>'67'!E14</f>
        <v>19224</v>
      </c>
      <c r="K3862" s="231">
        <f t="shared" si="131"/>
        <v>19224</v>
      </c>
    </row>
    <row r="3863" spans="1:11">
      <c r="A3863" s="381">
        <v>3863</v>
      </c>
      <c r="B3863" s="146" t="s">
        <v>722</v>
      </c>
      <c r="D3863" t="s">
        <v>905</v>
      </c>
      <c r="E3863" s="472"/>
      <c r="F3863" s="910">
        <f>'67'!C15</f>
        <v>0</v>
      </c>
      <c r="G3863" s="231">
        <f t="shared" si="130"/>
        <v>0</v>
      </c>
      <c r="I3863" s="472"/>
      <c r="J3863" s="910">
        <f>'67'!E15</f>
        <v>0</v>
      </c>
      <c r="K3863" s="231">
        <f t="shared" si="131"/>
        <v>0</v>
      </c>
    </row>
    <row r="3864" spans="1:11">
      <c r="A3864" s="381">
        <v>3864</v>
      </c>
      <c r="B3864" s="388" t="s">
        <v>1651</v>
      </c>
      <c r="D3864" t="s">
        <v>905</v>
      </c>
      <c r="E3864" s="472"/>
      <c r="F3864" s="910">
        <f>'67'!C16</f>
        <v>-14628</v>
      </c>
      <c r="G3864" s="231">
        <f>F3864-E3864</f>
        <v>-14628</v>
      </c>
      <c r="I3864" s="472"/>
      <c r="J3864" s="910">
        <f>'67'!E16</f>
        <v>0</v>
      </c>
      <c r="K3864" s="231">
        <f>J3864-I3864</f>
        <v>0</v>
      </c>
    </row>
    <row r="3865" spans="1:11">
      <c r="A3865" s="381">
        <v>3865</v>
      </c>
      <c r="B3865" s="388" t="s">
        <v>1652</v>
      </c>
      <c r="D3865" t="s">
        <v>905</v>
      </c>
      <c r="E3865" s="472"/>
      <c r="F3865" s="910">
        <f>'67'!C17</f>
        <v>0</v>
      </c>
      <c r="G3865" s="231">
        <f>F3865-E3865</f>
        <v>0</v>
      </c>
      <c r="I3865" s="472"/>
      <c r="J3865" s="910">
        <f>'67'!E17</f>
        <v>0</v>
      </c>
      <c r="K3865" s="231">
        <f>J3865-I3865</f>
        <v>0</v>
      </c>
    </row>
    <row r="3866" spans="1:11">
      <c r="A3866" s="381">
        <v>3866</v>
      </c>
      <c r="B3866" s="146" t="s">
        <v>342</v>
      </c>
      <c r="D3866" t="s">
        <v>905</v>
      </c>
      <c r="E3866" s="472"/>
      <c r="F3866" s="910">
        <f>'67'!C18</f>
        <v>-6161</v>
      </c>
      <c r="G3866" s="231">
        <f t="shared" ref="G3866:G3882" si="132">F3866-E3866</f>
        <v>-6161</v>
      </c>
      <c r="I3866" s="472"/>
      <c r="J3866" s="910">
        <f>'67'!E18</f>
        <v>-11761</v>
      </c>
      <c r="K3866" s="231">
        <f t="shared" ref="K3866:K3882" si="133">J3866-I3866</f>
        <v>-11761</v>
      </c>
    </row>
    <row r="3867" spans="1:11" ht="15.75">
      <c r="A3867" s="381">
        <v>3867</v>
      </c>
      <c r="B3867" s="341" t="s">
        <v>106</v>
      </c>
      <c r="D3867" t="s">
        <v>905</v>
      </c>
      <c r="E3867" s="472"/>
      <c r="F3867" s="910">
        <f>'67'!C19</f>
        <v>-75561.313779000004</v>
      </c>
      <c r="G3867" s="231">
        <f t="shared" si="132"/>
        <v>-75561.313779000004</v>
      </c>
      <c r="I3867" s="472"/>
      <c r="J3867" s="910">
        <f>'67'!E19</f>
        <v>-16718</v>
      </c>
      <c r="K3867" s="231">
        <f t="shared" si="133"/>
        <v>-16718</v>
      </c>
    </row>
    <row r="3868" spans="1:11" ht="15.75">
      <c r="A3868" s="381">
        <v>3868</v>
      </c>
      <c r="B3868" s="341" t="s">
        <v>599</v>
      </c>
      <c r="E3868" s="472"/>
      <c r="G3868" s="231">
        <f t="shared" si="132"/>
        <v>0</v>
      </c>
      <c r="I3868" s="472"/>
      <c r="K3868" s="231">
        <f t="shared" si="133"/>
        <v>0</v>
      </c>
    </row>
    <row r="3869" spans="1:11">
      <c r="A3869" s="381">
        <v>3869</v>
      </c>
      <c r="B3869" s="146" t="s">
        <v>6</v>
      </c>
      <c r="D3869" t="s">
        <v>905</v>
      </c>
      <c r="E3869" s="472"/>
      <c r="F3869" s="910">
        <f>'67'!C29</f>
        <v>36536</v>
      </c>
      <c r="G3869" s="231">
        <f t="shared" si="132"/>
        <v>36536</v>
      </c>
      <c r="I3869" s="472"/>
      <c r="J3869" s="910">
        <f>'67'!E29</f>
        <v>30497</v>
      </c>
      <c r="K3869" s="231">
        <f t="shared" si="133"/>
        <v>30497</v>
      </c>
    </row>
    <row r="3870" spans="1:11">
      <c r="A3870" s="381">
        <v>3870</v>
      </c>
      <c r="B3870" s="146" t="s">
        <v>7</v>
      </c>
      <c r="D3870" t="s">
        <v>905</v>
      </c>
      <c r="E3870" s="472"/>
      <c r="F3870" s="910">
        <f>'67'!C30</f>
        <v>1608</v>
      </c>
      <c r="G3870" s="231">
        <f t="shared" si="132"/>
        <v>1608</v>
      </c>
      <c r="I3870" s="472"/>
      <c r="J3870" s="910">
        <f>'67'!E30</f>
        <v>1847</v>
      </c>
      <c r="K3870" s="231">
        <f t="shared" si="133"/>
        <v>1847</v>
      </c>
    </row>
    <row r="3871" spans="1:11">
      <c r="A3871" s="381">
        <v>3871</v>
      </c>
      <c r="B3871" s="146" t="s">
        <v>343</v>
      </c>
      <c r="D3871" t="s">
        <v>905</v>
      </c>
      <c r="E3871" s="472"/>
      <c r="F3871" s="910">
        <f>'67'!C31</f>
        <v>-9</v>
      </c>
      <c r="G3871" s="231">
        <f t="shared" si="132"/>
        <v>-9</v>
      </c>
      <c r="I3871" s="472"/>
      <c r="J3871" s="910">
        <f>'67'!E31</f>
        <v>-116</v>
      </c>
      <c r="K3871" s="231">
        <f t="shared" si="133"/>
        <v>-116</v>
      </c>
    </row>
    <row r="3872" spans="1:11">
      <c r="A3872" s="381">
        <v>3872</v>
      </c>
      <c r="B3872" s="146" t="s">
        <v>72</v>
      </c>
      <c r="D3872" t="s">
        <v>905</v>
      </c>
      <c r="E3872" s="472"/>
      <c r="F3872" s="910">
        <f>'67'!C32</f>
        <v>12902</v>
      </c>
      <c r="G3872" s="231">
        <f t="shared" si="132"/>
        <v>12902</v>
      </c>
      <c r="I3872" s="472"/>
      <c r="J3872" s="910">
        <f>'67'!E32</f>
        <v>-5690</v>
      </c>
      <c r="K3872" s="231">
        <f t="shared" si="133"/>
        <v>-5690</v>
      </c>
    </row>
    <row r="3873" spans="1:11">
      <c r="A3873" s="381">
        <v>3873</v>
      </c>
      <c r="B3873" s="146" t="s">
        <v>344</v>
      </c>
      <c r="D3873" t="s">
        <v>905</v>
      </c>
      <c r="E3873" s="472"/>
      <c r="F3873" s="910">
        <f>'67'!C33</f>
        <v>0</v>
      </c>
      <c r="G3873" s="231">
        <f t="shared" si="132"/>
        <v>0</v>
      </c>
      <c r="I3873" s="472"/>
      <c r="J3873" s="910">
        <f>'67'!E33</f>
        <v>0</v>
      </c>
      <c r="K3873" s="231">
        <f t="shared" si="133"/>
        <v>0</v>
      </c>
    </row>
    <row r="3874" spans="1:11">
      <c r="A3874" s="381">
        <v>3874</v>
      </c>
      <c r="B3874" s="146" t="s">
        <v>1343</v>
      </c>
      <c r="D3874" t="s">
        <v>905</v>
      </c>
      <c r="E3874" s="472"/>
      <c r="F3874" s="910">
        <f>'67'!C34</f>
        <v>0</v>
      </c>
      <c r="G3874" s="231">
        <f t="shared" si="132"/>
        <v>0</v>
      </c>
      <c r="I3874" s="472"/>
      <c r="J3874" s="910">
        <f>'67'!E34</f>
        <v>0</v>
      </c>
      <c r="K3874" s="231">
        <f t="shared" si="133"/>
        <v>0</v>
      </c>
    </row>
    <row r="3875" spans="1:11">
      <c r="A3875" s="381">
        <v>3875</v>
      </c>
      <c r="B3875" s="146" t="s">
        <v>1344</v>
      </c>
      <c r="D3875" t="s">
        <v>905</v>
      </c>
      <c r="E3875" s="472"/>
      <c r="F3875" s="910">
        <f>'67'!C35</f>
        <v>0</v>
      </c>
      <c r="G3875" s="231">
        <f t="shared" si="132"/>
        <v>0</v>
      </c>
      <c r="I3875" s="472"/>
      <c r="J3875" s="910">
        <f>'67'!E35</f>
        <v>0</v>
      </c>
      <c r="K3875" s="231">
        <f t="shared" si="133"/>
        <v>0</v>
      </c>
    </row>
    <row r="3876" spans="1:11">
      <c r="A3876" s="381">
        <v>3876</v>
      </c>
      <c r="B3876" s="146" t="s">
        <v>4</v>
      </c>
      <c r="D3876" t="s">
        <v>905</v>
      </c>
      <c r="E3876" s="472"/>
      <c r="F3876" s="910">
        <f>'67'!C36</f>
        <v>-259</v>
      </c>
      <c r="G3876" s="231">
        <f t="shared" si="132"/>
        <v>-259</v>
      </c>
      <c r="I3876" s="472"/>
      <c r="J3876" s="910">
        <f>'67'!E36</f>
        <v>-232</v>
      </c>
      <c r="K3876" s="231">
        <f t="shared" si="133"/>
        <v>-232</v>
      </c>
    </row>
    <row r="3877" spans="1:11">
      <c r="A3877" s="381">
        <v>3877</v>
      </c>
      <c r="B3877" s="146" t="s">
        <v>345</v>
      </c>
      <c r="D3877" t="s">
        <v>905</v>
      </c>
      <c r="E3877" s="472"/>
      <c r="F3877" s="910">
        <f>'67'!C37</f>
        <v>0</v>
      </c>
      <c r="G3877" s="231">
        <f t="shared" si="132"/>
        <v>0</v>
      </c>
      <c r="I3877" s="472"/>
      <c r="J3877" s="910">
        <f>'67'!E37</f>
        <v>-43</v>
      </c>
      <c r="K3877" s="231">
        <f t="shared" si="133"/>
        <v>-43</v>
      </c>
    </row>
    <row r="3878" spans="1:11">
      <c r="A3878" s="381">
        <v>3878</v>
      </c>
      <c r="B3878" s="146" t="s">
        <v>1546</v>
      </c>
      <c r="D3878" t="s">
        <v>905</v>
      </c>
      <c r="E3878" s="472"/>
      <c r="F3878" s="910">
        <f>'67'!C38</f>
        <v>0</v>
      </c>
      <c r="G3878" s="231">
        <f t="shared" si="132"/>
        <v>0</v>
      </c>
      <c r="I3878" s="472"/>
      <c r="J3878" s="910">
        <f>'67'!E38</f>
        <v>-969</v>
      </c>
      <c r="K3878" s="231">
        <f t="shared" si="133"/>
        <v>-969</v>
      </c>
    </row>
    <row r="3879" spans="1:11">
      <c r="A3879" s="381">
        <v>3879</v>
      </c>
      <c r="B3879" s="388" t="s">
        <v>1653</v>
      </c>
      <c r="D3879" t="s">
        <v>905</v>
      </c>
      <c r="E3879" s="472"/>
      <c r="F3879" s="910">
        <f>'67'!C39</f>
        <v>343</v>
      </c>
      <c r="G3879" s="231">
        <f t="shared" si="132"/>
        <v>343</v>
      </c>
      <c r="I3879" s="472"/>
      <c r="J3879" s="910">
        <f>'67'!E39</f>
        <v>0</v>
      </c>
      <c r="K3879" s="231">
        <f t="shared" si="133"/>
        <v>0</v>
      </c>
    </row>
    <row r="3880" spans="1:11">
      <c r="A3880" s="381">
        <v>3880</v>
      </c>
      <c r="B3880" s="146" t="s">
        <v>346</v>
      </c>
      <c r="D3880" t="s">
        <v>905</v>
      </c>
      <c r="E3880" s="472"/>
      <c r="F3880" s="910">
        <f>'67'!C40</f>
        <v>64780</v>
      </c>
      <c r="G3880" s="231">
        <f t="shared" si="132"/>
        <v>64780</v>
      </c>
      <c r="I3880" s="472"/>
      <c r="J3880" s="910">
        <f>'67'!E40</f>
        <v>26324</v>
      </c>
      <c r="K3880" s="231">
        <f t="shared" si="133"/>
        <v>26324</v>
      </c>
    </row>
    <row r="3881" spans="1:11">
      <c r="A3881" s="381">
        <v>3881</v>
      </c>
      <c r="B3881" s="146" t="s">
        <v>1238</v>
      </c>
      <c r="D3881" t="s">
        <v>905</v>
      </c>
      <c r="E3881" s="472"/>
      <c r="F3881" s="910">
        <f>'67'!C41</f>
        <v>31928</v>
      </c>
      <c r="G3881" s="231">
        <f t="shared" si="132"/>
        <v>31928</v>
      </c>
      <c r="I3881" s="472"/>
      <c r="J3881" s="910">
        <f>'67'!E41</f>
        <v>31032</v>
      </c>
      <c r="K3881" s="231">
        <f t="shared" si="133"/>
        <v>31032</v>
      </c>
    </row>
    <row r="3882" spans="1:11" ht="15.75">
      <c r="A3882" s="381">
        <v>3882</v>
      </c>
      <c r="B3882" s="341" t="s">
        <v>106</v>
      </c>
      <c r="D3882" t="s">
        <v>905</v>
      </c>
      <c r="E3882" s="472"/>
      <c r="F3882" s="910">
        <f>'67'!C42</f>
        <v>147829</v>
      </c>
      <c r="G3882" s="231">
        <f t="shared" si="132"/>
        <v>147829</v>
      </c>
      <c r="I3882" s="472"/>
      <c r="J3882" s="910">
        <f>'67'!E42</f>
        <v>82650</v>
      </c>
      <c r="K3882" s="231">
        <f t="shared" si="133"/>
        <v>82650</v>
      </c>
    </row>
    <row r="3883" spans="1:11" ht="15.75">
      <c r="A3883" s="381">
        <v>3883</v>
      </c>
      <c r="B3883" s="341" t="s">
        <v>1117</v>
      </c>
      <c r="E3883" s="472"/>
      <c r="I3883" s="472"/>
    </row>
    <row r="3884" spans="1:11" ht="15.75">
      <c r="A3884" s="381">
        <v>3884</v>
      </c>
      <c r="B3884" s="341" t="s">
        <v>1062</v>
      </c>
      <c r="E3884" s="472"/>
      <c r="I3884" s="472"/>
    </row>
    <row r="3885" spans="1:11" ht="15.75">
      <c r="A3885" s="381">
        <v>3885</v>
      </c>
      <c r="B3885" s="341" t="s">
        <v>1218</v>
      </c>
      <c r="E3885" s="472"/>
      <c r="I3885" s="472"/>
    </row>
    <row r="3886" spans="1:11" ht="15.75">
      <c r="A3886" s="381">
        <v>3886</v>
      </c>
      <c r="B3886" s="341" t="s">
        <v>1147</v>
      </c>
      <c r="E3886" s="472"/>
      <c r="I3886" s="472"/>
    </row>
  </sheetData>
  <sheetProtection algorithmName="SHA-512" hashValue="NjnuLBgIReb9X56ubwkdNxcBAAVwzi5pjm0OuYbUrbEAnCQTFnoAlLeGBB3+ghZnekoUcgrvqfeIS1xHerqMcw==" saltValue="a3qoLC6jZDpKE5EFSP1G+w==" spinCount="100000" sheet="1" autoFilter="0"/>
  <autoFilter ref="A1:L3887"/>
  <pageMargins left="0.7" right="0.7" top="0.75" bottom="0.75" header="0.3" footer="0.3"/>
  <pageSetup paperSize="9" scale="37"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X89"/>
  <sheetViews>
    <sheetView topLeftCell="A61" zoomScaleNormal="100" workbookViewId="0">
      <selection activeCell="B72" sqref="B72"/>
    </sheetView>
  </sheetViews>
  <sheetFormatPr defaultRowHeight="15"/>
  <cols>
    <col min="1" max="1" width="36" customWidth="1"/>
    <col min="2" max="2" width="8.77734375" style="544"/>
    <col min="3" max="3" width="0.77734375" style="544" customWidth="1"/>
    <col min="4" max="4" width="8.77734375" style="544"/>
    <col min="5" max="5" width="0.77734375" style="544" customWidth="1"/>
    <col min="6" max="6" width="8.77734375" style="544"/>
    <col min="7" max="7" width="0.77734375" style="544" customWidth="1"/>
    <col min="8" max="8" width="12.44140625" style="544" customWidth="1"/>
    <col min="9" max="9" width="0.77734375" style="544" customWidth="1"/>
    <col min="10" max="10" width="8.77734375" style="544"/>
    <col min="11" max="11" width="0.77734375" style="544" customWidth="1"/>
    <col min="12" max="12" width="8.77734375" style="544"/>
    <col min="13" max="13" width="0.77734375" style="544" customWidth="1"/>
    <col min="14" max="14" width="12" style="544" customWidth="1"/>
    <col min="15" max="15" width="0.77734375" style="544" customWidth="1"/>
    <col min="16" max="16" width="8.77734375" style="544"/>
    <col min="17" max="17" width="0.77734375" style="544" customWidth="1"/>
    <col min="18" max="18" width="8.77734375" style="544"/>
  </cols>
  <sheetData>
    <row r="1" spans="1:24" ht="15.75">
      <c r="A1" s="10" t="str">
        <f>+'1'!A1</f>
        <v>SWANSEA BAY UNIVERSITY HEALTH BOARD ANNUAL ACCOUNTS 2023-24</v>
      </c>
      <c r="B1" s="534"/>
      <c r="C1" s="534"/>
      <c r="D1" s="534"/>
      <c r="E1" s="534"/>
      <c r="F1" s="534"/>
      <c r="G1" s="534"/>
      <c r="H1" s="534"/>
      <c r="I1" s="534"/>
      <c r="J1" s="535"/>
      <c r="K1" s="535"/>
      <c r="L1" s="535"/>
      <c r="M1" s="535"/>
      <c r="N1" s="535"/>
      <c r="O1" s="535"/>
      <c r="P1" s="124"/>
      <c r="Q1" s="124"/>
      <c r="R1" s="124"/>
      <c r="U1" s="84"/>
      <c r="V1" s="84"/>
      <c r="W1" s="84"/>
      <c r="X1" s="84"/>
    </row>
    <row r="2" spans="1:24" ht="15.75">
      <c r="A2" s="17"/>
      <c r="B2" s="111"/>
      <c r="C2" s="111"/>
      <c r="D2" s="111"/>
      <c r="E2" s="111"/>
      <c r="F2" s="111"/>
      <c r="G2" s="111"/>
      <c r="H2" s="111"/>
      <c r="I2" s="111"/>
      <c r="J2" s="111"/>
      <c r="K2" s="111"/>
      <c r="L2" s="43"/>
      <c r="M2" s="43"/>
      <c r="N2" s="43"/>
      <c r="O2" s="43"/>
      <c r="P2" s="43"/>
      <c r="Q2" s="43"/>
      <c r="R2" s="43"/>
      <c r="U2" s="84"/>
      <c r="V2" s="84"/>
      <c r="W2" s="84"/>
      <c r="X2" s="84"/>
    </row>
    <row r="3" spans="1:24" ht="15.75">
      <c r="A3" s="17" t="s">
        <v>378</v>
      </c>
      <c r="B3" s="53"/>
      <c r="C3" s="53"/>
      <c r="D3" s="53"/>
      <c r="E3" s="53"/>
      <c r="F3" s="53"/>
      <c r="G3" s="53"/>
      <c r="H3" s="53"/>
      <c r="I3" s="53"/>
      <c r="J3" s="53"/>
      <c r="K3" s="53"/>
      <c r="L3" s="53"/>
      <c r="M3" s="53"/>
      <c r="N3" s="53"/>
      <c r="O3" s="53"/>
      <c r="P3" s="53"/>
      <c r="Q3" s="53"/>
      <c r="R3" s="53"/>
      <c r="U3" s="84"/>
      <c r="V3" s="84"/>
      <c r="W3" s="84"/>
      <c r="X3" s="84"/>
    </row>
    <row r="4" spans="1:24">
      <c r="A4" s="53"/>
      <c r="B4" s="53"/>
      <c r="C4" s="53"/>
      <c r="D4" s="53"/>
      <c r="E4" s="53"/>
      <c r="F4" s="53"/>
      <c r="G4" s="53"/>
      <c r="H4" s="53"/>
      <c r="I4" s="53"/>
      <c r="J4" s="53"/>
      <c r="K4" s="53"/>
      <c r="L4" s="53"/>
      <c r="M4" s="53"/>
      <c r="N4" s="53"/>
      <c r="O4" s="53"/>
      <c r="P4" s="53"/>
      <c r="Q4" s="53"/>
      <c r="R4" s="53"/>
      <c r="U4" s="84"/>
      <c r="V4" s="84"/>
      <c r="W4" s="84"/>
      <c r="X4" s="84"/>
    </row>
    <row r="5" spans="1:24" ht="15.75">
      <c r="A5" s="17" t="s">
        <v>1589</v>
      </c>
      <c r="B5" s="52"/>
      <c r="C5" s="52"/>
      <c r="D5" s="52"/>
      <c r="E5" s="52"/>
      <c r="F5" s="52"/>
      <c r="G5" s="52"/>
      <c r="H5" s="49" t="s">
        <v>554</v>
      </c>
      <c r="I5" s="49"/>
      <c r="J5" s="49"/>
      <c r="K5" s="49"/>
      <c r="L5" s="52"/>
      <c r="M5" s="52"/>
      <c r="N5" s="52"/>
      <c r="O5" s="52"/>
      <c r="P5" s="52"/>
      <c r="Q5" s="52"/>
      <c r="R5" s="52"/>
      <c r="U5" s="84"/>
      <c r="V5" s="84"/>
      <c r="W5" s="84"/>
      <c r="X5" s="84"/>
    </row>
    <row r="6" spans="1:24">
      <c r="A6" s="41"/>
      <c r="B6" s="52"/>
      <c r="C6" s="52"/>
      <c r="D6" s="49" t="s">
        <v>379</v>
      </c>
      <c r="E6" s="49"/>
      <c r="F6" s="49"/>
      <c r="G6" s="49"/>
      <c r="H6" s="49" t="s">
        <v>381</v>
      </c>
      <c r="I6" s="49"/>
      <c r="J6" s="49"/>
      <c r="K6" s="49"/>
      <c r="L6" s="52"/>
      <c r="M6" s="52"/>
      <c r="N6" s="52"/>
      <c r="O6" s="52"/>
      <c r="P6" s="52"/>
      <c r="Q6" s="52"/>
      <c r="R6" s="52"/>
      <c r="U6" s="84"/>
      <c r="V6" s="84"/>
      <c r="W6" s="84"/>
      <c r="X6" s="84"/>
    </row>
    <row r="7" spans="1:24">
      <c r="A7" s="123"/>
      <c r="B7" s="52"/>
      <c r="C7" s="52"/>
      <c r="D7" s="49" t="s">
        <v>380</v>
      </c>
      <c r="E7" s="49"/>
      <c r="F7" s="49"/>
      <c r="G7" s="49"/>
      <c r="H7" s="49" t="s">
        <v>532</v>
      </c>
      <c r="I7" s="49"/>
      <c r="J7" s="49" t="s">
        <v>382</v>
      </c>
      <c r="K7" s="49"/>
      <c r="L7" s="49" t="s">
        <v>122</v>
      </c>
      <c r="M7" s="49"/>
      <c r="N7" s="49" t="s">
        <v>383</v>
      </c>
      <c r="O7" s="49"/>
      <c r="P7" s="49" t="s">
        <v>384</v>
      </c>
      <c r="Q7" s="49"/>
      <c r="R7" s="52"/>
      <c r="U7" s="84"/>
      <c r="V7" s="84"/>
      <c r="W7" s="84"/>
      <c r="X7" s="84"/>
    </row>
    <row r="8" spans="1:24">
      <c r="A8" s="2"/>
      <c r="B8" s="49" t="s">
        <v>219</v>
      </c>
      <c r="C8" s="49"/>
      <c r="D8" s="49" t="s">
        <v>385</v>
      </c>
      <c r="E8" s="49"/>
      <c r="F8" s="49" t="s">
        <v>235</v>
      </c>
      <c r="G8" s="49"/>
      <c r="H8" s="49" t="s">
        <v>533</v>
      </c>
      <c r="I8" s="49"/>
      <c r="J8" s="49" t="s">
        <v>386</v>
      </c>
      <c r="K8" s="49"/>
      <c r="L8" s="49" t="s">
        <v>387</v>
      </c>
      <c r="M8" s="49"/>
      <c r="N8" s="49" t="s">
        <v>388</v>
      </c>
      <c r="O8" s="49"/>
      <c r="P8" s="49" t="s">
        <v>389</v>
      </c>
      <c r="Q8" s="49"/>
      <c r="R8" s="49" t="s">
        <v>106</v>
      </c>
      <c r="U8" s="84"/>
      <c r="V8" s="84"/>
      <c r="W8" s="84"/>
      <c r="X8" s="84"/>
    </row>
    <row r="9" spans="1:24">
      <c r="A9" s="3"/>
      <c r="B9" s="49" t="s">
        <v>22</v>
      </c>
      <c r="C9" s="49"/>
      <c r="D9" s="49" t="s">
        <v>22</v>
      </c>
      <c r="E9" s="49"/>
      <c r="F9" s="49" t="s">
        <v>22</v>
      </c>
      <c r="G9" s="49"/>
      <c r="H9" s="49" t="s">
        <v>22</v>
      </c>
      <c r="I9" s="49"/>
      <c r="J9" s="49" t="s">
        <v>22</v>
      </c>
      <c r="K9" s="49"/>
      <c r="L9" s="49" t="s">
        <v>22</v>
      </c>
      <c r="M9" s="49"/>
      <c r="N9" s="49" t="s">
        <v>22</v>
      </c>
      <c r="O9" s="49"/>
      <c r="P9" s="49" t="s">
        <v>22</v>
      </c>
      <c r="Q9" s="49"/>
      <c r="R9" s="49" t="s">
        <v>22</v>
      </c>
      <c r="U9" s="84"/>
      <c r="V9" s="84"/>
      <c r="W9" s="84"/>
      <c r="X9" s="84"/>
    </row>
    <row r="10" spans="1:24">
      <c r="A10" s="2"/>
      <c r="B10" s="52"/>
      <c r="C10" s="52"/>
      <c r="D10" s="52"/>
      <c r="E10" s="52"/>
      <c r="F10" s="52"/>
      <c r="G10" s="52"/>
      <c r="H10" s="52"/>
      <c r="I10" s="52"/>
      <c r="J10" s="52"/>
      <c r="K10" s="52"/>
      <c r="L10" s="52"/>
      <c r="M10" s="52"/>
      <c r="N10" s="52"/>
      <c r="O10" s="52"/>
      <c r="P10" s="52"/>
      <c r="Q10" s="52"/>
      <c r="R10" s="52"/>
      <c r="U10" s="84"/>
      <c r="V10" s="84"/>
      <c r="W10" s="84"/>
      <c r="X10" s="84"/>
    </row>
    <row r="11" spans="1:24">
      <c r="A11" s="2" t="s">
        <v>1463</v>
      </c>
      <c r="B11" s="52">
        <f>'41'!B28</f>
        <v>40795</v>
      </c>
      <c r="C11" s="52"/>
      <c r="D11" s="52">
        <f>'41'!D28</f>
        <v>437749</v>
      </c>
      <c r="E11" s="52"/>
      <c r="F11" s="52">
        <f>'41'!F28</f>
        <v>10214</v>
      </c>
      <c r="G11" s="52"/>
      <c r="H11" s="52">
        <f>'41'!H28</f>
        <v>38505</v>
      </c>
      <c r="I11" s="52"/>
      <c r="J11" s="52">
        <f>'41'!J28</f>
        <v>145297</v>
      </c>
      <c r="K11" s="52"/>
      <c r="L11" s="52">
        <f>'41'!L28</f>
        <v>1303</v>
      </c>
      <c r="M11" s="52"/>
      <c r="N11" s="52">
        <f>'41'!N28</f>
        <v>47917</v>
      </c>
      <c r="O11" s="52"/>
      <c r="P11" s="52">
        <f>'41'!P28</f>
        <v>4566</v>
      </c>
      <c r="Q11" s="52"/>
      <c r="R11" s="52">
        <f t="shared" ref="R11:R16" si="0">SUM(B11:P11)</f>
        <v>726346</v>
      </c>
      <c r="U11" s="84"/>
      <c r="V11" s="84"/>
      <c r="W11" s="84"/>
      <c r="X11" s="84"/>
    </row>
    <row r="12" spans="1:24">
      <c r="A12" s="2" t="s">
        <v>1536</v>
      </c>
      <c r="B12" s="409">
        <v>0</v>
      </c>
      <c r="C12" s="471"/>
      <c r="D12" s="409">
        <v>0</v>
      </c>
      <c r="E12" s="471"/>
      <c r="F12" s="409">
        <v>0</v>
      </c>
      <c r="G12" s="471"/>
      <c r="H12" s="409">
        <v>0</v>
      </c>
      <c r="I12" s="471"/>
      <c r="J12" s="409">
        <v>0</v>
      </c>
      <c r="K12" s="471"/>
      <c r="L12" s="409">
        <v>0</v>
      </c>
      <c r="M12" s="471"/>
      <c r="N12" s="409">
        <v>0</v>
      </c>
      <c r="O12" s="471"/>
      <c r="P12" s="409">
        <v>0</v>
      </c>
      <c r="Q12" s="52"/>
      <c r="R12" s="52">
        <f t="shared" si="0"/>
        <v>0</v>
      </c>
      <c r="U12" s="84"/>
      <c r="V12" s="84"/>
      <c r="W12" s="84"/>
      <c r="X12" s="84"/>
    </row>
    <row r="13" spans="1:24">
      <c r="A13" s="2" t="s">
        <v>1537</v>
      </c>
      <c r="B13" s="409">
        <v>0</v>
      </c>
      <c r="C13" s="471"/>
      <c r="D13" s="409">
        <v>0</v>
      </c>
      <c r="E13" s="471"/>
      <c r="F13" s="409">
        <v>0</v>
      </c>
      <c r="G13" s="471"/>
      <c r="H13" s="409">
        <v>0</v>
      </c>
      <c r="I13" s="471"/>
      <c r="J13" s="409">
        <v>0</v>
      </c>
      <c r="K13" s="471"/>
      <c r="L13" s="409">
        <v>0</v>
      </c>
      <c r="M13" s="471"/>
      <c r="N13" s="409">
        <v>0</v>
      </c>
      <c r="O13" s="471"/>
      <c r="P13" s="409">
        <v>0</v>
      </c>
      <c r="Q13" s="52"/>
      <c r="R13" s="52">
        <f t="shared" si="0"/>
        <v>0</v>
      </c>
      <c r="U13" s="84"/>
      <c r="V13" s="84"/>
      <c r="W13" s="84"/>
      <c r="X13" s="84"/>
    </row>
    <row r="14" spans="1:24">
      <c r="A14" s="2" t="s">
        <v>1464</v>
      </c>
      <c r="B14" s="409">
        <v>0</v>
      </c>
      <c r="C14" s="471"/>
      <c r="D14" s="409">
        <v>0</v>
      </c>
      <c r="E14" s="471"/>
      <c r="F14" s="409">
        <v>0</v>
      </c>
      <c r="G14" s="471"/>
      <c r="H14" s="409">
        <v>0</v>
      </c>
      <c r="I14" s="471"/>
      <c r="J14" s="409">
        <v>0</v>
      </c>
      <c r="K14" s="471"/>
      <c r="L14" s="409">
        <v>0</v>
      </c>
      <c r="M14" s="471"/>
      <c r="N14" s="409">
        <v>0</v>
      </c>
      <c r="O14" s="471"/>
      <c r="P14" s="409">
        <v>0</v>
      </c>
      <c r="Q14" s="52"/>
      <c r="R14" s="52">
        <f t="shared" si="0"/>
        <v>0</v>
      </c>
      <c r="U14" s="84"/>
      <c r="V14" s="84"/>
      <c r="W14" s="84"/>
      <c r="X14" s="84"/>
    </row>
    <row r="15" spans="1:24">
      <c r="A15" s="346" t="s">
        <v>1623</v>
      </c>
      <c r="B15" s="1152">
        <f>SUM(B11:B14)</f>
        <v>40795</v>
      </c>
      <c r="C15" s="49"/>
      <c r="D15" s="1152">
        <f>SUM(D11:D14)</f>
        <v>437749</v>
      </c>
      <c r="E15" s="49"/>
      <c r="F15" s="1152">
        <f>SUM(F11:F14)</f>
        <v>10214</v>
      </c>
      <c r="G15" s="49"/>
      <c r="H15" s="1152">
        <f>SUM(H11:H14)</f>
        <v>38505</v>
      </c>
      <c r="I15" s="49"/>
      <c r="J15" s="1152">
        <f>SUM(J11:J14)</f>
        <v>145297</v>
      </c>
      <c r="K15" s="49"/>
      <c r="L15" s="1152">
        <f>SUM(L11:L14)</f>
        <v>1303</v>
      </c>
      <c r="M15" s="49"/>
      <c r="N15" s="1152">
        <f>SUM(N11:N14)</f>
        <v>47917</v>
      </c>
      <c r="O15" s="49"/>
      <c r="P15" s="1152">
        <f>SUM(P11:P14)</f>
        <v>4566</v>
      </c>
      <c r="Q15" s="536"/>
      <c r="R15" s="1152">
        <f t="shared" si="0"/>
        <v>726346</v>
      </c>
      <c r="S15" s="231"/>
      <c r="U15" s="84"/>
      <c r="V15" s="84"/>
      <c r="W15" s="84"/>
      <c r="X15" s="84"/>
    </row>
    <row r="16" spans="1:24">
      <c r="A16" s="2" t="s">
        <v>220</v>
      </c>
      <c r="B16" s="1239">
        <v>-1041</v>
      </c>
      <c r="C16" s="29"/>
      <c r="D16" s="110">
        <v>18581</v>
      </c>
      <c r="E16" s="29"/>
      <c r="F16" s="110">
        <v>609</v>
      </c>
      <c r="G16" s="29"/>
      <c r="H16" s="110">
        <v>0</v>
      </c>
      <c r="I16" s="29"/>
      <c r="J16" s="110">
        <v>0</v>
      </c>
      <c r="K16" s="29"/>
      <c r="L16" s="110">
        <v>0</v>
      </c>
      <c r="M16" s="29"/>
      <c r="N16" s="110">
        <v>0</v>
      </c>
      <c r="O16" s="29"/>
      <c r="P16" s="110">
        <v>0</v>
      </c>
      <c r="Q16" s="536"/>
      <c r="R16" s="49">
        <f t="shared" si="0"/>
        <v>18149</v>
      </c>
      <c r="S16" s="231"/>
      <c r="U16" s="84"/>
      <c r="V16" s="84"/>
      <c r="W16" s="84"/>
      <c r="X16" s="84"/>
    </row>
    <row r="17" spans="1:24">
      <c r="A17" s="2" t="s">
        <v>482</v>
      </c>
      <c r="B17" s="1145"/>
      <c r="C17" s="29"/>
      <c r="D17" s="1145"/>
      <c r="E17" s="29"/>
      <c r="F17" s="1145"/>
      <c r="G17" s="29"/>
      <c r="H17" s="1145"/>
      <c r="I17" s="29"/>
      <c r="J17" s="1145"/>
      <c r="K17" s="1145"/>
      <c r="L17" s="1145"/>
      <c r="M17" s="29"/>
      <c r="N17" s="1145"/>
      <c r="O17" s="29"/>
      <c r="P17" s="1145"/>
      <c r="Q17" s="536"/>
      <c r="R17" s="1146"/>
      <c r="S17" s="231"/>
      <c r="U17" s="84"/>
      <c r="V17" s="84"/>
      <c r="W17" s="84"/>
      <c r="X17" s="84"/>
    </row>
    <row r="18" spans="1:24">
      <c r="A18" s="2" t="s">
        <v>489</v>
      </c>
      <c r="B18" s="110">
        <v>209</v>
      </c>
      <c r="C18" s="29"/>
      <c r="D18" s="110">
        <v>1032</v>
      </c>
      <c r="E18" s="29"/>
      <c r="F18" s="110">
        <v>0</v>
      </c>
      <c r="G18" s="29"/>
      <c r="H18" s="1239">
        <v>34507</v>
      </c>
      <c r="I18" s="29"/>
      <c r="J18" s="110">
        <v>3312</v>
      </c>
      <c r="K18" s="29"/>
      <c r="L18" s="110">
        <v>357</v>
      </c>
      <c r="M18" s="29"/>
      <c r="N18" s="110">
        <v>5133</v>
      </c>
      <c r="O18" s="29"/>
      <c r="P18" s="110">
        <v>201</v>
      </c>
      <c r="Q18" s="536"/>
      <c r="R18" s="49">
        <f t="shared" ref="R18:R27" si="1">SUM(B18:P18)</f>
        <v>44751</v>
      </c>
      <c r="S18" s="231"/>
      <c r="U18" s="84"/>
      <c r="V18" s="84"/>
      <c r="W18" s="84"/>
      <c r="X18" s="84"/>
    </row>
    <row r="19" spans="1:24">
      <c r="A19" s="2" t="s">
        <v>490</v>
      </c>
      <c r="B19" s="110">
        <v>0</v>
      </c>
      <c r="C19" s="29"/>
      <c r="D19" s="110">
        <v>0</v>
      </c>
      <c r="E19" s="29"/>
      <c r="F19" s="110">
        <v>0</v>
      </c>
      <c r="G19" s="29"/>
      <c r="H19" s="1239">
        <v>0</v>
      </c>
      <c r="I19" s="29"/>
      <c r="J19" s="110">
        <v>258</v>
      </c>
      <c r="K19" s="29"/>
      <c r="L19" s="110">
        <v>0</v>
      </c>
      <c r="M19" s="29"/>
      <c r="N19" s="110">
        <v>1</v>
      </c>
      <c r="O19" s="29"/>
      <c r="P19" s="110">
        <v>0</v>
      </c>
      <c r="Q19" s="536"/>
      <c r="R19" s="49">
        <f t="shared" si="1"/>
        <v>259</v>
      </c>
      <c r="S19" s="231"/>
      <c r="U19" s="84"/>
      <c r="V19" s="84"/>
      <c r="W19" s="84"/>
      <c r="X19" s="84"/>
    </row>
    <row r="20" spans="1:24">
      <c r="A20" s="2" t="s">
        <v>492</v>
      </c>
      <c r="B20" s="110">
        <v>0</v>
      </c>
      <c r="C20" s="29"/>
      <c r="D20" s="110">
        <v>0</v>
      </c>
      <c r="E20" s="29"/>
      <c r="F20" s="110">
        <v>0</v>
      </c>
      <c r="G20" s="29"/>
      <c r="H20" s="1239">
        <v>0</v>
      </c>
      <c r="I20" s="29"/>
      <c r="J20" s="110">
        <v>0</v>
      </c>
      <c r="K20" s="29"/>
      <c r="L20" s="110">
        <v>0</v>
      </c>
      <c r="M20" s="29"/>
      <c r="N20" s="110">
        <v>0</v>
      </c>
      <c r="O20" s="29"/>
      <c r="P20" s="110">
        <v>0</v>
      </c>
      <c r="Q20" s="536"/>
      <c r="R20" s="49">
        <f t="shared" si="1"/>
        <v>0</v>
      </c>
      <c r="S20" s="231"/>
      <c r="U20" s="84"/>
      <c r="V20" s="84"/>
      <c r="W20" s="84"/>
      <c r="X20" s="84"/>
    </row>
    <row r="21" spans="1:24">
      <c r="A21" s="2" t="s">
        <v>221</v>
      </c>
      <c r="B21" s="110">
        <v>0</v>
      </c>
      <c r="C21" s="29"/>
      <c r="D21" s="110">
        <v>0</v>
      </c>
      <c r="E21" s="29"/>
      <c r="F21" s="110">
        <v>0</v>
      </c>
      <c r="G21" s="29"/>
      <c r="H21" s="1239">
        <v>0</v>
      </c>
      <c r="I21" s="29"/>
      <c r="J21" s="110">
        <v>6</v>
      </c>
      <c r="K21" s="29"/>
      <c r="L21" s="110">
        <v>0</v>
      </c>
      <c r="M21" s="29"/>
      <c r="N21" s="110">
        <v>0</v>
      </c>
      <c r="O21" s="29"/>
      <c r="P21" s="110">
        <v>0</v>
      </c>
      <c r="Q21" s="536"/>
      <c r="R21" s="49">
        <f t="shared" si="1"/>
        <v>6</v>
      </c>
      <c r="S21" s="231"/>
      <c r="U21" s="84"/>
      <c r="V21" s="84"/>
      <c r="W21" s="84"/>
      <c r="X21" s="84"/>
    </row>
    <row r="22" spans="1:24">
      <c r="A22" s="2" t="s">
        <v>222</v>
      </c>
      <c r="B22" s="110">
        <v>0</v>
      </c>
      <c r="C22" s="29"/>
      <c r="D22" s="110">
        <v>33450</v>
      </c>
      <c r="E22" s="29"/>
      <c r="F22" s="110">
        <v>0</v>
      </c>
      <c r="G22" s="29"/>
      <c r="H22" s="1239">
        <v>-44881</v>
      </c>
      <c r="I22" s="29"/>
      <c r="J22" s="110">
        <v>8711</v>
      </c>
      <c r="K22" s="29"/>
      <c r="L22" s="110">
        <v>0</v>
      </c>
      <c r="M22" s="29"/>
      <c r="N22" s="110">
        <v>1399</v>
      </c>
      <c r="O22" s="29"/>
      <c r="P22" s="110">
        <v>0</v>
      </c>
      <c r="Q22" s="536"/>
      <c r="R22" s="49">
        <f t="shared" si="1"/>
        <v>-1321</v>
      </c>
      <c r="S22" s="231"/>
      <c r="U22" s="84"/>
      <c r="V22" s="84"/>
      <c r="W22" s="84"/>
      <c r="X22" s="84"/>
    </row>
    <row r="23" spans="1:24">
      <c r="A23" s="2" t="s">
        <v>223</v>
      </c>
      <c r="B23" s="110">
        <v>128</v>
      </c>
      <c r="C23" s="29"/>
      <c r="D23" s="110">
        <v>-523</v>
      </c>
      <c r="E23" s="29"/>
      <c r="F23" s="110">
        <v>0</v>
      </c>
      <c r="G23" s="29"/>
      <c r="H23" s="110">
        <v>0</v>
      </c>
      <c r="I23" s="29"/>
      <c r="J23" s="110">
        <v>0</v>
      </c>
      <c r="K23" s="29"/>
      <c r="L23" s="110">
        <v>0</v>
      </c>
      <c r="M23" s="29"/>
      <c r="N23" s="110">
        <v>0</v>
      </c>
      <c r="O23" s="29"/>
      <c r="P23" s="110">
        <v>0</v>
      </c>
      <c r="Q23" s="536"/>
      <c r="R23" s="49">
        <f t="shared" si="1"/>
        <v>-395</v>
      </c>
      <c r="S23" s="231"/>
      <c r="U23" s="84"/>
      <c r="V23" s="84"/>
      <c r="W23" s="84"/>
      <c r="X23" s="84"/>
    </row>
    <row r="24" spans="1:24">
      <c r="A24" s="2" t="s">
        <v>457</v>
      </c>
      <c r="B24" s="110">
        <v>0</v>
      </c>
      <c r="C24" s="29"/>
      <c r="D24" s="110">
        <v>7538</v>
      </c>
      <c r="E24" s="29"/>
      <c r="F24" s="110">
        <v>0</v>
      </c>
      <c r="G24" s="29"/>
      <c r="H24" s="110">
        <v>0</v>
      </c>
      <c r="I24" s="29"/>
      <c r="J24" s="110">
        <v>0</v>
      </c>
      <c r="K24" s="29"/>
      <c r="L24" s="110">
        <v>0</v>
      </c>
      <c r="M24" s="29"/>
      <c r="N24" s="110">
        <v>0</v>
      </c>
      <c r="O24" s="29"/>
      <c r="P24" s="110">
        <v>0</v>
      </c>
      <c r="Q24" s="536"/>
      <c r="R24" s="49">
        <f t="shared" si="1"/>
        <v>7538</v>
      </c>
      <c r="S24" s="231"/>
      <c r="U24" s="84"/>
      <c r="V24" s="84"/>
      <c r="W24" s="84"/>
      <c r="X24" s="84"/>
    </row>
    <row r="25" spans="1:24">
      <c r="A25" s="2" t="s">
        <v>8</v>
      </c>
      <c r="B25" s="110">
        <v>-221</v>
      </c>
      <c r="C25" s="29"/>
      <c r="D25" s="110">
        <v>-23469</v>
      </c>
      <c r="E25" s="29"/>
      <c r="F25" s="110">
        <v>0</v>
      </c>
      <c r="G25" s="29"/>
      <c r="H25" s="110">
        <v>0</v>
      </c>
      <c r="I25" s="29"/>
      <c r="J25" s="110">
        <v>0</v>
      </c>
      <c r="K25" s="29"/>
      <c r="L25" s="110">
        <v>0</v>
      </c>
      <c r="M25" s="29"/>
      <c r="N25" s="110">
        <v>-32</v>
      </c>
      <c r="O25" s="29"/>
      <c r="P25" s="110">
        <v>0</v>
      </c>
      <c r="Q25" s="536"/>
      <c r="R25" s="49">
        <f t="shared" si="1"/>
        <v>-23722</v>
      </c>
      <c r="S25" s="231"/>
      <c r="T25" s="264"/>
      <c r="U25" s="84"/>
      <c r="V25" s="84"/>
      <c r="W25" s="84"/>
      <c r="X25" s="84"/>
    </row>
    <row r="26" spans="1:24">
      <c r="A26" s="2" t="s">
        <v>224</v>
      </c>
      <c r="B26" s="110">
        <v>-170</v>
      </c>
      <c r="C26" s="29"/>
      <c r="D26" s="110">
        <v>0</v>
      </c>
      <c r="E26" s="29"/>
      <c r="F26" s="110">
        <v>0</v>
      </c>
      <c r="G26" s="29"/>
      <c r="H26" s="110">
        <v>0</v>
      </c>
      <c r="I26" s="29"/>
      <c r="J26" s="110">
        <v>0</v>
      </c>
      <c r="K26" s="29"/>
      <c r="L26" s="110">
        <v>0</v>
      </c>
      <c r="M26" s="29"/>
      <c r="N26" s="110">
        <v>0</v>
      </c>
      <c r="O26" s="29"/>
      <c r="P26" s="110">
        <v>0</v>
      </c>
      <c r="Q26" s="536"/>
      <c r="R26" s="49">
        <f t="shared" si="1"/>
        <v>-170</v>
      </c>
      <c r="S26" s="231"/>
      <c r="U26" s="84"/>
      <c r="V26" s="84"/>
      <c r="W26" s="84"/>
      <c r="X26" s="84"/>
    </row>
    <row r="27" spans="1:24">
      <c r="A27" s="2" t="s">
        <v>225</v>
      </c>
      <c r="B27" s="110">
        <v>0</v>
      </c>
      <c r="C27" s="29"/>
      <c r="D27" s="110">
        <v>0</v>
      </c>
      <c r="E27" s="29"/>
      <c r="F27" s="110">
        <v>0</v>
      </c>
      <c r="G27" s="29"/>
      <c r="H27" s="110">
        <v>0</v>
      </c>
      <c r="I27" s="29"/>
      <c r="J27" s="110">
        <v>-8218</v>
      </c>
      <c r="K27" s="29"/>
      <c r="L27" s="110">
        <v>0</v>
      </c>
      <c r="M27" s="29"/>
      <c r="N27" s="110">
        <v>-12964</v>
      </c>
      <c r="O27" s="29"/>
      <c r="P27" s="110">
        <v>-308</v>
      </c>
      <c r="Q27" s="536"/>
      <c r="R27" s="153">
        <f t="shared" si="1"/>
        <v>-21490</v>
      </c>
      <c r="S27" s="231"/>
      <c r="U27" s="84"/>
      <c r="V27" s="84"/>
      <c r="W27" s="84"/>
      <c r="X27" s="84"/>
    </row>
    <row r="28" spans="1:24" ht="15.75" thickBot="1">
      <c r="A28" s="346" t="s">
        <v>1624</v>
      </c>
      <c r="B28" s="645">
        <f>SUM(B15:B27)</f>
        <v>39700</v>
      </c>
      <c r="C28" s="49"/>
      <c r="D28" s="645">
        <f>SUM(D15:D27)</f>
        <v>474358</v>
      </c>
      <c r="E28" s="49"/>
      <c r="F28" s="645">
        <f>SUM(F15:F27)</f>
        <v>10823</v>
      </c>
      <c r="G28" s="49"/>
      <c r="H28" s="645">
        <f>SUM(H15:H27)</f>
        <v>28131</v>
      </c>
      <c r="I28" s="49"/>
      <c r="J28" s="645">
        <f>SUM(J15:J27)</f>
        <v>149366</v>
      </c>
      <c r="K28" s="49"/>
      <c r="L28" s="645">
        <f>SUM(L15:L27)</f>
        <v>1660</v>
      </c>
      <c r="M28" s="49"/>
      <c r="N28" s="645">
        <f>SUM(N15:N27)</f>
        <v>41454</v>
      </c>
      <c r="O28" s="49"/>
      <c r="P28" s="645">
        <f>SUM(P15:P27)</f>
        <v>4459</v>
      </c>
      <c r="Q28" s="52"/>
      <c r="R28" s="645">
        <f>SUM(R15:R27)</f>
        <v>749951</v>
      </c>
      <c r="S28" s="231"/>
      <c r="T28" s="264"/>
      <c r="U28" s="84"/>
      <c r="V28" s="84"/>
      <c r="W28" s="84"/>
      <c r="X28" s="84"/>
    </row>
    <row r="29" spans="1:24">
      <c r="A29" s="2"/>
      <c r="B29" s="537"/>
      <c r="C29" s="52"/>
      <c r="D29" s="537"/>
      <c r="E29" s="52"/>
      <c r="F29" s="537"/>
      <c r="G29" s="52"/>
      <c r="H29" s="537"/>
      <c r="I29" s="52"/>
      <c r="J29" s="537"/>
      <c r="K29" s="52"/>
      <c r="L29" s="537"/>
      <c r="M29" s="52"/>
      <c r="N29" s="537"/>
      <c r="O29" s="52"/>
      <c r="P29" s="537"/>
      <c r="Q29" s="52"/>
      <c r="R29" s="538"/>
      <c r="S29" s="231"/>
      <c r="U29" s="84"/>
      <c r="V29" s="84"/>
      <c r="W29" s="84"/>
      <c r="X29" s="84"/>
    </row>
    <row r="30" spans="1:24">
      <c r="A30" s="68"/>
      <c r="B30" s="52"/>
      <c r="C30" s="52"/>
      <c r="D30" s="52"/>
      <c r="E30" s="52"/>
      <c r="F30" s="52"/>
      <c r="G30" s="52"/>
      <c r="H30" s="52"/>
      <c r="I30" s="52"/>
      <c r="J30" s="52"/>
      <c r="K30" s="52"/>
      <c r="L30" s="52"/>
      <c r="M30" s="52"/>
      <c r="N30" s="52"/>
      <c r="O30" s="52"/>
      <c r="P30" s="52"/>
      <c r="Q30" s="52"/>
      <c r="R30" s="49"/>
      <c r="S30" s="231"/>
      <c r="U30" s="84"/>
      <c r="V30" s="84"/>
      <c r="W30" s="84"/>
      <c r="X30" s="84"/>
    </row>
    <row r="31" spans="1:24">
      <c r="A31" s="42" t="s">
        <v>1465</v>
      </c>
      <c r="B31" s="52">
        <f>'41'!B45</f>
        <v>0</v>
      </c>
      <c r="C31" s="52"/>
      <c r="D31" s="52">
        <f>'41'!D45</f>
        <v>12591</v>
      </c>
      <c r="E31" s="52"/>
      <c r="F31" s="52">
        <f>'41'!F45</f>
        <v>316</v>
      </c>
      <c r="G31" s="52"/>
      <c r="H31" s="52">
        <f>'41'!H45</f>
        <v>0</v>
      </c>
      <c r="I31" s="52"/>
      <c r="J31" s="52">
        <f>'41'!J45</f>
        <v>98176</v>
      </c>
      <c r="K31" s="52"/>
      <c r="L31" s="52">
        <f>'41'!L45</f>
        <v>1154</v>
      </c>
      <c r="M31" s="52"/>
      <c r="N31" s="52">
        <f>'41'!N45</f>
        <v>33464</v>
      </c>
      <c r="O31" s="52"/>
      <c r="P31" s="52">
        <f>'41'!P45</f>
        <v>2234</v>
      </c>
      <c r="Q31" s="52"/>
      <c r="R31" s="49">
        <f>SUM(B31:P31)</f>
        <v>147935</v>
      </c>
      <c r="S31" s="231"/>
      <c r="U31" s="84"/>
      <c r="V31" s="84"/>
      <c r="W31" s="84"/>
      <c r="X31" s="84"/>
    </row>
    <row r="32" spans="1:24">
      <c r="A32" s="42" t="s">
        <v>1536</v>
      </c>
      <c r="B32" s="409">
        <v>0</v>
      </c>
      <c r="C32" s="471"/>
      <c r="D32" s="409">
        <v>0</v>
      </c>
      <c r="E32" s="471"/>
      <c r="F32" s="409">
        <v>0</v>
      </c>
      <c r="G32" s="471"/>
      <c r="H32" s="409">
        <v>0</v>
      </c>
      <c r="I32" s="471"/>
      <c r="J32" s="409">
        <v>0</v>
      </c>
      <c r="K32" s="471"/>
      <c r="L32" s="409">
        <v>0</v>
      </c>
      <c r="M32" s="471"/>
      <c r="N32" s="409">
        <v>0</v>
      </c>
      <c r="O32" s="471"/>
      <c r="P32" s="409">
        <v>0</v>
      </c>
      <c r="Q32" s="52"/>
      <c r="R32" s="49">
        <f>SUM(B32:P32)</f>
        <v>0</v>
      </c>
      <c r="S32" s="231"/>
      <c r="U32" s="84"/>
      <c r="V32" s="84"/>
      <c r="W32" s="84"/>
      <c r="X32" s="84"/>
    </row>
    <row r="33" spans="1:24">
      <c r="A33" s="42" t="s">
        <v>1464</v>
      </c>
      <c r="B33" s="409">
        <v>0</v>
      </c>
      <c r="C33" s="471"/>
      <c r="D33" s="409">
        <v>0</v>
      </c>
      <c r="E33" s="471"/>
      <c r="F33" s="409">
        <v>0</v>
      </c>
      <c r="G33" s="471"/>
      <c r="H33" s="409">
        <v>0</v>
      </c>
      <c r="I33" s="471"/>
      <c r="J33" s="409">
        <v>0</v>
      </c>
      <c r="K33" s="471"/>
      <c r="L33" s="409">
        <v>0</v>
      </c>
      <c r="M33" s="471"/>
      <c r="N33" s="409">
        <v>0</v>
      </c>
      <c r="O33" s="471"/>
      <c r="P33" s="409">
        <v>0</v>
      </c>
      <c r="Q33" s="52"/>
      <c r="R33" s="49">
        <f>SUM(B33:P33)</f>
        <v>0</v>
      </c>
      <c r="S33" s="231"/>
      <c r="U33" s="84"/>
      <c r="V33" s="84"/>
      <c r="W33" s="84"/>
      <c r="X33" s="84"/>
    </row>
    <row r="34" spans="1:24">
      <c r="A34" s="111" t="s">
        <v>1625</v>
      </c>
      <c r="B34" s="1152">
        <f>SUM(B31:B33)</f>
        <v>0</v>
      </c>
      <c r="C34" s="49"/>
      <c r="D34" s="1152">
        <f>SUM(D31:D33)</f>
        <v>12591</v>
      </c>
      <c r="E34" s="49"/>
      <c r="F34" s="1152">
        <f>SUM(F31:F33)</f>
        <v>316</v>
      </c>
      <c r="G34" s="49"/>
      <c r="H34" s="1152">
        <f>SUM(H31:H33)</f>
        <v>0</v>
      </c>
      <c r="I34" s="49"/>
      <c r="J34" s="1152">
        <f>SUM(J31:J33)</f>
        <v>98176</v>
      </c>
      <c r="K34" s="49">
        <f>SUM(K31:K33)</f>
        <v>0</v>
      </c>
      <c r="L34" s="1152">
        <f>SUM(L31:L33)</f>
        <v>1154</v>
      </c>
      <c r="M34" s="49"/>
      <c r="N34" s="1152">
        <f>SUM(N31:N33)</f>
        <v>33464</v>
      </c>
      <c r="O34" s="49"/>
      <c r="P34" s="1152">
        <f>SUM(P31:P33)</f>
        <v>2234</v>
      </c>
      <c r="Q34" s="536"/>
      <c r="R34" s="1152">
        <f>SUM(B34:P34)</f>
        <v>147935</v>
      </c>
      <c r="S34" s="231"/>
      <c r="U34" s="84"/>
      <c r="V34" s="84"/>
      <c r="W34" s="84"/>
      <c r="X34" s="84"/>
    </row>
    <row r="35" spans="1:24">
      <c r="A35" s="2" t="s">
        <v>220</v>
      </c>
      <c r="B35" s="110">
        <v>0</v>
      </c>
      <c r="C35" s="29"/>
      <c r="D35" s="110">
        <v>751</v>
      </c>
      <c r="E35" s="29"/>
      <c r="F35" s="110">
        <v>19</v>
      </c>
      <c r="G35" s="29"/>
      <c r="H35" s="110">
        <v>0</v>
      </c>
      <c r="I35" s="29"/>
      <c r="J35" s="110">
        <v>0</v>
      </c>
      <c r="K35" s="29"/>
      <c r="L35" s="110">
        <v>0</v>
      </c>
      <c r="M35" s="29"/>
      <c r="N35" s="110">
        <v>0</v>
      </c>
      <c r="O35" s="29"/>
      <c r="P35" s="110">
        <v>0</v>
      </c>
      <c r="Q35" s="536"/>
      <c r="R35" s="49">
        <f t="shared" ref="R35:R43" si="2">SUM(B35:P35)</f>
        <v>770</v>
      </c>
      <c r="S35" s="231"/>
      <c r="U35" s="84"/>
      <c r="V35" s="84"/>
      <c r="W35" s="84"/>
      <c r="X35" s="84"/>
    </row>
    <row r="36" spans="1:24">
      <c r="A36" s="2" t="s">
        <v>221</v>
      </c>
      <c r="B36" s="110">
        <v>0</v>
      </c>
      <c r="C36" s="29"/>
      <c r="D36" s="110">
        <v>0</v>
      </c>
      <c r="E36" s="29"/>
      <c r="F36" s="110">
        <v>0</v>
      </c>
      <c r="G36" s="29"/>
      <c r="H36" s="110">
        <v>0</v>
      </c>
      <c r="I36" s="29"/>
      <c r="J36" s="110">
        <v>0</v>
      </c>
      <c r="K36" s="29"/>
      <c r="L36" s="110">
        <v>0</v>
      </c>
      <c r="M36" s="29"/>
      <c r="N36" s="110">
        <v>0</v>
      </c>
      <c r="O36" s="29"/>
      <c r="P36" s="110">
        <v>0</v>
      </c>
      <c r="Q36" s="536"/>
      <c r="R36" s="49">
        <f t="shared" si="2"/>
        <v>0</v>
      </c>
      <c r="S36" s="231"/>
      <c r="U36" s="84"/>
      <c r="V36" s="84"/>
      <c r="W36" s="84"/>
      <c r="X36" s="84"/>
    </row>
    <row r="37" spans="1:24">
      <c r="A37" s="2" t="s">
        <v>222</v>
      </c>
      <c r="B37" s="110">
        <v>0</v>
      </c>
      <c r="C37" s="29"/>
      <c r="D37" s="110">
        <v>0</v>
      </c>
      <c r="E37" s="29"/>
      <c r="F37" s="110">
        <v>0</v>
      </c>
      <c r="G37" s="29"/>
      <c r="H37" s="110">
        <v>0</v>
      </c>
      <c r="I37" s="29"/>
      <c r="J37" s="110">
        <v>0</v>
      </c>
      <c r="K37" s="29"/>
      <c r="L37" s="110">
        <v>0</v>
      </c>
      <c r="M37" s="29"/>
      <c r="N37" s="110">
        <v>0</v>
      </c>
      <c r="O37" s="29"/>
      <c r="P37" s="110">
        <v>0</v>
      </c>
      <c r="Q37" s="536"/>
      <c r="R37" s="49">
        <f t="shared" si="2"/>
        <v>0</v>
      </c>
      <c r="S37" s="231"/>
      <c r="U37" s="84"/>
      <c r="V37" s="84"/>
      <c r="W37" s="84"/>
      <c r="X37" s="84"/>
    </row>
    <row r="38" spans="1:24">
      <c r="A38" s="2" t="s">
        <v>223</v>
      </c>
      <c r="B38" s="110">
        <v>0</v>
      </c>
      <c r="C38" s="29"/>
      <c r="D38" s="110">
        <v>-602</v>
      </c>
      <c r="E38" s="29"/>
      <c r="F38" s="110">
        <v>0</v>
      </c>
      <c r="G38" s="29"/>
      <c r="H38" s="110">
        <v>0</v>
      </c>
      <c r="I38" s="29"/>
      <c r="J38" s="110">
        <v>0</v>
      </c>
      <c r="K38" s="29"/>
      <c r="L38" s="110">
        <v>0</v>
      </c>
      <c r="M38" s="29"/>
      <c r="N38" s="110">
        <v>0</v>
      </c>
      <c r="O38" s="29"/>
      <c r="P38" s="110">
        <v>0</v>
      </c>
      <c r="Q38" s="536"/>
      <c r="R38" s="49">
        <f t="shared" si="2"/>
        <v>-602</v>
      </c>
      <c r="S38" s="231"/>
      <c r="U38" s="84"/>
      <c r="V38" s="84"/>
      <c r="W38" s="84"/>
      <c r="X38" s="84"/>
    </row>
    <row r="39" spans="1:24">
      <c r="A39" s="2" t="s">
        <v>457</v>
      </c>
      <c r="B39" s="110">
        <v>0</v>
      </c>
      <c r="C39" s="29"/>
      <c r="D39" s="110">
        <v>0</v>
      </c>
      <c r="E39" s="29"/>
      <c r="F39" s="110">
        <v>0</v>
      </c>
      <c r="G39" s="29"/>
      <c r="H39" s="110">
        <v>0</v>
      </c>
      <c r="I39" s="29"/>
      <c r="J39" s="110">
        <v>0</v>
      </c>
      <c r="K39" s="29"/>
      <c r="L39" s="110">
        <v>0</v>
      </c>
      <c r="M39" s="29"/>
      <c r="N39" s="110">
        <v>0</v>
      </c>
      <c r="O39" s="29"/>
      <c r="P39" s="110">
        <v>0</v>
      </c>
      <c r="Q39" s="536"/>
      <c r="R39" s="49">
        <f t="shared" si="2"/>
        <v>0</v>
      </c>
      <c r="S39" s="231"/>
      <c r="U39" s="84"/>
      <c r="V39" s="84"/>
      <c r="W39" s="84"/>
      <c r="X39" s="84"/>
    </row>
    <row r="40" spans="1:24">
      <c r="A40" s="2" t="s">
        <v>8</v>
      </c>
      <c r="B40" s="110">
        <v>0</v>
      </c>
      <c r="C40" s="29"/>
      <c r="D40" s="110">
        <v>-4525</v>
      </c>
      <c r="E40" s="29"/>
      <c r="F40" s="110">
        <v>0</v>
      </c>
      <c r="G40" s="29"/>
      <c r="H40" s="110">
        <v>0</v>
      </c>
      <c r="I40" s="29"/>
      <c r="J40" s="110">
        <v>0</v>
      </c>
      <c r="K40" s="29"/>
      <c r="L40" s="110">
        <v>0</v>
      </c>
      <c r="M40" s="29"/>
      <c r="N40" s="110">
        <v>0</v>
      </c>
      <c r="O40" s="29"/>
      <c r="P40" s="110">
        <v>0</v>
      </c>
      <c r="Q40" s="536"/>
      <c r="R40" s="49">
        <f t="shared" si="2"/>
        <v>-4525</v>
      </c>
      <c r="S40" s="231"/>
      <c r="T40" s="264"/>
      <c r="U40" s="84"/>
      <c r="V40" s="84"/>
      <c r="W40" s="84"/>
      <c r="X40" s="84"/>
    </row>
    <row r="41" spans="1:24">
      <c r="A41" s="2" t="s">
        <v>224</v>
      </c>
      <c r="B41" s="110">
        <v>0</v>
      </c>
      <c r="C41" s="29"/>
      <c r="D41" s="110">
        <v>0</v>
      </c>
      <c r="E41" s="29"/>
      <c r="F41" s="110">
        <v>0</v>
      </c>
      <c r="G41" s="29"/>
      <c r="H41" s="110">
        <v>0</v>
      </c>
      <c r="I41" s="29"/>
      <c r="J41" s="110">
        <v>0</v>
      </c>
      <c r="K41" s="29"/>
      <c r="L41" s="110">
        <v>0</v>
      </c>
      <c r="M41" s="29"/>
      <c r="N41" s="110">
        <v>0</v>
      </c>
      <c r="O41" s="29"/>
      <c r="P41" s="110">
        <v>0</v>
      </c>
      <c r="Q41" s="536"/>
      <c r="R41" s="49">
        <f t="shared" si="2"/>
        <v>0</v>
      </c>
      <c r="S41" s="231"/>
      <c r="U41" s="84"/>
      <c r="V41" s="84"/>
      <c r="W41" s="84"/>
      <c r="X41" s="84"/>
    </row>
    <row r="42" spans="1:24">
      <c r="A42" s="2" t="s">
        <v>226</v>
      </c>
      <c r="B42" s="110">
        <v>0</v>
      </c>
      <c r="C42" s="29"/>
      <c r="D42" s="110">
        <v>0</v>
      </c>
      <c r="E42" s="29"/>
      <c r="F42" s="110">
        <v>0</v>
      </c>
      <c r="G42" s="29"/>
      <c r="H42" s="110">
        <v>0</v>
      </c>
      <c r="I42" s="29"/>
      <c r="J42" s="110">
        <v>-8204</v>
      </c>
      <c r="K42" s="29"/>
      <c r="L42" s="110">
        <v>0</v>
      </c>
      <c r="M42" s="29"/>
      <c r="N42" s="110">
        <v>-12923</v>
      </c>
      <c r="O42" s="29"/>
      <c r="P42" s="110">
        <v>-308</v>
      </c>
      <c r="Q42" s="536"/>
      <c r="R42" s="49">
        <f t="shared" si="2"/>
        <v>-21435</v>
      </c>
      <c r="S42" s="231"/>
      <c r="U42" s="84"/>
      <c r="V42" s="84"/>
      <c r="W42" s="84"/>
      <c r="X42" s="84"/>
    </row>
    <row r="43" spans="1:24">
      <c r="A43" s="2" t="s">
        <v>227</v>
      </c>
      <c r="B43" s="110">
        <v>0</v>
      </c>
      <c r="C43" s="29"/>
      <c r="D43" s="110">
        <v>15770</v>
      </c>
      <c r="E43" s="29"/>
      <c r="F43" s="110">
        <v>335</v>
      </c>
      <c r="G43" s="29"/>
      <c r="H43" s="110">
        <v>0</v>
      </c>
      <c r="I43" s="29"/>
      <c r="J43" s="110">
        <v>11017</v>
      </c>
      <c r="K43" s="29"/>
      <c r="L43" s="110">
        <v>76</v>
      </c>
      <c r="M43" s="29"/>
      <c r="N43" s="110">
        <v>4820</v>
      </c>
      <c r="O43" s="29"/>
      <c r="P43" s="110">
        <v>433</v>
      </c>
      <c r="Q43" s="536"/>
      <c r="R43" s="49">
        <f t="shared" si="2"/>
        <v>32451</v>
      </c>
      <c r="S43" s="231"/>
      <c r="U43" s="84"/>
      <c r="V43" s="84"/>
      <c r="W43" s="84"/>
      <c r="X43" s="84"/>
    </row>
    <row r="44" spans="1:24" ht="15.75" thickBot="1">
      <c r="A44" s="346" t="s">
        <v>1624</v>
      </c>
      <c r="B44" s="137">
        <f>SUM(B34:B43)</f>
        <v>0</v>
      </c>
      <c r="C44" s="111"/>
      <c r="D44" s="137">
        <f>SUM(D34:D43)</f>
        <v>23985</v>
      </c>
      <c r="E44" s="111"/>
      <c r="F44" s="137">
        <f>SUM(F34:F43)</f>
        <v>670</v>
      </c>
      <c r="G44" s="111"/>
      <c r="H44" s="137">
        <f>SUM(H34:H43)</f>
        <v>0</v>
      </c>
      <c r="I44" s="111"/>
      <c r="J44" s="137">
        <f>SUM(J34:J43)</f>
        <v>100989</v>
      </c>
      <c r="K44" s="111"/>
      <c r="L44" s="137">
        <f>SUM(L34:L43)</f>
        <v>1230</v>
      </c>
      <c r="M44" s="111"/>
      <c r="N44" s="137">
        <f>SUM(N34:N43)</f>
        <v>25361</v>
      </c>
      <c r="O44" s="111"/>
      <c r="P44" s="137">
        <f>SUM(P34:P43)</f>
        <v>2359</v>
      </c>
      <c r="Q44" s="52"/>
      <c r="R44" s="58">
        <f>SUM(R34:R43)</f>
        <v>154594</v>
      </c>
      <c r="S44" s="231"/>
      <c r="U44" s="84"/>
      <c r="V44" s="84"/>
      <c r="W44" s="84"/>
      <c r="X44" s="84"/>
    </row>
    <row r="45" spans="1:24">
      <c r="A45" s="4"/>
      <c r="B45" s="52"/>
      <c r="C45" s="52"/>
      <c r="D45" s="52"/>
      <c r="E45" s="52"/>
      <c r="F45" s="52"/>
      <c r="G45" s="52"/>
      <c r="H45" s="52"/>
      <c r="I45" s="52"/>
      <c r="J45" s="52"/>
      <c r="K45" s="52"/>
      <c r="L45" s="52"/>
      <c r="M45" s="52"/>
      <c r="N45" s="52"/>
      <c r="O45" s="52"/>
      <c r="P45" s="52"/>
      <c r="Q45" s="52"/>
      <c r="R45" s="49"/>
      <c r="S45" s="231"/>
      <c r="U45" s="84"/>
      <c r="V45" s="84"/>
      <c r="W45" s="84"/>
      <c r="X45" s="84"/>
    </row>
    <row r="46" spans="1:24" ht="15.75" thickBot="1">
      <c r="A46" s="4" t="s">
        <v>1626</v>
      </c>
      <c r="B46" s="540">
        <f>+B15-B34</f>
        <v>40795</v>
      </c>
      <c r="C46" s="49"/>
      <c r="D46" s="540">
        <f>+D15-D34</f>
        <v>425158</v>
      </c>
      <c r="E46" s="49"/>
      <c r="F46" s="540">
        <f>+F15-F34</f>
        <v>9898</v>
      </c>
      <c r="G46" s="49"/>
      <c r="H46" s="540">
        <f>+H15-H34</f>
        <v>38505</v>
      </c>
      <c r="I46" s="49"/>
      <c r="J46" s="540">
        <f>+J15-J34</f>
        <v>47121</v>
      </c>
      <c r="K46" s="49"/>
      <c r="L46" s="540">
        <f>+L15-L34</f>
        <v>149</v>
      </c>
      <c r="M46" s="49"/>
      <c r="N46" s="540">
        <f>+N15-N34</f>
        <v>14453</v>
      </c>
      <c r="O46" s="49"/>
      <c r="P46" s="540">
        <f>+P15-P34</f>
        <v>2332</v>
      </c>
      <c r="Q46" s="52"/>
      <c r="R46" s="540">
        <f>+R15-R34</f>
        <v>578411</v>
      </c>
      <c r="S46" s="231"/>
      <c r="U46" s="84"/>
      <c r="V46" s="84"/>
      <c r="W46" s="84"/>
      <c r="X46" s="84"/>
    </row>
    <row r="47" spans="1:24">
      <c r="A47" s="4"/>
      <c r="B47" s="49"/>
      <c r="C47" s="49"/>
      <c r="D47" s="49"/>
      <c r="E47" s="49"/>
      <c r="F47" s="49"/>
      <c r="G47" s="49"/>
      <c r="H47" s="49"/>
      <c r="I47" s="49"/>
      <c r="J47" s="49"/>
      <c r="K47" s="49"/>
      <c r="L47" s="49"/>
      <c r="M47" s="49"/>
      <c r="N47" s="49"/>
      <c r="O47" s="49"/>
      <c r="P47" s="49"/>
      <c r="Q47" s="52"/>
      <c r="R47" s="49"/>
      <c r="S47" s="231"/>
      <c r="U47" s="84"/>
      <c r="V47" s="84"/>
      <c r="W47" s="84"/>
      <c r="X47" s="84"/>
    </row>
    <row r="48" spans="1:24" ht="15.75" thickBot="1">
      <c r="A48" s="346" t="s">
        <v>1603</v>
      </c>
      <c r="B48" s="49">
        <f>+B28-B44</f>
        <v>39700</v>
      </c>
      <c r="C48" s="49"/>
      <c r="D48" s="49">
        <f>+D28-D44</f>
        <v>450373</v>
      </c>
      <c r="E48" s="49"/>
      <c r="F48" s="49">
        <f>+F28-F44</f>
        <v>10153</v>
      </c>
      <c r="G48" s="49"/>
      <c r="H48" s="49">
        <f>+H28-H44</f>
        <v>28131</v>
      </c>
      <c r="I48" s="49"/>
      <c r="J48" s="49">
        <f>+J28-J44</f>
        <v>48377</v>
      </c>
      <c r="K48" s="49"/>
      <c r="L48" s="49">
        <f>+L28-L44</f>
        <v>430</v>
      </c>
      <c r="M48" s="49"/>
      <c r="N48" s="49">
        <f>+N28-N44</f>
        <v>16093</v>
      </c>
      <c r="O48" s="49"/>
      <c r="P48" s="49">
        <f>+P28-P44</f>
        <v>2100</v>
      </c>
      <c r="Q48" s="52"/>
      <c r="R48" s="49">
        <f>+R28-R44</f>
        <v>595357</v>
      </c>
      <c r="S48" s="231"/>
      <c r="U48" s="84"/>
      <c r="V48" s="84"/>
      <c r="W48" s="84"/>
      <c r="X48" s="84"/>
    </row>
    <row r="49" spans="1:24">
      <c r="A49" s="2"/>
      <c r="B49" s="537"/>
      <c r="C49" s="52"/>
      <c r="D49" s="537"/>
      <c r="E49" s="52"/>
      <c r="F49" s="537"/>
      <c r="G49" s="52"/>
      <c r="H49" s="537"/>
      <c r="I49" s="52"/>
      <c r="J49" s="537"/>
      <c r="K49" s="52"/>
      <c r="L49" s="537"/>
      <c r="M49" s="52"/>
      <c r="N49" s="537"/>
      <c r="O49" s="52"/>
      <c r="P49" s="537"/>
      <c r="Q49" s="52"/>
      <c r="R49" s="538"/>
      <c r="S49" s="231"/>
      <c r="U49" s="84"/>
      <c r="V49" s="84"/>
      <c r="W49" s="84"/>
      <c r="X49" s="84"/>
    </row>
    <row r="50" spans="1:24">
      <c r="A50" s="2"/>
      <c r="B50" s="52"/>
      <c r="C50" s="52"/>
      <c r="D50" s="52"/>
      <c r="E50" s="52"/>
      <c r="F50" s="52"/>
      <c r="G50" s="52"/>
      <c r="H50" s="52"/>
      <c r="I50" s="52"/>
      <c r="J50" s="52"/>
      <c r="K50" s="52"/>
      <c r="L50" s="52"/>
      <c r="M50" s="52"/>
      <c r="N50" s="52"/>
      <c r="O50" s="52"/>
      <c r="P50" s="52"/>
      <c r="Q50" s="52"/>
      <c r="R50" s="49"/>
      <c r="S50" s="231"/>
      <c r="U50" s="84"/>
      <c r="V50" s="84"/>
      <c r="W50" s="84"/>
      <c r="X50" s="84"/>
    </row>
    <row r="51" spans="1:24">
      <c r="A51" s="3" t="s">
        <v>1627</v>
      </c>
      <c r="B51" s="52"/>
      <c r="C51" s="52"/>
      <c r="D51" s="52"/>
      <c r="E51" s="52"/>
      <c r="F51" s="52"/>
      <c r="G51" s="52"/>
      <c r="H51" s="52"/>
      <c r="I51" s="52"/>
      <c r="J51" s="52"/>
      <c r="K51" s="52"/>
      <c r="L51" s="52"/>
      <c r="M51" s="52"/>
      <c r="N51" s="52"/>
      <c r="O51" s="52"/>
      <c r="P51" s="52"/>
      <c r="Q51" s="52"/>
      <c r="R51" s="49"/>
      <c r="S51" s="231"/>
      <c r="U51" s="84"/>
      <c r="V51" s="84"/>
      <c r="W51" s="84"/>
      <c r="X51" s="84"/>
    </row>
    <row r="52" spans="1:24">
      <c r="A52" s="3" t="s">
        <v>390</v>
      </c>
      <c r="B52" s="52"/>
      <c r="C52" s="52"/>
      <c r="D52" s="52"/>
      <c r="E52" s="52"/>
      <c r="F52" s="52"/>
      <c r="G52" s="52"/>
      <c r="H52" s="52"/>
      <c r="I52" s="52"/>
      <c r="J52" s="52"/>
      <c r="K52" s="52"/>
      <c r="L52" s="52"/>
      <c r="M52" s="52"/>
      <c r="N52" s="52"/>
      <c r="O52" s="52"/>
      <c r="P52" s="52"/>
      <c r="Q52" s="52"/>
      <c r="R52" s="49"/>
      <c r="S52" s="231"/>
      <c r="U52" s="84"/>
      <c r="V52" s="84"/>
      <c r="W52" s="84"/>
      <c r="X52" s="84"/>
    </row>
    <row r="53" spans="1:24">
      <c r="A53" s="3"/>
      <c r="B53" s="52"/>
      <c r="C53" s="52"/>
      <c r="D53" s="52"/>
      <c r="E53" s="52"/>
      <c r="F53" s="52"/>
      <c r="G53" s="52"/>
      <c r="H53" s="52"/>
      <c r="I53" s="52"/>
      <c r="J53" s="52"/>
      <c r="K53" s="52"/>
      <c r="L53" s="52"/>
      <c r="M53" s="52"/>
      <c r="N53" s="52"/>
      <c r="O53" s="52"/>
      <c r="P53" s="52"/>
      <c r="Q53" s="52"/>
      <c r="R53" s="49"/>
      <c r="S53" s="231"/>
      <c r="U53" s="84"/>
      <c r="V53" s="84"/>
      <c r="W53" s="84"/>
      <c r="X53" s="84"/>
    </row>
    <row r="54" spans="1:24">
      <c r="A54" s="2" t="s">
        <v>228</v>
      </c>
      <c r="B54" s="110">
        <v>39698</v>
      </c>
      <c r="C54" s="29"/>
      <c r="D54" s="110">
        <v>446995</v>
      </c>
      <c r="E54" s="29"/>
      <c r="F54" s="110">
        <v>10153</v>
      </c>
      <c r="G54" s="29">
        <v>0</v>
      </c>
      <c r="H54" s="110">
        <v>28130</v>
      </c>
      <c r="I54" s="29"/>
      <c r="J54" s="110">
        <v>46638</v>
      </c>
      <c r="K54" s="29"/>
      <c r="L54" s="110">
        <v>430</v>
      </c>
      <c r="M54" s="29"/>
      <c r="N54" s="110">
        <v>16075</v>
      </c>
      <c r="O54" s="29"/>
      <c r="P54" s="110">
        <v>2099</v>
      </c>
      <c r="Q54" s="536"/>
      <c r="R54" s="112">
        <f>SUM(B54:P54)</f>
        <v>590218</v>
      </c>
      <c r="S54" s="231"/>
      <c r="U54" s="84"/>
      <c r="V54" s="84"/>
      <c r="W54" s="84"/>
      <c r="X54" s="84"/>
    </row>
    <row r="55" spans="1:24">
      <c r="A55" s="2" t="s">
        <v>229</v>
      </c>
      <c r="B55" s="110">
        <v>0</v>
      </c>
      <c r="C55" s="29"/>
      <c r="D55" s="110">
        <v>2682</v>
      </c>
      <c r="E55" s="29"/>
      <c r="F55" s="110">
        <v>0</v>
      </c>
      <c r="G55" s="29"/>
      <c r="H55" s="110">
        <v>0</v>
      </c>
      <c r="I55" s="29"/>
      <c r="J55" s="110">
        <v>609</v>
      </c>
      <c r="K55" s="29"/>
      <c r="L55" s="110">
        <v>0</v>
      </c>
      <c r="M55" s="29"/>
      <c r="N55" s="110">
        <v>18</v>
      </c>
      <c r="O55" s="29"/>
      <c r="P55" s="110">
        <v>0</v>
      </c>
      <c r="Q55" s="536"/>
      <c r="R55" s="112">
        <f>SUM(B55:P55)</f>
        <v>3309</v>
      </c>
      <c r="S55" s="231"/>
      <c r="U55" s="84"/>
      <c r="V55" s="84"/>
      <c r="W55" s="84"/>
      <c r="X55" s="84"/>
    </row>
    <row r="56" spans="1:24">
      <c r="A56" s="2" t="s">
        <v>230</v>
      </c>
      <c r="B56" s="110">
        <v>0</v>
      </c>
      <c r="C56" s="29"/>
      <c r="D56" s="110">
        <v>697</v>
      </c>
      <c r="E56" s="29"/>
      <c r="F56" s="110">
        <v>0</v>
      </c>
      <c r="G56" s="29"/>
      <c r="H56" s="110">
        <v>0</v>
      </c>
      <c r="I56" s="29"/>
      <c r="J56" s="110">
        <v>1129</v>
      </c>
      <c r="K56" s="29"/>
      <c r="L56" s="110">
        <v>0</v>
      </c>
      <c r="M56" s="29"/>
      <c r="N56" s="110">
        <v>0</v>
      </c>
      <c r="O56" s="29"/>
      <c r="P56" s="110">
        <v>3</v>
      </c>
      <c r="Q56" s="536"/>
      <c r="R56" s="541">
        <f>SUM(B56:P56)</f>
        <v>1829</v>
      </c>
      <c r="S56" s="231"/>
      <c r="U56" s="84"/>
      <c r="V56" s="84"/>
      <c r="W56" s="84"/>
      <c r="X56" s="84"/>
    </row>
    <row r="57" spans="1:24">
      <c r="A57" s="3" t="s">
        <v>1624</v>
      </c>
      <c r="B57" s="645">
        <f>SUM(B54:B56)</f>
        <v>39698</v>
      </c>
      <c r="C57" s="49"/>
      <c r="D57" s="645">
        <f>SUM(D54:D56)</f>
        <v>450374</v>
      </c>
      <c r="E57" s="152"/>
      <c r="F57" s="645">
        <f>SUM(F54:F56)</f>
        <v>10153</v>
      </c>
      <c r="G57" s="49"/>
      <c r="H57" s="645">
        <f>SUM(H54:H56)</f>
        <v>28130</v>
      </c>
      <c r="I57" s="152"/>
      <c r="J57" s="645">
        <f>SUM(J54:J56)</f>
        <v>48376</v>
      </c>
      <c r="K57" s="49"/>
      <c r="L57" s="645">
        <f>SUM(L54:L56)</f>
        <v>430</v>
      </c>
      <c r="M57" s="152"/>
      <c r="N57" s="645">
        <f>SUM(N54:N56)</f>
        <v>16093</v>
      </c>
      <c r="O57" s="49"/>
      <c r="P57" s="645">
        <f>SUM(P54:P56)</f>
        <v>2102</v>
      </c>
      <c r="Q57" s="536"/>
      <c r="R57" s="645">
        <f>SUM(R54:R56)</f>
        <v>595356</v>
      </c>
      <c r="S57" s="231"/>
      <c r="U57" s="84"/>
      <c r="V57" s="84"/>
      <c r="W57" s="84"/>
      <c r="X57" s="84"/>
    </row>
    <row r="58" spans="1:24">
      <c r="A58" s="3" t="s">
        <v>231</v>
      </c>
      <c r="B58" s="536"/>
      <c r="C58" s="536"/>
      <c r="D58" s="536"/>
      <c r="E58" s="536"/>
      <c r="F58" s="536"/>
      <c r="G58" s="536"/>
      <c r="H58" s="536"/>
      <c r="I58" s="536"/>
      <c r="J58" s="536"/>
      <c r="K58" s="536"/>
      <c r="L58" s="536"/>
      <c r="M58" s="536"/>
      <c r="N58" s="536"/>
      <c r="O58" s="536"/>
      <c r="P58" s="536"/>
      <c r="Q58" s="536"/>
      <c r="R58" s="542"/>
      <c r="S58" s="231"/>
      <c r="U58" s="84"/>
      <c r="V58" s="84"/>
      <c r="W58" s="84"/>
      <c r="X58" s="84"/>
    </row>
    <row r="59" spans="1:24">
      <c r="A59" s="3"/>
      <c r="B59" s="536"/>
      <c r="C59" s="536"/>
      <c r="D59" s="536"/>
      <c r="E59" s="536"/>
      <c r="F59" s="536"/>
      <c r="G59" s="536"/>
      <c r="H59" s="536"/>
      <c r="I59" s="536"/>
      <c r="J59" s="536"/>
      <c r="K59" s="536"/>
      <c r="L59" s="536"/>
      <c r="M59" s="536"/>
      <c r="N59" s="536"/>
      <c r="O59" s="536"/>
      <c r="P59" s="536"/>
      <c r="Q59" s="536"/>
      <c r="R59" s="542"/>
      <c r="S59" s="231"/>
      <c r="U59" s="84"/>
      <c r="V59" s="84"/>
      <c r="W59" s="84"/>
      <c r="X59" s="84"/>
    </row>
    <row r="60" spans="1:24">
      <c r="A60" s="2" t="s">
        <v>232</v>
      </c>
      <c r="B60" s="110">
        <v>37818</v>
      </c>
      <c r="C60" s="29"/>
      <c r="D60" s="110">
        <v>385607</v>
      </c>
      <c r="E60" s="29"/>
      <c r="F60" s="110">
        <v>10153</v>
      </c>
      <c r="G60" s="29"/>
      <c r="H60" s="110">
        <v>28005</v>
      </c>
      <c r="I60" s="29">
        <v>0</v>
      </c>
      <c r="J60" s="110">
        <v>48376</v>
      </c>
      <c r="K60" s="29"/>
      <c r="L60" s="110">
        <v>430</v>
      </c>
      <c r="M60" s="29"/>
      <c r="N60" s="110">
        <v>16093</v>
      </c>
      <c r="O60" s="29"/>
      <c r="P60" s="110">
        <v>2102</v>
      </c>
      <c r="Q60" s="536"/>
      <c r="R60" s="49">
        <f>SUM(B60:P60)</f>
        <v>528584</v>
      </c>
      <c r="S60" s="231"/>
      <c r="U60" s="84"/>
      <c r="V60" s="84"/>
      <c r="W60" s="84"/>
      <c r="X60" s="84"/>
    </row>
    <row r="61" spans="1:24">
      <c r="A61" s="406" t="s">
        <v>1703</v>
      </c>
      <c r="B61" s="110">
        <v>0</v>
      </c>
      <c r="C61" s="29"/>
      <c r="D61" s="110">
        <v>0</v>
      </c>
      <c r="E61" s="29"/>
      <c r="F61" s="110">
        <v>0</v>
      </c>
      <c r="G61" s="29"/>
      <c r="H61" s="110">
        <v>0</v>
      </c>
      <c r="I61" s="29"/>
      <c r="J61" s="110">
        <v>0</v>
      </c>
      <c r="K61" s="29"/>
      <c r="L61" s="110">
        <v>0</v>
      </c>
      <c r="M61" s="29"/>
      <c r="N61" s="110">
        <v>0</v>
      </c>
      <c r="O61" s="29"/>
      <c r="P61" s="110">
        <v>0</v>
      </c>
      <c r="Q61" s="536"/>
      <c r="R61" s="49">
        <f>SUM(B61:P61)</f>
        <v>0</v>
      </c>
      <c r="S61" s="231"/>
      <c r="U61" s="84"/>
      <c r="V61" s="84"/>
      <c r="W61" s="84"/>
      <c r="X61" s="84"/>
    </row>
    <row r="62" spans="1:24">
      <c r="A62" s="2" t="s">
        <v>391</v>
      </c>
      <c r="B62" s="110">
        <v>1880</v>
      </c>
      <c r="C62" s="29"/>
      <c r="D62" s="110">
        <v>64767</v>
      </c>
      <c r="E62" s="29"/>
      <c r="F62" s="110">
        <v>0</v>
      </c>
      <c r="G62" s="29"/>
      <c r="H62" s="1239">
        <v>125</v>
      </c>
      <c r="I62" s="29"/>
      <c r="J62" s="110">
        <v>0</v>
      </c>
      <c r="K62" s="29"/>
      <c r="L62" s="110">
        <v>0</v>
      </c>
      <c r="M62" s="29"/>
      <c r="N62" s="110">
        <v>0</v>
      </c>
      <c r="O62" s="29"/>
      <c r="P62" s="110">
        <v>0</v>
      </c>
      <c r="Q62" s="536"/>
      <c r="R62" s="49">
        <f>SUM(B62:P62)</f>
        <v>66772</v>
      </c>
      <c r="S62" s="231"/>
      <c r="U62" s="84"/>
      <c r="V62" s="84"/>
      <c r="W62" s="84"/>
      <c r="X62" s="84"/>
    </row>
    <row r="63" spans="1:24">
      <c r="A63" s="2" t="s">
        <v>234</v>
      </c>
      <c r="B63" s="110">
        <v>0</v>
      </c>
      <c r="C63" s="29"/>
      <c r="D63" s="110">
        <v>0</v>
      </c>
      <c r="E63" s="29"/>
      <c r="F63" s="110">
        <v>0</v>
      </c>
      <c r="G63" s="29"/>
      <c r="H63" s="110">
        <v>0</v>
      </c>
      <c r="I63" s="29"/>
      <c r="J63" s="110">
        <v>0</v>
      </c>
      <c r="K63" s="29"/>
      <c r="L63" s="110">
        <v>0</v>
      </c>
      <c r="M63" s="29"/>
      <c r="N63" s="110">
        <v>0</v>
      </c>
      <c r="O63" s="29"/>
      <c r="P63" s="110">
        <v>0</v>
      </c>
      <c r="Q63" s="536"/>
      <c r="R63" s="153">
        <f>SUM(B63:P63)</f>
        <v>0</v>
      </c>
      <c r="S63" s="231"/>
      <c r="U63" s="84"/>
      <c r="V63" s="84"/>
      <c r="W63" s="84"/>
      <c r="X63" s="84"/>
    </row>
    <row r="64" spans="1:24" ht="15.75" thickBot="1">
      <c r="A64" s="3" t="s">
        <v>1624</v>
      </c>
      <c r="B64" s="58">
        <f>SUM(B60:B63)</f>
        <v>39698</v>
      </c>
      <c r="C64" s="152"/>
      <c r="D64" s="58">
        <f>SUM(D60:D63)</f>
        <v>450374</v>
      </c>
      <c r="E64" s="152"/>
      <c r="F64" s="58">
        <f>SUM(F60:F63)</f>
        <v>10153</v>
      </c>
      <c r="G64" s="152"/>
      <c r="H64" s="58">
        <f>SUM(H60:H63)</f>
        <v>28130</v>
      </c>
      <c r="I64" s="152"/>
      <c r="J64" s="58">
        <f>SUM(J60:J63)</f>
        <v>48376</v>
      </c>
      <c r="K64" s="152"/>
      <c r="L64" s="58">
        <f>SUM(L60:L63)</f>
        <v>430</v>
      </c>
      <c r="M64" s="152"/>
      <c r="N64" s="58">
        <f>SUM(N60:N63)</f>
        <v>16093</v>
      </c>
      <c r="O64" s="152"/>
      <c r="P64" s="58">
        <f>SUM(P60:P63)</f>
        <v>2102</v>
      </c>
      <c r="Q64" s="152"/>
      <c r="R64" s="58">
        <f>SUM(R60:R63)</f>
        <v>595356</v>
      </c>
      <c r="S64" s="231"/>
      <c r="U64" s="84"/>
      <c r="V64" s="84"/>
      <c r="W64" s="84"/>
      <c r="X64" s="84"/>
    </row>
    <row r="65" spans="1:24">
      <c r="A65" s="8"/>
      <c r="B65" s="152"/>
      <c r="C65" s="152"/>
      <c r="D65" s="152"/>
      <c r="E65" s="152"/>
      <c r="F65" s="152"/>
      <c r="G65" s="152"/>
      <c r="H65" s="152"/>
      <c r="I65" s="152"/>
      <c r="J65" s="152"/>
      <c r="K65" s="152"/>
      <c r="L65" s="152"/>
      <c r="M65" s="152"/>
      <c r="N65" s="152"/>
      <c r="O65" s="152"/>
      <c r="P65" s="152"/>
      <c r="Q65" s="152"/>
      <c r="R65" s="542"/>
      <c r="S65" s="231"/>
      <c r="U65" s="84"/>
      <c r="V65" s="84"/>
      <c r="W65" s="84"/>
      <c r="X65" s="84"/>
    </row>
    <row r="66" spans="1:24">
      <c r="A66" s="3" t="s">
        <v>1628</v>
      </c>
      <c r="B66" s="152"/>
      <c r="C66" s="152"/>
      <c r="D66" s="152"/>
      <c r="E66" s="152"/>
      <c r="F66" s="152"/>
      <c r="G66" s="152"/>
      <c r="H66" s="152"/>
      <c r="I66" s="152"/>
      <c r="J66" s="152"/>
      <c r="K66" s="152"/>
      <c r="L66" s="152"/>
      <c r="M66" s="152"/>
      <c r="N66" s="152"/>
      <c r="O66" s="152"/>
      <c r="P66" s="152"/>
      <c r="Q66" s="152"/>
      <c r="R66" s="542"/>
      <c r="S66" s="231"/>
      <c r="U66" s="84"/>
      <c r="V66" s="84"/>
      <c r="W66" s="84"/>
      <c r="X66" s="84"/>
    </row>
    <row r="67" spans="1:24">
      <c r="A67" s="3"/>
      <c r="B67" s="152"/>
      <c r="C67" s="152"/>
      <c r="D67" s="152"/>
      <c r="E67" s="152"/>
      <c r="F67" s="152"/>
      <c r="G67" s="152"/>
      <c r="H67" s="152"/>
      <c r="I67" s="152"/>
      <c r="J67" s="152"/>
      <c r="K67" s="152"/>
      <c r="L67" s="152"/>
      <c r="M67" s="152"/>
      <c r="N67" s="152"/>
      <c r="O67" s="152"/>
      <c r="P67" s="95"/>
      <c r="Q67" s="95"/>
      <c r="R67" s="95"/>
      <c r="S67" s="231"/>
      <c r="U67" s="84"/>
      <c r="V67" s="84"/>
      <c r="W67" s="84"/>
      <c r="X67" s="84"/>
    </row>
    <row r="68" spans="1:24">
      <c r="A68" s="3"/>
      <c r="B68" s="152"/>
      <c r="C68" s="152"/>
      <c r="D68" s="152"/>
      <c r="E68" s="152"/>
      <c r="F68" s="152"/>
      <c r="G68" s="152"/>
      <c r="H68" s="152"/>
      <c r="I68" s="152"/>
      <c r="J68" s="152"/>
      <c r="K68" s="152"/>
      <c r="L68" s="152"/>
      <c r="M68" s="152"/>
      <c r="N68" s="152"/>
      <c r="O68" s="152"/>
      <c r="P68" s="95"/>
      <c r="Q68" s="95"/>
      <c r="R68" s="95" t="s">
        <v>22</v>
      </c>
      <c r="S68" s="231"/>
      <c r="U68" s="84"/>
      <c r="V68" s="84"/>
      <c r="W68" s="84"/>
      <c r="X68" s="84"/>
    </row>
    <row r="69" spans="1:24">
      <c r="A69" s="2" t="s">
        <v>236</v>
      </c>
      <c r="B69" s="152"/>
      <c r="C69" s="152"/>
      <c r="D69" s="152"/>
      <c r="E69" s="152"/>
      <c r="F69" s="152"/>
      <c r="G69" s="152"/>
      <c r="H69" s="152"/>
      <c r="I69" s="152"/>
      <c r="J69" s="152"/>
      <c r="K69" s="152"/>
      <c r="L69" s="152"/>
      <c r="M69" s="152"/>
      <c r="N69" s="152"/>
      <c r="O69" s="152"/>
      <c r="P69" s="49"/>
      <c r="Q69" s="49"/>
      <c r="R69" s="110">
        <v>500225</v>
      </c>
      <c r="S69" s="231"/>
      <c r="U69" s="84"/>
      <c r="V69" s="84"/>
      <c r="W69" s="84"/>
      <c r="X69" s="84"/>
    </row>
    <row r="70" spans="1:24">
      <c r="A70" s="2" t="s">
        <v>237</v>
      </c>
      <c r="B70" s="152"/>
      <c r="C70" s="152"/>
      <c r="D70" s="152"/>
      <c r="E70" s="152"/>
      <c r="F70" s="152"/>
      <c r="G70" s="152"/>
      <c r="H70" s="152"/>
      <c r="I70" s="152"/>
      <c r="J70" s="152"/>
      <c r="K70" s="152"/>
      <c r="L70" s="152"/>
      <c r="M70" s="152"/>
      <c r="N70" s="152"/>
      <c r="O70" s="152"/>
      <c r="P70" s="49"/>
      <c r="Q70" s="49"/>
      <c r="R70" s="110">
        <v>0</v>
      </c>
      <c r="S70" s="231"/>
      <c r="U70" s="84"/>
      <c r="V70" s="84"/>
      <c r="W70" s="84"/>
      <c r="X70" s="84"/>
    </row>
    <row r="71" spans="1:24">
      <c r="A71" s="2" t="s">
        <v>238</v>
      </c>
      <c r="B71" s="152"/>
      <c r="C71" s="152"/>
      <c r="D71" s="152"/>
      <c r="E71" s="152"/>
      <c r="F71" s="152"/>
      <c r="G71" s="152"/>
      <c r="H71" s="152"/>
      <c r="I71" s="152"/>
      <c r="J71" s="152"/>
      <c r="K71" s="152"/>
      <c r="L71" s="152"/>
      <c r="M71" s="152"/>
      <c r="N71" s="152"/>
      <c r="O71" s="152"/>
      <c r="P71" s="49"/>
      <c r="Q71" s="49"/>
      <c r="R71" s="110">
        <v>0</v>
      </c>
      <c r="S71" s="231"/>
      <c r="U71" s="84"/>
      <c r="V71" s="84"/>
      <c r="W71" s="84"/>
      <c r="X71" s="84"/>
    </row>
    <row r="72" spans="1:24" ht="15.75" thickBot="1">
      <c r="A72" s="6"/>
      <c r="B72" s="29"/>
      <c r="C72" s="29"/>
      <c r="D72" s="29"/>
      <c r="E72" s="29"/>
      <c r="F72" s="29"/>
      <c r="G72" s="29"/>
      <c r="H72" s="29"/>
      <c r="I72" s="29"/>
      <c r="J72" s="29"/>
      <c r="K72" s="29"/>
      <c r="L72" s="29"/>
      <c r="M72" s="29"/>
      <c r="N72" s="29"/>
      <c r="O72" s="29"/>
      <c r="P72" s="112"/>
      <c r="Q72" s="112"/>
      <c r="R72" s="58">
        <f>SUM(R69:R71)</f>
        <v>500225</v>
      </c>
      <c r="S72" s="228"/>
      <c r="U72" s="84"/>
      <c r="V72" s="84"/>
      <c r="W72" s="84"/>
      <c r="X72" s="84"/>
    </row>
    <row r="73" spans="1:24">
      <c r="A73" s="6"/>
      <c r="B73" s="29"/>
      <c r="C73" s="29"/>
      <c r="D73" s="29"/>
      <c r="E73" s="29"/>
      <c r="F73" s="29"/>
      <c r="G73" s="29"/>
      <c r="H73" s="29"/>
      <c r="I73" s="29"/>
      <c r="J73" s="29"/>
      <c r="K73" s="29"/>
      <c r="L73" s="29"/>
      <c r="M73" s="29"/>
      <c r="N73" s="29"/>
      <c r="O73" s="29"/>
      <c r="P73" s="112"/>
      <c r="Q73" s="112"/>
      <c r="R73" s="49"/>
      <c r="S73" s="228"/>
      <c r="U73" s="84"/>
      <c r="V73" s="84"/>
      <c r="W73" s="84"/>
      <c r="X73" s="84"/>
    </row>
    <row r="74" spans="1:24">
      <c r="A74" s="286" t="s">
        <v>1307</v>
      </c>
      <c r="B74" s="29"/>
      <c r="C74" s="29"/>
      <c r="D74" s="29"/>
      <c r="E74" s="29"/>
      <c r="F74" s="29"/>
      <c r="G74" s="29"/>
      <c r="H74" s="29"/>
      <c r="I74" s="29"/>
      <c r="J74" s="29"/>
      <c r="K74" s="29"/>
      <c r="L74" s="29"/>
      <c r="M74" s="29"/>
      <c r="N74" s="29"/>
      <c r="O74" s="29"/>
      <c r="P74" s="112"/>
      <c r="Q74" s="112"/>
      <c r="R74" s="440">
        <v>0</v>
      </c>
      <c r="S74" s="228"/>
      <c r="U74" s="84"/>
      <c r="V74" s="84"/>
      <c r="W74" s="84"/>
      <c r="X74" s="84"/>
    </row>
    <row r="75" spans="1:24">
      <c r="A75" s="6"/>
      <c r="B75" s="29"/>
      <c r="C75" s="29"/>
      <c r="D75" s="29"/>
      <c r="E75" s="29"/>
      <c r="F75" s="29"/>
      <c r="G75" s="29"/>
      <c r="H75" s="29"/>
      <c r="I75" s="29"/>
      <c r="J75" s="29"/>
      <c r="K75" s="29"/>
      <c r="L75" s="29"/>
      <c r="M75" s="29"/>
      <c r="N75" s="29"/>
      <c r="O75" s="29"/>
      <c r="P75" s="29"/>
      <c r="Q75" s="29"/>
      <c r="R75" s="543"/>
      <c r="S75" s="228"/>
      <c r="U75" s="84"/>
      <c r="V75" s="84"/>
      <c r="W75" s="84"/>
      <c r="X75" s="84"/>
    </row>
    <row r="76" spans="1:24">
      <c r="A76" s="228"/>
      <c r="B76" s="507"/>
      <c r="C76" s="507"/>
      <c r="D76" s="507"/>
      <c r="E76" s="507"/>
      <c r="F76" s="507"/>
      <c r="G76" s="507"/>
      <c r="H76" s="507"/>
      <c r="I76" s="507"/>
      <c r="J76" s="507"/>
      <c r="K76" s="507"/>
      <c r="L76" s="507"/>
      <c r="M76" s="507"/>
      <c r="N76" s="507"/>
      <c r="O76" s="507"/>
      <c r="P76" s="507"/>
      <c r="Q76" s="507"/>
      <c r="R76" s="507"/>
      <c r="S76" s="84"/>
      <c r="U76" s="84"/>
      <c r="V76" s="84"/>
      <c r="W76" s="84"/>
      <c r="X76" s="84"/>
    </row>
    <row r="77" spans="1:24">
      <c r="A77" s="84"/>
      <c r="B77" s="507"/>
      <c r="C77" s="507"/>
      <c r="D77" s="507"/>
      <c r="E77" s="507"/>
      <c r="F77" s="507"/>
      <c r="G77" s="507"/>
      <c r="H77" s="507"/>
      <c r="I77" s="507"/>
      <c r="J77" s="507"/>
      <c r="K77" s="507"/>
      <c r="L77" s="507"/>
      <c r="M77" s="507"/>
      <c r="N77" s="507"/>
      <c r="O77" s="507"/>
      <c r="P77" s="507"/>
      <c r="Q77" s="507"/>
      <c r="R77" s="507"/>
      <c r="S77" s="84"/>
      <c r="U77" s="84"/>
      <c r="V77" s="84"/>
      <c r="W77" s="84"/>
      <c r="X77" s="84"/>
    </row>
    <row r="78" spans="1:24">
      <c r="A78" s="84"/>
      <c r="B78" s="507"/>
      <c r="C78" s="507"/>
      <c r="D78" s="507"/>
      <c r="E78" s="507"/>
      <c r="F78" s="507"/>
      <c r="G78" s="507"/>
      <c r="H78" s="507"/>
      <c r="I78" s="507"/>
      <c r="J78" s="507"/>
      <c r="K78" s="507"/>
      <c r="L78" s="507"/>
      <c r="M78" s="507"/>
      <c r="N78" s="507"/>
      <c r="O78" s="507"/>
      <c r="P78" s="507"/>
      <c r="Q78" s="507"/>
      <c r="R78" s="507"/>
      <c r="S78" s="84"/>
      <c r="U78" s="84"/>
      <c r="V78" s="84"/>
      <c r="W78" s="84"/>
      <c r="X78" s="84"/>
    </row>
    <row r="79" spans="1:24">
      <c r="A79" s="84"/>
      <c r="B79" s="507"/>
      <c r="C79" s="507"/>
      <c r="D79" s="507"/>
      <c r="E79" s="507"/>
      <c r="F79" s="507"/>
      <c r="G79" s="507"/>
      <c r="H79" s="507"/>
      <c r="I79" s="507"/>
      <c r="J79" s="507"/>
      <c r="K79" s="507"/>
      <c r="L79" s="507"/>
      <c r="M79" s="507"/>
      <c r="N79" s="507"/>
      <c r="O79" s="507"/>
      <c r="P79" s="507"/>
      <c r="Q79" s="507"/>
      <c r="R79" s="507"/>
      <c r="S79" s="84"/>
      <c r="U79" s="84"/>
      <c r="V79" s="84"/>
      <c r="W79" s="84"/>
      <c r="X79" s="84"/>
    </row>
    <row r="80" spans="1:24">
      <c r="A80" s="84"/>
      <c r="B80" s="507"/>
      <c r="C80" s="507"/>
      <c r="D80" s="507"/>
      <c r="E80" s="507"/>
      <c r="F80" s="507"/>
      <c r="G80" s="507"/>
      <c r="H80" s="507"/>
      <c r="I80" s="507"/>
      <c r="J80" s="507"/>
      <c r="K80" s="507"/>
      <c r="L80" s="507"/>
      <c r="M80" s="507"/>
      <c r="N80" s="507"/>
      <c r="O80" s="507"/>
      <c r="P80" s="507"/>
      <c r="Q80" s="507"/>
      <c r="R80" s="507"/>
      <c r="S80" s="84"/>
      <c r="U80" s="84"/>
      <c r="V80" s="84"/>
      <c r="W80" s="84"/>
      <c r="X80" s="84"/>
    </row>
    <row r="81" spans="1:24">
      <c r="A81" s="84"/>
      <c r="B81" s="507"/>
      <c r="C81" s="507"/>
      <c r="D81" s="507"/>
      <c r="E81" s="507"/>
      <c r="F81" s="507"/>
      <c r="G81" s="507"/>
      <c r="H81" s="507"/>
      <c r="I81" s="507"/>
      <c r="J81" s="507"/>
      <c r="K81" s="507"/>
      <c r="L81" s="507"/>
      <c r="M81" s="507"/>
      <c r="N81" s="507"/>
      <c r="O81" s="507"/>
      <c r="P81" s="507"/>
      <c r="Q81" s="507"/>
      <c r="R81" s="507"/>
      <c r="S81" s="84"/>
      <c r="U81" s="84"/>
      <c r="V81" s="84"/>
      <c r="W81" s="84"/>
      <c r="X81" s="84"/>
    </row>
    <row r="82" spans="1:24">
      <c r="A82" s="84"/>
      <c r="B82" s="507"/>
      <c r="C82" s="507"/>
      <c r="D82" s="507"/>
      <c r="E82" s="507"/>
      <c r="F82" s="507"/>
      <c r="G82" s="507"/>
      <c r="H82" s="507"/>
      <c r="I82" s="507"/>
      <c r="J82" s="507"/>
      <c r="K82" s="507"/>
      <c r="L82" s="507"/>
      <c r="M82" s="507"/>
      <c r="N82" s="507"/>
      <c r="O82" s="507"/>
      <c r="P82" s="507"/>
      <c r="Q82" s="507"/>
      <c r="R82" s="507"/>
      <c r="S82" s="84"/>
      <c r="U82" s="84"/>
      <c r="V82" s="84"/>
      <c r="W82" s="84"/>
      <c r="X82" s="84"/>
    </row>
    <row r="83" spans="1:24">
      <c r="A83" s="84"/>
      <c r="B83" s="507"/>
      <c r="C83" s="507"/>
      <c r="D83" s="507"/>
      <c r="E83" s="507"/>
      <c r="F83" s="507"/>
      <c r="G83" s="507"/>
      <c r="H83" s="507"/>
      <c r="I83" s="507"/>
      <c r="J83" s="507"/>
      <c r="K83" s="507"/>
      <c r="L83" s="507"/>
      <c r="M83" s="507"/>
      <c r="N83" s="507"/>
      <c r="O83" s="507"/>
      <c r="P83" s="507"/>
      <c r="Q83" s="507"/>
      <c r="R83" s="507"/>
      <c r="S83" s="84"/>
      <c r="U83" s="84"/>
      <c r="V83" s="84"/>
      <c r="W83" s="84"/>
      <c r="X83" s="84"/>
    </row>
    <row r="84" spans="1:24">
      <c r="A84" s="84"/>
      <c r="B84" s="507"/>
      <c r="C84" s="507"/>
      <c r="D84" s="507"/>
      <c r="E84" s="507"/>
      <c r="F84" s="507"/>
      <c r="G84" s="507"/>
      <c r="H84" s="507"/>
      <c r="I84" s="507"/>
      <c r="J84" s="507"/>
      <c r="K84" s="507"/>
      <c r="L84" s="507"/>
      <c r="M84" s="507"/>
      <c r="N84" s="507"/>
      <c r="O84" s="507"/>
      <c r="P84" s="507"/>
      <c r="Q84" s="507"/>
      <c r="R84" s="507"/>
      <c r="S84" s="84"/>
      <c r="U84" s="84"/>
      <c r="V84" s="84"/>
      <c r="W84" s="84"/>
      <c r="X84" s="84"/>
    </row>
    <row r="85" spans="1:24">
      <c r="A85" s="84"/>
      <c r="B85" s="507"/>
      <c r="C85" s="507"/>
      <c r="D85" s="507"/>
      <c r="E85" s="507"/>
      <c r="F85" s="507"/>
      <c r="G85" s="507"/>
      <c r="H85" s="507"/>
      <c r="I85" s="507"/>
      <c r="J85" s="507"/>
      <c r="K85" s="507"/>
      <c r="L85" s="507"/>
      <c r="M85" s="507"/>
      <c r="N85" s="507"/>
      <c r="O85" s="507"/>
      <c r="P85" s="507"/>
      <c r="Q85" s="507"/>
      <c r="R85" s="507"/>
      <c r="S85" s="84"/>
      <c r="U85" s="84"/>
      <c r="V85" s="84"/>
      <c r="W85" s="84"/>
      <c r="X85" s="84"/>
    </row>
    <row r="86" spans="1:24">
      <c r="A86" s="84"/>
      <c r="B86" s="507"/>
      <c r="C86" s="507"/>
      <c r="D86" s="507"/>
      <c r="E86" s="507"/>
      <c r="F86" s="507"/>
      <c r="G86" s="507"/>
      <c r="H86" s="507"/>
      <c r="I86" s="507"/>
      <c r="J86" s="507"/>
      <c r="K86" s="507"/>
      <c r="L86" s="507"/>
      <c r="M86" s="507"/>
      <c r="N86" s="507"/>
      <c r="O86" s="507"/>
      <c r="P86" s="507"/>
      <c r="Q86" s="507"/>
      <c r="R86" s="507"/>
      <c r="S86" s="84"/>
      <c r="U86" s="84"/>
      <c r="V86" s="84"/>
      <c r="W86" s="84"/>
      <c r="X86" s="84"/>
    </row>
    <row r="87" spans="1:24">
      <c r="U87" s="84"/>
      <c r="V87" s="84"/>
      <c r="W87" s="84"/>
      <c r="X87" s="84"/>
    </row>
    <row r="88" spans="1:24">
      <c r="U88" s="84"/>
      <c r="V88" s="84"/>
      <c r="W88" s="84"/>
      <c r="X88" s="84"/>
    </row>
    <row r="89" spans="1:24">
      <c r="U89" s="84"/>
      <c r="V89" s="84"/>
      <c r="W89" s="84"/>
      <c r="X89" s="84"/>
    </row>
  </sheetData>
  <sheetProtection algorithmName="SHA-512" hashValue="b2IS9Jfbx6ntXhAVF3DPq3paTQV8DMzVoO0Qli04WdLTDnzKnLW2JrXEvnd1ty9EwHz8tg5KaTdWaamkwjmcEQ==" saltValue="XQR7kStC8t46la1cehtEYQ==" spinCount="100000" sheet="1" formatCells="0" formatRows="0"/>
  <customSheetViews>
    <customSheetView guid="{7FD99AA4-5903-494A-9F09-AEC84FBFFB84}" fitToPage="1">
      <selection activeCell="R11" sqref="R11"/>
      <pageMargins left="0.70866141732283472" right="0.70866141732283472" top="0.74803149606299213" bottom="0.74803149606299213" header="0.31496062992125984" footer="0.31496062992125984"/>
      <pageSetup paperSize="9" scale="56" orientation="portrait" r:id="rId1"/>
      <headerFooter>
        <oddFooter>&amp;C&amp;A</oddFooter>
      </headerFooter>
    </customSheetView>
    <customSheetView guid="{44A2B057-7D30-4594-817B-0DBCD9A92E4A}" fitToPage="1">
      <selection activeCell="R11" sqref="R11"/>
      <pageMargins left="0.70866141732283472" right="0.70866141732283472" top="0.74803149606299213" bottom="0.74803149606299213" header="0.31496062992125984" footer="0.31496062992125984"/>
      <pageSetup paperSize="9" scale="5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6" orientation="portrait" r:id="rId3"/>
  <headerFooter>
    <oddFooter>&amp;C&amp;A</oddFooter>
  </headerFooter>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X91"/>
  <sheetViews>
    <sheetView zoomScale="85" zoomScaleNormal="85" workbookViewId="0">
      <selection activeCell="Z9" sqref="Z9"/>
    </sheetView>
  </sheetViews>
  <sheetFormatPr defaultRowHeight="15"/>
  <cols>
    <col min="1" max="1" width="36" customWidth="1"/>
    <col min="2" max="2" width="8.77734375" style="544"/>
    <col min="3" max="3" width="0.77734375" style="544" customWidth="1"/>
    <col min="4" max="4" width="8.77734375" style="544"/>
    <col min="5" max="5" width="0.77734375" style="544" customWidth="1"/>
    <col min="6" max="6" width="8.77734375" style="544"/>
    <col min="7" max="7" width="0.77734375" style="544" customWidth="1"/>
    <col min="8" max="8" width="10.44140625" style="544" customWidth="1"/>
    <col min="9" max="9" width="0.77734375" style="544" customWidth="1"/>
    <col min="10" max="10" width="9.5546875" style="544" customWidth="1"/>
    <col min="11" max="11" width="0.77734375" style="544" customWidth="1"/>
    <col min="12" max="12" width="10" style="544" customWidth="1"/>
    <col min="13" max="13" width="0.77734375" style="544" customWidth="1"/>
    <col min="14" max="14" width="10" style="544" customWidth="1"/>
    <col min="15" max="15" width="0.77734375" style="544" customWidth="1"/>
    <col min="16" max="16" width="10" style="544" customWidth="1"/>
    <col min="17" max="17" width="0.77734375" style="544" customWidth="1"/>
    <col min="18" max="18" width="8.77734375" style="544"/>
  </cols>
  <sheetData>
    <row r="1" spans="1:24" ht="15.75">
      <c r="A1" s="10" t="str">
        <f>+'1'!A1</f>
        <v>SWANSEA BAY UNIVERSITY HEALTH BOARD ANNUAL ACCOUNTS 2023-24</v>
      </c>
      <c r="B1" s="534"/>
      <c r="C1" s="534"/>
      <c r="D1" s="534"/>
      <c r="E1" s="534"/>
      <c r="F1" s="534"/>
      <c r="G1" s="534"/>
      <c r="H1" s="534"/>
      <c r="I1" s="534"/>
      <c r="J1" s="534"/>
      <c r="K1" s="535"/>
      <c r="L1" s="534"/>
      <c r="M1" s="535"/>
      <c r="N1" s="534"/>
      <c r="O1" s="535"/>
      <c r="P1" s="534"/>
      <c r="Q1" s="124"/>
      <c r="R1" s="124"/>
      <c r="U1" s="84"/>
      <c r="V1" s="84"/>
      <c r="W1" s="84"/>
      <c r="X1" s="84"/>
    </row>
    <row r="2" spans="1:24" ht="15.75">
      <c r="A2" s="17"/>
      <c r="B2" s="111"/>
      <c r="C2" s="111"/>
      <c r="D2" s="111"/>
      <c r="E2" s="111"/>
      <c r="F2" s="111"/>
      <c r="G2" s="111"/>
      <c r="H2" s="111"/>
      <c r="I2" s="111"/>
      <c r="J2" s="111"/>
      <c r="K2" s="111"/>
      <c r="L2" s="111"/>
      <c r="M2" s="43"/>
      <c r="N2" s="111"/>
      <c r="O2" s="43"/>
      <c r="P2" s="111"/>
      <c r="Q2" s="43"/>
      <c r="R2" s="43"/>
      <c r="U2" s="84"/>
      <c r="V2" s="84"/>
      <c r="W2" s="84"/>
      <c r="X2" s="84"/>
    </row>
    <row r="3" spans="1:24" ht="15.75">
      <c r="A3" s="17" t="s">
        <v>378</v>
      </c>
      <c r="B3" s="53"/>
      <c r="C3" s="53"/>
      <c r="D3" s="53"/>
      <c r="E3" s="53"/>
      <c r="F3" s="53"/>
      <c r="G3" s="53"/>
      <c r="H3" s="53"/>
      <c r="I3" s="53"/>
      <c r="J3" s="53"/>
      <c r="K3" s="53"/>
      <c r="L3" s="53"/>
      <c r="M3" s="53"/>
      <c r="N3" s="53"/>
      <c r="O3" s="53"/>
      <c r="P3" s="53"/>
      <c r="Q3" s="53"/>
      <c r="R3" s="53"/>
      <c r="U3" s="84"/>
      <c r="V3" s="84"/>
      <c r="W3" s="84"/>
      <c r="X3" s="84"/>
    </row>
    <row r="4" spans="1:24">
      <c r="A4" s="53"/>
      <c r="B4" s="53"/>
      <c r="C4" s="53"/>
      <c r="D4" s="53"/>
      <c r="E4" s="53"/>
      <c r="F4" s="53"/>
      <c r="G4" s="53"/>
      <c r="H4" s="53"/>
      <c r="I4" s="53"/>
      <c r="J4" s="53"/>
      <c r="K4" s="53"/>
      <c r="L4" s="53"/>
      <c r="M4" s="53"/>
      <c r="N4" s="53"/>
      <c r="O4" s="53"/>
      <c r="P4" s="53"/>
      <c r="Q4" s="53"/>
      <c r="R4" s="53"/>
      <c r="U4" s="84"/>
      <c r="V4" s="84"/>
      <c r="W4" s="84"/>
      <c r="X4" s="84"/>
    </row>
    <row r="5" spans="1:24">
      <c r="A5" s="3" t="s">
        <v>1424</v>
      </c>
      <c r="B5" s="125"/>
      <c r="C5" s="125"/>
      <c r="D5" s="125"/>
      <c r="E5" s="125"/>
      <c r="F5" s="125"/>
      <c r="G5" s="125"/>
      <c r="H5" s="52" t="s">
        <v>534</v>
      </c>
      <c r="I5" s="125"/>
      <c r="J5" s="52"/>
      <c r="K5" s="125"/>
      <c r="L5" s="52"/>
      <c r="M5" s="125"/>
      <c r="N5" s="52"/>
      <c r="O5" s="125"/>
      <c r="P5" s="52"/>
      <c r="Q5" s="125"/>
      <c r="R5" s="125"/>
      <c r="U5" s="84"/>
      <c r="V5" s="84"/>
      <c r="W5" s="84"/>
      <c r="X5" s="84"/>
    </row>
    <row r="6" spans="1:24">
      <c r="A6" s="2"/>
      <c r="B6" s="52"/>
      <c r="C6" s="52"/>
      <c r="D6" s="52" t="s">
        <v>379</v>
      </c>
      <c r="E6" s="52"/>
      <c r="F6" s="52"/>
      <c r="G6" s="52"/>
      <c r="H6" s="52" t="s">
        <v>381</v>
      </c>
      <c r="I6" s="52"/>
      <c r="J6" s="52"/>
      <c r="K6" s="52"/>
      <c r="L6" s="52"/>
      <c r="M6" s="52"/>
      <c r="N6" s="52"/>
      <c r="O6" s="52"/>
      <c r="P6" s="52"/>
      <c r="Q6" s="52"/>
      <c r="R6" s="52"/>
      <c r="U6" s="84"/>
      <c r="V6" s="84"/>
      <c r="W6" s="84"/>
      <c r="X6" s="84"/>
    </row>
    <row r="7" spans="1:24">
      <c r="A7" s="42"/>
      <c r="B7" s="52"/>
      <c r="C7" s="52"/>
      <c r="D7" s="52" t="s">
        <v>380</v>
      </c>
      <c r="E7" s="52"/>
      <c r="F7" s="52"/>
      <c r="G7" s="52"/>
      <c r="H7" s="52" t="s">
        <v>535</v>
      </c>
      <c r="I7" s="52"/>
      <c r="J7" s="52" t="s">
        <v>382</v>
      </c>
      <c r="K7" s="52"/>
      <c r="L7" s="52" t="s">
        <v>122</v>
      </c>
      <c r="M7" s="52"/>
      <c r="N7" s="52" t="s">
        <v>383</v>
      </c>
      <c r="O7" s="52"/>
      <c r="P7" s="52" t="s">
        <v>384</v>
      </c>
      <c r="Q7" s="52"/>
      <c r="R7" s="52"/>
      <c r="U7" s="84"/>
      <c r="V7" s="84"/>
      <c r="W7" s="84"/>
      <c r="X7" s="84"/>
    </row>
    <row r="8" spans="1:24">
      <c r="A8" s="2"/>
      <c r="B8" s="52" t="s">
        <v>219</v>
      </c>
      <c r="C8" s="52"/>
      <c r="D8" s="52" t="s">
        <v>385</v>
      </c>
      <c r="E8" s="52"/>
      <c r="F8" s="52" t="s">
        <v>235</v>
      </c>
      <c r="G8" s="52"/>
      <c r="H8" s="52" t="s">
        <v>533</v>
      </c>
      <c r="I8" s="52"/>
      <c r="J8" s="52" t="s">
        <v>386</v>
      </c>
      <c r="K8" s="52"/>
      <c r="L8" s="52" t="s">
        <v>387</v>
      </c>
      <c r="M8" s="52"/>
      <c r="N8" s="52" t="s">
        <v>388</v>
      </c>
      <c r="O8" s="52"/>
      <c r="P8" s="52" t="s">
        <v>389</v>
      </c>
      <c r="Q8" s="52"/>
      <c r="R8" s="52" t="s">
        <v>106</v>
      </c>
      <c r="U8" s="84"/>
      <c r="V8" s="84"/>
      <c r="W8" s="84"/>
      <c r="X8" s="84"/>
    </row>
    <row r="9" spans="1:24">
      <c r="A9" s="3"/>
      <c r="B9" s="52" t="s">
        <v>22</v>
      </c>
      <c r="C9" s="52"/>
      <c r="D9" s="52" t="s">
        <v>22</v>
      </c>
      <c r="E9" s="52"/>
      <c r="F9" s="52" t="s">
        <v>22</v>
      </c>
      <c r="G9" s="52"/>
      <c r="H9" s="52" t="s">
        <v>22</v>
      </c>
      <c r="I9" s="52"/>
      <c r="J9" s="52" t="s">
        <v>22</v>
      </c>
      <c r="K9" s="52"/>
      <c r="L9" s="52" t="s">
        <v>22</v>
      </c>
      <c r="M9" s="52"/>
      <c r="N9" s="52" t="s">
        <v>22</v>
      </c>
      <c r="O9" s="52"/>
      <c r="P9" s="52" t="s">
        <v>22</v>
      </c>
      <c r="Q9" s="52"/>
      <c r="R9" s="52" t="s">
        <v>22</v>
      </c>
      <c r="U9" s="84"/>
      <c r="V9" s="84"/>
      <c r="W9" s="84"/>
      <c r="X9" s="84"/>
    </row>
    <row r="10" spans="1:24">
      <c r="A10" s="2"/>
      <c r="B10" s="52"/>
      <c r="C10" s="52"/>
      <c r="D10" s="52"/>
      <c r="E10" s="52"/>
      <c r="F10" s="52"/>
      <c r="G10" s="52"/>
      <c r="H10" s="52"/>
      <c r="I10" s="52"/>
      <c r="J10" s="52"/>
      <c r="K10" s="52"/>
      <c r="L10" s="52"/>
      <c r="M10" s="52"/>
      <c r="N10" s="52"/>
      <c r="O10" s="52"/>
      <c r="P10" s="52"/>
      <c r="Q10" s="52"/>
      <c r="R10" s="52"/>
      <c r="U10" s="84"/>
      <c r="V10" s="84"/>
      <c r="W10" s="84"/>
      <c r="X10" s="84"/>
    </row>
    <row r="11" spans="1:24">
      <c r="A11" s="2" t="s">
        <v>1463</v>
      </c>
      <c r="B11" s="52">
        <f>'Data Sheet'!N1034</f>
        <v>39850</v>
      </c>
      <c r="C11" s="52"/>
      <c r="D11" s="52">
        <f>'Data Sheet'!N1079</f>
        <v>438311</v>
      </c>
      <c r="E11" s="52"/>
      <c r="F11" s="52">
        <f>'Data Sheet'!N1124</f>
        <v>10043</v>
      </c>
      <c r="G11" s="52"/>
      <c r="H11" s="52">
        <f>'Data Sheet'!N1169</f>
        <v>40475</v>
      </c>
      <c r="I11" s="52"/>
      <c r="J11" s="52">
        <f>'Data Sheet'!N1214</f>
        <v>140081</v>
      </c>
      <c r="K11" s="52"/>
      <c r="L11" s="52">
        <f>'Data Sheet'!N1259</f>
        <v>1350</v>
      </c>
      <c r="M11" s="52"/>
      <c r="N11" s="52">
        <f>'Data Sheet'!N1304</f>
        <v>44471</v>
      </c>
      <c r="O11" s="52"/>
      <c r="P11" s="52">
        <f>'Data Sheet'!N1349</f>
        <v>3997</v>
      </c>
      <c r="Q11" s="52"/>
      <c r="R11" s="52">
        <f>SUM(B11:P11)</f>
        <v>718578</v>
      </c>
      <c r="U11" s="84"/>
      <c r="V11" s="84"/>
      <c r="W11" s="84"/>
      <c r="X11" s="84"/>
    </row>
    <row r="12" spans="1:24">
      <c r="A12" s="2" t="s">
        <v>1536</v>
      </c>
      <c r="B12" s="52">
        <f>'Data Sheet'!N1035</f>
        <v>0</v>
      </c>
      <c r="C12" s="52"/>
      <c r="D12" s="52">
        <f>'Data Sheet'!N1080</f>
        <v>0</v>
      </c>
      <c r="E12" s="52"/>
      <c r="F12" s="52">
        <f>'Data Sheet'!N1125</f>
        <v>0</v>
      </c>
      <c r="G12" s="52"/>
      <c r="H12" s="52">
        <f>'Data Sheet'!N1170</f>
        <v>0</v>
      </c>
      <c r="I12" s="52"/>
      <c r="J12" s="52">
        <f>'Data Sheet'!N1215</f>
        <v>0</v>
      </c>
      <c r="K12" s="52"/>
      <c r="L12" s="52">
        <f>'Data Sheet'!N1260</f>
        <v>0</v>
      </c>
      <c r="M12" s="52"/>
      <c r="N12" s="52">
        <f>'Data Sheet'!N1305</f>
        <v>0</v>
      </c>
      <c r="O12" s="52"/>
      <c r="P12" s="52">
        <f>'Data Sheet'!N1350</f>
        <v>0</v>
      </c>
      <c r="Q12" s="52"/>
      <c r="R12" s="52">
        <f>SUM(B12:P12)</f>
        <v>0</v>
      </c>
      <c r="U12" s="84"/>
      <c r="V12" s="84"/>
      <c r="W12" s="84"/>
      <c r="X12" s="84"/>
    </row>
    <row r="13" spans="1:24">
      <c r="A13" s="2" t="s">
        <v>1537</v>
      </c>
      <c r="B13" s="52">
        <f>'Data Sheet'!N1036</f>
        <v>0</v>
      </c>
      <c r="C13" s="52"/>
      <c r="D13" s="52">
        <f>'Data Sheet'!N1081</f>
        <v>0</v>
      </c>
      <c r="E13" s="52"/>
      <c r="F13" s="52">
        <f>'Data Sheet'!N1126</f>
        <v>0</v>
      </c>
      <c r="G13" s="52"/>
      <c r="H13" s="52">
        <f>'Data Sheet'!N1171</f>
        <v>0</v>
      </c>
      <c r="I13" s="52"/>
      <c r="J13" s="52">
        <f>'Data Sheet'!N1216</f>
        <v>0</v>
      </c>
      <c r="K13" s="52"/>
      <c r="L13" s="52">
        <f>'Data Sheet'!N1261</f>
        <v>0</v>
      </c>
      <c r="M13" s="52"/>
      <c r="N13" s="52">
        <f>'Data Sheet'!N1306</f>
        <v>0</v>
      </c>
      <c r="O13" s="52"/>
      <c r="P13" s="52">
        <f>'Data Sheet'!N1351</f>
        <v>0</v>
      </c>
      <c r="Q13" s="52"/>
      <c r="R13" s="52">
        <f>SUM(B13:P13)</f>
        <v>0</v>
      </c>
      <c r="U13" s="84"/>
      <c r="V13" s="84"/>
      <c r="W13" s="84"/>
      <c r="X13" s="84"/>
    </row>
    <row r="14" spans="1:24">
      <c r="A14" s="2" t="s">
        <v>1464</v>
      </c>
      <c r="B14" s="650">
        <f>'Data Sheet'!N1037</f>
        <v>-283</v>
      </c>
      <c r="C14" s="650"/>
      <c r="D14" s="650">
        <f>'Data Sheet'!N1082</f>
        <v>-768</v>
      </c>
      <c r="E14" s="650"/>
      <c r="F14" s="650">
        <f>'Data Sheet'!N1127</f>
        <v>0</v>
      </c>
      <c r="G14" s="650"/>
      <c r="H14" s="650">
        <f>'Data Sheet'!N1172</f>
        <v>0</v>
      </c>
      <c r="I14" s="650"/>
      <c r="J14" s="650">
        <f>'Data Sheet'!N1217</f>
        <v>0</v>
      </c>
      <c r="K14" s="650"/>
      <c r="L14" s="650">
        <f>'Data Sheet'!N1262</f>
        <v>0</v>
      </c>
      <c r="M14" s="650"/>
      <c r="N14" s="650">
        <f>'Data Sheet'!N1307</f>
        <v>0</v>
      </c>
      <c r="O14" s="650"/>
      <c r="P14" s="650">
        <f>'Data Sheet'!N1352</f>
        <v>0</v>
      </c>
      <c r="Q14" s="650"/>
      <c r="R14" s="650">
        <f>SUM(B14:P14)</f>
        <v>-1051</v>
      </c>
      <c r="U14" s="84"/>
      <c r="V14" s="84"/>
      <c r="W14" s="84"/>
      <c r="X14" s="84"/>
    </row>
    <row r="15" spans="1:24">
      <c r="A15" s="111" t="s">
        <v>1430</v>
      </c>
      <c r="B15" s="52">
        <f>'Data Sheet'!N1038</f>
        <v>39567</v>
      </c>
      <c r="C15" s="52"/>
      <c r="D15" s="52">
        <f>'Data Sheet'!N1083</f>
        <v>437543</v>
      </c>
      <c r="E15" s="52"/>
      <c r="F15" s="52">
        <f>'Data Sheet'!N1128</f>
        <v>10043</v>
      </c>
      <c r="G15" s="52"/>
      <c r="H15" s="52">
        <f>'Data Sheet'!N1173</f>
        <v>40475</v>
      </c>
      <c r="I15" s="52"/>
      <c r="J15" s="52">
        <f>'Data Sheet'!N1218</f>
        <v>140081</v>
      </c>
      <c r="K15" s="52"/>
      <c r="L15" s="52">
        <f>'Data Sheet'!N1263</f>
        <v>1350</v>
      </c>
      <c r="M15" s="52"/>
      <c r="N15" s="52">
        <f>'Data Sheet'!N1308</f>
        <v>44471</v>
      </c>
      <c r="O15" s="52"/>
      <c r="P15" s="52">
        <f>'Data Sheet'!N1353</f>
        <v>3997</v>
      </c>
      <c r="Q15" s="409"/>
      <c r="R15" s="52">
        <f>SUM(B15:P15)</f>
        <v>717527</v>
      </c>
      <c r="U15" s="84"/>
      <c r="V15" s="84"/>
      <c r="W15" s="84"/>
      <c r="X15" s="84"/>
    </row>
    <row r="16" spans="1:24">
      <c r="A16" s="2" t="s">
        <v>220</v>
      </c>
      <c r="B16" s="52">
        <f>'Data Sheet'!N1039</f>
        <v>-1262</v>
      </c>
      <c r="C16" s="52"/>
      <c r="D16" s="52">
        <f>'Data Sheet'!N1084</f>
        <v>19488</v>
      </c>
      <c r="E16" s="52"/>
      <c r="F16" s="52">
        <f>'Data Sheet'!N1129</f>
        <v>463</v>
      </c>
      <c r="G16" s="52"/>
      <c r="H16" s="52">
        <f>'Data Sheet'!N1174</f>
        <v>0</v>
      </c>
      <c r="I16" s="52"/>
      <c r="J16" s="52">
        <f>'Data Sheet'!N1219</f>
        <v>0</v>
      </c>
      <c r="K16" s="52"/>
      <c r="L16" s="52">
        <f>'Data Sheet'!N1264</f>
        <v>0</v>
      </c>
      <c r="M16" s="52"/>
      <c r="N16" s="52">
        <f>'Data Sheet'!N1309</f>
        <v>0</v>
      </c>
      <c r="O16" s="52"/>
      <c r="P16" s="52">
        <f>'Data Sheet'!N1354</f>
        <v>0</v>
      </c>
      <c r="Q16" s="536"/>
      <c r="R16" s="52">
        <f t="shared" ref="R16:R27" si="0">SUM(B16:P16)</f>
        <v>18689</v>
      </c>
      <c r="U16" s="84"/>
      <c r="V16" s="84"/>
      <c r="W16" s="84"/>
      <c r="X16" s="84"/>
    </row>
    <row r="17" spans="1:24">
      <c r="A17" s="2" t="s">
        <v>482</v>
      </c>
      <c r="B17" s="1147"/>
      <c r="C17" s="52"/>
      <c r="D17" s="1147"/>
      <c r="E17" s="52"/>
      <c r="F17" s="1147"/>
      <c r="G17" s="52"/>
      <c r="H17" s="1147"/>
      <c r="I17" s="52"/>
      <c r="J17" s="1147"/>
      <c r="K17" s="52"/>
      <c r="L17" s="1147"/>
      <c r="M17" s="52"/>
      <c r="N17" s="1147"/>
      <c r="O17" s="52"/>
      <c r="P17" s="1147"/>
      <c r="Q17" s="536"/>
      <c r="R17" s="1147"/>
      <c r="U17" s="84"/>
      <c r="V17" s="84"/>
      <c r="W17" s="84"/>
      <c r="X17" s="84"/>
    </row>
    <row r="18" spans="1:24">
      <c r="A18" s="2" t="s">
        <v>489</v>
      </c>
      <c r="B18" s="52">
        <f>'Data Sheet'!N1040</f>
        <v>29</v>
      </c>
      <c r="C18" s="52"/>
      <c r="D18" s="52">
        <f>'Data Sheet'!N1085</f>
        <v>460</v>
      </c>
      <c r="E18" s="52"/>
      <c r="F18" s="52">
        <f>'Data Sheet'!N1130</f>
        <v>0</v>
      </c>
      <c r="G18" s="52"/>
      <c r="H18" s="52">
        <f>'Data Sheet'!N1175</f>
        <v>28899</v>
      </c>
      <c r="I18" s="52"/>
      <c r="J18" s="52">
        <f>'Data Sheet'!N1220</f>
        <v>4065</v>
      </c>
      <c r="K18" s="52"/>
      <c r="L18" s="52">
        <f>'Data Sheet'!N1265</f>
        <v>12</v>
      </c>
      <c r="M18" s="52"/>
      <c r="N18" s="52">
        <f>'Data Sheet'!N1310</f>
        <v>3877</v>
      </c>
      <c r="O18" s="52"/>
      <c r="P18" s="52">
        <f>'Data Sheet'!N1355</f>
        <v>716</v>
      </c>
      <c r="Q18" s="536"/>
      <c r="R18" s="52">
        <f t="shared" si="0"/>
        <v>38058</v>
      </c>
      <c r="U18" s="84"/>
      <c r="V18" s="84"/>
      <c r="W18" s="84"/>
      <c r="X18" s="84"/>
    </row>
    <row r="19" spans="1:24">
      <c r="A19" s="2" t="s">
        <v>493</v>
      </c>
      <c r="B19" s="52">
        <f>'Data Sheet'!N1041</f>
        <v>0</v>
      </c>
      <c r="C19" s="52"/>
      <c r="D19" s="52">
        <f>'Data Sheet'!N1086</f>
        <v>110</v>
      </c>
      <c r="E19" s="52"/>
      <c r="F19" s="52">
        <f>'Data Sheet'!N1131</f>
        <v>0</v>
      </c>
      <c r="G19" s="52"/>
      <c r="H19" s="52">
        <f>'Data Sheet'!N1176</f>
        <v>0</v>
      </c>
      <c r="I19" s="52"/>
      <c r="J19" s="52">
        <f>'Data Sheet'!N1221</f>
        <v>121</v>
      </c>
      <c r="K19" s="52"/>
      <c r="L19" s="52">
        <f>'Data Sheet'!N1266</f>
        <v>0</v>
      </c>
      <c r="M19" s="52"/>
      <c r="N19" s="52">
        <f>'Data Sheet'!N1311</f>
        <v>1</v>
      </c>
      <c r="O19" s="52"/>
      <c r="P19" s="52">
        <f>'Data Sheet'!N1356</f>
        <v>0</v>
      </c>
      <c r="Q19" s="536"/>
      <c r="R19" s="52">
        <f t="shared" si="0"/>
        <v>232</v>
      </c>
      <c r="U19" s="84"/>
      <c r="V19" s="84"/>
      <c r="W19" s="84"/>
      <c r="X19" s="84"/>
    </row>
    <row r="20" spans="1:24">
      <c r="A20" s="2" t="s">
        <v>491</v>
      </c>
      <c r="B20" s="52">
        <f>'Data Sheet'!N1042</f>
        <v>0</v>
      </c>
      <c r="C20" s="52"/>
      <c r="D20" s="52">
        <f>'Data Sheet'!N1087</f>
        <v>0</v>
      </c>
      <c r="E20" s="52"/>
      <c r="F20" s="52">
        <f>'Data Sheet'!N1132</f>
        <v>0</v>
      </c>
      <c r="G20" s="52"/>
      <c r="H20" s="52">
        <f>'Data Sheet'!N1177</f>
        <v>0</v>
      </c>
      <c r="I20" s="52"/>
      <c r="J20" s="52">
        <f>'Data Sheet'!N1222</f>
        <v>43</v>
      </c>
      <c r="K20" s="52"/>
      <c r="L20" s="52">
        <f>'Data Sheet'!N1267</f>
        <v>0</v>
      </c>
      <c r="M20" s="52"/>
      <c r="N20" s="52">
        <f>'Data Sheet'!N1312</f>
        <v>0</v>
      </c>
      <c r="O20" s="52"/>
      <c r="P20" s="52">
        <f>'Data Sheet'!N1357</f>
        <v>0</v>
      </c>
      <c r="Q20" s="536"/>
      <c r="R20" s="52">
        <f t="shared" si="0"/>
        <v>43</v>
      </c>
      <c r="U20" s="84"/>
      <c r="V20" s="84"/>
      <c r="W20" s="84"/>
      <c r="X20" s="84"/>
    </row>
    <row r="21" spans="1:24">
      <c r="A21" s="2" t="s">
        <v>221</v>
      </c>
      <c r="B21" s="52">
        <f>'Data Sheet'!N1043</f>
        <v>0</v>
      </c>
      <c r="C21" s="52"/>
      <c r="D21" s="52">
        <f>'Data Sheet'!N1088</f>
        <v>0</v>
      </c>
      <c r="E21" s="52"/>
      <c r="F21" s="52">
        <f>'Data Sheet'!N1133</f>
        <v>0</v>
      </c>
      <c r="G21" s="52"/>
      <c r="H21" s="52">
        <f>'Data Sheet'!N1178</f>
        <v>-1788</v>
      </c>
      <c r="I21" s="52"/>
      <c r="J21" s="52">
        <f>'Data Sheet'!N1223</f>
        <v>0</v>
      </c>
      <c r="K21" s="52"/>
      <c r="L21" s="52">
        <f>'Data Sheet'!N1268</f>
        <v>0</v>
      </c>
      <c r="M21" s="52"/>
      <c r="N21" s="52">
        <f>'Data Sheet'!N1313</f>
        <v>0</v>
      </c>
      <c r="O21" s="52"/>
      <c r="P21" s="52">
        <f>'Data Sheet'!N1358</f>
        <v>0</v>
      </c>
      <c r="Q21" s="536"/>
      <c r="R21" s="52">
        <f t="shared" si="0"/>
        <v>-1788</v>
      </c>
      <c r="U21" s="84"/>
      <c r="V21" s="84"/>
      <c r="W21" s="84"/>
      <c r="X21" s="84"/>
    </row>
    <row r="22" spans="1:24">
      <c r="A22" s="2" t="s">
        <v>222</v>
      </c>
      <c r="B22" s="52">
        <f>'Data Sheet'!N1044</f>
        <v>0</v>
      </c>
      <c r="C22" s="52"/>
      <c r="D22" s="52">
        <f>'Data Sheet'!N1089</f>
        <v>22959</v>
      </c>
      <c r="E22" s="52"/>
      <c r="F22" s="52">
        <f>'Data Sheet'!N1134</f>
        <v>0</v>
      </c>
      <c r="G22" s="52"/>
      <c r="H22" s="52">
        <f>'Data Sheet'!N1179</f>
        <v>-29081</v>
      </c>
      <c r="I22" s="52"/>
      <c r="J22" s="52">
        <f>'Data Sheet'!N1224</f>
        <v>5181</v>
      </c>
      <c r="K22" s="52"/>
      <c r="L22" s="52">
        <f>'Data Sheet'!N1269</f>
        <v>0</v>
      </c>
      <c r="M22" s="52"/>
      <c r="N22" s="52">
        <f>'Data Sheet'!N1314</f>
        <v>940</v>
      </c>
      <c r="O22" s="52"/>
      <c r="P22" s="52">
        <f>'Data Sheet'!N1359</f>
        <v>0</v>
      </c>
      <c r="Q22" s="536"/>
      <c r="R22" s="52">
        <f t="shared" si="0"/>
        <v>-1</v>
      </c>
      <c r="U22" s="84"/>
      <c r="V22" s="84"/>
      <c r="W22" s="84"/>
      <c r="X22" s="84"/>
    </row>
    <row r="23" spans="1:24">
      <c r="A23" s="2" t="s">
        <v>223</v>
      </c>
      <c r="B23" s="52">
        <f>'Data Sheet'!N1045</f>
        <v>2682</v>
      </c>
      <c r="C23" s="52"/>
      <c r="D23" s="52">
        <f>'Data Sheet'!N1090</f>
        <v>-46757</v>
      </c>
      <c r="E23" s="52"/>
      <c r="F23" s="52">
        <f>'Data Sheet'!N1135</f>
        <v>-292</v>
      </c>
      <c r="G23" s="52"/>
      <c r="H23" s="52">
        <f>'Data Sheet'!N1180</f>
        <v>0</v>
      </c>
      <c r="I23" s="52"/>
      <c r="J23" s="52">
        <f>'Data Sheet'!N1225</f>
        <v>0</v>
      </c>
      <c r="K23" s="52"/>
      <c r="L23" s="52">
        <f>'Data Sheet'!N1270</f>
        <v>0</v>
      </c>
      <c r="M23" s="52"/>
      <c r="N23" s="52">
        <f>'Data Sheet'!N1315</f>
        <v>0</v>
      </c>
      <c r="O23" s="52"/>
      <c r="P23" s="52">
        <f>'Data Sheet'!N1360</f>
        <v>0</v>
      </c>
      <c r="Q23" s="536"/>
      <c r="R23" s="52">
        <f t="shared" si="0"/>
        <v>-44367</v>
      </c>
      <c r="U23" s="84"/>
      <c r="V23" s="84"/>
      <c r="W23" s="84"/>
      <c r="X23" s="84"/>
    </row>
    <row r="24" spans="1:24">
      <c r="A24" s="2" t="s">
        <v>457</v>
      </c>
      <c r="B24" s="52">
        <f>'Data Sheet'!N1046</f>
        <v>74</v>
      </c>
      <c r="C24" s="52"/>
      <c r="D24" s="52">
        <f>'Data Sheet'!N1091</f>
        <v>15922</v>
      </c>
      <c r="E24" s="52"/>
      <c r="F24" s="52">
        <f>'Data Sheet'!N1136</f>
        <v>0</v>
      </c>
      <c r="G24" s="52"/>
      <c r="H24" s="52">
        <f>'Data Sheet'!N1181</f>
        <v>0</v>
      </c>
      <c r="I24" s="52"/>
      <c r="J24" s="52">
        <f>'Data Sheet'!N1226</f>
        <v>0</v>
      </c>
      <c r="K24" s="52"/>
      <c r="L24" s="52">
        <f>'Data Sheet'!N1271</f>
        <v>0</v>
      </c>
      <c r="M24" s="52"/>
      <c r="N24" s="52">
        <f>'Data Sheet'!N1316</f>
        <v>0</v>
      </c>
      <c r="O24" s="52"/>
      <c r="P24" s="52">
        <f>'Data Sheet'!N1361</f>
        <v>0</v>
      </c>
      <c r="Q24" s="536"/>
      <c r="R24" s="52">
        <f t="shared" si="0"/>
        <v>15996</v>
      </c>
      <c r="U24" s="84"/>
      <c r="V24" s="84"/>
      <c r="W24" s="84"/>
      <c r="X24" s="84"/>
    </row>
    <row r="25" spans="1:24">
      <c r="A25" s="2" t="s">
        <v>8</v>
      </c>
      <c r="B25" s="52">
        <f>'Data Sheet'!N1047</f>
        <v>-295</v>
      </c>
      <c r="C25" s="52"/>
      <c r="D25" s="52">
        <f>'Data Sheet'!N1092</f>
        <v>-11976</v>
      </c>
      <c r="E25" s="52"/>
      <c r="F25" s="52">
        <f>'Data Sheet'!N1137</f>
        <v>0</v>
      </c>
      <c r="G25" s="52"/>
      <c r="H25" s="52">
        <f>'Data Sheet'!N1182</f>
        <v>0</v>
      </c>
      <c r="I25" s="52"/>
      <c r="J25" s="52">
        <f>'Data Sheet'!N1227</f>
        <v>0</v>
      </c>
      <c r="K25" s="52"/>
      <c r="L25" s="52">
        <f>'Data Sheet'!N1272</f>
        <v>0</v>
      </c>
      <c r="M25" s="52"/>
      <c r="N25" s="52">
        <f>'Data Sheet'!N1317</f>
        <v>0</v>
      </c>
      <c r="O25" s="52"/>
      <c r="P25" s="52">
        <f>'Data Sheet'!N1362</f>
        <v>0</v>
      </c>
      <c r="Q25" s="536"/>
      <c r="R25" s="52">
        <f t="shared" si="0"/>
        <v>-12271</v>
      </c>
      <c r="U25" s="84"/>
      <c r="V25" s="84"/>
      <c r="W25" s="84"/>
      <c r="X25" s="84"/>
    </row>
    <row r="26" spans="1:24">
      <c r="A26" s="2" t="s">
        <v>224</v>
      </c>
      <c r="B26" s="52">
        <f>'Data Sheet'!N1048</f>
        <v>0</v>
      </c>
      <c r="C26" s="52"/>
      <c r="D26" s="52">
        <f>'Data Sheet'!N1093</f>
        <v>0</v>
      </c>
      <c r="E26" s="52"/>
      <c r="F26" s="52">
        <f>'Data Sheet'!N1138</f>
        <v>0</v>
      </c>
      <c r="G26" s="52"/>
      <c r="H26" s="52">
        <f>'Data Sheet'!N1183</f>
        <v>0</v>
      </c>
      <c r="I26" s="52"/>
      <c r="J26" s="52">
        <f>'Data Sheet'!N1228</f>
        <v>0</v>
      </c>
      <c r="K26" s="52"/>
      <c r="L26" s="52">
        <f>'Data Sheet'!N1273</f>
        <v>0</v>
      </c>
      <c r="M26" s="52"/>
      <c r="N26" s="52">
        <f>'Data Sheet'!N1318</f>
        <v>0</v>
      </c>
      <c r="O26" s="52"/>
      <c r="P26" s="52">
        <f>'Data Sheet'!N1363</f>
        <v>0</v>
      </c>
      <c r="Q26" s="536"/>
      <c r="R26" s="52">
        <f t="shared" si="0"/>
        <v>0</v>
      </c>
      <c r="U26" s="84"/>
      <c r="V26" s="84"/>
      <c r="W26" s="84"/>
      <c r="X26" s="84"/>
    </row>
    <row r="27" spans="1:24">
      <c r="A27" s="2" t="s">
        <v>225</v>
      </c>
      <c r="B27" s="154">
        <f>'Data Sheet'!N1049</f>
        <v>0</v>
      </c>
      <c r="C27" s="52"/>
      <c r="D27" s="154">
        <f>'Data Sheet'!N1094</f>
        <v>0</v>
      </c>
      <c r="E27" s="52"/>
      <c r="F27" s="154">
        <f>'Data Sheet'!N1139</f>
        <v>0</v>
      </c>
      <c r="G27" s="52"/>
      <c r="H27" s="154">
        <f>'Data Sheet'!N1184</f>
        <v>0</v>
      </c>
      <c r="I27" s="52"/>
      <c r="J27" s="154">
        <f>'Data Sheet'!N1229</f>
        <v>-4194</v>
      </c>
      <c r="K27" s="52"/>
      <c r="L27" s="154">
        <f>'Data Sheet'!N1274</f>
        <v>-59</v>
      </c>
      <c r="M27" s="52"/>
      <c r="N27" s="154">
        <f>'Data Sheet'!N1319</f>
        <v>-1372</v>
      </c>
      <c r="O27" s="52"/>
      <c r="P27" s="154">
        <f>'Data Sheet'!N1364</f>
        <v>-147</v>
      </c>
      <c r="Q27" s="536"/>
      <c r="R27" s="154">
        <f t="shared" si="0"/>
        <v>-5772</v>
      </c>
      <c r="U27" s="84"/>
      <c r="V27" s="84"/>
      <c r="W27" s="84"/>
      <c r="X27" s="84"/>
    </row>
    <row r="28" spans="1:24" ht="15.75" thickBot="1">
      <c r="A28" s="346" t="s">
        <v>1431</v>
      </c>
      <c r="B28" s="646">
        <f>SUM(B15:B27)</f>
        <v>40795</v>
      </c>
      <c r="C28" s="52"/>
      <c r="D28" s="646">
        <f>SUM(D15:D27)</f>
        <v>437749</v>
      </c>
      <c r="E28" s="52"/>
      <c r="F28" s="646">
        <f>SUM(F15:F27)</f>
        <v>10214</v>
      </c>
      <c r="G28" s="52"/>
      <c r="H28" s="646">
        <f>SUM(H15:H27)</f>
        <v>38505</v>
      </c>
      <c r="I28" s="52"/>
      <c r="J28" s="646">
        <f>SUM(J15:J27)</f>
        <v>145297</v>
      </c>
      <c r="K28" s="52"/>
      <c r="L28" s="646">
        <f>SUM(L15:L27)</f>
        <v>1303</v>
      </c>
      <c r="M28" s="52"/>
      <c r="N28" s="646">
        <f>SUM(N15:N27)</f>
        <v>47917</v>
      </c>
      <c r="O28" s="52"/>
      <c r="P28" s="646">
        <f>SUM(P15:P27)</f>
        <v>4566</v>
      </c>
      <c r="Q28" s="52"/>
      <c r="R28" s="646">
        <f>SUM(R15:R27)</f>
        <v>726346</v>
      </c>
      <c r="U28" s="84"/>
      <c r="V28" s="84"/>
      <c r="W28" s="84"/>
      <c r="X28" s="84"/>
    </row>
    <row r="29" spans="1:24">
      <c r="A29" s="2"/>
      <c r="B29" s="537"/>
      <c r="C29" s="52"/>
      <c r="D29" s="537"/>
      <c r="E29" s="52"/>
      <c r="F29" s="537"/>
      <c r="G29" s="52"/>
      <c r="H29" s="537"/>
      <c r="I29" s="52"/>
      <c r="J29" s="537"/>
      <c r="K29" s="52"/>
      <c r="L29" s="537"/>
      <c r="M29" s="52"/>
      <c r="N29" s="537"/>
      <c r="O29" s="52"/>
      <c r="P29" s="537"/>
      <c r="Q29" s="52"/>
      <c r="R29" s="537"/>
      <c r="U29" s="84"/>
      <c r="V29" s="84"/>
      <c r="W29" s="84"/>
      <c r="X29" s="84"/>
    </row>
    <row r="30" spans="1:24">
      <c r="A30" s="2"/>
      <c r="B30" s="52"/>
      <c r="C30" s="52"/>
      <c r="D30" s="52"/>
      <c r="E30" s="52"/>
      <c r="F30" s="52"/>
      <c r="G30" s="52"/>
      <c r="H30" s="52"/>
      <c r="I30" s="52"/>
      <c r="J30" s="52"/>
      <c r="K30" s="52"/>
      <c r="L30" s="52"/>
      <c r="M30" s="52"/>
      <c r="N30" s="52"/>
      <c r="O30" s="52"/>
      <c r="P30" s="52"/>
      <c r="Q30" s="52"/>
      <c r="R30" s="49"/>
      <c r="U30" s="84"/>
      <c r="V30" s="84"/>
      <c r="W30" s="84"/>
      <c r="X30" s="84"/>
    </row>
    <row r="31" spans="1:24">
      <c r="A31" s="42" t="s">
        <v>1465</v>
      </c>
      <c r="B31" s="52">
        <f>'Data Sheet'!N1051</f>
        <v>0</v>
      </c>
      <c r="C31" s="52"/>
      <c r="D31" s="52">
        <f>'Data Sheet'!N1096</f>
        <v>49354</v>
      </c>
      <c r="E31" s="52"/>
      <c r="F31" s="52">
        <f>'Data Sheet'!N1141</f>
        <v>1207</v>
      </c>
      <c r="G31" s="52"/>
      <c r="H31" s="52">
        <f>'Data Sheet'!N1186</f>
        <v>0</v>
      </c>
      <c r="I31" s="52"/>
      <c r="J31" s="52">
        <f>'Data Sheet'!N1231</f>
        <v>92272</v>
      </c>
      <c r="K31" s="52"/>
      <c r="L31" s="52">
        <f>'Data Sheet'!N1276</f>
        <v>1166</v>
      </c>
      <c r="M31" s="52"/>
      <c r="N31" s="52">
        <f>'Data Sheet'!N1321</f>
        <v>29671</v>
      </c>
      <c r="O31" s="52"/>
      <c r="P31" s="52">
        <f>'Data Sheet'!N1366</f>
        <v>1991</v>
      </c>
      <c r="Q31" s="52"/>
      <c r="R31" s="49">
        <f>SUM(B31:P31)</f>
        <v>175661</v>
      </c>
      <c r="U31" s="84"/>
      <c r="V31" s="84"/>
      <c r="W31" s="84"/>
      <c r="X31" s="84"/>
    </row>
    <row r="32" spans="1:24">
      <c r="A32" s="42" t="s">
        <v>1536</v>
      </c>
      <c r="B32" s="52">
        <f>'Data Sheet'!N1052</f>
        <v>0</v>
      </c>
      <c r="C32" s="52"/>
      <c r="D32" s="52">
        <f>'Data Sheet'!N1097</f>
        <v>0</v>
      </c>
      <c r="E32" s="52"/>
      <c r="F32" s="52">
        <f>'Data Sheet'!N1143</f>
        <v>0</v>
      </c>
      <c r="G32" s="52"/>
      <c r="H32" s="52">
        <f>'Data Sheet'!N1188</f>
        <v>0</v>
      </c>
      <c r="I32" s="52"/>
      <c r="J32" s="52">
        <f>'Data Sheet'!N1233</f>
        <v>0</v>
      </c>
      <c r="K32" s="52"/>
      <c r="L32" s="52">
        <f>'Data Sheet'!N1278</f>
        <v>0</v>
      </c>
      <c r="M32" s="52"/>
      <c r="N32" s="52">
        <f>'Data Sheet'!N1323</f>
        <v>0</v>
      </c>
      <c r="O32" s="52"/>
      <c r="P32" s="52">
        <f>'Data Sheet'!N1368</f>
        <v>0</v>
      </c>
      <c r="Q32" s="52"/>
      <c r="R32" s="49">
        <f>SUM(B32:P32)</f>
        <v>0</v>
      </c>
      <c r="U32" s="84"/>
      <c r="V32" s="84"/>
      <c r="W32" s="84"/>
      <c r="X32" s="84"/>
    </row>
    <row r="33" spans="1:24">
      <c r="A33" s="42" t="s">
        <v>1464</v>
      </c>
      <c r="B33" s="650">
        <f>'Data Sheet'!N1053</f>
        <v>0</v>
      </c>
      <c r="C33" s="650"/>
      <c r="D33" s="650">
        <f>'Data Sheet'!N1098</f>
        <v>-151</v>
      </c>
      <c r="E33" s="650"/>
      <c r="F33" s="650">
        <f>'Data Sheet'!N1143</f>
        <v>0</v>
      </c>
      <c r="G33" s="650"/>
      <c r="H33" s="650">
        <f>'Data Sheet'!N1188</f>
        <v>0</v>
      </c>
      <c r="I33" s="650"/>
      <c r="J33" s="650">
        <f>'Data Sheet'!N1233</f>
        <v>0</v>
      </c>
      <c r="K33" s="650"/>
      <c r="L33" s="650">
        <f>'Data Sheet'!N1278</f>
        <v>0</v>
      </c>
      <c r="M33" s="650"/>
      <c r="N33" s="650">
        <f>'Data Sheet'!N1323</f>
        <v>0</v>
      </c>
      <c r="O33" s="650"/>
      <c r="P33" s="650">
        <f>'Data Sheet'!N1368</f>
        <v>0</v>
      </c>
      <c r="Q33" s="650"/>
      <c r="R33" s="1073">
        <f>SUM(B33:P33)</f>
        <v>-151</v>
      </c>
      <c r="U33" s="84"/>
      <c r="V33" s="84"/>
      <c r="W33" s="84"/>
      <c r="X33" s="84"/>
    </row>
    <row r="34" spans="1:24" hidden="1">
      <c r="A34" s="42" t="s">
        <v>1650</v>
      </c>
      <c r="B34" s="959" t="e">
        <f>'Data Sheet'!#REF!</f>
        <v>#REF!</v>
      </c>
      <c r="C34" s="52"/>
      <c r="D34" s="959" t="e">
        <f>'Data Sheet'!#REF!</f>
        <v>#REF!</v>
      </c>
      <c r="E34" s="52"/>
      <c r="F34" s="959" t="e">
        <f>'Data Sheet'!#REF!</f>
        <v>#REF!</v>
      </c>
      <c r="G34" s="52"/>
      <c r="H34" s="959" t="e">
        <f>'Data Sheet'!#REF!</f>
        <v>#REF!</v>
      </c>
      <c r="I34" s="52"/>
      <c r="J34" s="959" t="e">
        <f>'Data Sheet'!#REF!</f>
        <v>#REF!</v>
      </c>
      <c r="K34" s="52"/>
      <c r="L34" s="959" t="e">
        <f>'Data Sheet'!#REF!</f>
        <v>#REF!</v>
      </c>
      <c r="M34" s="52"/>
      <c r="N34" s="959" t="e">
        <f>'Data Sheet'!#REF!</f>
        <v>#REF!</v>
      </c>
      <c r="O34" s="52"/>
      <c r="P34" s="959" t="e">
        <f>'Data Sheet'!#REF!</f>
        <v>#REF!</v>
      </c>
      <c r="Q34" s="52"/>
      <c r="R34" s="961" t="e">
        <f>SUM(B34:P34)</f>
        <v>#REF!</v>
      </c>
      <c r="U34" s="84"/>
      <c r="V34" s="84"/>
      <c r="W34" s="84"/>
      <c r="X34" s="84"/>
    </row>
    <row r="35" spans="1:24">
      <c r="A35" s="111" t="s">
        <v>1432</v>
      </c>
      <c r="B35" s="52">
        <f>'Data Sheet'!N1054</f>
        <v>0</v>
      </c>
      <c r="C35" s="52"/>
      <c r="D35" s="52">
        <f>'Data Sheet'!N1099</f>
        <v>49203</v>
      </c>
      <c r="E35" s="52"/>
      <c r="F35" s="52">
        <f>'Data Sheet'!N1144</f>
        <v>1207</v>
      </c>
      <c r="G35" s="52"/>
      <c r="H35" s="52">
        <f>'Data Sheet'!N1189</f>
        <v>0</v>
      </c>
      <c r="I35" s="52"/>
      <c r="J35" s="52">
        <f>'Data Sheet'!N1234</f>
        <v>92272</v>
      </c>
      <c r="K35" s="52"/>
      <c r="L35" s="52">
        <f>'Data Sheet'!N1279</f>
        <v>1166</v>
      </c>
      <c r="M35" s="52"/>
      <c r="N35" s="52">
        <f>'Data Sheet'!N1324</f>
        <v>29671</v>
      </c>
      <c r="O35" s="52"/>
      <c r="P35" s="52">
        <f>'Data Sheet'!N1369</f>
        <v>1991</v>
      </c>
      <c r="Q35" s="536"/>
      <c r="R35" s="52">
        <f>SUM(B35:P35)</f>
        <v>175510</v>
      </c>
      <c r="U35" s="84"/>
      <c r="V35" s="84"/>
      <c r="W35" s="84"/>
      <c r="X35" s="84"/>
    </row>
    <row r="36" spans="1:24">
      <c r="A36" s="2" t="s">
        <v>220</v>
      </c>
      <c r="B36" s="52">
        <f>'Data Sheet'!N1055</f>
        <v>0</v>
      </c>
      <c r="C36" s="52"/>
      <c r="D36" s="52">
        <f>'Data Sheet'!N1100</f>
        <v>54</v>
      </c>
      <c r="E36" s="52"/>
      <c r="F36" s="52">
        <f>'Data Sheet'!N1145</f>
        <v>1</v>
      </c>
      <c r="G36" s="52"/>
      <c r="H36" s="52">
        <f>'Data Sheet'!N1190</f>
        <v>0</v>
      </c>
      <c r="I36" s="52"/>
      <c r="J36" s="52">
        <f>'Data Sheet'!N1235</f>
        <v>0</v>
      </c>
      <c r="K36" s="52"/>
      <c r="L36" s="52">
        <f>'Data Sheet'!N1280</f>
        <v>0</v>
      </c>
      <c r="M36" s="52"/>
      <c r="N36" s="52">
        <f>'Data Sheet'!N1325</f>
        <v>0</v>
      </c>
      <c r="O36" s="52"/>
      <c r="P36" s="52">
        <f>'Data Sheet'!N1370</f>
        <v>0</v>
      </c>
      <c r="Q36" s="536"/>
      <c r="R36" s="52">
        <f t="shared" ref="R36:R44" si="1">SUM(B36:P36)</f>
        <v>55</v>
      </c>
      <c r="U36" s="84"/>
      <c r="V36" s="84"/>
      <c r="W36" s="84"/>
      <c r="X36" s="84"/>
    </row>
    <row r="37" spans="1:24">
      <c r="A37" s="2" t="s">
        <v>221</v>
      </c>
      <c r="B37" s="52">
        <f>'Data Sheet'!N1056</f>
        <v>0</v>
      </c>
      <c r="C37" s="52"/>
      <c r="D37" s="52">
        <f>'Data Sheet'!N1101</f>
        <v>0</v>
      </c>
      <c r="E37" s="52"/>
      <c r="F37" s="52">
        <f>'Data Sheet'!N1146</f>
        <v>0</v>
      </c>
      <c r="G37" s="52"/>
      <c r="H37" s="52">
        <f>'Data Sheet'!N1191</f>
        <v>0</v>
      </c>
      <c r="I37" s="52"/>
      <c r="J37" s="52">
        <f>'Data Sheet'!N1236</f>
        <v>0</v>
      </c>
      <c r="K37" s="52"/>
      <c r="L37" s="52">
        <f>'Data Sheet'!N1281</f>
        <v>0</v>
      </c>
      <c r="M37" s="52"/>
      <c r="N37" s="52">
        <f>'Data Sheet'!N1326</f>
        <v>0</v>
      </c>
      <c r="O37" s="52"/>
      <c r="P37" s="52">
        <f>'Data Sheet'!N1371</f>
        <v>0</v>
      </c>
      <c r="Q37" s="536"/>
      <c r="R37" s="52">
        <f t="shared" si="1"/>
        <v>0</v>
      </c>
      <c r="U37" s="84"/>
      <c r="V37" s="84"/>
      <c r="W37" s="84"/>
      <c r="X37" s="84"/>
    </row>
    <row r="38" spans="1:24">
      <c r="A38" s="2" t="s">
        <v>222</v>
      </c>
      <c r="B38" s="52">
        <f>'Data Sheet'!N1057</f>
        <v>0</v>
      </c>
      <c r="C38" s="52"/>
      <c r="D38" s="52">
        <f>'Data Sheet'!N1102</f>
        <v>0</v>
      </c>
      <c r="E38" s="52"/>
      <c r="F38" s="52">
        <f>'Data Sheet'!N1147</f>
        <v>0</v>
      </c>
      <c r="G38" s="52"/>
      <c r="H38" s="52">
        <f>'Data Sheet'!N1192</f>
        <v>0</v>
      </c>
      <c r="I38" s="52"/>
      <c r="J38" s="52">
        <f>'Data Sheet'!N1237</f>
        <v>0</v>
      </c>
      <c r="K38" s="52"/>
      <c r="L38" s="52">
        <f>'Data Sheet'!N1282</f>
        <v>0</v>
      </c>
      <c r="M38" s="52"/>
      <c r="N38" s="52">
        <f>'Data Sheet'!N1327</f>
        <v>0</v>
      </c>
      <c r="O38" s="52"/>
      <c r="P38" s="52">
        <f>'Data Sheet'!N1372</f>
        <v>0</v>
      </c>
      <c r="Q38" s="536"/>
      <c r="R38" s="52">
        <f t="shared" si="1"/>
        <v>0</v>
      </c>
      <c r="U38" s="84"/>
      <c r="V38" s="84"/>
      <c r="W38" s="84"/>
      <c r="X38" s="84"/>
    </row>
    <row r="39" spans="1:24">
      <c r="A39" s="2" t="s">
        <v>223</v>
      </c>
      <c r="B39" s="52">
        <f>'Data Sheet'!N1058</f>
        <v>0</v>
      </c>
      <c r="C39" s="52"/>
      <c r="D39" s="52">
        <f>'Data Sheet'!N1103</f>
        <v>-49198</v>
      </c>
      <c r="E39" s="52"/>
      <c r="F39" s="52">
        <f>'Data Sheet'!N1148</f>
        <v>-1207</v>
      </c>
      <c r="G39" s="52"/>
      <c r="H39" s="52">
        <f>'Data Sheet'!N1193</f>
        <v>0</v>
      </c>
      <c r="I39" s="52"/>
      <c r="J39" s="52">
        <f>'Data Sheet'!N1238</f>
        <v>0</v>
      </c>
      <c r="K39" s="52"/>
      <c r="L39" s="52">
        <f>'Data Sheet'!N1283</f>
        <v>0</v>
      </c>
      <c r="M39" s="52"/>
      <c r="N39" s="52">
        <f>'Data Sheet'!N1328</f>
        <v>0</v>
      </c>
      <c r="O39" s="52"/>
      <c r="P39" s="52">
        <f>'Data Sheet'!N1373</f>
        <v>0</v>
      </c>
      <c r="Q39" s="536"/>
      <c r="R39" s="52">
        <f t="shared" si="1"/>
        <v>-50405</v>
      </c>
      <c r="U39" s="84"/>
      <c r="V39" s="84"/>
      <c r="W39" s="84"/>
      <c r="X39" s="84"/>
    </row>
    <row r="40" spans="1:24">
      <c r="A40" s="2" t="s">
        <v>457</v>
      </c>
      <c r="B40" s="52">
        <f>'Data Sheet'!N1059</f>
        <v>0</v>
      </c>
      <c r="C40" s="52"/>
      <c r="D40" s="52">
        <f>'Data Sheet'!N1104</f>
        <v>0</v>
      </c>
      <c r="E40" s="52"/>
      <c r="F40" s="52">
        <f>'Data Sheet'!N1149</f>
        <v>0</v>
      </c>
      <c r="G40" s="52"/>
      <c r="H40" s="52">
        <f>'Data Sheet'!N1194</f>
        <v>0</v>
      </c>
      <c r="I40" s="52"/>
      <c r="J40" s="52">
        <f>'Data Sheet'!N1239</f>
        <v>0</v>
      </c>
      <c r="K40" s="52"/>
      <c r="L40" s="52">
        <f>'Data Sheet'!N1284</f>
        <v>0</v>
      </c>
      <c r="M40" s="52"/>
      <c r="N40" s="52">
        <f>'Data Sheet'!N1329</f>
        <v>0</v>
      </c>
      <c r="O40" s="52"/>
      <c r="P40" s="52">
        <f>'Data Sheet'!N1374</f>
        <v>0</v>
      </c>
      <c r="Q40" s="536"/>
      <c r="R40" s="52">
        <f t="shared" si="1"/>
        <v>0</v>
      </c>
      <c r="U40" s="84"/>
      <c r="V40" s="84"/>
      <c r="W40" s="84"/>
      <c r="X40" s="84"/>
    </row>
    <row r="41" spans="1:24">
      <c r="A41" s="2" t="s">
        <v>8</v>
      </c>
      <c r="B41" s="52">
        <f>'Data Sheet'!N1060</f>
        <v>0</v>
      </c>
      <c r="C41" s="52"/>
      <c r="D41" s="52">
        <f>'Data Sheet'!N1105</f>
        <v>-1965</v>
      </c>
      <c r="E41" s="52"/>
      <c r="F41" s="52">
        <f>'Data Sheet'!N1150</f>
        <v>0</v>
      </c>
      <c r="G41" s="52"/>
      <c r="H41" s="52">
        <f>'Data Sheet'!N1195</f>
        <v>0</v>
      </c>
      <c r="I41" s="52"/>
      <c r="J41" s="52">
        <f>'Data Sheet'!N1240</f>
        <v>0</v>
      </c>
      <c r="K41" s="52"/>
      <c r="L41" s="52">
        <f>'Data Sheet'!N1285</f>
        <v>0</v>
      </c>
      <c r="M41" s="52"/>
      <c r="N41" s="52">
        <f>'Data Sheet'!N1330</f>
        <v>0</v>
      </c>
      <c r="O41" s="52"/>
      <c r="P41" s="52">
        <f>'Data Sheet'!N1375</f>
        <v>0</v>
      </c>
      <c r="Q41" s="536"/>
      <c r="R41" s="52">
        <f t="shared" si="1"/>
        <v>-1965</v>
      </c>
      <c r="U41" s="84"/>
      <c r="V41" s="84"/>
      <c r="W41" s="84"/>
      <c r="X41" s="84"/>
    </row>
    <row r="42" spans="1:24">
      <c r="A42" s="2" t="s">
        <v>224</v>
      </c>
      <c r="B42" s="52">
        <f>'Data Sheet'!N1061</f>
        <v>0</v>
      </c>
      <c r="C42" s="52"/>
      <c r="D42" s="52">
        <f>'Data Sheet'!N1106</f>
        <v>0</v>
      </c>
      <c r="E42" s="52"/>
      <c r="F42" s="52">
        <f>'Data Sheet'!N1151</f>
        <v>0</v>
      </c>
      <c r="G42" s="52"/>
      <c r="H42" s="52">
        <f>'Data Sheet'!N1196</f>
        <v>0</v>
      </c>
      <c r="I42" s="52"/>
      <c r="J42" s="52">
        <f>'Data Sheet'!N1241</f>
        <v>0</v>
      </c>
      <c r="K42" s="52"/>
      <c r="L42" s="52">
        <f>'Data Sheet'!N1286</f>
        <v>0</v>
      </c>
      <c r="M42" s="52"/>
      <c r="N42" s="52">
        <f>'Data Sheet'!N1331</f>
        <v>0</v>
      </c>
      <c r="O42" s="52"/>
      <c r="P42" s="52">
        <f>'Data Sheet'!N1376</f>
        <v>0</v>
      </c>
      <c r="Q42" s="536"/>
      <c r="R42" s="52">
        <f t="shared" si="1"/>
        <v>0</v>
      </c>
      <c r="U42" s="84"/>
      <c r="V42" s="84"/>
      <c r="W42" s="84"/>
      <c r="X42" s="84"/>
    </row>
    <row r="43" spans="1:24">
      <c r="A43" s="2" t="s">
        <v>226</v>
      </c>
      <c r="B43" s="52">
        <f>'Data Sheet'!N1062</f>
        <v>0</v>
      </c>
      <c r="C43" s="52"/>
      <c r="D43" s="52">
        <f>'Data Sheet'!N1107</f>
        <v>0</v>
      </c>
      <c r="E43" s="52"/>
      <c r="F43" s="52">
        <f>'Data Sheet'!N1152</f>
        <v>0</v>
      </c>
      <c r="G43" s="52"/>
      <c r="H43" s="52">
        <f>'Data Sheet'!N1197</f>
        <v>0</v>
      </c>
      <c r="I43" s="52"/>
      <c r="J43" s="52">
        <f>'Data Sheet'!N1242</f>
        <v>-4179</v>
      </c>
      <c r="K43" s="52"/>
      <c r="L43" s="52">
        <f>'Data Sheet'!N1287</f>
        <v>-59</v>
      </c>
      <c r="M43" s="52"/>
      <c r="N43" s="52">
        <f>'Data Sheet'!N1332</f>
        <v>-1372</v>
      </c>
      <c r="O43" s="52"/>
      <c r="P43" s="52">
        <f>'Data Sheet'!N1377</f>
        <v>-147</v>
      </c>
      <c r="Q43" s="536"/>
      <c r="R43" s="52">
        <f t="shared" si="1"/>
        <v>-5757</v>
      </c>
      <c r="U43" s="84"/>
      <c r="V43" s="84"/>
      <c r="W43" s="84"/>
      <c r="X43" s="84"/>
    </row>
    <row r="44" spans="1:24">
      <c r="A44" s="2" t="s">
        <v>227</v>
      </c>
      <c r="B44" s="52">
        <f>'Data Sheet'!N1063</f>
        <v>0</v>
      </c>
      <c r="C44" s="52"/>
      <c r="D44" s="52">
        <f>'Data Sheet'!N1108</f>
        <v>14497</v>
      </c>
      <c r="E44" s="52"/>
      <c r="F44" s="52">
        <f>'Data Sheet'!N1153</f>
        <v>315</v>
      </c>
      <c r="G44" s="52"/>
      <c r="H44" s="52">
        <f>'Data Sheet'!N1198</f>
        <v>0</v>
      </c>
      <c r="I44" s="52"/>
      <c r="J44" s="52">
        <f>'Data Sheet'!N1243</f>
        <v>10083</v>
      </c>
      <c r="K44" s="52"/>
      <c r="L44" s="52">
        <f>'Data Sheet'!N1288</f>
        <v>47</v>
      </c>
      <c r="M44" s="52"/>
      <c r="N44" s="52">
        <f>'Data Sheet'!N1333</f>
        <v>5165</v>
      </c>
      <c r="O44" s="52"/>
      <c r="P44" s="52">
        <f>'Data Sheet'!N1378</f>
        <v>390</v>
      </c>
      <c r="Q44" s="536"/>
      <c r="R44" s="52">
        <f t="shared" si="1"/>
        <v>30497</v>
      </c>
      <c r="U44" s="84"/>
      <c r="V44" s="84"/>
      <c r="W44" s="84"/>
      <c r="X44" s="84"/>
    </row>
    <row r="45" spans="1:24" ht="15.75" thickBot="1">
      <c r="A45" s="346" t="s">
        <v>1431</v>
      </c>
      <c r="B45" s="59">
        <f>SUM(B35:B44)</f>
        <v>0</v>
      </c>
      <c r="C45" s="52"/>
      <c r="D45" s="59">
        <f>SUM(D35:D44)</f>
        <v>12591</v>
      </c>
      <c r="E45" s="52"/>
      <c r="F45" s="59">
        <f>SUM(F35:F44)</f>
        <v>316</v>
      </c>
      <c r="G45" s="52"/>
      <c r="H45" s="59">
        <f>SUM(H35:H44)</f>
        <v>0</v>
      </c>
      <c r="I45" s="52"/>
      <c r="J45" s="59">
        <f>SUM(J35:J44)</f>
        <v>98176</v>
      </c>
      <c r="K45" s="52"/>
      <c r="L45" s="59">
        <f>SUM(L35:L44)</f>
        <v>1154</v>
      </c>
      <c r="M45" s="52"/>
      <c r="N45" s="59">
        <f>SUM(N35:N44)</f>
        <v>33464</v>
      </c>
      <c r="O45" s="52"/>
      <c r="P45" s="59">
        <f>SUM(P35:P44)</f>
        <v>2234</v>
      </c>
      <c r="Q45" s="52"/>
      <c r="R45" s="59">
        <f>SUM(R35:R44)</f>
        <v>147935</v>
      </c>
      <c r="U45" s="84"/>
      <c r="V45" s="84"/>
      <c r="W45" s="84"/>
      <c r="X45" s="84"/>
    </row>
    <row r="46" spans="1:24">
      <c r="A46" s="4"/>
      <c r="B46" s="52"/>
      <c r="C46" s="52"/>
      <c r="D46" s="52"/>
      <c r="E46" s="52"/>
      <c r="F46" s="52"/>
      <c r="G46" s="52"/>
      <c r="H46" s="52"/>
      <c r="I46" s="52"/>
      <c r="J46" s="52"/>
      <c r="K46" s="52"/>
      <c r="L46" s="52"/>
      <c r="M46" s="52"/>
      <c r="N46" s="52"/>
      <c r="O46" s="52"/>
      <c r="P46" s="52"/>
      <c r="Q46" s="52"/>
      <c r="R46" s="52"/>
      <c r="U46" s="84"/>
      <c r="V46" s="84"/>
      <c r="W46" s="84"/>
      <c r="X46" s="84"/>
    </row>
    <row r="47" spans="1:24" ht="15.75" thickBot="1">
      <c r="A47" s="4" t="s">
        <v>1433</v>
      </c>
      <c r="B47" s="539">
        <f>+B15-B35</f>
        <v>39567</v>
      </c>
      <c r="C47" s="52"/>
      <c r="D47" s="539">
        <f>+D15-D35</f>
        <v>388340</v>
      </c>
      <c r="E47" s="52"/>
      <c r="F47" s="539">
        <f>+F15-F35</f>
        <v>8836</v>
      </c>
      <c r="G47" s="52"/>
      <c r="H47" s="539">
        <f>+H15-H35</f>
        <v>40475</v>
      </c>
      <c r="I47" s="52"/>
      <c r="J47" s="539">
        <f>+J15-J35</f>
        <v>47809</v>
      </c>
      <c r="K47" s="52"/>
      <c r="L47" s="539">
        <f>+L15-L35</f>
        <v>184</v>
      </c>
      <c r="M47" s="52"/>
      <c r="N47" s="539">
        <f>+N15-N35</f>
        <v>14800</v>
      </c>
      <c r="O47" s="52"/>
      <c r="P47" s="539">
        <f>+P15-P35</f>
        <v>2006</v>
      </c>
      <c r="Q47" s="52"/>
      <c r="R47" s="539">
        <f>+R15-R35</f>
        <v>542017</v>
      </c>
      <c r="U47" s="84"/>
      <c r="V47" s="84"/>
      <c r="W47" s="84"/>
      <c r="X47" s="84"/>
    </row>
    <row r="48" spans="1:24">
      <c r="A48" s="4"/>
      <c r="B48" s="52"/>
      <c r="C48" s="52"/>
      <c r="D48" s="52"/>
      <c r="E48" s="52"/>
      <c r="F48" s="52"/>
      <c r="G48" s="52"/>
      <c r="H48" s="52"/>
      <c r="I48" s="52"/>
      <c r="J48" s="52"/>
      <c r="K48" s="52"/>
      <c r="L48" s="52"/>
      <c r="M48" s="52"/>
      <c r="N48" s="52"/>
      <c r="O48" s="52"/>
      <c r="P48" s="52"/>
      <c r="Q48" s="52"/>
      <c r="R48" s="52"/>
      <c r="U48" s="84"/>
      <c r="V48" s="84"/>
      <c r="W48" s="84"/>
      <c r="X48" s="84"/>
    </row>
    <row r="49" spans="1:24" ht="15.75" thickBot="1">
      <c r="A49" s="346" t="s">
        <v>1434</v>
      </c>
      <c r="B49" s="52">
        <f>+B28-B45</f>
        <v>40795</v>
      </c>
      <c r="C49" s="52"/>
      <c r="D49" s="52">
        <f>+D28-D45</f>
        <v>425158</v>
      </c>
      <c r="E49" s="52"/>
      <c r="F49" s="52">
        <f>+F28-F45</f>
        <v>9898</v>
      </c>
      <c r="G49" s="52"/>
      <c r="H49" s="52">
        <f>+H28-H45</f>
        <v>38505</v>
      </c>
      <c r="I49" s="52"/>
      <c r="J49" s="52">
        <f>+J28-J45</f>
        <v>47121</v>
      </c>
      <c r="K49" s="52"/>
      <c r="L49" s="52">
        <f>+L28-L45</f>
        <v>149</v>
      </c>
      <c r="M49" s="52"/>
      <c r="N49" s="52">
        <f>+N28-N45</f>
        <v>14453</v>
      </c>
      <c r="O49" s="52"/>
      <c r="P49" s="52">
        <f>+P28-P45</f>
        <v>2332</v>
      </c>
      <c r="Q49" s="52"/>
      <c r="R49" s="52">
        <f>+R28-R45</f>
        <v>578411</v>
      </c>
      <c r="U49" s="84"/>
      <c r="V49" s="84"/>
      <c r="W49" s="84"/>
      <c r="X49" s="84"/>
    </row>
    <row r="50" spans="1:24">
      <c r="A50" s="2"/>
      <c r="B50" s="537"/>
      <c r="C50" s="52"/>
      <c r="D50" s="537"/>
      <c r="E50" s="52"/>
      <c r="F50" s="537"/>
      <c r="G50" s="52"/>
      <c r="H50" s="537"/>
      <c r="I50" s="52"/>
      <c r="J50" s="537"/>
      <c r="K50" s="52"/>
      <c r="L50" s="537"/>
      <c r="M50" s="52"/>
      <c r="N50" s="537"/>
      <c r="O50" s="52"/>
      <c r="P50" s="537"/>
      <c r="Q50" s="52"/>
      <c r="R50" s="537"/>
      <c r="U50" s="84"/>
      <c r="V50" s="84"/>
      <c r="W50" s="84"/>
      <c r="X50" s="84"/>
    </row>
    <row r="51" spans="1:24">
      <c r="A51" s="2"/>
      <c r="B51" s="52"/>
      <c r="C51" s="52"/>
      <c r="D51" s="52"/>
      <c r="E51" s="52"/>
      <c r="F51" s="52"/>
      <c r="G51" s="52"/>
      <c r="H51" s="52"/>
      <c r="I51" s="52"/>
      <c r="J51" s="52"/>
      <c r="K51" s="52"/>
      <c r="L51" s="52"/>
      <c r="M51" s="52"/>
      <c r="N51" s="52"/>
      <c r="O51" s="52"/>
      <c r="P51" s="52"/>
      <c r="Q51" s="52"/>
      <c r="R51" s="52"/>
      <c r="U51" s="84"/>
      <c r="V51" s="84"/>
      <c r="W51" s="84"/>
      <c r="X51" s="84"/>
    </row>
    <row r="52" spans="1:24">
      <c r="A52" s="3" t="s">
        <v>1435</v>
      </c>
      <c r="B52" s="52"/>
      <c r="C52" s="52"/>
      <c r="D52" s="52"/>
      <c r="E52" s="52"/>
      <c r="F52" s="52"/>
      <c r="G52" s="52"/>
      <c r="H52" s="52"/>
      <c r="I52" s="52"/>
      <c r="J52" s="52"/>
      <c r="K52" s="52"/>
      <c r="L52" s="52"/>
      <c r="M52" s="52"/>
      <c r="N52" s="52"/>
      <c r="O52" s="52"/>
      <c r="P52" s="52"/>
      <c r="Q52" s="52"/>
      <c r="R52" s="52"/>
      <c r="U52" s="84"/>
      <c r="V52" s="84"/>
      <c r="W52" s="84"/>
      <c r="X52" s="84"/>
    </row>
    <row r="53" spans="1:24">
      <c r="A53" s="3" t="s">
        <v>390</v>
      </c>
      <c r="B53" s="52"/>
      <c r="C53" s="52"/>
      <c r="D53" s="52"/>
      <c r="E53" s="52"/>
      <c r="F53" s="52"/>
      <c r="G53" s="52"/>
      <c r="H53" s="52"/>
      <c r="I53" s="52"/>
      <c r="J53" s="52"/>
      <c r="K53" s="52"/>
      <c r="L53" s="52"/>
      <c r="M53" s="52"/>
      <c r="N53" s="52"/>
      <c r="O53" s="52"/>
      <c r="P53" s="52"/>
      <c r="Q53" s="52"/>
      <c r="R53" s="52"/>
      <c r="U53" s="84"/>
      <c r="V53" s="84"/>
      <c r="W53" s="84"/>
      <c r="X53" s="84"/>
    </row>
    <row r="54" spans="1:24">
      <c r="A54" s="3"/>
      <c r="B54" s="52"/>
      <c r="C54" s="52"/>
      <c r="D54" s="52"/>
      <c r="E54" s="52"/>
      <c r="F54" s="52"/>
      <c r="G54" s="52"/>
      <c r="H54" s="52"/>
      <c r="I54" s="52"/>
      <c r="J54" s="52"/>
      <c r="K54" s="52"/>
      <c r="L54" s="52"/>
      <c r="M54" s="52"/>
      <c r="N54" s="52"/>
      <c r="O54" s="52"/>
      <c r="P54" s="52"/>
      <c r="Q54" s="52"/>
      <c r="R54" s="52"/>
      <c r="U54" s="84"/>
      <c r="V54" s="84"/>
      <c r="W54" s="84"/>
      <c r="X54" s="84"/>
    </row>
    <row r="55" spans="1:24">
      <c r="A55" s="2" t="s">
        <v>228</v>
      </c>
      <c r="B55" s="52">
        <f>'Data Sheet'!N1068</f>
        <v>40795</v>
      </c>
      <c r="C55" s="52"/>
      <c r="D55" s="52">
        <f>'Data Sheet'!N1113</f>
        <v>421825</v>
      </c>
      <c r="E55" s="52"/>
      <c r="F55" s="52">
        <f>'Data Sheet'!N1158</f>
        <v>9898</v>
      </c>
      <c r="G55" s="52">
        <v>0</v>
      </c>
      <c r="H55" s="52">
        <f>'Data Sheet'!N1203</f>
        <v>38505</v>
      </c>
      <c r="I55" s="52"/>
      <c r="J55" s="52">
        <f>'Data Sheet'!N1248</f>
        <v>45161</v>
      </c>
      <c r="K55" s="52"/>
      <c r="L55" s="52">
        <f>'Data Sheet'!N1293</f>
        <v>149</v>
      </c>
      <c r="M55" s="52"/>
      <c r="N55" s="52">
        <f>'Data Sheet'!N1338</f>
        <v>14402</v>
      </c>
      <c r="O55" s="52"/>
      <c r="P55" s="52">
        <f>'Data Sheet'!N1383</f>
        <v>2327</v>
      </c>
      <c r="Q55" s="52"/>
      <c r="R55" s="52">
        <f>SUM(B55:P55)</f>
        <v>573062</v>
      </c>
      <c r="U55" s="84"/>
      <c r="V55" s="84"/>
      <c r="W55" s="84"/>
      <c r="X55" s="84"/>
    </row>
    <row r="56" spans="1:24">
      <c r="A56" s="2" t="s">
        <v>229</v>
      </c>
      <c r="B56" s="52">
        <f>'Data Sheet'!N1069</f>
        <v>0</v>
      </c>
      <c r="C56" s="52"/>
      <c r="D56" s="52">
        <f>'Data Sheet'!N1114</f>
        <v>2654</v>
      </c>
      <c r="E56" s="52"/>
      <c r="F56" s="52">
        <f>'Data Sheet'!N1159</f>
        <v>0</v>
      </c>
      <c r="G56" s="52"/>
      <c r="H56" s="52">
        <f>'Data Sheet'!N1204</f>
        <v>0</v>
      </c>
      <c r="I56" s="52"/>
      <c r="J56" s="52">
        <f>'Data Sheet'!N1249</f>
        <v>513</v>
      </c>
      <c r="K56" s="52"/>
      <c r="L56" s="52">
        <f>'Data Sheet'!N1294</f>
        <v>0</v>
      </c>
      <c r="M56" s="52"/>
      <c r="N56" s="52">
        <f>'Data Sheet'!N1339</f>
        <v>51</v>
      </c>
      <c r="O56" s="52"/>
      <c r="P56" s="52">
        <f>'Data Sheet'!N1384</f>
        <v>0</v>
      </c>
      <c r="Q56" s="52"/>
      <c r="R56" s="52">
        <f>SUM(B56:P56)</f>
        <v>3218</v>
      </c>
      <c r="U56" s="84"/>
      <c r="V56" s="84"/>
      <c r="W56" s="84"/>
      <c r="X56" s="84"/>
    </row>
    <row r="57" spans="1:24">
      <c r="A57" s="2" t="s">
        <v>230</v>
      </c>
      <c r="B57" s="154">
        <f>'Data Sheet'!N1070</f>
        <v>0</v>
      </c>
      <c r="C57" s="52"/>
      <c r="D57" s="154">
        <f>'Data Sheet'!N1115</f>
        <v>679</v>
      </c>
      <c r="E57" s="52"/>
      <c r="F57" s="154">
        <f>'Data Sheet'!N1160</f>
        <v>0</v>
      </c>
      <c r="G57" s="52"/>
      <c r="H57" s="154">
        <f>'Data Sheet'!N1205</f>
        <v>0</v>
      </c>
      <c r="I57" s="52"/>
      <c r="J57" s="154">
        <f>'Data Sheet'!N1250</f>
        <v>1447</v>
      </c>
      <c r="K57" s="52"/>
      <c r="L57" s="154">
        <f>'Data Sheet'!N1295</f>
        <v>0</v>
      </c>
      <c r="M57" s="52"/>
      <c r="N57" s="154">
        <f>'Data Sheet'!N1340</f>
        <v>0</v>
      </c>
      <c r="O57" s="52"/>
      <c r="P57" s="154">
        <f>'Data Sheet'!N1385</f>
        <v>5</v>
      </c>
      <c r="Q57" s="52"/>
      <c r="R57" s="154">
        <f>SUM(B57:P57)</f>
        <v>2131</v>
      </c>
      <c r="U57" s="84"/>
      <c r="V57" s="84"/>
      <c r="W57" s="84"/>
      <c r="X57" s="84"/>
    </row>
    <row r="58" spans="1:24">
      <c r="A58" s="3" t="s">
        <v>1431</v>
      </c>
      <c r="B58" s="646">
        <f>SUM(B55:B57)</f>
        <v>40795</v>
      </c>
      <c r="C58" s="52"/>
      <c r="D58" s="646">
        <f>SUM(D55:D57)</f>
        <v>425158</v>
      </c>
      <c r="E58" s="52"/>
      <c r="F58" s="646">
        <f>SUM(F55:F57)</f>
        <v>9898</v>
      </c>
      <c r="G58" s="52"/>
      <c r="H58" s="646">
        <f>SUM(H55:H57)</f>
        <v>38505</v>
      </c>
      <c r="I58" s="52"/>
      <c r="J58" s="646">
        <f>SUM(J55:J57)</f>
        <v>47121</v>
      </c>
      <c r="K58" s="52"/>
      <c r="L58" s="646">
        <f>SUM(L55:L57)</f>
        <v>149</v>
      </c>
      <c r="M58" s="52"/>
      <c r="N58" s="646">
        <f>SUM(N55:N57)</f>
        <v>14453</v>
      </c>
      <c r="O58" s="52"/>
      <c r="P58" s="646">
        <f>SUM(P55:P57)</f>
        <v>2332</v>
      </c>
      <c r="Q58" s="52"/>
      <c r="R58" s="646">
        <f>SUM(R55:R57)</f>
        <v>578411</v>
      </c>
      <c r="U58" s="84"/>
      <c r="V58" s="84"/>
      <c r="W58" s="84"/>
      <c r="X58" s="84"/>
    </row>
    <row r="59" spans="1:24">
      <c r="A59" s="3" t="s">
        <v>231</v>
      </c>
      <c r="B59" s="52"/>
      <c r="C59" s="52"/>
      <c r="D59" s="52"/>
      <c r="E59" s="52"/>
      <c r="F59" s="52"/>
      <c r="G59" s="52"/>
      <c r="H59" s="52"/>
      <c r="I59" s="52"/>
      <c r="J59" s="52"/>
      <c r="K59" s="52"/>
      <c r="L59" s="52"/>
      <c r="M59" s="52"/>
      <c r="N59" s="52"/>
      <c r="O59" s="52"/>
      <c r="P59" s="52"/>
      <c r="Q59" s="52"/>
      <c r="R59" s="992"/>
      <c r="U59" s="84"/>
      <c r="V59" s="84"/>
      <c r="W59" s="84"/>
      <c r="X59" s="84"/>
    </row>
    <row r="60" spans="1:24">
      <c r="A60" s="3"/>
      <c r="B60" s="52"/>
      <c r="C60" s="52"/>
      <c r="D60" s="52"/>
      <c r="E60" s="52"/>
      <c r="F60" s="52"/>
      <c r="G60" s="52"/>
      <c r="H60" s="52"/>
      <c r="I60" s="52"/>
      <c r="J60" s="52"/>
      <c r="K60" s="52"/>
      <c r="L60" s="52"/>
      <c r="M60" s="52"/>
      <c r="N60" s="52"/>
      <c r="O60" s="52"/>
      <c r="P60" s="52"/>
      <c r="Q60" s="52"/>
      <c r="R60" s="992"/>
      <c r="U60" s="84"/>
      <c r="V60" s="84"/>
      <c r="W60" s="84"/>
      <c r="X60" s="84"/>
    </row>
    <row r="61" spans="1:24">
      <c r="A61" s="2" t="s">
        <v>232</v>
      </c>
      <c r="B61" s="52">
        <f>'Data Sheet'!N1073</f>
        <v>38855</v>
      </c>
      <c r="C61" s="52"/>
      <c r="D61" s="52">
        <f>'Data Sheet'!N1118</f>
        <v>365160</v>
      </c>
      <c r="E61" s="52"/>
      <c r="F61" s="52">
        <f>'Data Sheet'!N1163</f>
        <v>9898</v>
      </c>
      <c r="G61" s="52"/>
      <c r="H61" s="52">
        <f>'Data Sheet'!N1208</f>
        <v>38505</v>
      </c>
      <c r="I61" s="52">
        <v>0</v>
      </c>
      <c r="J61" s="52">
        <f>'Data Sheet'!N1253</f>
        <v>47121</v>
      </c>
      <c r="K61" s="52"/>
      <c r="L61" s="52">
        <f>'Data Sheet'!N1298</f>
        <v>149</v>
      </c>
      <c r="M61" s="52"/>
      <c r="N61" s="52">
        <f>'Data Sheet'!N1343</f>
        <v>14453</v>
      </c>
      <c r="O61" s="52"/>
      <c r="P61" s="52">
        <f>'Data Sheet'!N1388</f>
        <v>2332</v>
      </c>
      <c r="Q61" s="52"/>
      <c r="R61" s="52">
        <f>SUM(B61:P61)</f>
        <v>516473</v>
      </c>
      <c r="U61" s="84"/>
      <c r="V61" s="84"/>
      <c r="W61" s="84"/>
      <c r="X61" s="84"/>
    </row>
    <row r="62" spans="1:24" hidden="1">
      <c r="A62" s="406" t="s">
        <v>1703</v>
      </c>
      <c r="B62" s="52">
        <f>'Data Sheet'!N1074</f>
        <v>0</v>
      </c>
      <c r="C62" s="52"/>
      <c r="D62" s="52">
        <f>'Data Sheet'!N1119</f>
        <v>0</v>
      </c>
      <c r="E62" s="52"/>
      <c r="F62" s="52">
        <f>'Data Sheet'!N1164</f>
        <v>0</v>
      </c>
      <c r="G62" s="52"/>
      <c r="H62" s="52">
        <f>'Data Sheet'!N1209</f>
        <v>0</v>
      </c>
      <c r="I62" s="52"/>
      <c r="J62" s="52">
        <f>'Data Sheet'!N1254</f>
        <v>0</v>
      </c>
      <c r="K62" s="52"/>
      <c r="L62" s="52">
        <f>'Data Sheet'!N1299</f>
        <v>0</v>
      </c>
      <c r="M62" s="52"/>
      <c r="N62" s="52">
        <f>'Data Sheet'!N1344</f>
        <v>0</v>
      </c>
      <c r="O62" s="52"/>
      <c r="P62" s="52">
        <f>'Data Sheet'!N1389</f>
        <v>0</v>
      </c>
      <c r="Q62" s="52"/>
      <c r="R62" s="52">
        <f>SUM(B62:P62)</f>
        <v>0</v>
      </c>
      <c r="U62" s="84"/>
      <c r="V62" s="84"/>
      <c r="W62" s="84"/>
      <c r="X62" s="84"/>
    </row>
    <row r="63" spans="1:24">
      <c r="A63" s="2" t="s">
        <v>391</v>
      </c>
      <c r="B63" s="52">
        <f>'Data Sheet'!N1075</f>
        <v>1940</v>
      </c>
      <c r="C63" s="52"/>
      <c r="D63" s="52">
        <f>'Data Sheet'!N1120</f>
        <v>59998</v>
      </c>
      <c r="E63" s="52"/>
      <c r="F63" s="52">
        <f>'Data Sheet'!N1165</f>
        <v>0</v>
      </c>
      <c r="G63" s="52"/>
      <c r="H63" s="52">
        <f>'Data Sheet'!N1210</f>
        <v>0</v>
      </c>
      <c r="I63" s="52"/>
      <c r="J63" s="52">
        <f>'Data Sheet'!N1255</f>
        <v>0</v>
      </c>
      <c r="K63" s="52"/>
      <c r="L63" s="52">
        <f>'Data Sheet'!N1300</f>
        <v>0</v>
      </c>
      <c r="M63" s="52"/>
      <c r="N63" s="52">
        <f>'Data Sheet'!N1345</f>
        <v>0</v>
      </c>
      <c r="O63" s="52"/>
      <c r="P63" s="52">
        <f>'Data Sheet'!N1390</f>
        <v>0</v>
      </c>
      <c r="Q63" s="52"/>
      <c r="R63" s="52">
        <f>SUM(B63:P63)</f>
        <v>61938</v>
      </c>
      <c r="U63" s="84"/>
      <c r="V63" s="84"/>
      <c r="W63" s="84"/>
      <c r="X63" s="84"/>
    </row>
    <row r="64" spans="1:24">
      <c r="A64" s="2" t="s">
        <v>234</v>
      </c>
      <c r="B64" s="52">
        <f>'Data Sheet'!N1076</f>
        <v>0</v>
      </c>
      <c r="C64" s="52"/>
      <c r="D64" s="52">
        <f>'Data Sheet'!N1121</f>
        <v>0</v>
      </c>
      <c r="E64" s="52"/>
      <c r="F64" s="52">
        <f>'Data Sheet'!N1166</f>
        <v>0</v>
      </c>
      <c r="G64" s="52"/>
      <c r="H64" s="52">
        <f>'Data Sheet'!N1211</f>
        <v>0</v>
      </c>
      <c r="I64" s="52"/>
      <c r="J64" s="52">
        <f>'Data Sheet'!N1256</f>
        <v>0</v>
      </c>
      <c r="K64" s="52"/>
      <c r="L64" s="52">
        <f>'Data Sheet'!N1301</f>
        <v>0</v>
      </c>
      <c r="M64" s="52"/>
      <c r="N64" s="52">
        <f>'Data Sheet'!N1346</f>
        <v>0</v>
      </c>
      <c r="O64" s="52"/>
      <c r="P64" s="52">
        <f>'Data Sheet'!N1391</f>
        <v>0</v>
      </c>
      <c r="Q64" s="52"/>
      <c r="R64" s="154">
        <f>SUM(B64:P64)</f>
        <v>0</v>
      </c>
      <c r="U64" s="84"/>
      <c r="V64" s="84"/>
      <c r="W64" s="84"/>
      <c r="X64" s="84"/>
    </row>
    <row r="65" spans="1:24" ht="15.75" thickBot="1">
      <c r="A65" s="3" t="s">
        <v>1431</v>
      </c>
      <c r="B65" s="59">
        <f>SUM(B61:B64)</f>
        <v>40795</v>
      </c>
      <c r="C65" s="152"/>
      <c r="D65" s="59">
        <f>SUM(D61:D64)</f>
        <v>425158</v>
      </c>
      <c r="E65" s="152"/>
      <c r="F65" s="59">
        <f>SUM(F61:F64)</f>
        <v>9898</v>
      </c>
      <c r="G65" s="152"/>
      <c r="H65" s="59">
        <f>SUM(H61:H64)</f>
        <v>38505</v>
      </c>
      <c r="I65" s="152"/>
      <c r="J65" s="59">
        <f>SUM(J61:J64)</f>
        <v>47121</v>
      </c>
      <c r="K65" s="152"/>
      <c r="L65" s="59">
        <f>SUM(L61:L64)</f>
        <v>149</v>
      </c>
      <c r="M65" s="152"/>
      <c r="N65" s="59">
        <f>SUM(N61:N64)</f>
        <v>14453</v>
      </c>
      <c r="O65" s="152"/>
      <c r="P65" s="59">
        <f>SUM(P61:P64)</f>
        <v>2332</v>
      </c>
      <c r="Q65" s="152"/>
      <c r="R65" s="59">
        <f>SUM(R61:R64)</f>
        <v>578411</v>
      </c>
      <c r="U65" s="84"/>
      <c r="V65" s="84"/>
      <c r="W65" s="84"/>
      <c r="X65" s="84"/>
    </row>
    <row r="66" spans="1:24">
      <c r="A66" s="8"/>
      <c r="B66" s="152"/>
      <c r="C66" s="152"/>
      <c r="D66" s="152"/>
      <c r="E66" s="152"/>
      <c r="F66" s="152"/>
      <c r="G66" s="152"/>
      <c r="H66" s="152"/>
      <c r="I66" s="152"/>
      <c r="J66" s="152"/>
      <c r="K66" s="152"/>
      <c r="L66" s="152"/>
      <c r="M66" s="152"/>
      <c r="N66" s="152"/>
      <c r="O66" s="152"/>
      <c r="P66" s="152"/>
      <c r="Q66" s="152"/>
      <c r="R66" s="993"/>
      <c r="U66" s="84"/>
      <c r="V66" s="84"/>
      <c r="W66" s="84"/>
      <c r="X66" s="84"/>
    </row>
    <row r="67" spans="1:24">
      <c r="A67" s="3" t="s">
        <v>1436</v>
      </c>
      <c r="B67" s="152"/>
      <c r="C67" s="152"/>
      <c r="D67" s="152"/>
      <c r="E67" s="152"/>
      <c r="F67" s="152"/>
      <c r="G67" s="152"/>
      <c r="H67" s="152"/>
      <c r="I67" s="152"/>
      <c r="J67" s="152"/>
      <c r="K67" s="152"/>
      <c r="L67" s="152"/>
      <c r="M67" s="152"/>
      <c r="N67" s="152"/>
      <c r="O67" s="152"/>
      <c r="P67" s="152"/>
      <c r="Q67" s="152"/>
      <c r="R67" s="993"/>
      <c r="U67" s="84"/>
      <c r="V67" s="84"/>
      <c r="W67" s="84"/>
      <c r="X67" s="84"/>
    </row>
    <row r="68" spans="1:24">
      <c r="A68" s="3"/>
      <c r="B68" s="152"/>
      <c r="C68" s="152"/>
      <c r="D68" s="152"/>
      <c r="E68" s="152"/>
      <c r="F68" s="152"/>
      <c r="G68" s="152"/>
      <c r="H68" s="152"/>
      <c r="I68" s="152"/>
      <c r="J68" s="152"/>
      <c r="K68" s="152"/>
      <c r="L68" s="152"/>
      <c r="M68" s="152"/>
      <c r="N68" s="152"/>
      <c r="O68" s="152"/>
      <c r="P68" s="152"/>
      <c r="Q68" s="95"/>
      <c r="R68" s="555"/>
      <c r="U68" s="84"/>
      <c r="V68" s="84"/>
      <c r="W68" s="84"/>
      <c r="X68" s="84"/>
    </row>
    <row r="69" spans="1:24">
      <c r="A69" s="3"/>
      <c r="B69" s="152"/>
      <c r="C69" s="152"/>
      <c r="D69" s="152"/>
      <c r="E69" s="152"/>
      <c r="F69" s="152"/>
      <c r="G69" s="152"/>
      <c r="H69" s="152"/>
      <c r="I69" s="152"/>
      <c r="J69" s="152"/>
      <c r="K69" s="152"/>
      <c r="L69" s="152"/>
      <c r="M69" s="152"/>
      <c r="N69" s="152"/>
      <c r="O69" s="152"/>
      <c r="P69" s="152"/>
      <c r="Q69" s="95"/>
      <c r="R69" s="555" t="s">
        <v>22</v>
      </c>
      <c r="U69" s="84"/>
      <c r="V69" s="84"/>
      <c r="W69" s="84"/>
      <c r="X69" s="84"/>
    </row>
    <row r="70" spans="1:24">
      <c r="A70" s="2" t="s">
        <v>236</v>
      </c>
      <c r="B70" s="152"/>
      <c r="C70" s="152"/>
      <c r="D70" s="152"/>
      <c r="E70" s="152"/>
      <c r="F70" s="152"/>
      <c r="G70" s="152"/>
      <c r="H70" s="152"/>
      <c r="I70" s="152"/>
      <c r="J70" s="152"/>
      <c r="K70" s="152"/>
      <c r="L70" s="152"/>
      <c r="M70" s="152"/>
      <c r="N70" s="152"/>
      <c r="O70" s="152"/>
      <c r="P70" s="152"/>
      <c r="Q70" s="49"/>
      <c r="R70" s="51">
        <f>'Data Sheet'!N1439</f>
        <v>475850</v>
      </c>
      <c r="U70" s="84"/>
      <c r="V70" s="84"/>
      <c r="W70" s="84"/>
      <c r="X70" s="84"/>
    </row>
    <row r="71" spans="1:24">
      <c r="A71" s="2" t="s">
        <v>237</v>
      </c>
      <c r="B71" s="152"/>
      <c r="C71" s="152"/>
      <c r="D71" s="152"/>
      <c r="E71" s="152"/>
      <c r="F71" s="152"/>
      <c r="G71" s="152"/>
      <c r="H71" s="152"/>
      <c r="I71" s="152"/>
      <c r="J71" s="152"/>
      <c r="K71" s="152"/>
      <c r="L71" s="152"/>
      <c r="M71" s="152"/>
      <c r="N71" s="152"/>
      <c r="O71" s="152"/>
      <c r="P71" s="152"/>
      <c r="Q71" s="49"/>
      <c r="R71" s="51">
        <f>'Data Sheet'!N1440</f>
        <v>0</v>
      </c>
      <c r="U71" s="84"/>
      <c r="V71" s="84"/>
      <c r="W71" s="84"/>
      <c r="X71" s="84"/>
    </row>
    <row r="72" spans="1:24">
      <c r="A72" s="2" t="s">
        <v>238</v>
      </c>
      <c r="B72" s="152"/>
      <c r="C72" s="152"/>
      <c r="D72" s="152"/>
      <c r="E72" s="152"/>
      <c r="F72" s="152"/>
      <c r="G72" s="152"/>
      <c r="H72" s="152"/>
      <c r="I72" s="152"/>
      <c r="J72" s="152"/>
      <c r="K72" s="152"/>
      <c r="L72" s="152"/>
      <c r="M72" s="152"/>
      <c r="N72" s="152"/>
      <c r="O72" s="152"/>
      <c r="P72" s="152"/>
      <c r="Q72" s="49"/>
      <c r="R72" s="51">
        <f>'Data Sheet'!N1441</f>
        <v>0</v>
      </c>
      <c r="U72" s="84"/>
      <c r="V72" s="84"/>
      <c r="W72" s="84"/>
      <c r="X72" s="84"/>
    </row>
    <row r="73" spans="1:24" ht="15.75" thickBot="1">
      <c r="A73" s="6"/>
      <c r="B73" s="29"/>
      <c r="C73" s="29"/>
      <c r="D73" s="29"/>
      <c r="E73" s="29"/>
      <c r="F73" s="29"/>
      <c r="G73" s="29"/>
      <c r="H73" s="29"/>
      <c r="I73" s="29"/>
      <c r="J73" s="29"/>
      <c r="K73" s="29"/>
      <c r="L73" s="29"/>
      <c r="M73" s="29"/>
      <c r="N73" s="29"/>
      <c r="O73" s="29"/>
      <c r="P73" s="29"/>
      <c r="Q73" s="112"/>
      <c r="R73" s="59">
        <f>SUM(R70:R72)</f>
        <v>475850</v>
      </c>
      <c r="U73" s="84"/>
      <c r="V73" s="84"/>
      <c r="W73" s="84"/>
      <c r="X73" s="84"/>
    </row>
    <row r="74" spans="1:24">
      <c r="A74" s="6"/>
      <c r="B74" s="29"/>
      <c r="C74" s="29"/>
      <c r="D74" s="29"/>
      <c r="E74" s="29"/>
      <c r="F74" s="29"/>
      <c r="G74" s="29"/>
      <c r="H74" s="29"/>
      <c r="I74" s="29"/>
      <c r="J74" s="29"/>
      <c r="K74" s="29"/>
      <c r="L74" s="29"/>
      <c r="M74" s="29"/>
      <c r="N74" s="29"/>
      <c r="O74" s="29"/>
      <c r="P74" s="29"/>
      <c r="Q74" s="112"/>
      <c r="R74" s="52"/>
      <c r="U74" s="84"/>
      <c r="V74" s="84"/>
      <c r="W74" s="84"/>
      <c r="X74" s="84"/>
    </row>
    <row r="75" spans="1:24">
      <c r="A75" s="286" t="s">
        <v>1307</v>
      </c>
      <c r="B75" s="29"/>
      <c r="C75" s="29"/>
      <c r="D75" s="29"/>
      <c r="E75" s="29"/>
      <c r="F75" s="29"/>
      <c r="G75" s="29"/>
      <c r="H75" s="29"/>
      <c r="I75" s="29"/>
      <c r="J75" s="29"/>
      <c r="K75" s="29"/>
      <c r="L75" s="29"/>
      <c r="M75" s="29"/>
      <c r="N75" s="29"/>
      <c r="O75" s="29"/>
      <c r="P75" s="29"/>
      <c r="Q75" s="112"/>
      <c r="R75" s="409">
        <v>0</v>
      </c>
      <c r="U75" s="84"/>
      <c r="V75" s="84"/>
      <c r="W75" s="84"/>
      <c r="X75" s="84"/>
    </row>
    <row r="76" spans="1:24">
      <c r="A76" s="6"/>
      <c r="B76" s="29"/>
      <c r="C76" s="29"/>
      <c r="D76" s="29"/>
      <c r="E76" s="29"/>
      <c r="F76" s="29"/>
      <c r="G76" s="29"/>
      <c r="H76" s="29"/>
      <c r="I76" s="29"/>
      <c r="J76" s="29"/>
      <c r="K76" s="29"/>
      <c r="L76" s="29"/>
      <c r="M76" s="29"/>
      <c r="N76" s="29"/>
      <c r="O76" s="29"/>
      <c r="P76" s="29"/>
      <c r="Q76" s="29"/>
      <c r="R76" s="543"/>
      <c r="S76" s="84"/>
      <c r="U76" s="84"/>
      <c r="V76" s="84"/>
      <c r="W76" s="84"/>
      <c r="X76" s="84"/>
    </row>
    <row r="77" spans="1:24">
      <c r="A77" s="228"/>
      <c r="B77" s="546"/>
      <c r="C77" s="546"/>
      <c r="D77" s="546"/>
      <c r="E77" s="546"/>
      <c r="F77" s="546"/>
      <c r="G77" s="546"/>
      <c r="H77" s="546"/>
      <c r="I77" s="546"/>
      <c r="J77" s="546"/>
      <c r="K77" s="546"/>
      <c r="L77" s="546"/>
      <c r="M77" s="546"/>
      <c r="N77" s="546"/>
      <c r="O77" s="546"/>
      <c r="P77" s="546"/>
      <c r="Q77" s="546"/>
      <c r="R77" s="546"/>
      <c r="S77" s="84"/>
      <c r="U77" s="84"/>
      <c r="V77" s="84"/>
      <c r="W77" s="84"/>
      <c r="X77" s="84"/>
    </row>
    <row r="78" spans="1:24">
      <c r="A78" s="84"/>
      <c r="B78" s="507"/>
      <c r="C78" s="507"/>
      <c r="D78" s="507"/>
      <c r="E78" s="507"/>
      <c r="F78" s="507"/>
      <c r="G78" s="507"/>
      <c r="H78" s="507"/>
      <c r="I78" s="507"/>
      <c r="J78" s="507"/>
      <c r="K78" s="507"/>
      <c r="L78" s="507"/>
      <c r="M78" s="507"/>
      <c r="N78" s="507"/>
      <c r="O78" s="507"/>
      <c r="P78" s="507"/>
      <c r="Q78" s="507"/>
      <c r="R78" s="507"/>
      <c r="S78" s="84"/>
      <c r="U78" s="84"/>
      <c r="V78" s="84"/>
      <c r="W78" s="84"/>
      <c r="X78" s="84"/>
    </row>
    <row r="79" spans="1:24">
      <c r="A79" s="84"/>
      <c r="B79" s="507"/>
      <c r="C79" s="507"/>
      <c r="D79" s="507"/>
      <c r="E79" s="507"/>
      <c r="F79" s="507"/>
      <c r="G79" s="507"/>
      <c r="H79" s="507"/>
      <c r="I79" s="507"/>
      <c r="J79" s="507"/>
      <c r="K79" s="507"/>
      <c r="L79" s="507"/>
      <c r="M79" s="507"/>
      <c r="N79" s="507"/>
      <c r="O79" s="507"/>
      <c r="P79" s="507"/>
      <c r="Q79" s="507"/>
      <c r="R79" s="507"/>
      <c r="S79" s="84"/>
      <c r="U79" s="84"/>
      <c r="V79" s="84"/>
      <c r="W79" s="84"/>
      <c r="X79" s="84"/>
    </row>
    <row r="80" spans="1:24">
      <c r="A80" s="84"/>
      <c r="B80" s="507"/>
      <c r="C80" s="507"/>
      <c r="D80" s="507"/>
      <c r="E80" s="507"/>
      <c r="F80" s="507"/>
      <c r="G80" s="507"/>
      <c r="H80" s="507"/>
      <c r="I80" s="507"/>
      <c r="J80" s="507"/>
      <c r="K80" s="507"/>
      <c r="L80" s="507"/>
      <c r="M80" s="507"/>
      <c r="N80" s="507"/>
      <c r="O80" s="507"/>
      <c r="P80" s="507"/>
      <c r="Q80" s="507"/>
      <c r="R80" s="507"/>
      <c r="S80" s="84"/>
      <c r="U80" s="84"/>
      <c r="V80" s="84"/>
      <c r="W80" s="84"/>
      <c r="X80" s="84"/>
    </row>
    <row r="81" spans="1:24">
      <c r="A81" s="84"/>
      <c r="B81" s="507"/>
      <c r="C81" s="507"/>
      <c r="D81" s="507"/>
      <c r="E81" s="507"/>
      <c r="F81" s="507"/>
      <c r="G81" s="507"/>
      <c r="H81" s="507"/>
      <c r="I81" s="507"/>
      <c r="J81" s="507"/>
      <c r="K81" s="507"/>
      <c r="L81" s="507"/>
      <c r="M81" s="507"/>
      <c r="N81" s="507"/>
      <c r="O81" s="507"/>
      <c r="P81" s="507"/>
      <c r="Q81" s="507"/>
      <c r="R81" s="507"/>
      <c r="S81" s="84"/>
      <c r="U81" s="84"/>
      <c r="V81" s="84"/>
      <c r="W81" s="84"/>
      <c r="X81" s="84"/>
    </row>
    <row r="82" spans="1:24">
      <c r="A82" s="84"/>
      <c r="B82" s="507"/>
      <c r="C82" s="507"/>
      <c r="D82" s="507"/>
      <c r="E82" s="507"/>
      <c r="F82" s="507"/>
      <c r="G82" s="507"/>
      <c r="H82" s="507"/>
      <c r="I82" s="507"/>
      <c r="J82" s="507"/>
      <c r="K82" s="507"/>
      <c r="L82" s="507"/>
      <c r="M82" s="507"/>
      <c r="N82" s="507"/>
      <c r="O82" s="507"/>
      <c r="P82" s="507"/>
      <c r="Q82" s="507"/>
      <c r="R82" s="507"/>
      <c r="S82" s="84"/>
      <c r="U82" s="84"/>
      <c r="V82" s="84"/>
      <c r="W82" s="84"/>
      <c r="X82" s="84"/>
    </row>
    <row r="83" spans="1:24">
      <c r="A83" s="84"/>
      <c r="B83" s="507"/>
      <c r="C83" s="507"/>
      <c r="D83" s="507"/>
      <c r="E83" s="507"/>
      <c r="F83" s="507"/>
      <c r="G83" s="507"/>
      <c r="H83" s="507"/>
      <c r="I83" s="507"/>
      <c r="J83" s="507"/>
      <c r="K83" s="507"/>
      <c r="L83" s="507"/>
      <c r="M83" s="507"/>
      <c r="N83" s="507"/>
      <c r="O83" s="507"/>
      <c r="P83" s="507"/>
      <c r="Q83" s="507"/>
      <c r="R83" s="507"/>
      <c r="S83" s="84"/>
      <c r="U83" s="84"/>
      <c r="V83" s="84"/>
      <c r="W83" s="84"/>
      <c r="X83" s="84"/>
    </row>
    <row r="84" spans="1:24">
      <c r="A84" s="84"/>
      <c r="B84" s="507"/>
      <c r="C84" s="507"/>
      <c r="D84" s="507"/>
      <c r="E84" s="507"/>
      <c r="F84" s="507"/>
      <c r="G84" s="507"/>
      <c r="H84" s="507"/>
      <c r="I84" s="507"/>
      <c r="J84" s="507"/>
      <c r="K84" s="507"/>
      <c r="L84" s="507"/>
      <c r="M84" s="507"/>
      <c r="N84" s="507"/>
      <c r="O84" s="507"/>
      <c r="P84" s="507"/>
      <c r="Q84" s="507"/>
      <c r="R84" s="507"/>
      <c r="U84" s="84"/>
      <c r="V84" s="84"/>
      <c r="W84" s="84"/>
      <c r="X84" s="84"/>
    </row>
    <row r="85" spans="1:24">
      <c r="A85" s="84"/>
      <c r="B85" s="507"/>
      <c r="C85" s="507"/>
      <c r="D85" s="507"/>
      <c r="E85" s="507"/>
      <c r="F85" s="507"/>
      <c r="G85" s="507"/>
      <c r="H85" s="507"/>
      <c r="I85" s="507"/>
      <c r="J85" s="507"/>
      <c r="K85" s="507"/>
      <c r="L85" s="507"/>
      <c r="M85" s="507"/>
      <c r="N85" s="507"/>
      <c r="O85" s="507"/>
      <c r="P85" s="507"/>
      <c r="Q85" s="507"/>
      <c r="R85" s="507"/>
      <c r="U85" s="84"/>
      <c r="V85" s="84"/>
      <c r="W85" s="84"/>
      <c r="X85" s="84"/>
    </row>
    <row r="86" spans="1:24">
      <c r="A86" s="84"/>
      <c r="B86" s="507"/>
      <c r="C86" s="507"/>
      <c r="D86" s="507"/>
      <c r="E86" s="507"/>
      <c r="F86" s="507"/>
      <c r="G86" s="507"/>
      <c r="H86" s="507"/>
      <c r="I86" s="507"/>
      <c r="J86" s="507"/>
      <c r="K86" s="507"/>
      <c r="L86" s="507"/>
      <c r="M86" s="507"/>
      <c r="N86" s="507"/>
      <c r="O86" s="507"/>
      <c r="P86" s="507"/>
      <c r="Q86" s="507"/>
      <c r="R86" s="507"/>
      <c r="U86" s="84"/>
      <c r="V86" s="84"/>
      <c r="W86" s="84"/>
      <c r="X86" s="84"/>
    </row>
    <row r="87" spans="1:24">
      <c r="U87" s="84"/>
      <c r="V87" s="84"/>
      <c r="W87" s="84"/>
      <c r="X87" s="84"/>
    </row>
    <row r="88" spans="1:24">
      <c r="U88" s="84"/>
      <c r="V88" s="84"/>
      <c r="W88" s="84"/>
      <c r="X88" s="84"/>
    </row>
    <row r="89" spans="1:24">
      <c r="U89" s="84"/>
      <c r="V89" s="84"/>
      <c r="W89" s="84"/>
      <c r="X89" s="84"/>
    </row>
    <row r="90" spans="1:24">
      <c r="U90" s="84"/>
      <c r="V90" s="84"/>
      <c r="W90" s="84"/>
      <c r="X90" s="84"/>
    </row>
    <row r="91" spans="1:24">
      <c r="U91" s="84"/>
      <c r="V91" s="84"/>
      <c r="W91" s="84"/>
      <c r="X91" s="84"/>
    </row>
  </sheetData>
  <sheetProtection algorithmName="SHA-512" hashValue="jq59f9FYeIzxTnJGiCuByszndpQognz9/Px74GqRKf4wF4qrtLwqsNGCFtg8Qg4yCqp/kJjrOUahNl0EOuCD5Q==" saltValue="2K6YfghF4uaWekMNBmvIIw==" spinCount="100000" sheet="1" formatCells="0" formatRows="0"/>
  <customSheetViews>
    <customSheetView guid="{7FD99AA4-5903-494A-9F09-AEC84FBFFB84}" fitToPage="1" topLeftCell="A40">
      <selection activeCell="R62" sqref="R62:R64"/>
      <pageMargins left="0.70866141732283472" right="0.70866141732283472" top="0.74803149606299213" bottom="0.74803149606299213" header="0.31496062992125984" footer="0.31496062992125984"/>
      <pageSetup paperSize="9" scale="57" orientation="portrait" r:id="rId1"/>
      <headerFooter>
        <oddFooter>&amp;C&amp;A</oddFooter>
      </headerFooter>
    </customSheetView>
    <customSheetView guid="{44A2B057-7D30-4594-817B-0DBCD9A92E4A}" fitToPage="1" topLeftCell="A40">
      <selection activeCell="R62" sqref="R62:R64"/>
      <pageMargins left="0.70866141732283472" right="0.70866141732283472" top="0.74803149606299213" bottom="0.74803149606299213" header="0.31496062992125984" footer="0.31496062992125984"/>
      <pageSetup paperSize="9" scale="57"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6" orientation="portrait" r:id="rId3"/>
  <headerFooter>
    <oddFooter>&amp;C&amp;A</oddFoot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I54"/>
  <sheetViews>
    <sheetView workbookViewId="0">
      <selection activeCell="I48" sqref="I48"/>
    </sheetView>
  </sheetViews>
  <sheetFormatPr defaultColWidth="8.77734375" defaultRowHeight="15"/>
  <cols>
    <col min="1" max="1" width="27.77734375" customWidth="1"/>
    <col min="4" max="4" width="5.77734375" customWidth="1"/>
  </cols>
  <sheetData>
    <row r="1" spans="1:9" ht="15.75">
      <c r="A1" s="10" t="str">
        <f>+'41'!A1</f>
        <v>SWANSEA BAY UNIVERSITY HEALTH BOARD ANNUAL ACCOUNTS 2023-24</v>
      </c>
      <c r="B1" s="34"/>
      <c r="C1" s="34"/>
      <c r="D1" s="34"/>
      <c r="E1" s="34"/>
      <c r="F1" s="48"/>
      <c r="G1" s="48"/>
      <c r="H1" s="48"/>
      <c r="I1" s="43"/>
    </row>
    <row r="2" spans="1:9" ht="15.75">
      <c r="A2" s="200"/>
      <c r="B2" s="200"/>
      <c r="C2" s="138"/>
      <c r="D2" s="200"/>
      <c r="E2" s="138"/>
      <c r="F2" s="138"/>
      <c r="G2" s="138"/>
      <c r="H2" s="138"/>
      <c r="I2" s="138"/>
    </row>
    <row r="3" spans="1:9">
      <c r="A3" s="103" t="s">
        <v>392</v>
      </c>
      <c r="B3" s="146"/>
    </row>
    <row r="4" spans="1:9">
      <c r="A4" s="145"/>
      <c r="B4" s="146"/>
    </row>
    <row r="5" spans="1:9">
      <c r="A5" s="232"/>
      <c r="B5" s="146"/>
    </row>
    <row r="6" spans="1:9" s="145" customFormat="1">
      <c r="A6" s="390"/>
      <c r="B6" s="390"/>
      <c r="C6" s="390"/>
      <c r="D6" s="390"/>
      <c r="E6" s="390"/>
      <c r="F6" s="458"/>
      <c r="G6" s="458"/>
    </row>
    <row r="7" spans="1:9" s="145" customFormat="1">
      <c r="A7" s="390"/>
      <c r="B7" s="390"/>
      <c r="C7" s="390"/>
      <c r="D7" s="390"/>
      <c r="E7" s="390"/>
      <c r="F7" s="458"/>
      <c r="G7" s="458"/>
    </row>
    <row r="8" spans="1:9" s="145" customFormat="1">
      <c r="A8" s="390"/>
      <c r="B8" s="390"/>
      <c r="C8" s="390"/>
      <c r="D8" s="390"/>
      <c r="E8" s="496"/>
      <c r="F8" s="458"/>
      <c r="G8" s="458"/>
    </row>
    <row r="9" spans="1:9" s="145" customFormat="1">
      <c r="A9" s="390"/>
      <c r="B9" s="390"/>
      <c r="C9" s="390"/>
      <c r="D9" s="390"/>
      <c r="E9" s="497"/>
      <c r="F9" s="458"/>
      <c r="G9" s="458"/>
    </row>
    <row r="10" spans="1:9" s="145" customFormat="1">
      <c r="A10" s="390"/>
      <c r="B10" s="390"/>
      <c r="C10" s="390"/>
      <c r="D10" s="390"/>
      <c r="E10" s="497"/>
      <c r="F10" s="458"/>
      <c r="G10" s="458"/>
    </row>
    <row r="11" spans="1:9" s="145" customFormat="1">
      <c r="A11" s="390"/>
      <c r="B11" s="390"/>
      <c r="C11" s="390"/>
      <c r="D11" s="390"/>
      <c r="E11" s="497"/>
      <c r="F11" s="458"/>
      <c r="G11" s="458"/>
      <c r="I11" s="804"/>
    </row>
    <row r="12" spans="1:9" s="145" customFormat="1">
      <c r="A12" s="390"/>
      <c r="B12" s="390"/>
      <c r="C12" s="390"/>
      <c r="D12" s="390"/>
      <c r="E12" s="497"/>
      <c r="F12" s="458"/>
      <c r="G12" s="458"/>
    </row>
    <row r="13" spans="1:9" s="145" customFormat="1">
      <c r="A13" s="390"/>
      <c r="B13" s="390"/>
      <c r="C13" s="390"/>
      <c r="D13" s="390"/>
      <c r="E13" s="497"/>
      <c r="F13" s="458"/>
      <c r="G13" s="458"/>
    </row>
    <row r="14" spans="1:9" s="145" customFormat="1">
      <c r="A14" s="390"/>
      <c r="B14" s="390"/>
      <c r="C14" s="390"/>
      <c r="D14" s="390"/>
      <c r="E14" s="498"/>
      <c r="F14" s="458"/>
      <c r="G14" s="458"/>
    </row>
    <row r="15" spans="1:9" s="145" customFormat="1">
      <c r="A15" s="390"/>
      <c r="B15" s="390"/>
      <c r="C15" s="390"/>
      <c r="D15" s="390"/>
      <c r="E15" s="390"/>
      <c r="F15" s="458"/>
      <c r="G15" s="458"/>
    </row>
    <row r="16" spans="1:9" s="145" customFormat="1">
      <c r="A16" s="390"/>
      <c r="B16" s="390"/>
      <c r="C16" s="390"/>
      <c r="D16" s="390"/>
      <c r="E16" s="390"/>
      <c r="F16" s="458"/>
      <c r="G16" s="458"/>
    </row>
    <row r="17" spans="1:7" s="145" customFormat="1">
      <c r="A17" s="390"/>
      <c r="B17" s="390"/>
      <c r="C17" s="390"/>
      <c r="D17" s="390"/>
      <c r="E17" s="390"/>
      <c r="F17" s="458"/>
      <c r="G17" s="458"/>
    </row>
    <row r="18" spans="1:7" s="145" customFormat="1">
      <c r="A18" s="390"/>
      <c r="B18" s="390"/>
      <c r="C18" s="390"/>
      <c r="D18" s="390"/>
      <c r="E18" s="390"/>
      <c r="F18" s="458"/>
      <c r="G18" s="458"/>
    </row>
    <row r="19" spans="1:7" s="145" customFormat="1">
      <c r="A19" s="390"/>
      <c r="B19" s="390"/>
      <c r="C19" s="390"/>
      <c r="D19" s="390"/>
      <c r="E19" s="390"/>
      <c r="F19" s="458"/>
      <c r="G19" s="458"/>
    </row>
    <row r="20" spans="1:7" s="145" customFormat="1">
      <c r="A20" s="390"/>
      <c r="B20" s="390"/>
      <c r="C20" s="390"/>
      <c r="D20" s="390"/>
      <c r="E20" s="390"/>
      <c r="F20" s="458"/>
      <c r="G20" s="458"/>
    </row>
    <row r="21" spans="1:7" s="145" customFormat="1">
      <c r="A21" s="390"/>
      <c r="B21" s="390"/>
      <c r="C21" s="390"/>
      <c r="D21" s="390"/>
      <c r="E21" s="390"/>
      <c r="F21" s="458"/>
      <c r="G21" s="458"/>
    </row>
    <row r="22" spans="1:7" s="145" customFormat="1">
      <c r="A22" s="390"/>
      <c r="B22" s="390"/>
      <c r="C22" s="390"/>
      <c r="D22" s="390"/>
      <c r="E22" s="390"/>
      <c r="F22" s="458"/>
      <c r="G22" s="458"/>
    </row>
    <row r="23" spans="1:7" s="145" customFormat="1">
      <c r="A23" s="390"/>
      <c r="B23" s="390"/>
      <c r="C23" s="390"/>
      <c r="D23" s="390"/>
      <c r="E23" s="390"/>
      <c r="F23" s="458"/>
      <c r="G23" s="458"/>
    </row>
    <row r="24" spans="1:7" s="145" customFormat="1">
      <c r="A24" s="390"/>
      <c r="B24" s="390"/>
      <c r="C24" s="390"/>
      <c r="D24" s="390"/>
      <c r="E24" s="390"/>
      <c r="F24" s="458"/>
      <c r="G24" s="458"/>
    </row>
    <row r="25" spans="1:7" s="145" customFormat="1">
      <c r="A25" s="390"/>
      <c r="B25" s="390"/>
      <c r="C25" s="390"/>
      <c r="D25" s="390"/>
      <c r="E25" s="390"/>
      <c r="F25" s="458"/>
      <c r="G25" s="458"/>
    </row>
    <row r="26" spans="1:7" s="145" customFormat="1">
      <c r="A26" s="390"/>
      <c r="B26" s="390"/>
      <c r="C26" s="390"/>
      <c r="D26" s="390"/>
      <c r="E26" s="390"/>
      <c r="F26" s="458"/>
      <c r="G26" s="458"/>
    </row>
    <row r="27" spans="1:7" s="145" customFormat="1">
      <c r="A27" s="390"/>
      <c r="B27" s="390"/>
      <c r="C27" s="390"/>
      <c r="D27" s="390"/>
      <c r="E27" s="390"/>
      <c r="F27" s="458"/>
      <c r="G27" s="458"/>
    </row>
    <row r="28" spans="1:7" s="145" customFormat="1">
      <c r="A28" s="390"/>
      <c r="B28" s="390"/>
      <c r="C28" s="390"/>
      <c r="D28" s="390"/>
      <c r="E28" s="390"/>
      <c r="F28" s="458"/>
      <c r="G28" s="458"/>
    </row>
    <row r="29" spans="1:7" s="145" customFormat="1">
      <c r="A29" s="390"/>
      <c r="B29" s="390"/>
      <c r="C29" s="390"/>
      <c r="D29" s="390"/>
      <c r="E29" s="390"/>
      <c r="F29" s="458"/>
      <c r="G29" s="458"/>
    </row>
    <row r="30" spans="1:7" s="145" customFormat="1">
      <c r="A30" s="390"/>
      <c r="B30" s="390"/>
      <c r="C30" s="390"/>
      <c r="D30" s="390"/>
      <c r="E30" s="390"/>
      <c r="F30" s="458"/>
      <c r="G30" s="458"/>
    </row>
    <row r="31" spans="1:7" s="145" customFormat="1">
      <c r="A31" s="390"/>
      <c r="B31" s="390"/>
      <c r="C31" s="390"/>
      <c r="D31" s="390"/>
      <c r="E31" s="496"/>
      <c r="F31" s="458"/>
      <c r="G31" s="458"/>
    </row>
    <row r="32" spans="1:7" s="145" customFormat="1">
      <c r="A32" s="390"/>
      <c r="B32" s="390"/>
      <c r="C32" s="390"/>
      <c r="D32" s="390"/>
      <c r="E32" s="496"/>
      <c r="F32" s="458"/>
      <c r="G32" s="458"/>
    </row>
    <row r="33" spans="1:7" s="145" customFormat="1">
      <c r="A33" s="390"/>
      <c r="B33" s="390"/>
      <c r="C33" s="390"/>
      <c r="D33" s="390"/>
      <c r="E33" s="496"/>
      <c r="F33" s="458"/>
      <c r="G33" s="458"/>
    </row>
    <row r="34" spans="1:7" s="145" customFormat="1">
      <c r="A34" s="390"/>
      <c r="B34" s="390"/>
      <c r="C34" s="390"/>
      <c r="D34" s="390"/>
      <c r="E34" s="496"/>
      <c r="F34" s="458"/>
      <c r="G34" s="458"/>
    </row>
    <row r="35" spans="1:7" s="145" customFormat="1">
      <c r="A35" s="390"/>
      <c r="B35" s="390"/>
      <c r="C35" s="390"/>
      <c r="D35" s="390"/>
      <c r="E35" s="496"/>
      <c r="F35" s="458"/>
      <c r="G35" s="458"/>
    </row>
    <row r="36" spans="1:7" s="145" customFormat="1">
      <c r="A36" s="390"/>
      <c r="B36" s="390"/>
      <c r="C36" s="390"/>
      <c r="D36" s="390"/>
      <c r="E36" s="499"/>
      <c r="F36" s="458"/>
      <c r="G36" s="458"/>
    </row>
    <row r="37" spans="1:7" s="145" customFormat="1">
      <c r="A37" s="390"/>
      <c r="B37" s="390"/>
      <c r="C37" s="390"/>
      <c r="D37" s="390"/>
      <c r="E37" s="500"/>
      <c r="F37" s="458"/>
      <c r="G37" s="458"/>
    </row>
    <row r="38" spans="1:7" s="145" customFormat="1">
      <c r="A38" s="390"/>
      <c r="B38" s="390"/>
      <c r="C38" s="390"/>
      <c r="D38" s="390"/>
      <c r="E38" s="501"/>
      <c r="F38" s="458"/>
      <c r="G38" s="458"/>
    </row>
    <row r="39" spans="1:7" s="145" customFormat="1">
      <c r="A39" s="390"/>
      <c r="B39" s="390"/>
      <c r="C39" s="390"/>
      <c r="D39" s="390"/>
      <c r="E39" s="496"/>
      <c r="F39" s="458"/>
      <c r="G39" s="458"/>
    </row>
    <row r="40" spans="1:7" s="145" customFormat="1">
      <c r="A40" s="390"/>
      <c r="B40" s="390"/>
      <c r="C40" s="390"/>
      <c r="D40" s="390"/>
      <c r="E40" s="496"/>
      <c r="F40" s="458"/>
      <c r="G40" s="458"/>
    </row>
    <row r="41" spans="1:7" s="145" customFormat="1">
      <c r="A41" s="390"/>
      <c r="B41" s="390"/>
      <c r="C41" s="390"/>
      <c r="D41" s="390"/>
      <c r="E41" s="501"/>
      <c r="F41" s="458"/>
      <c r="G41" s="458"/>
    </row>
    <row r="42" spans="1:7" s="145" customFormat="1">
      <c r="A42" s="390"/>
      <c r="B42" s="390"/>
      <c r="C42" s="390"/>
      <c r="D42" s="390"/>
      <c r="E42" s="390"/>
      <c r="F42" s="458"/>
      <c r="G42" s="458"/>
    </row>
    <row r="43" spans="1:7" s="145" customFormat="1">
      <c r="A43" s="390"/>
      <c r="B43" s="390"/>
      <c r="C43" s="390"/>
      <c r="D43" s="390"/>
      <c r="E43" s="390"/>
      <c r="F43" s="458"/>
      <c r="G43" s="458"/>
    </row>
    <row r="44" spans="1:7" ht="15.75">
      <c r="A44" s="390"/>
      <c r="B44" s="390"/>
      <c r="C44" s="390"/>
      <c r="D44" s="390"/>
      <c r="E44" s="390"/>
      <c r="F44" s="458"/>
      <c r="G44" s="458"/>
    </row>
    <row r="45" spans="1:7" ht="15.75">
      <c r="A45" s="390"/>
      <c r="B45" s="390"/>
      <c r="C45" s="390"/>
      <c r="D45" s="390"/>
      <c r="E45" s="390"/>
      <c r="F45" s="458"/>
      <c r="G45" s="458"/>
    </row>
    <row r="46" spans="1:7" ht="15.75">
      <c r="A46" s="390"/>
      <c r="B46" s="390"/>
      <c r="C46" s="390"/>
      <c r="D46" s="390"/>
      <c r="E46" s="390"/>
      <c r="F46" s="458"/>
      <c r="G46" s="458"/>
    </row>
    <row r="47" spans="1:7" ht="15.75">
      <c r="A47" s="390"/>
      <c r="B47" s="390"/>
      <c r="C47" s="390"/>
      <c r="D47" s="390"/>
      <c r="E47" s="390"/>
      <c r="F47" s="458"/>
      <c r="G47" s="458"/>
    </row>
    <row r="48" spans="1:7" ht="15.75">
      <c r="A48" s="390"/>
      <c r="B48" s="390"/>
      <c r="C48" s="390"/>
      <c r="D48" s="390"/>
      <c r="E48" s="390"/>
      <c r="F48" s="458"/>
      <c r="G48" s="458"/>
    </row>
    <row r="49" spans="1:7" ht="15.75">
      <c r="A49" s="390"/>
      <c r="B49" s="390"/>
      <c r="C49" s="390"/>
      <c r="D49" s="390"/>
      <c r="E49" s="390"/>
      <c r="F49" s="458"/>
      <c r="G49" s="458"/>
    </row>
    <row r="50" spans="1:7">
      <c r="A50" s="388"/>
      <c r="B50" s="388"/>
      <c r="C50" s="388"/>
      <c r="D50" s="388"/>
      <c r="E50" s="388"/>
    </row>
    <row r="51" spans="1:7">
      <c r="A51" s="461"/>
      <c r="B51" s="388"/>
      <c r="C51" s="388"/>
      <c r="D51" s="388"/>
      <c r="E51" s="388"/>
    </row>
    <row r="52" spans="1:7">
      <c r="A52" s="231"/>
      <c r="B52" s="146"/>
    </row>
    <row r="53" spans="1:7">
      <c r="A53" s="231"/>
    </row>
    <row r="54" spans="1:7">
      <c r="A54" s="233"/>
    </row>
  </sheetData>
  <customSheetViews>
    <customSheetView guid="{7FD99AA4-5903-494A-9F09-AEC84FBFFB84}" fitToPage="1">
      <selection activeCell="M20" sqref="L20:M34"/>
      <pageMargins left="0.70866141732283472" right="0.70866141732283472" top="0.47" bottom="0.69" header="0.31496062992125984" footer="0.31496062992125984"/>
      <pageSetup paperSize="9" scale="94" orientation="portrait" r:id="rId1"/>
      <headerFooter>
        <oddFooter>&amp;C&amp;A</oddFooter>
      </headerFooter>
    </customSheetView>
    <customSheetView guid="{44A2B057-7D30-4594-817B-0DBCD9A92E4A}" fitToPage="1">
      <selection activeCell="M20" sqref="L20:M34"/>
      <pageMargins left="0.70866141732283472" right="0.70866141732283472" top="0.47" bottom="0.69" header="0.31496062992125984" footer="0.31496062992125984"/>
      <pageSetup paperSize="9" scale="94" orientation="portrait" r:id="rId2"/>
      <headerFooter>
        <oddFooter>&amp;C&amp;A</oddFooter>
      </headerFooter>
    </customSheetView>
  </customSheetViews>
  <pageMargins left="0.70866141732283472" right="0.70866141732283472" top="0.47" bottom="0.69" header="0.31496062992125984" footer="0.31496062992125984"/>
  <pageSetup paperSize="9" scale="77" orientation="portrait" r:id="rId3"/>
  <headerFooter>
    <oddFooter>&amp;C&amp;A</oddFooter>
  </headerFooter>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R60"/>
  <sheetViews>
    <sheetView workbookViewId="0">
      <selection activeCell="B7" sqref="B7"/>
    </sheetView>
  </sheetViews>
  <sheetFormatPr defaultRowHeight="15"/>
  <cols>
    <col min="1" max="1" width="37.77734375" customWidth="1"/>
    <col min="2" max="2" width="8.77734375" style="544"/>
    <col min="3" max="3" width="0.77734375" style="544" customWidth="1"/>
    <col min="4" max="4" width="8.77734375" style="544"/>
    <col min="5" max="5" width="0.77734375" style="544" customWidth="1"/>
    <col min="6" max="6" width="8.77734375" style="544"/>
    <col min="7" max="7" width="0.77734375" style="544" customWidth="1"/>
    <col min="8" max="8" width="8.77734375" style="544"/>
    <col min="9" max="9" width="0.77734375" style="544" customWidth="1"/>
    <col min="10" max="10" width="8.77734375" style="544"/>
    <col min="11" max="11" width="0.77734375" style="544" customWidth="1"/>
    <col min="12" max="12" width="8.77734375" style="544"/>
  </cols>
  <sheetData>
    <row r="1" spans="1:18" ht="15.75">
      <c r="A1" s="10" t="str">
        <f>+'1'!A1</f>
        <v>SWANSEA BAY UNIVERSITY HEALTH BOARD ANNUAL ACCOUNTS 2023-24</v>
      </c>
      <c r="B1" s="534"/>
      <c r="C1" s="534"/>
      <c r="D1" s="534"/>
      <c r="E1" s="534"/>
      <c r="F1" s="534"/>
      <c r="G1" s="534"/>
      <c r="H1" s="534"/>
      <c r="I1" s="534"/>
      <c r="J1" s="535"/>
      <c r="K1" s="535"/>
      <c r="L1" s="535"/>
      <c r="M1" s="15"/>
      <c r="N1" s="15"/>
      <c r="O1" s="64"/>
      <c r="P1" s="87"/>
      <c r="Q1" s="84"/>
      <c r="R1" s="84"/>
    </row>
    <row r="2" spans="1:18">
      <c r="O2" s="84"/>
      <c r="P2" s="84"/>
      <c r="Q2" s="84"/>
      <c r="R2" s="84"/>
    </row>
    <row r="3" spans="1:18" ht="15.75">
      <c r="A3" s="17" t="s">
        <v>551</v>
      </c>
      <c r="B3" s="43"/>
      <c r="C3" s="43"/>
      <c r="D3" s="43"/>
      <c r="E3" s="43"/>
      <c r="F3" s="43"/>
      <c r="G3" s="43"/>
      <c r="H3" s="43"/>
      <c r="I3" s="43"/>
      <c r="J3" s="43"/>
      <c r="K3" s="43"/>
      <c r="L3" s="43"/>
      <c r="O3" s="84"/>
      <c r="P3" s="84"/>
      <c r="Q3" s="84"/>
      <c r="R3" s="84"/>
    </row>
    <row r="4" spans="1:18" ht="48">
      <c r="A4" s="128" t="s">
        <v>239</v>
      </c>
      <c r="B4" s="547" t="s">
        <v>219</v>
      </c>
      <c r="C4" s="547"/>
      <c r="D4" s="547" t="s">
        <v>393</v>
      </c>
      <c r="E4" s="52"/>
      <c r="F4" s="547" t="s">
        <v>394</v>
      </c>
      <c r="G4" s="547"/>
      <c r="H4" s="547" t="s">
        <v>33</v>
      </c>
      <c r="I4" s="547"/>
      <c r="J4" s="547" t="s">
        <v>36</v>
      </c>
      <c r="K4" s="547"/>
      <c r="L4" s="547" t="s">
        <v>106</v>
      </c>
      <c r="O4" s="84"/>
      <c r="P4" s="84"/>
      <c r="Q4" s="84"/>
      <c r="R4" s="84"/>
    </row>
    <row r="5" spans="1:18">
      <c r="A5" s="129"/>
      <c r="B5" s="841" t="s">
        <v>22</v>
      </c>
      <c r="C5" s="841"/>
      <c r="D5" s="841" t="s">
        <v>22</v>
      </c>
      <c r="E5" s="52"/>
      <c r="F5" s="841" t="s">
        <v>22</v>
      </c>
      <c r="G5" s="841"/>
      <c r="H5" s="841" t="s">
        <v>22</v>
      </c>
      <c r="I5" s="841"/>
      <c r="J5" s="841" t="s">
        <v>22</v>
      </c>
      <c r="K5" s="841"/>
      <c r="L5" s="841" t="s">
        <v>22</v>
      </c>
      <c r="O5" s="84"/>
      <c r="P5" s="84"/>
      <c r="Q5" s="84"/>
      <c r="R5" s="84"/>
    </row>
    <row r="6" spans="1:18">
      <c r="A6" s="130" t="s">
        <v>1629</v>
      </c>
      <c r="B6" s="131">
        <f>+B22</f>
        <v>0</v>
      </c>
      <c r="C6" s="131"/>
      <c r="D6" s="131">
        <f>+D22</f>
        <v>0</v>
      </c>
      <c r="E6" s="131"/>
      <c r="F6" s="131">
        <f>+F22</f>
        <v>0</v>
      </c>
      <c r="G6" s="131"/>
      <c r="H6" s="131">
        <f>+H22</f>
        <v>0</v>
      </c>
      <c r="I6" s="131"/>
      <c r="J6" s="131">
        <f>+J22</f>
        <v>0</v>
      </c>
      <c r="K6" s="132"/>
      <c r="L6" s="111">
        <f t="shared" ref="L6:L12" si="0">SUM(B6:K6)</f>
        <v>0</v>
      </c>
      <c r="O6" s="84"/>
      <c r="P6" s="84"/>
      <c r="Q6" s="84"/>
      <c r="R6" s="84"/>
    </row>
    <row r="7" spans="1:18">
      <c r="A7" s="133" t="s">
        <v>240</v>
      </c>
      <c r="B7" s="97">
        <v>170</v>
      </c>
      <c r="C7" s="97">
        <v>0</v>
      </c>
      <c r="D7" s="97">
        <v>0</v>
      </c>
      <c r="E7" s="97">
        <v>0</v>
      </c>
      <c r="F7" s="97">
        <v>0</v>
      </c>
      <c r="G7" s="97">
        <v>0</v>
      </c>
      <c r="H7" s="97">
        <v>0</v>
      </c>
      <c r="I7" s="97">
        <v>0</v>
      </c>
      <c r="J7" s="97">
        <v>0</v>
      </c>
      <c r="K7" s="134"/>
      <c r="L7" s="111">
        <f t="shared" si="0"/>
        <v>170</v>
      </c>
      <c r="O7" s="84"/>
      <c r="P7" s="84"/>
      <c r="Q7" s="84"/>
      <c r="R7" s="84"/>
    </row>
    <row r="8" spans="1:18">
      <c r="A8" s="133" t="s">
        <v>245</v>
      </c>
      <c r="B8" s="97">
        <v>0</v>
      </c>
      <c r="C8" s="97">
        <v>0</v>
      </c>
      <c r="D8" s="97">
        <v>0</v>
      </c>
      <c r="E8" s="97">
        <v>0</v>
      </c>
      <c r="F8" s="97">
        <v>0</v>
      </c>
      <c r="G8" s="97">
        <v>0</v>
      </c>
      <c r="H8" s="97">
        <v>0</v>
      </c>
      <c r="I8" s="97">
        <v>0</v>
      </c>
      <c r="J8" s="97">
        <v>0</v>
      </c>
      <c r="K8" s="134"/>
      <c r="L8" s="111">
        <f t="shared" si="0"/>
        <v>0</v>
      </c>
      <c r="O8" s="84"/>
      <c r="P8" s="84"/>
      <c r="Q8" s="84"/>
      <c r="R8" s="84"/>
    </row>
    <row r="9" spans="1:18">
      <c r="A9" s="133" t="s">
        <v>241</v>
      </c>
      <c r="B9" s="97">
        <v>0</v>
      </c>
      <c r="C9" s="97">
        <v>0</v>
      </c>
      <c r="D9" s="97">
        <v>0</v>
      </c>
      <c r="E9" s="97">
        <v>0</v>
      </c>
      <c r="F9" s="97">
        <v>0</v>
      </c>
      <c r="G9" s="97">
        <v>0</v>
      </c>
      <c r="H9" s="97">
        <v>0</v>
      </c>
      <c r="I9" s="97">
        <v>0</v>
      </c>
      <c r="J9" s="97">
        <v>0</v>
      </c>
      <c r="K9" s="134"/>
      <c r="L9" s="111">
        <f t="shared" si="0"/>
        <v>0</v>
      </c>
      <c r="O9" s="84"/>
      <c r="P9" s="84"/>
      <c r="Q9" s="84"/>
      <c r="R9" s="84"/>
    </row>
    <row r="10" spans="1:18">
      <c r="A10" s="133" t="s">
        <v>458</v>
      </c>
      <c r="B10" s="97">
        <v>0</v>
      </c>
      <c r="C10" s="97">
        <v>0</v>
      </c>
      <c r="D10" s="97">
        <v>0</v>
      </c>
      <c r="E10" s="97">
        <v>0</v>
      </c>
      <c r="F10" s="97">
        <v>0</v>
      </c>
      <c r="G10" s="97">
        <v>0</v>
      </c>
      <c r="H10" s="97">
        <v>0</v>
      </c>
      <c r="I10" s="97">
        <v>0</v>
      </c>
      <c r="J10" s="97">
        <v>0</v>
      </c>
      <c r="K10" s="134"/>
      <c r="L10" s="111">
        <f t="shared" si="0"/>
        <v>0</v>
      </c>
      <c r="O10" s="84"/>
      <c r="P10" s="84"/>
      <c r="Q10" s="84"/>
      <c r="R10" s="84"/>
    </row>
    <row r="11" spans="1:18">
      <c r="A11" s="133" t="s">
        <v>242</v>
      </c>
      <c r="B11" s="97">
        <v>0</v>
      </c>
      <c r="C11" s="97">
        <v>0</v>
      </c>
      <c r="D11" s="97">
        <v>0</v>
      </c>
      <c r="E11" s="97">
        <v>0</v>
      </c>
      <c r="F11" s="97">
        <v>0</v>
      </c>
      <c r="G11" s="97">
        <v>0</v>
      </c>
      <c r="H11" s="97">
        <v>0</v>
      </c>
      <c r="I11" s="97">
        <v>0</v>
      </c>
      <c r="J11" s="97">
        <v>0</v>
      </c>
      <c r="K11" s="134"/>
      <c r="L11" s="111">
        <f t="shared" si="0"/>
        <v>0</v>
      </c>
      <c r="O11" s="84"/>
      <c r="P11" s="84"/>
      <c r="Q11" s="84"/>
      <c r="R11" s="84"/>
    </row>
    <row r="12" spans="1:18" ht="30.75" customHeight="1">
      <c r="A12" s="135" t="s">
        <v>243</v>
      </c>
      <c r="B12" s="97">
        <v>0</v>
      </c>
      <c r="C12" s="97">
        <v>0</v>
      </c>
      <c r="D12" s="97">
        <v>0</v>
      </c>
      <c r="E12" s="97">
        <v>0</v>
      </c>
      <c r="F12" s="97">
        <v>0</v>
      </c>
      <c r="G12" s="97">
        <v>0</v>
      </c>
      <c r="H12" s="97">
        <v>0</v>
      </c>
      <c r="I12" s="97">
        <v>0</v>
      </c>
      <c r="J12" s="97">
        <v>0</v>
      </c>
      <c r="K12" s="134"/>
      <c r="L12" s="111">
        <f t="shared" si="0"/>
        <v>0</v>
      </c>
      <c r="O12" s="84"/>
      <c r="P12" s="84"/>
      <c r="Q12" s="84"/>
      <c r="R12" s="84"/>
    </row>
    <row r="13" spans="1:18" ht="15.75" thickBot="1">
      <c r="A13" s="130" t="s">
        <v>1630</v>
      </c>
      <c r="B13" s="136">
        <f>SUM(B6:B12)</f>
        <v>170</v>
      </c>
      <c r="C13" s="43"/>
      <c r="D13" s="136">
        <f>SUM(D6:D12)</f>
        <v>0</v>
      </c>
      <c r="E13" s="43"/>
      <c r="F13" s="136">
        <f>SUM(F6:F12)</f>
        <v>0</v>
      </c>
      <c r="G13" s="43"/>
      <c r="H13" s="136">
        <f>SUM(H6:H12)</f>
        <v>0</v>
      </c>
      <c r="I13" s="43"/>
      <c r="J13" s="136">
        <f>SUM(J6:J12)</f>
        <v>0</v>
      </c>
      <c r="K13" s="43"/>
      <c r="L13" s="137">
        <f>SUM(L6:L12)</f>
        <v>170</v>
      </c>
      <c r="O13" s="84"/>
      <c r="P13" s="84"/>
      <c r="Q13" s="84"/>
      <c r="R13" s="84"/>
    </row>
    <row r="14" spans="1:18">
      <c r="A14" s="238"/>
      <c r="B14" s="43"/>
      <c r="C14" s="43"/>
      <c r="D14" s="43"/>
      <c r="E14" s="43"/>
      <c r="F14" s="43"/>
      <c r="G14" s="43"/>
      <c r="H14" s="43"/>
      <c r="I14" s="43"/>
      <c r="J14" s="43"/>
      <c r="K14" s="43"/>
      <c r="L14" s="43"/>
      <c r="O14" s="84"/>
      <c r="P14" s="84"/>
      <c r="Q14" s="84"/>
      <c r="R14" s="84"/>
    </row>
    <row r="15" spans="1:18">
      <c r="A15" s="130" t="s">
        <v>1437</v>
      </c>
      <c r="B15" s="43">
        <f>'Data Sheet'!N1446</f>
        <v>0</v>
      </c>
      <c r="C15" s="43"/>
      <c r="D15" s="43">
        <f>'Data Sheet'!N1455</f>
        <v>0</v>
      </c>
      <c r="E15" s="43">
        <v>0</v>
      </c>
      <c r="F15" s="43">
        <f>'Data Sheet'!N1464</f>
        <v>0</v>
      </c>
      <c r="G15" s="43">
        <v>0</v>
      </c>
      <c r="H15" s="43">
        <f>'Data Sheet'!N1473</f>
        <v>0</v>
      </c>
      <c r="I15" s="43">
        <v>0</v>
      </c>
      <c r="J15" s="43">
        <f>'Data Sheet'!N1482</f>
        <v>0</v>
      </c>
      <c r="K15" s="132"/>
      <c r="L15" s="111">
        <f>SUM(B15:K15)</f>
        <v>0</v>
      </c>
      <c r="O15" s="84"/>
      <c r="P15" s="84"/>
      <c r="Q15" s="84"/>
      <c r="R15" s="84"/>
    </row>
    <row r="16" spans="1:18">
      <c r="A16" s="133" t="s">
        <v>240</v>
      </c>
      <c r="B16" s="43">
        <f>'Data Sheet'!N1447</f>
        <v>0</v>
      </c>
      <c r="C16" s="43"/>
      <c r="D16" s="43">
        <f>'Data Sheet'!N1456</f>
        <v>0</v>
      </c>
      <c r="E16" s="43">
        <v>0</v>
      </c>
      <c r="F16" s="43">
        <f>'Data Sheet'!N1465</f>
        <v>0</v>
      </c>
      <c r="G16" s="43">
        <v>0</v>
      </c>
      <c r="H16" s="43">
        <f>'Data Sheet'!N1474</f>
        <v>0</v>
      </c>
      <c r="I16" s="43">
        <v>0</v>
      </c>
      <c r="J16" s="43">
        <f>'Data Sheet'!N1483</f>
        <v>0</v>
      </c>
      <c r="K16" s="132"/>
      <c r="L16" s="111">
        <f t="shared" ref="L16:L21" si="1">SUM(B16:K16)</f>
        <v>0</v>
      </c>
      <c r="O16" s="84"/>
      <c r="P16" s="84"/>
      <c r="Q16" s="84"/>
      <c r="R16" s="84"/>
    </row>
    <row r="17" spans="1:18">
      <c r="A17" s="133" t="s">
        <v>245</v>
      </c>
      <c r="B17" s="43">
        <f>'Data Sheet'!N1448</f>
        <v>0</v>
      </c>
      <c r="C17" s="43"/>
      <c r="D17" s="43">
        <f>'Data Sheet'!N1457</f>
        <v>0</v>
      </c>
      <c r="E17" s="43">
        <v>0</v>
      </c>
      <c r="F17" s="43">
        <f>'Data Sheet'!N1466</f>
        <v>0</v>
      </c>
      <c r="G17" s="43">
        <v>0</v>
      </c>
      <c r="H17" s="43">
        <f>'Data Sheet'!N1475</f>
        <v>0</v>
      </c>
      <c r="I17" s="43">
        <v>0</v>
      </c>
      <c r="J17" s="43">
        <f>'Data Sheet'!N1484</f>
        <v>0</v>
      </c>
      <c r="K17" s="132"/>
      <c r="L17" s="111">
        <f t="shared" si="1"/>
        <v>0</v>
      </c>
      <c r="O17" s="84"/>
      <c r="P17" s="84"/>
      <c r="Q17" s="84"/>
      <c r="R17" s="84"/>
    </row>
    <row r="18" spans="1:18">
      <c r="A18" s="133" t="s">
        <v>241</v>
      </c>
      <c r="B18" s="43">
        <f>'Data Sheet'!N1449</f>
        <v>0</v>
      </c>
      <c r="C18" s="43"/>
      <c r="D18" s="43">
        <f>'Data Sheet'!N1458</f>
        <v>0</v>
      </c>
      <c r="E18" s="43">
        <v>0</v>
      </c>
      <c r="F18" s="43">
        <f>'Data Sheet'!N1467</f>
        <v>0</v>
      </c>
      <c r="G18" s="43">
        <v>0</v>
      </c>
      <c r="H18" s="43">
        <f>'Data Sheet'!N1476</f>
        <v>0</v>
      </c>
      <c r="I18" s="43">
        <v>0</v>
      </c>
      <c r="J18" s="43">
        <f>'Data Sheet'!N1485</f>
        <v>0</v>
      </c>
      <c r="K18" s="132"/>
      <c r="L18" s="111">
        <f t="shared" si="1"/>
        <v>0</v>
      </c>
      <c r="O18" s="84"/>
      <c r="P18" s="84"/>
      <c r="Q18" s="84"/>
      <c r="R18" s="84"/>
    </row>
    <row r="19" spans="1:18">
      <c r="A19" s="133" t="s">
        <v>458</v>
      </c>
      <c r="B19" s="43">
        <f>'Data Sheet'!N1450</f>
        <v>0</v>
      </c>
      <c r="C19" s="43"/>
      <c r="D19" s="43">
        <f>'Data Sheet'!N1459</f>
        <v>0</v>
      </c>
      <c r="E19" s="43">
        <v>0</v>
      </c>
      <c r="F19" s="43">
        <f>'Data Sheet'!N1468</f>
        <v>0</v>
      </c>
      <c r="G19" s="43">
        <v>0</v>
      </c>
      <c r="H19" s="43">
        <f>'Data Sheet'!N1477</f>
        <v>0</v>
      </c>
      <c r="I19" s="43">
        <v>0</v>
      </c>
      <c r="J19" s="43">
        <f>'Data Sheet'!N1486</f>
        <v>0</v>
      </c>
      <c r="K19" s="132"/>
      <c r="L19" s="111">
        <f t="shared" si="1"/>
        <v>0</v>
      </c>
      <c r="O19" s="84"/>
      <c r="P19" s="84"/>
      <c r="Q19" s="84"/>
      <c r="R19" s="84"/>
    </row>
    <row r="20" spans="1:18">
      <c r="A20" s="133" t="s">
        <v>242</v>
      </c>
      <c r="B20" s="43">
        <f>'Data Sheet'!N1451</f>
        <v>0</v>
      </c>
      <c r="C20" s="43"/>
      <c r="D20" s="43">
        <f>'Data Sheet'!N1460</f>
        <v>0</v>
      </c>
      <c r="E20" s="43">
        <v>0</v>
      </c>
      <c r="F20" s="43">
        <f>'Data Sheet'!N1469</f>
        <v>0</v>
      </c>
      <c r="G20" s="43">
        <v>0</v>
      </c>
      <c r="H20" s="43">
        <f>'Data Sheet'!N1478</f>
        <v>0</v>
      </c>
      <c r="I20" s="43">
        <v>0</v>
      </c>
      <c r="J20" s="43">
        <f>'Data Sheet'!N1487</f>
        <v>0</v>
      </c>
      <c r="K20" s="132"/>
      <c r="L20" s="111">
        <f t="shared" si="1"/>
        <v>0</v>
      </c>
      <c r="O20" s="84"/>
      <c r="P20" s="84"/>
      <c r="Q20" s="84"/>
      <c r="R20" s="84"/>
    </row>
    <row r="21" spans="1:18" ht="24.75" customHeight="1">
      <c r="A21" s="135" t="s">
        <v>243</v>
      </c>
      <c r="B21" s="43">
        <f>'Data Sheet'!N1452</f>
        <v>0</v>
      </c>
      <c r="C21" s="43"/>
      <c r="D21" s="43">
        <f>'Data Sheet'!N1461</f>
        <v>0</v>
      </c>
      <c r="E21" s="43">
        <v>0</v>
      </c>
      <c r="F21" s="43">
        <f>'Data Sheet'!N1470</f>
        <v>0</v>
      </c>
      <c r="G21" s="43">
        <v>0</v>
      </c>
      <c r="H21" s="43">
        <f>'Data Sheet'!N1479</f>
        <v>0</v>
      </c>
      <c r="I21" s="43">
        <v>0</v>
      </c>
      <c r="J21" s="43">
        <f>'Data Sheet'!N1488</f>
        <v>0</v>
      </c>
      <c r="K21" s="132"/>
      <c r="L21" s="111">
        <f t="shared" si="1"/>
        <v>0</v>
      </c>
      <c r="O21" s="84"/>
      <c r="P21" s="84"/>
      <c r="Q21" s="84"/>
      <c r="R21" s="84"/>
    </row>
    <row r="22" spans="1:18" ht="15.75" thickBot="1">
      <c r="A22" s="130" t="s">
        <v>1438</v>
      </c>
      <c r="B22" s="136">
        <f>SUM(B15:B21)</f>
        <v>0</v>
      </c>
      <c r="C22" s="43"/>
      <c r="D22" s="136">
        <f>SUM(D15:D21)</f>
        <v>0</v>
      </c>
      <c r="E22" s="43"/>
      <c r="F22" s="136">
        <f>SUM(F15:F21)</f>
        <v>0</v>
      </c>
      <c r="G22" s="43"/>
      <c r="H22" s="136">
        <f>SUM(H15:H21)</f>
        <v>0</v>
      </c>
      <c r="I22" s="43"/>
      <c r="J22" s="136">
        <f>SUM(J15:J21)</f>
        <v>0</v>
      </c>
      <c r="K22" s="43"/>
      <c r="L22" s="137">
        <f>SUM(L15:L21)</f>
        <v>0</v>
      </c>
      <c r="O22" s="84"/>
      <c r="P22" s="84"/>
      <c r="Q22" s="84"/>
      <c r="R22" s="84"/>
    </row>
    <row r="23" spans="1:18">
      <c r="A23" s="239"/>
      <c r="B23" s="87"/>
      <c r="C23" s="87"/>
      <c r="D23" s="87"/>
      <c r="E23" s="87"/>
      <c r="F23" s="87"/>
      <c r="G23" s="87"/>
      <c r="H23" s="87"/>
      <c r="I23" s="87"/>
      <c r="J23" s="87"/>
      <c r="K23" s="87"/>
      <c r="L23" s="87"/>
      <c r="M23" s="84"/>
      <c r="O23" s="84"/>
      <c r="P23" s="84"/>
      <c r="Q23" s="84"/>
      <c r="R23" s="84"/>
    </row>
    <row r="24" spans="1:18">
      <c r="A24" s="228"/>
      <c r="B24" s="87"/>
      <c r="C24" s="87"/>
      <c r="D24" s="87"/>
      <c r="E24" s="87"/>
      <c r="F24" s="87"/>
      <c r="G24" s="87"/>
      <c r="H24" s="87"/>
      <c r="I24" s="87"/>
      <c r="J24" s="87"/>
      <c r="K24" s="87"/>
      <c r="L24" s="87"/>
      <c r="M24" s="84"/>
    </row>
    <row r="25" spans="1:18">
      <c r="A25" s="229"/>
      <c r="B25" s="87"/>
      <c r="C25" s="87"/>
      <c r="D25" s="87"/>
      <c r="E25" s="87"/>
      <c r="F25" s="87"/>
      <c r="G25" s="87"/>
      <c r="H25" s="87"/>
      <c r="I25" s="87"/>
      <c r="J25" s="87"/>
      <c r="K25" s="87"/>
      <c r="L25" s="87"/>
      <c r="M25" s="84"/>
    </row>
    <row r="26" spans="1:18">
      <c r="A26" s="228"/>
      <c r="B26" s="87"/>
      <c r="C26" s="87"/>
      <c r="D26" s="87"/>
      <c r="E26" s="87"/>
      <c r="F26" s="87"/>
      <c r="G26" s="87"/>
      <c r="H26" s="87"/>
      <c r="I26" s="87"/>
      <c r="J26" s="87"/>
      <c r="K26" s="507"/>
      <c r="L26" s="507"/>
      <c r="M26" s="84"/>
    </row>
    <row r="27" spans="1:18">
      <c r="A27" s="228"/>
      <c r="B27" s="507"/>
      <c r="C27" s="507"/>
      <c r="D27" s="507"/>
      <c r="E27" s="507"/>
      <c r="F27" s="507"/>
      <c r="G27" s="507"/>
      <c r="H27" s="507"/>
      <c r="I27" s="507"/>
      <c r="J27" s="507"/>
      <c r="K27" s="507"/>
      <c r="L27" s="507"/>
      <c r="M27" s="84"/>
    </row>
    <row r="28" spans="1:18">
      <c r="A28" s="228"/>
      <c r="B28" s="548"/>
      <c r="C28" s="548"/>
      <c r="D28" s="548"/>
      <c r="E28" s="548"/>
      <c r="F28" s="548"/>
      <c r="G28" s="548"/>
      <c r="H28" s="548"/>
      <c r="I28" s="548"/>
      <c r="J28" s="548"/>
      <c r="K28" s="87"/>
      <c r="L28" s="87"/>
      <c r="M28" s="84"/>
    </row>
    <row r="29" spans="1:18">
      <c r="A29" s="308"/>
      <c r="B29" s="507"/>
      <c r="C29" s="507"/>
      <c r="D29" s="507"/>
      <c r="E29" s="507"/>
      <c r="F29" s="507"/>
      <c r="G29" s="507"/>
      <c r="H29" s="507"/>
      <c r="I29" s="507"/>
      <c r="J29" s="507"/>
      <c r="K29" s="507"/>
      <c r="L29" s="507"/>
      <c r="M29" s="84"/>
    </row>
    <row r="30" spans="1:18">
      <c r="A30" s="229"/>
      <c r="B30" s="507"/>
      <c r="C30" s="507"/>
      <c r="D30" s="507"/>
      <c r="E30" s="507"/>
      <c r="F30" s="507"/>
      <c r="G30" s="507"/>
      <c r="H30" s="507"/>
      <c r="I30" s="507"/>
      <c r="J30" s="507"/>
      <c r="K30" s="549"/>
      <c r="L30" s="549"/>
      <c r="M30" s="84"/>
    </row>
    <row r="31" spans="1:18">
      <c r="A31" s="229"/>
      <c r="B31" s="507"/>
      <c r="C31" s="507"/>
      <c r="D31" s="507"/>
      <c r="E31" s="507"/>
      <c r="F31" s="507"/>
      <c r="G31" s="507"/>
      <c r="H31" s="507"/>
      <c r="I31" s="507"/>
      <c r="J31" s="507"/>
      <c r="K31" s="507"/>
      <c r="L31" s="507"/>
      <c r="M31" s="84"/>
    </row>
    <row r="32" spans="1:18">
      <c r="A32" s="84"/>
      <c r="B32" s="507"/>
      <c r="C32" s="507"/>
      <c r="D32" s="507"/>
      <c r="E32" s="507"/>
      <c r="F32" s="507"/>
      <c r="G32" s="507"/>
      <c r="H32" s="507"/>
      <c r="I32" s="507"/>
      <c r="J32" s="507"/>
      <c r="K32" s="507"/>
      <c r="L32" s="507"/>
      <c r="M32" s="84"/>
    </row>
    <row r="33" spans="1:13">
      <c r="A33" s="309"/>
      <c r="B33" s="507"/>
      <c r="C33" s="507"/>
      <c r="D33" s="507"/>
      <c r="E33" s="507"/>
      <c r="F33" s="507"/>
      <c r="G33" s="507"/>
      <c r="H33" s="507"/>
      <c r="I33" s="507"/>
      <c r="J33" s="507"/>
      <c r="K33" s="507"/>
      <c r="L33" s="507"/>
      <c r="M33" s="84"/>
    </row>
    <row r="34" spans="1:13">
      <c r="A34" s="309"/>
      <c r="B34" s="507"/>
      <c r="C34" s="507"/>
      <c r="D34" s="507"/>
      <c r="E34" s="507"/>
      <c r="F34" s="507"/>
      <c r="G34" s="507"/>
      <c r="H34" s="507"/>
      <c r="I34" s="507"/>
      <c r="J34" s="507"/>
      <c r="K34" s="507"/>
      <c r="L34" s="507"/>
      <c r="M34" s="84"/>
    </row>
    <row r="35" spans="1:13">
      <c r="A35" s="309"/>
      <c r="B35" s="507"/>
      <c r="C35" s="507"/>
      <c r="D35" s="507"/>
      <c r="E35" s="507"/>
      <c r="F35" s="507"/>
      <c r="G35" s="507"/>
      <c r="H35" s="507"/>
      <c r="I35" s="507"/>
      <c r="J35" s="507"/>
      <c r="K35" s="507"/>
      <c r="L35" s="507"/>
      <c r="M35" s="84"/>
    </row>
    <row r="36" spans="1:13">
      <c r="A36" s="309"/>
      <c r="B36" s="507"/>
      <c r="C36" s="507"/>
      <c r="D36" s="507"/>
      <c r="E36" s="507"/>
      <c r="F36" s="507"/>
      <c r="G36" s="507"/>
      <c r="H36" s="507"/>
      <c r="I36" s="507"/>
      <c r="J36" s="507"/>
      <c r="K36" s="507"/>
      <c r="L36" s="507"/>
      <c r="M36" s="84"/>
    </row>
    <row r="37" spans="1:13">
      <c r="A37" s="84"/>
      <c r="B37" s="507"/>
      <c r="C37" s="507"/>
      <c r="D37" s="507"/>
      <c r="E37" s="507"/>
      <c r="F37" s="507"/>
      <c r="G37" s="507"/>
      <c r="H37" s="507"/>
      <c r="I37" s="507"/>
      <c r="J37" s="507"/>
      <c r="K37" s="507"/>
      <c r="L37" s="507"/>
      <c r="M37" s="84"/>
    </row>
    <row r="38" spans="1:13">
      <c r="A38" s="84"/>
      <c r="B38" s="507"/>
      <c r="C38" s="507"/>
      <c r="D38" s="507"/>
      <c r="E38" s="507"/>
      <c r="F38" s="507"/>
      <c r="G38" s="507"/>
      <c r="H38" s="507"/>
      <c r="I38" s="507"/>
      <c r="J38" s="507"/>
      <c r="K38" s="507"/>
      <c r="L38" s="507"/>
      <c r="M38" s="84"/>
    </row>
    <row r="39" spans="1:13">
      <c r="A39" s="84"/>
      <c r="B39" s="507"/>
      <c r="C39" s="507"/>
      <c r="D39" s="507"/>
      <c r="E39" s="507"/>
      <c r="F39" s="507"/>
      <c r="G39" s="507"/>
      <c r="H39" s="507"/>
      <c r="I39" s="507"/>
      <c r="J39" s="507"/>
      <c r="K39" s="507"/>
      <c r="L39" s="507"/>
      <c r="M39" s="84"/>
    </row>
    <row r="40" spans="1:13">
      <c r="A40" s="84"/>
      <c r="B40" s="507"/>
      <c r="C40" s="507"/>
      <c r="D40" s="507"/>
      <c r="E40" s="507"/>
      <c r="F40" s="507"/>
      <c r="G40" s="507"/>
      <c r="H40" s="507"/>
      <c r="I40" s="507"/>
      <c r="J40" s="507"/>
      <c r="K40" s="507"/>
      <c r="L40" s="507"/>
      <c r="M40" s="84"/>
    </row>
    <row r="41" spans="1:13">
      <c r="A41" s="84"/>
      <c r="B41" s="507"/>
      <c r="C41" s="507"/>
      <c r="D41" s="507"/>
      <c r="E41" s="507"/>
      <c r="F41" s="507"/>
      <c r="G41" s="507"/>
      <c r="H41" s="507"/>
      <c r="I41" s="507"/>
      <c r="J41" s="507"/>
      <c r="K41" s="507"/>
      <c r="L41" s="507"/>
      <c r="M41" s="84"/>
    </row>
    <row r="42" spans="1:13">
      <c r="A42" s="84"/>
      <c r="B42" s="507"/>
      <c r="C42" s="507"/>
      <c r="D42" s="507"/>
      <c r="E42" s="507"/>
      <c r="F42" s="507"/>
      <c r="G42" s="507"/>
      <c r="H42" s="507"/>
      <c r="I42" s="507"/>
      <c r="J42" s="507"/>
      <c r="K42" s="507"/>
      <c r="L42" s="507"/>
      <c r="M42" s="84"/>
    </row>
    <row r="43" spans="1:13">
      <c r="A43" s="84"/>
      <c r="B43" s="507"/>
      <c r="C43" s="507"/>
      <c r="D43" s="507"/>
      <c r="E43" s="507"/>
      <c r="F43" s="507"/>
      <c r="G43" s="507"/>
      <c r="H43" s="507"/>
      <c r="I43" s="507"/>
      <c r="J43" s="507"/>
      <c r="K43" s="507"/>
      <c r="L43" s="507"/>
      <c r="M43" s="84"/>
    </row>
    <row r="44" spans="1:13">
      <c r="A44" s="84"/>
      <c r="B44" s="507"/>
      <c r="C44" s="507"/>
      <c r="D44" s="507"/>
      <c r="E44" s="507"/>
      <c r="F44" s="507"/>
      <c r="G44" s="507"/>
      <c r="H44" s="507"/>
      <c r="I44" s="507"/>
      <c r="J44" s="507"/>
      <c r="K44" s="507"/>
      <c r="L44" s="507"/>
    </row>
    <row r="45" spans="1:13">
      <c r="A45" s="84"/>
      <c r="B45" s="507"/>
      <c r="C45" s="507"/>
      <c r="D45" s="507"/>
      <c r="E45" s="507"/>
      <c r="F45" s="507"/>
      <c r="G45" s="507"/>
      <c r="H45" s="507"/>
      <c r="I45" s="507"/>
      <c r="J45" s="507"/>
      <c r="K45" s="507"/>
      <c r="L45" s="507"/>
    </row>
    <row r="46" spans="1:13">
      <c r="A46" s="84"/>
      <c r="B46" s="507"/>
      <c r="C46" s="507"/>
      <c r="D46" s="507"/>
      <c r="E46" s="507"/>
      <c r="F46" s="507"/>
      <c r="G46" s="507"/>
      <c r="H46" s="507"/>
      <c r="I46" s="507"/>
      <c r="J46" s="507"/>
      <c r="K46" s="507"/>
      <c r="L46" s="507"/>
    </row>
    <row r="47" spans="1:13">
      <c r="A47" s="84"/>
      <c r="B47" s="507"/>
      <c r="C47" s="507"/>
      <c r="D47" s="507"/>
      <c r="E47" s="507"/>
      <c r="F47" s="507"/>
      <c r="G47" s="507"/>
      <c r="H47" s="507"/>
      <c r="I47" s="507"/>
      <c r="J47" s="507"/>
      <c r="K47" s="507"/>
      <c r="L47" s="507"/>
    </row>
    <row r="48" spans="1:13">
      <c r="A48" s="84"/>
      <c r="B48" s="507"/>
      <c r="C48" s="507"/>
      <c r="D48" s="507"/>
      <c r="E48" s="507"/>
      <c r="F48" s="507"/>
      <c r="G48" s="507"/>
      <c r="H48" s="507"/>
      <c r="I48" s="507"/>
      <c r="J48" s="507"/>
      <c r="K48" s="507"/>
      <c r="L48" s="507"/>
    </row>
    <row r="49" spans="1:12">
      <c r="A49" s="84"/>
      <c r="B49" s="507"/>
      <c r="C49" s="507"/>
      <c r="D49" s="507"/>
      <c r="E49" s="507"/>
      <c r="F49" s="507"/>
      <c r="G49" s="507"/>
      <c r="H49" s="507"/>
      <c r="I49" s="507"/>
      <c r="J49" s="507"/>
      <c r="K49" s="507"/>
      <c r="L49" s="507"/>
    </row>
    <row r="50" spans="1:12">
      <c r="A50" s="84"/>
      <c r="B50" s="507"/>
      <c r="C50" s="507"/>
      <c r="D50" s="507"/>
      <c r="E50" s="507"/>
      <c r="F50" s="507"/>
      <c r="G50" s="507"/>
      <c r="H50" s="507"/>
      <c r="I50" s="507"/>
      <c r="J50" s="507"/>
      <c r="K50" s="507"/>
      <c r="L50" s="507"/>
    </row>
    <row r="51" spans="1:12">
      <c r="A51" s="84"/>
      <c r="B51" s="507"/>
      <c r="C51" s="507"/>
      <c r="D51" s="507"/>
      <c r="E51" s="507"/>
      <c r="F51" s="507"/>
      <c r="G51" s="507"/>
      <c r="H51" s="507"/>
      <c r="I51" s="507"/>
      <c r="J51" s="507"/>
      <c r="K51" s="507"/>
      <c r="L51" s="507"/>
    </row>
    <row r="52" spans="1:12">
      <c r="A52" s="84"/>
      <c r="B52" s="507"/>
      <c r="C52" s="507"/>
      <c r="D52" s="507"/>
      <c r="E52" s="507"/>
      <c r="F52" s="507"/>
      <c r="G52" s="507"/>
      <c r="H52" s="507"/>
      <c r="I52" s="507"/>
      <c r="J52" s="507"/>
      <c r="K52" s="507"/>
      <c r="L52" s="507"/>
    </row>
    <row r="53" spans="1:12">
      <c r="A53" s="84"/>
      <c r="B53" s="507"/>
      <c r="C53" s="507"/>
      <c r="D53" s="507"/>
      <c r="E53" s="507"/>
      <c r="F53" s="507"/>
      <c r="G53" s="507"/>
      <c r="H53" s="507"/>
      <c r="I53" s="507"/>
      <c r="J53" s="507"/>
      <c r="K53" s="507"/>
      <c r="L53" s="507"/>
    </row>
    <row r="54" spans="1:12">
      <c r="A54" s="84"/>
      <c r="B54" s="507"/>
      <c r="C54" s="507"/>
      <c r="D54" s="507"/>
      <c r="E54" s="507"/>
      <c r="F54" s="507"/>
      <c r="G54" s="507"/>
      <c r="H54" s="507"/>
      <c r="I54" s="507"/>
      <c r="J54" s="507"/>
      <c r="K54" s="507"/>
      <c r="L54" s="507"/>
    </row>
    <row r="55" spans="1:12">
      <c r="A55" s="84"/>
      <c r="B55" s="507"/>
      <c r="C55" s="507"/>
      <c r="D55" s="507"/>
      <c r="E55" s="507"/>
      <c r="F55" s="507"/>
      <c r="G55" s="507"/>
      <c r="H55" s="507"/>
      <c r="I55" s="507"/>
      <c r="J55" s="507"/>
      <c r="K55" s="507"/>
      <c r="L55" s="507"/>
    </row>
    <row r="56" spans="1:12">
      <c r="A56" s="84"/>
      <c r="B56" s="507"/>
      <c r="C56" s="507"/>
      <c r="D56" s="507"/>
      <c r="E56" s="507"/>
      <c r="F56" s="507"/>
      <c r="G56" s="507"/>
      <c r="H56" s="507"/>
      <c r="I56" s="507"/>
      <c r="J56" s="507"/>
      <c r="K56" s="507"/>
      <c r="L56" s="507"/>
    </row>
    <row r="57" spans="1:12">
      <c r="A57" s="84"/>
      <c r="B57" s="507"/>
      <c r="C57" s="507"/>
      <c r="D57" s="507"/>
      <c r="E57" s="507"/>
      <c r="F57" s="507"/>
      <c r="G57" s="507"/>
      <c r="H57" s="507"/>
      <c r="I57" s="507"/>
      <c r="J57" s="507"/>
      <c r="K57" s="507"/>
      <c r="L57" s="507"/>
    </row>
    <row r="58" spans="1:12">
      <c r="A58" s="84"/>
      <c r="B58" s="507"/>
      <c r="C58" s="507"/>
      <c r="D58" s="507"/>
      <c r="E58" s="507"/>
      <c r="F58" s="507"/>
      <c r="G58" s="507"/>
      <c r="H58" s="507"/>
      <c r="I58" s="507"/>
      <c r="J58" s="507"/>
      <c r="K58" s="507"/>
      <c r="L58" s="507"/>
    </row>
    <row r="59" spans="1:12">
      <c r="A59" s="84"/>
      <c r="B59" s="507"/>
      <c r="C59" s="507"/>
      <c r="D59" s="507"/>
      <c r="E59" s="507"/>
      <c r="F59" s="507"/>
      <c r="G59" s="507"/>
      <c r="H59" s="507"/>
      <c r="I59" s="507"/>
      <c r="J59" s="507"/>
      <c r="K59" s="507"/>
    </row>
    <row r="60" spans="1:12">
      <c r="A60" s="84"/>
      <c r="B60" s="507"/>
      <c r="C60" s="507"/>
      <c r="D60" s="507"/>
      <c r="E60" s="507"/>
      <c r="F60" s="507"/>
      <c r="G60" s="507"/>
      <c r="H60" s="507"/>
      <c r="I60" s="507"/>
      <c r="J60" s="507"/>
      <c r="K60" s="507"/>
    </row>
  </sheetData>
  <sheetProtection algorithmName="SHA-512" hashValue="n/SG5o8+bPNB0d4b4AbhUfYf69msItZAkpZX6bGd9JYBJA1rYrCGwHglRPYUmE8oX9xR4HwMdgy7SgjY4096ZA==" saltValue="G/uSl4zYe/iu5NIjYuUSrw==" spinCount="100000" sheet="1" formatCells="0" formatRows="0"/>
  <customSheetViews>
    <customSheetView guid="{7FD99AA4-5903-494A-9F09-AEC84FBFFB84}" fitToPage="1">
      <selection activeCell="A15" sqref="A15"/>
      <pageMargins left="0.70866141732283472" right="0.70866141732283472" top="0.74803149606299213" bottom="0.74803149606299213" header="0.31496062992125984" footer="0.31496062992125984"/>
      <pageSetup paperSize="9" scale="79" orientation="portrait" r:id="rId1"/>
      <headerFooter>
        <oddFooter>&amp;C&amp;A</oddFooter>
      </headerFooter>
    </customSheetView>
    <customSheetView guid="{44A2B057-7D30-4594-817B-0DBCD9A92E4A}" fitToPage="1">
      <selection activeCell="A15" sqref="A15"/>
      <pageMargins left="0.70866141732283472" right="0.70866141732283472" top="0.74803149606299213" bottom="0.74803149606299213" header="0.31496062992125984" footer="0.31496062992125984"/>
      <pageSetup paperSize="9" scale="7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7" orientation="portrait" r:id="rId3"/>
  <headerFooter>
    <oddFooter>&amp;C&amp;A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X123"/>
  <sheetViews>
    <sheetView zoomScale="85" zoomScaleNormal="85" workbookViewId="0">
      <selection activeCell="A9" sqref="A9"/>
    </sheetView>
  </sheetViews>
  <sheetFormatPr defaultColWidth="6.77734375" defaultRowHeight="12.75"/>
  <cols>
    <col min="1" max="1" width="35.77734375" style="952" customWidth="1"/>
    <col min="2" max="2" width="11.109375" style="952" customWidth="1"/>
    <col min="3" max="3" width="0.88671875" style="952" customWidth="1"/>
    <col min="4" max="4" width="11.109375" style="998" customWidth="1"/>
    <col min="5" max="5" width="0.88671875" style="952" customWidth="1"/>
    <col min="6" max="6" width="11.109375" style="952" customWidth="1"/>
    <col min="7" max="7" width="0.88671875" style="952" customWidth="1"/>
    <col min="8" max="8" width="11.109375" style="952" customWidth="1"/>
    <col min="9" max="9" width="0.88671875" style="952" customWidth="1"/>
    <col min="10" max="10" width="11.109375" style="952" customWidth="1"/>
    <col min="11" max="11" width="0.88671875" style="952" customWidth="1"/>
    <col min="12" max="12" width="11.109375" style="952" customWidth="1"/>
    <col min="13" max="13" width="0.88671875" style="952" customWidth="1"/>
    <col min="14" max="14" width="11.109375" style="952" customWidth="1"/>
    <col min="15" max="15" width="0.88671875" style="952" customWidth="1"/>
    <col min="16" max="16" width="11.109375" style="952" customWidth="1"/>
    <col min="17" max="17" width="0.88671875" style="952" customWidth="1"/>
    <col min="18" max="18" width="11.109375" style="952" customWidth="1"/>
    <col min="19" max="16384" width="6.77734375" style="952"/>
  </cols>
  <sheetData>
    <row r="1" spans="1:24">
      <c r="A1" s="3" t="str">
        <f>'1'!A1</f>
        <v>SWANSEA BAY UNIVERSITY HEALTH BOARD ANNUAL ACCOUNTS 2023-24</v>
      </c>
      <c r="U1" s="975"/>
      <c r="V1" s="975"/>
      <c r="W1" s="975"/>
      <c r="X1" s="975"/>
    </row>
    <row r="2" spans="1:24">
      <c r="A2" s="954"/>
      <c r="B2" s="955"/>
      <c r="C2" s="955"/>
      <c r="D2" s="999"/>
      <c r="E2" s="955"/>
      <c r="F2" s="955"/>
      <c r="G2" s="955"/>
      <c r="H2" s="955"/>
      <c r="I2" s="955"/>
      <c r="J2" s="955"/>
      <c r="K2" s="955"/>
      <c r="L2" s="955"/>
      <c r="M2" s="955"/>
      <c r="N2" s="955"/>
      <c r="O2" s="955"/>
      <c r="P2" s="955"/>
      <c r="Q2" s="955"/>
      <c r="R2" s="955"/>
      <c r="U2" s="975"/>
      <c r="V2" s="975"/>
      <c r="W2" s="975"/>
      <c r="X2" s="975"/>
    </row>
    <row r="3" spans="1:24">
      <c r="B3" s="19"/>
      <c r="C3" s="19"/>
      <c r="D3" s="1000"/>
      <c r="E3" s="52"/>
      <c r="F3" s="19"/>
      <c r="G3" s="19"/>
      <c r="H3" s="19"/>
      <c r="I3" s="19"/>
      <c r="J3" s="19"/>
      <c r="K3" s="19"/>
      <c r="L3" s="19"/>
      <c r="M3" s="19"/>
      <c r="N3" s="19"/>
      <c r="O3" s="52"/>
      <c r="P3" s="19"/>
      <c r="Q3" s="19"/>
      <c r="R3" s="19"/>
      <c r="U3" s="975"/>
      <c r="V3" s="975"/>
      <c r="W3" s="975"/>
      <c r="X3" s="975"/>
    </row>
    <row r="4" spans="1:24">
      <c r="A4" s="3" t="s">
        <v>1553</v>
      </c>
      <c r="B4" s="19"/>
      <c r="C4" s="19"/>
      <c r="D4" s="1000"/>
      <c r="E4" s="19"/>
      <c r="F4" s="19"/>
      <c r="G4" s="19"/>
      <c r="H4" s="19"/>
      <c r="I4" s="19"/>
      <c r="J4" s="19"/>
      <c r="K4" s="956"/>
      <c r="L4" s="19"/>
      <c r="M4" s="19"/>
      <c r="N4" s="19"/>
      <c r="O4" s="52"/>
      <c r="P4" s="19"/>
      <c r="Q4" s="52"/>
      <c r="R4" s="19"/>
      <c r="U4" s="975"/>
      <c r="V4" s="975"/>
      <c r="W4" s="975"/>
      <c r="X4" s="975"/>
    </row>
    <row r="5" spans="1:24">
      <c r="A5" s="3"/>
      <c r="B5" s="120"/>
      <c r="C5" s="19"/>
      <c r="D5" s="1001"/>
      <c r="E5" s="19"/>
      <c r="F5" s="120"/>
      <c r="G5" s="52"/>
      <c r="H5" s="120"/>
      <c r="I5" s="36"/>
      <c r="J5" s="120"/>
      <c r="K5" s="36"/>
      <c r="L5" s="120"/>
      <c r="M5" s="19"/>
      <c r="N5" s="120"/>
      <c r="O5" s="19"/>
      <c r="P5" s="120"/>
      <c r="Q5" s="19"/>
      <c r="R5" s="120"/>
      <c r="U5" s="975"/>
      <c r="V5" s="975"/>
      <c r="W5" s="975"/>
      <c r="X5" s="975"/>
    </row>
    <row r="6" spans="1:24" ht="69" customHeight="1">
      <c r="A6" s="3"/>
      <c r="B6" s="19"/>
      <c r="C6" s="19"/>
      <c r="D6" s="1000"/>
      <c r="E6" s="19"/>
      <c r="F6" s="19"/>
      <c r="G6" s="52"/>
      <c r="H6" s="19"/>
      <c r="I6" s="36"/>
      <c r="J6" s="19"/>
      <c r="K6" s="36"/>
      <c r="L6" s="19"/>
      <c r="M6" s="19"/>
      <c r="N6" s="19"/>
      <c r="O6" s="19"/>
      <c r="P6" s="19"/>
      <c r="Q6" s="19"/>
      <c r="R6" s="19"/>
      <c r="U6" s="975"/>
      <c r="V6" s="975"/>
      <c r="W6" s="975"/>
      <c r="X6" s="975"/>
    </row>
    <row r="7" spans="1:24">
      <c r="A7" s="43"/>
      <c r="B7" s="2"/>
      <c r="C7" s="2"/>
      <c r="D7" s="1002"/>
      <c r="E7" s="2"/>
      <c r="F7" s="2"/>
      <c r="G7" s="2"/>
      <c r="H7" s="2"/>
      <c r="I7" s="2"/>
      <c r="J7" s="2"/>
      <c r="K7" s="2"/>
      <c r="L7" s="2"/>
      <c r="M7" s="2"/>
      <c r="N7" s="2"/>
      <c r="O7" s="2"/>
      <c r="P7" s="2"/>
      <c r="Q7" s="2"/>
      <c r="R7" s="2"/>
      <c r="U7" s="975"/>
      <c r="V7" s="975"/>
      <c r="W7" s="975"/>
      <c r="X7" s="975"/>
    </row>
    <row r="8" spans="1:24">
      <c r="A8" s="69"/>
      <c r="B8" s="43"/>
      <c r="C8" s="43"/>
      <c r="D8" s="1002"/>
      <c r="E8" s="43"/>
      <c r="F8" s="43"/>
      <c r="G8" s="43"/>
      <c r="H8" s="43"/>
      <c r="I8" s="43"/>
      <c r="J8" s="43"/>
      <c r="K8" s="43"/>
      <c r="L8" s="43"/>
      <c r="M8" s="43"/>
      <c r="N8" s="43"/>
      <c r="O8" s="43"/>
      <c r="P8" s="43"/>
      <c r="Q8" s="43"/>
      <c r="R8" s="43"/>
      <c r="U8" s="975"/>
      <c r="V8" s="975"/>
      <c r="W8" s="975"/>
      <c r="X8" s="975"/>
    </row>
    <row r="9" spans="1:24">
      <c r="A9" s="2"/>
      <c r="B9" s="19"/>
      <c r="C9" s="19"/>
      <c r="D9" s="1003" t="s">
        <v>219</v>
      </c>
      <c r="E9" s="36"/>
      <c r="F9" s="36"/>
      <c r="G9" s="36"/>
      <c r="H9" s="36"/>
      <c r="I9" s="36"/>
      <c r="J9" s="36"/>
      <c r="K9" s="36"/>
      <c r="L9" s="36"/>
      <c r="M9" s="19"/>
      <c r="N9" s="36"/>
      <c r="O9" s="19"/>
      <c r="P9" s="36"/>
      <c r="Q9" s="19"/>
      <c r="R9" s="36"/>
      <c r="U9" s="975"/>
      <c r="V9" s="975"/>
      <c r="W9" s="975"/>
      <c r="X9" s="975"/>
    </row>
    <row r="10" spans="1:24">
      <c r="A10" s="2"/>
      <c r="B10" s="19"/>
      <c r="C10" s="19"/>
      <c r="D10" s="1003" t="s">
        <v>1494</v>
      </c>
      <c r="E10" s="49"/>
      <c r="F10" s="36"/>
      <c r="G10" s="36"/>
      <c r="H10" s="36"/>
      <c r="I10" s="36"/>
      <c r="J10" s="36" t="s">
        <v>382</v>
      </c>
      <c r="K10" s="36"/>
      <c r="L10" s="36" t="s">
        <v>122</v>
      </c>
      <c r="M10" s="36"/>
      <c r="N10" s="36" t="s">
        <v>383</v>
      </c>
      <c r="O10" s="49"/>
      <c r="P10" s="36" t="s">
        <v>384</v>
      </c>
      <c r="Q10" s="36"/>
      <c r="R10" s="36"/>
      <c r="U10" s="975"/>
      <c r="V10" s="975"/>
      <c r="W10" s="975"/>
      <c r="X10" s="975"/>
    </row>
    <row r="11" spans="1:24">
      <c r="A11" s="2"/>
      <c r="B11" s="36" t="s">
        <v>219</v>
      </c>
      <c r="C11" s="36"/>
      <c r="D11" s="1003" t="s">
        <v>1495</v>
      </c>
      <c r="E11" s="36"/>
      <c r="F11" s="36" t="s">
        <v>428</v>
      </c>
      <c r="G11" s="36"/>
      <c r="H11" s="36" t="s">
        <v>235</v>
      </c>
      <c r="I11" s="36"/>
      <c r="J11" s="36" t="s">
        <v>386</v>
      </c>
      <c r="K11" s="957"/>
      <c r="L11" s="36" t="s">
        <v>387</v>
      </c>
      <c r="M11" s="36"/>
      <c r="N11" s="36" t="s">
        <v>388</v>
      </c>
      <c r="O11" s="49"/>
      <c r="P11" s="36" t="s">
        <v>389</v>
      </c>
      <c r="Q11" s="49"/>
      <c r="R11" s="36" t="s">
        <v>106</v>
      </c>
      <c r="U11" s="975"/>
      <c r="V11" s="975"/>
      <c r="W11" s="975"/>
      <c r="X11" s="975"/>
    </row>
    <row r="12" spans="1:24">
      <c r="A12" s="3" t="s">
        <v>1589</v>
      </c>
      <c r="B12" s="119" t="s">
        <v>22</v>
      </c>
      <c r="C12" s="36"/>
      <c r="D12" s="1004" t="s">
        <v>22</v>
      </c>
      <c r="E12" s="36"/>
      <c r="F12" s="119" t="s">
        <v>22</v>
      </c>
      <c r="G12" s="36"/>
      <c r="H12" s="119" t="s">
        <v>22</v>
      </c>
      <c r="I12" s="36"/>
      <c r="J12" s="119" t="s">
        <v>22</v>
      </c>
      <c r="K12" s="36"/>
      <c r="L12" s="119" t="s">
        <v>22</v>
      </c>
      <c r="M12" s="36"/>
      <c r="N12" s="119" t="s">
        <v>22</v>
      </c>
      <c r="O12" s="36"/>
      <c r="P12" s="119" t="s">
        <v>22</v>
      </c>
      <c r="Q12" s="36"/>
      <c r="R12" s="119" t="s">
        <v>22</v>
      </c>
      <c r="U12" s="975"/>
      <c r="V12" s="975"/>
      <c r="W12" s="975"/>
      <c r="X12" s="975"/>
    </row>
    <row r="13" spans="1:24">
      <c r="U13" s="975"/>
      <c r="V13" s="975"/>
      <c r="W13" s="975"/>
      <c r="X13" s="975"/>
    </row>
    <row r="14" spans="1:24">
      <c r="A14" s="114"/>
      <c r="R14" s="998"/>
      <c r="U14" s="975"/>
      <c r="V14" s="975"/>
      <c r="W14" s="975"/>
      <c r="X14" s="975"/>
    </row>
    <row r="15" spans="1:24">
      <c r="A15" s="114" t="s">
        <v>1496</v>
      </c>
      <c r="B15" s="360">
        <f>'45'!B28</f>
        <v>0</v>
      </c>
      <c r="C15" s="1071"/>
      <c r="D15" s="360">
        <f>'45'!D28</f>
        <v>16224</v>
      </c>
      <c r="E15" s="1071"/>
      <c r="F15" s="360">
        <f>'45'!F28</f>
        <v>0</v>
      </c>
      <c r="G15" s="1071"/>
      <c r="H15" s="360">
        <f>'45'!H28</f>
        <v>0</v>
      </c>
      <c r="I15" s="1071"/>
      <c r="J15" s="360">
        <f>'45'!J28</f>
        <v>1250</v>
      </c>
      <c r="K15" s="1071"/>
      <c r="L15" s="360">
        <f>'45'!L28</f>
        <v>903</v>
      </c>
      <c r="M15" s="1071"/>
      <c r="N15" s="360">
        <f>'45'!N28</f>
        <v>1101</v>
      </c>
      <c r="O15" s="1071"/>
      <c r="P15" s="360">
        <f>'45'!P28</f>
        <v>0</v>
      </c>
      <c r="Q15" s="1023"/>
      <c r="R15" s="348">
        <f>SUM(B15:P15)</f>
        <v>19478</v>
      </c>
      <c r="U15" s="975"/>
      <c r="V15" s="975"/>
      <c r="W15" s="975"/>
      <c r="X15" s="975"/>
    </row>
    <row r="16" spans="1:24">
      <c r="A16" s="78" t="s">
        <v>1568</v>
      </c>
      <c r="B16" s="1021">
        <v>0</v>
      </c>
      <c r="C16" s="1022"/>
      <c r="D16" s="1021">
        <v>0</v>
      </c>
      <c r="E16" s="1022"/>
      <c r="F16" s="1021">
        <v>0</v>
      </c>
      <c r="G16" s="1022"/>
      <c r="H16" s="1021">
        <v>0</v>
      </c>
      <c r="I16" s="1022"/>
      <c r="J16" s="1021">
        <v>0</v>
      </c>
      <c r="K16" s="1022"/>
      <c r="L16" s="1021">
        <v>0</v>
      </c>
      <c r="M16" s="1022"/>
      <c r="N16" s="1021">
        <v>0</v>
      </c>
      <c r="O16" s="1022"/>
      <c r="P16" s="1021">
        <v>0</v>
      </c>
      <c r="Q16" s="1023"/>
      <c r="R16" s="348">
        <f>SUM(B16:P16)</f>
        <v>0</v>
      </c>
      <c r="U16" s="975"/>
      <c r="V16" s="975"/>
      <c r="W16" s="975"/>
      <c r="X16" s="975"/>
    </row>
    <row r="17" spans="1:24">
      <c r="A17" s="78" t="s">
        <v>1468</v>
      </c>
      <c r="B17" s="1021">
        <v>0</v>
      </c>
      <c r="C17" s="1022"/>
      <c r="D17" s="1021">
        <v>0</v>
      </c>
      <c r="E17" s="1022"/>
      <c r="F17" s="1021">
        <v>0</v>
      </c>
      <c r="G17" s="1022"/>
      <c r="H17" s="1021">
        <v>0</v>
      </c>
      <c r="I17" s="1022"/>
      <c r="J17" s="1021">
        <v>0</v>
      </c>
      <c r="K17" s="1022"/>
      <c r="L17" s="1021">
        <v>0</v>
      </c>
      <c r="M17" s="1022"/>
      <c r="N17" s="1021">
        <v>0</v>
      </c>
      <c r="O17" s="1022"/>
      <c r="P17" s="1021">
        <v>0</v>
      </c>
      <c r="Q17" s="1023"/>
      <c r="R17" s="348">
        <f t="shared" ref="R17:R27" si="0">SUM(B17:P17)</f>
        <v>0</v>
      </c>
      <c r="U17" s="975"/>
      <c r="V17" s="975"/>
      <c r="W17" s="975"/>
      <c r="X17" s="975"/>
    </row>
    <row r="18" spans="1:24">
      <c r="A18" s="78" t="s">
        <v>1469</v>
      </c>
      <c r="B18" s="1021">
        <v>0</v>
      </c>
      <c r="C18" s="1022"/>
      <c r="D18" s="1021">
        <v>0</v>
      </c>
      <c r="E18" s="1022"/>
      <c r="F18" s="1021">
        <v>0</v>
      </c>
      <c r="G18" s="1022"/>
      <c r="H18" s="1021">
        <v>0</v>
      </c>
      <c r="I18" s="1022"/>
      <c r="J18" s="1021">
        <v>0</v>
      </c>
      <c r="K18" s="1024"/>
      <c r="L18" s="1021">
        <v>0</v>
      </c>
      <c r="M18" s="1024"/>
      <c r="N18" s="1021">
        <v>0</v>
      </c>
      <c r="O18" s="1022"/>
      <c r="P18" s="1021">
        <v>0</v>
      </c>
      <c r="Q18" s="1023"/>
      <c r="R18" s="348">
        <f t="shared" si="0"/>
        <v>0</v>
      </c>
      <c r="U18" s="975"/>
      <c r="V18" s="975"/>
      <c r="W18" s="975"/>
      <c r="X18" s="975"/>
    </row>
    <row r="19" spans="1:24">
      <c r="A19" s="114" t="s">
        <v>1001</v>
      </c>
      <c r="B19" s="1025">
        <f>SUM(B15:B18)</f>
        <v>0</v>
      </c>
      <c r="C19" s="1023"/>
      <c r="D19" s="1025">
        <f>SUM(D15:D18)</f>
        <v>16224</v>
      </c>
      <c r="E19" s="1023"/>
      <c r="F19" s="1025">
        <f>SUM(F15:F18)</f>
        <v>0</v>
      </c>
      <c r="G19" s="1023"/>
      <c r="H19" s="1025">
        <f>SUM(H15:H18)</f>
        <v>0</v>
      </c>
      <c r="I19" s="1023"/>
      <c r="J19" s="1025">
        <f>SUM(J15:J18)</f>
        <v>1250</v>
      </c>
      <c r="K19" s="1026"/>
      <c r="L19" s="1025">
        <f>SUM(L15:L18)</f>
        <v>903</v>
      </c>
      <c r="M19" s="1026"/>
      <c r="N19" s="1025">
        <f>SUM(N15:N18)</f>
        <v>1101</v>
      </c>
      <c r="O19" s="1023"/>
      <c r="P19" s="1025">
        <f>SUM(P15:P18)</f>
        <v>0</v>
      </c>
      <c r="Q19" s="1023"/>
      <c r="R19" s="1025">
        <f t="shared" si="0"/>
        <v>19478</v>
      </c>
      <c r="U19" s="975"/>
      <c r="V19" s="975"/>
      <c r="W19" s="975"/>
      <c r="X19" s="975"/>
    </row>
    <row r="20" spans="1:24">
      <c r="A20" s="2" t="s">
        <v>482</v>
      </c>
      <c r="B20" s="1021">
        <v>0</v>
      </c>
      <c r="C20" s="1022"/>
      <c r="D20" s="1021">
        <v>16158</v>
      </c>
      <c r="E20" s="1022"/>
      <c r="F20" s="1021">
        <v>0</v>
      </c>
      <c r="G20" s="1022"/>
      <c r="H20" s="1021">
        <v>0</v>
      </c>
      <c r="I20" s="1022"/>
      <c r="J20" s="1021">
        <v>2616</v>
      </c>
      <c r="K20" s="1022"/>
      <c r="L20" s="1021">
        <v>121</v>
      </c>
      <c r="M20" s="1022"/>
      <c r="N20" s="1021">
        <v>0</v>
      </c>
      <c r="O20" s="1022"/>
      <c r="P20" s="1021">
        <v>0</v>
      </c>
      <c r="Q20" s="1023"/>
      <c r="R20" s="348">
        <f t="shared" si="0"/>
        <v>18895</v>
      </c>
      <c r="U20" s="975"/>
      <c r="V20" s="975"/>
      <c r="W20" s="975"/>
      <c r="X20" s="975"/>
    </row>
    <row r="21" spans="1:24">
      <c r="A21" s="2" t="s">
        <v>221</v>
      </c>
      <c r="B21" s="1021">
        <v>0</v>
      </c>
      <c r="C21" s="1022"/>
      <c r="D21" s="1021">
        <v>0</v>
      </c>
      <c r="E21" s="1022"/>
      <c r="F21" s="1021">
        <v>0</v>
      </c>
      <c r="G21" s="1022"/>
      <c r="H21" s="1021">
        <v>0</v>
      </c>
      <c r="I21" s="1022"/>
      <c r="J21" s="1021">
        <v>0</v>
      </c>
      <c r="K21" s="1022"/>
      <c r="L21" s="1021">
        <v>0</v>
      </c>
      <c r="M21" s="1022"/>
      <c r="N21" s="1021">
        <v>0</v>
      </c>
      <c r="O21" s="1022"/>
      <c r="P21" s="1021">
        <v>0</v>
      </c>
      <c r="Q21" s="1023"/>
      <c r="R21" s="348">
        <f t="shared" si="0"/>
        <v>0</v>
      </c>
      <c r="U21" s="975"/>
      <c r="V21" s="975"/>
      <c r="W21" s="975"/>
      <c r="X21" s="975"/>
    </row>
    <row r="22" spans="1:24">
      <c r="A22" s="406" t="s">
        <v>1705</v>
      </c>
      <c r="B22" s="1021">
        <v>0</v>
      </c>
      <c r="C22" s="1022"/>
      <c r="D22" s="1021">
        <v>-420</v>
      </c>
      <c r="E22" s="1022"/>
      <c r="F22" s="1021">
        <v>0</v>
      </c>
      <c r="G22" s="1022"/>
      <c r="H22" s="1021">
        <v>0</v>
      </c>
      <c r="I22" s="1022"/>
      <c r="J22" s="1021">
        <v>0</v>
      </c>
      <c r="K22" s="1022"/>
      <c r="L22" s="1021">
        <v>0</v>
      </c>
      <c r="M22" s="1022"/>
      <c r="N22" s="1021">
        <v>0</v>
      </c>
      <c r="O22" s="1022"/>
      <c r="P22" s="1021">
        <v>0</v>
      </c>
      <c r="Q22" s="1023"/>
      <c r="R22" s="348">
        <f t="shared" si="0"/>
        <v>-420</v>
      </c>
      <c r="U22" s="975"/>
      <c r="V22" s="975"/>
      <c r="W22" s="975"/>
      <c r="X22" s="975"/>
    </row>
    <row r="23" spans="1:24">
      <c r="A23" s="2" t="s">
        <v>222</v>
      </c>
      <c r="B23" s="1021">
        <v>0</v>
      </c>
      <c r="C23" s="1022"/>
      <c r="D23" s="1021">
        <v>0</v>
      </c>
      <c r="E23" s="1022"/>
      <c r="F23" s="1021">
        <v>0</v>
      </c>
      <c r="G23" s="1022"/>
      <c r="H23" s="1021">
        <v>0</v>
      </c>
      <c r="I23" s="1022"/>
      <c r="J23" s="1021">
        <v>0</v>
      </c>
      <c r="K23" s="1022"/>
      <c r="L23" s="1021">
        <v>0</v>
      </c>
      <c r="M23" s="1022"/>
      <c r="N23" s="1021">
        <v>0</v>
      </c>
      <c r="O23" s="1022"/>
      <c r="P23" s="1021">
        <v>0</v>
      </c>
      <c r="Q23" s="1023"/>
      <c r="R23" s="348">
        <f t="shared" si="0"/>
        <v>0</v>
      </c>
      <c r="U23" s="975"/>
      <c r="V23" s="975"/>
      <c r="W23" s="975"/>
      <c r="X23" s="975"/>
    </row>
    <row r="24" spans="1:24">
      <c r="A24" s="2" t="s">
        <v>223</v>
      </c>
      <c r="B24" s="1021">
        <v>0</v>
      </c>
      <c r="C24" s="1022"/>
      <c r="D24" s="1021">
        <v>0</v>
      </c>
      <c r="E24" s="1022"/>
      <c r="F24" s="1021">
        <v>0</v>
      </c>
      <c r="G24" s="1022"/>
      <c r="H24" s="1021">
        <v>0</v>
      </c>
      <c r="I24" s="1022"/>
      <c r="J24" s="1021">
        <v>0</v>
      </c>
      <c r="K24" s="1022"/>
      <c r="L24" s="1021">
        <v>0</v>
      </c>
      <c r="M24" s="1022"/>
      <c r="N24" s="1021">
        <v>0</v>
      </c>
      <c r="O24" s="1022"/>
      <c r="P24" s="1021">
        <v>0</v>
      </c>
      <c r="Q24" s="1023"/>
      <c r="R24" s="348">
        <f t="shared" si="0"/>
        <v>0</v>
      </c>
      <c r="U24" s="975"/>
      <c r="V24" s="975"/>
      <c r="W24" s="975"/>
      <c r="X24" s="975"/>
    </row>
    <row r="25" spans="1:24">
      <c r="A25" s="2" t="s">
        <v>457</v>
      </c>
      <c r="B25" s="1021">
        <v>0</v>
      </c>
      <c r="C25" s="1022"/>
      <c r="D25" s="1021">
        <v>0</v>
      </c>
      <c r="E25" s="1022"/>
      <c r="F25" s="1021">
        <v>0</v>
      </c>
      <c r="G25" s="1022"/>
      <c r="H25" s="1021">
        <v>0</v>
      </c>
      <c r="I25" s="1022"/>
      <c r="J25" s="1021">
        <v>0</v>
      </c>
      <c r="K25" s="1022"/>
      <c r="L25" s="1021">
        <v>0</v>
      </c>
      <c r="M25" s="1022"/>
      <c r="N25" s="1021">
        <v>0</v>
      </c>
      <c r="O25" s="1022"/>
      <c r="P25" s="1021">
        <v>0</v>
      </c>
      <c r="Q25" s="1023"/>
      <c r="R25" s="348">
        <f t="shared" si="0"/>
        <v>0</v>
      </c>
      <c r="U25" s="975"/>
      <c r="V25" s="975"/>
      <c r="W25" s="975"/>
      <c r="X25" s="975"/>
    </row>
    <row r="26" spans="1:24">
      <c r="A26" s="2" t="s">
        <v>8</v>
      </c>
      <c r="B26" s="1021">
        <v>0</v>
      </c>
      <c r="C26" s="1022"/>
      <c r="D26" s="1021">
        <v>0</v>
      </c>
      <c r="E26" s="1022"/>
      <c r="F26" s="1021">
        <v>0</v>
      </c>
      <c r="G26" s="1022"/>
      <c r="H26" s="1021">
        <v>0</v>
      </c>
      <c r="I26" s="1022"/>
      <c r="J26" s="1021">
        <v>0</v>
      </c>
      <c r="K26" s="1022"/>
      <c r="L26" s="1021">
        <v>0</v>
      </c>
      <c r="M26" s="1022"/>
      <c r="N26" s="1021">
        <v>0</v>
      </c>
      <c r="O26" s="1022"/>
      <c r="P26" s="1021">
        <v>0</v>
      </c>
      <c r="Q26" s="1023"/>
      <c r="R26" s="348">
        <f t="shared" si="0"/>
        <v>0</v>
      </c>
      <c r="U26" s="975"/>
      <c r="V26" s="975"/>
      <c r="W26" s="975"/>
      <c r="X26" s="975"/>
    </row>
    <row r="27" spans="1:24">
      <c r="A27" s="2" t="s">
        <v>1470</v>
      </c>
      <c r="B27" s="1021">
        <v>0</v>
      </c>
      <c r="C27" s="1022"/>
      <c r="D27" s="1021">
        <v>0</v>
      </c>
      <c r="E27" s="1022"/>
      <c r="F27" s="1021">
        <v>0</v>
      </c>
      <c r="G27" s="1022"/>
      <c r="H27" s="1021">
        <v>0</v>
      </c>
      <c r="I27" s="1022"/>
      <c r="J27" s="1021">
        <v>-75</v>
      </c>
      <c r="K27" s="1022"/>
      <c r="L27" s="1021">
        <v>-137</v>
      </c>
      <c r="M27" s="1022"/>
      <c r="N27" s="1021">
        <v>0</v>
      </c>
      <c r="O27" s="1022"/>
      <c r="P27" s="1021">
        <v>0</v>
      </c>
      <c r="Q27" s="1023"/>
      <c r="R27" s="348">
        <f t="shared" si="0"/>
        <v>-212</v>
      </c>
      <c r="U27" s="975"/>
      <c r="V27" s="975"/>
      <c r="W27" s="975"/>
      <c r="X27" s="975"/>
    </row>
    <row r="28" spans="1:24">
      <c r="A28" s="114" t="s">
        <v>1497</v>
      </c>
      <c r="B28" s="1025">
        <f>SUM(B19:B27)</f>
        <v>0</v>
      </c>
      <c r="C28" s="1023"/>
      <c r="D28" s="1025">
        <f>SUM(D19:D27)</f>
        <v>31962</v>
      </c>
      <c r="E28" s="1023"/>
      <c r="F28" s="1025">
        <f>SUM(F19:F27)</f>
        <v>0</v>
      </c>
      <c r="G28" s="1023"/>
      <c r="H28" s="1025">
        <f>SUM(H19:H27)</f>
        <v>0</v>
      </c>
      <c r="I28" s="1023"/>
      <c r="J28" s="1025">
        <f>SUM(J19:J27)</f>
        <v>3791</v>
      </c>
      <c r="K28" s="1026"/>
      <c r="L28" s="1025">
        <f>SUM(L19:L27)</f>
        <v>887</v>
      </c>
      <c r="M28" s="1026"/>
      <c r="N28" s="1025">
        <f>SUM(N19:N27)</f>
        <v>1101</v>
      </c>
      <c r="O28" s="1026"/>
      <c r="P28" s="1025">
        <f>SUM(P19:P27)</f>
        <v>0</v>
      </c>
      <c r="Q28" s="1026"/>
      <c r="R28" s="1025">
        <f>SUM(R19:R27)</f>
        <v>37741</v>
      </c>
      <c r="U28" s="975"/>
      <c r="V28" s="975"/>
      <c r="W28" s="975"/>
      <c r="X28" s="975"/>
    </row>
    <row r="29" spans="1:24">
      <c r="A29" s="3"/>
      <c r="B29" s="1023"/>
      <c r="C29" s="1023"/>
      <c r="D29" s="1026"/>
      <c r="E29" s="1023"/>
      <c r="F29" s="1023"/>
      <c r="G29" s="1023"/>
      <c r="H29" s="1023"/>
      <c r="I29" s="1023"/>
      <c r="J29" s="1023"/>
      <c r="K29" s="1023"/>
      <c r="L29" s="1023"/>
      <c r="M29" s="1023"/>
      <c r="N29" s="1023"/>
      <c r="O29" s="1023"/>
      <c r="P29" s="1023"/>
      <c r="Q29" s="1023"/>
      <c r="R29" s="348"/>
      <c r="U29" s="975"/>
      <c r="V29" s="975"/>
      <c r="W29" s="975"/>
      <c r="X29" s="975"/>
    </row>
    <row r="30" spans="1:24">
      <c r="A30" s="111" t="s">
        <v>1498</v>
      </c>
      <c r="B30" s="360">
        <f>'45'!B43</f>
        <v>0</v>
      </c>
      <c r="C30" s="1022"/>
      <c r="D30" s="360">
        <f>'45'!D43</f>
        <v>1686</v>
      </c>
      <c r="E30" s="1022"/>
      <c r="F30" s="360">
        <f>'45'!F43</f>
        <v>0</v>
      </c>
      <c r="G30" s="1022"/>
      <c r="H30" s="360">
        <f>'45'!H43</f>
        <v>0</v>
      </c>
      <c r="I30" s="1022"/>
      <c r="J30" s="360">
        <f>'45'!J43</f>
        <v>398</v>
      </c>
      <c r="K30" s="1022"/>
      <c r="L30" s="360">
        <f>'45'!L43</f>
        <v>315</v>
      </c>
      <c r="M30" s="1022"/>
      <c r="N30" s="360">
        <f>'45'!N43</f>
        <v>277</v>
      </c>
      <c r="O30" s="1022"/>
      <c r="P30" s="360">
        <f>'45'!P43</f>
        <v>0</v>
      </c>
      <c r="Q30" s="1023"/>
      <c r="R30" s="348">
        <f>SUM(B30:P30)</f>
        <v>2676</v>
      </c>
      <c r="U30" s="975"/>
      <c r="V30" s="975"/>
      <c r="W30" s="975"/>
      <c r="X30" s="975"/>
    </row>
    <row r="31" spans="1:24">
      <c r="A31" s="78" t="s">
        <v>1468</v>
      </c>
      <c r="B31" s="1021">
        <v>0</v>
      </c>
      <c r="C31" s="1022"/>
      <c r="D31" s="1021">
        <v>0</v>
      </c>
      <c r="E31" s="1022"/>
      <c r="F31" s="1021">
        <v>0</v>
      </c>
      <c r="G31" s="1022"/>
      <c r="H31" s="1021">
        <v>0</v>
      </c>
      <c r="I31" s="1022"/>
      <c r="J31" s="1021">
        <v>0</v>
      </c>
      <c r="K31" s="1022"/>
      <c r="L31" s="1021">
        <v>0</v>
      </c>
      <c r="M31" s="1022"/>
      <c r="N31" s="1021">
        <v>0</v>
      </c>
      <c r="O31" s="1022"/>
      <c r="P31" s="1021">
        <v>0</v>
      </c>
      <c r="Q31" s="1023"/>
      <c r="R31" s="348">
        <f>SUM(B31:P31)</f>
        <v>0</v>
      </c>
      <c r="U31" s="975"/>
      <c r="V31" s="975"/>
      <c r="W31" s="975"/>
      <c r="X31" s="975"/>
    </row>
    <row r="32" spans="1:24">
      <c r="A32" s="78" t="s">
        <v>1469</v>
      </c>
      <c r="B32" s="1021">
        <v>0</v>
      </c>
      <c r="C32" s="1022"/>
      <c r="D32" s="1021">
        <v>0</v>
      </c>
      <c r="E32" s="1022"/>
      <c r="F32" s="1021">
        <v>0</v>
      </c>
      <c r="G32" s="1022"/>
      <c r="H32" s="1021">
        <v>0</v>
      </c>
      <c r="I32" s="1022"/>
      <c r="J32" s="1021">
        <v>0</v>
      </c>
      <c r="K32" s="1022"/>
      <c r="L32" s="1021">
        <v>0</v>
      </c>
      <c r="M32" s="1022"/>
      <c r="N32" s="1021">
        <v>0</v>
      </c>
      <c r="O32" s="1022"/>
      <c r="P32" s="1021">
        <v>0</v>
      </c>
      <c r="Q32" s="1023"/>
      <c r="R32" s="348">
        <f>SUM(B32:P32)</f>
        <v>0</v>
      </c>
      <c r="U32" s="975"/>
      <c r="V32" s="975"/>
      <c r="W32" s="975"/>
      <c r="X32" s="975"/>
    </row>
    <row r="33" spans="1:24">
      <c r="A33" s="111" t="s">
        <v>983</v>
      </c>
      <c r="B33" s="1025">
        <f>SUM(B30:B32)</f>
        <v>0</v>
      </c>
      <c r="C33" s="1023"/>
      <c r="D33" s="1025">
        <f>SUM(D30:D32)</f>
        <v>1686</v>
      </c>
      <c r="E33" s="1023"/>
      <c r="F33" s="1025">
        <f>SUM(F30:F32)</f>
        <v>0</v>
      </c>
      <c r="G33" s="1023"/>
      <c r="H33" s="1025">
        <f>SUM(H30:H32)</f>
        <v>0</v>
      </c>
      <c r="I33" s="1023"/>
      <c r="J33" s="1025">
        <f>SUM(J30:J32)</f>
        <v>398</v>
      </c>
      <c r="K33" s="1023"/>
      <c r="L33" s="1025">
        <f>SUM(L30:L32)</f>
        <v>315</v>
      </c>
      <c r="M33" s="1023"/>
      <c r="N33" s="1025">
        <f>SUM(N30:N32)</f>
        <v>277</v>
      </c>
      <c r="O33" s="1023"/>
      <c r="P33" s="1025">
        <f>SUM(P30:P32)</f>
        <v>0</v>
      </c>
      <c r="Q33" s="1023"/>
      <c r="R33" s="1025">
        <f>SUM(R30:R32)</f>
        <v>2676</v>
      </c>
      <c r="U33" s="975"/>
      <c r="V33" s="975"/>
      <c r="W33" s="975"/>
      <c r="X33" s="975"/>
    </row>
    <row r="34" spans="1:24">
      <c r="A34" s="2" t="s">
        <v>1472</v>
      </c>
      <c r="B34" s="1021">
        <v>0</v>
      </c>
      <c r="C34" s="1022"/>
      <c r="D34" s="1021">
        <v>0</v>
      </c>
      <c r="E34" s="1022"/>
      <c r="F34" s="1021">
        <v>0</v>
      </c>
      <c r="G34" s="1022"/>
      <c r="H34" s="1021">
        <v>0</v>
      </c>
      <c r="I34" s="1022"/>
      <c r="J34" s="1021">
        <v>0</v>
      </c>
      <c r="K34" s="1022"/>
      <c r="L34" s="1021">
        <v>0</v>
      </c>
      <c r="M34" s="1022"/>
      <c r="N34" s="1021">
        <v>0</v>
      </c>
      <c r="O34" s="1022"/>
      <c r="P34" s="1021">
        <v>0</v>
      </c>
      <c r="Q34" s="1023"/>
      <c r="R34" s="348">
        <f t="shared" ref="R34:R42" si="1">SUM(B34:P34)</f>
        <v>0</v>
      </c>
      <c r="U34" s="975"/>
      <c r="V34" s="975"/>
      <c r="W34" s="975"/>
      <c r="X34" s="975"/>
    </row>
    <row r="35" spans="1:24">
      <c r="A35" s="2" t="s">
        <v>984</v>
      </c>
      <c r="B35" s="1021">
        <v>0</v>
      </c>
      <c r="C35" s="1022"/>
      <c r="D35" s="1021">
        <v>0</v>
      </c>
      <c r="E35" s="1022"/>
      <c r="F35" s="1021">
        <v>0</v>
      </c>
      <c r="G35" s="1022"/>
      <c r="H35" s="1021">
        <v>0</v>
      </c>
      <c r="I35" s="1022"/>
      <c r="J35" s="1021">
        <v>0</v>
      </c>
      <c r="K35" s="1022"/>
      <c r="L35" s="1021">
        <v>0</v>
      </c>
      <c r="M35" s="1022"/>
      <c r="N35" s="1021">
        <v>0</v>
      </c>
      <c r="O35" s="1022"/>
      <c r="P35" s="1021">
        <v>0</v>
      </c>
      <c r="Q35" s="1023"/>
      <c r="R35" s="348">
        <f t="shared" si="1"/>
        <v>0</v>
      </c>
      <c r="U35" s="975"/>
      <c r="V35" s="975"/>
      <c r="W35" s="975"/>
      <c r="X35" s="975"/>
    </row>
    <row r="36" spans="1:24">
      <c r="A36" s="406" t="s">
        <v>1705</v>
      </c>
      <c r="B36" s="1021">
        <v>0</v>
      </c>
      <c r="C36" s="1022"/>
      <c r="D36" s="1021">
        <v>-77</v>
      </c>
      <c r="E36" s="1022"/>
      <c r="F36" s="1021">
        <v>0</v>
      </c>
      <c r="G36" s="1022"/>
      <c r="H36" s="1021">
        <v>0</v>
      </c>
      <c r="I36" s="1022"/>
      <c r="J36" s="1021">
        <v>0</v>
      </c>
      <c r="K36" s="1022"/>
      <c r="L36" s="1021">
        <v>0</v>
      </c>
      <c r="M36" s="1022"/>
      <c r="N36" s="1021">
        <v>0</v>
      </c>
      <c r="O36" s="1022"/>
      <c r="P36" s="1021">
        <v>0</v>
      </c>
      <c r="Q36" s="1023"/>
      <c r="R36" s="348">
        <f t="shared" si="1"/>
        <v>-77</v>
      </c>
      <c r="U36" s="975"/>
      <c r="V36" s="975"/>
      <c r="W36" s="975"/>
      <c r="X36" s="975"/>
    </row>
    <row r="37" spans="1:24">
      <c r="A37" s="2" t="s">
        <v>222</v>
      </c>
      <c r="B37" s="1021">
        <v>0</v>
      </c>
      <c r="C37" s="1022"/>
      <c r="D37" s="1021">
        <v>0</v>
      </c>
      <c r="E37" s="1022"/>
      <c r="F37" s="1021">
        <v>0</v>
      </c>
      <c r="G37" s="1022"/>
      <c r="H37" s="1021">
        <v>0</v>
      </c>
      <c r="I37" s="1022"/>
      <c r="J37" s="1021">
        <v>0</v>
      </c>
      <c r="K37" s="1022"/>
      <c r="L37" s="1021">
        <v>0</v>
      </c>
      <c r="M37" s="1022"/>
      <c r="N37" s="1021">
        <v>0</v>
      </c>
      <c r="O37" s="1022"/>
      <c r="P37" s="1021">
        <v>0</v>
      </c>
      <c r="Q37" s="1023"/>
      <c r="R37" s="348">
        <f t="shared" si="1"/>
        <v>0</v>
      </c>
      <c r="U37" s="975"/>
      <c r="V37" s="975"/>
      <c r="W37" s="975"/>
      <c r="X37" s="975"/>
    </row>
    <row r="38" spans="1:24">
      <c r="A38" s="2" t="s">
        <v>223</v>
      </c>
      <c r="B38" s="1021">
        <v>0</v>
      </c>
      <c r="C38" s="1022"/>
      <c r="D38" s="1021">
        <v>0</v>
      </c>
      <c r="E38" s="1022"/>
      <c r="F38" s="1021">
        <v>0</v>
      </c>
      <c r="G38" s="1022"/>
      <c r="H38" s="1021">
        <v>0</v>
      </c>
      <c r="I38" s="1022"/>
      <c r="J38" s="1021">
        <v>0</v>
      </c>
      <c r="K38" s="1022"/>
      <c r="L38" s="1021">
        <v>0</v>
      </c>
      <c r="M38" s="1022"/>
      <c r="N38" s="1021">
        <v>0</v>
      </c>
      <c r="O38" s="1022"/>
      <c r="P38" s="1021">
        <v>0</v>
      </c>
      <c r="Q38" s="1023"/>
      <c r="R38" s="348">
        <f t="shared" si="1"/>
        <v>0</v>
      </c>
      <c r="U38" s="975"/>
      <c r="V38" s="975"/>
      <c r="W38" s="975"/>
      <c r="X38" s="975"/>
    </row>
    <row r="39" spans="1:24">
      <c r="A39" s="2" t="s">
        <v>457</v>
      </c>
      <c r="B39" s="1021">
        <v>0</v>
      </c>
      <c r="C39" s="1022"/>
      <c r="D39" s="1021">
        <v>0</v>
      </c>
      <c r="E39" s="1022"/>
      <c r="F39" s="1021">
        <v>0</v>
      </c>
      <c r="G39" s="1022"/>
      <c r="H39" s="1021">
        <v>0</v>
      </c>
      <c r="I39" s="1022"/>
      <c r="J39" s="1021">
        <v>0</v>
      </c>
      <c r="K39" s="1022"/>
      <c r="L39" s="1021">
        <v>0</v>
      </c>
      <c r="M39" s="1022"/>
      <c r="N39" s="1021">
        <v>0</v>
      </c>
      <c r="O39" s="1022"/>
      <c r="P39" s="1021">
        <v>0</v>
      </c>
      <c r="Q39" s="1023"/>
      <c r="R39" s="348">
        <f t="shared" si="1"/>
        <v>0</v>
      </c>
      <c r="U39" s="975"/>
      <c r="V39" s="975"/>
      <c r="W39" s="975"/>
      <c r="X39" s="975"/>
    </row>
    <row r="40" spans="1:24">
      <c r="A40" s="2" t="s">
        <v>8</v>
      </c>
      <c r="B40" s="1021">
        <v>0</v>
      </c>
      <c r="C40" s="1022"/>
      <c r="D40" s="1021">
        <v>0</v>
      </c>
      <c r="E40" s="1022"/>
      <c r="F40" s="1021">
        <v>0</v>
      </c>
      <c r="G40" s="1022"/>
      <c r="H40" s="1021">
        <v>0</v>
      </c>
      <c r="I40" s="1022"/>
      <c r="J40" s="1021">
        <v>0</v>
      </c>
      <c r="K40" s="1022"/>
      <c r="L40" s="1021">
        <v>0</v>
      </c>
      <c r="M40" s="1022"/>
      <c r="N40" s="1021">
        <v>0</v>
      </c>
      <c r="O40" s="1022"/>
      <c r="P40" s="1021">
        <v>0</v>
      </c>
      <c r="Q40" s="1023"/>
      <c r="R40" s="348">
        <f t="shared" si="1"/>
        <v>0</v>
      </c>
      <c r="U40" s="975"/>
      <c r="V40" s="975"/>
      <c r="W40" s="975"/>
      <c r="X40" s="975"/>
    </row>
    <row r="41" spans="1:24">
      <c r="A41" s="2" t="s">
        <v>1470</v>
      </c>
      <c r="B41" s="1021">
        <v>0</v>
      </c>
      <c r="C41" s="1022"/>
      <c r="D41" s="1021">
        <v>0</v>
      </c>
      <c r="E41" s="1022"/>
      <c r="F41" s="1021">
        <v>0</v>
      </c>
      <c r="G41" s="1022"/>
      <c r="H41" s="1021">
        <v>0</v>
      </c>
      <c r="I41" s="1022"/>
      <c r="J41" s="1021">
        <v>-75</v>
      </c>
      <c r="K41" s="1022"/>
      <c r="L41" s="1021">
        <v>-137</v>
      </c>
      <c r="M41" s="1022"/>
      <c r="N41" s="1021">
        <v>0</v>
      </c>
      <c r="O41" s="1022"/>
      <c r="P41" s="1021">
        <v>0</v>
      </c>
      <c r="Q41" s="1023"/>
      <c r="R41" s="348">
        <f t="shared" si="1"/>
        <v>-212</v>
      </c>
      <c r="U41" s="975"/>
      <c r="V41" s="975"/>
      <c r="W41" s="975"/>
      <c r="X41" s="975"/>
    </row>
    <row r="42" spans="1:24">
      <c r="A42" s="2" t="s">
        <v>227</v>
      </c>
      <c r="B42" s="1021">
        <v>0</v>
      </c>
      <c r="C42" s="1022"/>
      <c r="D42" s="1021">
        <v>3065</v>
      </c>
      <c r="E42" s="1022"/>
      <c r="F42" s="1021">
        <v>0</v>
      </c>
      <c r="G42" s="1022"/>
      <c r="H42" s="1021">
        <v>0</v>
      </c>
      <c r="I42" s="1022"/>
      <c r="J42" s="1021">
        <v>739</v>
      </c>
      <c r="K42" s="1022"/>
      <c r="L42" s="1021">
        <v>255</v>
      </c>
      <c r="M42" s="1022"/>
      <c r="N42" s="1021">
        <v>26</v>
      </c>
      <c r="O42" s="1022"/>
      <c r="P42" s="1021">
        <v>0</v>
      </c>
      <c r="Q42" s="1023"/>
      <c r="R42" s="348">
        <f t="shared" si="1"/>
        <v>4085</v>
      </c>
      <c r="U42" s="975"/>
      <c r="V42" s="975"/>
      <c r="W42" s="975"/>
      <c r="X42" s="975"/>
    </row>
    <row r="43" spans="1:24">
      <c r="A43" s="114" t="s">
        <v>1497</v>
      </c>
      <c r="B43" s="1025">
        <f>SUM(B33:B42)</f>
        <v>0</v>
      </c>
      <c r="C43" s="1023"/>
      <c r="D43" s="1025">
        <f>SUM(D33:D42)</f>
        <v>4674</v>
      </c>
      <c r="E43" s="1023"/>
      <c r="F43" s="1025">
        <f>SUM(F33:F42)</f>
        <v>0</v>
      </c>
      <c r="G43" s="1023"/>
      <c r="H43" s="1025">
        <f>SUM(H33:H42)</f>
        <v>0</v>
      </c>
      <c r="I43" s="1023"/>
      <c r="J43" s="1025">
        <f>SUM(J33:J42)</f>
        <v>1062</v>
      </c>
      <c r="K43" s="1026"/>
      <c r="L43" s="1025">
        <f>SUM(L33:L42)</f>
        <v>433</v>
      </c>
      <c r="M43" s="1026"/>
      <c r="N43" s="1025">
        <f>SUM(N33:N42)</f>
        <v>303</v>
      </c>
      <c r="O43" s="1023"/>
      <c r="P43" s="1025">
        <f>SUM(P33:P42)</f>
        <v>0</v>
      </c>
      <c r="Q43" s="1023"/>
      <c r="R43" s="1025">
        <f>SUM(B43:P43)</f>
        <v>6472</v>
      </c>
      <c r="U43" s="975"/>
      <c r="V43" s="975"/>
      <c r="W43" s="975"/>
      <c r="X43" s="975"/>
    </row>
    <row r="44" spans="1:24">
      <c r="A44" s="4"/>
      <c r="B44" s="1023"/>
      <c r="C44" s="1023"/>
      <c r="D44" s="1026"/>
      <c r="E44" s="1023"/>
      <c r="F44" s="1023"/>
      <c r="G44" s="1023"/>
      <c r="H44" s="1023"/>
      <c r="I44" s="1023"/>
      <c r="J44" s="1023"/>
      <c r="K44" s="1023"/>
      <c r="L44" s="1023"/>
      <c r="M44" s="1023"/>
      <c r="N44" s="1023"/>
      <c r="O44" s="1023"/>
      <c r="P44" s="1023"/>
      <c r="Q44" s="1023"/>
      <c r="R44" s="348"/>
      <c r="U44" s="975"/>
      <c r="V44" s="975"/>
      <c r="W44" s="975"/>
      <c r="X44" s="975"/>
    </row>
    <row r="45" spans="1:24">
      <c r="A45" s="4" t="s">
        <v>1005</v>
      </c>
      <c r="B45" s="348">
        <f>B19-B33</f>
        <v>0</v>
      </c>
      <c r="C45" s="1023"/>
      <c r="D45" s="348">
        <f>D19-D33</f>
        <v>14538</v>
      </c>
      <c r="E45" s="1023"/>
      <c r="F45" s="348">
        <f>F19-F33</f>
        <v>0</v>
      </c>
      <c r="G45" s="1023"/>
      <c r="H45" s="348">
        <f>H19-H33</f>
        <v>0</v>
      </c>
      <c r="I45" s="1023"/>
      <c r="J45" s="348">
        <f>J19-J33</f>
        <v>852</v>
      </c>
      <c r="K45" s="1026"/>
      <c r="L45" s="348">
        <f>L19-L33</f>
        <v>588</v>
      </c>
      <c r="M45" s="1026"/>
      <c r="N45" s="348">
        <f>N19-N33</f>
        <v>824</v>
      </c>
      <c r="O45" s="1026"/>
      <c r="P45" s="348">
        <f>P19-P33</f>
        <v>0</v>
      </c>
      <c r="Q45" s="1026"/>
      <c r="R45" s="348">
        <f>SUM(B45:P45)</f>
        <v>16802</v>
      </c>
      <c r="U45" s="975"/>
      <c r="V45" s="975"/>
      <c r="W45" s="975"/>
      <c r="X45" s="975"/>
    </row>
    <row r="46" spans="1:24">
      <c r="A46" s="4"/>
      <c r="B46" s="1023"/>
      <c r="C46" s="1023"/>
      <c r="D46" s="1026"/>
      <c r="E46" s="1023"/>
      <c r="F46" s="1023"/>
      <c r="G46" s="1023"/>
      <c r="H46" s="1023"/>
      <c r="I46" s="1023"/>
      <c r="J46" s="1026"/>
      <c r="K46" s="1026"/>
      <c r="L46" s="1026"/>
      <c r="M46" s="1026"/>
      <c r="N46" s="1026"/>
      <c r="O46" s="1026"/>
      <c r="P46" s="1026"/>
      <c r="Q46" s="1026"/>
      <c r="R46" s="348"/>
      <c r="U46" s="975"/>
      <c r="V46" s="975"/>
      <c r="W46" s="975"/>
      <c r="X46" s="975"/>
    </row>
    <row r="47" spans="1:24">
      <c r="A47" s="114" t="s">
        <v>1499</v>
      </c>
      <c r="B47" s="348">
        <f>B28-B43</f>
        <v>0</v>
      </c>
      <c r="C47" s="1023"/>
      <c r="D47" s="348">
        <f>D28-D43</f>
        <v>27288</v>
      </c>
      <c r="E47" s="1023"/>
      <c r="F47" s="348">
        <f>F28-F43</f>
        <v>0</v>
      </c>
      <c r="G47" s="1023"/>
      <c r="H47" s="348">
        <f>H28-H43</f>
        <v>0</v>
      </c>
      <c r="I47" s="1023"/>
      <c r="J47" s="348">
        <f>J28-J43</f>
        <v>2729</v>
      </c>
      <c r="K47" s="1026"/>
      <c r="L47" s="348">
        <f>L28-L43</f>
        <v>454</v>
      </c>
      <c r="M47" s="1026"/>
      <c r="N47" s="348">
        <f>N28-N43</f>
        <v>798</v>
      </c>
      <c r="O47" s="1026"/>
      <c r="P47" s="348">
        <f>P28-P43</f>
        <v>0</v>
      </c>
      <c r="Q47" s="1026"/>
      <c r="R47" s="348">
        <f>SUM(B47:P47)</f>
        <v>31269</v>
      </c>
      <c r="U47" s="975"/>
      <c r="V47" s="975"/>
      <c r="W47" s="975"/>
      <c r="X47" s="975"/>
    </row>
    <row r="48" spans="1:24">
      <c r="A48" s="2"/>
      <c r="B48" s="1023"/>
      <c r="C48" s="1023"/>
      <c r="D48" s="1026"/>
      <c r="E48" s="1023"/>
      <c r="F48" s="1023"/>
      <c r="G48" s="1023"/>
      <c r="H48" s="1023"/>
      <c r="I48" s="1023"/>
      <c r="J48" s="1023"/>
      <c r="K48" s="1023"/>
      <c r="L48" s="1023"/>
      <c r="M48" s="1023"/>
      <c r="N48" s="1023"/>
      <c r="O48" s="1023"/>
      <c r="P48" s="1023"/>
      <c r="Q48" s="1023"/>
      <c r="R48" s="348"/>
      <c r="U48" s="975"/>
      <c r="V48" s="975"/>
      <c r="W48" s="975"/>
      <c r="X48" s="975"/>
    </row>
    <row r="49" spans="1:24">
      <c r="A49" s="2"/>
      <c r="B49" s="1027"/>
      <c r="C49" s="1027"/>
      <c r="D49" s="1028" t="s">
        <v>219</v>
      </c>
      <c r="E49" s="1029"/>
      <c r="F49" s="1029"/>
      <c r="G49" s="1029"/>
      <c r="H49" s="1029"/>
      <c r="I49" s="1029"/>
      <c r="J49" s="1029"/>
      <c r="K49" s="1029"/>
      <c r="L49" s="1029"/>
      <c r="M49" s="1027"/>
      <c r="N49" s="1029"/>
      <c r="O49" s="1027"/>
      <c r="P49" s="1029"/>
      <c r="Q49" s="1027"/>
      <c r="R49" s="348"/>
      <c r="U49" s="975"/>
      <c r="V49" s="975"/>
      <c r="W49" s="975"/>
      <c r="X49" s="975"/>
    </row>
    <row r="50" spans="1:24">
      <c r="A50" s="65" t="s">
        <v>1538</v>
      </c>
      <c r="B50" s="1027"/>
      <c r="C50" s="1027"/>
      <c r="D50" s="1028" t="s">
        <v>1494</v>
      </c>
      <c r="E50" s="1029"/>
      <c r="F50" s="1029"/>
      <c r="G50" s="1029"/>
      <c r="H50" s="1029"/>
      <c r="I50" s="1029"/>
      <c r="J50" s="1029" t="s">
        <v>382</v>
      </c>
      <c r="K50" s="1029"/>
      <c r="L50" s="1029" t="s">
        <v>122</v>
      </c>
      <c r="M50" s="1029"/>
      <c r="N50" s="1029" t="s">
        <v>383</v>
      </c>
      <c r="O50" s="1029"/>
      <c r="P50" s="1029" t="s">
        <v>384</v>
      </c>
      <c r="Q50" s="1029"/>
      <c r="R50" s="348"/>
      <c r="U50" s="975"/>
      <c r="V50" s="975"/>
      <c r="W50" s="975"/>
      <c r="X50" s="975"/>
    </row>
    <row r="51" spans="1:24">
      <c r="A51" s="65" t="s">
        <v>1547</v>
      </c>
      <c r="B51" s="1029" t="s">
        <v>219</v>
      </c>
      <c r="C51" s="1029"/>
      <c r="D51" s="1028" t="s">
        <v>1495</v>
      </c>
      <c r="E51" s="1029"/>
      <c r="F51" s="1029" t="s">
        <v>428</v>
      </c>
      <c r="G51" s="1029"/>
      <c r="H51" s="1029" t="s">
        <v>235</v>
      </c>
      <c r="I51" s="1029"/>
      <c r="J51" s="1029" t="s">
        <v>386</v>
      </c>
      <c r="K51" s="1030"/>
      <c r="L51" s="1029" t="s">
        <v>387</v>
      </c>
      <c r="M51" s="1029"/>
      <c r="N51" s="1029" t="s">
        <v>388</v>
      </c>
      <c r="O51" s="1029"/>
      <c r="P51" s="1029" t="s">
        <v>389</v>
      </c>
      <c r="Q51" s="1029"/>
      <c r="R51" s="348" t="s">
        <v>106</v>
      </c>
      <c r="U51" s="975"/>
      <c r="V51" s="975"/>
      <c r="W51" s="975"/>
      <c r="X51" s="975"/>
    </row>
    <row r="52" spans="1:24">
      <c r="A52" s="14"/>
      <c r="B52" s="1031" t="s">
        <v>22</v>
      </c>
      <c r="C52" s="1029"/>
      <c r="D52" s="1032" t="s">
        <v>22</v>
      </c>
      <c r="E52" s="1029"/>
      <c r="F52" s="1031" t="s">
        <v>22</v>
      </c>
      <c r="G52" s="1029"/>
      <c r="H52" s="1031" t="s">
        <v>22</v>
      </c>
      <c r="I52" s="1029"/>
      <c r="J52" s="1031" t="s">
        <v>22</v>
      </c>
      <c r="K52" s="1029"/>
      <c r="L52" s="1031" t="s">
        <v>22</v>
      </c>
      <c r="M52" s="1029"/>
      <c r="N52" s="1031" t="s">
        <v>22</v>
      </c>
      <c r="O52" s="1029"/>
      <c r="P52" s="1031" t="s">
        <v>22</v>
      </c>
      <c r="Q52" s="1029"/>
      <c r="R52" s="348" t="s">
        <v>22</v>
      </c>
      <c r="U52" s="975"/>
      <c r="V52" s="975"/>
      <c r="W52" s="975"/>
      <c r="X52" s="975"/>
    </row>
    <row r="53" spans="1:24">
      <c r="A53" s="2" t="s">
        <v>1539</v>
      </c>
      <c r="B53" s="1021">
        <v>0</v>
      </c>
      <c r="C53" s="1022"/>
      <c r="D53" s="1021">
        <v>0</v>
      </c>
      <c r="E53" s="1022"/>
      <c r="F53" s="1021">
        <v>0</v>
      </c>
      <c r="G53" s="1022"/>
      <c r="H53" s="1021">
        <v>0</v>
      </c>
      <c r="I53" s="1022"/>
      <c r="J53" s="1021">
        <v>0</v>
      </c>
      <c r="K53" s="1022"/>
      <c r="L53" s="1021">
        <v>0</v>
      </c>
      <c r="M53" s="1022"/>
      <c r="N53" s="1021">
        <v>0</v>
      </c>
      <c r="O53" s="1022"/>
      <c r="P53" s="1021">
        <v>0</v>
      </c>
      <c r="Q53" s="1023"/>
      <c r="R53" s="348">
        <f t="shared" ref="R53:R59" si="2">SUM(B53:P53)</f>
        <v>0</v>
      </c>
      <c r="U53" s="975"/>
      <c r="V53" s="975"/>
      <c r="W53" s="975"/>
      <c r="X53" s="975"/>
    </row>
    <row r="54" spans="1:24">
      <c r="A54" s="2" t="s">
        <v>1540</v>
      </c>
      <c r="B54" s="1021">
        <v>0</v>
      </c>
      <c r="C54" s="1022"/>
      <c r="D54" s="1021">
        <v>0</v>
      </c>
      <c r="E54" s="1022"/>
      <c r="F54" s="1021">
        <v>0</v>
      </c>
      <c r="G54" s="1022"/>
      <c r="H54" s="1021">
        <v>0</v>
      </c>
      <c r="I54" s="1022"/>
      <c r="J54" s="1021">
        <v>0</v>
      </c>
      <c r="K54" s="1022"/>
      <c r="L54" s="1021">
        <v>0</v>
      </c>
      <c r="M54" s="1022"/>
      <c r="N54" s="1021">
        <v>0</v>
      </c>
      <c r="O54" s="1022"/>
      <c r="P54" s="1021">
        <v>0</v>
      </c>
      <c r="Q54" s="1023"/>
      <c r="R54" s="348">
        <f t="shared" si="2"/>
        <v>0</v>
      </c>
      <c r="U54" s="975"/>
      <c r="V54" s="975"/>
      <c r="W54" s="975"/>
      <c r="X54" s="975"/>
    </row>
    <row r="55" spans="1:24">
      <c r="A55" s="2" t="s">
        <v>1541</v>
      </c>
      <c r="B55" s="1021">
        <v>0</v>
      </c>
      <c r="C55" s="1022"/>
      <c r="D55" s="1021">
        <v>937</v>
      </c>
      <c r="E55" s="1022"/>
      <c r="F55" s="1021">
        <v>0</v>
      </c>
      <c r="G55" s="1022"/>
      <c r="H55" s="1021">
        <v>0</v>
      </c>
      <c r="I55" s="1022"/>
      <c r="J55" s="1021">
        <v>0</v>
      </c>
      <c r="K55" s="1022"/>
      <c r="L55" s="1021">
        <v>0</v>
      </c>
      <c r="M55" s="1022"/>
      <c r="N55" s="1021">
        <v>0</v>
      </c>
      <c r="O55" s="1022"/>
      <c r="P55" s="1021">
        <v>0</v>
      </c>
      <c r="Q55" s="1023"/>
      <c r="R55" s="348">
        <f t="shared" si="2"/>
        <v>937</v>
      </c>
      <c r="U55" s="975"/>
      <c r="V55" s="975"/>
      <c r="W55" s="975"/>
      <c r="X55" s="975"/>
    </row>
    <row r="56" spans="1:24">
      <c r="A56" s="2" t="s">
        <v>1542</v>
      </c>
      <c r="B56" s="1021">
        <v>0</v>
      </c>
      <c r="C56" s="1022"/>
      <c r="D56" s="1021">
        <v>0</v>
      </c>
      <c r="E56" s="1022"/>
      <c r="F56" s="1021">
        <v>0</v>
      </c>
      <c r="G56" s="1022"/>
      <c r="H56" s="1021">
        <v>0</v>
      </c>
      <c r="I56" s="1022"/>
      <c r="J56" s="1021">
        <v>0</v>
      </c>
      <c r="K56" s="1022"/>
      <c r="L56" s="1021">
        <v>0</v>
      </c>
      <c r="M56" s="1022"/>
      <c r="N56" s="1021">
        <v>0</v>
      </c>
      <c r="O56" s="1022"/>
      <c r="P56" s="1021">
        <v>0</v>
      </c>
      <c r="Q56" s="1023"/>
      <c r="R56" s="348">
        <f t="shared" si="2"/>
        <v>0</v>
      </c>
      <c r="U56" s="975"/>
      <c r="V56" s="975"/>
      <c r="W56" s="975"/>
      <c r="X56" s="975"/>
    </row>
    <row r="57" spans="1:24">
      <c r="A57" s="2" t="s">
        <v>1579</v>
      </c>
      <c r="B57" s="1021">
        <v>0</v>
      </c>
      <c r="C57" s="1022"/>
      <c r="D57" s="1021">
        <v>0</v>
      </c>
      <c r="E57" s="1022"/>
      <c r="F57" s="1021">
        <v>0</v>
      </c>
      <c r="G57" s="1022"/>
      <c r="H57" s="1021">
        <v>0</v>
      </c>
      <c r="I57" s="1022"/>
      <c r="J57" s="1021">
        <v>0</v>
      </c>
      <c r="K57" s="1022"/>
      <c r="L57" s="1021">
        <v>0</v>
      </c>
      <c r="M57" s="1022"/>
      <c r="N57" s="1021">
        <v>0</v>
      </c>
      <c r="O57" s="1022"/>
      <c r="P57" s="1021">
        <v>0</v>
      </c>
      <c r="Q57" s="1023"/>
      <c r="R57" s="348">
        <f>SUM(B57:P57)</f>
        <v>0</v>
      </c>
      <c r="U57" s="975"/>
      <c r="V57" s="975"/>
      <c r="W57" s="975"/>
      <c r="X57" s="975"/>
    </row>
    <row r="58" spans="1:24">
      <c r="A58" s="2" t="s">
        <v>1543</v>
      </c>
      <c r="B58" s="1021">
        <v>0</v>
      </c>
      <c r="C58" s="1022"/>
      <c r="D58" s="1021">
        <v>26351</v>
      </c>
      <c r="E58" s="1022"/>
      <c r="F58" s="1021">
        <v>0</v>
      </c>
      <c r="G58" s="1022"/>
      <c r="H58" s="1021">
        <v>0</v>
      </c>
      <c r="I58" s="1022"/>
      <c r="J58" s="1021">
        <v>2729</v>
      </c>
      <c r="K58" s="1022"/>
      <c r="L58" s="1021">
        <v>454</v>
      </c>
      <c r="M58" s="1022"/>
      <c r="N58" s="1021">
        <v>798</v>
      </c>
      <c r="O58" s="1022"/>
      <c r="P58" s="1021">
        <v>0</v>
      </c>
      <c r="Q58" s="1023"/>
      <c r="R58" s="348">
        <f t="shared" si="2"/>
        <v>30332</v>
      </c>
      <c r="U58" s="975"/>
      <c r="V58" s="975"/>
      <c r="W58" s="975"/>
      <c r="X58" s="975"/>
    </row>
    <row r="59" spans="1:24">
      <c r="A59" s="65" t="s">
        <v>106</v>
      </c>
      <c r="B59" s="1025">
        <f>SUM(B53:B58)</f>
        <v>0</v>
      </c>
      <c r="C59" s="1023"/>
      <c r="D59" s="1025">
        <f>SUM(D53:D58)</f>
        <v>27288</v>
      </c>
      <c r="E59" s="1023"/>
      <c r="F59" s="1025">
        <f>SUM(F53:F58)</f>
        <v>0</v>
      </c>
      <c r="G59" s="1033"/>
      <c r="H59" s="1025">
        <f>SUM(H53:H58)</f>
        <v>0</v>
      </c>
      <c r="I59" s="1033"/>
      <c r="J59" s="1025">
        <f>SUM(J53:J58)</f>
        <v>2729</v>
      </c>
      <c r="K59" s="1033"/>
      <c r="L59" s="1025">
        <f>SUM(L53:L58)</f>
        <v>454</v>
      </c>
      <c r="M59" s="1033"/>
      <c r="N59" s="1025">
        <f>SUM(N53:N58)</f>
        <v>798</v>
      </c>
      <c r="O59" s="1033"/>
      <c r="P59" s="1025">
        <f>SUM(P53:P58)</f>
        <v>0</v>
      </c>
      <c r="Q59" s="1033"/>
      <c r="R59" s="1025">
        <f t="shared" si="2"/>
        <v>31269</v>
      </c>
      <c r="U59" s="975"/>
      <c r="V59" s="975"/>
      <c r="W59" s="975"/>
      <c r="X59" s="975"/>
    </row>
    <row r="60" spans="1:24">
      <c r="A60" s="14"/>
      <c r="B60" s="1023"/>
      <c r="C60" s="1023"/>
      <c r="D60" s="1026"/>
      <c r="E60" s="1023"/>
      <c r="F60" s="1023"/>
      <c r="G60" s="1023"/>
      <c r="H60" s="1023"/>
      <c r="I60" s="1023"/>
      <c r="J60" s="1023"/>
      <c r="K60" s="1023"/>
      <c r="L60" s="1023"/>
      <c r="M60" s="1023"/>
      <c r="N60" s="1023"/>
      <c r="O60" s="1023"/>
      <c r="P60" s="1023"/>
      <c r="Q60" s="1023"/>
      <c r="R60" s="1026"/>
      <c r="U60" s="975"/>
      <c r="V60" s="975"/>
      <c r="W60" s="975"/>
      <c r="X60" s="975"/>
    </row>
    <row r="61" spans="1:24">
      <c r="A61" s="14"/>
      <c r="R61" s="998"/>
      <c r="U61" s="975"/>
      <c r="V61" s="975"/>
      <c r="W61" s="975"/>
      <c r="X61" s="975"/>
    </row>
    <row r="62" spans="1:24">
      <c r="A62" s="14"/>
      <c r="R62" s="998"/>
      <c r="U62" s="975"/>
      <c r="V62" s="975"/>
      <c r="W62" s="975"/>
      <c r="X62" s="975"/>
    </row>
    <row r="63" spans="1:24">
      <c r="R63" s="998"/>
      <c r="U63" s="975"/>
      <c r="V63" s="975"/>
      <c r="W63" s="975"/>
      <c r="X63" s="975"/>
    </row>
    <row r="64" spans="1:24">
      <c r="A64" s="953"/>
      <c r="U64" s="975"/>
      <c r="V64" s="975"/>
      <c r="W64" s="975"/>
      <c r="X64" s="975"/>
    </row>
    <row r="65" spans="1:24" ht="46.5" customHeight="1">
      <c r="A65" s="953"/>
      <c r="U65" s="975"/>
      <c r="V65" s="975"/>
      <c r="W65" s="975"/>
      <c r="X65" s="975"/>
    </row>
    <row r="66" spans="1:24">
      <c r="U66" s="975"/>
      <c r="V66" s="975"/>
      <c r="W66" s="975"/>
      <c r="X66" s="975"/>
    </row>
    <row r="67" spans="1:24">
      <c r="U67" s="975"/>
      <c r="V67" s="975"/>
      <c r="W67" s="975"/>
      <c r="X67" s="975"/>
    </row>
    <row r="68" spans="1:24">
      <c r="U68" s="975"/>
      <c r="V68" s="975"/>
      <c r="W68" s="975"/>
      <c r="X68" s="975"/>
    </row>
    <row r="69" spans="1:24">
      <c r="U69" s="975"/>
      <c r="V69" s="975"/>
      <c r="W69" s="975"/>
      <c r="X69" s="975"/>
    </row>
    <row r="70" spans="1:24">
      <c r="U70" s="975"/>
      <c r="V70" s="975"/>
      <c r="W70" s="975"/>
      <c r="X70" s="975"/>
    </row>
    <row r="71" spans="1:24">
      <c r="U71" s="975"/>
      <c r="V71" s="975"/>
      <c r="W71" s="975"/>
      <c r="X71" s="975"/>
    </row>
    <row r="72" spans="1:24">
      <c r="U72" s="975"/>
      <c r="V72" s="975"/>
      <c r="W72" s="975"/>
      <c r="X72" s="975"/>
    </row>
    <row r="73" spans="1:24">
      <c r="U73" s="975"/>
      <c r="V73" s="975"/>
      <c r="W73" s="975"/>
      <c r="X73" s="975"/>
    </row>
    <row r="74" spans="1:24">
      <c r="U74" s="975"/>
      <c r="V74" s="975"/>
      <c r="W74" s="975"/>
      <c r="X74" s="975"/>
    </row>
    <row r="75" spans="1:24">
      <c r="U75" s="975"/>
      <c r="V75" s="975"/>
      <c r="W75" s="975"/>
      <c r="X75" s="975"/>
    </row>
    <row r="76" spans="1:24">
      <c r="U76" s="975"/>
      <c r="V76" s="975"/>
      <c r="W76" s="975"/>
      <c r="X76" s="975"/>
    </row>
    <row r="77" spans="1:24">
      <c r="U77" s="975"/>
      <c r="V77" s="975"/>
      <c r="W77" s="975"/>
      <c r="X77" s="975"/>
    </row>
    <row r="78" spans="1:24">
      <c r="U78" s="975"/>
      <c r="V78" s="975"/>
      <c r="W78" s="975"/>
      <c r="X78" s="975"/>
    </row>
    <row r="79" spans="1:24">
      <c r="A79" s="953"/>
      <c r="U79" s="975"/>
      <c r="V79" s="975"/>
      <c r="W79" s="975"/>
      <c r="X79" s="975"/>
    </row>
    <row r="80" spans="1:24">
      <c r="U80" s="975"/>
      <c r="V80" s="975"/>
      <c r="W80" s="975"/>
      <c r="X80" s="975"/>
    </row>
    <row r="81" spans="1:24">
      <c r="U81" s="975"/>
      <c r="V81" s="975"/>
      <c r="W81" s="975"/>
      <c r="X81" s="975"/>
    </row>
    <row r="82" spans="1:24">
      <c r="U82" s="975"/>
      <c r="V82" s="975"/>
      <c r="W82" s="975"/>
      <c r="X82" s="975"/>
    </row>
    <row r="83" spans="1:24">
      <c r="U83" s="975"/>
      <c r="V83" s="975"/>
      <c r="W83" s="975"/>
      <c r="X83" s="975"/>
    </row>
    <row r="84" spans="1:24">
      <c r="U84" s="975"/>
      <c r="V84" s="975"/>
      <c r="W84" s="975"/>
      <c r="X84" s="975"/>
    </row>
    <row r="85" spans="1:24">
      <c r="U85" s="975"/>
      <c r="V85" s="975"/>
      <c r="W85" s="975"/>
      <c r="X85" s="975"/>
    </row>
    <row r="86" spans="1:24">
      <c r="U86" s="975"/>
      <c r="V86" s="975"/>
      <c r="W86" s="975"/>
      <c r="X86" s="975"/>
    </row>
    <row r="87" spans="1:24">
      <c r="A87" s="953"/>
      <c r="U87" s="975"/>
      <c r="V87" s="975"/>
      <c r="W87" s="975"/>
      <c r="X87" s="975"/>
    </row>
    <row r="88" spans="1:24">
      <c r="U88" s="975"/>
      <c r="V88" s="975"/>
      <c r="W88" s="975"/>
      <c r="X88" s="975"/>
    </row>
    <row r="89" spans="1:24">
      <c r="U89" s="975"/>
      <c r="V89" s="975"/>
      <c r="W89" s="975"/>
      <c r="X89" s="975"/>
    </row>
    <row r="90" spans="1:24">
      <c r="U90" s="975"/>
      <c r="V90" s="975"/>
      <c r="W90" s="975"/>
      <c r="X90" s="975"/>
    </row>
    <row r="91" spans="1:24">
      <c r="U91" s="975"/>
      <c r="V91" s="975"/>
      <c r="W91" s="975"/>
      <c r="X91" s="975"/>
    </row>
    <row r="92" spans="1:24">
      <c r="U92" s="975"/>
      <c r="V92" s="975"/>
      <c r="W92" s="975"/>
      <c r="X92" s="975"/>
    </row>
    <row r="93" spans="1:24">
      <c r="U93" s="975"/>
      <c r="V93" s="975"/>
      <c r="W93" s="975"/>
      <c r="X93" s="975"/>
    </row>
    <row r="94" spans="1:24">
      <c r="U94" s="975"/>
      <c r="V94" s="975"/>
      <c r="W94" s="975"/>
      <c r="X94" s="975"/>
    </row>
    <row r="95" spans="1:24">
      <c r="U95" s="975"/>
      <c r="V95" s="975"/>
      <c r="W95" s="975"/>
      <c r="X95" s="975"/>
    </row>
    <row r="96" spans="1:24">
      <c r="U96" s="975"/>
      <c r="V96" s="975"/>
      <c r="W96" s="975"/>
      <c r="X96" s="975"/>
    </row>
    <row r="97" spans="21:24">
      <c r="U97" s="975"/>
      <c r="V97" s="975"/>
      <c r="W97" s="975"/>
      <c r="X97" s="975"/>
    </row>
    <row r="98" spans="21:24">
      <c r="U98" s="975"/>
      <c r="V98" s="975"/>
      <c r="W98" s="975"/>
      <c r="X98" s="975"/>
    </row>
    <row r="99" spans="21:24">
      <c r="U99" s="975"/>
      <c r="V99" s="975"/>
      <c r="W99" s="975"/>
      <c r="X99" s="975"/>
    </row>
    <row r="100" spans="21:24">
      <c r="U100" s="975"/>
      <c r="V100" s="975"/>
      <c r="W100" s="975"/>
      <c r="X100" s="975"/>
    </row>
    <row r="101" spans="21:24">
      <c r="U101" s="975"/>
      <c r="V101" s="975"/>
      <c r="W101" s="975"/>
      <c r="X101" s="975"/>
    </row>
    <row r="102" spans="21:24">
      <c r="U102" s="975"/>
      <c r="V102" s="975"/>
      <c r="W102" s="975"/>
      <c r="X102" s="975"/>
    </row>
    <row r="103" spans="21:24">
      <c r="U103" s="975"/>
      <c r="V103" s="975"/>
      <c r="W103" s="975"/>
      <c r="X103" s="975"/>
    </row>
    <row r="104" spans="21:24">
      <c r="U104" s="975"/>
      <c r="V104" s="975"/>
      <c r="W104" s="975"/>
      <c r="X104" s="975"/>
    </row>
    <row r="105" spans="21:24">
      <c r="U105" s="975"/>
      <c r="V105" s="975"/>
      <c r="W105" s="975"/>
      <c r="X105" s="975"/>
    </row>
    <row r="106" spans="21:24">
      <c r="U106" s="975"/>
      <c r="V106" s="975"/>
      <c r="W106" s="975"/>
      <c r="X106" s="975"/>
    </row>
    <row r="107" spans="21:24">
      <c r="U107" s="975"/>
      <c r="V107" s="975"/>
      <c r="W107" s="975"/>
      <c r="X107" s="975"/>
    </row>
    <row r="108" spans="21:24">
      <c r="U108" s="975"/>
      <c r="V108" s="975"/>
      <c r="W108" s="975"/>
      <c r="X108" s="975"/>
    </row>
    <row r="109" spans="21:24">
      <c r="U109" s="975"/>
      <c r="V109" s="975"/>
      <c r="W109" s="975"/>
      <c r="X109" s="975"/>
    </row>
    <row r="110" spans="21:24">
      <c r="U110" s="975"/>
      <c r="V110" s="975"/>
      <c r="W110" s="975"/>
      <c r="X110" s="975"/>
    </row>
    <row r="111" spans="21:24">
      <c r="U111" s="975"/>
      <c r="V111" s="975"/>
      <c r="W111" s="975"/>
      <c r="X111" s="975"/>
    </row>
    <row r="112" spans="21:24">
      <c r="U112" s="975"/>
      <c r="V112" s="975"/>
      <c r="W112" s="975"/>
      <c r="X112" s="975"/>
    </row>
    <row r="113" spans="21:24">
      <c r="U113" s="975"/>
      <c r="V113" s="975"/>
      <c r="W113" s="975"/>
      <c r="X113" s="975"/>
    </row>
    <row r="114" spans="21:24">
      <c r="U114" s="975"/>
      <c r="V114" s="975"/>
      <c r="W114" s="975"/>
      <c r="X114" s="975"/>
    </row>
    <row r="115" spans="21:24">
      <c r="U115" s="975"/>
      <c r="V115" s="975"/>
      <c r="W115" s="975"/>
      <c r="X115" s="975"/>
    </row>
    <row r="116" spans="21:24">
      <c r="U116" s="975"/>
      <c r="V116" s="975"/>
      <c r="W116" s="975"/>
      <c r="X116" s="975"/>
    </row>
    <row r="117" spans="21:24">
      <c r="U117" s="975"/>
      <c r="V117" s="975"/>
      <c r="W117" s="975"/>
      <c r="X117" s="975"/>
    </row>
    <row r="118" spans="21:24">
      <c r="U118" s="975"/>
      <c r="V118" s="975"/>
      <c r="W118" s="975"/>
      <c r="X118" s="975"/>
    </row>
    <row r="119" spans="21:24">
      <c r="U119" s="975"/>
      <c r="V119" s="975"/>
      <c r="W119" s="975"/>
      <c r="X119" s="975"/>
    </row>
    <row r="120" spans="21:24">
      <c r="U120" s="975"/>
      <c r="V120" s="975"/>
      <c r="W120" s="975"/>
      <c r="X120" s="975"/>
    </row>
    <row r="121" spans="21:24">
      <c r="U121" s="975"/>
      <c r="V121" s="975"/>
      <c r="W121" s="975"/>
      <c r="X121" s="975"/>
    </row>
    <row r="122" spans="21:24">
      <c r="U122" s="975"/>
      <c r="V122" s="975"/>
      <c r="W122" s="975"/>
      <c r="X122" s="975"/>
    </row>
    <row r="123" spans="21:24">
      <c r="U123" s="975"/>
      <c r="V123" s="975"/>
      <c r="W123" s="975"/>
      <c r="X123" s="975"/>
    </row>
  </sheetData>
  <sheetProtection algorithmName="SHA-512" hashValue="lMvxvlWIUb2BrDAwUjP7ZjmkxpC9PogOvfkCBWU3daWll10SCOsZNHZfEpJBJxZHaWP+mgIjrs1EvmzEmCOTmg==" saltValue="tPtfs+CyYVOGj/jRniw5dg==" spinCount="100000" sheet="1" formatCells="0" formatRows="0"/>
  <pageMargins left="0.7" right="0.7" top="0.75" bottom="0.75" header="0.3" footer="0.3"/>
  <pageSetup paperSize="9" scale="34" orientation="portrait" r:id="rId1"/>
  <headerFooter>
    <oddFooter>&amp;A</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3"/>
  <sheetViews>
    <sheetView topLeftCell="A25" workbookViewId="0">
      <selection activeCell="R24" sqref="R24"/>
    </sheetView>
  </sheetViews>
  <sheetFormatPr defaultColWidth="6.77734375" defaultRowHeight="12.75"/>
  <cols>
    <col min="1" max="1" width="35.77734375" style="952" customWidth="1"/>
    <col min="2" max="2" width="11.109375" style="1070" customWidth="1"/>
    <col min="3" max="3" width="0.88671875" style="952" customWidth="1"/>
    <col min="4" max="4" width="11.109375" style="1002" customWidth="1"/>
    <col min="5" max="5" width="0.88671875" style="952" customWidth="1"/>
    <col min="6" max="6" width="11.109375" style="1070" customWidth="1"/>
    <col min="7" max="7" width="0.88671875" style="952" customWidth="1"/>
    <col min="8" max="8" width="11.109375" style="1070" customWidth="1"/>
    <col min="9" max="9" width="0.88671875" style="952" customWidth="1"/>
    <col min="10" max="10" width="11.109375" style="1070" customWidth="1"/>
    <col min="11" max="11" width="0.88671875" style="952" customWidth="1"/>
    <col min="12" max="12" width="11.109375" style="1070" customWidth="1"/>
    <col min="13" max="13" width="0.88671875" style="952" customWidth="1"/>
    <col min="14" max="14" width="11.109375" style="1070" customWidth="1"/>
    <col min="15" max="15" width="0.88671875" style="952" customWidth="1"/>
    <col min="16" max="16" width="11.109375" style="1070" customWidth="1"/>
    <col min="17" max="17" width="0.88671875" style="952" customWidth="1"/>
    <col min="18" max="18" width="11.109375" style="952" customWidth="1"/>
    <col min="19" max="16384" width="6.77734375" style="952"/>
  </cols>
  <sheetData>
    <row r="1" spans="1:24">
      <c r="A1" s="3" t="str">
        <f>'1'!A1</f>
        <v>SWANSEA BAY UNIVERSITY HEALTH BOARD ANNUAL ACCOUNTS 2023-24</v>
      </c>
      <c r="U1" s="975"/>
      <c r="V1" s="975"/>
      <c r="W1" s="975"/>
      <c r="X1" s="975"/>
    </row>
    <row r="2" spans="1:24">
      <c r="A2" s="954"/>
      <c r="B2" s="955"/>
      <c r="C2" s="955"/>
      <c r="D2" s="999"/>
      <c r="E2" s="955"/>
      <c r="F2" s="955"/>
      <c r="G2" s="955"/>
      <c r="H2" s="955"/>
      <c r="I2" s="955"/>
      <c r="J2" s="955"/>
      <c r="K2" s="955"/>
      <c r="L2" s="955"/>
      <c r="M2" s="955"/>
      <c r="N2" s="955"/>
      <c r="O2" s="955"/>
      <c r="P2" s="955"/>
      <c r="Q2" s="955"/>
      <c r="R2" s="955"/>
      <c r="U2" s="975"/>
      <c r="V2" s="975"/>
      <c r="W2" s="975"/>
      <c r="X2" s="975"/>
    </row>
    <row r="3" spans="1:24">
      <c r="B3" s="19"/>
      <c r="C3" s="19"/>
      <c r="D3" s="1000"/>
      <c r="E3" s="52"/>
      <c r="F3" s="19"/>
      <c r="G3" s="19"/>
      <c r="H3" s="19"/>
      <c r="I3" s="19"/>
      <c r="J3" s="19"/>
      <c r="K3" s="19"/>
      <c r="L3" s="19"/>
      <c r="M3" s="19"/>
      <c r="N3" s="19"/>
      <c r="O3" s="52"/>
      <c r="P3" s="19"/>
      <c r="Q3" s="19"/>
      <c r="R3" s="19"/>
      <c r="U3" s="975"/>
      <c r="V3" s="975"/>
      <c r="W3" s="975"/>
      <c r="X3" s="975"/>
    </row>
    <row r="4" spans="1:24">
      <c r="A4" s="3" t="s">
        <v>1553</v>
      </c>
      <c r="B4" s="19"/>
      <c r="C4" s="19"/>
      <c r="D4" s="1000"/>
      <c r="E4" s="19"/>
      <c r="F4" s="19"/>
      <c r="G4" s="19"/>
      <c r="H4" s="19"/>
      <c r="I4" s="19"/>
      <c r="J4" s="19"/>
      <c r="K4" s="956"/>
      <c r="L4" s="19"/>
      <c r="M4" s="19"/>
      <c r="N4" s="19"/>
      <c r="O4" s="52"/>
      <c r="P4" s="19"/>
      <c r="Q4" s="52"/>
      <c r="R4" s="19"/>
      <c r="U4" s="975"/>
      <c r="V4" s="975"/>
      <c r="W4" s="975"/>
      <c r="X4" s="975"/>
    </row>
    <row r="5" spans="1:24">
      <c r="A5" s="3"/>
      <c r="B5" s="120"/>
      <c r="C5" s="19"/>
      <c r="D5" s="1001"/>
      <c r="E5" s="19"/>
      <c r="F5" s="120"/>
      <c r="G5" s="52"/>
      <c r="H5" s="120"/>
      <c r="I5" s="36"/>
      <c r="J5" s="120"/>
      <c r="K5" s="36"/>
      <c r="L5" s="120"/>
      <c r="M5" s="19"/>
      <c r="N5" s="120"/>
      <c r="O5" s="19"/>
      <c r="P5" s="120"/>
      <c r="Q5" s="19"/>
      <c r="R5" s="120"/>
      <c r="U5" s="975"/>
      <c r="V5" s="975"/>
      <c r="W5" s="975"/>
      <c r="X5" s="975"/>
    </row>
    <row r="6" spans="1:24" ht="69" customHeight="1">
      <c r="A6" s="3"/>
      <c r="B6" s="19"/>
      <c r="C6" s="19"/>
      <c r="D6" s="1000"/>
      <c r="E6" s="19"/>
      <c r="F6" s="19"/>
      <c r="G6" s="52"/>
      <c r="H6" s="19"/>
      <c r="I6" s="36"/>
      <c r="J6" s="19"/>
      <c r="K6" s="36"/>
      <c r="L6" s="19"/>
      <c r="M6" s="19"/>
      <c r="N6" s="19"/>
      <c r="O6" s="19"/>
      <c r="P6" s="19"/>
      <c r="Q6" s="19"/>
      <c r="R6" s="19"/>
      <c r="U6" s="975"/>
      <c r="V6" s="975"/>
      <c r="W6" s="975"/>
      <c r="X6" s="975"/>
    </row>
    <row r="7" spans="1:24">
      <c r="A7" s="43"/>
      <c r="B7" s="2"/>
      <c r="C7" s="2"/>
      <c r="E7" s="2"/>
      <c r="F7" s="2"/>
      <c r="G7" s="2"/>
      <c r="H7" s="2"/>
      <c r="I7" s="2"/>
      <c r="J7" s="2"/>
      <c r="K7" s="2"/>
      <c r="L7" s="2"/>
      <c r="M7" s="2"/>
      <c r="N7" s="2"/>
      <c r="O7" s="2"/>
      <c r="P7" s="2"/>
      <c r="Q7" s="2"/>
      <c r="R7" s="2"/>
      <c r="U7" s="975"/>
      <c r="V7" s="975"/>
      <c r="W7" s="975"/>
      <c r="X7" s="975"/>
    </row>
    <row r="8" spans="1:24">
      <c r="A8" s="69"/>
      <c r="B8" s="43"/>
      <c r="C8" s="43"/>
      <c r="E8" s="43"/>
      <c r="F8" s="43"/>
      <c r="G8" s="43"/>
      <c r="H8" s="43"/>
      <c r="I8" s="43"/>
      <c r="J8" s="43"/>
      <c r="K8" s="43"/>
      <c r="L8" s="43"/>
      <c r="M8" s="43"/>
      <c r="N8" s="43"/>
      <c r="O8" s="43"/>
      <c r="P8" s="43"/>
      <c r="Q8" s="43"/>
      <c r="R8" s="43"/>
      <c r="U8" s="975"/>
      <c r="V8" s="975"/>
      <c r="W8" s="975"/>
      <c r="X8" s="975"/>
    </row>
    <row r="9" spans="1:24">
      <c r="A9" s="2"/>
      <c r="B9" s="19"/>
      <c r="C9" s="19"/>
      <c r="D9" s="1003" t="s">
        <v>219</v>
      </c>
      <c r="E9" s="36"/>
      <c r="F9" s="36"/>
      <c r="G9" s="36"/>
      <c r="H9" s="36"/>
      <c r="I9" s="36"/>
      <c r="J9" s="36"/>
      <c r="K9" s="36"/>
      <c r="L9" s="36"/>
      <c r="M9" s="19"/>
      <c r="N9" s="36"/>
      <c r="O9" s="19"/>
      <c r="P9" s="36"/>
      <c r="Q9" s="19"/>
      <c r="R9" s="36"/>
      <c r="U9" s="975"/>
      <c r="V9" s="975"/>
      <c r="W9" s="975"/>
      <c r="X9" s="975"/>
    </row>
    <row r="10" spans="1:24">
      <c r="A10" s="2"/>
      <c r="B10" s="19"/>
      <c r="C10" s="19"/>
      <c r="D10" s="1003" t="s">
        <v>1494</v>
      </c>
      <c r="E10" s="49"/>
      <c r="F10" s="36"/>
      <c r="G10" s="36"/>
      <c r="H10" s="36"/>
      <c r="I10" s="36"/>
      <c r="J10" s="36" t="s">
        <v>382</v>
      </c>
      <c r="K10" s="36"/>
      <c r="L10" s="36" t="s">
        <v>122</v>
      </c>
      <c r="M10" s="36"/>
      <c r="N10" s="36" t="s">
        <v>383</v>
      </c>
      <c r="O10" s="49"/>
      <c r="P10" s="36" t="s">
        <v>384</v>
      </c>
      <c r="Q10" s="36"/>
      <c r="R10" s="36"/>
      <c r="U10" s="975"/>
      <c r="V10" s="975"/>
      <c r="W10" s="975"/>
      <c r="X10" s="975"/>
    </row>
    <row r="11" spans="1:24">
      <c r="A11" s="2"/>
      <c r="B11" s="36" t="s">
        <v>219</v>
      </c>
      <c r="C11" s="36"/>
      <c r="D11" s="1003" t="s">
        <v>1495</v>
      </c>
      <c r="E11" s="36"/>
      <c r="F11" s="36" t="s">
        <v>428</v>
      </c>
      <c r="G11" s="36"/>
      <c r="H11" s="36" t="s">
        <v>235</v>
      </c>
      <c r="I11" s="36"/>
      <c r="J11" s="36" t="s">
        <v>386</v>
      </c>
      <c r="K11" s="957"/>
      <c r="L11" s="36" t="s">
        <v>387</v>
      </c>
      <c r="M11" s="36"/>
      <c r="N11" s="36" t="s">
        <v>388</v>
      </c>
      <c r="O11" s="49"/>
      <c r="P11" s="36" t="s">
        <v>389</v>
      </c>
      <c r="Q11" s="49"/>
      <c r="R11" s="36" t="s">
        <v>106</v>
      </c>
      <c r="U11" s="975"/>
      <c r="V11" s="975"/>
      <c r="W11" s="975"/>
      <c r="X11" s="975"/>
    </row>
    <row r="12" spans="1:24">
      <c r="A12" s="3" t="s">
        <v>1424</v>
      </c>
      <c r="B12" s="119" t="s">
        <v>22</v>
      </c>
      <c r="C12" s="36"/>
      <c r="D12" s="1004" t="s">
        <v>22</v>
      </c>
      <c r="E12" s="36"/>
      <c r="F12" s="119" t="s">
        <v>22</v>
      </c>
      <c r="G12" s="36"/>
      <c r="H12" s="119" t="s">
        <v>22</v>
      </c>
      <c r="I12" s="36"/>
      <c r="J12" s="119" t="s">
        <v>22</v>
      </c>
      <c r="K12" s="36"/>
      <c r="L12" s="119" t="s">
        <v>22</v>
      </c>
      <c r="M12" s="36"/>
      <c r="N12" s="119" t="s">
        <v>22</v>
      </c>
      <c r="O12" s="36"/>
      <c r="P12" s="119" t="s">
        <v>22</v>
      </c>
      <c r="Q12" s="36"/>
      <c r="R12" s="119" t="s">
        <v>22</v>
      </c>
      <c r="U12" s="975"/>
      <c r="V12" s="975"/>
      <c r="W12" s="975"/>
      <c r="X12" s="975"/>
    </row>
    <row r="13" spans="1:24">
      <c r="U13" s="975"/>
      <c r="V13" s="975"/>
      <c r="W13" s="975"/>
      <c r="X13" s="975"/>
    </row>
    <row r="14" spans="1:24">
      <c r="A14" s="114"/>
      <c r="R14" s="998"/>
      <c r="U14" s="975"/>
      <c r="V14" s="975"/>
      <c r="W14" s="975"/>
      <c r="X14" s="975"/>
    </row>
    <row r="15" spans="1:24">
      <c r="A15" s="114" t="s">
        <v>1496</v>
      </c>
      <c r="B15" s="1069">
        <f>'Data Sheet'!N1501</f>
        <v>0</v>
      </c>
      <c r="C15" s="1022"/>
      <c r="D15" s="360">
        <f>'Data Sheet'!N1540</f>
        <v>0</v>
      </c>
      <c r="E15" s="1022"/>
      <c r="F15" s="360">
        <f>'Data Sheet'!N1579</f>
        <v>0</v>
      </c>
      <c r="G15" s="1022"/>
      <c r="H15" s="360">
        <f>'Data Sheet'!N1618</f>
        <v>0</v>
      </c>
      <c r="I15" s="1022"/>
      <c r="J15" s="360">
        <f>'Data Sheet'!N1657</f>
        <v>0</v>
      </c>
      <c r="K15" s="1022"/>
      <c r="L15" s="360">
        <f>'Data Sheet'!N1696</f>
        <v>0</v>
      </c>
      <c r="M15" s="1022"/>
      <c r="N15" s="360">
        <f>'Data Sheet'!N1735</f>
        <v>0</v>
      </c>
      <c r="O15" s="1022"/>
      <c r="P15" s="360">
        <f>'Data Sheet'!N1774</f>
        <v>0</v>
      </c>
      <c r="Q15" s="1023"/>
      <c r="R15" s="348">
        <f>'Data Sheet'!N1813</f>
        <v>0</v>
      </c>
      <c r="U15" s="975"/>
      <c r="V15" s="975"/>
      <c r="W15" s="975"/>
      <c r="X15" s="975"/>
    </row>
    <row r="16" spans="1:24">
      <c r="A16" s="78" t="s">
        <v>1568</v>
      </c>
      <c r="B16" s="1069">
        <f>'Data Sheet'!N1502</f>
        <v>0</v>
      </c>
      <c r="C16" s="1022"/>
      <c r="D16" s="360">
        <f>'Data Sheet'!N1541</f>
        <v>0</v>
      </c>
      <c r="E16" s="1022"/>
      <c r="F16" s="360">
        <f>'Data Sheet'!N1580</f>
        <v>0</v>
      </c>
      <c r="G16" s="1022"/>
      <c r="H16" s="360">
        <f>'Data Sheet'!N1619</f>
        <v>0</v>
      </c>
      <c r="I16" s="1022"/>
      <c r="J16" s="360">
        <f>'Data Sheet'!N1658</f>
        <v>0</v>
      </c>
      <c r="K16" s="1022"/>
      <c r="L16" s="360">
        <f>'Data Sheet'!N1697</f>
        <v>0</v>
      </c>
      <c r="M16" s="1022"/>
      <c r="N16" s="360">
        <f>'Data Sheet'!N1736</f>
        <v>0</v>
      </c>
      <c r="O16" s="1022"/>
      <c r="P16" s="360">
        <f>'Data Sheet'!N1775</f>
        <v>0</v>
      </c>
      <c r="Q16" s="1023"/>
      <c r="R16" s="348">
        <f>'Data Sheet'!N1814</f>
        <v>0</v>
      </c>
      <c r="U16" s="975"/>
      <c r="V16" s="975"/>
      <c r="W16" s="975"/>
      <c r="X16" s="975"/>
    </row>
    <row r="17" spans="1:24">
      <c r="A17" s="78" t="s">
        <v>1468</v>
      </c>
      <c r="B17" s="1069">
        <f>'Data Sheet'!N1503</f>
        <v>0</v>
      </c>
      <c r="C17" s="1022"/>
      <c r="D17" s="360">
        <f>'Data Sheet'!N1542</f>
        <v>1051</v>
      </c>
      <c r="E17" s="1022"/>
      <c r="F17" s="360">
        <f>'Data Sheet'!N1581</f>
        <v>0</v>
      </c>
      <c r="G17" s="1022"/>
      <c r="H17" s="360">
        <f>'Data Sheet'!N1620</f>
        <v>0</v>
      </c>
      <c r="I17" s="1022"/>
      <c r="J17" s="360">
        <f>'Data Sheet'!N1659</f>
        <v>0</v>
      </c>
      <c r="K17" s="1022"/>
      <c r="L17" s="360">
        <f>'Data Sheet'!N1698</f>
        <v>0</v>
      </c>
      <c r="M17" s="1022"/>
      <c r="N17" s="360">
        <f>'Data Sheet'!N1737</f>
        <v>0</v>
      </c>
      <c r="O17" s="1022"/>
      <c r="P17" s="360">
        <f>'Data Sheet'!N1776</f>
        <v>0</v>
      </c>
      <c r="Q17" s="1023"/>
      <c r="R17" s="348">
        <f>'Data Sheet'!N1815</f>
        <v>1051</v>
      </c>
      <c r="U17" s="975"/>
      <c r="V17" s="975"/>
      <c r="W17" s="975"/>
      <c r="X17" s="975"/>
    </row>
    <row r="18" spans="1:24">
      <c r="A18" s="78" t="s">
        <v>1469</v>
      </c>
      <c r="B18" s="1069">
        <f>'Data Sheet'!N1504</f>
        <v>0</v>
      </c>
      <c r="C18" s="1022"/>
      <c r="D18" s="360">
        <f>'Data Sheet'!N1543</f>
        <v>14929</v>
      </c>
      <c r="E18" s="1022"/>
      <c r="F18" s="360">
        <f>'Data Sheet'!N1582</f>
        <v>0</v>
      </c>
      <c r="G18" s="1022"/>
      <c r="H18" s="360">
        <f>'Data Sheet'!N1621</f>
        <v>0</v>
      </c>
      <c r="I18" s="1022"/>
      <c r="J18" s="360">
        <f>'Data Sheet'!N1660</f>
        <v>1186</v>
      </c>
      <c r="K18" s="1024"/>
      <c r="L18" s="360">
        <f>'Data Sheet'!N1699</f>
        <v>863</v>
      </c>
      <c r="M18" s="1024"/>
      <c r="N18" s="360">
        <f>'Data Sheet'!N1738</f>
        <v>1101</v>
      </c>
      <c r="O18" s="1022"/>
      <c r="P18" s="360">
        <f>'Data Sheet'!N1777</f>
        <v>0</v>
      </c>
      <c r="Q18" s="1023"/>
      <c r="R18" s="348">
        <f>'Data Sheet'!N1816</f>
        <v>18079</v>
      </c>
      <c r="U18" s="975"/>
      <c r="V18" s="975"/>
      <c r="W18" s="975"/>
      <c r="X18" s="975"/>
    </row>
    <row r="19" spans="1:24">
      <c r="A19" s="114" t="s">
        <v>1001</v>
      </c>
      <c r="B19" s="1025">
        <f>'Data Sheet'!N1505</f>
        <v>0</v>
      </c>
      <c r="C19" s="1023"/>
      <c r="D19" s="1025">
        <f>'Data Sheet'!N1544</f>
        <v>15980</v>
      </c>
      <c r="E19" s="1023"/>
      <c r="F19" s="1025">
        <f>'Data Sheet'!N1583</f>
        <v>0</v>
      </c>
      <c r="G19" s="1023"/>
      <c r="H19" s="1025">
        <f>'Data Sheet'!N1622</f>
        <v>0</v>
      </c>
      <c r="I19" s="1023"/>
      <c r="J19" s="1025">
        <f>'Data Sheet'!N1661</f>
        <v>1186</v>
      </c>
      <c r="K19" s="1026"/>
      <c r="L19" s="1025">
        <f>'Data Sheet'!N1700</f>
        <v>863</v>
      </c>
      <c r="M19" s="1026"/>
      <c r="N19" s="1025">
        <f>'Data Sheet'!N1739</f>
        <v>1101</v>
      </c>
      <c r="O19" s="1023"/>
      <c r="P19" s="1025">
        <f>'Data Sheet'!N1778</f>
        <v>0</v>
      </c>
      <c r="Q19" s="1023"/>
      <c r="R19" s="1025">
        <f>'Data Sheet'!N1817</f>
        <v>19130</v>
      </c>
      <c r="U19" s="975"/>
      <c r="V19" s="975"/>
      <c r="W19" s="975"/>
      <c r="X19" s="975"/>
    </row>
    <row r="20" spans="1:24">
      <c r="A20" s="2" t="s">
        <v>482</v>
      </c>
      <c r="B20" s="1069">
        <f>'Data Sheet'!N1506</f>
        <v>0</v>
      </c>
      <c r="C20" s="1022"/>
      <c r="D20" s="360">
        <f>'Data Sheet'!N1545</f>
        <v>163</v>
      </c>
      <c r="E20" s="1022"/>
      <c r="F20" s="360">
        <f>'Data Sheet'!N1584</f>
        <v>0</v>
      </c>
      <c r="G20" s="1022"/>
      <c r="H20" s="360">
        <f>'Data Sheet'!N1623</f>
        <v>0</v>
      </c>
      <c r="I20" s="1022"/>
      <c r="J20" s="360">
        <f>'Data Sheet'!N1662</f>
        <v>64</v>
      </c>
      <c r="K20" s="1022"/>
      <c r="L20" s="360">
        <f>'Data Sheet'!N1701</f>
        <v>40</v>
      </c>
      <c r="M20" s="1022"/>
      <c r="N20" s="360">
        <f>'Data Sheet'!N1740</f>
        <v>0</v>
      </c>
      <c r="O20" s="1022"/>
      <c r="P20" s="360">
        <f>'Data Sheet'!N1779</f>
        <v>0</v>
      </c>
      <c r="Q20" s="1023"/>
      <c r="R20" s="348">
        <f>'Data Sheet'!N1818</f>
        <v>267</v>
      </c>
      <c r="U20" s="975"/>
      <c r="V20" s="975"/>
      <c r="W20" s="975"/>
      <c r="X20" s="975"/>
    </row>
    <row r="21" spans="1:24">
      <c r="A21" s="2" t="s">
        <v>221</v>
      </c>
      <c r="B21" s="1069">
        <f>'Data Sheet'!N1507</f>
        <v>0</v>
      </c>
      <c r="C21" s="1022"/>
      <c r="D21" s="360">
        <f>'Data Sheet'!N1546</f>
        <v>0</v>
      </c>
      <c r="E21" s="1022"/>
      <c r="F21" s="360">
        <f>'Data Sheet'!N1585</f>
        <v>0</v>
      </c>
      <c r="G21" s="1022"/>
      <c r="H21" s="360">
        <f>'Data Sheet'!N1624</f>
        <v>0</v>
      </c>
      <c r="I21" s="1022"/>
      <c r="J21" s="360">
        <f>'Data Sheet'!N1663</f>
        <v>0</v>
      </c>
      <c r="K21" s="1022"/>
      <c r="L21" s="360">
        <f>'Data Sheet'!N1702</f>
        <v>0</v>
      </c>
      <c r="M21" s="1022"/>
      <c r="N21" s="360">
        <f>'Data Sheet'!N1741</f>
        <v>0</v>
      </c>
      <c r="O21" s="1022"/>
      <c r="P21" s="360">
        <f>'Data Sheet'!N1780</f>
        <v>0</v>
      </c>
      <c r="Q21" s="1023"/>
      <c r="R21" s="348">
        <f>'Data Sheet'!N1819</f>
        <v>0</v>
      </c>
      <c r="U21" s="975"/>
      <c r="V21" s="975"/>
      <c r="W21" s="975"/>
      <c r="X21" s="975"/>
    </row>
    <row r="22" spans="1:24">
      <c r="A22" s="406" t="s">
        <v>1705</v>
      </c>
      <c r="B22" s="1069">
        <f>'Data Sheet'!N1508</f>
        <v>0</v>
      </c>
      <c r="C22" s="1022"/>
      <c r="D22" s="360">
        <f>'Data Sheet'!N1547</f>
        <v>0</v>
      </c>
      <c r="E22" s="1022"/>
      <c r="F22" s="360">
        <f>'Data Sheet'!N1586</f>
        <v>0</v>
      </c>
      <c r="G22" s="1022"/>
      <c r="H22" s="360">
        <f>'Data Sheet'!N1625</f>
        <v>0</v>
      </c>
      <c r="I22" s="1022"/>
      <c r="J22" s="360">
        <f>'Data Sheet'!N1664</f>
        <v>0</v>
      </c>
      <c r="K22" s="1022"/>
      <c r="L22" s="360">
        <f>'Data Sheet'!N1703</f>
        <v>0</v>
      </c>
      <c r="M22" s="1022"/>
      <c r="N22" s="360">
        <f>'Data Sheet'!N1742</f>
        <v>0</v>
      </c>
      <c r="O22" s="1022"/>
      <c r="P22" s="360">
        <f>'Data Sheet'!N1781</f>
        <v>0</v>
      </c>
      <c r="Q22" s="1023"/>
      <c r="R22" s="348">
        <f>'Data Sheet'!N1820</f>
        <v>0</v>
      </c>
      <c r="U22" s="975"/>
      <c r="V22" s="975"/>
      <c r="W22" s="975"/>
      <c r="X22" s="975"/>
    </row>
    <row r="23" spans="1:24">
      <c r="A23" s="2" t="s">
        <v>222</v>
      </c>
      <c r="B23" s="1069">
        <f>'Data Sheet'!N1509</f>
        <v>0</v>
      </c>
      <c r="C23" s="1022"/>
      <c r="D23" s="360">
        <f>'Data Sheet'!N1548</f>
        <v>0</v>
      </c>
      <c r="E23" s="1022"/>
      <c r="F23" s="360">
        <f>'Data Sheet'!N1587</f>
        <v>0</v>
      </c>
      <c r="G23" s="1022"/>
      <c r="H23" s="360">
        <f>'Data Sheet'!N1626</f>
        <v>0</v>
      </c>
      <c r="I23" s="1022"/>
      <c r="J23" s="360">
        <f>'Data Sheet'!N1665</f>
        <v>0</v>
      </c>
      <c r="K23" s="1022"/>
      <c r="L23" s="360">
        <f>'Data Sheet'!N1704</f>
        <v>0</v>
      </c>
      <c r="M23" s="1022"/>
      <c r="N23" s="360">
        <f>'Data Sheet'!N1743</f>
        <v>0</v>
      </c>
      <c r="O23" s="1022"/>
      <c r="P23" s="360">
        <f>'Data Sheet'!N1782</f>
        <v>0</v>
      </c>
      <c r="Q23" s="1023"/>
      <c r="R23" s="348">
        <f>'Data Sheet'!N1821</f>
        <v>0</v>
      </c>
      <c r="U23" s="975"/>
      <c r="V23" s="975"/>
      <c r="W23" s="975"/>
      <c r="X23" s="975"/>
    </row>
    <row r="24" spans="1:24">
      <c r="A24" s="2" t="s">
        <v>223</v>
      </c>
      <c r="B24" s="1069">
        <f>'Data Sheet'!N1510</f>
        <v>0</v>
      </c>
      <c r="C24" s="1022"/>
      <c r="D24" s="360">
        <f>'Data Sheet'!N1549</f>
        <v>81</v>
      </c>
      <c r="E24" s="1022"/>
      <c r="F24" s="360">
        <f>'Data Sheet'!N1588</f>
        <v>0</v>
      </c>
      <c r="G24" s="1022"/>
      <c r="H24" s="360">
        <f>'Data Sheet'!N1627</f>
        <v>0</v>
      </c>
      <c r="I24" s="1022"/>
      <c r="J24" s="360">
        <f>'Data Sheet'!N1666</f>
        <v>0</v>
      </c>
      <c r="K24" s="1022"/>
      <c r="L24" s="360">
        <f>'Data Sheet'!N1705</f>
        <v>0</v>
      </c>
      <c r="M24" s="1022"/>
      <c r="N24" s="360">
        <f>'Data Sheet'!N1744</f>
        <v>0</v>
      </c>
      <c r="O24" s="1022"/>
      <c r="P24" s="360">
        <f>'Data Sheet'!N1783</f>
        <v>0</v>
      </c>
      <c r="Q24" s="1023"/>
      <c r="R24" s="348">
        <f>'Data Sheet'!N1822</f>
        <v>81</v>
      </c>
      <c r="U24" s="975"/>
      <c r="V24" s="975"/>
      <c r="W24" s="975"/>
      <c r="X24" s="975"/>
    </row>
    <row r="25" spans="1:24">
      <c r="A25" s="2" t="s">
        <v>457</v>
      </c>
      <c r="B25" s="1069">
        <f>'Data Sheet'!N1511</f>
        <v>0</v>
      </c>
      <c r="C25" s="1022"/>
      <c r="D25" s="360">
        <f>'Data Sheet'!N1550</f>
        <v>0</v>
      </c>
      <c r="E25" s="1022"/>
      <c r="F25" s="360">
        <f>'Data Sheet'!N1589</f>
        <v>0</v>
      </c>
      <c r="G25" s="1022"/>
      <c r="H25" s="360">
        <f>'Data Sheet'!N1628</f>
        <v>0</v>
      </c>
      <c r="I25" s="1022"/>
      <c r="J25" s="360">
        <f>'Data Sheet'!N1667</f>
        <v>0</v>
      </c>
      <c r="K25" s="1022"/>
      <c r="L25" s="360">
        <f>'Data Sheet'!N1706</f>
        <v>0</v>
      </c>
      <c r="M25" s="1022"/>
      <c r="N25" s="360">
        <f>'Data Sheet'!N1745</f>
        <v>0</v>
      </c>
      <c r="O25" s="1022"/>
      <c r="P25" s="360">
        <f>'Data Sheet'!N1784</f>
        <v>0</v>
      </c>
      <c r="Q25" s="1023"/>
      <c r="R25" s="348">
        <f>'Data Sheet'!N1823</f>
        <v>0</v>
      </c>
      <c r="U25" s="975"/>
      <c r="V25" s="975"/>
      <c r="W25" s="975"/>
      <c r="X25" s="975"/>
    </row>
    <row r="26" spans="1:24">
      <c r="A26" s="2" t="s">
        <v>8</v>
      </c>
      <c r="B26" s="1069">
        <f>'Data Sheet'!N1512</f>
        <v>0</v>
      </c>
      <c r="C26" s="1022"/>
      <c r="D26" s="360">
        <f>'Data Sheet'!N1551</f>
        <v>0</v>
      </c>
      <c r="E26" s="1022"/>
      <c r="F26" s="360">
        <f>'Data Sheet'!N1590</f>
        <v>0</v>
      </c>
      <c r="G26" s="1022"/>
      <c r="H26" s="360">
        <f>'Data Sheet'!N1629</f>
        <v>0</v>
      </c>
      <c r="I26" s="1022"/>
      <c r="J26" s="360">
        <f>'Data Sheet'!N1668</f>
        <v>0</v>
      </c>
      <c r="K26" s="1022"/>
      <c r="L26" s="360">
        <f>'Data Sheet'!N1707</f>
        <v>0</v>
      </c>
      <c r="M26" s="1022"/>
      <c r="N26" s="360">
        <f>'Data Sheet'!N1746</f>
        <v>0</v>
      </c>
      <c r="O26" s="1022"/>
      <c r="P26" s="360">
        <f>'Data Sheet'!N1785</f>
        <v>0</v>
      </c>
      <c r="Q26" s="1023"/>
      <c r="R26" s="348">
        <f>'Data Sheet'!N1824</f>
        <v>0</v>
      </c>
      <c r="U26" s="975"/>
      <c r="V26" s="975"/>
      <c r="W26" s="975"/>
      <c r="X26" s="975"/>
    </row>
    <row r="27" spans="1:24">
      <c r="A27" s="2" t="s">
        <v>1470</v>
      </c>
      <c r="B27" s="1069">
        <f>'Data Sheet'!N1513</f>
        <v>0</v>
      </c>
      <c r="C27" s="1022"/>
      <c r="D27" s="360">
        <f>'Data Sheet'!N1552</f>
        <v>0</v>
      </c>
      <c r="E27" s="1022"/>
      <c r="F27" s="360">
        <f>'Data Sheet'!N1591</f>
        <v>0</v>
      </c>
      <c r="G27" s="1022"/>
      <c r="H27" s="360">
        <f>'Data Sheet'!N1630</f>
        <v>0</v>
      </c>
      <c r="I27" s="1022"/>
      <c r="J27" s="360">
        <f>'Data Sheet'!N1669</f>
        <v>0</v>
      </c>
      <c r="K27" s="1022"/>
      <c r="L27" s="360">
        <f>'Data Sheet'!N1708</f>
        <v>0</v>
      </c>
      <c r="M27" s="1022"/>
      <c r="N27" s="360">
        <f>'Data Sheet'!N1747</f>
        <v>0</v>
      </c>
      <c r="O27" s="1022"/>
      <c r="P27" s="360">
        <f>'Data Sheet'!N1786</f>
        <v>0</v>
      </c>
      <c r="Q27" s="1023"/>
      <c r="R27" s="348">
        <f>'Data Sheet'!N1825</f>
        <v>0</v>
      </c>
      <c r="U27" s="975"/>
      <c r="V27" s="975"/>
      <c r="W27" s="975"/>
      <c r="X27" s="975"/>
    </row>
    <row r="28" spans="1:24">
      <c r="A28" s="114" t="s">
        <v>1497</v>
      </c>
      <c r="B28" s="1025">
        <f>'Data Sheet'!N1514</f>
        <v>0</v>
      </c>
      <c r="C28" s="1023"/>
      <c r="D28" s="1025">
        <f>'Data Sheet'!N1553</f>
        <v>16224</v>
      </c>
      <c r="E28" s="1023"/>
      <c r="F28" s="1025">
        <f>'Data Sheet'!N1592</f>
        <v>0</v>
      </c>
      <c r="G28" s="1023"/>
      <c r="H28" s="1025">
        <f>'Data Sheet'!N1631</f>
        <v>0</v>
      </c>
      <c r="I28" s="1023"/>
      <c r="J28" s="1025">
        <f>'Data Sheet'!N1670</f>
        <v>1250</v>
      </c>
      <c r="K28" s="1026"/>
      <c r="L28" s="1025">
        <f>'Data Sheet'!N1709</f>
        <v>903</v>
      </c>
      <c r="M28" s="1026"/>
      <c r="N28" s="1025">
        <f>'Data Sheet'!N1748</f>
        <v>1101</v>
      </c>
      <c r="O28" s="1026"/>
      <c r="P28" s="1025">
        <f>'Data Sheet'!N1787</f>
        <v>0</v>
      </c>
      <c r="Q28" s="1026"/>
      <c r="R28" s="1025">
        <f>'Data Sheet'!N1826</f>
        <v>19478</v>
      </c>
      <c r="U28" s="975"/>
      <c r="V28" s="975"/>
      <c r="W28" s="975"/>
      <c r="X28" s="975"/>
    </row>
    <row r="29" spans="1:24">
      <c r="A29" s="3"/>
      <c r="B29" s="1071"/>
      <c r="C29" s="1023"/>
      <c r="D29" s="1072"/>
      <c r="E29" s="1023"/>
      <c r="F29" s="1071"/>
      <c r="G29" s="1023"/>
      <c r="H29" s="1071"/>
      <c r="I29" s="1023"/>
      <c r="J29" s="1071"/>
      <c r="K29" s="1023"/>
      <c r="L29" s="1071"/>
      <c r="M29" s="1023"/>
      <c r="N29" s="1071"/>
      <c r="O29" s="1023"/>
      <c r="P29" s="1071"/>
      <c r="Q29" s="1023"/>
      <c r="R29" s="348"/>
      <c r="U29" s="975"/>
      <c r="V29" s="975"/>
      <c r="W29" s="975"/>
      <c r="X29" s="975"/>
    </row>
    <row r="30" spans="1:24">
      <c r="A30" s="111" t="s">
        <v>1498</v>
      </c>
      <c r="B30" s="1069">
        <f>'Data Sheet'!N1515</f>
        <v>0</v>
      </c>
      <c r="C30" s="1022"/>
      <c r="D30" s="360">
        <f>'Data Sheet'!N1554</f>
        <v>0</v>
      </c>
      <c r="E30" s="1022"/>
      <c r="F30" s="360">
        <f>'Data Sheet'!N1593</f>
        <v>0</v>
      </c>
      <c r="G30" s="1022"/>
      <c r="H30" s="360">
        <f>'Data Sheet'!N1632</f>
        <v>0</v>
      </c>
      <c r="I30" s="1022"/>
      <c r="J30" s="360">
        <f>'Data Sheet'!N1671</f>
        <v>0</v>
      </c>
      <c r="K30" s="1022"/>
      <c r="L30" s="360">
        <f>'Data Sheet'!N1710</f>
        <v>0</v>
      </c>
      <c r="M30" s="1022"/>
      <c r="N30" s="360">
        <f>'Data Sheet'!N1749</f>
        <v>0</v>
      </c>
      <c r="O30" s="1022"/>
      <c r="P30" s="360">
        <f>'Data Sheet'!N1788</f>
        <v>0</v>
      </c>
      <c r="Q30" s="1023"/>
      <c r="R30" s="348">
        <f>'Data Sheet'!N1827</f>
        <v>0</v>
      </c>
      <c r="U30" s="975"/>
      <c r="V30" s="975"/>
      <c r="W30" s="975"/>
      <c r="X30" s="975"/>
    </row>
    <row r="31" spans="1:24">
      <c r="A31" s="78" t="s">
        <v>1468</v>
      </c>
      <c r="B31" s="1069">
        <f>'Data Sheet'!N1516</f>
        <v>0</v>
      </c>
      <c r="C31" s="1022"/>
      <c r="D31" s="360">
        <f>'Data Sheet'!N1555</f>
        <v>151</v>
      </c>
      <c r="E31" s="1022"/>
      <c r="F31" s="360">
        <f>'Data Sheet'!N1594</f>
        <v>0</v>
      </c>
      <c r="G31" s="1022"/>
      <c r="H31" s="360">
        <f>'Data Sheet'!N1633</f>
        <v>0</v>
      </c>
      <c r="I31" s="1022"/>
      <c r="J31" s="360">
        <f>'Data Sheet'!N1672</f>
        <v>0</v>
      </c>
      <c r="K31" s="1022"/>
      <c r="L31" s="360">
        <f>'Data Sheet'!N1711</f>
        <v>0</v>
      </c>
      <c r="M31" s="1022"/>
      <c r="N31" s="360">
        <f>'Data Sheet'!N1750</f>
        <v>0</v>
      </c>
      <c r="O31" s="1022"/>
      <c r="P31" s="360">
        <f>'Data Sheet'!N1789</f>
        <v>0</v>
      </c>
      <c r="Q31" s="1023"/>
      <c r="R31" s="348">
        <f>'Data Sheet'!N1828</f>
        <v>151</v>
      </c>
      <c r="U31" s="975"/>
      <c r="V31" s="975"/>
      <c r="W31" s="975"/>
      <c r="X31" s="975"/>
    </row>
    <row r="32" spans="1:24">
      <c r="A32" s="78" t="s">
        <v>1469</v>
      </c>
      <c r="B32" s="1069">
        <f>'Data Sheet'!N1517</f>
        <v>0</v>
      </c>
      <c r="C32" s="1022"/>
      <c r="D32" s="360">
        <f>'Data Sheet'!N1556</f>
        <v>0</v>
      </c>
      <c r="E32" s="1022"/>
      <c r="F32" s="360">
        <f>'Data Sheet'!N1595</f>
        <v>0</v>
      </c>
      <c r="G32" s="1022"/>
      <c r="H32" s="360">
        <f>'Data Sheet'!N1634</f>
        <v>0</v>
      </c>
      <c r="I32" s="1022"/>
      <c r="J32" s="360">
        <f>'Data Sheet'!N1673</f>
        <v>0</v>
      </c>
      <c r="K32" s="1022"/>
      <c r="L32" s="360">
        <f>'Data Sheet'!N1712</f>
        <v>0</v>
      </c>
      <c r="M32" s="1022"/>
      <c r="N32" s="360">
        <f>'Data Sheet'!N1751</f>
        <v>0</v>
      </c>
      <c r="O32" s="1022"/>
      <c r="P32" s="360">
        <f>'Data Sheet'!N1790</f>
        <v>0</v>
      </c>
      <c r="Q32" s="1023"/>
      <c r="R32" s="348">
        <f>'Data Sheet'!N1829</f>
        <v>0</v>
      </c>
      <c r="U32" s="975"/>
      <c r="V32" s="975"/>
      <c r="W32" s="975"/>
      <c r="X32" s="975"/>
    </row>
    <row r="33" spans="1:24">
      <c r="A33" s="111" t="s">
        <v>983</v>
      </c>
      <c r="B33" s="1025">
        <f>'Data Sheet'!N1518</f>
        <v>0</v>
      </c>
      <c r="C33" s="1023"/>
      <c r="D33" s="1025">
        <f>'Data Sheet'!N1557</f>
        <v>151</v>
      </c>
      <c r="E33" s="1023"/>
      <c r="F33" s="1025">
        <f>'Data Sheet'!N1596</f>
        <v>0</v>
      </c>
      <c r="G33" s="1023"/>
      <c r="H33" s="1025">
        <f>'Data Sheet'!N1635</f>
        <v>0</v>
      </c>
      <c r="I33" s="1023"/>
      <c r="J33" s="1025">
        <f>'Data Sheet'!N1674</f>
        <v>0</v>
      </c>
      <c r="K33" s="1023"/>
      <c r="L33" s="1025">
        <f>'Data Sheet'!N1713</f>
        <v>0</v>
      </c>
      <c r="M33" s="1023"/>
      <c r="N33" s="1025">
        <f>'Data Sheet'!N1752</f>
        <v>0</v>
      </c>
      <c r="O33" s="1023"/>
      <c r="P33" s="1025">
        <f>'Data Sheet'!N1791</f>
        <v>0</v>
      </c>
      <c r="Q33" s="1023"/>
      <c r="R33" s="1025">
        <f>'Data Sheet'!N1830</f>
        <v>151</v>
      </c>
      <c r="U33" s="975"/>
      <c r="V33" s="975"/>
      <c r="W33" s="975"/>
      <c r="X33" s="975"/>
    </row>
    <row r="34" spans="1:24">
      <c r="A34" s="2" t="s">
        <v>1472</v>
      </c>
      <c r="B34" s="1069">
        <f>'Data Sheet'!N1519</f>
        <v>0</v>
      </c>
      <c r="C34" s="1022"/>
      <c r="D34" s="360">
        <f>'Data Sheet'!N1558</f>
        <v>0</v>
      </c>
      <c r="E34" s="1022"/>
      <c r="F34" s="360">
        <f>'Data Sheet'!N1597</f>
        <v>0</v>
      </c>
      <c r="G34" s="1022"/>
      <c r="H34" s="360">
        <f>'Data Sheet'!N1636</f>
        <v>0</v>
      </c>
      <c r="I34" s="1022"/>
      <c r="J34" s="360">
        <f>'Data Sheet'!N1675</f>
        <v>0</v>
      </c>
      <c r="K34" s="1022"/>
      <c r="L34" s="360">
        <f>'Data Sheet'!N1714</f>
        <v>0</v>
      </c>
      <c r="M34" s="1022"/>
      <c r="N34" s="360">
        <f>'Data Sheet'!N1753</f>
        <v>0</v>
      </c>
      <c r="O34" s="1022"/>
      <c r="P34" s="360">
        <f>'Data Sheet'!N1792</f>
        <v>0</v>
      </c>
      <c r="Q34" s="1023"/>
      <c r="R34" s="348">
        <f>'Data Sheet'!N1831</f>
        <v>0</v>
      </c>
      <c r="U34" s="975"/>
      <c r="V34" s="975"/>
      <c r="W34" s="975"/>
      <c r="X34" s="975"/>
    </row>
    <row r="35" spans="1:24">
      <c r="A35" s="2" t="s">
        <v>984</v>
      </c>
      <c r="B35" s="1069">
        <f>'Data Sheet'!N1520</f>
        <v>0</v>
      </c>
      <c r="C35" s="1022"/>
      <c r="D35" s="360">
        <f>'Data Sheet'!N1559</f>
        <v>0</v>
      </c>
      <c r="E35" s="1022"/>
      <c r="F35" s="360">
        <f>'Data Sheet'!N1598</f>
        <v>0</v>
      </c>
      <c r="G35" s="1022"/>
      <c r="H35" s="360">
        <f>'Data Sheet'!N1637</f>
        <v>0</v>
      </c>
      <c r="I35" s="1022"/>
      <c r="J35" s="360">
        <f>'Data Sheet'!N1676</f>
        <v>0</v>
      </c>
      <c r="K35" s="1022"/>
      <c r="L35" s="360">
        <f>'Data Sheet'!N1715</f>
        <v>0</v>
      </c>
      <c r="M35" s="1022"/>
      <c r="N35" s="360">
        <f>'Data Sheet'!N1754</f>
        <v>0</v>
      </c>
      <c r="O35" s="1022"/>
      <c r="P35" s="360">
        <f>'Data Sheet'!N1793</f>
        <v>0</v>
      </c>
      <c r="Q35" s="1023"/>
      <c r="R35" s="348">
        <f>'Data Sheet'!N1832</f>
        <v>0</v>
      </c>
      <c r="U35" s="975"/>
      <c r="V35" s="975"/>
      <c r="W35" s="975"/>
      <c r="X35" s="975"/>
    </row>
    <row r="36" spans="1:24">
      <c r="A36" s="406" t="s">
        <v>1705</v>
      </c>
      <c r="B36" s="1069">
        <f>'Data Sheet'!N1521</f>
        <v>0</v>
      </c>
      <c r="C36" s="1022"/>
      <c r="D36" s="360">
        <f>'Data Sheet'!N1560</f>
        <v>0</v>
      </c>
      <c r="E36" s="1022"/>
      <c r="F36" s="360">
        <f>'Data Sheet'!N1599</f>
        <v>0</v>
      </c>
      <c r="G36" s="1022"/>
      <c r="H36" s="360">
        <f>'Data Sheet'!N1638</f>
        <v>0</v>
      </c>
      <c r="I36" s="1022"/>
      <c r="J36" s="360">
        <f>'Data Sheet'!N1677</f>
        <v>0</v>
      </c>
      <c r="K36" s="1022"/>
      <c r="L36" s="360">
        <f>'Data Sheet'!N1716</f>
        <v>0</v>
      </c>
      <c r="M36" s="1022"/>
      <c r="N36" s="360">
        <f>'Data Sheet'!N1755</f>
        <v>0</v>
      </c>
      <c r="O36" s="1022"/>
      <c r="P36" s="360">
        <f>'Data Sheet'!N1794</f>
        <v>0</v>
      </c>
      <c r="Q36" s="1023"/>
      <c r="R36" s="348">
        <f>'Data Sheet'!N1833</f>
        <v>0</v>
      </c>
      <c r="U36" s="975"/>
      <c r="V36" s="975"/>
      <c r="W36" s="975"/>
      <c r="X36" s="975"/>
    </row>
    <row r="37" spans="1:24">
      <c r="A37" s="2" t="s">
        <v>222</v>
      </c>
      <c r="B37" s="1069">
        <f>'Data Sheet'!N1522</f>
        <v>0</v>
      </c>
      <c r="C37" s="1022"/>
      <c r="D37" s="360">
        <f>'Data Sheet'!N1561</f>
        <v>0</v>
      </c>
      <c r="E37" s="1022"/>
      <c r="F37" s="360">
        <f>'Data Sheet'!N1600</f>
        <v>0</v>
      </c>
      <c r="G37" s="1022"/>
      <c r="H37" s="360">
        <f>'Data Sheet'!N1639</f>
        <v>0</v>
      </c>
      <c r="I37" s="1022"/>
      <c r="J37" s="360">
        <f>'Data Sheet'!N1678</f>
        <v>0</v>
      </c>
      <c r="K37" s="1022"/>
      <c r="L37" s="360">
        <f>'Data Sheet'!N1717</f>
        <v>0</v>
      </c>
      <c r="M37" s="1022"/>
      <c r="N37" s="360">
        <f>'Data Sheet'!N1756</f>
        <v>0</v>
      </c>
      <c r="O37" s="1022"/>
      <c r="P37" s="360">
        <f>'Data Sheet'!N1795</f>
        <v>0</v>
      </c>
      <c r="Q37" s="1023"/>
      <c r="R37" s="348">
        <f>'Data Sheet'!N1834</f>
        <v>0</v>
      </c>
      <c r="U37" s="975"/>
      <c r="V37" s="975"/>
      <c r="W37" s="975"/>
      <c r="X37" s="975"/>
    </row>
    <row r="38" spans="1:24">
      <c r="A38" s="2" t="s">
        <v>223</v>
      </c>
      <c r="B38" s="1069">
        <f>'Data Sheet'!N1523</f>
        <v>0</v>
      </c>
      <c r="C38" s="1022"/>
      <c r="D38" s="360">
        <f>'Data Sheet'!N1562</f>
        <v>0</v>
      </c>
      <c r="E38" s="1022"/>
      <c r="F38" s="360">
        <f>'Data Sheet'!N1601</f>
        <v>0</v>
      </c>
      <c r="G38" s="1022"/>
      <c r="H38" s="360">
        <f>'Data Sheet'!N1640</f>
        <v>0</v>
      </c>
      <c r="I38" s="1022"/>
      <c r="J38" s="360">
        <f>'Data Sheet'!N1679</f>
        <v>0</v>
      </c>
      <c r="K38" s="1022"/>
      <c r="L38" s="360">
        <f>'Data Sheet'!N1718</f>
        <v>0</v>
      </c>
      <c r="M38" s="1022"/>
      <c r="N38" s="360">
        <f>'Data Sheet'!N1757</f>
        <v>0</v>
      </c>
      <c r="O38" s="1022"/>
      <c r="P38" s="360">
        <f>'Data Sheet'!N1796</f>
        <v>0</v>
      </c>
      <c r="Q38" s="1023"/>
      <c r="R38" s="348">
        <f>'Data Sheet'!N1835</f>
        <v>0</v>
      </c>
      <c r="U38" s="975"/>
      <c r="V38" s="975"/>
      <c r="W38" s="975"/>
      <c r="X38" s="975"/>
    </row>
    <row r="39" spans="1:24">
      <c r="A39" s="2" t="s">
        <v>457</v>
      </c>
      <c r="B39" s="1069">
        <f>'Data Sheet'!N1524</f>
        <v>0</v>
      </c>
      <c r="C39" s="1022"/>
      <c r="D39" s="360">
        <f>'Data Sheet'!N1563</f>
        <v>0</v>
      </c>
      <c r="E39" s="1022"/>
      <c r="F39" s="360">
        <f>'Data Sheet'!N1602</f>
        <v>0</v>
      </c>
      <c r="G39" s="1022"/>
      <c r="H39" s="360">
        <f>'Data Sheet'!N1641</f>
        <v>0</v>
      </c>
      <c r="I39" s="1022"/>
      <c r="J39" s="360">
        <f>'Data Sheet'!N1680</f>
        <v>0</v>
      </c>
      <c r="K39" s="1022"/>
      <c r="L39" s="360">
        <f>'Data Sheet'!N1719</f>
        <v>0</v>
      </c>
      <c r="M39" s="1022"/>
      <c r="N39" s="360">
        <f>'Data Sheet'!N1758</f>
        <v>0</v>
      </c>
      <c r="O39" s="1022"/>
      <c r="P39" s="360">
        <f>'Data Sheet'!N1797</f>
        <v>0</v>
      </c>
      <c r="Q39" s="1023"/>
      <c r="R39" s="348">
        <f>'Data Sheet'!N1836</f>
        <v>0</v>
      </c>
      <c r="U39" s="975"/>
      <c r="V39" s="975"/>
      <c r="W39" s="975"/>
      <c r="X39" s="975"/>
    </row>
    <row r="40" spans="1:24">
      <c r="A40" s="2" t="s">
        <v>8</v>
      </c>
      <c r="B40" s="1069">
        <f>'Data Sheet'!N1525</f>
        <v>0</v>
      </c>
      <c r="C40" s="1022"/>
      <c r="D40" s="360">
        <f>'Data Sheet'!N1564</f>
        <v>0</v>
      </c>
      <c r="E40" s="1022"/>
      <c r="F40" s="360">
        <f>'Data Sheet'!N1603</f>
        <v>0</v>
      </c>
      <c r="G40" s="1022"/>
      <c r="H40" s="360">
        <f>'Data Sheet'!N1642</f>
        <v>0</v>
      </c>
      <c r="I40" s="1022"/>
      <c r="J40" s="360">
        <f>'Data Sheet'!N1681</f>
        <v>0</v>
      </c>
      <c r="K40" s="1022"/>
      <c r="L40" s="360">
        <f>'Data Sheet'!N1720</f>
        <v>0</v>
      </c>
      <c r="M40" s="1022"/>
      <c r="N40" s="360">
        <f>'Data Sheet'!N1759</f>
        <v>0</v>
      </c>
      <c r="O40" s="1022"/>
      <c r="P40" s="360">
        <f>'Data Sheet'!N1798</f>
        <v>0</v>
      </c>
      <c r="Q40" s="1023"/>
      <c r="R40" s="348">
        <f>'Data Sheet'!N1837</f>
        <v>0</v>
      </c>
      <c r="U40" s="975"/>
      <c r="V40" s="975"/>
      <c r="W40" s="975"/>
      <c r="X40" s="975"/>
    </row>
    <row r="41" spans="1:24">
      <c r="A41" s="2" t="s">
        <v>1470</v>
      </c>
      <c r="B41" s="1069">
        <f>'Data Sheet'!N1526</f>
        <v>0</v>
      </c>
      <c r="C41" s="1022"/>
      <c r="D41" s="360">
        <f>'Data Sheet'!N1565</f>
        <v>0</v>
      </c>
      <c r="E41" s="1022"/>
      <c r="F41" s="360">
        <f>'Data Sheet'!N1604</f>
        <v>0</v>
      </c>
      <c r="G41" s="1022"/>
      <c r="H41" s="360">
        <f>'Data Sheet'!N1643</f>
        <v>0</v>
      </c>
      <c r="I41" s="1022"/>
      <c r="J41" s="360">
        <f>'Data Sheet'!N1682</f>
        <v>0</v>
      </c>
      <c r="K41" s="1022"/>
      <c r="L41" s="360">
        <f>'Data Sheet'!N1721</f>
        <v>0</v>
      </c>
      <c r="M41" s="1022"/>
      <c r="N41" s="360">
        <f>'Data Sheet'!N1760</f>
        <v>0</v>
      </c>
      <c r="O41" s="1022"/>
      <c r="P41" s="360">
        <f>'Data Sheet'!N1799</f>
        <v>0</v>
      </c>
      <c r="Q41" s="1023"/>
      <c r="R41" s="348">
        <f>'Data Sheet'!N1838</f>
        <v>0</v>
      </c>
      <c r="U41" s="975"/>
      <c r="V41" s="975"/>
      <c r="W41" s="975"/>
      <c r="X41" s="975"/>
    </row>
    <row r="42" spans="1:24">
      <c r="A42" s="2" t="s">
        <v>227</v>
      </c>
      <c r="B42" s="1069">
        <f>'Data Sheet'!N1527</f>
        <v>0</v>
      </c>
      <c r="C42" s="1022"/>
      <c r="D42" s="360">
        <f>'Data Sheet'!N1566</f>
        <v>1535</v>
      </c>
      <c r="E42" s="1022"/>
      <c r="F42" s="360">
        <f>'Data Sheet'!N1605</f>
        <v>0</v>
      </c>
      <c r="G42" s="1022"/>
      <c r="H42" s="360">
        <f>'Data Sheet'!N1644</f>
        <v>0</v>
      </c>
      <c r="I42" s="1022"/>
      <c r="J42" s="360">
        <f>'Data Sheet'!N1683</f>
        <v>398</v>
      </c>
      <c r="K42" s="1022"/>
      <c r="L42" s="360">
        <f>'Data Sheet'!N1722</f>
        <v>315</v>
      </c>
      <c r="M42" s="1022"/>
      <c r="N42" s="360">
        <f>'Data Sheet'!N1761</f>
        <v>277</v>
      </c>
      <c r="O42" s="1022"/>
      <c r="P42" s="360">
        <f>'Data Sheet'!N1800</f>
        <v>0</v>
      </c>
      <c r="Q42" s="1023"/>
      <c r="R42" s="348">
        <f>'Data Sheet'!N1839</f>
        <v>2525</v>
      </c>
      <c r="U42" s="975"/>
      <c r="V42" s="975"/>
      <c r="W42" s="975"/>
      <c r="X42" s="975"/>
    </row>
    <row r="43" spans="1:24">
      <c r="A43" s="114" t="s">
        <v>1497</v>
      </c>
      <c r="B43" s="1025">
        <f>'Data Sheet'!N1528</f>
        <v>0</v>
      </c>
      <c r="C43" s="1023"/>
      <c r="D43" s="1025">
        <f>'Data Sheet'!N1567</f>
        <v>1686</v>
      </c>
      <c r="E43" s="1023"/>
      <c r="F43" s="1025">
        <f>'Data Sheet'!N1606</f>
        <v>0</v>
      </c>
      <c r="G43" s="1023"/>
      <c r="H43" s="1025">
        <f>'Data Sheet'!N1645</f>
        <v>0</v>
      </c>
      <c r="I43" s="1023"/>
      <c r="J43" s="1025">
        <f>'Data Sheet'!N1684</f>
        <v>398</v>
      </c>
      <c r="K43" s="1026"/>
      <c r="L43" s="1025">
        <f>'Data Sheet'!N1723</f>
        <v>315</v>
      </c>
      <c r="M43" s="1026"/>
      <c r="N43" s="1025">
        <f>'Data Sheet'!N1762</f>
        <v>277</v>
      </c>
      <c r="O43" s="1023"/>
      <c r="P43" s="1025">
        <f>'Data Sheet'!N1801</f>
        <v>0</v>
      </c>
      <c r="Q43" s="1023"/>
      <c r="R43" s="1025">
        <f>'Data Sheet'!N1840</f>
        <v>2676</v>
      </c>
      <c r="U43" s="975"/>
      <c r="V43" s="975"/>
      <c r="W43" s="975"/>
      <c r="X43" s="975"/>
    </row>
    <row r="44" spans="1:24">
      <c r="A44" s="4"/>
      <c r="B44" s="1071"/>
      <c r="C44" s="1023"/>
      <c r="D44" s="1072"/>
      <c r="E44" s="1023"/>
      <c r="F44" s="1071"/>
      <c r="G44" s="1023"/>
      <c r="H44" s="1071"/>
      <c r="I44" s="1023"/>
      <c r="J44" s="1071"/>
      <c r="K44" s="1023"/>
      <c r="L44" s="1071"/>
      <c r="M44" s="1023"/>
      <c r="N44" s="1071"/>
      <c r="O44" s="1023"/>
      <c r="P44" s="1071"/>
      <c r="Q44" s="1023"/>
      <c r="R44" s="348"/>
      <c r="U44" s="975"/>
      <c r="V44" s="975"/>
      <c r="W44" s="975"/>
      <c r="X44" s="975"/>
    </row>
    <row r="45" spans="1:24">
      <c r="A45" s="4" t="s">
        <v>1005</v>
      </c>
      <c r="B45" s="348">
        <f>'Data Sheet'!N1529</f>
        <v>0</v>
      </c>
      <c r="C45" s="1023"/>
      <c r="D45" s="348">
        <f>'Data Sheet'!N1568</f>
        <v>15829</v>
      </c>
      <c r="E45" s="1023"/>
      <c r="F45" s="348">
        <f>'Data Sheet'!N1607</f>
        <v>0</v>
      </c>
      <c r="G45" s="1023"/>
      <c r="H45" s="348">
        <f>'Data Sheet'!N1646</f>
        <v>0</v>
      </c>
      <c r="I45" s="1023"/>
      <c r="J45" s="348">
        <f>'Data Sheet'!N1685</f>
        <v>1186</v>
      </c>
      <c r="K45" s="1026"/>
      <c r="L45" s="348">
        <f>'Data Sheet'!N1724</f>
        <v>863</v>
      </c>
      <c r="M45" s="1026"/>
      <c r="N45" s="348">
        <f>'Data Sheet'!N1763</f>
        <v>1101</v>
      </c>
      <c r="O45" s="1026"/>
      <c r="P45" s="348">
        <f>'Data Sheet'!N1802</f>
        <v>0</v>
      </c>
      <c r="Q45" s="1026"/>
      <c r="R45" s="348">
        <f>'Data Sheet'!N1841</f>
        <v>18979</v>
      </c>
      <c r="U45" s="975"/>
      <c r="V45" s="975"/>
      <c r="W45" s="975"/>
      <c r="X45" s="975"/>
    </row>
    <row r="46" spans="1:24">
      <c r="A46" s="4"/>
      <c r="B46" s="1071"/>
      <c r="C46" s="1023"/>
      <c r="D46" s="1072"/>
      <c r="E46" s="1023"/>
      <c r="F46" s="1071"/>
      <c r="G46" s="1023"/>
      <c r="H46" s="1071"/>
      <c r="I46" s="1023"/>
      <c r="J46" s="1072"/>
      <c r="K46" s="1026"/>
      <c r="L46" s="1072"/>
      <c r="M46" s="1026"/>
      <c r="N46" s="1072"/>
      <c r="O46" s="1026"/>
      <c r="P46" s="1072"/>
      <c r="Q46" s="1026"/>
      <c r="R46" s="348"/>
      <c r="U46" s="975"/>
      <c r="V46" s="975"/>
      <c r="W46" s="975"/>
      <c r="X46" s="975"/>
    </row>
    <row r="47" spans="1:24">
      <c r="A47" s="114" t="s">
        <v>1499</v>
      </c>
      <c r="B47" s="348">
        <f>'Data Sheet'!N1530</f>
        <v>0</v>
      </c>
      <c r="C47" s="1023"/>
      <c r="D47" s="348">
        <f>'Data Sheet'!N1569</f>
        <v>14538</v>
      </c>
      <c r="E47" s="1023"/>
      <c r="F47" s="348">
        <f>'Data Sheet'!N1608</f>
        <v>0</v>
      </c>
      <c r="G47" s="1023"/>
      <c r="H47" s="348">
        <f>'Data Sheet'!N1647</f>
        <v>0</v>
      </c>
      <c r="I47" s="1023"/>
      <c r="J47" s="348">
        <f>'Data Sheet'!N1686</f>
        <v>852</v>
      </c>
      <c r="K47" s="1026"/>
      <c r="L47" s="348">
        <f>'Data Sheet'!N1725</f>
        <v>588</v>
      </c>
      <c r="M47" s="1026"/>
      <c r="N47" s="348">
        <f>'Data Sheet'!N1764</f>
        <v>824</v>
      </c>
      <c r="O47" s="1026"/>
      <c r="P47" s="348">
        <f>'Data Sheet'!N1803</f>
        <v>0</v>
      </c>
      <c r="Q47" s="1026"/>
      <c r="R47" s="348">
        <f>'Data Sheet'!N1842</f>
        <v>16802</v>
      </c>
      <c r="U47" s="975"/>
      <c r="V47" s="975"/>
      <c r="W47" s="975"/>
      <c r="X47" s="975"/>
    </row>
    <row r="48" spans="1:24">
      <c r="A48" s="2"/>
      <c r="B48" s="1071"/>
      <c r="C48" s="1023"/>
      <c r="D48" s="1072"/>
      <c r="E48" s="1023"/>
      <c r="F48" s="1071"/>
      <c r="G48" s="1023"/>
      <c r="H48" s="1071"/>
      <c r="I48" s="1023"/>
      <c r="J48" s="1071"/>
      <c r="K48" s="1023"/>
      <c r="L48" s="1071"/>
      <c r="M48" s="1023"/>
      <c r="N48" s="1071"/>
      <c r="O48" s="1023"/>
      <c r="P48" s="1071"/>
      <c r="Q48" s="1023"/>
      <c r="R48" s="348"/>
      <c r="U48" s="975"/>
      <c r="V48" s="975"/>
      <c r="W48" s="975"/>
      <c r="X48" s="975"/>
    </row>
    <row r="49" spans="1:24">
      <c r="A49" s="2"/>
      <c r="B49" s="1027"/>
      <c r="C49" s="1027"/>
      <c r="D49" s="1028" t="s">
        <v>219</v>
      </c>
      <c r="E49" s="1029"/>
      <c r="F49" s="1029"/>
      <c r="G49" s="1029"/>
      <c r="H49" s="1029"/>
      <c r="I49" s="1029"/>
      <c r="J49" s="1029"/>
      <c r="K49" s="1029"/>
      <c r="L49" s="1029"/>
      <c r="M49" s="1027"/>
      <c r="N49" s="1029"/>
      <c r="O49" s="1027"/>
      <c r="P49" s="1029"/>
      <c r="Q49" s="1027"/>
      <c r="R49" s="348"/>
      <c r="U49" s="975"/>
      <c r="V49" s="975"/>
      <c r="W49" s="975"/>
      <c r="X49" s="975"/>
    </row>
    <row r="50" spans="1:24">
      <c r="A50" s="65" t="s">
        <v>1538</v>
      </c>
      <c r="B50" s="1027"/>
      <c r="C50" s="1027"/>
      <c r="D50" s="1028" t="s">
        <v>1494</v>
      </c>
      <c r="E50" s="1029"/>
      <c r="F50" s="1029"/>
      <c r="G50" s="1029"/>
      <c r="H50" s="1029"/>
      <c r="I50" s="1029"/>
      <c r="J50" s="1029" t="s">
        <v>382</v>
      </c>
      <c r="K50" s="1029"/>
      <c r="L50" s="1029" t="s">
        <v>122</v>
      </c>
      <c r="M50" s="1029"/>
      <c r="N50" s="1029" t="s">
        <v>383</v>
      </c>
      <c r="O50" s="1029"/>
      <c r="P50" s="1029" t="s">
        <v>384</v>
      </c>
      <c r="Q50" s="1029"/>
      <c r="R50" s="348"/>
      <c r="U50" s="975"/>
      <c r="V50" s="975"/>
      <c r="W50" s="975"/>
      <c r="X50" s="975"/>
    </row>
    <row r="51" spans="1:24">
      <c r="A51" s="65" t="s">
        <v>1547</v>
      </c>
      <c r="B51" s="1029" t="s">
        <v>219</v>
      </c>
      <c r="C51" s="1029"/>
      <c r="D51" s="1028" t="s">
        <v>1495</v>
      </c>
      <c r="E51" s="1029"/>
      <c r="F51" s="1029" t="s">
        <v>428</v>
      </c>
      <c r="G51" s="1029"/>
      <c r="H51" s="1029" t="s">
        <v>235</v>
      </c>
      <c r="I51" s="1029"/>
      <c r="J51" s="1029" t="s">
        <v>386</v>
      </c>
      <c r="K51" s="1030"/>
      <c r="L51" s="1029" t="s">
        <v>387</v>
      </c>
      <c r="M51" s="1029"/>
      <c r="N51" s="1029" t="s">
        <v>388</v>
      </c>
      <c r="O51" s="1029"/>
      <c r="P51" s="1029" t="s">
        <v>389</v>
      </c>
      <c r="Q51" s="1029"/>
      <c r="R51" s="348" t="s">
        <v>106</v>
      </c>
      <c r="U51" s="975"/>
      <c r="V51" s="975"/>
      <c r="W51" s="975"/>
      <c r="X51" s="975"/>
    </row>
    <row r="52" spans="1:24">
      <c r="A52" s="14"/>
      <c r="B52" s="1031" t="s">
        <v>22</v>
      </c>
      <c r="C52" s="1029"/>
      <c r="D52" s="1032" t="s">
        <v>22</v>
      </c>
      <c r="E52" s="1029"/>
      <c r="F52" s="1031" t="s">
        <v>22</v>
      </c>
      <c r="G52" s="1029"/>
      <c r="H52" s="1031" t="s">
        <v>22</v>
      </c>
      <c r="I52" s="1029"/>
      <c r="J52" s="1031" t="s">
        <v>22</v>
      </c>
      <c r="K52" s="1029"/>
      <c r="L52" s="1031" t="s">
        <v>22</v>
      </c>
      <c r="M52" s="1029"/>
      <c r="N52" s="1031" t="s">
        <v>22</v>
      </c>
      <c r="O52" s="1029"/>
      <c r="P52" s="1031" t="s">
        <v>22</v>
      </c>
      <c r="Q52" s="1029"/>
      <c r="R52" s="348" t="s">
        <v>22</v>
      </c>
      <c r="U52" s="975"/>
      <c r="V52" s="975"/>
      <c r="W52" s="975"/>
      <c r="X52" s="975"/>
    </row>
    <row r="53" spans="1:24">
      <c r="A53" s="2" t="s">
        <v>1539</v>
      </c>
      <c r="B53" s="360">
        <f>'Data Sheet'!N1532</f>
        <v>0</v>
      </c>
      <c r="C53" s="1022"/>
      <c r="D53" s="360">
        <f>'Data Sheet'!N1571</f>
        <v>0</v>
      </c>
      <c r="E53" s="1022"/>
      <c r="F53" s="360">
        <f>'Data Sheet'!N1610</f>
        <v>0</v>
      </c>
      <c r="G53" s="1022"/>
      <c r="H53" s="360">
        <f>'Data Sheet'!N1649</f>
        <v>0</v>
      </c>
      <c r="I53" s="1022"/>
      <c r="J53" s="360">
        <f>'Data Sheet'!N1688</f>
        <v>0</v>
      </c>
      <c r="K53" s="1022"/>
      <c r="L53" s="360">
        <f>'Data Sheet'!N1727</f>
        <v>0</v>
      </c>
      <c r="M53" s="1022"/>
      <c r="N53" s="360">
        <f>'Data Sheet'!N1766</f>
        <v>0</v>
      </c>
      <c r="O53" s="1022"/>
      <c r="P53" s="360">
        <f>'Data Sheet'!N1805</f>
        <v>0</v>
      </c>
      <c r="Q53" s="1023"/>
      <c r="R53" s="348">
        <f>'Data Sheet'!N1844</f>
        <v>0</v>
      </c>
      <c r="U53" s="975"/>
      <c r="V53" s="975"/>
      <c r="W53" s="975"/>
      <c r="X53" s="975"/>
    </row>
    <row r="54" spans="1:24">
      <c r="A54" s="2" t="s">
        <v>1540</v>
      </c>
      <c r="B54" s="360">
        <f>'Data Sheet'!N1533</f>
        <v>0</v>
      </c>
      <c r="C54" s="1022"/>
      <c r="D54" s="360">
        <f>'Data Sheet'!N1572</f>
        <v>0</v>
      </c>
      <c r="E54" s="1022"/>
      <c r="F54" s="360">
        <f>'Data Sheet'!N1611</f>
        <v>0</v>
      </c>
      <c r="G54" s="1022"/>
      <c r="H54" s="360">
        <f>'Data Sheet'!N1650</f>
        <v>0</v>
      </c>
      <c r="I54" s="1022"/>
      <c r="J54" s="360">
        <f>'Data Sheet'!N1689</f>
        <v>0</v>
      </c>
      <c r="K54" s="1022"/>
      <c r="L54" s="360">
        <f>'Data Sheet'!N1728</f>
        <v>0</v>
      </c>
      <c r="M54" s="1022"/>
      <c r="N54" s="360">
        <f>'Data Sheet'!N1767</f>
        <v>0</v>
      </c>
      <c r="O54" s="1022"/>
      <c r="P54" s="360">
        <f>'Data Sheet'!N1806</f>
        <v>0</v>
      </c>
      <c r="Q54" s="1023"/>
      <c r="R54" s="348">
        <f>'Data Sheet'!N1845</f>
        <v>0</v>
      </c>
      <c r="U54" s="975"/>
      <c r="V54" s="975"/>
      <c r="W54" s="975"/>
      <c r="X54" s="975"/>
    </row>
    <row r="55" spans="1:24">
      <c r="A55" s="2" t="s">
        <v>1541</v>
      </c>
      <c r="B55" s="360">
        <f>'Data Sheet'!N1534</f>
        <v>0</v>
      </c>
      <c r="C55" s="1022"/>
      <c r="D55" s="360">
        <f>'Data Sheet'!N1573</f>
        <v>994</v>
      </c>
      <c r="E55" s="1022"/>
      <c r="F55" s="360">
        <f>'Data Sheet'!N1612</f>
        <v>0</v>
      </c>
      <c r="G55" s="1022"/>
      <c r="H55" s="360">
        <f>'Data Sheet'!N1651</f>
        <v>0</v>
      </c>
      <c r="I55" s="1022"/>
      <c r="J55" s="360">
        <f>'Data Sheet'!N1690</f>
        <v>0</v>
      </c>
      <c r="K55" s="1022"/>
      <c r="L55" s="360">
        <f>'Data Sheet'!N1729</f>
        <v>0</v>
      </c>
      <c r="M55" s="1022"/>
      <c r="N55" s="360">
        <f>'Data Sheet'!N1768</f>
        <v>0</v>
      </c>
      <c r="O55" s="1022"/>
      <c r="P55" s="360">
        <f>'Data Sheet'!N1807</f>
        <v>0</v>
      </c>
      <c r="Q55" s="1023"/>
      <c r="R55" s="348">
        <f>'Data Sheet'!N1846</f>
        <v>994</v>
      </c>
      <c r="U55" s="975"/>
      <c r="V55" s="975"/>
      <c r="W55" s="975"/>
      <c r="X55" s="975"/>
    </row>
    <row r="56" spans="1:24">
      <c r="A56" s="2" t="s">
        <v>1542</v>
      </c>
      <c r="B56" s="360">
        <f>'Data Sheet'!N1535</f>
        <v>0</v>
      </c>
      <c r="C56" s="1022"/>
      <c r="D56" s="360">
        <f>'Data Sheet'!N1574</f>
        <v>0</v>
      </c>
      <c r="E56" s="1022"/>
      <c r="F56" s="360">
        <f>'Data Sheet'!N1613</f>
        <v>0</v>
      </c>
      <c r="G56" s="1022"/>
      <c r="H56" s="360">
        <f>'Data Sheet'!N1652</f>
        <v>0</v>
      </c>
      <c r="I56" s="1022"/>
      <c r="J56" s="360">
        <f>'Data Sheet'!N1691</f>
        <v>0</v>
      </c>
      <c r="K56" s="1022"/>
      <c r="L56" s="360">
        <f>'Data Sheet'!N1730</f>
        <v>0</v>
      </c>
      <c r="M56" s="1022"/>
      <c r="N56" s="360">
        <f>'Data Sheet'!N1769</f>
        <v>0</v>
      </c>
      <c r="O56" s="1022"/>
      <c r="P56" s="360">
        <f>'Data Sheet'!N1808</f>
        <v>0</v>
      </c>
      <c r="Q56" s="1023"/>
      <c r="R56" s="348">
        <f>'Data Sheet'!N1847</f>
        <v>0</v>
      </c>
      <c r="U56" s="975"/>
      <c r="V56" s="975"/>
      <c r="W56" s="975"/>
      <c r="X56" s="975"/>
    </row>
    <row r="57" spans="1:24">
      <c r="A57" s="2" t="s">
        <v>1579</v>
      </c>
      <c r="B57" s="360">
        <f>'Data Sheet'!N1536</f>
        <v>0</v>
      </c>
      <c r="C57" s="1022"/>
      <c r="D57" s="360">
        <f>'Data Sheet'!N1575</f>
        <v>0</v>
      </c>
      <c r="E57" s="1022"/>
      <c r="F57" s="360">
        <f>'Data Sheet'!N1614</f>
        <v>0</v>
      </c>
      <c r="G57" s="1022"/>
      <c r="H57" s="360">
        <f>'Data Sheet'!N1653</f>
        <v>0</v>
      </c>
      <c r="I57" s="1022"/>
      <c r="J57" s="360">
        <f>'Data Sheet'!N1692</f>
        <v>0</v>
      </c>
      <c r="K57" s="1022"/>
      <c r="L57" s="360">
        <f>'Data Sheet'!N1731</f>
        <v>0</v>
      </c>
      <c r="M57" s="1022"/>
      <c r="N57" s="360">
        <f>'Data Sheet'!N1770</f>
        <v>0</v>
      </c>
      <c r="O57" s="1022"/>
      <c r="P57" s="360">
        <f>'Data Sheet'!N1809</f>
        <v>0</v>
      </c>
      <c r="Q57" s="1023"/>
      <c r="R57" s="348">
        <f>'Data Sheet'!N1848</f>
        <v>0</v>
      </c>
      <c r="U57" s="975"/>
      <c r="V57" s="975"/>
      <c r="W57" s="975"/>
      <c r="X57" s="975"/>
    </row>
    <row r="58" spans="1:24">
      <c r="A58" s="2" t="s">
        <v>1543</v>
      </c>
      <c r="B58" s="1148">
        <f>'Data Sheet'!N1537</f>
        <v>0</v>
      </c>
      <c r="C58" s="1022"/>
      <c r="D58" s="360">
        <f>'Data Sheet'!N1576</f>
        <v>13544</v>
      </c>
      <c r="E58" s="1022"/>
      <c r="F58" s="360">
        <f>'Data Sheet'!N1615</f>
        <v>0</v>
      </c>
      <c r="G58" s="1022"/>
      <c r="H58" s="360">
        <f>'Data Sheet'!N1654</f>
        <v>0</v>
      </c>
      <c r="I58" s="1022"/>
      <c r="J58" s="360">
        <f>'Data Sheet'!N1693</f>
        <v>852</v>
      </c>
      <c r="K58" s="1022"/>
      <c r="L58" s="360">
        <f>'Data Sheet'!N1732</f>
        <v>588</v>
      </c>
      <c r="M58" s="1022"/>
      <c r="N58" s="360">
        <f>'Data Sheet'!N1771</f>
        <v>824</v>
      </c>
      <c r="O58" s="1022"/>
      <c r="P58" s="360">
        <f>'Data Sheet'!N1810</f>
        <v>0</v>
      </c>
      <c r="Q58" s="1023"/>
      <c r="R58" s="348">
        <f>'Data Sheet'!N1849</f>
        <v>15808</v>
      </c>
      <c r="U58" s="975"/>
      <c r="V58" s="975"/>
      <c r="W58" s="975"/>
      <c r="X58" s="975"/>
    </row>
    <row r="59" spans="1:24">
      <c r="A59" s="65" t="s">
        <v>106</v>
      </c>
      <c r="B59" s="348">
        <f>'Data Sheet'!N1538</f>
        <v>0</v>
      </c>
      <c r="C59" s="1023"/>
      <c r="D59" s="1025">
        <f>'Data Sheet'!N1577</f>
        <v>14538</v>
      </c>
      <c r="E59" s="1023"/>
      <c r="F59" s="1025">
        <f>'Data Sheet'!N1616</f>
        <v>0</v>
      </c>
      <c r="G59" s="1033"/>
      <c r="H59" s="1025">
        <f>'Data Sheet'!N1655</f>
        <v>0</v>
      </c>
      <c r="I59" s="1033"/>
      <c r="J59" s="1025">
        <f>'Data Sheet'!N1694</f>
        <v>852</v>
      </c>
      <c r="K59" s="1033"/>
      <c r="L59" s="1025">
        <f>'Data Sheet'!N1733</f>
        <v>588</v>
      </c>
      <c r="M59" s="1033"/>
      <c r="N59" s="1025">
        <f>'Data Sheet'!N1772</f>
        <v>824</v>
      </c>
      <c r="O59" s="1033"/>
      <c r="P59" s="1025">
        <f>'Data Sheet'!N1811</f>
        <v>0</v>
      </c>
      <c r="Q59" s="1033"/>
      <c r="R59" s="1025">
        <f>'Data Sheet'!N1850</f>
        <v>16802</v>
      </c>
      <c r="U59" s="975"/>
      <c r="V59" s="975"/>
      <c r="W59" s="975"/>
      <c r="X59" s="975"/>
    </row>
    <row r="60" spans="1:24">
      <c r="A60" s="14"/>
      <c r="B60" s="1071"/>
      <c r="C60" s="1023"/>
      <c r="D60" s="1072"/>
      <c r="E60" s="1023"/>
      <c r="F60" s="1071"/>
      <c r="G60" s="1023"/>
      <c r="H60" s="1071"/>
      <c r="I60" s="1023"/>
      <c r="J60" s="1071"/>
      <c r="K60" s="1023"/>
      <c r="L60" s="1071"/>
      <c r="M60" s="1023"/>
      <c r="N60" s="1071"/>
      <c r="O60" s="1023"/>
      <c r="P60" s="1071"/>
      <c r="Q60" s="1023"/>
      <c r="R60" s="1026"/>
      <c r="U60" s="975"/>
      <c r="V60" s="975"/>
      <c r="W60" s="975"/>
      <c r="X60" s="975"/>
    </row>
    <row r="61" spans="1:24">
      <c r="A61" s="14"/>
      <c r="R61" s="998"/>
      <c r="U61" s="975"/>
      <c r="V61" s="975"/>
      <c r="W61" s="975"/>
      <c r="X61" s="975"/>
    </row>
    <row r="62" spans="1:24">
      <c r="A62" s="14"/>
      <c r="R62" s="998"/>
      <c r="U62" s="975"/>
      <c r="V62" s="975"/>
      <c r="W62" s="975"/>
      <c r="X62" s="975"/>
    </row>
    <row r="63" spans="1:24">
      <c r="R63" s="998"/>
      <c r="U63" s="975"/>
      <c r="V63" s="975"/>
      <c r="W63" s="975"/>
      <c r="X63" s="975"/>
    </row>
    <row r="64" spans="1:24">
      <c r="A64" s="953"/>
      <c r="U64" s="975"/>
      <c r="V64" s="975"/>
      <c r="W64" s="975"/>
      <c r="X64" s="975"/>
    </row>
    <row r="65" spans="1:24" ht="46.5" customHeight="1">
      <c r="A65" s="953"/>
      <c r="U65" s="975"/>
      <c r="V65" s="975"/>
      <c r="W65" s="975"/>
      <c r="X65" s="975"/>
    </row>
    <row r="66" spans="1:24">
      <c r="U66" s="975"/>
      <c r="V66" s="975"/>
      <c r="W66" s="975"/>
      <c r="X66" s="975"/>
    </row>
    <row r="67" spans="1:24">
      <c r="U67" s="975"/>
      <c r="V67" s="975"/>
      <c r="W67" s="975"/>
      <c r="X67" s="975"/>
    </row>
    <row r="68" spans="1:24">
      <c r="U68" s="975"/>
      <c r="V68" s="975"/>
      <c r="W68" s="975"/>
      <c r="X68" s="975"/>
    </row>
    <row r="69" spans="1:24">
      <c r="U69" s="975"/>
      <c r="V69" s="975"/>
      <c r="W69" s="975"/>
      <c r="X69" s="975"/>
    </row>
    <row r="70" spans="1:24">
      <c r="U70" s="975"/>
      <c r="V70" s="975"/>
      <c r="W70" s="975"/>
      <c r="X70" s="975"/>
    </row>
    <row r="71" spans="1:24">
      <c r="U71" s="975"/>
      <c r="V71" s="975"/>
      <c r="W71" s="975"/>
      <c r="X71" s="975"/>
    </row>
    <row r="72" spans="1:24">
      <c r="U72" s="975"/>
      <c r="V72" s="975"/>
      <c r="W72" s="975"/>
      <c r="X72" s="975"/>
    </row>
    <row r="73" spans="1:24">
      <c r="U73" s="975"/>
      <c r="V73" s="975"/>
      <c r="W73" s="975"/>
      <c r="X73" s="975"/>
    </row>
    <row r="74" spans="1:24">
      <c r="U74" s="975"/>
      <c r="V74" s="975"/>
      <c r="W74" s="975"/>
      <c r="X74" s="975"/>
    </row>
    <row r="75" spans="1:24">
      <c r="U75" s="975"/>
      <c r="V75" s="975"/>
      <c r="W75" s="975"/>
      <c r="X75" s="975"/>
    </row>
    <row r="76" spans="1:24">
      <c r="U76" s="975"/>
      <c r="V76" s="975"/>
      <c r="W76" s="975"/>
      <c r="X76" s="975"/>
    </row>
    <row r="77" spans="1:24">
      <c r="U77" s="975"/>
      <c r="V77" s="975"/>
      <c r="W77" s="975"/>
      <c r="X77" s="975"/>
    </row>
    <row r="78" spans="1:24">
      <c r="U78" s="975"/>
      <c r="V78" s="975"/>
      <c r="W78" s="975"/>
      <c r="X78" s="975"/>
    </row>
    <row r="79" spans="1:24">
      <c r="A79" s="953"/>
      <c r="U79" s="975"/>
      <c r="V79" s="975"/>
      <c r="W79" s="975"/>
      <c r="X79" s="975"/>
    </row>
    <row r="80" spans="1:24">
      <c r="U80" s="975"/>
      <c r="V80" s="975"/>
      <c r="W80" s="975"/>
      <c r="X80" s="975"/>
    </row>
    <row r="81" spans="1:24">
      <c r="U81" s="975"/>
      <c r="V81" s="975"/>
      <c r="W81" s="975"/>
      <c r="X81" s="975"/>
    </row>
    <row r="82" spans="1:24">
      <c r="U82" s="975"/>
      <c r="V82" s="975"/>
      <c r="W82" s="975"/>
      <c r="X82" s="975"/>
    </row>
    <row r="83" spans="1:24">
      <c r="U83" s="975"/>
      <c r="V83" s="975"/>
      <c r="W83" s="975"/>
      <c r="X83" s="975"/>
    </row>
    <row r="84" spans="1:24">
      <c r="U84" s="975"/>
      <c r="V84" s="975"/>
      <c r="W84" s="975"/>
      <c r="X84" s="975"/>
    </row>
    <row r="85" spans="1:24">
      <c r="U85" s="975"/>
      <c r="V85" s="975"/>
      <c r="W85" s="975"/>
      <c r="X85" s="975"/>
    </row>
    <row r="86" spans="1:24">
      <c r="U86" s="975"/>
      <c r="V86" s="975"/>
      <c r="W86" s="975"/>
      <c r="X86" s="975"/>
    </row>
    <row r="87" spans="1:24">
      <c r="A87" s="953"/>
      <c r="U87" s="975"/>
      <c r="V87" s="975"/>
      <c r="W87" s="975"/>
      <c r="X87" s="975"/>
    </row>
    <row r="88" spans="1:24">
      <c r="U88" s="975"/>
      <c r="V88" s="975"/>
      <c r="W88" s="975"/>
      <c r="X88" s="975"/>
    </row>
    <row r="89" spans="1:24">
      <c r="U89" s="975"/>
      <c r="V89" s="975"/>
      <c r="W89" s="975"/>
      <c r="X89" s="975"/>
    </row>
    <row r="90" spans="1:24">
      <c r="U90" s="975"/>
      <c r="V90" s="975"/>
      <c r="W90" s="975"/>
      <c r="X90" s="975"/>
    </row>
    <row r="91" spans="1:24">
      <c r="U91" s="975"/>
      <c r="V91" s="975"/>
      <c r="W91" s="975"/>
      <c r="X91" s="975"/>
    </row>
    <row r="92" spans="1:24">
      <c r="U92" s="975"/>
      <c r="V92" s="975"/>
      <c r="W92" s="975"/>
      <c r="X92" s="975"/>
    </row>
    <row r="93" spans="1:24">
      <c r="U93" s="975"/>
      <c r="V93" s="975"/>
      <c r="W93" s="975"/>
      <c r="X93" s="975"/>
    </row>
    <row r="94" spans="1:24">
      <c r="U94" s="975"/>
      <c r="V94" s="975"/>
      <c r="W94" s="975"/>
      <c r="X94" s="975"/>
    </row>
    <row r="95" spans="1:24">
      <c r="U95" s="975"/>
      <c r="V95" s="975"/>
      <c r="W95" s="975"/>
      <c r="X95" s="975"/>
    </row>
    <row r="96" spans="1:24">
      <c r="U96" s="975"/>
      <c r="V96" s="975"/>
      <c r="W96" s="975"/>
      <c r="X96" s="975"/>
    </row>
    <row r="97" spans="21:24">
      <c r="U97" s="975"/>
      <c r="V97" s="975"/>
      <c r="W97" s="975"/>
      <c r="X97" s="975"/>
    </row>
    <row r="98" spans="21:24">
      <c r="U98" s="975"/>
      <c r="V98" s="975"/>
      <c r="W98" s="975"/>
      <c r="X98" s="975"/>
    </row>
    <row r="99" spans="21:24">
      <c r="U99" s="975"/>
      <c r="V99" s="975"/>
      <c r="W99" s="975"/>
      <c r="X99" s="975"/>
    </row>
    <row r="100" spans="21:24">
      <c r="U100" s="975"/>
      <c r="V100" s="975"/>
      <c r="W100" s="975"/>
      <c r="X100" s="975"/>
    </row>
    <row r="101" spans="21:24">
      <c r="U101" s="975"/>
      <c r="V101" s="975"/>
      <c r="W101" s="975"/>
      <c r="X101" s="975"/>
    </row>
    <row r="102" spans="21:24">
      <c r="U102" s="975"/>
      <c r="V102" s="975"/>
      <c r="W102" s="975"/>
      <c r="X102" s="975"/>
    </row>
    <row r="103" spans="21:24">
      <c r="U103" s="975"/>
      <c r="V103" s="975"/>
      <c r="W103" s="975"/>
      <c r="X103" s="975"/>
    </row>
    <row r="104" spans="21:24">
      <c r="U104" s="975"/>
      <c r="V104" s="975"/>
      <c r="W104" s="975"/>
      <c r="X104" s="975"/>
    </row>
    <row r="105" spans="21:24">
      <c r="U105" s="975"/>
      <c r="V105" s="975"/>
      <c r="W105" s="975"/>
      <c r="X105" s="975"/>
    </row>
    <row r="106" spans="21:24">
      <c r="U106" s="975"/>
      <c r="V106" s="975"/>
      <c r="W106" s="975"/>
      <c r="X106" s="975"/>
    </row>
    <row r="107" spans="21:24">
      <c r="U107" s="975"/>
      <c r="V107" s="975"/>
      <c r="W107" s="975"/>
      <c r="X107" s="975"/>
    </row>
    <row r="108" spans="21:24">
      <c r="U108" s="975"/>
      <c r="V108" s="975"/>
      <c r="W108" s="975"/>
      <c r="X108" s="975"/>
    </row>
    <row r="109" spans="21:24">
      <c r="U109" s="975"/>
      <c r="V109" s="975"/>
      <c r="W109" s="975"/>
      <c r="X109" s="975"/>
    </row>
    <row r="110" spans="21:24">
      <c r="U110" s="975"/>
      <c r="V110" s="975"/>
      <c r="W110" s="975"/>
      <c r="X110" s="975"/>
    </row>
    <row r="111" spans="21:24">
      <c r="U111" s="975"/>
      <c r="V111" s="975"/>
      <c r="W111" s="975"/>
      <c r="X111" s="975"/>
    </row>
    <row r="112" spans="21:24">
      <c r="U112" s="975"/>
      <c r="V112" s="975"/>
      <c r="W112" s="975"/>
      <c r="X112" s="975"/>
    </row>
    <row r="113" spans="21:24">
      <c r="U113" s="975"/>
      <c r="V113" s="975"/>
      <c r="W113" s="975"/>
      <c r="X113" s="975"/>
    </row>
    <row r="114" spans="21:24">
      <c r="U114" s="975"/>
      <c r="V114" s="975"/>
      <c r="W114" s="975"/>
      <c r="X114" s="975"/>
    </row>
    <row r="115" spans="21:24">
      <c r="U115" s="975"/>
      <c r="V115" s="975"/>
      <c r="W115" s="975"/>
      <c r="X115" s="975"/>
    </row>
    <row r="116" spans="21:24">
      <c r="U116" s="975"/>
      <c r="V116" s="975"/>
      <c r="W116" s="975"/>
      <c r="X116" s="975"/>
    </row>
    <row r="117" spans="21:24">
      <c r="U117" s="975"/>
      <c r="V117" s="975"/>
      <c r="W117" s="975"/>
      <c r="X117" s="975"/>
    </row>
    <row r="118" spans="21:24">
      <c r="U118" s="975"/>
      <c r="V118" s="975"/>
      <c r="W118" s="975"/>
      <c r="X118" s="975"/>
    </row>
    <row r="119" spans="21:24">
      <c r="U119" s="975"/>
      <c r="V119" s="975"/>
      <c r="W119" s="975"/>
      <c r="X119" s="975"/>
    </row>
    <row r="120" spans="21:24">
      <c r="U120" s="975"/>
      <c r="V120" s="975"/>
      <c r="W120" s="975"/>
      <c r="X120" s="975"/>
    </row>
    <row r="121" spans="21:24">
      <c r="U121" s="975"/>
      <c r="V121" s="975"/>
      <c r="W121" s="975"/>
      <c r="X121" s="975"/>
    </row>
    <row r="122" spans="21:24">
      <c r="U122" s="975"/>
      <c r="V122" s="975"/>
      <c r="W122" s="975"/>
      <c r="X122" s="975"/>
    </row>
    <row r="123" spans="21:24">
      <c r="U123" s="975"/>
      <c r="V123" s="975"/>
      <c r="W123" s="975"/>
      <c r="X123" s="975"/>
    </row>
  </sheetData>
  <sheetProtection algorithmName="SHA-512" hashValue="E7p5LuF0+7oMxDzZi2pR9yqn4PxDeqpNWDuHVJlsUriaHnMDK9ZM4TuPNWqTKuRO5jqW1tad8S/BP8xESkpfVg==" saltValue="WVE305DFy4qWYHB7+7CbQQ==" spinCount="100000" sheet="1" formatCells="0" formatRows="0"/>
  <pageMargins left="0.7" right="0.7" top="0.75" bottom="0.75" header="0.3" footer="0.3"/>
  <pageSetup paperSize="9" scale="34" orientation="portrait" r:id="rId1"/>
  <headerFooter>
    <oddFooter>&amp;A</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A1:U52"/>
  <sheetViews>
    <sheetView workbookViewId="0">
      <selection activeCell="A26" sqref="A26"/>
    </sheetView>
  </sheetViews>
  <sheetFormatPr defaultColWidth="6.77734375" defaultRowHeight="15"/>
  <cols>
    <col min="1" max="1" width="3.44140625" style="916" customWidth="1"/>
    <col min="2" max="2" width="53.6640625" style="916" customWidth="1"/>
    <col min="3" max="5" width="11.21875" style="916" customWidth="1"/>
    <col min="6" max="6" width="2.77734375" style="916" customWidth="1"/>
    <col min="7" max="7" width="11.5546875" style="1075" customWidth="1"/>
    <col min="8" max="8" width="0.88671875" style="1075" customWidth="1"/>
    <col min="9" max="9" width="10.44140625" style="1075" customWidth="1"/>
    <col min="10" max="10" width="0.88671875" style="916" customWidth="1"/>
    <col min="11" max="11" width="18" style="916" customWidth="1"/>
    <col min="12" max="12" width="0.88671875" style="916" customWidth="1"/>
    <col min="13" max="13" width="18" style="916" customWidth="1"/>
    <col min="14" max="14" width="0.88671875" style="916" customWidth="1"/>
    <col min="15" max="15" width="18" style="916" customWidth="1"/>
    <col min="16" max="16" width="0.88671875" style="916" customWidth="1"/>
    <col min="17" max="17" width="18" style="916" customWidth="1"/>
    <col min="18" max="18" width="0.88671875" style="916" customWidth="1"/>
    <col min="19" max="19" width="18" style="916" customWidth="1"/>
    <col min="20" max="20" width="0.88671875" style="916" customWidth="1"/>
    <col min="21" max="21" width="18" style="916" customWidth="1"/>
    <col min="22" max="16384" width="6.77734375" style="916"/>
  </cols>
  <sheetData>
    <row r="1" spans="1:21">
      <c r="A1" s="3" t="str">
        <f>'1'!A1</f>
        <v>SWANSEA BAY UNIVERSITY HEALTH BOARD ANNUAL ACCOUNTS 2023-24</v>
      </c>
      <c r="B1" s="952"/>
      <c r="H1" s="1076"/>
      <c r="J1" s="976"/>
      <c r="K1" s="976"/>
    </row>
    <row r="2" spans="1:21">
      <c r="A2" s="917"/>
      <c r="B2" s="920"/>
      <c r="C2" s="920"/>
      <c r="D2" s="920"/>
      <c r="E2" s="920"/>
      <c r="F2" s="920"/>
      <c r="G2" s="1122"/>
      <c r="H2" s="1123"/>
      <c r="I2" s="1122"/>
      <c r="J2" s="976"/>
      <c r="K2" s="976"/>
    </row>
    <row r="3" spans="1:21">
      <c r="B3" s="915"/>
      <c r="H3" s="1076"/>
      <c r="J3" s="976"/>
      <c r="K3" s="976"/>
    </row>
    <row r="4" spans="1:21">
      <c r="A4" s="3" t="s">
        <v>1557</v>
      </c>
      <c r="B4" s="952"/>
      <c r="C4" s="19"/>
      <c r="D4" s="19"/>
      <c r="E4" s="19"/>
      <c r="F4" s="783"/>
      <c r="H4" s="977"/>
      <c r="J4" s="978"/>
      <c r="K4" s="977"/>
      <c r="L4" s="918"/>
      <c r="M4" s="919"/>
      <c r="N4" s="918"/>
      <c r="O4" s="919"/>
      <c r="P4" s="783"/>
      <c r="Q4" s="783"/>
      <c r="R4" s="783"/>
      <c r="S4" s="783"/>
      <c r="T4" s="783"/>
      <c r="U4" s="783"/>
    </row>
    <row r="5" spans="1:21" ht="15.75">
      <c r="A5" s="111" t="s">
        <v>1508</v>
      </c>
      <c r="B5" s="952"/>
      <c r="C5" s="2"/>
      <c r="D5" s="2"/>
      <c r="E5" s="2"/>
      <c r="F5" s="754"/>
      <c r="G5" s="754"/>
      <c r="H5" s="979"/>
      <c r="I5" s="754"/>
      <c r="J5" s="979"/>
      <c r="K5" s="979"/>
      <c r="L5" s="754"/>
      <c r="M5" s="754"/>
      <c r="N5" s="754"/>
      <c r="O5" s="754"/>
      <c r="P5" s="754"/>
      <c r="Q5" s="754"/>
      <c r="R5" s="754"/>
      <c r="S5" s="754"/>
      <c r="T5" s="754"/>
      <c r="U5" s="754"/>
    </row>
    <row r="6" spans="1:21" ht="15.75">
      <c r="A6" s="111"/>
      <c r="B6" s="952"/>
      <c r="C6" s="3" t="s">
        <v>1589</v>
      </c>
      <c r="D6" s="3" t="s">
        <v>1589</v>
      </c>
      <c r="E6" s="3" t="s">
        <v>1589</v>
      </c>
      <c r="F6" s="754"/>
      <c r="G6" s="3" t="s">
        <v>1589</v>
      </c>
      <c r="H6" s="979"/>
      <c r="I6" s="19" t="s">
        <v>1424</v>
      </c>
      <c r="J6" s="979"/>
      <c r="K6" s="979"/>
      <c r="L6" s="754"/>
      <c r="M6" s="754"/>
      <c r="N6" s="754"/>
      <c r="O6" s="754"/>
      <c r="P6" s="754"/>
      <c r="Q6" s="754"/>
      <c r="R6" s="754"/>
      <c r="S6" s="754"/>
      <c r="T6" s="754"/>
      <c r="U6" s="754"/>
    </row>
    <row r="7" spans="1:21">
      <c r="A7" s="952"/>
      <c r="B7" s="3" t="s">
        <v>1500</v>
      </c>
      <c r="C7" s="36" t="s">
        <v>700</v>
      </c>
      <c r="D7" s="36" t="s">
        <v>702</v>
      </c>
      <c r="E7" s="36" t="s">
        <v>1682</v>
      </c>
      <c r="G7" s="36" t="s">
        <v>172</v>
      </c>
      <c r="H7" s="1076"/>
      <c r="J7" s="976"/>
      <c r="K7" s="976"/>
    </row>
    <row r="8" spans="1:21">
      <c r="A8" s="952"/>
      <c r="B8" s="65" t="s">
        <v>1509</v>
      </c>
      <c r="C8" s="119" t="s">
        <v>22</v>
      </c>
      <c r="D8" s="119" t="s">
        <v>22</v>
      </c>
      <c r="E8" s="119" t="s">
        <v>22</v>
      </c>
      <c r="G8" s="119" t="s">
        <v>22</v>
      </c>
      <c r="H8" s="1076"/>
      <c r="I8" s="119" t="s">
        <v>22</v>
      </c>
      <c r="J8" s="976"/>
      <c r="K8" s="976"/>
    </row>
    <row r="9" spans="1:21">
      <c r="A9" s="952"/>
      <c r="B9" s="14" t="s">
        <v>1022</v>
      </c>
      <c r="C9" s="1126">
        <f>'62'!G12</f>
        <v>0</v>
      </c>
      <c r="D9" s="1126">
        <f>'62'!I12</f>
        <v>3322</v>
      </c>
      <c r="E9" s="1126">
        <f>'62'!K12</f>
        <v>1186</v>
      </c>
      <c r="G9" s="1119">
        <f>C9+D9+E9</f>
        <v>4508</v>
      </c>
      <c r="H9" s="1120"/>
      <c r="I9" s="1119">
        <f>'62'!M43+1</f>
        <v>2462</v>
      </c>
      <c r="J9" s="976"/>
      <c r="K9" s="976"/>
    </row>
    <row r="10" spans="1:21">
      <c r="A10" s="952"/>
      <c r="B10" s="14" t="s">
        <v>1510</v>
      </c>
      <c r="C10" s="1126">
        <f>'62'!G13</f>
        <v>0</v>
      </c>
      <c r="D10" s="1126">
        <f>'62'!I13</f>
        <v>12842.23</v>
      </c>
      <c r="E10" s="1126">
        <f>'62'!K13</f>
        <v>1999.38</v>
      </c>
      <c r="G10" s="1119">
        <f>C10+D10+E10</f>
        <v>14841.61</v>
      </c>
      <c r="H10" s="1120"/>
      <c r="I10" s="1119">
        <f>'62'!M44</f>
        <v>7197</v>
      </c>
      <c r="J10" s="976"/>
      <c r="K10" s="976"/>
    </row>
    <row r="11" spans="1:21">
      <c r="A11" s="952"/>
      <c r="B11" s="14" t="s">
        <v>1511</v>
      </c>
      <c r="C11" s="1126">
        <f>'62'!G14</f>
        <v>0</v>
      </c>
      <c r="D11" s="1126">
        <f>'62'!I14</f>
        <v>13222.4</v>
      </c>
      <c r="E11" s="1126">
        <f>'62'!K14</f>
        <v>1221.21</v>
      </c>
      <c r="G11" s="1119">
        <f>C11+D11+E11</f>
        <v>14443.61</v>
      </c>
      <c r="H11" s="1120"/>
      <c r="I11" s="1119">
        <f>'62'!M45-1</f>
        <v>6748</v>
      </c>
      <c r="J11" s="976"/>
      <c r="K11" s="976"/>
    </row>
    <row r="12" spans="1:21" ht="15.75" thickBot="1">
      <c r="A12" s="952"/>
      <c r="B12" s="65" t="s">
        <v>106</v>
      </c>
      <c r="C12" s="1118">
        <f>SUM(C9:C11)</f>
        <v>0</v>
      </c>
      <c r="D12" s="1118">
        <f>SUM(D9:D11)</f>
        <v>29386.629999999997</v>
      </c>
      <c r="E12" s="1118">
        <f>SUM(E9:E11)</f>
        <v>4406.59</v>
      </c>
      <c r="G12" s="1077">
        <f>SUM(G9:G11)</f>
        <v>33793.22</v>
      </c>
      <c r="H12" s="1120"/>
      <c r="I12" s="1077">
        <f>SUM(I9:I11)</f>
        <v>16407</v>
      </c>
      <c r="J12" s="976"/>
      <c r="K12" s="976"/>
    </row>
    <row r="13" spans="1:21">
      <c r="A13" s="952"/>
      <c r="B13" s="14"/>
      <c r="C13" s="952"/>
      <c r="D13" s="952"/>
      <c r="E13" s="952"/>
      <c r="G13" s="1071"/>
      <c r="H13" s="1120"/>
      <c r="I13" s="1071"/>
      <c r="J13" s="976"/>
      <c r="K13" s="976"/>
    </row>
    <row r="14" spans="1:21" ht="15.75">
      <c r="A14" s="952"/>
      <c r="B14" s="111" t="s">
        <v>1512</v>
      </c>
      <c r="C14" s="119"/>
      <c r="D14" s="119"/>
      <c r="E14" s="119"/>
      <c r="G14" s="3" t="s">
        <v>1589</v>
      </c>
      <c r="H14" s="979"/>
      <c r="I14" s="19" t="s">
        <v>1424</v>
      </c>
      <c r="J14" s="976"/>
      <c r="K14" s="976"/>
    </row>
    <row r="15" spans="1:21">
      <c r="A15" s="952"/>
      <c r="B15" s="952" t="s">
        <v>1513</v>
      </c>
      <c r="C15" s="1116"/>
      <c r="D15" s="1116"/>
      <c r="E15" s="1116"/>
      <c r="G15" s="1127">
        <f>'55'!C25</f>
        <v>3817</v>
      </c>
      <c r="H15" s="1120"/>
      <c r="I15" s="1119">
        <f>'55'!E25</f>
        <v>2324</v>
      </c>
      <c r="J15" s="976"/>
      <c r="K15" s="976"/>
    </row>
    <row r="16" spans="1:21">
      <c r="A16" s="952"/>
      <c r="B16" s="952" t="s">
        <v>1514</v>
      </c>
      <c r="C16" s="1160" t="s">
        <v>1754</v>
      </c>
      <c r="D16" s="1160"/>
      <c r="E16" s="1160"/>
      <c r="G16" s="1127">
        <f>'55'!C59</f>
        <v>26465</v>
      </c>
      <c r="H16" s="1120"/>
      <c r="I16" s="1119">
        <f>'55'!E59</f>
        <v>13330</v>
      </c>
      <c r="J16" s="976"/>
      <c r="K16" s="976"/>
    </row>
    <row r="17" spans="1:11" ht="15.75" thickBot="1">
      <c r="A17" s="952"/>
      <c r="B17" s="953" t="s">
        <v>106</v>
      </c>
      <c r="C17" s="1160" t="s">
        <v>1755</v>
      </c>
      <c r="D17" s="1161"/>
      <c r="E17" s="1161"/>
      <c r="G17" s="1077">
        <f>SUM(G15:G16)</f>
        <v>30282</v>
      </c>
      <c r="H17" s="1120"/>
      <c r="I17" s="1077">
        <f>SUM(I15:I16)</f>
        <v>15654</v>
      </c>
      <c r="J17" s="976"/>
      <c r="K17" s="976"/>
    </row>
    <row r="18" spans="1:11">
      <c r="A18" s="952"/>
      <c r="B18" s="952"/>
      <c r="C18" s="1160" t="s">
        <v>1756</v>
      </c>
      <c r="D18" s="1162"/>
      <c r="E18" s="1162"/>
      <c r="G18" s="1071"/>
      <c r="H18" s="1120"/>
      <c r="I18" s="1071"/>
      <c r="J18" s="976"/>
      <c r="K18" s="976"/>
    </row>
    <row r="19" spans="1:11" ht="15.75">
      <c r="A19" s="952"/>
      <c r="B19" s="953" t="s">
        <v>1501</v>
      </c>
      <c r="C19" s="119"/>
      <c r="D19" s="119"/>
      <c r="E19" s="119"/>
      <c r="G19" s="3" t="s">
        <v>1589</v>
      </c>
      <c r="H19" s="979"/>
      <c r="I19" s="19" t="s">
        <v>1424</v>
      </c>
      <c r="J19" s="976"/>
      <c r="K19" s="976"/>
    </row>
    <row r="20" spans="1:11">
      <c r="A20" s="952"/>
      <c r="B20" s="952" t="s">
        <v>6</v>
      </c>
      <c r="C20" s="1116"/>
      <c r="D20" s="1116"/>
      <c r="E20" s="1116"/>
      <c r="G20" s="1127">
        <f>'30'!F23</f>
        <v>4084</v>
      </c>
      <c r="H20" s="1120"/>
      <c r="I20" s="1119">
        <f>'30'!H23</f>
        <v>2526</v>
      </c>
      <c r="J20" s="976"/>
      <c r="K20" s="976"/>
    </row>
    <row r="21" spans="1:11">
      <c r="A21" s="952"/>
      <c r="B21" s="952" t="s">
        <v>400</v>
      </c>
      <c r="C21" s="1116"/>
      <c r="D21" s="1116"/>
      <c r="E21" s="1116"/>
      <c r="G21" s="1127">
        <f>'30'!F26</f>
        <v>0</v>
      </c>
      <c r="H21" s="1120"/>
      <c r="I21" s="1119">
        <f>'30'!H26</f>
        <v>0</v>
      </c>
      <c r="J21" s="976"/>
      <c r="K21" s="976"/>
    </row>
    <row r="22" spans="1:11">
      <c r="A22" s="952"/>
      <c r="B22" s="952" t="s">
        <v>1502</v>
      </c>
      <c r="C22" s="1116"/>
      <c r="D22" s="1116"/>
      <c r="E22" s="1116"/>
      <c r="G22" s="1127">
        <f>'32'!G39</f>
        <v>696</v>
      </c>
      <c r="H22" s="1120"/>
      <c r="I22" s="1119">
        <f>'32'!I39</f>
        <v>158</v>
      </c>
      <c r="J22" s="976"/>
      <c r="K22" s="976"/>
    </row>
    <row r="23" spans="1:11">
      <c r="A23" s="952"/>
      <c r="B23" s="952" t="s">
        <v>1503</v>
      </c>
      <c r="C23" s="1116"/>
      <c r="D23" s="1116"/>
      <c r="E23" s="1116"/>
      <c r="G23" s="1127">
        <f>'54'!E24</f>
        <v>0</v>
      </c>
      <c r="H23" s="1120"/>
      <c r="I23" s="1119">
        <f>'54'!G24</f>
        <v>0</v>
      </c>
      <c r="J23" s="976"/>
      <c r="K23" s="976"/>
    </row>
    <row r="24" spans="1:11">
      <c r="A24" s="952"/>
      <c r="B24" s="952" t="s">
        <v>1504</v>
      </c>
      <c r="C24" s="1116"/>
      <c r="D24" s="1116"/>
      <c r="E24" s="1116"/>
      <c r="G24" s="1127">
        <f>'30'!F36</f>
        <v>0</v>
      </c>
      <c r="H24" s="1120"/>
      <c r="I24" s="1119">
        <f>'30'!H36</f>
        <v>0</v>
      </c>
      <c r="J24" s="976"/>
      <c r="K24" s="976"/>
    </row>
    <row r="25" spans="1:11">
      <c r="A25" s="952"/>
      <c r="B25" s="952" t="s">
        <v>1505</v>
      </c>
      <c r="C25" s="1116"/>
      <c r="D25" s="1116"/>
      <c r="E25" s="1116"/>
      <c r="G25" s="1127">
        <f>'30'!F37</f>
        <v>0</v>
      </c>
      <c r="H25" s="1120"/>
      <c r="I25" s="1119">
        <f>'30'!H37</f>
        <v>0</v>
      </c>
      <c r="J25" s="976"/>
      <c r="K25" s="976"/>
    </row>
    <row r="26" spans="1:11">
      <c r="A26" s="952"/>
      <c r="B26" s="952"/>
      <c r="C26" s="952"/>
      <c r="D26" s="952"/>
      <c r="E26" s="952"/>
      <c r="G26" s="1071"/>
      <c r="H26" s="1120"/>
      <c r="I26" s="1071"/>
      <c r="J26" s="976"/>
      <c r="K26" s="976"/>
    </row>
    <row r="27" spans="1:11">
      <c r="A27" s="952"/>
      <c r="B27" s="953" t="s">
        <v>1515</v>
      </c>
      <c r="C27" s="119"/>
      <c r="D27" s="119"/>
      <c r="E27" s="119"/>
      <c r="G27" s="1031"/>
      <c r="H27" s="1120"/>
      <c r="I27" s="1031"/>
      <c r="J27" s="976"/>
      <c r="K27" s="976"/>
    </row>
    <row r="28" spans="1:11">
      <c r="A28" s="952"/>
      <c r="B28" s="952" t="s">
        <v>1506</v>
      </c>
      <c r="C28" s="1116"/>
      <c r="D28" s="1116"/>
      <c r="E28" s="1116"/>
      <c r="G28" s="1127">
        <f>-G22</f>
        <v>-696</v>
      </c>
      <c r="H28" s="1120"/>
      <c r="I28" s="1119">
        <f>-I22</f>
        <v>-158</v>
      </c>
      <c r="J28" s="976"/>
      <c r="K28" s="976"/>
    </row>
    <row r="29" spans="1:11">
      <c r="A29" s="952"/>
      <c r="B29" s="952" t="s">
        <v>1507</v>
      </c>
      <c r="C29" s="1116"/>
      <c r="D29" s="1116"/>
      <c r="E29" s="1116"/>
      <c r="G29" s="1127">
        <f>'7'!D32</f>
        <v>-4267</v>
      </c>
      <c r="H29" s="1120"/>
      <c r="I29" s="1119">
        <f>'7'!F32-1</f>
        <v>-2623</v>
      </c>
      <c r="J29" s="976"/>
      <c r="K29" s="976"/>
    </row>
    <row r="30" spans="1:11" ht="15.75" thickBot="1">
      <c r="A30" s="952"/>
      <c r="B30" s="953" t="s">
        <v>106</v>
      </c>
      <c r="C30" s="1117"/>
      <c r="D30" s="1117"/>
      <c r="E30" s="1117"/>
      <c r="G30" s="1077">
        <f>SUM(G28:G29)</f>
        <v>-4963</v>
      </c>
      <c r="H30" s="1120"/>
      <c r="I30" s="1077">
        <f>SUM(I28:I29)</f>
        <v>-2781</v>
      </c>
      <c r="J30" s="976"/>
      <c r="K30" s="976"/>
    </row>
    <row r="31" spans="1:11">
      <c r="A31" s="952"/>
      <c r="B31" s="952"/>
      <c r="C31" s="952"/>
      <c r="D31" s="952"/>
      <c r="E31" s="952"/>
      <c r="H31" s="1076"/>
      <c r="J31" s="976"/>
      <c r="K31" s="976"/>
    </row>
    <row r="32" spans="1:11">
      <c r="A32" s="952"/>
      <c r="B32" s="952"/>
      <c r="C32" s="952"/>
      <c r="D32" s="952"/>
      <c r="E32" s="952"/>
      <c r="H32" s="1076"/>
      <c r="J32" s="976"/>
      <c r="K32" s="976"/>
    </row>
    <row r="33" spans="1:11">
      <c r="A33" s="952"/>
      <c r="B33" s="952"/>
      <c r="C33" s="952"/>
      <c r="D33" s="952"/>
      <c r="E33" s="952"/>
      <c r="H33" s="1076"/>
      <c r="J33" s="976"/>
      <c r="K33" s="976"/>
    </row>
    <row r="34" spans="1:11">
      <c r="A34" s="952"/>
      <c r="B34" s="952"/>
      <c r="C34" s="952"/>
      <c r="D34" s="952"/>
      <c r="E34" s="952"/>
      <c r="H34" s="1076"/>
      <c r="J34" s="976"/>
      <c r="K34" s="976"/>
    </row>
    <row r="35" spans="1:11">
      <c r="A35" s="952"/>
      <c r="B35" s="952"/>
      <c r="C35" s="952"/>
      <c r="D35" s="952"/>
      <c r="E35" s="952"/>
      <c r="H35" s="1076"/>
      <c r="J35" s="976"/>
      <c r="K35" s="976"/>
    </row>
    <row r="36" spans="1:11">
      <c r="A36" s="952"/>
      <c r="B36" s="952"/>
      <c r="C36" s="952"/>
      <c r="D36" s="952"/>
      <c r="E36" s="952"/>
      <c r="H36" s="1076"/>
      <c r="J36" s="976"/>
      <c r="K36" s="976"/>
    </row>
    <row r="37" spans="1:11">
      <c r="A37" s="952"/>
      <c r="B37" s="952"/>
      <c r="C37" s="952"/>
      <c r="D37" s="952"/>
      <c r="E37" s="952"/>
      <c r="H37" s="1076"/>
      <c r="J37" s="976"/>
      <c r="K37" s="976"/>
    </row>
    <row r="38" spans="1:11">
      <c r="A38" s="952"/>
      <c r="B38" s="952"/>
      <c r="C38" s="952"/>
      <c r="D38" s="952"/>
      <c r="E38" s="952"/>
      <c r="H38" s="1076"/>
      <c r="J38" s="976"/>
      <c r="K38" s="976"/>
    </row>
    <row r="39" spans="1:11">
      <c r="A39" s="952"/>
      <c r="B39" s="952"/>
      <c r="C39" s="952"/>
      <c r="D39" s="952"/>
      <c r="E39" s="952"/>
      <c r="H39" s="1076"/>
      <c r="J39" s="976"/>
      <c r="K39" s="976"/>
    </row>
    <row r="40" spans="1:11">
      <c r="A40" s="952"/>
      <c r="B40" s="952"/>
      <c r="C40" s="952"/>
      <c r="D40" s="952"/>
      <c r="E40" s="952"/>
      <c r="H40" s="1076"/>
      <c r="J40" s="976"/>
      <c r="K40" s="976"/>
    </row>
    <row r="41" spans="1:11">
      <c r="A41" s="952"/>
      <c r="B41" s="952"/>
      <c r="C41" s="952"/>
      <c r="D41" s="952"/>
      <c r="E41" s="952"/>
      <c r="H41" s="1076"/>
      <c r="J41" s="976"/>
      <c r="K41" s="976"/>
    </row>
    <row r="42" spans="1:11">
      <c r="A42" s="952"/>
      <c r="B42" s="952"/>
      <c r="C42" s="952"/>
      <c r="D42" s="952"/>
      <c r="E42" s="952"/>
      <c r="H42" s="1076"/>
      <c r="J42" s="976"/>
      <c r="K42" s="976"/>
    </row>
    <row r="43" spans="1:11">
      <c r="A43" s="952"/>
      <c r="B43" s="952"/>
      <c r="C43" s="952"/>
      <c r="D43" s="952"/>
      <c r="E43" s="952"/>
      <c r="H43" s="1076"/>
      <c r="J43" s="976"/>
      <c r="K43" s="976"/>
    </row>
    <row r="44" spans="1:11">
      <c r="A44" s="952"/>
      <c r="B44" s="952"/>
      <c r="C44" s="952"/>
      <c r="D44" s="952"/>
      <c r="E44" s="952"/>
      <c r="H44" s="1076"/>
      <c r="J44" s="976"/>
      <c r="K44" s="976"/>
    </row>
    <row r="45" spans="1:11">
      <c r="A45" s="952"/>
      <c r="B45" s="952"/>
      <c r="C45" s="952"/>
      <c r="D45" s="952"/>
      <c r="E45" s="952"/>
      <c r="H45" s="1076"/>
      <c r="J45" s="976"/>
      <c r="K45" s="976"/>
    </row>
    <row r="46" spans="1:11">
      <c r="A46" s="952"/>
      <c r="B46" s="952"/>
      <c r="C46" s="952"/>
      <c r="D46" s="952"/>
      <c r="E46" s="952"/>
      <c r="H46" s="1076"/>
      <c r="J46" s="976"/>
      <c r="K46" s="976"/>
    </row>
    <row r="47" spans="1:11">
      <c r="A47" s="952"/>
      <c r="B47" s="952"/>
      <c r="C47" s="952"/>
      <c r="D47" s="952"/>
      <c r="E47" s="952"/>
      <c r="H47" s="1076"/>
      <c r="J47" s="976"/>
      <c r="K47" s="976"/>
    </row>
    <row r="48" spans="1:11">
      <c r="A48" s="952"/>
      <c r="B48" s="952"/>
      <c r="C48" s="952"/>
      <c r="D48" s="952"/>
      <c r="E48" s="952"/>
      <c r="H48" s="1076"/>
      <c r="J48" s="976"/>
      <c r="K48" s="976"/>
    </row>
    <row r="49" spans="1:11">
      <c r="A49" s="952"/>
      <c r="B49" s="952"/>
      <c r="C49" s="952"/>
      <c r="D49" s="952"/>
      <c r="E49" s="952"/>
      <c r="H49" s="1076"/>
      <c r="J49" s="976"/>
      <c r="K49" s="976"/>
    </row>
    <row r="50" spans="1:11">
      <c r="A50" s="952"/>
      <c r="B50" s="952"/>
      <c r="C50" s="952"/>
      <c r="D50" s="952"/>
      <c r="E50" s="952"/>
      <c r="H50" s="1076"/>
      <c r="J50" s="976"/>
      <c r="K50" s="976"/>
    </row>
    <row r="51" spans="1:11">
      <c r="A51" s="952"/>
      <c r="B51" s="952"/>
      <c r="C51" s="952"/>
      <c r="D51" s="952"/>
      <c r="E51" s="952"/>
      <c r="H51" s="1076"/>
      <c r="J51" s="976"/>
      <c r="K51" s="976"/>
    </row>
    <row r="52" spans="1:11">
      <c r="A52" s="952"/>
      <c r="B52" s="952"/>
      <c r="C52" s="952"/>
      <c r="D52" s="952"/>
      <c r="E52" s="952"/>
      <c r="H52" s="1076"/>
      <c r="J52" s="976"/>
      <c r="K52" s="976"/>
    </row>
  </sheetData>
  <sheetProtection formatCells="0" formatRows="0"/>
  <pageMargins left="0.7" right="0.7" top="0.75" bottom="0.75" header="0.3" footer="0.3"/>
  <pageSetup paperSize="9" scale="34" orientation="portrait" r:id="rId1"/>
  <headerFooter>
    <oddFooter>&amp;A</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T72"/>
  <sheetViews>
    <sheetView workbookViewId="0">
      <selection activeCell="F50" sqref="F50"/>
    </sheetView>
  </sheetViews>
  <sheetFormatPr defaultRowHeight="15"/>
  <cols>
    <col min="1" max="1" width="27.6640625" customWidth="1"/>
    <col min="2" max="2" width="8.77734375" style="544"/>
    <col min="3" max="3" width="0.77734375" style="544" customWidth="1"/>
    <col min="4" max="4" width="8.77734375" style="544"/>
    <col min="5" max="5" width="0.77734375" style="544" customWidth="1"/>
    <col min="6" max="6" width="8.77734375" style="544"/>
    <col min="7" max="7" width="0.77734375" style="544" customWidth="1"/>
    <col min="8" max="8" width="8.77734375" style="544"/>
    <col min="9" max="9" width="0.77734375" style="544" customWidth="1"/>
    <col min="10" max="10" width="10" style="544" customWidth="1"/>
    <col min="11" max="11" width="0.77734375" style="544" customWidth="1"/>
    <col min="12" max="12" width="10.77734375" style="544" customWidth="1"/>
    <col min="13" max="13" width="0.77734375" style="544" customWidth="1"/>
    <col min="14" max="14" width="8.77734375" style="544"/>
  </cols>
  <sheetData>
    <row r="1" spans="1:20" ht="15.75">
      <c r="A1" s="10" t="str">
        <f>+'1'!A1</f>
        <v>SWANSEA BAY UNIVERSITY HEALTH BOARD ANNUAL ACCOUNTS 2023-24</v>
      </c>
      <c r="B1" s="534"/>
      <c r="C1" s="534"/>
      <c r="D1" s="534"/>
      <c r="E1" s="534"/>
      <c r="F1" s="534"/>
      <c r="G1" s="534"/>
      <c r="H1" s="534"/>
      <c r="I1" s="534"/>
      <c r="J1" s="535"/>
      <c r="K1" s="535"/>
      <c r="L1" s="535"/>
      <c r="M1" s="535"/>
      <c r="N1" s="535"/>
      <c r="Q1" s="84"/>
      <c r="R1" s="84"/>
      <c r="S1" s="84"/>
      <c r="T1" s="84"/>
    </row>
    <row r="2" spans="1:20">
      <c r="Q2" s="84"/>
      <c r="R2" s="84"/>
      <c r="S2" s="84"/>
      <c r="T2" s="84"/>
    </row>
    <row r="3" spans="1:20" ht="15.75">
      <c r="A3" s="17" t="s">
        <v>475</v>
      </c>
      <c r="B3" s="550"/>
      <c r="C3" s="550"/>
      <c r="D3" s="550"/>
      <c r="E3" s="550"/>
      <c r="F3" s="550"/>
      <c r="G3" s="550"/>
      <c r="H3" s="550"/>
      <c r="I3" s="550"/>
      <c r="J3" s="550"/>
      <c r="K3" s="550"/>
      <c r="L3" s="550"/>
      <c r="M3" s="550"/>
      <c r="N3" s="550"/>
      <c r="Q3" s="84"/>
      <c r="R3" s="84"/>
      <c r="S3" s="84"/>
      <c r="T3" s="84"/>
    </row>
    <row r="4" spans="1:20" ht="15.75">
      <c r="A4" s="200" t="s">
        <v>1589</v>
      </c>
      <c r="B4" s="551"/>
      <c r="C4" s="551"/>
      <c r="D4" s="552"/>
      <c r="E4" s="551"/>
      <c r="F4" s="552"/>
      <c r="G4" s="551"/>
      <c r="H4" s="551"/>
      <c r="I4" s="551"/>
      <c r="J4" s="551"/>
      <c r="K4" s="551"/>
      <c r="L4" s="551"/>
      <c r="M4" s="551"/>
      <c r="N4" s="551"/>
      <c r="Q4" s="84"/>
      <c r="R4" s="84"/>
      <c r="S4" s="84"/>
      <c r="T4" s="84"/>
    </row>
    <row r="5" spans="1:20">
      <c r="A5" s="138"/>
      <c r="B5" s="1250" t="s">
        <v>244</v>
      </c>
      <c r="C5" s="553"/>
      <c r="D5" s="1250" t="s">
        <v>395</v>
      </c>
      <c r="E5" s="553"/>
      <c r="F5" s="1250" t="s">
        <v>396</v>
      </c>
      <c r="G5" s="553"/>
      <c r="H5" s="1250" t="s">
        <v>251</v>
      </c>
      <c r="I5" s="553"/>
      <c r="J5" s="1250" t="s">
        <v>397</v>
      </c>
      <c r="K5" s="553"/>
      <c r="L5" s="1250" t="s">
        <v>1479</v>
      </c>
      <c r="M5" s="553"/>
      <c r="N5" s="1250" t="s">
        <v>398</v>
      </c>
      <c r="Q5" s="84"/>
      <c r="R5" s="84"/>
      <c r="S5" s="84"/>
      <c r="T5" s="84"/>
    </row>
    <row r="6" spans="1:20">
      <c r="A6" s="138"/>
      <c r="B6" s="1250"/>
      <c r="C6" s="553"/>
      <c r="D6" s="1250"/>
      <c r="E6" s="553"/>
      <c r="F6" s="1250"/>
      <c r="G6" s="553"/>
      <c r="H6" s="1250"/>
      <c r="I6" s="553"/>
      <c r="J6" s="1250"/>
      <c r="K6" s="553"/>
      <c r="L6" s="1250"/>
      <c r="M6" s="553"/>
      <c r="N6" s="1250"/>
      <c r="Q6" s="84"/>
      <c r="R6" s="84"/>
      <c r="S6" s="84"/>
      <c r="T6" s="84"/>
    </row>
    <row r="7" spans="1:20" ht="28.5" customHeight="1">
      <c r="A7" s="138"/>
      <c r="B7" s="1250"/>
      <c r="C7" s="553"/>
      <c r="D7" s="1250"/>
      <c r="E7" s="553"/>
      <c r="F7" s="1250"/>
      <c r="G7" s="553"/>
      <c r="H7" s="1250"/>
      <c r="I7" s="553"/>
      <c r="J7" s="1250"/>
      <c r="K7" s="553"/>
      <c r="L7" s="1250"/>
      <c r="M7" s="553"/>
      <c r="N7" s="1250"/>
      <c r="Q7" s="84"/>
      <c r="R7" s="84"/>
      <c r="S7" s="84"/>
      <c r="T7" s="84"/>
    </row>
    <row r="8" spans="1:20">
      <c r="A8" s="138"/>
      <c r="B8" s="550"/>
      <c r="C8" s="550"/>
      <c r="D8" s="550"/>
      <c r="E8" s="550"/>
      <c r="F8" s="550"/>
      <c r="G8" s="550"/>
      <c r="H8" s="550"/>
      <c r="I8" s="550"/>
      <c r="J8" s="550"/>
      <c r="K8" s="550"/>
      <c r="L8" s="550"/>
      <c r="M8" s="550"/>
      <c r="N8" s="550"/>
      <c r="Q8" s="84"/>
      <c r="R8" s="84"/>
      <c r="S8" s="84"/>
      <c r="T8" s="84"/>
    </row>
    <row r="9" spans="1:20">
      <c r="A9" s="2"/>
      <c r="B9" s="95" t="s">
        <v>22</v>
      </c>
      <c r="C9" s="187"/>
      <c r="D9" s="95" t="s">
        <v>22</v>
      </c>
      <c r="E9" s="187"/>
      <c r="F9" s="95" t="s">
        <v>22</v>
      </c>
      <c r="G9" s="187"/>
      <c r="H9" s="95" t="s">
        <v>22</v>
      </c>
      <c r="I9" s="187"/>
      <c r="J9" s="95" t="s">
        <v>22</v>
      </c>
      <c r="K9" s="187"/>
      <c r="L9" s="95" t="s">
        <v>22</v>
      </c>
      <c r="M9" s="187"/>
      <c r="N9" s="95" t="s">
        <v>22</v>
      </c>
      <c r="Q9" s="84"/>
      <c r="R9" s="84"/>
      <c r="S9" s="84"/>
      <c r="T9" s="84"/>
    </row>
    <row r="10" spans="1:20">
      <c r="A10" s="3"/>
      <c r="B10" s="43"/>
      <c r="C10" s="43"/>
      <c r="D10" s="43"/>
      <c r="E10" s="43"/>
      <c r="F10" s="43"/>
      <c r="G10" s="43"/>
      <c r="H10" s="43"/>
      <c r="I10" s="43"/>
      <c r="J10" s="43"/>
      <c r="K10" s="43"/>
      <c r="L10" s="43"/>
      <c r="M10" s="43"/>
      <c r="N10" s="43"/>
      <c r="Q10" s="84"/>
      <c r="R10" s="84"/>
      <c r="S10" s="84"/>
      <c r="T10" s="84"/>
    </row>
    <row r="11" spans="1:20" hidden="1">
      <c r="A11" s="406" t="s">
        <v>1477</v>
      </c>
      <c r="B11" s="43">
        <f>'48'!B27</f>
        <v>13200</v>
      </c>
      <c r="C11" s="43"/>
      <c r="D11" s="43">
        <f>'48'!D27</f>
        <v>0</v>
      </c>
      <c r="E11" s="43"/>
      <c r="F11" s="43">
        <f>'48'!F27</f>
        <v>1029</v>
      </c>
      <c r="G11" s="43"/>
      <c r="H11" s="43">
        <f>'48'!H27</f>
        <v>0</v>
      </c>
      <c r="I11" s="43"/>
      <c r="J11" s="43">
        <f>'48'!J27</f>
        <v>0</v>
      </c>
      <c r="K11" s="43"/>
      <c r="L11" s="43">
        <f>'48'!L27</f>
        <v>0</v>
      </c>
      <c r="M11" s="43"/>
      <c r="N11" s="111">
        <f>'48'!N27</f>
        <v>14229</v>
      </c>
      <c r="Q11" s="84"/>
      <c r="R11" s="84"/>
      <c r="S11" s="84"/>
      <c r="T11" s="84"/>
    </row>
    <row r="12" spans="1:20" hidden="1">
      <c r="A12" s="406" t="s">
        <v>1536</v>
      </c>
      <c r="B12" s="404">
        <v>0</v>
      </c>
      <c r="C12" s="506"/>
      <c r="D12" s="404">
        <v>0</v>
      </c>
      <c r="E12" s="506"/>
      <c r="F12" s="404">
        <v>0</v>
      </c>
      <c r="G12" s="506"/>
      <c r="H12" s="404">
        <v>0</v>
      </c>
      <c r="I12" s="506"/>
      <c r="J12" s="404">
        <v>0</v>
      </c>
      <c r="K12" s="506"/>
      <c r="L12" s="404">
        <v>0</v>
      </c>
      <c r="M12" s="43"/>
      <c r="N12" s="111">
        <f>SUM(B12:L12)</f>
        <v>0</v>
      </c>
      <c r="Q12" s="84"/>
      <c r="R12" s="84"/>
      <c r="S12" s="84"/>
      <c r="T12" s="84"/>
    </row>
    <row r="13" spans="1:20" hidden="1">
      <c r="A13" s="406" t="s">
        <v>1464</v>
      </c>
      <c r="B13" s="404">
        <v>0</v>
      </c>
      <c r="C13" s="506"/>
      <c r="D13" s="404">
        <v>0</v>
      </c>
      <c r="E13" s="506"/>
      <c r="F13" s="404">
        <v>0</v>
      </c>
      <c r="G13" s="506"/>
      <c r="H13" s="404">
        <v>0</v>
      </c>
      <c r="I13" s="506"/>
      <c r="J13" s="404">
        <v>0</v>
      </c>
      <c r="K13" s="506"/>
      <c r="L13" s="404">
        <v>0</v>
      </c>
      <c r="M13" s="43"/>
      <c r="N13" s="111">
        <f>SUM(B13:L13)</f>
        <v>0</v>
      </c>
      <c r="Q13" s="84"/>
      <c r="R13" s="84"/>
      <c r="S13" s="84"/>
      <c r="T13" s="84"/>
    </row>
    <row r="14" spans="1:20">
      <c r="A14" s="2" t="s">
        <v>1623</v>
      </c>
      <c r="B14" s="111">
        <f>SUM(B11:B13)</f>
        <v>13200</v>
      </c>
      <c r="C14" s="111"/>
      <c r="D14" s="111">
        <f>SUM(D11:D13)</f>
        <v>0</v>
      </c>
      <c r="E14" s="111"/>
      <c r="F14" s="111">
        <f>SUM(F11:F13)</f>
        <v>1029</v>
      </c>
      <c r="G14" s="111"/>
      <c r="H14" s="111">
        <f>SUM(H11:H13)</f>
        <v>0</v>
      </c>
      <c r="I14" s="111"/>
      <c r="J14" s="111">
        <f>SUM(J11:J13)</f>
        <v>0</v>
      </c>
      <c r="K14" s="111"/>
      <c r="L14" s="111">
        <f>SUM(L11:L13)</f>
        <v>0</v>
      </c>
      <c r="M14" s="43"/>
      <c r="N14" s="111">
        <f>SUM(B14:L14)</f>
        <v>14229</v>
      </c>
      <c r="Q14" s="84"/>
      <c r="R14" s="84"/>
      <c r="S14" s="84"/>
      <c r="T14" s="84"/>
    </row>
    <row r="15" spans="1:20">
      <c r="A15" s="2" t="s">
        <v>245</v>
      </c>
      <c r="B15" s="110">
        <v>0</v>
      </c>
      <c r="C15" s="110">
        <v>0</v>
      </c>
      <c r="D15" s="110">
        <v>0</v>
      </c>
      <c r="E15" s="110">
        <v>0</v>
      </c>
      <c r="F15" s="110">
        <v>0</v>
      </c>
      <c r="G15" s="110">
        <v>0</v>
      </c>
      <c r="H15" s="110">
        <v>0</v>
      </c>
      <c r="I15" s="110">
        <v>0</v>
      </c>
      <c r="J15" s="110">
        <v>0</v>
      </c>
      <c r="K15" s="143"/>
      <c r="L15" s="110">
        <v>0</v>
      </c>
      <c r="M15" s="111"/>
      <c r="N15" s="111">
        <f>SUM(B15,D15,F15,H15,J15,L15)</f>
        <v>0</v>
      </c>
      <c r="Q15" s="84"/>
      <c r="R15" s="84"/>
      <c r="S15" s="84"/>
      <c r="T15" s="84"/>
    </row>
    <row r="16" spans="1:20">
      <c r="A16" s="2" t="s">
        <v>222</v>
      </c>
      <c r="B16" s="110">
        <v>1321</v>
      </c>
      <c r="C16" s="110"/>
      <c r="D16" s="110">
        <v>0</v>
      </c>
      <c r="E16" s="110"/>
      <c r="F16" s="110">
        <v>0</v>
      </c>
      <c r="G16" s="110"/>
      <c r="H16" s="110">
        <v>0</v>
      </c>
      <c r="I16" s="110"/>
      <c r="J16" s="110">
        <v>0</v>
      </c>
      <c r="K16" s="143"/>
      <c r="L16" s="110">
        <v>0</v>
      </c>
      <c r="M16" s="111"/>
      <c r="N16" s="111">
        <f>SUM(B16,D16,F16,H16,J16,L16)</f>
        <v>1321</v>
      </c>
      <c r="Q16" s="84"/>
      <c r="R16" s="84"/>
      <c r="S16" s="84"/>
      <c r="T16" s="84"/>
    </row>
    <row r="17" spans="1:20">
      <c r="A17" s="2" t="s">
        <v>457</v>
      </c>
      <c r="B17" s="110">
        <v>0</v>
      </c>
      <c r="C17" s="110"/>
      <c r="D17" s="110">
        <v>0</v>
      </c>
      <c r="E17" s="110"/>
      <c r="F17" s="110">
        <v>0</v>
      </c>
      <c r="G17" s="110"/>
      <c r="H17" s="110">
        <v>0</v>
      </c>
      <c r="I17" s="110"/>
      <c r="J17" s="110">
        <v>0</v>
      </c>
      <c r="K17" s="143"/>
      <c r="L17" s="110">
        <v>0</v>
      </c>
      <c r="M17" s="111"/>
      <c r="N17" s="111">
        <f>SUM(B17,D17,F17,H17,J17,L17)</f>
        <v>0</v>
      </c>
      <c r="Q17" s="84"/>
      <c r="R17" s="84"/>
      <c r="S17" s="84"/>
      <c r="T17" s="84"/>
    </row>
    <row r="18" spans="1:20">
      <c r="A18" s="139" t="s">
        <v>8</v>
      </c>
      <c r="B18" s="110">
        <v>-1244</v>
      </c>
      <c r="C18" s="110"/>
      <c r="D18" s="110">
        <v>0</v>
      </c>
      <c r="E18" s="110"/>
      <c r="F18" s="110">
        <v>0</v>
      </c>
      <c r="G18" s="110"/>
      <c r="H18" s="110">
        <v>0</v>
      </c>
      <c r="I18" s="110"/>
      <c r="J18" s="110">
        <v>0</v>
      </c>
      <c r="K18" s="143"/>
      <c r="L18" s="110">
        <v>0</v>
      </c>
      <c r="M18" s="111"/>
      <c r="N18" s="111">
        <f t="shared" ref="N18:N25" si="0">SUM(B18,D18,F18,H18,J18,L18)</f>
        <v>-1244</v>
      </c>
      <c r="Q18" s="84"/>
      <c r="R18" s="84"/>
      <c r="S18" s="84"/>
      <c r="T18" s="84"/>
    </row>
    <row r="19" spans="1:20">
      <c r="A19" s="2" t="s">
        <v>246</v>
      </c>
      <c r="B19" s="110">
        <v>252</v>
      </c>
      <c r="C19" s="110"/>
      <c r="D19" s="110">
        <v>0</v>
      </c>
      <c r="E19" s="110"/>
      <c r="F19" s="110">
        <v>233</v>
      </c>
      <c r="G19" s="110"/>
      <c r="H19" s="110">
        <v>0</v>
      </c>
      <c r="I19" s="110"/>
      <c r="J19" s="110">
        <v>0</v>
      </c>
      <c r="K19" s="143"/>
      <c r="L19" s="110">
        <v>0</v>
      </c>
      <c r="M19" s="111"/>
      <c r="N19" s="111">
        <f t="shared" si="0"/>
        <v>485</v>
      </c>
      <c r="Q19" s="84"/>
      <c r="R19" s="84"/>
      <c r="S19" s="84"/>
      <c r="T19" s="84"/>
    </row>
    <row r="20" spans="1:20">
      <c r="A20" s="2" t="s">
        <v>247</v>
      </c>
      <c r="B20" s="110">
        <v>0</v>
      </c>
      <c r="C20" s="110"/>
      <c r="D20" s="110">
        <v>0</v>
      </c>
      <c r="E20" s="110"/>
      <c r="F20" s="110">
        <v>0</v>
      </c>
      <c r="G20" s="110"/>
      <c r="H20" s="110">
        <v>0</v>
      </c>
      <c r="I20" s="110"/>
      <c r="J20" s="110">
        <v>0</v>
      </c>
      <c r="K20" s="143"/>
      <c r="L20" s="110">
        <v>0</v>
      </c>
      <c r="M20" s="111"/>
      <c r="N20" s="111">
        <f t="shared" si="0"/>
        <v>0</v>
      </c>
      <c r="Q20" s="84"/>
      <c r="R20" s="84"/>
      <c r="S20" s="84"/>
      <c r="T20" s="84"/>
    </row>
    <row r="21" spans="1:20">
      <c r="A21" s="2" t="s">
        <v>248</v>
      </c>
      <c r="B21" s="110">
        <v>0</v>
      </c>
      <c r="C21" s="110"/>
      <c r="D21" s="110">
        <v>0</v>
      </c>
      <c r="E21" s="110"/>
      <c r="F21" s="110">
        <v>0</v>
      </c>
      <c r="G21" s="110"/>
      <c r="H21" s="110">
        <v>0</v>
      </c>
      <c r="I21" s="110"/>
      <c r="J21" s="110">
        <v>0</v>
      </c>
      <c r="K21" s="143"/>
      <c r="L21" s="110">
        <v>0</v>
      </c>
      <c r="M21" s="111"/>
      <c r="N21" s="111">
        <f t="shared" si="0"/>
        <v>0</v>
      </c>
      <c r="Q21" s="84"/>
      <c r="R21" s="84"/>
      <c r="S21" s="84"/>
      <c r="T21" s="84"/>
    </row>
    <row r="22" spans="1:20">
      <c r="A22" s="2" t="s">
        <v>249</v>
      </c>
      <c r="B22" s="110">
        <v>0</v>
      </c>
      <c r="C22" s="110"/>
      <c r="D22" s="110">
        <v>0</v>
      </c>
      <c r="E22" s="110"/>
      <c r="F22" s="110">
        <v>0</v>
      </c>
      <c r="G22" s="110"/>
      <c r="H22" s="110">
        <v>0</v>
      </c>
      <c r="I22" s="110"/>
      <c r="J22" s="110">
        <v>0</v>
      </c>
      <c r="K22" s="143"/>
      <c r="L22" s="110">
        <v>0</v>
      </c>
      <c r="M22" s="111"/>
      <c r="N22" s="111">
        <f t="shared" si="0"/>
        <v>0</v>
      </c>
      <c r="Q22" s="84"/>
      <c r="R22" s="84"/>
      <c r="S22" s="84"/>
      <c r="T22" s="84"/>
    </row>
    <row r="23" spans="1:20">
      <c r="A23" s="2" t="s">
        <v>224</v>
      </c>
      <c r="B23" s="110">
        <v>0</v>
      </c>
      <c r="C23" s="110"/>
      <c r="D23" s="110">
        <v>0</v>
      </c>
      <c r="E23" s="110"/>
      <c r="F23" s="110">
        <v>0</v>
      </c>
      <c r="G23" s="110"/>
      <c r="H23" s="110">
        <v>0</v>
      </c>
      <c r="I23" s="110"/>
      <c r="J23" s="110">
        <v>0</v>
      </c>
      <c r="K23" s="143"/>
      <c r="L23" s="110">
        <v>0</v>
      </c>
      <c r="M23" s="111"/>
      <c r="N23" s="111">
        <f t="shared" si="0"/>
        <v>0</v>
      </c>
      <c r="Q23" s="84"/>
      <c r="R23" s="84"/>
      <c r="S23" s="84"/>
      <c r="T23" s="84"/>
    </row>
    <row r="24" spans="1:20">
      <c r="A24" s="2" t="s">
        <v>468</v>
      </c>
      <c r="B24" s="110">
        <v>0</v>
      </c>
      <c r="C24" s="110"/>
      <c r="D24" s="110">
        <v>0</v>
      </c>
      <c r="E24" s="110"/>
      <c r="F24" s="110">
        <v>0</v>
      </c>
      <c r="G24" s="110"/>
      <c r="H24" s="110">
        <v>0</v>
      </c>
      <c r="I24" s="110"/>
      <c r="J24" s="110">
        <v>0</v>
      </c>
      <c r="K24" s="143"/>
      <c r="L24" s="110">
        <v>0</v>
      </c>
      <c r="M24" s="111"/>
      <c r="N24" s="111">
        <f t="shared" si="0"/>
        <v>0</v>
      </c>
      <c r="Q24" s="84"/>
      <c r="R24" s="84"/>
      <c r="S24" s="84"/>
      <c r="T24" s="84"/>
    </row>
    <row r="25" spans="1:20">
      <c r="A25" s="2" t="s">
        <v>226</v>
      </c>
      <c r="B25" s="110">
        <v>-51</v>
      </c>
      <c r="C25" s="110"/>
      <c r="D25" s="110">
        <v>0</v>
      </c>
      <c r="E25" s="110"/>
      <c r="F25" s="110">
        <v>-154</v>
      </c>
      <c r="G25" s="110"/>
      <c r="H25" s="110">
        <v>0</v>
      </c>
      <c r="I25" s="110">
        <v>0</v>
      </c>
      <c r="J25" s="110">
        <v>0</v>
      </c>
      <c r="K25" s="143"/>
      <c r="L25" s="896">
        <v>0</v>
      </c>
      <c r="M25" s="111"/>
      <c r="N25" s="111">
        <f t="shared" si="0"/>
        <v>-205</v>
      </c>
      <c r="Q25" s="84"/>
      <c r="R25" s="84"/>
      <c r="S25" s="84"/>
      <c r="T25" s="84"/>
    </row>
    <row r="26" spans="1:20">
      <c r="A26" s="2"/>
      <c r="B26" s="140"/>
      <c r="C26" s="111"/>
      <c r="D26" s="140"/>
      <c r="E26" s="111"/>
      <c r="F26" s="140"/>
      <c r="G26" s="111"/>
      <c r="H26" s="140"/>
      <c r="I26" s="111"/>
      <c r="J26" s="140"/>
      <c r="K26" s="111"/>
      <c r="L26" s="111"/>
      <c r="M26" s="111"/>
      <c r="N26" s="140"/>
      <c r="Q26" s="84"/>
      <c r="R26" s="84"/>
      <c r="S26" s="84"/>
      <c r="T26" s="84"/>
    </row>
    <row r="27" spans="1:20" ht="15.75" thickBot="1">
      <c r="A27" s="3" t="s">
        <v>1631</v>
      </c>
      <c r="B27" s="141">
        <f>SUM(B14:B25)</f>
        <v>13478</v>
      </c>
      <c r="C27" s="111"/>
      <c r="D27" s="141">
        <f>SUM(D14:D25)</f>
        <v>0</v>
      </c>
      <c r="E27" s="111"/>
      <c r="F27" s="141">
        <f>SUM(F14:F25)</f>
        <v>1108</v>
      </c>
      <c r="G27" s="111"/>
      <c r="H27" s="141">
        <f>SUM(H14:H25)</f>
        <v>0</v>
      </c>
      <c r="I27" s="111"/>
      <c r="J27" s="141">
        <f>SUM(J14:J25)</f>
        <v>0</v>
      </c>
      <c r="K27" s="111"/>
      <c r="L27" s="141">
        <f>SUM(L14:L25)</f>
        <v>0</v>
      </c>
      <c r="M27" s="111"/>
      <c r="N27" s="141">
        <f>SUM(N14:N25)</f>
        <v>14586</v>
      </c>
      <c r="Q27" s="84"/>
      <c r="R27" s="84"/>
      <c r="S27" s="84"/>
      <c r="T27" s="84"/>
    </row>
    <row r="28" spans="1:20">
      <c r="A28" s="2"/>
      <c r="B28" s="111"/>
      <c r="C28" s="111"/>
      <c r="D28" s="111"/>
      <c r="E28" s="111"/>
      <c r="F28" s="111"/>
      <c r="G28" s="111"/>
      <c r="H28" s="111"/>
      <c r="I28" s="111"/>
      <c r="J28" s="111"/>
      <c r="K28" s="111"/>
      <c r="L28" s="111"/>
      <c r="M28" s="111"/>
      <c r="N28" s="111"/>
      <c r="Q28" s="84"/>
      <c r="R28" s="84"/>
      <c r="S28" s="84"/>
      <c r="T28" s="84"/>
    </row>
    <row r="29" spans="1:20" hidden="1">
      <c r="A29" s="406" t="s">
        <v>1478</v>
      </c>
      <c r="B29" s="111">
        <f>'48'!B42</f>
        <v>10079</v>
      </c>
      <c r="C29" s="111"/>
      <c r="D29" s="111">
        <f>'48'!D42</f>
        <v>0</v>
      </c>
      <c r="E29" s="111"/>
      <c r="F29" s="111">
        <f>'48'!F42</f>
        <v>117</v>
      </c>
      <c r="G29" s="111"/>
      <c r="H29" s="111">
        <f>'48'!H42</f>
        <v>0</v>
      </c>
      <c r="I29" s="111"/>
      <c r="J29" s="111">
        <f>'48'!J42</f>
        <v>0</v>
      </c>
      <c r="K29" s="111"/>
      <c r="L29" s="111">
        <f>'48'!L42</f>
        <v>0</v>
      </c>
      <c r="M29" s="111"/>
      <c r="N29" s="111">
        <f>SUM(B29:L29)</f>
        <v>10196</v>
      </c>
      <c r="Q29" s="84"/>
      <c r="R29" s="84"/>
      <c r="S29" s="84"/>
      <c r="T29" s="84"/>
    </row>
    <row r="30" spans="1:20" hidden="1">
      <c r="A30" s="406" t="s">
        <v>1536</v>
      </c>
      <c r="B30" s="494">
        <v>0</v>
      </c>
      <c r="C30" s="921"/>
      <c r="D30" s="494">
        <v>0</v>
      </c>
      <c r="E30" s="921"/>
      <c r="F30" s="494">
        <v>0</v>
      </c>
      <c r="G30" s="921"/>
      <c r="H30" s="494">
        <v>0</v>
      </c>
      <c r="I30" s="921"/>
      <c r="J30" s="494">
        <v>0</v>
      </c>
      <c r="K30" s="921"/>
      <c r="L30" s="494">
        <v>0</v>
      </c>
      <c r="M30" s="111"/>
      <c r="N30" s="111">
        <f>SUM(B30:L30)</f>
        <v>0</v>
      </c>
      <c r="Q30" s="84"/>
      <c r="R30" s="84"/>
      <c r="S30" s="84"/>
      <c r="T30" s="84"/>
    </row>
    <row r="31" spans="1:20" hidden="1">
      <c r="A31" s="406" t="s">
        <v>1464</v>
      </c>
      <c r="B31" s="494">
        <v>0</v>
      </c>
      <c r="C31" s="494"/>
      <c r="D31" s="494">
        <v>0</v>
      </c>
      <c r="E31" s="921"/>
      <c r="F31" s="494">
        <v>0</v>
      </c>
      <c r="G31" s="921"/>
      <c r="H31" s="494">
        <v>0</v>
      </c>
      <c r="I31" s="921"/>
      <c r="J31" s="494">
        <v>0</v>
      </c>
      <c r="K31" s="921"/>
      <c r="L31" s="494">
        <v>0</v>
      </c>
      <c r="M31" s="111"/>
      <c r="N31" s="111">
        <f>SUM(B31:L31)</f>
        <v>0</v>
      </c>
      <c r="Q31" s="84"/>
      <c r="R31" s="84"/>
      <c r="S31" s="84"/>
      <c r="T31" s="84"/>
    </row>
    <row r="32" spans="1:20">
      <c r="A32" s="2" t="s">
        <v>1632</v>
      </c>
      <c r="B32" s="111">
        <f>SUM(B29:B31)</f>
        <v>10079</v>
      </c>
      <c r="C32" s="111"/>
      <c r="D32" s="111">
        <f>SUM(D29:D31)</f>
        <v>0</v>
      </c>
      <c r="E32" s="111"/>
      <c r="F32" s="111">
        <f>SUM(F29:F31)</f>
        <v>117</v>
      </c>
      <c r="G32" s="111"/>
      <c r="H32" s="111">
        <f>SUM(H29:H31)</f>
        <v>0</v>
      </c>
      <c r="I32" s="111"/>
      <c r="J32" s="111">
        <f>SUM(J29:J31)</f>
        <v>0</v>
      </c>
      <c r="K32" s="111"/>
      <c r="L32" s="111">
        <f>SUM(L29:L31)</f>
        <v>0</v>
      </c>
      <c r="M32" s="111"/>
      <c r="N32" s="111">
        <f>SUM(B32:L32)</f>
        <v>10196</v>
      </c>
      <c r="Q32" s="84"/>
      <c r="R32" s="84"/>
      <c r="S32" s="84"/>
      <c r="T32" s="84"/>
    </row>
    <row r="33" spans="1:20">
      <c r="A33" s="2" t="s">
        <v>245</v>
      </c>
      <c r="B33" s="110">
        <v>0</v>
      </c>
      <c r="C33" s="110"/>
      <c r="D33" s="110">
        <v>0</v>
      </c>
      <c r="E33" s="110"/>
      <c r="F33" s="110">
        <v>0</v>
      </c>
      <c r="G33" s="110"/>
      <c r="H33" s="110">
        <v>0</v>
      </c>
      <c r="I33" s="110"/>
      <c r="J33" s="110">
        <v>0</v>
      </c>
      <c r="K33" s="143"/>
      <c r="L33" s="110">
        <v>0</v>
      </c>
      <c r="M33" s="111"/>
      <c r="N33" s="111">
        <f>SUM(B33,D33,F33,H33,J33,L33)</f>
        <v>0</v>
      </c>
      <c r="Q33" s="84"/>
      <c r="R33" s="84"/>
      <c r="S33" s="84"/>
      <c r="T33" s="84"/>
    </row>
    <row r="34" spans="1:20">
      <c r="A34" s="2" t="s">
        <v>222</v>
      </c>
      <c r="B34" s="110">
        <v>0</v>
      </c>
      <c r="C34" s="110"/>
      <c r="D34" s="110">
        <v>0</v>
      </c>
      <c r="E34" s="110"/>
      <c r="F34" s="110">
        <v>0</v>
      </c>
      <c r="G34" s="110"/>
      <c r="H34" s="110">
        <v>0</v>
      </c>
      <c r="I34" s="110"/>
      <c r="J34" s="110">
        <v>0</v>
      </c>
      <c r="K34" s="143"/>
      <c r="L34" s="110">
        <v>0</v>
      </c>
      <c r="M34" s="111"/>
      <c r="N34" s="111">
        <f t="shared" ref="N34:N40" si="1">SUM(B34,D34,F34,H34,J34,L34)</f>
        <v>0</v>
      </c>
      <c r="Q34" s="84"/>
      <c r="R34" s="84"/>
      <c r="S34" s="84"/>
      <c r="T34" s="84"/>
    </row>
    <row r="35" spans="1:20">
      <c r="A35" s="2" t="s">
        <v>457</v>
      </c>
      <c r="B35" s="110">
        <v>0</v>
      </c>
      <c r="C35" s="110"/>
      <c r="D35" s="110">
        <v>0</v>
      </c>
      <c r="E35" s="110"/>
      <c r="F35" s="110">
        <v>0</v>
      </c>
      <c r="G35" s="110"/>
      <c r="H35" s="110">
        <v>0</v>
      </c>
      <c r="I35" s="110"/>
      <c r="J35" s="110">
        <v>0</v>
      </c>
      <c r="K35" s="143"/>
      <c r="L35" s="110">
        <v>0</v>
      </c>
      <c r="M35" s="111"/>
      <c r="N35" s="111">
        <f>SUM(B35,D35,F35,H35,J35,L35)</f>
        <v>0</v>
      </c>
      <c r="Q35" s="84"/>
      <c r="R35" s="84"/>
      <c r="S35" s="84"/>
      <c r="T35" s="84"/>
    </row>
    <row r="36" spans="1:20">
      <c r="A36" s="2" t="s">
        <v>400</v>
      </c>
      <c r="B36" s="110">
        <v>0</v>
      </c>
      <c r="C36" s="110"/>
      <c r="D36" s="110">
        <v>0</v>
      </c>
      <c r="E36" s="110"/>
      <c r="F36" s="110">
        <v>0</v>
      </c>
      <c r="G36" s="110"/>
      <c r="H36" s="110">
        <v>0</v>
      </c>
      <c r="I36" s="110"/>
      <c r="J36" s="110">
        <v>0</v>
      </c>
      <c r="K36" s="143"/>
      <c r="L36" s="110">
        <v>0</v>
      </c>
      <c r="M36" s="111"/>
      <c r="N36" s="111">
        <f t="shared" si="1"/>
        <v>0</v>
      </c>
      <c r="Q36" s="84"/>
      <c r="R36" s="84"/>
      <c r="S36" s="84"/>
      <c r="T36" s="84"/>
    </row>
    <row r="37" spans="1:20">
      <c r="A37" s="2" t="s">
        <v>227</v>
      </c>
      <c r="B37" s="110">
        <v>1608</v>
      </c>
      <c r="C37" s="110">
        <v>0</v>
      </c>
      <c r="D37" s="110">
        <v>0</v>
      </c>
      <c r="E37" s="110"/>
      <c r="F37" s="110">
        <v>0</v>
      </c>
      <c r="G37" s="110"/>
      <c r="H37" s="110">
        <v>0</v>
      </c>
      <c r="I37" s="110"/>
      <c r="J37" s="110">
        <v>0</v>
      </c>
      <c r="K37" s="143"/>
      <c r="L37" s="110">
        <v>0</v>
      </c>
      <c r="M37" s="111"/>
      <c r="N37" s="111">
        <f t="shared" si="1"/>
        <v>1608</v>
      </c>
      <c r="Q37" s="84"/>
      <c r="R37" s="84"/>
      <c r="S37" s="84"/>
      <c r="T37" s="84"/>
    </row>
    <row r="38" spans="1:20">
      <c r="A38" s="2" t="s">
        <v>224</v>
      </c>
      <c r="B38" s="110">
        <v>0</v>
      </c>
      <c r="C38" s="110">
        <v>0</v>
      </c>
      <c r="D38" s="110">
        <v>0</v>
      </c>
      <c r="E38" s="110">
        <v>0</v>
      </c>
      <c r="F38" s="110">
        <v>0</v>
      </c>
      <c r="G38" s="110">
        <v>0</v>
      </c>
      <c r="H38" s="110">
        <v>0</v>
      </c>
      <c r="I38" s="110">
        <v>0</v>
      </c>
      <c r="J38" s="110">
        <v>0</v>
      </c>
      <c r="K38" s="143"/>
      <c r="L38" s="110">
        <v>0</v>
      </c>
      <c r="M38" s="111"/>
      <c r="N38" s="111">
        <f t="shared" si="1"/>
        <v>0</v>
      </c>
      <c r="Q38" s="84"/>
      <c r="R38" s="84"/>
      <c r="S38" s="84"/>
      <c r="T38" s="84"/>
    </row>
    <row r="39" spans="1:20">
      <c r="A39" s="2" t="s">
        <v>468</v>
      </c>
      <c r="B39" s="110">
        <v>0</v>
      </c>
      <c r="C39" s="110"/>
      <c r="D39" s="110">
        <v>0</v>
      </c>
      <c r="E39" s="110"/>
      <c r="F39" s="110">
        <v>0</v>
      </c>
      <c r="G39" s="110"/>
      <c r="H39" s="110">
        <v>0</v>
      </c>
      <c r="I39" s="110"/>
      <c r="J39" s="110">
        <v>0</v>
      </c>
      <c r="K39" s="143"/>
      <c r="L39" s="110">
        <v>0</v>
      </c>
      <c r="M39" s="111"/>
      <c r="N39" s="111">
        <f t="shared" si="1"/>
        <v>0</v>
      </c>
      <c r="Q39" s="84"/>
      <c r="R39" s="84"/>
      <c r="S39" s="84"/>
      <c r="T39" s="84"/>
    </row>
    <row r="40" spans="1:20">
      <c r="A40" s="2" t="s">
        <v>226</v>
      </c>
      <c r="B40" s="110">
        <v>-205</v>
      </c>
      <c r="C40" s="110"/>
      <c r="D40" s="110">
        <v>0</v>
      </c>
      <c r="E40" s="110"/>
      <c r="F40" s="110">
        <v>0</v>
      </c>
      <c r="G40" s="110"/>
      <c r="H40" s="110">
        <v>0</v>
      </c>
      <c r="I40" s="110"/>
      <c r="J40" s="110">
        <v>0</v>
      </c>
      <c r="K40" s="143"/>
      <c r="L40" s="896">
        <v>0</v>
      </c>
      <c r="M40" s="111"/>
      <c r="N40" s="142">
        <f t="shared" si="1"/>
        <v>-205</v>
      </c>
      <c r="Q40" s="84"/>
      <c r="R40" s="84"/>
      <c r="S40" s="84"/>
      <c r="T40" s="84"/>
    </row>
    <row r="41" spans="1:20">
      <c r="A41" s="2"/>
      <c r="B41" s="140"/>
      <c r="C41" s="111"/>
      <c r="D41" s="140"/>
      <c r="E41" s="111"/>
      <c r="F41" s="140"/>
      <c r="G41" s="111"/>
      <c r="H41" s="140"/>
      <c r="I41" s="111"/>
      <c r="J41" s="140"/>
      <c r="K41" s="111"/>
      <c r="L41" s="111"/>
      <c r="M41" s="111"/>
      <c r="N41" s="140"/>
      <c r="Q41" s="84"/>
      <c r="R41" s="84"/>
      <c r="S41" s="84"/>
      <c r="T41" s="84"/>
    </row>
    <row r="42" spans="1:20" ht="15.75" thickBot="1">
      <c r="A42" s="3" t="s">
        <v>1633</v>
      </c>
      <c r="B42" s="141">
        <f>SUM(B32:B41)</f>
        <v>11482</v>
      </c>
      <c r="C42" s="111"/>
      <c r="D42" s="141">
        <f>SUM(D32:D41)</f>
        <v>0</v>
      </c>
      <c r="E42" s="111"/>
      <c r="F42" s="141">
        <f>SUM(F32:F41)</f>
        <v>117</v>
      </c>
      <c r="G42" s="111"/>
      <c r="H42" s="141">
        <f>SUM(H32:H41)</f>
        <v>0</v>
      </c>
      <c r="I42" s="111"/>
      <c r="J42" s="141">
        <f>SUM(J32:J41)</f>
        <v>0</v>
      </c>
      <c r="K42" s="111"/>
      <c r="L42" s="141">
        <f>SUM(L32:L41)</f>
        <v>0</v>
      </c>
      <c r="M42" s="111"/>
      <c r="N42" s="141">
        <f>SUM(N32:N41)</f>
        <v>11599</v>
      </c>
      <c r="Q42" s="84"/>
      <c r="R42" s="84"/>
      <c r="S42" s="84"/>
      <c r="T42" s="84"/>
    </row>
    <row r="43" spans="1:20">
      <c r="A43" s="3"/>
      <c r="B43" s="111"/>
      <c r="C43" s="111"/>
      <c r="D43" s="111"/>
      <c r="E43" s="111"/>
      <c r="F43" s="111"/>
      <c r="G43" s="111"/>
      <c r="H43" s="111"/>
      <c r="I43" s="111"/>
      <c r="J43" s="111"/>
      <c r="K43" s="111"/>
      <c r="L43" s="111"/>
      <c r="M43" s="111"/>
      <c r="N43" s="111"/>
      <c r="Q43" s="84"/>
      <c r="R43" s="84"/>
      <c r="S43" s="84"/>
      <c r="T43" s="84"/>
    </row>
    <row r="44" spans="1:20" ht="15.75" thickBot="1">
      <c r="A44" s="3" t="s">
        <v>1626</v>
      </c>
      <c r="B44" s="141">
        <f>B14-B32</f>
        <v>3121</v>
      </c>
      <c r="C44" s="111"/>
      <c r="D44" s="141">
        <f>D14-D32</f>
        <v>0</v>
      </c>
      <c r="E44" s="111"/>
      <c r="F44" s="141">
        <f>F14-F32</f>
        <v>912</v>
      </c>
      <c r="G44" s="111"/>
      <c r="H44" s="141">
        <f>H14-H32</f>
        <v>0</v>
      </c>
      <c r="I44" s="111"/>
      <c r="J44" s="141">
        <f>J14-J32</f>
        <v>0</v>
      </c>
      <c r="K44" s="111"/>
      <c r="L44" s="141">
        <f>L14-L32</f>
        <v>0</v>
      </c>
      <c r="M44" s="111"/>
      <c r="N44" s="141">
        <f>N14-N32</f>
        <v>4033</v>
      </c>
      <c r="Q44" s="84"/>
      <c r="R44" s="84"/>
      <c r="S44" s="84"/>
      <c r="T44" s="84"/>
    </row>
    <row r="45" spans="1:20">
      <c r="A45" s="2"/>
      <c r="B45" s="111"/>
      <c r="C45" s="111"/>
      <c r="D45" s="111"/>
      <c r="E45" s="111"/>
      <c r="F45" s="111"/>
      <c r="G45" s="111"/>
      <c r="H45" s="111"/>
      <c r="I45" s="111"/>
      <c r="J45" s="111"/>
      <c r="K45" s="111"/>
      <c r="L45" s="111"/>
      <c r="M45" s="111"/>
      <c r="N45" s="111"/>
      <c r="Q45" s="84"/>
      <c r="R45" s="84"/>
      <c r="S45" s="84"/>
      <c r="T45" s="84"/>
    </row>
    <row r="46" spans="1:20" ht="15.75" thickBot="1">
      <c r="A46" s="3" t="s">
        <v>1627</v>
      </c>
      <c r="B46" s="141">
        <f>B27-B42</f>
        <v>1996</v>
      </c>
      <c r="C46" s="111"/>
      <c r="D46" s="141">
        <f>D27-D42</f>
        <v>0</v>
      </c>
      <c r="E46" s="111"/>
      <c r="F46" s="141">
        <f>F27-F42</f>
        <v>991</v>
      </c>
      <c r="G46" s="111"/>
      <c r="H46" s="141">
        <f>H27-H42</f>
        <v>0</v>
      </c>
      <c r="I46" s="111"/>
      <c r="J46" s="141">
        <f>J27-J42</f>
        <v>0</v>
      </c>
      <c r="K46" s="111"/>
      <c r="L46" s="141">
        <f>L27-L42</f>
        <v>0</v>
      </c>
      <c r="M46" s="111"/>
      <c r="N46" s="141">
        <f>N27-N42</f>
        <v>2987</v>
      </c>
      <c r="Q46" s="84"/>
      <c r="R46" s="84"/>
      <c r="S46" s="84"/>
      <c r="T46" s="84"/>
    </row>
    <row r="47" spans="1:20">
      <c r="A47" s="2"/>
      <c r="B47" s="111"/>
      <c r="C47" s="111"/>
      <c r="D47" s="111"/>
      <c r="E47" s="111"/>
      <c r="F47" s="111"/>
      <c r="G47" s="111"/>
      <c r="H47" s="111"/>
      <c r="I47" s="111"/>
      <c r="J47" s="111"/>
      <c r="K47" s="111"/>
      <c r="L47" s="111"/>
      <c r="M47" s="111"/>
      <c r="N47" s="111"/>
      <c r="Q47" s="84"/>
      <c r="R47" s="84"/>
      <c r="S47" s="84"/>
      <c r="T47" s="84"/>
    </row>
    <row r="48" spans="1:20">
      <c r="A48" s="3"/>
      <c r="B48" s="111"/>
      <c r="C48" s="111"/>
      <c r="D48" s="111"/>
      <c r="E48" s="111"/>
      <c r="F48" s="111"/>
      <c r="G48" s="111"/>
      <c r="H48" s="111"/>
      <c r="I48" s="111"/>
      <c r="J48" s="111"/>
      <c r="K48" s="111"/>
      <c r="L48" s="111"/>
      <c r="M48" s="111"/>
      <c r="N48" s="111"/>
      <c r="Q48" s="84"/>
      <c r="R48" s="84"/>
      <c r="S48" s="84"/>
      <c r="T48" s="84"/>
    </row>
    <row r="49" spans="1:20">
      <c r="A49" s="3" t="s">
        <v>1634</v>
      </c>
      <c r="B49" s="111"/>
      <c r="C49" s="111"/>
      <c r="D49" s="111"/>
      <c r="E49" s="111"/>
      <c r="F49" s="111"/>
      <c r="G49" s="111"/>
      <c r="H49" s="111"/>
      <c r="I49" s="111"/>
      <c r="J49" s="111"/>
      <c r="K49" s="111"/>
      <c r="L49" s="111"/>
      <c r="M49" s="111"/>
      <c r="N49" s="111"/>
      <c r="Q49" s="84"/>
      <c r="R49" s="84"/>
      <c r="S49" s="84"/>
      <c r="T49" s="84"/>
    </row>
    <row r="50" spans="1:20">
      <c r="A50" s="2" t="s">
        <v>228</v>
      </c>
      <c r="B50" s="110">
        <v>1996</v>
      </c>
      <c r="C50" s="144"/>
      <c r="D50" s="110">
        <v>0</v>
      </c>
      <c r="E50" s="144"/>
      <c r="F50" s="110">
        <v>991</v>
      </c>
      <c r="G50" s="144"/>
      <c r="H50" s="110">
        <v>0</v>
      </c>
      <c r="I50" s="144"/>
      <c r="J50" s="110">
        <v>0</v>
      </c>
      <c r="K50" s="111"/>
      <c r="L50" s="110">
        <v>0</v>
      </c>
      <c r="M50" s="111"/>
      <c r="N50" s="111">
        <f>SUM(B50,D50,F50,H50,J50,L50)</f>
        <v>2987</v>
      </c>
      <c r="Q50" s="84"/>
      <c r="R50" s="84"/>
      <c r="S50" s="84"/>
      <c r="T50" s="84"/>
    </row>
    <row r="51" spans="1:20">
      <c r="A51" s="2" t="s">
        <v>229</v>
      </c>
      <c r="B51" s="110">
        <v>0</v>
      </c>
      <c r="C51" s="144"/>
      <c r="D51" s="110">
        <v>0</v>
      </c>
      <c r="E51" s="144"/>
      <c r="F51" s="110">
        <v>0</v>
      </c>
      <c r="G51" s="144"/>
      <c r="H51" s="110">
        <v>0</v>
      </c>
      <c r="I51" s="144"/>
      <c r="J51" s="110">
        <v>0</v>
      </c>
      <c r="K51" s="111"/>
      <c r="L51" s="110">
        <v>0</v>
      </c>
      <c r="M51" s="111"/>
      <c r="N51" s="111">
        <f>SUM(B51,D51,F51,H51,J51,L51)</f>
        <v>0</v>
      </c>
      <c r="Q51" s="84"/>
      <c r="R51" s="84"/>
      <c r="S51" s="84"/>
      <c r="T51" s="84"/>
    </row>
    <row r="52" spans="1:20">
      <c r="A52" s="2" t="s">
        <v>230</v>
      </c>
      <c r="B52" s="110">
        <v>0</v>
      </c>
      <c r="C52" s="144"/>
      <c r="D52" s="110">
        <v>0</v>
      </c>
      <c r="E52" s="144"/>
      <c r="F52" s="110">
        <v>0</v>
      </c>
      <c r="G52" s="144"/>
      <c r="H52" s="110">
        <v>0</v>
      </c>
      <c r="I52" s="144"/>
      <c r="J52" s="110">
        <v>0</v>
      </c>
      <c r="K52" s="111"/>
      <c r="L52" s="110">
        <v>0</v>
      </c>
      <c r="M52" s="111"/>
      <c r="N52" s="111">
        <f>SUM(B52,D52,F52,H52,J52,L52)</f>
        <v>0</v>
      </c>
      <c r="Q52" s="84"/>
      <c r="R52" s="84"/>
      <c r="S52" s="84"/>
      <c r="T52" s="84"/>
    </row>
    <row r="53" spans="1:20">
      <c r="A53" s="2" t="s">
        <v>250</v>
      </c>
      <c r="B53" s="110">
        <v>0</v>
      </c>
      <c r="C53" s="144"/>
      <c r="D53" s="110">
        <v>0</v>
      </c>
      <c r="E53" s="144"/>
      <c r="F53" s="110">
        <v>0</v>
      </c>
      <c r="G53" s="144"/>
      <c r="H53" s="110">
        <v>0</v>
      </c>
      <c r="I53" s="144"/>
      <c r="J53" s="110">
        <v>0</v>
      </c>
      <c r="K53" s="111"/>
      <c r="L53" s="896">
        <v>0</v>
      </c>
      <c r="M53" s="111"/>
      <c r="N53" s="142">
        <f>SUM(B53,D53,F53,H53,J53,L53)</f>
        <v>0</v>
      </c>
      <c r="Q53" s="84"/>
      <c r="R53" s="84"/>
      <c r="S53" s="84"/>
      <c r="T53" s="84"/>
    </row>
    <row r="54" spans="1:20" ht="15.75" thickBot="1">
      <c r="A54" s="3" t="s">
        <v>1635</v>
      </c>
      <c r="B54" s="137">
        <f>SUM(B50:B53)</f>
        <v>1996</v>
      </c>
      <c r="C54" s="111"/>
      <c r="D54" s="137">
        <f>SUM(D50:D53)</f>
        <v>0</v>
      </c>
      <c r="E54" s="111"/>
      <c r="F54" s="137">
        <f>SUM(F50:F53)</f>
        <v>991</v>
      </c>
      <c r="G54" s="111"/>
      <c r="H54" s="137">
        <f>SUM(H50:H53)</f>
        <v>0</v>
      </c>
      <c r="I54" s="111"/>
      <c r="J54" s="137">
        <f>SUM(J50:J53)</f>
        <v>0</v>
      </c>
      <c r="K54" s="111"/>
      <c r="L54" s="141">
        <f>SUM(L50:L53)</f>
        <v>0</v>
      </c>
      <c r="M54" s="111"/>
      <c r="N54" s="137">
        <f>SUM(N50:N53)</f>
        <v>2987</v>
      </c>
      <c r="Q54" s="84"/>
      <c r="R54" s="84"/>
      <c r="S54" s="84"/>
      <c r="T54" s="84"/>
    </row>
    <row r="55" spans="1:20">
      <c r="A55" s="84"/>
      <c r="B55" s="507"/>
      <c r="C55" s="507"/>
      <c r="D55" s="507"/>
      <c r="E55" s="507"/>
      <c r="F55" s="507"/>
      <c r="G55" s="507"/>
      <c r="H55" s="507"/>
      <c r="I55" s="507"/>
      <c r="J55" s="507"/>
      <c r="K55" s="507"/>
      <c r="L55" s="507"/>
      <c r="M55" s="507"/>
      <c r="N55" s="507"/>
      <c r="O55" s="84"/>
    </row>
    <row r="56" spans="1:20">
      <c r="A56" s="14"/>
      <c r="B56" s="507"/>
      <c r="C56" s="507"/>
      <c r="D56" s="507"/>
      <c r="E56" s="507"/>
      <c r="F56" s="507"/>
      <c r="G56" s="507"/>
      <c r="H56" s="507"/>
      <c r="I56" s="507"/>
      <c r="J56" s="507"/>
      <c r="K56" s="507"/>
      <c r="L56" s="507"/>
      <c r="M56" s="507"/>
      <c r="N56" s="507"/>
      <c r="O56" s="84"/>
    </row>
    <row r="57" spans="1:20">
      <c r="A57" s="84"/>
      <c r="B57" s="507"/>
      <c r="C57" s="507"/>
      <c r="D57" s="507"/>
      <c r="E57" s="507"/>
      <c r="F57" s="507"/>
      <c r="G57" s="507"/>
      <c r="H57" s="507"/>
      <c r="I57" s="507"/>
      <c r="J57" s="507"/>
      <c r="K57" s="507"/>
      <c r="L57" s="507"/>
      <c r="M57" s="507"/>
      <c r="N57" s="507"/>
      <c r="O57" s="84"/>
    </row>
    <row r="58" spans="1:20">
      <c r="A58" s="84"/>
      <c r="B58" s="507"/>
      <c r="C58" s="507"/>
      <c r="D58" s="507"/>
      <c r="E58" s="507"/>
      <c r="F58" s="507"/>
      <c r="G58" s="507"/>
      <c r="H58" s="507"/>
      <c r="I58" s="507"/>
      <c r="J58" s="507"/>
      <c r="K58" s="507"/>
      <c r="L58" s="507"/>
      <c r="M58" s="507"/>
      <c r="N58" s="507"/>
      <c r="O58" s="84"/>
    </row>
    <row r="59" spans="1:20">
      <c r="A59" s="84"/>
      <c r="B59" s="507"/>
      <c r="C59" s="507"/>
      <c r="D59" s="507"/>
      <c r="E59" s="507"/>
      <c r="F59" s="507"/>
      <c r="G59" s="507"/>
      <c r="H59" s="507"/>
      <c r="I59" s="507"/>
      <c r="J59" s="507"/>
      <c r="K59" s="507"/>
      <c r="L59" s="507"/>
      <c r="M59" s="507"/>
      <c r="N59" s="507"/>
      <c r="O59" s="84"/>
    </row>
    <row r="60" spans="1:20">
      <c r="A60" s="84"/>
      <c r="B60" s="507"/>
      <c r="C60" s="507"/>
      <c r="D60" s="507"/>
      <c r="E60" s="507"/>
      <c r="F60" s="507"/>
      <c r="G60" s="507"/>
      <c r="H60" s="507"/>
      <c r="I60" s="507"/>
      <c r="J60" s="507"/>
      <c r="K60" s="507"/>
      <c r="L60" s="507"/>
      <c r="M60" s="507"/>
      <c r="N60" s="507"/>
      <c r="O60" s="84"/>
    </row>
    <row r="61" spans="1:20">
      <c r="A61" s="84"/>
      <c r="B61" s="507"/>
      <c r="C61" s="507"/>
      <c r="D61" s="507"/>
      <c r="E61" s="507"/>
      <c r="F61" s="507"/>
      <c r="G61" s="507"/>
      <c r="H61" s="507"/>
      <c r="I61" s="507"/>
      <c r="J61" s="507"/>
      <c r="K61" s="507"/>
      <c r="L61" s="507"/>
      <c r="M61" s="507"/>
      <c r="N61" s="507"/>
      <c r="O61" s="84"/>
    </row>
    <row r="62" spans="1:20">
      <c r="A62" s="84"/>
      <c r="B62" s="507"/>
      <c r="C62" s="507"/>
      <c r="D62" s="507"/>
      <c r="E62" s="507"/>
      <c r="F62" s="507"/>
      <c r="G62" s="507"/>
      <c r="H62" s="507"/>
      <c r="I62" s="507"/>
      <c r="J62" s="507"/>
      <c r="K62" s="507"/>
      <c r="L62" s="507"/>
      <c r="M62" s="507"/>
      <c r="N62" s="507"/>
      <c r="O62" s="84"/>
    </row>
    <row r="63" spans="1:20">
      <c r="A63" s="84"/>
      <c r="B63" s="507"/>
      <c r="C63" s="507"/>
      <c r="D63" s="507"/>
      <c r="E63" s="507"/>
      <c r="F63" s="507"/>
      <c r="G63" s="507"/>
      <c r="H63" s="507"/>
      <c r="I63" s="507"/>
      <c r="J63" s="507"/>
      <c r="K63" s="507"/>
      <c r="L63" s="507"/>
      <c r="M63" s="507"/>
      <c r="N63" s="507"/>
      <c r="O63" s="84"/>
    </row>
    <row r="64" spans="1:20">
      <c r="A64" s="84"/>
      <c r="B64" s="507"/>
      <c r="C64" s="507"/>
      <c r="D64" s="507"/>
      <c r="E64" s="507"/>
      <c r="F64" s="507"/>
      <c r="G64" s="507"/>
      <c r="H64" s="507"/>
      <c r="I64" s="507"/>
      <c r="J64" s="507"/>
      <c r="K64" s="507"/>
      <c r="L64" s="507"/>
      <c r="M64" s="507"/>
      <c r="N64" s="507"/>
      <c r="O64" s="84"/>
    </row>
    <row r="65" spans="1:15">
      <c r="A65" s="84"/>
      <c r="B65" s="507"/>
      <c r="C65" s="507"/>
      <c r="D65" s="507"/>
      <c r="E65" s="507"/>
      <c r="F65" s="507"/>
      <c r="G65" s="507"/>
      <c r="H65" s="507"/>
      <c r="I65" s="507"/>
      <c r="J65" s="507"/>
      <c r="K65" s="507"/>
      <c r="L65" s="507"/>
      <c r="M65" s="507"/>
      <c r="N65" s="507"/>
      <c r="O65" s="84"/>
    </row>
    <row r="66" spans="1:15">
      <c r="A66" s="84"/>
      <c r="B66" s="507"/>
      <c r="C66" s="507"/>
      <c r="D66" s="507"/>
      <c r="E66" s="507"/>
      <c r="F66" s="507"/>
      <c r="G66" s="507"/>
      <c r="H66" s="507"/>
      <c r="I66" s="507"/>
      <c r="J66" s="507"/>
      <c r="K66" s="507"/>
      <c r="L66" s="507"/>
      <c r="M66" s="507"/>
      <c r="N66" s="507"/>
      <c r="O66" s="84"/>
    </row>
    <row r="67" spans="1:15">
      <c r="A67" s="84"/>
      <c r="B67" s="507"/>
      <c r="C67" s="507"/>
      <c r="D67" s="507"/>
      <c r="E67" s="507"/>
      <c r="F67" s="507"/>
      <c r="G67" s="507"/>
      <c r="H67" s="507"/>
      <c r="I67" s="507"/>
      <c r="J67" s="507"/>
      <c r="K67" s="507"/>
      <c r="L67" s="507"/>
      <c r="M67" s="507"/>
      <c r="N67" s="507"/>
      <c r="O67" s="84"/>
    </row>
    <row r="68" spans="1:15">
      <c r="A68" s="84"/>
      <c r="B68" s="507"/>
      <c r="C68" s="507"/>
      <c r="D68" s="507"/>
      <c r="E68" s="507"/>
      <c r="F68" s="507"/>
      <c r="G68" s="507"/>
      <c r="H68" s="507"/>
      <c r="I68" s="507"/>
      <c r="J68" s="507"/>
      <c r="K68" s="507"/>
      <c r="L68" s="507"/>
      <c r="M68" s="507"/>
      <c r="N68" s="507"/>
      <c r="O68" s="84"/>
    </row>
    <row r="69" spans="1:15">
      <c r="A69" s="84"/>
      <c r="B69" s="507"/>
      <c r="C69" s="507"/>
      <c r="D69" s="507"/>
      <c r="E69" s="507"/>
      <c r="F69" s="507"/>
      <c r="G69" s="507"/>
      <c r="H69" s="507"/>
      <c r="I69" s="507"/>
      <c r="J69" s="507"/>
      <c r="K69" s="507"/>
      <c r="L69" s="507"/>
      <c r="M69" s="507"/>
      <c r="N69" s="507"/>
      <c r="O69" s="84"/>
    </row>
    <row r="70" spans="1:15">
      <c r="A70" s="84"/>
      <c r="B70" s="507"/>
      <c r="C70" s="507"/>
      <c r="D70" s="507"/>
      <c r="E70" s="507"/>
      <c r="F70" s="507"/>
      <c r="G70" s="507"/>
      <c r="H70" s="507"/>
      <c r="I70" s="507"/>
      <c r="J70" s="507"/>
      <c r="K70" s="507"/>
      <c r="L70" s="507"/>
      <c r="M70" s="507"/>
      <c r="N70" s="507"/>
      <c r="O70" s="84"/>
    </row>
    <row r="71" spans="1:15">
      <c r="A71" s="84"/>
      <c r="B71" s="507"/>
      <c r="C71" s="507"/>
      <c r="D71" s="507"/>
      <c r="E71" s="507"/>
      <c r="F71" s="507"/>
      <c r="G71" s="507"/>
      <c r="H71" s="507"/>
      <c r="I71" s="507"/>
      <c r="J71" s="507"/>
      <c r="K71" s="507"/>
      <c r="L71" s="507"/>
      <c r="M71" s="507"/>
      <c r="N71" s="507"/>
    </row>
    <row r="72" spans="1:15">
      <c r="A72" s="84"/>
      <c r="B72" s="507"/>
      <c r="C72" s="507"/>
      <c r="D72" s="507"/>
      <c r="E72" s="507"/>
      <c r="F72" s="507"/>
      <c r="G72" s="507"/>
      <c r="H72" s="507"/>
      <c r="I72" s="507"/>
      <c r="J72" s="507"/>
      <c r="K72" s="507"/>
      <c r="L72" s="507"/>
      <c r="M72" s="507"/>
      <c r="N72" s="507"/>
    </row>
  </sheetData>
  <sheetProtection algorithmName="SHA-512" hashValue="0ZCsm4ktBw/9GZgdgoGtQr6pDZqHu0CwEEWfbUauQ/Rk+NPJIzZZpf4DUwnAkpe7P8p2Wue/GeQmqFyIOM9jRA==" saltValue="Oh/qWqWcyPCk33iJXmMjUw==" spinCount="100000" sheet="1" formatCells="0" formatRows="0"/>
  <customSheetViews>
    <customSheetView guid="{7FD99AA4-5903-494A-9F09-AEC84FBFFB84}" fitToPage="1">
      <selection activeCell="F26" sqref="F26"/>
      <pageMargins left="0.70866141732283472" right="0.70866141732283472" top="0.74803149606299213" bottom="0.74803149606299213" header="0.31496062992125984" footer="0.31496062992125984"/>
      <pageSetup paperSize="9" scale="81" orientation="portrait" r:id="rId1"/>
      <headerFooter>
        <oddFooter>&amp;C&amp;A</oddFooter>
      </headerFooter>
    </customSheetView>
    <customSheetView guid="{44A2B057-7D30-4594-817B-0DBCD9A92E4A}" fitToPage="1">
      <selection activeCell="F26" sqref="F26"/>
      <pageMargins left="0.70866141732283472" right="0.70866141732283472" top="0.74803149606299213" bottom="0.74803149606299213" header="0.31496062992125984" footer="0.31496062992125984"/>
      <pageSetup paperSize="9" scale="81" orientation="portrait" r:id="rId2"/>
      <headerFooter>
        <oddFooter>&amp;C&amp;A</oddFooter>
      </headerFooter>
    </customSheetView>
  </customSheetViews>
  <mergeCells count="7">
    <mergeCell ref="N5:N7"/>
    <mergeCell ref="B5:B7"/>
    <mergeCell ref="D5:D7"/>
    <mergeCell ref="F5:F7"/>
    <mergeCell ref="H5:H7"/>
    <mergeCell ref="J5:J7"/>
    <mergeCell ref="L5:L7"/>
  </mergeCells>
  <pageMargins left="0.70866141732283472" right="0.70866141732283472" top="0.74803149606299213" bottom="0.74803149606299213" header="0.31496062992125984" footer="0.31496062992125984"/>
  <pageSetup paperSize="9" scale="75" orientation="portrait" r:id="rId3"/>
  <headerFooter>
    <oddFooter>&amp;C&amp;A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U108"/>
  <sheetViews>
    <sheetView workbookViewId="0">
      <selection activeCell="B24" sqref="B24"/>
    </sheetView>
  </sheetViews>
  <sheetFormatPr defaultRowHeight="15"/>
  <cols>
    <col min="1" max="1" width="31.6640625" customWidth="1"/>
    <col min="2" max="2" width="8.77734375" style="544"/>
    <col min="3" max="3" width="0.77734375" style="544" customWidth="1"/>
    <col min="4" max="4" width="8.77734375" style="544"/>
    <col min="5" max="5" width="0.77734375" style="544" customWidth="1"/>
    <col min="6" max="6" width="8.77734375" style="544"/>
    <col min="7" max="7" width="0.77734375" style="544" customWidth="1"/>
    <col min="8" max="8" width="8.77734375" style="544"/>
    <col min="9" max="9" width="0.77734375" style="544" customWidth="1"/>
    <col min="10" max="10" width="9.77734375" style="544" customWidth="1"/>
    <col min="11" max="11" width="0.77734375" style="544" customWidth="1"/>
    <col min="12" max="12" width="11.109375" style="544" customWidth="1"/>
    <col min="13" max="13" width="0.77734375" style="544" customWidth="1"/>
    <col min="14" max="14" width="8.77734375" style="544"/>
  </cols>
  <sheetData>
    <row r="1" spans="1:21" ht="15.75">
      <c r="A1" s="10" t="str">
        <f>+'1'!A1</f>
        <v>SWANSEA BAY UNIVERSITY HEALTH BOARD ANNUAL ACCOUNTS 2023-24</v>
      </c>
      <c r="B1" s="534"/>
      <c r="C1" s="534"/>
      <c r="D1" s="534"/>
      <c r="E1" s="534"/>
      <c r="F1" s="534"/>
      <c r="G1" s="534"/>
      <c r="H1" s="534"/>
      <c r="I1" s="534"/>
      <c r="J1" s="534"/>
      <c r="K1" s="535"/>
      <c r="L1" s="534"/>
      <c r="M1" s="535"/>
      <c r="N1" s="535"/>
      <c r="Q1" s="84"/>
      <c r="R1" s="84"/>
      <c r="S1" s="84"/>
      <c r="T1" s="84"/>
      <c r="U1" s="84"/>
    </row>
    <row r="2" spans="1:21">
      <c r="Q2" s="84"/>
      <c r="R2" s="84"/>
      <c r="S2" s="84"/>
      <c r="T2" s="84"/>
      <c r="U2" s="84"/>
    </row>
    <row r="3" spans="1:21" ht="15.75">
      <c r="A3" s="17" t="s">
        <v>475</v>
      </c>
      <c r="B3" s="550"/>
      <c r="C3" s="550"/>
      <c r="D3" s="550"/>
      <c r="E3" s="550"/>
      <c r="F3" s="550"/>
      <c r="G3" s="550"/>
      <c r="H3" s="550"/>
      <c r="I3" s="550"/>
      <c r="J3" s="550"/>
      <c r="K3" s="550"/>
      <c r="L3" s="550"/>
      <c r="M3" s="550"/>
      <c r="N3" s="550"/>
      <c r="Q3" s="84"/>
      <c r="R3" s="84"/>
      <c r="S3" s="84"/>
      <c r="T3" s="84"/>
      <c r="U3" s="84"/>
    </row>
    <row r="4" spans="1:21" ht="14.25" customHeight="1">
      <c r="A4" s="200" t="s">
        <v>1424</v>
      </c>
      <c r="B4" s="552"/>
      <c r="C4" s="551"/>
      <c r="D4" s="552"/>
      <c r="E4" s="551"/>
      <c r="F4" s="552"/>
      <c r="G4" s="551"/>
      <c r="H4" s="552"/>
      <c r="I4" s="551"/>
      <c r="J4" s="552"/>
      <c r="K4" s="551"/>
      <c r="L4" s="552"/>
      <c r="M4" s="551"/>
      <c r="N4" s="551"/>
      <c r="Q4" s="84"/>
      <c r="R4" s="84"/>
      <c r="S4" s="84"/>
      <c r="T4" s="84"/>
      <c r="U4" s="84"/>
    </row>
    <row r="5" spans="1:21" ht="15" customHeight="1">
      <c r="A5" s="138"/>
      <c r="B5" s="1251" t="s">
        <v>244</v>
      </c>
      <c r="C5" s="842"/>
      <c r="D5" s="1251" t="s">
        <v>395</v>
      </c>
      <c r="E5" s="842"/>
      <c r="F5" s="1251" t="s">
        <v>396</v>
      </c>
      <c r="G5" s="842"/>
      <c r="H5" s="1251" t="s">
        <v>251</v>
      </c>
      <c r="I5" s="842"/>
      <c r="J5" s="1251" t="s">
        <v>397</v>
      </c>
      <c r="K5" s="842"/>
      <c r="L5" s="1251" t="s">
        <v>1479</v>
      </c>
      <c r="M5" s="842"/>
      <c r="N5" s="1250" t="s">
        <v>398</v>
      </c>
      <c r="Q5" s="84"/>
      <c r="R5" s="84"/>
      <c r="S5" s="84"/>
      <c r="T5" s="84"/>
      <c r="U5" s="84"/>
    </row>
    <row r="6" spans="1:21">
      <c r="A6" s="138"/>
      <c r="B6" s="1251"/>
      <c r="C6" s="842"/>
      <c r="D6" s="1251"/>
      <c r="E6" s="842"/>
      <c r="F6" s="1251"/>
      <c r="G6" s="842"/>
      <c r="H6" s="1251"/>
      <c r="I6" s="842"/>
      <c r="J6" s="1251"/>
      <c r="K6" s="842"/>
      <c r="L6" s="1251"/>
      <c r="M6" s="842"/>
      <c r="N6" s="1250"/>
      <c r="Q6" s="84"/>
      <c r="R6" s="84"/>
      <c r="S6" s="84"/>
      <c r="T6" s="84"/>
      <c r="U6" s="84"/>
    </row>
    <row r="7" spans="1:21" ht="25.5" customHeight="1">
      <c r="A7" s="138"/>
      <c r="B7" s="1251"/>
      <c r="C7" s="842"/>
      <c r="D7" s="1251"/>
      <c r="E7" s="842"/>
      <c r="F7" s="1251"/>
      <c r="G7" s="842"/>
      <c r="H7" s="1251"/>
      <c r="I7" s="842"/>
      <c r="J7" s="1251"/>
      <c r="K7" s="842"/>
      <c r="L7" s="1251"/>
      <c r="M7" s="842"/>
      <c r="N7" s="1250"/>
      <c r="Q7" s="84"/>
      <c r="R7" s="84"/>
      <c r="S7" s="84"/>
      <c r="T7" s="84"/>
      <c r="U7" s="84"/>
    </row>
    <row r="8" spans="1:21" ht="15.75">
      <c r="A8" s="138"/>
      <c r="B8" s="550"/>
      <c r="C8" s="550"/>
      <c r="D8" s="550"/>
      <c r="E8" s="550"/>
      <c r="F8" s="550"/>
      <c r="G8" s="550"/>
      <c r="H8" s="550"/>
      <c r="I8" s="550"/>
      <c r="J8" s="550"/>
      <c r="K8" s="550"/>
      <c r="L8" s="550"/>
      <c r="M8" s="550"/>
      <c r="N8" s="843"/>
      <c r="Q8" s="84"/>
      <c r="R8" s="84"/>
      <c r="S8" s="84"/>
      <c r="T8" s="84"/>
      <c r="U8" s="84"/>
    </row>
    <row r="9" spans="1:21">
      <c r="A9" s="2"/>
      <c r="B9" s="555" t="s">
        <v>22</v>
      </c>
      <c r="C9" s="54"/>
      <c r="D9" s="555" t="s">
        <v>22</v>
      </c>
      <c r="E9" s="54"/>
      <c r="F9" s="555" t="s">
        <v>22</v>
      </c>
      <c r="G9" s="54"/>
      <c r="H9" s="555" t="s">
        <v>22</v>
      </c>
      <c r="I9" s="54"/>
      <c r="J9" s="555" t="s">
        <v>22</v>
      </c>
      <c r="K9" s="54"/>
      <c r="L9" s="555" t="s">
        <v>22</v>
      </c>
      <c r="M9" s="54"/>
      <c r="N9" s="95" t="s">
        <v>22</v>
      </c>
      <c r="Q9" s="84"/>
      <c r="R9" s="84"/>
      <c r="S9" s="84"/>
      <c r="T9" s="84"/>
      <c r="U9" s="84"/>
    </row>
    <row r="10" spans="1:21">
      <c r="A10" s="3"/>
      <c r="B10" s="43"/>
      <c r="C10" s="43"/>
      <c r="D10" s="43"/>
      <c r="E10" s="43"/>
      <c r="F10" s="43"/>
      <c r="G10" s="43"/>
      <c r="H10" s="43"/>
      <c r="I10" s="43"/>
      <c r="J10" s="43"/>
      <c r="K10" s="43"/>
      <c r="L10" s="43"/>
      <c r="M10" s="43"/>
      <c r="N10" s="43"/>
      <c r="Q10" s="84"/>
      <c r="R10" s="84"/>
      <c r="S10" s="84"/>
      <c r="T10" s="84"/>
      <c r="U10" s="84"/>
    </row>
    <row r="11" spans="1:21" hidden="1">
      <c r="A11" s="2" t="s">
        <v>1477</v>
      </c>
      <c r="B11" s="111">
        <f>'Data Sheet'!N1853</f>
        <v>12862</v>
      </c>
      <c r="C11" s="111"/>
      <c r="D11" s="111">
        <f>'Data Sheet'!N1891</f>
        <v>0</v>
      </c>
      <c r="E11" s="111"/>
      <c r="F11" s="111">
        <f>'Data Sheet'!N1929</f>
        <v>1029</v>
      </c>
      <c r="G11" s="111"/>
      <c r="H11" s="111">
        <f>'Data Sheet'!N1967</f>
        <v>0</v>
      </c>
      <c r="I11" s="111"/>
      <c r="J11" s="111">
        <f>'Data Sheet'!N2005</f>
        <v>0</v>
      </c>
      <c r="K11" s="111"/>
      <c r="L11" s="111">
        <f>'Data Sheet'!N2043</f>
        <v>0</v>
      </c>
      <c r="M11" s="111"/>
      <c r="N11" s="111">
        <f>SUM(B11:L11)</f>
        <v>13891</v>
      </c>
      <c r="Q11" s="84"/>
      <c r="R11" s="84"/>
      <c r="S11" s="84"/>
      <c r="T11" s="84"/>
      <c r="U11" s="84"/>
    </row>
    <row r="12" spans="1:21" hidden="1">
      <c r="A12" s="406" t="s">
        <v>1536</v>
      </c>
      <c r="B12" s="43">
        <f>'Data Sheet'!N1854</f>
        <v>0</v>
      </c>
      <c r="C12" s="43"/>
      <c r="D12" s="43">
        <f>'Data Sheet'!N1892</f>
        <v>0</v>
      </c>
      <c r="E12" s="43"/>
      <c r="F12" s="43">
        <f>'Data Sheet'!N1930</f>
        <v>0</v>
      </c>
      <c r="G12" s="43"/>
      <c r="H12" s="43">
        <f>'Data Sheet'!N1968</f>
        <v>0</v>
      </c>
      <c r="I12" s="43"/>
      <c r="J12" s="43">
        <f>'Data Sheet'!N2006</f>
        <v>0</v>
      </c>
      <c r="K12" s="43"/>
      <c r="L12" s="43">
        <f>'Data Sheet'!N2044</f>
        <v>0</v>
      </c>
      <c r="M12" s="43"/>
      <c r="N12" s="43">
        <f>SUM(B12:L12)</f>
        <v>0</v>
      </c>
      <c r="Q12" s="84"/>
      <c r="R12" s="84"/>
      <c r="S12" s="84"/>
      <c r="T12" s="84"/>
      <c r="U12" s="84"/>
    </row>
    <row r="13" spans="1:21" hidden="1">
      <c r="A13" s="406" t="s">
        <v>1464</v>
      </c>
      <c r="B13" s="124">
        <f>'Data Sheet'!N1855</f>
        <v>0</v>
      </c>
      <c r="C13" s="43"/>
      <c r="D13" s="124">
        <f>'Data Sheet'!N1893</f>
        <v>0</v>
      </c>
      <c r="E13" s="43"/>
      <c r="F13" s="124">
        <f>'Data Sheet'!N1931</f>
        <v>0</v>
      </c>
      <c r="G13" s="43"/>
      <c r="H13" s="124">
        <f>'Data Sheet'!N1969</f>
        <v>0</v>
      </c>
      <c r="I13" s="43"/>
      <c r="J13" s="124">
        <f>'Data Sheet'!N2007</f>
        <v>0</v>
      </c>
      <c r="K13" s="43"/>
      <c r="L13" s="124">
        <f>'Data Sheet'!N2045</f>
        <v>0</v>
      </c>
      <c r="M13" s="43"/>
      <c r="N13" s="124">
        <f>SUM(B13:L13)</f>
        <v>0</v>
      </c>
      <c r="Q13" s="84"/>
      <c r="R13" s="84"/>
      <c r="S13" s="84"/>
      <c r="T13" s="84"/>
      <c r="U13" s="84"/>
    </row>
    <row r="14" spans="1:21">
      <c r="A14" s="3" t="s">
        <v>1430</v>
      </c>
      <c r="B14" s="111">
        <f>SUM(B11:B13)</f>
        <v>12862</v>
      </c>
      <c r="C14" s="43"/>
      <c r="D14" s="111">
        <f>SUM(D11:D13)</f>
        <v>0</v>
      </c>
      <c r="E14" s="43"/>
      <c r="F14" s="111">
        <f>SUM(F11:F13)</f>
        <v>1029</v>
      </c>
      <c r="G14" s="43"/>
      <c r="H14" s="111">
        <f>SUM(H11:H13)</f>
        <v>0</v>
      </c>
      <c r="I14" s="43"/>
      <c r="J14" s="111">
        <f>SUM(J11:J13)</f>
        <v>0</v>
      </c>
      <c r="K14" s="43"/>
      <c r="L14" s="111">
        <f>SUM(L11:L13)</f>
        <v>0</v>
      </c>
      <c r="M14" s="111"/>
      <c r="N14" s="111">
        <f>SUM(N11:N13)</f>
        <v>13891</v>
      </c>
      <c r="Q14" s="84"/>
      <c r="R14" s="84"/>
      <c r="S14" s="84"/>
      <c r="T14" s="84"/>
      <c r="U14" s="84"/>
    </row>
    <row r="15" spans="1:21">
      <c r="A15" s="2" t="s">
        <v>245</v>
      </c>
      <c r="B15" s="43">
        <f>'Data Sheet'!N1857</f>
        <v>0</v>
      </c>
      <c r="C15" s="43">
        <v>0</v>
      </c>
      <c r="D15" s="43">
        <f>'Data Sheet'!N1895</f>
        <v>0</v>
      </c>
      <c r="E15" s="43">
        <v>0</v>
      </c>
      <c r="F15" s="43">
        <f>'Data Sheet'!N1933</f>
        <v>0</v>
      </c>
      <c r="G15" s="43">
        <v>0</v>
      </c>
      <c r="H15" s="43">
        <f>'Data Sheet'!N1971</f>
        <v>0</v>
      </c>
      <c r="I15" s="43">
        <v>0</v>
      </c>
      <c r="J15" s="43">
        <f>'Data Sheet'!N2009</f>
        <v>0</v>
      </c>
      <c r="K15" s="43"/>
      <c r="L15" s="43">
        <f>'Data Sheet'!N2047</f>
        <v>0</v>
      </c>
      <c r="M15" s="111"/>
      <c r="N15" s="111">
        <f>SUM(B15:L15)</f>
        <v>0</v>
      </c>
      <c r="Q15" s="84"/>
      <c r="R15" s="84"/>
      <c r="S15" s="84"/>
      <c r="T15" s="84"/>
      <c r="U15" s="84"/>
    </row>
    <row r="16" spans="1:21">
      <c r="A16" s="2" t="s">
        <v>222</v>
      </c>
      <c r="B16" s="43">
        <f>'Data Sheet'!N1858</f>
        <v>0</v>
      </c>
      <c r="C16" s="43"/>
      <c r="D16" s="43">
        <f>'Data Sheet'!N1896</f>
        <v>0</v>
      </c>
      <c r="E16" s="43"/>
      <c r="F16" s="43">
        <f>'Data Sheet'!N1934</f>
        <v>0</v>
      </c>
      <c r="G16" s="43"/>
      <c r="H16" s="43">
        <f>'Data Sheet'!N1972</f>
        <v>0</v>
      </c>
      <c r="I16" s="43"/>
      <c r="J16" s="43">
        <f>'Data Sheet'!N2010</f>
        <v>0</v>
      </c>
      <c r="K16" s="43"/>
      <c r="L16" s="43">
        <f>'Data Sheet'!N2048</f>
        <v>0</v>
      </c>
      <c r="M16" s="111"/>
      <c r="N16" s="111">
        <f t="shared" ref="N16:N25" si="0">SUM(B16:L16)</f>
        <v>0</v>
      </c>
      <c r="Q16" s="84"/>
      <c r="R16" s="84"/>
      <c r="S16" s="84"/>
      <c r="T16" s="84"/>
      <c r="U16" s="84"/>
    </row>
    <row r="17" spans="1:21">
      <c r="A17" s="2" t="s">
        <v>457</v>
      </c>
      <c r="B17" s="43">
        <f>'Data Sheet'!N1859</f>
        <v>0</v>
      </c>
      <c r="C17" s="43"/>
      <c r="D17" s="43">
        <f>'Data Sheet'!N1897</f>
        <v>0</v>
      </c>
      <c r="E17" s="43"/>
      <c r="F17" s="43">
        <f>'Data Sheet'!N1935</f>
        <v>0</v>
      </c>
      <c r="G17" s="43"/>
      <c r="H17" s="43">
        <f>'Data Sheet'!N1973</f>
        <v>0</v>
      </c>
      <c r="I17" s="43"/>
      <c r="J17" s="43">
        <f>'Data Sheet'!N2011</f>
        <v>0</v>
      </c>
      <c r="K17" s="43"/>
      <c r="L17" s="43">
        <f>'Data Sheet'!N2049</f>
        <v>0</v>
      </c>
      <c r="M17" s="111"/>
      <c r="N17" s="111">
        <f t="shared" si="0"/>
        <v>0</v>
      </c>
      <c r="Q17" s="84"/>
      <c r="R17" s="84"/>
      <c r="S17" s="84"/>
      <c r="T17" s="84"/>
      <c r="U17" s="84"/>
    </row>
    <row r="18" spans="1:21">
      <c r="A18" s="139" t="s">
        <v>8</v>
      </c>
      <c r="B18" s="43">
        <f>'Data Sheet'!N1860</f>
        <v>0</v>
      </c>
      <c r="C18" s="43"/>
      <c r="D18" s="43">
        <f>'Data Sheet'!N1898</f>
        <v>0</v>
      </c>
      <c r="E18" s="43"/>
      <c r="F18" s="43">
        <f>'Data Sheet'!N1936</f>
        <v>0</v>
      </c>
      <c r="G18" s="43"/>
      <c r="H18" s="43">
        <f>'Data Sheet'!N1974</f>
        <v>0</v>
      </c>
      <c r="I18" s="43"/>
      <c r="J18" s="43">
        <f>'Data Sheet'!N2012</f>
        <v>0</v>
      </c>
      <c r="K18" s="43"/>
      <c r="L18" s="43">
        <f>'Data Sheet'!N2050</f>
        <v>0</v>
      </c>
      <c r="M18" s="111"/>
      <c r="N18" s="111">
        <f t="shared" si="0"/>
        <v>0</v>
      </c>
      <c r="Q18" s="84"/>
      <c r="R18" s="84"/>
      <c r="S18" s="84"/>
      <c r="T18" s="84"/>
      <c r="U18" s="84"/>
    </row>
    <row r="19" spans="1:21">
      <c r="A19" s="2" t="s">
        <v>246</v>
      </c>
      <c r="B19" s="43">
        <f>'Data Sheet'!N1861</f>
        <v>338</v>
      </c>
      <c r="C19" s="43"/>
      <c r="D19" s="43">
        <f>'Data Sheet'!N1899</f>
        <v>0</v>
      </c>
      <c r="E19" s="43"/>
      <c r="F19" s="43">
        <f>'Data Sheet'!N1937</f>
        <v>0</v>
      </c>
      <c r="G19" s="43"/>
      <c r="H19" s="43">
        <f>'Data Sheet'!N1975</f>
        <v>0</v>
      </c>
      <c r="I19" s="43"/>
      <c r="J19" s="43">
        <f>'Data Sheet'!N2013</f>
        <v>0</v>
      </c>
      <c r="K19" s="43"/>
      <c r="L19" s="43">
        <f>'Data Sheet'!N2051</f>
        <v>0</v>
      </c>
      <c r="M19" s="111"/>
      <c r="N19" s="111">
        <f t="shared" si="0"/>
        <v>338</v>
      </c>
      <c r="Q19" s="84"/>
      <c r="R19" s="84"/>
      <c r="S19" s="84"/>
      <c r="T19" s="84"/>
      <c r="U19" s="84"/>
    </row>
    <row r="20" spans="1:21">
      <c r="A20" s="2" t="s">
        <v>247</v>
      </c>
      <c r="B20" s="43">
        <f>'Data Sheet'!N1862</f>
        <v>0</v>
      </c>
      <c r="C20" s="43"/>
      <c r="D20" s="43">
        <f>'Data Sheet'!N1900</f>
        <v>0</v>
      </c>
      <c r="E20" s="43"/>
      <c r="F20" s="43">
        <f>'Data Sheet'!N1938</f>
        <v>0</v>
      </c>
      <c r="G20" s="43"/>
      <c r="H20" s="43">
        <f>'Data Sheet'!N1976</f>
        <v>0</v>
      </c>
      <c r="I20" s="43"/>
      <c r="J20" s="43">
        <f>'Data Sheet'!N2014</f>
        <v>0</v>
      </c>
      <c r="K20" s="43"/>
      <c r="L20" s="43">
        <f>'Data Sheet'!N2052</f>
        <v>0</v>
      </c>
      <c r="M20" s="111"/>
      <c r="N20" s="111">
        <f>SUM(B20:L20)</f>
        <v>0</v>
      </c>
      <c r="Q20" s="84"/>
      <c r="R20" s="84"/>
      <c r="S20" s="84"/>
      <c r="T20" s="84"/>
      <c r="U20" s="84"/>
    </row>
    <row r="21" spans="1:21">
      <c r="A21" s="2" t="s">
        <v>248</v>
      </c>
      <c r="B21" s="43">
        <f>'Data Sheet'!N1863</f>
        <v>0</v>
      </c>
      <c r="C21" s="43"/>
      <c r="D21" s="43">
        <f>'Data Sheet'!N1901</f>
        <v>0</v>
      </c>
      <c r="E21" s="43"/>
      <c r="F21" s="43">
        <f>'Data Sheet'!N1939</f>
        <v>0</v>
      </c>
      <c r="G21" s="43"/>
      <c r="H21" s="43">
        <f>'Data Sheet'!N1977</f>
        <v>0</v>
      </c>
      <c r="I21" s="43"/>
      <c r="J21" s="43">
        <f>'Data Sheet'!N2015</f>
        <v>0</v>
      </c>
      <c r="K21" s="43"/>
      <c r="L21" s="43">
        <f>'Data Sheet'!N2053</f>
        <v>0</v>
      </c>
      <c r="M21" s="111"/>
      <c r="N21" s="111">
        <f t="shared" si="0"/>
        <v>0</v>
      </c>
      <c r="Q21" s="84"/>
      <c r="R21" s="84"/>
      <c r="S21" s="84"/>
      <c r="T21" s="84"/>
      <c r="U21" s="84"/>
    </row>
    <row r="22" spans="1:21">
      <c r="A22" s="2" t="s">
        <v>249</v>
      </c>
      <c r="B22" s="43">
        <f>'Data Sheet'!N1864</f>
        <v>0</v>
      </c>
      <c r="C22" s="43"/>
      <c r="D22" s="43">
        <f>'Data Sheet'!N1902</f>
        <v>0</v>
      </c>
      <c r="E22" s="43"/>
      <c r="F22" s="43">
        <f>'Data Sheet'!N1940</f>
        <v>0</v>
      </c>
      <c r="G22" s="43"/>
      <c r="H22" s="43">
        <f>'Data Sheet'!N1978</f>
        <v>0</v>
      </c>
      <c r="I22" s="43"/>
      <c r="J22" s="43">
        <f>'Data Sheet'!N2016</f>
        <v>0</v>
      </c>
      <c r="K22" s="43"/>
      <c r="L22" s="43">
        <f>'Data Sheet'!N2054</f>
        <v>0</v>
      </c>
      <c r="M22" s="111"/>
      <c r="N22" s="111">
        <f t="shared" si="0"/>
        <v>0</v>
      </c>
      <c r="Q22" s="84"/>
      <c r="R22" s="84"/>
      <c r="S22" s="84"/>
      <c r="T22" s="84"/>
      <c r="U22" s="84"/>
    </row>
    <row r="23" spans="1:21">
      <c r="A23" s="2" t="s">
        <v>224</v>
      </c>
      <c r="B23" s="43">
        <f>'Data Sheet'!N1865</f>
        <v>0</v>
      </c>
      <c r="C23" s="43"/>
      <c r="D23" s="43">
        <f>'Data Sheet'!N1903</f>
        <v>0</v>
      </c>
      <c r="E23" s="43"/>
      <c r="F23" s="43">
        <f>'Data Sheet'!N1941</f>
        <v>0</v>
      </c>
      <c r="G23" s="43"/>
      <c r="H23" s="43">
        <f>'Data Sheet'!N1979</f>
        <v>0</v>
      </c>
      <c r="I23" s="43"/>
      <c r="J23" s="43">
        <f>'Data Sheet'!N2017</f>
        <v>0</v>
      </c>
      <c r="K23" s="43"/>
      <c r="L23" s="43">
        <f>'Data Sheet'!N2055</f>
        <v>0</v>
      </c>
      <c r="M23" s="111"/>
      <c r="N23" s="111">
        <f t="shared" si="0"/>
        <v>0</v>
      </c>
      <c r="Q23" s="84"/>
      <c r="R23" s="84"/>
      <c r="S23" s="84"/>
      <c r="T23" s="84"/>
      <c r="U23" s="84"/>
    </row>
    <row r="24" spans="1:21">
      <c r="A24" s="2" t="s">
        <v>468</v>
      </c>
      <c r="B24" s="43">
        <f>'Data Sheet'!N1866</f>
        <v>0</v>
      </c>
      <c r="C24" s="43"/>
      <c r="D24" s="43">
        <f>'Data Sheet'!N1904</f>
        <v>0</v>
      </c>
      <c r="E24" s="43"/>
      <c r="F24" s="43">
        <f>'Data Sheet'!N1942</f>
        <v>0</v>
      </c>
      <c r="G24" s="43"/>
      <c r="H24" s="43">
        <f>'Data Sheet'!N1980</f>
        <v>0</v>
      </c>
      <c r="I24" s="43"/>
      <c r="J24" s="43">
        <f>'Data Sheet'!N2018</f>
        <v>0</v>
      </c>
      <c r="K24" s="43"/>
      <c r="L24" s="43">
        <f>'Data Sheet'!N2056</f>
        <v>0</v>
      </c>
      <c r="M24" s="111"/>
      <c r="N24" s="111">
        <f t="shared" si="0"/>
        <v>0</v>
      </c>
      <c r="Q24" s="84"/>
      <c r="R24" s="84"/>
      <c r="S24" s="84"/>
      <c r="T24" s="84"/>
      <c r="U24" s="84"/>
    </row>
    <row r="25" spans="1:21">
      <c r="A25" s="2" t="s">
        <v>226</v>
      </c>
      <c r="B25" s="124">
        <f>'Data Sheet'!N1867</f>
        <v>0</v>
      </c>
      <c r="C25" s="43"/>
      <c r="D25" s="124">
        <f>'Data Sheet'!N1905</f>
        <v>0</v>
      </c>
      <c r="E25" s="43"/>
      <c r="F25" s="124">
        <f>'Data Sheet'!N1943</f>
        <v>0</v>
      </c>
      <c r="G25" s="43"/>
      <c r="H25" s="124">
        <f>'Data Sheet'!N1981</f>
        <v>0</v>
      </c>
      <c r="I25" s="43">
        <v>0</v>
      </c>
      <c r="J25" s="124">
        <f>'Data Sheet'!N2019</f>
        <v>0</v>
      </c>
      <c r="K25" s="43"/>
      <c r="L25" s="124">
        <f>'Data Sheet'!N2057</f>
        <v>0</v>
      </c>
      <c r="M25" s="111"/>
      <c r="N25" s="111">
        <f t="shared" si="0"/>
        <v>0</v>
      </c>
      <c r="Q25" s="84"/>
      <c r="R25" s="84"/>
      <c r="S25" s="84"/>
      <c r="T25" s="84"/>
      <c r="U25" s="84"/>
    </row>
    <row r="26" spans="1:21">
      <c r="A26" s="2"/>
      <c r="B26" s="140"/>
      <c r="C26" s="111"/>
      <c r="D26" s="140"/>
      <c r="E26" s="111"/>
      <c r="F26" s="140"/>
      <c r="G26" s="111"/>
      <c r="H26" s="140"/>
      <c r="I26" s="111"/>
      <c r="J26" s="140"/>
      <c r="K26" s="111"/>
      <c r="L26" s="111"/>
      <c r="M26" s="111"/>
      <c r="N26" s="140"/>
      <c r="Q26" s="84"/>
      <c r="R26" s="84"/>
      <c r="S26" s="84"/>
      <c r="T26" s="84"/>
      <c r="U26" s="84"/>
    </row>
    <row r="27" spans="1:21" ht="15.75" thickBot="1">
      <c r="A27" s="3" t="s">
        <v>1439</v>
      </c>
      <c r="B27" s="141">
        <f>SUM(B14:B26)</f>
        <v>13200</v>
      </c>
      <c r="C27" s="111"/>
      <c r="D27" s="141">
        <f>SUM(D14:D26)</f>
        <v>0</v>
      </c>
      <c r="E27" s="111"/>
      <c r="F27" s="141">
        <f>SUM(F14:F26)</f>
        <v>1029</v>
      </c>
      <c r="G27" s="111"/>
      <c r="H27" s="141">
        <f>SUM(H14:H26)</f>
        <v>0</v>
      </c>
      <c r="I27" s="111"/>
      <c r="J27" s="141">
        <f>SUM(J14:J26)</f>
        <v>0</v>
      </c>
      <c r="K27" s="111"/>
      <c r="L27" s="141">
        <f>SUM(L14:L26)</f>
        <v>0</v>
      </c>
      <c r="M27" s="111"/>
      <c r="N27" s="141">
        <f>SUM(N14:N26)</f>
        <v>14229</v>
      </c>
      <c r="Q27" s="84"/>
      <c r="R27" s="84"/>
      <c r="S27" s="84"/>
      <c r="T27" s="84"/>
      <c r="U27" s="84"/>
    </row>
    <row r="28" spans="1:21">
      <c r="A28" s="2"/>
      <c r="B28" s="111"/>
      <c r="C28" s="111"/>
      <c r="D28" s="111"/>
      <c r="E28" s="111"/>
      <c r="F28" s="111"/>
      <c r="G28" s="111"/>
      <c r="H28" s="111"/>
      <c r="I28" s="111"/>
      <c r="J28" s="111"/>
      <c r="K28" s="111"/>
      <c r="L28" s="111"/>
      <c r="M28" s="111"/>
      <c r="N28" s="111"/>
      <c r="Q28" s="84"/>
      <c r="R28" s="84"/>
      <c r="S28" s="84"/>
      <c r="T28" s="84"/>
      <c r="U28" s="84"/>
    </row>
    <row r="29" spans="1:21">
      <c r="A29" s="2" t="s">
        <v>1478</v>
      </c>
      <c r="B29" s="111">
        <f>'Data Sheet'!N1869</f>
        <v>8232</v>
      </c>
      <c r="C29" s="111"/>
      <c r="D29" s="111">
        <f>'Data Sheet'!N1907</f>
        <v>0</v>
      </c>
      <c r="E29" s="111"/>
      <c r="F29" s="111">
        <f>'Data Sheet'!N1945</f>
        <v>117</v>
      </c>
      <c r="G29" s="111"/>
      <c r="H29" s="111">
        <f>'Data Sheet'!N1983</f>
        <v>0</v>
      </c>
      <c r="I29" s="111"/>
      <c r="J29" s="111">
        <f>'Data Sheet'!N2021</f>
        <v>0</v>
      </c>
      <c r="K29" s="111"/>
      <c r="L29" s="111">
        <f>'Data Sheet'!N2059</f>
        <v>0</v>
      </c>
      <c r="M29" s="111"/>
      <c r="N29" s="111">
        <f>SUM(B29:L29)</f>
        <v>8349</v>
      </c>
      <c r="Q29" s="84"/>
      <c r="R29" s="84"/>
      <c r="S29" s="84"/>
      <c r="T29" s="84"/>
      <c r="U29" s="84"/>
    </row>
    <row r="30" spans="1:21">
      <c r="A30" s="2" t="s">
        <v>1536</v>
      </c>
      <c r="B30" s="43">
        <f>'Data Sheet'!N1870</f>
        <v>0</v>
      </c>
      <c r="C30" s="43"/>
      <c r="D30" s="43">
        <f>'Data Sheet'!N1908</f>
        <v>0</v>
      </c>
      <c r="E30" s="43"/>
      <c r="F30" s="43">
        <f>'Data Sheet'!N1946</f>
        <v>0</v>
      </c>
      <c r="G30" s="43"/>
      <c r="H30" s="43">
        <f>'Data Sheet'!N1984</f>
        <v>0</v>
      </c>
      <c r="I30" s="43"/>
      <c r="J30" s="43">
        <f>'Data Sheet'!N2022</f>
        <v>0</v>
      </c>
      <c r="K30" s="43"/>
      <c r="L30" s="43">
        <f>'Data Sheet'!N2060</f>
        <v>0</v>
      </c>
      <c r="M30" s="111"/>
      <c r="N30" s="111">
        <f>SUM(B30:L30)</f>
        <v>0</v>
      </c>
      <c r="Q30" s="84"/>
      <c r="R30" s="84"/>
      <c r="S30" s="84"/>
      <c r="T30" s="84"/>
      <c r="U30" s="84"/>
    </row>
    <row r="31" spans="1:21">
      <c r="A31" s="2" t="s">
        <v>1464</v>
      </c>
      <c r="B31" s="124">
        <f>'Data Sheet'!N1871</f>
        <v>0</v>
      </c>
      <c r="C31" s="43"/>
      <c r="D31" s="124">
        <f>'Data Sheet'!N1909</f>
        <v>0</v>
      </c>
      <c r="E31" s="43"/>
      <c r="F31" s="124">
        <f>'Data Sheet'!N1947</f>
        <v>0</v>
      </c>
      <c r="G31" s="43"/>
      <c r="H31" s="124">
        <f>'Data Sheet'!N1985</f>
        <v>0</v>
      </c>
      <c r="I31" s="43"/>
      <c r="J31" s="124">
        <f>'Data Sheet'!N2023</f>
        <v>0</v>
      </c>
      <c r="K31" s="43"/>
      <c r="L31" s="124">
        <f>'Data Sheet'!N2061</f>
        <v>0</v>
      </c>
      <c r="M31" s="111"/>
      <c r="N31" s="142">
        <f>SUM(B31:L31)</f>
        <v>0</v>
      </c>
      <c r="Q31" s="84"/>
      <c r="R31" s="84"/>
      <c r="S31" s="84"/>
      <c r="T31" s="84"/>
      <c r="U31" s="84"/>
    </row>
    <row r="32" spans="1:21">
      <c r="A32" s="3" t="s">
        <v>1440</v>
      </c>
      <c r="B32" s="111">
        <f>SUM(B29:B31)</f>
        <v>8232</v>
      </c>
      <c r="C32" s="43"/>
      <c r="D32" s="111">
        <f>SUM(D29:D31)</f>
        <v>0</v>
      </c>
      <c r="E32" s="43"/>
      <c r="F32" s="111">
        <f>SUM(F29:F31)</f>
        <v>117</v>
      </c>
      <c r="G32" s="43"/>
      <c r="H32" s="111">
        <f>SUM(H29:H31)</f>
        <v>0</v>
      </c>
      <c r="I32" s="43"/>
      <c r="J32" s="111">
        <f>SUM(J29:J31)</f>
        <v>0</v>
      </c>
      <c r="K32" s="43"/>
      <c r="L32" s="111">
        <f>SUM(L29:L31)</f>
        <v>0</v>
      </c>
      <c r="M32" s="111"/>
      <c r="N32" s="111">
        <f>SUM(N29:N31)</f>
        <v>8349</v>
      </c>
      <c r="Q32" s="84"/>
      <c r="R32" s="84"/>
      <c r="S32" s="84"/>
      <c r="T32" s="84"/>
      <c r="U32" s="84"/>
    </row>
    <row r="33" spans="1:21">
      <c r="A33" s="2" t="s">
        <v>245</v>
      </c>
      <c r="B33" s="43">
        <f>'Data Sheet'!N1873</f>
        <v>0</v>
      </c>
      <c r="C33" s="43"/>
      <c r="D33" s="43">
        <f>'Data Sheet'!N1911</f>
        <v>0</v>
      </c>
      <c r="E33" s="43"/>
      <c r="F33" s="43">
        <f>'Data Sheet'!N1949</f>
        <v>0</v>
      </c>
      <c r="G33" s="43"/>
      <c r="H33" s="43">
        <f>'Data Sheet'!N1987</f>
        <v>0</v>
      </c>
      <c r="I33" s="43"/>
      <c r="J33" s="43">
        <f>'Data Sheet'!N2025</f>
        <v>0</v>
      </c>
      <c r="K33" s="43"/>
      <c r="L33" s="43">
        <f>'Data Sheet'!N2063</f>
        <v>0</v>
      </c>
      <c r="M33" s="111"/>
      <c r="N33" s="111">
        <f t="shared" ref="N33:N40" si="1">SUM(B33:L33)</f>
        <v>0</v>
      </c>
      <c r="Q33" s="84"/>
      <c r="R33" s="84"/>
      <c r="S33" s="84"/>
      <c r="T33" s="84"/>
      <c r="U33" s="84"/>
    </row>
    <row r="34" spans="1:21">
      <c r="A34" s="2" t="s">
        <v>222</v>
      </c>
      <c r="B34" s="43">
        <f>'Data Sheet'!N1874</f>
        <v>0</v>
      </c>
      <c r="C34" s="43"/>
      <c r="D34" s="43">
        <f>'Data Sheet'!N1912</f>
        <v>0</v>
      </c>
      <c r="E34" s="43"/>
      <c r="F34" s="43">
        <f>'Data Sheet'!N1950</f>
        <v>0</v>
      </c>
      <c r="G34" s="43"/>
      <c r="H34" s="43">
        <f>'Data Sheet'!N1988</f>
        <v>0</v>
      </c>
      <c r="I34" s="43"/>
      <c r="J34" s="43">
        <f>'Data Sheet'!N2026</f>
        <v>0</v>
      </c>
      <c r="K34" s="43"/>
      <c r="L34" s="43">
        <f>'Data Sheet'!N2064</f>
        <v>0</v>
      </c>
      <c r="M34" s="111"/>
      <c r="N34" s="111">
        <f t="shared" si="1"/>
        <v>0</v>
      </c>
      <c r="Q34" s="84"/>
      <c r="R34" s="84"/>
      <c r="S34" s="84"/>
      <c r="T34" s="84"/>
      <c r="U34" s="84"/>
    </row>
    <row r="35" spans="1:21">
      <c r="A35" s="2" t="s">
        <v>457</v>
      </c>
      <c r="B35" s="43">
        <f>'Data Sheet'!N1875</f>
        <v>0</v>
      </c>
      <c r="C35" s="43"/>
      <c r="D35" s="43">
        <f>'Data Sheet'!N1913</f>
        <v>0</v>
      </c>
      <c r="E35" s="43"/>
      <c r="F35" s="43">
        <f>'Data Sheet'!N1951</f>
        <v>0</v>
      </c>
      <c r="G35" s="43"/>
      <c r="H35" s="43">
        <f>'Data Sheet'!N1989</f>
        <v>0</v>
      </c>
      <c r="I35" s="43"/>
      <c r="J35" s="43">
        <f>'Data Sheet'!N2027</f>
        <v>0</v>
      </c>
      <c r="K35" s="43"/>
      <c r="L35" s="43">
        <f>'Data Sheet'!N2065</f>
        <v>0</v>
      </c>
      <c r="M35" s="111"/>
      <c r="N35" s="111">
        <f t="shared" si="1"/>
        <v>0</v>
      </c>
      <c r="Q35" s="84"/>
      <c r="R35" s="84"/>
      <c r="S35" s="84"/>
      <c r="T35" s="84"/>
      <c r="U35" s="84"/>
    </row>
    <row r="36" spans="1:21">
      <c r="A36" s="2" t="s">
        <v>399</v>
      </c>
      <c r="B36" s="43">
        <f>'Data Sheet'!N1876</f>
        <v>0</v>
      </c>
      <c r="C36" s="43"/>
      <c r="D36" s="43">
        <f>'Data Sheet'!N1914</f>
        <v>0</v>
      </c>
      <c r="E36" s="43"/>
      <c r="F36" s="43">
        <f>'Data Sheet'!N1952</f>
        <v>0</v>
      </c>
      <c r="G36" s="43"/>
      <c r="H36" s="43">
        <f>'Data Sheet'!N1990</f>
        <v>0</v>
      </c>
      <c r="I36" s="43"/>
      <c r="J36" s="43">
        <f>'Data Sheet'!N2028</f>
        <v>0</v>
      </c>
      <c r="K36" s="43"/>
      <c r="L36" s="43">
        <f>'Data Sheet'!N2066</f>
        <v>0</v>
      </c>
      <c r="M36" s="111"/>
      <c r="N36" s="111">
        <f t="shared" si="1"/>
        <v>0</v>
      </c>
      <c r="Q36" s="84"/>
      <c r="R36" s="84"/>
      <c r="S36" s="84"/>
      <c r="T36" s="84"/>
      <c r="U36" s="84"/>
    </row>
    <row r="37" spans="1:21">
      <c r="A37" s="2" t="s">
        <v>227</v>
      </c>
      <c r="B37" s="43">
        <f>'Data Sheet'!N1877</f>
        <v>1847</v>
      </c>
      <c r="C37" s="43">
        <v>0</v>
      </c>
      <c r="D37" s="43">
        <f>'Data Sheet'!N1915</f>
        <v>0</v>
      </c>
      <c r="E37" s="43"/>
      <c r="F37" s="43">
        <f>'Data Sheet'!N1953</f>
        <v>0</v>
      </c>
      <c r="G37" s="43"/>
      <c r="H37" s="43">
        <f>'Data Sheet'!N1991</f>
        <v>0</v>
      </c>
      <c r="I37" s="43"/>
      <c r="J37" s="43">
        <f>'Data Sheet'!N2029</f>
        <v>0</v>
      </c>
      <c r="K37" s="43"/>
      <c r="L37" s="43">
        <f>'Data Sheet'!N2067</f>
        <v>0</v>
      </c>
      <c r="M37" s="111"/>
      <c r="N37" s="111">
        <f t="shared" si="1"/>
        <v>1847</v>
      </c>
      <c r="Q37" s="84"/>
      <c r="R37" s="84"/>
      <c r="S37" s="84"/>
      <c r="T37" s="84"/>
      <c r="U37" s="84"/>
    </row>
    <row r="38" spans="1:21">
      <c r="A38" s="2" t="s">
        <v>224</v>
      </c>
      <c r="B38" s="43">
        <f>'Data Sheet'!N1878</f>
        <v>0</v>
      </c>
      <c r="C38" s="43">
        <v>0</v>
      </c>
      <c r="D38" s="43">
        <f>'Data Sheet'!N1916</f>
        <v>0</v>
      </c>
      <c r="E38" s="43">
        <v>0</v>
      </c>
      <c r="F38" s="43">
        <f>'Data Sheet'!N1954</f>
        <v>0</v>
      </c>
      <c r="G38" s="43">
        <v>0</v>
      </c>
      <c r="H38" s="43">
        <f>'Data Sheet'!N1992</f>
        <v>0</v>
      </c>
      <c r="I38" s="43">
        <v>0</v>
      </c>
      <c r="J38" s="43">
        <f>'Data Sheet'!N2030</f>
        <v>0</v>
      </c>
      <c r="K38" s="43"/>
      <c r="L38" s="43">
        <f>'Data Sheet'!N2068</f>
        <v>0</v>
      </c>
      <c r="M38" s="111"/>
      <c r="N38" s="111">
        <f t="shared" si="1"/>
        <v>0</v>
      </c>
      <c r="Q38" s="84"/>
      <c r="R38" s="84"/>
      <c r="S38" s="84"/>
      <c r="T38" s="84"/>
      <c r="U38" s="84"/>
    </row>
    <row r="39" spans="1:21">
      <c r="A39" s="2" t="s">
        <v>468</v>
      </c>
      <c r="B39" s="43">
        <f>'Data Sheet'!N1879</f>
        <v>0</v>
      </c>
      <c r="C39" s="43"/>
      <c r="D39" s="43">
        <f>'Data Sheet'!N1917</f>
        <v>0</v>
      </c>
      <c r="E39" s="43"/>
      <c r="F39" s="43">
        <f>'Data Sheet'!N1955</f>
        <v>0</v>
      </c>
      <c r="G39" s="43"/>
      <c r="H39" s="43">
        <f>'Data Sheet'!N1993</f>
        <v>0</v>
      </c>
      <c r="I39" s="43"/>
      <c r="J39" s="43">
        <f>'Data Sheet'!N2031</f>
        <v>0</v>
      </c>
      <c r="K39" s="43"/>
      <c r="L39" s="43">
        <f>'Data Sheet'!N2069</f>
        <v>0</v>
      </c>
      <c r="M39" s="111"/>
      <c r="N39" s="111">
        <f t="shared" si="1"/>
        <v>0</v>
      </c>
      <c r="Q39" s="84"/>
      <c r="R39" s="84"/>
      <c r="S39" s="84"/>
      <c r="T39" s="84"/>
      <c r="U39" s="84"/>
    </row>
    <row r="40" spans="1:21">
      <c r="A40" s="2" t="s">
        <v>226</v>
      </c>
      <c r="B40" s="124">
        <f>'Data Sheet'!N1880</f>
        <v>0</v>
      </c>
      <c r="C40" s="43"/>
      <c r="D40" s="124">
        <f>'Data Sheet'!N1918</f>
        <v>0</v>
      </c>
      <c r="E40" s="43"/>
      <c r="F40" s="124">
        <f>'Data Sheet'!N1956</f>
        <v>0</v>
      </c>
      <c r="G40" s="43"/>
      <c r="H40" s="124">
        <f>'Data Sheet'!N1994</f>
        <v>0</v>
      </c>
      <c r="I40" s="43"/>
      <c r="J40" s="124">
        <f>'Data Sheet'!N2032</f>
        <v>0</v>
      </c>
      <c r="K40" s="43"/>
      <c r="L40" s="124">
        <f>'Data Sheet'!N2070</f>
        <v>0</v>
      </c>
      <c r="M40" s="111"/>
      <c r="N40" s="142">
        <f t="shared" si="1"/>
        <v>0</v>
      </c>
      <c r="Q40" s="84"/>
      <c r="R40" s="84"/>
      <c r="S40" s="84"/>
      <c r="T40" s="84"/>
      <c r="U40" s="84"/>
    </row>
    <row r="41" spans="1:21">
      <c r="A41" s="2"/>
      <c r="B41" s="140"/>
      <c r="C41" s="111"/>
      <c r="D41" s="140"/>
      <c r="E41" s="111"/>
      <c r="F41" s="140"/>
      <c r="G41" s="111"/>
      <c r="H41" s="140"/>
      <c r="I41" s="111"/>
      <c r="J41" s="140"/>
      <c r="K41" s="111"/>
      <c r="L41" s="111"/>
      <c r="M41" s="111"/>
      <c r="N41" s="140"/>
      <c r="Q41" s="84"/>
      <c r="R41" s="84"/>
      <c r="S41" s="84"/>
      <c r="T41" s="84"/>
      <c r="U41" s="84"/>
    </row>
    <row r="42" spans="1:21" ht="15.75" thickBot="1">
      <c r="A42" s="3" t="s">
        <v>1441</v>
      </c>
      <c r="B42" s="141">
        <f>SUM(B32:B41)</f>
        <v>10079</v>
      </c>
      <c r="C42" s="111"/>
      <c r="D42" s="141">
        <f>SUM(D32:D41)</f>
        <v>0</v>
      </c>
      <c r="E42" s="111"/>
      <c r="F42" s="141">
        <f>SUM(F32:F41)</f>
        <v>117</v>
      </c>
      <c r="G42" s="111"/>
      <c r="H42" s="141">
        <f>SUM(H32:H41)</f>
        <v>0</v>
      </c>
      <c r="I42" s="111"/>
      <c r="J42" s="141">
        <f>SUM(J32:J41)</f>
        <v>0</v>
      </c>
      <c r="K42" s="111"/>
      <c r="L42" s="141">
        <f>SUM(L32:L41)</f>
        <v>0</v>
      </c>
      <c r="M42" s="111"/>
      <c r="N42" s="141">
        <f>SUM(N32:N41)</f>
        <v>10196</v>
      </c>
      <c r="Q42" s="84"/>
      <c r="R42" s="84"/>
      <c r="S42" s="84"/>
      <c r="T42" s="84"/>
      <c r="U42" s="84"/>
    </row>
    <row r="43" spans="1:21">
      <c r="A43" s="3"/>
      <c r="B43" s="111"/>
      <c r="C43" s="111"/>
      <c r="D43" s="111"/>
      <c r="E43" s="111"/>
      <c r="F43" s="111"/>
      <c r="G43" s="111"/>
      <c r="H43" s="111"/>
      <c r="I43" s="111"/>
      <c r="J43" s="111"/>
      <c r="K43" s="111"/>
      <c r="L43" s="111"/>
      <c r="M43" s="111"/>
      <c r="N43" s="111"/>
      <c r="Q43" s="84"/>
      <c r="R43" s="84"/>
      <c r="S43" s="84"/>
      <c r="T43" s="84"/>
      <c r="U43" s="84"/>
    </row>
    <row r="44" spans="1:21" ht="15.75" thickBot="1">
      <c r="A44" s="3" t="s">
        <v>1433</v>
      </c>
      <c r="B44" s="141">
        <f>B14-B32</f>
        <v>4630</v>
      </c>
      <c r="C44" s="111"/>
      <c r="D44" s="141">
        <f>D14-D32</f>
        <v>0</v>
      </c>
      <c r="E44" s="111"/>
      <c r="F44" s="141">
        <f>F14-F32</f>
        <v>912</v>
      </c>
      <c r="G44" s="111"/>
      <c r="H44" s="141">
        <f>H14-H32</f>
        <v>0</v>
      </c>
      <c r="I44" s="111"/>
      <c r="J44" s="141">
        <f>J14-J32</f>
        <v>0</v>
      </c>
      <c r="K44" s="111"/>
      <c r="L44" s="141">
        <f>L14-L32</f>
        <v>0</v>
      </c>
      <c r="M44" s="111"/>
      <c r="N44" s="141">
        <f>N14-N32</f>
        <v>5542</v>
      </c>
      <c r="Q44" s="84"/>
      <c r="R44" s="84"/>
      <c r="S44" s="84"/>
      <c r="T44" s="84"/>
      <c r="U44" s="84"/>
    </row>
    <row r="45" spans="1:21">
      <c r="A45" s="2"/>
      <c r="B45" s="111"/>
      <c r="C45" s="111"/>
      <c r="D45" s="111"/>
      <c r="E45" s="111"/>
      <c r="F45" s="111"/>
      <c r="G45" s="111"/>
      <c r="H45" s="111"/>
      <c r="I45" s="111"/>
      <c r="J45" s="111"/>
      <c r="K45" s="111"/>
      <c r="L45" s="111"/>
      <c r="M45" s="111"/>
      <c r="N45" s="111"/>
      <c r="Q45" s="84"/>
      <c r="R45" s="84"/>
      <c r="S45" s="84"/>
      <c r="T45" s="84"/>
      <c r="U45" s="84"/>
    </row>
    <row r="46" spans="1:21" ht="15.75" thickBot="1">
      <c r="A46" s="3" t="s">
        <v>1435</v>
      </c>
      <c r="B46" s="141">
        <f>B27-B42</f>
        <v>3121</v>
      </c>
      <c r="C46" s="111"/>
      <c r="D46" s="141">
        <f>D27-D42</f>
        <v>0</v>
      </c>
      <c r="E46" s="111"/>
      <c r="F46" s="141">
        <f>F27-F42</f>
        <v>912</v>
      </c>
      <c r="G46" s="111"/>
      <c r="H46" s="141">
        <f>H27-H42</f>
        <v>0</v>
      </c>
      <c r="I46" s="111"/>
      <c r="J46" s="141">
        <f>J27-J42</f>
        <v>0</v>
      </c>
      <c r="K46" s="111"/>
      <c r="L46" s="141">
        <f>L27-L42</f>
        <v>0</v>
      </c>
      <c r="M46" s="111"/>
      <c r="N46" s="141">
        <f>N27-N42</f>
        <v>4033</v>
      </c>
      <c r="Q46" s="84"/>
      <c r="R46" s="84"/>
      <c r="S46" s="84"/>
      <c r="T46" s="84"/>
      <c r="U46" s="84"/>
    </row>
    <row r="47" spans="1:21">
      <c r="A47" s="2"/>
      <c r="B47" s="111"/>
      <c r="C47" s="111"/>
      <c r="D47" s="111"/>
      <c r="E47" s="111"/>
      <c r="F47" s="111"/>
      <c r="G47" s="111"/>
      <c r="H47" s="111"/>
      <c r="I47" s="111"/>
      <c r="J47" s="111"/>
      <c r="K47" s="111"/>
      <c r="L47" s="111"/>
      <c r="M47" s="111"/>
      <c r="N47" s="111"/>
      <c r="Q47" s="84"/>
      <c r="R47" s="84"/>
      <c r="S47" s="84"/>
      <c r="T47" s="84"/>
      <c r="U47" s="84"/>
    </row>
    <row r="48" spans="1:21">
      <c r="A48" s="3"/>
      <c r="B48" s="111"/>
      <c r="C48" s="111"/>
      <c r="D48" s="111"/>
      <c r="E48" s="111"/>
      <c r="F48" s="111"/>
      <c r="G48" s="111"/>
      <c r="H48" s="111"/>
      <c r="I48" s="111"/>
      <c r="J48" s="111"/>
      <c r="K48" s="111"/>
      <c r="L48" s="111"/>
      <c r="M48" s="111"/>
      <c r="N48" s="111"/>
      <c r="Q48" s="84"/>
      <c r="R48" s="84"/>
      <c r="S48" s="84"/>
      <c r="T48" s="84"/>
      <c r="U48" s="84"/>
    </row>
    <row r="49" spans="1:21">
      <c r="A49" s="3" t="s">
        <v>1548</v>
      </c>
      <c r="B49" s="111"/>
      <c r="C49" s="111"/>
      <c r="D49" s="111"/>
      <c r="E49" s="111"/>
      <c r="F49" s="111"/>
      <c r="G49" s="111"/>
      <c r="H49" s="111"/>
      <c r="I49" s="111"/>
      <c r="J49" s="111"/>
      <c r="K49" s="111"/>
      <c r="L49" s="111"/>
      <c r="M49" s="111"/>
      <c r="N49" s="111"/>
      <c r="Q49" s="84"/>
      <c r="R49" s="84"/>
      <c r="S49" s="84"/>
      <c r="T49" s="84"/>
      <c r="U49" s="84"/>
    </row>
    <row r="50" spans="1:21">
      <c r="A50" s="2" t="s">
        <v>228</v>
      </c>
      <c r="B50" s="43">
        <f>'Data Sheet'!N1885</f>
        <v>3121</v>
      </c>
      <c r="C50" s="43"/>
      <c r="D50" s="43">
        <f>'Data Sheet'!N1923</f>
        <v>0</v>
      </c>
      <c r="E50" s="43"/>
      <c r="F50" s="43">
        <f>'Data Sheet'!N1961</f>
        <v>912</v>
      </c>
      <c r="G50" s="43"/>
      <c r="H50" s="43">
        <f>'Data Sheet'!N1999</f>
        <v>0</v>
      </c>
      <c r="I50" s="43"/>
      <c r="J50" s="43">
        <f>'Data Sheet'!N2037</f>
        <v>0</v>
      </c>
      <c r="K50" s="111"/>
      <c r="L50" s="43">
        <f>'Data Sheet'!N2075</f>
        <v>0</v>
      </c>
      <c r="M50" s="111"/>
      <c r="N50" s="111">
        <f>SUM(B50,D50,F50,H50,J50,L50)</f>
        <v>4033</v>
      </c>
      <c r="Q50" s="84"/>
      <c r="R50" s="84"/>
      <c r="S50" s="84"/>
      <c r="T50" s="84"/>
      <c r="U50" s="84"/>
    </row>
    <row r="51" spans="1:21">
      <c r="A51" s="2" t="s">
        <v>229</v>
      </c>
      <c r="B51" s="43">
        <f>'Data Sheet'!N1886</f>
        <v>0</v>
      </c>
      <c r="C51" s="43"/>
      <c r="D51" s="43">
        <f>'Data Sheet'!N1924</f>
        <v>0</v>
      </c>
      <c r="E51" s="43"/>
      <c r="F51" s="43">
        <f>'Data Sheet'!N1962</f>
        <v>0</v>
      </c>
      <c r="G51" s="43"/>
      <c r="H51" s="43">
        <f>'Data Sheet'!N2000</f>
        <v>0</v>
      </c>
      <c r="I51" s="43"/>
      <c r="J51" s="43">
        <f>'Data Sheet'!N2038</f>
        <v>0</v>
      </c>
      <c r="K51" s="111"/>
      <c r="L51" s="43">
        <f>'Data Sheet'!N2076</f>
        <v>0</v>
      </c>
      <c r="M51" s="111"/>
      <c r="N51" s="111">
        <f>SUM(B51,D51,F51,H51,J51,L51)</f>
        <v>0</v>
      </c>
      <c r="Q51" s="84"/>
      <c r="R51" s="84"/>
      <c r="S51" s="84"/>
      <c r="T51" s="84"/>
      <c r="U51" s="84"/>
    </row>
    <row r="52" spans="1:21">
      <c r="A52" s="2" t="s">
        <v>230</v>
      </c>
      <c r="B52" s="43">
        <f>'Data Sheet'!N1887</f>
        <v>0</v>
      </c>
      <c r="C52" s="43"/>
      <c r="D52" s="43">
        <f>'Data Sheet'!N1925</f>
        <v>0</v>
      </c>
      <c r="E52" s="43"/>
      <c r="F52" s="43">
        <f>'Data Sheet'!N1963</f>
        <v>0</v>
      </c>
      <c r="G52" s="43"/>
      <c r="H52" s="43">
        <f>'Data Sheet'!N2001</f>
        <v>0</v>
      </c>
      <c r="I52" s="43"/>
      <c r="J52" s="43">
        <f>'Data Sheet'!N2039</f>
        <v>0</v>
      </c>
      <c r="K52" s="111"/>
      <c r="L52" s="43">
        <f>'Data Sheet'!N2077</f>
        <v>0</v>
      </c>
      <c r="M52" s="111"/>
      <c r="N52" s="111">
        <f>SUM(B52,D52,F52,H52,J52,L52)</f>
        <v>0</v>
      </c>
      <c r="Q52" s="84"/>
      <c r="R52" s="84"/>
      <c r="S52" s="84"/>
      <c r="T52" s="84"/>
      <c r="U52" s="84"/>
    </row>
    <row r="53" spans="1:21">
      <c r="A53" s="2" t="s">
        <v>250</v>
      </c>
      <c r="B53" s="124">
        <f>'Data Sheet'!N1888</f>
        <v>0</v>
      </c>
      <c r="C53" s="43"/>
      <c r="D53" s="124">
        <f>'Data Sheet'!N1926</f>
        <v>0</v>
      </c>
      <c r="E53" s="43"/>
      <c r="F53" s="124">
        <f>'Data Sheet'!N1964</f>
        <v>0</v>
      </c>
      <c r="G53" s="43"/>
      <c r="H53" s="124">
        <f>'Data Sheet'!N2002</f>
        <v>0</v>
      </c>
      <c r="I53" s="43"/>
      <c r="J53" s="124">
        <f>'Data Sheet'!N2040</f>
        <v>0</v>
      </c>
      <c r="K53" s="111"/>
      <c r="L53" s="124">
        <f>'Data Sheet'!N2078</f>
        <v>0</v>
      </c>
      <c r="M53" s="111"/>
      <c r="N53" s="142">
        <f>SUM(B53,D53,F53,H53,J53,L53)</f>
        <v>0</v>
      </c>
      <c r="Q53" s="84"/>
      <c r="R53" s="84"/>
      <c r="S53" s="84"/>
      <c r="T53" s="84"/>
      <c r="U53" s="84"/>
    </row>
    <row r="54" spans="1:21" ht="15.75" thickBot="1">
      <c r="A54" s="3" t="s">
        <v>1442</v>
      </c>
      <c r="B54" s="137">
        <f>SUM(B50:B53)</f>
        <v>3121</v>
      </c>
      <c r="C54" s="111"/>
      <c r="D54" s="137">
        <f>SUM(D50:D53)</f>
        <v>0</v>
      </c>
      <c r="E54" s="111"/>
      <c r="F54" s="137">
        <f>SUM(F50:F53)</f>
        <v>912</v>
      </c>
      <c r="G54" s="111"/>
      <c r="H54" s="137">
        <f>SUM(H50:H53)</f>
        <v>0</v>
      </c>
      <c r="I54" s="111"/>
      <c r="J54" s="137">
        <f>SUM(J50:J53)</f>
        <v>0</v>
      </c>
      <c r="K54" s="111"/>
      <c r="L54" s="141">
        <f>SUM(L50:L53)</f>
        <v>0</v>
      </c>
      <c r="M54" s="111"/>
      <c r="N54" s="137">
        <f>SUM(N50:N53)</f>
        <v>4033</v>
      </c>
      <c r="Q54" s="84"/>
      <c r="R54" s="84"/>
      <c r="S54" s="84"/>
      <c r="T54" s="84"/>
      <c r="U54" s="84"/>
    </row>
    <row r="55" spans="1:21">
      <c r="A55" s="14"/>
      <c r="B55" s="87"/>
      <c r="C55" s="87"/>
      <c r="D55" s="87"/>
      <c r="E55" s="87"/>
      <c r="F55" s="87"/>
      <c r="G55" s="87"/>
      <c r="H55" s="87"/>
      <c r="I55" s="87"/>
      <c r="J55" s="87"/>
      <c r="K55" s="87"/>
      <c r="L55" s="87"/>
      <c r="M55" s="87"/>
      <c r="N55" s="87"/>
      <c r="Q55" s="84"/>
      <c r="R55" s="84"/>
      <c r="S55" s="84"/>
      <c r="T55" s="84"/>
      <c r="U55" s="84"/>
    </row>
    <row r="56" spans="1:21">
      <c r="A56" s="14"/>
      <c r="B56" s="87"/>
      <c r="C56" s="87"/>
      <c r="D56" s="87"/>
      <c r="E56" s="87"/>
      <c r="F56" s="87"/>
      <c r="G56" s="87"/>
      <c r="H56" s="87"/>
      <c r="I56" s="87"/>
      <c r="J56" s="87"/>
      <c r="K56" s="87"/>
      <c r="L56" s="87"/>
      <c r="M56" s="87"/>
      <c r="N56" s="87"/>
    </row>
    <row r="57" spans="1:21">
      <c r="A57" s="14"/>
      <c r="B57" s="87"/>
      <c r="C57" s="87"/>
      <c r="D57" s="87"/>
      <c r="E57" s="87"/>
      <c r="F57" s="87"/>
      <c r="G57" s="87"/>
      <c r="H57" s="87"/>
      <c r="I57" s="87"/>
      <c r="J57" s="87"/>
      <c r="K57" s="87"/>
      <c r="L57" s="87"/>
      <c r="M57" s="87"/>
      <c r="N57" s="87"/>
    </row>
    <row r="58" spans="1:21">
      <c r="A58" s="14"/>
      <c r="B58" s="87"/>
      <c r="C58" s="87"/>
      <c r="D58" s="87"/>
      <c r="E58" s="87"/>
      <c r="F58" s="87"/>
      <c r="G58" s="87"/>
      <c r="H58" s="87"/>
      <c r="I58" s="87"/>
      <c r="J58" s="87"/>
      <c r="K58" s="87"/>
      <c r="L58" s="87"/>
      <c r="M58" s="87"/>
      <c r="N58" s="87"/>
    </row>
    <row r="59" spans="1:21">
      <c r="A59" s="14"/>
      <c r="B59" s="87"/>
      <c r="C59" s="87"/>
      <c r="D59" s="87"/>
      <c r="E59" s="87"/>
      <c r="F59" s="87"/>
      <c r="G59" s="87"/>
      <c r="H59" s="87"/>
      <c r="I59" s="87"/>
      <c r="J59" s="87"/>
      <c r="K59" s="87"/>
      <c r="L59" s="87"/>
      <c r="M59" s="87"/>
      <c r="N59" s="87"/>
    </row>
    <row r="60" spans="1:21">
      <c r="A60" s="14"/>
      <c r="B60" s="87"/>
      <c r="C60" s="87"/>
      <c r="D60" s="87"/>
      <c r="E60" s="87"/>
      <c r="F60" s="87"/>
      <c r="G60" s="87"/>
      <c r="H60" s="87"/>
      <c r="I60" s="87"/>
      <c r="J60" s="87"/>
      <c r="K60" s="87"/>
      <c r="L60" s="87"/>
      <c r="M60" s="87"/>
      <c r="N60" s="87"/>
    </row>
    <row r="61" spans="1:21">
      <c r="A61" s="14"/>
      <c r="B61" s="87"/>
      <c r="C61" s="87"/>
      <c r="D61" s="87"/>
      <c r="E61" s="87"/>
      <c r="F61" s="87"/>
      <c r="G61" s="87"/>
      <c r="H61" s="87"/>
      <c r="I61" s="87"/>
      <c r="J61" s="87"/>
      <c r="K61" s="87"/>
      <c r="L61" s="87"/>
      <c r="M61" s="87"/>
      <c r="N61" s="87"/>
    </row>
    <row r="62" spans="1:21">
      <c r="A62" s="14"/>
      <c r="B62" s="87"/>
      <c r="C62" s="87"/>
      <c r="D62" s="87"/>
      <c r="E62" s="87"/>
      <c r="F62" s="87"/>
      <c r="G62" s="87"/>
      <c r="H62" s="87"/>
      <c r="I62" s="87"/>
      <c r="J62" s="87"/>
      <c r="K62" s="87"/>
      <c r="L62" s="87"/>
      <c r="M62" s="87"/>
      <c r="N62" s="87"/>
    </row>
    <row r="63" spans="1:21">
      <c r="A63" s="14"/>
      <c r="B63" s="87"/>
      <c r="C63" s="87"/>
      <c r="D63" s="87"/>
      <c r="E63" s="87"/>
      <c r="F63" s="87"/>
      <c r="G63" s="87"/>
      <c r="H63" s="87"/>
      <c r="I63" s="87"/>
      <c r="J63" s="87"/>
      <c r="K63" s="87"/>
      <c r="L63" s="87"/>
      <c r="M63" s="87"/>
      <c r="N63" s="87"/>
    </row>
    <row r="64" spans="1:21">
      <c r="A64" s="14"/>
      <c r="B64" s="87"/>
      <c r="C64" s="87"/>
      <c r="D64" s="87"/>
      <c r="E64" s="87"/>
      <c r="F64" s="87"/>
      <c r="G64" s="87"/>
      <c r="H64" s="87"/>
      <c r="I64" s="87"/>
      <c r="J64" s="87"/>
      <c r="K64" s="87"/>
      <c r="L64" s="87"/>
      <c r="M64" s="87"/>
      <c r="N64" s="87"/>
    </row>
    <row r="65" spans="1:14">
      <c r="A65" s="14"/>
      <c r="B65" s="87"/>
      <c r="C65" s="87"/>
      <c r="D65" s="87"/>
      <c r="E65" s="87"/>
      <c r="F65" s="87"/>
      <c r="G65" s="87"/>
      <c r="H65" s="87"/>
      <c r="I65" s="87"/>
      <c r="J65" s="87"/>
      <c r="K65" s="87"/>
      <c r="L65" s="87"/>
      <c r="M65" s="87"/>
      <c r="N65" s="87"/>
    </row>
    <row r="66" spans="1:14">
      <c r="A66" s="14"/>
      <c r="B66" s="87"/>
      <c r="C66" s="87"/>
      <c r="D66" s="87"/>
      <c r="E66" s="87"/>
      <c r="F66" s="87"/>
      <c r="G66" s="87"/>
      <c r="H66" s="87"/>
      <c r="I66" s="87"/>
      <c r="J66" s="87"/>
      <c r="K66" s="87"/>
      <c r="L66" s="87"/>
      <c r="M66" s="87"/>
      <c r="N66" s="87"/>
    </row>
    <row r="67" spans="1:14">
      <c r="A67" s="14"/>
      <c r="B67" s="87"/>
      <c r="C67" s="87"/>
      <c r="D67" s="87"/>
      <c r="E67" s="87"/>
      <c r="F67" s="87"/>
      <c r="G67" s="87"/>
      <c r="H67" s="87"/>
      <c r="I67" s="87"/>
      <c r="J67" s="87"/>
      <c r="K67" s="87"/>
      <c r="L67" s="87"/>
      <c r="M67" s="87"/>
      <c r="N67" s="87"/>
    </row>
    <row r="68" spans="1:14">
      <c r="A68" s="14"/>
      <c r="B68" s="87"/>
      <c r="C68" s="87"/>
      <c r="D68" s="87"/>
      <c r="E68" s="87"/>
      <c r="F68" s="87"/>
      <c r="G68" s="87"/>
      <c r="H68" s="87"/>
      <c r="I68" s="87"/>
      <c r="J68" s="87"/>
      <c r="K68" s="87"/>
      <c r="L68" s="87"/>
      <c r="M68" s="87"/>
      <c r="N68" s="87"/>
    </row>
    <row r="69" spans="1:14">
      <c r="A69" s="14"/>
      <c r="B69" s="87"/>
      <c r="C69" s="87"/>
      <c r="D69" s="87"/>
      <c r="E69" s="87"/>
      <c r="F69" s="87"/>
      <c r="G69" s="87"/>
      <c r="H69" s="87"/>
      <c r="I69" s="87"/>
      <c r="J69" s="87"/>
      <c r="K69" s="87"/>
      <c r="L69" s="87"/>
      <c r="M69" s="87"/>
      <c r="N69" s="87"/>
    </row>
    <row r="70" spans="1:14">
      <c r="A70" s="14"/>
      <c r="B70" s="87"/>
      <c r="C70" s="87"/>
      <c r="D70" s="87"/>
      <c r="E70" s="87"/>
      <c r="F70" s="87"/>
      <c r="G70" s="87"/>
      <c r="H70" s="87"/>
      <c r="I70" s="87"/>
      <c r="J70" s="87"/>
      <c r="K70" s="87"/>
      <c r="L70" s="87"/>
      <c r="M70" s="87"/>
      <c r="N70" s="87"/>
    </row>
    <row r="71" spans="1:14">
      <c r="A71" s="14"/>
      <c r="B71" s="87"/>
      <c r="C71" s="87"/>
      <c r="D71" s="87"/>
      <c r="E71" s="87"/>
      <c r="F71" s="87"/>
      <c r="G71" s="87"/>
      <c r="H71" s="87"/>
      <c r="I71" s="87"/>
      <c r="J71" s="87"/>
      <c r="K71" s="87"/>
      <c r="L71" s="87"/>
      <c r="M71" s="87"/>
      <c r="N71" s="87"/>
    </row>
    <row r="72" spans="1:14">
      <c r="A72" s="14"/>
      <c r="B72" s="87"/>
      <c r="C72" s="87"/>
      <c r="D72" s="87"/>
      <c r="E72" s="87"/>
      <c r="F72" s="87"/>
      <c r="G72" s="87"/>
      <c r="H72" s="87"/>
      <c r="I72" s="87"/>
      <c r="J72" s="87"/>
      <c r="K72" s="87"/>
      <c r="L72" s="87"/>
      <c r="M72" s="87"/>
      <c r="N72" s="87"/>
    </row>
    <row r="73" spans="1:14">
      <c r="A73" s="14"/>
      <c r="B73" s="87"/>
      <c r="C73" s="87"/>
      <c r="D73" s="87"/>
      <c r="E73" s="87"/>
      <c r="F73" s="87"/>
      <c r="G73" s="87"/>
      <c r="H73" s="87"/>
      <c r="I73" s="87"/>
      <c r="J73" s="87"/>
      <c r="K73" s="87"/>
      <c r="L73" s="87"/>
      <c r="M73" s="87"/>
      <c r="N73" s="87"/>
    </row>
    <row r="74" spans="1:14">
      <c r="A74" s="14"/>
      <c r="B74" s="87"/>
      <c r="C74" s="87"/>
      <c r="D74" s="87"/>
      <c r="E74" s="87"/>
      <c r="F74" s="87"/>
      <c r="G74" s="87"/>
      <c r="H74" s="87"/>
      <c r="I74" s="87"/>
      <c r="J74" s="87"/>
      <c r="K74" s="87"/>
      <c r="L74" s="87"/>
      <c r="M74" s="87"/>
      <c r="N74" s="87"/>
    </row>
    <row r="75" spans="1:14">
      <c r="A75" s="14"/>
      <c r="B75" s="87"/>
      <c r="C75" s="87"/>
      <c r="D75" s="87"/>
      <c r="E75" s="87"/>
      <c r="F75" s="87"/>
      <c r="G75" s="87"/>
      <c r="H75" s="87"/>
      <c r="I75" s="87"/>
      <c r="J75" s="87"/>
      <c r="K75" s="87"/>
      <c r="L75" s="87"/>
      <c r="M75" s="87"/>
      <c r="N75" s="87"/>
    </row>
    <row r="76" spans="1:14">
      <c r="A76" s="14"/>
      <c r="B76" s="87"/>
      <c r="C76" s="87"/>
      <c r="D76" s="87"/>
      <c r="E76" s="87"/>
      <c r="F76" s="87"/>
      <c r="G76" s="87"/>
      <c r="H76" s="87"/>
      <c r="I76" s="87"/>
      <c r="J76" s="87"/>
      <c r="K76" s="87"/>
      <c r="L76" s="87"/>
      <c r="M76" s="87"/>
      <c r="N76" s="87"/>
    </row>
    <row r="77" spans="1:14">
      <c r="A77" s="14"/>
      <c r="B77" s="87"/>
      <c r="C77" s="87"/>
      <c r="D77" s="87"/>
      <c r="E77" s="87"/>
      <c r="F77" s="87"/>
      <c r="G77" s="87"/>
      <c r="H77" s="87"/>
      <c r="I77" s="87"/>
      <c r="J77" s="87"/>
      <c r="K77" s="87"/>
      <c r="L77" s="87"/>
      <c r="M77" s="87"/>
      <c r="N77" s="87"/>
    </row>
    <row r="78" spans="1:14">
      <c r="A78" s="14"/>
      <c r="B78" s="87"/>
      <c r="C78" s="87"/>
      <c r="D78" s="87"/>
      <c r="E78" s="87"/>
      <c r="F78" s="87"/>
      <c r="G78" s="87"/>
      <c r="H78" s="87"/>
      <c r="I78" s="87"/>
      <c r="J78" s="87"/>
      <c r="K78" s="87"/>
      <c r="L78" s="87"/>
      <c r="M78" s="87"/>
      <c r="N78" s="87"/>
    </row>
    <row r="79" spans="1:14">
      <c r="A79" s="14"/>
      <c r="B79" s="87"/>
      <c r="C79" s="87"/>
      <c r="D79" s="87"/>
      <c r="E79" s="87"/>
      <c r="F79" s="87"/>
      <c r="G79" s="87"/>
      <c r="H79" s="87"/>
      <c r="I79" s="87"/>
      <c r="J79" s="87"/>
      <c r="K79" s="87"/>
      <c r="L79" s="87"/>
      <c r="M79" s="87"/>
      <c r="N79" s="87"/>
    </row>
    <row r="80" spans="1:14">
      <c r="A80" s="14"/>
      <c r="B80" s="87"/>
      <c r="C80" s="87"/>
      <c r="D80" s="87"/>
      <c r="E80" s="87"/>
      <c r="F80" s="87"/>
      <c r="G80" s="87"/>
      <c r="H80" s="87"/>
      <c r="I80" s="87"/>
      <c r="J80" s="87"/>
      <c r="K80" s="87"/>
      <c r="L80" s="87"/>
      <c r="M80" s="87"/>
      <c r="N80" s="87"/>
    </row>
    <row r="81" spans="1:14">
      <c r="A81" s="14"/>
      <c r="B81" s="87"/>
      <c r="C81" s="87"/>
      <c r="D81" s="87"/>
      <c r="E81" s="87"/>
      <c r="F81" s="87"/>
      <c r="G81" s="87"/>
      <c r="H81" s="87"/>
      <c r="I81" s="87"/>
      <c r="J81" s="87"/>
      <c r="K81" s="87"/>
      <c r="L81" s="87"/>
      <c r="M81" s="87"/>
      <c r="N81" s="87"/>
    </row>
    <row r="82" spans="1:14">
      <c r="A82" s="2"/>
      <c r="B82" s="43"/>
      <c r="C82" s="43"/>
      <c r="D82" s="43"/>
      <c r="E82" s="43"/>
      <c r="F82" s="43"/>
      <c r="G82" s="43"/>
      <c r="H82" s="43"/>
      <c r="I82" s="43"/>
      <c r="J82" s="43"/>
      <c r="K82" s="43"/>
      <c r="L82" s="43"/>
      <c r="M82" s="43"/>
      <c r="N82" s="43"/>
    </row>
    <row r="83" spans="1:14">
      <c r="A83" s="2"/>
      <c r="B83" s="43"/>
      <c r="C83" s="43"/>
      <c r="D83" s="43"/>
      <c r="E83" s="43"/>
      <c r="F83" s="43"/>
      <c r="G83" s="43"/>
      <c r="H83" s="43"/>
      <c r="I83" s="43"/>
      <c r="J83" s="43"/>
      <c r="K83" s="43"/>
      <c r="L83" s="43"/>
      <c r="M83" s="43"/>
      <c r="N83" s="43"/>
    </row>
    <row r="84" spans="1:14">
      <c r="A84" s="2"/>
      <c r="B84" s="43"/>
      <c r="C84" s="43"/>
      <c r="D84" s="43"/>
      <c r="E84" s="43"/>
      <c r="F84" s="43"/>
      <c r="G84" s="43"/>
      <c r="H84" s="43"/>
      <c r="I84" s="43"/>
      <c r="J84" s="43"/>
      <c r="K84" s="43"/>
      <c r="L84" s="43"/>
      <c r="M84" s="43"/>
      <c r="N84" s="43"/>
    </row>
    <row r="85" spans="1:14">
      <c r="A85" s="2"/>
      <c r="B85" s="43"/>
      <c r="C85" s="43"/>
      <c r="D85" s="43"/>
      <c r="E85" s="43"/>
      <c r="F85" s="43"/>
      <c r="G85" s="43"/>
      <c r="H85" s="43"/>
      <c r="I85" s="43"/>
      <c r="J85" s="43"/>
      <c r="K85" s="43"/>
      <c r="L85" s="43"/>
      <c r="M85" s="43"/>
      <c r="N85" s="43"/>
    </row>
    <row r="86" spans="1:14">
      <c r="A86" s="2"/>
      <c r="B86" s="43"/>
      <c r="C86" s="43"/>
      <c r="D86" s="43"/>
      <c r="E86" s="43"/>
      <c r="F86" s="43"/>
      <c r="G86" s="43"/>
      <c r="H86" s="43"/>
      <c r="I86" s="43"/>
      <c r="J86" s="43"/>
      <c r="K86" s="43"/>
      <c r="L86" s="43"/>
      <c r="M86" s="43"/>
      <c r="N86" s="43"/>
    </row>
    <row r="87" spans="1:14">
      <c r="A87" s="2"/>
      <c r="B87" s="43"/>
      <c r="C87" s="43"/>
      <c r="D87" s="43"/>
      <c r="E87" s="43"/>
      <c r="F87" s="43"/>
      <c r="G87" s="43"/>
      <c r="H87" s="43"/>
      <c r="I87" s="43"/>
      <c r="J87" s="43"/>
      <c r="K87" s="43"/>
      <c r="L87" s="43"/>
      <c r="M87" s="43"/>
      <c r="N87" s="43"/>
    </row>
    <row r="88" spans="1:14">
      <c r="A88" s="2"/>
      <c r="B88" s="43"/>
      <c r="C88" s="43"/>
      <c r="D88" s="43"/>
      <c r="E88" s="43"/>
      <c r="F88" s="43"/>
      <c r="G88" s="43"/>
      <c r="H88" s="43"/>
      <c r="I88" s="43"/>
      <c r="J88" s="43"/>
      <c r="K88" s="43"/>
      <c r="L88" s="43"/>
      <c r="M88" s="43"/>
      <c r="N88" s="43"/>
    </row>
    <row r="89" spans="1:14">
      <c r="A89" s="2"/>
      <c r="B89" s="43"/>
      <c r="C89" s="43"/>
      <c r="D89" s="43"/>
      <c r="E89" s="43"/>
      <c r="F89" s="43"/>
      <c r="G89" s="43"/>
      <c r="H89" s="43"/>
      <c r="I89" s="43"/>
      <c r="J89" s="43"/>
      <c r="K89" s="43"/>
      <c r="L89" s="43"/>
      <c r="M89" s="43"/>
      <c r="N89" s="43"/>
    </row>
    <row r="90" spans="1:14">
      <c r="A90" s="2"/>
      <c r="B90" s="43"/>
      <c r="C90" s="43"/>
      <c r="D90" s="43"/>
      <c r="E90" s="43"/>
      <c r="F90" s="43"/>
      <c r="G90" s="43"/>
      <c r="H90" s="43"/>
      <c r="I90" s="43"/>
      <c r="J90" s="43"/>
      <c r="K90" s="43"/>
      <c r="L90" s="43"/>
      <c r="M90" s="43"/>
      <c r="N90" s="43"/>
    </row>
    <row r="91" spans="1:14">
      <c r="A91" s="2"/>
      <c r="B91" s="43"/>
      <c r="C91" s="43"/>
      <c r="D91" s="43"/>
      <c r="E91" s="43"/>
      <c r="F91" s="43"/>
      <c r="G91" s="43"/>
      <c r="H91" s="43"/>
      <c r="I91" s="43"/>
      <c r="J91" s="43"/>
      <c r="K91" s="43"/>
      <c r="L91" s="43"/>
      <c r="M91" s="43"/>
      <c r="N91" s="43"/>
    </row>
    <row r="92" spans="1:14">
      <c r="A92" s="2"/>
      <c r="B92" s="43"/>
      <c r="C92" s="43"/>
      <c r="D92" s="43"/>
      <c r="E92" s="43"/>
      <c r="F92" s="43"/>
      <c r="G92" s="43"/>
      <c r="H92" s="43"/>
      <c r="I92" s="43"/>
      <c r="J92" s="43"/>
      <c r="K92" s="43"/>
      <c r="L92" s="43"/>
      <c r="M92" s="43"/>
      <c r="N92" s="43"/>
    </row>
    <row r="93" spans="1:14">
      <c r="A93" s="2"/>
      <c r="B93" s="43"/>
      <c r="C93" s="43"/>
      <c r="D93" s="43"/>
      <c r="E93" s="43"/>
      <c r="F93" s="43"/>
      <c r="G93" s="43"/>
      <c r="H93" s="43"/>
      <c r="I93" s="43"/>
      <c r="J93" s="43"/>
      <c r="K93" s="43"/>
      <c r="L93" s="43"/>
      <c r="M93" s="43"/>
      <c r="N93" s="43"/>
    </row>
    <row r="94" spans="1:14">
      <c r="A94" s="2"/>
      <c r="B94" s="43"/>
      <c r="C94" s="43"/>
      <c r="D94" s="43"/>
      <c r="E94" s="43"/>
      <c r="F94" s="43"/>
      <c r="G94" s="43"/>
      <c r="H94" s="43"/>
      <c r="I94" s="43"/>
      <c r="J94" s="43"/>
      <c r="K94" s="43"/>
      <c r="L94" s="43"/>
      <c r="M94" s="43"/>
      <c r="N94" s="43"/>
    </row>
    <row r="95" spans="1:14">
      <c r="A95" s="2"/>
      <c r="B95" s="43"/>
      <c r="C95" s="43"/>
      <c r="D95" s="43"/>
      <c r="E95" s="43"/>
      <c r="F95" s="43"/>
      <c r="G95" s="43"/>
      <c r="H95" s="43"/>
      <c r="I95" s="43"/>
      <c r="J95" s="43"/>
      <c r="K95" s="43"/>
      <c r="L95" s="43"/>
      <c r="M95" s="43"/>
      <c r="N95" s="43"/>
    </row>
    <row r="96" spans="1:14">
      <c r="A96" s="2"/>
      <c r="B96" s="43"/>
      <c r="C96" s="43"/>
      <c r="D96" s="43"/>
      <c r="E96" s="43"/>
      <c r="F96" s="43"/>
      <c r="G96" s="43"/>
      <c r="H96" s="43"/>
      <c r="I96" s="43"/>
      <c r="J96" s="43"/>
      <c r="K96" s="43"/>
      <c r="L96" s="43"/>
      <c r="M96" s="43"/>
      <c r="N96" s="43"/>
    </row>
    <row r="97" spans="1:14">
      <c r="A97" s="2"/>
      <c r="B97" s="43"/>
      <c r="C97" s="43"/>
      <c r="D97" s="43"/>
      <c r="E97" s="43"/>
      <c r="F97" s="43"/>
      <c r="G97" s="43"/>
      <c r="H97" s="43"/>
      <c r="I97" s="43"/>
      <c r="J97" s="43"/>
      <c r="K97" s="43"/>
      <c r="L97" s="43"/>
      <c r="M97" s="43"/>
      <c r="N97" s="43"/>
    </row>
    <row r="98" spans="1:14">
      <c r="A98" s="2"/>
      <c r="B98" s="43"/>
      <c r="C98" s="43"/>
      <c r="D98" s="43"/>
      <c r="E98" s="43"/>
      <c r="F98" s="43"/>
      <c r="G98" s="43"/>
      <c r="H98" s="43"/>
      <c r="I98" s="43"/>
      <c r="J98" s="43"/>
      <c r="K98" s="43"/>
      <c r="L98" s="43"/>
      <c r="M98" s="43"/>
      <c r="N98" s="43"/>
    </row>
    <row r="99" spans="1:14">
      <c r="A99" s="2"/>
      <c r="B99" s="43"/>
      <c r="C99" s="43"/>
      <c r="D99" s="43"/>
      <c r="E99" s="43"/>
      <c r="F99" s="43"/>
      <c r="G99" s="43"/>
      <c r="H99" s="43"/>
      <c r="I99" s="43"/>
      <c r="J99" s="43"/>
      <c r="K99" s="43"/>
      <c r="L99" s="43"/>
      <c r="M99" s="43"/>
      <c r="N99" s="43"/>
    </row>
    <row r="100" spans="1:14">
      <c r="A100" s="2"/>
      <c r="B100" s="43"/>
      <c r="C100" s="43"/>
      <c r="D100" s="43"/>
      <c r="E100" s="43"/>
      <c r="F100" s="43"/>
      <c r="G100" s="43"/>
      <c r="H100" s="43"/>
      <c r="I100" s="43"/>
      <c r="J100" s="43"/>
      <c r="K100" s="43"/>
      <c r="L100" s="43"/>
      <c r="M100" s="43"/>
      <c r="N100" s="43"/>
    </row>
    <row r="101" spans="1:14">
      <c r="A101" s="2"/>
      <c r="B101" s="43"/>
      <c r="C101" s="43"/>
      <c r="D101" s="43"/>
      <c r="E101" s="43"/>
      <c r="F101" s="43"/>
      <c r="G101" s="43"/>
      <c r="H101" s="43"/>
      <c r="I101" s="43"/>
      <c r="J101" s="43"/>
      <c r="K101" s="43"/>
      <c r="L101" s="43"/>
      <c r="M101" s="43"/>
      <c r="N101" s="43"/>
    </row>
    <row r="102" spans="1:14">
      <c r="A102" s="2"/>
      <c r="B102" s="43"/>
      <c r="C102" s="43"/>
      <c r="D102" s="43"/>
      <c r="E102" s="43"/>
      <c r="F102" s="43"/>
      <c r="G102" s="43"/>
      <c r="H102" s="43"/>
      <c r="I102" s="43"/>
      <c r="J102" s="43"/>
      <c r="K102" s="43"/>
      <c r="L102" s="43"/>
      <c r="M102" s="43"/>
      <c r="N102" s="43"/>
    </row>
    <row r="103" spans="1:14">
      <c r="A103" s="2"/>
      <c r="B103" s="43"/>
      <c r="C103" s="43"/>
      <c r="D103" s="43"/>
      <c r="E103" s="43"/>
      <c r="F103" s="43"/>
      <c r="G103" s="43"/>
      <c r="H103" s="43"/>
      <c r="I103" s="43"/>
      <c r="J103" s="43"/>
      <c r="K103" s="43"/>
      <c r="L103" s="43"/>
      <c r="M103" s="43"/>
      <c r="N103" s="43"/>
    </row>
    <row r="104" spans="1:14">
      <c r="A104" s="2"/>
      <c r="B104" s="43"/>
      <c r="C104" s="43"/>
      <c r="D104" s="43"/>
      <c r="E104" s="43"/>
      <c r="F104" s="43"/>
      <c r="G104" s="43"/>
      <c r="H104" s="43"/>
      <c r="I104" s="43"/>
      <c r="J104" s="43"/>
      <c r="K104" s="43"/>
      <c r="L104" s="43"/>
      <c r="M104" s="43"/>
      <c r="N104" s="43"/>
    </row>
    <row r="105" spans="1:14">
      <c r="A105" s="2"/>
      <c r="B105" s="43"/>
      <c r="C105" s="43"/>
      <c r="D105" s="43"/>
      <c r="E105" s="43"/>
      <c r="F105" s="43"/>
      <c r="G105" s="43"/>
      <c r="H105" s="43"/>
      <c r="I105" s="43"/>
      <c r="J105" s="43"/>
      <c r="K105" s="43"/>
      <c r="L105" s="43"/>
      <c r="M105" s="43"/>
      <c r="N105" s="43"/>
    </row>
    <row r="106" spans="1:14">
      <c r="A106" s="2"/>
      <c r="B106" s="43"/>
      <c r="C106" s="43"/>
      <c r="D106" s="43"/>
      <c r="E106" s="43"/>
      <c r="F106" s="43"/>
      <c r="G106" s="43"/>
      <c r="H106" s="43"/>
      <c r="I106" s="43"/>
      <c r="J106" s="43"/>
      <c r="K106" s="43"/>
      <c r="L106" s="43"/>
      <c r="M106" s="43"/>
      <c r="N106" s="43"/>
    </row>
    <row r="107" spans="1:14">
      <c r="A107" s="2"/>
      <c r="B107" s="43"/>
      <c r="C107" s="43"/>
      <c r="D107" s="43"/>
      <c r="E107" s="43"/>
      <c r="F107" s="43"/>
      <c r="G107" s="43"/>
      <c r="H107" s="43"/>
      <c r="I107" s="43"/>
      <c r="J107" s="43"/>
      <c r="K107" s="43"/>
      <c r="L107" s="43"/>
      <c r="M107" s="43"/>
      <c r="N107" s="43"/>
    </row>
    <row r="108" spans="1:14">
      <c r="A108" s="2"/>
      <c r="B108" s="43"/>
      <c r="C108" s="43"/>
      <c r="D108" s="43"/>
      <c r="E108" s="43"/>
      <c r="F108" s="43"/>
      <c r="G108" s="43"/>
      <c r="H108" s="43"/>
      <c r="I108" s="43"/>
      <c r="J108" s="43"/>
      <c r="K108" s="43"/>
      <c r="L108" s="43"/>
      <c r="M108" s="43"/>
      <c r="N108" s="43"/>
    </row>
  </sheetData>
  <sheetProtection algorithmName="SHA-512" hashValue="2B7nXXviUezQstWZJAuM6sZH50MVfYkIQYBohJnfRMDRN0ljMKxuut+pisRIWg+WQzmWR0IeX34w3P+EImIagQ==" saltValue="/lGJIqk/B0vZeEN91nCaZg==" spinCount="100000" sheet="1" formatCells="0" formatRows="0"/>
  <customSheetViews>
    <customSheetView guid="{7FD99AA4-5903-494A-9F09-AEC84FBFFB84}" fitToPage="1">
      <selection activeCell="L45" sqref="L45"/>
      <pageMargins left="0.70866141732283472" right="0.70866141732283472" top="0.74803149606299213" bottom="0.74803149606299213" header="0.31496062992125984" footer="0.31496062992125984"/>
      <pageSetup paperSize="9" scale="81" orientation="portrait" r:id="rId1"/>
      <headerFooter>
        <oddFooter>&amp;C&amp;A</oddFooter>
      </headerFooter>
    </customSheetView>
    <customSheetView guid="{44A2B057-7D30-4594-817B-0DBCD9A92E4A}" fitToPage="1">
      <selection activeCell="L45" sqref="L45"/>
      <pageMargins left="0.70866141732283472" right="0.70866141732283472" top="0.74803149606299213" bottom="0.74803149606299213" header="0.31496062992125984" footer="0.31496062992125984"/>
      <pageSetup paperSize="9" scale="81" orientation="portrait" r:id="rId2"/>
      <headerFooter>
        <oddFooter>&amp;C&amp;A</oddFooter>
      </headerFooter>
    </customSheetView>
  </customSheetViews>
  <mergeCells count="7">
    <mergeCell ref="N5:N7"/>
    <mergeCell ref="B5:B7"/>
    <mergeCell ref="D5:D7"/>
    <mergeCell ref="F5:F7"/>
    <mergeCell ref="H5:H7"/>
    <mergeCell ref="J5:J7"/>
    <mergeCell ref="L5:L7"/>
  </mergeCells>
  <pageMargins left="0.70866141732283472" right="0.70866141732283472" top="0.74803149606299213" bottom="0.74803149606299213" header="0.31496062992125984" footer="0.31496062992125984"/>
  <pageSetup paperSize="9" scale="72" orientation="portrait" r:id="rId3"/>
  <headerFooter>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N74"/>
  <sheetViews>
    <sheetView workbookViewId="0">
      <selection activeCell="M53" sqref="M53"/>
    </sheetView>
  </sheetViews>
  <sheetFormatPr defaultRowHeight="15"/>
  <sheetData>
    <row r="1" spans="1:11" ht="15.75">
      <c r="A1" s="10" t="str">
        <f>+'1'!A1</f>
        <v>SWANSEA BAY UNIVERSITY HEALTH BOARD ANNUAL ACCOUNTS 2023-24</v>
      </c>
      <c r="B1" s="34"/>
      <c r="C1" s="34"/>
      <c r="D1" s="34"/>
      <c r="E1" s="34"/>
      <c r="F1" s="34"/>
      <c r="G1" s="34"/>
      <c r="H1" s="34"/>
      <c r="I1" s="34"/>
      <c r="J1" s="204"/>
      <c r="K1" s="204"/>
    </row>
    <row r="2" spans="1:11" ht="15.75">
      <c r="A2" s="75"/>
      <c r="B2" s="17"/>
      <c r="C2" s="17"/>
      <c r="D2" s="17"/>
      <c r="E2" s="17"/>
      <c r="F2" s="17"/>
      <c r="G2" s="17"/>
      <c r="H2" s="17"/>
      <c r="I2" s="17"/>
    </row>
    <row r="3" spans="1:11" hidden="1">
      <c r="A3" s="321"/>
      <c r="B3" s="278"/>
      <c r="C3" s="84"/>
      <c r="D3" s="84"/>
      <c r="E3" s="84"/>
      <c r="F3" s="84"/>
      <c r="G3" s="84"/>
      <c r="H3" s="84"/>
      <c r="I3" s="84"/>
      <c r="J3" s="84"/>
    </row>
    <row r="4" spans="1:11" hidden="1">
      <c r="B4" s="278"/>
      <c r="C4" s="84"/>
      <c r="D4" s="84"/>
      <c r="E4" s="84"/>
      <c r="F4" s="84"/>
      <c r="G4" s="84"/>
      <c r="H4" s="84"/>
      <c r="I4" s="84"/>
      <c r="J4" s="84"/>
    </row>
    <row r="5" spans="1:11" hidden="1">
      <c r="A5" s="322"/>
      <c r="B5" s="278"/>
      <c r="C5" s="84"/>
      <c r="D5" s="84"/>
      <c r="E5" s="84"/>
      <c r="F5" s="84"/>
      <c r="G5" s="84"/>
      <c r="H5" s="84"/>
      <c r="I5" s="84"/>
      <c r="J5" s="84"/>
    </row>
    <row r="6" spans="1:11" hidden="1">
      <c r="B6" s="278"/>
      <c r="C6" s="84"/>
      <c r="D6" s="84"/>
      <c r="E6" s="84"/>
      <c r="F6" s="84"/>
      <c r="G6" s="84"/>
      <c r="H6" s="84"/>
      <c r="I6" s="84"/>
      <c r="J6" s="84"/>
    </row>
    <row r="7" spans="1:11" hidden="1">
      <c r="B7" s="278"/>
      <c r="C7" s="84"/>
      <c r="D7" s="84"/>
      <c r="E7" s="84"/>
      <c r="F7" s="84"/>
      <c r="G7" s="84"/>
      <c r="H7" s="84"/>
      <c r="I7" s="84"/>
      <c r="J7" s="84"/>
    </row>
    <row r="8" spans="1:11" hidden="1">
      <c r="B8" s="278"/>
      <c r="C8" s="84"/>
      <c r="D8" s="84"/>
      <c r="E8" s="84"/>
      <c r="F8" s="84"/>
      <c r="G8" s="84"/>
      <c r="H8" s="84"/>
      <c r="I8" s="84"/>
      <c r="J8" s="84"/>
    </row>
    <row r="9" spans="1:11" hidden="1">
      <c r="B9" s="278"/>
      <c r="C9" s="84"/>
      <c r="D9" s="84"/>
      <c r="E9" s="84"/>
      <c r="F9" s="84"/>
      <c r="G9" s="84"/>
      <c r="H9" s="84"/>
      <c r="I9" s="84"/>
      <c r="J9" s="84"/>
    </row>
    <row r="10" spans="1:11" hidden="1">
      <c r="B10" s="278"/>
      <c r="C10" s="84"/>
      <c r="D10" s="84"/>
      <c r="E10" s="84"/>
      <c r="F10" s="84"/>
      <c r="G10" s="84"/>
      <c r="H10" s="84"/>
      <c r="I10" s="84"/>
      <c r="J10" s="84"/>
    </row>
    <row r="11" spans="1:11" hidden="1">
      <c r="B11" s="278"/>
      <c r="C11" s="84"/>
      <c r="D11" s="84"/>
      <c r="E11" s="84"/>
      <c r="F11" s="84"/>
      <c r="G11" s="84"/>
      <c r="H11" s="84"/>
      <c r="I11" s="84"/>
      <c r="J11" s="84"/>
    </row>
    <row r="12" spans="1:11" hidden="1">
      <c r="B12" s="278"/>
      <c r="C12" s="84"/>
      <c r="D12" s="84"/>
      <c r="E12" s="84"/>
      <c r="F12" s="84"/>
      <c r="G12" s="84"/>
      <c r="H12" s="84"/>
      <c r="I12" s="84"/>
      <c r="J12" s="84"/>
    </row>
    <row r="13" spans="1:11" hidden="1">
      <c r="B13" s="278"/>
      <c r="C13" s="84"/>
      <c r="D13" s="84"/>
      <c r="E13" s="84"/>
      <c r="F13" s="84"/>
      <c r="G13" s="84"/>
      <c r="H13" s="84"/>
      <c r="I13" s="84"/>
      <c r="J13" s="84"/>
    </row>
    <row r="14" spans="1:11" hidden="1">
      <c r="B14" s="278"/>
      <c r="C14" s="84"/>
      <c r="D14" s="84"/>
      <c r="E14" s="84"/>
      <c r="F14" s="84"/>
      <c r="G14" s="84"/>
      <c r="H14" s="84"/>
      <c r="I14" s="84"/>
      <c r="J14" s="84"/>
    </row>
    <row r="15" spans="1:11" hidden="1">
      <c r="A15" s="322"/>
      <c r="B15" s="278"/>
      <c r="C15" s="84"/>
      <c r="D15" s="84"/>
      <c r="E15" s="84"/>
      <c r="F15" s="84"/>
      <c r="G15" s="84"/>
      <c r="H15" s="84"/>
      <c r="I15" s="84"/>
      <c r="J15" s="84"/>
    </row>
    <row r="16" spans="1:11" hidden="1">
      <c r="A16" s="322"/>
      <c r="B16" s="278"/>
      <c r="C16" s="84"/>
      <c r="D16" s="84"/>
      <c r="E16" s="84"/>
      <c r="F16" s="84"/>
      <c r="G16" s="84"/>
      <c r="H16" s="84"/>
      <c r="I16" s="84"/>
      <c r="J16" s="84"/>
    </row>
    <row r="17" spans="1:10" hidden="1">
      <c r="A17" s="286"/>
      <c r="B17" s="278"/>
      <c r="C17" s="84"/>
      <c r="D17" s="84"/>
      <c r="E17" s="84"/>
      <c r="F17" s="84"/>
      <c r="G17" s="84"/>
      <c r="H17" s="84"/>
      <c r="I17" s="84"/>
      <c r="J17" s="84"/>
    </row>
    <row r="18" spans="1:10" hidden="1">
      <c r="A18" s="286"/>
      <c r="B18" s="278"/>
      <c r="C18" s="84"/>
      <c r="D18" s="84"/>
      <c r="E18" s="84"/>
      <c r="F18" s="84"/>
      <c r="G18" s="84"/>
      <c r="H18" s="84"/>
      <c r="I18" s="84"/>
      <c r="J18" s="84"/>
    </row>
    <row r="19" spans="1:10" hidden="1">
      <c r="A19" s="286"/>
      <c r="B19" s="278"/>
      <c r="C19" s="84"/>
      <c r="D19" s="84"/>
      <c r="E19" s="84"/>
      <c r="F19" s="84"/>
      <c r="G19" s="84"/>
      <c r="H19" s="84"/>
      <c r="I19" s="84"/>
      <c r="J19" s="84"/>
    </row>
    <row r="20" spans="1:10" hidden="1">
      <c r="A20" s="286"/>
      <c r="B20" s="278"/>
      <c r="C20" s="84"/>
      <c r="D20" s="84"/>
      <c r="E20" s="84"/>
      <c r="F20" s="84"/>
      <c r="G20" s="84"/>
      <c r="H20" s="84"/>
      <c r="I20" s="84"/>
      <c r="J20" s="84"/>
    </row>
    <row r="21" spans="1:10" hidden="1">
      <c r="A21" s="286"/>
      <c r="B21" s="278"/>
      <c r="C21" s="84"/>
      <c r="D21" s="84"/>
      <c r="E21" s="84"/>
      <c r="F21" s="84"/>
      <c r="G21" s="84"/>
      <c r="H21" s="84"/>
      <c r="I21" s="84"/>
      <c r="J21" s="84"/>
    </row>
    <row r="22" spans="1:10" hidden="1">
      <c r="A22" s="286"/>
      <c r="B22" s="278"/>
      <c r="C22" s="84"/>
      <c r="D22" s="84"/>
      <c r="E22" s="84"/>
      <c r="F22" s="84"/>
      <c r="G22" s="84"/>
      <c r="H22" s="84"/>
      <c r="I22" s="84"/>
      <c r="J22" s="84"/>
    </row>
    <row r="23" spans="1:10" hidden="1">
      <c r="A23" s="286"/>
      <c r="B23" s="278"/>
      <c r="C23" s="84"/>
      <c r="D23" s="84"/>
      <c r="E23" s="84"/>
      <c r="F23" s="84"/>
      <c r="G23" s="84"/>
      <c r="H23" s="84"/>
      <c r="I23" s="84"/>
      <c r="J23" s="84"/>
    </row>
    <row r="24" spans="1:10" hidden="1">
      <c r="A24" s="286"/>
      <c r="B24" s="278"/>
      <c r="C24" s="84"/>
      <c r="D24" s="84"/>
      <c r="E24" s="84"/>
      <c r="F24" s="84"/>
      <c r="G24" s="84"/>
      <c r="H24" s="84"/>
      <c r="I24" s="84"/>
      <c r="J24" s="84"/>
    </row>
    <row r="25" spans="1:10" hidden="1">
      <c r="A25" s="286"/>
      <c r="B25" s="278"/>
      <c r="C25" s="84"/>
      <c r="D25" s="84"/>
      <c r="E25" s="84"/>
      <c r="F25" s="84"/>
      <c r="G25" s="84"/>
      <c r="H25" s="84"/>
      <c r="I25" s="84"/>
      <c r="J25" s="84"/>
    </row>
    <row r="26" spans="1:10" hidden="1">
      <c r="A26" s="286"/>
      <c r="B26" s="278"/>
      <c r="C26" s="84"/>
      <c r="D26" s="84"/>
      <c r="E26" s="84"/>
      <c r="F26" s="84"/>
      <c r="G26" s="84"/>
      <c r="H26" s="84"/>
      <c r="I26" s="84"/>
      <c r="J26" s="84"/>
    </row>
    <row r="27" spans="1:10" hidden="1">
      <c r="A27" s="286"/>
      <c r="B27" s="278"/>
      <c r="C27" s="84"/>
      <c r="D27" s="84"/>
      <c r="E27" s="84"/>
      <c r="F27" s="84"/>
      <c r="G27" s="84"/>
      <c r="H27" s="84"/>
      <c r="I27" s="84"/>
      <c r="J27" s="84"/>
    </row>
    <row r="28" spans="1:10" hidden="1">
      <c r="A28" s="286"/>
      <c r="B28" s="278"/>
      <c r="C28" s="84"/>
      <c r="D28" s="84"/>
      <c r="E28" s="84"/>
      <c r="F28" s="84"/>
      <c r="G28" s="84"/>
      <c r="H28" s="84"/>
      <c r="I28" s="84"/>
      <c r="J28" s="84"/>
    </row>
    <row r="29" spans="1:10" hidden="1">
      <c r="A29" s="278"/>
      <c r="B29" s="278"/>
      <c r="C29" s="84"/>
      <c r="D29" s="84"/>
      <c r="E29" s="84"/>
      <c r="F29" s="84"/>
      <c r="G29" s="84"/>
      <c r="H29" s="84"/>
      <c r="I29" s="84"/>
      <c r="J29" s="84"/>
    </row>
    <row r="30" spans="1:10" hidden="1">
      <c r="A30" s="278"/>
      <c r="B30" s="278"/>
      <c r="C30" s="84"/>
      <c r="D30" s="84"/>
      <c r="E30" s="84"/>
      <c r="F30" s="84"/>
      <c r="G30" s="84"/>
      <c r="H30" s="84"/>
      <c r="I30" s="84"/>
      <c r="J30" s="84"/>
    </row>
    <row r="31" spans="1:10" hidden="1">
      <c r="A31" s="278"/>
      <c r="B31" s="278"/>
      <c r="C31" s="84"/>
      <c r="D31" s="84"/>
      <c r="E31" s="84"/>
      <c r="F31" s="84"/>
      <c r="G31" s="84"/>
      <c r="H31" s="84"/>
      <c r="I31" s="84"/>
      <c r="J31" s="84"/>
    </row>
    <row r="32" spans="1:10" hidden="1">
      <c r="A32" s="278"/>
      <c r="B32" s="278"/>
      <c r="C32" s="84"/>
      <c r="D32" s="84"/>
      <c r="E32" s="84"/>
      <c r="F32" s="84"/>
      <c r="G32" s="84"/>
      <c r="H32" s="84"/>
      <c r="I32" s="84"/>
      <c r="J32" s="84"/>
    </row>
    <row r="33" spans="1:14" hidden="1">
      <c r="A33" s="278"/>
      <c r="B33" s="278"/>
      <c r="C33" s="84"/>
      <c r="D33" s="84"/>
      <c r="E33" s="84"/>
      <c r="F33" s="84"/>
      <c r="G33" s="84"/>
      <c r="H33" s="84"/>
      <c r="I33" s="84"/>
      <c r="J33" s="84"/>
    </row>
    <row r="34" spans="1:14" hidden="1">
      <c r="A34" s="278"/>
      <c r="B34" s="278"/>
      <c r="C34" s="84"/>
      <c r="D34" s="84"/>
      <c r="E34" s="84"/>
      <c r="F34" s="84"/>
      <c r="G34" s="84"/>
      <c r="H34" s="84"/>
      <c r="I34" s="84"/>
      <c r="J34" s="84"/>
    </row>
    <row r="35" spans="1:14" hidden="1">
      <c r="A35" s="278"/>
      <c r="B35" s="278"/>
      <c r="C35" s="84"/>
      <c r="D35" s="84"/>
      <c r="E35" s="84"/>
      <c r="F35" s="84"/>
      <c r="G35" s="84"/>
      <c r="H35" s="84"/>
      <c r="I35" s="84"/>
      <c r="J35" s="84"/>
    </row>
    <row r="36" spans="1:14" hidden="1">
      <c r="A36" s="278"/>
      <c r="B36" s="278"/>
      <c r="C36" s="84"/>
      <c r="D36" s="84"/>
      <c r="E36" s="84"/>
      <c r="F36" s="84"/>
      <c r="G36" s="84"/>
      <c r="H36" s="84"/>
      <c r="I36" s="84"/>
      <c r="J36" s="84"/>
    </row>
    <row r="37" spans="1:14" hidden="1">
      <c r="A37" s="84"/>
      <c r="B37" s="84"/>
      <c r="C37" s="84"/>
      <c r="D37" s="84"/>
      <c r="E37" s="84"/>
      <c r="F37" s="84"/>
      <c r="G37" s="84"/>
      <c r="H37" s="84"/>
      <c r="I37" s="84"/>
      <c r="J37" s="84"/>
    </row>
    <row r="38" spans="1:14">
      <c r="A38" s="321" t="s">
        <v>1268</v>
      </c>
      <c r="B38" s="278"/>
      <c r="C38" s="84"/>
      <c r="D38" s="84"/>
      <c r="E38" s="84"/>
      <c r="F38" s="84"/>
      <c r="G38" s="84"/>
      <c r="H38" s="84"/>
      <c r="I38" s="84"/>
      <c r="J38" s="84"/>
    </row>
    <row r="39" spans="1:14">
      <c r="B39" s="278"/>
      <c r="C39" s="84"/>
      <c r="D39" s="84"/>
      <c r="E39" s="84"/>
      <c r="F39" s="84"/>
      <c r="G39" s="84"/>
      <c r="H39" s="84"/>
      <c r="I39" s="84"/>
      <c r="J39" s="84"/>
    </row>
    <row r="40" spans="1:14" s="390" customFormat="1">
      <c r="A40" s="389"/>
      <c r="B40" s="389"/>
      <c r="C40" s="389"/>
      <c r="D40" s="389"/>
      <c r="E40" s="389"/>
      <c r="F40" s="389"/>
      <c r="G40" s="389"/>
      <c r="H40" s="389"/>
      <c r="I40" s="389"/>
      <c r="J40" s="389"/>
      <c r="K40" s="389"/>
      <c r="L40" s="389"/>
      <c r="M40" s="389"/>
      <c r="N40" s="389"/>
    </row>
    <row r="41" spans="1:14" s="388" customFormat="1">
      <c r="A41" s="391"/>
      <c r="B41" s="391"/>
      <c r="C41" s="391"/>
      <c r="D41" s="391"/>
      <c r="E41" s="391"/>
      <c r="F41" s="391"/>
      <c r="G41" s="391"/>
      <c r="H41" s="391"/>
      <c r="I41" s="391"/>
      <c r="J41" s="391"/>
      <c r="K41" s="391"/>
      <c r="L41" s="391"/>
      <c r="M41" s="391"/>
      <c r="N41" s="391"/>
    </row>
    <row r="42" spans="1:14" s="390" customFormat="1">
      <c r="A42" s="389"/>
      <c r="B42" s="389"/>
      <c r="C42" s="389"/>
      <c r="D42" s="389"/>
      <c r="E42" s="389"/>
      <c r="F42" s="389"/>
      <c r="G42" s="389"/>
      <c r="H42" s="389"/>
      <c r="I42" s="389"/>
      <c r="J42" s="389"/>
      <c r="K42" s="389"/>
      <c r="L42" s="389"/>
      <c r="M42" s="389"/>
      <c r="N42" s="389"/>
    </row>
    <row r="43" spans="1:14">
      <c r="A43" s="84"/>
      <c r="B43" s="84"/>
      <c r="C43" s="84"/>
      <c r="D43" s="84"/>
      <c r="E43" s="84"/>
      <c r="F43" s="84"/>
      <c r="G43" s="84"/>
      <c r="H43" s="84"/>
      <c r="I43" s="84"/>
      <c r="J43" s="84"/>
      <c r="K43" s="84"/>
      <c r="L43" s="84"/>
      <c r="M43" s="84"/>
      <c r="N43" s="84"/>
    </row>
    <row r="44" spans="1:14">
      <c r="B44" s="278"/>
      <c r="C44" s="84"/>
      <c r="D44" s="84"/>
      <c r="E44" s="84"/>
      <c r="F44" s="84"/>
      <c r="G44" s="84"/>
      <c r="H44" s="84"/>
      <c r="I44" s="84"/>
      <c r="J44" s="84"/>
    </row>
    <row r="45" spans="1:14">
      <c r="B45" s="278"/>
      <c r="C45" s="84"/>
      <c r="D45" s="84"/>
      <c r="E45" s="84"/>
      <c r="F45" s="84"/>
      <c r="G45" s="84"/>
      <c r="H45" s="84"/>
      <c r="I45" s="84"/>
      <c r="J45" s="84"/>
    </row>
    <row r="46" spans="1:14">
      <c r="B46" s="278"/>
      <c r="C46" s="84"/>
      <c r="D46" s="84"/>
      <c r="E46" s="84"/>
      <c r="F46" s="84"/>
      <c r="G46" s="84"/>
      <c r="H46" s="84"/>
      <c r="I46" s="84"/>
      <c r="J46" s="84"/>
    </row>
    <row r="47" spans="1:14">
      <c r="B47" s="278"/>
      <c r="C47" s="84"/>
      <c r="D47" s="84"/>
      <c r="E47" s="84"/>
      <c r="F47" s="84"/>
      <c r="G47" s="84"/>
      <c r="H47" s="84"/>
      <c r="I47" s="84"/>
      <c r="J47" s="84"/>
    </row>
    <row r="48" spans="1:14">
      <c r="A48" s="322"/>
      <c r="B48" s="278"/>
      <c r="C48" s="84"/>
      <c r="D48" s="84"/>
      <c r="E48" s="84"/>
      <c r="F48" s="84"/>
      <c r="G48" s="84"/>
      <c r="H48" s="84"/>
      <c r="I48" s="84"/>
      <c r="J48" s="84"/>
    </row>
    <row r="49" spans="1:10">
      <c r="A49" s="15"/>
      <c r="B49" s="278"/>
      <c r="C49" s="84"/>
      <c r="D49" s="84"/>
      <c r="E49" s="84"/>
      <c r="F49" s="84"/>
      <c r="G49" s="84"/>
      <c r="H49" s="84"/>
      <c r="I49" s="84"/>
      <c r="J49" s="84"/>
    </row>
    <row r="50" spans="1:10">
      <c r="A50" s="15"/>
      <c r="B50" s="84"/>
      <c r="C50" s="84"/>
      <c r="D50" s="84"/>
      <c r="E50" s="84"/>
      <c r="F50" s="84"/>
      <c r="G50" s="84"/>
      <c r="H50" s="84"/>
      <c r="I50" s="84"/>
      <c r="J50" s="84"/>
    </row>
    <row r="51" spans="1:10">
      <c r="A51" s="15"/>
      <c r="B51" s="84"/>
      <c r="C51" s="84"/>
      <c r="D51" s="84"/>
      <c r="E51" s="84"/>
      <c r="F51" s="84"/>
      <c r="G51" s="84"/>
      <c r="H51" s="84"/>
      <c r="I51" s="84"/>
      <c r="J51" s="84"/>
    </row>
    <row r="52" spans="1:10">
      <c r="A52" s="15"/>
      <c r="B52" s="84"/>
      <c r="C52" s="84"/>
      <c r="D52" s="84"/>
      <c r="E52" s="84"/>
      <c r="F52" s="84"/>
      <c r="G52" s="84"/>
      <c r="H52" s="84"/>
      <c r="I52" s="84"/>
      <c r="J52" s="84"/>
    </row>
    <row r="53" spans="1:10">
      <c r="A53" s="15"/>
      <c r="B53" s="84"/>
      <c r="C53" s="84"/>
      <c r="D53" s="84"/>
      <c r="E53" s="84"/>
      <c r="F53" s="84"/>
      <c r="G53" s="84"/>
      <c r="H53" s="84"/>
      <c r="I53" s="84"/>
      <c r="J53" s="84"/>
    </row>
    <row r="54" spans="1:10">
      <c r="A54" s="15"/>
      <c r="B54" s="84"/>
      <c r="C54" s="84"/>
      <c r="D54" s="84"/>
      <c r="E54" s="84"/>
      <c r="F54" s="84"/>
      <c r="G54" s="84"/>
      <c r="H54" s="84"/>
      <c r="I54" s="84"/>
      <c r="J54" s="84"/>
    </row>
    <row r="55" spans="1:10">
      <c r="A55" s="15"/>
      <c r="B55" s="84"/>
      <c r="C55" s="84"/>
      <c r="D55" s="84"/>
      <c r="E55" s="84"/>
      <c r="F55" s="84"/>
      <c r="G55" s="84"/>
      <c r="H55" s="84"/>
      <c r="I55" s="84"/>
      <c r="J55" s="84"/>
    </row>
    <row r="56" spans="1:10">
      <c r="A56" s="84"/>
      <c r="B56" s="84"/>
      <c r="C56" s="84"/>
      <c r="D56" s="84"/>
      <c r="E56" s="84"/>
      <c r="F56" s="84"/>
      <c r="G56" s="84"/>
      <c r="H56" s="84"/>
      <c r="I56" s="84"/>
      <c r="J56" s="84"/>
    </row>
    <row r="57" spans="1:10">
      <c r="A57" s="84"/>
      <c r="B57" s="84"/>
      <c r="C57" s="84"/>
      <c r="D57" s="84"/>
      <c r="E57" s="84"/>
      <c r="F57" s="84"/>
      <c r="G57" s="84"/>
      <c r="H57" s="84"/>
      <c r="I57" s="84"/>
      <c r="J57" s="84"/>
    </row>
    <row r="58" spans="1:10">
      <c r="A58" s="322"/>
      <c r="B58" s="84"/>
      <c r="C58" s="84"/>
      <c r="D58" s="84"/>
      <c r="E58" s="84"/>
      <c r="F58" s="84"/>
      <c r="G58" s="84"/>
      <c r="H58" s="84"/>
      <c r="I58" s="84"/>
      <c r="J58" s="84"/>
    </row>
    <row r="59" spans="1:10">
      <c r="A59" s="322"/>
      <c r="B59" s="84"/>
      <c r="C59" s="84"/>
      <c r="D59" s="84"/>
      <c r="E59" s="84"/>
      <c r="F59" s="84"/>
      <c r="G59" s="84"/>
      <c r="H59" s="84"/>
      <c r="I59" s="84"/>
      <c r="J59" s="84"/>
    </row>
    <row r="60" spans="1:10">
      <c r="A60" s="84"/>
      <c r="B60" s="84"/>
      <c r="C60" s="84"/>
      <c r="D60" s="84"/>
      <c r="E60" s="84"/>
      <c r="F60" s="84"/>
      <c r="G60" s="84"/>
      <c r="H60" s="84"/>
      <c r="I60" s="84"/>
      <c r="J60" s="84"/>
    </row>
    <row r="61" spans="1:10">
      <c r="A61" s="84"/>
      <c r="B61" s="84"/>
      <c r="C61" s="84"/>
      <c r="D61" s="84"/>
      <c r="E61" s="84"/>
      <c r="F61" s="84"/>
      <c r="G61" s="84"/>
      <c r="H61" s="84"/>
      <c r="I61" s="84"/>
      <c r="J61" s="84"/>
    </row>
    <row r="62" spans="1:10">
      <c r="A62" s="84"/>
      <c r="B62" s="84"/>
      <c r="C62" s="84"/>
      <c r="D62" s="84"/>
      <c r="E62" s="84"/>
      <c r="F62" s="84"/>
      <c r="G62" s="84"/>
      <c r="H62" s="84"/>
      <c r="I62" s="84"/>
      <c r="J62" s="84"/>
    </row>
    <row r="63" spans="1:10">
      <c r="A63" s="84"/>
      <c r="B63" s="84"/>
      <c r="C63" s="84"/>
      <c r="D63" s="84"/>
      <c r="E63" s="84"/>
      <c r="F63" s="84"/>
      <c r="G63" s="84"/>
      <c r="H63" s="84"/>
      <c r="I63" s="84"/>
      <c r="J63" s="84"/>
    </row>
    <row r="64" spans="1:10">
      <c r="A64" s="84"/>
      <c r="B64" s="84"/>
      <c r="C64" s="84"/>
      <c r="D64" s="84"/>
      <c r="E64" s="84"/>
      <c r="F64" s="84"/>
      <c r="G64" s="84"/>
      <c r="H64" s="84"/>
      <c r="I64" s="84"/>
      <c r="J64" s="84"/>
    </row>
    <row r="65" spans="1:10">
      <c r="A65" s="84"/>
      <c r="B65" s="84"/>
      <c r="C65" s="84"/>
      <c r="D65" s="84"/>
      <c r="E65" s="84"/>
      <c r="F65" s="84"/>
      <c r="G65" s="84"/>
      <c r="H65" s="84"/>
      <c r="I65" s="84"/>
      <c r="J65" s="84"/>
    </row>
    <row r="66" spans="1:10">
      <c r="A66" s="84"/>
      <c r="B66" s="84"/>
      <c r="C66" s="84"/>
      <c r="D66" s="84"/>
      <c r="E66" s="84"/>
      <c r="F66" s="84"/>
      <c r="G66" s="84"/>
      <c r="H66" s="84"/>
      <c r="I66" s="84"/>
      <c r="J66" s="84"/>
    </row>
    <row r="67" spans="1:10">
      <c r="A67" s="84"/>
      <c r="B67" s="84"/>
      <c r="C67" s="84"/>
      <c r="D67" s="84"/>
      <c r="E67" s="84"/>
      <c r="F67" s="84"/>
      <c r="G67" s="84"/>
      <c r="H67" s="84"/>
      <c r="I67" s="84"/>
      <c r="J67" s="84"/>
    </row>
    <row r="68" spans="1:10">
      <c r="A68" s="84"/>
      <c r="B68" s="84"/>
      <c r="C68" s="84"/>
      <c r="D68" s="84"/>
      <c r="E68" s="84"/>
      <c r="F68" s="84"/>
      <c r="G68" s="84"/>
      <c r="H68" s="84"/>
      <c r="I68" s="84"/>
      <c r="J68" s="84"/>
    </row>
    <row r="69" spans="1:10">
      <c r="A69" s="84"/>
      <c r="B69" s="84"/>
      <c r="C69" s="84"/>
      <c r="D69" s="84"/>
      <c r="E69" s="84"/>
      <c r="F69" s="84"/>
      <c r="G69" s="84"/>
      <c r="H69" s="84"/>
      <c r="I69" s="84"/>
      <c r="J69" s="84"/>
    </row>
    <row r="70" spans="1:10">
      <c r="A70" s="84"/>
      <c r="B70" s="84"/>
      <c r="C70" s="84"/>
      <c r="D70" s="84"/>
      <c r="E70" s="84"/>
      <c r="F70" s="84"/>
      <c r="G70" s="84"/>
      <c r="H70" s="84"/>
      <c r="I70" s="84"/>
      <c r="J70" s="84"/>
    </row>
    <row r="71" spans="1:10">
      <c r="A71" s="84"/>
      <c r="B71" s="84"/>
      <c r="C71" s="84"/>
      <c r="D71" s="84"/>
      <c r="E71" s="84"/>
      <c r="F71" s="84"/>
      <c r="G71" s="84"/>
      <c r="H71" s="84"/>
      <c r="I71" s="84"/>
      <c r="J71" s="84"/>
    </row>
    <row r="72" spans="1:10">
      <c r="A72" s="84"/>
      <c r="B72" s="84"/>
      <c r="C72" s="84"/>
      <c r="D72" s="84"/>
      <c r="E72" s="84"/>
      <c r="F72" s="84"/>
      <c r="G72" s="84"/>
      <c r="H72" s="84"/>
      <c r="I72" s="84"/>
      <c r="J72" s="84"/>
    </row>
    <row r="73" spans="1:10">
      <c r="A73" s="84"/>
      <c r="B73" s="84"/>
      <c r="C73" s="84"/>
      <c r="D73" s="84"/>
      <c r="E73" s="84"/>
      <c r="F73" s="84"/>
      <c r="G73" s="84"/>
      <c r="H73" s="84"/>
      <c r="I73" s="84"/>
      <c r="J73" s="84"/>
    </row>
    <row r="74" spans="1:10">
      <c r="A74" s="84"/>
      <c r="B74" s="84"/>
      <c r="C74" s="84"/>
      <c r="D74" s="84"/>
      <c r="E74" s="84"/>
      <c r="F74" s="84"/>
      <c r="G74" s="84"/>
      <c r="H74" s="84"/>
      <c r="I74" s="84"/>
      <c r="J74" s="84"/>
    </row>
  </sheetData>
  <customSheetViews>
    <customSheetView guid="{7FD99AA4-5903-494A-9F09-AEC84FBFFB84}" fitToPage="1" hiddenRows="1">
      <selection activeCell="N42" sqref="N42:N43"/>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44A2B057-7D30-4594-817B-0DBCD9A92E4A}" fitToPage="1" hiddenRows="1">
      <selection activeCell="N42" sqref="N42:N43"/>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4" orientation="portrait" r:id="rId3"/>
  <headerFooter>
    <oddFooter>&amp;C&amp;A</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222"/>
  <sheetViews>
    <sheetView topLeftCell="A181" zoomScale="85" zoomScaleNormal="85" workbookViewId="0">
      <selection activeCell="L217" sqref="L217"/>
    </sheetView>
  </sheetViews>
  <sheetFormatPr defaultRowHeight="15"/>
  <cols>
    <col min="1" max="1" width="11.6640625" customWidth="1"/>
    <col min="4" max="4" width="45.88671875" customWidth="1"/>
    <col min="6" max="6" width="22.21875" customWidth="1"/>
    <col min="7" max="7" width="12.44140625" bestFit="1" customWidth="1"/>
    <col min="9" max="9" width="11.77734375" customWidth="1"/>
    <col min="13" max="13" width="59" style="84" customWidth="1"/>
  </cols>
  <sheetData>
    <row r="1" spans="1:13">
      <c r="A1" t="s">
        <v>742</v>
      </c>
      <c r="J1">
        <f>COUNTIF(I16:I1855,"NOT Passed")</f>
        <v>15</v>
      </c>
    </row>
    <row r="2" spans="1:13" ht="15.75">
      <c r="A2" s="745"/>
    </row>
    <row r="3" spans="1:13">
      <c r="A3" s="374" t="str">
        <f>+"Total number of errors found in accounts: "&amp;+J1</f>
        <v>Total number of errors found in accounts: 15</v>
      </c>
    </row>
    <row r="12" spans="1:13">
      <c r="A12" t="s">
        <v>743</v>
      </c>
    </row>
    <row r="14" spans="1:13">
      <c r="A14" t="s">
        <v>744</v>
      </c>
      <c r="B14" t="s">
        <v>745</v>
      </c>
      <c r="C14" t="s">
        <v>746</v>
      </c>
      <c r="G14" t="s">
        <v>747</v>
      </c>
      <c r="H14" t="s">
        <v>748</v>
      </c>
      <c r="I14" t="s">
        <v>749</v>
      </c>
      <c r="M14" s="84" t="s">
        <v>739</v>
      </c>
    </row>
    <row r="16" spans="1:13">
      <c r="A16">
        <v>1</v>
      </c>
      <c r="B16" t="s">
        <v>750</v>
      </c>
      <c r="C16" t="s">
        <v>751</v>
      </c>
      <c r="G16" s="370">
        <f>+'2'!G14</f>
        <v>1596904</v>
      </c>
      <c r="H16" t="s">
        <v>752</v>
      </c>
    </row>
    <row r="17" spans="1:13">
      <c r="B17" t="s">
        <v>753</v>
      </c>
      <c r="C17" t="s">
        <v>0</v>
      </c>
      <c r="G17" s="370">
        <f>+'29'!I15</f>
        <v>213437</v>
      </c>
      <c r="H17" t="s">
        <v>754</v>
      </c>
      <c r="I17" t="str">
        <f>IF(G16=G17+G18+G19,"Passed","NOT Passed")</f>
        <v>Passed</v>
      </c>
    </row>
    <row r="18" spans="1:13">
      <c r="B18" t="s">
        <v>755</v>
      </c>
      <c r="C18" t="s">
        <v>1</v>
      </c>
      <c r="G18" s="370">
        <f>+'29'!I37</f>
        <v>309640</v>
      </c>
    </row>
    <row r="19" spans="1:13">
      <c r="B19" t="s">
        <v>756</v>
      </c>
      <c r="C19" t="s">
        <v>2</v>
      </c>
      <c r="G19" s="370">
        <f>+'30'!F39</f>
        <v>1073827</v>
      </c>
      <c r="J19" s="370">
        <f>+G16-G17-G18-G19</f>
        <v>0</v>
      </c>
    </row>
    <row r="20" spans="1:13">
      <c r="G20" s="370"/>
    </row>
    <row r="21" spans="1:13">
      <c r="G21" s="370"/>
    </row>
    <row r="22" spans="1:13">
      <c r="A22">
        <v>2</v>
      </c>
      <c r="B22" t="s">
        <v>757</v>
      </c>
      <c r="C22" t="s">
        <v>1591</v>
      </c>
      <c r="G22" s="370">
        <f>+'4'!D21</f>
        <v>2824</v>
      </c>
      <c r="H22" t="s">
        <v>752</v>
      </c>
    </row>
    <row r="23" spans="1:13">
      <c r="B23" t="s">
        <v>758</v>
      </c>
      <c r="C23" t="s">
        <v>1591</v>
      </c>
      <c r="G23" s="370">
        <f>+'54'!I36</f>
        <v>2824</v>
      </c>
      <c r="H23" t="s">
        <v>754</v>
      </c>
      <c r="I23" t="str">
        <f>IF(G22=G23,"Passed","NOT Passed")</f>
        <v>Passed</v>
      </c>
      <c r="J23">
        <f>+G22-G23</f>
        <v>0</v>
      </c>
    </row>
    <row r="24" spans="1:13">
      <c r="G24" s="370"/>
    </row>
    <row r="25" spans="1:13">
      <c r="G25" s="370"/>
    </row>
    <row r="26" spans="1:13">
      <c r="A26">
        <v>3</v>
      </c>
      <c r="B26" t="s">
        <v>757</v>
      </c>
      <c r="C26" t="s">
        <v>1592</v>
      </c>
      <c r="G26" s="370">
        <f>+'4'!D37</f>
        <v>407830.31377899996</v>
      </c>
      <c r="H26" t="s">
        <v>752</v>
      </c>
    </row>
    <row r="27" spans="1:13">
      <c r="B27" t="s">
        <v>757</v>
      </c>
      <c r="C27" t="s">
        <v>1593</v>
      </c>
      <c r="G27" s="370">
        <f>+'4'!D43</f>
        <v>407829</v>
      </c>
      <c r="I27" t="str">
        <f>IF(G26=G27,"Passed","NOT Passed")</f>
        <v>NOT Passed</v>
      </c>
      <c r="J27">
        <f>+G26-G27</f>
        <v>1.31377899996005</v>
      </c>
      <c r="M27" s="84" t="s">
        <v>1976</v>
      </c>
    </row>
    <row r="28" spans="1:13">
      <c r="G28" s="370"/>
    </row>
    <row r="29" spans="1:13">
      <c r="A29">
        <v>4</v>
      </c>
      <c r="B29" t="s">
        <v>757</v>
      </c>
      <c r="C29" t="s">
        <v>1445</v>
      </c>
      <c r="G29" s="370">
        <f>+'4'!F37</f>
        <v>394358</v>
      </c>
      <c r="H29" t="s">
        <v>752</v>
      </c>
    </row>
    <row r="30" spans="1:13">
      <c r="B30" t="s">
        <v>757</v>
      </c>
      <c r="C30" t="s">
        <v>1446</v>
      </c>
      <c r="G30" s="370">
        <f>+'4'!F43</f>
        <v>394358</v>
      </c>
      <c r="I30" t="str">
        <f>IF(G29=G30,"Passed","NOT Passed")</f>
        <v>Passed</v>
      </c>
      <c r="J30">
        <f>+G29-G30</f>
        <v>0</v>
      </c>
    </row>
    <row r="31" spans="1:13">
      <c r="G31" s="370"/>
    </row>
    <row r="32" spans="1:13">
      <c r="G32" s="370"/>
    </row>
    <row r="33" spans="1:13">
      <c r="A33">
        <v>5</v>
      </c>
      <c r="B33" t="s">
        <v>757</v>
      </c>
      <c r="C33" t="s">
        <v>1594</v>
      </c>
      <c r="G33" s="370">
        <f>+'4'!D29+'4'!D35</f>
        <v>-211229</v>
      </c>
      <c r="H33" t="s">
        <v>752</v>
      </c>
    </row>
    <row r="34" spans="1:13">
      <c r="B34" t="s">
        <v>791</v>
      </c>
      <c r="C34" t="s">
        <v>1594</v>
      </c>
      <c r="G34" s="370">
        <f>-'57'!U67</f>
        <v>-211229</v>
      </c>
      <c r="I34" t="str">
        <f>IF(G33=G34,"Passed","NOT Passed")</f>
        <v>Passed</v>
      </c>
      <c r="J34">
        <f>+G33-G34</f>
        <v>0</v>
      </c>
    </row>
    <row r="35" spans="1:13">
      <c r="G35" s="370"/>
    </row>
    <row r="36" spans="1:13">
      <c r="A36">
        <v>6</v>
      </c>
      <c r="B36" t="s">
        <v>757</v>
      </c>
      <c r="C36" t="s">
        <v>1447</v>
      </c>
      <c r="G36" s="370">
        <f>+'4'!F29+'4'!F35</f>
        <v>-158473</v>
      </c>
      <c r="H36" t="s">
        <v>752</v>
      </c>
    </row>
    <row r="37" spans="1:13">
      <c r="B37" t="s">
        <v>791</v>
      </c>
      <c r="C37" t="s">
        <v>1447</v>
      </c>
      <c r="G37" s="370">
        <f>-'58'!U67</f>
        <v>-158473</v>
      </c>
      <c r="I37" t="str">
        <f>IF(G36=G37,"Passed","NOT Passed")</f>
        <v>Passed</v>
      </c>
      <c r="J37">
        <f>+G36-G37</f>
        <v>0</v>
      </c>
    </row>
    <row r="38" spans="1:13">
      <c r="G38" s="370"/>
    </row>
    <row r="39" spans="1:13">
      <c r="G39" s="370"/>
    </row>
    <row r="40" spans="1:13" s="146" customFormat="1">
      <c r="A40" s="146">
        <v>7</v>
      </c>
      <c r="B40" s="146" t="s">
        <v>756</v>
      </c>
      <c r="C40" s="41" t="str">
        <f>'30'!A32</f>
        <v>Losses, special payments and irrecoverable debts</v>
      </c>
      <c r="G40" s="146">
        <f>'30'!F32</f>
        <v>2419</v>
      </c>
      <c r="H40" s="146" t="s">
        <v>752</v>
      </c>
      <c r="M40" s="278"/>
    </row>
    <row r="41" spans="1:13" s="146" customFormat="1">
      <c r="B41" s="146" t="s">
        <v>763</v>
      </c>
      <c r="C41" s="374" t="s">
        <v>1595</v>
      </c>
      <c r="G41" s="986">
        <f>'30'!F62</f>
        <v>2419</v>
      </c>
      <c r="I41" s="146" t="str">
        <f>IF(G40=G41,"Passed","NOT Passed")</f>
        <v>Passed</v>
      </c>
      <c r="J41" s="986">
        <f>+G40-G41</f>
        <v>0</v>
      </c>
      <c r="M41" s="278"/>
    </row>
    <row r="42" spans="1:13" s="146" customFormat="1">
      <c r="G42" s="986"/>
      <c r="M42" s="278"/>
    </row>
    <row r="43" spans="1:13" s="146" customFormat="1">
      <c r="A43" s="146">
        <v>8</v>
      </c>
      <c r="B43" s="146" t="s">
        <v>756</v>
      </c>
      <c r="C43" s="41" t="s">
        <v>9</v>
      </c>
      <c r="G43" s="986">
        <f>'30'!H32</f>
        <v>3790</v>
      </c>
      <c r="H43" s="146" t="s">
        <v>752</v>
      </c>
      <c r="M43" s="278"/>
    </row>
    <row r="44" spans="1:13" s="146" customFormat="1">
      <c r="B44" s="146" t="s">
        <v>763</v>
      </c>
      <c r="C44" s="374" t="s">
        <v>1559</v>
      </c>
      <c r="G44" s="986">
        <f>'30'!H62</f>
        <v>3790</v>
      </c>
      <c r="I44" s="146" t="str">
        <f>IF(G43=G44,"Passed","NOT Passed")</f>
        <v>Passed</v>
      </c>
      <c r="J44" s="146">
        <f>+G43-G44</f>
        <v>0</v>
      </c>
      <c r="M44" s="278"/>
    </row>
    <row r="45" spans="1:13" s="146" customFormat="1">
      <c r="G45" s="986"/>
      <c r="M45" s="278"/>
    </row>
    <row r="46" spans="1:13">
      <c r="A46">
        <v>9</v>
      </c>
      <c r="B46" t="s">
        <v>756</v>
      </c>
      <c r="C46" t="s">
        <v>1596</v>
      </c>
      <c r="G46" s="370">
        <f>+'30'!F24+'30'!F22</f>
        <v>34059</v>
      </c>
      <c r="H46" t="s">
        <v>752</v>
      </c>
    </row>
    <row r="47" spans="1:13">
      <c r="B47" t="s">
        <v>759</v>
      </c>
      <c r="C47" t="s">
        <v>760</v>
      </c>
      <c r="G47" s="370">
        <f>+'47'!N37</f>
        <v>1608</v>
      </c>
    </row>
    <row r="48" spans="1:13">
      <c r="B48" t="s">
        <v>761</v>
      </c>
      <c r="C48" t="s">
        <v>762</v>
      </c>
      <c r="G48" s="370">
        <f>+'40'!R43</f>
        <v>32451</v>
      </c>
      <c r="I48" t="str">
        <f>IF(G46=G47+G48,"Passed","NOT Passed")</f>
        <v>Passed</v>
      </c>
      <c r="J48">
        <f>G46-G47-G48</f>
        <v>0</v>
      </c>
    </row>
    <row r="49" spans="1:10">
      <c r="G49" s="370"/>
    </row>
    <row r="50" spans="1:10">
      <c r="A50">
        <v>10</v>
      </c>
      <c r="B50" t="s">
        <v>756</v>
      </c>
      <c r="C50" t="s">
        <v>1448</v>
      </c>
      <c r="G50" s="370">
        <f>+'30'!H22+'30'!H24</f>
        <v>32344</v>
      </c>
      <c r="H50" t="s">
        <v>752</v>
      </c>
    </row>
    <row r="51" spans="1:10">
      <c r="B51" t="s">
        <v>759</v>
      </c>
      <c r="C51" t="s">
        <v>760</v>
      </c>
      <c r="G51" s="370">
        <f>+'48'!N37</f>
        <v>1847</v>
      </c>
    </row>
    <row r="52" spans="1:10">
      <c r="B52" t="s">
        <v>761</v>
      </c>
      <c r="C52" t="s">
        <v>762</v>
      </c>
      <c r="G52" s="370">
        <f>+'41'!R44</f>
        <v>30497</v>
      </c>
      <c r="I52" t="str">
        <f>IF(G50=G51+G52,"Passed","NOT Passed")</f>
        <v>Passed</v>
      </c>
      <c r="J52">
        <f>G50-G51-G52</f>
        <v>0</v>
      </c>
    </row>
    <row r="53" spans="1:10">
      <c r="G53" s="370"/>
    </row>
    <row r="54" spans="1:10">
      <c r="A54">
        <v>11</v>
      </c>
      <c r="B54" t="s">
        <v>763</v>
      </c>
      <c r="C54" t="s">
        <v>764</v>
      </c>
      <c r="G54" s="370">
        <f>'30'!F50+'30'!F51+'30'!F52+'30'!F53</f>
        <v>60295</v>
      </c>
      <c r="H54" t="s">
        <v>752</v>
      </c>
    </row>
    <row r="55" spans="1:10">
      <c r="B55" t="s">
        <v>791</v>
      </c>
      <c r="C55" t="s">
        <v>765</v>
      </c>
      <c r="G55" s="370">
        <f>+'57'!M52+'57'!M53+'57'!M54+'57'!M55</f>
        <v>70909</v>
      </c>
      <c r="H55" t="s">
        <v>754</v>
      </c>
    </row>
    <row r="56" spans="1:10">
      <c r="B56" t="s">
        <v>791</v>
      </c>
      <c r="C56" t="s">
        <v>766</v>
      </c>
      <c r="G56" s="370">
        <f>+'57'!Q52+'57'!Q53+'57'!Q54+'57'!Q55</f>
        <v>-10614</v>
      </c>
    </row>
    <row r="57" spans="1:10">
      <c r="B57" t="s">
        <v>791</v>
      </c>
      <c r="C57" s="146" t="s">
        <v>1233</v>
      </c>
      <c r="G57" s="370">
        <f>'57'!E52+'57'!E53+'57'!E54+'57'!E55</f>
        <v>0</v>
      </c>
      <c r="I57" t="str">
        <f>IF(G54=(G55+G56+G57),"Passed","NOT Passed")</f>
        <v>Passed</v>
      </c>
      <c r="J57" s="370">
        <f>G54-(G55+G56+G57)</f>
        <v>0</v>
      </c>
    </row>
    <row r="58" spans="1:10">
      <c r="G58" s="370"/>
    </row>
    <row r="59" spans="1:10">
      <c r="A59">
        <v>12</v>
      </c>
      <c r="B59" t="s">
        <v>763</v>
      </c>
      <c r="C59" t="s">
        <v>767</v>
      </c>
      <c r="G59" s="370">
        <f>'30'!F54</f>
        <v>1689</v>
      </c>
      <c r="H59" t="s">
        <v>752</v>
      </c>
    </row>
    <row r="60" spans="1:10">
      <c r="B60" t="s">
        <v>791</v>
      </c>
      <c r="C60" t="s">
        <v>768</v>
      </c>
      <c r="G60" s="370">
        <f>+'57'!M56</f>
        <v>2072</v>
      </c>
      <c r="H60" t="s">
        <v>754</v>
      </c>
    </row>
    <row r="61" spans="1:10">
      <c r="B61" t="s">
        <v>791</v>
      </c>
      <c r="C61" t="s">
        <v>769</v>
      </c>
      <c r="G61" s="370">
        <f>+'57'!Q56</f>
        <v>-383</v>
      </c>
      <c r="I61" t="str">
        <f>IF(G59=(G60+G61),"Passed","NOT Passed")</f>
        <v>Passed</v>
      </c>
      <c r="J61">
        <f>G59-(G60+G61)</f>
        <v>0</v>
      </c>
    </row>
    <row r="62" spans="1:10">
      <c r="G62" s="370"/>
    </row>
    <row r="63" spans="1:10">
      <c r="A63">
        <v>13</v>
      </c>
      <c r="B63" t="s">
        <v>763</v>
      </c>
      <c r="C63" t="s">
        <v>770</v>
      </c>
      <c r="G63" s="370">
        <f>'30'!F55</f>
        <v>152</v>
      </c>
      <c r="H63" t="s">
        <v>752</v>
      </c>
    </row>
    <row r="64" spans="1:10">
      <c r="B64" t="s">
        <v>791</v>
      </c>
      <c r="C64" t="s">
        <v>771</v>
      </c>
      <c r="G64" s="370">
        <f>+'57'!M57</f>
        <v>152</v>
      </c>
      <c r="H64" t="s">
        <v>754</v>
      </c>
    </row>
    <row r="65" spans="1:13">
      <c r="B65" t="s">
        <v>791</v>
      </c>
      <c r="C65" t="s">
        <v>772</v>
      </c>
      <c r="G65" s="370">
        <f>+'57'!Q57</f>
        <v>0</v>
      </c>
      <c r="I65" t="str">
        <f>IF(G63=(G64+G65),"Passed","NOT Passed")</f>
        <v>Passed</v>
      </c>
      <c r="J65">
        <f>G63-(G64+G65)</f>
        <v>0</v>
      </c>
    </row>
    <row r="66" spans="1:13">
      <c r="G66" s="370"/>
    </row>
    <row r="67" spans="1:13">
      <c r="A67">
        <v>14</v>
      </c>
      <c r="B67" t="s">
        <v>763</v>
      </c>
      <c r="C67" t="s">
        <v>773</v>
      </c>
      <c r="G67" s="370">
        <f>'30'!F56</f>
        <v>2305</v>
      </c>
      <c r="H67" t="s">
        <v>752</v>
      </c>
    </row>
    <row r="68" spans="1:13">
      <c r="B68" t="s">
        <v>791</v>
      </c>
      <c r="C68" t="s">
        <v>774</v>
      </c>
      <c r="G68" s="370">
        <f>+'57'!M58</f>
        <v>3550</v>
      </c>
      <c r="H68" t="s">
        <v>754</v>
      </c>
    </row>
    <row r="69" spans="1:13">
      <c r="B69" t="s">
        <v>791</v>
      </c>
      <c r="C69" t="s">
        <v>775</v>
      </c>
      <c r="G69" s="370">
        <f>+'57'!Q58</f>
        <v>-1245</v>
      </c>
      <c r="I69" t="str">
        <f>IF(G67=(G68+G69),"Passed","NOT Passed")</f>
        <v>Passed</v>
      </c>
      <c r="J69">
        <f>G67-(G68+G69)</f>
        <v>0</v>
      </c>
    </row>
    <row r="70" spans="1:13">
      <c r="G70" s="370"/>
    </row>
    <row r="71" spans="1:13">
      <c r="A71">
        <v>15</v>
      </c>
      <c r="B71" t="s">
        <v>791</v>
      </c>
      <c r="C71" t="s">
        <v>1449</v>
      </c>
      <c r="G71" s="370">
        <f>+'57'!U67</f>
        <v>211229</v>
      </c>
      <c r="H71" t="s">
        <v>752</v>
      </c>
    </row>
    <row r="72" spans="1:13">
      <c r="B72" t="s">
        <v>791</v>
      </c>
      <c r="C72" t="s">
        <v>1597</v>
      </c>
      <c r="G72" s="370">
        <f>+'57'!U90</f>
        <v>211230</v>
      </c>
      <c r="I72" t="str">
        <f>IF(G71=G72,"Passed","NOT Passed")</f>
        <v>NOT Passed</v>
      </c>
      <c r="J72">
        <f>G71-G72</f>
        <v>-1</v>
      </c>
      <c r="M72" s="84" t="s">
        <v>1976</v>
      </c>
    </row>
    <row r="73" spans="1:13">
      <c r="G73" s="370"/>
    </row>
    <row r="74" spans="1:13">
      <c r="G74" s="370"/>
    </row>
    <row r="75" spans="1:13">
      <c r="A75">
        <v>16</v>
      </c>
      <c r="B75" t="s">
        <v>792</v>
      </c>
      <c r="C75" t="s">
        <v>1598</v>
      </c>
      <c r="G75" s="370">
        <f>+'61'!F23</f>
        <v>12087806</v>
      </c>
      <c r="H75" t="s">
        <v>752</v>
      </c>
    </row>
    <row r="76" spans="1:13">
      <c r="B76" t="s">
        <v>792</v>
      </c>
      <c r="C76" t="s">
        <v>776</v>
      </c>
      <c r="G76" s="370">
        <f>'61'!F108</f>
        <v>12087807</v>
      </c>
      <c r="I76" t="str">
        <f>IF(G75=G76,"Passed","NOT Passed")</f>
        <v>NOT Passed</v>
      </c>
      <c r="J76">
        <f>G75-G76</f>
        <v>-1</v>
      </c>
      <c r="M76" s="84" t="s">
        <v>1976</v>
      </c>
    </row>
    <row r="77" spans="1:13">
      <c r="G77" s="370"/>
    </row>
    <row r="78" spans="1:13">
      <c r="A78">
        <v>17</v>
      </c>
      <c r="B78" t="s">
        <v>777</v>
      </c>
      <c r="C78" t="s">
        <v>1599</v>
      </c>
      <c r="G78" s="370">
        <f>+'5'!B27</f>
        <v>1278416</v>
      </c>
      <c r="H78" t="s">
        <v>752</v>
      </c>
    </row>
    <row r="79" spans="1:13">
      <c r="B79" t="s">
        <v>778</v>
      </c>
      <c r="C79" t="s">
        <v>1599</v>
      </c>
      <c r="G79" s="370">
        <f>+'7'!D27</f>
        <v>1278416</v>
      </c>
      <c r="I79" t="str">
        <f>IF(G78=G79,"Passed","NOT Passed")</f>
        <v>Passed</v>
      </c>
      <c r="J79">
        <f>G78-G79</f>
        <v>0</v>
      </c>
    </row>
    <row r="80" spans="1:13">
      <c r="G80" s="370"/>
    </row>
    <row r="81" spans="1:10">
      <c r="A81">
        <v>18</v>
      </c>
      <c r="B81" t="s">
        <v>777</v>
      </c>
      <c r="C81" t="s">
        <v>1450</v>
      </c>
      <c r="G81" s="370">
        <f>+'6'!B27</f>
        <v>1180716</v>
      </c>
      <c r="H81" t="s">
        <v>752</v>
      </c>
    </row>
    <row r="82" spans="1:10">
      <c r="B82" t="s">
        <v>778</v>
      </c>
      <c r="C82" t="s">
        <v>1450</v>
      </c>
      <c r="G82" s="370">
        <f>+'7'!F27</f>
        <v>1180716</v>
      </c>
      <c r="I82" t="str">
        <f>IF(G81=G82,"Passed","NOT Passed")</f>
        <v>Passed</v>
      </c>
      <c r="J82">
        <f>G81-G82</f>
        <v>0</v>
      </c>
    </row>
    <row r="83" spans="1:10">
      <c r="G83" s="370"/>
    </row>
    <row r="84" spans="1:10">
      <c r="A84">
        <v>19</v>
      </c>
      <c r="B84" t="s">
        <v>750</v>
      </c>
      <c r="C84" t="s">
        <v>1600</v>
      </c>
      <c r="G84" s="370">
        <f>'2'!G20</f>
        <v>1282338</v>
      </c>
      <c r="H84" t="s">
        <v>752</v>
      </c>
    </row>
    <row r="85" spans="1:10">
      <c r="B85" t="s">
        <v>777</v>
      </c>
      <c r="C85" t="s">
        <v>1600</v>
      </c>
      <c r="G85" s="370">
        <f>+'5'!B15</f>
        <v>-1282338</v>
      </c>
      <c r="I85" t="str">
        <f>IF(G84+G85=0,"Passed","NOT Passed")</f>
        <v>Passed</v>
      </c>
      <c r="J85">
        <f>G84+G85</f>
        <v>0</v>
      </c>
    </row>
    <row r="86" spans="1:10">
      <c r="G86" s="370"/>
    </row>
    <row r="87" spans="1:10">
      <c r="A87">
        <v>20</v>
      </c>
      <c r="B87" t="s">
        <v>750</v>
      </c>
      <c r="C87" t="s">
        <v>1451</v>
      </c>
      <c r="G87" s="370">
        <f>'2'!I20</f>
        <v>1165677</v>
      </c>
      <c r="H87" t="s">
        <v>752</v>
      </c>
    </row>
    <row r="88" spans="1:10">
      <c r="B88" t="s">
        <v>777</v>
      </c>
      <c r="C88" t="s">
        <v>1451</v>
      </c>
      <c r="G88" s="370">
        <f>+'6'!B15</f>
        <v>-1165677</v>
      </c>
      <c r="I88" t="str">
        <f>IF(G87+G88=0,"Passed","NOT Passed")</f>
        <v>Passed</v>
      </c>
      <c r="J88">
        <f>G87+G88</f>
        <v>0</v>
      </c>
    </row>
    <row r="89" spans="1:10">
      <c r="G89" s="370"/>
    </row>
    <row r="90" spans="1:10">
      <c r="G90" s="370"/>
    </row>
    <row r="91" spans="1:10">
      <c r="A91">
        <v>21</v>
      </c>
      <c r="B91" t="s">
        <v>793</v>
      </c>
      <c r="C91" t="s">
        <v>779</v>
      </c>
      <c r="G91" s="370">
        <f>+'34'!P16</f>
        <v>788374</v>
      </c>
      <c r="H91" t="s">
        <v>752</v>
      </c>
    </row>
    <row r="92" spans="1:10">
      <c r="B92" t="s">
        <v>793</v>
      </c>
      <c r="C92" t="s">
        <v>780</v>
      </c>
      <c r="G92" s="370">
        <f>+'34'!P21</f>
        <v>788374</v>
      </c>
      <c r="H92" t="s">
        <v>754</v>
      </c>
      <c r="I92" t="str">
        <f>IF(G91=G92,"Passed","NOT Passed")</f>
        <v>Passed</v>
      </c>
      <c r="J92">
        <f>G91-G92</f>
        <v>0</v>
      </c>
    </row>
    <row r="93" spans="1:10">
      <c r="G93" s="370"/>
    </row>
    <row r="94" spans="1:10">
      <c r="A94">
        <v>22</v>
      </c>
      <c r="B94" t="s">
        <v>781</v>
      </c>
      <c r="C94" t="s">
        <v>3</v>
      </c>
      <c r="G94" s="370">
        <f>+'31'!G37</f>
        <v>259</v>
      </c>
      <c r="H94" t="s">
        <v>752</v>
      </c>
    </row>
    <row r="95" spans="1:10">
      <c r="B95" t="s">
        <v>794</v>
      </c>
      <c r="C95" t="s">
        <v>4</v>
      </c>
      <c r="G95" s="370">
        <f>+'67'!C36</f>
        <v>-259</v>
      </c>
      <c r="H95" t="s">
        <v>754</v>
      </c>
      <c r="I95" t="str">
        <f>IF(G94+G95=0,"Passed","NOT Passed")</f>
        <v>Passed</v>
      </c>
      <c r="J95">
        <f>G94+G95</f>
        <v>0</v>
      </c>
    </row>
    <row r="96" spans="1:10">
      <c r="G96" s="370"/>
    </row>
    <row r="97" spans="1:10">
      <c r="A97">
        <v>23</v>
      </c>
      <c r="B97" t="s">
        <v>781</v>
      </c>
      <c r="C97" t="s">
        <v>782</v>
      </c>
      <c r="G97" s="370">
        <f>+'31'!I37</f>
        <v>232</v>
      </c>
      <c r="H97" t="s">
        <v>752</v>
      </c>
    </row>
    <row r="98" spans="1:10">
      <c r="B98" t="s">
        <v>794</v>
      </c>
      <c r="C98" t="s">
        <v>783</v>
      </c>
      <c r="G98" s="370">
        <f>+'67'!E36</f>
        <v>-232</v>
      </c>
      <c r="H98" t="s">
        <v>754</v>
      </c>
      <c r="I98" t="str">
        <f>IF(G97+G98=0,"Passed","NOT Passed")</f>
        <v>Passed</v>
      </c>
      <c r="J98">
        <f>G97+G98</f>
        <v>0</v>
      </c>
    </row>
    <row r="99" spans="1:10">
      <c r="G99" s="370"/>
    </row>
    <row r="100" spans="1:10">
      <c r="A100">
        <v>24</v>
      </c>
      <c r="B100" t="s">
        <v>778</v>
      </c>
      <c r="C100" t="s">
        <v>5</v>
      </c>
      <c r="G100" s="370">
        <f>-'7'!D15-'47'!N21</f>
        <v>48375</v>
      </c>
      <c r="H100" t="s">
        <v>752</v>
      </c>
    </row>
    <row r="101" spans="1:10">
      <c r="B101" t="s">
        <v>761</v>
      </c>
      <c r="C101" t="s">
        <v>784</v>
      </c>
      <c r="G101" s="370">
        <f>+'40'!R18+'40'!R19+'40'!R20</f>
        <v>45010</v>
      </c>
      <c r="H101" t="s">
        <v>754</v>
      </c>
    </row>
    <row r="102" spans="1:10">
      <c r="B102" t="s">
        <v>795</v>
      </c>
      <c r="C102" t="s">
        <v>786</v>
      </c>
      <c r="G102" s="370">
        <f>+'55'!E21-'55'!C21+'55'!E55-'55'!C55</f>
        <v>3624</v>
      </c>
    </row>
    <row r="103" spans="1:10">
      <c r="B103" t="s">
        <v>787</v>
      </c>
      <c r="C103" t="s">
        <v>788</v>
      </c>
      <c r="G103" s="370">
        <f>+'52'!G23-'52'!J23+'52'!G50-'52'!J50</f>
        <v>0</v>
      </c>
    </row>
    <row r="104" spans="1:10">
      <c r="B104" t="s">
        <v>781</v>
      </c>
      <c r="C104" t="s">
        <v>1341</v>
      </c>
      <c r="G104" s="776">
        <f>-('31'!G37+'31'!G38)</f>
        <v>-259</v>
      </c>
      <c r="I104" t="str">
        <f>IF(G100=G101+G102+G103+G104,"Passed","NOT Passed")</f>
        <v>Passed</v>
      </c>
      <c r="J104" s="370">
        <f>G100-G101-G102-G103-G104</f>
        <v>0</v>
      </c>
    </row>
    <row r="105" spans="1:10">
      <c r="G105" s="370"/>
      <c r="J105" s="370"/>
    </row>
    <row r="106" spans="1:10">
      <c r="G106" s="370"/>
    </row>
    <row r="107" spans="1:10">
      <c r="A107">
        <v>25</v>
      </c>
      <c r="B107" t="s">
        <v>756</v>
      </c>
      <c r="C107" t="s">
        <v>6</v>
      </c>
      <c r="G107" s="370">
        <f>+'30'!F22+'44'!R42</f>
        <v>36536</v>
      </c>
      <c r="H107" t="s">
        <v>752</v>
      </c>
    </row>
    <row r="108" spans="1:10">
      <c r="B108" t="s">
        <v>794</v>
      </c>
      <c r="C108" t="s">
        <v>6</v>
      </c>
      <c r="G108" s="370">
        <f>+'67'!C29</f>
        <v>36536</v>
      </c>
      <c r="H108" t="s">
        <v>754</v>
      </c>
      <c r="I108" t="str">
        <f>IF(G107-G108=0,"Passed","NOT Passed")</f>
        <v>Passed</v>
      </c>
      <c r="J108">
        <f>G107-G108</f>
        <v>0</v>
      </c>
    </row>
    <row r="109" spans="1:10">
      <c r="G109" s="370"/>
    </row>
    <row r="110" spans="1:10">
      <c r="A110">
        <v>26</v>
      </c>
      <c r="B110" t="s">
        <v>756</v>
      </c>
      <c r="C110" t="s">
        <v>7</v>
      </c>
      <c r="G110" s="370">
        <f>+'30'!F24</f>
        <v>1608</v>
      </c>
      <c r="H110" t="s">
        <v>752</v>
      </c>
    </row>
    <row r="111" spans="1:10">
      <c r="B111" t="s">
        <v>794</v>
      </c>
      <c r="C111" t="s">
        <v>7</v>
      </c>
      <c r="G111" s="370">
        <f>+'67'!C30</f>
        <v>1608</v>
      </c>
      <c r="H111" t="s">
        <v>754</v>
      </c>
      <c r="I111" t="str">
        <f>IF(G110-G111=0,"Passed","NOT Passed")</f>
        <v>Passed</v>
      </c>
      <c r="J111">
        <f>G110-G111</f>
        <v>0</v>
      </c>
    </row>
    <row r="112" spans="1:10">
      <c r="G112" s="370"/>
    </row>
    <row r="113" spans="1:10">
      <c r="A113">
        <v>27</v>
      </c>
      <c r="B113" t="s">
        <v>756</v>
      </c>
      <c r="C113" t="s">
        <v>8</v>
      </c>
      <c r="G113" s="370">
        <f>+'30'!F25+'30'!F27+'30'!F28+'30'!F29</f>
        <v>12902</v>
      </c>
      <c r="H113" t="s">
        <v>752</v>
      </c>
    </row>
    <row r="114" spans="1:10">
      <c r="B114" t="s">
        <v>794</v>
      </c>
      <c r="C114" t="s">
        <v>8</v>
      </c>
      <c r="G114" s="370">
        <f>+'67'!C32</f>
        <v>12902</v>
      </c>
      <c r="H114" t="s">
        <v>754</v>
      </c>
      <c r="I114" t="str">
        <f>IF(G113-G114=0,"Passed","NOT Passed")</f>
        <v>Passed</v>
      </c>
      <c r="J114">
        <f>G113-G114</f>
        <v>0</v>
      </c>
    </row>
    <row r="115" spans="1:10">
      <c r="G115" s="370"/>
    </row>
    <row r="116" spans="1:10">
      <c r="A116">
        <v>28</v>
      </c>
      <c r="B116" t="s">
        <v>789</v>
      </c>
      <c r="C116" t="s">
        <v>8</v>
      </c>
      <c r="G116" s="370">
        <f>+'30'!H25+'30'!H27+'30'!H28+'30'!H29</f>
        <v>-5690</v>
      </c>
      <c r="H116" t="s">
        <v>752</v>
      </c>
    </row>
    <row r="117" spans="1:10">
      <c r="B117" t="s">
        <v>794</v>
      </c>
      <c r="C117" t="s">
        <v>8</v>
      </c>
      <c r="G117" s="370">
        <f>+'67'!E32</f>
        <v>-5690</v>
      </c>
      <c r="H117" t="s">
        <v>754</v>
      </c>
      <c r="I117" t="str">
        <f>IF(G116-G117=0,"Passed","NOT Passed")</f>
        <v>Passed</v>
      </c>
      <c r="J117">
        <f>G116-G117</f>
        <v>0</v>
      </c>
    </row>
    <row r="118" spans="1:10">
      <c r="G118" s="370"/>
    </row>
    <row r="119" spans="1:10">
      <c r="A119">
        <v>29</v>
      </c>
      <c r="B119" t="s">
        <v>761</v>
      </c>
      <c r="C119" t="s">
        <v>1601</v>
      </c>
      <c r="G119" s="370">
        <f>+'40'!R26</f>
        <v>-170</v>
      </c>
    </row>
    <row r="120" spans="1:10">
      <c r="B120" t="s">
        <v>761</v>
      </c>
      <c r="C120" t="s">
        <v>1601</v>
      </c>
      <c r="G120" s="370">
        <f>+'40'!R41</f>
        <v>0</v>
      </c>
    </row>
    <row r="121" spans="1:10">
      <c r="B121" t="s">
        <v>759</v>
      </c>
      <c r="C121" t="s">
        <v>1602</v>
      </c>
      <c r="G121" s="370">
        <f>+'43'!L7</f>
        <v>170</v>
      </c>
    </row>
    <row r="122" spans="1:10">
      <c r="B122" t="s">
        <v>759</v>
      </c>
      <c r="C122" s="146" t="s">
        <v>243</v>
      </c>
      <c r="G122" s="370">
        <f>'43'!L12</f>
        <v>0</v>
      </c>
      <c r="I122" t="str">
        <f>IF(G121+(G122+G119-G120)=0,"Passed","NOT Passed")</f>
        <v>Passed</v>
      </c>
      <c r="J122" s="370">
        <f>+G119-G120+G121+G122</f>
        <v>0</v>
      </c>
    </row>
    <row r="123" spans="1:10">
      <c r="G123" s="370"/>
    </row>
    <row r="124" spans="1:10">
      <c r="A124">
        <v>30</v>
      </c>
      <c r="B124" t="s">
        <v>761</v>
      </c>
      <c r="C124" t="s">
        <v>1452</v>
      </c>
      <c r="G124" s="370">
        <f>+'41'!R26</f>
        <v>0</v>
      </c>
    </row>
    <row r="125" spans="1:10">
      <c r="B125" t="s">
        <v>761</v>
      </c>
      <c r="C125" t="s">
        <v>1452</v>
      </c>
      <c r="G125" s="370">
        <f>+'41'!R42</f>
        <v>0</v>
      </c>
    </row>
    <row r="126" spans="1:10">
      <c r="B126" t="s">
        <v>759</v>
      </c>
      <c r="C126" t="s">
        <v>1453</v>
      </c>
      <c r="G126" s="370">
        <f>+'43'!L16</f>
        <v>0</v>
      </c>
    </row>
    <row r="127" spans="1:10">
      <c r="B127" t="s">
        <v>759</v>
      </c>
      <c r="C127" s="146" t="s">
        <v>243</v>
      </c>
      <c r="G127" s="370">
        <f>'43'!L21</f>
        <v>0</v>
      </c>
      <c r="I127" t="str">
        <f>IF(G126+(G124-G125+G127)=0,"Passed","NOT Passed")</f>
        <v>Passed</v>
      </c>
      <c r="J127" s="370">
        <f>+G124-G125+G126+G127</f>
        <v>0</v>
      </c>
    </row>
    <row r="128" spans="1:10">
      <c r="G128" s="370"/>
    </row>
    <row r="129" spans="1:13">
      <c r="A129">
        <v>31</v>
      </c>
      <c r="B129" t="s">
        <v>761</v>
      </c>
      <c r="C129" t="s">
        <v>1603</v>
      </c>
      <c r="G129" s="370">
        <f>+'40'!R48</f>
        <v>595357</v>
      </c>
    </row>
    <row r="130" spans="1:13">
      <c r="B130" t="s">
        <v>761</v>
      </c>
      <c r="C130" t="s">
        <v>1604</v>
      </c>
      <c r="G130" s="370">
        <f>+'40'!R57</f>
        <v>595356</v>
      </c>
      <c r="I130" t="str">
        <f>IF(G129-G130=0,"Passed","NOT Passed")</f>
        <v>NOT Passed</v>
      </c>
      <c r="J130">
        <f>G129-G130</f>
        <v>1</v>
      </c>
      <c r="M130" s="84" t="s">
        <v>1976</v>
      </c>
    </row>
    <row r="131" spans="1:13">
      <c r="G131" s="370"/>
    </row>
    <row r="132" spans="1:13">
      <c r="A132">
        <v>32</v>
      </c>
      <c r="B132" t="s">
        <v>761</v>
      </c>
      <c r="C132" t="s">
        <v>1603</v>
      </c>
      <c r="G132" s="370">
        <f>+'40'!R48</f>
        <v>595357</v>
      </c>
    </row>
    <row r="133" spans="1:13">
      <c r="B133" t="s">
        <v>761</v>
      </c>
      <c r="C133" t="s">
        <v>790</v>
      </c>
      <c r="G133" s="370">
        <f>+'40'!R64</f>
        <v>595356</v>
      </c>
      <c r="I133" t="str">
        <f>IF(G132-G133=0,"Passed","NOT Passed")</f>
        <v>NOT Passed</v>
      </c>
      <c r="J133">
        <f>G132-G133</f>
        <v>1</v>
      </c>
      <c r="M133" s="84" t="s">
        <v>1976</v>
      </c>
    </row>
    <row r="134" spans="1:13">
      <c r="G134" s="370"/>
    </row>
    <row r="135" spans="1:13">
      <c r="A135">
        <v>33</v>
      </c>
      <c r="B135" t="s">
        <v>761</v>
      </c>
      <c r="C135" t="s">
        <v>1434</v>
      </c>
      <c r="G135" s="370">
        <f>+'41'!R49</f>
        <v>578411</v>
      </c>
    </row>
    <row r="136" spans="1:13">
      <c r="B136" t="s">
        <v>761</v>
      </c>
      <c r="C136" t="s">
        <v>1454</v>
      </c>
      <c r="G136" s="370">
        <f>+'41'!R58</f>
        <v>578411</v>
      </c>
      <c r="I136" t="str">
        <f>IF(G135-G136=0,"Passed","NOT Passed")</f>
        <v>Passed</v>
      </c>
      <c r="J136">
        <f>G135-G136</f>
        <v>0</v>
      </c>
    </row>
    <row r="137" spans="1:13">
      <c r="G137" s="370"/>
    </row>
    <row r="138" spans="1:13">
      <c r="A138">
        <v>34</v>
      </c>
      <c r="B138" t="s">
        <v>761</v>
      </c>
      <c r="C138" t="s">
        <v>1434</v>
      </c>
      <c r="G138" s="370">
        <f>+'41'!R49</f>
        <v>578411</v>
      </c>
    </row>
    <row r="139" spans="1:13">
      <c r="B139" t="s">
        <v>761</v>
      </c>
      <c r="C139" t="s">
        <v>790</v>
      </c>
      <c r="G139" s="370">
        <f>+'41'!R65</f>
        <v>578411</v>
      </c>
      <c r="I139" t="str">
        <f>IF(G138-G139=0,"Passed","NOT Passed")</f>
        <v>Passed</v>
      </c>
      <c r="J139">
        <f>G138-G139</f>
        <v>0</v>
      </c>
    </row>
    <row r="140" spans="1:13">
      <c r="G140" s="370"/>
    </row>
    <row r="141" spans="1:13">
      <c r="A141">
        <v>35</v>
      </c>
      <c r="B141" t="s">
        <v>756</v>
      </c>
      <c r="C141" t="s">
        <v>9</v>
      </c>
      <c r="G141" s="370">
        <f>+'30'!F32</f>
        <v>2419</v>
      </c>
    </row>
    <row r="142" spans="1:13">
      <c r="B142" t="s">
        <v>763</v>
      </c>
      <c r="C142" t="s">
        <v>9</v>
      </c>
      <c r="G142" s="370">
        <f>+'30'!F62</f>
        <v>2419</v>
      </c>
      <c r="I142" t="str">
        <f>IF(G141-G142=0,"Passed","NOT Passed")</f>
        <v>Passed</v>
      </c>
      <c r="J142">
        <f>G141-G142</f>
        <v>0</v>
      </c>
    </row>
    <row r="143" spans="1:13">
      <c r="G143" s="370"/>
    </row>
    <row r="144" spans="1:13">
      <c r="A144">
        <v>36</v>
      </c>
      <c r="B144" t="s">
        <v>756</v>
      </c>
      <c r="C144" t="s">
        <v>9</v>
      </c>
      <c r="G144" s="370">
        <f>+'30'!H32</f>
        <v>3790</v>
      </c>
    </row>
    <row r="145" spans="1:13">
      <c r="B145" t="s">
        <v>763</v>
      </c>
      <c r="C145" t="s">
        <v>9</v>
      </c>
      <c r="G145" s="370">
        <f>+'30'!H62</f>
        <v>3790</v>
      </c>
      <c r="I145" t="str">
        <f>IF(G144-G145=0,"Passed","NOT Passed")</f>
        <v>Passed</v>
      </c>
      <c r="J145">
        <f>G144-G145</f>
        <v>0</v>
      </c>
    </row>
    <row r="146" spans="1:13">
      <c r="G146" s="370"/>
    </row>
    <row r="147" spans="1:13">
      <c r="A147">
        <v>37</v>
      </c>
      <c r="B147" t="s">
        <v>761</v>
      </c>
      <c r="C147" t="s">
        <v>1605</v>
      </c>
      <c r="G147" s="370">
        <f>+'40'!R25-'40'!R40+'43'!L11+'47'!N18-'47'!N36+'44'!R26-'44'!R40</f>
        <v>-20441</v>
      </c>
    </row>
    <row r="148" spans="1:13">
      <c r="B148" t="s">
        <v>761</v>
      </c>
      <c r="C148" t="s">
        <v>1606</v>
      </c>
      <c r="G148" s="370">
        <f>+'40'!R24-'40'!R39+'43'!L10+'47'!N17-'47'!N35</f>
        <v>7538</v>
      </c>
    </row>
    <row r="149" spans="1:13">
      <c r="B149" t="s">
        <v>794</v>
      </c>
      <c r="C149" t="s">
        <v>1605</v>
      </c>
      <c r="G149" s="370">
        <f>+'67'!C32</f>
        <v>12902</v>
      </c>
      <c r="I149" t="str">
        <f>IF(G147+G148+G149=0,"Passed","NOT Passed")</f>
        <v>NOT Passed</v>
      </c>
      <c r="J149">
        <f>+G147+G148+G149</f>
        <v>-1</v>
      </c>
      <c r="M149" s="84" t="s">
        <v>1976</v>
      </c>
    </row>
    <row r="150" spans="1:13">
      <c r="G150" s="370"/>
    </row>
    <row r="151" spans="1:13">
      <c r="A151">
        <v>38</v>
      </c>
      <c r="B151" t="s">
        <v>761</v>
      </c>
      <c r="C151" t="s">
        <v>1607</v>
      </c>
      <c r="G151" s="370">
        <f>+'40'!R23-'40'!R38+'43'!L8+'47'!N15-'47'!N33+'40'!R16-'40'!R35</f>
        <v>17586</v>
      </c>
    </row>
    <row r="152" spans="1:13">
      <c r="B152" t="s">
        <v>777</v>
      </c>
      <c r="C152" t="s">
        <v>1607</v>
      </c>
      <c r="G152" s="370">
        <f>+'5'!D16+'5'!D18+'5'!D19+'5'!D20</f>
        <v>17585</v>
      </c>
      <c r="I152" t="str">
        <f>IF(G151-G152=0,"Passed","NOT Passed")</f>
        <v>NOT Passed</v>
      </c>
      <c r="J152">
        <f>G151-G152</f>
        <v>1</v>
      </c>
    </row>
    <row r="153" spans="1:13">
      <c r="G153" s="370"/>
    </row>
    <row r="154" spans="1:13">
      <c r="A154">
        <v>39</v>
      </c>
      <c r="B154" t="s">
        <v>761</v>
      </c>
      <c r="C154" t="s">
        <v>1455</v>
      </c>
      <c r="G154" s="370">
        <f>+'41'!R25-'41'!R41+'43'!L20+'48'!N18-'48'!N36</f>
        <v>-10306</v>
      </c>
    </row>
    <row r="155" spans="1:13">
      <c r="B155" t="s">
        <v>761</v>
      </c>
      <c r="C155" t="s">
        <v>1456</v>
      </c>
      <c r="G155" s="370">
        <f>+'41'!R24-'41'!R40+'43'!L19+'48'!N17-'48'!N35</f>
        <v>15996</v>
      </c>
    </row>
    <row r="156" spans="1:13">
      <c r="B156" t="s">
        <v>794</v>
      </c>
      <c r="C156" t="s">
        <v>1455</v>
      </c>
      <c r="G156" s="370">
        <f>+'67'!E32</f>
        <v>-5690</v>
      </c>
      <c r="I156" t="str">
        <f>IF(G154+G155+G156=0,"Passed","NOT Passed")</f>
        <v>Passed</v>
      </c>
      <c r="J156">
        <f>+G154+G155+G156</f>
        <v>0</v>
      </c>
    </row>
    <row r="157" spans="1:13">
      <c r="G157" s="370"/>
    </row>
    <row r="158" spans="1:13">
      <c r="A158">
        <v>40</v>
      </c>
      <c r="B158" t="s">
        <v>761</v>
      </c>
      <c r="C158" t="s">
        <v>1457</v>
      </c>
      <c r="G158" s="370">
        <f>+'41'!R23-'41'!R39+'43'!L17+'48'!N15+'48'!N33+'41'!R16-'41'!R36</f>
        <v>24672</v>
      </c>
    </row>
    <row r="159" spans="1:13">
      <c r="B159" t="s">
        <v>777</v>
      </c>
      <c r="C159" t="s">
        <v>1457</v>
      </c>
      <c r="G159" s="370">
        <f>+'6'!D16+'6'!D18+'6'!D19+'6'!D20</f>
        <v>24674</v>
      </c>
      <c r="I159" t="str">
        <f>IF(G158-G159=0,"Passed","NOT Passed")</f>
        <v>NOT Passed</v>
      </c>
      <c r="J159">
        <f>G158-G159</f>
        <v>-2</v>
      </c>
      <c r="M159" s="84" t="s">
        <v>1976</v>
      </c>
    </row>
    <row r="160" spans="1:13">
      <c r="G160" s="370"/>
    </row>
    <row r="161" spans="1:13">
      <c r="A161">
        <v>41</v>
      </c>
      <c r="B161" t="s">
        <v>785</v>
      </c>
      <c r="C161" t="s">
        <v>1608</v>
      </c>
      <c r="G161" s="370">
        <f>+'55'!C27+'55'!C61+'55'!C28+'55'!C62</f>
        <v>59504</v>
      </c>
    </row>
    <row r="162" spans="1:13">
      <c r="B162" t="s">
        <v>796</v>
      </c>
      <c r="C162" t="s">
        <v>1609</v>
      </c>
      <c r="G162" s="370">
        <f>'64'!D55</f>
        <v>59504</v>
      </c>
      <c r="I162" t="str">
        <f>IF(G161-G162=0,"Passed","NOT Passed")</f>
        <v>Passed</v>
      </c>
      <c r="J162">
        <f>G161-G162</f>
        <v>0</v>
      </c>
    </row>
    <row r="163" spans="1:13">
      <c r="G163" s="370"/>
    </row>
    <row r="164" spans="1:13">
      <c r="A164">
        <v>42</v>
      </c>
      <c r="B164" t="s">
        <v>785</v>
      </c>
      <c r="C164" t="s">
        <v>1459</v>
      </c>
      <c r="G164" s="370">
        <f>+'55'!E27+'55'!E61</f>
        <v>30916</v>
      </c>
    </row>
    <row r="165" spans="1:13">
      <c r="B165" t="s">
        <v>796</v>
      </c>
      <c r="C165" t="s">
        <v>1458</v>
      </c>
      <c r="G165" s="370">
        <f>'64'!D65</f>
        <v>30916</v>
      </c>
      <c r="I165" t="str">
        <f>IF(G164-G165=0,"Passed","NOT Passed")</f>
        <v>Passed</v>
      </c>
      <c r="J165" s="370">
        <f>G164-G165</f>
        <v>0</v>
      </c>
    </row>
    <row r="166" spans="1:13">
      <c r="G166" s="370"/>
    </row>
    <row r="167" spans="1:13">
      <c r="G167" s="370"/>
    </row>
    <row r="168" spans="1:13">
      <c r="G168" s="370"/>
    </row>
    <row r="169" spans="1:13">
      <c r="B169" s="929" t="s">
        <v>1733</v>
      </c>
      <c r="C169" s="929"/>
      <c r="D169" s="929"/>
      <c r="E169" s="929"/>
      <c r="F169" s="146"/>
      <c r="G169" s="986"/>
      <c r="H169" s="146"/>
      <c r="I169" s="146"/>
      <c r="J169" s="146"/>
    </row>
    <row r="170" spans="1:13">
      <c r="B170" s="146"/>
      <c r="C170" s="146"/>
      <c r="D170" s="146"/>
      <c r="E170" s="146"/>
      <c r="F170" s="146"/>
      <c r="G170" s="986"/>
      <c r="H170" s="146"/>
      <c r="I170" s="146"/>
      <c r="J170" s="146"/>
    </row>
    <row r="171" spans="1:13">
      <c r="B171" s="146" t="s">
        <v>1684</v>
      </c>
      <c r="C171" s="146" t="s">
        <v>40</v>
      </c>
      <c r="D171" s="146"/>
      <c r="E171" s="146" t="s">
        <v>1125</v>
      </c>
      <c r="F171" s="146"/>
      <c r="G171" s="986">
        <f>'4'!D21</f>
        <v>2824</v>
      </c>
      <c r="H171" s="146"/>
      <c r="I171" s="146"/>
      <c r="J171" s="146"/>
      <c r="K171" s="512"/>
    </row>
    <row r="172" spans="1:13">
      <c r="B172" s="146" t="s">
        <v>758</v>
      </c>
      <c r="C172" s="146" t="s">
        <v>313</v>
      </c>
      <c r="D172" s="146"/>
      <c r="E172" s="146" t="s">
        <v>1125</v>
      </c>
      <c r="F172" s="146"/>
      <c r="G172" s="986">
        <f>'54'!I44</f>
        <v>2824</v>
      </c>
      <c r="H172" s="146"/>
      <c r="I172" s="146" t="str">
        <f>IF(G171-G172=0,"Passed","NOT Passed")</f>
        <v>Passed</v>
      </c>
      <c r="J172" s="986">
        <f>G171-G172</f>
        <v>0</v>
      </c>
      <c r="K172" s="512"/>
    </row>
    <row r="173" spans="1:13">
      <c r="B173" s="146" t="s">
        <v>1685</v>
      </c>
      <c r="C173" s="146" t="s">
        <v>1621</v>
      </c>
      <c r="D173" s="146"/>
      <c r="E173" s="146" t="s">
        <v>1125</v>
      </c>
      <c r="F173" s="146"/>
      <c r="G173" s="986">
        <f>'7'!D37</f>
        <v>2824.68622100004</v>
      </c>
      <c r="H173" s="146"/>
      <c r="I173" s="146"/>
      <c r="J173" s="146"/>
      <c r="K173" s="512"/>
    </row>
    <row r="174" spans="1:13">
      <c r="B174" s="146" t="s">
        <v>758</v>
      </c>
      <c r="C174" s="146" t="s">
        <v>315</v>
      </c>
      <c r="D174" s="146"/>
      <c r="E174" s="146" t="s">
        <v>1125</v>
      </c>
      <c r="F174" s="146"/>
      <c r="G174" s="986">
        <f>'54'!I47</f>
        <v>2824</v>
      </c>
      <c r="H174" s="146"/>
      <c r="I174" s="146" t="str">
        <f>IF(G173-G174=0,"Passed","NOT Passed")</f>
        <v>NOT Passed</v>
      </c>
      <c r="J174" s="146">
        <f>G173-G174</f>
        <v>0.68622100003995001</v>
      </c>
      <c r="K174" s="512"/>
      <c r="M174" s="84" t="s">
        <v>1976</v>
      </c>
    </row>
    <row r="175" spans="1:13">
      <c r="B175" s="146"/>
      <c r="C175" s="146"/>
      <c r="D175" s="146"/>
      <c r="E175" s="146"/>
      <c r="F175" s="146"/>
      <c r="G175" s="986"/>
      <c r="H175" s="146"/>
      <c r="I175" s="146"/>
      <c r="J175" s="146"/>
      <c r="K175" s="512"/>
    </row>
    <row r="176" spans="1:13">
      <c r="B176" s="146"/>
      <c r="C176" s="146"/>
      <c r="D176" s="146"/>
      <c r="E176" s="146"/>
      <c r="F176" s="146"/>
      <c r="G176" s="986"/>
      <c r="H176" s="146"/>
      <c r="I176" s="146"/>
      <c r="J176" s="146"/>
      <c r="K176" s="512"/>
    </row>
    <row r="177" spans="2:13">
      <c r="B177" s="146" t="s">
        <v>1684</v>
      </c>
      <c r="C177" s="146" t="s">
        <v>40</v>
      </c>
      <c r="D177" s="146"/>
      <c r="E177" s="146" t="s">
        <v>905</v>
      </c>
      <c r="F177" s="146"/>
      <c r="G177" s="986">
        <f>'4'!F21</f>
        <v>2859</v>
      </c>
      <c r="H177" s="146"/>
      <c r="I177" s="146"/>
      <c r="J177" s="146"/>
      <c r="K177" s="512"/>
    </row>
    <row r="178" spans="2:13">
      <c r="B178" s="146" t="s">
        <v>758</v>
      </c>
      <c r="C178" s="146" t="s">
        <v>313</v>
      </c>
      <c r="D178" s="146"/>
      <c r="E178" s="146" t="s">
        <v>905</v>
      </c>
      <c r="F178" s="146"/>
      <c r="G178" s="986">
        <f>'54'!K44</f>
        <v>2859</v>
      </c>
      <c r="H178" s="146"/>
      <c r="I178" s="146" t="str">
        <f>IF(G177-G178=0,"Passed","NOT Passed")</f>
        <v>Passed</v>
      </c>
      <c r="J178" s="986">
        <f>G177-G178</f>
        <v>0</v>
      </c>
      <c r="K178" s="512"/>
    </row>
    <row r="179" spans="2:13">
      <c r="B179" s="146" t="s">
        <v>778</v>
      </c>
      <c r="C179" s="146" t="s">
        <v>1621</v>
      </c>
      <c r="D179" s="146"/>
      <c r="E179" s="146" t="s">
        <v>905</v>
      </c>
      <c r="F179" s="146"/>
      <c r="G179" s="986">
        <f>'54'!K47</f>
        <v>2859</v>
      </c>
      <c r="H179" s="146"/>
      <c r="I179" s="146"/>
      <c r="J179" s="146"/>
      <c r="K179" s="512"/>
    </row>
    <row r="180" spans="2:13" ht="18.75" customHeight="1">
      <c r="B180" s="146" t="s">
        <v>1686</v>
      </c>
      <c r="C180" s="146" t="s">
        <v>315</v>
      </c>
      <c r="D180" s="146"/>
      <c r="E180" s="146" t="s">
        <v>905</v>
      </c>
      <c r="F180" s="146"/>
      <c r="G180" s="986">
        <f>'54'!K47</f>
        <v>2859</v>
      </c>
      <c r="H180" s="146"/>
      <c r="I180" s="146" t="str">
        <f>IF(G179-G180=0,"Passed","NOT Passed")</f>
        <v>Passed</v>
      </c>
      <c r="J180" s="146">
        <f>G179-G180</f>
        <v>0</v>
      </c>
      <c r="K180" s="512"/>
    </row>
    <row r="181" spans="2:13">
      <c r="B181" s="146"/>
      <c r="C181" s="146"/>
      <c r="D181" s="146"/>
      <c r="E181" s="146"/>
      <c r="F181" s="146"/>
      <c r="G181" s="986"/>
      <c r="H181" s="146"/>
      <c r="I181" s="146"/>
      <c r="J181" s="146"/>
      <c r="K181" s="512"/>
    </row>
    <row r="182" spans="2:13">
      <c r="B182" s="146"/>
      <c r="C182" s="146"/>
      <c r="D182" s="146"/>
      <c r="E182" s="146"/>
      <c r="F182" s="146"/>
      <c r="G182" s="986"/>
      <c r="H182" s="146"/>
      <c r="I182" s="146"/>
      <c r="J182" s="146"/>
    </row>
    <row r="183" spans="2:13">
      <c r="B183" s="146"/>
      <c r="C183" s="146"/>
      <c r="D183" s="146"/>
      <c r="E183" s="146"/>
      <c r="F183" s="146"/>
      <c r="G183" s="986"/>
      <c r="H183" s="146"/>
      <c r="I183" s="146"/>
      <c r="J183" s="146"/>
    </row>
    <row r="184" spans="2:13">
      <c r="B184" s="146" t="s">
        <v>789</v>
      </c>
      <c r="C184" s="146" t="s">
        <v>405</v>
      </c>
      <c r="D184" s="146"/>
      <c r="E184" s="146" t="s">
        <v>1125</v>
      </c>
      <c r="F184" s="146"/>
      <c r="G184" s="986">
        <f>'50'!D19+'50'!F19+'50'!H19</f>
        <v>13070</v>
      </c>
      <c r="H184" s="146"/>
      <c r="I184" s="146"/>
      <c r="J184" s="146"/>
    </row>
    <row r="185" spans="2:13">
      <c r="B185" s="146" t="s">
        <v>789</v>
      </c>
      <c r="C185" s="146" t="s">
        <v>406</v>
      </c>
      <c r="D185" s="146"/>
      <c r="E185" s="146" t="s">
        <v>1125</v>
      </c>
      <c r="F185" s="146"/>
      <c r="G185" s="986">
        <f>'50'!D25+'50'!F25+'50'!H25</f>
        <v>13069</v>
      </c>
      <c r="H185" s="146"/>
      <c r="I185" s="146" t="str">
        <f>IF(G184-G185=0,"Passed","NOT Passed")</f>
        <v>NOT Passed</v>
      </c>
      <c r="J185" s="146">
        <f>G184-G185</f>
        <v>1</v>
      </c>
      <c r="M185" s="84" t="s">
        <v>1976</v>
      </c>
    </row>
    <row r="186" spans="2:13">
      <c r="B186" s="146"/>
      <c r="C186" s="146"/>
      <c r="D186" s="146"/>
      <c r="E186" s="146"/>
      <c r="F186" s="146"/>
      <c r="G186" s="986"/>
      <c r="H186" s="146"/>
      <c r="I186" s="146"/>
      <c r="J186" s="146"/>
    </row>
    <row r="187" spans="2:13">
      <c r="B187" s="146" t="s">
        <v>789</v>
      </c>
      <c r="C187" s="146" t="s">
        <v>405</v>
      </c>
      <c r="D187" s="146"/>
      <c r="E187" s="146" t="s">
        <v>905</v>
      </c>
      <c r="F187" s="146"/>
      <c r="G187" s="986">
        <f>'50'!J19+'50'!K19+'50'!M19</f>
        <v>-5690</v>
      </c>
      <c r="H187" s="146"/>
      <c r="I187" s="146"/>
      <c r="J187" s="146"/>
    </row>
    <row r="188" spans="2:13">
      <c r="B188" s="146" t="s">
        <v>789</v>
      </c>
      <c r="C188" s="146" t="s">
        <v>406</v>
      </c>
      <c r="D188" s="146"/>
      <c r="E188" s="146" t="s">
        <v>905</v>
      </c>
      <c r="F188" s="146"/>
      <c r="G188" s="986">
        <f>'50'!J25+'50'!K25+'50'!M25</f>
        <v>-5689</v>
      </c>
      <c r="H188" s="146"/>
      <c r="I188" s="146" t="str">
        <f>IF(G187-G188=0,"Passed","NOT Passed")</f>
        <v>NOT Passed</v>
      </c>
      <c r="J188" s="146">
        <f>G187-G188</f>
        <v>-1</v>
      </c>
      <c r="M188" s="84" t="s">
        <v>1976</v>
      </c>
    </row>
    <row r="189" spans="2:13">
      <c r="B189" s="146"/>
      <c r="C189" s="146"/>
      <c r="D189" s="146"/>
      <c r="E189" s="146"/>
      <c r="F189" s="146"/>
      <c r="G189" s="986"/>
      <c r="H189" s="146"/>
      <c r="I189" s="146"/>
      <c r="J189" s="146"/>
    </row>
    <row r="190" spans="2:13">
      <c r="B190" s="146" t="s">
        <v>1687</v>
      </c>
      <c r="C190" s="146" t="s">
        <v>30</v>
      </c>
      <c r="D190" s="146"/>
      <c r="E190" s="146" t="s">
        <v>1125</v>
      </c>
      <c r="F190" s="146"/>
      <c r="G190" s="986">
        <f>-'3'!F22</f>
        <v>-1264747</v>
      </c>
      <c r="H190" s="146"/>
      <c r="I190" s="146"/>
      <c r="J190" s="146"/>
    </row>
    <row r="191" spans="2:13">
      <c r="B191" s="146" t="s">
        <v>1688</v>
      </c>
      <c r="C191" s="146" t="s">
        <v>1699</v>
      </c>
      <c r="D191" s="146"/>
      <c r="E191" s="146" t="s">
        <v>1125</v>
      </c>
      <c r="F191" s="146"/>
      <c r="G191" s="986">
        <f>'5'!F26</f>
        <v>-1264747</v>
      </c>
      <c r="H191" s="146"/>
      <c r="I191" s="146" t="str">
        <f>IF(G190-G191=0,"Passed","NOT Passed")</f>
        <v>Passed</v>
      </c>
      <c r="J191" s="146">
        <f>G190-G191</f>
        <v>0</v>
      </c>
    </row>
    <row r="192" spans="2:13">
      <c r="B192" s="146"/>
      <c r="C192" s="146"/>
      <c r="D192" s="146"/>
      <c r="E192" s="146"/>
      <c r="F192" s="146"/>
      <c r="G192" s="986"/>
      <c r="H192" s="146"/>
      <c r="I192" s="146"/>
      <c r="J192" s="146"/>
    </row>
    <row r="193" spans="1:13">
      <c r="B193" s="146" t="s">
        <v>1687</v>
      </c>
      <c r="C193" s="146" t="s">
        <v>30</v>
      </c>
      <c r="D193" s="146"/>
      <c r="E193" s="146" t="s">
        <v>905</v>
      </c>
      <c r="F193" s="146"/>
      <c r="G193" s="986">
        <f>-'3'!H22</f>
        <v>-1141003</v>
      </c>
      <c r="H193" s="146"/>
      <c r="I193" s="146"/>
      <c r="J193" s="146"/>
    </row>
    <row r="194" spans="1:13">
      <c r="B194" s="146" t="s">
        <v>1688</v>
      </c>
      <c r="C194" s="146" t="s">
        <v>1698</v>
      </c>
      <c r="D194" s="146"/>
      <c r="E194" s="146" t="s">
        <v>905</v>
      </c>
      <c r="F194" s="146"/>
      <c r="G194" s="986">
        <f>'6'!F26</f>
        <v>-1142686</v>
      </c>
      <c r="H194" s="146"/>
      <c r="I194" s="146" t="str">
        <f>IF(G193-G194=0,"Passed","NOT Passed")</f>
        <v>NOT Passed</v>
      </c>
      <c r="J194" s="146">
        <f>G193-G194</f>
        <v>1683</v>
      </c>
      <c r="M194" s="84" t="s">
        <v>1981</v>
      </c>
    </row>
    <row r="195" spans="1:13">
      <c r="B195" s="146"/>
      <c r="C195" s="146"/>
      <c r="D195" s="146"/>
      <c r="E195" s="146"/>
      <c r="F195" s="146"/>
      <c r="G195" s="986"/>
      <c r="H195" s="146"/>
      <c r="I195" s="146"/>
      <c r="J195" s="146"/>
    </row>
    <row r="196" spans="1:13">
      <c r="A196" s="512"/>
      <c r="B196" s="146" t="s">
        <v>1689</v>
      </c>
      <c r="C196" s="146" t="s">
        <v>1690</v>
      </c>
      <c r="D196" s="146"/>
      <c r="E196" s="1151" t="s">
        <v>1125</v>
      </c>
      <c r="F196" s="146"/>
      <c r="G196" s="986">
        <f>'62'!M16</f>
        <v>30281.22</v>
      </c>
      <c r="H196" s="146"/>
      <c r="I196" s="146"/>
      <c r="J196" s="146"/>
    </row>
    <row r="197" spans="1:13">
      <c r="A197" s="512"/>
      <c r="B197" s="146" t="s">
        <v>795</v>
      </c>
      <c r="C197" s="146" t="s">
        <v>1691</v>
      </c>
      <c r="D197" s="146"/>
      <c r="E197" s="146" t="s">
        <v>1125</v>
      </c>
      <c r="F197" s="146"/>
      <c r="G197" s="986">
        <f>'55'!C25+'55'!C59</f>
        <v>30282</v>
      </c>
      <c r="H197" s="146"/>
      <c r="I197" s="146" t="str">
        <f>IF(G196-G197=0,"Passed","NOT Passed")</f>
        <v>NOT Passed</v>
      </c>
      <c r="J197" s="1151">
        <f>G196-G197</f>
        <v>-0.77999999999883585</v>
      </c>
      <c r="M197" s="84" t="s">
        <v>1976</v>
      </c>
    </row>
    <row r="198" spans="1:13">
      <c r="A198" s="512"/>
      <c r="B198" s="146"/>
      <c r="C198" s="146"/>
      <c r="D198" s="146"/>
      <c r="E198" s="146"/>
      <c r="F198" s="146"/>
      <c r="G198" s="986"/>
      <c r="H198" s="146"/>
      <c r="I198" s="146"/>
      <c r="J198" s="146"/>
    </row>
    <row r="199" spans="1:13">
      <c r="A199" s="512"/>
      <c r="B199" s="146" t="s">
        <v>1689</v>
      </c>
      <c r="C199" s="146" t="s">
        <v>1690</v>
      </c>
      <c r="D199" s="146"/>
      <c r="E199" s="146" t="s">
        <v>905</v>
      </c>
      <c r="F199" s="146"/>
      <c r="G199" s="986">
        <f>'62'!M47</f>
        <v>15655</v>
      </c>
      <c r="H199" s="146"/>
      <c r="I199" s="146"/>
      <c r="J199" s="146"/>
    </row>
    <row r="200" spans="1:13">
      <c r="A200" s="512"/>
      <c r="B200" s="146" t="s">
        <v>795</v>
      </c>
      <c r="C200" s="146" t="s">
        <v>1691</v>
      </c>
      <c r="D200" s="146"/>
      <c r="E200" s="146" t="s">
        <v>905</v>
      </c>
      <c r="F200" s="146"/>
      <c r="G200" s="986">
        <f>'55'!E25+'55'!E59</f>
        <v>15654</v>
      </c>
      <c r="H200" s="146"/>
      <c r="I200" s="146" t="str">
        <f>IF(G199-G200=0,"Passed","NOT Passed")</f>
        <v>NOT Passed</v>
      </c>
      <c r="J200" s="146">
        <f>G199-G200</f>
        <v>1</v>
      </c>
      <c r="M200" s="84" t="s">
        <v>1976</v>
      </c>
    </row>
    <row r="201" spans="1:13">
      <c r="B201" s="146"/>
      <c r="C201" s="146"/>
      <c r="D201" s="146"/>
      <c r="E201" s="146"/>
      <c r="F201" s="146"/>
      <c r="G201" s="986"/>
      <c r="H201" s="146"/>
      <c r="I201" s="146"/>
      <c r="J201" s="146"/>
    </row>
    <row r="202" spans="1:13" ht="15.75">
      <c r="A202" t="s">
        <v>1706</v>
      </c>
      <c r="B202" s="146" t="s">
        <v>792</v>
      </c>
      <c r="C202" s="341" t="s">
        <v>1696</v>
      </c>
      <c r="D202" s="146"/>
      <c r="E202" s="146"/>
      <c r="F202" s="146"/>
      <c r="G202" s="986"/>
      <c r="H202" s="146"/>
      <c r="I202" s="146"/>
      <c r="J202" s="146"/>
    </row>
    <row r="203" spans="1:13">
      <c r="B203" s="146" t="s">
        <v>176</v>
      </c>
      <c r="C203" s="146" t="s">
        <v>1692</v>
      </c>
      <c r="D203" s="146"/>
      <c r="E203" s="146" t="s">
        <v>1125</v>
      </c>
      <c r="F203" s="146"/>
      <c r="G203" s="986">
        <f>'61'!D23</f>
        <v>302</v>
      </c>
      <c r="H203" s="146"/>
      <c r="I203" s="146"/>
      <c r="J203" s="146"/>
    </row>
    <row r="204" spans="1:13">
      <c r="B204" s="146" t="s">
        <v>176</v>
      </c>
      <c r="C204" s="146" t="s">
        <v>1693</v>
      </c>
      <c r="D204" s="146"/>
      <c r="E204" s="146" t="s">
        <v>1125</v>
      </c>
      <c r="F204" s="146"/>
      <c r="G204" s="986">
        <f>'61'!D108</f>
        <v>302</v>
      </c>
      <c r="H204" s="146"/>
      <c r="I204" s="146" t="str">
        <f>IF(G203-G204=0,"Passed","NOT Passed")</f>
        <v>Passed</v>
      </c>
      <c r="J204" s="146">
        <f>G203-G204</f>
        <v>0</v>
      </c>
    </row>
    <row r="205" spans="1:13">
      <c r="B205" s="146" t="s">
        <v>1697</v>
      </c>
      <c r="C205" s="146" t="s">
        <v>1694</v>
      </c>
      <c r="D205" s="146"/>
      <c r="E205" s="146" t="s">
        <v>1125</v>
      </c>
      <c r="F205" s="146"/>
      <c r="G205" s="986">
        <f>'61'!F23</f>
        <v>12087806</v>
      </c>
      <c r="H205" s="146"/>
      <c r="I205" s="146"/>
      <c r="J205" s="146"/>
    </row>
    <row r="206" spans="1:13">
      <c r="B206" s="146" t="s">
        <v>1697</v>
      </c>
      <c r="C206" s="146" t="s">
        <v>1695</v>
      </c>
      <c r="D206" s="146"/>
      <c r="E206" s="146" t="s">
        <v>1125</v>
      </c>
      <c r="F206" s="146"/>
      <c r="G206" s="986">
        <f>'61'!F108</f>
        <v>12087807</v>
      </c>
      <c r="H206" s="146"/>
      <c r="I206" s="146" t="str">
        <f>IF(G205-G206=0,"Passed","NOT Passed")</f>
        <v>NOT Passed</v>
      </c>
      <c r="J206" s="146">
        <f>G205-G206</f>
        <v>-1</v>
      </c>
      <c r="M206" s="84" t="s">
        <v>1976</v>
      </c>
    </row>
    <row r="207" spans="1:13">
      <c r="B207" s="146"/>
      <c r="C207" s="146"/>
      <c r="D207" s="146"/>
      <c r="E207" s="146"/>
      <c r="F207" s="146"/>
      <c r="G207" s="146"/>
      <c r="H207" s="146"/>
      <c r="I207" s="146"/>
      <c r="J207" s="146"/>
    </row>
    <row r="208" spans="1:13">
      <c r="B208" s="146"/>
      <c r="C208" s="146"/>
      <c r="D208" s="146"/>
      <c r="E208" s="146"/>
      <c r="F208" s="146"/>
      <c r="G208" s="146"/>
      <c r="H208" s="146"/>
      <c r="I208" s="146"/>
      <c r="J208" s="146"/>
    </row>
    <row r="209" spans="2:13">
      <c r="B209" s="512" t="s">
        <v>1726</v>
      </c>
    </row>
    <row r="210" spans="2:13">
      <c r="B210" t="str">
        <f>'67'!A3</f>
        <v>27. Movements in working capital</v>
      </c>
      <c r="E210" s="512" t="s">
        <v>1125</v>
      </c>
      <c r="F210" s="172" t="s">
        <v>1730</v>
      </c>
      <c r="G210" s="172" t="s">
        <v>1731</v>
      </c>
    </row>
    <row r="211" spans="2:13">
      <c r="C211" t="str">
        <f>'67'!A7</f>
        <v>(Increase)/decrease in inventories</v>
      </c>
      <c r="E211" s="512" t="s">
        <v>1125</v>
      </c>
      <c r="F211" s="370">
        <f>'Data Sheet'!AF89</f>
        <v>-1549.3137790000001</v>
      </c>
      <c r="G211" s="370">
        <f>'67'!C7</f>
        <v>-1549.3137790000001</v>
      </c>
      <c r="J211">
        <f>F211-G211</f>
        <v>0</v>
      </c>
    </row>
    <row r="212" spans="2:13">
      <c r="C212" t="str">
        <f>'67'!A8</f>
        <v>(Increase)/decrease in trade and other receivables - non-current</v>
      </c>
      <c r="E212" s="512" t="s">
        <v>1125</v>
      </c>
      <c r="F212" s="370">
        <f>'Data Sheet'!AF85+'Data Sheet'!AF86</f>
        <v>-28948</v>
      </c>
      <c r="G212" s="370">
        <f>'67'!C8</f>
        <v>-28948</v>
      </c>
      <c r="J212">
        <f t="shared" ref="J212:J221" si="0">F212-G212</f>
        <v>0</v>
      </c>
    </row>
    <row r="213" spans="2:13">
      <c r="C213" t="str">
        <f>'67'!A9</f>
        <v>(Increase)/decrease in trade and other receivables - current</v>
      </c>
      <c r="E213" s="512" t="s">
        <v>1125</v>
      </c>
      <c r="F213" s="370">
        <f>'Data Sheet'!AF90+'Data Sheet'!AF91</f>
        <v>-23652</v>
      </c>
      <c r="G213" s="370">
        <f>'67'!C9</f>
        <v>-23652</v>
      </c>
      <c r="J213">
        <f t="shared" si="0"/>
        <v>0</v>
      </c>
    </row>
    <row r="214" spans="2:13">
      <c r="C214" t="str">
        <f>'67'!A10</f>
        <v>Increase/(decrease) in trade and other payables - non-current</v>
      </c>
      <c r="E214" s="512" t="s">
        <v>1125</v>
      </c>
      <c r="F214" s="370">
        <f>'Data Sheet'!AF105+'Data Sheet'!AF106</f>
        <v>39674</v>
      </c>
      <c r="G214" s="370">
        <f>'67'!C10</f>
        <v>39674</v>
      </c>
      <c r="J214">
        <f t="shared" si="0"/>
        <v>0</v>
      </c>
    </row>
    <row r="215" spans="2:13">
      <c r="C215" t="str">
        <f>'67'!A11</f>
        <v>Increase/(decrease) in trade and other payables - current</v>
      </c>
      <c r="E215" s="512" t="s">
        <v>1125</v>
      </c>
      <c r="F215" s="370">
        <f>'Data Sheet'!AF98+'Data Sheet'!AF99</f>
        <v>-21251</v>
      </c>
      <c r="G215" s="370">
        <f>'67'!C11</f>
        <v>-21251</v>
      </c>
      <c r="J215">
        <f t="shared" si="0"/>
        <v>0</v>
      </c>
    </row>
    <row r="216" spans="2:13">
      <c r="F216" s="370"/>
      <c r="G216" s="370"/>
    </row>
    <row r="217" spans="2:13">
      <c r="C217" t="str">
        <f>'67'!A14</f>
        <v>Adjustment for accrual movements in fixed assets - creditors</v>
      </c>
      <c r="E217" s="512" t="s">
        <v>1125</v>
      </c>
      <c r="F217" s="370">
        <f>'Data Sheet'!AK2346+'Data Sheet'!AK2379+'Data Sheet'!AK2394+'Data Sheet'!AK2407</f>
        <v>-19046</v>
      </c>
      <c r="G217" s="370">
        <f>'67'!C14</f>
        <v>-19046</v>
      </c>
      <c r="J217">
        <f t="shared" si="0"/>
        <v>0</v>
      </c>
    </row>
    <row r="218" spans="2:13">
      <c r="C218" t="str">
        <f>'67'!A15</f>
        <v>Adjustment for accrual movements in fixed assets - debtors</v>
      </c>
      <c r="E218" s="512" t="s">
        <v>1125</v>
      </c>
      <c r="F218" s="370">
        <f>'Data Sheet'!AK2221+'Data Sheet'!AK2246+'Data Sheet'!AK2282++'Data Sheet'!AK2296</f>
        <v>0</v>
      </c>
      <c r="G218" s="370">
        <f>'67'!C15</f>
        <v>0</v>
      </c>
      <c r="J218">
        <f t="shared" si="0"/>
        <v>0</v>
      </c>
    </row>
    <row r="219" spans="2:13">
      <c r="C219" t="str">
        <f>'67'!A16</f>
        <v>Adjustment for accrual movements in right of use assets - creditors</v>
      </c>
      <c r="E219" s="512" t="s">
        <v>1125</v>
      </c>
      <c r="F219" s="370">
        <f>'Data Sheet'!AK2347+'Data Sheet'!AK2380+'Data Sheet'!AK2395+'Data Sheet'!AK2408</f>
        <v>-14628</v>
      </c>
      <c r="G219" s="370">
        <f>'67'!C16</f>
        <v>-14628</v>
      </c>
      <c r="J219">
        <f t="shared" si="0"/>
        <v>0</v>
      </c>
    </row>
    <row r="220" spans="2:13">
      <c r="C220" t="str">
        <f>'67'!A17</f>
        <v>Adjustment for accrual movements in right of use assets - debtors</v>
      </c>
      <c r="E220" s="512" t="s">
        <v>1125</v>
      </c>
      <c r="F220" s="370">
        <f>'Data Sheet'!AK2222+'Data Sheet'!AK2247+'Data Sheet'!AK2283+'Data Sheet'!AK2297</f>
        <v>0</v>
      </c>
      <c r="G220" s="370">
        <f>'67'!C17</f>
        <v>0</v>
      </c>
      <c r="J220">
        <f t="shared" si="0"/>
        <v>0</v>
      </c>
    </row>
    <row r="221" spans="2:13">
      <c r="G221" s="370">
        <f>'67'!C18</f>
        <v>-6161</v>
      </c>
      <c r="J221">
        <f t="shared" si="0"/>
        <v>6161</v>
      </c>
      <c r="M221" s="84" t="s">
        <v>1982</v>
      </c>
    </row>
    <row r="222" spans="2:13">
      <c r="F222" s="370"/>
      <c r="M222" s="84" t="s">
        <v>1983</v>
      </c>
    </row>
  </sheetData>
  <sheetProtection algorithmName="SHA-512" hashValue="BkPs9oeSxnyIAB07yGCzvg9vut2qXO1G3Cqi9AgIYN3pTjDQGWupCBrTrgnkJOqhNcAfAHVPW/xJokcMk0AgLw==" saltValue="YEFRE89cemWrOkGMxq/uUg==" spinCount="100000" sheet="1" objects="1" scenarios="1"/>
  <customSheetViews>
    <customSheetView guid="{7FD99AA4-5903-494A-9F09-AEC84FBFFB84}" topLeftCell="A41">
      <selection activeCell="G70" sqref="G70"/>
      <pageMargins left="0.70866141732283472" right="0.70866141732283472" top="0.74803149606299213" bottom="0.74803149606299213" header="0.31496062992125984" footer="0.31496062992125984"/>
      <pageSetup paperSize="9" scale="70" orientation="portrait" horizontalDpi="300" verticalDpi="300" r:id="rId1"/>
    </customSheetView>
    <customSheetView guid="{44A2B057-7D30-4594-817B-0DBCD9A92E4A}" topLeftCell="A41">
      <selection activeCell="G70" sqref="G70"/>
      <pageMargins left="0.70866141732283472" right="0.70866141732283472" top="0.74803149606299213" bottom="0.74803149606299213" header="0.31496062992125984" footer="0.31496062992125984"/>
      <pageSetup paperSize="9" scale="70" orientation="portrait" horizontalDpi="300" verticalDpi="300" r:id="rId2"/>
    </customSheetView>
  </customSheetViews>
  <pageMargins left="0.70866141732283472" right="0.70866141732283472" top="0.74803149606299213" bottom="0.74803149606299213" header="0.31496062992125984" footer="0.31496062992125984"/>
  <pageSetup paperSize="9" scale="57" orientation="portrait" r:id="rId3"/>
  <drawing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S89"/>
  <sheetViews>
    <sheetView zoomScale="85" zoomScaleNormal="85" workbookViewId="0">
      <selection activeCell="A24" sqref="A24:C24"/>
    </sheetView>
  </sheetViews>
  <sheetFormatPr defaultRowHeight="15"/>
  <cols>
    <col min="1" max="1" width="25.77734375" customWidth="1"/>
    <col min="2" max="2" width="8.77734375" customWidth="1"/>
    <col min="3" max="3" width="12.109375" customWidth="1"/>
    <col min="4" max="4" width="8.77734375" style="544"/>
    <col min="5" max="5" width="0.77734375" style="544" customWidth="1"/>
    <col min="6" max="6" width="9" style="544" customWidth="1"/>
    <col min="7" max="7" width="0.77734375" style="544" customWidth="1"/>
    <col min="8" max="8" width="9" style="544" customWidth="1"/>
    <col min="9" max="9" width="2.109375" style="544" customWidth="1"/>
    <col min="10" max="11" width="8.77734375" style="554" customWidth="1"/>
    <col min="12" max="12" width="0.77734375" style="544" customWidth="1"/>
    <col min="13" max="13" width="8.77734375" style="554"/>
    <col min="14" max="15" width="9.109375" customWidth="1"/>
  </cols>
  <sheetData>
    <row r="1" spans="1:19" ht="15.75">
      <c r="A1" s="10" t="str">
        <f>+'1'!A1</f>
        <v>SWANSEA BAY UNIVERSITY HEALTH BOARD ANNUAL ACCOUNTS 2023-24</v>
      </c>
      <c r="B1" s="10"/>
      <c r="C1" s="34"/>
      <c r="D1" s="534"/>
      <c r="E1" s="534"/>
      <c r="F1" s="534"/>
      <c r="G1" s="534"/>
      <c r="H1" s="534"/>
      <c r="I1" s="534"/>
      <c r="J1" s="534"/>
      <c r="K1" s="534"/>
      <c r="L1" s="534"/>
      <c r="M1" s="534"/>
      <c r="P1" s="84"/>
      <c r="Q1" s="84"/>
      <c r="R1" s="84"/>
      <c r="S1" s="84"/>
    </row>
    <row r="2" spans="1:19">
      <c r="P2" s="84"/>
      <c r="Q2" s="84"/>
      <c r="R2" s="84"/>
      <c r="S2" s="84"/>
    </row>
    <row r="3" spans="1:19">
      <c r="P3" s="84"/>
      <c r="Q3" s="84"/>
      <c r="R3" s="84"/>
      <c r="S3" s="84"/>
    </row>
    <row r="4" spans="1:19" ht="15.75">
      <c r="A4" s="17" t="s">
        <v>252</v>
      </c>
      <c r="B4" s="17"/>
      <c r="C4" s="2"/>
      <c r="D4" s="43"/>
      <c r="E4" s="43"/>
      <c r="F4" s="43"/>
      <c r="G4" s="43"/>
      <c r="H4" s="43"/>
      <c r="I4" s="43"/>
      <c r="J4" s="43"/>
      <c r="K4" s="43"/>
      <c r="L4" s="43"/>
      <c r="M4" s="43"/>
      <c r="P4" s="84"/>
      <c r="Q4" s="84"/>
      <c r="R4" s="84"/>
      <c r="S4" s="84"/>
    </row>
    <row r="5" spans="1:19" ht="15.75">
      <c r="A5" s="17"/>
      <c r="B5" s="17"/>
      <c r="C5" s="2"/>
      <c r="D5" s="95" t="s">
        <v>1589</v>
      </c>
      <c r="E5" s="95"/>
      <c r="F5" s="95" t="s">
        <v>1589</v>
      </c>
      <c r="G5" s="95"/>
      <c r="H5" s="95" t="s">
        <v>1589</v>
      </c>
      <c r="I5" s="49"/>
      <c r="J5" s="52" t="s">
        <v>1424</v>
      </c>
      <c r="K5" s="52" t="s">
        <v>1424</v>
      </c>
      <c r="L5" s="95"/>
      <c r="M5" s="52" t="s">
        <v>1424</v>
      </c>
      <c r="P5" s="84"/>
      <c r="Q5" s="84"/>
      <c r="R5" s="84"/>
      <c r="S5" s="84"/>
    </row>
    <row r="6" spans="1:19">
      <c r="A6" s="3"/>
      <c r="B6" s="3"/>
      <c r="C6" s="2"/>
      <c r="D6" s="49" t="s">
        <v>401</v>
      </c>
      <c r="E6" s="49"/>
      <c r="F6" s="49" t="s">
        <v>1525</v>
      </c>
      <c r="G6" s="49"/>
      <c r="H6" s="49" t="s">
        <v>402</v>
      </c>
      <c r="I6" s="49"/>
      <c r="J6" s="52" t="s">
        <v>401</v>
      </c>
      <c r="K6" s="52" t="s">
        <v>1525</v>
      </c>
      <c r="L6" s="49"/>
      <c r="M6" s="52" t="s">
        <v>402</v>
      </c>
      <c r="P6" s="84"/>
      <c r="Q6" s="84"/>
      <c r="R6" s="84"/>
      <c r="S6" s="84"/>
    </row>
    <row r="7" spans="1:19">
      <c r="A7" s="2"/>
      <c r="B7" s="2"/>
      <c r="C7" s="2"/>
      <c r="D7" s="49" t="s">
        <v>403</v>
      </c>
      <c r="E7" s="49"/>
      <c r="F7" s="49" t="s">
        <v>1526</v>
      </c>
      <c r="G7" s="49"/>
      <c r="H7" s="49" t="s">
        <v>404</v>
      </c>
      <c r="I7" s="49"/>
      <c r="J7" s="52" t="s">
        <v>403</v>
      </c>
      <c r="K7" s="52" t="s">
        <v>1526</v>
      </c>
      <c r="L7" s="49"/>
      <c r="M7" s="52" t="s">
        <v>404</v>
      </c>
      <c r="P7" s="84"/>
      <c r="Q7" s="84"/>
      <c r="R7" s="84"/>
      <c r="S7" s="84"/>
    </row>
    <row r="8" spans="1:19">
      <c r="A8" s="2"/>
      <c r="B8" s="2"/>
      <c r="C8" s="2"/>
      <c r="D8" s="95" t="s">
        <v>22</v>
      </c>
      <c r="E8" s="95"/>
      <c r="F8" s="95" t="s">
        <v>22</v>
      </c>
      <c r="G8" s="95"/>
      <c r="H8" s="95" t="s">
        <v>22</v>
      </c>
      <c r="I8" s="95"/>
      <c r="J8" s="555" t="s">
        <v>22</v>
      </c>
      <c r="K8" s="555" t="s">
        <v>22</v>
      </c>
      <c r="L8" s="95"/>
      <c r="M8" s="555" t="s">
        <v>22</v>
      </c>
      <c r="P8" s="84"/>
      <c r="Q8" s="84"/>
      <c r="R8" s="84"/>
      <c r="S8" s="84"/>
    </row>
    <row r="9" spans="1:19">
      <c r="A9" s="2"/>
      <c r="B9" s="2"/>
      <c r="C9" s="2"/>
      <c r="D9" s="49"/>
      <c r="E9" s="49"/>
      <c r="F9" s="49"/>
      <c r="G9" s="49"/>
      <c r="H9" s="49"/>
      <c r="I9" s="49"/>
      <c r="J9" s="49"/>
      <c r="K9" s="49"/>
      <c r="L9" s="49"/>
      <c r="M9" s="49"/>
      <c r="P9" s="980" t="s">
        <v>1408</v>
      </c>
      <c r="Q9" s="84"/>
      <c r="R9" s="84"/>
      <c r="S9" s="84"/>
    </row>
    <row r="10" spans="1:19">
      <c r="A10" s="2" t="s">
        <v>253</v>
      </c>
      <c r="B10" s="2"/>
      <c r="C10" s="2"/>
      <c r="D10" s="52"/>
      <c r="E10" s="52"/>
      <c r="F10" s="52"/>
      <c r="G10" s="52"/>
      <c r="H10" s="52"/>
      <c r="I10" s="52"/>
      <c r="J10" s="52"/>
      <c r="K10" s="52"/>
      <c r="L10" s="52"/>
      <c r="M10" s="52"/>
      <c r="P10" s="980"/>
      <c r="Q10" s="84"/>
      <c r="R10" s="84"/>
      <c r="S10" s="84"/>
    </row>
    <row r="11" spans="1:19">
      <c r="A11" s="2" t="s">
        <v>254</v>
      </c>
      <c r="B11" s="2"/>
      <c r="C11" s="2"/>
      <c r="D11" s="29">
        <v>0</v>
      </c>
      <c r="E11" s="220"/>
      <c r="F11" s="29">
        <v>0</v>
      </c>
      <c r="G11" s="220"/>
      <c r="H11" s="29">
        <v>0</v>
      </c>
      <c r="I11" s="220"/>
      <c r="J11" s="52">
        <f>'Data Sheet'!N2121</f>
        <v>0</v>
      </c>
      <c r="K11" s="52">
        <f>'Data Sheet'!N2136</f>
        <v>0</v>
      </c>
      <c r="L11" s="220"/>
      <c r="M11" s="52">
        <f>'Data Sheet'!N2151</f>
        <v>0</v>
      </c>
      <c r="P11" s="980"/>
      <c r="Q11" s="84"/>
      <c r="R11" s="84"/>
      <c r="S11" s="84"/>
    </row>
    <row r="12" spans="1:19">
      <c r="A12" s="2" t="s">
        <v>255</v>
      </c>
      <c r="B12" s="2"/>
      <c r="C12" s="2"/>
      <c r="D12" s="29">
        <v>4</v>
      </c>
      <c r="E12" s="220"/>
      <c r="F12" s="29">
        <v>0</v>
      </c>
      <c r="G12" s="220"/>
      <c r="H12" s="29">
        <v>1244</v>
      </c>
      <c r="I12" s="220"/>
      <c r="J12" s="52">
        <f>'Data Sheet'!N2122</f>
        <v>153</v>
      </c>
      <c r="K12" s="52">
        <f>'Data Sheet'!N2137</f>
        <v>0</v>
      </c>
      <c r="L12" s="220"/>
      <c r="M12" s="52">
        <f>'Data Sheet'!N2152</f>
        <v>0</v>
      </c>
      <c r="P12" s="84"/>
      <c r="Q12" s="84"/>
      <c r="R12" s="84"/>
      <c r="S12" s="84"/>
    </row>
    <row r="13" spans="1:19">
      <c r="A13" s="2" t="s">
        <v>256</v>
      </c>
      <c r="B13" s="2"/>
      <c r="C13" s="2"/>
      <c r="D13" s="29">
        <v>0</v>
      </c>
      <c r="E13" s="220"/>
      <c r="F13" s="29">
        <v>0</v>
      </c>
      <c r="G13" s="220"/>
      <c r="H13" s="29">
        <v>0</v>
      </c>
      <c r="I13" s="220"/>
      <c r="J13" s="52">
        <f>'Data Sheet'!N2123</f>
        <v>0</v>
      </c>
      <c r="K13" s="52">
        <f>'Data Sheet'!N2138</f>
        <v>0</v>
      </c>
      <c r="L13" s="220"/>
      <c r="M13" s="52">
        <f>'Data Sheet'!N2153</f>
        <v>0</v>
      </c>
      <c r="P13" s="84"/>
      <c r="Q13" s="84"/>
      <c r="R13" s="84"/>
      <c r="S13" s="84"/>
    </row>
    <row r="14" spans="1:19">
      <c r="A14" s="2" t="s">
        <v>257</v>
      </c>
      <c r="B14" s="2"/>
      <c r="C14" s="2"/>
      <c r="D14" s="29">
        <v>0</v>
      </c>
      <c r="E14" s="220"/>
      <c r="F14" s="29">
        <v>0</v>
      </c>
      <c r="G14" s="220"/>
      <c r="H14" s="29">
        <v>0</v>
      </c>
      <c r="I14" s="220"/>
      <c r="J14" s="52">
        <f>'Data Sheet'!N2124</f>
        <v>0</v>
      </c>
      <c r="K14" s="52">
        <f>'Data Sheet'!N2139</f>
        <v>0</v>
      </c>
      <c r="L14" s="220"/>
      <c r="M14" s="52">
        <f>'Data Sheet'!N2154</f>
        <v>0</v>
      </c>
      <c r="P14" s="84"/>
      <c r="Q14" s="84"/>
      <c r="R14" s="84"/>
      <c r="S14" s="84"/>
    </row>
    <row r="15" spans="1:19">
      <c r="A15" s="2" t="s">
        <v>258</v>
      </c>
      <c r="B15" s="2"/>
      <c r="C15" s="2"/>
      <c r="D15" s="29">
        <v>0</v>
      </c>
      <c r="E15" s="220"/>
      <c r="F15" s="29">
        <v>0</v>
      </c>
      <c r="G15" s="220"/>
      <c r="H15" s="29">
        <v>0</v>
      </c>
      <c r="I15" s="220"/>
      <c r="J15" s="52">
        <f>'Data Sheet'!N2125</f>
        <v>0</v>
      </c>
      <c r="K15" s="52">
        <f>'Data Sheet'!N2140</f>
        <v>0</v>
      </c>
      <c r="L15" s="220"/>
      <c r="M15" s="52">
        <f>'Data Sheet'!N2155</f>
        <v>0</v>
      </c>
      <c r="P15" s="84"/>
      <c r="Q15" s="84"/>
      <c r="R15" s="84"/>
      <c r="S15" s="84"/>
    </row>
    <row r="16" spans="1:19">
      <c r="A16" s="2" t="s">
        <v>259</v>
      </c>
      <c r="B16" s="2"/>
      <c r="C16" s="2"/>
      <c r="D16" s="29">
        <v>191</v>
      </c>
      <c r="E16" s="220"/>
      <c r="F16" s="29">
        <v>0</v>
      </c>
      <c r="G16" s="220"/>
      <c r="H16" s="29">
        <v>0</v>
      </c>
      <c r="I16" s="220"/>
      <c r="J16" s="52">
        <f>'Data Sheet'!N2126</f>
        <v>0</v>
      </c>
      <c r="K16" s="52">
        <f>'Data Sheet'!N2141</f>
        <v>0</v>
      </c>
      <c r="L16" s="220"/>
      <c r="M16" s="52">
        <f>'Data Sheet'!N2156</f>
        <v>0</v>
      </c>
      <c r="P16" s="84"/>
      <c r="Q16" s="84"/>
      <c r="R16" s="84"/>
      <c r="S16" s="84"/>
    </row>
    <row r="17" spans="1:19">
      <c r="A17" s="14" t="s">
        <v>260</v>
      </c>
      <c r="B17" s="14"/>
      <c r="C17" s="2"/>
      <c r="D17" s="29">
        <v>18948</v>
      </c>
      <c r="E17" s="220"/>
      <c r="F17" s="29">
        <v>0</v>
      </c>
      <c r="G17" s="220"/>
      <c r="H17" s="29">
        <v>0</v>
      </c>
      <c r="I17" s="220"/>
      <c r="J17" s="52">
        <f>'Data Sheet'!N2127</f>
        <v>7799</v>
      </c>
      <c r="K17" s="52">
        <f>'Data Sheet'!N2142</f>
        <v>0</v>
      </c>
      <c r="L17" s="220"/>
      <c r="M17" s="52">
        <f>'Data Sheet'!N2157</f>
        <v>0</v>
      </c>
      <c r="P17" s="84"/>
      <c r="Q17" s="84"/>
      <c r="R17" s="84"/>
      <c r="S17" s="84"/>
    </row>
    <row r="18" spans="1:19">
      <c r="A18" s="2" t="s">
        <v>798</v>
      </c>
      <c r="B18" s="2"/>
      <c r="C18" s="2"/>
      <c r="D18" s="29">
        <v>-7317</v>
      </c>
      <c r="E18" s="220"/>
      <c r="F18" s="29">
        <v>0</v>
      </c>
      <c r="G18" s="220"/>
      <c r="H18" s="29">
        <v>0</v>
      </c>
      <c r="I18" s="220"/>
      <c r="J18" s="52">
        <f>'Data Sheet'!N2128</f>
        <v>-13642</v>
      </c>
      <c r="K18" s="52">
        <f>'Data Sheet'!N2143</f>
        <v>0</v>
      </c>
      <c r="L18" s="220"/>
      <c r="M18" s="154">
        <f>'Data Sheet'!N2158</f>
        <v>0</v>
      </c>
      <c r="P18" s="84"/>
      <c r="Q18" s="84"/>
      <c r="R18" s="84"/>
      <c r="S18" s="84"/>
    </row>
    <row r="19" spans="1:19" ht="15.75" thickBot="1">
      <c r="A19" s="3" t="s">
        <v>405</v>
      </c>
      <c r="B19" s="3"/>
      <c r="C19" s="2"/>
      <c r="D19" s="58">
        <f>SUM(D11:D18)</f>
        <v>11826</v>
      </c>
      <c r="E19" s="52"/>
      <c r="F19" s="58">
        <f>SUM(F11:F18)</f>
        <v>0</v>
      </c>
      <c r="G19" s="52"/>
      <c r="H19" s="58">
        <f>SUM(H11:H18)</f>
        <v>1244</v>
      </c>
      <c r="I19" s="52"/>
      <c r="J19" s="59">
        <f>SUM(J11:J18)</f>
        <v>-5690</v>
      </c>
      <c r="K19" s="59">
        <f>'Data Sheet'!N2144</f>
        <v>0</v>
      </c>
      <c r="L19" s="52"/>
      <c r="M19" s="59">
        <f>SUM(M11:M18)</f>
        <v>0</v>
      </c>
      <c r="P19" s="84"/>
      <c r="Q19" s="84"/>
      <c r="R19" s="84"/>
      <c r="S19" s="84"/>
    </row>
    <row r="20" spans="1:19">
      <c r="A20" s="3"/>
      <c r="B20" s="3"/>
      <c r="C20" s="2"/>
      <c r="D20" s="49"/>
      <c r="E20" s="52"/>
      <c r="F20" s="49"/>
      <c r="G20" s="52"/>
      <c r="H20" s="49"/>
      <c r="I20" s="52"/>
      <c r="J20" s="52"/>
      <c r="K20" s="52"/>
      <c r="L20" s="52"/>
      <c r="M20" s="52"/>
      <c r="P20" s="84"/>
      <c r="Q20" s="84"/>
      <c r="R20" s="84"/>
      <c r="S20" s="84"/>
    </row>
    <row r="21" spans="1:19" ht="15.75">
      <c r="A21" s="3" t="s">
        <v>406</v>
      </c>
      <c r="B21" s="3"/>
      <c r="C21" s="2"/>
      <c r="D21" s="545"/>
      <c r="E21" s="556"/>
      <c r="F21" s="557"/>
      <c r="G21" s="556"/>
      <c r="H21" s="557"/>
      <c r="I21" s="556"/>
      <c r="J21" s="125"/>
      <c r="K21" s="125"/>
      <c r="L21" s="556"/>
      <c r="M21" s="125"/>
      <c r="P21" s="84"/>
      <c r="Q21" s="84"/>
      <c r="R21" s="84"/>
      <c r="S21" s="84"/>
    </row>
    <row r="22" spans="1:19">
      <c r="A22" s="2"/>
      <c r="B22" s="2"/>
      <c r="C22" s="2"/>
      <c r="D22" s="111"/>
      <c r="E22" s="43"/>
      <c r="F22" s="143"/>
      <c r="G22" s="43"/>
      <c r="H22" s="143"/>
      <c r="I22" s="43"/>
      <c r="J22" s="43"/>
      <c r="K22" s="43"/>
      <c r="L22" s="43"/>
      <c r="M22" s="43"/>
      <c r="P22" s="84"/>
      <c r="Q22" s="84"/>
      <c r="R22" s="84"/>
      <c r="S22" s="84"/>
    </row>
    <row r="23" spans="1:19">
      <c r="A23" s="77" t="s">
        <v>407</v>
      </c>
      <c r="B23" s="77"/>
      <c r="C23" s="2"/>
      <c r="D23" s="29">
        <v>11659</v>
      </c>
      <c r="E23" s="97"/>
      <c r="F23" s="29">
        <v>0</v>
      </c>
      <c r="G23" s="97"/>
      <c r="H23" s="29">
        <v>1244</v>
      </c>
      <c r="I23" s="97"/>
      <c r="J23" s="52">
        <f>'Data Sheet'!N2131</f>
        <v>-5689</v>
      </c>
      <c r="K23" s="52">
        <f>'Data Sheet'!N2146</f>
        <v>0</v>
      </c>
      <c r="L23" s="97"/>
      <c r="M23" s="43">
        <f>'Data Sheet'!N2161</f>
        <v>0</v>
      </c>
      <c r="P23" s="84"/>
      <c r="Q23" s="84"/>
      <c r="R23" s="84"/>
      <c r="S23" s="84"/>
    </row>
    <row r="24" spans="1:19" ht="31.5" customHeight="1">
      <c r="A24" s="1252" t="s">
        <v>1683</v>
      </c>
      <c r="B24" s="1252"/>
      <c r="C24" s="1252"/>
      <c r="D24" s="29">
        <v>166</v>
      </c>
      <c r="E24" s="97"/>
      <c r="F24" s="29">
        <v>0</v>
      </c>
      <c r="G24" s="97"/>
      <c r="H24" s="29">
        <v>0</v>
      </c>
      <c r="I24" s="97"/>
      <c r="J24" s="52">
        <f>'Data Sheet'!N2132</f>
        <v>0</v>
      </c>
      <c r="K24" s="52">
        <f>'Data Sheet'!N2147</f>
        <v>0</v>
      </c>
      <c r="L24" s="97"/>
      <c r="M24" s="124">
        <f>'Data Sheet'!N2162</f>
        <v>0</v>
      </c>
      <c r="P24" s="84"/>
      <c r="Q24" s="84"/>
      <c r="R24" s="84"/>
      <c r="S24" s="84"/>
    </row>
    <row r="25" spans="1:19" ht="15.75" thickBot="1">
      <c r="A25" s="3" t="s">
        <v>63</v>
      </c>
      <c r="B25" s="2"/>
      <c r="C25" s="2"/>
      <c r="D25" s="137">
        <f>+D24+D23</f>
        <v>11825</v>
      </c>
      <c r="E25" s="43"/>
      <c r="F25" s="137">
        <f>SUM(F23:F24)</f>
        <v>0</v>
      </c>
      <c r="G25" s="43"/>
      <c r="H25" s="137">
        <f>+H24+H23</f>
        <v>1244</v>
      </c>
      <c r="I25" s="43"/>
      <c r="J25" s="59">
        <f>+J24+J23</f>
        <v>-5689</v>
      </c>
      <c r="K25" s="59">
        <f>'Data Sheet'!N2148</f>
        <v>0</v>
      </c>
      <c r="L25" s="43"/>
      <c r="M25" s="136">
        <f>+M24+M23</f>
        <v>0</v>
      </c>
      <c r="P25" s="84"/>
      <c r="Q25" s="84"/>
      <c r="R25" s="84"/>
      <c r="S25" s="84"/>
    </row>
    <row r="26" spans="1:19" hidden="1">
      <c r="A26" s="14"/>
      <c r="B26" s="14"/>
      <c r="C26" s="14"/>
      <c r="D26" s="112"/>
      <c r="E26" s="51"/>
      <c r="F26" s="51"/>
      <c r="G26" s="51"/>
      <c r="H26" s="51"/>
      <c r="I26" s="51"/>
      <c r="J26" s="51"/>
      <c r="K26" s="51"/>
      <c r="L26" s="51"/>
      <c r="M26" s="51"/>
      <c r="P26" s="84"/>
      <c r="Q26" s="84"/>
      <c r="R26" s="84"/>
      <c r="S26" s="84"/>
    </row>
    <row r="27" spans="1:19" hidden="1">
      <c r="A27" s="690" t="s">
        <v>1248</v>
      </c>
      <c r="B27" s="228"/>
      <c r="C27" s="14"/>
      <c r="D27" s="51"/>
      <c r="E27" s="51"/>
      <c r="F27" s="51"/>
      <c r="G27" s="51"/>
      <c r="H27" s="51"/>
      <c r="I27" s="51"/>
      <c r="J27" s="51"/>
      <c r="K27" s="51"/>
      <c r="L27" s="51"/>
      <c r="M27" s="51"/>
      <c r="N27" s="84"/>
      <c r="P27" s="84"/>
      <c r="Q27" s="84"/>
      <c r="R27" s="84"/>
      <c r="S27" s="84"/>
    </row>
    <row r="28" spans="1:19" ht="25.5" hidden="1">
      <c r="A28" s="685" t="s">
        <v>1064</v>
      </c>
      <c r="B28" s="456" t="s">
        <v>1249</v>
      </c>
      <c r="C28" s="456" t="s">
        <v>1257</v>
      </c>
      <c r="D28" s="684" t="s">
        <v>1250</v>
      </c>
      <c r="E28" s="87"/>
      <c r="F28" s="684"/>
      <c r="G28" s="87"/>
      <c r="H28" s="684" t="s">
        <v>1251</v>
      </c>
      <c r="I28" s="684"/>
      <c r="J28" s="684" t="s">
        <v>1252</v>
      </c>
      <c r="K28" s="684"/>
      <c r="L28" s="87"/>
      <c r="M28" s="684" t="s">
        <v>1253</v>
      </c>
      <c r="N28" s="84"/>
      <c r="P28" s="14"/>
      <c r="Q28" s="84"/>
      <c r="R28" s="84"/>
      <c r="S28" s="84"/>
    </row>
    <row r="29" spans="1:19" hidden="1">
      <c r="A29" s="286"/>
      <c r="B29" s="686" t="s">
        <v>22</v>
      </c>
      <c r="C29" s="686" t="s">
        <v>22</v>
      </c>
      <c r="D29" s="686" t="s">
        <v>22</v>
      </c>
      <c r="E29" s="87"/>
      <c r="F29" s="686"/>
      <c r="G29" s="87"/>
      <c r="H29" s="686" t="s">
        <v>22</v>
      </c>
      <c r="I29" s="87"/>
      <c r="J29" s="686" t="s">
        <v>22</v>
      </c>
      <c r="K29" s="686"/>
      <c r="L29" s="87"/>
      <c r="M29" s="686" t="s">
        <v>22</v>
      </c>
      <c r="N29" s="84"/>
      <c r="P29" s="14"/>
      <c r="Q29" s="84"/>
      <c r="R29" s="84"/>
      <c r="S29" s="84"/>
    </row>
    <row r="30" spans="1:19" hidden="1">
      <c r="A30" s="278"/>
      <c r="B30" s="278"/>
      <c r="C30" s="278"/>
      <c r="D30" s="278"/>
      <c r="E30" s="278"/>
      <c r="F30" s="278"/>
      <c r="G30" s="278"/>
      <c r="H30" s="278"/>
      <c r="I30" s="278"/>
      <c r="J30" s="278"/>
      <c r="K30" s="278"/>
      <c r="L30" s="278"/>
      <c r="M30" s="278"/>
      <c r="N30" s="84"/>
      <c r="P30" s="14"/>
      <c r="Q30" s="84"/>
      <c r="R30" s="84"/>
      <c r="S30" s="84"/>
    </row>
    <row r="31" spans="1:19" ht="15.75" hidden="1">
      <c r="A31" s="687"/>
      <c r="B31" s="687"/>
      <c r="C31" s="687"/>
      <c r="D31" s="687"/>
      <c r="E31" s="687"/>
      <c r="F31" s="687"/>
      <c r="G31" s="687"/>
      <c r="H31" s="687"/>
      <c r="I31" s="687"/>
      <c r="J31" s="687"/>
      <c r="K31" s="687"/>
      <c r="L31" s="687"/>
      <c r="M31" s="687"/>
      <c r="N31" s="84"/>
      <c r="P31" s="84"/>
      <c r="Q31" s="84"/>
      <c r="R31" s="84"/>
      <c r="S31" s="84"/>
    </row>
    <row r="32" spans="1:19" s="388" customFormat="1" hidden="1">
      <c r="A32" s="14"/>
      <c r="B32" s="14"/>
      <c r="C32" s="14"/>
      <c r="D32" s="14"/>
      <c r="E32" s="14"/>
      <c r="F32" s="14"/>
      <c r="G32" s="14"/>
      <c r="H32" s="14"/>
      <c r="I32" s="14"/>
      <c r="J32" s="14"/>
      <c r="K32" s="14"/>
      <c r="L32" s="14"/>
      <c r="M32" s="14"/>
      <c r="N32" s="391"/>
      <c r="P32" s="391"/>
      <c r="Q32" s="391"/>
      <c r="R32" s="391"/>
      <c r="S32" s="391"/>
    </row>
    <row r="33" spans="1:19" s="388" customFormat="1" hidden="1">
      <c r="A33" s="14"/>
      <c r="B33" s="14"/>
      <c r="C33" s="278"/>
      <c r="D33" s="562"/>
      <c r="E33" s="87"/>
      <c r="F33" s="87"/>
      <c r="G33" s="87"/>
      <c r="H33" s="87"/>
      <c r="I33" s="87"/>
      <c r="J33" s="87"/>
      <c r="K33" s="87"/>
      <c r="L33" s="87"/>
      <c r="M33" s="87"/>
      <c r="N33" s="391"/>
      <c r="P33" s="391"/>
      <c r="Q33" s="391"/>
      <c r="R33" s="391"/>
      <c r="S33" s="391"/>
    </row>
    <row r="34" spans="1:19" s="388" customFormat="1" hidden="1">
      <c r="A34" s="286"/>
      <c r="B34" s="286"/>
      <c r="C34" s="278"/>
      <c r="D34" s="562"/>
      <c r="E34" s="87"/>
      <c r="F34" s="87"/>
      <c r="G34" s="87"/>
      <c r="H34" s="87"/>
      <c r="I34" s="87"/>
      <c r="J34" s="87"/>
      <c r="K34" s="87"/>
      <c r="L34" s="87"/>
      <c r="M34" s="87"/>
      <c r="N34" s="391"/>
      <c r="P34" s="391"/>
      <c r="Q34" s="391"/>
      <c r="R34" s="391"/>
      <c r="S34" s="391"/>
    </row>
    <row r="35" spans="1:19" s="388" customFormat="1" ht="15.75" hidden="1" thickBot="1">
      <c r="A35" s="685" t="s">
        <v>1254</v>
      </c>
      <c r="B35" s="689">
        <f>SUM(B30:B34)</f>
        <v>0</v>
      </c>
      <c r="C35" s="278"/>
      <c r="D35" s="562"/>
      <c r="E35" s="87"/>
      <c r="F35" s="87"/>
      <c r="G35" s="87"/>
      <c r="H35" s="87"/>
      <c r="I35" s="87"/>
      <c r="J35" s="689">
        <f>SUM(J30:J34)</f>
        <v>0</v>
      </c>
      <c r="K35" s="286"/>
      <c r="L35" s="87"/>
      <c r="M35" s="689">
        <f>SUM(M30:M34)</f>
        <v>0</v>
      </c>
      <c r="N35" s="391"/>
      <c r="P35" s="391"/>
      <c r="Q35" s="391"/>
      <c r="R35" s="391"/>
      <c r="S35" s="391"/>
    </row>
    <row r="36" spans="1:19" s="388" customFormat="1" ht="15.75" hidden="1" thickTop="1">
      <c r="A36" s="286"/>
      <c r="B36" s="286"/>
      <c r="C36" s="278"/>
      <c r="D36" s="562"/>
      <c r="E36" s="87"/>
      <c r="F36" s="87"/>
      <c r="G36" s="87"/>
      <c r="H36" s="87"/>
      <c r="I36" s="87"/>
      <c r="J36" s="87"/>
      <c r="K36" s="87"/>
      <c r="L36" s="87"/>
      <c r="M36" s="87"/>
      <c r="N36" s="391"/>
      <c r="P36" s="391"/>
      <c r="Q36" s="391"/>
      <c r="R36" s="391"/>
      <c r="S36" s="391"/>
    </row>
    <row r="37" spans="1:19" s="388" customFormat="1" hidden="1">
      <c r="A37" s="685" t="s">
        <v>798</v>
      </c>
      <c r="B37" s="286"/>
      <c r="C37" s="278"/>
      <c r="D37" s="562"/>
      <c r="E37" s="87"/>
      <c r="F37" s="87"/>
      <c r="G37" s="87"/>
      <c r="H37" s="87"/>
      <c r="I37" s="87"/>
      <c r="J37" s="87"/>
      <c r="K37" s="87"/>
      <c r="L37" s="87"/>
      <c r="M37" s="87"/>
      <c r="N37" s="391"/>
      <c r="P37" s="391"/>
      <c r="Q37" s="391"/>
      <c r="R37" s="391"/>
      <c r="S37" s="391"/>
    </row>
    <row r="38" spans="1:19" s="388" customFormat="1" hidden="1">
      <c r="A38" s="286"/>
      <c r="B38" s="286"/>
      <c r="C38" s="278"/>
      <c r="D38" s="562"/>
      <c r="E38" s="87"/>
      <c r="F38" s="87"/>
      <c r="G38" s="87"/>
      <c r="H38" s="87"/>
      <c r="I38" s="87"/>
      <c r="J38" s="87"/>
      <c r="K38" s="87"/>
      <c r="L38" s="87"/>
      <c r="M38" s="87"/>
      <c r="N38" s="391"/>
      <c r="P38" s="391"/>
      <c r="Q38" s="391"/>
      <c r="R38" s="391"/>
      <c r="S38" s="391"/>
    </row>
    <row r="39" spans="1:19" hidden="1">
      <c r="A39" s="14"/>
      <c r="B39" s="14"/>
      <c r="C39" s="278"/>
      <c r="D39" s="562"/>
      <c r="E39" s="87"/>
      <c r="F39" s="688"/>
      <c r="G39" s="87"/>
      <c r="H39" s="688"/>
      <c r="I39" s="87"/>
      <c r="J39" s="87"/>
      <c r="K39" s="87"/>
      <c r="L39" s="87"/>
      <c r="M39" s="87"/>
      <c r="N39" s="84"/>
      <c r="P39" s="84"/>
      <c r="Q39" s="84"/>
      <c r="R39" s="84"/>
      <c r="S39" s="84"/>
    </row>
    <row r="40" spans="1:19" hidden="1">
      <c r="A40" s="286"/>
      <c r="B40" s="286"/>
      <c r="C40" s="278"/>
      <c r="D40" s="562"/>
      <c r="E40" s="562"/>
      <c r="F40" s="112"/>
      <c r="G40" s="562"/>
      <c r="H40" s="112"/>
      <c r="I40" s="87"/>
      <c r="J40" s="87"/>
      <c r="K40" s="87"/>
      <c r="L40" s="562"/>
      <c r="M40" s="87"/>
      <c r="N40" s="84"/>
      <c r="P40" s="84"/>
      <c r="Q40" s="84"/>
      <c r="R40" s="84"/>
      <c r="S40" s="84"/>
    </row>
    <row r="41" spans="1:19" hidden="1">
      <c r="A41" s="278"/>
      <c r="B41" s="278"/>
      <c r="C41" s="278"/>
      <c r="D41" s="562"/>
      <c r="E41" s="562"/>
      <c r="F41" s="562"/>
      <c r="G41" s="562"/>
      <c r="H41" s="562"/>
      <c r="I41" s="87"/>
      <c r="J41" s="87"/>
      <c r="K41" s="87"/>
      <c r="L41" s="562"/>
      <c r="M41" s="87"/>
      <c r="N41" s="84"/>
      <c r="P41" s="84"/>
      <c r="Q41" s="84"/>
      <c r="R41" s="84"/>
      <c r="S41" s="84"/>
    </row>
    <row r="42" spans="1:19" hidden="1">
      <c r="A42" s="278"/>
      <c r="B42" s="278"/>
      <c r="C42" s="278"/>
      <c r="D42" s="562"/>
      <c r="E42" s="562"/>
      <c r="F42" s="562"/>
      <c r="G42" s="562"/>
      <c r="H42" s="562"/>
      <c r="I42" s="87"/>
      <c r="J42" s="87"/>
      <c r="K42" s="87"/>
      <c r="L42" s="562"/>
      <c r="M42" s="87"/>
      <c r="N42" s="84"/>
      <c r="P42" s="84"/>
      <c r="Q42" s="84"/>
      <c r="R42" s="84"/>
      <c r="S42" s="84"/>
    </row>
    <row r="43" spans="1:19" hidden="1">
      <c r="A43" s="278"/>
      <c r="B43" s="278"/>
      <c r="C43" s="278"/>
      <c r="D43" s="562"/>
      <c r="E43" s="562"/>
      <c r="F43" s="562"/>
      <c r="G43" s="562"/>
      <c r="H43" s="562"/>
      <c r="I43" s="87"/>
      <c r="J43" s="87"/>
      <c r="K43" s="87"/>
      <c r="L43" s="562"/>
      <c r="M43" s="87"/>
      <c r="N43" s="84"/>
      <c r="P43" s="84"/>
      <c r="Q43" s="84"/>
      <c r="R43" s="84"/>
      <c r="S43" s="84"/>
    </row>
    <row r="44" spans="1:19" hidden="1">
      <c r="A44" s="14"/>
      <c r="B44" s="14"/>
      <c r="C44" s="14"/>
      <c r="D44" s="87"/>
      <c r="E44" s="87"/>
      <c r="F44" s="87"/>
      <c r="G44" s="87"/>
      <c r="H44" s="87"/>
      <c r="I44" s="87"/>
      <c r="J44" s="87"/>
      <c r="K44" s="87"/>
      <c r="L44" s="87"/>
      <c r="M44" s="87"/>
      <c r="N44" s="84"/>
      <c r="P44" s="84"/>
      <c r="Q44" s="84"/>
      <c r="R44" s="84"/>
      <c r="S44" s="84"/>
    </row>
    <row r="45" spans="1:19" ht="15.75" hidden="1" thickBot="1">
      <c r="A45" s="65" t="s">
        <v>1255</v>
      </c>
      <c r="B45" s="689">
        <f>SUM(B38:B44)</f>
        <v>0</v>
      </c>
      <c r="C45" s="278"/>
      <c r="D45" s="562"/>
      <c r="E45" s="87"/>
      <c r="F45" s="87"/>
      <c r="G45" s="87"/>
      <c r="H45" s="87"/>
      <c r="I45" s="87"/>
      <c r="J45" s="689">
        <f>SUM(J38:J44)</f>
        <v>0</v>
      </c>
      <c r="K45" s="286"/>
      <c r="L45" s="87"/>
      <c r="M45" s="689">
        <f>SUM(M38:M44)</f>
        <v>0</v>
      </c>
      <c r="N45" s="84"/>
      <c r="P45" s="84"/>
      <c r="Q45" s="84"/>
      <c r="R45" s="84"/>
      <c r="S45" s="84"/>
    </row>
    <row r="46" spans="1:19" ht="15.75" hidden="1" thickTop="1">
      <c r="A46" s="14"/>
      <c r="B46" s="14"/>
      <c r="C46" s="14"/>
      <c r="D46" s="87"/>
      <c r="E46" s="87"/>
      <c r="F46" s="87"/>
      <c r="G46" s="87"/>
      <c r="H46" s="87"/>
      <c r="I46" s="87"/>
      <c r="J46" s="87"/>
      <c r="K46" s="87"/>
      <c r="L46" s="87"/>
      <c r="M46" s="87"/>
      <c r="N46" s="84"/>
      <c r="P46" s="84"/>
      <c r="Q46" s="84"/>
      <c r="R46" s="84"/>
      <c r="S46" s="84"/>
    </row>
    <row r="47" spans="1:19" ht="15.75" hidden="1" thickBot="1">
      <c r="A47" s="65" t="s">
        <v>1256</v>
      </c>
      <c r="B47" s="689">
        <f>B35+B45</f>
        <v>0</v>
      </c>
      <c r="C47" s="278"/>
      <c r="D47" s="562"/>
      <c r="E47" s="87"/>
      <c r="F47" s="87"/>
      <c r="G47" s="87"/>
      <c r="H47" s="87"/>
      <c r="I47" s="87"/>
      <c r="J47" s="689">
        <f>J35+J45</f>
        <v>0</v>
      </c>
      <c r="K47" s="286"/>
      <c r="L47" s="87"/>
      <c r="M47" s="689">
        <f>M35+M45</f>
        <v>0</v>
      </c>
      <c r="P47" s="84"/>
      <c r="Q47" s="84"/>
      <c r="R47" s="84"/>
      <c r="S47" s="84"/>
    </row>
    <row r="48" spans="1:19" ht="15.75" hidden="1" thickTop="1">
      <c r="A48" s="14"/>
      <c r="B48" s="14"/>
      <c r="C48" s="14"/>
      <c r="D48" s="87"/>
      <c r="E48" s="87"/>
      <c r="F48" s="87"/>
      <c r="G48" s="87"/>
      <c r="H48" s="87"/>
      <c r="I48" s="87"/>
      <c r="J48" s="87"/>
      <c r="K48" s="87"/>
      <c r="L48" s="87"/>
      <c r="M48" s="87"/>
      <c r="P48" s="84"/>
      <c r="Q48" s="84"/>
      <c r="R48" s="84"/>
      <c r="S48" s="84"/>
    </row>
    <row r="49" spans="1:19" hidden="1">
      <c r="A49" s="14" t="s">
        <v>1267</v>
      </c>
      <c r="B49" s="14"/>
      <c r="C49" s="14"/>
      <c r="D49" s="87"/>
      <c r="E49" s="87"/>
      <c r="F49" s="87"/>
      <c r="G49" s="87"/>
      <c r="H49" s="87"/>
      <c r="I49" s="87"/>
      <c r="J49" s="87"/>
      <c r="K49" s="87"/>
      <c r="L49" s="87"/>
      <c r="M49" s="87"/>
      <c r="P49" s="84"/>
      <c r="Q49" s="84"/>
      <c r="R49" s="84"/>
      <c r="S49" s="84"/>
    </row>
    <row r="50" spans="1:19">
      <c r="A50" s="14"/>
      <c r="B50" s="14"/>
      <c r="C50" s="14"/>
      <c r="D50" s="87"/>
      <c r="E50" s="87"/>
      <c r="F50" s="87"/>
      <c r="G50" s="87"/>
      <c r="H50" s="87"/>
      <c r="I50" s="87"/>
      <c r="J50" s="87"/>
      <c r="K50" s="87"/>
      <c r="L50" s="87"/>
      <c r="M50" s="87"/>
      <c r="P50" s="84"/>
      <c r="Q50" s="84"/>
      <c r="R50" s="84"/>
      <c r="S50" s="84"/>
    </row>
    <row r="51" spans="1:19">
      <c r="A51" s="14"/>
      <c r="B51" s="14"/>
      <c r="C51" s="14"/>
      <c r="D51" s="87"/>
      <c r="E51" s="87"/>
      <c r="F51" s="87"/>
      <c r="G51" s="87"/>
      <c r="H51" s="87"/>
      <c r="I51" s="87"/>
      <c r="J51" s="87"/>
      <c r="K51" s="87"/>
      <c r="L51" s="87"/>
      <c r="M51" s="87"/>
      <c r="P51" s="84"/>
      <c r="Q51" s="84"/>
      <c r="R51" s="84"/>
      <c r="S51" s="84"/>
    </row>
    <row r="52" spans="1:19">
      <c r="A52" s="793"/>
      <c r="B52" s="14"/>
      <c r="C52" s="14"/>
      <c r="D52" s="87"/>
      <c r="E52" s="87"/>
      <c r="F52" s="87"/>
      <c r="G52" s="87"/>
      <c r="H52" s="87"/>
      <c r="I52" s="87"/>
      <c r="J52" s="87"/>
      <c r="K52" s="87"/>
      <c r="L52" s="87"/>
      <c r="M52" s="87"/>
      <c r="P52" s="84"/>
      <c r="Q52" s="84"/>
      <c r="R52" s="84"/>
      <c r="S52" s="84"/>
    </row>
    <row r="53" spans="1:19">
      <c r="A53" s="793"/>
      <c r="B53" s="84"/>
      <c r="C53" s="199"/>
      <c r="D53" s="507"/>
      <c r="E53" s="507"/>
      <c r="F53" s="507"/>
      <c r="G53" s="507"/>
      <c r="H53" s="507"/>
      <c r="I53" s="87"/>
      <c r="J53" s="87"/>
      <c r="K53" s="87"/>
      <c r="L53" s="507"/>
      <c r="M53" s="87"/>
      <c r="P53" s="84"/>
      <c r="Q53" s="84"/>
      <c r="R53" s="84"/>
      <c r="S53" s="84"/>
    </row>
    <row r="54" spans="1:19">
      <c r="A54" s="794"/>
      <c r="B54" s="14"/>
      <c r="C54" s="51"/>
      <c r="D54" s="507"/>
      <c r="E54" s="507"/>
      <c r="F54" s="507"/>
      <c r="G54" s="507"/>
      <c r="H54" s="507"/>
      <c r="I54" s="87"/>
      <c r="J54" s="87"/>
      <c r="K54" s="87"/>
      <c r="L54" s="507"/>
      <c r="M54" s="87"/>
      <c r="P54" s="84"/>
      <c r="Q54" s="84"/>
      <c r="R54" s="84"/>
      <c r="S54" s="84"/>
    </row>
    <row r="55" spans="1:19">
      <c r="A55" s="794"/>
      <c r="B55" s="14"/>
      <c r="C55" s="51"/>
      <c r="D55" s="507"/>
      <c r="E55" s="507"/>
      <c r="F55" s="507"/>
      <c r="G55" s="507"/>
      <c r="H55" s="507"/>
      <c r="I55" s="87"/>
      <c r="J55" s="87"/>
      <c r="K55" s="87"/>
      <c r="L55" s="507"/>
      <c r="M55" s="87"/>
      <c r="P55" s="84"/>
      <c r="Q55" s="84"/>
      <c r="R55" s="84"/>
      <c r="S55" s="84"/>
    </row>
    <row r="56" spans="1:19">
      <c r="A56" s="793"/>
      <c r="B56" s="14"/>
      <c r="C56" s="51"/>
      <c r="D56" s="507"/>
      <c r="E56" s="507"/>
      <c r="F56" s="507"/>
      <c r="G56" s="507"/>
      <c r="H56" s="507"/>
      <c r="I56" s="87"/>
      <c r="J56" s="87"/>
      <c r="K56" s="87"/>
      <c r="L56" s="507"/>
      <c r="M56" s="87"/>
      <c r="P56" s="84"/>
      <c r="Q56" s="84"/>
      <c r="R56" s="84"/>
      <c r="S56" s="84"/>
    </row>
    <row r="57" spans="1:19">
      <c r="A57" s="793"/>
      <c r="B57" s="14"/>
      <c r="C57" s="51"/>
      <c r="D57" s="507"/>
      <c r="E57" s="507"/>
      <c r="F57" s="507"/>
      <c r="G57" s="507"/>
      <c r="H57" s="507"/>
      <c r="I57" s="87"/>
      <c r="J57" s="87"/>
      <c r="K57" s="87"/>
      <c r="L57" s="507"/>
      <c r="M57" s="87"/>
      <c r="P57" s="84"/>
      <c r="Q57" s="84"/>
      <c r="R57" s="84"/>
      <c r="S57" s="84"/>
    </row>
    <row r="58" spans="1:19">
      <c r="A58" s="793"/>
      <c r="B58" s="14"/>
      <c r="C58" s="51"/>
      <c r="D58" s="507"/>
      <c r="E58" s="507"/>
      <c r="F58" s="507"/>
      <c r="G58" s="507"/>
      <c r="H58" s="507"/>
      <c r="I58" s="87"/>
      <c r="J58" s="87"/>
      <c r="K58" s="87"/>
      <c r="L58" s="507"/>
      <c r="M58" s="87"/>
      <c r="P58" s="84"/>
      <c r="Q58" s="84"/>
      <c r="R58" s="84"/>
      <c r="S58" s="84"/>
    </row>
    <row r="59" spans="1:19">
      <c r="A59" s="793"/>
      <c r="B59" s="14"/>
      <c r="C59" s="51"/>
      <c r="D59" s="507"/>
      <c r="E59" s="507"/>
      <c r="F59" s="507"/>
      <c r="G59" s="507"/>
      <c r="H59" s="507"/>
      <c r="I59" s="87"/>
      <c r="J59" s="87"/>
      <c r="K59" s="87"/>
      <c r="L59" s="507"/>
      <c r="M59" s="87"/>
      <c r="P59" s="84"/>
      <c r="Q59" s="84"/>
      <c r="R59" s="84"/>
      <c r="S59" s="84"/>
    </row>
    <row r="60" spans="1:19">
      <c r="A60" s="793"/>
      <c r="B60" s="14"/>
      <c r="C60" s="51"/>
      <c r="D60" s="507"/>
      <c r="E60" s="507"/>
      <c r="F60" s="507"/>
      <c r="G60" s="507"/>
      <c r="H60" s="507"/>
      <c r="I60" s="87"/>
      <c r="J60" s="87"/>
      <c r="K60" s="87"/>
      <c r="L60" s="507"/>
      <c r="M60" s="87"/>
      <c r="P60" s="84"/>
      <c r="Q60" s="84"/>
      <c r="R60" s="84"/>
      <c r="S60" s="84"/>
    </row>
    <row r="61" spans="1:19">
      <c r="A61" s="794"/>
      <c r="B61" s="14"/>
      <c r="C61" s="51"/>
      <c r="D61" s="87"/>
      <c r="E61" s="87"/>
      <c r="F61" s="87"/>
      <c r="G61" s="87"/>
      <c r="H61" s="87"/>
      <c r="I61" s="87"/>
      <c r="J61" s="87"/>
      <c r="K61" s="87"/>
      <c r="L61" s="87"/>
      <c r="M61" s="87"/>
      <c r="P61" s="84"/>
      <c r="Q61" s="84"/>
      <c r="R61" s="84"/>
      <c r="S61" s="84"/>
    </row>
    <row r="62" spans="1:19">
      <c r="A62" s="14"/>
      <c r="B62" s="14"/>
      <c r="C62" s="51"/>
      <c r="D62" s="87"/>
      <c r="E62" s="87"/>
      <c r="F62" s="87"/>
      <c r="G62" s="87"/>
      <c r="H62" s="87"/>
      <c r="I62" s="87"/>
      <c r="J62" s="87"/>
      <c r="K62" s="87"/>
      <c r="L62" s="87"/>
      <c r="M62" s="87"/>
      <c r="P62" s="84"/>
      <c r="Q62" s="84"/>
      <c r="R62" s="84"/>
      <c r="S62" s="84"/>
    </row>
    <row r="63" spans="1:19">
      <c r="A63" s="14"/>
      <c r="B63" s="14"/>
      <c r="C63" s="14"/>
      <c r="D63" s="87"/>
      <c r="E63" s="87"/>
      <c r="F63" s="87"/>
      <c r="G63" s="87"/>
      <c r="H63" s="87"/>
      <c r="I63" s="87"/>
      <c r="J63" s="87"/>
      <c r="K63" s="87"/>
      <c r="L63" s="87"/>
      <c r="M63" s="87"/>
      <c r="P63" s="84"/>
      <c r="Q63" s="84"/>
      <c r="R63" s="84"/>
      <c r="S63" s="84"/>
    </row>
    <row r="64" spans="1:19">
      <c r="A64" s="14"/>
      <c r="B64" s="14"/>
      <c r="C64" s="14"/>
      <c r="D64" s="87"/>
      <c r="E64" s="87"/>
      <c r="F64" s="87"/>
      <c r="G64" s="87"/>
      <c r="H64" s="87"/>
      <c r="I64" s="87"/>
      <c r="J64" s="87"/>
      <c r="K64" s="87"/>
      <c r="L64" s="87"/>
      <c r="M64" s="87"/>
    </row>
    <row r="65" spans="1:13">
      <c r="A65" s="14"/>
      <c r="B65" s="14"/>
      <c r="C65" s="199"/>
      <c r="D65" s="87"/>
      <c r="E65" s="87"/>
      <c r="F65" s="87"/>
      <c r="G65" s="87"/>
      <c r="H65" s="87"/>
      <c r="I65" s="87"/>
      <c r="J65" s="87"/>
      <c r="K65" s="87"/>
      <c r="L65" s="87"/>
      <c r="M65" s="87"/>
    </row>
    <row r="66" spans="1:13">
      <c r="A66" s="14"/>
      <c r="B66" s="14"/>
      <c r="C66" s="14"/>
      <c r="D66" s="87"/>
      <c r="E66" s="87"/>
      <c r="F66" s="87"/>
      <c r="G66" s="87"/>
      <c r="H66" s="87"/>
      <c r="I66" s="87"/>
      <c r="J66" s="87"/>
      <c r="K66" s="87"/>
      <c r="L66" s="87"/>
      <c r="M66" s="87"/>
    </row>
    <row r="67" spans="1:13">
      <c r="A67" s="14"/>
      <c r="B67" s="14"/>
      <c r="C67" s="14"/>
      <c r="D67" s="87"/>
      <c r="E67" s="87"/>
      <c r="F67" s="87"/>
      <c r="G67" s="87"/>
      <c r="H67" s="87"/>
      <c r="I67" s="87"/>
      <c r="J67" s="87"/>
      <c r="K67" s="87"/>
      <c r="L67" s="87"/>
      <c r="M67" s="87"/>
    </row>
    <row r="68" spans="1:13">
      <c r="A68" s="2"/>
      <c r="B68" s="2"/>
      <c r="C68" s="2"/>
      <c r="D68" s="43"/>
      <c r="E68" s="43"/>
      <c r="F68" s="43"/>
      <c r="G68" s="43"/>
      <c r="H68" s="43"/>
      <c r="I68" s="43"/>
      <c r="J68" s="43"/>
      <c r="K68" s="43"/>
      <c r="L68" s="43"/>
      <c r="M68" s="43"/>
    </row>
    <row r="69" spans="1:13">
      <c r="A69" s="2"/>
      <c r="B69" s="2"/>
      <c r="C69" s="2"/>
      <c r="D69" s="43"/>
      <c r="E69" s="43"/>
      <c r="F69" s="43"/>
      <c r="G69" s="43"/>
      <c r="H69" s="43"/>
      <c r="I69" s="43"/>
      <c r="J69" s="43"/>
      <c r="K69" s="43"/>
      <c r="L69" s="43"/>
      <c r="M69" s="43"/>
    </row>
    <row r="70" spans="1:13">
      <c r="A70" s="2"/>
      <c r="B70" s="2"/>
      <c r="C70" s="2"/>
      <c r="D70" s="43"/>
      <c r="E70" s="43"/>
      <c r="F70" s="43"/>
      <c r="G70" s="43"/>
      <c r="H70" s="43"/>
      <c r="I70" s="43"/>
      <c r="J70" s="43"/>
      <c r="K70" s="43"/>
      <c r="L70" s="43"/>
      <c r="M70" s="43"/>
    </row>
    <row r="71" spans="1:13">
      <c r="A71" s="2"/>
      <c r="B71" s="2"/>
      <c r="C71" s="2"/>
      <c r="D71" s="43"/>
      <c r="E71" s="43"/>
      <c r="F71" s="43"/>
      <c r="G71" s="43"/>
      <c r="H71" s="43"/>
      <c r="I71" s="43"/>
      <c r="J71" s="43"/>
      <c r="K71" s="43"/>
      <c r="L71" s="43"/>
      <c r="M71" s="43"/>
    </row>
    <row r="72" spans="1:13">
      <c r="A72" s="2"/>
      <c r="B72" s="2"/>
      <c r="C72" s="2"/>
      <c r="D72" s="43"/>
      <c r="E72" s="43"/>
      <c r="F72" s="43"/>
      <c r="G72" s="43"/>
      <c r="H72" s="43"/>
      <c r="I72" s="43"/>
      <c r="J72" s="43"/>
      <c r="K72" s="43"/>
      <c r="L72" s="43"/>
      <c r="M72" s="43"/>
    </row>
    <row r="73" spans="1:13">
      <c r="A73" s="2"/>
      <c r="B73" s="2"/>
      <c r="C73" s="2"/>
      <c r="D73" s="43"/>
      <c r="E73" s="43"/>
      <c r="F73" s="43"/>
      <c r="G73" s="43"/>
      <c r="H73" s="43"/>
      <c r="I73" s="43"/>
      <c r="J73" s="43"/>
      <c r="K73" s="43"/>
      <c r="L73" s="43"/>
      <c r="M73" s="43"/>
    </row>
    <row r="74" spans="1:13">
      <c r="A74" s="2"/>
      <c r="B74" s="2"/>
      <c r="C74" s="2"/>
      <c r="D74" s="43"/>
      <c r="E74" s="43"/>
      <c r="F74" s="43"/>
      <c r="G74" s="43"/>
      <c r="H74" s="43"/>
      <c r="I74" s="43"/>
      <c r="J74" s="43"/>
      <c r="K74" s="43"/>
      <c r="L74" s="43"/>
      <c r="M74" s="43"/>
    </row>
    <row r="75" spans="1:13">
      <c r="A75" s="2"/>
      <c r="B75" s="2"/>
      <c r="C75" s="2"/>
      <c r="D75" s="43"/>
      <c r="E75" s="43"/>
      <c r="F75" s="43"/>
      <c r="G75" s="43"/>
      <c r="H75" s="43"/>
      <c r="I75" s="43"/>
      <c r="J75" s="43"/>
      <c r="K75" s="43"/>
      <c r="L75" s="43"/>
      <c r="M75" s="43"/>
    </row>
    <row r="76" spans="1:13">
      <c r="A76" s="2"/>
      <c r="B76" s="2"/>
      <c r="C76" s="2"/>
      <c r="D76" s="43"/>
      <c r="E76" s="43"/>
      <c r="F76" s="43"/>
      <c r="G76" s="43"/>
      <c r="H76" s="43"/>
      <c r="I76" s="43"/>
      <c r="J76" s="43"/>
      <c r="K76" s="43"/>
      <c r="L76" s="43"/>
      <c r="M76" s="43"/>
    </row>
    <row r="77" spans="1:13">
      <c r="A77" s="2"/>
      <c r="B77" s="2"/>
      <c r="C77" s="2"/>
      <c r="D77" s="43"/>
      <c r="E77" s="43"/>
      <c r="F77" s="43"/>
      <c r="G77" s="43"/>
      <c r="H77" s="43"/>
      <c r="I77" s="43"/>
      <c r="J77" s="43"/>
      <c r="K77" s="43"/>
      <c r="L77" s="43"/>
      <c r="M77" s="43"/>
    </row>
    <row r="78" spans="1:13">
      <c r="A78" s="2"/>
      <c r="B78" s="2"/>
      <c r="C78" s="2"/>
      <c r="D78" s="43"/>
      <c r="E78" s="43"/>
      <c r="F78" s="43"/>
      <c r="G78" s="43"/>
      <c r="H78" s="43"/>
      <c r="I78" s="43"/>
      <c r="J78" s="43"/>
      <c r="K78" s="43"/>
      <c r="L78" s="43"/>
      <c r="M78" s="43"/>
    </row>
    <row r="79" spans="1:13">
      <c r="A79" s="2"/>
      <c r="B79" s="2"/>
      <c r="C79" s="2"/>
      <c r="D79" s="43"/>
      <c r="E79" s="43"/>
      <c r="F79" s="43"/>
      <c r="G79" s="43"/>
      <c r="H79" s="43"/>
      <c r="I79" s="43"/>
      <c r="J79" s="43"/>
      <c r="K79" s="43"/>
      <c r="L79" s="43"/>
      <c r="M79" s="43"/>
    </row>
    <row r="80" spans="1:13">
      <c r="A80" s="2"/>
      <c r="B80" s="2"/>
      <c r="C80" s="2"/>
      <c r="D80" s="43"/>
      <c r="E80" s="43"/>
      <c r="F80" s="43"/>
      <c r="G80" s="43"/>
      <c r="H80" s="43"/>
      <c r="I80" s="43"/>
      <c r="J80" s="43"/>
      <c r="K80" s="43"/>
      <c r="L80" s="43"/>
      <c r="M80" s="43"/>
    </row>
    <row r="81" spans="1:13">
      <c r="A81" s="2"/>
      <c r="B81" s="2"/>
      <c r="C81" s="2"/>
      <c r="D81" s="43"/>
      <c r="E81" s="43"/>
      <c r="F81" s="43"/>
      <c r="G81" s="43"/>
      <c r="H81" s="43"/>
      <c r="I81" s="43"/>
      <c r="J81" s="43"/>
      <c r="K81" s="43"/>
      <c r="L81" s="43"/>
      <c r="M81" s="43"/>
    </row>
    <row r="82" spans="1:13">
      <c r="A82" s="2"/>
      <c r="B82" s="2"/>
      <c r="C82" s="2"/>
      <c r="D82" s="43"/>
      <c r="E82" s="43"/>
      <c r="F82" s="43"/>
      <c r="G82" s="43"/>
      <c r="H82" s="43"/>
      <c r="I82" s="43"/>
      <c r="J82" s="43"/>
      <c r="K82" s="43"/>
      <c r="L82" s="43"/>
      <c r="M82" s="43"/>
    </row>
    <row r="83" spans="1:13">
      <c r="A83" s="2"/>
      <c r="B83" s="2"/>
      <c r="C83" s="2"/>
      <c r="D83" s="43"/>
      <c r="E83" s="43"/>
      <c r="F83" s="43"/>
      <c r="G83" s="43"/>
      <c r="H83" s="43"/>
      <c r="I83" s="43"/>
      <c r="J83" s="43"/>
      <c r="K83" s="43"/>
      <c r="L83" s="43"/>
      <c r="M83" s="43"/>
    </row>
    <row r="84" spans="1:13">
      <c r="A84" s="2"/>
      <c r="B84" s="2"/>
      <c r="C84" s="2"/>
      <c r="D84" s="43"/>
      <c r="E84" s="43"/>
      <c r="F84" s="43"/>
      <c r="G84" s="43"/>
      <c r="H84" s="43"/>
      <c r="I84" s="43"/>
      <c r="J84" s="43"/>
      <c r="K84" s="43"/>
      <c r="L84" s="43"/>
      <c r="M84" s="43"/>
    </row>
    <row r="85" spans="1:13">
      <c r="A85" s="2"/>
      <c r="B85" s="2"/>
      <c r="C85" s="2"/>
      <c r="D85" s="43"/>
      <c r="E85" s="43"/>
      <c r="F85" s="43"/>
      <c r="G85" s="43"/>
      <c r="H85" s="43"/>
      <c r="I85" s="43"/>
      <c r="J85" s="43"/>
      <c r="K85" s="43"/>
      <c r="L85" s="43"/>
      <c r="M85" s="43"/>
    </row>
    <row r="86" spans="1:13">
      <c r="A86" s="2"/>
      <c r="B86" s="2"/>
      <c r="C86" s="2"/>
      <c r="D86" s="43"/>
      <c r="E86" s="43"/>
      <c r="F86" s="43"/>
      <c r="G86" s="43"/>
      <c r="H86" s="43"/>
      <c r="I86" s="43"/>
      <c r="J86" s="43"/>
      <c r="K86" s="43"/>
      <c r="L86" s="43"/>
      <c r="M86" s="43"/>
    </row>
    <row r="87" spans="1:13">
      <c r="A87" s="2"/>
      <c r="B87" s="2"/>
      <c r="C87" s="2"/>
      <c r="D87" s="43"/>
      <c r="E87" s="43"/>
      <c r="F87" s="43"/>
      <c r="G87" s="43"/>
      <c r="H87" s="43"/>
      <c r="I87" s="43"/>
      <c r="J87" s="43"/>
      <c r="K87" s="43"/>
      <c r="L87" s="43"/>
      <c r="M87" s="43"/>
    </row>
    <row r="88" spans="1:13">
      <c r="A88" s="2"/>
      <c r="B88" s="2"/>
      <c r="C88" s="2"/>
      <c r="D88" s="43"/>
      <c r="E88" s="43"/>
      <c r="F88" s="43"/>
      <c r="G88" s="43"/>
      <c r="H88" s="43"/>
      <c r="I88" s="43"/>
      <c r="J88" s="43"/>
      <c r="K88" s="43"/>
      <c r="L88" s="43"/>
      <c r="M88" s="43"/>
    </row>
    <row r="89" spans="1:13">
      <c r="A89" s="2"/>
      <c r="B89" s="2"/>
      <c r="C89" s="2"/>
      <c r="D89" s="43"/>
      <c r="E89" s="43"/>
      <c r="F89" s="43"/>
      <c r="G89" s="43"/>
      <c r="H89" s="43"/>
      <c r="I89" s="43"/>
      <c r="J89" s="43"/>
      <c r="K89" s="43"/>
      <c r="L89" s="43"/>
      <c r="M89" s="43"/>
    </row>
  </sheetData>
  <sheetProtection algorithmName="SHA-512" hashValue="7SB/uNXjgItwFVZioHPGndiPgNFxPaOavyLnUPV240kesQ+e9Box93HruN1HGMWpJndbna43zIdDycbtjURcvg==" saltValue="RpVQ6MvdfM1H/PcjeobkKA==" spinCount="100000" sheet="1" formatCells="0" formatRows="0"/>
  <customSheetViews>
    <customSheetView guid="{7FD99AA4-5903-494A-9F09-AEC84FBFFB84}" fitToPage="1" topLeftCell="A3">
      <selection activeCell="G25" sqref="G25"/>
      <pageMargins left="0.70866141732283472" right="0.70866141732283472" top="0.74803149606299213" bottom="0.74803149606299213" header="0.31496062992125984" footer="0.31496062992125984"/>
      <pageSetup paperSize="9" scale="84" orientation="portrait" r:id="rId1"/>
      <headerFooter>
        <oddFooter>&amp;C&amp;A</oddFooter>
      </headerFooter>
    </customSheetView>
    <customSheetView guid="{44A2B057-7D30-4594-817B-0DBCD9A92E4A}" fitToPage="1" topLeftCell="A3">
      <selection activeCell="G25" sqref="G25"/>
      <pageMargins left="0.70866141732283472" right="0.70866141732283472" top="0.74803149606299213" bottom="0.74803149606299213" header="0.31496062992125984" footer="0.31496062992125984"/>
      <pageSetup paperSize="9" scale="84" orientation="portrait" r:id="rId2"/>
      <headerFooter>
        <oddFooter>&amp;C&amp;A</oddFooter>
      </headerFooter>
    </customSheetView>
  </customSheetViews>
  <mergeCells count="1">
    <mergeCell ref="A24:C24"/>
  </mergeCells>
  <pageMargins left="0.70866141732283472" right="0.70866141732283472" top="0.74803149606299213" bottom="0.74803149606299213" header="0.31496062992125984" footer="0.31496062992125984"/>
  <pageSetup paperSize="9" scale="59" orientation="portrait" r:id="rId3"/>
  <headerFooter>
    <oddFooter>&amp;C&amp;A</oddFooter>
  </headerFooter>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N67"/>
  <sheetViews>
    <sheetView workbookViewId="0">
      <selection activeCell="F26" sqref="F26"/>
    </sheetView>
  </sheetViews>
  <sheetFormatPr defaultRowHeight="15"/>
  <cols>
    <col min="3" max="3" width="24.5546875" customWidth="1"/>
    <col min="4" max="4" width="8.77734375" customWidth="1"/>
    <col min="5" max="5" width="0.77734375" style="544" customWidth="1"/>
    <col min="6" max="6" width="8.77734375" style="544"/>
    <col min="7" max="7" width="0.77734375" style="544" customWidth="1"/>
    <col min="8" max="8" width="8.77734375" style="554"/>
  </cols>
  <sheetData>
    <row r="1" spans="1:14" ht="15.75">
      <c r="A1" s="10" t="str">
        <f>+'1'!A1</f>
        <v>SWANSEA BAY UNIVERSITY HEALTH BOARD ANNUAL ACCOUNTS 2023-24</v>
      </c>
      <c r="B1" s="34"/>
      <c r="C1" s="34"/>
      <c r="D1" s="34"/>
      <c r="E1" s="534"/>
      <c r="F1" s="534"/>
      <c r="G1" s="534"/>
      <c r="H1" s="534"/>
      <c r="K1" s="84"/>
      <c r="L1" s="84"/>
      <c r="M1" s="84"/>
      <c r="N1" s="84"/>
    </row>
    <row r="2" spans="1:14">
      <c r="K2" s="84"/>
      <c r="L2" s="84"/>
      <c r="M2" s="84"/>
      <c r="N2" s="84"/>
    </row>
    <row r="3" spans="1:14" ht="15.75">
      <c r="A3" s="17" t="s">
        <v>409</v>
      </c>
      <c r="B3" s="15"/>
      <c r="C3" s="15"/>
      <c r="D3" s="15"/>
      <c r="E3" s="558"/>
      <c r="F3" s="558"/>
      <c r="G3" s="558"/>
      <c r="H3" s="53"/>
      <c r="K3" s="84"/>
      <c r="L3" s="84"/>
      <c r="M3" s="84"/>
      <c r="N3" s="84"/>
    </row>
    <row r="4" spans="1:14">
      <c r="A4" s="3"/>
      <c r="B4" s="2"/>
      <c r="C4" s="2"/>
      <c r="D4" s="2"/>
      <c r="E4" s="95"/>
      <c r="F4" s="95" t="s">
        <v>59</v>
      </c>
      <c r="G4" s="95"/>
      <c r="H4" s="555" t="s">
        <v>59</v>
      </c>
      <c r="K4" s="84"/>
      <c r="L4" s="84"/>
      <c r="M4" s="84"/>
      <c r="N4" s="84"/>
    </row>
    <row r="5" spans="1:14">
      <c r="A5" s="3"/>
      <c r="B5" s="2"/>
      <c r="C5" s="2"/>
      <c r="D5" s="2"/>
      <c r="E5" s="677"/>
      <c r="F5" s="677">
        <v>2024</v>
      </c>
      <c r="G5" s="677"/>
      <c r="H5" s="678">
        <v>2023</v>
      </c>
      <c r="K5" s="84"/>
      <c r="L5" s="84"/>
      <c r="M5" s="84"/>
      <c r="N5" s="84"/>
    </row>
    <row r="6" spans="1:14">
      <c r="A6" s="3"/>
      <c r="B6" s="2"/>
      <c r="C6" s="2"/>
      <c r="D6" s="2"/>
      <c r="E6" s="49"/>
      <c r="F6" s="49" t="s">
        <v>22</v>
      </c>
      <c r="G6" s="49"/>
      <c r="H6" s="52" t="s">
        <v>22</v>
      </c>
      <c r="K6" s="84"/>
      <c r="L6" s="84"/>
      <c r="M6" s="84"/>
      <c r="N6" s="84"/>
    </row>
    <row r="7" spans="1:14">
      <c r="A7" s="2" t="s">
        <v>261</v>
      </c>
      <c r="B7" s="2"/>
      <c r="C7" s="2"/>
      <c r="D7" s="2"/>
      <c r="E7" s="29"/>
      <c r="F7" s="29">
        <v>5854.7941600000004</v>
      </c>
      <c r="G7" s="29"/>
      <c r="H7" s="52">
        <f>'Data Sheet'!N2166</f>
        <v>4982</v>
      </c>
      <c r="K7" s="84"/>
      <c r="L7" s="84"/>
      <c r="M7" s="84"/>
      <c r="N7" s="84"/>
    </row>
    <row r="8" spans="1:14">
      <c r="A8" s="2" t="s">
        <v>262</v>
      </c>
      <c r="B8" s="2"/>
      <c r="C8" s="2"/>
      <c r="D8" s="2"/>
      <c r="E8" s="29"/>
      <c r="F8" s="29">
        <v>6014.8851940000004</v>
      </c>
      <c r="G8" s="29"/>
      <c r="H8" s="52">
        <f>'Data Sheet'!N2167</f>
        <v>5275</v>
      </c>
      <c r="K8" s="84"/>
      <c r="L8" s="84"/>
      <c r="M8" s="84"/>
      <c r="N8" s="84"/>
    </row>
    <row r="9" spans="1:14">
      <c r="A9" s="2" t="s">
        <v>263</v>
      </c>
      <c r="B9" s="2"/>
      <c r="C9" s="2"/>
      <c r="D9" s="2"/>
      <c r="E9" s="29"/>
      <c r="F9" s="29">
        <v>393.63442500000002</v>
      </c>
      <c r="G9" s="29"/>
      <c r="H9" s="52">
        <f>'Data Sheet'!N2168</f>
        <v>457</v>
      </c>
      <c r="K9" s="84"/>
      <c r="L9" s="84"/>
      <c r="M9" s="84"/>
      <c r="N9" s="84"/>
    </row>
    <row r="10" spans="1:14">
      <c r="A10" s="2" t="s">
        <v>264</v>
      </c>
      <c r="B10" s="2"/>
      <c r="C10" s="2"/>
      <c r="D10" s="2"/>
      <c r="E10" s="29"/>
      <c r="F10" s="29">
        <v>0</v>
      </c>
      <c r="G10" s="29"/>
      <c r="H10" s="52">
        <f>'Data Sheet'!N2169</f>
        <v>0</v>
      </c>
      <c r="K10" s="84"/>
      <c r="L10" s="84"/>
      <c r="M10" s="84"/>
      <c r="N10" s="84"/>
    </row>
    <row r="11" spans="1:14">
      <c r="A11" s="2" t="s">
        <v>115</v>
      </c>
      <c r="B11" s="2"/>
      <c r="C11" s="2"/>
      <c r="D11" s="2"/>
      <c r="E11" s="29"/>
      <c r="F11" s="29">
        <v>0</v>
      </c>
      <c r="G11" s="29"/>
      <c r="H11" s="52">
        <f>'Data Sheet'!N2170</f>
        <v>0</v>
      </c>
      <c r="K11" s="84"/>
      <c r="L11" s="84"/>
      <c r="M11" s="84"/>
      <c r="N11" s="84"/>
    </row>
    <row r="12" spans="1:14" ht="15.75" thickBot="1">
      <c r="A12" s="3" t="s">
        <v>106</v>
      </c>
      <c r="B12" s="2"/>
      <c r="C12" s="2"/>
      <c r="D12" s="182"/>
      <c r="E12" s="49"/>
      <c r="F12" s="58">
        <f>SUM(F7:F11)</f>
        <v>12263.313779</v>
      </c>
      <c r="G12" s="49"/>
      <c r="H12" s="59">
        <f>SUM(H7:H11)</f>
        <v>10714</v>
      </c>
      <c r="K12" s="84"/>
      <c r="L12" s="84"/>
      <c r="M12" s="84"/>
      <c r="N12" s="84"/>
    </row>
    <row r="13" spans="1:14" ht="15.75" thickBot="1">
      <c r="A13" s="2" t="s">
        <v>265</v>
      </c>
      <c r="B13" s="2"/>
      <c r="C13" s="2"/>
      <c r="D13" s="2"/>
      <c r="E13" s="112"/>
      <c r="F13" s="844">
        <v>0</v>
      </c>
      <c r="G13" s="112"/>
      <c r="H13" s="845">
        <f>'Data Sheet'!N2172</f>
        <v>0</v>
      </c>
      <c r="K13" s="84"/>
      <c r="L13" s="84"/>
      <c r="M13" s="84"/>
      <c r="N13" s="84"/>
    </row>
    <row r="14" spans="1:14" ht="15.75">
      <c r="A14" s="17"/>
      <c r="B14" s="41"/>
      <c r="C14" s="41"/>
      <c r="D14" s="41"/>
      <c r="E14" s="559"/>
      <c r="F14" s="559"/>
      <c r="G14" s="559"/>
      <c r="H14" s="560"/>
      <c r="K14" s="84"/>
      <c r="L14" s="84"/>
      <c r="M14" s="84"/>
      <c r="N14" s="84"/>
    </row>
    <row r="15" spans="1:14" hidden="1">
      <c r="A15" s="3" t="s">
        <v>1316</v>
      </c>
      <c r="B15" s="763"/>
      <c r="C15" s="146"/>
      <c r="D15" s="951">
        <v>1</v>
      </c>
      <c r="E15" s="2"/>
      <c r="F15" s="951">
        <v>1</v>
      </c>
      <c r="G15" s="2"/>
      <c r="H15" s="951">
        <v>2</v>
      </c>
      <c r="I15" s="560"/>
      <c r="K15" s="84"/>
      <c r="L15" s="84"/>
      <c r="M15" s="84"/>
      <c r="N15" s="84"/>
    </row>
    <row r="16" spans="1:14" hidden="1">
      <c r="A16" s="3"/>
      <c r="B16" s="763"/>
      <c r="C16" s="146"/>
      <c r="D16" s="951" t="s">
        <v>1317</v>
      </c>
      <c r="E16" s="820"/>
      <c r="F16" s="951" t="s">
        <v>1318</v>
      </c>
      <c r="G16" s="820"/>
      <c r="H16" s="951" t="s">
        <v>1317</v>
      </c>
      <c r="I16" s="560"/>
      <c r="K16" s="84"/>
      <c r="L16" s="84"/>
      <c r="M16" s="84"/>
      <c r="N16" s="84"/>
    </row>
    <row r="17" spans="1:14" hidden="1">
      <c r="A17" s="2"/>
      <c r="B17" s="763"/>
      <c r="C17" s="146"/>
      <c r="D17" s="95" t="s">
        <v>22</v>
      </c>
      <c r="E17" s="2"/>
      <c r="F17" s="95" t="s">
        <v>22</v>
      </c>
      <c r="G17" s="2"/>
      <c r="H17" s="95" t="s">
        <v>22</v>
      </c>
      <c r="I17" s="560"/>
      <c r="K17" s="84"/>
      <c r="L17" s="84"/>
      <c r="M17" s="84"/>
      <c r="N17" s="84"/>
    </row>
    <row r="18" spans="1:14" hidden="1">
      <c r="A18" s="2" t="s">
        <v>1384</v>
      </c>
      <c r="B18" s="763"/>
      <c r="C18" s="146"/>
      <c r="D18" s="112">
        <v>0</v>
      </c>
      <c r="E18" s="112"/>
      <c r="F18" s="112">
        <v>0</v>
      </c>
      <c r="G18" s="112"/>
      <c r="H18" s="112">
        <v>0</v>
      </c>
      <c r="I18" s="560"/>
      <c r="K18" s="84"/>
      <c r="L18" s="84"/>
      <c r="M18" s="84"/>
      <c r="N18" s="84"/>
    </row>
    <row r="19" spans="1:14">
      <c r="A19" s="820"/>
      <c r="B19" s="763"/>
      <c r="C19" s="146"/>
      <c r="D19" s="820"/>
      <c r="E19" s="2"/>
      <c r="F19" s="820"/>
      <c r="G19" s="2"/>
      <c r="H19" s="95"/>
      <c r="I19" s="560"/>
      <c r="K19" s="84"/>
      <c r="L19" s="84"/>
      <c r="M19" s="84"/>
      <c r="N19" s="84"/>
    </row>
    <row r="20" spans="1:14" ht="15.75">
      <c r="A20" s="41"/>
      <c r="B20" s="41"/>
      <c r="C20" s="41"/>
      <c r="D20" s="41"/>
      <c r="E20" s="561"/>
      <c r="F20" s="561"/>
      <c r="G20" s="561"/>
      <c r="H20" s="560"/>
      <c r="K20" s="84"/>
      <c r="L20" s="84"/>
      <c r="M20" s="84"/>
      <c r="N20" s="84"/>
    </row>
    <row r="21" spans="1:14" ht="15.75">
      <c r="A21" s="17" t="s">
        <v>266</v>
      </c>
      <c r="B21" s="41"/>
      <c r="C21" s="41"/>
      <c r="D21" s="41"/>
      <c r="E21" s="95"/>
      <c r="F21" s="95" t="s">
        <v>59</v>
      </c>
      <c r="G21" s="95"/>
      <c r="H21" s="555" t="s">
        <v>59</v>
      </c>
      <c r="K21" s="84"/>
      <c r="L21" s="84"/>
      <c r="M21" s="84"/>
      <c r="N21" s="84"/>
    </row>
    <row r="22" spans="1:14">
      <c r="A22" s="146"/>
      <c r="B22" s="41"/>
      <c r="C22" s="41"/>
      <c r="D22" s="41"/>
      <c r="E22" s="677"/>
      <c r="F22" s="677">
        <v>2024</v>
      </c>
      <c r="G22" s="677"/>
      <c r="H22" s="678">
        <v>2023</v>
      </c>
      <c r="K22" s="84"/>
      <c r="L22" s="84"/>
      <c r="M22" s="84"/>
      <c r="N22" s="84"/>
    </row>
    <row r="23" spans="1:14" ht="15.75">
      <c r="A23" s="17"/>
      <c r="B23" s="41"/>
      <c r="C23" s="41"/>
      <c r="D23" s="41"/>
      <c r="E23" s="49"/>
      <c r="F23" s="49" t="s">
        <v>22</v>
      </c>
      <c r="G23" s="49"/>
      <c r="H23" s="52" t="s">
        <v>22</v>
      </c>
      <c r="K23" s="84"/>
      <c r="L23" s="84"/>
      <c r="M23" s="84"/>
      <c r="N23" s="84"/>
    </row>
    <row r="24" spans="1:14">
      <c r="A24" s="2" t="s">
        <v>267</v>
      </c>
      <c r="B24" s="148"/>
      <c r="C24" s="148"/>
      <c r="D24" s="148"/>
      <c r="E24" s="29"/>
      <c r="F24" s="29">
        <v>0</v>
      </c>
      <c r="G24" s="29"/>
      <c r="H24" s="52">
        <f>'Data Sheet'!N2194</f>
        <v>0</v>
      </c>
      <c r="K24" s="84"/>
      <c r="L24" s="84"/>
      <c r="M24" s="84"/>
      <c r="N24" s="84"/>
    </row>
    <row r="25" spans="1:14">
      <c r="A25" s="2" t="s">
        <v>268</v>
      </c>
      <c r="B25" s="148"/>
      <c r="C25" s="148"/>
      <c r="D25" s="148"/>
      <c r="E25" s="29"/>
      <c r="F25" s="29">
        <v>0</v>
      </c>
      <c r="G25" s="29"/>
      <c r="H25" s="52">
        <f>'Data Sheet'!N2195</f>
        <v>0</v>
      </c>
      <c r="K25" s="84"/>
      <c r="L25" s="84"/>
      <c r="M25" s="84"/>
      <c r="N25" s="84"/>
    </row>
    <row r="26" spans="1:14">
      <c r="A26" s="44" t="s">
        <v>269</v>
      </c>
      <c r="B26" s="149"/>
      <c r="C26" s="148"/>
      <c r="D26" s="148"/>
      <c r="E26" s="29"/>
      <c r="F26" s="29">
        <v>0</v>
      </c>
      <c r="G26" s="29"/>
      <c r="H26" s="52">
        <f>'Data Sheet'!N2196</f>
        <v>0</v>
      </c>
      <c r="K26" s="84"/>
      <c r="L26" s="84"/>
      <c r="M26" s="84"/>
      <c r="N26" s="84"/>
    </row>
    <row r="27" spans="1:14" ht="15.75" thickBot="1">
      <c r="A27" s="3" t="s">
        <v>106</v>
      </c>
      <c r="B27" s="148"/>
      <c r="C27" s="148"/>
      <c r="D27" s="148"/>
      <c r="E27" s="49"/>
      <c r="F27" s="58">
        <f>SUM(F24:F26)</f>
        <v>0</v>
      </c>
      <c r="G27" s="49"/>
      <c r="H27" s="58">
        <f>SUM(H24:H26)</f>
        <v>0</v>
      </c>
      <c r="K27" s="84"/>
      <c r="L27" s="84"/>
      <c r="M27" s="84"/>
      <c r="N27" s="84"/>
    </row>
    <row r="28" spans="1:14">
      <c r="A28" s="87"/>
      <c r="B28" s="64"/>
      <c r="C28" s="64"/>
      <c r="D28" s="64"/>
      <c r="E28" s="310"/>
      <c r="F28" s="150"/>
      <c r="G28" s="310"/>
      <c r="H28" s="62"/>
      <c r="I28" s="84"/>
    </row>
    <row r="29" spans="1:14">
      <c r="A29" s="87"/>
      <c r="B29" s="64"/>
      <c r="C29" s="64"/>
      <c r="D29" s="64"/>
      <c r="E29" s="310"/>
      <c r="F29" s="150"/>
      <c r="G29" s="310"/>
      <c r="H29" s="62"/>
      <c r="I29" s="84"/>
    </row>
    <row r="30" spans="1:14" ht="15.75" hidden="1">
      <c r="A30" s="65" t="s">
        <v>1322</v>
      </c>
      <c r="B30" s="35"/>
      <c r="C30" s="35"/>
      <c r="D30" s="35"/>
      <c r="E30" s="310"/>
      <c r="F30" s="150"/>
      <c r="G30" s="310"/>
      <c r="H30" s="62"/>
      <c r="I30" s="391"/>
      <c r="J30" s="767"/>
    </row>
    <row r="31" spans="1:14" hidden="1">
      <c r="A31" s="77" t="s">
        <v>1319</v>
      </c>
      <c r="B31" s="35"/>
      <c r="C31" s="35"/>
      <c r="D31" s="35"/>
      <c r="E31" s="310"/>
      <c r="F31" s="150"/>
      <c r="G31" s="310"/>
      <c r="H31" s="62"/>
      <c r="I31" s="391"/>
    </row>
    <row r="32" spans="1:14" hidden="1">
      <c r="A32" s="77" t="s">
        <v>1320</v>
      </c>
      <c r="B32" s="35"/>
      <c r="C32" s="35"/>
      <c r="D32" s="35"/>
      <c r="E32" s="310"/>
      <c r="F32" s="112">
        <v>0</v>
      </c>
      <c r="G32" s="310"/>
      <c r="H32" s="87" t="e">
        <f>'Data Sheet'!#REF!</f>
        <v>#REF!</v>
      </c>
      <c r="I32" s="391"/>
    </row>
    <row r="33" spans="1:9" hidden="1">
      <c r="A33" s="77" t="s">
        <v>1321</v>
      </c>
      <c r="B33" s="35"/>
      <c r="C33" s="35"/>
      <c r="D33" s="35"/>
      <c r="E33" s="310"/>
      <c r="F33" s="112">
        <v>0</v>
      </c>
      <c r="G33" s="310"/>
      <c r="H33" s="87" t="e">
        <f>'Data Sheet'!#REF!</f>
        <v>#REF!</v>
      </c>
      <c r="I33" s="391"/>
    </row>
    <row r="34" spans="1:9">
      <c r="A34" s="235"/>
      <c r="B34" s="35"/>
      <c r="C34" s="35"/>
      <c r="D34" s="35"/>
      <c r="E34" s="310"/>
      <c r="F34" s="150"/>
      <c r="G34" s="310"/>
      <c r="H34" s="62"/>
      <c r="I34" s="391"/>
    </row>
    <row r="35" spans="1:9">
      <c r="A35" s="235"/>
      <c r="B35" s="64"/>
      <c r="C35" s="64"/>
      <c r="D35" s="64"/>
      <c r="E35" s="310"/>
      <c r="F35" s="150"/>
      <c r="G35" s="310"/>
      <c r="H35" s="62"/>
      <c r="I35" s="84"/>
    </row>
    <row r="36" spans="1:9">
      <c r="A36" s="235"/>
      <c r="B36" s="64"/>
      <c r="C36" s="64"/>
      <c r="D36" s="64"/>
      <c r="E36" s="310"/>
      <c r="F36" s="150"/>
      <c r="G36" s="310"/>
      <c r="H36" s="62"/>
      <c r="I36" s="84"/>
    </row>
    <row r="37" spans="1:9">
      <c r="A37" s="235"/>
      <c r="B37" s="64"/>
      <c r="C37" s="64"/>
      <c r="D37" s="64"/>
      <c r="E37" s="310"/>
      <c r="F37" s="150"/>
      <c r="G37" s="310"/>
      <c r="H37" s="62"/>
      <c r="I37" s="84"/>
    </row>
    <row r="38" spans="1:9">
      <c r="A38" s="235"/>
      <c r="B38" s="64"/>
      <c r="C38" s="64"/>
      <c r="D38" s="64"/>
      <c r="E38" s="310"/>
      <c r="F38" s="150"/>
      <c r="G38" s="310"/>
      <c r="H38" s="62"/>
      <c r="I38" s="84"/>
    </row>
    <row r="39" spans="1:9">
      <c r="A39" s="235"/>
      <c r="B39" s="64"/>
      <c r="C39" s="64"/>
      <c r="D39" s="64"/>
      <c r="E39" s="310"/>
      <c r="F39" s="150"/>
      <c r="G39" s="310"/>
      <c r="H39" s="62"/>
      <c r="I39" s="84"/>
    </row>
    <row r="40" spans="1:9">
      <c r="A40" s="235"/>
      <c r="B40" s="64"/>
      <c r="C40" s="64"/>
      <c r="D40" s="64"/>
      <c r="E40" s="310"/>
      <c r="F40" s="150"/>
      <c r="G40" s="310"/>
      <c r="H40" s="62"/>
      <c r="I40" s="84"/>
    </row>
    <row r="41" spans="1:9">
      <c r="A41" s="235"/>
      <c r="B41" s="64"/>
      <c r="C41" s="64"/>
      <c r="D41" s="64"/>
      <c r="E41" s="310"/>
      <c r="F41" s="150"/>
      <c r="G41" s="310"/>
      <c r="H41" s="62"/>
      <c r="I41" s="84"/>
    </row>
    <row r="42" spans="1:9">
      <c r="A42" s="235"/>
      <c r="B42" s="64"/>
      <c r="C42" s="64"/>
      <c r="D42" s="64"/>
      <c r="E42" s="310"/>
      <c r="F42" s="150"/>
      <c r="G42" s="310"/>
      <c r="H42" s="62"/>
      <c r="I42" s="84"/>
    </row>
    <row r="43" spans="1:9">
      <c r="A43" s="235"/>
      <c r="B43" s="64"/>
      <c r="C43" s="64"/>
      <c r="D43" s="64"/>
      <c r="E43" s="310"/>
      <c r="F43" s="150"/>
      <c r="G43" s="310"/>
      <c r="H43" s="62"/>
      <c r="I43" s="84"/>
    </row>
    <row r="44" spans="1:9">
      <c r="A44" s="235"/>
      <c r="B44" s="64"/>
      <c r="C44" s="64"/>
      <c r="D44" s="64"/>
      <c r="E44" s="310"/>
      <c r="F44" s="150"/>
      <c r="G44" s="310"/>
      <c r="H44" s="62"/>
      <c r="I44" s="84"/>
    </row>
    <row r="45" spans="1:9">
      <c r="A45" s="235"/>
      <c r="B45" s="64"/>
      <c r="C45" s="64"/>
      <c r="D45" s="64"/>
      <c r="E45" s="310"/>
      <c r="F45" s="150"/>
      <c r="G45" s="310"/>
      <c r="H45" s="62"/>
      <c r="I45" s="84"/>
    </row>
    <row r="46" spans="1:9">
      <c r="A46" s="235"/>
      <c r="B46" s="64"/>
      <c r="C46" s="64"/>
      <c r="D46" s="64"/>
      <c r="E46" s="310"/>
      <c r="F46" s="150"/>
      <c r="G46" s="310"/>
      <c r="H46" s="62"/>
      <c r="I46" s="84"/>
    </row>
    <row r="47" spans="1:9">
      <c r="A47" s="84"/>
      <c r="B47" s="84"/>
      <c r="C47" s="84"/>
      <c r="D47" s="84"/>
      <c r="E47" s="507"/>
      <c r="F47" s="507"/>
      <c r="G47" s="507"/>
      <c r="H47" s="562"/>
      <c r="I47" s="84"/>
    </row>
    <row r="48" spans="1:9">
      <c r="A48" s="84"/>
      <c r="B48" s="84"/>
      <c r="C48" s="84"/>
      <c r="D48" s="84"/>
      <c r="E48" s="507"/>
      <c r="F48" s="507"/>
      <c r="G48" s="507"/>
      <c r="H48" s="562"/>
      <c r="I48" s="84"/>
    </row>
    <row r="49" spans="1:9">
      <c r="A49" s="84"/>
      <c r="B49" s="84"/>
      <c r="C49" s="84"/>
      <c r="D49" s="84"/>
      <c r="E49" s="507"/>
      <c r="F49" s="507"/>
      <c r="G49" s="507"/>
      <c r="H49" s="562"/>
      <c r="I49" s="84"/>
    </row>
    <row r="50" spans="1:9">
      <c r="A50" s="84"/>
      <c r="B50" s="84"/>
      <c r="C50" s="84"/>
      <c r="D50" s="84"/>
      <c r="E50" s="507"/>
      <c r="F50" s="507"/>
      <c r="G50" s="507"/>
      <c r="H50" s="562"/>
      <c r="I50" s="84"/>
    </row>
    <row r="51" spans="1:9">
      <c r="A51" s="84"/>
      <c r="B51" s="84"/>
      <c r="C51" s="84"/>
      <c r="D51" s="84"/>
      <c r="E51" s="507"/>
      <c r="F51" s="507"/>
      <c r="G51" s="507"/>
      <c r="H51" s="562"/>
      <c r="I51" s="84"/>
    </row>
    <row r="52" spans="1:9">
      <c r="A52" s="84"/>
      <c r="B52" s="84"/>
      <c r="C52" s="84"/>
      <c r="D52" s="84"/>
      <c r="E52" s="507"/>
      <c r="F52" s="507"/>
      <c r="G52" s="507"/>
      <c r="H52" s="562"/>
      <c r="I52" s="84"/>
    </row>
    <row r="53" spans="1:9">
      <c r="A53" s="84"/>
      <c r="B53" s="84"/>
      <c r="C53" s="84"/>
      <c r="D53" s="84"/>
      <c r="E53" s="507"/>
      <c r="F53" s="507"/>
      <c r="G53" s="507"/>
      <c r="H53" s="562"/>
      <c r="I53" s="84"/>
    </row>
    <row r="54" spans="1:9">
      <c r="A54" s="84"/>
      <c r="B54" s="84"/>
      <c r="C54" s="84"/>
      <c r="D54" s="84"/>
      <c r="E54" s="507"/>
      <c r="F54" s="507"/>
      <c r="G54" s="507"/>
      <c r="H54" s="562"/>
      <c r="I54" s="84"/>
    </row>
    <row r="55" spans="1:9">
      <c r="A55" s="84"/>
      <c r="B55" s="84"/>
      <c r="C55" s="84"/>
      <c r="D55" s="84"/>
      <c r="E55" s="507"/>
      <c r="F55" s="507"/>
      <c r="G55" s="507"/>
      <c r="H55" s="562"/>
      <c r="I55" s="84"/>
    </row>
    <row r="56" spans="1:9">
      <c r="A56" s="84"/>
      <c r="B56" s="84"/>
      <c r="C56" s="84"/>
      <c r="D56" s="84"/>
      <c r="E56" s="507"/>
      <c r="F56" s="507"/>
      <c r="G56" s="507"/>
      <c r="H56" s="562"/>
      <c r="I56" s="84"/>
    </row>
    <row r="57" spans="1:9">
      <c r="A57" s="84"/>
      <c r="B57" s="84"/>
      <c r="C57" s="84"/>
      <c r="D57" s="84"/>
      <c r="E57" s="507"/>
      <c r="F57" s="507"/>
      <c r="G57" s="507"/>
      <c r="H57" s="562"/>
      <c r="I57" s="84"/>
    </row>
    <row r="58" spans="1:9">
      <c r="A58" s="84"/>
      <c r="B58" s="84"/>
      <c r="C58" s="84"/>
      <c r="D58" s="84"/>
      <c r="E58" s="507"/>
      <c r="F58" s="507"/>
      <c r="G58" s="507"/>
      <c r="H58" s="562"/>
      <c r="I58" s="84"/>
    </row>
    <row r="59" spans="1:9">
      <c r="A59" s="84"/>
      <c r="B59" s="84"/>
      <c r="C59" s="84"/>
      <c r="D59" s="84"/>
      <c r="E59" s="507"/>
      <c r="F59" s="507"/>
      <c r="G59" s="507"/>
      <c r="H59" s="562"/>
      <c r="I59" s="84"/>
    </row>
    <row r="60" spans="1:9">
      <c r="A60" s="84"/>
      <c r="B60" s="84"/>
      <c r="C60" s="84"/>
      <c r="D60" s="84"/>
      <c r="E60" s="507"/>
      <c r="F60" s="507"/>
      <c r="G60" s="507"/>
      <c r="H60" s="562"/>
      <c r="I60" s="84"/>
    </row>
    <row r="61" spans="1:9">
      <c r="A61" s="84"/>
      <c r="B61" s="84"/>
      <c r="C61" s="84"/>
      <c r="D61" s="84"/>
      <c r="E61" s="507"/>
      <c r="F61" s="507"/>
      <c r="G61" s="507"/>
      <c r="H61" s="562"/>
      <c r="I61" s="84"/>
    </row>
    <row r="62" spans="1:9">
      <c r="A62" s="84"/>
      <c r="B62" s="84"/>
      <c r="C62" s="84"/>
      <c r="D62" s="84"/>
      <c r="E62" s="507"/>
      <c r="F62" s="507"/>
      <c r="G62" s="507"/>
      <c r="H62" s="562"/>
      <c r="I62" s="84"/>
    </row>
    <row r="63" spans="1:9">
      <c r="A63" s="84"/>
      <c r="B63" s="84"/>
      <c r="C63" s="84"/>
      <c r="D63" s="84"/>
      <c r="E63" s="507"/>
      <c r="F63" s="507"/>
      <c r="G63" s="507"/>
      <c r="H63" s="562"/>
      <c r="I63" s="84"/>
    </row>
    <row r="64" spans="1:9">
      <c r="A64" s="84"/>
      <c r="B64" s="84"/>
      <c r="C64" s="84"/>
      <c r="D64" s="84"/>
      <c r="E64" s="507"/>
      <c r="F64" s="507"/>
      <c r="G64" s="507"/>
      <c r="H64" s="562"/>
    </row>
    <row r="65" spans="1:8">
      <c r="A65" s="84"/>
      <c r="B65" s="84"/>
      <c r="C65" s="84"/>
      <c r="D65" s="84"/>
      <c r="E65" s="507"/>
      <c r="F65" s="507"/>
      <c r="G65" s="507"/>
      <c r="H65" s="562"/>
    </row>
    <row r="66" spans="1:8">
      <c r="A66" s="84"/>
      <c r="B66" s="84"/>
      <c r="C66" s="84"/>
      <c r="D66" s="84"/>
      <c r="E66" s="507"/>
      <c r="F66" s="507"/>
      <c r="G66" s="507"/>
      <c r="H66" s="562"/>
    </row>
    <row r="67" spans="1:8">
      <c r="A67" s="84"/>
      <c r="B67" s="84"/>
      <c r="C67" s="84"/>
      <c r="D67" s="84"/>
      <c r="E67" s="507"/>
      <c r="F67" s="507"/>
      <c r="G67" s="507"/>
      <c r="H67" s="562"/>
    </row>
  </sheetData>
  <sheetProtection algorithmName="SHA-512" hashValue="3FoWiSsuuI3eKdwXIYfU9lq7ZyoI194NPhLfaWPgSSVeZeIx40pISclp47Af8YgFVdXpML7dbGKWGi2KsL6Qkg==" saltValue="huhXABMwyvZrOVU1sTr9/g==" spinCount="100000" sheet="1" formatCells="0" formatRows="0"/>
  <customSheetViews>
    <customSheetView guid="{7FD99AA4-5903-494A-9F09-AEC84FBFFB84}" fitToPage="1">
      <selection activeCell="F4" sqref="F4"/>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fitToPage="1">
      <selection activeCell="F4" sqref="F4"/>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2" orientation="portrait" r:id="rId3"/>
  <headerFooter>
    <oddFooter>&amp;C&amp;A</oddFooter>
  </headerFooter>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P105"/>
  <sheetViews>
    <sheetView workbookViewId="0">
      <selection activeCell="G46" sqref="G46"/>
    </sheetView>
  </sheetViews>
  <sheetFormatPr defaultRowHeight="15"/>
  <cols>
    <col min="1" max="1" width="9.109375" customWidth="1"/>
    <col min="5" max="5" width="8.77734375"/>
    <col min="6" max="6" width="6.77734375" customWidth="1"/>
    <col min="7" max="7" width="9.77734375" style="544" customWidth="1"/>
    <col min="8" max="8" width="0.44140625" style="544" customWidth="1"/>
    <col min="9" max="9" width="0.77734375" style="554" hidden="1" customWidth="1"/>
    <col min="10" max="10" width="8.77734375" style="554"/>
  </cols>
  <sheetData>
    <row r="1" spans="1:16" ht="15.75">
      <c r="A1" s="10" t="str">
        <f>+'1'!A1</f>
        <v>SWANSEA BAY UNIVERSITY HEALTH BOARD ANNUAL ACCOUNTS 2023-24</v>
      </c>
      <c r="B1" s="34"/>
      <c r="C1" s="34"/>
      <c r="D1" s="34"/>
      <c r="E1" s="34"/>
      <c r="F1" s="34"/>
      <c r="G1" s="534"/>
      <c r="H1" s="534"/>
      <c r="I1" s="534"/>
      <c r="J1" s="534"/>
      <c r="M1" s="84"/>
      <c r="N1" s="84"/>
      <c r="O1" s="84"/>
      <c r="P1" s="84"/>
    </row>
    <row r="2" spans="1:16">
      <c r="M2" s="84"/>
      <c r="N2" s="84"/>
      <c r="O2" s="84"/>
      <c r="P2" s="84"/>
    </row>
    <row r="3" spans="1:16" ht="15.75">
      <c r="A3" s="151" t="s">
        <v>270</v>
      </c>
      <c r="B3" s="105"/>
      <c r="G3" s="545"/>
      <c r="H3" s="545"/>
      <c r="I3" s="545"/>
      <c r="J3" s="51"/>
      <c r="M3" s="84"/>
      <c r="N3" s="84"/>
      <c r="O3" s="84"/>
      <c r="P3" s="84"/>
    </row>
    <row r="4" spans="1:16" ht="21.6" customHeight="1">
      <c r="A4" s="111" t="s">
        <v>271</v>
      </c>
      <c r="B4" s="105"/>
      <c r="G4" s="95" t="s">
        <v>59</v>
      </c>
      <c r="H4" s="95"/>
      <c r="I4" s="95"/>
      <c r="J4" s="555" t="s">
        <v>59</v>
      </c>
      <c r="M4" s="84"/>
      <c r="N4" s="84"/>
      <c r="O4" s="84"/>
      <c r="P4" s="84"/>
    </row>
    <row r="5" spans="1:16">
      <c r="B5" s="49"/>
      <c r="C5" s="2"/>
      <c r="D5" s="2"/>
      <c r="E5" s="2"/>
      <c r="G5" s="677">
        <v>2024</v>
      </c>
      <c r="H5" s="677"/>
      <c r="I5" s="677"/>
      <c r="J5" s="678">
        <v>2023</v>
      </c>
      <c r="M5" s="84"/>
      <c r="N5" s="84"/>
      <c r="O5" s="84"/>
      <c r="P5" s="84"/>
    </row>
    <row r="6" spans="1:16">
      <c r="A6" s="43"/>
      <c r="B6" s="2"/>
      <c r="C6" s="2"/>
      <c r="D6" s="2"/>
      <c r="E6" s="2"/>
      <c r="G6" s="49" t="s">
        <v>22</v>
      </c>
      <c r="H6" s="49"/>
      <c r="I6" s="49"/>
      <c r="J6" s="52" t="s">
        <v>22</v>
      </c>
      <c r="M6" s="84"/>
      <c r="N6" s="84"/>
      <c r="O6" s="84"/>
      <c r="P6" s="84"/>
    </row>
    <row r="7" spans="1:16">
      <c r="A7" s="43"/>
      <c r="B7" s="2"/>
      <c r="C7" s="2"/>
      <c r="D7" s="2"/>
      <c r="E7" s="2"/>
      <c r="M7" s="84"/>
      <c r="N7" s="84"/>
      <c r="O7" s="84"/>
      <c r="P7" s="84"/>
    </row>
    <row r="8" spans="1:16">
      <c r="A8" s="43"/>
      <c r="B8" s="2"/>
      <c r="C8" s="2"/>
      <c r="D8" s="2"/>
      <c r="E8" s="2"/>
      <c r="G8" s="49"/>
      <c r="H8" s="49"/>
      <c r="I8" s="49"/>
      <c r="J8" s="52"/>
      <c r="M8" s="84"/>
      <c r="N8" s="84"/>
      <c r="O8" s="84"/>
      <c r="P8" s="84"/>
    </row>
    <row r="9" spans="1:16">
      <c r="A9" s="44" t="s">
        <v>318</v>
      </c>
      <c r="B9" s="2"/>
      <c r="C9" s="2"/>
      <c r="D9" s="2"/>
      <c r="E9" s="2"/>
      <c r="G9" s="29">
        <v>1376</v>
      </c>
      <c r="H9" s="29"/>
      <c r="I9" s="52"/>
      <c r="J9" s="52">
        <f>'Data Sheet'!N2200</f>
        <v>1534</v>
      </c>
      <c r="M9" s="84"/>
      <c r="N9" s="84"/>
      <c r="O9" s="84"/>
      <c r="P9" s="84"/>
    </row>
    <row r="10" spans="1:16">
      <c r="A10" s="44" t="s">
        <v>472</v>
      </c>
      <c r="B10" s="2"/>
      <c r="C10" s="2"/>
      <c r="D10" s="2"/>
      <c r="E10" s="2"/>
      <c r="G10" s="29">
        <v>5087</v>
      </c>
      <c r="H10" s="29"/>
      <c r="I10" s="52"/>
      <c r="J10" s="52">
        <f>'Data Sheet'!N2201</f>
        <v>5009</v>
      </c>
      <c r="M10" s="84"/>
      <c r="N10" s="84"/>
      <c r="O10" s="84"/>
      <c r="P10" s="84"/>
    </row>
    <row r="11" spans="1:16">
      <c r="A11" s="44" t="s">
        <v>272</v>
      </c>
      <c r="B11" s="2"/>
      <c r="C11" s="2"/>
      <c r="D11" s="2"/>
      <c r="E11" s="2"/>
      <c r="G11" s="29">
        <v>5824</v>
      </c>
      <c r="H11" s="29"/>
      <c r="I11" s="52"/>
      <c r="J11" s="52">
        <f>'Data Sheet'!N2202</f>
        <v>5770</v>
      </c>
      <c r="M11" s="84"/>
      <c r="N11" s="84"/>
      <c r="O11" s="84"/>
      <c r="P11" s="84"/>
    </row>
    <row r="12" spans="1:16">
      <c r="A12" s="44" t="s">
        <v>273</v>
      </c>
      <c r="B12" s="2"/>
      <c r="C12" s="2"/>
      <c r="D12" s="2"/>
      <c r="E12" s="2"/>
      <c r="G12" s="29">
        <v>2436</v>
      </c>
      <c r="H12" s="29"/>
      <c r="I12" s="52"/>
      <c r="J12" s="52">
        <f>'Data Sheet'!N2203</f>
        <v>1632</v>
      </c>
      <c r="M12" s="84"/>
      <c r="N12" s="84"/>
      <c r="O12" s="84"/>
      <c r="P12" s="84"/>
    </row>
    <row r="13" spans="1:16">
      <c r="A13" s="42" t="s">
        <v>1359</v>
      </c>
      <c r="B13" s="2"/>
      <c r="C13" s="2"/>
      <c r="D13" s="2"/>
      <c r="E13" s="2"/>
      <c r="G13" s="29">
        <v>1407</v>
      </c>
      <c r="H13" s="29"/>
      <c r="I13" s="52"/>
      <c r="J13" s="52">
        <f>'Data Sheet'!N2204</f>
        <v>995</v>
      </c>
      <c r="M13" s="84"/>
      <c r="N13" s="84"/>
      <c r="O13" s="84"/>
      <c r="P13" s="84"/>
    </row>
    <row r="14" spans="1:16">
      <c r="A14" s="44" t="s">
        <v>274</v>
      </c>
      <c r="B14" s="2"/>
      <c r="C14" s="2"/>
      <c r="D14" s="2"/>
      <c r="E14" s="2"/>
      <c r="G14" s="29">
        <v>454</v>
      </c>
      <c r="H14" s="29"/>
      <c r="I14" s="52"/>
      <c r="J14" s="52">
        <f>'Data Sheet'!N2205</f>
        <v>295</v>
      </c>
      <c r="M14" s="84"/>
      <c r="N14" s="84"/>
      <c r="O14" s="84"/>
      <c r="P14" s="84"/>
    </row>
    <row r="15" spans="1:16">
      <c r="A15" s="44" t="s">
        <v>275</v>
      </c>
      <c r="B15" s="2"/>
      <c r="C15" s="2"/>
      <c r="D15" s="2"/>
      <c r="E15" s="2"/>
      <c r="G15" s="29">
        <v>214</v>
      </c>
      <c r="H15" s="29"/>
      <c r="I15" s="52"/>
      <c r="J15" s="52">
        <f>'Data Sheet'!N2206</f>
        <v>155</v>
      </c>
      <c r="M15" s="84"/>
      <c r="N15" s="84"/>
      <c r="O15" s="84"/>
      <c r="P15" s="84"/>
    </row>
    <row r="16" spans="1:16">
      <c r="A16" s="355" t="s">
        <v>1323</v>
      </c>
      <c r="B16" s="2"/>
      <c r="C16" s="2"/>
      <c r="D16" s="2"/>
      <c r="E16" s="2"/>
      <c r="G16" s="29">
        <v>3</v>
      </c>
      <c r="H16" s="29"/>
      <c r="I16" s="52"/>
      <c r="J16" s="52">
        <f>'Data Sheet'!N2207</f>
        <v>10</v>
      </c>
      <c r="M16" s="84"/>
      <c r="N16" s="84"/>
      <c r="O16" s="84"/>
      <c r="P16" s="84"/>
    </row>
    <row r="17" spans="1:16">
      <c r="A17" s="772" t="s">
        <v>1148</v>
      </c>
      <c r="B17" s="2"/>
      <c r="C17" s="2"/>
      <c r="D17" s="2"/>
      <c r="E17" s="2"/>
      <c r="G17" s="29"/>
      <c r="H17" s="29"/>
      <c r="I17" s="52"/>
      <c r="J17" s="52"/>
      <c r="M17" s="84"/>
      <c r="N17" s="84"/>
      <c r="O17" s="84"/>
      <c r="P17" s="84"/>
    </row>
    <row r="18" spans="1:16">
      <c r="B18" s="44" t="s">
        <v>1127</v>
      </c>
      <c r="C18" s="2"/>
      <c r="D18" s="2"/>
      <c r="E18" s="2"/>
      <c r="G18" s="29">
        <v>62693</v>
      </c>
      <c r="H18" s="29"/>
      <c r="I18" s="52"/>
      <c r="J18" s="51">
        <f>'Data Sheet'!N2209</f>
        <v>44156</v>
      </c>
      <c r="M18" s="84"/>
      <c r="N18" s="84"/>
      <c r="O18" s="84"/>
      <c r="P18" s="84"/>
    </row>
    <row r="19" spans="1:16">
      <c r="B19" s="44" t="s">
        <v>1130</v>
      </c>
      <c r="C19" s="2"/>
      <c r="D19" s="2"/>
      <c r="E19" s="2"/>
      <c r="G19" s="29">
        <v>263</v>
      </c>
      <c r="H19" s="29"/>
      <c r="I19" s="52"/>
      <c r="J19" s="51">
        <f>'Data Sheet'!N2210</f>
        <v>418</v>
      </c>
      <c r="M19" s="84"/>
      <c r="N19" s="84"/>
      <c r="O19" s="84"/>
      <c r="P19" s="84"/>
    </row>
    <row r="20" spans="1:16">
      <c r="B20" s="44" t="s">
        <v>1131</v>
      </c>
      <c r="C20" s="2"/>
      <c r="D20" s="2"/>
      <c r="E20" s="2"/>
      <c r="G20" s="29">
        <v>1131</v>
      </c>
      <c r="H20" s="29"/>
      <c r="I20" s="52"/>
      <c r="J20" s="51">
        <f>'Data Sheet'!N2211</f>
        <v>903</v>
      </c>
      <c r="M20" s="84"/>
      <c r="N20" s="84"/>
      <c r="O20" s="84"/>
      <c r="P20" s="84"/>
    </row>
    <row r="21" spans="1:16">
      <c r="B21" s="44" t="s">
        <v>323</v>
      </c>
      <c r="C21" s="2"/>
      <c r="D21" s="2"/>
      <c r="E21" s="2"/>
      <c r="G21" s="29">
        <v>0</v>
      </c>
      <c r="H21" s="29"/>
      <c r="I21" s="52"/>
      <c r="J21" s="51">
        <f>'Data Sheet'!N2212</f>
        <v>0</v>
      </c>
      <c r="M21" s="84"/>
      <c r="N21" s="84"/>
      <c r="O21" s="84"/>
      <c r="P21" s="84"/>
    </row>
    <row r="22" spans="1:16">
      <c r="A22" s="44" t="s">
        <v>110</v>
      </c>
      <c r="B22" s="2"/>
      <c r="C22" s="2"/>
      <c r="D22" s="2"/>
      <c r="E22" s="2"/>
      <c r="G22" s="29">
        <v>1900</v>
      </c>
      <c r="H22" s="29"/>
      <c r="I22" s="52"/>
      <c r="J22" s="52">
        <f>'Data Sheet'!N2213</f>
        <v>914</v>
      </c>
      <c r="M22" s="84"/>
      <c r="N22" s="84"/>
      <c r="O22" s="84"/>
      <c r="P22" s="84"/>
    </row>
    <row r="23" spans="1:16" s="388" customFormat="1">
      <c r="A23" s="44" t="s">
        <v>1708</v>
      </c>
      <c r="B23" s="2"/>
      <c r="C23" s="406"/>
      <c r="D23" s="406"/>
      <c r="E23" s="406"/>
      <c r="F23"/>
      <c r="G23" s="29">
        <v>0</v>
      </c>
      <c r="H23" s="440"/>
      <c r="I23" s="471"/>
      <c r="J23" s="51">
        <f>'Data Sheet'!N2214</f>
        <v>0</v>
      </c>
      <c r="M23" s="391"/>
      <c r="N23" s="391"/>
      <c r="O23" s="391"/>
      <c r="P23" s="391"/>
    </row>
    <row r="24" spans="1:16" s="388" customFormat="1" hidden="1">
      <c r="A24" s="939"/>
      <c r="B24" s="2"/>
      <c r="C24" s="406"/>
      <c r="D24" s="406"/>
      <c r="E24" s="406"/>
      <c r="F24"/>
      <c r="G24" s="29">
        <v>0</v>
      </c>
      <c r="H24" s="440"/>
      <c r="I24" s="471"/>
      <c r="J24" s="51">
        <f>'Data Sheet'!N2215</f>
        <v>0</v>
      </c>
      <c r="M24" s="391"/>
      <c r="N24" s="391"/>
      <c r="O24" s="391"/>
      <c r="P24" s="391"/>
    </row>
    <row r="25" spans="1:16" s="388" customFormat="1">
      <c r="A25" s="44" t="s">
        <v>1709</v>
      </c>
      <c r="B25" s="2"/>
      <c r="C25" s="406"/>
      <c r="D25" s="406"/>
      <c r="E25" s="406"/>
      <c r="F25"/>
      <c r="G25" s="29">
        <v>0</v>
      </c>
      <c r="H25" s="440"/>
      <c r="I25" s="471"/>
      <c r="J25" s="51">
        <f>'Data Sheet'!N2216</f>
        <v>0</v>
      </c>
      <c r="M25" s="391"/>
      <c r="N25" s="391"/>
      <c r="O25" s="391"/>
      <c r="P25" s="391"/>
    </row>
    <row r="26" spans="1:16">
      <c r="A26" s="44" t="s">
        <v>1710</v>
      </c>
      <c r="B26" s="2"/>
      <c r="C26" s="2"/>
      <c r="D26" s="2"/>
      <c r="E26" s="2"/>
      <c r="G26" s="29">
        <v>9115</v>
      </c>
      <c r="H26" s="29"/>
      <c r="I26" s="52"/>
      <c r="J26" s="52">
        <f>'Data Sheet'!N2217</f>
        <v>8074</v>
      </c>
      <c r="M26" s="84"/>
      <c r="N26" s="84"/>
      <c r="O26" s="84"/>
      <c r="P26" s="84"/>
    </row>
    <row r="27" spans="1:16">
      <c r="A27" s="44" t="s">
        <v>279</v>
      </c>
      <c r="B27" s="2"/>
      <c r="C27" s="2"/>
      <c r="D27" s="2"/>
      <c r="E27" s="2"/>
      <c r="G27" s="29">
        <v>-2282</v>
      </c>
      <c r="H27" s="29"/>
      <c r="I27" s="52"/>
      <c r="J27" s="52">
        <f>'Data Sheet'!N2218</f>
        <v>-2326</v>
      </c>
      <c r="M27" s="84"/>
      <c r="N27" s="84"/>
      <c r="O27" s="84"/>
      <c r="P27" s="84"/>
    </row>
    <row r="28" spans="1:16">
      <c r="A28" s="44" t="s">
        <v>1015</v>
      </c>
      <c r="B28" s="2"/>
      <c r="C28" s="2"/>
      <c r="D28" s="2"/>
      <c r="E28" s="2"/>
      <c r="G28" s="29">
        <v>0</v>
      </c>
      <c r="H28" s="29"/>
      <c r="I28" s="52"/>
      <c r="J28" s="52">
        <f>'Data Sheet'!N2219</f>
        <v>0</v>
      </c>
    </row>
    <row r="29" spans="1:16">
      <c r="A29" s="44" t="s">
        <v>1016</v>
      </c>
      <c r="B29" s="2"/>
      <c r="C29" s="2"/>
      <c r="D29" s="2"/>
      <c r="E29" s="2"/>
      <c r="G29" s="29">
        <v>0</v>
      </c>
      <c r="H29" s="29"/>
      <c r="I29" s="52"/>
      <c r="J29" s="52">
        <f>'Data Sheet'!N2220</f>
        <v>0</v>
      </c>
    </row>
    <row r="30" spans="1:16">
      <c r="A30" s="44" t="s">
        <v>524</v>
      </c>
      <c r="B30" s="2"/>
      <c r="C30" s="2"/>
      <c r="D30" s="2"/>
      <c r="E30" s="2"/>
      <c r="G30" s="29">
        <v>9486</v>
      </c>
      <c r="H30" s="29"/>
      <c r="I30" s="52"/>
      <c r="J30" s="52">
        <f>'Data Sheet'!N2221</f>
        <v>7910</v>
      </c>
    </row>
    <row r="31" spans="1:16">
      <c r="A31" s="44" t="s">
        <v>494</v>
      </c>
      <c r="B31" s="2"/>
      <c r="C31" s="2"/>
      <c r="D31" s="2"/>
      <c r="E31" s="2"/>
      <c r="G31" s="29">
        <v>185</v>
      </c>
      <c r="H31" s="29"/>
      <c r="I31" s="52"/>
      <c r="J31" s="52">
        <f>'Data Sheet'!N2222</f>
        <v>191</v>
      </c>
    </row>
    <row r="32" spans="1:16">
      <c r="A32" s="44"/>
      <c r="B32" s="2"/>
      <c r="C32" s="2"/>
      <c r="D32" s="2"/>
      <c r="E32" s="2"/>
      <c r="G32" s="1108"/>
      <c r="H32" s="29"/>
      <c r="I32" s="52"/>
      <c r="J32" s="154"/>
    </row>
    <row r="33" spans="1:10" ht="15.75" thickBot="1">
      <c r="A33" s="23" t="s">
        <v>281</v>
      </c>
      <c r="B33" s="2"/>
      <c r="C33" s="2"/>
      <c r="D33" s="2"/>
      <c r="E33" s="2"/>
      <c r="G33" s="30">
        <f>SUM(G9:G31)</f>
        <v>99292</v>
      </c>
      <c r="H33" s="49"/>
      <c r="I33" s="52"/>
      <c r="J33" s="31">
        <f>SUM(J9:J31)</f>
        <v>75640</v>
      </c>
    </row>
    <row r="34" spans="1:10">
      <c r="A34" s="43"/>
      <c r="B34" s="2"/>
      <c r="C34" s="2"/>
      <c r="D34" s="2"/>
      <c r="E34" s="2"/>
      <c r="G34" s="49"/>
      <c r="H34" s="49"/>
      <c r="I34" s="52"/>
      <c r="J34" s="52"/>
    </row>
    <row r="35" spans="1:10">
      <c r="A35" s="111" t="s">
        <v>282</v>
      </c>
      <c r="B35" s="2"/>
      <c r="C35" s="2"/>
      <c r="D35" s="2"/>
      <c r="E35" s="2"/>
      <c r="G35" s="49"/>
      <c r="H35" s="49"/>
      <c r="I35" s="52"/>
      <c r="J35" s="52"/>
    </row>
    <row r="36" spans="1:10">
      <c r="A36" s="44" t="s">
        <v>318</v>
      </c>
      <c r="B36" s="2"/>
      <c r="C36" s="2"/>
      <c r="D36" s="2"/>
      <c r="E36" s="2"/>
      <c r="G36" s="29">
        <v>0</v>
      </c>
      <c r="H36" s="29"/>
      <c r="I36" s="52"/>
      <c r="J36" s="52">
        <f>'Data Sheet'!N2225</f>
        <v>0</v>
      </c>
    </row>
    <row r="37" spans="1:10">
      <c r="A37" s="44" t="s">
        <v>472</v>
      </c>
      <c r="B37" s="2"/>
      <c r="C37" s="2"/>
      <c r="D37" s="2"/>
      <c r="E37" s="2"/>
      <c r="G37" s="29">
        <v>0</v>
      </c>
      <c r="H37" s="29"/>
      <c r="I37" s="52"/>
      <c r="J37" s="52">
        <f>'Data Sheet'!N2226</f>
        <v>0</v>
      </c>
    </row>
    <row r="38" spans="1:10">
      <c r="A38" s="44" t="s">
        <v>272</v>
      </c>
      <c r="B38" s="2"/>
      <c r="C38" s="2"/>
      <c r="D38" s="2"/>
      <c r="E38" s="2"/>
      <c r="G38" s="29">
        <v>0</v>
      </c>
      <c r="H38" s="29"/>
      <c r="I38" s="52"/>
      <c r="J38" s="52">
        <f>'Data Sheet'!N2227</f>
        <v>0</v>
      </c>
    </row>
    <row r="39" spans="1:10">
      <c r="A39" s="44" t="s">
        <v>273</v>
      </c>
      <c r="B39" s="2"/>
      <c r="C39" s="2"/>
      <c r="D39" s="2"/>
      <c r="E39" s="2"/>
      <c r="G39" s="29">
        <v>0</v>
      </c>
      <c r="H39" s="29"/>
      <c r="I39" s="52"/>
      <c r="J39" s="52">
        <f>'Data Sheet'!N2228</f>
        <v>0</v>
      </c>
    </row>
    <row r="40" spans="1:10">
      <c r="A40" s="42" t="s">
        <v>1359</v>
      </c>
      <c r="B40" s="2"/>
      <c r="C40" s="2"/>
      <c r="D40" s="2"/>
      <c r="E40" s="2"/>
      <c r="G40" s="29">
        <v>0</v>
      </c>
      <c r="H40" s="29"/>
      <c r="I40" s="52"/>
      <c r="J40" s="52">
        <f>'Data Sheet'!N2229</f>
        <v>0</v>
      </c>
    </row>
    <row r="41" spans="1:10">
      <c r="A41" s="44" t="s">
        <v>274</v>
      </c>
      <c r="B41" s="2"/>
      <c r="C41" s="2"/>
      <c r="D41" s="2"/>
      <c r="E41" s="2"/>
      <c r="G41" s="29">
        <v>0</v>
      </c>
      <c r="H41" s="29"/>
      <c r="I41" s="52"/>
      <c r="J41" s="52">
        <f>'Data Sheet'!N2230</f>
        <v>0</v>
      </c>
    </row>
    <row r="42" spans="1:10">
      <c r="A42" s="44" t="s">
        <v>275</v>
      </c>
      <c r="B42" s="2"/>
      <c r="C42" s="2"/>
      <c r="D42" s="2"/>
      <c r="E42" s="2"/>
      <c r="G42" s="29">
        <v>0</v>
      </c>
      <c r="H42" s="29"/>
      <c r="I42" s="52"/>
      <c r="J42" s="52">
        <f>'Data Sheet'!N2231</f>
        <v>0</v>
      </c>
    </row>
    <row r="43" spans="1:10">
      <c r="A43" s="355" t="s">
        <v>1323</v>
      </c>
      <c r="B43" s="2"/>
      <c r="C43" s="2"/>
      <c r="D43" s="2"/>
      <c r="E43" s="2"/>
      <c r="G43" s="29">
        <v>966</v>
      </c>
      <c r="H43" s="29"/>
      <c r="I43" s="52"/>
      <c r="J43" s="52">
        <f>'Data Sheet'!N2232</f>
        <v>1094</v>
      </c>
    </row>
    <row r="44" spans="1:10">
      <c r="A44" s="772" t="s">
        <v>1227</v>
      </c>
      <c r="B44" s="2"/>
      <c r="C44" s="2"/>
      <c r="D44" s="2"/>
      <c r="E44" s="2"/>
      <c r="G44" s="29"/>
      <c r="H44" s="29"/>
      <c r="I44" s="52"/>
      <c r="J44" s="51"/>
    </row>
    <row r="45" spans="1:10">
      <c r="A45" s="146"/>
      <c r="B45" s="44" t="s">
        <v>1127</v>
      </c>
      <c r="C45" s="2"/>
      <c r="D45" s="2"/>
      <c r="E45" s="2"/>
      <c r="G45" s="29">
        <v>152559</v>
      </c>
      <c r="H45" s="29"/>
      <c r="I45" s="52"/>
      <c r="J45" s="51">
        <f>'Data Sheet'!N2234</f>
        <v>123494</v>
      </c>
    </row>
    <row r="46" spans="1:10">
      <c r="A46" s="146"/>
      <c r="B46" s="44" t="s">
        <v>1130</v>
      </c>
      <c r="C46" s="2"/>
      <c r="D46" s="2"/>
      <c r="E46" s="2"/>
      <c r="G46" s="29">
        <v>13</v>
      </c>
      <c r="H46" s="29"/>
      <c r="I46" s="52"/>
      <c r="J46" s="51">
        <f>'Data Sheet'!N2235</f>
        <v>0</v>
      </c>
    </row>
    <row r="47" spans="1:10">
      <c r="A47" s="146"/>
      <c r="B47" s="44" t="s">
        <v>1131</v>
      </c>
      <c r="C47" s="2"/>
      <c r="D47" s="2"/>
      <c r="E47" s="2"/>
      <c r="G47" s="29">
        <v>0</v>
      </c>
      <c r="H47" s="29"/>
      <c r="I47" s="52"/>
      <c r="J47" s="51">
        <f>'Data Sheet'!N2236</f>
        <v>2</v>
      </c>
    </row>
    <row r="48" spans="1:10">
      <c r="A48" s="146"/>
      <c r="B48" s="44" t="s">
        <v>323</v>
      </c>
      <c r="C48" s="2"/>
      <c r="D48" s="2"/>
      <c r="E48" s="2"/>
      <c r="G48" s="29">
        <v>0</v>
      </c>
      <c r="H48" s="29"/>
      <c r="I48" s="52"/>
      <c r="J48" s="51">
        <f>'Data Sheet'!N2237</f>
        <v>0</v>
      </c>
    </row>
    <row r="49" spans="1:10">
      <c r="A49" s="44" t="s">
        <v>110</v>
      </c>
      <c r="B49" s="2"/>
      <c r="C49" s="2"/>
      <c r="D49" s="2"/>
      <c r="E49" s="2"/>
      <c r="G49" s="29">
        <v>0</v>
      </c>
      <c r="H49" s="29"/>
      <c r="I49" s="52"/>
      <c r="J49" s="52">
        <f>'Data Sheet'!N2238</f>
        <v>0</v>
      </c>
    </row>
    <row r="50" spans="1:10">
      <c r="A50" s="44" t="s">
        <v>1708</v>
      </c>
      <c r="B50" s="2"/>
      <c r="C50" s="2"/>
      <c r="D50" s="2"/>
      <c r="E50" s="2"/>
      <c r="G50" s="29">
        <v>0</v>
      </c>
      <c r="H50" s="29"/>
      <c r="I50" s="52"/>
      <c r="J50" s="51">
        <f>'Data Sheet'!N2239</f>
        <v>0</v>
      </c>
    </row>
    <row r="51" spans="1:10" hidden="1">
      <c r="A51" s="939"/>
      <c r="B51" s="2"/>
      <c r="C51" s="2"/>
      <c r="D51" s="2"/>
      <c r="E51" s="2"/>
      <c r="G51" s="29">
        <v>0</v>
      </c>
      <c r="H51" s="29"/>
      <c r="I51" s="52"/>
      <c r="J51" s="51">
        <f>'Data Sheet'!N2240</f>
        <v>0</v>
      </c>
    </row>
    <row r="52" spans="1:10">
      <c r="A52" s="44" t="s">
        <v>1709</v>
      </c>
      <c r="B52" s="2"/>
      <c r="C52" s="2"/>
      <c r="D52" s="2"/>
      <c r="E52" s="2"/>
      <c r="G52" s="29">
        <v>0</v>
      </c>
      <c r="H52" s="29"/>
      <c r="I52" s="52"/>
      <c r="J52" s="51">
        <f>'Data Sheet'!N2241</f>
        <v>0</v>
      </c>
    </row>
    <row r="53" spans="1:10">
      <c r="A53" s="44" t="s">
        <v>1710</v>
      </c>
      <c r="B53" s="2"/>
      <c r="C53" s="2"/>
      <c r="D53" s="2"/>
      <c r="E53" s="2"/>
      <c r="G53" s="29">
        <v>0</v>
      </c>
      <c r="H53" s="29"/>
      <c r="I53" s="52"/>
      <c r="J53" s="52">
        <f>'Data Sheet'!N2242</f>
        <v>0</v>
      </c>
    </row>
    <row r="54" spans="1:10">
      <c r="A54" s="44" t="s">
        <v>279</v>
      </c>
      <c r="B54" s="2"/>
      <c r="C54" s="2"/>
      <c r="D54" s="2"/>
      <c r="E54" s="2"/>
      <c r="G54" s="29">
        <v>0</v>
      </c>
      <c r="H54" s="29"/>
      <c r="I54" s="52"/>
      <c r="J54" s="52">
        <f>'Data Sheet'!N2243</f>
        <v>0</v>
      </c>
    </row>
    <row r="55" spans="1:10">
      <c r="A55" s="44" t="s">
        <v>1015</v>
      </c>
      <c r="B55" s="2"/>
      <c r="C55" s="2"/>
      <c r="D55" s="2"/>
      <c r="E55" s="2"/>
      <c r="G55" s="29">
        <v>0</v>
      </c>
      <c r="H55" s="29"/>
      <c r="I55" s="52"/>
      <c r="J55" s="52">
        <f>'Data Sheet'!N2244</f>
        <v>0</v>
      </c>
    </row>
    <row r="56" spans="1:10">
      <c r="A56" s="44" t="s">
        <v>1016</v>
      </c>
      <c r="B56" s="2"/>
      <c r="C56" s="2"/>
      <c r="D56" s="2"/>
      <c r="E56" s="2"/>
      <c r="G56" s="29">
        <v>0</v>
      </c>
      <c r="H56" s="29"/>
      <c r="I56" s="52"/>
      <c r="J56" s="52">
        <f>'Data Sheet'!N2245</f>
        <v>0</v>
      </c>
    </row>
    <row r="57" spans="1:10">
      <c r="A57" s="44" t="s">
        <v>524</v>
      </c>
      <c r="B57" s="2"/>
      <c r="C57" s="2"/>
      <c r="D57" s="2"/>
      <c r="E57" s="2"/>
      <c r="G57" s="29">
        <v>0</v>
      </c>
      <c r="H57" s="29"/>
      <c r="I57" s="52"/>
      <c r="J57" s="52">
        <f>'Data Sheet'!N2246</f>
        <v>0</v>
      </c>
    </row>
    <row r="58" spans="1:10">
      <c r="A58" s="44" t="s">
        <v>494</v>
      </c>
      <c r="B58" s="2"/>
      <c r="C58" s="2"/>
      <c r="D58" s="2"/>
      <c r="E58" s="2"/>
      <c r="G58" s="57">
        <v>0</v>
      </c>
      <c r="H58" s="29"/>
      <c r="I58" s="52"/>
      <c r="J58" s="154">
        <f>'Data Sheet'!N2247</f>
        <v>0</v>
      </c>
    </row>
    <row r="59" spans="1:10">
      <c r="A59" s="23" t="s">
        <v>281</v>
      </c>
      <c r="B59" s="2"/>
      <c r="C59" s="2"/>
      <c r="D59" s="2"/>
      <c r="E59" s="2"/>
      <c r="G59" s="522">
        <f>SUM(G36:G58)</f>
        <v>153538</v>
      </c>
      <c r="H59" s="522"/>
      <c r="I59" s="523"/>
      <c r="J59" s="523">
        <f>SUM(J36:J58)</f>
        <v>124590</v>
      </c>
    </row>
    <row r="60" spans="1:10" ht="15.75" thickBot="1">
      <c r="A60" s="23" t="s">
        <v>106</v>
      </c>
      <c r="B60" s="2"/>
      <c r="C60" s="2"/>
      <c r="D60" s="2"/>
      <c r="E60" s="2"/>
      <c r="G60" s="58">
        <f>+G59+G33</f>
        <v>252830</v>
      </c>
      <c r="H60" s="645"/>
      <c r="I60" s="646"/>
      <c r="J60" s="59">
        <f>+J59+J33</f>
        <v>200230</v>
      </c>
    </row>
    <row r="61" spans="1:10" ht="7.5" customHeight="1">
      <c r="A61" s="44"/>
      <c r="B61" s="2"/>
      <c r="C61" s="2"/>
      <c r="D61" s="2"/>
      <c r="E61" s="2"/>
      <c r="G61" s="49"/>
      <c r="H61" s="49"/>
      <c r="I61" s="52"/>
      <c r="J61" s="52"/>
    </row>
    <row r="63" spans="1:10" ht="19.5" customHeight="1"/>
    <row r="68" spans="1:10">
      <c r="A68" s="14"/>
      <c r="B68" s="14"/>
      <c r="C68" s="14"/>
      <c r="D68" s="14"/>
      <c r="E68" s="14"/>
      <c r="G68" s="112"/>
      <c r="H68" s="112"/>
      <c r="I68" s="49"/>
      <c r="J68" s="52"/>
    </row>
    <row r="69" spans="1:10">
      <c r="A69" s="333"/>
      <c r="B69" s="14"/>
      <c r="C69" s="14"/>
      <c r="D69" s="14"/>
      <c r="E69" s="14"/>
      <c r="G69" s="112"/>
      <c r="H69" s="112"/>
      <c r="I69" s="49"/>
      <c r="J69" s="52"/>
    </row>
    <row r="70" spans="1:10">
      <c r="A70" s="333"/>
      <c r="B70" s="14"/>
      <c r="C70" s="14"/>
      <c r="D70" s="14"/>
      <c r="E70" s="14"/>
      <c r="G70" s="112"/>
      <c r="H70" s="112"/>
      <c r="I70" s="49"/>
      <c r="J70" s="52"/>
    </row>
    <row r="71" spans="1:10">
      <c r="A71" s="14"/>
      <c r="B71" s="14"/>
      <c r="C71" s="14"/>
      <c r="D71" s="14"/>
      <c r="E71" s="14"/>
      <c r="G71" s="112"/>
      <c r="H71" s="112"/>
      <c r="I71" s="49"/>
      <c r="J71" s="52"/>
    </row>
    <row r="72" spans="1:10">
      <c r="A72" s="14"/>
      <c r="B72" s="14"/>
      <c r="C72" s="14"/>
      <c r="D72" s="14"/>
      <c r="E72" s="14"/>
      <c r="G72" s="112"/>
      <c r="H72" s="112"/>
      <c r="I72" s="49"/>
      <c r="J72" s="52"/>
    </row>
    <row r="74" spans="1:10">
      <c r="G74"/>
      <c r="H74"/>
      <c r="I74"/>
      <c r="J74"/>
    </row>
    <row r="75" spans="1:10" ht="15.75" customHeight="1">
      <c r="G75"/>
      <c r="H75"/>
      <c r="I75"/>
      <c r="J75"/>
    </row>
    <row r="76" spans="1:10">
      <c r="G76"/>
      <c r="H76"/>
      <c r="I76"/>
      <c r="J76"/>
    </row>
    <row r="88" spans="1:10" ht="7.5" customHeight="1"/>
    <row r="93" spans="1:10">
      <c r="A93" s="64"/>
      <c r="B93" s="64"/>
      <c r="C93" s="64"/>
      <c r="D93" s="64"/>
      <c r="E93" s="64"/>
      <c r="F93" s="64"/>
      <c r="G93" s="564"/>
      <c r="H93" s="564"/>
      <c r="I93" s="568"/>
      <c r="J93" s="568"/>
    </row>
    <row r="94" spans="1:10">
      <c r="A94" s="64"/>
      <c r="B94" s="64"/>
      <c r="C94" s="64"/>
      <c r="D94" s="64"/>
      <c r="E94" s="64"/>
      <c r="F94" s="64"/>
      <c r="G94" s="564"/>
      <c r="H94" s="564"/>
      <c r="I94" s="568"/>
      <c r="J94" s="568"/>
    </row>
    <row r="95" spans="1:10">
      <c r="A95" s="64"/>
      <c r="B95" s="64"/>
      <c r="C95" s="64"/>
      <c r="D95" s="64"/>
      <c r="E95" s="64"/>
      <c r="F95" s="64"/>
      <c r="G95" s="564"/>
      <c r="H95" s="564"/>
      <c r="I95" s="568"/>
      <c r="J95" s="568"/>
    </row>
    <row r="96" spans="1:10">
      <c r="A96" s="64"/>
      <c r="B96" s="64"/>
      <c r="C96" s="64"/>
      <c r="D96" s="64"/>
      <c r="E96" s="64"/>
      <c r="F96" s="64"/>
      <c r="G96" s="564"/>
      <c r="H96" s="564"/>
      <c r="I96" s="568"/>
      <c r="J96" s="568"/>
    </row>
    <row r="97" spans="1:10">
      <c r="A97" s="64"/>
      <c r="B97" s="64"/>
      <c r="C97" s="64"/>
      <c r="D97" s="64"/>
      <c r="E97" s="64"/>
      <c r="F97" s="64"/>
      <c r="G97" s="564"/>
      <c r="H97" s="564"/>
      <c r="I97" s="568"/>
      <c r="J97" s="569"/>
    </row>
    <row r="98" spans="1:10">
      <c r="A98" s="64"/>
      <c r="B98" s="64"/>
      <c r="C98" s="64"/>
      <c r="D98" s="64"/>
      <c r="E98" s="64"/>
      <c r="F98" s="64"/>
      <c r="G98" s="564"/>
      <c r="H98" s="564"/>
      <c r="I98" s="568"/>
      <c r="J98" s="568"/>
    </row>
    <row r="99" spans="1:10">
      <c r="A99" s="64"/>
      <c r="B99" s="64"/>
      <c r="C99" s="64"/>
      <c r="D99" s="64"/>
      <c r="E99" s="64"/>
      <c r="F99" s="64"/>
      <c r="G99" s="564"/>
      <c r="H99" s="564"/>
      <c r="I99" s="568"/>
      <c r="J99" s="568"/>
    </row>
    <row r="100" spans="1:10">
      <c r="A100" s="64"/>
      <c r="B100" s="64"/>
      <c r="C100" s="64"/>
      <c r="D100" s="64"/>
      <c r="E100" s="64"/>
      <c r="F100" s="64"/>
      <c r="G100" s="564"/>
      <c r="H100" s="564"/>
      <c r="I100" s="568"/>
      <c r="J100" s="568"/>
    </row>
    <row r="101" spans="1:10">
      <c r="A101" s="64"/>
      <c r="B101" s="64"/>
      <c r="C101" s="64"/>
      <c r="D101" s="64"/>
      <c r="E101" s="64"/>
      <c r="F101" s="64"/>
      <c r="G101" s="564"/>
      <c r="H101" s="564"/>
      <c r="I101" s="568"/>
      <c r="J101" s="568"/>
    </row>
    <row r="102" spans="1:10">
      <c r="A102" s="64"/>
      <c r="B102" s="64"/>
      <c r="C102" s="64"/>
      <c r="D102" s="64"/>
      <c r="E102" s="64"/>
      <c r="F102" s="64"/>
      <c r="G102" s="564"/>
      <c r="H102" s="564"/>
      <c r="I102" s="568"/>
      <c r="J102" s="568"/>
    </row>
    <row r="103" spans="1:10">
      <c r="A103" s="64"/>
      <c r="B103" s="64"/>
      <c r="C103" s="64"/>
      <c r="D103" s="64"/>
      <c r="E103" s="64"/>
      <c r="F103" s="64"/>
      <c r="G103" s="564"/>
      <c r="H103" s="564"/>
      <c r="I103" s="568"/>
      <c r="J103" s="568"/>
    </row>
    <row r="104" spans="1:10">
      <c r="G104" s="570"/>
      <c r="H104" s="570"/>
      <c r="I104" s="571"/>
      <c r="J104" s="125"/>
    </row>
    <row r="105" spans="1:10">
      <c r="G105" s="570"/>
      <c r="H105" s="570"/>
      <c r="I105" s="571"/>
      <c r="J105" s="125"/>
    </row>
  </sheetData>
  <sheetProtection algorithmName="SHA-512" hashValue="3tx72KV5CiEp3jD5G8HMRCuz0rA4xXOG3zsnQH5jtZ+CVgDjXgtgUhg4prkWOLq6oT6x9ky1VtQfzJCEftqBKw==" saltValue="wlFXFEsSvmEDBQrLBOL9UA==" spinCount="100000" sheet="1" formatCells="0" formatRows="0"/>
  <customSheetViews>
    <customSheetView guid="{7FD99AA4-5903-494A-9F09-AEC84FBFFB84}" fitToPage="1" hiddenRows="1" hiddenColumns="1" topLeftCell="A38">
      <selection activeCell="F42" sqref="F42"/>
      <pageMargins left="0.70866141732283472" right="0.70866141732283472" top="0.74803149606299213" bottom="0.74803149606299213" header="0.31496062992125984" footer="0.31496062992125984"/>
      <pageSetup paperSize="9" scale="71" orientation="portrait" r:id="rId1"/>
      <headerFooter>
        <oddFooter>&amp;C&amp;A</oddFooter>
      </headerFooter>
    </customSheetView>
    <customSheetView guid="{44A2B057-7D30-4594-817B-0DBCD9A92E4A}" fitToPage="1" hiddenRows="1" hiddenColumns="1" topLeftCell="A38">
      <selection activeCell="F42" sqref="F42"/>
      <pageMargins left="0.70866141732283472" right="0.70866141732283472" top="0.74803149606299213" bottom="0.74803149606299213" header="0.31496062992125984" footer="0.31496062992125984"/>
      <pageSetup paperSize="9" scale="7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4" orientation="portrait" r:id="rId3"/>
  <headerFooter>
    <oddFooter>&amp;C&amp;A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V110"/>
  <sheetViews>
    <sheetView workbookViewId="0">
      <selection activeCell="G33" sqref="G33"/>
    </sheetView>
  </sheetViews>
  <sheetFormatPr defaultColWidth="8.77734375" defaultRowHeight="15"/>
  <cols>
    <col min="1" max="1" width="9.109375" customWidth="1"/>
    <col min="6" max="6" width="0.77734375" customWidth="1"/>
    <col min="7" max="7" width="9.77734375" style="544" customWidth="1"/>
    <col min="8" max="8" width="0.44140625" style="544" customWidth="1"/>
    <col min="9" max="9" width="8.77734375" style="554"/>
  </cols>
  <sheetData>
    <row r="1" spans="1:15" ht="15.75">
      <c r="A1" s="10" t="str">
        <f>+'1'!A1</f>
        <v>SWANSEA BAY UNIVERSITY HEALTH BOARD ANNUAL ACCOUNTS 2023-24</v>
      </c>
      <c r="B1" s="34"/>
      <c r="C1" s="34"/>
      <c r="D1" s="34"/>
      <c r="E1" s="34"/>
      <c r="F1" s="34"/>
      <c r="G1" s="534"/>
      <c r="H1" s="534"/>
      <c r="I1" s="534"/>
      <c r="L1" s="84"/>
      <c r="M1" s="84"/>
      <c r="N1" s="84"/>
      <c r="O1" s="84"/>
    </row>
    <row r="2" spans="1:15">
      <c r="L2" s="84"/>
      <c r="M2" s="84"/>
      <c r="N2" s="84"/>
      <c r="O2" s="84"/>
    </row>
    <row r="3" spans="1:15" ht="15.75">
      <c r="A3" s="151" t="s">
        <v>1264</v>
      </c>
      <c r="B3" s="105"/>
      <c r="G3" s="545"/>
      <c r="H3" s="545"/>
      <c r="I3" s="51"/>
      <c r="L3" s="84"/>
      <c r="M3" s="84"/>
      <c r="N3" s="84"/>
      <c r="O3" s="84"/>
    </row>
    <row r="4" spans="1:15" ht="15" customHeight="1">
      <c r="G4"/>
      <c r="H4"/>
      <c r="I4"/>
      <c r="L4" s="84"/>
      <c r="M4" s="84"/>
      <c r="N4" s="84"/>
      <c r="O4" s="84"/>
    </row>
    <row r="5" spans="1:15" ht="15" customHeight="1">
      <c r="A5" s="3" t="s">
        <v>283</v>
      </c>
      <c r="B5" s="2"/>
      <c r="C5" s="2"/>
      <c r="D5" s="2"/>
      <c r="E5" s="2"/>
      <c r="F5" s="2"/>
      <c r="G5" s="49"/>
      <c r="H5" s="49"/>
      <c r="I5" s="52"/>
      <c r="L5" s="84"/>
      <c r="M5" s="84"/>
      <c r="N5" s="84"/>
      <c r="O5" s="84"/>
    </row>
    <row r="6" spans="1:15" ht="15" customHeight="1">
      <c r="A6" s="2"/>
      <c r="B6" s="2"/>
      <c r="C6" s="2"/>
      <c r="D6" s="2"/>
      <c r="E6" s="2"/>
      <c r="F6" s="2"/>
      <c r="G6" s="49" t="str">
        <f>'52'!G4</f>
        <v>31 March</v>
      </c>
      <c r="H6" s="49"/>
      <c r="I6" s="49" t="str">
        <f>'52'!J4</f>
        <v>31 March</v>
      </c>
      <c r="L6" s="84"/>
      <c r="M6" s="84"/>
      <c r="N6" s="84"/>
      <c r="O6" s="84"/>
    </row>
    <row r="7" spans="1:15" ht="15" customHeight="1">
      <c r="A7" s="2"/>
      <c r="B7" s="2"/>
      <c r="C7" s="2"/>
      <c r="D7" s="2"/>
      <c r="E7" s="2"/>
      <c r="F7" s="2"/>
      <c r="G7" s="696">
        <f>'52'!G5</f>
        <v>2024</v>
      </c>
      <c r="H7" s="49"/>
      <c r="I7" s="696">
        <f>'52'!J5</f>
        <v>2023</v>
      </c>
      <c r="L7" s="84"/>
      <c r="M7" s="84"/>
      <c r="N7" s="84"/>
      <c r="O7" s="84"/>
    </row>
    <row r="8" spans="1:15" ht="15" customHeight="1">
      <c r="A8" s="2"/>
      <c r="B8" s="2"/>
      <c r="C8" s="2"/>
      <c r="D8" s="2"/>
      <c r="E8" s="2"/>
      <c r="F8" s="2"/>
      <c r="G8" s="49" t="str">
        <f>'52'!G6</f>
        <v>£000</v>
      </c>
      <c r="H8" s="49"/>
      <c r="I8" s="49" t="str">
        <f>'52'!J6</f>
        <v>£000</v>
      </c>
      <c r="L8" s="84"/>
      <c r="M8" s="84"/>
      <c r="N8" s="84"/>
      <c r="O8" s="84"/>
    </row>
    <row r="9" spans="1:15" ht="15" customHeight="1">
      <c r="A9" s="2"/>
      <c r="B9" s="2"/>
      <c r="C9" s="2"/>
      <c r="D9" s="2"/>
      <c r="E9" s="2"/>
      <c r="F9" s="2"/>
      <c r="G9" s="49"/>
      <c r="H9" s="49"/>
      <c r="I9" s="52"/>
      <c r="L9" s="84"/>
      <c r="M9" s="84"/>
      <c r="N9" s="84"/>
      <c r="O9" s="84"/>
    </row>
    <row r="10" spans="1:15" ht="15" customHeight="1">
      <c r="A10" s="2" t="s">
        <v>284</v>
      </c>
      <c r="B10" s="2"/>
      <c r="C10" s="2"/>
      <c r="D10" s="2"/>
      <c r="E10" s="2"/>
      <c r="F10" s="14"/>
      <c r="G10" s="29">
        <v>15519</v>
      </c>
      <c r="H10" s="29"/>
      <c r="I10" s="52">
        <f>'Data Sheet'!N2251</f>
        <v>13147</v>
      </c>
      <c r="L10" s="84"/>
      <c r="M10" s="84"/>
      <c r="N10" s="84"/>
      <c r="O10" s="84"/>
    </row>
    <row r="11" spans="1:15" ht="15" customHeight="1">
      <c r="A11" s="2" t="s">
        <v>285</v>
      </c>
      <c r="B11" s="2"/>
      <c r="C11" s="2"/>
      <c r="D11" s="2"/>
      <c r="E11" s="2"/>
      <c r="F11" s="14"/>
      <c r="G11" s="29">
        <v>397</v>
      </c>
      <c r="H11" s="29"/>
      <c r="I11" s="52">
        <f>'Data Sheet'!N2252</f>
        <v>387</v>
      </c>
      <c r="L11" s="84"/>
      <c r="M11" s="84"/>
      <c r="N11" s="84"/>
      <c r="O11" s="84"/>
    </row>
    <row r="12" spans="1:15" ht="15" customHeight="1">
      <c r="A12" s="2" t="s">
        <v>286</v>
      </c>
      <c r="B12" s="2"/>
      <c r="C12" s="2"/>
      <c r="D12" s="2"/>
      <c r="E12" s="2"/>
      <c r="F12" s="14"/>
      <c r="G12" s="29">
        <v>460</v>
      </c>
      <c r="H12" s="29"/>
      <c r="I12" s="52">
        <f>'Data Sheet'!N2253</f>
        <v>617</v>
      </c>
      <c r="L12" s="84"/>
      <c r="M12" s="84"/>
      <c r="N12" s="84"/>
      <c r="O12" s="84"/>
    </row>
    <row r="13" spans="1:15" ht="15" customHeight="1" thickBot="1">
      <c r="A13" s="2"/>
      <c r="B13" s="2"/>
      <c r="C13" s="2"/>
      <c r="D13" s="2"/>
      <c r="E13" s="2"/>
      <c r="F13" s="2"/>
      <c r="G13" s="58">
        <f>SUM(G10:G12)</f>
        <v>16376</v>
      </c>
      <c r="H13" s="49"/>
      <c r="I13" s="59">
        <f>SUM(I10:I12)</f>
        <v>14151</v>
      </c>
      <c r="L13" s="84"/>
      <c r="M13" s="84"/>
      <c r="N13" s="84"/>
      <c r="O13" s="84"/>
    </row>
    <row r="14" spans="1:15" ht="15" customHeight="1">
      <c r="G14"/>
      <c r="H14"/>
      <c r="I14"/>
      <c r="L14" s="84"/>
      <c r="M14" s="84"/>
      <c r="N14" s="84"/>
      <c r="O14" s="84"/>
    </row>
    <row r="15" spans="1:15" ht="15" customHeight="1">
      <c r="G15"/>
      <c r="H15"/>
      <c r="I15"/>
      <c r="L15" s="84"/>
      <c r="M15" s="84"/>
      <c r="N15" s="84"/>
      <c r="O15" s="84"/>
    </row>
    <row r="16" spans="1:15" ht="15" customHeight="1">
      <c r="A16" s="3" t="s">
        <v>878</v>
      </c>
      <c r="B16" s="2"/>
      <c r="C16" s="2"/>
      <c r="D16" s="2"/>
      <c r="E16" s="2"/>
      <c r="F16" s="2"/>
      <c r="G16" s="49"/>
      <c r="H16" s="49"/>
      <c r="I16" s="52"/>
      <c r="L16" s="84"/>
      <c r="M16" s="84"/>
      <c r="N16" s="84"/>
      <c r="O16" s="84"/>
    </row>
    <row r="17" spans="1:22" ht="15" hidden="1" customHeight="1">
      <c r="A17" s="2" t="s">
        <v>1065</v>
      </c>
      <c r="B17" s="2"/>
      <c r="C17" s="2"/>
      <c r="D17" s="2"/>
      <c r="E17" s="2"/>
      <c r="F17" s="387"/>
      <c r="G17" s="440"/>
      <c r="H17" s="29"/>
      <c r="I17" s="52">
        <f>'Data Sheet'!N2256</f>
        <v>0</v>
      </c>
      <c r="L17" s="84"/>
      <c r="M17" s="84"/>
      <c r="N17" s="84"/>
      <c r="O17" s="84"/>
    </row>
    <row r="18" spans="1:22" ht="15" hidden="1" customHeight="1">
      <c r="A18" s="77" t="s">
        <v>874</v>
      </c>
      <c r="B18" s="2"/>
      <c r="C18" s="2"/>
      <c r="D18" s="2"/>
      <c r="E18" s="2"/>
      <c r="F18" s="406"/>
      <c r="G18" s="440"/>
      <c r="H18" s="563"/>
      <c r="I18" s="52">
        <f>'Data Sheet'!N2257</f>
        <v>0</v>
      </c>
      <c r="L18" s="84"/>
      <c r="M18" s="84"/>
      <c r="N18" s="84"/>
      <c r="O18" s="84"/>
    </row>
    <row r="19" spans="1:22" ht="15" customHeight="1">
      <c r="A19" s="2" t="s">
        <v>1356</v>
      </c>
      <c r="B19" s="2"/>
      <c r="C19" s="2"/>
      <c r="D19" s="2"/>
      <c r="E19" s="2"/>
      <c r="F19" s="406"/>
      <c r="G19" s="49">
        <f>I25</f>
        <v>-2326</v>
      </c>
      <c r="H19" s="49"/>
      <c r="I19" s="52">
        <f>'Data Sheet'!N2258</f>
        <v>-2916</v>
      </c>
      <c r="L19" s="84"/>
      <c r="M19" s="84"/>
      <c r="N19" s="84"/>
      <c r="O19" s="84"/>
    </row>
    <row r="20" spans="1:22" ht="15" customHeight="1">
      <c r="A20" s="2" t="s">
        <v>442</v>
      </c>
      <c r="B20" s="2"/>
      <c r="C20" s="2"/>
      <c r="D20" s="2"/>
      <c r="E20" s="2"/>
      <c r="F20" s="387"/>
      <c r="G20" s="29">
        <v>0</v>
      </c>
      <c r="H20" s="29"/>
      <c r="I20" s="52">
        <f>'Data Sheet'!N2259</f>
        <v>0</v>
      </c>
      <c r="L20" s="84"/>
      <c r="M20" s="84"/>
      <c r="N20" s="84"/>
      <c r="O20" s="84"/>
    </row>
    <row r="21" spans="1:22" ht="15" customHeight="1">
      <c r="A21" s="2" t="s">
        <v>289</v>
      </c>
      <c r="B21" s="2"/>
      <c r="C21" s="2"/>
      <c r="D21" s="2"/>
      <c r="E21" s="2"/>
      <c r="F21" s="387"/>
      <c r="G21" s="29">
        <v>119</v>
      </c>
      <c r="H21" s="29"/>
      <c r="I21" s="52">
        <f>'Data Sheet'!N2260</f>
        <v>58</v>
      </c>
      <c r="L21" s="84"/>
      <c r="M21" s="84"/>
      <c r="N21" s="84"/>
      <c r="O21" s="84"/>
    </row>
    <row r="22" spans="1:22" ht="15" customHeight="1">
      <c r="A22" s="2" t="s">
        <v>410</v>
      </c>
      <c r="B22" s="2"/>
      <c r="C22" s="2"/>
      <c r="D22" s="2"/>
      <c r="E22" s="2"/>
      <c r="F22" s="387"/>
      <c r="G22" s="29">
        <v>3</v>
      </c>
      <c r="H22" s="29"/>
      <c r="I22" s="52">
        <f>'Data Sheet'!N2261</f>
        <v>4</v>
      </c>
      <c r="L22" s="84"/>
      <c r="M22" s="84"/>
      <c r="N22" s="84"/>
      <c r="O22" s="84"/>
    </row>
    <row r="23" spans="1:22" ht="15" customHeight="1">
      <c r="A23" s="2" t="s">
        <v>290</v>
      </c>
      <c r="F23" s="391"/>
      <c r="G23" s="29">
        <v>-78</v>
      </c>
      <c r="H23" s="29"/>
      <c r="I23" s="52">
        <f>'Data Sheet'!N2262</f>
        <v>528</v>
      </c>
      <c r="L23" s="84"/>
      <c r="M23" s="84"/>
      <c r="N23" s="84"/>
      <c r="O23" s="84"/>
    </row>
    <row r="24" spans="1:22" ht="15" customHeight="1">
      <c r="A24" s="2" t="s">
        <v>443</v>
      </c>
      <c r="F24" s="391"/>
      <c r="G24" s="29">
        <v>0</v>
      </c>
      <c r="H24" s="29"/>
      <c r="I24" s="52">
        <f>'Data Sheet'!N2263</f>
        <v>0</v>
      </c>
      <c r="L24" s="84"/>
      <c r="M24" s="84"/>
      <c r="N24" s="84"/>
      <c r="O24" s="84"/>
    </row>
    <row r="25" spans="1:22" ht="15" customHeight="1" thickBot="1">
      <c r="A25" s="2" t="s">
        <v>873</v>
      </c>
      <c r="G25" s="58">
        <f>SUM(G19:G24)</f>
        <v>-2282</v>
      </c>
      <c r="H25" s="49"/>
      <c r="I25" s="59">
        <f>SUM(I19:I24)</f>
        <v>-2326</v>
      </c>
      <c r="L25" s="84"/>
      <c r="M25" s="84"/>
      <c r="N25" s="84"/>
      <c r="O25" s="84"/>
    </row>
    <row r="26" spans="1:22" ht="15" customHeight="1">
      <c r="A26" s="146"/>
      <c r="G26" s="545"/>
      <c r="H26" s="545"/>
      <c r="I26" s="125"/>
      <c r="L26" s="84"/>
      <c r="M26" s="84"/>
      <c r="N26" s="84"/>
      <c r="O26" s="84"/>
    </row>
    <row r="27" spans="1:22" ht="15" customHeight="1">
      <c r="L27" s="84"/>
      <c r="M27" s="14"/>
      <c r="N27" s="64"/>
      <c r="O27" s="64"/>
      <c r="P27" s="64"/>
      <c r="Q27" s="64"/>
      <c r="R27" s="64"/>
      <c r="S27" s="564"/>
      <c r="T27" s="564"/>
      <c r="U27" s="125"/>
      <c r="V27" s="125"/>
    </row>
    <row r="28" spans="1:22" ht="15" customHeight="1">
      <c r="G28"/>
      <c r="H28"/>
      <c r="I28"/>
      <c r="L28" s="84"/>
      <c r="M28" s="14"/>
      <c r="N28" s="64"/>
      <c r="O28" s="64"/>
      <c r="P28" s="64"/>
      <c r="Q28" s="64"/>
      <c r="R28" s="64"/>
      <c r="S28" s="564"/>
      <c r="T28" s="564"/>
      <c r="U28" s="125"/>
      <c r="V28" s="125"/>
    </row>
    <row r="29" spans="1:22" ht="15" customHeight="1">
      <c r="A29" s="35"/>
      <c r="B29" s="64"/>
      <c r="C29" s="64"/>
      <c r="D29" s="64"/>
      <c r="E29" s="64"/>
      <c r="F29" s="64"/>
      <c r="G29" s="564"/>
      <c r="H29" s="564"/>
      <c r="I29" s="125"/>
      <c r="L29" s="84"/>
      <c r="M29" s="84"/>
      <c r="N29" s="84"/>
      <c r="O29" s="84"/>
    </row>
    <row r="30" spans="1:22" ht="15" customHeight="1">
      <c r="A30" s="65" t="s">
        <v>444</v>
      </c>
      <c r="B30" s="218"/>
      <c r="C30" s="218"/>
      <c r="D30" s="218"/>
      <c r="E30" s="218"/>
      <c r="F30" s="218"/>
      <c r="G30" s="565"/>
      <c r="H30" s="565"/>
      <c r="I30" s="566"/>
      <c r="L30" s="84"/>
      <c r="M30" s="84"/>
      <c r="N30" s="84"/>
      <c r="O30" s="84"/>
    </row>
    <row r="31" spans="1:22" ht="15" customHeight="1">
      <c r="A31" s="2"/>
      <c r="B31" s="287"/>
      <c r="C31" s="287"/>
      <c r="D31" s="287"/>
      <c r="E31" s="287"/>
      <c r="F31" s="287"/>
      <c r="G31" s="567"/>
      <c r="H31" s="567"/>
      <c r="I31" s="566"/>
      <c r="L31" s="84"/>
      <c r="M31" s="84"/>
      <c r="N31" s="84"/>
      <c r="O31" s="84"/>
    </row>
    <row r="32" spans="1:22" ht="15" customHeight="1">
      <c r="A32" s="2" t="s">
        <v>317</v>
      </c>
      <c r="B32" s="287"/>
      <c r="C32" s="287"/>
      <c r="D32" s="287"/>
      <c r="E32" s="287"/>
      <c r="F32" s="218"/>
      <c r="G32" s="29">
        <v>4052</v>
      </c>
      <c r="H32" s="29"/>
      <c r="I32" s="52">
        <f>'Data Sheet'!N2266</f>
        <v>2360</v>
      </c>
      <c r="L32" s="84"/>
      <c r="M32" s="84"/>
      <c r="N32" s="84"/>
      <c r="O32" s="84"/>
    </row>
    <row r="33" spans="1:15" s="388" customFormat="1" ht="15" customHeight="1">
      <c r="A33" s="2" t="s">
        <v>115</v>
      </c>
      <c r="B33" s="287"/>
      <c r="C33" s="287"/>
      <c r="D33" s="287"/>
      <c r="E33" s="287"/>
      <c r="F33" s="218"/>
      <c r="G33" s="29">
        <v>0</v>
      </c>
      <c r="H33" s="29"/>
      <c r="I33" s="52">
        <f>'Data Sheet'!N2267</f>
        <v>0</v>
      </c>
      <c r="J33"/>
      <c r="L33" s="391"/>
      <c r="M33" s="391"/>
      <c r="N33" s="391"/>
      <c r="O33" s="391"/>
    </row>
    <row r="34" spans="1:15" s="388" customFormat="1" ht="15" customHeight="1" thickBot="1">
      <c r="A34" s="2" t="s">
        <v>106</v>
      </c>
      <c r="B34" s="287"/>
      <c r="C34" s="287"/>
      <c r="D34" s="287"/>
      <c r="E34" s="287"/>
      <c r="F34" s="287"/>
      <c r="G34" s="58">
        <f>SUM(G32:G33)</f>
        <v>4052</v>
      </c>
      <c r="H34" s="49"/>
      <c r="I34" s="59">
        <f>SUM(I32:I33)</f>
        <v>2360</v>
      </c>
      <c r="J34"/>
      <c r="L34" s="391"/>
      <c r="M34" s="391"/>
      <c r="N34" s="391"/>
      <c r="O34" s="391"/>
    </row>
    <row r="35" spans="1:15" ht="15" customHeight="1">
      <c r="A35" s="64"/>
      <c r="B35" s="64"/>
      <c r="C35" s="64"/>
      <c r="D35" s="64"/>
      <c r="E35" s="64"/>
      <c r="F35" s="64"/>
      <c r="G35" s="564"/>
      <c r="H35" s="564"/>
      <c r="I35" s="568"/>
      <c r="L35" s="84"/>
      <c r="M35" s="84"/>
      <c r="N35" s="84"/>
      <c r="O35" s="84"/>
    </row>
    <row r="36" spans="1:15" ht="15" customHeight="1">
      <c r="G36"/>
      <c r="H36"/>
      <c r="I36"/>
      <c r="L36" s="84"/>
      <c r="M36" s="84"/>
      <c r="N36" s="84"/>
      <c r="O36" s="84"/>
    </row>
    <row r="37" spans="1:15">
      <c r="G37"/>
      <c r="H37"/>
      <c r="I37"/>
      <c r="L37" s="84"/>
      <c r="M37" s="84"/>
      <c r="N37" s="84"/>
      <c r="O37" s="84"/>
    </row>
    <row r="38" spans="1:15">
      <c r="G38"/>
      <c r="H38"/>
      <c r="I38"/>
      <c r="L38" s="84"/>
      <c r="M38" s="84"/>
      <c r="N38" s="84"/>
      <c r="O38" s="84"/>
    </row>
    <row r="39" spans="1:15">
      <c r="G39"/>
      <c r="H39"/>
      <c r="I39"/>
      <c r="L39" s="84"/>
      <c r="M39" s="84"/>
      <c r="N39" s="84"/>
      <c r="O39" s="84"/>
    </row>
    <row r="40" spans="1:15">
      <c r="G40"/>
      <c r="H40"/>
      <c r="I40"/>
      <c r="L40" s="84"/>
      <c r="M40" s="84"/>
      <c r="N40" s="84"/>
      <c r="O40" s="84"/>
    </row>
    <row r="41" spans="1:15">
      <c r="G41"/>
      <c r="H41"/>
      <c r="I41"/>
      <c r="L41" s="84"/>
      <c r="M41" s="84"/>
      <c r="N41" s="84"/>
      <c r="O41" s="84"/>
    </row>
    <row r="42" spans="1:15" ht="9.75" customHeight="1">
      <c r="G42"/>
      <c r="H42"/>
      <c r="I42"/>
      <c r="L42" s="84"/>
      <c r="M42" s="84"/>
      <c r="N42" s="84"/>
      <c r="O42" s="84"/>
    </row>
    <row r="43" spans="1:15">
      <c r="G43"/>
      <c r="H43"/>
      <c r="I43"/>
      <c r="L43" s="84"/>
      <c r="M43" s="84"/>
      <c r="N43" s="84"/>
      <c r="O43" s="84"/>
    </row>
    <row r="44" spans="1:15">
      <c r="G44"/>
      <c r="H44"/>
      <c r="I44"/>
      <c r="L44" s="84"/>
      <c r="M44" s="84"/>
      <c r="N44" s="84"/>
      <c r="O44" s="84"/>
    </row>
    <row r="45" spans="1:15">
      <c r="G45"/>
      <c r="H45"/>
      <c r="I45"/>
      <c r="L45" s="84"/>
      <c r="M45" s="84"/>
      <c r="N45" s="84"/>
      <c r="O45" s="84"/>
    </row>
    <row r="46" spans="1:15">
      <c r="G46"/>
      <c r="H46"/>
      <c r="I46"/>
      <c r="L46" s="84"/>
      <c r="M46" s="84"/>
      <c r="N46" s="84"/>
      <c r="O46" s="84"/>
    </row>
    <row r="47" spans="1:15">
      <c r="G47"/>
      <c r="H47"/>
      <c r="I47"/>
      <c r="L47" s="84"/>
      <c r="M47" s="84"/>
      <c r="N47" s="84"/>
      <c r="O47" s="84"/>
    </row>
    <row r="48" spans="1:15">
      <c r="G48"/>
      <c r="H48"/>
      <c r="I48"/>
      <c r="L48" s="84"/>
      <c r="M48" s="84"/>
      <c r="N48" s="84"/>
      <c r="O48" s="84"/>
    </row>
    <row r="49" spans="7:15">
      <c r="G49"/>
      <c r="H49"/>
      <c r="I49"/>
      <c r="L49" s="84"/>
      <c r="M49" s="84"/>
      <c r="N49" s="84"/>
      <c r="O49" s="84"/>
    </row>
    <row r="50" spans="7:15">
      <c r="G50"/>
      <c r="H50"/>
      <c r="I50"/>
      <c r="L50" s="84"/>
      <c r="M50" s="84"/>
      <c r="N50" s="84"/>
      <c r="O50" s="84"/>
    </row>
    <row r="51" spans="7:15">
      <c r="G51"/>
      <c r="H51"/>
      <c r="I51"/>
      <c r="L51" s="84"/>
      <c r="M51" s="84"/>
      <c r="N51" s="84"/>
      <c r="O51" s="84"/>
    </row>
    <row r="52" spans="7:15">
      <c r="G52"/>
      <c r="H52"/>
      <c r="I52"/>
    </row>
    <row r="53" spans="7:15">
      <c r="G53"/>
      <c r="H53"/>
      <c r="I53"/>
    </row>
    <row r="54" spans="7:15">
      <c r="G54"/>
      <c r="H54"/>
      <c r="I54"/>
    </row>
    <row r="55" spans="7:15">
      <c r="G55"/>
      <c r="H55"/>
      <c r="I55"/>
    </row>
    <row r="56" spans="7:15">
      <c r="G56"/>
      <c r="H56"/>
      <c r="I56"/>
    </row>
    <row r="57" spans="7:15">
      <c r="G57"/>
      <c r="H57"/>
      <c r="I57"/>
      <c r="K57" s="388"/>
    </row>
    <row r="58" spans="7:15">
      <c r="G58"/>
      <c r="H58"/>
      <c r="I58"/>
    </row>
    <row r="59" spans="7:15">
      <c r="G59"/>
      <c r="H59"/>
      <c r="I59"/>
    </row>
    <row r="60" spans="7:15">
      <c r="G60"/>
      <c r="H60"/>
      <c r="I60"/>
    </row>
    <row r="61" spans="7:15">
      <c r="G61"/>
      <c r="H61"/>
      <c r="I61"/>
    </row>
    <row r="62" spans="7:15">
      <c r="G62"/>
      <c r="H62"/>
      <c r="I62"/>
    </row>
    <row r="63" spans="7:15">
      <c r="G63"/>
      <c r="H63"/>
      <c r="I63"/>
    </row>
    <row r="64" spans="7:15">
      <c r="G64"/>
      <c r="H64"/>
      <c r="I64"/>
    </row>
    <row r="65" customFormat="1"/>
    <row r="66" customFormat="1" ht="7.5" customHeight="1"/>
    <row r="67" customFormat="1"/>
    <row r="68" customFormat="1" ht="6.75" customHeight="1"/>
    <row r="69" customFormat="1"/>
    <row r="70" customFormat="1"/>
    <row r="71" customFormat="1"/>
    <row r="72" customFormat="1"/>
    <row r="73" customFormat="1"/>
    <row r="74" customFormat="1"/>
    <row r="75" customFormat="1"/>
    <row r="76" customFormat="1"/>
    <row r="77" customFormat="1"/>
    <row r="78" customFormat="1"/>
    <row r="79" customFormat="1"/>
    <row r="80" customFormat="1" ht="15.75" customHeigh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ht="7.5" customHeight="1"/>
    <row r="94" customFormat="1"/>
    <row r="95" customFormat="1"/>
    <row r="96" customFormat="1"/>
    <row r="97" spans="1:9">
      <c r="G97"/>
      <c r="H97"/>
      <c r="I97"/>
    </row>
    <row r="98" spans="1:9">
      <c r="A98" s="64"/>
      <c r="B98" s="64"/>
      <c r="C98" s="64"/>
      <c r="D98" s="64"/>
      <c r="E98" s="64"/>
      <c r="F98" s="64"/>
      <c r="G98" s="564"/>
      <c r="H98" s="564"/>
      <c r="I98" s="568"/>
    </row>
    <row r="99" spans="1:9">
      <c r="A99" s="64"/>
      <c r="B99" s="64"/>
      <c r="C99" s="64"/>
      <c r="D99" s="64"/>
      <c r="E99" s="64"/>
      <c r="F99" s="64"/>
      <c r="G99" s="564"/>
      <c r="H99" s="564"/>
      <c r="I99" s="568"/>
    </row>
    <row r="100" spans="1:9">
      <c r="A100" s="64"/>
      <c r="B100" s="64"/>
      <c r="C100" s="64"/>
      <c r="D100" s="64"/>
      <c r="E100" s="64"/>
      <c r="F100" s="64"/>
      <c r="G100" s="564"/>
      <c r="H100" s="564"/>
      <c r="I100" s="568"/>
    </row>
    <row r="101" spans="1:9">
      <c r="A101" s="64"/>
      <c r="B101" s="64"/>
      <c r="C101" s="64"/>
      <c r="D101" s="64"/>
      <c r="E101" s="64"/>
      <c r="F101" s="64"/>
      <c r="G101" s="564"/>
      <c r="H101" s="564"/>
      <c r="I101" s="568"/>
    </row>
    <row r="102" spans="1:9">
      <c r="A102" s="64"/>
      <c r="B102" s="64"/>
      <c r="C102" s="64"/>
      <c r="D102" s="64"/>
      <c r="E102" s="64"/>
      <c r="F102" s="64"/>
      <c r="G102" s="564"/>
      <c r="H102" s="564"/>
      <c r="I102" s="569"/>
    </row>
    <row r="103" spans="1:9">
      <c r="A103" s="64"/>
      <c r="B103" s="64"/>
      <c r="C103" s="64"/>
      <c r="D103" s="64"/>
      <c r="E103" s="64"/>
      <c r="F103" s="64"/>
      <c r="G103" s="564"/>
      <c r="H103" s="564"/>
      <c r="I103" s="568"/>
    </row>
    <row r="104" spans="1:9">
      <c r="A104" s="64"/>
      <c r="B104" s="64"/>
      <c r="C104" s="64"/>
      <c r="D104" s="64"/>
      <c r="E104" s="64"/>
      <c r="F104" s="64"/>
      <c r="G104" s="564"/>
      <c r="H104" s="564"/>
      <c r="I104" s="568"/>
    </row>
    <row r="105" spans="1:9">
      <c r="A105" s="64"/>
      <c r="B105" s="64"/>
      <c r="C105" s="64"/>
      <c r="D105" s="64"/>
      <c r="E105" s="64"/>
      <c r="F105" s="64"/>
      <c r="G105" s="564"/>
      <c r="H105" s="564"/>
      <c r="I105" s="568"/>
    </row>
    <row r="106" spans="1:9">
      <c r="A106" s="64"/>
      <c r="B106" s="64"/>
      <c r="C106" s="64"/>
      <c r="D106" s="64"/>
      <c r="E106" s="64"/>
      <c r="F106" s="64"/>
      <c r="G106" s="564"/>
      <c r="H106" s="564"/>
      <c r="I106" s="568"/>
    </row>
    <row r="107" spans="1:9">
      <c r="A107" s="64"/>
      <c r="B107" s="64"/>
      <c r="C107" s="64"/>
      <c r="D107" s="64"/>
      <c r="E107" s="64"/>
      <c r="F107" s="64"/>
      <c r="G107" s="564"/>
      <c r="H107" s="564"/>
      <c r="I107" s="568"/>
    </row>
    <row r="108" spans="1:9">
      <c r="A108" s="64"/>
      <c r="B108" s="64"/>
      <c r="C108" s="64"/>
      <c r="D108" s="64"/>
      <c r="E108" s="64"/>
      <c r="F108" s="64"/>
      <c r="G108" s="564"/>
      <c r="H108" s="564"/>
      <c r="I108" s="568"/>
    </row>
    <row r="109" spans="1:9">
      <c r="G109" s="570"/>
      <c r="H109" s="570"/>
      <c r="I109" s="125"/>
    </row>
    <row r="110" spans="1:9">
      <c r="G110" s="570"/>
      <c r="H110" s="570"/>
      <c r="I110" s="125"/>
    </row>
  </sheetData>
  <sheetProtection algorithmName="SHA-512" hashValue="ckXY+IJbA2nLuqTB0PaBxJM7w9q3OrvM3yyFc0RRnm5crE5pM5sCAUwony2PnsmnMoPXNJZNVZ05qb0q1fSZZQ==" saltValue="ZnpI1o22c/Txm/sARwXKhA==" spinCount="100000" sheet="1" formatCells="0" formatRows="0"/>
  <pageMargins left="0.70866141732283472" right="0.70866141732283472" top="0.74803149606299213" bottom="0.74803149606299213" header="0.31496062992125984" footer="0.31496062992125984"/>
  <pageSetup paperSize="9" orientation="portrait" r:id="rId1"/>
  <headerFooter>
    <oddFooter>&amp;C&amp;A</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X100"/>
  <sheetViews>
    <sheetView topLeftCell="A25" workbookViewId="0">
      <selection activeCell="B61" sqref="B61"/>
    </sheetView>
  </sheetViews>
  <sheetFormatPr defaultRowHeight="15"/>
  <cols>
    <col min="1" max="1" width="3.109375" customWidth="1"/>
    <col min="2" max="2" width="34.109375" customWidth="1"/>
    <col min="4" max="4" width="15.21875" customWidth="1"/>
    <col min="6" max="6" width="0.77734375" customWidth="1"/>
    <col min="8" max="8" width="0.77734375" customWidth="1"/>
    <col min="9" max="9" width="8.77734375" style="146"/>
    <col min="10" max="10" width="0.77734375" style="146" customWidth="1"/>
    <col min="11" max="11" width="8.77734375" style="146"/>
  </cols>
  <sheetData>
    <row r="1" spans="1:17" ht="15.75">
      <c r="A1" s="10" t="str">
        <f>+'1'!A1</f>
        <v>SWANSEA BAY UNIVERSITY HEALTH BOARD ANNUAL ACCOUNTS 2023-24</v>
      </c>
      <c r="B1" s="34"/>
      <c r="C1" s="34"/>
      <c r="D1" s="34"/>
      <c r="E1" s="34"/>
      <c r="F1" s="34"/>
      <c r="G1" s="34"/>
      <c r="H1" s="34"/>
      <c r="I1" s="34"/>
      <c r="J1" s="34"/>
      <c r="K1" s="34"/>
      <c r="N1" s="84"/>
      <c r="O1" s="84"/>
      <c r="P1" s="84"/>
      <c r="Q1" s="84"/>
    </row>
    <row r="2" spans="1:17">
      <c r="N2" s="84"/>
      <c r="O2" s="84"/>
      <c r="P2" s="84"/>
      <c r="Q2" s="84"/>
    </row>
    <row r="3" spans="1:17" ht="15.75">
      <c r="A3" s="17" t="s">
        <v>596</v>
      </c>
      <c r="B3" s="41"/>
      <c r="C3" s="41"/>
      <c r="D3" s="41"/>
      <c r="E3" s="41"/>
      <c r="F3" s="41"/>
      <c r="G3" s="41"/>
      <c r="I3" s="41"/>
      <c r="J3" s="41"/>
      <c r="K3" s="41"/>
      <c r="N3" s="84"/>
      <c r="O3" s="84"/>
      <c r="P3" s="84"/>
      <c r="Q3" s="84"/>
    </row>
    <row r="4" spans="1:17" ht="15.75">
      <c r="A4" s="2"/>
      <c r="B4" s="2"/>
      <c r="C4" s="2"/>
      <c r="D4" s="2"/>
      <c r="E4" s="3" t="s">
        <v>418</v>
      </c>
      <c r="F4" s="3"/>
      <c r="G4" s="3"/>
      <c r="H4" s="3"/>
      <c r="I4" s="3" t="s">
        <v>419</v>
      </c>
      <c r="J4" s="17"/>
      <c r="K4" s="17"/>
      <c r="N4" s="84"/>
      <c r="O4" s="84"/>
      <c r="P4" s="84"/>
      <c r="Q4" s="84"/>
    </row>
    <row r="5" spans="1:17">
      <c r="A5" s="3"/>
      <c r="B5" s="2"/>
      <c r="C5" s="2"/>
      <c r="D5" s="2"/>
      <c r="E5" s="119" t="s">
        <v>59</v>
      </c>
      <c r="F5" s="119"/>
      <c r="G5" s="120" t="s">
        <v>59</v>
      </c>
      <c r="H5" s="19"/>
      <c r="I5" s="119" t="s">
        <v>59</v>
      </c>
      <c r="J5" s="120"/>
      <c r="K5" s="120" t="s">
        <v>59</v>
      </c>
      <c r="N5" s="84"/>
      <c r="O5" s="84"/>
      <c r="P5" s="84"/>
      <c r="Q5" s="84"/>
    </row>
    <row r="6" spans="1:17">
      <c r="A6" s="3"/>
      <c r="B6" s="2"/>
      <c r="C6" s="2"/>
      <c r="D6" s="2"/>
      <c r="E6" s="119">
        <v>2024</v>
      </c>
      <c r="F6" s="119"/>
      <c r="G6" s="120">
        <v>2023</v>
      </c>
      <c r="H6" s="19"/>
      <c r="I6" s="119">
        <f>E6</f>
        <v>2024</v>
      </c>
      <c r="J6" s="119"/>
      <c r="K6" s="120">
        <f>G6</f>
        <v>2023</v>
      </c>
      <c r="N6" s="84"/>
      <c r="O6" s="84"/>
      <c r="P6" s="84"/>
      <c r="Q6" s="84"/>
    </row>
    <row r="7" spans="1:17">
      <c r="A7" s="3"/>
      <c r="B7" s="2"/>
      <c r="C7" s="2"/>
      <c r="D7" s="2"/>
      <c r="E7" s="119" t="s">
        <v>22</v>
      </c>
      <c r="F7" s="119"/>
      <c r="G7" s="120" t="s">
        <v>22</v>
      </c>
      <c r="H7" s="19"/>
      <c r="I7" s="119" t="s">
        <v>22</v>
      </c>
      <c r="J7" s="120"/>
      <c r="K7" s="120" t="s">
        <v>22</v>
      </c>
      <c r="N7" s="84"/>
      <c r="O7" s="84"/>
      <c r="P7" s="84"/>
      <c r="Q7" s="84"/>
    </row>
    <row r="8" spans="1:17">
      <c r="A8" s="3" t="s">
        <v>316</v>
      </c>
      <c r="B8" s="2"/>
      <c r="C8" s="2"/>
      <c r="D8" s="2"/>
      <c r="E8" s="272"/>
      <c r="F8" s="19"/>
      <c r="G8" s="19"/>
      <c r="H8" s="19"/>
      <c r="I8" s="449"/>
      <c r="J8" s="120"/>
      <c r="K8" s="120"/>
      <c r="N8" s="84"/>
      <c r="O8" s="84"/>
      <c r="P8" s="84"/>
      <c r="Q8" s="84"/>
    </row>
    <row r="9" spans="1:17">
      <c r="A9" s="257" t="s">
        <v>476</v>
      </c>
      <c r="B9" s="257"/>
      <c r="C9" s="2"/>
      <c r="E9" s="222"/>
      <c r="F9" s="222"/>
      <c r="G9" s="173"/>
      <c r="H9" s="22"/>
      <c r="I9" s="20"/>
      <c r="J9" s="22"/>
      <c r="K9" s="22"/>
      <c r="N9" s="84"/>
      <c r="O9" s="84"/>
      <c r="P9" s="84"/>
      <c r="Q9" s="84"/>
    </row>
    <row r="10" spans="1:17">
      <c r="A10" s="257"/>
      <c r="B10" s="257" t="s">
        <v>481</v>
      </c>
      <c r="C10" s="2"/>
      <c r="E10" s="29">
        <v>0</v>
      </c>
      <c r="F10" s="29"/>
      <c r="G10" s="454">
        <f>'Data Sheet'!N2273</f>
        <v>0</v>
      </c>
      <c r="H10" s="51"/>
      <c r="I10" s="29">
        <v>0</v>
      </c>
      <c r="J10" s="52"/>
      <c r="K10" s="454">
        <f>'Data Sheet'!N2287</f>
        <v>0</v>
      </c>
      <c r="N10" s="84"/>
      <c r="O10" s="84"/>
      <c r="P10" s="84"/>
      <c r="Q10" s="84"/>
    </row>
    <row r="11" spans="1:17">
      <c r="A11" s="257"/>
      <c r="B11" s="257" t="s">
        <v>521</v>
      </c>
      <c r="C11" s="2"/>
      <c r="E11" s="29">
        <v>0</v>
      </c>
      <c r="F11" s="29"/>
      <c r="G11" s="454">
        <f>'Data Sheet'!N2274</f>
        <v>0</v>
      </c>
      <c r="H11" s="51"/>
      <c r="I11" s="29">
        <v>0</v>
      </c>
      <c r="J11" s="52"/>
      <c r="K11" s="454">
        <f>'Data Sheet'!N2288</f>
        <v>0</v>
      </c>
    </row>
    <row r="12" spans="1:17">
      <c r="A12" s="257"/>
      <c r="B12" s="257" t="s">
        <v>480</v>
      </c>
      <c r="C12" s="2"/>
      <c r="E12" s="29">
        <v>0</v>
      </c>
      <c r="F12" s="29"/>
      <c r="G12" s="454">
        <f>'Data Sheet'!N2275</f>
        <v>0</v>
      </c>
      <c r="H12" s="51"/>
      <c r="I12" s="29">
        <v>0</v>
      </c>
      <c r="J12" s="52"/>
      <c r="K12" s="454">
        <f>'Data Sheet'!N2289</f>
        <v>0</v>
      </c>
    </row>
    <row r="13" spans="1:17">
      <c r="A13" s="257" t="s">
        <v>477</v>
      </c>
      <c r="B13" s="257"/>
      <c r="C13" s="2"/>
      <c r="E13" s="29">
        <v>0</v>
      </c>
      <c r="F13" s="29"/>
      <c r="G13" s="454">
        <f>'Data Sheet'!N2276</f>
        <v>0</v>
      </c>
      <c r="H13" s="51"/>
      <c r="I13" s="29">
        <v>0</v>
      </c>
      <c r="J13" s="52"/>
      <c r="K13" s="454">
        <f>'Data Sheet'!N2290</f>
        <v>0</v>
      </c>
    </row>
    <row r="14" spans="1:17">
      <c r="A14" s="257" t="s">
        <v>478</v>
      </c>
      <c r="B14" s="257"/>
      <c r="C14" s="2"/>
      <c r="E14" s="29">
        <v>0</v>
      </c>
      <c r="F14" s="572"/>
      <c r="G14" s="454">
        <f>'Data Sheet'!N2277</f>
        <v>0</v>
      </c>
      <c r="H14" s="573"/>
      <c r="I14" s="29">
        <v>0</v>
      </c>
      <c r="J14" s="52"/>
      <c r="K14" s="454">
        <f>'Data Sheet'!N2291</f>
        <v>0</v>
      </c>
    </row>
    <row r="15" spans="1:17">
      <c r="A15" s="257" t="s">
        <v>479</v>
      </c>
      <c r="B15" s="257"/>
      <c r="C15" s="2"/>
      <c r="E15" s="29">
        <v>0</v>
      </c>
      <c r="F15" s="51"/>
      <c r="G15" s="454">
        <f>'Data Sheet'!N2278</f>
        <v>0</v>
      </c>
      <c r="H15" s="51"/>
      <c r="I15" s="29">
        <v>0</v>
      </c>
      <c r="J15" s="52"/>
      <c r="K15" s="454">
        <f>'Data Sheet'!N2292</f>
        <v>0</v>
      </c>
    </row>
    <row r="16" spans="1:17">
      <c r="A16" s="290" t="s">
        <v>483</v>
      </c>
      <c r="B16" s="290"/>
      <c r="C16" s="14"/>
      <c r="E16" s="259"/>
      <c r="F16" s="87"/>
      <c r="G16" s="454"/>
      <c r="H16" s="87"/>
      <c r="I16" s="455"/>
      <c r="J16" s="187"/>
      <c r="K16" s="454"/>
    </row>
    <row r="17" spans="1:24">
      <c r="A17" s="290"/>
      <c r="B17" s="290" t="s">
        <v>1569</v>
      </c>
      <c r="C17" s="14"/>
      <c r="E17" s="259">
        <v>0</v>
      </c>
      <c r="F17" s="87"/>
      <c r="G17" s="1074">
        <f>'Data Sheet'!N2280</f>
        <v>0</v>
      </c>
      <c r="H17" s="87"/>
      <c r="I17" s="455">
        <v>0</v>
      </c>
      <c r="J17" s="187"/>
      <c r="K17" s="1074">
        <f>'Data Sheet'!N2294</f>
        <v>0</v>
      </c>
    </row>
    <row r="18" spans="1:24">
      <c r="A18" s="257"/>
      <c r="B18" s="257" t="s">
        <v>481</v>
      </c>
      <c r="C18" s="15"/>
      <c r="E18" s="29">
        <v>0</v>
      </c>
      <c r="F18" s="574"/>
      <c r="G18" s="454">
        <f>'Data Sheet'!N2281</f>
        <v>0</v>
      </c>
      <c r="H18" s="574"/>
      <c r="I18" s="29">
        <v>0</v>
      </c>
      <c r="J18" s="53"/>
      <c r="K18" s="454">
        <f>'Data Sheet'!N2295</f>
        <v>0</v>
      </c>
    </row>
    <row r="19" spans="1:24">
      <c r="A19" s="257"/>
      <c r="B19" s="257" t="s">
        <v>521</v>
      </c>
      <c r="C19" s="15"/>
      <c r="E19" s="29">
        <v>0</v>
      </c>
      <c r="F19" s="574"/>
      <c r="G19" s="454">
        <f>'Data Sheet'!N2282</f>
        <v>0</v>
      </c>
      <c r="H19" s="574"/>
      <c r="I19" s="29">
        <v>0</v>
      </c>
      <c r="J19" s="53"/>
      <c r="K19" s="454">
        <f>'Data Sheet'!N2296</f>
        <v>0</v>
      </c>
    </row>
    <row r="20" spans="1:24">
      <c r="A20" s="257"/>
      <c r="B20" s="257" t="s">
        <v>480</v>
      </c>
      <c r="C20" s="15"/>
      <c r="E20" s="29">
        <v>0</v>
      </c>
      <c r="F20" s="574"/>
      <c r="G20" s="454">
        <f>'Data Sheet'!N2283</f>
        <v>0</v>
      </c>
      <c r="H20" s="574"/>
      <c r="I20" s="29">
        <v>0</v>
      </c>
      <c r="J20" s="53"/>
      <c r="K20" s="454">
        <f>'Data Sheet'!N2297</f>
        <v>0</v>
      </c>
    </row>
    <row r="21" spans="1:24" ht="15.75" thickBot="1">
      <c r="A21" s="258" t="s">
        <v>106</v>
      </c>
      <c r="B21" s="258"/>
      <c r="C21" s="15"/>
      <c r="E21" s="846">
        <f>SUM(E10:E20)</f>
        <v>0</v>
      </c>
      <c r="F21" s="558"/>
      <c r="G21" s="846">
        <f>SUM(G10:G20)</f>
        <v>0</v>
      </c>
      <c r="H21" s="558"/>
      <c r="I21" s="846">
        <f>SUM(I10:I20)</f>
        <v>0</v>
      </c>
      <c r="J21" s="53"/>
      <c r="K21" s="846">
        <f>SUM(K10:K20)</f>
        <v>0</v>
      </c>
    </row>
    <row r="22" spans="1:24">
      <c r="A22" s="258"/>
      <c r="B22" s="258"/>
      <c r="C22" s="15"/>
      <c r="E22" s="1115"/>
      <c r="F22" s="558"/>
      <c r="G22" s="1115"/>
      <c r="H22" s="558"/>
      <c r="I22" s="1115"/>
      <c r="J22" s="53"/>
      <c r="K22" s="1115"/>
    </row>
    <row r="23" spans="1:24" s="231" customFormat="1">
      <c r="A23" s="103" t="s">
        <v>1678</v>
      </c>
      <c r="B23" s="258"/>
      <c r="C23" s="288"/>
      <c r="D23"/>
      <c r="E23" s="1115"/>
      <c r="F23" s="871"/>
      <c r="G23" s="1115"/>
      <c r="H23" s="871"/>
      <c r="I23" s="1115" t="s">
        <v>1589</v>
      </c>
      <c r="J23" s="871"/>
      <c r="K23" s="1115" t="s">
        <v>1424</v>
      </c>
      <c r="M23"/>
      <c r="N23"/>
      <c r="O23"/>
      <c r="P23"/>
      <c r="Q23"/>
      <c r="R23"/>
      <c r="S23"/>
      <c r="T23"/>
      <c r="U23"/>
      <c r="V23"/>
      <c r="W23"/>
      <c r="X23"/>
    </row>
    <row r="24" spans="1:24" s="231" customFormat="1">
      <c r="A24" s="461" t="s">
        <v>1679</v>
      </c>
      <c r="D24"/>
      <c r="E24" s="461"/>
      <c r="G24" s="312"/>
      <c r="I24" s="405">
        <v>0</v>
      </c>
      <c r="K24" s="705">
        <f>'Data Sheet'!R2300</f>
        <v>0</v>
      </c>
      <c r="M24"/>
      <c r="N24"/>
      <c r="O24"/>
      <c r="P24"/>
      <c r="Q24"/>
      <c r="R24"/>
      <c r="S24"/>
      <c r="T24"/>
      <c r="U24"/>
      <c r="V24"/>
      <c r="W24"/>
      <c r="X24"/>
    </row>
    <row r="27" spans="1:24" ht="15.75">
      <c r="A27" s="17" t="s">
        <v>597</v>
      </c>
      <c r="B27" s="15"/>
      <c r="C27" s="15"/>
      <c r="E27" s="15"/>
      <c r="F27" s="15"/>
      <c r="G27" s="15"/>
      <c r="H27" s="15"/>
      <c r="I27" s="41"/>
      <c r="J27" s="41"/>
      <c r="K27" s="41"/>
    </row>
    <row r="28" spans="1:24">
      <c r="H28" s="15"/>
    </row>
    <row r="29" spans="1:24">
      <c r="A29" s="2"/>
      <c r="B29" s="2"/>
      <c r="C29" s="2"/>
      <c r="E29" s="2"/>
      <c r="F29" s="2"/>
      <c r="G29" s="2"/>
      <c r="H29" s="2"/>
      <c r="I29" s="2"/>
    </row>
    <row r="30" spans="1:24">
      <c r="A30" s="3"/>
      <c r="B30" s="2"/>
      <c r="C30" s="2"/>
      <c r="E30" s="2"/>
      <c r="F30" s="2"/>
      <c r="G30" s="169"/>
      <c r="H30" s="169"/>
      <c r="I30" s="170"/>
    </row>
    <row r="31" spans="1:24">
      <c r="A31" s="3"/>
      <c r="B31" s="2"/>
      <c r="C31" s="2"/>
      <c r="E31" s="36"/>
      <c r="F31" s="2"/>
      <c r="I31" s="36" t="s">
        <v>1589</v>
      </c>
      <c r="J31" s="119"/>
      <c r="K31" s="19" t="s">
        <v>1424</v>
      </c>
    </row>
    <row r="32" spans="1:24">
      <c r="A32" s="3"/>
      <c r="B32" s="2"/>
      <c r="C32" s="2"/>
      <c r="E32" s="119"/>
      <c r="F32" s="2"/>
      <c r="I32" s="119" t="s">
        <v>22</v>
      </c>
      <c r="J32" s="119"/>
      <c r="K32" s="120" t="s">
        <v>22</v>
      </c>
    </row>
    <row r="33" spans="1:11">
      <c r="A33" s="3"/>
      <c r="B33" s="2"/>
      <c r="C33" s="2"/>
      <c r="E33" s="272"/>
      <c r="F33" s="19"/>
      <c r="H33" s="19"/>
      <c r="I33" s="19"/>
      <c r="J33" s="119"/>
      <c r="K33" s="120"/>
    </row>
    <row r="34" spans="1:11">
      <c r="A34" s="2" t="s">
        <v>1356</v>
      </c>
      <c r="B34" s="2"/>
      <c r="C34" s="2"/>
      <c r="E34" s="99"/>
      <c r="F34" s="2"/>
      <c r="I34" s="49">
        <f>K47</f>
        <v>2859</v>
      </c>
      <c r="J34" s="49"/>
      <c r="K34" s="52">
        <f>'Data Sheet'!N2302</f>
        <v>4398</v>
      </c>
    </row>
    <row r="35" spans="1:11">
      <c r="A35" s="2" t="s">
        <v>310</v>
      </c>
      <c r="B35" s="2"/>
      <c r="C35" s="2"/>
      <c r="E35" s="99"/>
      <c r="F35" s="2"/>
      <c r="I35" s="1149">
        <v>-35</v>
      </c>
      <c r="J35" s="49"/>
      <c r="K35" s="154">
        <f>'Data Sheet'!N2303</f>
        <v>-1539</v>
      </c>
    </row>
    <row r="36" spans="1:11" ht="15.75" thickBot="1">
      <c r="A36" s="2" t="s">
        <v>873</v>
      </c>
      <c r="B36" s="2"/>
      <c r="C36" s="2"/>
      <c r="E36" s="80"/>
      <c r="F36" s="2"/>
      <c r="I36" s="58">
        <f>SUM(I34:I35)</f>
        <v>2824</v>
      </c>
      <c r="J36" s="49"/>
      <c r="K36" s="59">
        <f>SUM(K34:K35)</f>
        <v>2859</v>
      </c>
    </row>
    <row r="37" spans="1:11">
      <c r="A37" s="2"/>
      <c r="B37" s="2"/>
      <c r="C37" s="2"/>
      <c r="E37" s="80"/>
      <c r="F37" s="2"/>
      <c r="I37" s="49"/>
      <c r="J37" s="49"/>
      <c r="K37" s="52"/>
    </row>
    <row r="38" spans="1:11">
      <c r="A38" s="2" t="s">
        <v>311</v>
      </c>
      <c r="B38" s="2"/>
      <c r="C38" s="2"/>
      <c r="E38" s="80"/>
      <c r="F38" s="2"/>
      <c r="I38" s="49"/>
      <c r="J38" s="49"/>
      <c r="K38" s="52"/>
    </row>
    <row r="39" spans="1:11">
      <c r="A39" s="2" t="s">
        <v>416</v>
      </c>
      <c r="B39" s="2"/>
      <c r="C39" s="2"/>
      <c r="E39" s="99"/>
      <c r="F39" s="2"/>
      <c r="I39" s="259">
        <v>2725</v>
      </c>
      <c r="J39" s="49"/>
      <c r="K39" s="52">
        <f>'Data Sheet'!N2306</f>
        <v>2774</v>
      </c>
    </row>
    <row r="40" spans="1:11">
      <c r="A40" s="2" t="s">
        <v>526</v>
      </c>
      <c r="B40" s="2"/>
      <c r="C40" s="2"/>
      <c r="E40" s="99"/>
      <c r="F40" s="2"/>
      <c r="I40" s="259">
        <v>0</v>
      </c>
      <c r="J40" s="49"/>
      <c r="K40" s="52">
        <f>'Data Sheet'!N2307</f>
        <v>0</v>
      </c>
    </row>
    <row r="41" spans="1:11">
      <c r="A41" s="2" t="s">
        <v>495</v>
      </c>
      <c r="B41" s="2"/>
      <c r="C41" s="2"/>
      <c r="E41" s="99"/>
      <c r="F41" s="2"/>
      <c r="I41" s="259">
        <v>99</v>
      </c>
      <c r="J41" s="49"/>
      <c r="K41" s="154">
        <f>'Data Sheet'!N2308</f>
        <v>85</v>
      </c>
    </row>
    <row r="42" spans="1:11" hidden="1">
      <c r="A42" s="723" t="s">
        <v>1272</v>
      </c>
      <c r="B42" s="724"/>
      <c r="C42" s="730" t="s">
        <v>1282</v>
      </c>
      <c r="E42" s="730" t="s">
        <v>1282</v>
      </c>
      <c r="F42" s="724"/>
      <c r="G42" s="730" t="s">
        <v>1282</v>
      </c>
      <c r="H42" s="532"/>
      <c r="I42" s="725">
        <f>SUM(I39:I41)</f>
        <v>2824</v>
      </c>
      <c r="J42" s="726"/>
      <c r="K42" s="727">
        <f>SUM(K39:K41)</f>
        <v>2859</v>
      </c>
    </row>
    <row r="43" spans="1:11" hidden="1">
      <c r="A43" s="724" t="s">
        <v>312</v>
      </c>
      <c r="B43" s="724"/>
      <c r="C43" s="730" t="s">
        <v>1282</v>
      </c>
      <c r="E43" s="730" t="s">
        <v>1282</v>
      </c>
      <c r="F43" s="724"/>
      <c r="G43" s="730" t="s">
        <v>1282</v>
      </c>
      <c r="H43" s="532"/>
      <c r="I43" s="728">
        <v>0</v>
      </c>
      <c r="J43" s="726"/>
      <c r="K43" s="729">
        <f>'Data Sheet'!N2310</f>
        <v>0</v>
      </c>
    </row>
    <row r="44" spans="1:11">
      <c r="A44" s="3" t="s">
        <v>313</v>
      </c>
      <c r="B44" s="2"/>
      <c r="C44" s="2"/>
      <c r="E44" s="80"/>
      <c r="F44" s="2"/>
      <c r="I44" s="645">
        <f>SUM(I42:I43)</f>
        <v>2824</v>
      </c>
      <c r="J44" s="49"/>
      <c r="K44" s="646">
        <f>SUM(K42:K43)</f>
        <v>2859</v>
      </c>
    </row>
    <row r="45" spans="1:11">
      <c r="A45" s="2" t="s">
        <v>417</v>
      </c>
      <c r="B45" s="2"/>
      <c r="C45" s="2"/>
      <c r="E45" s="99"/>
      <c r="F45" s="2"/>
      <c r="I45" s="259">
        <v>0</v>
      </c>
      <c r="J45" s="49"/>
      <c r="K45" s="52">
        <f>'Data Sheet'!N2312</f>
        <v>0</v>
      </c>
    </row>
    <row r="46" spans="1:11">
      <c r="A46" s="2" t="s">
        <v>314</v>
      </c>
      <c r="B46" s="2"/>
      <c r="C46" s="2"/>
      <c r="E46" s="99"/>
      <c r="F46" s="2"/>
      <c r="I46" s="259">
        <v>0</v>
      </c>
      <c r="J46" s="49"/>
      <c r="K46" s="154">
        <f>'Data Sheet'!N2313</f>
        <v>0</v>
      </c>
    </row>
    <row r="47" spans="1:11" ht="15.75" thickBot="1">
      <c r="A47" s="3" t="s">
        <v>315</v>
      </c>
      <c r="B47" s="2"/>
      <c r="C47" s="2"/>
      <c r="E47" s="80"/>
      <c r="F47" s="2"/>
      <c r="I47" s="58">
        <f>+I46+I45+I44</f>
        <v>2824</v>
      </c>
      <c r="J47" s="52"/>
      <c r="K47" s="59">
        <f>+K46+K45+K44</f>
        <v>2859</v>
      </c>
    </row>
    <row r="48" spans="1:11">
      <c r="A48" s="2"/>
      <c r="B48" s="2"/>
      <c r="C48" s="2"/>
      <c r="E48" s="2"/>
      <c r="F48" s="2"/>
      <c r="G48" s="2"/>
      <c r="I48" s="2"/>
      <c r="J48" s="2"/>
      <c r="K48" s="2"/>
    </row>
    <row r="49" spans="1:11">
      <c r="A49" s="41"/>
      <c r="B49" s="41"/>
      <c r="C49" s="41"/>
      <c r="E49" s="41"/>
      <c r="G49" s="41"/>
      <c r="I49" s="41"/>
      <c r="J49" s="41"/>
      <c r="K49" s="41"/>
    </row>
    <row r="50" spans="1:11">
      <c r="A50" s="64"/>
      <c r="B50" s="64"/>
      <c r="C50" s="64"/>
      <c r="E50" s="64"/>
      <c r="F50" s="64"/>
      <c r="I50" s="35"/>
      <c r="J50" s="35"/>
      <c r="K50" s="35"/>
    </row>
    <row r="51" spans="1:11">
      <c r="A51" s="64"/>
      <c r="B51" s="64"/>
      <c r="C51" s="64"/>
      <c r="E51" s="64"/>
      <c r="F51" s="64"/>
      <c r="I51" s="35"/>
      <c r="J51" s="35"/>
      <c r="K51" s="35"/>
    </row>
    <row r="52" spans="1:11">
      <c r="A52" s="84"/>
      <c r="B52" s="84"/>
      <c r="C52" s="84"/>
      <c r="E52" s="84"/>
      <c r="F52" s="84"/>
      <c r="I52" s="278"/>
      <c r="J52" s="278"/>
      <c r="K52" s="278"/>
    </row>
    <row r="53" spans="1:11">
      <c r="A53" s="84"/>
      <c r="B53" s="84"/>
      <c r="C53" s="84"/>
      <c r="E53" s="84"/>
      <c r="F53" s="84"/>
      <c r="I53" s="278"/>
      <c r="J53" s="278"/>
      <c r="K53" s="278"/>
    </row>
    <row r="54" spans="1:11">
      <c r="A54" s="84"/>
      <c r="B54" s="84"/>
      <c r="C54" s="84"/>
      <c r="E54" s="84"/>
      <c r="F54" s="84"/>
      <c r="I54" s="278"/>
      <c r="J54" s="278"/>
      <c r="K54" s="278"/>
    </row>
    <row r="55" spans="1:11">
      <c r="A55" s="84"/>
      <c r="B55" s="84"/>
      <c r="C55" s="84"/>
      <c r="E55" s="84"/>
      <c r="F55" s="84"/>
      <c r="I55" s="278"/>
      <c r="J55" s="278"/>
      <c r="K55" s="278"/>
    </row>
    <row r="56" spans="1:11">
      <c r="A56" s="84"/>
      <c r="B56" s="84"/>
      <c r="C56" s="84"/>
      <c r="E56" s="84"/>
      <c r="F56" s="84"/>
      <c r="I56" s="278"/>
      <c r="J56" s="278"/>
      <c r="K56" s="278"/>
    </row>
    <row r="57" spans="1:11">
      <c r="A57" s="84"/>
      <c r="B57" s="84"/>
      <c r="C57" s="84"/>
      <c r="E57" s="84"/>
      <c r="F57" s="84"/>
      <c r="I57" s="278"/>
      <c r="J57" s="278"/>
      <c r="K57" s="278"/>
    </row>
    <row r="58" spans="1:11">
      <c r="A58" s="84"/>
      <c r="B58" s="84"/>
      <c r="C58" s="84"/>
      <c r="E58" s="84"/>
      <c r="F58" s="84"/>
      <c r="I58" s="278"/>
      <c r="J58" s="278"/>
      <c r="K58" s="278"/>
    </row>
    <row r="59" spans="1:11">
      <c r="A59" s="84"/>
      <c r="B59" s="84"/>
      <c r="C59" s="84"/>
      <c r="E59" s="84"/>
      <c r="F59" s="84"/>
      <c r="I59" s="278"/>
      <c r="J59" s="278"/>
      <c r="K59" s="278"/>
    </row>
    <row r="60" spans="1:11">
      <c r="A60" s="84"/>
      <c r="B60" s="84"/>
      <c r="C60" s="84"/>
      <c r="E60" s="84"/>
      <c r="F60" s="84"/>
      <c r="I60" s="278"/>
      <c r="J60" s="278"/>
      <c r="K60" s="278"/>
    </row>
    <row r="61" spans="1:11">
      <c r="A61" s="84"/>
      <c r="B61" s="84"/>
      <c r="C61" s="84"/>
      <c r="E61" s="84"/>
      <c r="F61" s="84"/>
      <c r="I61" s="278"/>
      <c r="J61" s="278"/>
      <c r="K61" s="278"/>
    </row>
    <row r="62" spans="1:11">
      <c r="A62" s="84"/>
      <c r="B62" s="84"/>
      <c r="C62" s="84"/>
      <c r="E62" s="84"/>
      <c r="F62" s="84"/>
      <c r="I62" s="278"/>
      <c r="J62" s="278"/>
      <c r="K62" s="278"/>
    </row>
    <row r="63" spans="1:11">
      <c r="A63" s="84"/>
      <c r="B63" s="84"/>
      <c r="C63" s="84"/>
      <c r="E63" s="84"/>
      <c r="F63" s="84"/>
      <c r="I63" s="278"/>
      <c r="J63" s="278"/>
      <c r="K63" s="278"/>
    </row>
    <row r="64" spans="1:11">
      <c r="A64" s="84"/>
      <c r="B64" s="84"/>
      <c r="C64" s="84"/>
      <c r="E64" s="84"/>
      <c r="F64" s="84"/>
      <c r="I64" s="278"/>
      <c r="J64" s="278"/>
      <c r="K64" s="278"/>
    </row>
    <row r="65" spans="1:11">
      <c r="A65" s="84"/>
      <c r="B65" s="84"/>
      <c r="C65" s="84"/>
      <c r="E65" s="84"/>
      <c r="F65" s="84"/>
      <c r="I65" s="278"/>
      <c r="J65" s="278"/>
      <c r="K65" s="278"/>
    </row>
    <row r="66" spans="1:11">
      <c r="A66" s="84"/>
      <c r="B66" s="84"/>
      <c r="C66" s="84"/>
      <c r="E66" s="84"/>
      <c r="F66" s="84"/>
      <c r="I66" s="278"/>
      <c r="J66" s="278"/>
      <c r="K66" s="278"/>
    </row>
    <row r="67" spans="1:11">
      <c r="A67" s="84"/>
      <c r="B67" s="84"/>
      <c r="C67" s="84"/>
      <c r="E67" s="84"/>
      <c r="F67" s="84"/>
      <c r="G67" s="84"/>
      <c r="H67" s="84"/>
      <c r="I67" s="278"/>
      <c r="J67" s="278"/>
      <c r="K67" s="278"/>
    </row>
    <row r="68" spans="1:11">
      <c r="A68" s="84"/>
      <c r="B68" s="84"/>
      <c r="C68" s="84"/>
      <c r="E68" s="84"/>
      <c r="F68" s="84"/>
      <c r="G68" s="84"/>
      <c r="H68" s="84"/>
      <c r="I68" s="278"/>
      <c r="J68" s="278"/>
      <c r="K68" s="278"/>
    </row>
    <row r="69" spans="1:11">
      <c r="A69" s="84"/>
      <c r="B69" s="84"/>
      <c r="C69" s="84"/>
      <c r="E69" s="84"/>
      <c r="F69" s="84"/>
      <c r="G69" s="84"/>
      <c r="H69" s="84"/>
      <c r="I69" s="278"/>
      <c r="J69" s="278"/>
      <c r="K69" s="278"/>
    </row>
    <row r="70" spans="1:11">
      <c r="A70" s="84"/>
      <c r="B70" s="84"/>
      <c r="C70" s="84"/>
      <c r="E70" s="84"/>
      <c r="F70" s="84"/>
      <c r="G70" s="84"/>
      <c r="H70" s="84"/>
      <c r="I70" s="278"/>
      <c r="J70" s="278"/>
      <c r="K70" s="278"/>
    </row>
    <row r="71" spans="1:11">
      <c r="A71" s="84"/>
      <c r="B71" s="84"/>
      <c r="C71" s="84"/>
      <c r="E71" s="84"/>
      <c r="F71" s="84"/>
      <c r="G71" s="84"/>
      <c r="H71" s="84"/>
      <c r="I71" s="278"/>
      <c r="J71" s="278"/>
      <c r="K71" s="278"/>
    </row>
    <row r="72" spans="1:11">
      <c r="A72" s="84"/>
      <c r="B72" s="84"/>
      <c r="C72" s="84"/>
      <c r="E72" s="84"/>
      <c r="F72" s="84"/>
      <c r="G72" s="84"/>
      <c r="H72" s="84"/>
      <c r="I72" s="278"/>
      <c r="J72" s="278"/>
      <c r="K72" s="278"/>
    </row>
    <row r="73" spans="1:11">
      <c r="A73" s="84"/>
      <c r="B73" s="84"/>
      <c r="C73" s="84"/>
      <c r="E73" s="84"/>
      <c r="F73" s="84"/>
      <c r="G73" s="84"/>
      <c r="H73" s="84"/>
      <c r="I73" s="278"/>
      <c r="J73" s="278"/>
      <c r="K73" s="278"/>
    </row>
    <row r="74" spans="1:11">
      <c r="A74" s="84"/>
      <c r="B74" s="84"/>
      <c r="C74" s="84"/>
      <c r="E74" s="84"/>
      <c r="F74" s="84"/>
      <c r="G74" s="84"/>
      <c r="H74" s="84"/>
      <c r="I74" s="278"/>
      <c r="J74" s="278"/>
      <c r="K74" s="278"/>
    </row>
    <row r="75" spans="1:11">
      <c r="A75" s="84"/>
      <c r="B75" s="84"/>
      <c r="C75" s="84"/>
      <c r="E75" s="84"/>
      <c r="F75" s="84"/>
      <c r="G75" s="84"/>
      <c r="H75" s="84"/>
      <c r="I75" s="278"/>
      <c r="J75" s="278"/>
      <c r="K75" s="278"/>
    </row>
    <row r="76" spans="1:11">
      <c r="A76" s="84"/>
      <c r="B76" s="84"/>
      <c r="C76" s="84"/>
      <c r="E76" s="84"/>
      <c r="F76" s="84"/>
      <c r="G76" s="84"/>
      <c r="H76" s="84"/>
      <c r="I76" s="278"/>
      <c r="J76" s="278"/>
      <c r="K76" s="278"/>
    </row>
    <row r="77" spans="1:11">
      <c r="A77" s="84"/>
      <c r="B77" s="84"/>
      <c r="C77" s="84"/>
      <c r="E77" s="84"/>
      <c r="F77" s="84"/>
      <c r="G77" s="84"/>
      <c r="H77" s="84"/>
      <c r="I77" s="278"/>
      <c r="J77" s="278"/>
      <c r="K77" s="278"/>
    </row>
    <row r="78" spans="1:11">
      <c r="A78" s="84"/>
      <c r="B78" s="84"/>
      <c r="C78" s="84"/>
      <c r="E78" s="84"/>
      <c r="F78" s="84"/>
      <c r="G78" s="84"/>
      <c r="H78" s="84"/>
      <c r="I78" s="278"/>
      <c r="J78" s="278"/>
      <c r="K78" s="278"/>
    </row>
    <row r="79" spans="1:11">
      <c r="A79" s="84"/>
      <c r="B79" s="84"/>
      <c r="C79" s="84"/>
      <c r="D79" s="84"/>
      <c r="E79" s="84"/>
      <c r="F79" s="84"/>
      <c r="G79" s="84"/>
      <c r="H79" s="84"/>
      <c r="I79" s="278"/>
      <c r="J79" s="278"/>
      <c r="K79" s="278"/>
    </row>
    <row r="80" spans="1:11">
      <c r="A80" s="84"/>
      <c r="B80" s="84"/>
      <c r="C80" s="84"/>
      <c r="D80" s="84"/>
      <c r="E80" s="84"/>
      <c r="F80" s="84"/>
      <c r="G80" s="84"/>
      <c r="H80" s="84"/>
      <c r="I80" s="278"/>
      <c r="J80" s="278"/>
      <c r="K80" s="278"/>
    </row>
    <row r="81" spans="1:11">
      <c r="A81" s="84"/>
      <c r="B81" s="84"/>
      <c r="C81" s="84"/>
      <c r="D81" s="84"/>
      <c r="E81" s="84"/>
      <c r="F81" s="84"/>
      <c r="G81" s="84"/>
      <c r="H81" s="84"/>
      <c r="I81" s="278"/>
      <c r="J81" s="278"/>
      <c r="K81" s="278"/>
    </row>
    <row r="82" spans="1:11">
      <c r="A82" s="84"/>
      <c r="B82" s="84"/>
      <c r="C82" s="84"/>
      <c r="D82" s="84"/>
      <c r="E82" s="84"/>
      <c r="F82" s="84"/>
      <c r="G82" s="84"/>
      <c r="H82" s="84"/>
      <c r="I82" s="278"/>
      <c r="J82" s="278"/>
      <c r="K82" s="278"/>
    </row>
    <row r="83" spans="1:11">
      <c r="A83" s="84"/>
      <c r="B83" s="84"/>
      <c r="C83" s="84"/>
      <c r="D83" s="84"/>
      <c r="E83" s="84"/>
      <c r="F83" s="84"/>
      <c r="G83" s="84"/>
      <c r="H83" s="84"/>
      <c r="I83" s="278"/>
      <c r="J83" s="278"/>
      <c r="K83" s="278"/>
    </row>
    <row r="84" spans="1:11">
      <c r="A84" s="84"/>
      <c r="B84" s="84"/>
      <c r="C84" s="84"/>
      <c r="D84" s="84"/>
      <c r="E84" s="84"/>
      <c r="F84" s="84"/>
      <c r="G84" s="84"/>
      <c r="H84" s="84"/>
      <c r="I84" s="278"/>
      <c r="J84" s="278"/>
      <c r="K84" s="278"/>
    </row>
    <row r="85" spans="1:11">
      <c r="A85" s="84"/>
      <c r="B85" s="84"/>
      <c r="C85" s="84"/>
      <c r="D85" s="84"/>
      <c r="E85" s="84"/>
      <c r="F85" s="84"/>
      <c r="G85" s="84"/>
      <c r="H85" s="84"/>
      <c r="I85" s="278"/>
      <c r="J85" s="278"/>
      <c r="K85" s="278"/>
    </row>
    <row r="86" spans="1:11">
      <c r="A86" s="84"/>
      <c r="B86" s="84"/>
      <c r="C86" s="84"/>
      <c r="D86" s="84"/>
      <c r="E86" s="84"/>
      <c r="F86" s="84"/>
      <c r="G86" s="84"/>
      <c r="H86" s="84"/>
      <c r="I86" s="278"/>
      <c r="J86" s="278"/>
      <c r="K86" s="278"/>
    </row>
    <row r="87" spans="1:11">
      <c r="A87" s="84"/>
      <c r="B87" s="84"/>
      <c r="C87" s="84"/>
      <c r="D87" s="84"/>
      <c r="E87" s="84"/>
      <c r="F87" s="84"/>
      <c r="G87" s="84"/>
      <c r="H87" s="84"/>
      <c r="I87" s="278"/>
      <c r="J87" s="278"/>
      <c r="K87" s="278"/>
    </row>
    <row r="88" spans="1:11">
      <c r="A88" s="84"/>
      <c r="B88" s="84"/>
      <c r="C88" s="84"/>
      <c r="D88" s="84"/>
      <c r="E88" s="84"/>
      <c r="F88" s="84"/>
      <c r="G88" s="84"/>
      <c r="H88" s="84"/>
      <c r="I88" s="278"/>
      <c r="J88" s="278"/>
      <c r="K88" s="278"/>
    </row>
    <row r="89" spans="1:11">
      <c r="A89" s="84"/>
      <c r="B89" s="84"/>
      <c r="C89" s="84"/>
      <c r="D89" s="84"/>
      <c r="E89" s="84"/>
      <c r="F89" s="84"/>
      <c r="G89" s="84"/>
      <c r="H89" s="84"/>
      <c r="I89" s="278"/>
      <c r="J89" s="278"/>
      <c r="K89" s="278"/>
    </row>
    <row r="90" spans="1:11">
      <c r="A90" s="84"/>
      <c r="B90" s="84"/>
      <c r="C90" s="84"/>
      <c r="D90" s="84"/>
      <c r="E90" s="84"/>
      <c r="F90" s="84"/>
      <c r="G90" s="84"/>
      <c r="H90" s="84"/>
      <c r="I90" s="278"/>
      <c r="J90" s="278"/>
      <c r="K90" s="278"/>
    </row>
    <row r="91" spans="1:11">
      <c r="A91" s="84"/>
      <c r="B91" s="84"/>
      <c r="C91" s="84"/>
      <c r="D91" s="84"/>
      <c r="E91" s="84"/>
      <c r="F91" s="84"/>
      <c r="G91" s="84"/>
      <c r="H91" s="84"/>
      <c r="I91" s="278"/>
      <c r="J91" s="278"/>
      <c r="K91" s="278"/>
    </row>
    <row r="92" spans="1:11">
      <c r="A92" s="84"/>
      <c r="B92" s="84"/>
      <c r="C92" s="84"/>
      <c r="D92" s="84"/>
      <c r="E92" s="84"/>
      <c r="F92" s="84"/>
      <c r="G92" s="84"/>
      <c r="H92" s="84"/>
      <c r="I92" s="278"/>
      <c r="J92" s="278"/>
      <c r="K92" s="278"/>
    </row>
    <row r="93" spans="1:11">
      <c r="A93" s="84"/>
      <c r="B93" s="84"/>
      <c r="C93" s="84"/>
      <c r="D93" s="84"/>
      <c r="E93" s="84"/>
      <c r="F93" s="84"/>
      <c r="G93" s="84"/>
      <c r="H93" s="84"/>
      <c r="I93" s="278"/>
      <c r="J93" s="278"/>
      <c r="K93" s="278"/>
    </row>
    <row r="94" spans="1:11">
      <c r="A94" s="84"/>
      <c r="B94" s="84"/>
      <c r="C94" s="84"/>
      <c r="D94" s="84"/>
      <c r="E94" s="84"/>
      <c r="F94" s="84"/>
      <c r="G94" s="84"/>
      <c r="H94" s="84"/>
      <c r="I94" s="278"/>
      <c r="J94" s="278"/>
      <c r="K94" s="278"/>
    </row>
    <row r="95" spans="1:11">
      <c r="A95" s="84"/>
      <c r="B95" s="84"/>
      <c r="C95" s="84"/>
      <c r="D95" s="84"/>
      <c r="E95" s="84"/>
      <c r="F95" s="84"/>
      <c r="G95" s="84"/>
      <c r="H95" s="84"/>
      <c r="I95" s="278"/>
      <c r="J95" s="278"/>
      <c r="K95" s="278"/>
    </row>
    <row r="96" spans="1:11">
      <c r="A96" s="84"/>
      <c r="B96" s="84"/>
      <c r="C96" s="84"/>
      <c r="D96" s="84"/>
      <c r="E96" s="84"/>
      <c r="F96" s="84"/>
      <c r="G96" s="84"/>
      <c r="H96" s="84"/>
      <c r="I96" s="278"/>
      <c r="J96" s="278"/>
      <c r="K96" s="278"/>
    </row>
    <row r="97" spans="1:11">
      <c r="A97" s="84"/>
      <c r="B97" s="84"/>
      <c r="C97" s="84"/>
      <c r="D97" s="84"/>
      <c r="E97" s="84"/>
      <c r="F97" s="84"/>
      <c r="G97" s="84"/>
      <c r="H97" s="84"/>
      <c r="I97" s="278"/>
      <c r="J97" s="278"/>
      <c r="K97" s="278"/>
    </row>
    <row r="98" spans="1:11">
      <c r="A98" s="84"/>
      <c r="B98" s="84"/>
      <c r="C98" s="84"/>
      <c r="D98" s="84"/>
      <c r="E98" s="84"/>
      <c r="F98" s="84"/>
      <c r="G98" s="84"/>
      <c r="H98" s="84"/>
      <c r="I98" s="278"/>
      <c r="J98" s="278"/>
      <c r="K98" s="278"/>
    </row>
    <row r="99" spans="1:11">
      <c r="A99" s="84"/>
      <c r="B99" s="84"/>
      <c r="C99" s="84"/>
      <c r="D99" s="84"/>
      <c r="E99" s="84"/>
      <c r="F99" s="84"/>
      <c r="G99" s="84"/>
      <c r="H99" s="84"/>
      <c r="I99" s="278"/>
      <c r="J99" s="278"/>
      <c r="K99" s="278"/>
    </row>
    <row r="100" spans="1:11">
      <c r="A100" s="84"/>
      <c r="B100" s="84"/>
      <c r="C100" s="84"/>
      <c r="D100" s="84"/>
      <c r="E100" s="84"/>
      <c r="F100" s="84"/>
      <c r="G100" s="84"/>
      <c r="H100" s="84"/>
      <c r="I100" s="278"/>
      <c r="J100" s="278"/>
      <c r="K100" s="278"/>
    </row>
  </sheetData>
  <sheetProtection algorithmName="SHA-512" hashValue="LGxIzVz5RvmxKFUWjVqDBUhR6BbUl6L/PSr9gWQUKfn6EVYwGpQezeaW9NPHB0RGGblOqeQt54kbxczUQN1JSA==" saltValue="V8eZIOpp+38ytF3rZ6N1dw==" spinCount="100000" sheet="1" formatCells="0" formatRows="0"/>
  <customSheetViews>
    <customSheetView guid="{7FD99AA4-5903-494A-9F09-AEC84FBFFB84}" fitToPage="1" topLeftCell="A19">
      <selection activeCell="L39" sqref="L39"/>
      <pageMargins left="0.70866141732283472" right="0.70866141732283472" top="0.74803149606299213" bottom="0.74803149606299213" header="0.31496062992125984" footer="0.31496062992125984"/>
      <pageSetup paperSize="9" scale="75" orientation="portrait" r:id="rId1"/>
      <headerFooter>
        <oddFooter>&amp;C&amp;A</oddFooter>
      </headerFooter>
    </customSheetView>
    <customSheetView guid="{44A2B057-7D30-4594-817B-0DBCD9A92E4A}" fitToPage="1" topLeftCell="A19">
      <selection activeCell="E37" sqref="E37"/>
      <pageMargins left="0.70866141732283472" right="0.70866141732283472" top="0.74803149606299213" bottom="0.74803149606299213" header="0.31496062992125984" footer="0.31496062992125984"/>
      <pageSetup paperSize="9" scale="75"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3" orientation="portrait" r:id="rId3"/>
  <headerFooter>
    <oddFooter>&amp;C&amp;A</oddFooter>
  </headerFooter>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L88"/>
  <sheetViews>
    <sheetView workbookViewId="0">
      <selection activeCell="H76" sqref="H76"/>
    </sheetView>
  </sheetViews>
  <sheetFormatPr defaultRowHeight="15"/>
  <cols>
    <col min="1" max="1" width="71.109375" customWidth="1"/>
    <col min="2" max="2" width="0.109375" customWidth="1"/>
    <col min="3" max="3" width="10.109375" style="544" customWidth="1"/>
    <col min="4" max="4" width="0.5546875" style="544" customWidth="1"/>
    <col min="5" max="6" width="10.109375" style="554" customWidth="1"/>
  </cols>
  <sheetData>
    <row r="1" spans="1:12" ht="15.75">
      <c r="A1" s="10" t="str">
        <f>+'1'!A1</f>
        <v>SWANSEA BAY UNIVERSITY HEALTH BOARD ANNUAL ACCOUNTS 2023-24</v>
      </c>
      <c r="B1" s="75"/>
      <c r="C1" s="534"/>
      <c r="D1" s="534"/>
      <c r="E1" s="534"/>
      <c r="F1" s="577"/>
      <c r="I1" s="84"/>
      <c r="J1" s="84"/>
      <c r="K1" s="84"/>
      <c r="L1" s="84"/>
    </row>
    <row r="2" spans="1:12">
      <c r="I2" s="84"/>
      <c r="J2" s="84"/>
      <c r="K2" s="84"/>
      <c r="L2" s="84"/>
    </row>
    <row r="3" spans="1:12" ht="15.75">
      <c r="A3" s="151" t="s">
        <v>578</v>
      </c>
      <c r="B3" s="151"/>
      <c r="C3" s="43"/>
      <c r="D3" s="43"/>
      <c r="E3" s="43"/>
      <c r="F3" s="43"/>
      <c r="I3" s="84"/>
      <c r="J3" s="84"/>
      <c r="K3" s="84"/>
      <c r="L3" s="84"/>
    </row>
    <row r="4" spans="1:12">
      <c r="A4" s="44"/>
      <c r="B4" s="44"/>
      <c r="C4" s="49"/>
      <c r="D4" s="49"/>
      <c r="E4" s="52"/>
      <c r="F4" s="52"/>
      <c r="I4" s="84"/>
      <c r="J4" s="84"/>
      <c r="K4" s="84"/>
      <c r="L4" s="84"/>
    </row>
    <row r="5" spans="1:12">
      <c r="A5" s="23" t="s">
        <v>271</v>
      </c>
      <c r="B5" s="23"/>
      <c r="C5" s="95" t="s">
        <v>59</v>
      </c>
      <c r="D5" s="95"/>
      <c r="E5" s="555" t="s">
        <v>59</v>
      </c>
      <c r="F5" s="555"/>
      <c r="I5" s="84"/>
      <c r="J5" s="84"/>
      <c r="K5" s="84"/>
      <c r="L5" s="84"/>
    </row>
    <row r="6" spans="1:12">
      <c r="A6" s="44"/>
      <c r="B6" s="44"/>
      <c r="C6" s="677">
        <v>2024</v>
      </c>
      <c r="D6" s="677"/>
      <c r="E6" s="678">
        <v>2023</v>
      </c>
      <c r="F6" s="678"/>
      <c r="I6" s="84"/>
      <c r="J6" s="84"/>
      <c r="K6" s="84"/>
      <c r="L6" s="84"/>
    </row>
    <row r="7" spans="1:12">
      <c r="A7" s="44"/>
      <c r="B7" s="44"/>
      <c r="C7" s="49" t="s">
        <v>22</v>
      </c>
      <c r="D7" s="49"/>
      <c r="E7" s="52" t="s">
        <v>22</v>
      </c>
      <c r="F7" s="52"/>
    </row>
    <row r="8" spans="1:12">
      <c r="A8" s="44" t="s">
        <v>318</v>
      </c>
      <c r="B8" s="235"/>
      <c r="C8" s="29">
        <v>59</v>
      </c>
      <c r="D8" s="29"/>
      <c r="E8" s="52">
        <f>'Data Sheet'!N2317</f>
        <v>46</v>
      </c>
      <c r="F8" s="52"/>
    </row>
    <row r="9" spans="1:12">
      <c r="A9" s="44" t="s">
        <v>472</v>
      </c>
      <c r="B9" s="235"/>
      <c r="C9" s="29">
        <v>2473</v>
      </c>
      <c r="D9" s="29"/>
      <c r="E9" s="52">
        <f>'Data Sheet'!N2318</f>
        <v>907</v>
      </c>
      <c r="F9" s="52"/>
    </row>
    <row r="10" spans="1:12">
      <c r="A10" s="44" t="s">
        <v>272</v>
      </c>
      <c r="B10" s="235"/>
      <c r="C10" s="29">
        <v>3042</v>
      </c>
      <c r="D10" s="29"/>
      <c r="E10" s="52">
        <f>'Data Sheet'!N2319</f>
        <v>5052</v>
      </c>
      <c r="F10" s="52"/>
    </row>
    <row r="11" spans="1:12">
      <c r="A11" s="44" t="s">
        <v>1132</v>
      </c>
      <c r="B11" s="235"/>
      <c r="C11" s="29">
        <v>4386</v>
      </c>
      <c r="D11" s="29"/>
      <c r="E11" s="52">
        <f>'Data Sheet'!N2320</f>
        <v>2966</v>
      </c>
      <c r="F11" s="52"/>
    </row>
    <row r="12" spans="1:12">
      <c r="A12" s="657" t="s">
        <v>1359</v>
      </c>
      <c r="B12" s="235"/>
      <c r="C12" s="29">
        <v>38</v>
      </c>
      <c r="D12" s="29"/>
      <c r="E12" s="52">
        <f>'Data Sheet'!N2321</f>
        <v>56</v>
      </c>
      <c r="F12" s="52"/>
    </row>
    <row r="13" spans="1:12">
      <c r="A13" s="44" t="s">
        <v>275</v>
      </c>
      <c r="B13" s="235"/>
      <c r="C13" s="29">
        <v>2048</v>
      </c>
      <c r="D13" s="29"/>
      <c r="E13" s="52">
        <f>'Data Sheet'!N2322</f>
        <v>2643</v>
      </c>
      <c r="F13" s="52"/>
    </row>
    <row r="14" spans="1:12">
      <c r="A14" s="44" t="s">
        <v>437</v>
      </c>
      <c r="B14" s="235"/>
      <c r="C14" s="29">
        <v>7511</v>
      </c>
      <c r="D14" s="29"/>
      <c r="E14" s="52">
        <f>'Data Sheet'!N2323</f>
        <v>7606</v>
      </c>
      <c r="F14" s="52"/>
    </row>
    <row r="15" spans="1:12">
      <c r="A15" s="44" t="s">
        <v>438</v>
      </c>
      <c r="B15" s="235"/>
      <c r="C15" s="29">
        <v>0</v>
      </c>
      <c r="D15" s="29"/>
      <c r="E15" s="52">
        <f>'Data Sheet'!N2324</f>
        <v>0</v>
      </c>
      <c r="F15" s="52"/>
    </row>
    <row r="16" spans="1:12">
      <c r="A16" s="44" t="s">
        <v>439</v>
      </c>
      <c r="B16" s="235"/>
      <c r="C16" s="29">
        <v>94</v>
      </c>
      <c r="D16" s="29"/>
      <c r="E16" s="52">
        <f>'Data Sheet'!N2325</f>
        <v>145</v>
      </c>
      <c r="F16" s="52"/>
    </row>
    <row r="17" spans="1:6">
      <c r="A17" s="44" t="s">
        <v>440</v>
      </c>
      <c r="B17" s="235"/>
      <c r="C17" s="29">
        <v>0</v>
      </c>
      <c r="D17" s="29"/>
      <c r="E17" s="52">
        <f>'Data Sheet'!N2326</f>
        <v>2</v>
      </c>
      <c r="F17" s="52"/>
    </row>
    <row r="18" spans="1:6">
      <c r="A18" s="44" t="s">
        <v>441</v>
      </c>
      <c r="B18" s="235"/>
      <c r="C18" s="29">
        <v>7857</v>
      </c>
      <c r="D18" s="29"/>
      <c r="E18" s="52">
        <f>'Data Sheet'!N2327</f>
        <v>8356</v>
      </c>
      <c r="F18" s="52"/>
    </row>
    <row r="19" spans="1:6">
      <c r="A19" s="44" t="s">
        <v>1149</v>
      </c>
      <c r="B19" s="235"/>
      <c r="C19" s="1234">
        <v>37081</v>
      </c>
      <c r="D19" s="29"/>
      <c r="E19" s="52">
        <f>'Data Sheet'!N2328</f>
        <v>34909</v>
      </c>
      <c r="F19" s="52"/>
    </row>
    <row r="20" spans="1:6">
      <c r="A20" s="44" t="s">
        <v>110</v>
      </c>
      <c r="B20" s="235"/>
      <c r="C20" s="29">
        <v>1186</v>
      </c>
      <c r="D20" s="29"/>
      <c r="E20" s="52">
        <f>'Data Sheet'!N2329</f>
        <v>353</v>
      </c>
      <c r="F20" s="52"/>
    </row>
    <row r="21" spans="1:6">
      <c r="A21" s="657" t="s">
        <v>1150</v>
      </c>
      <c r="B21" s="235"/>
      <c r="C21" s="29">
        <v>1778</v>
      </c>
      <c r="D21" s="29"/>
      <c r="E21" s="52">
        <f>'Data Sheet'!N2330</f>
        <v>5402</v>
      </c>
      <c r="F21" s="52"/>
    </row>
    <row r="22" spans="1:6">
      <c r="A22" s="657" t="s">
        <v>1151</v>
      </c>
      <c r="B22" s="235"/>
      <c r="C22" s="29">
        <v>281</v>
      </c>
      <c r="D22" s="29"/>
      <c r="E22" s="52">
        <f>'Data Sheet'!N2331</f>
        <v>38</v>
      </c>
      <c r="F22" s="52"/>
    </row>
    <row r="23" spans="1:6">
      <c r="A23" s="44" t="s">
        <v>294</v>
      </c>
      <c r="B23" s="235"/>
      <c r="C23" s="29">
        <v>0</v>
      </c>
      <c r="D23" s="29"/>
      <c r="E23" s="52">
        <f>'Data Sheet'!N2332</f>
        <v>0</v>
      </c>
      <c r="F23" s="52"/>
    </row>
    <row r="24" spans="1:6">
      <c r="A24" s="44" t="s">
        <v>295</v>
      </c>
      <c r="B24" s="235"/>
      <c r="C24" s="29">
        <v>0</v>
      </c>
      <c r="D24" s="29"/>
      <c r="E24" s="52">
        <f>'Data Sheet'!N2333</f>
        <v>0</v>
      </c>
      <c r="F24" s="52"/>
    </row>
    <row r="25" spans="1:6">
      <c r="A25" s="44" t="s">
        <v>1527</v>
      </c>
      <c r="B25" s="235"/>
      <c r="C25" s="29">
        <v>3817</v>
      </c>
      <c r="D25" s="29"/>
      <c r="E25" s="650">
        <f>'Data Sheet'!N2334</f>
        <v>2324</v>
      </c>
      <c r="F25" s="650"/>
    </row>
    <row r="26" spans="1:6">
      <c r="A26" s="44" t="s">
        <v>445</v>
      </c>
      <c r="B26" s="235"/>
      <c r="C26" s="961">
        <v>0</v>
      </c>
      <c r="D26" s="29"/>
      <c r="E26" s="959">
        <f>'Data Sheet'!N2335</f>
        <v>0</v>
      </c>
      <c r="F26" s="1150"/>
    </row>
    <row r="27" spans="1:6">
      <c r="A27" s="44" t="s">
        <v>433</v>
      </c>
      <c r="B27" s="235"/>
      <c r="C27" s="29">
        <v>3755</v>
      </c>
      <c r="D27" s="29"/>
      <c r="E27" s="52">
        <f>'Data Sheet'!N2336</f>
        <v>3194</v>
      </c>
      <c r="F27" s="52"/>
    </row>
    <row r="28" spans="1:6">
      <c r="A28" s="939" t="s">
        <v>1707</v>
      </c>
      <c r="B28" s="235"/>
      <c r="C28" s="29">
        <v>1488</v>
      </c>
      <c r="D28" s="29"/>
      <c r="E28" s="52">
        <f>'Data Sheet'!N2337</f>
        <v>0</v>
      </c>
      <c r="F28" s="52"/>
    </row>
    <row r="29" spans="1:6">
      <c r="A29" s="44" t="s">
        <v>296</v>
      </c>
      <c r="B29" s="235"/>
      <c r="C29" s="29">
        <v>10019</v>
      </c>
      <c r="D29" s="29"/>
      <c r="E29" s="52">
        <f>'Data Sheet'!N2338</f>
        <v>9325</v>
      </c>
      <c r="F29" s="52"/>
    </row>
    <row r="30" spans="1:6">
      <c r="A30" s="44" t="s">
        <v>1135</v>
      </c>
      <c r="B30" s="235"/>
      <c r="C30" s="29">
        <v>111593</v>
      </c>
      <c r="D30" s="29"/>
      <c r="E30" s="52">
        <f>'Data Sheet'!N2339</f>
        <v>134752</v>
      </c>
      <c r="F30" s="52"/>
    </row>
    <row r="31" spans="1:6">
      <c r="A31" s="44" t="s">
        <v>467</v>
      </c>
      <c r="B31" s="235"/>
      <c r="C31" s="29"/>
      <c r="D31" s="29"/>
      <c r="E31" s="52"/>
      <c r="F31" s="52"/>
    </row>
    <row r="32" spans="1:6">
      <c r="A32" s="44" t="s">
        <v>434</v>
      </c>
      <c r="B32" s="235"/>
      <c r="C32" s="49">
        <f>E32+E33+E34+E35</f>
        <v>876</v>
      </c>
      <c r="D32" s="29"/>
      <c r="E32" s="52">
        <f>'Data Sheet'!N2341</f>
        <v>660</v>
      </c>
      <c r="F32" s="52"/>
    </row>
    <row r="33" spans="1:6">
      <c r="A33" s="44" t="s">
        <v>435</v>
      </c>
      <c r="B33" s="235"/>
      <c r="C33" s="29">
        <v>171</v>
      </c>
      <c r="D33" s="29"/>
      <c r="E33" s="52">
        <f>'Data Sheet'!N2342</f>
        <v>810</v>
      </c>
      <c r="F33" s="52"/>
    </row>
    <row r="34" spans="1:6">
      <c r="A34" s="44" t="s">
        <v>436</v>
      </c>
      <c r="B34" s="235"/>
      <c r="C34" s="29">
        <v>0</v>
      </c>
      <c r="D34" s="29"/>
      <c r="E34" s="52">
        <f>'Data Sheet'!N2343</f>
        <v>0</v>
      </c>
      <c r="F34" s="52"/>
    </row>
    <row r="35" spans="1:6">
      <c r="A35" s="44" t="s">
        <v>446</v>
      </c>
      <c r="B35" s="235"/>
      <c r="C35" s="29">
        <v>-807</v>
      </c>
      <c r="D35" s="29"/>
      <c r="E35" s="52">
        <f>'Data Sheet'!N2344</f>
        <v>-594</v>
      </c>
      <c r="F35" s="52"/>
    </row>
    <row r="36" spans="1:6">
      <c r="A36" s="44" t="s">
        <v>298</v>
      </c>
      <c r="B36" s="235"/>
      <c r="C36" s="29">
        <v>-831</v>
      </c>
      <c r="D36" s="29"/>
      <c r="E36" s="52">
        <f>'Data Sheet'!N2345</f>
        <v>214</v>
      </c>
      <c r="F36" s="52"/>
    </row>
    <row r="37" spans="1:6">
      <c r="A37" s="289" t="s">
        <v>525</v>
      </c>
      <c r="B37" s="991"/>
      <c r="C37" s="29">
        <v>0</v>
      </c>
      <c r="D37" s="29"/>
      <c r="E37" s="52">
        <f>'Data Sheet'!N2346</f>
        <v>0</v>
      </c>
      <c r="F37" s="52"/>
    </row>
    <row r="38" spans="1:6">
      <c r="A38" s="289" t="s">
        <v>502</v>
      </c>
      <c r="B38" s="991"/>
      <c r="C38" s="57">
        <v>0</v>
      </c>
      <c r="D38" s="29"/>
      <c r="E38" s="154">
        <f>'Data Sheet'!N2347</f>
        <v>0</v>
      </c>
      <c r="F38" s="52"/>
    </row>
    <row r="39" spans="1:6" ht="15.75" thickBot="1">
      <c r="A39" s="23" t="s">
        <v>1152</v>
      </c>
      <c r="B39" s="23"/>
      <c r="C39" s="58">
        <f>SUM(C8:C38)</f>
        <v>197915</v>
      </c>
      <c r="D39" s="49"/>
      <c r="E39" s="59">
        <f>SUM(E8:E38)</f>
        <v>219166</v>
      </c>
      <c r="F39" s="52"/>
    </row>
    <row r="40" spans="1:6">
      <c r="A40" s="43"/>
      <c r="B40" s="43"/>
      <c r="C40" s="52"/>
      <c r="D40" s="52"/>
      <c r="E40" s="52"/>
      <c r="F40" s="52"/>
    </row>
    <row r="41" spans="1:6">
      <c r="A41" s="111" t="s">
        <v>282</v>
      </c>
      <c r="B41" s="111"/>
      <c r="C41" s="49"/>
      <c r="D41" s="49"/>
      <c r="E41" s="52"/>
      <c r="F41" s="52"/>
    </row>
    <row r="42" spans="1:6">
      <c r="A42" s="44" t="s">
        <v>318</v>
      </c>
      <c r="B42" s="235"/>
      <c r="C42" s="29">
        <v>0</v>
      </c>
      <c r="D42" s="29"/>
      <c r="E42" s="52">
        <f>'Data Sheet'!N2350</f>
        <v>0</v>
      </c>
      <c r="F42" s="52"/>
    </row>
    <row r="43" spans="1:6">
      <c r="A43" s="44" t="s">
        <v>472</v>
      </c>
      <c r="B43" s="235"/>
      <c r="C43" s="29">
        <v>0</v>
      </c>
      <c r="D43" s="29"/>
      <c r="E43" s="52">
        <f>'Data Sheet'!N2351</f>
        <v>0</v>
      </c>
      <c r="F43" s="52"/>
    </row>
    <row r="44" spans="1:6">
      <c r="A44" s="44" t="s">
        <v>272</v>
      </c>
      <c r="B44" s="235"/>
      <c r="C44" s="29">
        <v>0</v>
      </c>
      <c r="D44" s="29"/>
      <c r="E44" s="52">
        <f>'Data Sheet'!N2352</f>
        <v>0</v>
      </c>
      <c r="F44" s="52"/>
    </row>
    <row r="45" spans="1:6">
      <c r="A45" s="44" t="s">
        <v>1132</v>
      </c>
      <c r="B45" s="235"/>
      <c r="C45" s="29">
        <v>0</v>
      </c>
      <c r="D45" s="29"/>
      <c r="E45" s="52">
        <f>'Data Sheet'!N2353</f>
        <v>0</v>
      </c>
      <c r="F45" s="52"/>
    </row>
    <row r="46" spans="1:6">
      <c r="A46" s="657" t="s">
        <v>1359</v>
      </c>
      <c r="B46" s="235"/>
      <c r="C46" s="29">
        <v>0</v>
      </c>
      <c r="D46" s="29"/>
      <c r="E46" s="52">
        <f>'Data Sheet'!N2354</f>
        <v>0</v>
      </c>
      <c r="F46" s="52"/>
    </row>
    <row r="47" spans="1:6">
      <c r="A47" s="44" t="s">
        <v>275</v>
      </c>
      <c r="B47" s="235"/>
      <c r="C47" s="29">
        <v>0</v>
      </c>
      <c r="D47" s="29"/>
      <c r="E47" s="52">
        <f>'Data Sheet'!N2355</f>
        <v>0</v>
      </c>
      <c r="F47" s="52"/>
    </row>
    <row r="48" spans="1:6">
      <c r="A48" s="44" t="s">
        <v>437</v>
      </c>
      <c r="B48" s="235"/>
      <c r="C48" s="29">
        <v>0</v>
      </c>
      <c r="D48" s="29"/>
      <c r="E48" s="52">
        <f>'Data Sheet'!N2356</f>
        <v>0</v>
      </c>
      <c r="F48" s="52"/>
    </row>
    <row r="49" spans="1:6">
      <c r="A49" s="44" t="s">
        <v>438</v>
      </c>
      <c r="B49" s="235"/>
      <c r="C49" s="29">
        <v>0</v>
      </c>
      <c r="D49" s="29"/>
      <c r="E49" s="52">
        <f>'Data Sheet'!N2357</f>
        <v>0</v>
      </c>
      <c r="F49" s="52"/>
    </row>
    <row r="50" spans="1:6">
      <c r="A50" s="44" t="s">
        <v>439</v>
      </c>
      <c r="B50" s="235"/>
      <c r="C50" s="29">
        <v>0</v>
      </c>
      <c r="D50" s="29"/>
      <c r="E50" s="52">
        <f>'Data Sheet'!N2358</f>
        <v>0</v>
      </c>
      <c r="F50" s="52"/>
    </row>
    <row r="51" spans="1:6">
      <c r="A51" s="44" t="s">
        <v>440</v>
      </c>
      <c r="B51" s="235"/>
      <c r="C51" s="29">
        <v>0</v>
      </c>
      <c r="D51" s="29"/>
      <c r="E51" s="52">
        <f>'Data Sheet'!N2359</f>
        <v>0</v>
      </c>
      <c r="F51" s="52"/>
    </row>
    <row r="52" spans="1:6">
      <c r="A52" s="44" t="s">
        <v>441</v>
      </c>
      <c r="B52" s="235"/>
      <c r="C52" s="29">
        <v>0</v>
      </c>
      <c r="D52" s="29"/>
      <c r="E52" s="52">
        <f>'Data Sheet'!N2360</f>
        <v>0</v>
      </c>
      <c r="F52" s="52"/>
    </row>
    <row r="53" spans="1:6">
      <c r="A53" s="44" t="s">
        <v>1149</v>
      </c>
      <c r="B53" s="235"/>
      <c r="C53" s="29">
        <v>0</v>
      </c>
      <c r="D53" s="29"/>
      <c r="E53" s="52">
        <f>'Data Sheet'!N2361</f>
        <v>0</v>
      </c>
      <c r="F53" s="52"/>
    </row>
    <row r="54" spans="1:6">
      <c r="A54" s="44" t="s">
        <v>110</v>
      </c>
      <c r="B54" s="235"/>
      <c r="C54" s="29">
        <v>0</v>
      </c>
      <c r="D54" s="29"/>
      <c r="E54" s="52">
        <f>'Data Sheet'!N2362</f>
        <v>0</v>
      </c>
      <c r="F54" s="52"/>
    </row>
    <row r="55" spans="1:6">
      <c r="A55" s="657" t="s">
        <v>1150</v>
      </c>
      <c r="B55" s="235"/>
      <c r="C55" s="29">
        <v>0</v>
      </c>
      <c r="D55" s="29"/>
      <c r="E55" s="51">
        <f>'Data Sheet'!N2363</f>
        <v>0</v>
      </c>
      <c r="F55" s="51"/>
    </row>
    <row r="56" spans="1:6">
      <c r="A56" s="657" t="s">
        <v>1151</v>
      </c>
      <c r="B56" s="235"/>
      <c r="C56" s="29">
        <v>0</v>
      </c>
      <c r="D56" s="29"/>
      <c r="E56" s="51">
        <f>'Data Sheet'!N2364</f>
        <v>0</v>
      </c>
      <c r="F56" s="51"/>
    </row>
    <row r="57" spans="1:6">
      <c r="A57" s="44" t="s">
        <v>294</v>
      </c>
      <c r="B57" s="235"/>
      <c r="C57" s="29">
        <v>0</v>
      </c>
      <c r="D57" s="29"/>
      <c r="E57" s="52">
        <f>'Data Sheet'!N2365</f>
        <v>0</v>
      </c>
      <c r="F57" s="52"/>
    </row>
    <row r="58" spans="1:6">
      <c r="A58" s="44" t="s">
        <v>295</v>
      </c>
      <c r="B58" s="235"/>
      <c r="C58" s="29">
        <v>0</v>
      </c>
      <c r="D58" s="29"/>
      <c r="E58" s="52">
        <f>'Data Sheet'!N2366</f>
        <v>0</v>
      </c>
      <c r="F58" s="52"/>
    </row>
    <row r="59" spans="1:6">
      <c r="A59" s="44" t="s">
        <v>1527</v>
      </c>
      <c r="B59" s="235"/>
      <c r="C59" s="29">
        <v>26465</v>
      </c>
      <c r="D59" s="29"/>
      <c r="E59" s="52">
        <f>'Data Sheet'!N2367</f>
        <v>13330</v>
      </c>
      <c r="F59" s="52"/>
    </row>
    <row r="60" spans="1:6">
      <c r="A60" s="44" t="s">
        <v>445</v>
      </c>
      <c r="B60" s="235"/>
      <c r="C60" s="989"/>
      <c r="D60" s="29"/>
      <c r="E60" s="959">
        <f>'Data Sheet'!N2368</f>
        <v>0</v>
      </c>
      <c r="F60" s="959"/>
    </row>
    <row r="61" spans="1:6">
      <c r="A61" s="44" t="s">
        <v>433</v>
      </c>
      <c r="B61" s="235"/>
      <c r="C61" s="29">
        <v>49588</v>
      </c>
      <c r="D61" s="29"/>
      <c r="E61" s="52">
        <f>'Data Sheet'!N2369</f>
        <v>27722</v>
      </c>
      <c r="F61" s="52"/>
    </row>
    <row r="62" spans="1:6">
      <c r="A62" s="939" t="s">
        <v>1707</v>
      </c>
      <c r="B62" s="235"/>
      <c r="C62" s="29">
        <v>4673</v>
      </c>
      <c r="D62" s="29"/>
      <c r="E62" s="52">
        <f>'Data Sheet'!N2370</f>
        <v>0</v>
      </c>
      <c r="F62" s="52"/>
    </row>
    <row r="63" spans="1:6">
      <c r="A63" s="44" t="s">
        <v>296</v>
      </c>
      <c r="B63" s="235"/>
      <c r="C63" s="29">
        <v>0</v>
      </c>
      <c r="D63" s="29"/>
      <c r="E63" s="52">
        <f>'Data Sheet'!N2371</f>
        <v>0</v>
      </c>
      <c r="F63" s="52"/>
    </row>
    <row r="64" spans="1:6">
      <c r="A64" s="44" t="s">
        <v>1135</v>
      </c>
      <c r="B64" s="235"/>
      <c r="C64" s="29">
        <v>0</v>
      </c>
      <c r="D64" s="29"/>
      <c r="E64" s="52">
        <f>'Data Sheet'!N2372</f>
        <v>0</v>
      </c>
      <c r="F64" s="52"/>
    </row>
    <row r="65" spans="1:6">
      <c r="A65" s="44" t="s">
        <v>470</v>
      </c>
      <c r="B65" s="235"/>
      <c r="C65" s="29"/>
      <c r="D65" s="29"/>
      <c r="E65" s="52"/>
      <c r="F65" s="52"/>
    </row>
    <row r="66" spans="1:6">
      <c r="A66" s="44" t="s">
        <v>434</v>
      </c>
      <c r="B66" s="235"/>
      <c r="C66" s="49">
        <f>E66+E67+E68+E69</f>
        <v>0</v>
      </c>
      <c r="D66" s="29"/>
      <c r="E66" s="52">
        <f>'Data Sheet'!N2374</f>
        <v>0</v>
      </c>
      <c r="F66" s="52"/>
    </row>
    <row r="67" spans="1:6">
      <c r="A67" s="44" t="s">
        <v>435</v>
      </c>
      <c r="B67" s="235"/>
      <c r="C67" s="29">
        <v>0</v>
      </c>
      <c r="D67" s="29"/>
      <c r="E67" s="52">
        <f>'Data Sheet'!N2375</f>
        <v>0</v>
      </c>
      <c r="F67" s="52"/>
    </row>
    <row r="68" spans="1:6">
      <c r="A68" s="44" t="s">
        <v>436</v>
      </c>
      <c r="B68" s="235"/>
      <c r="C68" s="29">
        <v>0</v>
      </c>
      <c r="D68" s="29"/>
      <c r="E68" s="52">
        <f>'Data Sheet'!N2376</f>
        <v>0</v>
      </c>
      <c r="F68" s="52"/>
    </row>
    <row r="69" spans="1:6">
      <c r="A69" s="44" t="s">
        <v>446</v>
      </c>
      <c r="B69" s="235"/>
      <c r="C69" s="29">
        <v>0</v>
      </c>
      <c r="D69" s="29"/>
      <c r="E69" s="52">
        <f>'Data Sheet'!N2377</f>
        <v>0</v>
      </c>
      <c r="F69" s="52"/>
    </row>
    <row r="70" spans="1:6">
      <c r="A70" s="44" t="s">
        <v>298</v>
      </c>
      <c r="B70" s="235"/>
      <c r="C70" s="29">
        <v>0</v>
      </c>
      <c r="D70" s="29"/>
      <c r="E70" s="52">
        <f>'Data Sheet'!N2378</f>
        <v>0</v>
      </c>
      <c r="F70" s="52"/>
    </row>
    <row r="71" spans="1:6">
      <c r="A71" s="289" t="s">
        <v>525</v>
      </c>
      <c r="B71" s="991"/>
      <c r="C71" s="29">
        <v>0</v>
      </c>
      <c r="D71" s="29"/>
      <c r="E71" s="52">
        <f>'Data Sheet'!N2379</f>
        <v>0</v>
      </c>
      <c r="F71" s="52"/>
    </row>
    <row r="72" spans="1:6">
      <c r="A72" s="289" t="s">
        <v>502</v>
      </c>
      <c r="B72" s="991"/>
      <c r="C72" s="57">
        <v>0</v>
      </c>
      <c r="D72" s="29"/>
      <c r="E72" s="154">
        <f>'Data Sheet'!N2380</f>
        <v>0</v>
      </c>
      <c r="F72" s="52"/>
    </row>
    <row r="73" spans="1:6">
      <c r="A73" s="23" t="s">
        <v>1152</v>
      </c>
      <c r="B73" s="23"/>
      <c r="C73" s="522">
        <f>SUM(C42:C72)</f>
        <v>80726</v>
      </c>
      <c r="D73" s="49"/>
      <c r="E73" s="523">
        <f>SUM(E42:E72)</f>
        <v>41052</v>
      </c>
      <c r="F73" s="52"/>
    </row>
    <row r="74" spans="1:6" ht="15.75" thickBot="1">
      <c r="A74" s="3" t="s">
        <v>63</v>
      </c>
      <c r="B74" s="2"/>
      <c r="C74" s="58">
        <f>C73+C39</f>
        <v>278641</v>
      </c>
      <c r="D74" s="52"/>
      <c r="E74" s="59">
        <f>E73+E39</f>
        <v>260218</v>
      </c>
      <c r="F74" s="52"/>
    </row>
    <row r="75" spans="1:6">
      <c r="A75" s="14" t="s">
        <v>411</v>
      </c>
      <c r="B75" s="14"/>
      <c r="C75" s="507"/>
      <c r="D75" s="51"/>
      <c r="E75" s="51"/>
      <c r="F75" s="51"/>
    </row>
    <row r="76" spans="1:6">
      <c r="A76" s="14"/>
      <c r="B76" s="14"/>
      <c r="C76" s="1227"/>
      <c r="D76" s="51"/>
      <c r="E76" s="51"/>
      <c r="F76" s="51"/>
    </row>
    <row r="77" spans="1:6" ht="15" customHeight="1">
      <c r="A77" s="334"/>
      <c r="B77" s="334"/>
      <c r="C77" s="575"/>
      <c r="D77" s="575"/>
      <c r="E77" s="575"/>
      <c r="F77" s="575"/>
    </row>
    <row r="78" spans="1:6">
      <c r="B78" s="335"/>
      <c r="C78"/>
      <c r="D78" s="95"/>
      <c r="E78"/>
      <c r="F78"/>
    </row>
    <row r="79" spans="1:6">
      <c r="C79"/>
      <c r="D79" s="677"/>
      <c r="E79"/>
      <c r="F79"/>
    </row>
    <row r="80" spans="1:6">
      <c r="C80"/>
      <c r="D80" s="49"/>
      <c r="E80"/>
      <c r="F80"/>
    </row>
    <row r="81" spans="1:6">
      <c r="B81" s="509"/>
      <c r="C81"/>
      <c r="E81"/>
      <c r="F81"/>
    </row>
    <row r="82" spans="1:6">
      <c r="B82" s="509"/>
      <c r="C82"/>
      <c r="D82" s="576"/>
      <c r="E82"/>
      <c r="F82"/>
    </row>
    <row r="83" spans="1:6">
      <c r="B83" s="509"/>
      <c r="C83"/>
      <c r="D83" s="576"/>
      <c r="E83"/>
      <c r="F83"/>
    </row>
    <row r="84" spans="1:6" ht="15.75">
      <c r="A84" s="23"/>
      <c r="B84" s="171"/>
      <c r="C84" s="1066"/>
      <c r="D84"/>
      <c r="E84"/>
      <c r="F84"/>
    </row>
    <row r="85" spans="1:6" ht="15.75">
      <c r="A85" s="1067"/>
      <c r="B85" s="171"/>
      <c r="C85" s="29"/>
    </row>
    <row r="86" spans="1:6" ht="15.75">
      <c r="A86" s="78"/>
      <c r="B86" s="171"/>
      <c r="C86" s="29"/>
    </row>
    <row r="87" spans="1:6" ht="15.75">
      <c r="A87" s="78"/>
      <c r="B87" s="171"/>
      <c r="C87" s="29"/>
    </row>
    <row r="88" spans="1:6">
      <c r="A88" s="14"/>
      <c r="C88" s="49"/>
    </row>
  </sheetData>
  <sheetProtection algorithmName="SHA-512" hashValue="z26872VOij2kDSHwTRTs3iGBaZs0H/6bNUa+OLtPhehOZihahU/nNauQks7otsG5vf1x3FWrHzGoaIvYoaMM1g==" saltValue="CM0Y5XH6o/wQnG2pnqVXUg==" spinCount="100000" sheet="1" formatCells="0" formatRows="0"/>
  <customSheetViews>
    <customSheetView guid="{7FD99AA4-5903-494A-9F09-AEC84FBFFB84}" fitToPage="1" topLeftCell="A21">
      <selection activeCell="K18" sqref="K18:L58"/>
      <pageMargins left="0.70866141732283472" right="0.70866141732283472" top="0.74803149606299213" bottom="0.74803149606299213" header="0.31496062992125984" footer="0.31496062992125984"/>
      <pageSetup paperSize="9" scale="70" orientation="portrait" r:id="rId1"/>
      <headerFooter>
        <oddFooter>&amp;C&amp;A</oddFooter>
      </headerFooter>
    </customSheetView>
    <customSheetView guid="{44A2B057-7D30-4594-817B-0DBCD9A92E4A}" fitToPage="1" topLeftCell="A21">
      <selection activeCell="K18" sqref="K18:L58"/>
      <pageMargins left="0.70866141732283472" right="0.70866141732283472" top="0.74803149606299213" bottom="0.74803149606299213" header="0.31496062992125984" footer="0.31496062992125984"/>
      <pageSetup paperSize="9" scale="7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4" orientation="portrait" r:id="rId3"/>
  <headerFooter>
    <oddFooter>&amp;C&amp;A</oddFooter>
  </headerFooter>
  <drawing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R89"/>
  <sheetViews>
    <sheetView workbookViewId="0">
      <selection activeCell="J13" sqref="J13"/>
    </sheetView>
  </sheetViews>
  <sheetFormatPr defaultRowHeight="15"/>
  <cols>
    <col min="6" max="6" width="8.77734375" style="544"/>
    <col min="7" max="7" width="0.77734375" style="544" customWidth="1"/>
    <col min="8" max="8" width="8.77734375" style="554"/>
    <col min="9" max="9" width="0.77734375" style="544" customWidth="1"/>
    <col min="10" max="10" width="8.77734375" style="544"/>
    <col min="11" max="11" width="0.77734375" style="544" customWidth="1"/>
    <col min="12" max="12" width="8.77734375" style="554"/>
  </cols>
  <sheetData>
    <row r="1" spans="1:18" ht="15.75">
      <c r="A1" s="10" t="str">
        <f>+'1'!A1</f>
        <v>SWANSEA BAY UNIVERSITY HEALTH BOARD ANNUAL ACCOUNTS 2023-24</v>
      </c>
      <c r="B1" s="34"/>
      <c r="C1" s="34"/>
      <c r="D1" s="34"/>
      <c r="E1" s="34"/>
      <c r="F1" s="534"/>
      <c r="G1" s="534"/>
      <c r="H1" s="534"/>
      <c r="I1" s="534"/>
      <c r="J1" s="534"/>
      <c r="K1" s="534"/>
      <c r="L1" s="534"/>
      <c r="O1" s="84"/>
      <c r="P1" s="84"/>
      <c r="Q1" s="84"/>
      <c r="R1" s="84"/>
    </row>
    <row r="2" spans="1:18">
      <c r="O2" s="84"/>
      <c r="P2" s="84"/>
      <c r="Q2" s="84"/>
      <c r="R2" s="84"/>
    </row>
    <row r="3" spans="1:18" ht="15.75">
      <c r="A3" s="151" t="s">
        <v>1265</v>
      </c>
      <c r="O3" s="84"/>
      <c r="P3" s="84"/>
      <c r="Q3" s="84"/>
      <c r="R3" s="84"/>
    </row>
    <row r="4" spans="1:18">
      <c r="O4" s="84"/>
      <c r="P4" s="84"/>
      <c r="Q4" s="84"/>
      <c r="R4" s="84"/>
    </row>
    <row r="5" spans="1:18">
      <c r="A5" s="334" t="s">
        <v>1118</v>
      </c>
      <c r="J5" s="95" t="s">
        <v>59</v>
      </c>
      <c r="L5" s="555" t="s">
        <v>59</v>
      </c>
      <c r="O5" s="84"/>
      <c r="P5" s="84"/>
      <c r="Q5" s="84"/>
      <c r="R5" s="84"/>
    </row>
    <row r="6" spans="1:18">
      <c r="J6" s="677">
        <v>2024</v>
      </c>
      <c r="L6" s="678">
        <v>2023</v>
      </c>
      <c r="O6" s="84"/>
      <c r="P6" s="84"/>
      <c r="Q6" s="84"/>
      <c r="R6" s="84"/>
    </row>
    <row r="7" spans="1:18">
      <c r="J7" s="49" t="s">
        <v>22</v>
      </c>
      <c r="L7" s="52" t="s">
        <v>22</v>
      </c>
      <c r="O7" s="84"/>
      <c r="P7" s="84"/>
      <c r="Q7" s="84"/>
      <c r="R7" s="84"/>
    </row>
    <row r="8" spans="1:18">
      <c r="A8" s="336" t="s">
        <v>1119</v>
      </c>
      <c r="J8" s="29">
        <v>7597</v>
      </c>
      <c r="L8" s="791">
        <v>3471</v>
      </c>
      <c r="O8" s="84"/>
      <c r="P8" s="84"/>
      <c r="Q8" s="84"/>
      <c r="R8" s="84"/>
    </row>
    <row r="9" spans="1:18">
      <c r="A9" s="336" t="s">
        <v>1120</v>
      </c>
      <c r="J9" s="29">
        <v>43669</v>
      </c>
      <c r="L9" s="791">
        <v>14210</v>
      </c>
      <c r="O9" s="84"/>
      <c r="P9" s="84"/>
      <c r="Q9" s="84"/>
      <c r="R9" s="84"/>
    </row>
    <row r="10" spans="1:18">
      <c r="A10" s="336" t="s">
        <v>1121</v>
      </c>
      <c r="J10" s="57">
        <v>2996</v>
      </c>
      <c r="L10" s="958">
        <v>10041</v>
      </c>
      <c r="O10" s="84"/>
      <c r="P10" s="84"/>
      <c r="Q10" s="84"/>
      <c r="R10" s="84"/>
    </row>
    <row r="11" spans="1:18" ht="15.75" thickBot="1">
      <c r="A11" s="336" t="s">
        <v>77</v>
      </c>
      <c r="J11" s="58">
        <f>SUM(J8:J10)</f>
        <v>54262</v>
      </c>
      <c r="L11" s="59">
        <f>SUM(L8:L10)</f>
        <v>27722</v>
      </c>
      <c r="O11" s="84"/>
      <c r="P11" s="84"/>
      <c r="Q11" s="84"/>
      <c r="R11" s="84"/>
    </row>
    <row r="12" spans="1:18">
      <c r="O12" s="84"/>
      <c r="P12" s="84"/>
      <c r="Q12" s="84"/>
      <c r="R12" s="84"/>
    </row>
    <row r="13" spans="1:18">
      <c r="O13" s="84"/>
      <c r="P13" s="84"/>
      <c r="Q13" s="84"/>
      <c r="R13" s="84"/>
    </row>
    <row r="14" spans="1:18">
      <c r="O14" s="84"/>
      <c r="P14" s="84"/>
      <c r="Q14" s="84"/>
      <c r="R14" s="84"/>
    </row>
    <row r="15" spans="1:18">
      <c r="O15" s="84"/>
      <c r="P15" s="84"/>
      <c r="Q15" s="84"/>
      <c r="R15" s="84"/>
    </row>
    <row r="16" spans="1:18">
      <c r="O16" s="84"/>
      <c r="P16" s="84"/>
      <c r="Q16" s="84"/>
      <c r="R16" s="84"/>
    </row>
    <row r="17" spans="1:18" ht="15.75">
      <c r="A17" s="17" t="s">
        <v>579</v>
      </c>
      <c r="B17" s="2"/>
      <c r="C17" s="2"/>
      <c r="D17" s="2"/>
      <c r="E17" s="2"/>
      <c r="F17" s="578"/>
      <c r="G17" s="578"/>
      <c r="H17" s="54"/>
      <c r="I17" s="43"/>
      <c r="J17" s="578"/>
      <c r="K17" s="56"/>
      <c r="L17" s="54"/>
      <c r="O17" s="84"/>
      <c r="P17" s="84"/>
      <c r="Q17" s="84"/>
      <c r="R17" s="84"/>
    </row>
    <row r="18" spans="1:18" ht="15.75">
      <c r="A18" s="2"/>
      <c r="B18" s="2"/>
      <c r="C18" s="2"/>
      <c r="D18" s="2"/>
      <c r="E18" s="2"/>
      <c r="F18" s="111" t="s">
        <v>418</v>
      </c>
      <c r="G18" s="111"/>
      <c r="H18" s="111"/>
      <c r="I18" s="111"/>
      <c r="J18" s="111" t="s">
        <v>419</v>
      </c>
      <c r="K18" s="577"/>
      <c r="L18" s="577"/>
      <c r="O18" s="84"/>
      <c r="P18" s="84"/>
      <c r="Q18" s="84"/>
      <c r="R18" s="84"/>
    </row>
    <row r="19" spans="1:18">
      <c r="A19" s="3" t="s">
        <v>339</v>
      </c>
      <c r="B19" s="2"/>
      <c r="C19" s="2"/>
      <c r="D19" s="2"/>
      <c r="E19" s="2"/>
      <c r="F19" s="95" t="s">
        <v>59</v>
      </c>
      <c r="G19" s="95"/>
      <c r="H19" s="555" t="s">
        <v>59</v>
      </c>
      <c r="I19" s="52"/>
      <c r="J19" s="95" t="s">
        <v>59</v>
      </c>
      <c r="K19" s="555"/>
      <c r="L19" s="555" t="s">
        <v>59</v>
      </c>
      <c r="O19" s="84"/>
      <c r="P19" s="84"/>
      <c r="Q19" s="84"/>
      <c r="R19" s="84"/>
    </row>
    <row r="20" spans="1:18">
      <c r="A20" s="3"/>
      <c r="B20" s="2"/>
      <c r="C20" s="2"/>
      <c r="D20" s="2"/>
      <c r="E20" s="2"/>
      <c r="F20" s="677">
        <v>2024</v>
      </c>
      <c r="G20" s="677"/>
      <c r="H20" s="678">
        <v>2023</v>
      </c>
      <c r="I20" s="697"/>
      <c r="J20" s="677">
        <v>2024</v>
      </c>
      <c r="K20" s="677"/>
      <c r="L20" s="678">
        <v>2023</v>
      </c>
      <c r="O20" s="84"/>
      <c r="P20" s="84"/>
      <c r="Q20" s="84"/>
      <c r="R20" s="84"/>
    </row>
    <row r="21" spans="1:18">
      <c r="A21" s="3"/>
      <c r="B21" s="2"/>
      <c r="C21" s="2"/>
      <c r="D21" s="2"/>
      <c r="E21" s="2"/>
      <c r="F21" s="95" t="s">
        <v>22</v>
      </c>
      <c r="G21" s="95"/>
      <c r="H21" s="555" t="s">
        <v>22</v>
      </c>
      <c r="I21" s="52"/>
      <c r="J21" s="95" t="s">
        <v>22</v>
      </c>
      <c r="K21" s="555"/>
      <c r="L21" s="555" t="s">
        <v>22</v>
      </c>
      <c r="O21" s="84"/>
      <c r="P21" s="84"/>
      <c r="Q21" s="84"/>
      <c r="R21" s="84"/>
    </row>
    <row r="22" spans="1:18">
      <c r="A22" s="260" t="s">
        <v>515</v>
      </c>
      <c r="B22" s="260"/>
      <c r="C22" s="2"/>
      <c r="D22" s="2"/>
      <c r="E22" s="2"/>
      <c r="F22" s="152"/>
      <c r="G22" s="152"/>
      <c r="H22" s="52"/>
      <c r="I22" s="52"/>
      <c r="J22" s="152"/>
      <c r="K22" s="536"/>
      <c r="L22" s="52"/>
      <c r="O22" s="84"/>
      <c r="P22" s="84"/>
      <c r="Q22" s="84"/>
      <c r="R22" s="84"/>
    </row>
    <row r="23" spans="1:18">
      <c r="A23" s="260"/>
      <c r="B23" s="260" t="s">
        <v>487</v>
      </c>
      <c r="C23" s="2"/>
      <c r="D23" s="2"/>
      <c r="E23" s="2"/>
      <c r="F23" s="259">
        <v>0</v>
      </c>
      <c r="G23" s="572"/>
      <c r="H23" s="454">
        <f>'Data Sheet'!N2425</f>
        <v>0</v>
      </c>
      <c r="I23" s="573"/>
      <c r="J23" s="259">
        <v>0</v>
      </c>
      <c r="K23" s="573"/>
      <c r="L23" s="454">
        <f>'Data Sheet'!N2434</f>
        <v>0</v>
      </c>
      <c r="O23" s="84"/>
      <c r="P23" s="84"/>
      <c r="Q23" s="84"/>
      <c r="R23" s="84"/>
    </row>
    <row r="24" spans="1:18">
      <c r="A24" s="260"/>
      <c r="B24" s="260" t="s">
        <v>522</v>
      </c>
      <c r="C24" s="2"/>
      <c r="D24" s="2"/>
      <c r="E24" s="2"/>
      <c r="F24" s="259">
        <v>0</v>
      </c>
      <c r="G24" s="87"/>
      <c r="H24" s="454">
        <f>'Data Sheet'!N2426</f>
        <v>0</v>
      </c>
      <c r="I24" s="87"/>
      <c r="J24" s="259">
        <v>0</v>
      </c>
      <c r="K24" s="87"/>
      <c r="L24" s="454">
        <f>'Data Sheet'!N2435</f>
        <v>0</v>
      </c>
      <c r="O24" s="84"/>
      <c r="P24" s="84"/>
      <c r="Q24" s="84"/>
      <c r="R24" s="84"/>
    </row>
    <row r="25" spans="1:18">
      <c r="A25" s="260" t="s">
        <v>523</v>
      </c>
      <c r="B25" s="260"/>
      <c r="C25" s="2"/>
      <c r="D25" s="2"/>
      <c r="E25" s="2"/>
      <c r="F25" s="259">
        <v>0</v>
      </c>
      <c r="G25" s="87"/>
      <c r="H25" s="454">
        <f>'Data Sheet'!N2427</f>
        <v>0</v>
      </c>
      <c r="I25" s="87"/>
      <c r="J25" s="259">
        <v>0</v>
      </c>
      <c r="K25" s="87"/>
      <c r="L25" s="454">
        <f>'Data Sheet'!N2436</f>
        <v>0</v>
      </c>
      <c r="O25" s="84"/>
      <c r="P25" s="84"/>
      <c r="Q25" s="84"/>
      <c r="R25" s="84"/>
    </row>
    <row r="26" spans="1:18">
      <c r="A26" s="260" t="s">
        <v>516</v>
      </c>
      <c r="B26" s="260"/>
      <c r="C26" s="2"/>
      <c r="D26" s="2"/>
      <c r="E26" s="2"/>
      <c r="F26" s="579"/>
      <c r="G26" s="87"/>
      <c r="H26" s="580"/>
      <c r="I26" s="87"/>
      <c r="J26" s="579"/>
      <c r="K26" s="87"/>
      <c r="L26" s="454"/>
      <c r="O26" s="84"/>
      <c r="P26" s="84"/>
      <c r="Q26" s="84"/>
      <c r="R26" s="84"/>
    </row>
    <row r="27" spans="1:18">
      <c r="A27" s="260"/>
      <c r="B27" s="260" t="s">
        <v>487</v>
      </c>
      <c r="C27" s="2"/>
      <c r="D27" s="2"/>
      <c r="E27" s="2"/>
      <c r="F27" s="259">
        <v>0</v>
      </c>
      <c r="G27" s="87"/>
      <c r="H27" s="454">
        <f>'Data Sheet'!N2429</f>
        <v>0</v>
      </c>
      <c r="I27" s="87"/>
      <c r="J27" s="259">
        <v>0</v>
      </c>
      <c r="K27" s="87"/>
      <c r="L27" s="454">
        <f>'Data Sheet'!N2438</f>
        <v>0</v>
      </c>
      <c r="O27" s="84"/>
      <c r="P27" s="84"/>
      <c r="Q27" s="84"/>
      <c r="R27" s="84"/>
    </row>
    <row r="28" spans="1:18">
      <c r="A28" s="260"/>
      <c r="B28" s="260" t="s">
        <v>522</v>
      </c>
      <c r="C28" s="41"/>
      <c r="D28" s="41"/>
      <c r="E28" s="41"/>
      <c r="F28" s="259">
        <v>0</v>
      </c>
      <c r="G28" s="62"/>
      <c r="H28" s="454">
        <f>'Data Sheet'!N2430</f>
        <v>0</v>
      </c>
      <c r="I28" s="574"/>
      <c r="J28" s="259">
        <v>0</v>
      </c>
      <c r="K28" s="62"/>
      <c r="L28" s="454">
        <f>'Data Sheet'!N2439</f>
        <v>0</v>
      </c>
      <c r="O28" s="84"/>
      <c r="P28" s="84"/>
      <c r="Q28" s="84"/>
      <c r="R28" s="84"/>
    </row>
    <row r="29" spans="1:18" ht="15.75" thickBot="1">
      <c r="A29" s="258" t="s">
        <v>106</v>
      </c>
      <c r="B29" s="258"/>
      <c r="C29" s="41"/>
      <c r="D29" s="41"/>
      <c r="E29" s="41"/>
      <c r="F29" s="846">
        <f>SUM(F23:F28)</f>
        <v>0</v>
      </c>
      <c r="G29" s="53"/>
      <c r="H29" s="847">
        <f>SUM(H23:H28)</f>
        <v>0</v>
      </c>
      <c r="I29" s="558"/>
      <c r="J29" s="846">
        <f>SUM(J23:J28)</f>
        <v>0</v>
      </c>
      <c r="K29" s="53"/>
      <c r="L29" s="847">
        <f>SUM(L23:L28)</f>
        <v>0</v>
      </c>
      <c r="O29" s="84"/>
      <c r="P29" s="84"/>
      <c r="Q29" s="84"/>
      <c r="R29" s="84"/>
    </row>
    <row r="30" spans="1:18">
      <c r="A30" s="84"/>
      <c r="B30" s="84"/>
      <c r="C30" s="84"/>
      <c r="D30" s="84"/>
      <c r="E30" s="84"/>
      <c r="F30" s="507"/>
      <c r="G30" s="507"/>
      <c r="H30" s="562"/>
      <c r="I30" s="507"/>
      <c r="J30" s="507"/>
      <c r="K30" s="507"/>
      <c r="L30" s="562"/>
      <c r="M30" s="84"/>
    </row>
    <row r="31" spans="1:18">
      <c r="A31" s="84"/>
      <c r="B31" s="84"/>
      <c r="C31" s="84"/>
      <c r="D31" s="84"/>
      <c r="E31" s="84"/>
      <c r="F31" s="507"/>
      <c r="G31" s="507"/>
      <c r="H31" s="562"/>
      <c r="I31" s="507"/>
      <c r="J31" s="507"/>
      <c r="K31" s="507"/>
      <c r="L31" s="562"/>
      <c r="M31" s="84"/>
    </row>
    <row r="32" spans="1:18">
      <c r="A32" s="84"/>
      <c r="B32" s="84"/>
      <c r="C32" s="84"/>
      <c r="D32" s="84"/>
      <c r="E32" s="84"/>
      <c r="F32" s="507"/>
      <c r="G32" s="507"/>
      <c r="H32" s="562"/>
      <c r="I32" s="507"/>
      <c r="J32" s="507"/>
      <c r="K32" s="507"/>
      <c r="L32" s="562"/>
      <c r="M32" s="84"/>
    </row>
    <row r="33" spans="1:13">
      <c r="A33" s="84"/>
      <c r="B33" s="84"/>
      <c r="C33" s="84"/>
      <c r="D33" s="84"/>
      <c r="E33" s="84"/>
      <c r="F33" s="507"/>
      <c r="G33" s="507"/>
      <c r="H33" s="562"/>
      <c r="I33" s="507"/>
      <c r="J33" s="507"/>
      <c r="K33" s="507"/>
      <c r="L33" s="562"/>
      <c r="M33" s="84"/>
    </row>
    <row r="34" spans="1:13">
      <c r="A34" s="84"/>
      <c r="B34" s="84"/>
      <c r="C34" s="84"/>
      <c r="D34" s="84"/>
      <c r="E34" s="84"/>
      <c r="F34" s="507"/>
      <c r="G34" s="507"/>
      <c r="H34" s="562"/>
      <c r="I34" s="507"/>
      <c r="J34" s="507"/>
      <c r="K34" s="507"/>
      <c r="L34" s="562"/>
      <c r="M34" s="84"/>
    </row>
    <row r="35" spans="1:13">
      <c r="A35" s="84"/>
      <c r="B35" s="84"/>
      <c r="C35" s="84"/>
      <c r="D35" s="84"/>
      <c r="E35" s="84"/>
      <c r="F35" s="507"/>
      <c r="G35" s="507"/>
      <c r="H35" s="562"/>
      <c r="I35" s="507"/>
      <c r="J35" s="507"/>
      <c r="K35" s="507"/>
      <c r="L35" s="562"/>
      <c r="M35" s="84"/>
    </row>
    <row r="36" spans="1:13">
      <c r="A36" s="84"/>
      <c r="B36" s="84"/>
      <c r="C36" s="84"/>
      <c r="D36" s="84"/>
      <c r="E36" s="84"/>
      <c r="F36" s="507"/>
      <c r="G36" s="507"/>
      <c r="H36" s="562"/>
      <c r="I36" s="507"/>
      <c r="J36" s="507"/>
      <c r="K36" s="507"/>
      <c r="L36" s="562"/>
      <c r="M36" s="84"/>
    </row>
    <row r="37" spans="1:13">
      <c r="A37" s="84"/>
      <c r="B37" s="84"/>
      <c r="C37" s="84"/>
      <c r="D37" s="84"/>
      <c r="E37" s="84"/>
      <c r="F37" s="507"/>
      <c r="G37" s="507"/>
      <c r="H37" s="562"/>
      <c r="I37" s="507"/>
      <c r="J37" s="507"/>
      <c r="K37" s="507"/>
      <c r="L37" s="562"/>
      <c r="M37" s="84"/>
    </row>
    <row r="38" spans="1:13">
      <c r="A38" s="84"/>
      <c r="B38" s="84"/>
      <c r="C38" s="84"/>
      <c r="D38" s="84"/>
      <c r="E38" s="84"/>
      <c r="F38" s="507"/>
      <c r="G38" s="507"/>
      <c r="H38" s="562"/>
      <c r="I38" s="507"/>
      <c r="J38" s="507"/>
      <c r="K38" s="507"/>
      <c r="L38" s="562"/>
      <c r="M38" s="84"/>
    </row>
    <row r="39" spans="1:13">
      <c r="A39" s="84"/>
      <c r="B39" s="84"/>
      <c r="C39" s="84"/>
      <c r="D39" s="84"/>
      <c r="E39" s="84"/>
      <c r="F39" s="507"/>
      <c r="G39" s="507"/>
      <c r="H39" s="562"/>
      <c r="I39" s="507"/>
      <c r="J39" s="507"/>
      <c r="K39" s="507"/>
      <c r="L39" s="562"/>
      <c r="M39" s="84"/>
    </row>
    <row r="40" spans="1:13">
      <c r="A40" s="84"/>
      <c r="B40" s="84"/>
      <c r="C40" s="84"/>
      <c r="D40" s="84"/>
      <c r="E40" s="84"/>
      <c r="F40" s="507"/>
      <c r="G40" s="507"/>
      <c r="H40" s="562"/>
      <c r="I40" s="507"/>
      <c r="J40" s="507"/>
      <c r="K40" s="507"/>
      <c r="L40" s="562"/>
      <c r="M40" s="84"/>
    </row>
    <row r="41" spans="1:13">
      <c r="A41" s="84"/>
      <c r="B41" s="84"/>
      <c r="C41" s="84"/>
      <c r="D41" s="84"/>
      <c r="E41" s="84"/>
      <c r="F41" s="507"/>
      <c r="G41" s="507"/>
      <c r="H41" s="562"/>
      <c r="I41" s="507"/>
      <c r="J41" s="507"/>
      <c r="K41" s="507"/>
      <c r="L41" s="562"/>
      <c r="M41" s="84"/>
    </row>
    <row r="42" spans="1:13">
      <c r="A42" s="84"/>
      <c r="B42" s="84"/>
      <c r="C42" s="84"/>
      <c r="D42" s="84"/>
      <c r="E42" s="84"/>
      <c r="F42" s="507"/>
      <c r="G42" s="507"/>
      <c r="H42" s="562"/>
      <c r="I42" s="507"/>
      <c r="J42" s="507"/>
      <c r="K42" s="507"/>
      <c r="L42" s="562"/>
      <c r="M42" s="84"/>
    </row>
    <row r="43" spans="1:13">
      <c r="A43" s="84"/>
      <c r="B43" s="84"/>
      <c r="C43" s="84"/>
      <c r="D43" s="84"/>
      <c r="E43" s="84"/>
      <c r="F43" s="507"/>
      <c r="G43" s="507"/>
      <c r="H43" s="562"/>
      <c r="I43" s="507"/>
      <c r="J43" s="507"/>
      <c r="K43" s="507"/>
      <c r="L43" s="562"/>
      <c r="M43" s="84"/>
    </row>
    <row r="44" spans="1:13">
      <c r="A44" s="84"/>
      <c r="B44" s="84"/>
      <c r="C44" s="84"/>
      <c r="D44" s="84"/>
      <c r="E44" s="84"/>
      <c r="F44" s="507"/>
      <c r="G44" s="507"/>
      <c r="H44" s="562"/>
      <c r="I44" s="507"/>
      <c r="J44" s="507"/>
      <c r="K44" s="507"/>
      <c r="L44" s="562"/>
      <c r="M44" s="84"/>
    </row>
    <row r="45" spans="1:13">
      <c r="A45" s="84"/>
      <c r="B45" s="84"/>
      <c r="C45" s="84"/>
      <c r="D45" s="84"/>
      <c r="E45" s="84"/>
      <c r="F45" s="507"/>
      <c r="G45" s="507"/>
      <c r="H45" s="562"/>
      <c r="I45" s="507"/>
      <c r="J45" s="507"/>
      <c r="K45" s="507"/>
      <c r="L45" s="562"/>
      <c r="M45" s="84"/>
    </row>
    <row r="46" spans="1:13">
      <c r="A46" s="84"/>
      <c r="B46" s="84"/>
      <c r="C46" s="84"/>
      <c r="D46" s="84"/>
      <c r="E46" s="84"/>
      <c r="F46" s="507"/>
      <c r="G46" s="507"/>
      <c r="H46" s="562"/>
      <c r="I46" s="507"/>
      <c r="J46" s="507"/>
      <c r="K46" s="507"/>
      <c r="L46" s="562"/>
      <c r="M46" s="84"/>
    </row>
    <row r="47" spans="1:13">
      <c r="A47" s="84"/>
      <c r="B47" s="84"/>
      <c r="C47" s="84"/>
      <c r="D47" s="84"/>
      <c r="E47" s="84"/>
      <c r="F47" s="507"/>
      <c r="G47" s="507"/>
      <c r="H47" s="562"/>
      <c r="I47" s="507"/>
      <c r="J47" s="507"/>
      <c r="K47" s="507"/>
      <c r="L47" s="562"/>
      <c r="M47" s="84"/>
    </row>
    <row r="48" spans="1:13">
      <c r="A48" s="84"/>
      <c r="B48" s="84"/>
      <c r="C48" s="84"/>
      <c r="D48" s="84"/>
      <c r="E48" s="84"/>
      <c r="F48" s="507"/>
      <c r="G48" s="507"/>
      <c r="H48" s="562"/>
      <c r="I48" s="507"/>
      <c r="J48" s="507"/>
      <c r="K48" s="507"/>
      <c r="L48" s="562"/>
      <c r="M48" s="84"/>
    </row>
    <row r="49" spans="1:13">
      <c r="A49" s="84"/>
      <c r="B49" s="84"/>
      <c r="C49" s="84"/>
      <c r="D49" s="84"/>
      <c r="E49" s="84"/>
      <c r="F49" s="507"/>
      <c r="G49" s="507"/>
      <c r="H49" s="562"/>
      <c r="I49" s="507"/>
      <c r="J49" s="507"/>
      <c r="K49" s="507"/>
      <c r="L49" s="562"/>
      <c r="M49" s="84"/>
    </row>
    <row r="50" spans="1:13">
      <c r="A50" s="84"/>
      <c r="B50" s="84"/>
      <c r="C50" s="84"/>
      <c r="D50" s="84"/>
      <c r="E50" s="84"/>
      <c r="F50" s="507"/>
      <c r="G50" s="507"/>
      <c r="H50" s="562"/>
      <c r="I50" s="507"/>
      <c r="J50" s="507"/>
      <c r="K50" s="507"/>
      <c r="L50" s="562"/>
      <c r="M50" s="84"/>
    </row>
    <row r="51" spans="1:13">
      <c r="A51" s="84"/>
      <c r="B51" s="84"/>
      <c r="C51" s="84"/>
      <c r="D51" s="84"/>
      <c r="E51" s="84"/>
      <c r="F51" s="507"/>
      <c r="G51" s="507"/>
      <c r="H51" s="562"/>
      <c r="I51" s="507"/>
      <c r="J51" s="507"/>
      <c r="K51" s="507"/>
      <c r="L51" s="562"/>
      <c r="M51" s="84"/>
    </row>
    <row r="52" spans="1:13">
      <c r="A52" s="84"/>
      <c r="B52" s="84"/>
      <c r="C52" s="84"/>
      <c r="D52" s="84"/>
      <c r="E52" s="84"/>
      <c r="F52" s="507"/>
      <c r="G52" s="507"/>
      <c r="H52" s="562"/>
      <c r="I52" s="507"/>
      <c r="J52" s="507"/>
      <c r="K52" s="507"/>
      <c r="L52" s="562"/>
      <c r="M52" s="84"/>
    </row>
    <row r="53" spans="1:13">
      <c r="A53" s="84"/>
      <c r="B53" s="84"/>
      <c r="C53" s="84"/>
      <c r="D53" s="84"/>
      <c r="E53" s="84"/>
      <c r="F53" s="507"/>
      <c r="G53" s="507"/>
      <c r="H53" s="562"/>
      <c r="I53" s="507"/>
      <c r="J53" s="507"/>
      <c r="K53" s="507"/>
      <c r="L53" s="562"/>
      <c r="M53" s="84"/>
    </row>
    <row r="54" spans="1:13">
      <c r="A54" s="84"/>
      <c r="B54" s="84"/>
      <c r="C54" s="84"/>
      <c r="D54" s="84"/>
      <c r="E54" s="84"/>
      <c r="F54" s="507"/>
      <c r="G54" s="507"/>
      <c r="H54" s="562"/>
      <c r="I54" s="507"/>
      <c r="J54" s="507"/>
      <c r="K54" s="507"/>
      <c r="L54" s="562"/>
      <c r="M54" s="84"/>
    </row>
    <row r="55" spans="1:13">
      <c r="A55" s="84"/>
      <c r="B55" s="84"/>
      <c r="C55" s="84"/>
      <c r="D55" s="84"/>
      <c r="E55" s="84"/>
      <c r="F55" s="507"/>
      <c r="G55" s="507"/>
      <c r="H55" s="562"/>
      <c r="I55" s="507"/>
      <c r="J55" s="507"/>
      <c r="K55" s="507"/>
      <c r="L55" s="562"/>
      <c r="M55" s="84"/>
    </row>
    <row r="56" spans="1:13">
      <c r="A56" s="84"/>
      <c r="B56" s="84"/>
      <c r="C56" s="84"/>
      <c r="D56" s="84"/>
      <c r="E56" s="84"/>
      <c r="F56" s="507"/>
      <c r="G56" s="507"/>
      <c r="H56" s="562"/>
      <c r="I56" s="507"/>
      <c r="J56" s="507"/>
      <c r="K56" s="507"/>
      <c r="L56" s="562"/>
      <c r="M56" s="84"/>
    </row>
    <row r="57" spans="1:13">
      <c r="A57" s="84"/>
      <c r="B57" s="84"/>
      <c r="C57" s="84"/>
      <c r="D57" s="84"/>
      <c r="E57" s="84"/>
      <c r="F57" s="507"/>
      <c r="G57" s="507"/>
      <c r="H57" s="562"/>
      <c r="I57" s="507"/>
      <c r="J57" s="507"/>
      <c r="K57" s="507"/>
      <c r="L57" s="562"/>
      <c r="M57" s="84"/>
    </row>
    <row r="58" spans="1:13">
      <c r="A58" s="84"/>
      <c r="B58" s="84"/>
      <c r="C58" s="84"/>
      <c r="D58" s="84"/>
      <c r="E58" s="84"/>
      <c r="F58" s="507"/>
      <c r="G58" s="507"/>
      <c r="H58" s="562"/>
      <c r="I58" s="507"/>
      <c r="J58" s="507"/>
      <c r="K58" s="507"/>
      <c r="L58" s="562"/>
      <c r="M58" s="84"/>
    </row>
    <row r="59" spans="1:13">
      <c r="A59" s="84"/>
      <c r="B59" s="84"/>
      <c r="C59" s="84"/>
      <c r="D59" s="84"/>
      <c r="E59" s="84"/>
      <c r="F59" s="507"/>
      <c r="G59" s="507"/>
      <c r="H59" s="562"/>
      <c r="I59" s="507"/>
      <c r="J59" s="507"/>
      <c r="K59" s="507"/>
      <c r="L59" s="562"/>
      <c r="M59" s="84"/>
    </row>
    <row r="60" spans="1:13">
      <c r="A60" s="84"/>
      <c r="B60" s="84"/>
      <c r="C60" s="84"/>
      <c r="D60" s="84"/>
      <c r="E60" s="84"/>
      <c r="F60" s="507"/>
      <c r="G60" s="507"/>
      <c r="H60" s="562"/>
      <c r="I60" s="507"/>
      <c r="J60" s="507"/>
      <c r="K60" s="507"/>
      <c r="L60" s="562"/>
      <c r="M60" s="84"/>
    </row>
    <row r="61" spans="1:13">
      <c r="A61" s="84"/>
      <c r="B61" s="84"/>
      <c r="C61" s="84"/>
      <c r="D61" s="84"/>
      <c r="E61" s="84"/>
      <c r="F61" s="507"/>
      <c r="G61" s="507"/>
      <c r="H61" s="562"/>
      <c r="I61" s="507"/>
      <c r="J61" s="507"/>
      <c r="K61" s="507"/>
      <c r="L61" s="562"/>
      <c r="M61" s="84"/>
    </row>
    <row r="62" spans="1:13">
      <c r="A62" s="84"/>
      <c r="B62" s="84"/>
      <c r="C62" s="84"/>
      <c r="D62" s="84"/>
      <c r="E62" s="84"/>
      <c r="F62" s="507"/>
      <c r="G62" s="507"/>
      <c r="H62" s="562"/>
      <c r="I62" s="507"/>
      <c r="J62" s="507"/>
      <c r="K62" s="507"/>
      <c r="L62" s="562"/>
      <c r="M62" s="84"/>
    </row>
    <row r="63" spans="1:13">
      <c r="A63" s="84"/>
      <c r="B63" s="84"/>
      <c r="C63" s="84"/>
      <c r="D63" s="84"/>
      <c r="E63" s="84"/>
      <c r="F63" s="507"/>
      <c r="G63" s="507"/>
      <c r="H63" s="562"/>
      <c r="I63" s="507"/>
      <c r="J63" s="507"/>
      <c r="K63" s="507"/>
      <c r="L63" s="562"/>
      <c r="M63" s="84"/>
    </row>
    <row r="64" spans="1:13">
      <c r="A64" s="84"/>
      <c r="B64" s="84"/>
      <c r="C64" s="84"/>
      <c r="D64" s="84"/>
      <c r="E64" s="84"/>
      <c r="F64" s="507"/>
      <c r="G64" s="507"/>
      <c r="H64" s="562"/>
      <c r="I64" s="507"/>
      <c r="J64" s="507"/>
      <c r="K64" s="507"/>
      <c r="L64" s="562"/>
      <c r="M64" s="84"/>
    </row>
    <row r="65" spans="1:13">
      <c r="A65" s="84"/>
      <c r="B65" s="84"/>
      <c r="C65" s="84"/>
      <c r="D65" s="84"/>
      <c r="E65" s="84"/>
      <c r="F65" s="507"/>
      <c r="G65" s="507"/>
      <c r="H65" s="562"/>
      <c r="I65" s="507"/>
      <c r="J65" s="507"/>
      <c r="K65" s="507"/>
      <c r="L65" s="562"/>
      <c r="M65" s="84"/>
    </row>
    <row r="66" spans="1:13">
      <c r="A66" s="84"/>
      <c r="B66" s="84"/>
      <c r="C66" s="84"/>
      <c r="D66" s="84"/>
      <c r="E66" s="84"/>
      <c r="F66" s="507"/>
      <c r="G66" s="507"/>
      <c r="H66" s="562"/>
      <c r="I66" s="507"/>
      <c r="J66" s="507"/>
      <c r="K66" s="507"/>
      <c r="L66" s="562"/>
      <c r="M66" s="84"/>
    </row>
    <row r="67" spans="1:13">
      <c r="A67" s="84"/>
      <c r="B67" s="84"/>
      <c r="C67" s="84"/>
      <c r="D67" s="84"/>
      <c r="E67" s="84"/>
      <c r="F67" s="507"/>
      <c r="G67" s="507"/>
      <c r="H67" s="562"/>
      <c r="I67" s="507"/>
      <c r="J67" s="507"/>
      <c r="K67" s="507"/>
      <c r="L67" s="562"/>
      <c r="M67" s="84"/>
    </row>
    <row r="68" spans="1:13">
      <c r="A68" s="84"/>
      <c r="B68" s="84"/>
      <c r="C68" s="84"/>
      <c r="D68" s="84"/>
      <c r="E68" s="84"/>
      <c r="F68" s="507"/>
      <c r="G68" s="507"/>
      <c r="H68" s="562"/>
      <c r="I68" s="507"/>
      <c r="J68" s="507"/>
      <c r="K68" s="507"/>
      <c r="L68" s="562"/>
      <c r="M68" s="84"/>
    </row>
    <row r="69" spans="1:13">
      <c r="A69" s="84"/>
      <c r="B69" s="84"/>
      <c r="C69" s="84"/>
      <c r="D69" s="84"/>
      <c r="E69" s="84"/>
      <c r="F69" s="507"/>
      <c r="G69" s="507"/>
      <c r="H69" s="562"/>
      <c r="I69" s="507"/>
      <c r="J69" s="507"/>
      <c r="K69" s="507"/>
      <c r="L69" s="562"/>
      <c r="M69" s="84"/>
    </row>
    <row r="70" spans="1:13">
      <c r="A70" s="84"/>
      <c r="B70" s="84"/>
      <c r="C70" s="84"/>
      <c r="D70" s="84"/>
      <c r="E70" s="84"/>
      <c r="F70" s="507"/>
      <c r="G70" s="507"/>
      <c r="H70" s="562"/>
      <c r="I70" s="507"/>
      <c r="J70" s="507"/>
      <c r="K70" s="507"/>
      <c r="L70" s="562"/>
      <c r="M70" s="84"/>
    </row>
    <row r="71" spans="1:13">
      <c r="A71" s="84"/>
      <c r="B71" s="84"/>
      <c r="C71" s="84"/>
      <c r="D71" s="84"/>
      <c r="E71" s="84"/>
      <c r="F71" s="507"/>
      <c r="G71" s="507"/>
      <c r="H71" s="562"/>
      <c r="I71" s="507"/>
      <c r="J71" s="507"/>
      <c r="K71" s="507"/>
      <c r="L71" s="562"/>
      <c r="M71" s="84"/>
    </row>
    <row r="72" spans="1:13">
      <c r="A72" s="84"/>
      <c r="B72" s="84"/>
      <c r="C72" s="84"/>
      <c r="D72" s="84"/>
      <c r="E72" s="84"/>
      <c r="F72" s="507"/>
      <c r="G72" s="507"/>
      <c r="H72" s="562"/>
      <c r="I72" s="507"/>
      <c r="J72" s="507"/>
      <c r="K72" s="507"/>
      <c r="L72" s="562"/>
      <c r="M72" s="84"/>
    </row>
    <row r="73" spans="1:13">
      <c r="A73" s="84"/>
      <c r="B73" s="84"/>
      <c r="C73" s="84"/>
      <c r="D73" s="84"/>
      <c r="E73" s="84"/>
      <c r="F73" s="507"/>
      <c r="G73" s="507"/>
      <c r="H73" s="562"/>
      <c r="I73" s="507"/>
      <c r="J73" s="507"/>
      <c r="K73" s="507"/>
      <c r="L73" s="562"/>
      <c r="M73" s="84"/>
    </row>
    <row r="74" spans="1:13">
      <c r="A74" s="84"/>
      <c r="B74" s="84"/>
      <c r="C74" s="84"/>
      <c r="D74" s="84"/>
      <c r="E74" s="84"/>
      <c r="F74" s="507"/>
      <c r="G74" s="507"/>
      <c r="H74" s="562"/>
      <c r="I74" s="507"/>
      <c r="J74" s="507"/>
      <c r="K74" s="507"/>
      <c r="L74" s="562"/>
      <c r="M74" s="84"/>
    </row>
    <row r="75" spans="1:13">
      <c r="A75" s="84"/>
      <c r="B75" s="84"/>
      <c r="C75" s="84"/>
      <c r="D75" s="84"/>
      <c r="E75" s="84"/>
      <c r="F75" s="507"/>
      <c r="G75" s="507"/>
      <c r="H75" s="562"/>
      <c r="I75" s="507"/>
      <c r="J75" s="507"/>
      <c r="K75" s="507"/>
      <c r="L75" s="562"/>
      <c r="M75" s="84"/>
    </row>
    <row r="76" spans="1:13">
      <c r="A76" s="84"/>
      <c r="B76" s="84"/>
      <c r="C76" s="84"/>
      <c r="D76" s="84"/>
      <c r="E76" s="84"/>
      <c r="F76" s="507"/>
      <c r="G76" s="507"/>
      <c r="H76" s="562"/>
      <c r="I76" s="507"/>
      <c r="J76" s="507"/>
      <c r="K76" s="507"/>
      <c r="L76" s="562"/>
      <c r="M76" s="84"/>
    </row>
    <row r="77" spans="1:13">
      <c r="A77" s="84"/>
      <c r="B77" s="84"/>
      <c r="C77" s="84"/>
      <c r="D77" s="84"/>
      <c r="E77" s="84"/>
      <c r="F77" s="507"/>
      <c r="G77" s="507"/>
      <c r="H77" s="562"/>
      <c r="I77" s="507"/>
      <c r="J77" s="507"/>
      <c r="K77" s="507"/>
      <c r="L77" s="562"/>
      <c r="M77" s="84"/>
    </row>
    <row r="78" spans="1:13">
      <c r="A78" s="84"/>
      <c r="B78" s="84"/>
      <c r="C78" s="84"/>
      <c r="D78" s="84"/>
      <c r="E78" s="84"/>
      <c r="F78" s="507"/>
      <c r="G78" s="507"/>
      <c r="H78" s="562"/>
      <c r="I78" s="507"/>
      <c r="J78" s="507"/>
      <c r="K78" s="507"/>
      <c r="L78" s="562"/>
      <c r="M78" s="84"/>
    </row>
    <row r="79" spans="1:13">
      <c r="A79" s="84"/>
      <c r="B79" s="84"/>
      <c r="C79" s="84"/>
      <c r="D79" s="84"/>
      <c r="E79" s="84"/>
      <c r="F79" s="507"/>
      <c r="G79" s="507"/>
      <c r="H79" s="562"/>
      <c r="I79" s="507"/>
      <c r="J79" s="507"/>
      <c r="K79" s="507"/>
      <c r="L79" s="562"/>
      <c r="M79" s="84"/>
    </row>
    <row r="80" spans="1:13">
      <c r="A80" s="84"/>
      <c r="B80" s="84"/>
      <c r="C80" s="84"/>
      <c r="D80" s="84"/>
      <c r="E80" s="84"/>
      <c r="F80" s="507"/>
      <c r="G80" s="507"/>
      <c r="H80" s="562"/>
      <c r="I80" s="507"/>
      <c r="J80" s="507"/>
      <c r="K80" s="507"/>
      <c r="L80" s="562"/>
      <c r="M80" s="84"/>
    </row>
    <row r="81" spans="1:13">
      <c r="A81" s="84"/>
      <c r="B81" s="84"/>
      <c r="C81" s="84"/>
      <c r="D81" s="84"/>
      <c r="E81" s="84"/>
      <c r="F81" s="507"/>
      <c r="G81" s="507"/>
      <c r="H81" s="562"/>
      <c r="I81" s="507"/>
      <c r="J81" s="507"/>
      <c r="K81" s="507"/>
      <c r="L81" s="562"/>
      <c r="M81" s="84"/>
    </row>
    <row r="82" spans="1:13">
      <c r="A82" s="84"/>
      <c r="B82" s="84"/>
      <c r="C82" s="84"/>
      <c r="D82" s="84"/>
      <c r="E82" s="84"/>
      <c r="F82" s="507"/>
      <c r="G82" s="507"/>
      <c r="H82" s="562"/>
      <c r="I82" s="507"/>
      <c r="J82" s="507"/>
      <c r="K82" s="507"/>
      <c r="L82" s="562"/>
      <c r="M82" s="84"/>
    </row>
    <row r="83" spans="1:13">
      <c r="A83" s="84"/>
      <c r="B83" s="84"/>
      <c r="C83" s="84"/>
      <c r="D83" s="84"/>
      <c r="E83" s="84"/>
      <c r="F83" s="507"/>
      <c r="G83" s="507"/>
      <c r="H83" s="562"/>
      <c r="I83" s="507"/>
      <c r="J83" s="507"/>
      <c r="K83" s="507"/>
      <c r="L83" s="562"/>
      <c r="M83" s="84"/>
    </row>
    <row r="84" spans="1:13">
      <c r="A84" s="84"/>
      <c r="B84" s="84"/>
      <c r="C84" s="84"/>
      <c r="D84" s="84"/>
      <c r="E84" s="84"/>
      <c r="F84" s="507"/>
      <c r="G84" s="507"/>
      <c r="H84" s="562"/>
      <c r="I84" s="507"/>
      <c r="J84" s="507"/>
      <c r="K84" s="507"/>
      <c r="L84" s="562"/>
      <c r="M84" s="84"/>
    </row>
    <row r="85" spans="1:13">
      <c r="A85" s="84"/>
      <c r="B85" s="84"/>
      <c r="C85" s="84"/>
      <c r="D85" s="84"/>
      <c r="E85" s="84"/>
      <c r="F85" s="507"/>
      <c r="G85" s="507"/>
      <c r="H85" s="562"/>
      <c r="I85" s="507"/>
      <c r="J85" s="507"/>
      <c r="K85" s="507"/>
      <c r="L85" s="562"/>
      <c r="M85" s="84"/>
    </row>
    <row r="86" spans="1:13">
      <c r="A86" s="84"/>
      <c r="B86" s="84"/>
      <c r="C86" s="84"/>
      <c r="D86" s="84"/>
      <c r="E86" s="84"/>
      <c r="F86" s="507"/>
      <c r="G86" s="507"/>
      <c r="H86" s="562"/>
      <c r="I86" s="507"/>
      <c r="J86" s="507"/>
      <c r="K86" s="507"/>
      <c r="L86" s="562"/>
      <c r="M86" s="84"/>
    </row>
    <row r="87" spans="1:13">
      <c r="A87" s="84"/>
      <c r="B87" s="84"/>
      <c r="C87" s="84"/>
      <c r="D87" s="84"/>
      <c r="E87" s="84"/>
      <c r="F87" s="507"/>
      <c r="G87" s="507"/>
      <c r="H87" s="562"/>
      <c r="I87" s="507"/>
      <c r="J87" s="507"/>
      <c r="K87" s="507"/>
      <c r="L87" s="562"/>
      <c r="M87" s="84"/>
    </row>
    <row r="88" spans="1:13">
      <c r="A88" s="84"/>
      <c r="B88" s="84"/>
      <c r="C88" s="84"/>
      <c r="D88" s="84"/>
      <c r="E88" s="84"/>
      <c r="F88" s="507"/>
      <c r="G88" s="507"/>
      <c r="H88" s="562"/>
      <c r="I88" s="507"/>
      <c r="J88" s="507"/>
      <c r="K88" s="507"/>
      <c r="L88" s="562"/>
      <c r="M88" s="84"/>
    </row>
    <row r="89" spans="1:13">
      <c r="A89" s="84"/>
      <c r="B89" s="84"/>
      <c r="C89" s="84"/>
      <c r="D89" s="84"/>
      <c r="E89" s="84"/>
      <c r="F89" s="507"/>
      <c r="G89" s="507"/>
      <c r="H89" s="562"/>
      <c r="I89" s="507"/>
      <c r="J89" s="507"/>
      <c r="K89" s="507"/>
      <c r="L89" s="562"/>
      <c r="M89" s="84"/>
    </row>
  </sheetData>
  <sheetProtection algorithmName="SHA-512" hashValue="3oaBtXLuZRH0Bfj3m1X0ap4iIvBP2Dk/Ucfkann5YGQ1ppn7ou7LkVv/ZHPqkiQSiADW5CqRkNAoUDK/QF+WoA==" saltValue="l3lho6c8K4WSTk88JLZrhA==" spinCount="100000" sheet="1" formatCells="0" formatRows="0"/>
  <customSheetViews>
    <customSheetView guid="{7FD99AA4-5903-494A-9F09-AEC84FBFFB84}" fitToPage="1">
      <selection activeCell="M1" sqref="M1"/>
      <pageMargins left="0.70866141732283472" right="0.70866141732283472" top="0.74803149606299213" bottom="0.74803149606299213" header="0.31496062992125984" footer="0.31496062992125984"/>
      <pageSetup paperSize="9" scale="91" orientation="portrait" r:id="rId1"/>
      <headerFooter>
        <oddFooter>&amp;C&amp;A</oddFooter>
      </headerFooter>
    </customSheetView>
    <customSheetView guid="{44A2B057-7D30-4594-817B-0DBCD9A92E4A}" fitToPage="1">
      <selection activeCell="M1" sqref="M1"/>
      <pageMargins left="0.70866141732283472" right="0.70866141732283472" top="0.74803149606299213" bottom="0.74803149606299213" header="0.31496062992125984" footer="0.31496062992125984"/>
      <pageSetup paperSize="9" scale="9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9" orientation="portrait" r:id="rId3"/>
  <headerFooter>
    <oddFooter>&amp;C&amp;A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B116"/>
  <sheetViews>
    <sheetView workbookViewId="0">
      <pane xSplit="4" ySplit="12" topLeftCell="E13" activePane="bottomRight" state="frozen"/>
      <selection pane="topRight" activeCell="E1" sqref="E1"/>
      <selection pane="bottomLeft" activeCell="A13" sqref="A13"/>
      <selection pane="bottomRight" activeCell="S87" sqref="S87"/>
    </sheetView>
  </sheetViews>
  <sheetFormatPr defaultRowHeight="15"/>
  <cols>
    <col min="1" max="1" width="1.109375" customWidth="1"/>
    <col min="2" max="2" width="28.5546875" customWidth="1"/>
    <col min="3" max="3" width="8.77734375" style="544"/>
    <col min="4" max="4" width="0.77734375" style="544" customWidth="1"/>
    <col min="5" max="5" width="8.77734375" style="544"/>
    <col min="6" max="6" width="0.77734375" style="544" customWidth="1"/>
    <col min="7" max="7" width="8.77734375" style="544"/>
    <col min="8" max="8" width="0.77734375" style="544" customWidth="1"/>
    <col min="9" max="9" width="8.77734375" style="544"/>
    <col min="10" max="10" width="0.77734375" style="544" customWidth="1"/>
    <col min="11" max="11" width="7.5546875" style="544" hidden="1" customWidth="1"/>
    <col min="12" max="12" width="0.77734375" style="544" hidden="1" customWidth="1"/>
    <col min="13" max="13" width="8.77734375" style="544"/>
    <col min="14" max="14" width="0.77734375" style="544" customWidth="1"/>
    <col min="15" max="15" width="11.5546875" style="544" customWidth="1"/>
    <col min="16" max="16" width="0.77734375" style="544" customWidth="1"/>
    <col min="17" max="17" width="10.77734375" style="544" customWidth="1"/>
    <col min="18" max="18" width="0.77734375" style="544" customWidth="1"/>
    <col min="19" max="19" width="8.77734375" style="544"/>
    <col min="20" max="20" width="0.77734375" style="544" customWidth="1"/>
    <col min="21" max="21" width="8.77734375" style="544"/>
  </cols>
  <sheetData>
    <row r="1" spans="1:27" ht="15.75">
      <c r="A1" s="10" t="str">
        <f>+'1'!A1</f>
        <v>SWANSEA BAY UNIVERSITY HEALTH BOARD ANNUAL ACCOUNTS 2023-24</v>
      </c>
      <c r="B1" s="10"/>
      <c r="C1" s="534"/>
      <c r="D1" s="534"/>
      <c r="E1" s="534"/>
      <c r="F1" s="534"/>
      <c r="G1" s="534"/>
      <c r="H1" s="534"/>
      <c r="I1" s="534"/>
      <c r="J1" s="581"/>
      <c r="K1" s="581"/>
      <c r="L1" s="581"/>
      <c r="M1" s="534"/>
      <c r="N1" s="534"/>
      <c r="O1" s="534"/>
      <c r="P1" s="534"/>
      <c r="Q1" s="534"/>
      <c r="R1" s="534"/>
      <c r="S1" s="534"/>
      <c r="T1" s="534"/>
      <c r="U1" s="534"/>
      <c r="X1" s="84"/>
      <c r="Y1" s="84"/>
      <c r="Z1" s="84"/>
      <c r="AA1" s="84"/>
    </row>
    <row r="2" spans="1:27">
      <c r="A2" s="155"/>
      <c r="B2" s="691"/>
      <c r="C2" s="155"/>
      <c r="D2" s="155"/>
      <c r="E2" s="155"/>
      <c r="F2" s="155"/>
      <c r="G2" s="156"/>
      <c r="H2" s="156"/>
      <c r="I2" s="156"/>
      <c r="J2" s="156"/>
      <c r="K2" s="156"/>
      <c r="L2" s="156"/>
      <c r="M2" s="156"/>
      <c r="N2" s="157"/>
      <c r="O2" s="155"/>
      <c r="P2" s="155"/>
      <c r="Q2" s="156"/>
      <c r="R2" s="156"/>
      <c r="S2" s="156"/>
      <c r="T2" s="156"/>
      <c r="U2" s="156"/>
      <c r="X2" s="84"/>
      <c r="Y2" s="84"/>
      <c r="Z2" s="84"/>
      <c r="AA2" s="84"/>
    </row>
    <row r="3" spans="1:27">
      <c r="A3" s="156"/>
      <c r="B3" s="156"/>
      <c r="C3" s="156"/>
      <c r="D3" s="156"/>
      <c r="E3" s="156"/>
      <c r="F3" s="156"/>
      <c r="G3" s="156"/>
      <c r="H3" s="156"/>
      <c r="I3" s="156"/>
      <c r="J3" s="156"/>
      <c r="K3" s="156"/>
      <c r="L3" s="156"/>
      <c r="M3" s="156"/>
      <c r="N3" s="158"/>
      <c r="O3" s="156"/>
      <c r="P3" s="156"/>
      <c r="Q3" s="156"/>
      <c r="R3" s="156"/>
      <c r="S3" s="156"/>
      <c r="T3" s="156"/>
      <c r="U3" s="156"/>
      <c r="X3" s="84"/>
      <c r="Y3" s="84"/>
      <c r="Z3" s="84"/>
      <c r="AA3" s="84"/>
    </row>
    <row r="4" spans="1:27" ht="15.75">
      <c r="A4" s="159" t="s">
        <v>580</v>
      </c>
      <c r="B4" s="159"/>
      <c r="C4" s="582"/>
      <c r="D4" s="583"/>
      <c r="E4" s="583"/>
      <c r="F4" s="583"/>
      <c r="G4" s="583"/>
      <c r="H4" s="583"/>
      <c r="I4" s="583"/>
      <c r="J4" s="583"/>
      <c r="K4" s="583"/>
      <c r="L4" s="583"/>
      <c r="M4" s="584"/>
      <c r="N4" s="583"/>
      <c r="O4" s="583"/>
      <c r="P4" s="583"/>
      <c r="Q4" s="585"/>
      <c r="R4" s="583"/>
      <c r="S4" s="583"/>
      <c r="T4" s="583"/>
      <c r="U4" s="583"/>
      <c r="X4" s="84"/>
      <c r="Y4" s="84"/>
      <c r="Z4" s="84"/>
      <c r="AA4" s="84"/>
    </row>
    <row r="5" spans="1:27">
      <c r="A5" s="160"/>
      <c r="B5" s="160"/>
      <c r="C5" s="1253" t="s">
        <v>1636</v>
      </c>
      <c r="D5" s="583"/>
      <c r="E5" s="1253" t="s">
        <v>412</v>
      </c>
      <c r="F5" s="583"/>
      <c r="G5" s="1253" t="s">
        <v>413</v>
      </c>
      <c r="H5" s="584"/>
      <c r="I5" s="1253" t="s">
        <v>304</v>
      </c>
      <c r="J5" s="584"/>
      <c r="K5" s="1253" t="s">
        <v>1133</v>
      </c>
      <c r="L5" s="584"/>
      <c r="M5" s="1253" t="s">
        <v>414</v>
      </c>
      <c r="N5" s="583"/>
      <c r="O5" s="1253" t="s">
        <v>305</v>
      </c>
      <c r="P5" s="583"/>
      <c r="Q5" s="1253" t="s">
        <v>306</v>
      </c>
      <c r="R5" s="583"/>
      <c r="S5" s="1253" t="s">
        <v>307</v>
      </c>
      <c r="T5" s="583"/>
      <c r="U5" s="1253" t="s">
        <v>1624</v>
      </c>
      <c r="X5" s="84"/>
      <c r="Y5" s="84"/>
      <c r="Z5" s="84"/>
      <c r="AA5" s="84"/>
    </row>
    <row r="6" spans="1:27" ht="15.75">
      <c r="A6" s="159"/>
      <c r="B6" s="159"/>
      <c r="C6" s="1253"/>
      <c r="D6" s="583"/>
      <c r="E6" s="1253"/>
      <c r="F6" s="583"/>
      <c r="G6" s="1253"/>
      <c r="H6" s="586"/>
      <c r="I6" s="1253"/>
      <c r="J6" s="586"/>
      <c r="K6" s="1253"/>
      <c r="L6" s="586"/>
      <c r="M6" s="1253"/>
      <c r="N6" s="583"/>
      <c r="O6" s="1253"/>
      <c r="P6" s="583"/>
      <c r="Q6" s="1253"/>
      <c r="R6" s="584"/>
      <c r="S6" s="1253"/>
      <c r="T6" s="583"/>
      <c r="U6" s="1253"/>
      <c r="X6" s="84"/>
      <c r="Y6" s="84"/>
      <c r="Z6" s="84"/>
      <c r="AA6" s="84"/>
    </row>
    <row r="7" spans="1:27">
      <c r="A7" s="161"/>
      <c r="B7" s="161"/>
      <c r="C7" s="1253"/>
      <c r="D7" s="584"/>
      <c r="E7" s="1253"/>
      <c r="F7" s="584"/>
      <c r="G7" s="1253"/>
      <c r="H7" s="584"/>
      <c r="I7" s="1253"/>
      <c r="J7" s="584"/>
      <c r="K7" s="1253"/>
      <c r="L7" s="584"/>
      <c r="M7" s="1253"/>
      <c r="N7" s="583"/>
      <c r="O7" s="1253"/>
      <c r="P7" s="584"/>
      <c r="Q7" s="1253"/>
      <c r="R7" s="584"/>
      <c r="S7" s="1253"/>
      <c r="T7" s="584"/>
      <c r="U7" s="1253"/>
      <c r="X7" s="84"/>
      <c r="Y7" s="84"/>
      <c r="Z7" s="84"/>
      <c r="AA7" s="84"/>
    </row>
    <row r="8" spans="1:27">
      <c r="A8" s="161"/>
      <c r="B8" s="161"/>
      <c r="C8" s="1253"/>
      <c r="D8" s="584"/>
      <c r="E8" s="1253"/>
      <c r="F8" s="584"/>
      <c r="G8" s="1253"/>
      <c r="H8" s="584"/>
      <c r="I8" s="1253"/>
      <c r="J8" s="584"/>
      <c r="K8" s="1253"/>
      <c r="L8" s="584"/>
      <c r="M8" s="1253"/>
      <c r="N8" s="584"/>
      <c r="O8" s="1253"/>
      <c r="P8" s="584"/>
      <c r="Q8" s="1253"/>
      <c r="R8" s="586"/>
      <c r="S8" s="1253"/>
      <c r="T8" s="583"/>
      <c r="U8" s="1253"/>
      <c r="X8" s="84"/>
      <c r="Y8" s="84"/>
      <c r="Z8" s="84"/>
      <c r="AA8" s="84"/>
    </row>
    <row r="9" spans="1:27">
      <c r="A9" s="161"/>
      <c r="B9" s="161"/>
      <c r="C9" s="1253"/>
      <c r="D9" s="584"/>
      <c r="E9" s="1253"/>
      <c r="F9" s="584"/>
      <c r="G9" s="1253"/>
      <c r="H9" s="584"/>
      <c r="I9" s="1253"/>
      <c r="J9" s="584"/>
      <c r="K9" s="1253"/>
      <c r="L9" s="584"/>
      <c r="M9" s="1253"/>
      <c r="N9" s="584"/>
      <c r="O9" s="1253"/>
      <c r="P9" s="584"/>
      <c r="Q9" s="1253"/>
      <c r="R9" s="584"/>
      <c r="S9" s="1253"/>
      <c r="T9" s="584"/>
      <c r="U9" s="1253"/>
      <c r="X9" s="84"/>
      <c r="Y9" s="84"/>
      <c r="Z9" s="84"/>
      <c r="AA9" s="84"/>
    </row>
    <row r="10" spans="1:27">
      <c r="A10" s="160"/>
      <c r="B10" s="160"/>
      <c r="C10" s="1253"/>
      <c r="D10" s="587"/>
      <c r="E10" s="1253"/>
      <c r="F10" s="587"/>
      <c r="G10" s="1253"/>
      <c r="H10" s="587"/>
      <c r="I10" s="1253"/>
      <c r="J10" s="587"/>
      <c r="K10" s="1253"/>
      <c r="L10" s="587"/>
      <c r="M10" s="1253"/>
      <c r="N10" s="588"/>
      <c r="O10" s="1253"/>
      <c r="P10" s="588"/>
      <c r="Q10" s="1253"/>
      <c r="R10" s="587"/>
      <c r="S10" s="1253"/>
      <c r="T10" s="587"/>
      <c r="U10" s="1253"/>
      <c r="X10" s="84"/>
      <c r="Y10" s="84"/>
      <c r="Z10" s="84"/>
      <c r="AA10" s="84"/>
    </row>
    <row r="11" spans="1:27" ht="17.100000000000001" customHeight="1">
      <c r="A11" s="161"/>
      <c r="B11" s="161"/>
      <c r="C11" s="1253"/>
      <c r="D11" s="156"/>
      <c r="E11" s="1253"/>
      <c r="F11" s="156"/>
      <c r="G11" s="1253"/>
      <c r="H11" s="156"/>
      <c r="I11" s="1253"/>
      <c r="J11" s="156"/>
      <c r="K11" s="1253"/>
      <c r="L11" s="156"/>
      <c r="M11" s="1253"/>
      <c r="N11" s="589"/>
      <c r="O11" s="1253"/>
      <c r="P11" s="156"/>
      <c r="Q11" s="1253"/>
      <c r="R11" s="156"/>
      <c r="S11" s="1253"/>
      <c r="T11" s="156"/>
      <c r="U11" s="1253"/>
      <c r="X11" s="84"/>
      <c r="Y11" s="84"/>
      <c r="Z11" s="84"/>
      <c r="AA11" s="84"/>
    </row>
    <row r="12" spans="1:27">
      <c r="A12" s="162" t="s">
        <v>271</v>
      </c>
      <c r="B12" s="162"/>
      <c r="C12" s="49" t="s">
        <v>22</v>
      </c>
      <c r="D12" s="49"/>
      <c r="E12" s="49" t="s">
        <v>22</v>
      </c>
      <c r="F12" s="49"/>
      <c r="G12" s="49" t="s">
        <v>22</v>
      </c>
      <c r="H12" s="49"/>
      <c r="I12" s="49" t="s">
        <v>22</v>
      </c>
      <c r="J12" s="49"/>
      <c r="K12" s="49" t="s">
        <v>22</v>
      </c>
      <c r="L12" s="49"/>
      <c r="M12" s="49" t="s">
        <v>22</v>
      </c>
      <c r="N12" s="49"/>
      <c r="O12" s="49" t="s">
        <v>22</v>
      </c>
      <c r="P12" s="49"/>
      <c r="Q12" s="49" t="s">
        <v>22</v>
      </c>
      <c r="R12" s="49"/>
      <c r="S12" s="49" t="s">
        <v>22</v>
      </c>
      <c r="T12" s="49"/>
      <c r="U12" s="49" t="s">
        <v>22</v>
      </c>
      <c r="X12" s="84"/>
      <c r="Y12" s="84"/>
      <c r="Z12" s="84"/>
      <c r="AA12" s="84"/>
    </row>
    <row r="13" spans="1:27">
      <c r="A13" s="163" t="s">
        <v>1230</v>
      </c>
      <c r="B13" s="163"/>
      <c r="C13" s="590"/>
      <c r="D13" s="591"/>
      <c r="E13" s="592"/>
      <c r="F13" s="592"/>
      <c r="G13" s="592"/>
      <c r="H13" s="592"/>
      <c r="I13" s="592"/>
      <c r="J13" s="592"/>
      <c r="K13" s="731" t="s">
        <v>1283</v>
      </c>
      <c r="L13" s="592"/>
      <c r="M13" s="592"/>
      <c r="N13" s="592"/>
      <c r="O13" s="592"/>
      <c r="P13" s="592"/>
      <c r="Q13" s="592"/>
      <c r="R13" s="592"/>
      <c r="S13" s="592"/>
      <c r="T13" s="591"/>
      <c r="U13" s="676"/>
      <c r="X13" s="84"/>
      <c r="Y13" s="84"/>
      <c r="Z13" s="84"/>
      <c r="AA13" s="84"/>
    </row>
    <row r="14" spans="1:27">
      <c r="A14" s="163"/>
      <c r="B14" s="163" t="s">
        <v>1220</v>
      </c>
      <c r="C14" s="594">
        <f>'58'!U14</f>
        <v>23994</v>
      </c>
      <c r="D14" s="591"/>
      <c r="E14" s="598">
        <v>0</v>
      </c>
      <c r="F14" s="598"/>
      <c r="G14" s="598">
        <v>-1272</v>
      </c>
      <c r="H14" s="598"/>
      <c r="I14" s="598">
        <v>24756</v>
      </c>
      <c r="J14" s="598" t="s">
        <v>484</v>
      </c>
      <c r="K14" s="598">
        <v>0</v>
      </c>
      <c r="L14" s="598"/>
      <c r="M14" s="598">
        <v>13949</v>
      </c>
      <c r="N14" s="598"/>
      <c r="O14" s="598">
        <v>-6665</v>
      </c>
      <c r="P14" s="598"/>
      <c r="Q14" s="598">
        <v>-9941</v>
      </c>
      <c r="R14" s="598"/>
      <c r="S14" s="598">
        <v>0</v>
      </c>
      <c r="T14" s="591"/>
      <c r="U14" s="593">
        <f t="shared" ref="U14:U28" si="0">SUM(C14:S14)</f>
        <v>44821</v>
      </c>
      <c r="V14" s="544"/>
      <c r="X14" s="84"/>
      <c r="Y14" s="84"/>
      <c r="Z14" s="84"/>
      <c r="AA14" s="84"/>
    </row>
    <row r="15" spans="1:27">
      <c r="A15" s="163"/>
      <c r="B15" s="163" t="s">
        <v>1221</v>
      </c>
      <c r="C15" s="594">
        <f>'58'!U15</f>
        <v>268</v>
      </c>
      <c r="D15" s="591"/>
      <c r="E15" s="598">
        <v>0</v>
      </c>
      <c r="F15" s="598"/>
      <c r="G15" s="598">
        <v>0</v>
      </c>
      <c r="H15" s="598"/>
      <c r="I15" s="598">
        <v>0</v>
      </c>
      <c r="J15" s="598"/>
      <c r="K15" s="598">
        <v>0</v>
      </c>
      <c r="L15" s="598"/>
      <c r="M15" s="598">
        <v>35</v>
      </c>
      <c r="N15" s="598"/>
      <c r="O15" s="598">
        <v>-160</v>
      </c>
      <c r="P15" s="598"/>
      <c r="Q15" s="598">
        <v>-103</v>
      </c>
      <c r="R15" s="598"/>
      <c r="S15" s="598">
        <v>0</v>
      </c>
      <c r="T15" s="591"/>
      <c r="U15" s="593">
        <f t="shared" si="0"/>
        <v>40</v>
      </c>
      <c r="X15" s="84"/>
      <c r="Y15" s="84"/>
      <c r="Z15" s="84"/>
      <c r="AA15" s="84"/>
    </row>
    <row r="16" spans="1:27">
      <c r="A16" s="163"/>
      <c r="B16" s="163" t="s">
        <v>1222</v>
      </c>
      <c r="C16" s="594">
        <f>'58'!U16</f>
        <v>593</v>
      </c>
      <c r="D16" s="591"/>
      <c r="E16" s="598">
        <v>0</v>
      </c>
      <c r="F16" s="598"/>
      <c r="G16" s="598">
        <v>-72</v>
      </c>
      <c r="H16" s="598"/>
      <c r="I16" s="598">
        <v>2</v>
      </c>
      <c r="J16" s="598"/>
      <c r="K16" s="598">
        <v>0</v>
      </c>
      <c r="L16" s="598"/>
      <c r="M16" s="598">
        <v>597</v>
      </c>
      <c r="N16" s="598"/>
      <c r="O16" s="598">
        <v>-201</v>
      </c>
      <c r="P16" s="598"/>
      <c r="Q16" s="598">
        <v>-211</v>
      </c>
      <c r="R16" s="598"/>
      <c r="S16" s="598">
        <v>0</v>
      </c>
      <c r="T16" s="591"/>
      <c r="U16" s="593">
        <f t="shared" si="0"/>
        <v>708</v>
      </c>
      <c r="X16" s="84"/>
      <c r="Y16" s="84"/>
      <c r="Z16" s="84"/>
      <c r="AA16" s="84"/>
    </row>
    <row r="17" spans="1:27">
      <c r="A17" s="163"/>
      <c r="B17" s="163" t="s">
        <v>1223</v>
      </c>
      <c r="C17" s="594">
        <f>'58'!U17</f>
        <v>0</v>
      </c>
      <c r="D17" s="591"/>
      <c r="E17" s="598">
        <v>0</v>
      </c>
      <c r="F17" s="598"/>
      <c r="G17" s="598">
        <v>0</v>
      </c>
      <c r="H17" s="598"/>
      <c r="I17" s="598">
        <v>0</v>
      </c>
      <c r="J17" s="598"/>
      <c r="K17" s="598">
        <v>0</v>
      </c>
      <c r="L17" s="598"/>
      <c r="M17" s="598">
        <v>0</v>
      </c>
      <c r="N17" s="598"/>
      <c r="O17" s="598">
        <v>0</v>
      </c>
      <c r="P17" s="598"/>
      <c r="Q17" s="598">
        <v>0</v>
      </c>
      <c r="R17" s="598"/>
      <c r="S17" s="598">
        <v>0</v>
      </c>
      <c r="T17" s="591"/>
      <c r="U17" s="593">
        <f t="shared" si="0"/>
        <v>0</v>
      </c>
      <c r="X17" s="84"/>
      <c r="Y17" s="84"/>
      <c r="Z17" s="84"/>
      <c r="AA17" s="84"/>
    </row>
    <row r="18" spans="1:27">
      <c r="A18" s="163" t="s">
        <v>136</v>
      </c>
      <c r="B18" s="163"/>
      <c r="C18" s="594">
        <f>'58'!U18</f>
        <v>769</v>
      </c>
      <c r="D18" s="591"/>
      <c r="E18" s="598">
        <v>0</v>
      </c>
      <c r="F18" s="598"/>
      <c r="G18" s="598">
        <v>-70</v>
      </c>
      <c r="H18" s="598"/>
      <c r="I18" s="598">
        <v>148</v>
      </c>
      <c r="J18" s="598"/>
      <c r="K18" s="598">
        <v>0</v>
      </c>
      <c r="L18" s="598"/>
      <c r="M18" s="598">
        <v>393</v>
      </c>
      <c r="N18" s="598"/>
      <c r="O18" s="598">
        <v>-622</v>
      </c>
      <c r="P18" s="598"/>
      <c r="Q18" s="598">
        <v>-34</v>
      </c>
      <c r="R18" s="598"/>
      <c r="S18" s="598">
        <v>72</v>
      </c>
      <c r="T18" s="591"/>
      <c r="U18" s="593">
        <f t="shared" si="0"/>
        <v>656</v>
      </c>
      <c r="X18" s="84"/>
      <c r="Y18" s="84"/>
      <c r="Z18" s="84"/>
      <c r="AA18" s="84"/>
    </row>
    <row r="19" spans="1:27">
      <c r="A19" s="163" t="s">
        <v>137</v>
      </c>
      <c r="B19" s="163"/>
      <c r="C19" s="594">
        <f>'58'!U19</f>
        <v>0</v>
      </c>
      <c r="D19" s="591"/>
      <c r="E19" s="598">
        <v>0</v>
      </c>
      <c r="F19" s="598"/>
      <c r="G19" s="598">
        <v>0</v>
      </c>
      <c r="H19" s="598"/>
      <c r="I19" s="598">
        <v>0</v>
      </c>
      <c r="J19" s="598"/>
      <c r="K19" s="598">
        <v>0</v>
      </c>
      <c r="L19" s="598"/>
      <c r="M19" s="598">
        <v>152</v>
      </c>
      <c r="N19" s="598"/>
      <c r="O19" s="598">
        <v>-152</v>
      </c>
      <c r="P19" s="598"/>
      <c r="Q19" s="598">
        <v>0</v>
      </c>
      <c r="R19" s="598"/>
      <c r="S19" s="598">
        <v>0</v>
      </c>
      <c r="T19" s="591"/>
      <c r="U19" s="593">
        <f t="shared" si="0"/>
        <v>0</v>
      </c>
      <c r="X19" s="84"/>
      <c r="Y19" s="84"/>
      <c r="Z19" s="84"/>
      <c r="AA19" s="84"/>
    </row>
    <row r="20" spans="1:27">
      <c r="A20" s="163" t="s">
        <v>299</v>
      </c>
      <c r="B20" s="163"/>
      <c r="C20" s="594">
        <f>'58'!U20</f>
        <v>1693</v>
      </c>
      <c r="D20" s="591"/>
      <c r="E20" s="598">
        <v>0</v>
      </c>
      <c r="F20" s="598"/>
      <c r="G20" s="598">
        <v>0</v>
      </c>
      <c r="H20" s="598"/>
      <c r="I20" s="598">
        <v>400</v>
      </c>
      <c r="J20" s="598"/>
      <c r="K20" s="598">
        <v>0</v>
      </c>
      <c r="L20" s="598"/>
      <c r="M20" s="598">
        <v>1458</v>
      </c>
      <c r="N20" s="598"/>
      <c r="O20" s="598">
        <v>-874</v>
      </c>
      <c r="P20" s="598"/>
      <c r="Q20" s="598">
        <v>-1002</v>
      </c>
      <c r="R20" s="600"/>
      <c r="S20" s="770"/>
      <c r="T20" s="591"/>
      <c r="U20" s="593">
        <f t="shared" si="0"/>
        <v>1675</v>
      </c>
      <c r="X20" s="84"/>
      <c r="Y20" s="84"/>
      <c r="Z20" s="84"/>
      <c r="AA20" s="84"/>
    </row>
    <row r="21" spans="1:27" hidden="1">
      <c r="A21" s="163" t="s">
        <v>1102</v>
      </c>
      <c r="B21" s="163"/>
      <c r="C21" s="731" t="s">
        <v>1282</v>
      </c>
      <c r="D21" s="591"/>
      <c r="E21" s="731" t="s">
        <v>1282</v>
      </c>
      <c r="F21" s="598"/>
      <c r="G21" s="731" t="s">
        <v>1282</v>
      </c>
      <c r="H21" s="598"/>
      <c r="I21" s="731" t="s">
        <v>1282</v>
      </c>
      <c r="J21" s="598"/>
      <c r="K21" s="598">
        <v>0</v>
      </c>
      <c r="L21" s="598"/>
      <c r="M21" s="731" t="s">
        <v>1282</v>
      </c>
      <c r="N21" s="598"/>
      <c r="O21" s="731" t="s">
        <v>1282</v>
      </c>
      <c r="P21" s="598"/>
      <c r="Q21" s="731" t="s">
        <v>1282</v>
      </c>
      <c r="R21" s="600"/>
      <c r="S21" s="731" t="s">
        <v>1282</v>
      </c>
      <c r="T21" s="591"/>
      <c r="U21" s="593">
        <f t="shared" si="0"/>
        <v>0</v>
      </c>
      <c r="X21" s="84"/>
      <c r="Y21" s="84"/>
      <c r="Z21" s="84"/>
      <c r="AA21" s="84"/>
    </row>
    <row r="22" spans="1:27">
      <c r="A22" s="163" t="s">
        <v>300</v>
      </c>
      <c r="B22" s="163"/>
      <c r="C22" s="594">
        <f>'58'!U22</f>
        <v>0</v>
      </c>
      <c r="D22" s="591"/>
      <c r="E22" s="770"/>
      <c r="F22" s="600"/>
      <c r="G22" s="770"/>
      <c r="H22" s="600"/>
      <c r="I22" s="598">
        <v>0</v>
      </c>
      <c r="J22" s="600"/>
      <c r="K22" s="598">
        <v>0</v>
      </c>
      <c r="L22" s="600"/>
      <c r="M22" s="598">
        <v>0</v>
      </c>
      <c r="N22" s="598"/>
      <c r="O22" s="598">
        <v>0</v>
      </c>
      <c r="P22" s="598"/>
      <c r="Q22" s="598">
        <v>0</v>
      </c>
      <c r="R22" s="600"/>
      <c r="S22" s="598">
        <v>0</v>
      </c>
      <c r="T22" s="156"/>
      <c r="U22" s="594">
        <f t="shared" si="0"/>
        <v>0</v>
      </c>
      <c r="X22" s="84"/>
      <c r="Y22" s="84"/>
      <c r="Z22" s="84"/>
      <c r="AA22" s="84"/>
    </row>
    <row r="23" spans="1:27">
      <c r="A23" s="163" t="s">
        <v>301</v>
      </c>
      <c r="B23" s="163"/>
      <c r="C23" s="594">
        <f>'58'!U23</f>
        <v>36</v>
      </c>
      <c r="D23" s="591"/>
      <c r="E23" s="770"/>
      <c r="F23" s="600"/>
      <c r="G23" s="770"/>
      <c r="H23" s="600"/>
      <c r="I23" s="598">
        <v>3</v>
      </c>
      <c r="J23" s="600"/>
      <c r="K23" s="598">
        <v>0</v>
      </c>
      <c r="L23" s="600"/>
      <c r="M23" s="598">
        <v>39</v>
      </c>
      <c r="N23" s="598"/>
      <c r="O23" s="598">
        <v>-39</v>
      </c>
      <c r="P23" s="598"/>
      <c r="Q23" s="598">
        <v>-3</v>
      </c>
      <c r="R23" s="600"/>
      <c r="S23" s="598">
        <v>1</v>
      </c>
      <c r="T23" s="156"/>
      <c r="U23" s="594">
        <f t="shared" si="0"/>
        <v>37</v>
      </c>
      <c r="X23" s="84"/>
      <c r="Y23" s="84"/>
      <c r="Z23" s="84"/>
      <c r="AA23" s="84"/>
    </row>
    <row r="24" spans="1:27">
      <c r="A24" s="163" t="s">
        <v>1324</v>
      </c>
      <c r="B24" s="163"/>
      <c r="C24" s="594">
        <f>'58'!U24</f>
        <v>10</v>
      </c>
      <c r="D24" s="591"/>
      <c r="E24" s="770"/>
      <c r="F24" s="600"/>
      <c r="G24" s="770"/>
      <c r="H24" s="600"/>
      <c r="I24" s="598">
        <v>0</v>
      </c>
      <c r="J24" s="600"/>
      <c r="K24" s="598">
        <v>0</v>
      </c>
      <c r="L24" s="600"/>
      <c r="M24" s="598">
        <v>50</v>
      </c>
      <c r="N24" s="598"/>
      <c r="O24" s="598">
        <v>-27</v>
      </c>
      <c r="P24" s="598"/>
      <c r="Q24" s="598">
        <v>0</v>
      </c>
      <c r="R24" s="600"/>
      <c r="S24" s="598">
        <v>0</v>
      </c>
      <c r="T24" s="156"/>
      <c r="U24" s="594">
        <f t="shared" si="0"/>
        <v>33</v>
      </c>
      <c r="X24" s="84"/>
      <c r="Y24" s="84"/>
      <c r="Z24" s="84"/>
      <c r="AA24" s="84"/>
    </row>
    <row r="25" spans="1:27">
      <c r="A25" s="163" t="s">
        <v>302</v>
      </c>
      <c r="B25" s="163"/>
      <c r="C25" s="594">
        <f>'58'!U25</f>
        <v>0</v>
      </c>
      <c r="D25" s="591"/>
      <c r="E25" s="770"/>
      <c r="F25" s="600"/>
      <c r="G25" s="770"/>
      <c r="H25" s="600"/>
      <c r="I25" s="598">
        <v>0</v>
      </c>
      <c r="J25" s="600"/>
      <c r="K25" s="598">
        <v>0</v>
      </c>
      <c r="L25" s="600"/>
      <c r="M25" s="598">
        <v>0</v>
      </c>
      <c r="N25" s="598"/>
      <c r="O25" s="598">
        <v>0</v>
      </c>
      <c r="P25" s="598"/>
      <c r="Q25" s="598">
        <v>0</v>
      </c>
      <c r="R25" s="600"/>
      <c r="S25" s="598">
        <v>0</v>
      </c>
      <c r="T25" s="156"/>
      <c r="U25" s="594">
        <f>SUM(C25:S25)</f>
        <v>0</v>
      </c>
      <c r="X25" s="84"/>
      <c r="Y25" s="84"/>
      <c r="Z25" s="84"/>
      <c r="AA25" s="84"/>
    </row>
    <row r="26" spans="1:27">
      <c r="A26" s="163" t="s">
        <v>1544</v>
      </c>
      <c r="B26" s="163"/>
      <c r="C26" s="594">
        <f>'58'!U26</f>
        <v>0</v>
      </c>
      <c r="D26" s="591"/>
      <c r="E26" s="770"/>
      <c r="F26" s="600"/>
      <c r="G26" s="770"/>
      <c r="H26" s="600"/>
      <c r="I26" s="598">
        <v>0</v>
      </c>
      <c r="J26" s="600"/>
      <c r="K26" s="598"/>
      <c r="L26" s="600"/>
      <c r="M26" s="598">
        <v>0</v>
      </c>
      <c r="N26" s="598"/>
      <c r="O26" s="598">
        <v>0</v>
      </c>
      <c r="P26" s="598"/>
      <c r="Q26" s="598">
        <v>0</v>
      </c>
      <c r="R26" s="600"/>
      <c r="S26" s="598">
        <v>0</v>
      </c>
      <c r="T26" s="156"/>
      <c r="U26" s="594">
        <f>SUM(C26:S26)</f>
        <v>0</v>
      </c>
      <c r="X26" s="84"/>
      <c r="Y26" s="84"/>
      <c r="Z26" s="84"/>
      <c r="AA26" s="84"/>
    </row>
    <row r="27" spans="1:27">
      <c r="A27" s="163" t="s">
        <v>1545</v>
      </c>
      <c r="B27" s="163"/>
      <c r="C27" s="594">
        <f>'58'!U27</f>
        <v>0</v>
      </c>
      <c r="D27" s="591"/>
      <c r="E27" s="770"/>
      <c r="F27" s="600"/>
      <c r="G27" s="770"/>
      <c r="H27" s="600"/>
      <c r="I27" s="598">
        <v>0</v>
      </c>
      <c r="J27" s="600"/>
      <c r="K27" s="598"/>
      <c r="L27" s="600"/>
      <c r="M27" s="598">
        <v>0</v>
      </c>
      <c r="N27" s="598"/>
      <c r="O27" s="598">
        <v>0</v>
      </c>
      <c r="P27" s="598"/>
      <c r="Q27" s="598">
        <v>0</v>
      </c>
      <c r="R27" s="600"/>
      <c r="S27" s="598">
        <v>0</v>
      </c>
      <c r="T27" s="156"/>
      <c r="U27" s="594">
        <f>SUM(C27:S27)</f>
        <v>0</v>
      </c>
      <c r="X27" s="84"/>
      <c r="Y27" s="84"/>
      <c r="Z27" s="84"/>
      <c r="AA27" s="84"/>
    </row>
    <row r="28" spans="1:27">
      <c r="A28" s="163" t="s">
        <v>115</v>
      </c>
      <c r="B28" s="163"/>
      <c r="C28" s="594">
        <f>'58'!U28</f>
        <v>2488</v>
      </c>
      <c r="D28" s="591"/>
      <c r="E28" s="770"/>
      <c r="F28" s="600"/>
      <c r="G28" s="598">
        <v>-407</v>
      </c>
      <c r="H28" s="600"/>
      <c r="I28" s="598">
        <v>0</v>
      </c>
      <c r="J28" s="600"/>
      <c r="K28" s="598">
        <v>0</v>
      </c>
      <c r="L28" s="600"/>
      <c r="M28" s="1232">
        <v>4886</v>
      </c>
      <c r="N28" s="598"/>
      <c r="O28" s="598">
        <v>-406</v>
      </c>
      <c r="P28" s="598"/>
      <c r="Q28" s="598">
        <v>-1449</v>
      </c>
      <c r="R28" s="600"/>
      <c r="S28" s="770"/>
      <c r="T28" s="594"/>
      <c r="U28" s="594">
        <f t="shared" si="0"/>
        <v>5112</v>
      </c>
      <c r="X28" s="84"/>
      <c r="Y28" s="84"/>
      <c r="Z28" s="84"/>
      <c r="AA28" s="84"/>
    </row>
    <row r="29" spans="1:27" ht="15.75" thickBot="1">
      <c r="A29" s="164" t="s">
        <v>106</v>
      </c>
      <c r="B29" s="164"/>
      <c r="C29" s="597">
        <f>SUM(C14:C28)</f>
        <v>29851</v>
      </c>
      <c r="D29" s="594"/>
      <c r="E29" s="597">
        <f>SUM(E14:E28)</f>
        <v>0</v>
      </c>
      <c r="F29" s="594"/>
      <c r="G29" s="597">
        <f>SUM(G14:G28)</f>
        <v>-1821</v>
      </c>
      <c r="H29" s="594"/>
      <c r="I29" s="597">
        <f>SUM(I14:I28)</f>
        <v>25309</v>
      </c>
      <c r="J29" s="594"/>
      <c r="K29" s="597">
        <f>SUM(K14:K28)</f>
        <v>0</v>
      </c>
      <c r="L29" s="594"/>
      <c r="M29" s="597">
        <f>SUM(M14:M28)</f>
        <v>21559</v>
      </c>
      <c r="N29" s="594"/>
      <c r="O29" s="597">
        <f>SUM(O14:O28)</f>
        <v>-9146</v>
      </c>
      <c r="P29" s="594"/>
      <c r="Q29" s="597">
        <f>SUM(Q14:Q28)</f>
        <v>-12743</v>
      </c>
      <c r="R29" s="594"/>
      <c r="S29" s="597">
        <f>SUM(S14:S28)</f>
        <v>73</v>
      </c>
      <c r="T29" s="594"/>
      <c r="U29" s="597">
        <f>SUM(U14:U28)</f>
        <v>53082</v>
      </c>
      <c r="X29" s="84"/>
      <c r="Y29" s="84"/>
      <c r="Z29" s="84"/>
      <c r="AA29" s="84"/>
    </row>
    <row r="30" spans="1:27">
      <c r="A30" s="161"/>
      <c r="B30" s="161"/>
      <c r="C30" s="156"/>
      <c r="D30" s="156"/>
      <c r="E30" s="156"/>
      <c r="F30" s="156"/>
      <c r="G30" s="156"/>
      <c r="H30" s="156"/>
      <c r="I30" s="156"/>
      <c r="J30" s="156"/>
      <c r="K30" s="156"/>
      <c r="L30" s="156"/>
      <c r="M30" s="156"/>
      <c r="N30" s="156"/>
      <c r="O30" s="156"/>
      <c r="P30" s="156"/>
      <c r="Q30" s="156"/>
      <c r="R30" s="156"/>
      <c r="S30" s="156"/>
      <c r="T30" s="156"/>
      <c r="U30" s="594"/>
      <c r="X30" s="84"/>
      <c r="Y30" s="84"/>
      <c r="Z30" s="84"/>
      <c r="AA30" s="84"/>
    </row>
    <row r="31" spans="1:27">
      <c r="A31" s="165" t="s">
        <v>303</v>
      </c>
      <c r="B31" s="165"/>
      <c r="C31" s="156"/>
      <c r="D31" s="156"/>
      <c r="E31" s="156"/>
      <c r="F31" s="156"/>
      <c r="G31" s="156"/>
      <c r="H31" s="156"/>
      <c r="I31" s="156"/>
      <c r="J31" s="156"/>
      <c r="K31" s="156"/>
      <c r="L31" s="156"/>
      <c r="M31" s="156"/>
      <c r="N31" s="156"/>
      <c r="O31" s="156"/>
      <c r="P31" s="156"/>
      <c r="Q31" s="156"/>
      <c r="R31" s="156"/>
      <c r="S31" s="156"/>
      <c r="T31" s="156"/>
      <c r="U31" s="594"/>
      <c r="X31" s="84"/>
      <c r="Y31" s="84"/>
      <c r="Z31" s="84"/>
      <c r="AA31" s="84"/>
    </row>
    <row r="32" spans="1:27">
      <c r="A32" s="163" t="s">
        <v>1230</v>
      </c>
      <c r="B32" s="163"/>
      <c r="C32" s="612"/>
      <c r="D32" s="156"/>
      <c r="E32" s="592"/>
      <c r="F32" s="592"/>
      <c r="G32" s="592"/>
      <c r="H32" s="592"/>
      <c r="I32" s="592"/>
      <c r="J32" s="592"/>
      <c r="K32" s="592"/>
      <c r="L32" s="592"/>
      <c r="M32" s="592"/>
      <c r="N32" s="592"/>
      <c r="O32" s="592"/>
      <c r="P32" s="592"/>
      <c r="Q32" s="592"/>
      <c r="R32" s="598"/>
      <c r="S32" s="592"/>
      <c r="T32" s="156"/>
      <c r="U32" s="590"/>
      <c r="X32" s="84"/>
      <c r="Y32" s="84"/>
      <c r="Z32" s="84"/>
      <c r="AA32" s="84"/>
    </row>
    <row r="33" spans="1:27">
      <c r="A33" s="163"/>
      <c r="B33" s="163" t="s">
        <v>1220</v>
      </c>
      <c r="C33" s="594">
        <f>'58'!U33</f>
        <v>121369</v>
      </c>
      <c r="D33" s="599"/>
      <c r="E33" s="598">
        <v>0</v>
      </c>
      <c r="F33" s="598"/>
      <c r="G33" s="598">
        <v>-1529</v>
      </c>
      <c r="H33" s="598"/>
      <c r="I33" s="598">
        <v>-24756</v>
      </c>
      <c r="J33" s="598"/>
      <c r="K33" s="598">
        <v>0</v>
      </c>
      <c r="L33" s="598"/>
      <c r="M33" s="598">
        <v>56328</v>
      </c>
      <c r="N33" s="598"/>
      <c r="O33" s="598">
        <v>-1648</v>
      </c>
      <c r="P33" s="598"/>
      <c r="Q33" s="598">
        <v>-359</v>
      </c>
      <c r="R33" s="598"/>
      <c r="S33" s="598">
        <v>0</v>
      </c>
      <c r="T33" s="591"/>
      <c r="U33" s="593">
        <f t="shared" ref="U33:U47" si="1">SUM(C33:S33)</f>
        <v>149405</v>
      </c>
      <c r="V33" s="544"/>
      <c r="X33" s="84"/>
      <c r="Y33" s="84"/>
      <c r="Z33" s="84"/>
      <c r="AA33" s="84"/>
    </row>
    <row r="34" spans="1:27">
      <c r="A34" s="163"/>
      <c r="B34" s="163" t="s">
        <v>1221</v>
      </c>
      <c r="C34" s="594">
        <f>'58'!U34</f>
        <v>0</v>
      </c>
      <c r="D34" s="599"/>
      <c r="E34" s="598">
        <v>0</v>
      </c>
      <c r="F34" s="598"/>
      <c r="G34" s="598">
        <v>0</v>
      </c>
      <c r="H34" s="598"/>
      <c r="I34" s="598">
        <v>0</v>
      </c>
      <c r="J34" s="598"/>
      <c r="K34" s="598">
        <v>0</v>
      </c>
      <c r="L34" s="598"/>
      <c r="M34" s="598">
        <v>0</v>
      </c>
      <c r="N34" s="598"/>
      <c r="O34" s="598">
        <v>0</v>
      </c>
      <c r="P34" s="598"/>
      <c r="Q34" s="598">
        <v>0</v>
      </c>
      <c r="R34" s="598"/>
      <c r="S34" s="598">
        <v>0</v>
      </c>
      <c r="T34" s="591"/>
      <c r="U34" s="593">
        <f t="shared" si="1"/>
        <v>0</v>
      </c>
      <c r="X34" s="84"/>
      <c r="Y34" s="84"/>
      <c r="Z34" s="84"/>
      <c r="AA34" s="84"/>
    </row>
    <row r="35" spans="1:27">
      <c r="A35" s="163"/>
      <c r="B35" s="163" t="s">
        <v>1222</v>
      </c>
      <c r="C35" s="594">
        <f>'58'!U35</f>
        <v>2</v>
      </c>
      <c r="D35" s="599"/>
      <c r="E35" s="598">
        <v>0</v>
      </c>
      <c r="F35" s="598"/>
      <c r="G35" s="598">
        <v>0</v>
      </c>
      <c r="H35" s="598"/>
      <c r="I35" s="598">
        <v>-2</v>
      </c>
      <c r="J35" s="598"/>
      <c r="K35" s="598">
        <v>0</v>
      </c>
      <c r="L35" s="598"/>
      <c r="M35" s="598">
        <v>0</v>
      </c>
      <c r="N35" s="598"/>
      <c r="O35" s="598">
        <v>0</v>
      </c>
      <c r="P35" s="598"/>
      <c r="Q35" s="598">
        <v>0</v>
      </c>
      <c r="R35" s="598"/>
      <c r="S35" s="598">
        <v>0</v>
      </c>
      <c r="T35" s="591"/>
      <c r="U35" s="593">
        <f t="shared" si="1"/>
        <v>0</v>
      </c>
      <c r="X35" s="84"/>
      <c r="Y35" s="84"/>
      <c r="Z35" s="84"/>
      <c r="AA35" s="84"/>
    </row>
    <row r="36" spans="1:27">
      <c r="A36" s="163"/>
      <c r="B36" s="163" t="s">
        <v>1223</v>
      </c>
      <c r="C36" s="594">
        <f>'58'!U36</f>
        <v>0</v>
      </c>
      <c r="D36" s="599"/>
      <c r="E36" s="598">
        <v>0</v>
      </c>
      <c r="F36" s="598"/>
      <c r="G36" s="598">
        <v>0</v>
      </c>
      <c r="H36" s="598"/>
      <c r="I36" s="598">
        <v>0</v>
      </c>
      <c r="J36" s="598"/>
      <c r="K36" s="598">
        <v>0</v>
      </c>
      <c r="L36" s="598"/>
      <c r="M36" s="598">
        <v>0</v>
      </c>
      <c r="N36" s="598"/>
      <c r="O36" s="598">
        <v>0</v>
      </c>
      <c r="P36" s="598"/>
      <c r="Q36" s="598">
        <v>0</v>
      </c>
      <c r="R36" s="598"/>
      <c r="S36" s="598">
        <v>0</v>
      </c>
      <c r="T36" s="591"/>
      <c r="U36" s="593">
        <f t="shared" si="1"/>
        <v>0</v>
      </c>
      <c r="X36" s="84"/>
      <c r="Y36" s="84"/>
      <c r="Z36" s="84"/>
      <c r="AA36" s="84"/>
    </row>
    <row r="37" spans="1:27">
      <c r="A37" s="163" t="s">
        <v>136</v>
      </c>
      <c r="B37" s="163"/>
      <c r="C37" s="594">
        <f>'58'!U37</f>
        <v>3813</v>
      </c>
      <c r="D37" s="599"/>
      <c r="E37" s="598">
        <v>0</v>
      </c>
      <c r="F37" s="598"/>
      <c r="G37" s="598">
        <v>0</v>
      </c>
      <c r="H37" s="598"/>
      <c r="I37" s="598">
        <v>-148</v>
      </c>
      <c r="J37" s="598"/>
      <c r="K37" s="598">
        <v>0</v>
      </c>
      <c r="L37" s="598"/>
      <c r="M37" s="598">
        <v>1679</v>
      </c>
      <c r="N37" s="598"/>
      <c r="O37" s="598">
        <v>-932</v>
      </c>
      <c r="P37" s="598"/>
      <c r="Q37" s="598">
        <v>-349</v>
      </c>
      <c r="R37" s="598"/>
      <c r="S37" s="598">
        <v>0</v>
      </c>
      <c r="T37" s="591"/>
      <c r="U37" s="593">
        <f t="shared" si="1"/>
        <v>4063</v>
      </c>
      <c r="X37" s="84"/>
      <c r="Y37" s="84"/>
      <c r="Z37" s="84"/>
      <c r="AA37" s="84"/>
    </row>
    <row r="38" spans="1:27">
      <c r="A38" s="163" t="s">
        <v>137</v>
      </c>
      <c r="B38" s="163"/>
      <c r="C38" s="594">
        <f>'58'!U38</f>
        <v>0</v>
      </c>
      <c r="D38" s="599"/>
      <c r="E38" s="598">
        <v>0</v>
      </c>
      <c r="F38" s="598"/>
      <c r="G38" s="598">
        <v>0</v>
      </c>
      <c r="H38" s="598"/>
      <c r="I38" s="598">
        <v>0</v>
      </c>
      <c r="J38" s="598"/>
      <c r="K38" s="598">
        <v>0</v>
      </c>
      <c r="L38" s="598"/>
      <c r="M38" s="598">
        <v>0</v>
      </c>
      <c r="N38" s="598"/>
      <c r="O38" s="598">
        <v>0</v>
      </c>
      <c r="P38" s="598"/>
      <c r="Q38" s="598">
        <v>0</v>
      </c>
      <c r="R38" s="598"/>
      <c r="S38" s="598">
        <v>0</v>
      </c>
      <c r="T38" s="591"/>
      <c r="U38" s="593">
        <f t="shared" si="1"/>
        <v>0</v>
      </c>
      <c r="X38" s="84"/>
      <c r="Y38" s="84"/>
      <c r="Z38" s="84"/>
      <c r="AA38" s="84"/>
    </row>
    <row r="39" spans="1:27">
      <c r="A39" s="163" t="s">
        <v>299</v>
      </c>
      <c r="B39" s="163"/>
      <c r="C39" s="594">
        <f>'58'!U39</f>
        <v>2332</v>
      </c>
      <c r="D39" s="599"/>
      <c r="E39" s="598">
        <v>0</v>
      </c>
      <c r="F39" s="598"/>
      <c r="G39" s="598">
        <v>0</v>
      </c>
      <c r="H39" s="598"/>
      <c r="I39" s="598">
        <v>-400</v>
      </c>
      <c r="J39" s="598"/>
      <c r="K39" s="598">
        <v>0</v>
      </c>
      <c r="L39" s="598"/>
      <c r="M39" s="598">
        <v>2092</v>
      </c>
      <c r="N39" s="598"/>
      <c r="O39" s="598">
        <v>-298</v>
      </c>
      <c r="P39" s="598"/>
      <c r="Q39" s="598">
        <v>-243</v>
      </c>
      <c r="R39" s="600"/>
      <c r="S39" s="770"/>
      <c r="T39" s="591"/>
      <c r="U39" s="593">
        <f t="shared" si="1"/>
        <v>3483</v>
      </c>
      <c r="X39" s="84"/>
      <c r="Y39" s="84"/>
      <c r="Z39" s="84"/>
      <c r="AA39" s="84"/>
    </row>
    <row r="40" spans="1:27" hidden="1">
      <c r="A40" s="163" t="s">
        <v>1102</v>
      </c>
      <c r="B40" s="163"/>
      <c r="C40" s="731" t="s">
        <v>1282</v>
      </c>
      <c r="D40" s="591"/>
      <c r="E40" s="731" t="s">
        <v>1282</v>
      </c>
      <c r="F40" s="598"/>
      <c r="G40" s="731" t="s">
        <v>1282</v>
      </c>
      <c r="H40" s="598"/>
      <c r="I40" s="731" t="s">
        <v>1282</v>
      </c>
      <c r="J40" s="598"/>
      <c r="K40" s="598">
        <v>0</v>
      </c>
      <c r="L40" s="598"/>
      <c r="M40" s="731" t="s">
        <v>1282</v>
      </c>
      <c r="N40" s="598"/>
      <c r="O40" s="731" t="s">
        <v>1282</v>
      </c>
      <c r="P40" s="598"/>
      <c r="Q40" s="731" t="s">
        <v>1282</v>
      </c>
      <c r="R40" s="600"/>
      <c r="S40" s="731" t="s">
        <v>1282</v>
      </c>
      <c r="T40" s="591"/>
      <c r="U40" s="593">
        <f t="shared" si="1"/>
        <v>0</v>
      </c>
      <c r="X40" s="84"/>
      <c r="Y40" s="84"/>
      <c r="Z40" s="84"/>
      <c r="AA40" s="84"/>
    </row>
    <row r="41" spans="1:27">
      <c r="A41" s="163" t="s">
        <v>300</v>
      </c>
      <c r="B41" s="163"/>
      <c r="C41" s="594">
        <f>'58'!U41</f>
        <v>0</v>
      </c>
      <c r="D41" s="599"/>
      <c r="E41" s="770"/>
      <c r="F41" s="600"/>
      <c r="G41" s="770"/>
      <c r="H41" s="600"/>
      <c r="I41" s="598">
        <v>0</v>
      </c>
      <c r="J41" s="600"/>
      <c r="K41" s="598">
        <v>0</v>
      </c>
      <c r="L41" s="600"/>
      <c r="M41" s="598">
        <v>0</v>
      </c>
      <c r="N41" s="598"/>
      <c r="O41" s="598">
        <v>0</v>
      </c>
      <c r="P41" s="598"/>
      <c r="Q41" s="598">
        <v>0</v>
      </c>
      <c r="R41" s="600"/>
      <c r="S41" s="598">
        <v>0</v>
      </c>
      <c r="T41" s="156"/>
      <c r="U41" s="594">
        <f t="shared" si="1"/>
        <v>0</v>
      </c>
      <c r="X41" s="84"/>
      <c r="Y41" s="84"/>
      <c r="Z41" s="84"/>
      <c r="AA41" s="84"/>
    </row>
    <row r="42" spans="1:27">
      <c r="A42" s="163" t="s">
        <v>301</v>
      </c>
      <c r="B42" s="163"/>
      <c r="C42" s="594">
        <f>'58'!U42</f>
        <v>12</v>
      </c>
      <c r="D42" s="599"/>
      <c r="E42" s="770"/>
      <c r="F42" s="600"/>
      <c r="G42" s="770"/>
      <c r="H42" s="600"/>
      <c r="I42" s="598">
        <v>-3</v>
      </c>
      <c r="J42" s="600"/>
      <c r="K42" s="598">
        <v>0</v>
      </c>
      <c r="L42" s="600"/>
      <c r="M42" s="598">
        <v>1</v>
      </c>
      <c r="N42" s="598"/>
      <c r="O42" s="598">
        <v>0</v>
      </c>
      <c r="P42" s="598"/>
      <c r="Q42" s="598">
        <v>0</v>
      </c>
      <c r="R42" s="600"/>
      <c r="S42" s="598">
        <v>0</v>
      </c>
      <c r="T42" s="156"/>
      <c r="U42" s="594">
        <f t="shared" si="1"/>
        <v>10</v>
      </c>
      <c r="X42" s="84"/>
      <c r="Y42" s="84"/>
      <c r="Z42" s="84"/>
      <c r="AA42" s="84"/>
    </row>
    <row r="43" spans="1:27">
      <c r="A43" s="163" t="s">
        <v>1324</v>
      </c>
      <c r="B43" s="163"/>
      <c r="C43" s="594">
        <f>'58'!U43</f>
        <v>1094</v>
      </c>
      <c r="D43" s="599"/>
      <c r="E43" s="770"/>
      <c r="F43" s="600"/>
      <c r="G43" s="770"/>
      <c r="H43" s="600"/>
      <c r="I43" s="598">
        <v>0</v>
      </c>
      <c r="J43" s="600"/>
      <c r="K43" s="598">
        <v>0</v>
      </c>
      <c r="L43" s="600"/>
      <c r="M43" s="598">
        <v>0</v>
      </c>
      <c r="N43" s="598"/>
      <c r="O43" s="598">
        <v>0</v>
      </c>
      <c r="P43" s="598"/>
      <c r="Q43" s="598">
        <v>-158</v>
      </c>
      <c r="R43" s="600"/>
      <c r="S43" s="598">
        <v>0</v>
      </c>
      <c r="T43" s="156"/>
      <c r="U43" s="594">
        <f>SUM(C43:S43)</f>
        <v>936</v>
      </c>
      <c r="X43" s="84"/>
      <c r="Y43" s="84"/>
      <c r="Z43" s="84"/>
      <c r="AA43" s="84"/>
    </row>
    <row r="44" spans="1:27">
      <c r="A44" s="163" t="s">
        <v>302</v>
      </c>
      <c r="B44" s="163"/>
      <c r="C44" s="594">
        <f>'58'!U44</f>
        <v>0</v>
      </c>
      <c r="D44" s="599"/>
      <c r="E44" s="770"/>
      <c r="F44" s="600"/>
      <c r="G44" s="770"/>
      <c r="H44" s="600"/>
      <c r="I44" s="598">
        <v>0</v>
      </c>
      <c r="J44" s="600"/>
      <c r="K44" s="598">
        <v>0</v>
      </c>
      <c r="L44" s="600"/>
      <c r="M44" s="598">
        <v>0</v>
      </c>
      <c r="N44" s="598"/>
      <c r="O44" s="598">
        <v>0</v>
      </c>
      <c r="P44" s="598"/>
      <c r="Q44" s="598">
        <v>0</v>
      </c>
      <c r="R44" s="600"/>
      <c r="S44" s="598">
        <v>0</v>
      </c>
      <c r="T44" s="156"/>
      <c r="U44" s="594">
        <f t="shared" si="1"/>
        <v>0</v>
      </c>
      <c r="X44" s="84"/>
      <c r="Y44" s="84"/>
      <c r="Z44" s="84"/>
      <c r="AA44" s="84"/>
    </row>
    <row r="45" spans="1:27">
      <c r="A45" s="163" t="s">
        <v>1544</v>
      </c>
      <c r="B45" s="163"/>
      <c r="C45" s="594">
        <f>'58'!U45</f>
        <v>0</v>
      </c>
      <c r="D45" s="599"/>
      <c r="E45" s="770"/>
      <c r="F45" s="600"/>
      <c r="G45" s="770"/>
      <c r="H45" s="600"/>
      <c r="I45" s="598">
        <v>0</v>
      </c>
      <c r="J45" s="600"/>
      <c r="K45" s="598"/>
      <c r="L45" s="600"/>
      <c r="M45" s="598">
        <v>250</v>
      </c>
      <c r="N45" s="598"/>
      <c r="O45" s="598">
        <v>0</v>
      </c>
      <c r="P45" s="598"/>
      <c r="Q45" s="598">
        <v>0</v>
      </c>
      <c r="R45" s="600"/>
      <c r="S45" s="598">
        <v>0</v>
      </c>
      <c r="T45" s="156"/>
      <c r="U45" s="594">
        <f t="shared" si="1"/>
        <v>250</v>
      </c>
      <c r="X45" s="84"/>
      <c r="Y45" s="84"/>
      <c r="Z45" s="84"/>
      <c r="AA45" s="84"/>
    </row>
    <row r="46" spans="1:27">
      <c r="A46" s="163" t="s">
        <v>1545</v>
      </c>
      <c r="B46" s="163"/>
      <c r="C46" s="594">
        <f>'58'!U46</f>
        <v>0</v>
      </c>
      <c r="D46" s="599"/>
      <c r="E46" s="770"/>
      <c r="F46" s="600"/>
      <c r="G46" s="770"/>
      <c r="H46" s="600"/>
      <c r="I46" s="598">
        <v>0</v>
      </c>
      <c r="J46" s="600"/>
      <c r="K46" s="598"/>
      <c r="L46" s="600"/>
      <c r="M46" s="598">
        <v>0</v>
      </c>
      <c r="N46" s="598"/>
      <c r="O46" s="598">
        <v>0</v>
      </c>
      <c r="P46" s="598"/>
      <c r="Q46" s="598">
        <v>0</v>
      </c>
      <c r="R46" s="600"/>
      <c r="S46" s="598">
        <v>0</v>
      </c>
      <c r="T46" s="156"/>
      <c r="U46" s="594">
        <f t="shared" si="1"/>
        <v>0</v>
      </c>
      <c r="X46" s="84"/>
      <c r="Y46" s="84"/>
      <c r="Z46" s="84"/>
      <c r="AA46" s="84"/>
    </row>
    <row r="47" spans="1:27">
      <c r="A47" s="163" t="s">
        <v>115</v>
      </c>
      <c r="B47" s="163"/>
      <c r="C47" s="594">
        <f>'58'!U47</f>
        <v>0</v>
      </c>
      <c r="D47" s="599"/>
      <c r="E47" s="770"/>
      <c r="F47" s="600"/>
      <c r="G47" s="598">
        <v>0</v>
      </c>
      <c r="H47" s="600"/>
      <c r="I47" s="598">
        <v>0</v>
      </c>
      <c r="J47" s="600"/>
      <c r="K47" s="598">
        <v>0</v>
      </c>
      <c r="L47" s="600"/>
      <c r="M47" s="598">
        <v>0</v>
      </c>
      <c r="N47" s="598"/>
      <c r="O47" s="598">
        <v>0</v>
      </c>
      <c r="P47" s="598"/>
      <c r="Q47" s="598">
        <v>0</v>
      </c>
      <c r="R47" s="600"/>
      <c r="S47" s="770"/>
      <c r="T47" s="594"/>
      <c r="U47" s="594">
        <f t="shared" si="1"/>
        <v>0</v>
      </c>
      <c r="X47" s="84"/>
      <c r="Y47" s="84"/>
      <c r="Z47" s="84"/>
      <c r="AA47" s="84"/>
    </row>
    <row r="48" spans="1:27" ht="15.75" thickBot="1">
      <c r="A48" s="164" t="s">
        <v>106</v>
      </c>
      <c r="B48" s="164"/>
      <c r="C48" s="597">
        <f>SUM(C33:C47)</f>
        <v>128622</v>
      </c>
      <c r="D48" s="594"/>
      <c r="E48" s="597">
        <f>SUM(E33:E47)</f>
        <v>0</v>
      </c>
      <c r="F48" s="594"/>
      <c r="G48" s="597">
        <f>SUM(G33:G47)</f>
        <v>-1529</v>
      </c>
      <c r="H48" s="594"/>
      <c r="I48" s="597">
        <f>SUM(I33:I47)</f>
        <v>-25309</v>
      </c>
      <c r="J48" s="594"/>
      <c r="K48" s="597">
        <f>SUM(K33:K47)</f>
        <v>0</v>
      </c>
      <c r="L48" s="594"/>
      <c r="M48" s="597">
        <f>SUM(M33:M47)</f>
        <v>60350</v>
      </c>
      <c r="N48" s="594"/>
      <c r="O48" s="597">
        <f>SUM(O33:O47)</f>
        <v>-2878</v>
      </c>
      <c r="P48" s="594"/>
      <c r="Q48" s="597">
        <f>SUM(Q33:Q47)</f>
        <v>-1109</v>
      </c>
      <c r="R48" s="594"/>
      <c r="S48" s="597">
        <f>SUM(S33:S47)</f>
        <v>0</v>
      </c>
      <c r="T48" s="594"/>
      <c r="U48" s="597">
        <f>SUM(U33:U47)</f>
        <v>158147</v>
      </c>
      <c r="X48" s="84"/>
      <c r="Y48" s="84"/>
      <c r="Z48" s="84"/>
      <c r="AA48" s="84"/>
    </row>
    <row r="49" spans="1:27">
      <c r="A49" s="161"/>
      <c r="B49" s="161"/>
      <c r="C49" s="156"/>
      <c r="D49" s="156"/>
      <c r="E49" s="156"/>
      <c r="F49" s="156"/>
      <c r="G49" s="156"/>
      <c r="H49" s="156"/>
      <c r="I49" s="594"/>
      <c r="J49" s="156"/>
      <c r="K49" s="156"/>
      <c r="L49" s="156"/>
      <c r="M49" s="594"/>
      <c r="N49" s="156"/>
      <c r="O49" s="156"/>
      <c r="P49" s="156"/>
      <c r="Q49" s="156"/>
      <c r="R49" s="156"/>
      <c r="S49" s="156"/>
      <c r="T49" s="156"/>
      <c r="U49" s="594"/>
      <c r="X49" s="84"/>
      <c r="Y49" s="84"/>
      <c r="Z49" s="84"/>
      <c r="AA49" s="84"/>
    </row>
    <row r="50" spans="1:27">
      <c r="A50" s="165" t="s">
        <v>172</v>
      </c>
      <c r="B50" s="165"/>
      <c r="C50" s="156"/>
      <c r="D50" s="156"/>
      <c r="E50" s="601"/>
      <c r="F50" s="601">
        <f>F31+F11</f>
        <v>0</v>
      </c>
      <c r="G50" s="601"/>
      <c r="H50" s="156"/>
      <c r="I50" s="594"/>
      <c r="J50" s="156"/>
      <c r="K50" s="156"/>
      <c r="L50" s="156"/>
      <c r="M50" s="594"/>
      <c r="N50" s="156"/>
      <c r="O50" s="156"/>
      <c r="P50" s="156"/>
      <c r="Q50" s="156"/>
      <c r="R50" s="156"/>
      <c r="S50" s="156"/>
      <c r="T50" s="156"/>
      <c r="U50" s="594"/>
      <c r="X50" s="84"/>
      <c r="Y50" s="84"/>
      <c r="Z50" s="84"/>
      <c r="AA50" s="84"/>
    </row>
    <row r="51" spans="1:27">
      <c r="A51" s="163" t="s">
        <v>1230</v>
      </c>
      <c r="B51" s="163"/>
      <c r="C51" s="590"/>
      <c r="D51" s="590"/>
      <c r="E51" s="602"/>
      <c r="F51" s="602"/>
      <c r="G51" s="602"/>
      <c r="H51" s="590"/>
      <c r="I51" s="590"/>
      <c r="J51" s="590"/>
      <c r="K51" s="590"/>
      <c r="L51" s="590"/>
      <c r="M51" s="590"/>
      <c r="N51" s="590"/>
      <c r="O51" s="590"/>
      <c r="P51" s="590"/>
      <c r="Q51" s="590"/>
      <c r="R51" s="590"/>
      <c r="S51" s="590"/>
      <c r="T51" s="590"/>
      <c r="U51" s="590"/>
      <c r="X51" s="84"/>
      <c r="Y51" s="84"/>
      <c r="Z51" s="84"/>
      <c r="AA51" s="84"/>
    </row>
    <row r="52" spans="1:27">
      <c r="A52" s="163"/>
      <c r="B52" s="163" t="s">
        <v>1220</v>
      </c>
      <c r="C52" s="594">
        <f t="shared" ref="C52:C58" si="2">C33+C14</f>
        <v>145363</v>
      </c>
      <c r="D52" s="594"/>
      <c r="E52" s="594">
        <f t="shared" ref="E52:E58" si="3">+E14+E33</f>
        <v>0</v>
      </c>
      <c r="F52" s="594"/>
      <c r="G52" s="594">
        <f t="shared" ref="G52:G58" si="4">+G14+G33</f>
        <v>-2801</v>
      </c>
      <c r="H52" s="594"/>
      <c r="I52" s="594">
        <f t="shared" ref="I52:I58" si="5">+I14+I33</f>
        <v>0</v>
      </c>
      <c r="J52" s="594"/>
      <c r="K52" s="594">
        <f t="shared" ref="K52:K63" si="6">+K14+K33</f>
        <v>0</v>
      </c>
      <c r="L52" s="594"/>
      <c r="M52" s="594">
        <f t="shared" ref="M52:M58" si="7">+M14+M33</f>
        <v>70277</v>
      </c>
      <c r="N52" s="594"/>
      <c r="O52" s="594">
        <f t="shared" ref="O52:O58" si="8">+O14+O33</f>
        <v>-8313</v>
      </c>
      <c r="P52" s="594"/>
      <c r="Q52" s="594">
        <f t="shared" ref="Q52:Q58" si="9">+Q14+Q33</f>
        <v>-10300</v>
      </c>
      <c r="R52" s="594"/>
      <c r="S52" s="600">
        <f t="shared" ref="S52:S57" si="10">+S14+S33</f>
        <v>0</v>
      </c>
      <c r="T52" s="591"/>
      <c r="U52" s="594">
        <f>SUM(C52:S52)</f>
        <v>194226</v>
      </c>
      <c r="V52" s="544"/>
      <c r="X52" s="84"/>
      <c r="Y52" s="84"/>
      <c r="Z52" s="84"/>
      <c r="AA52" s="84"/>
    </row>
    <row r="53" spans="1:27">
      <c r="A53" s="163"/>
      <c r="B53" s="163" t="s">
        <v>1221</v>
      </c>
      <c r="C53" s="594">
        <f t="shared" si="2"/>
        <v>268</v>
      </c>
      <c r="D53" s="594"/>
      <c r="E53" s="594">
        <f t="shared" si="3"/>
        <v>0</v>
      </c>
      <c r="F53" s="594"/>
      <c r="G53" s="594">
        <f t="shared" si="4"/>
        <v>0</v>
      </c>
      <c r="H53" s="594"/>
      <c r="I53" s="594">
        <f t="shared" si="5"/>
        <v>0</v>
      </c>
      <c r="J53" s="594"/>
      <c r="K53" s="594">
        <f t="shared" si="6"/>
        <v>0</v>
      </c>
      <c r="L53" s="594"/>
      <c r="M53" s="594">
        <f t="shared" si="7"/>
        <v>35</v>
      </c>
      <c r="N53" s="594"/>
      <c r="O53" s="594">
        <f t="shared" si="8"/>
        <v>-160</v>
      </c>
      <c r="P53" s="594"/>
      <c r="Q53" s="594">
        <f t="shared" si="9"/>
        <v>-103</v>
      </c>
      <c r="R53" s="594"/>
      <c r="S53" s="600">
        <f t="shared" si="10"/>
        <v>0</v>
      </c>
      <c r="T53" s="591"/>
      <c r="U53" s="594">
        <f t="shared" ref="U53:U66" si="11">SUM(C53:S53)</f>
        <v>40</v>
      </c>
      <c r="X53" s="84"/>
      <c r="Y53" s="84"/>
      <c r="Z53" s="84"/>
      <c r="AA53" s="84"/>
    </row>
    <row r="54" spans="1:27">
      <c r="A54" s="163"/>
      <c r="B54" s="163" t="s">
        <v>1222</v>
      </c>
      <c r="C54" s="594">
        <f t="shared" si="2"/>
        <v>595</v>
      </c>
      <c r="D54" s="594"/>
      <c r="E54" s="594">
        <f t="shared" si="3"/>
        <v>0</v>
      </c>
      <c r="F54" s="594"/>
      <c r="G54" s="594">
        <f t="shared" si="4"/>
        <v>-72</v>
      </c>
      <c r="H54" s="594"/>
      <c r="I54" s="594">
        <f t="shared" si="5"/>
        <v>0</v>
      </c>
      <c r="J54" s="594"/>
      <c r="K54" s="594">
        <f t="shared" si="6"/>
        <v>0</v>
      </c>
      <c r="L54" s="594"/>
      <c r="M54" s="594">
        <f t="shared" si="7"/>
        <v>597</v>
      </c>
      <c r="N54" s="594"/>
      <c r="O54" s="594">
        <f t="shared" si="8"/>
        <v>-201</v>
      </c>
      <c r="P54" s="594"/>
      <c r="Q54" s="594">
        <f t="shared" si="9"/>
        <v>-211</v>
      </c>
      <c r="R54" s="594"/>
      <c r="S54" s="600">
        <f t="shared" si="10"/>
        <v>0</v>
      </c>
      <c r="T54" s="591"/>
      <c r="U54" s="594">
        <f t="shared" si="11"/>
        <v>708</v>
      </c>
      <c r="X54" s="84"/>
      <c r="Y54" s="84"/>
      <c r="Z54" s="84"/>
      <c r="AA54" s="84"/>
    </row>
    <row r="55" spans="1:27">
      <c r="A55" s="163"/>
      <c r="B55" s="163" t="s">
        <v>1223</v>
      </c>
      <c r="C55" s="594">
        <f t="shared" si="2"/>
        <v>0</v>
      </c>
      <c r="D55" s="594"/>
      <c r="E55" s="594">
        <f t="shared" si="3"/>
        <v>0</v>
      </c>
      <c r="F55" s="594"/>
      <c r="G55" s="594">
        <f t="shared" si="4"/>
        <v>0</v>
      </c>
      <c r="H55" s="594"/>
      <c r="I55" s="594">
        <f t="shared" si="5"/>
        <v>0</v>
      </c>
      <c r="J55" s="594"/>
      <c r="K55" s="594">
        <f t="shared" si="6"/>
        <v>0</v>
      </c>
      <c r="L55" s="594"/>
      <c r="M55" s="594">
        <f t="shared" si="7"/>
        <v>0</v>
      </c>
      <c r="N55" s="594"/>
      <c r="O55" s="594">
        <f t="shared" si="8"/>
        <v>0</v>
      </c>
      <c r="P55" s="594"/>
      <c r="Q55" s="594">
        <f t="shared" si="9"/>
        <v>0</v>
      </c>
      <c r="R55" s="594"/>
      <c r="S55" s="600">
        <f t="shared" si="10"/>
        <v>0</v>
      </c>
      <c r="T55" s="591"/>
      <c r="U55" s="594">
        <f t="shared" si="11"/>
        <v>0</v>
      </c>
      <c r="X55" s="84"/>
      <c r="Y55" s="84"/>
      <c r="Z55" s="84"/>
      <c r="AA55" s="84"/>
    </row>
    <row r="56" spans="1:27">
      <c r="A56" s="163" t="s">
        <v>136</v>
      </c>
      <c r="B56" s="163"/>
      <c r="C56" s="594">
        <f t="shared" si="2"/>
        <v>4582</v>
      </c>
      <c r="D56" s="594"/>
      <c r="E56" s="594">
        <f t="shared" si="3"/>
        <v>0</v>
      </c>
      <c r="F56" s="594"/>
      <c r="G56" s="594">
        <f t="shared" si="4"/>
        <v>-70</v>
      </c>
      <c r="H56" s="594"/>
      <c r="I56" s="594">
        <f t="shared" si="5"/>
        <v>0</v>
      </c>
      <c r="J56" s="594"/>
      <c r="K56" s="594">
        <f t="shared" si="6"/>
        <v>0</v>
      </c>
      <c r="L56" s="594"/>
      <c r="M56" s="594">
        <f t="shared" si="7"/>
        <v>2072</v>
      </c>
      <c r="N56" s="594"/>
      <c r="O56" s="594">
        <f t="shared" si="8"/>
        <v>-1554</v>
      </c>
      <c r="P56" s="594"/>
      <c r="Q56" s="594">
        <f t="shared" si="9"/>
        <v>-383</v>
      </c>
      <c r="R56" s="594"/>
      <c r="S56" s="600">
        <f t="shared" si="10"/>
        <v>72</v>
      </c>
      <c r="T56" s="591"/>
      <c r="U56" s="594">
        <f t="shared" si="11"/>
        <v>4719</v>
      </c>
      <c r="X56" s="84"/>
      <c r="Y56" s="84"/>
      <c r="Z56" s="84"/>
      <c r="AA56" s="84"/>
    </row>
    <row r="57" spans="1:27">
      <c r="A57" s="163" t="s">
        <v>137</v>
      </c>
      <c r="B57" s="163"/>
      <c r="C57" s="594">
        <f t="shared" si="2"/>
        <v>0</v>
      </c>
      <c r="D57" s="594"/>
      <c r="E57" s="594">
        <f t="shared" si="3"/>
        <v>0</v>
      </c>
      <c r="F57" s="594"/>
      <c r="G57" s="594">
        <f t="shared" si="4"/>
        <v>0</v>
      </c>
      <c r="H57" s="594"/>
      <c r="I57" s="594">
        <f t="shared" si="5"/>
        <v>0</v>
      </c>
      <c r="J57" s="594"/>
      <c r="K57" s="594">
        <f t="shared" si="6"/>
        <v>0</v>
      </c>
      <c r="L57" s="594"/>
      <c r="M57" s="594">
        <f t="shared" si="7"/>
        <v>152</v>
      </c>
      <c r="N57" s="594"/>
      <c r="O57" s="594">
        <f t="shared" si="8"/>
        <v>-152</v>
      </c>
      <c r="P57" s="594"/>
      <c r="Q57" s="594">
        <f t="shared" si="9"/>
        <v>0</v>
      </c>
      <c r="R57" s="594"/>
      <c r="S57" s="600">
        <f t="shared" si="10"/>
        <v>0</v>
      </c>
      <c r="T57" s="591"/>
      <c r="U57" s="594">
        <f t="shared" si="11"/>
        <v>0</v>
      </c>
      <c r="X57" s="84"/>
      <c r="Y57" s="84"/>
      <c r="Z57" s="84"/>
      <c r="AA57" s="84"/>
    </row>
    <row r="58" spans="1:27">
      <c r="A58" s="163" t="s">
        <v>299</v>
      </c>
      <c r="B58" s="163"/>
      <c r="C58" s="594">
        <f t="shared" si="2"/>
        <v>4025</v>
      </c>
      <c r="D58" s="594"/>
      <c r="E58" s="594">
        <f t="shared" si="3"/>
        <v>0</v>
      </c>
      <c r="F58" s="594"/>
      <c r="G58" s="594">
        <f t="shared" si="4"/>
        <v>0</v>
      </c>
      <c r="H58" s="594"/>
      <c r="I58" s="594">
        <f t="shared" si="5"/>
        <v>0</v>
      </c>
      <c r="J58" s="594"/>
      <c r="K58" s="594">
        <f t="shared" si="6"/>
        <v>0</v>
      </c>
      <c r="L58" s="594"/>
      <c r="M58" s="594">
        <f t="shared" si="7"/>
        <v>3550</v>
      </c>
      <c r="N58" s="594"/>
      <c r="O58" s="594">
        <f t="shared" si="8"/>
        <v>-1172</v>
      </c>
      <c r="P58" s="594"/>
      <c r="Q58" s="594">
        <f t="shared" si="9"/>
        <v>-1245</v>
      </c>
      <c r="R58" s="594"/>
      <c r="S58" s="770"/>
      <c r="T58" s="156"/>
      <c r="U58" s="594">
        <f t="shared" si="11"/>
        <v>5158</v>
      </c>
      <c r="X58" s="84"/>
      <c r="Y58" s="84"/>
      <c r="Z58" s="84"/>
      <c r="AA58" s="84"/>
    </row>
    <row r="59" spans="1:27" hidden="1">
      <c r="A59" s="163" t="s">
        <v>1102</v>
      </c>
      <c r="B59" s="163"/>
      <c r="C59" s="731" t="s">
        <v>1282</v>
      </c>
      <c r="D59" s="591"/>
      <c r="E59" s="731" t="s">
        <v>1282</v>
      </c>
      <c r="F59" s="592"/>
      <c r="G59" s="731" t="s">
        <v>1282</v>
      </c>
      <c r="H59" s="592"/>
      <c r="I59" s="731" t="s">
        <v>1282</v>
      </c>
      <c r="J59" s="592"/>
      <c r="K59" s="594">
        <f t="shared" si="6"/>
        <v>0</v>
      </c>
      <c r="L59" s="592"/>
      <c r="M59" s="731" t="s">
        <v>1282</v>
      </c>
      <c r="N59" s="592"/>
      <c r="O59" s="731" t="s">
        <v>1282</v>
      </c>
      <c r="P59" s="592"/>
      <c r="Q59" s="731" t="s">
        <v>1282</v>
      </c>
      <c r="R59" s="595"/>
      <c r="S59" s="731" t="s">
        <v>1282</v>
      </c>
      <c r="T59" s="591"/>
      <c r="U59" s="593">
        <f t="shared" si="11"/>
        <v>0</v>
      </c>
      <c r="X59" s="84"/>
      <c r="Y59" s="84"/>
      <c r="Z59" s="84"/>
      <c r="AA59" s="84"/>
    </row>
    <row r="60" spans="1:27">
      <c r="A60" s="163" t="s">
        <v>300</v>
      </c>
      <c r="B60" s="163"/>
      <c r="C60" s="594">
        <f t="shared" ref="C60:C66" si="12">C41+C22</f>
        <v>0</v>
      </c>
      <c r="D60" s="594"/>
      <c r="E60" s="596"/>
      <c r="F60" s="595"/>
      <c r="G60" s="596"/>
      <c r="H60" s="594"/>
      <c r="I60" s="594">
        <f t="shared" ref="I60:I66" si="13">+I22+I41</f>
        <v>0</v>
      </c>
      <c r="J60" s="594"/>
      <c r="K60" s="594">
        <f t="shared" si="6"/>
        <v>0</v>
      </c>
      <c r="L60" s="594"/>
      <c r="M60" s="594">
        <f t="shared" ref="M60:M66" si="14">+M22+M41</f>
        <v>0</v>
      </c>
      <c r="N60" s="594"/>
      <c r="O60" s="594">
        <f t="shared" ref="O60:O66" si="15">+O22+O41</f>
        <v>0</v>
      </c>
      <c r="P60" s="594"/>
      <c r="Q60" s="594">
        <f t="shared" ref="Q60:Q66" si="16">+Q22+Q41</f>
        <v>0</v>
      </c>
      <c r="R60" s="594"/>
      <c r="S60" s="600">
        <f t="shared" ref="S60:S65" si="17">+S22+S41</f>
        <v>0</v>
      </c>
      <c r="T60" s="156"/>
      <c r="U60" s="594">
        <f t="shared" si="11"/>
        <v>0</v>
      </c>
      <c r="X60" s="84"/>
      <c r="Y60" s="84"/>
      <c r="Z60" s="84"/>
      <c r="AA60" s="84"/>
    </row>
    <row r="61" spans="1:27">
      <c r="A61" s="163" t="s">
        <v>301</v>
      </c>
      <c r="B61" s="163"/>
      <c r="C61" s="594">
        <f t="shared" si="12"/>
        <v>48</v>
      </c>
      <c r="D61" s="594"/>
      <c r="E61" s="596"/>
      <c r="F61" s="595"/>
      <c r="G61" s="596"/>
      <c r="H61" s="594"/>
      <c r="I61" s="594">
        <f t="shared" si="13"/>
        <v>0</v>
      </c>
      <c r="J61" s="594"/>
      <c r="K61" s="594">
        <f t="shared" si="6"/>
        <v>0</v>
      </c>
      <c r="L61" s="594"/>
      <c r="M61" s="594">
        <f t="shared" si="14"/>
        <v>40</v>
      </c>
      <c r="N61" s="594"/>
      <c r="O61" s="594">
        <f t="shared" si="15"/>
        <v>-39</v>
      </c>
      <c r="P61" s="594"/>
      <c r="Q61" s="594">
        <f t="shared" si="16"/>
        <v>-3</v>
      </c>
      <c r="R61" s="594"/>
      <c r="S61" s="600">
        <f t="shared" si="17"/>
        <v>1</v>
      </c>
      <c r="T61" s="156"/>
      <c r="U61" s="594">
        <f t="shared" si="11"/>
        <v>47</v>
      </c>
      <c r="X61" s="84"/>
      <c r="Y61" s="84"/>
      <c r="Z61" s="84"/>
      <c r="AA61" s="84"/>
    </row>
    <row r="62" spans="1:27">
      <c r="A62" s="163" t="s">
        <v>1324</v>
      </c>
      <c r="B62" s="163"/>
      <c r="C62" s="594">
        <f t="shared" si="12"/>
        <v>1104</v>
      </c>
      <c r="D62" s="594"/>
      <c r="E62" s="596"/>
      <c r="F62" s="595"/>
      <c r="G62" s="596"/>
      <c r="H62" s="594"/>
      <c r="I62" s="594">
        <f t="shared" si="13"/>
        <v>0</v>
      </c>
      <c r="J62" s="594"/>
      <c r="K62" s="594">
        <f t="shared" si="6"/>
        <v>0</v>
      </c>
      <c r="L62" s="594"/>
      <c r="M62" s="594">
        <f t="shared" si="14"/>
        <v>50</v>
      </c>
      <c r="N62" s="594"/>
      <c r="O62" s="594">
        <f t="shared" si="15"/>
        <v>-27</v>
      </c>
      <c r="P62" s="594"/>
      <c r="Q62" s="594">
        <f t="shared" si="16"/>
        <v>-158</v>
      </c>
      <c r="R62" s="594"/>
      <c r="S62" s="600">
        <f t="shared" si="17"/>
        <v>0</v>
      </c>
      <c r="T62" s="156"/>
      <c r="U62" s="594">
        <f>SUM(C62:S62)</f>
        <v>969</v>
      </c>
      <c r="X62" s="84"/>
      <c r="Y62" s="84"/>
      <c r="Z62" s="84"/>
      <c r="AA62" s="84"/>
    </row>
    <row r="63" spans="1:27">
      <c r="A63" s="163" t="s">
        <v>302</v>
      </c>
      <c r="B63" s="163"/>
      <c r="C63" s="594">
        <f t="shared" si="12"/>
        <v>0</v>
      </c>
      <c r="D63" s="594"/>
      <c r="E63" s="596"/>
      <c r="F63" s="595"/>
      <c r="G63" s="596"/>
      <c r="H63" s="594"/>
      <c r="I63" s="594">
        <f t="shared" si="13"/>
        <v>0</v>
      </c>
      <c r="J63" s="594"/>
      <c r="K63" s="594">
        <f t="shared" si="6"/>
        <v>0</v>
      </c>
      <c r="L63" s="594"/>
      <c r="M63" s="594">
        <f t="shared" si="14"/>
        <v>0</v>
      </c>
      <c r="N63" s="594"/>
      <c r="O63" s="594">
        <f t="shared" si="15"/>
        <v>0</v>
      </c>
      <c r="P63" s="594"/>
      <c r="Q63" s="594">
        <f t="shared" si="16"/>
        <v>0</v>
      </c>
      <c r="R63" s="594"/>
      <c r="S63" s="600">
        <f t="shared" si="17"/>
        <v>0</v>
      </c>
      <c r="T63" s="156"/>
      <c r="U63" s="594">
        <f t="shared" si="11"/>
        <v>0</v>
      </c>
      <c r="X63" s="84"/>
      <c r="Y63" s="84"/>
      <c r="Z63" s="84"/>
      <c r="AA63" s="84"/>
    </row>
    <row r="64" spans="1:27">
      <c r="A64" s="163" t="s">
        <v>1544</v>
      </c>
      <c r="B64" s="942"/>
      <c r="C64" s="594">
        <f t="shared" si="12"/>
        <v>0</v>
      </c>
      <c r="D64" s="594"/>
      <c r="E64" s="596"/>
      <c r="F64" s="595"/>
      <c r="G64" s="596"/>
      <c r="H64" s="594"/>
      <c r="I64" s="594">
        <f t="shared" si="13"/>
        <v>0</v>
      </c>
      <c r="J64" s="594"/>
      <c r="K64" s="594">
        <f>+K26+K45</f>
        <v>0</v>
      </c>
      <c r="L64" s="594"/>
      <c r="M64" s="594">
        <f t="shared" si="14"/>
        <v>250</v>
      </c>
      <c r="N64" s="594"/>
      <c r="O64" s="594">
        <f t="shared" si="15"/>
        <v>0</v>
      </c>
      <c r="P64" s="594"/>
      <c r="Q64" s="594">
        <f t="shared" si="16"/>
        <v>0</v>
      </c>
      <c r="R64" s="594"/>
      <c r="S64" s="600">
        <f t="shared" si="17"/>
        <v>0</v>
      </c>
      <c r="T64" s="156"/>
      <c r="U64" s="594">
        <f t="shared" si="11"/>
        <v>250</v>
      </c>
      <c r="X64" s="84"/>
      <c r="Y64" s="84"/>
      <c r="Z64" s="84"/>
      <c r="AA64" s="84"/>
    </row>
    <row r="65" spans="1:28">
      <c r="A65" s="163" t="s">
        <v>1545</v>
      </c>
      <c r="B65" s="942"/>
      <c r="C65" s="594">
        <f t="shared" si="12"/>
        <v>0</v>
      </c>
      <c r="D65" s="594"/>
      <c r="E65" s="596"/>
      <c r="F65" s="595"/>
      <c r="G65" s="596"/>
      <c r="H65" s="594"/>
      <c r="I65" s="594">
        <f t="shared" si="13"/>
        <v>0</v>
      </c>
      <c r="J65" s="594"/>
      <c r="K65" s="594">
        <f>+K27+K46</f>
        <v>0</v>
      </c>
      <c r="L65" s="594"/>
      <c r="M65" s="594">
        <f t="shared" si="14"/>
        <v>0</v>
      </c>
      <c r="N65" s="594"/>
      <c r="O65" s="594">
        <f t="shared" si="15"/>
        <v>0</v>
      </c>
      <c r="P65" s="594"/>
      <c r="Q65" s="594">
        <f t="shared" si="16"/>
        <v>0</v>
      </c>
      <c r="R65" s="594"/>
      <c r="S65" s="600">
        <f t="shared" si="17"/>
        <v>0</v>
      </c>
      <c r="T65" s="156"/>
      <c r="U65" s="594">
        <f t="shared" si="11"/>
        <v>0</v>
      </c>
      <c r="X65" s="84"/>
      <c r="Y65" s="84"/>
      <c r="Z65" s="84"/>
      <c r="AA65" s="84"/>
    </row>
    <row r="66" spans="1:28">
      <c r="A66" s="163" t="s">
        <v>115</v>
      </c>
      <c r="B66" s="163"/>
      <c r="C66" s="594">
        <f t="shared" si="12"/>
        <v>2488</v>
      </c>
      <c r="D66" s="594"/>
      <c r="E66" s="596"/>
      <c r="F66" s="595"/>
      <c r="G66" s="600">
        <f>+G28+G47</f>
        <v>-407</v>
      </c>
      <c r="H66" s="594"/>
      <c r="I66" s="594">
        <f t="shared" si="13"/>
        <v>0</v>
      </c>
      <c r="J66" s="594"/>
      <c r="K66" s="594">
        <f>+K28+K47</f>
        <v>0</v>
      </c>
      <c r="L66" s="594"/>
      <c r="M66" s="594">
        <f t="shared" si="14"/>
        <v>4886</v>
      </c>
      <c r="N66" s="594"/>
      <c r="O66" s="594">
        <f t="shared" si="15"/>
        <v>-406</v>
      </c>
      <c r="P66" s="594"/>
      <c r="Q66" s="594">
        <f t="shared" si="16"/>
        <v>-1449</v>
      </c>
      <c r="R66" s="594"/>
      <c r="S66" s="596"/>
      <c r="T66" s="594"/>
      <c r="U66" s="594">
        <f t="shared" si="11"/>
        <v>5112</v>
      </c>
      <c r="X66" s="84"/>
      <c r="Y66" s="84"/>
      <c r="Z66" s="84"/>
      <c r="AA66" s="84"/>
    </row>
    <row r="67" spans="1:28" ht="15.75" thickBot="1">
      <c r="A67" s="164" t="s">
        <v>106</v>
      </c>
      <c r="B67" s="164"/>
      <c r="C67" s="597">
        <f>SUM(C52:C66)</f>
        <v>158473</v>
      </c>
      <c r="D67" s="594"/>
      <c r="E67" s="597">
        <f>SUM(E52:E66)</f>
        <v>0</v>
      </c>
      <c r="F67" s="594"/>
      <c r="G67" s="597">
        <f>SUM(G52:G66)</f>
        <v>-3350</v>
      </c>
      <c r="H67" s="594"/>
      <c r="I67" s="597">
        <f>SUM(I52:I66)</f>
        <v>0</v>
      </c>
      <c r="J67" s="594"/>
      <c r="K67" s="597">
        <f>SUM(K52:K66)</f>
        <v>0</v>
      </c>
      <c r="L67" s="594"/>
      <c r="M67" s="597">
        <f>SUM(M52:M66)</f>
        <v>81909</v>
      </c>
      <c r="N67" s="594"/>
      <c r="O67" s="597">
        <f>SUM(O52:O66)</f>
        <v>-12024</v>
      </c>
      <c r="P67" s="594"/>
      <c r="Q67" s="597">
        <f>SUM(Q52:Q66)</f>
        <v>-13852</v>
      </c>
      <c r="R67" s="594"/>
      <c r="S67" s="597">
        <f>SUM(S52:S66)</f>
        <v>73</v>
      </c>
      <c r="T67" s="594"/>
      <c r="U67" s="597">
        <f>SUM(U52:U66)</f>
        <v>211229</v>
      </c>
      <c r="X67" s="84"/>
      <c r="Y67" s="84"/>
      <c r="Z67" s="84"/>
      <c r="AA67" s="84"/>
    </row>
    <row r="68" spans="1:28">
      <c r="A68" s="166"/>
      <c r="B68" s="166"/>
      <c r="C68" s="603"/>
      <c r="D68" s="603"/>
      <c r="E68" s="603"/>
      <c r="F68" s="603"/>
      <c r="G68" s="603"/>
      <c r="H68" s="603"/>
      <c r="I68" s="604"/>
      <c r="J68" s="603"/>
      <c r="K68" s="603"/>
      <c r="L68" s="603"/>
      <c r="M68" s="604"/>
      <c r="N68" s="604"/>
      <c r="O68" s="604"/>
      <c r="P68" s="603"/>
      <c r="Q68" s="603"/>
      <c r="R68" s="603"/>
      <c r="S68" s="603"/>
      <c r="T68" s="603"/>
      <c r="U68" s="603"/>
      <c r="X68" s="84"/>
      <c r="Y68" s="84"/>
      <c r="Z68" s="84"/>
      <c r="AA68" s="84"/>
    </row>
    <row r="69" spans="1:28">
      <c r="X69" s="84"/>
      <c r="Y69" s="84"/>
      <c r="Z69" s="84"/>
      <c r="AA69" s="84"/>
    </row>
    <row r="70" spans="1:28" ht="15.75">
      <c r="A70" s="165" t="s">
        <v>308</v>
      </c>
      <c r="B70" s="165"/>
      <c r="C70" s="156"/>
      <c r="D70" s="156"/>
      <c r="E70" s="156"/>
      <c r="F70" s="156"/>
      <c r="G70" s="156"/>
      <c r="H70" s="156"/>
      <c r="I70" s="156"/>
      <c r="J70" s="589"/>
      <c r="K70" s="589"/>
      <c r="L70" s="589"/>
      <c r="M70" s="589"/>
      <c r="N70" s="589"/>
      <c r="O70" s="605"/>
      <c r="P70" s="606"/>
      <c r="Q70" s="606"/>
      <c r="R70" s="585"/>
      <c r="S70" s="585"/>
      <c r="T70" s="585"/>
      <c r="U70" s="585"/>
      <c r="X70" s="84"/>
      <c r="Y70" s="84"/>
      <c r="Z70" s="84"/>
      <c r="AA70" s="84"/>
    </row>
    <row r="71" spans="1:28" ht="15.75">
      <c r="A71" s="160"/>
      <c r="B71" s="160"/>
      <c r="C71" s="594"/>
      <c r="D71" s="594"/>
      <c r="E71" s="607"/>
      <c r="F71" s="605"/>
      <c r="G71" s="606"/>
      <c r="H71" s="605"/>
      <c r="I71" s="607"/>
      <c r="J71" s="606"/>
      <c r="K71" s="606"/>
      <c r="L71" s="606"/>
      <c r="M71" s="605"/>
      <c r="N71" s="605"/>
      <c r="O71" s="607" t="s">
        <v>550</v>
      </c>
      <c r="P71" s="605"/>
      <c r="Q71" s="607" t="s">
        <v>415</v>
      </c>
      <c r="R71" s="605"/>
      <c r="S71" s="607" t="s">
        <v>309</v>
      </c>
      <c r="T71" s="605"/>
      <c r="U71" s="606" t="s">
        <v>106</v>
      </c>
      <c r="V71" s="146"/>
      <c r="W71" s="146"/>
      <c r="X71" s="84"/>
      <c r="Y71" s="84"/>
      <c r="Z71" s="84"/>
      <c r="AA71" s="84"/>
    </row>
    <row r="72" spans="1:28" ht="15.75">
      <c r="A72" s="165"/>
      <c r="B72" s="165"/>
      <c r="C72" s="594"/>
      <c r="D72" s="594"/>
      <c r="E72" s="608"/>
      <c r="F72" s="605"/>
      <c r="G72" s="606"/>
      <c r="H72" s="605"/>
      <c r="I72" s="608"/>
      <c r="J72" s="606"/>
      <c r="K72" s="606"/>
      <c r="L72" s="606"/>
      <c r="M72" s="605"/>
      <c r="N72" s="605"/>
      <c r="O72" s="608" t="s">
        <v>1637</v>
      </c>
      <c r="P72" s="605"/>
      <c r="Q72" s="609" t="s">
        <v>1638</v>
      </c>
      <c r="R72" s="605"/>
      <c r="S72" s="606"/>
      <c r="T72" s="605"/>
      <c r="U72" s="605"/>
      <c r="V72" s="146"/>
      <c r="W72" s="146"/>
      <c r="X72" s="84"/>
      <c r="Y72" s="84"/>
      <c r="Z72" s="84"/>
      <c r="AA72" s="84"/>
    </row>
    <row r="73" spans="1:28" ht="15.75">
      <c r="A73" s="165"/>
      <c r="B73" s="165"/>
      <c r="C73" s="594"/>
      <c r="D73" s="594"/>
      <c r="E73" s="610"/>
      <c r="F73" s="605"/>
      <c r="G73" s="605"/>
      <c r="H73" s="605"/>
      <c r="I73" s="609"/>
      <c r="J73" s="594"/>
      <c r="K73" s="594"/>
      <c r="L73" s="594"/>
      <c r="M73" s="605"/>
      <c r="N73" s="605"/>
      <c r="O73" s="609"/>
      <c r="P73" s="605"/>
      <c r="Q73" s="609" t="s">
        <v>1639</v>
      </c>
      <c r="R73" s="605"/>
      <c r="S73" s="611"/>
      <c r="T73" s="605"/>
      <c r="U73" s="611" t="s">
        <v>22</v>
      </c>
      <c r="V73" s="146"/>
      <c r="W73" s="146"/>
      <c r="X73" s="84"/>
      <c r="Y73" s="84"/>
      <c r="Z73" s="84"/>
      <c r="AA73" s="84"/>
    </row>
    <row r="74" spans="1:28" ht="15.75">
      <c r="A74" s="163" t="s">
        <v>1230</v>
      </c>
      <c r="B74" s="163"/>
      <c r="C74" s="594"/>
      <c r="D74" s="594"/>
      <c r="E74" s="610"/>
      <c r="F74" s="605"/>
      <c r="G74" s="605"/>
      <c r="H74" s="605"/>
      <c r="I74" s="609"/>
      <c r="J74" s="594"/>
      <c r="K74" s="594"/>
      <c r="L74" s="594"/>
      <c r="M74" s="605"/>
      <c r="N74" s="605"/>
      <c r="O74" s="612"/>
      <c r="P74" s="613"/>
      <c r="Q74" s="614"/>
      <c r="R74" s="613"/>
      <c r="S74" s="614"/>
      <c r="T74" s="605"/>
      <c r="U74" s="610"/>
      <c r="V74" s="146"/>
      <c r="W74" s="146"/>
      <c r="X74" s="84"/>
      <c r="Y74" s="84"/>
      <c r="Z74" s="84"/>
      <c r="AA74" s="84"/>
    </row>
    <row r="75" spans="1:28" ht="15.75">
      <c r="A75" s="163"/>
      <c r="B75" s="163" t="s">
        <v>1220</v>
      </c>
      <c r="C75" s="156"/>
      <c r="D75" s="156"/>
      <c r="E75" s="614"/>
      <c r="F75" s="613"/>
      <c r="G75" s="615"/>
      <c r="H75" s="613"/>
      <c r="I75" s="614"/>
      <c r="J75" s="614"/>
      <c r="K75" s="614"/>
      <c r="L75" s="614"/>
      <c r="M75" s="615"/>
      <c r="N75" s="613"/>
      <c r="O75" s="594">
        <f t="shared" ref="O75:O81" si="18">U14</f>
        <v>44821</v>
      </c>
      <c r="P75" s="784"/>
      <c r="Q75" s="598">
        <v>149407</v>
      </c>
      <c r="R75" s="784"/>
      <c r="S75" s="598">
        <v>0</v>
      </c>
      <c r="T75" s="589"/>
      <c r="U75" s="594">
        <f>SUM(E75:S75)</f>
        <v>194228</v>
      </c>
      <c r="V75" s="146"/>
      <c r="W75" s="327"/>
      <c r="X75" s="327"/>
      <c r="Y75" s="327"/>
      <c r="Z75" s="327"/>
      <c r="AA75" s="981"/>
      <c r="AB75" s="330"/>
    </row>
    <row r="76" spans="1:28" ht="15.75">
      <c r="A76" s="163"/>
      <c r="B76" s="163" t="s">
        <v>1221</v>
      </c>
      <c r="C76" s="156"/>
      <c r="D76" s="156"/>
      <c r="E76" s="614"/>
      <c r="F76" s="613"/>
      <c r="G76" s="615"/>
      <c r="H76" s="613"/>
      <c r="I76" s="614"/>
      <c r="J76" s="614"/>
      <c r="K76" s="614"/>
      <c r="L76" s="614"/>
      <c r="M76" s="615"/>
      <c r="N76" s="613"/>
      <c r="O76" s="594">
        <f t="shared" si="18"/>
        <v>40</v>
      </c>
      <c r="P76" s="784"/>
      <c r="Q76" s="598">
        <v>0</v>
      </c>
      <c r="R76" s="784"/>
      <c r="S76" s="598">
        <v>0</v>
      </c>
      <c r="T76" s="589"/>
      <c r="U76" s="594">
        <f>SUM(E76:S76)</f>
        <v>40</v>
      </c>
      <c r="V76" s="146"/>
      <c r="W76" s="327"/>
      <c r="X76" s="327"/>
      <c r="Y76" s="327"/>
      <c r="Z76" s="327"/>
      <c r="AA76" s="981"/>
      <c r="AB76" s="330"/>
    </row>
    <row r="77" spans="1:28" ht="15.75">
      <c r="A77" s="163"/>
      <c r="B77" s="163" t="s">
        <v>1222</v>
      </c>
      <c r="C77" s="156"/>
      <c r="D77" s="156"/>
      <c r="E77" s="614"/>
      <c r="F77" s="613"/>
      <c r="G77" s="615"/>
      <c r="H77" s="613"/>
      <c r="I77" s="614"/>
      <c r="J77" s="614"/>
      <c r="K77" s="614"/>
      <c r="L77" s="614"/>
      <c r="M77" s="615"/>
      <c r="N77" s="613"/>
      <c r="O77" s="594">
        <f t="shared" si="18"/>
        <v>708</v>
      </c>
      <c r="P77" s="784"/>
      <c r="Q77" s="598">
        <v>0</v>
      </c>
      <c r="R77" s="784"/>
      <c r="S77" s="598">
        <v>0</v>
      </c>
      <c r="T77" s="589"/>
      <c r="U77" s="594">
        <f>SUM(E77:S77)</f>
        <v>708</v>
      </c>
      <c r="V77" s="146"/>
      <c r="W77" s="327"/>
      <c r="X77" s="327"/>
      <c r="Y77" s="327"/>
      <c r="Z77" s="327"/>
      <c r="AA77" s="981"/>
      <c r="AB77" s="330"/>
    </row>
    <row r="78" spans="1:28" ht="15.75">
      <c r="A78" s="163"/>
      <c r="B78" s="163" t="s">
        <v>1223</v>
      </c>
      <c r="C78" s="156"/>
      <c r="D78" s="156"/>
      <c r="E78" s="614"/>
      <c r="F78" s="613"/>
      <c r="G78" s="615"/>
      <c r="H78" s="613"/>
      <c r="I78" s="614"/>
      <c r="J78" s="614"/>
      <c r="K78" s="614"/>
      <c r="L78" s="614"/>
      <c r="M78" s="615"/>
      <c r="N78" s="613"/>
      <c r="O78" s="594">
        <f t="shared" si="18"/>
        <v>0</v>
      </c>
      <c r="P78" s="784"/>
      <c r="Q78" s="598">
        <v>0</v>
      </c>
      <c r="R78" s="784"/>
      <c r="S78" s="598">
        <v>0</v>
      </c>
      <c r="T78" s="589"/>
      <c r="U78" s="594">
        <f>SUM(E78:S78)</f>
        <v>0</v>
      </c>
      <c r="V78" s="146"/>
      <c r="W78" s="327"/>
      <c r="X78" s="327"/>
      <c r="Y78" s="327"/>
      <c r="Z78" s="327"/>
      <c r="AA78" s="981"/>
      <c r="AB78" s="330"/>
    </row>
    <row r="79" spans="1:28" ht="15.75">
      <c r="A79" s="163" t="s">
        <v>136</v>
      </c>
      <c r="B79" s="163"/>
      <c r="C79" s="156"/>
      <c r="D79" s="156"/>
      <c r="E79" s="614"/>
      <c r="F79" s="613"/>
      <c r="G79" s="615"/>
      <c r="H79" s="613"/>
      <c r="I79" s="614"/>
      <c r="J79" s="614">
        <v>0</v>
      </c>
      <c r="K79" s="614"/>
      <c r="L79" s="614"/>
      <c r="M79" s="615"/>
      <c r="N79" s="613"/>
      <c r="O79" s="594">
        <f t="shared" si="18"/>
        <v>656</v>
      </c>
      <c r="P79" s="784"/>
      <c r="Q79" s="598">
        <v>1750</v>
      </c>
      <c r="R79" s="784">
        <v>0</v>
      </c>
      <c r="S79" s="598">
        <v>2314</v>
      </c>
      <c r="T79" s="589"/>
      <c r="U79" s="594">
        <f t="shared" ref="U79:U89" si="19">SUM(E79:S79)</f>
        <v>4720</v>
      </c>
      <c r="V79" s="146"/>
      <c r="W79" s="327"/>
      <c r="X79" s="327"/>
      <c r="Y79" s="327"/>
      <c r="Z79" s="327"/>
      <c r="AA79" s="981"/>
      <c r="AB79" s="330"/>
    </row>
    <row r="80" spans="1:28" ht="15.75">
      <c r="A80" s="163" t="s">
        <v>137</v>
      </c>
      <c r="B80" s="163"/>
      <c r="C80" s="156"/>
      <c r="D80" s="156"/>
      <c r="E80" s="614"/>
      <c r="F80" s="613"/>
      <c r="G80" s="615"/>
      <c r="H80" s="613"/>
      <c r="I80" s="614"/>
      <c r="J80" s="614"/>
      <c r="K80" s="614"/>
      <c r="L80" s="614"/>
      <c r="M80" s="615"/>
      <c r="N80" s="613"/>
      <c r="O80" s="594">
        <f t="shared" si="18"/>
        <v>0</v>
      </c>
      <c r="P80" s="784"/>
      <c r="Q80" s="598">
        <v>0</v>
      </c>
      <c r="R80" s="784"/>
      <c r="S80" s="598">
        <v>0</v>
      </c>
      <c r="T80" s="589"/>
      <c r="U80" s="594">
        <f t="shared" si="19"/>
        <v>0</v>
      </c>
      <c r="V80" s="146"/>
      <c r="W80" s="327"/>
      <c r="X80" s="327"/>
      <c r="Y80" s="327"/>
      <c r="Z80" s="327"/>
      <c r="AA80" s="981"/>
      <c r="AB80" s="330"/>
    </row>
    <row r="81" spans="1:28" ht="15.75">
      <c r="A81" s="163" t="s">
        <v>299</v>
      </c>
      <c r="B81" s="163"/>
      <c r="C81" s="156"/>
      <c r="D81" s="156"/>
      <c r="E81" s="614"/>
      <c r="F81" s="613"/>
      <c r="G81" s="615"/>
      <c r="H81" s="613"/>
      <c r="I81" s="614"/>
      <c r="J81" s="614"/>
      <c r="K81" s="614"/>
      <c r="L81" s="614"/>
      <c r="M81" s="615"/>
      <c r="N81" s="613"/>
      <c r="O81" s="594">
        <f t="shared" si="18"/>
        <v>1675</v>
      </c>
      <c r="P81" s="784"/>
      <c r="Q81" s="598">
        <v>3481</v>
      </c>
      <c r="R81" s="784"/>
      <c r="S81" s="598">
        <v>0</v>
      </c>
      <c r="T81" s="589"/>
      <c r="U81" s="594">
        <f t="shared" si="19"/>
        <v>5156</v>
      </c>
      <c r="V81" s="146"/>
      <c r="W81" s="327"/>
      <c r="X81" s="327"/>
      <c r="Y81" s="327"/>
      <c r="Z81" s="327"/>
      <c r="AA81" s="981"/>
      <c r="AB81" s="330"/>
    </row>
    <row r="82" spans="1:28" ht="15.75" hidden="1">
      <c r="A82" s="163" t="s">
        <v>1102</v>
      </c>
      <c r="B82" s="163"/>
      <c r="C82" s="731" t="s">
        <v>1282</v>
      </c>
      <c r="D82" s="156"/>
      <c r="E82" s="614"/>
      <c r="F82" s="613"/>
      <c r="G82" s="615"/>
      <c r="H82" s="613"/>
      <c r="I82" s="614"/>
      <c r="J82" s="614"/>
      <c r="K82" s="614"/>
      <c r="L82" s="614"/>
      <c r="M82" s="615"/>
      <c r="N82" s="613"/>
      <c r="O82" s="731" t="s">
        <v>1282</v>
      </c>
      <c r="P82" s="784"/>
      <c r="Q82" s="731" t="s">
        <v>1282</v>
      </c>
      <c r="R82" s="784"/>
      <c r="S82" s="731" t="s">
        <v>1282</v>
      </c>
      <c r="T82" s="589"/>
      <c r="U82" s="594">
        <f t="shared" si="19"/>
        <v>0</v>
      </c>
      <c r="V82" s="146"/>
      <c r="W82" s="327"/>
      <c r="X82" s="327"/>
      <c r="Y82" s="327"/>
      <c r="Z82" s="327"/>
      <c r="AA82" s="981"/>
      <c r="AB82" s="330"/>
    </row>
    <row r="83" spans="1:28" ht="15.75">
      <c r="A83" s="163" t="s">
        <v>300</v>
      </c>
      <c r="B83" s="163"/>
      <c r="C83" s="156"/>
      <c r="D83" s="156"/>
      <c r="E83" s="614"/>
      <c r="F83" s="613"/>
      <c r="G83" s="615"/>
      <c r="H83" s="613"/>
      <c r="I83" s="614"/>
      <c r="J83" s="614"/>
      <c r="K83" s="614"/>
      <c r="L83" s="614"/>
      <c r="M83" s="615"/>
      <c r="N83" s="613"/>
      <c r="O83" s="594">
        <f t="shared" ref="O83:O89" si="20">U22</f>
        <v>0</v>
      </c>
      <c r="P83" s="784"/>
      <c r="Q83" s="598">
        <v>0</v>
      </c>
      <c r="R83" s="784"/>
      <c r="S83" s="598">
        <v>0</v>
      </c>
      <c r="T83" s="589"/>
      <c r="U83" s="594">
        <f t="shared" si="19"/>
        <v>0</v>
      </c>
      <c r="V83" s="146"/>
      <c r="W83" s="327"/>
      <c r="X83" s="327"/>
      <c r="Y83" s="327"/>
      <c r="Z83" s="327"/>
      <c r="AA83" s="981"/>
      <c r="AB83" s="330"/>
    </row>
    <row r="84" spans="1:28" ht="15.75">
      <c r="A84" s="163" t="s">
        <v>301</v>
      </c>
      <c r="B84" s="163"/>
      <c r="C84" s="156"/>
      <c r="D84" s="156"/>
      <c r="E84" s="614"/>
      <c r="F84" s="613"/>
      <c r="G84" s="615"/>
      <c r="H84" s="613"/>
      <c r="I84" s="614"/>
      <c r="J84" s="614"/>
      <c r="K84" s="614"/>
      <c r="L84" s="614"/>
      <c r="M84" s="615"/>
      <c r="N84" s="613"/>
      <c r="O84" s="594">
        <f t="shared" si="20"/>
        <v>37</v>
      </c>
      <c r="P84" s="784"/>
      <c r="Q84" s="598">
        <v>10</v>
      </c>
      <c r="R84" s="784"/>
      <c r="S84" s="598">
        <v>0</v>
      </c>
      <c r="T84" s="589"/>
      <c r="U84" s="594">
        <f t="shared" si="19"/>
        <v>47</v>
      </c>
      <c r="V84" s="146"/>
      <c r="W84" s="327"/>
      <c r="X84" s="327"/>
      <c r="Y84" s="327"/>
      <c r="Z84" s="327"/>
      <c r="AA84" s="981"/>
      <c r="AB84" s="330"/>
    </row>
    <row r="85" spans="1:28" ht="15.75">
      <c r="A85" s="163" t="s">
        <v>1324</v>
      </c>
      <c r="B85" s="163"/>
      <c r="C85" s="156"/>
      <c r="D85" s="156"/>
      <c r="E85" s="614"/>
      <c r="F85" s="613"/>
      <c r="G85" s="615"/>
      <c r="H85" s="613"/>
      <c r="I85" s="614"/>
      <c r="J85" s="614"/>
      <c r="K85" s="614"/>
      <c r="L85" s="614"/>
      <c r="M85" s="615"/>
      <c r="N85" s="613"/>
      <c r="O85" s="594">
        <f t="shared" si="20"/>
        <v>33</v>
      </c>
      <c r="P85" s="784"/>
      <c r="Q85" s="598">
        <v>63</v>
      </c>
      <c r="R85" s="784"/>
      <c r="S85" s="598">
        <v>873</v>
      </c>
      <c r="T85" s="589"/>
      <c r="U85" s="594">
        <f t="shared" si="19"/>
        <v>969</v>
      </c>
      <c r="V85" s="146"/>
      <c r="W85" s="327"/>
      <c r="X85" s="327"/>
      <c r="Y85" s="327"/>
      <c r="Z85" s="327"/>
      <c r="AA85" s="981"/>
      <c r="AB85" s="330"/>
    </row>
    <row r="86" spans="1:28" ht="15.75">
      <c r="A86" s="163" t="s">
        <v>302</v>
      </c>
      <c r="B86" s="163"/>
      <c r="C86" s="156"/>
      <c r="D86" s="156"/>
      <c r="E86" s="614"/>
      <c r="F86" s="613"/>
      <c r="G86" s="615"/>
      <c r="H86" s="613"/>
      <c r="I86" s="614"/>
      <c r="J86" s="614"/>
      <c r="K86" s="614"/>
      <c r="L86" s="614"/>
      <c r="M86" s="615"/>
      <c r="N86" s="613"/>
      <c r="O86" s="594">
        <f t="shared" si="20"/>
        <v>0</v>
      </c>
      <c r="P86" s="784"/>
      <c r="Q86" s="598">
        <v>0</v>
      </c>
      <c r="R86" s="784"/>
      <c r="S86" s="598">
        <v>0</v>
      </c>
      <c r="T86" s="589"/>
      <c r="U86" s="594">
        <f t="shared" si="19"/>
        <v>0</v>
      </c>
      <c r="V86" s="146"/>
      <c r="W86" s="327"/>
      <c r="X86" s="327"/>
      <c r="Y86" s="327"/>
      <c r="Z86" s="327"/>
      <c r="AA86" s="981"/>
      <c r="AB86" s="330"/>
    </row>
    <row r="87" spans="1:28" ht="15.75">
      <c r="A87" s="163" t="s">
        <v>1544</v>
      </c>
      <c r="B87" s="163"/>
      <c r="C87" s="156"/>
      <c r="D87" s="156"/>
      <c r="E87" s="614"/>
      <c r="F87" s="613"/>
      <c r="G87" s="615"/>
      <c r="H87" s="613"/>
      <c r="I87" s="614"/>
      <c r="J87" s="614"/>
      <c r="K87" s="614"/>
      <c r="L87" s="614"/>
      <c r="M87" s="615"/>
      <c r="N87" s="613"/>
      <c r="O87" s="594">
        <f t="shared" si="20"/>
        <v>0</v>
      </c>
      <c r="P87" s="784"/>
      <c r="Q87" s="598">
        <v>0</v>
      </c>
      <c r="R87" s="784"/>
      <c r="S87" s="598">
        <v>250</v>
      </c>
      <c r="T87" s="589"/>
      <c r="U87" s="594">
        <f t="shared" si="19"/>
        <v>250</v>
      </c>
      <c r="V87" s="146"/>
      <c r="W87" s="327"/>
      <c r="X87" s="327"/>
      <c r="Y87" s="327"/>
      <c r="Z87" s="327"/>
      <c r="AA87" s="981"/>
      <c r="AB87" s="330"/>
    </row>
    <row r="88" spans="1:28" ht="15.75">
      <c r="A88" s="163" t="s">
        <v>1545</v>
      </c>
      <c r="B88" s="163"/>
      <c r="C88" s="156"/>
      <c r="D88" s="156"/>
      <c r="E88" s="614"/>
      <c r="F88" s="613"/>
      <c r="G88" s="615"/>
      <c r="H88" s="613"/>
      <c r="I88" s="614"/>
      <c r="J88" s="614"/>
      <c r="K88" s="614"/>
      <c r="L88" s="614"/>
      <c r="M88" s="615"/>
      <c r="N88" s="613"/>
      <c r="O88" s="594">
        <f t="shared" si="20"/>
        <v>0</v>
      </c>
      <c r="P88" s="784"/>
      <c r="Q88" s="598">
        <v>0</v>
      </c>
      <c r="R88" s="784"/>
      <c r="S88" s="598">
        <v>0</v>
      </c>
      <c r="T88" s="589"/>
      <c r="U88" s="594">
        <f t="shared" si="19"/>
        <v>0</v>
      </c>
      <c r="V88" s="146"/>
      <c r="W88" s="327"/>
      <c r="X88" s="327"/>
      <c r="Y88" s="327"/>
      <c r="Z88" s="327"/>
      <c r="AA88" s="981"/>
      <c r="AB88" s="330"/>
    </row>
    <row r="89" spans="1:28">
      <c r="A89" s="163" t="s">
        <v>115</v>
      </c>
      <c r="B89" s="163"/>
      <c r="C89" s="156"/>
      <c r="D89" s="156"/>
      <c r="E89" s="614"/>
      <c r="F89" s="613"/>
      <c r="G89" s="615"/>
      <c r="H89" s="613"/>
      <c r="I89" s="614"/>
      <c r="J89" s="614"/>
      <c r="K89" s="614"/>
      <c r="L89" s="614"/>
      <c r="M89" s="615"/>
      <c r="N89" s="613"/>
      <c r="O89" s="594">
        <f t="shared" si="20"/>
        <v>5112</v>
      </c>
      <c r="P89" s="613"/>
      <c r="Q89" s="598">
        <v>0</v>
      </c>
      <c r="R89" s="613"/>
      <c r="S89" s="598">
        <v>0</v>
      </c>
      <c r="T89" s="589"/>
      <c r="U89" s="594">
        <f t="shared" si="19"/>
        <v>5112</v>
      </c>
      <c r="V89" s="146"/>
      <c r="W89" s="327"/>
      <c r="X89" s="327"/>
      <c r="Y89" s="327"/>
      <c r="Z89" s="327"/>
      <c r="AA89" s="981"/>
      <c r="AB89" s="330"/>
    </row>
    <row r="90" spans="1:28" ht="15.75" thickBot="1">
      <c r="A90" s="164" t="s">
        <v>106</v>
      </c>
      <c r="B90" s="165"/>
      <c r="C90" s="594"/>
      <c r="D90" s="594"/>
      <c r="E90" s="594"/>
      <c r="F90" s="589"/>
      <c r="G90" s="589"/>
      <c r="H90" s="589"/>
      <c r="I90" s="594"/>
      <c r="J90" s="594"/>
      <c r="K90" s="594"/>
      <c r="L90" s="594"/>
      <c r="M90" s="589"/>
      <c r="N90" s="589"/>
      <c r="O90" s="597">
        <f>SUM(O74:O89)</f>
        <v>53082</v>
      </c>
      <c r="P90" s="589"/>
      <c r="Q90" s="597">
        <f>SUM(Q74:Q89)</f>
        <v>154711</v>
      </c>
      <c r="R90" s="589"/>
      <c r="S90" s="597">
        <f>SUM(S74:S89)</f>
        <v>3437</v>
      </c>
      <c r="T90" s="589"/>
      <c r="U90" s="597">
        <f>SUM(U74:U89)</f>
        <v>211230</v>
      </c>
      <c r="V90" s="146"/>
      <c r="W90" s="327"/>
      <c r="X90" s="327"/>
      <c r="Y90" s="327"/>
      <c r="Z90" s="327"/>
      <c r="AA90" s="981"/>
    </row>
    <row r="91" spans="1:28">
      <c r="A91" s="168"/>
      <c r="B91" s="168"/>
      <c r="C91" s="590"/>
      <c r="D91" s="590"/>
      <c r="E91" s="604"/>
      <c r="F91" s="604"/>
      <c r="G91" s="590"/>
      <c r="H91" s="590"/>
      <c r="I91" s="590"/>
      <c r="J91" s="604"/>
      <c r="K91" s="604"/>
      <c r="L91" s="604"/>
      <c r="M91" s="604"/>
      <c r="N91" s="604"/>
      <c r="O91" s="590"/>
      <c r="P91" s="590"/>
      <c r="Q91" s="590"/>
      <c r="R91" s="604"/>
      <c r="S91" s="590"/>
      <c r="T91" s="604"/>
      <c r="U91" s="590"/>
      <c r="V91" s="278"/>
      <c r="W91" s="146"/>
      <c r="X91" s="84"/>
      <c r="Y91" s="84"/>
      <c r="Z91" s="84"/>
      <c r="AA91" s="84"/>
    </row>
    <row r="92" spans="1:28">
      <c r="A92" s="303"/>
      <c r="B92" s="303"/>
      <c r="C92" s="616"/>
      <c r="D92" s="616"/>
      <c r="E92" s="617"/>
      <c r="F92" s="617"/>
      <c r="G92" s="617"/>
      <c r="H92" s="617"/>
      <c r="I92" s="617"/>
      <c r="J92" s="617"/>
      <c r="K92" s="617"/>
      <c r="L92" s="617"/>
      <c r="M92" s="617"/>
      <c r="N92" s="617"/>
      <c r="O92" s="617"/>
      <c r="P92" s="617"/>
      <c r="Q92" s="617"/>
      <c r="R92" s="617"/>
      <c r="S92" s="617"/>
      <c r="T92" s="617"/>
      <c r="U92" s="617"/>
      <c r="V92" s="227"/>
      <c r="X92" s="84"/>
      <c r="Y92" s="84"/>
      <c r="Z92" s="84"/>
      <c r="AA92" s="84"/>
    </row>
    <row r="93" spans="1:28">
      <c r="A93" s="303"/>
      <c r="B93" s="303"/>
      <c r="C93" s="590"/>
      <c r="D93" s="590"/>
      <c r="E93" s="590"/>
      <c r="F93" s="590"/>
      <c r="G93" s="590"/>
      <c r="H93" s="590"/>
      <c r="I93" s="590"/>
      <c r="J93" s="612"/>
      <c r="K93" s="612"/>
      <c r="L93" s="612"/>
      <c r="M93" s="590"/>
      <c r="N93" s="590"/>
      <c r="O93" s="590"/>
      <c r="P93" s="612"/>
      <c r="Q93" s="590"/>
      <c r="R93" s="612"/>
      <c r="S93" s="590"/>
      <c r="T93" s="616"/>
      <c r="U93" s="616"/>
      <c r="V93" s="84"/>
      <c r="X93" s="84"/>
      <c r="Y93" s="84"/>
      <c r="Z93" s="84"/>
      <c r="AA93" s="84"/>
    </row>
    <row r="94" spans="1:28">
      <c r="A94" s="303"/>
      <c r="B94" s="303"/>
      <c r="C94" s="616"/>
      <c r="D94" s="616"/>
      <c r="E94" s="616"/>
      <c r="F94" s="616"/>
      <c r="G94" s="616"/>
      <c r="H94" s="616"/>
      <c r="I94" s="616"/>
      <c r="J94" s="616"/>
      <c r="K94" s="616"/>
      <c r="L94" s="616"/>
      <c r="M94" s="616"/>
      <c r="N94" s="616"/>
      <c r="O94" s="616"/>
      <c r="P94" s="616"/>
      <c r="Q94" s="616"/>
      <c r="R94" s="616"/>
      <c r="S94" s="616"/>
      <c r="T94" s="612"/>
      <c r="U94" s="612"/>
      <c r="V94" s="84"/>
      <c r="X94" s="84"/>
      <c r="Y94" s="84"/>
      <c r="Z94" s="84"/>
      <c r="AA94" s="84"/>
    </row>
    <row r="95" spans="1:28">
      <c r="A95" s="303"/>
      <c r="B95" s="303"/>
      <c r="C95" s="616"/>
      <c r="D95" s="616"/>
      <c r="E95" s="616"/>
      <c r="F95" s="616"/>
      <c r="G95" s="616"/>
      <c r="H95" s="616"/>
      <c r="I95" s="616"/>
      <c r="J95" s="616"/>
      <c r="K95" s="616"/>
      <c r="L95" s="616"/>
      <c r="M95" s="616"/>
      <c r="N95" s="616"/>
      <c r="O95" s="616"/>
      <c r="P95" s="616"/>
      <c r="Q95" s="616"/>
      <c r="R95" s="616"/>
      <c r="S95" s="616"/>
      <c r="T95" s="612"/>
      <c r="U95" s="612"/>
      <c r="V95" s="84"/>
      <c r="X95" s="84"/>
      <c r="Y95" s="84"/>
      <c r="Z95" s="84"/>
      <c r="AA95" s="84"/>
    </row>
    <row r="96" spans="1:28">
      <c r="A96" s="303"/>
      <c r="B96" s="303"/>
      <c r="C96" s="612"/>
      <c r="D96" s="612"/>
      <c r="E96" s="612"/>
      <c r="F96" s="612"/>
      <c r="G96" s="612"/>
      <c r="H96" s="612"/>
      <c r="I96" s="612"/>
      <c r="J96" s="612"/>
      <c r="K96" s="612"/>
      <c r="L96" s="612"/>
      <c r="M96" s="612"/>
      <c r="N96" s="612"/>
      <c r="O96" s="612"/>
      <c r="P96" s="612"/>
      <c r="Q96" s="612"/>
      <c r="R96" s="612"/>
      <c r="S96" s="612"/>
      <c r="T96" s="612"/>
      <c r="U96" s="612"/>
      <c r="V96" s="84"/>
      <c r="X96" s="84"/>
      <c r="Y96" s="84"/>
      <c r="Z96" s="84"/>
      <c r="AA96" s="84"/>
    </row>
    <row r="97" spans="1:27">
      <c r="A97" s="303"/>
      <c r="B97" s="303"/>
      <c r="C97" s="612"/>
      <c r="D97" s="612"/>
      <c r="E97" s="612"/>
      <c r="F97" s="612"/>
      <c r="G97" s="612"/>
      <c r="H97" s="612"/>
      <c r="I97" s="612"/>
      <c r="J97" s="612"/>
      <c r="K97" s="612"/>
      <c r="L97" s="612"/>
      <c r="M97" s="612"/>
      <c r="N97" s="612"/>
      <c r="O97" s="612"/>
      <c r="P97" s="612"/>
      <c r="Q97" s="612"/>
      <c r="R97" s="612"/>
      <c r="S97" s="612"/>
      <c r="T97" s="612"/>
      <c r="U97" s="612"/>
      <c r="V97" s="84"/>
      <c r="X97" s="84"/>
      <c r="Y97" s="84"/>
      <c r="Z97" s="84"/>
      <c r="AA97" s="84"/>
    </row>
    <row r="98" spans="1:27">
      <c r="A98" s="303"/>
      <c r="B98" s="303"/>
      <c r="C98" s="612"/>
      <c r="D98" s="612"/>
      <c r="E98" s="612"/>
      <c r="F98" s="612"/>
      <c r="G98" s="612"/>
      <c r="H98" s="612"/>
      <c r="I98" s="612"/>
      <c r="J98" s="612"/>
      <c r="K98" s="612"/>
      <c r="L98" s="612"/>
      <c r="M98" s="612"/>
      <c r="N98" s="612"/>
      <c r="O98" s="612"/>
      <c r="P98" s="612"/>
      <c r="Q98" s="612"/>
      <c r="R98" s="612"/>
      <c r="S98" s="612"/>
      <c r="T98" s="616"/>
      <c r="U98" s="616"/>
      <c r="V98" s="84"/>
      <c r="X98" s="84"/>
      <c r="Y98" s="84"/>
      <c r="Z98" s="84"/>
      <c r="AA98" s="84"/>
    </row>
    <row r="99" spans="1:27">
      <c r="A99" s="228"/>
      <c r="B99" s="228"/>
      <c r="C99" s="612"/>
      <c r="D99" s="612"/>
      <c r="E99" s="612"/>
      <c r="F99" s="612"/>
      <c r="G99" s="612"/>
      <c r="H99" s="612"/>
      <c r="I99" s="612"/>
      <c r="J99" s="612"/>
      <c r="K99" s="612"/>
      <c r="L99" s="612"/>
      <c r="M99" s="612"/>
      <c r="N99" s="612"/>
      <c r="O99" s="612"/>
      <c r="P99" s="612"/>
      <c r="Q99" s="612"/>
      <c r="R99" s="612"/>
      <c r="S99" s="612"/>
      <c r="T99" s="616"/>
      <c r="U99" s="616"/>
      <c r="V99" s="84"/>
      <c r="X99" s="84"/>
      <c r="Y99" s="84"/>
      <c r="Z99" s="84"/>
      <c r="AA99" s="84"/>
    </row>
    <row r="100" spans="1:27">
      <c r="A100" s="228"/>
      <c r="B100" s="228"/>
      <c r="C100" s="546"/>
      <c r="D100" s="546"/>
      <c r="E100" s="546"/>
      <c r="F100" s="546"/>
      <c r="G100" s="546"/>
      <c r="H100" s="546"/>
      <c r="I100" s="546"/>
      <c r="J100" s="546"/>
      <c r="K100" s="546"/>
      <c r="L100" s="546"/>
      <c r="M100" s="546"/>
      <c r="N100" s="546"/>
      <c r="O100" s="546"/>
      <c r="P100" s="546"/>
      <c r="Q100" s="546"/>
      <c r="R100" s="546"/>
      <c r="S100" s="546"/>
      <c r="T100" s="546"/>
      <c r="U100" s="546"/>
      <c r="V100" s="84"/>
      <c r="X100" s="84"/>
      <c r="Y100" s="84"/>
      <c r="Z100" s="84"/>
      <c r="AA100" s="84"/>
    </row>
    <row r="101" spans="1:27">
      <c r="A101" s="228"/>
      <c r="B101" s="228"/>
      <c r="C101" s="546"/>
      <c r="D101" s="546"/>
      <c r="E101" s="546"/>
      <c r="F101" s="546"/>
      <c r="G101" s="546"/>
      <c r="H101" s="546"/>
      <c r="I101" s="546"/>
      <c r="J101" s="546"/>
      <c r="K101" s="546"/>
      <c r="L101" s="546"/>
      <c r="M101" s="546"/>
      <c r="N101" s="546"/>
      <c r="O101" s="546"/>
      <c r="P101" s="546"/>
      <c r="Q101" s="546"/>
      <c r="R101" s="546"/>
      <c r="S101" s="546"/>
      <c r="T101" s="546"/>
      <c r="U101" s="546"/>
      <c r="V101" s="84"/>
      <c r="X101" s="84"/>
      <c r="Y101" s="84"/>
      <c r="Z101" s="84"/>
      <c r="AA101" s="84"/>
    </row>
    <row r="102" spans="1:27">
      <c r="A102" s="228"/>
      <c r="B102" s="228"/>
      <c r="C102" s="546"/>
      <c r="D102" s="546"/>
      <c r="E102" s="546"/>
      <c r="F102" s="546"/>
      <c r="G102" s="546"/>
      <c r="H102" s="546"/>
      <c r="I102" s="546"/>
      <c r="J102" s="546"/>
      <c r="K102" s="546"/>
      <c r="L102" s="546"/>
      <c r="M102" s="546"/>
      <c r="N102" s="546"/>
      <c r="O102" s="546"/>
      <c r="P102" s="546"/>
      <c r="Q102" s="546"/>
      <c r="R102" s="546"/>
      <c r="S102" s="546"/>
      <c r="T102" s="546"/>
      <c r="U102" s="546"/>
      <c r="V102" s="84"/>
      <c r="X102" s="84"/>
      <c r="Y102" s="84"/>
      <c r="Z102" s="84"/>
      <c r="AA102" s="84"/>
    </row>
    <row r="103" spans="1:27">
      <c r="A103" s="228"/>
      <c r="B103" s="228"/>
      <c r="C103" s="546"/>
      <c r="D103" s="546"/>
      <c r="E103" s="546"/>
      <c r="F103" s="546"/>
      <c r="G103" s="546"/>
      <c r="H103" s="546"/>
      <c r="I103" s="546"/>
      <c r="J103" s="546"/>
      <c r="K103" s="546"/>
      <c r="L103" s="546"/>
      <c r="M103" s="546"/>
      <c r="N103" s="546"/>
      <c r="O103" s="546"/>
      <c r="P103" s="546"/>
      <c r="Q103" s="546"/>
      <c r="R103" s="546"/>
      <c r="S103" s="546"/>
      <c r="T103" s="546"/>
      <c r="U103" s="546"/>
      <c r="V103" s="84"/>
      <c r="X103" s="84"/>
      <c r="Y103" s="84"/>
      <c r="Z103" s="84"/>
      <c r="AA103" s="84"/>
    </row>
    <row r="104" spans="1:27">
      <c r="A104" s="228"/>
      <c r="B104" s="228"/>
      <c r="C104" s="546"/>
      <c r="D104" s="546"/>
      <c r="E104" s="546"/>
      <c r="F104" s="546"/>
      <c r="G104" s="546"/>
      <c r="H104" s="546"/>
      <c r="I104" s="546"/>
      <c r="J104" s="546"/>
      <c r="K104" s="546"/>
      <c r="L104" s="546"/>
      <c r="M104" s="546"/>
      <c r="N104" s="546"/>
      <c r="O104" s="546"/>
      <c r="P104" s="546"/>
      <c r="Q104" s="546"/>
      <c r="R104" s="546"/>
      <c r="S104" s="546"/>
      <c r="T104" s="546"/>
      <c r="U104" s="546"/>
      <c r="V104" s="84"/>
      <c r="X104" s="84"/>
      <c r="Y104" s="84"/>
      <c r="Z104" s="84"/>
      <c r="AA104" s="84"/>
    </row>
    <row r="105" spans="1:27">
      <c r="A105" s="228"/>
      <c r="B105" s="228"/>
      <c r="C105" s="546"/>
      <c r="D105" s="546"/>
      <c r="E105" s="546"/>
      <c r="F105" s="546"/>
      <c r="G105" s="546"/>
      <c r="H105" s="546"/>
      <c r="I105" s="546"/>
      <c r="J105" s="546"/>
      <c r="K105" s="546"/>
      <c r="L105" s="546"/>
      <c r="M105" s="546"/>
      <c r="N105" s="546"/>
      <c r="O105" s="546"/>
      <c r="P105" s="546"/>
      <c r="Q105" s="546"/>
      <c r="R105" s="546"/>
      <c r="S105" s="546"/>
      <c r="T105" s="546"/>
      <c r="U105" s="546"/>
      <c r="V105" s="84"/>
    </row>
    <row r="106" spans="1:27">
      <c r="A106" s="228"/>
      <c r="B106" s="228"/>
      <c r="C106" s="546"/>
      <c r="D106" s="546"/>
      <c r="E106" s="546"/>
      <c r="F106" s="546"/>
      <c r="G106" s="546"/>
      <c r="H106" s="546"/>
      <c r="I106" s="546"/>
      <c r="J106" s="546"/>
      <c r="K106" s="546"/>
      <c r="L106" s="546"/>
      <c r="M106" s="546"/>
      <c r="N106" s="546"/>
      <c r="O106" s="546"/>
      <c r="P106" s="546"/>
      <c r="Q106" s="546"/>
      <c r="R106" s="546"/>
      <c r="S106" s="546"/>
      <c r="T106" s="546"/>
      <c r="U106" s="546"/>
      <c r="V106" s="84"/>
    </row>
    <row r="107" spans="1:27">
      <c r="A107" s="228"/>
      <c r="B107" s="228"/>
      <c r="C107" s="546"/>
      <c r="D107" s="546"/>
      <c r="E107" s="546"/>
      <c r="F107" s="546"/>
      <c r="G107" s="546"/>
      <c r="H107" s="546"/>
      <c r="I107" s="546"/>
      <c r="J107" s="546"/>
      <c r="K107" s="546"/>
      <c r="L107" s="546"/>
      <c r="M107" s="546"/>
      <c r="N107" s="546"/>
      <c r="O107" s="546"/>
      <c r="P107" s="546"/>
      <c r="Q107" s="546"/>
      <c r="R107" s="546"/>
      <c r="S107" s="546"/>
      <c r="T107" s="546"/>
      <c r="U107" s="546"/>
      <c r="V107" s="84"/>
    </row>
    <row r="108" spans="1:27">
      <c r="A108" s="228"/>
      <c r="B108" s="228"/>
      <c r="C108" s="546"/>
      <c r="D108" s="546"/>
      <c r="E108" s="546"/>
      <c r="F108" s="546"/>
      <c r="G108" s="546"/>
      <c r="H108" s="546"/>
      <c r="I108" s="546"/>
      <c r="J108" s="546"/>
      <c r="K108" s="546"/>
      <c r="L108" s="546"/>
      <c r="M108" s="546"/>
      <c r="N108" s="546"/>
      <c r="O108" s="546"/>
      <c r="P108" s="546"/>
      <c r="Q108" s="546"/>
      <c r="R108" s="546"/>
      <c r="S108" s="546"/>
      <c r="T108" s="546"/>
      <c r="U108" s="546"/>
      <c r="V108" s="84"/>
    </row>
    <row r="109" spans="1:27">
      <c r="A109" s="228"/>
      <c r="B109" s="228"/>
      <c r="C109" s="546"/>
      <c r="D109" s="546"/>
      <c r="E109" s="546"/>
      <c r="F109" s="546"/>
      <c r="G109" s="546"/>
      <c r="H109" s="546"/>
      <c r="I109" s="546"/>
      <c r="J109" s="546"/>
      <c r="K109" s="546"/>
      <c r="L109" s="546"/>
      <c r="M109" s="546"/>
      <c r="N109" s="546"/>
      <c r="O109" s="546"/>
      <c r="P109" s="546"/>
      <c r="Q109" s="546"/>
      <c r="R109" s="546"/>
      <c r="S109" s="546"/>
      <c r="T109" s="546"/>
      <c r="U109" s="546"/>
      <c r="V109" s="84"/>
    </row>
    <row r="110" spans="1:27">
      <c r="A110" s="228"/>
      <c r="B110" s="228"/>
      <c r="C110" s="546"/>
      <c r="D110" s="546"/>
      <c r="E110" s="546"/>
      <c r="F110" s="546"/>
      <c r="G110" s="546"/>
      <c r="H110" s="546"/>
      <c r="I110" s="546"/>
      <c r="J110" s="546"/>
      <c r="K110" s="546"/>
      <c r="L110" s="546"/>
      <c r="M110" s="546"/>
      <c r="N110" s="546"/>
      <c r="O110" s="546"/>
      <c r="P110" s="546"/>
      <c r="Q110" s="546"/>
      <c r="R110" s="546"/>
      <c r="S110" s="546"/>
      <c r="T110" s="546"/>
      <c r="U110" s="546"/>
      <c r="V110" s="84"/>
    </row>
    <row r="111" spans="1:27">
      <c r="A111" s="228"/>
      <c r="B111" s="228"/>
      <c r="C111" s="546"/>
      <c r="D111" s="546"/>
      <c r="E111" s="546"/>
      <c r="F111" s="546"/>
      <c r="G111" s="546"/>
      <c r="H111" s="546"/>
      <c r="I111" s="546"/>
      <c r="J111" s="546"/>
      <c r="K111" s="546"/>
      <c r="L111" s="546"/>
      <c r="M111" s="546"/>
      <c r="N111" s="546"/>
      <c r="O111" s="546"/>
      <c r="P111" s="546"/>
      <c r="Q111" s="546"/>
      <c r="R111" s="546"/>
      <c r="S111" s="546"/>
      <c r="T111" s="546"/>
      <c r="U111" s="546"/>
      <c r="V111" s="84"/>
    </row>
    <row r="112" spans="1:27">
      <c r="A112" s="228"/>
      <c r="B112" s="228"/>
      <c r="C112" s="546"/>
      <c r="D112" s="546"/>
      <c r="E112" s="546"/>
      <c r="F112" s="546"/>
      <c r="G112" s="546"/>
      <c r="H112" s="546"/>
      <c r="I112" s="546"/>
      <c r="J112" s="546"/>
      <c r="K112" s="546"/>
      <c r="L112" s="546"/>
      <c r="M112" s="546"/>
      <c r="N112" s="546"/>
      <c r="O112" s="546"/>
      <c r="P112" s="546"/>
      <c r="Q112" s="546"/>
      <c r="R112" s="546"/>
      <c r="S112" s="546"/>
      <c r="T112" s="546"/>
      <c r="U112" s="546"/>
      <c r="V112" s="84"/>
    </row>
    <row r="113" spans="1:22">
      <c r="A113" s="228"/>
      <c r="B113" s="228"/>
      <c r="C113" s="546"/>
      <c r="D113" s="546"/>
      <c r="E113" s="546"/>
      <c r="F113" s="546"/>
      <c r="G113" s="546"/>
      <c r="H113" s="546"/>
      <c r="I113" s="546"/>
      <c r="J113" s="546"/>
      <c r="K113" s="546"/>
      <c r="L113" s="546"/>
      <c r="M113" s="546"/>
      <c r="N113" s="546"/>
      <c r="O113" s="546"/>
      <c r="P113" s="546"/>
      <c r="Q113" s="546"/>
      <c r="R113" s="546"/>
      <c r="S113" s="546"/>
      <c r="T113" s="546"/>
      <c r="U113" s="546"/>
      <c r="V113" s="84"/>
    </row>
    <row r="114" spans="1:22">
      <c r="A114" s="228"/>
      <c r="B114" s="228"/>
      <c r="C114" s="546"/>
      <c r="D114" s="546"/>
      <c r="E114" s="546"/>
      <c r="F114" s="546"/>
      <c r="G114" s="546"/>
      <c r="H114" s="546"/>
      <c r="I114" s="546"/>
      <c r="J114" s="546"/>
      <c r="K114" s="546"/>
      <c r="L114" s="546"/>
      <c r="M114" s="546"/>
      <c r="N114" s="546"/>
      <c r="O114" s="546"/>
      <c r="P114" s="546"/>
      <c r="Q114" s="546"/>
      <c r="R114" s="546"/>
      <c r="S114" s="546"/>
      <c r="T114" s="546"/>
      <c r="U114" s="546"/>
      <c r="V114" s="84"/>
    </row>
    <row r="115" spans="1:22">
      <c r="A115" s="228"/>
      <c r="B115" s="228"/>
      <c r="C115" s="546"/>
      <c r="D115" s="546"/>
      <c r="E115" s="546"/>
      <c r="F115" s="546"/>
      <c r="G115" s="546"/>
      <c r="H115" s="546"/>
      <c r="I115" s="546"/>
      <c r="J115" s="546"/>
      <c r="K115" s="546"/>
      <c r="L115" s="546"/>
      <c r="M115" s="546"/>
      <c r="N115" s="546"/>
      <c r="O115" s="546"/>
      <c r="P115" s="546"/>
      <c r="Q115" s="546"/>
      <c r="R115" s="546"/>
      <c r="S115" s="546"/>
      <c r="T115" s="546"/>
      <c r="U115" s="546"/>
      <c r="V115" s="84"/>
    </row>
    <row r="116" spans="1:22">
      <c r="A116" s="84"/>
      <c r="B116" s="84"/>
      <c r="C116" s="507"/>
      <c r="D116" s="507"/>
      <c r="E116" s="507"/>
      <c r="F116" s="507"/>
      <c r="G116" s="507"/>
      <c r="H116" s="507"/>
      <c r="I116" s="507"/>
      <c r="J116" s="507"/>
      <c r="K116" s="507"/>
      <c r="L116" s="507"/>
      <c r="M116" s="507"/>
      <c r="N116" s="507"/>
      <c r="O116" s="507"/>
      <c r="P116" s="507"/>
      <c r="Q116" s="507"/>
      <c r="R116" s="507"/>
      <c r="S116" s="507"/>
      <c r="T116" s="507"/>
      <c r="U116" s="507"/>
      <c r="V116" s="84"/>
    </row>
  </sheetData>
  <sheetProtection algorithmName="SHA-512" hashValue="VPkPgzPhWocZ29jH7doqsCATkeHng0ozQeU5byPlB/dgiWiDUHdIw1o0L+grHYYrOZs5Yt/nYfz8M3iJKJLSMQ==" saltValue="CSqoKfdNeVNSPTpoVADc1g==" spinCount="100000" sheet="1" formatCells="0" formatRows="0"/>
  <customSheetViews>
    <customSheetView guid="{7FD99AA4-5903-494A-9F09-AEC84FBFFB84}" fitToPage="1">
      <selection activeCell="J51" sqref="A1:J51"/>
      <pageMargins left="0.70866141732283472" right="0.70866141732283472" top="0.74803149606299213" bottom="0.74803149606299213" header="0.31496062992125984" footer="0.31496062992125984"/>
      <pageSetup paperSize="9" scale="63" orientation="portrait" r:id="rId1"/>
      <headerFooter>
        <oddFooter>&amp;C&amp;A</oddFooter>
      </headerFooter>
    </customSheetView>
    <customSheetView guid="{44A2B057-7D30-4594-817B-0DBCD9A92E4A}" fitToPage="1">
      <selection activeCell="J51" sqref="A1:J51"/>
      <pageMargins left="0.70866141732283472" right="0.70866141732283472" top="0.74803149606299213" bottom="0.74803149606299213" header="0.31496062992125984" footer="0.31496062992125984"/>
      <pageSetup paperSize="9" scale="63" orientation="portrait" r:id="rId2"/>
      <headerFooter>
        <oddFooter>&amp;C&amp;A</oddFooter>
      </headerFooter>
    </customSheetView>
  </customSheetViews>
  <mergeCells count="10">
    <mergeCell ref="Q5:Q11"/>
    <mergeCell ref="S5:S11"/>
    <mergeCell ref="U5:U11"/>
    <mergeCell ref="C5:C11"/>
    <mergeCell ref="E5:E11"/>
    <mergeCell ref="G5:G11"/>
    <mergeCell ref="I5:I11"/>
    <mergeCell ref="M5:M11"/>
    <mergeCell ref="O5:O11"/>
    <mergeCell ref="K5:K11"/>
  </mergeCells>
  <pageMargins left="0.70866141732283472" right="0.70866141732283472" top="0.74803149606299213" bottom="0.74803149606299213" header="0.31496062992125984" footer="0.31496062992125984"/>
  <pageSetup paperSize="9" scale="46" orientation="portrait" r:id="rId3"/>
  <headerFooter>
    <oddFooter>&amp;C&amp;A</oddFooter>
  </headerFooter>
  <drawing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AA89"/>
  <sheetViews>
    <sheetView topLeftCell="A34" workbookViewId="0">
      <selection activeCell="U53" sqref="U53"/>
    </sheetView>
  </sheetViews>
  <sheetFormatPr defaultRowHeight="15"/>
  <cols>
    <col min="1" max="1" width="1.109375" customWidth="1"/>
    <col min="2" max="2" width="28.5546875" customWidth="1"/>
    <col min="3" max="3" width="8.77734375" style="554" customWidth="1"/>
    <col min="4" max="4" width="0.77734375" style="554" customWidth="1"/>
    <col min="5" max="5" width="8.77734375" style="554" customWidth="1"/>
    <col min="6" max="6" width="0.77734375" style="554" customWidth="1"/>
    <col min="7" max="7" width="8.77734375" style="554" customWidth="1"/>
    <col min="8" max="8" width="0.77734375" style="554" customWidth="1"/>
    <col min="9" max="9" width="8.77734375" style="554" customWidth="1"/>
    <col min="10" max="10" width="0.77734375" style="554" customWidth="1"/>
    <col min="11" max="11" width="8.77734375" style="554" hidden="1" customWidth="1"/>
    <col min="12" max="12" width="0.77734375" style="554" hidden="1" customWidth="1"/>
    <col min="13" max="13" width="8.77734375" style="554" customWidth="1"/>
    <col min="14" max="14" width="0.77734375" style="554" customWidth="1"/>
    <col min="15" max="15" width="8.77734375" style="554" customWidth="1"/>
    <col min="16" max="16" width="0.77734375" style="554" customWidth="1"/>
    <col min="17" max="17" width="8.77734375" style="554" customWidth="1"/>
    <col min="18" max="18" width="0.77734375" style="554" customWidth="1"/>
    <col min="19" max="19" width="8.77734375" style="554" customWidth="1"/>
    <col min="20" max="20" width="0.77734375" style="554" customWidth="1"/>
    <col min="21" max="21" width="8.77734375" style="554"/>
  </cols>
  <sheetData>
    <row r="1" spans="1:27" ht="15.75">
      <c r="A1" s="10" t="str">
        <f>+'1'!A1</f>
        <v>SWANSEA BAY UNIVERSITY HEALTH BOARD ANNUAL ACCOUNTS 2023-24</v>
      </c>
      <c r="B1" s="10"/>
      <c r="C1" s="534"/>
      <c r="D1" s="534"/>
      <c r="E1" s="534"/>
      <c r="F1" s="534"/>
      <c r="G1" s="534"/>
      <c r="H1" s="534"/>
      <c r="I1" s="534"/>
      <c r="J1" s="534"/>
      <c r="K1" s="534"/>
      <c r="L1" s="618"/>
      <c r="M1" s="534"/>
      <c r="N1" s="534"/>
      <c r="O1" s="534"/>
      <c r="P1" s="534"/>
      <c r="Q1" s="534"/>
      <c r="R1" s="534"/>
      <c r="S1" s="534"/>
      <c r="T1" s="534"/>
      <c r="U1" s="534"/>
      <c r="X1" s="84"/>
      <c r="Y1" s="84"/>
      <c r="Z1" s="84"/>
      <c r="AA1" s="84"/>
    </row>
    <row r="2" spans="1:27">
      <c r="A2" s="155"/>
      <c r="B2" s="691"/>
      <c r="C2" s="155"/>
      <c r="D2" s="155"/>
      <c r="E2" s="155"/>
      <c r="F2" s="155"/>
      <c r="G2" s="156"/>
      <c r="H2" s="156"/>
      <c r="I2" s="156"/>
      <c r="J2" s="156"/>
      <c r="K2" s="156"/>
      <c r="L2" s="156"/>
      <c r="M2" s="156"/>
      <c r="N2" s="157"/>
      <c r="O2" s="155"/>
      <c r="P2" s="155"/>
      <c r="Q2" s="156"/>
      <c r="R2" s="156"/>
      <c r="S2" s="156"/>
      <c r="T2" s="156"/>
      <c r="U2" s="156"/>
      <c r="X2" s="84"/>
      <c r="Y2" s="84"/>
      <c r="Z2" s="84"/>
      <c r="AA2" s="84"/>
    </row>
    <row r="3" spans="1:27">
      <c r="A3" s="156"/>
      <c r="B3" s="156"/>
      <c r="C3" s="156"/>
      <c r="D3" s="156"/>
      <c r="E3" s="156"/>
      <c r="F3" s="156"/>
      <c r="G3" s="156"/>
      <c r="H3" s="156"/>
      <c r="I3" s="156"/>
      <c r="J3" s="156"/>
      <c r="K3" s="156"/>
      <c r="L3" s="156"/>
      <c r="M3" s="156"/>
      <c r="N3" s="158"/>
      <c r="O3" s="156"/>
      <c r="P3" s="156"/>
      <c r="Q3" s="156"/>
      <c r="R3" s="156"/>
      <c r="S3" s="156"/>
      <c r="T3" s="156"/>
      <c r="U3" s="156"/>
      <c r="X3" s="84"/>
      <c r="Y3" s="84"/>
      <c r="Z3" s="84"/>
      <c r="AA3" s="84"/>
    </row>
    <row r="4" spans="1:27" ht="15.75">
      <c r="A4" s="159" t="s">
        <v>581</v>
      </c>
      <c r="B4" s="159"/>
      <c r="C4" s="619"/>
      <c r="D4" s="619"/>
      <c r="E4" s="619"/>
      <c r="F4" s="619"/>
      <c r="G4" s="619"/>
      <c r="H4" s="619"/>
      <c r="I4" s="619"/>
      <c r="J4" s="619"/>
      <c r="K4" s="619"/>
      <c r="L4" s="619"/>
      <c r="M4" s="619"/>
      <c r="N4" s="619"/>
      <c r="O4" s="619"/>
      <c r="P4" s="619"/>
      <c r="Q4" s="619"/>
      <c r="R4" s="619"/>
      <c r="S4" s="619"/>
      <c r="T4" s="619"/>
      <c r="U4" s="619"/>
      <c r="X4" s="84"/>
      <c r="Y4" s="84"/>
      <c r="Z4" s="84"/>
      <c r="AA4" s="84"/>
    </row>
    <row r="5" spans="1:27">
      <c r="A5" s="160"/>
      <c r="B5" s="160"/>
      <c r="C5" s="1253" t="s">
        <v>1443</v>
      </c>
      <c r="D5" s="583"/>
      <c r="E5" s="1253" t="s">
        <v>412</v>
      </c>
      <c r="F5" s="583"/>
      <c r="G5" s="1253" t="s">
        <v>413</v>
      </c>
      <c r="H5" s="584"/>
      <c r="I5" s="1253" t="s">
        <v>304</v>
      </c>
      <c r="J5" s="716"/>
      <c r="K5" s="1253" t="s">
        <v>1133</v>
      </c>
      <c r="L5" s="584"/>
      <c r="M5" s="1253" t="s">
        <v>414</v>
      </c>
      <c r="N5" s="583"/>
      <c r="O5" s="1253" t="s">
        <v>305</v>
      </c>
      <c r="P5" s="583"/>
      <c r="Q5" s="1253" t="s">
        <v>306</v>
      </c>
      <c r="R5" s="583"/>
      <c r="S5" s="1253" t="s">
        <v>307</v>
      </c>
      <c r="T5" s="583"/>
      <c r="U5" s="1253" t="s">
        <v>1431</v>
      </c>
      <c r="X5" s="84"/>
      <c r="Y5" s="84"/>
      <c r="Z5" s="84"/>
      <c r="AA5" s="84"/>
    </row>
    <row r="6" spans="1:27" ht="15.75">
      <c r="A6" s="159"/>
      <c r="B6" s="159"/>
      <c r="C6" s="1253"/>
      <c r="D6" s="583"/>
      <c r="E6" s="1253"/>
      <c r="F6" s="583"/>
      <c r="G6" s="1253"/>
      <c r="H6" s="586"/>
      <c r="I6" s="1253"/>
      <c r="J6" s="716"/>
      <c r="K6" s="1253"/>
      <c r="L6" s="586"/>
      <c r="M6" s="1253"/>
      <c r="N6" s="583"/>
      <c r="O6" s="1253"/>
      <c r="P6" s="583"/>
      <c r="Q6" s="1253"/>
      <c r="R6" s="584"/>
      <c r="S6" s="1253"/>
      <c r="T6" s="583"/>
      <c r="U6" s="1253"/>
      <c r="X6" s="84"/>
      <c r="Y6" s="84"/>
      <c r="Z6" s="84"/>
      <c r="AA6" s="84"/>
    </row>
    <row r="7" spans="1:27">
      <c r="A7" s="161"/>
      <c r="B7" s="161"/>
      <c r="C7" s="1253"/>
      <c r="D7" s="584"/>
      <c r="E7" s="1253"/>
      <c r="F7" s="584"/>
      <c r="G7" s="1253"/>
      <c r="H7" s="584"/>
      <c r="I7" s="1253"/>
      <c r="J7" s="716"/>
      <c r="K7" s="1253"/>
      <c r="L7" s="584"/>
      <c r="M7" s="1253"/>
      <c r="N7" s="583"/>
      <c r="O7" s="1253"/>
      <c r="P7" s="584"/>
      <c r="Q7" s="1253"/>
      <c r="R7" s="584"/>
      <c r="S7" s="1253"/>
      <c r="T7" s="584"/>
      <c r="U7" s="1253"/>
      <c r="X7" s="84"/>
      <c r="Y7" s="84"/>
      <c r="Z7" s="84"/>
      <c r="AA7" s="84"/>
    </row>
    <row r="8" spans="1:27">
      <c r="A8" s="161"/>
      <c r="B8" s="161"/>
      <c r="C8" s="1253"/>
      <c r="D8" s="584"/>
      <c r="E8" s="1253"/>
      <c r="F8" s="584"/>
      <c r="G8" s="1253"/>
      <c r="H8" s="584"/>
      <c r="I8" s="1253"/>
      <c r="J8" s="716"/>
      <c r="K8" s="1253"/>
      <c r="L8" s="584"/>
      <c r="M8" s="1253"/>
      <c r="N8" s="584"/>
      <c r="O8" s="1253"/>
      <c r="P8" s="584"/>
      <c r="Q8" s="1253"/>
      <c r="R8" s="586"/>
      <c r="S8" s="1253"/>
      <c r="T8" s="583"/>
      <c r="U8" s="1253"/>
      <c r="X8" s="84"/>
      <c r="Y8" s="84"/>
      <c r="Z8" s="84"/>
      <c r="AA8" s="84"/>
    </row>
    <row r="9" spans="1:27">
      <c r="A9" s="161"/>
      <c r="B9" s="161"/>
      <c r="C9" s="1253"/>
      <c r="D9" s="584"/>
      <c r="E9" s="1253"/>
      <c r="F9" s="584"/>
      <c r="G9" s="1253"/>
      <c r="H9" s="584"/>
      <c r="I9" s="1253"/>
      <c r="J9" s="716"/>
      <c r="K9" s="1253"/>
      <c r="L9" s="584"/>
      <c r="M9" s="1253"/>
      <c r="N9" s="584"/>
      <c r="O9" s="1253"/>
      <c r="P9" s="584"/>
      <c r="Q9" s="1253"/>
      <c r="R9" s="584"/>
      <c r="S9" s="1253"/>
      <c r="T9" s="584"/>
      <c r="U9" s="1253"/>
      <c r="X9" s="84"/>
      <c r="Y9" s="84"/>
      <c r="Z9" s="84"/>
      <c r="AA9" s="84"/>
    </row>
    <row r="10" spans="1:27">
      <c r="A10" s="160"/>
      <c r="B10" s="160"/>
      <c r="C10" s="1253"/>
      <c r="D10" s="587"/>
      <c r="E10" s="1253"/>
      <c r="F10" s="587"/>
      <c r="G10" s="1253"/>
      <c r="H10" s="587"/>
      <c r="I10" s="1253"/>
      <c r="J10" s="716"/>
      <c r="K10" s="1253"/>
      <c r="L10" s="587"/>
      <c r="M10" s="1253"/>
      <c r="N10" s="588"/>
      <c r="O10" s="1253"/>
      <c r="P10" s="588"/>
      <c r="Q10" s="1253"/>
      <c r="R10" s="587"/>
      <c r="S10" s="1253"/>
      <c r="T10" s="587"/>
      <c r="U10" s="1253"/>
      <c r="X10" s="84"/>
      <c r="Y10" s="84"/>
      <c r="Z10" s="84"/>
      <c r="AA10" s="84"/>
    </row>
    <row r="11" spans="1:27">
      <c r="A11" s="161"/>
      <c r="B11" s="161"/>
      <c r="C11" s="1253"/>
      <c r="D11" s="156"/>
      <c r="E11" s="1253"/>
      <c r="F11" s="156"/>
      <c r="G11" s="1253"/>
      <c r="H11" s="156"/>
      <c r="I11" s="1253"/>
      <c r="J11" s="716"/>
      <c r="K11" s="1253"/>
      <c r="L11" s="156"/>
      <c r="M11" s="1253"/>
      <c r="N11" s="589"/>
      <c r="O11" s="1253"/>
      <c r="P11" s="156"/>
      <c r="Q11" s="1253"/>
      <c r="R11" s="156"/>
      <c r="S11" s="1253"/>
      <c r="T11" s="156"/>
      <c r="U11" s="1253"/>
      <c r="X11" s="84"/>
      <c r="Y11" s="84"/>
      <c r="Z11" s="84"/>
      <c r="AA11" s="84"/>
    </row>
    <row r="12" spans="1:27">
      <c r="A12" s="162" t="s">
        <v>271</v>
      </c>
      <c r="B12" s="162"/>
      <c r="C12" s="49" t="s">
        <v>22</v>
      </c>
      <c r="D12" s="49"/>
      <c r="E12" s="49" t="s">
        <v>22</v>
      </c>
      <c r="F12" s="49"/>
      <c r="G12" s="49" t="s">
        <v>22</v>
      </c>
      <c r="H12" s="49"/>
      <c r="I12" s="49" t="s">
        <v>22</v>
      </c>
      <c r="J12" s="49"/>
      <c r="K12" s="49" t="s">
        <v>22</v>
      </c>
      <c r="L12" s="49"/>
      <c r="M12" s="49" t="s">
        <v>22</v>
      </c>
      <c r="N12" s="49"/>
      <c r="O12" s="49" t="s">
        <v>22</v>
      </c>
      <c r="P12" s="49"/>
      <c r="Q12" s="49" t="s">
        <v>22</v>
      </c>
      <c r="R12" s="49"/>
      <c r="S12" s="49" t="s">
        <v>22</v>
      </c>
      <c r="T12" s="49"/>
      <c r="U12" s="49" t="s">
        <v>22</v>
      </c>
      <c r="X12" s="84"/>
      <c r="Y12" s="84"/>
      <c r="Z12" s="84"/>
      <c r="AA12" s="84"/>
    </row>
    <row r="13" spans="1:27">
      <c r="A13" s="163" t="s">
        <v>1230</v>
      </c>
      <c r="B13" s="163"/>
      <c r="C13" s="112"/>
      <c r="D13" s="112"/>
      <c r="E13" s="112"/>
      <c r="F13" s="112"/>
      <c r="G13" s="112"/>
      <c r="H13" s="112"/>
      <c r="I13" s="112"/>
      <c r="J13" s="112"/>
      <c r="K13" s="731" t="s">
        <v>1283</v>
      </c>
      <c r="L13" s="732" t="s">
        <v>484</v>
      </c>
      <c r="M13" s="112"/>
      <c r="N13" s="112"/>
      <c r="O13" s="112"/>
      <c r="P13" s="112"/>
      <c r="Q13" s="112"/>
      <c r="R13" s="112"/>
      <c r="S13" s="112"/>
      <c r="T13" s="112"/>
      <c r="U13" s="112"/>
      <c r="X13" s="84"/>
      <c r="Y13" s="84"/>
      <c r="Z13" s="84"/>
      <c r="AA13" s="84"/>
    </row>
    <row r="14" spans="1:27">
      <c r="A14" s="163"/>
      <c r="B14" s="163" t="s">
        <v>1220</v>
      </c>
      <c r="C14" s="156">
        <f>'Data Sheet'!N2446</f>
        <v>19969</v>
      </c>
      <c r="D14" s="156"/>
      <c r="E14" s="156">
        <f>'Data Sheet'!N2501</f>
        <v>-7834</v>
      </c>
      <c r="F14" s="156"/>
      <c r="G14" s="156">
        <f>'Data Sheet'!N2556</f>
        <v>-4151</v>
      </c>
      <c r="H14" s="156"/>
      <c r="I14" s="156">
        <f>'Data Sheet'!N2611</f>
        <v>11834</v>
      </c>
      <c r="J14" s="156"/>
      <c r="K14" s="156">
        <f>'Data Sheet'!N2666</f>
        <v>0</v>
      </c>
      <c r="L14" s="156" t="s">
        <v>484</v>
      </c>
      <c r="M14" s="156">
        <f>'Data Sheet'!N2721</f>
        <v>27190</v>
      </c>
      <c r="N14" s="156"/>
      <c r="O14" s="156">
        <f>'Data Sheet'!N2776</f>
        <v>-16284</v>
      </c>
      <c r="P14" s="156"/>
      <c r="Q14" s="156">
        <f>'Data Sheet'!N2831</f>
        <v>-6730</v>
      </c>
      <c r="R14" s="156"/>
      <c r="S14" s="156">
        <f>'Data Sheet'!N2886</f>
        <v>0</v>
      </c>
      <c r="T14" s="156"/>
      <c r="U14" s="594">
        <f>SUM(C14:S14)</f>
        <v>23994</v>
      </c>
      <c r="W14" s="544"/>
      <c r="X14" s="84"/>
      <c r="Y14" s="84"/>
      <c r="Z14" s="84"/>
      <c r="AA14" s="84"/>
    </row>
    <row r="15" spans="1:27">
      <c r="A15" s="163"/>
      <c r="B15" s="163" t="s">
        <v>1221</v>
      </c>
      <c r="C15" s="156">
        <f>'Data Sheet'!N2447</f>
        <v>70</v>
      </c>
      <c r="D15" s="156"/>
      <c r="E15" s="156">
        <f>'Data Sheet'!N2502</f>
        <v>0</v>
      </c>
      <c r="F15" s="156"/>
      <c r="G15" s="156">
        <f>'Data Sheet'!N2557</f>
        <v>0</v>
      </c>
      <c r="H15" s="156"/>
      <c r="I15" s="156">
        <f>'Data Sheet'!N2612</f>
        <v>0</v>
      </c>
      <c r="J15" s="156"/>
      <c r="K15" s="156">
        <f>'Data Sheet'!N2667</f>
        <v>0</v>
      </c>
      <c r="L15" s="156"/>
      <c r="M15" s="156">
        <f>'Data Sheet'!N2722</f>
        <v>298</v>
      </c>
      <c r="N15" s="156"/>
      <c r="O15" s="156">
        <f>'Data Sheet'!N2777</f>
        <v>-35</v>
      </c>
      <c r="P15" s="156"/>
      <c r="Q15" s="156">
        <f>'Data Sheet'!N2832</f>
        <v>-65</v>
      </c>
      <c r="R15" s="156"/>
      <c r="S15" s="156">
        <f>'Data Sheet'!N2887</f>
        <v>0</v>
      </c>
      <c r="T15" s="156"/>
      <c r="U15" s="594">
        <f>SUM(C15:S15)</f>
        <v>268</v>
      </c>
      <c r="X15" s="84"/>
      <c r="Y15" s="84"/>
      <c r="Z15" s="84"/>
      <c r="AA15" s="84"/>
    </row>
    <row r="16" spans="1:27">
      <c r="A16" s="163"/>
      <c r="B16" s="163" t="s">
        <v>1222</v>
      </c>
      <c r="C16" s="156">
        <f>'Data Sheet'!N2448</f>
        <v>538</v>
      </c>
      <c r="D16" s="156"/>
      <c r="E16" s="156">
        <f>'Data Sheet'!N2503</f>
        <v>0</v>
      </c>
      <c r="F16" s="156"/>
      <c r="G16" s="156">
        <f>'Data Sheet'!N2558</f>
        <v>-98</v>
      </c>
      <c r="H16" s="156"/>
      <c r="I16" s="156">
        <f>'Data Sheet'!N2613</f>
        <v>0</v>
      </c>
      <c r="J16" s="156"/>
      <c r="K16" s="156">
        <f>'Data Sheet'!N2668</f>
        <v>0</v>
      </c>
      <c r="L16" s="156"/>
      <c r="M16" s="156">
        <f>'Data Sheet'!N2723</f>
        <v>633</v>
      </c>
      <c r="N16" s="156"/>
      <c r="O16" s="156">
        <f>'Data Sheet'!N2778</f>
        <v>-202</v>
      </c>
      <c r="P16" s="156"/>
      <c r="Q16" s="156">
        <f>'Data Sheet'!N2833</f>
        <v>-278</v>
      </c>
      <c r="R16" s="156"/>
      <c r="S16" s="156">
        <f>'Data Sheet'!N2888</f>
        <v>0</v>
      </c>
      <c r="T16" s="156"/>
      <c r="U16" s="594">
        <f>SUM(C16:S16)</f>
        <v>593</v>
      </c>
      <c r="X16" s="84"/>
      <c r="Y16" s="84"/>
      <c r="Z16" s="84"/>
      <c r="AA16" s="84"/>
    </row>
    <row r="17" spans="1:27">
      <c r="A17" s="163"/>
      <c r="B17" s="163" t="s">
        <v>1223</v>
      </c>
      <c r="C17" s="156">
        <f>'Data Sheet'!N2449</f>
        <v>0</v>
      </c>
      <c r="D17" s="156"/>
      <c r="E17" s="156">
        <f>'Data Sheet'!N2504</f>
        <v>0</v>
      </c>
      <c r="F17" s="156"/>
      <c r="G17" s="156">
        <f>'Data Sheet'!N2559</f>
        <v>0</v>
      </c>
      <c r="H17" s="156"/>
      <c r="I17" s="156">
        <f>'Data Sheet'!N2614</f>
        <v>0</v>
      </c>
      <c r="J17" s="156"/>
      <c r="K17" s="156">
        <f>'Data Sheet'!N2669</f>
        <v>0</v>
      </c>
      <c r="L17" s="156"/>
      <c r="M17" s="156">
        <f>'Data Sheet'!N2724</f>
        <v>0</v>
      </c>
      <c r="N17" s="156"/>
      <c r="O17" s="156">
        <f>'Data Sheet'!N2779</f>
        <v>0</v>
      </c>
      <c r="P17" s="156"/>
      <c r="Q17" s="156">
        <f>'Data Sheet'!N2834</f>
        <v>0</v>
      </c>
      <c r="R17" s="156"/>
      <c r="S17" s="156">
        <f>'Data Sheet'!N2889</f>
        <v>0</v>
      </c>
      <c r="T17" s="156"/>
      <c r="U17" s="594">
        <f>SUM(C17:S17)</f>
        <v>0</v>
      </c>
      <c r="X17" s="84"/>
      <c r="Y17" s="84"/>
      <c r="Z17" s="84"/>
      <c r="AA17" s="84"/>
    </row>
    <row r="18" spans="1:27">
      <c r="A18" s="163" t="s">
        <v>136</v>
      </c>
      <c r="B18" s="163"/>
      <c r="C18" s="156">
        <f>'Data Sheet'!N2450</f>
        <v>652</v>
      </c>
      <c r="D18" s="156"/>
      <c r="E18" s="156">
        <f>'Data Sheet'!N2505</f>
        <v>0</v>
      </c>
      <c r="F18" s="156"/>
      <c r="G18" s="156">
        <f>'Data Sheet'!N2560</f>
        <v>0</v>
      </c>
      <c r="H18" s="156"/>
      <c r="I18" s="156">
        <f>'Data Sheet'!N2615</f>
        <v>424</v>
      </c>
      <c r="J18" s="156"/>
      <c r="K18" s="156">
        <f>'Data Sheet'!N2670</f>
        <v>0</v>
      </c>
      <c r="L18" s="156"/>
      <c r="M18" s="156">
        <f>'Data Sheet'!N2725</f>
        <v>817</v>
      </c>
      <c r="N18" s="156"/>
      <c r="O18" s="156">
        <f>'Data Sheet'!N2780</f>
        <v>-728</v>
      </c>
      <c r="P18" s="156"/>
      <c r="Q18" s="156">
        <f>'Data Sheet'!N2835</f>
        <v>-320</v>
      </c>
      <c r="R18" s="156"/>
      <c r="S18" s="156">
        <f>'Data Sheet'!N2890</f>
        <v>-76</v>
      </c>
      <c r="T18" s="156"/>
      <c r="U18" s="594">
        <f t="shared" ref="U18:U28" si="0">SUM(C18:S18)</f>
        <v>769</v>
      </c>
      <c r="X18" s="84"/>
      <c r="Y18" s="84"/>
      <c r="Z18" s="84"/>
      <c r="AA18" s="84"/>
    </row>
    <row r="19" spans="1:27">
      <c r="A19" s="163" t="s">
        <v>137</v>
      </c>
      <c r="B19" s="163"/>
      <c r="C19" s="156">
        <f>'Data Sheet'!N2451</f>
        <v>0</v>
      </c>
      <c r="D19" s="156"/>
      <c r="E19" s="156">
        <f>'Data Sheet'!N2506</f>
        <v>0</v>
      </c>
      <c r="F19" s="156"/>
      <c r="G19" s="156">
        <f>'Data Sheet'!N2561</f>
        <v>0</v>
      </c>
      <c r="H19" s="156"/>
      <c r="I19" s="156">
        <f>'Data Sheet'!N2616</f>
        <v>0</v>
      </c>
      <c r="J19" s="156"/>
      <c r="K19" s="156">
        <f>'Data Sheet'!N2671</f>
        <v>0</v>
      </c>
      <c r="L19" s="156"/>
      <c r="M19" s="156">
        <f>'Data Sheet'!N2726</f>
        <v>100</v>
      </c>
      <c r="N19" s="156"/>
      <c r="O19" s="156">
        <f>'Data Sheet'!N2781</f>
        <v>-100</v>
      </c>
      <c r="P19" s="156"/>
      <c r="Q19" s="156">
        <f>'Data Sheet'!N2836</f>
        <v>0</v>
      </c>
      <c r="R19" s="156"/>
      <c r="S19" s="156">
        <f>'Data Sheet'!N2891</f>
        <v>0</v>
      </c>
      <c r="T19" s="156"/>
      <c r="U19" s="594">
        <f t="shared" si="0"/>
        <v>0</v>
      </c>
      <c r="X19" s="84"/>
      <c r="Y19" s="84"/>
      <c r="Z19" s="84"/>
      <c r="AA19" s="84"/>
    </row>
    <row r="20" spans="1:27">
      <c r="A20" s="163" t="s">
        <v>299</v>
      </c>
      <c r="B20" s="163"/>
      <c r="C20" s="156">
        <f>'Data Sheet'!N2452</f>
        <v>1624</v>
      </c>
      <c r="D20" s="156"/>
      <c r="E20" s="156">
        <f>'Data Sheet'!N2507</f>
        <v>0</v>
      </c>
      <c r="F20" s="156"/>
      <c r="G20" s="156">
        <f>'Data Sheet'!N2562</f>
        <v>0</v>
      </c>
      <c r="H20" s="156"/>
      <c r="I20" s="156">
        <f>'Data Sheet'!N2617</f>
        <v>150</v>
      </c>
      <c r="J20" s="156"/>
      <c r="K20" s="156">
        <f>'Data Sheet'!N2672</f>
        <v>0</v>
      </c>
      <c r="L20" s="156"/>
      <c r="M20" s="156">
        <f>'Data Sheet'!N2727</f>
        <v>1994</v>
      </c>
      <c r="N20" s="156"/>
      <c r="O20" s="156">
        <f>'Data Sheet'!N2782</f>
        <v>-1047</v>
      </c>
      <c r="P20" s="156"/>
      <c r="Q20" s="156">
        <f>'Data Sheet'!N2837</f>
        <v>-1028</v>
      </c>
      <c r="R20" s="156"/>
      <c r="S20" s="620"/>
      <c r="T20" s="156"/>
      <c r="U20" s="594">
        <f t="shared" si="0"/>
        <v>1693</v>
      </c>
      <c r="X20" s="84"/>
      <c r="Y20" s="84"/>
      <c r="Z20" s="84"/>
      <c r="AA20" s="84"/>
    </row>
    <row r="21" spans="1:27" hidden="1">
      <c r="A21" s="163" t="s">
        <v>1102</v>
      </c>
      <c r="B21" s="163"/>
      <c r="C21" s="731" t="s">
        <v>1282</v>
      </c>
      <c r="D21" s="591"/>
      <c r="E21" s="731" t="s">
        <v>1282</v>
      </c>
      <c r="F21" s="821"/>
      <c r="G21" s="731" t="s">
        <v>1282</v>
      </c>
      <c r="H21" s="821"/>
      <c r="I21" s="731" t="s">
        <v>1282</v>
      </c>
      <c r="J21" s="731"/>
      <c r="K21" s="156">
        <f>'Data Sheet'!N2673</f>
        <v>0</v>
      </c>
      <c r="L21" s="821"/>
      <c r="M21" s="731" t="s">
        <v>1282</v>
      </c>
      <c r="N21" s="821"/>
      <c r="O21" s="731" t="s">
        <v>1282</v>
      </c>
      <c r="P21" s="821"/>
      <c r="Q21" s="731" t="s">
        <v>1282</v>
      </c>
      <c r="R21" s="822"/>
      <c r="S21" s="731" t="s">
        <v>1282</v>
      </c>
      <c r="T21" s="591"/>
      <c r="U21" s="593">
        <f t="shared" si="0"/>
        <v>0</v>
      </c>
      <c r="X21" s="84"/>
      <c r="Y21" s="84"/>
      <c r="Z21" s="84"/>
      <c r="AA21" s="84"/>
    </row>
    <row r="22" spans="1:27">
      <c r="A22" s="163" t="s">
        <v>300</v>
      </c>
      <c r="B22" s="163"/>
      <c r="C22" s="156">
        <f>'Data Sheet'!N2454</f>
        <v>0</v>
      </c>
      <c r="D22" s="156"/>
      <c r="E22" s="620"/>
      <c r="F22" s="156"/>
      <c r="G22" s="620"/>
      <c r="H22" s="156"/>
      <c r="I22" s="156">
        <f>'Data Sheet'!N2619</f>
        <v>0</v>
      </c>
      <c r="J22" s="156"/>
      <c r="K22" s="156">
        <f>'Data Sheet'!N2674</f>
        <v>0</v>
      </c>
      <c r="L22" s="156"/>
      <c r="M22" s="156">
        <f>'Data Sheet'!N2729</f>
        <v>0</v>
      </c>
      <c r="N22" s="156"/>
      <c r="O22" s="156">
        <f>'Data Sheet'!N2784</f>
        <v>0</v>
      </c>
      <c r="P22" s="156"/>
      <c r="Q22" s="156">
        <f>'Data Sheet'!N2839</f>
        <v>0</v>
      </c>
      <c r="R22" s="156"/>
      <c r="S22" s="156">
        <f>'Data Sheet'!N2894</f>
        <v>0</v>
      </c>
      <c r="T22" s="156"/>
      <c r="U22" s="594">
        <f>SUM(C22:S22)</f>
        <v>0</v>
      </c>
      <c r="X22" s="84"/>
      <c r="Y22" s="84"/>
      <c r="Z22" s="84"/>
      <c r="AA22" s="84"/>
    </row>
    <row r="23" spans="1:27">
      <c r="A23" s="163" t="s">
        <v>301</v>
      </c>
      <c r="B23" s="163"/>
      <c r="C23" s="156">
        <f>'Data Sheet'!N2455</f>
        <v>41</v>
      </c>
      <c r="D23" s="156"/>
      <c r="E23" s="620"/>
      <c r="F23" s="156"/>
      <c r="G23" s="620"/>
      <c r="H23" s="156"/>
      <c r="I23" s="156">
        <f>'Data Sheet'!N2620</f>
        <v>3</v>
      </c>
      <c r="J23" s="156"/>
      <c r="K23" s="156">
        <f>'Data Sheet'!N2675</f>
        <v>0</v>
      </c>
      <c r="L23" s="156"/>
      <c r="M23" s="156">
        <f>'Data Sheet'!N2730</f>
        <v>36</v>
      </c>
      <c r="N23" s="156"/>
      <c r="O23" s="156">
        <f>'Data Sheet'!N2785</f>
        <v>-39</v>
      </c>
      <c r="P23" s="156"/>
      <c r="Q23" s="156">
        <f>'Data Sheet'!N2840</f>
        <v>-4</v>
      </c>
      <c r="R23" s="156"/>
      <c r="S23" s="156">
        <f>'Data Sheet'!N2895</f>
        <v>-1</v>
      </c>
      <c r="T23" s="156"/>
      <c r="U23" s="594">
        <f t="shared" si="0"/>
        <v>36</v>
      </c>
      <c r="X23" s="84"/>
      <c r="Y23" s="84"/>
      <c r="Z23" s="84"/>
      <c r="AA23" s="84"/>
    </row>
    <row r="24" spans="1:27">
      <c r="A24" s="163" t="s">
        <v>1324</v>
      </c>
      <c r="B24" s="163"/>
      <c r="C24" s="156">
        <f>'Data Sheet'!N2456</f>
        <v>28</v>
      </c>
      <c r="D24" s="156"/>
      <c r="E24" s="620"/>
      <c r="F24" s="156"/>
      <c r="G24" s="620"/>
      <c r="H24" s="156"/>
      <c r="I24" s="156">
        <f>'Data Sheet'!N2621</f>
        <v>0</v>
      </c>
      <c r="J24" s="156"/>
      <c r="K24" s="156"/>
      <c r="L24" s="156"/>
      <c r="M24" s="156">
        <f>'Data Sheet'!N2731</f>
        <v>6</v>
      </c>
      <c r="N24" s="156"/>
      <c r="O24" s="156">
        <f>'Data Sheet'!N2786</f>
        <v>-24</v>
      </c>
      <c r="P24" s="156"/>
      <c r="Q24" s="156">
        <f>'Data Sheet'!N2841</f>
        <v>0</v>
      </c>
      <c r="R24" s="156"/>
      <c r="S24" s="156">
        <f>'Data Sheet'!N2896</f>
        <v>0</v>
      </c>
      <c r="T24" s="156"/>
      <c r="U24" s="594">
        <f t="shared" si="0"/>
        <v>10</v>
      </c>
      <c r="X24" s="84"/>
      <c r="Y24" s="84"/>
      <c r="Z24" s="84"/>
      <c r="AA24" s="84"/>
    </row>
    <row r="25" spans="1:27">
      <c r="A25" s="163" t="s">
        <v>302</v>
      </c>
      <c r="B25" s="163"/>
      <c r="C25" s="156">
        <f>'Data Sheet'!N2457</f>
        <v>0</v>
      </c>
      <c r="D25" s="156"/>
      <c r="E25" s="620"/>
      <c r="F25" s="156"/>
      <c r="G25" s="620"/>
      <c r="H25" s="156"/>
      <c r="I25" s="156">
        <f>'Data Sheet'!N2622</f>
        <v>0</v>
      </c>
      <c r="J25" s="156"/>
      <c r="K25" s="156">
        <f>'Data Sheet'!N2677</f>
        <v>0</v>
      </c>
      <c r="L25" s="156"/>
      <c r="M25" s="156">
        <f>'Data Sheet'!N2732</f>
        <v>0</v>
      </c>
      <c r="N25" s="156"/>
      <c r="O25" s="156">
        <f>'Data Sheet'!N2787</f>
        <v>0</v>
      </c>
      <c r="P25" s="156"/>
      <c r="Q25" s="156">
        <f>'Data Sheet'!N2842</f>
        <v>0</v>
      </c>
      <c r="R25" s="156"/>
      <c r="S25" s="156">
        <f>'Data Sheet'!N2897</f>
        <v>0</v>
      </c>
      <c r="T25" s="156"/>
      <c r="U25" s="594">
        <f t="shared" si="0"/>
        <v>0</v>
      </c>
      <c r="X25" s="84"/>
      <c r="Y25" s="84"/>
      <c r="Z25" s="84"/>
      <c r="AA25" s="84"/>
    </row>
    <row r="26" spans="1:27">
      <c r="A26" s="942" t="s">
        <v>1544</v>
      </c>
      <c r="B26" s="163"/>
      <c r="C26" s="156">
        <f>'Data Sheet'!N2458</f>
        <v>0</v>
      </c>
      <c r="D26" s="156"/>
      <c r="E26" s="620"/>
      <c r="F26" s="156"/>
      <c r="G26" s="620"/>
      <c r="H26" s="156"/>
      <c r="I26" s="156">
        <f>'Data Sheet'!N2623</f>
        <v>0</v>
      </c>
      <c r="J26" s="156"/>
      <c r="K26" s="156">
        <f>'Data Sheet'!N2678</f>
        <v>0</v>
      </c>
      <c r="L26" s="156"/>
      <c r="M26" s="156">
        <f>'Data Sheet'!N2733</f>
        <v>0</v>
      </c>
      <c r="N26" s="156"/>
      <c r="O26" s="156">
        <f>'Data Sheet'!N2788</f>
        <v>0</v>
      </c>
      <c r="P26" s="156"/>
      <c r="Q26" s="156">
        <f>'Data Sheet'!N2843</f>
        <v>0</v>
      </c>
      <c r="R26" s="156"/>
      <c r="S26" s="156">
        <f>'Data Sheet'!N2898</f>
        <v>0</v>
      </c>
      <c r="T26" s="156"/>
      <c r="U26" s="594">
        <f>SUM(C26:S26)</f>
        <v>0</v>
      </c>
      <c r="X26" s="84"/>
      <c r="Y26" s="84"/>
      <c r="Z26" s="84"/>
      <c r="AA26" s="84"/>
    </row>
    <row r="27" spans="1:27">
      <c r="A27" s="942" t="s">
        <v>1545</v>
      </c>
      <c r="B27" s="163"/>
      <c r="C27" s="156">
        <f>'Data Sheet'!N2459</f>
        <v>0</v>
      </c>
      <c r="D27" s="156"/>
      <c r="E27" s="620"/>
      <c r="F27" s="156"/>
      <c r="G27" s="620"/>
      <c r="H27" s="156"/>
      <c r="I27" s="156">
        <f>'Data Sheet'!N2624</f>
        <v>0</v>
      </c>
      <c r="J27" s="156"/>
      <c r="K27" s="156">
        <f>'Data Sheet'!N2679</f>
        <v>0</v>
      </c>
      <c r="L27" s="156"/>
      <c r="M27" s="156">
        <f>'Data Sheet'!N2734</f>
        <v>0</v>
      </c>
      <c r="N27" s="156"/>
      <c r="O27" s="156">
        <f>'Data Sheet'!N2789</f>
        <v>0</v>
      </c>
      <c r="P27" s="156"/>
      <c r="Q27" s="156">
        <f>'Data Sheet'!N2844</f>
        <v>0</v>
      </c>
      <c r="R27" s="156"/>
      <c r="S27" s="156">
        <f>'Data Sheet'!N2899</f>
        <v>0</v>
      </c>
      <c r="T27" s="156"/>
      <c r="U27" s="594">
        <f>SUM(C27:S27)</f>
        <v>0</v>
      </c>
      <c r="X27" s="84"/>
      <c r="Y27" s="84"/>
      <c r="Z27" s="84"/>
      <c r="AA27" s="84"/>
    </row>
    <row r="28" spans="1:27">
      <c r="A28" s="163" t="s">
        <v>115</v>
      </c>
      <c r="B28" s="163"/>
      <c r="C28" s="156">
        <f>'Data Sheet'!N2460</f>
        <v>1527</v>
      </c>
      <c r="D28" s="156"/>
      <c r="E28" s="620"/>
      <c r="F28" s="156"/>
      <c r="G28" s="156">
        <f>'Data Sheet'!N2570</f>
        <v>0</v>
      </c>
      <c r="H28" s="156"/>
      <c r="I28" s="156">
        <f>'Data Sheet'!N2625</f>
        <v>0</v>
      </c>
      <c r="J28" s="156"/>
      <c r="K28" s="156">
        <f>'Data Sheet'!N2680</f>
        <v>0</v>
      </c>
      <c r="L28" s="156"/>
      <c r="M28" s="156">
        <f>'Data Sheet'!N2735</f>
        <v>2191</v>
      </c>
      <c r="N28" s="156"/>
      <c r="O28" s="156">
        <f>'Data Sheet'!N2790</f>
        <v>-140</v>
      </c>
      <c r="P28" s="156"/>
      <c r="Q28" s="156">
        <f>'Data Sheet'!N2845</f>
        <v>-1090</v>
      </c>
      <c r="R28" s="156"/>
      <c r="S28" s="621"/>
      <c r="T28" s="594"/>
      <c r="U28" s="594">
        <f t="shared" si="0"/>
        <v>2488</v>
      </c>
      <c r="X28" s="84"/>
      <c r="Y28" s="84"/>
      <c r="Z28" s="84"/>
      <c r="AA28" s="84"/>
    </row>
    <row r="29" spans="1:27" ht="15.75" thickBot="1">
      <c r="A29" s="164" t="s">
        <v>106</v>
      </c>
      <c r="B29" s="164"/>
      <c r="C29" s="597">
        <f>SUM(C14:C28)</f>
        <v>24449</v>
      </c>
      <c r="D29" s="594"/>
      <c r="E29" s="597">
        <f>SUM(E14:E28)</f>
        <v>-7834</v>
      </c>
      <c r="F29" s="594"/>
      <c r="G29" s="597">
        <f>SUM(G14:G28)</f>
        <v>-4249</v>
      </c>
      <c r="H29" s="594"/>
      <c r="I29" s="597">
        <f>SUM(I14:I28)</f>
        <v>12411</v>
      </c>
      <c r="J29" s="594"/>
      <c r="K29" s="597">
        <f>SUM(K14:K28)</f>
        <v>0</v>
      </c>
      <c r="L29" s="594"/>
      <c r="M29" s="597">
        <f>SUM(M14:M28)</f>
        <v>33265</v>
      </c>
      <c r="N29" s="594"/>
      <c r="O29" s="597">
        <f>SUM(O14:O28)</f>
        <v>-18599</v>
      </c>
      <c r="P29" s="594"/>
      <c r="Q29" s="597">
        <f>SUM(Q14:Q28)</f>
        <v>-9515</v>
      </c>
      <c r="R29" s="594"/>
      <c r="S29" s="597">
        <f>SUM(S14:S28)</f>
        <v>-77</v>
      </c>
      <c r="T29" s="848"/>
      <c r="U29" s="597">
        <f>SUM(U14:U28)</f>
        <v>29851</v>
      </c>
      <c r="W29" s="544"/>
      <c r="X29" s="84"/>
      <c r="Y29" s="84"/>
      <c r="Z29" s="84"/>
      <c r="AA29" s="84"/>
    </row>
    <row r="30" spans="1:27">
      <c r="A30" s="161"/>
      <c r="B30" s="161"/>
      <c r="C30" s="156"/>
      <c r="D30" s="156"/>
      <c r="E30" s="156"/>
      <c r="F30" s="156"/>
      <c r="G30" s="156"/>
      <c r="H30" s="156"/>
      <c r="I30" s="156"/>
      <c r="J30" s="156"/>
      <c r="K30" s="156"/>
      <c r="L30" s="156"/>
      <c r="M30" s="156"/>
      <c r="N30" s="156"/>
      <c r="O30" s="156"/>
      <c r="P30" s="156"/>
      <c r="Q30" s="156"/>
      <c r="R30" s="156"/>
      <c r="S30" s="156"/>
      <c r="T30" s="156"/>
      <c r="U30" s="594"/>
      <c r="X30" s="84"/>
      <c r="Y30" s="84"/>
      <c r="Z30" s="84"/>
      <c r="AA30" s="84"/>
    </row>
    <row r="31" spans="1:27">
      <c r="A31" s="165" t="s">
        <v>303</v>
      </c>
      <c r="B31" s="165"/>
      <c r="C31" s="156"/>
      <c r="D31" s="156"/>
      <c r="E31" s="156"/>
      <c r="F31" s="156"/>
      <c r="G31" s="156"/>
      <c r="H31" s="156"/>
      <c r="I31" s="156"/>
      <c r="J31" s="156"/>
      <c r="K31" s="156"/>
      <c r="L31" s="156"/>
      <c r="M31" s="156"/>
      <c r="N31" s="156"/>
      <c r="O31" s="156"/>
      <c r="P31" s="156"/>
      <c r="Q31" s="156"/>
      <c r="R31" s="156"/>
      <c r="S31" s="156"/>
      <c r="T31" s="156"/>
      <c r="U31" s="594"/>
      <c r="X31" s="84"/>
      <c r="Y31" s="84"/>
      <c r="Z31" s="84"/>
      <c r="AA31" s="84"/>
    </row>
    <row r="32" spans="1:27">
      <c r="A32" s="163" t="s">
        <v>1230</v>
      </c>
      <c r="B32" s="163"/>
      <c r="C32" s="612"/>
      <c r="D32" s="612"/>
      <c r="E32" s="612"/>
      <c r="F32" s="612"/>
      <c r="G32" s="612"/>
      <c r="H32" s="612"/>
      <c r="I32" s="612"/>
      <c r="J32" s="612"/>
      <c r="K32" s="612"/>
      <c r="L32" s="612"/>
      <c r="M32" s="612"/>
      <c r="N32" s="612"/>
      <c r="O32" s="612"/>
      <c r="P32" s="612"/>
      <c r="Q32" s="612"/>
      <c r="R32" s="612"/>
      <c r="S32" s="612"/>
      <c r="T32" s="612"/>
      <c r="U32" s="590"/>
      <c r="X32" s="84"/>
      <c r="Y32" s="84"/>
      <c r="Z32" s="84"/>
      <c r="AA32" s="84"/>
    </row>
    <row r="33" spans="1:27">
      <c r="A33" s="163"/>
      <c r="B33" s="163" t="s">
        <v>1220</v>
      </c>
      <c r="C33" s="156">
        <f>'Data Sheet'!N2464</f>
        <v>117107</v>
      </c>
      <c r="D33" s="156"/>
      <c r="E33" s="156">
        <f>'Data Sheet'!N2519</f>
        <v>0</v>
      </c>
      <c r="F33" s="156"/>
      <c r="G33" s="156">
        <f>'Data Sheet'!N2574</f>
        <v>0</v>
      </c>
      <c r="H33" s="156"/>
      <c r="I33" s="156">
        <f>'Data Sheet'!N2629</f>
        <v>-11834</v>
      </c>
      <c r="J33" s="156"/>
      <c r="K33" s="156">
        <f>'Data Sheet'!N2684</f>
        <v>0</v>
      </c>
      <c r="L33" s="156"/>
      <c r="M33" s="156">
        <f>'Data Sheet'!N2739</f>
        <v>20153</v>
      </c>
      <c r="N33" s="156"/>
      <c r="O33" s="156">
        <f>'Data Sheet'!N2794</f>
        <v>-857</v>
      </c>
      <c r="P33" s="156"/>
      <c r="Q33" s="156">
        <f>'Data Sheet'!N2849</f>
        <v>-3200</v>
      </c>
      <c r="R33" s="156"/>
      <c r="S33" s="156">
        <f>'Data Sheet'!N2904</f>
        <v>0</v>
      </c>
      <c r="T33" s="156"/>
      <c r="U33" s="594">
        <f>SUM(C33:S33)</f>
        <v>121369</v>
      </c>
      <c r="V33" s="544"/>
      <c r="X33" s="84"/>
      <c r="Y33" s="84"/>
      <c r="Z33" s="84"/>
      <c r="AA33" s="84"/>
    </row>
    <row r="34" spans="1:27">
      <c r="A34" s="163"/>
      <c r="B34" s="163" t="s">
        <v>1221</v>
      </c>
      <c r="C34" s="156">
        <f>'Data Sheet'!N2465</f>
        <v>0</v>
      </c>
      <c r="D34" s="156"/>
      <c r="E34" s="156">
        <f>'Data Sheet'!N2520</f>
        <v>0</v>
      </c>
      <c r="F34" s="156"/>
      <c r="G34" s="156">
        <f>'Data Sheet'!N2575</f>
        <v>0</v>
      </c>
      <c r="H34" s="156"/>
      <c r="I34" s="156">
        <f>'Data Sheet'!N2630</f>
        <v>0</v>
      </c>
      <c r="J34" s="156"/>
      <c r="K34" s="156">
        <f>'Data Sheet'!N2685</f>
        <v>0</v>
      </c>
      <c r="L34" s="156"/>
      <c r="M34" s="156">
        <f>'Data Sheet'!N2740</f>
        <v>0</v>
      </c>
      <c r="N34" s="156"/>
      <c r="O34" s="156">
        <f>'Data Sheet'!N2795</f>
        <v>0</v>
      </c>
      <c r="P34" s="156"/>
      <c r="Q34" s="156">
        <f>'Data Sheet'!N2850</f>
        <v>0</v>
      </c>
      <c r="R34" s="156"/>
      <c r="S34" s="156">
        <f>'Data Sheet'!N2905</f>
        <v>0</v>
      </c>
      <c r="T34" s="156"/>
      <c r="U34" s="594">
        <f>SUM(C34:S34)</f>
        <v>0</v>
      </c>
      <c r="X34" s="84"/>
      <c r="Y34" s="84"/>
      <c r="Z34" s="84"/>
      <c r="AA34" s="84"/>
    </row>
    <row r="35" spans="1:27">
      <c r="A35" s="163"/>
      <c r="B35" s="163" t="s">
        <v>1222</v>
      </c>
      <c r="C35" s="156">
        <f>'Data Sheet'!N2466</f>
        <v>0</v>
      </c>
      <c r="D35" s="156"/>
      <c r="E35" s="156">
        <f>'Data Sheet'!N2521</f>
        <v>0</v>
      </c>
      <c r="F35" s="156"/>
      <c r="G35" s="156">
        <f>'Data Sheet'!N2576</f>
        <v>0</v>
      </c>
      <c r="H35" s="156"/>
      <c r="I35" s="156">
        <f>'Data Sheet'!N2631</f>
        <v>0</v>
      </c>
      <c r="J35" s="156"/>
      <c r="K35" s="156">
        <f>'Data Sheet'!N2686</f>
        <v>0</v>
      </c>
      <c r="L35" s="156"/>
      <c r="M35" s="156">
        <f>'Data Sheet'!N2741</f>
        <v>2</v>
      </c>
      <c r="N35" s="156"/>
      <c r="O35" s="156">
        <f>'Data Sheet'!N2796</f>
        <v>0</v>
      </c>
      <c r="P35" s="156"/>
      <c r="Q35" s="156">
        <f>'Data Sheet'!N2851</f>
        <v>0</v>
      </c>
      <c r="R35" s="156"/>
      <c r="S35" s="156">
        <f>'Data Sheet'!N2906</f>
        <v>0</v>
      </c>
      <c r="T35" s="156"/>
      <c r="U35" s="594">
        <f>SUM(C35:S35)</f>
        <v>2</v>
      </c>
      <c r="X35" s="84"/>
      <c r="Y35" s="84"/>
      <c r="Z35" s="84"/>
      <c r="AA35" s="84"/>
    </row>
    <row r="36" spans="1:27">
      <c r="A36" s="163"/>
      <c r="B36" s="163" t="s">
        <v>1223</v>
      </c>
      <c r="C36" s="156">
        <f>'Data Sheet'!N2467</f>
        <v>0</v>
      </c>
      <c r="D36" s="156"/>
      <c r="E36" s="156">
        <f>'Data Sheet'!N2522</f>
        <v>0</v>
      </c>
      <c r="F36" s="156"/>
      <c r="G36" s="156">
        <f>'Data Sheet'!N2577</f>
        <v>0</v>
      </c>
      <c r="H36" s="156"/>
      <c r="I36" s="156">
        <f>'Data Sheet'!N2632</f>
        <v>0</v>
      </c>
      <c r="J36" s="156"/>
      <c r="K36" s="156">
        <f>'Data Sheet'!N2687</f>
        <v>0</v>
      </c>
      <c r="L36" s="156"/>
      <c r="M36" s="156">
        <f>'Data Sheet'!N2742</f>
        <v>0</v>
      </c>
      <c r="N36" s="156"/>
      <c r="O36" s="156">
        <f>'Data Sheet'!N2797</f>
        <v>0</v>
      </c>
      <c r="P36" s="156"/>
      <c r="Q36" s="156">
        <f>'Data Sheet'!N2852</f>
        <v>0</v>
      </c>
      <c r="R36" s="156"/>
      <c r="S36" s="156">
        <f>'Data Sheet'!N2907</f>
        <v>0</v>
      </c>
      <c r="T36" s="156"/>
      <c r="U36" s="594">
        <f>SUM(C36:S36)</f>
        <v>0</v>
      </c>
      <c r="X36" s="84"/>
      <c r="Y36" s="84"/>
      <c r="Z36" s="84"/>
      <c r="AA36" s="84"/>
    </row>
    <row r="37" spans="1:27">
      <c r="A37" s="163" t="s">
        <v>136</v>
      </c>
      <c r="B37" s="163"/>
      <c r="C37" s="156">
        <f>'Data Sheet'!N2468</f>
        <v>5472</v>
      </c>
      <c r="D37" s="156"/>
      <c r="E37" s="156">
        <f>'Data Sheet'!N2523</f>
        <v>0</v>
      </c>
      <c r="F37" s="156"/>
      <c r="G37" s="156">
        <f>'Data Sheet'!N2578</f>
        <v>0</v>
      </c>
      <c r="H37" s="156"/>
      <c r="I37" s="156">
        <f>'Data Sheet'!N2633</f>
        <v>-424</v>
      </c>
      <c r="J37" s="156"/>
      <c r="K37" s="156">
        <f>'Data Sheet'!N2688</f>
        <v>0</v>
      </c>
      <c r="L37" s="156"/>
      <c r="M37" s="156">
        <f>'Data Sheet'!N2743</f>
        <v>115</v>
      </c>
      <c r="N37" s="156"/>
      <c r="O37" s="156">
        <f>'Data Sheet'!N2798</f>
        <v>0</v>
      </c>
      <c r="P37" s="156"/>
      <c r="Q37" s="156">
        <f>'Data Sheet'!N2853</f>
        <v>-1350</v>
      </c>
      <c r="R37" s="156"/>
      <c r="S37" s="156">
        <f>'Data Sheet'!N2908</f>
        <v>0</v>
      </c>
      <c r="T37" s="156"/>
      <c r="U37" s="594">
        <f t="shared" ref="U37:U47" si="1">SUM(C37:S37)</f>
        <v>3813</v>
      </c>
      <c r="X37" s="84"/>
      <c r="Y37" s="84"/>
      <c r="Z37" s="84"/>
      <c r="AA37" s="84"/>
    </row>
    <row r="38" spans="1:27">
      <c r="A38" s="163" t="s">
        <v>137</v>
      </c>
      <c r="B38" s="163"/>
      <c r="C38" s="156">
        <f>'Data Sheet'!N2469</f>
        <v>0</v>
      </c>
      <c r="D38" s="156"/>
      <c r="E38" s="156">
        <f>'Data Sheet'!N2524</f>
        <v>0</v>
      </c>
      <c r="F38" s="156"/>
      <c r="G38" s="156">
        <f>'Data Sheet'!N2579</f>
        <v>0</v>
      </c>
      <c r="H38" s="156"/>
      <c r="I38" s="156">
        <f>'Data Sheet'!N2634</f>
        <v>0</v>
      </c>
      <c r="J38" s="156"/>
      <c r="K38" s="156">
        <f>'Data Sheet'!N2689</f>
        <v>0</v>
      </c>
      <c r="L38" s="156"/>
      <c r="M38" s="156">
        <f>'Data Sheet'!N2744</f>
        <v>0</v>
      </c>
      <c r="N38" s="156"/>
      <c r="O38" s="156">
        <f>'Data Sheet'!N2799</f>
        <v>0</v>
      </c>
      <c r="P38" s="156"/>
      <c r="Q38" s="156">
        <f>'Data Sheet'!N2854</f>
        <v>0</v>
      </c>
      <c r="R38" s="156"/>
      <c r="S38" s="156">
        <f>'Data Sheet'!N2909</f>
        <v>0</v>
      </c>
      <c r="T38" s="156"/>
      <c r="U38" s="594">
        <f t="shared" si="1"/>
        <v>0</v>
      </c>
      <c r="X38" s="84"/>
      <c r="Y38" s="84"/>
      <c r="Z38" s="84"/>
      <c r="AA38" s="84"/>
    </row>
    <row r="39" spans="1:27">
      <c r="A39" s="163" t="s">
        <v>299</v>
      </c>
      <c r="B39" s="163"/>
      <c r="C39" s="156">
        <f>'Data Sheet'!N2470</f>
        <v>1685</v>
      </c>
      <c r="D39" s="156"/>
      <c r="E39" s="156">
        <f>'Data Sheet'!N2525</f>
        <v>0</v>
      </c>
      <c r="F39" s="156"/>
      <c r="G39" s="156">
        <f>'Data Sheet'!N2580</f>
        <v>0</v>
      </c>
      <c r="H39" s="156"/>
      <c r="I39" s="156">
        <f>'Data Sheet'!N2635</f>
        <v>-150</v>
      </c>
      <c r="J39" s="156"/>
      <c r="K39" s="156">
        <f>'Data Sheet'!N2690</f>
        <v>0</v>
      </c>
      <c r="L39" s="156"/>
      <c r="M39" s="156">
        <f>'Data Sheet'!N2745</f>
        <v>843</v>
      </c>
      <c r="N39" s="156"/>
      <c r="O39" s="156">
        <f>'Data Sheet'!N2800</f>
        <v>-44</v>
      </c>
      <c r="P39" s="156"/>
      <c r="Q39" s="156">
        <f>'Data Sheet'!N2855</f>
        <v>-2</v>
      </c>
      <c r="R39" s="156"/>
      <c r="S39" s="620"/>
      <c r="T39" s="156"/>
      <c r="U39" s="594">
        <f t="shared" si="1"/>
        <v>2332</v>
      </c>
      <c r="X39" s="84"/>
      <c r="Y39" s="84"/>
      <c r="Z39" s="84"/>
      <c r="AA39" s="84"/>
    </row>
    <row r="40" spans="1:27" hidden="1">
      <c r="A40" s="163" t="s">
        <v>1102</v>
      </c>
      <c r="B40" s="163"/>
      <c r="C40" s="731" t="s">
        <v>1282</v>
      </c>
      <c r="D40" s="591"/>
      <c r="E40" s="731" t="s">
        <v>1282</v>
      </c>
      <c r="F40" s="821"/>
      <c r="G40" s="731" t="s">
        <v>1282</v>
      </c>
      <c r="H40" s="821"/>
      <c r="I40" s="731" t="s">
        <v>1282</v>
      </c>
      <c r="J40" s="731"/>
      <c r="K40" s="156">
        <f>'Data Sheet'!N2691</f>
        <v>0</v>
      </c>
      <c r="L40" s="821"/>
      <c r="M40" s="731" t="s">
        <v>1282</v>
      </c>
      <c r="N40" s="821"/>
      <c r="O40" s="731" t="s">
        <v>1282</v>
      </c>
      <c r="P40" s="821"/>
      <c r="Q40" s="731" t="s">
        <v>1282</v>
      </c>
      <c r="R40" s="822"/>
      <c r="S40" s="731" t="s">
        <v>1282</v>
      </c>
      <c r="T40" s="591"/>
      <c r="U40" s="593">
        <f t="shared" si="1"/>
        <v>0</v>
      </c>
      <c r="X40" s="84"/>
      <c r="Y40" s="84"/>
      <c r="Z40" s="84"/>
      <c r="AA40" s="84"/>
    </row>
    <row r="41" spans="1:27">
      <c r="A41" s="163" t="s">
        <v>300</v>
      </c>
      <c r="B41" s="163"/>
      <c r="C41" s="156">
        <f>'Data Sheet'!N2472</f>
        <v>0</v>
      </c>
      <c r="D41" s="156"/>
      <c r="E41" s="620"/>
      <c r="F41" s="156"/>
      <c r="G41" s="620"/>
      <c r="H41" s="156"/>
      <c r="I41" s="156">
        <f>'Data Sheet'!N2637</f>
        <v>0</v>
      </c>
      <c r="J41" s="156"/>
      <c r="K41" s="156">
        <f>'Data Sheet'!N2692</f>
        <v>0</v>
      </c>
      <c r="L41" s="156"/>
      <c r="M41" s="156">
        <f>'Data Sheet'!N2747</f>
        <v>0</v>
      </c>
      <c r="N41" s="156"/>
      <c r="O41" s="156">
        <f>'Data Sheet'!N2802</f>
        <v>0</v>
      </c>
      <c r="P41" s="156"/>
      <c r="Q41" s="156">
        <f>'Data Sheet'!N2857</f>
        <v>0</v>
      </c>
      <c r="R41" s="156"/>
      <c r="S41" s="156">
        <f>'Data Sheet'!N2912</f>
        <v>0</v>
      </c>
      <c r="T41" s="156"/>
      <c r="U41" s="594">
        <f t="shared" si="1"/>
        <v>0</v>
      </c>
      <c r="X41" s="84"/>
      <c r="Y41" s="84"/>
      <c r="Z41" s="84"/>
      <c r="AA41" s="84"/>
    </row>
    <row r="42" spans="1:27">
      <c r="A42" s="163" t="s">
        <v>301</v>
      </c>
      <c r="B42" s="163"/>
      <c r="C42" s="156">
        <f>'Data Sheet'!N2473</f>
        <v>17</v>
      </c>
      <c r="D42" s="156"/>
      <c r="E42" s="620"/>
      <c r="F42" s="156"/>
      <c r="G42" s="620"/>
      <c r="H42" s="156"/>
      <c r="I42" s="156">
        <f>'Data Sheet'!N2638</f>
        <v>-3</v>
      </c>
      <c r="J42" s="156"/>
      <c r="K42" s="156">
        <f>'Data Sheet'!N2693</f>
        <v>0</v>
      </c>
      <c r="L42" s="156"/>
      <c r="M42" s="156">
        <f>'Data Sheet'!N2748</f>
        <v>0</v>
      </c>
      <c r="N42" s="156"/>
      <c r="O42" s="156">
        <f>'Data Sheet'!N2803</f>
        <v>0</v>
      </c>
      <c r="P42" s="156"/>
      <c r="Q42" s="156">
        <f>'Data Sheet'!N2858</f>
        <v>-2</v>
      </c>
      <c r="R42" s="156"/>
      <c r="S42" s="156">
        <f>'Data Sheet'!N2913</f>
        <v>0</v>
      </c>
      <c r="T42" s="156"/>
      <c r="U42" s="594">
        <f t="shared" si="1"/>
        <v>12</v>
      </c>
      <c r="X42" s="84"/>
      <c r="Y42" s="84"/>
      <c r="Z42" s="84"/>
      <c r="AA42" s="84"/>
    </row>
    <row r="43" spans="1:27">
      <c r="A43" s="163" t="s">
        <v>1324</v>
      </c>
      <c r="B43" s="163"/>
      <c r="C43" s="156">
        <f>'Data Sheet'!N2474</f>
        <v>1925</v>
      </c>
      <c r="D43" s="156"/>
      <c r="E43" s="620"/>
      <c r="F43" s="156"/>
      <c r="G43" s="620"/>
      <c r="H43" s="156"/>
      <c r="I43" s="156">
        <f>'Data Sheet'!N2639</f>
        <v>0</v>
      </c>
      <c r="J43" s="156"/>
      <c r="K43" s="156">
        <f>'Data Sheet'!N2694</f>
        <v>0</v>
      </c>
      <c r="L43" s="156"/>
      <c r="M43" s="156">
        <f>'Data Sheet'!N2749</f>
        <v>0</v>
      </c>
      <c r="N43" s="156"/>
      <c r="O43" s="156">
        <f>'Data Sheet'!N2804</f>
        <v>0</v>
      </c>
      <c r="P43" s="156"/>
      <c r="Q43" s="156">
        <f>'Data Sheet'!N2859</f>
        <v>-831</v>
      </c>
      <c r="R43" s="156"/>
      <c r="S43" s="156">
        <f>'Data Sheet'!N2914</f>
        <v>0</v>
      </c>
      <c r="T43" s="156"/>
      <c r="U43" s="594">
        <f>SUM(C43:S43)</f>
        <v>1094</v>
      </c>
      <c r="X43" s="84"/>
      <c r="Y43" s="84"/>
      <c r="Z43" s="84"/>
      <c r="AA43" s="84"/>
    </row>
    <row r="44" spans="1:27">
      <c r="A44" s="163" t="s">
        <v>302</v>
      </c>
      <c r="B44" s="163"/>
      <c r="C44" s="156">
        <f>'Data Sheet'!N2475</f>
        <v>0</v>
      </c>
      <c r="D44" s="156"/>
      <c r="E44" s="620"/>
      <c r="F44" s="156"/>
      <c r="G44" s="620"/>
      <c r="H44" s="156"/>
      <c r="I44" s="156">
        <f>'Data Sheet'!N2640</f>
        <v>0</v>
      </c>
      <c r="J44" s="156"/>
      <c r="K44" s="156">
        <f>'Data Sheet'!N2695</f>
        <v>0</v>
      </c>
      <c r="L44" s="156"/>
      <c r="M44" s="156">
        <f>'Data Sheet'!N2750</f>
        <v>0</v>
      </c>
      <c r="N44" s="156"/>
      <c r="O44" s="156">
        <f>'Data Sheet'!N2805</f>
        <v>0</v>
      </c>
      <c r="P44" s="156"/>
      <c r="Q44" s="156">
        <f>'Data Sheet'!N2860</f>
        <v>0</v>
      </c>
      <c r="R44" s="156"/>
      <c r="S44" s="156">
        <f>'Data Sheet'!N2915</f>
        <v>0</v>
      </c>
      <c r="T44" s="156"/>
      <c r="U44" s="594">
        <f t="shared" si="1"/>
        <v>0</v>
      </c>
      <c r="X44" s="84"/>
      <c r="Y44" s="84"/>
      <c r="Z44" s="84"/>
      <c r="AA44" s="84"/>
    </row>
    <row r="45" spans="1:27">
      <c r="A45" s="942" t="s">
        <v>1544</v>
      </c>
      <c r="B45" s="163"/>
      <c r="C45" s="156">
        <f>'Data Sheet'!N2476</f>
        <v>0</v>
      </c>
      <c r="D45" s="156"/>
      <c r="E45" s="620"/>
      <c r="F45" s="156"/>
      <c r="G45" s="620"/>
      <c r="H45" s="156"/>
      <c r="I45" s="156">
        <f>'Data Sheet'!N2641</f>
        <v>0</v>
      </c>
      <c r="J45" s="156"/>
      <c r="K45" s="156">
        <f>'Data Sheet'!N2696</f>
        <v>0</v>
      </c>
      <c r="L45" s="156"/>
      <c r="M45" s="156">
        <f>'Data Sheet'!N2751</f>
        <v>0</v>
      </c>
      <c r="N45" s="156"/>
      <c r="O45" s="156">
        <f>'Data Sheet'!N2806</f>
        <v>0</v>
      </c>
      <c r="P45" s="156"/>
      <c r="Q45" s="156">
        <f>'Data Sheet'!N2861</f>
        <v>0</v>
      </c>
      <c r="R45" s="156"/>
      <c r="S45" s="156">
        <f>'Data Sheet'!N2916</f>
        <v>0</v>
      </c>
      <c r="T45" s="156"/>
      <c r="U45" s="594">
        <f>SUM(C45:S45)</f>
        <v>0</v>
      </c>
      <c r="X45" s="84"/>
      <c r="Y45" s="84"/>
      <c r="Z45" s="84"/>
      <c r="AA45" s="84"/>
    </row>
    <row r="46" spans="1:27">
      <c r="A46" s="942" t="s">
        <v>1545</v>
      </c>
      <c r="B46" s="163"/>
      <c r="C46" s="156">
        <f>'Data Sheet'!N2477</f>
        <v>0</v>
      </c>
      <c r="D46" s="156"/>
      <c r="E46" s="620"/>
      <c r="F46" s="156"/>
      <c r="G46" s="620"/>
      <c r="H46" s="156"/>
      <c r="I46" s="156">
        <f>'Data Sheet'!N2642</f>
        <v>0</v>
      </c>
      <c r="J46" s="156"/>
      <c r="K46" s="156">
        <f>'Data Sheet'!N2697</f>
        <v>0</v>
      </c>
      <c r="L46" s="156"/>
      <c r="M46" s="156">
        <f>'Data Sheet'!N2752</f>
        <v>0</v>
      </c>
      <c r="N46" s="156"/>
      <c r="O46" s="156">
        <f>'Data Sheet'!N2807</f>
        <v>0</v>
      </c>
      <c r="P46" s="156"/>
      <c r="Q46" s="156">
        <f>'Data Sheet'!N2862</f>
        <v>0</v>
      </c>
      <c r="R46" s="156"/>
      <c r="S46" s="156">
        <f>'Data Sheet'!N2917</f>
        <v>0</v>
      </c>
      <c r="T46" s="156"/>
      <c r="U46" s="594">
        <f>SUM(C46:S46)</f>
        <v>0</v>
      </c>
      <c r="X46" s="84"/>
      <c r="Y46" s="84"/>
      <c r="Z46" s="84"/>
      <c r="AA46" s="84"/>
    </row>
    <row r="47" spans="1:27">
      <c r="A47" s="163" t="s">
        <v>115</v>
      </c>
      <c r="B47" s="163"/>
      <c r="C47" s="156">
        <f>'Data Sheet'!N2478</f>
        <v>0</v>
      </c>
      <c r="D47" s="156"/>
      <c r="E47" s="620"/>
      <c r="F47" s="156"/>
      <c r="G47" s="156">
        <f>'Data Sheet'!N2588</f>
        <v>0</v>
      </c>
      <c r="H47" s="156"/>
      <c r="I47" s="156">
        <f>'Data Sheet'!N2643</f>
        <v>0</v>
      </c>
      <c r="J47" s="156"/>
      <c r="K47" s="612">
        <f>'Data Sheet'!N2698</f>
        <v>0</v>
      </c>
      <c r="L47" s="156"/>
      <c r="M47" s="156">
        <f>'Data Sheet'!N2753</f>
        <v>0</v>
      </c>
      <c r="N47" s="156"/>
      <c r="O47" s="156">
        <f>'Data Sheet'!N2808</f>
        <v>0</v>
      </c>
      <c r="P47" s="156"/>
      <c r="Q47" s="156">
        <f>'Data Sheet'!N2863</f>
        <v>0</v>
      </c>
      <c r="R47" s="156"/>
      <c r="S47" s="620"/>
      <c r="T47" s="594"/>
      <c r="U47" s="594">
        <f t="shared" si="1"/>
        <v>0</v>
      </c>
      <c r="X47" s="84"/>
      <c r="Y47" s="84"/>
      <c r="Z47" s="84"/>
      <c r="AA47" s="84"/>
    </row>
    <row r="48" spans="1:27" ht="15.75" thickBot="1">
      <c r="A48" s="164" t="s">
        <v>106</v>
      </c>
      <c r="B48" s="164"/>
      <c r="C48" s="597">
        <f>SUM(C33:C47)</f>
        <v>126206</v>
      </c>
      <c r="D48" s="594"/>
      <c r="E48" s="597">
        <f>SUM(E33:E47)</f>
        <v>0</v>
      </c>
      <c r="F48" s="594"/>
      <c r="G48" s="597">
        <f>SUM(G33:G47)</f>
        <v>0</v>
      </c>
      <c r="H48" s="594"/>
      <c r="I48" s="597">
        <f>SUM(I33:I47)</f>
        <v>-12411</v>
      </c>
      <c r="J48" s="594"/>
      <c r="K48" s="597">
        <f>SUM(K33:K47)</f>
        <v>0</v>
      </c>
      <c r="L48" s="594"/>
      <c r="M48" s="597">
        <f>SUM(M33:M47)</f>
        <v>21113</v>
      </c>
      <c r="N48" s="594"/>
      <c r="O48" s="597">
        <f>SUM(O33:O47)</f>
        <v>-901</v>
      </c>
      <c r="P48" s="594"/>
      <c r="Q48" s="597">
        <f>SUM(Q33:Q47)</f>
        <v>-5385</v>
      </c>
      <c r="R48" s="594"/>
      <c r="S48" s="597">
        <f>SUM(S33:S47)</f>
        <v>0</v>
      </c>
      <c r="T48" s="594"/>
      <c r="U48" s="597">
        <f>SUM(U33:U47)</f>
        <v>128622</v>
      </c>
      <c r="X48" s="84"/>
      <c r="Y48" s="84"/>
      <c r="Z48" s="84"/>
      <c r="AA48" s="84"/>
    </row>
    <row r="49" spans="1:27">
      <c r="A49" s="161"/>
      <c r="B49" s="161"/>
      <c r="C49" s="156"/>
      <c r="D49" s="156"/>
      <c r="E49" s="156"/>
      <c r="F49" s="156"/>
      <c r="G49" s="156"/>
      <c r="H49" s="156"/>
      <c r="I49" s="156"/>
      <c r="J49" s="156"/>
      <c r="K49" s="156"/>
      <c r="L49" s="156"/>
      <c r="M49" s="156"/>
      <c r="N49" s="156"/>
      <c r="O49" s="156"/>
      <c r="P49" s="156"/>
      <c r="Q49" s="156"/>
      <c r="R49" s="156"/>
      <c r="S49" s="156"/>
      <c r="T49" s="156"/>
      <c r="U49" s="594"/>
      <c r="X49" s="84"/>
      <c r="Y49" s="84"/>
      <c r="Z49" s="84"/>
      <c r="AA49" s="84"/>
    </row>
    <row r="50" spans="1:27">
      <c r="A50" s="165" t="s">
        <v>172</v>
      </c>
      <c r="B50" s="165"/>
      <c r="C50" s="156"/>
      <c r="D50" s="156"/>
      <c r="E50" s="156"/>
      <c r="F50" s="156">
        <f>F31+F11</f>
        <v>0</v>
      </c>
      <c r="G50" s="156"/>
      <c r="H50" s="156"/>
      <c r="I50" s="156"/>
      <c r="J50" s="156"/>
      <c r="K50" s="156"/>
      <c r="L50" s="156"/>
      <c r="M50" s="156"/>
      <c r="N50" s="156"/>
      <c r="O50" s="156"/>
      <c r="P50" s="156"/>
      <c r="Q50" s="156"/>
      <c r="R50" s="156"/>
      <c r="S50" s="156"/>
      <c r="T50" s="156"/>
      <c r="U50" s="594"/>
      <c r="X50" s="84"/>
      <c r="Y50" s="84"/>
      <c r="Z50" s="84"/>
      <c r="AA50" s="84"/>
    </row>
    <row r="51" spans="1:27">
      <c r="A51" s="163" t="s">
        <v>1230</v>
      </c>
      <c r="B51" s="163"/>
      <c r="C51" s="612"/>
      <c r="D51" s="612"/>
      <c r="E51" s="612"/>
      <c r="F51" s="612"/>
      <c r="G51" s="612"/>
      <c r="H51" s="612"/>
      <c r="I51" s="612"/>
      <c r="J51" s="612"/>
      <c r="K51" s="612"/>
      <c r="L51" s="612"/>
      <c r="M51" s="612"/>
      <c r="N51" s="612"/>
      <c r="O51" s="612"/>
      <c r="P51" s="612"/>
      <c r="Q51" s="612"/>
      <c r="R51" s="612"/>
      <c r="S51" s="612"/>
      <c r="T51" s="612"/>
      <c r="U51" s="590"/>
      <c r="X51" s="84"/>
      <c r="Y51" s="84"/>
      <c r="Z51" s="84"/>
      <c r="AA51" s="84"/>
    </row>
    <row r="52" spans="1:27">
      <c r="A52" s="163"/>
      <c r="B52" s="163" t="s">
        <v>1220</v>
      </c>
      <c r="C52" s="156">
        <f t="shared" ref="C52:C58" si="2">C33+C14</f>
        <v>137076</v>
      </c>
      <c r="D52" s="156"/>
      <c r="E52" s="156">
        <f>E33+E14</f>
        <v>-7834</v>
      </c>
      <c r="F52" s="156">
        <f>F33+F14</f>
        <v>0</v>
      </c>
      <c r="G52" s="156">
        <f>G33+G14</f>
        <v>-4151</v>
      </c>
      <c r="H52" s="156"/>
      <c r="I52" s="156">
        <f t="shared" ref="I52:I58" si="3">I33+I14</f>
        <v>0</v>
      </c>
      <c r="J52" s="156"/>
      <c r="K52" s="156">
        <f t="shared" ref="K52:K63" si="4">K33+K14</f>
        <v>0</v>
      </c>
      <c r="L52" s="156"/>
      <c r="M52" s="156">
        <f>M33+M14</f>
        <v>47343</v>
      </c>
      <c r="N52" s="156">
        <f>N33+N14</f>
        <v>0</v>
      </c>
      <c r="O52" s="156">
        <f>O33+O14</f>
        <v>-17141</v>
      </c>
      <c r="P52" s="156">
        <f>P33+P14</f>
        <v>0</v>
      </c>
      <c r="Q52" s="156">
        <f>Q33+Q14</f>
        <v>-9930</v>
      </c>
      <c r="R52" s="156"/>
      <c r="S52" s="156">
        <f t="shared" ref="S52:S57" si="5">S33+S14</f>
        <v>0</v>
      </c>
      <c r="T52" s="156"/>
      <c r="U52" s="594">
        <f t="shared" ref="U52:U66" si="6">SUM(C52:S52)</f>
        <v>145363</v>
      </c>
      <c r="W52" s="544"/>
      <c r="X52" s="84"/>
      <c r="Y52" s="84"/>
      <c r="Z52" s="84"/>
      <c r="AA52" s="84"/>
    </row>
    <row r="53" spans="1:27">
      <c r="A53" s="163"/>
      <c r="B53" s="163" t="s">
        <v>1221</v>
      </c>
      <c r="C53" s="156">
        <f t="shared" si="2"/>
        <v>70</v>
      </c>
      <c r="D53" s="156"/>
      <c r="E53" s="156">
        <f t="shared" ref="E53:E58" si="7">E34+E15</f>
        <v>0</v>
      </c>
      <c r="F53" s="156"/>
      <c r="G53" s="156">
        <f t="shared" ref="G53:G58" si="8">G34+G15</f>
        <v>0</v>
      </c>
      <c r="H53" s="156"/>
      <c r="I53" s="156">
        <f t="shared" si="3"/>
        <v>0</v>
      </c>
      <c r="J53" s="156"/>
      <c r="K53" s="156">
        <f t="shared" si="4"/>
        <v>0</v>
      </c>
      <c r="L53" s="156"/>
      <c r="M53" s="156">
        <f t="shared" ref="M53:M58" si="9">M34+M15</f>
        <v>298</v>
      </c>
      <c r="N53" s="156"/>
      <c r="O53" s="156">
        <f t="shared" ref="O53:O58" si="10">O34+O15</f>
        <v>-35</v>
      </c>
      <c r="P53" s="156"/>
      <c r="Q53" s="156">
        <f t="shared" ref="Q53:Q58" si="11">Q34+Q15</f>
        <v>-65</v>
      </c>
      <c r="R53" s="156"/>
      <c r="S53" s="156">
        <f t="shared" si="5"/>
        <v>0</v>
      </c>
      <c r="T53" s="156"/>
      <c r="U53" s="594">
        <f t="shared" si="6"/>
        <v>268</v>
      </c>
      <c r="X53" s="84"/>
      <c r="Y53" s="84"/>
      <c r="Z53" s="84"/>
      <c r="AA53" s="84"/>
    </row>
    <row r="54" spans="1:27">
      <c r="A54" s="163"/>
      <c r="B54" s="163" t="s">
        <v>1222</v>
      </c>
      <c r="C54" s="156">
        <f t="shared" si="2"/>
        <v>538</v>
      </c>
      <c r="D54" s="156"/>
      <c r="E54" s="156">
        <f t="shared" si="7"/>
        <v>0</v>
      </c>
      <c r="F54" s="156"/>
      <c r="G54" s="156">
        <f t="shared" si="8"/>
        <v>-98</v>
      </c>
      <c r="H54" s="156"/>
      <c r="I54" s="156">
        <f t="shared" si="3"/>
        <v>0</v>
      </c>
      <c r="J54" s="156"/>
      <c r="K54" s="156">
        <f t="shared" si="4"/>
        <v>0</v>
      </c>
      <c r="L54" s="156"/>
      <c r="M54" s="156">
        <f t="shared" si="9"/>
        <v>635</v>
      </c>
      <c r="N54" s="156"/>
      <c r="O54" s="156">
        <f t="shared" si="10"/>
        <v>-202</v>
      </c>
      <c r="P54" s="156"/>
      <c r="Q54" s="156">
        <f t="shared" si="11"/>
        <v>-278</v>
      </c>
      <c r="R54" s="156"/>
      <c r="S54" s="156">
        <f t="shared" si="5"/>
        <v>0</v>
      </c>
      <c r="T54" s="156"/>
      <c r="U54" s="594">
        <f t="shared" si="6"/>
        <v>595</v>
      </c>
      <c r="X54" s="84"/>
      <c r="Y54" s="84"/>
      <c r="Z54" s="84"/>
      <c r="AA54" s="84"/>
    </row>
    <row r="55" spans="1:27">
      <c r="A55" s="163"/>
      <c r="B55" s="163" t="s">
        <v>1223</v>
      </c>
      <c r="C55" s="156">
        <f t="shared" si="2"/>
        <v>0</v>
      </c>
      <c r="D55" s="156"/>
      <c r="E55" s="156">
        <f t="shared" si="7"/>
        <v>0</v>
      </c>
      <c r="F55" s="156"/>
      <c r="G55" s="156">
        <f t="shared" si="8"/>
        <v>0</v>
      </c>
      <c r="H55" s="156"/>
      <c r="I55" s="156">
        <f t="shared" si="3"/>
        <v>0</v>
      </c>
      <c r="J55" s="156"/>
      <c r="K55" s="156">
        <f t="shared" si="4"/>
        <v>0</v>
      </c>
      <c r="L55" s="156"/>
      <c r="M55" s="156">
        <f t="shared" si="9"/>
        <v>0</v>
      </c>
      <c r="N55" s="156"/>
      <c r="O55" s="156">
        <f t="shared" si="10"/>
        <v>0</v>
      </c>
      <c r="P55" s="156"/>
      <c r="Q55" s="156">
        <f t="shared" si="11"/>
        <v>0</v>
      </c>
      <c r="R55" s="156"/>
      <c r="S55" s="156">
        <f t="shared" si="5"/>
        <v>0</v>
      </c>
      <c r="T55" s="156"/>
      <c r="U55" s="594">
        <f t="shared" si="6"/>
        <v>0</v>
      </c>
      <c r="X55" s="84"/>
      <c r="Y55" s="84"/>
      <c r="Z55" s="84"/>
      <c r="AA55" s="84"/>
    </row>
    <row r="56" spans="1:27">
      <c r="A56" s="163" t="s">
        <v>136</v>
      </c>
      <c r="B56" s="163"/>
      <c r="C56" s="156">
        <f t="shared" si="2"/>
        <v>6124</v>
      </c>
      <c r="D56" s="156"/>
      <c r="E56" s="156">
        <f t="shared" si="7"/>
        <v>0</v>
      </c>
      <c r="F56" s="156">
        <f>F37+F18</f>
        <v>0</v>
      </c>
      <c r="G56" s="156">
        <f t="shared" si="8"/>
        <v>0</v>
      </c>
      <c r="H56" s="156"/>
      <c r="I56" s="156">
        <f t="shared" si="3"/>
        <v>0</v>
      </c>
      <c r="J56" s="156"/>
      <c r="K56" s="156">
        <f t="shared" si="4"/>
        <v>0</v>
      </c>
      <c r="L56" s="156"/>
      <c r="M56" s="156">
        <f t="shared" si="9"/>
        <v>932</v>
      </c>
      <c r="N56" s="156">
        <f>N37+N18</f>
        <v>0</v>
      </c>
      <c r="O56" s="156">
        <f t="shared" si="10"/>
        <v>-728</v>
      </c>
      <c r="P56" s="156">
        <f>P37+P18</f>
        <v>0</v>
      </c>
      <c r="Q56" s="156">
        <f t="shared" si="11"/>
        <v>-1670</v>
      </c>
      <c r="R56" s="156"/>
      <c r="S56" s="156">
        <f t="shared" si="5"/>
        <v>-76</v>
      </c>
      <c r="T56" s="156"/>
      <c r="U56" s="594">
        <f t="shared" si="6"/>
        <v>4582</v>
      </c>
      <c r="X56" s="84"/>
      <c r="Y56" s="84"/>
      <c r="Z56" s="84"/>
      <c r="AA56" s="84"/>
    </row>
    <row r="57" spans="1:27">
      <c r="A57" s="163" t="s">
        <v>137</v>
      </c>
      <c r="B57" s="163"/>
      <c r="C57" s="156">
        <f t="shared" si="2"/>
        <v>0</v>
      </c>
      <c r="D57" s="156"/>
      <c r="E57" s="156">
        <f t="shared" si="7"/>
        <v>0</v>
      </c>
      <c r="F57" s="156">
        <f>F38+F19</f>
        <v>0</v>
      </c>
      <c r="G57" s="156">
        <f t="shared" si="8"/>
        <v>0</v>
      </c>
      <c r="H57" s="156"/>
      <c r="I57" s="156">
        <f t="shared" si="3"/>
        <v>0</v>
      </c>
      <c r="J57" s="156"/>
      <c r="K57" s="156">
        <f t="shared" si="4"/>
        <v>0</v>
      </c>
      <c r="L57" s="156"/>
      <c r="M57" s="156">
        <f t="shared" si="9"/>
        <v>100</v>
      </c>
      <c r="N57" s="156">
        <f>N38+N19</f>
        <v>0</v>
      </c>
      <c r="O57" s="156">
        <f t="shared" si="10"/>
        <v>-100</v>
      </c>
      <c r="P57" s="156">
        <f>P38+P19</f>
        <v>0</v>
      </c>
      <c r="Q57" s="156">
        <f t="shared" si="11"/>
        <v>0</v>
      </c>
      <c r="R57" s="156"/>
      <c r="S57" s="156">
        <f t="shared" si="5"/>
        <v>0</v>
      </c>
      <c r="T57" s="156"/>
      <c r="U57" s="594">
        <f t="shared" si="6"/>
        <v>0</v>
      </c>
      <c r="X57" s="84"/>
      <c r="Y57" s="84"/>
      <c r="Z57" s="84"/>
      <c r="AA57" s="84"/>
    </row>
    <row r="58" spans="1:27">
      <c r="A58" s="163" t="s">
        <v>299</v>
      </c>
      <c r="B58" s="163"/>
      <c r="C58" s="156">
        <f t="shared" si="2"/>
        <v>3309</v>
      </c>
      <c r="D58" s="156"/>
      <c r="E58" s="156">
        <f t="shared" si="7"/>
        <v>0</v>
      </c>
      <c r="F58" s="156">
        <f>F39+F20</f>
        <v>0</v>
      </c>
      <c r="G58" s="156">
        <f t="shared" si="8"/>
        <v>0</v>
      </c>
      <c r="H58" s="156"/>
      <c r="I58" s="156">
        <f t="shared" si="3"/>
        <v>0</v>
      </c>
      <c r="J58" s="156"/>
      <c r="K58" s="156">
        <f t="shared" si="4"/>
        <v>0</v>
      </c>
      <c r="L58" s="156"/>
      <c r="M58" s="156">
        <f t="shared" si="9"/>
        <v>2837</v>
      </c>
      <c r="N58" s="156">
        <f>N39+N20</f>
        <v>0</v>
      </c>
      <c r="O58" s="156">
        <f t="shared" si="10"/>
        <v>-1091</v>
      </c>
      <c r="P58" s="156">
        <f>P39+P20</f>
        <v>0</v>
      </c>
      <c r="Q58" s="156">
        <f t="shared" si="11"/>
        <v>-1030</v>
      </c>
      <c r="R58" s="156"/>
      <c r="S58" s="620"/>
      <c r="T58" s="156"/>
      <c r="U58" s="594">
        <f t="shared" si="6"/>
        <v>4025</v>
      </c>
      <c r="X58" s="84"/>
      <c r="Y58" s="84"/>
      <c r="Z58" s="84"/>
      <c r="AA58" s="84"/>
    </row>
    <row r="59" spans="1:27" hidden="1">
      <c r="A59" s="163" t="s">
        <v>1102</v>
      </c>
      <c r="B59" s="163"/>
      <c r="C59" s="731" t="s">
        <v>1282</v>
      </c>
      <c r="D59" s="591"/>
      <c r="E59" s="731" t="s">
        <v>1282</v>
      </c>
      <c r="F59" s="821"/>
      <c r="G59" s="731" t="s">
        <v>1282</v>
      </c>
      <c r="H59" s="821"/>
      <c r="I59" s="731" t="s">
        <v>1282</v>
      </c>
      <c r="J59" s="731"/>
      <c r="K59" s="156">
        <f t="shared" si="4"/>
        <v>0</v>
      </c>
      <c r="L59" s="821"/>
      <c r="M59" s="731" t="s">
        <v>1282</v>
      </c>
      <c r="N59" s="821"/>
      <c r="O59" s="731" t="s">
        <v>1282</v>
      </c>
      <c r="P59" s="821"/>
      <c r="Q59" s="731" t="s">
        <v>1282</v>
      </c>
      <c r="R59" s="822"/>
      <c r="S59" s="731" t="s">
        <v>1282</v>
      </c>
      <c r="T59" s="591"/>
      <c r="U59" s="593">
        <f t="shared" si="6"/>
        <v>0</v>
      </c>
      <c r="X59" s="84"/>
      <c r="Y59" s="84"/>
      <c r="Z59" s="84"/>
      <c r="AA59" s="84"/>
    </row>
    <row r="60" spans="1:27">
      <c r="A60" s="163" t="s">
        <v>300</v>
      </c>
      <c r="B60" s="163"/>
      <c r="C60" s="156">
        <f t="shared" ref="C60:C66" si="12">C41+C22</f>
        <v>0</v>
      </c>
      <c r="D60" s="156"/>
      <c r="E60" s="620"/>
      <c r="F60" s="156"/>
      <c r="G60" s="620"/>
      <c r="H60" s="156"/>
      <c r="I60" s="156">
        <f t="shared" ref="I60:I66" si="13">I41+I22</f>
        <v>0</v>
      </c>
      <c r="J60" s="156"/>
      <c r="K60" s="156">
        <f t="shared" si="4"/>
        <v>0</v>
      </c>
      <c r="L60" s="156"/>
      <c r="M60" s="156">
        <f t="shared" ref="M60:Q63" si="14">M41+M22</f>
        <v>0</v>
      </c>
      <c r="N60" s="156">
        <f t="shared" si="14"/>
        <v>0</v>
      </c>
      <c r="O60" s="156">
        <f t="shared" si="14"/>
        <v>0</v>
      </c>
      <c r="P60" s="156">
        <f t="shared" si="14"/>
        <v>0</v>
      </c>
      <c r="Q60" s="156">
        <f t="shared" si="14"/>
        <v>0</v>
      </c>
      <c r="R60" s="156"/>
      <c r="S60" s="156">
        <f t="shared" ref="S60:S65" si="15">S41+S22</f>
        <v>0</v>
      </c>
      <c r="T60" s="156"/>
      <c r="U60" s="594">
        <f t="shared" si="6"/>
        <v>0</v>
      </c>
      <c r="X60" s="84"/>
      <c r="Y60" s="84"/>
      <c r="Z60" s="84"/>
      <c r="AA60" s="84"/>
    </row>
    <row r="61" spans="1:27">
      <c r="A61" s="163" t="s">
        <v>301</v>
      </c>
      <c r="B61" s="163"/>
      <c r="C61" s="156">
        <f t="shared" si="12"/>
        <v>58</v>
      </c>
      <c r="D61" s="156"/>
      <c r="E61" s="620"/>
      <c r="F61" s="156"/>
      <c r="G61" s="620"/>
      <c r="H61" s="156"/>
      <c r="I61" s="156">
        <f t="shared" si="13"/>
        <v>0</v>
      </c>
      <c r="J61" s="156"/>
      <c r="K61" s="156">
        <f t="shared" si="4"/>
        <v>0</v>
      </c>
      <c r="L61" s="156"/>
      <c r="M61" s="156">
        <f t="shared" si="14"/>
        <v>36</v>
      </c>
      <c r="N61" s="156">
        <f t="shared" si="14"/>
        <v>0</v>
      </c>
      <c r="O61" s="156">
        <f t="shared" si="14"/>
        <v>-39</v>
      </c>
      <c r="P61" s="156">
        <f t="shared" si="14"/>
        <v>0</v>
      </c>
      <c r="Q61" s="156">
        <f t="shared" si="14"/>
        <v>-6</v>
      </c>
      <c r="R61" s="156"/>
      <c r="S61" s="156">
        <f t="shared" si="15"/>
        <v>-1</v>
      </c>
      <c r="T61" s="156"/>
      <c r="U61" s="594">
        <f t="shared" si="6"/>
        <v>48</v>
      </c>
      <c r="X61" s="84"/>
      <c r="Y61" s="84"/>
      <c r="Z61" s="84"/>
      <c r="AA61" s="84"/>
    </row>
    <row r="62" spans="1:27">
      <c r="A62" s="163" t="s">
        <v>1324</v>
      </c>
      <c r="B62" s="163"/>
      <c r="C62" s="156">
        <f t="shared" si="12"/>
        <v>1953</v>
      </c>
      <c r="D62" s="156"/>
      <c r="E62" s="620"/>
      <c r="F62" s="156"/>
      <c r="G62" s="620"/>
      <c r="H62" s="156"/>
      <c r="I62" s="156">
        <f t="shared" si="13"/>
        <v>0</v>
      </c>
      <c r="J62" s="156"/>
      <c r="K62" s="156">
        <f t="shared" si="4"/>
        <v>0</v>
      </c>
      <c r="L62" s="156"/>
      <c r="M62" s="156">
        <f t="shared" si="14"/>
        <v>6</v>
      </c>
      <c r="N62" s="156">
        <f t="shared" si="14"/>
        <v>0</v>
      </c>
      <c r="O62" s="156">
        <f t="shared" si="14"/>
        <v>-24</v>
      </c>
      <c r="P62" s="156">
        <f t="shared" si="14"/>
        <v>0</v>
      </c>
      <c r="Q62" s="156">
        <f t="shared" si="14"/>
        <v>-831</v>
      </c>
      <c r="R62" s="156"/>
      <c r="S62" s="156">
        <f t="shared" si="15"/>
        <v>0</v>
      </c>
      <c r="T62" s="156"/>
      <c r="U62" s="594">
        <f>SUM(C62:S62)</f>
        <v>1104</v>
      </c>
      <c r="X62" s="84"/>
      <c r="Y62" s="84"/>
      <c r="Z62" s="84"/>
      <c r="AA62" s="84"/>
    </row>
    <row r="63" spans="1:27">
      <c r="A63" s="163" t="s">
        <v>302</v>
      </c>
      <c r="B63" s="163"/>
      <c r="C63" s="156">
        <f t="shared" si="12"/>
        <v>0</v>
      </c>
      <c r="D63" s="156"/>
      <c r="E63" s="620"/>
      <c r="F63" s="156"/>
      <c r="G63" s="620"/>
      <c r="H63" s="156"/>
      <c r="I63" s="156">
        <f t="shared" si="13"/>
        <v>0</v>
      </c>
      <c r="J63" s="156"/>
      <c r="K63" s="156">
        <f t="shared" si="4"/>
        <v>0</v>
      </c>
      <c r="L63" s="156"/>
      <c r="M63" s="156">
        <f t="shared" si="14"/>
        <v>0</v>
      </c>
      <c r="N63" s="156">
        <f t="shared" si="14"/>
        <v>0</v>
      </c>
      <c r="O63" s="156">
        <f t="shared" si="14"/>
        <v>0</v>
      </c>
      <c r="P63" s="156">
        <f t="shared" si="14"/>
        <v>0</v>
      </c>
      <c r="Q63" s="156">
        <f t="shared" si="14"/>
        <v>0</v>
      </c>
      <c r="R63" s="156"/>
      <c r="S63" s="156">
        <f t="shared" si="15"/>
        <v>0</v>
      </c>
      <c r="T63" s="156"/>
      <c r="U63" s="594">
        <f>SUM(C63:S63)</f>
        <v>0</v>
      </c>
      <c r="X63" s="84"/>
      <c r="Y63" s="84"/>
      <c r="Z63" s="84"/>
      <c r="AA63" s="84"/>
    </row>
    <row r="64" spans="1:27">
      <c r="A64" s="163" t="s">
        <v>1544</v>
      </c>
      <c r="B64" s="163"/>
      <c r="C64" s="156">
        <f t="shared" si="12"/>
        <v>0</v>
      </c>
      <c r="D64" s="156"/>
      <c r="E64" s="620"/>
      <c r="F64" s="156"/>
      <c r="G64" s="620"/>
      <c r="H64" s="156"/>
      <c r="I64" s="156">
        <f t="shared" si="13"/>
        <v>0</v>
      </c>
      <c r="J64" s="156"/>
      <c r="K64" s="156">
        <f>K45+K26</f>
        <v>0</v>
      </c>
      <c r="L64" s="156"/>
      <c r="M64" s="156">
        <f t="shared" ref="M64:Q66" si="16">M45+M26</f>
        <v>0</v>
      </c>
      <c r="N64" s="156">
        <f t="shared" si="16"/>
        <v>0</v>
      </c>
      <c r="O64" s="156">
        <f t="shared" si="16"/>
        <v>0</v>
      </c>
      <c r="P64" s="156">
        <f t="shared" si="16"/>
        <v>0</v>
      </c>
      <c r="Q64" s="156">
        <f t="shared" si="16"/>
        <v>0</v>
      </c>
      <c r="R64" s="156"/>
      <c r="S64" s="156">
        <f t="shared" si="15"/>
        <v>0</v>
      </c>
      <c r="T64" s="156"/>
      <c r="U64" s="594">
        <f>SUM(C64:S64)</f>
        <v>0</v>
      </c>
      <c r="X64" s="84"/>
      <c r="Y64" s="84"/>
      <c r="Z64" s="84"/>
      <c r="AA64" s="84"/>
    </row>
    <row r="65" spans="1:27">
      <c r="A65" s="163" t="s">
        <v>1545</v>
      </c>
      <c r="B65" s="163"/>
      <c r="C65" s="156">
        <f t="shared" si="12"/>
        <v>0</v>
      </c>
      <c r="D65" s="156"/>
      <c r="E65" s="620"/>
      <c r="F65" s="156"/>
      <c r="G65" s="620"/>
      <c r="H65" s="156"/>
      <c r="I65" s="156">
        <f t="shared" si="13"/>
        <v>0</v>
      </c>
      <c r="J65" s="156"/>
      <c r="K65" s="156">
        <f>K46+K27</f>
        <v>0</v>
      </c>
      <c r="L65" s="156"/>
      <c r="M65" s="156">
        <f t="shared" si="16"/>
        <v>0</v>
      </c>
      <c r="N65" s="156">
        <f t="shared" si="16"/>
        <v>0</v>
      </c>
      <c r="O65" s="156">
        <f t="shared" si="16"/>
        <v>0</v>
      </c>
      <c r="P65" s="156">
        <f t="shared" si="16"/>
        <v>0</v>
      </c>
      <c r="Q65" s="156">
        <f t="shared" si="16"/>
        <v>0</v>
      </c>
      <c r="R65" s="156"/>
      <c r="S65" s="156">
        <f t="shared" si="15"/>
        <v>0</v>
      </c>
      <c r="T65" s="156"/>
      <c r="U65" s="594">
        <f>SUM(C65:S65)</f>
        <v>0</v>
      </c>
      <c r="X65" s="84"/>
      <c r="Y65" s="84"/>
      <c r="Z65" s="84"/>
      <c r="AA65" s="84"/>
    </row>
    <row r="66" spans="1:27">
      <c r="A66" s="163" t="s">
        <v>115</v>
      </c>
      <c r="B66" s="163"/>
      <c r="C66" s="156">
        <f t="shared" si="12"/>
        <v>1527</v>
      </c>
      <c r="D66" s="156"/>
      <c r="E66" s="620"/>
      <c r="F66" s="156"/>
      <c r="G66" s="156">
        <f>G47+G28</f>
        <v>0</v>
      </c>
      <c r="H66" s="156"/>
      <c r="I66" s="156">
        <f t="shared" si="13"/>
        <v>0</v>
      </c>
      <c r="J66" s="156"/>
      <c r="K66" s="156">
        <f>K47+K28</f>
        <v>0</v>
      </c>
      <c r="L66" s="156"/>
      <c r="M66" s="156">
        <f t="shared" si="16"/>
        <v>2191</v>
      </c>
      <c r="N66" s="156">
        <f t="shared" si="16"/>
        <v>0</v>
      </c>
      <c r="O66" s="156">
        <f t="shared" si="16"/>
        <v>-140</v>
      </c>
      <c r="P66" s="156">
        <f t="shared" si="16"/>
        <v>0</v>
      </c>
      <c r="Q66" s="156">
        <f t="shared" si="16"/>
        <v>-1090</v>
      </c>
      <c r="R66" s="156"/>
      <c r="S66" s="620"/>
      <c r="T66" s="594"/>
      <c r="U66" s="594">
        <f t="shared" si="6"/>
        <v>2488</v>
      </c>
      <c r="X66" s="84"/>
      <c r="Y66" s="84"/>
      <c r="Z66" s="84"/>
      <c r="AA66" s="84"/>
    </row>
    <row r="67" spans="1:27" ht="15.75" thickBot="1">
      <c r="A67" s="164" t="s">
        <v>106</v>
      </c>
      <c r="B67" s="164"/>
      <c r="C67" s="597">
        <f>SUM(C52:C66)</f>
        <v>150655</v>
      </c>
      <c r="D67" s="594"/>
      <c r="E67" s="597">
        <f>SUM(E52:E66)</f>
        <v>-7834</v>
      </c>
      <c r="F67" s="594"/>
      <c r="G67" s="597">
        <f>SUM(G52:G66)</f>
        <v>-4249</v>
      </c>
      <c r="H67" s="594"/>
      <c r="I67" s="597">
        <f>SUM(I52:I66)</f>
        <v>0</v>
      </c>
      <c r="J67" s="594"/>
      <c r="K67" s="597">
        <f>SUM(K52:K66)</f>
        <v>0</v>
      </c>
      <c r="L67" s="594"/>
      <c r="M67" s="597">
        <f>SUM(M52:M66)</f>
        <v>54378</v>
      </c>
      <c r="N67" s="594"/>
      <c r="O67" s="597">
        <f>SUM(O52:O66)</f>
        <v>-19500</v>
      </c>
      <c r="P67" s="594"/>
      <c r="Q67" s="597">
        <f>SUM(Q52:Q66)</f>
        <v>-14900</v>
      </c>
      <c r="R67" s="594"/>
      <c r="S67" s="597">
        <f>SUM(S52:S66)</f>
        <v>-77</v>
      </c>
      <c r="T67" s="594"/>
      <c r="U67" s="597">
        <f>SUM(U52:U66)</f>
        <v>158473</v>
      </c>
      <c r="X67" s="84"/>
      <c r="Y67" s="84"/>
      <c r="Z67" s="84"/>
      <c r="AA67" s="84"/>
    </row>
    <row r="68" spans="1:27">
      <c r="A68" s="166"/>
      <c r="B68" s="166"/>
      <c r="C68" s="589"/>
      <c r="D68" s="589"/>
      <c r="E68" s="589"/>
      <c r="F68" s="589"/>
      <c r="G68" s="589"/>
      <c r="H68" s="589"/>
      <c r="I68" s="589"/>
      <c r="J68" s="589"/>
      <c r="K68" s="589"/>
      <c r="L68" s="589"/>
      <c r="M68" s="589"/>
      <c r="N68" s="589"/>
      <c r="O68" s="589"/>
      <c r="P68" s="589"/>
      <c r="Q68" s="589"/>
      <c r="R68" s="589"/>
      <c r="S68" s="589"/>
      <c r="T68" s="589"/>
      <c r="U68" s="589"/>
      <c r="X68" s="84"/>
      <c r="Y68" s="84"/>
      <c r="Z68" s="84"/>
      <c r="AA68" s="84"/>
    </row>
    <row r="69" spans="1:27">
      <c r="C69" s="562"/>
      <c r="D69" s="562"/>
      <c r="E69" s="562"/>
      <c r="F69" s="562"/>
      <c r="G69" s="562"/>
      <c r="H69" s="562"/>
      <c r="I69" s="562"/>
      <c r="J69" s="562"/>
      <c r="K69" s="562"/>
      <c r="L69" s="562"/>
      <c r="M69" s="562"/>
      <c r="N69" s="562"/>
      <c r="O69" s="562"/>
      <c r="P69" s="562"/>
      <c r="Q69" s="562"/>
      <c r="R69" s="562"/>
      <c r="S69" s="562"/>
      <c r="T69" s="562"/>
      <c r="U69" s="562"/>
      <c r="X69" s="84"/>
      <c r="Y69" s="84"/>
      <c r="Z69" s="84"/>
      <c r="AA69" s="84"/>
    </row>
    <row r="70" spans="1:27">
      <c r="A70" s="165"/>
      <c r="B70" s="165"/>
      <c r="C70" s="562"/>
      <c r="D70" s="562"/>
      <c r="E70" s="562"/>
      <c r="F70" s="562"/>
      <c r="G70" s="562"/>
      <c r="H70" s="562"/>
      <c r="I70" s="562"/>
      <c r="J70" s="562"/>
      <c r="K70" s="562"/>
      <c r="L70" s="562"/>
      <c r="M70" s="562"/>
      <c r="N70" s="562"/>
      <c r="O70" s="562"/>
      <c r="P70" s="562"/>
      <c r="Q70" s="562"/>
      <c r="R70" s="562"/>
      <c r="S70" s="562"/>
      <c r="T70" s="562"/>
      <c r="U70" s="562"/>
      <c r="X70" s="84"/>
      <c r="Y70" s="84"/>
      <c r="Z70" s="84"/>
      <c r="AA70" s="84"/>
    </row>
    <row r="71" spans="1:27">
      <c r="A71" s="160"/>
      <c r="B71" s="160"/>
      <c r="C71" s="562"/>
      <c r="D71" s="562"/>
      <c r="E71" s="562"/>
      <c r="F71" s="562"/>
      <c r="G71" s="562"/>
      <c r="H71" s="562"/>
      <c r="I71" s="562"/>
      <c r="J71" s="562"/>
      <c r="K71" s="562"/>
      <c r="L71" s="562"/>
      <c r="M71" s="562"/>
      <c r="N71" s="562"/>
      <c r="O71" s="562"/>
      <c r="P71" s="562"/>
      <c r="Q71" s="562"/>
      <c r="R71" s="562"/>
      <c r="S71" s="562"/>
      <c r="T71" s="562"/>
      <c r="U71" s="562"/>
      <c r="X71" s="84"/>
      <c r="Y71" s="84"/>
      <c r="Z71" s="84"/>
      <c r="AA71" s="84"/>
    </row>
    <row r="72" spans="1:27">
      <c r="A72" s="165"/>
      <c r="B72" s="165"/>
      <c r="C72" s="562"/>
      <c r="D72" s="562"/>
      <c r="E72" s="562"/>
      <c r="F72" s="562"/>
      <c r="G72" s="562"/>
      <c r="H72" s="562"/>
      <c r="I72" s="562"/>
      <c r="J72" s="562"/>
      <c r="K72" s="562"/>
      <c r="L72" s="562"/>
      <c r="M72" s="562"/>
      <c r="N72" s="562"/>
      <c r="O72" s="562"/>
      <c r="P72" s="562"/>
      <c r="Q72" s="562"/>
      <c r="R72" s="562"/>
      <c r="S72" s="562"/>
      <c r="T72" s="562"/>
      <c r="U72" s="562"/>
      <c r="X72" s="84"/>
      <c r="Y72" s="84"/>
      <c r="Z72" s="84"/>
      <c r="AA72" s="84"/>
    </row>
    <row r="73" spans="1:27">
      <c r="A73" s="165"/>
      <c r="B73" s="165"/>
      <c r="C73" s="562"/>
      <c r="D73" s="562"/>
      <c r="E73" s="562"/>
      <c r="F73" s="562"/>
      <c r="G73" s="562"/>
      <c r="H73" s="562"/>
      <c r="I73" s="562"/>
      <c r="J73" s="562"/>
      <c r="K73" s="562"/>
      <c r="L73" s="562"/>
      <c r="M73" s="562"/>
      <c r="N73" s="562"/>
      <c r="O73" s="562"/>
      <c r="P73" s="562"/>
      <c r="Q73" s="562"/>
      <c r="R73" s="562"/>
      <c r="S73" s="562"/>
      <c r="T73" s="562"/>
      <c r="U73" s="562"/>
      <c r="X73" s="84"/>
      <c r="Y73" s="84"/>
      <c r="Z73" s="84"/>
      <c r="AA73" s="84"/>
    </row>
    <row r="74" spans="1:27">
      <c r="A74" s="163"/>
      <c r="B74" s="163"/>
      <c r="C74" s="562"/>
      <c r="D74" s="562"/>
      <c r="E74" s="562"/>
      <c r="F74" s="562"/>
      <c r="G74" s="562"/>
      <c r="H74" s="562"/>
      <c r="I74" s="562"/>
      <c r="J74" s="562"/>
      <c r="K74" s="562"/>
      <c r="L74" s="562"/>
      <c r="M74" s="562"/>
      <c r="N74" s="562"/>
      <c r="O74" s="562"/>
      <c r="P74" s="562"/>
      <c r="Q74" s="562"/>
      <c r="R74" s="562"/>
      <c r="S74" s="562"/>
      <c r="T74" s="562"/>
      <c r="U74" s="562"/>
      <c r="X74" s="84"/>
      <c r="Y74" s="84"/>
      <c r="Z74" s="84"/>
      <c r="AA74" s="84"/>
    </row>
    <row r="75" spans="1:27">
      <c r="A75" s="163"/>
      <c r="B75" s="163"/>
      <c r="C75" s="562"/>
      <c r="D75" s="562"/>
      <c r="E75" s="562"/>
      <c r="F75" s="562"/>
      <c r="G75" s="562"/>
      <c r="H75" s="562"/>
      <c r="I75" s="562"/>
      <c r="J75" s="562"/>
      <c r="K75" s="562"/>
      <c r="L75" s="562"/>
      <c r="M75" s="562"/>
      <c r="N75" s="562"/>
      <c r="O75" s="562"/>
      <c r="P75" s="562"/>
      <c r="Q75" s="562"/>
      <c r="R75" s="562"/>
      <c r="S75" s="562"/>
      <c r="T75" s="562"/>
      <c r="U75" s="562"/>
      <c r="X75" s="84"/>
      <c r="Y75" s="84"/>
      <c r="Z75" s="84"/>
      <c r="AA75" s="84"/>
    </row>
    <row r="76" spans="1:27">
      <c r="A76" s="163"/>
      <c r="B76" s="163"/>
      <c r="C76" s="562"/>
      <c r="D76" s="562"/>
      <c r="E76" s="562"/>
      <c r="F76" s="562"/>
      <c r="G76" s="562"/>
      <c r="H76" s="562"/>
      <c r="I76" s="562"/>
      <c r="J76" s="562"/>
      <c r="K76" s="562"/>
      <c r="L76" s="562"/>
      <c r="M76" s="562"/>
      <c r="N76" s="562"/>
      <c r="O76" s="562"/>
      <c r="P76" s="562"/>
      <c r="Q76" s="562"/>
      <c r="R76" s="562"/>
      <c r="S76" s="562"/>
      <c r="T76" s="562"/>
      <c r="U76" s="562"/>
      <c r="X76" s="84"/>
      <c r="Y76" s="84"/>
      <c r="Z76" s="84"/>
      <c r="AA76" s="84"/>
    </row>
    <row r="77" spans="1:27">
      <c r="A77" s="163"/>
      <c r="B77" s="163"/>
      <c r="C77" s="562"/>
      <c r="D77" s="562"/>
      <c r="E77" s="562"/>
      <c r="F77" s="562"/>
      <c r="G77" s="562"/>
      <c r="H77" s="562"/>
      <c r="I77" s="562"/>
      <c r="J77" s="562"/>
      <c r="K77" s="562"/>
      <c r="L77" s="562"/>
      <c r="M77" s="562"/>
      <c r="N77" s="562"/>
      <c r="O77" s="562"/>
      <c r="P77" s="562"/>
      <c r="Q77" s="562"/>
      <c r="R77" s="562"/>
      <c r="S77" s="562"/>
      <c r="T77" s="562"/>
      <c r="U77" s="562"/>
      <c r="X77" s="84"/>
      <c r="Y77" s="84"/>
      <c r="Z77" s="84"/>
      <c r="AA77" s="84"/>
    </row>
    <row r="78" spans="1:27">
      <c r="A78" s="163"/>
      <c r="B78" s="163"/>
      <c r="C78" s="562"/>
      <c r="D78" s="562"/>
      <c r="E78" s="562"/>
      <c r="F78" s="562"/>
      <c r="G78" s="562"/>
      <c r="H78" s="562"/>
      <c r="I78" s="562"/>
      <c r="J78" s="562"/>
      <c r="K78" s="562"/>
      <c r="L78" s="562"/>
      <c r="M78" s="562"/>
      <c r="N78" s="562"/>
      <c r="O78" s="562"/>
      <c r="P78" s="562"/>
      <c r="Q78" s="562"/>
      <c r="R78" s="562"/>
      <c r="S78" s="562"/>
      <c r="T78" s="562"/>
      <c r="U78" s="562"/>
      <c r="X78" s="84"/>
      <c r="Y78" s="84"/>
      <c r="Z78" s="84"/>
      <c r="AA78" s="84"/>
    </row>
    <row r="79" spans="1:27">
      <c r="A79" s="163"/>
      <c r="B79" s="163"/>
      <c r="C79" s="562"/>
      <c r="D79" s="562"/>
      <c r="E79" s="562"/>
      <c r="F79" s="562"/>
      <c r="G79" s="562"/>
      <c r="H79" s="562"/>
      <c r="I79" s="562"/>
      <c r="J79" s="562"/>
      <c r="K79" s="562"/>
      <c r="L79" s="562"/>
      <c r="M79" s="562"/>
      <c r="N79" s="562"/>
      <c r="O79" s="562"/>
      <c r="P79" s="562"/>
      <c r="Q79" s="562"/>
      <c r="R79" s="562"/>
      <c r="S79" s="562"/>
      <c r="T79" s="562"/>
      <c r="U79" s="562"/>
      <c r="X79" s="84"/>
      <c r="Y79" s="84"/>
      <c r="Z79" s="84"/>
      <c r="AA79" s="84"/>
    </row>
    <row r="80" spans="1:27">
      <c r="A80" s="163"/>
      <c r="B80" s="163"/>
      <c r="C80" s="562"/>
      <c r="D80" s="562"/>
      <c r="E80" s="562"/>
      <c r="F80" s="562"/>
      <c r="G80" s="562"/>
      <c r="H80" s="562"/>
      <c r="I80" s="562"/>
      <c r="J80" s="562"/>
      <c r="K80" s="562"/>
      <c r="L80" s="562"/>
      <c r="M80" s="562"/>
      <c r="N80" s="562"/>
      <c r="O80" s="562"/>
      <c r="P80" s="562"/>
      <c r="Q80" s="562"/>
      <c r="R80" s="562"/>
      <c r="S80" s="562"/>
      <c r="T80" s="562"/>
      <c r="U80" s="562"/>
      <c r="X80" s="84"/>
      <c r="Y80" s="84"/>
      <c r="Z80" s="84"/>
      <c r="AA80" s="84"/>
    </row>
    <row r="81" spans="1:27">
      <c r="A81" s="163"/>
      <c r="B81" s="163"/>
      <c r="C81" s="562"/>
      <c r="D81" s="562"/>
      <c r="E81" s="562"/>
      <c r="F81" s="562"/>
      <c r="G81" s="562"/>
      <c r="H81" s="562"/>
      <c r="I81" s="562"/>
      <c r="J81" s="562"/>
      <c r="K81" s="562"/>
      <c r="L81" s="562"/>
      <c r="M81" s="562"/>
      <c r="N81" s="562"/>
      <c r="O81" s="562"/>
      <c r="P81" s="562"/>
      <c r="Q81" s="562"/>
      <c r="R81" s="562"/>
      <c r="S81" s="562"/>
      <c r="T81" s="562"/>
      <c r="U81" s="562"/>
      <c r="X81" s="84"/>
      <c r="Y81" s="84"/>
      <c r="Z81" s="84"/>
      <c r="AA81" s="84"/>
    </row>
    <row r="82" spans="1:27">
      <c r="A82" s="163"/>
      <c r="B82" s="163"/>
      <c r="C82" s="562"/>
      <c r="D82" s="562"/>
      <c r="E82" s="562"/>
      <c r="F82" s="562"/>
      <c r="G82" s="562"/>
      <c r="H82" s="562"/>
      <c r="I82" s="562"/>
      <c r="J82" s="562"/>
      <c r="K82" s="562"/>
      <c r="L82" s="562"/>
      <c r="M82" s="562"/>
      <c r="N82" s="562"/>
      <c r="O82" s="562"/>
      <c r="P82" s="562"/>
      <c r="Q82" s="562"/>
      <c r="R82" s="562"/>
      <c r="S82" s="562"/>
      <c r="T82" s="562"/>
      <c r="U82" s="562"/>
      <c r="X82" s="84"/>
      <c r="Y82" s="84"/>
      <c r="Z82" s="84"/>
      <c r="AA82" s="84"/>
    </row>
    <row r="83" spans="1:27">
      <c r="A83" s="163"/>
      <c r="B83" s="163"/>
      <c r="C83" s="562"/>
      <c r="D83" s="562"/>
      <c r="E83" s="562"/>
      <c r="F83" s="562"/>
      <c r="G83" s="562"/>
      <c r="H83" s="562"/>
      <c r="I83" s="562"/>
      <c r="J83" s="562"/>
      <c r="K83" s="562"/>
      <c r="L83" s="562"/>
      <c r="M83" s="562"/>
      <c r="N83" s="562"/>
      <c r="O83" s="562"/>
      <c r="P83" s="562"/>
      <c r="Q83" s="562"/>
      <c r="R83" s="562"/>
      <c r="S83" s="562"/>
      <c r="T83" s="562"/>
      <c r="U83" s="562"/>
      <c r="X83" s="84"/>
      <c r="Y83" s="84"/>
      <c r="Z83" s="84"/>
      <c r="AA83" s="84"/>
    </row>
    <row r="84" spans="1:27">
      <c r="A84" s="163"/>
      <c r="B84" s="163"/>
      <c r="C84" s="562"/>
      <c r="D84" s="562"/>
      <c r="E84" s="562"/>
      <c r="F84" s="562"/>
      <c r="G84" s="562"/>
      <c r="H84" s="562"/>
      <c r="I84" s="562"/>
      <c r="J84" s="562"/>
      <c r="K84" s="562"/>
      <c r="L84" s="562"/>
      <c r="M84" s="562"/>
      <c r="N84" s="562"/>
      <c r="O84" s="562"/>
      <c r="P84" s="562"/>
      <c r="Q84" s="562"/>
      <c r="R84" s="562"/>
      <c r="S84" s="562"/>
      <c r="T84" s="562"/>
      <c r="U84" s="562"/>
      <c r="X84" s="84"/>
      <c r="Y84" s="84"/>
      <c r="Z84" s="84"/>
      <c r="AA84" s="84"/>
    </row>
    <row r="85" spans="1:27">
      <c r="A85" s="163"/>
      <c r="B85" s="163"/>
      <c r="C85" s="562"/>
      <c r="D85" s="562"/>
      <c r="E85" s="562"/>
      <c r="F85" s="562"/>
      <c r="G85" s="562"/>
      <c r="H85" s="562"/>
      <c r="I85" s="562"/>
      <c r="J85" s="562"/>
      <c r="K85" s="562"/>
      <c r="L85" s="562"/>
      <c r="M85" s="562"/>
      <c r="N85" s="562"/>
      <c r="O85" s="562"/>
      <c r="P85" s="562"/>
      <c r="Q85" s="562"/>
      <c r="R85" s="562"/>
      <c r="S85" s="562"/>
      <c r="T85" s="562"/>
      <c r="U85" s="562"/>
    </row>
    <row r="86" spans="1:27">
      <c r="A86" s="163"/>
      <c r="B86" s="163"/>
      <c r="C86" s="562"/>
      <c r="D86" s="562"/>
      <c r="E86" s="562"/>
      <c r="F86" s="562"/>
      <c r="G86" s="562"/>
      <c r="H86" s="562"/>
      <c r="I86" s="562"/>
      <c r="J86" s="562"/>
      <c r="K86" s="562"/>
      <c r="L86" s="562"/>
      <c r="M86" s="562"/>
      <c r="N86" s="562"/>
      <c r="O86" s="562"/>
      <c r="P86" s="562"/>
      <c r="Q86" s="562"/>
      <c r="R86" s="562"/>
      <c r="S86" s="562"/>
      <c r="T86" s="562"/>
      <c r="U86" s="562"/>
    </row>
    <row r="87" spans="1:27">
      <c r="A87" s="163"/>
      <c r="B87" s="163"/>
      <c r="C87" s="562"/>
      <c r="D87" s="562"/>
      <c r="E87" s="562"/>
      <c r="F87" s="562"/>
      <c r="G87" s="562"/>
      <c r="H87" s="562"/>
      <c r="I87" s="562"/>
      <c r="J87" s="562"/>
      <c r="K87" s="562"/>
      <c r="L87" s="562"/>
      <c r="M87" s="562"/>
      <c r="N87" s="562"/>
      <c r="O87" s="562"/>
      <c r="P87" s="562"/>
      <c r="Q87" s="562"/>
      <c r="R87" s="562"/>
      <c r="S87" s="562"/>
      <c r="T87" s="562"/>
      <c r="U87" s="562"/>
    </row>
    <row r="88" spans="1:27">
      <c r="A88" s="164"/>
      <c r="B88" s="165"/>
      <c r="C88" s="562"/>
      <c r="D88" s="562"/>
      <c r="E88" s="562"/>
      <c r="F88" s="562"/>
      <c r="G88" s="562"/>
      <c r="H88" s="562"/>
      <c r="I88" s="562"/>
      <c r="J88" s="562"/>
      <c r="K88" s="562"/>
      <c r="L88" s="562"/>
      <c r="M88" s="562"/>
      <c r="N88" s="562"/>
      <c r="O88" s="562"/>
      <c r="P88" s="562"/>
      <c r="Q88" s="562"/>
      <c r="R88" s="562"/>
      <c r="S88" s="562"/>
      <c r="T88" s="562"/>
      <c r="U88" s="562"/>
    </row>
    <row r="89" spans="1:27">
      <c r="A89" s="84"/>
      <c r="B89" s="84"/>
      <c r="C89" s="562"/>
      <c r="D89" s="562"/>
      <c r="E89" s="562"/>
      <c r="F89" s="562"/>
      <c r="G89" s="562"/>
      <c r="H89" s="562"/>
      <c r="I89" s="562"/>
      <c r="J89" s="562"/>
      <c r="K89" s="562"/>
      <c r="L89" s="562"/>
      <c r="M89" s="562"/>
      <c r="N89" s="562"/>
      <c r="O89" s="562"/>
      <c r="P89" s="562"/>
      <c r="Q89" s="562"/>
      <c r="R89" s="562"/>
      <c r="S89" s="562"/>
      <c r="T89" s="562"/>
      <c r="U89" s="562"/>
    </row>
  </sheetData>
  <sheetProtection algorithmName="SHA-512" hashValue="6/d7Bqq3wNIAeNguJXoJS8fF+0YTNqfK4jrETGicZYZkunBeHm1BHh2K+MjfcE9OcQrnuPBTbjQrGQRyAndlAw==" saltValue="TOEurMnD+3fA05lpMGWcjQ==" spinCount="100000" sheet="1" formatCells="0"/>
  <customSheetViews>
    <customSheetView guid="{7FD99AA4-5903-494A-9F09-AEC84FBFFB84}" fitToPage="1">
      <selection activeCell="N20" sqref="N20"/>
      <pageMargins left="0.70866141732283472" right="0.70866141732283472" top="0.74803149606299213" bottom="0.74803149606299213" header="0.31496062992125984" footer="0.31496062992125984"/>
      <pageSetup paperSize="9" scale="65" orientation="portrait" r:id="rId1"/>
      <headerFooter>
        <oddFooter>&amp;C&amp;A</oddFooter>
      </headerFooter>
    </customSheetView>
    <customSheetView guid="{44A2B057-7D30-4594-817B-0DBCD9A92E4A}" fitToPage="1">
      <selection activeCell="N20" sqref="N20"/>
      <pageMargins left="0.70866141732283472" right="0.70866141732283472" top="0.74803149606299213" bottom="0.74803149606299213" header="0.31496062992125984" footer="0.31496062992125984"/>
      <pageSetup paperSize="9" scale="65" orientation="portrait" r:id="rId2"/>
      <headerFooter>
        <oddFooter>&amp;C&amp;A</oddFooter>
      </headerFooter>
    </customSheetView>
  </customSheetViews>
  <mergeCells count="10">
    <mergeCell ref="Q5:Q11"/>
    <mergeCell ref="S5:S11"/>
    <mergeCell ref="U5:U11"/>
    <mergeCell ref="C5:C11"/>
    <mergeCell ref="E5:E11"/>
    <mergeCell ref="G5:G11"/>
    <mergeCell ref="I5:I11"/>
    <mergeCell ref="M5:M11"/>
    <mergeCell ref="O5:O11"/>
    <mergeCell ref="K5:K11"/>
  </mergeCells>
  <pageMargins left="0.70866141732283472" right="0.70866141732283472" top="0.74803149606299213" bottom="0.74803149606299213" header="0.31496062992125984" footer="0.31496062992125984"/>
  <pageSetup paperSize="9" scale="61" orientation="portrait" r:id="rId3"/>
  <headerFooter>
    <oddFooter>&amp;C&amp;A</oddFooter>
  </headerFooter>
  <drawing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T100"/>
  <sheetViews>
    <sheetView workbookViewId="0">
      <selection activeCell="H41" sqref="H41"/>
    </sheetView>
  </sheetViews>
  <sheetFormatPr defaultRowHeight="15"/>
  <cols>
    <col min="1" max="1" width="1.109375" customWidth="1"/>
    <col min="2" max="2" width="8.77734375"/>
    <col min="10" max="10" width="8.77734375" style="544"/>
    <col min="11" max="11" width="0.77734375" style="544" customWidth="1"/>
    <col min="12" max="12" width="8.77734375" style="544"/>
  </cols>
  <sheetData>
    <row r="1" spans="1:18" ht="15.75">
      <c r="A1" s="10" t="str">
        <f>+'1'!A1</f>
        <v>SWANSEA BAY UNIVERSITY HEALTH BOARD ANNUAL ACCOUNTS 2023-24</v>
      </c>
      <c r="B1" s="10"/>
      <c r="C1" s="34"/>
      <c r="D1" s="34"/>
      <c r="E1" s="34"/>
      <c r="F1" s="34"/>
      <c r="G1" s="34"/>
      <c r="H1" s="34"/>
      <c r="I1" s="34"/>
      <c r="J1" s="534"/>
      <c r="K1" s="534"/>
      <c r="L1" s="534"/>
      <c r="O1" s="84"/>
      <c r="P1" s="84"/>
      <c r="Q1" s="84"/>
      <c r="R1" s="84"/>
    </row>
    <row r="2" spans="1:18">
      <c r="O2" s="84"/>
      <c r="P2" s="84"/>
      <c r="Q2" s="84"/>
      <c r="R2" s="84"/>
    </row>
    <row r="3" spans="1:18" ht="15.75">
      <c r="A3" s="151" t="s">
        <v>582</v>
      </c>
      <c r="B3" s="151"/>
      <c r="C3" s="43"/>
      <c r="D3" s="43"/>
      <c r="E3" s="43"/>
      <c r="F3" s="43"/>
      <c r="G3" s="43"/>
      <c r="H3" s="43"/>
      <c r="I3" s="43"/>
      <c r="J3" s="43"/>
      <c r="K3" s="43"/>
      <c r="L3" s="43"/>
      <c r="O3" s="84"/>
      <c r="P3" s="84"/>
      <c r="Q3" s="84"/>
      <c r="R3" s="84"/>
    </row>
    <row r="4" spans="1:18">
      <c r="A4" s="15"/>
      <c r="B4" s="15"/>
      <c r="C4" s="43"/>
      <c r="D4" s="43"/>
      <c r="E4" s="43"/>
      <c r="F4" s="43"/>
      <c r="G4" s="43"/>
      <c r="H4" s="43"/>
      <c r="I4" s="43"/>
      <c r="J4" s="43"/>
      <c r="K4" s="43"/>
      <c r="L4" s="43"/>
      <c r="O4" s="84"/>
      <c r="P4" s="84"/>
      <c r="Q4" s="84"/>
      <c r="R4" s="84"/>
    </row>
    <row r="5" spans="1:18" ht="15.75">
      <c r="A5" s="185" t="s">
        <v>583</v>
      </c>
      <c r="B5" s="185"/>
      <c r="C5" s="43"/>
      <c r="D5" s="43"/>
      <c r="E5" s="43"/>
      <c r="F5" s="43"/>
      <c r="G5" s="43"/>
      <c r="H5" s="43"/>
      <c r="I5" s="43"/>
      <c r="J5" s="43"/>
      <c r="K5" s="43"/>
      <c r="L5" s="87"/>
      <c r="O5" s="84"/>
      <c r="P5" s="84"/>
      <c r="Q5" s="84"/>
      <c r="R5" s="84"/>
    </row>
    <row r="6" spans="1:18">
      <c r="A6" s="23"/>
      <c r="B6" s="23"/>
      <c r="C6" s="43"/>
      <c r="D6" s="43"/>
      <c r="E6" s="43"/>
      <c r="F6" s="111"/>
      <c r="G6" s="111"/>
      <c r="H6" s="43"/>
      <c r="I6" s="43"/>
      <c r="J6" s="49" t="s">
        <v>1589</v>
      </c>
      <c r="K6" s="52"/>
      <c r="L6" s="52" t="s">
        <v>1424</v>
      </c>
      <c r="O6" s="84"/>
      <c r="P6" s="84"/>
      <c r="Q6" s="84"/>
      <c r="R6" s="84"/>
    </row>
    <row r="7" spans="1:18">
      <c r="A7" s="43" t="s">
        <v>424</v>
      </c>
      <c r="B7" s="43"/>
      <c r="C7" s="43"/>
      <c r="D7" s="43"/>
      <c r="E7" s="43"/>
      <c r="F7" s="111"/>
      <c r="G7" s="111"/>
      <c r="H7" s="43"/>
      <c r="I7" s="43"/>
      <c r="J7" s="49" t="s">
        <v>13</v>
      </c>
      <c r="K7" s="52"/>
      <c r="L7" s="52" t="s">
        <v>13</v>
      </c>
      <c r="O7" s="84"/>
      <c r="P7" s="84"/>
      <c r="Q7" s="84"/>
      <c r="R7" s="84"/>
    </row>
    <row r="8" spans="1:18">
      <c r="A8" s="43" t="s">
        <v>425</v>
      </c>
      <c r="B8" s="43"/>
      <c r="C8" s="43"/>
      <c r="D8" s="43"/>
      <c r="E8" s="43"/>
      <c r="F8" s="111"/>
      <c r="G8" s="111"/>
      <c r="H8" s="43"/>
      <c r="I8" s="43"/>
      <c r="J8" s="43"/>
      <c r="K8" s="43"/>
      <c r="L8" s="43"/>
      <c r="O8" s="84"/>
      <c r="P8" s="84"/>
      <c r="Q8" s="84"/>
      <c r="R8" s="84"/>
    </row>
    <row r="9" spans="1:18">
      <c r="A9" s="44"/>
      <c r="B9" s="44"/>
      <c r="C9" s="43"/>
      <c r="D9" s="43"/>
      <c r="E9" s="43"/>
      <c r="F9" s="111"/>
      <c r="G9" s="111"/>
      <c r="H9" s="43"/>
      <c r="I9" s="43"/>
      <c r="J9" s="111"/>
      <c r="K9" s="43"/>
      <c r="L9" s="43"/>
      <c r="O9" s="84"/>
      <c r="P9" s="84"/>
      <c r="Q9" s="84"/>
      <c r="R9" s="84"/>
    </row>
    <row r="10" spans="1:18">
      <c r="A10" s="44" t="s">
        <v>1229</v>
      </c>
      <c r="B10" s="44"/>
      <c r="C10" s="43"/>
      <c r="D10" s="55"/>
      <c r="E10" s="43"/>
      <c r="F10" s="43"/>
      <c r="G10" s="43"/>
      <c r="H10" s="43"/>
      <c r="I10" s="43"/>
      <c r="J10" s="110"/>
      <c r="K10" s="97"/>
      <c r="L10" s="87"/>
      <c r="O10" s="84"/>
      <c r="P10" s="84"/>
      <c r="Q10" s="84"/>
      <c r="R10" s="84"/>
    </row>
    <row r="11" spans="1:18">
      <c r="B11" s="167" t="s">
        <v>1220</v>
      </c>
      <c r="C11" s="43"/>
      <c r="D11" s="55"/>
      <c r="E11" s="43"/>
      <c r="F11" s="43"/>
      <c r="G11" s="43"/>
      <c r="H11" s="43"/>
      <c r="I11" s="43"/>
      <c r="J11" s="598">
        <v>137838</v>
      </c>
      <c r="K11" s="97"/>
      <c r="L11" s="87">
        <f>'Data Sheet'!N3694</f>
        <v>173077</v>
      </c>
      <c r="O11" s="84"/>
      <c r="P11" s="84"/>
      <c r="Q11" s="84"/>
      <c r="R11" s="84"/>
    </row>
    <row r="12" spans="1:18">
      <c r="B12" s="167" t="s">
        <v>1221</v>
      </c>
      <c r="C12" s="43"/>
      <c r="D12" s="55"/>
      <c r="E12" s="43"/>
      <c r="F12" s="43"/>
      <c r="G12" s="43"/>
      <c r="H12" s="43"/>
      <c r="I12" s="43"/>
      <c r="J12" s="598">
        <v>804</v>
      </c>
      <c r="K12" s="97"/>
      <c r="L12" s="87">
        <f>'Data Sheet'!N3695</f>
        <v>689</v>
      </c>
      <c r="O12" s="84"/>
      <c r="P12" s="84"/>
      <c r="Q12" s="84"/>
      <c r="R12" s="84"/>
    </row>
    <row r="13" spans="1:18">
      <c r="B13" s="167" t="s">
        <v>1222</v>
      </c>
      <c r="C13" s="43"/>
      <c r="D13" s="55"/>
      <c r="E13" s="43"/>
      <c r="F13" s="43"/>
      <c r="G13" s="43"/>
      <c r="H13" s="43"/>
      <c r="I13" s="43"/>
      <c r="J13" s="598">
        <v>0</v>
      </c>
      <c r="K13" s="97"/>
      <c r="L13" s="87">
        <f>'Data Sheet'!N3696</f>
        <v>0</v>
      </c>
      <c r="O13" s="84"/>
      <c r="P13" s="84"/>
      <c r="Q13" s="84"/>
      <c r="R13" s="84"/>
    </row>
    <row r="14" spans="1:18">
      <c r="B14" s="167" t="s">
        <v>1223</v>
      </c>
      <c r="C14" s="43"/>
      <c r="D14" s="55"/>
      <c r="E14" s="43"/>
      <c r="F14" s="43"/>
      <c r="G14" s="43"/>
      <c r="H14" s="43"/>
      <c r="I14" s="43"/>
      <c r="J14" s="598">
        <v>0</v>
      </c>
      <c r="K14" s="97"/>
      <c r="L14" s="87">
        <f>'Data Sheet'!N3697</f>
        <v>0</v>
      </c>
      <c r="O14" s="84"/>
      <c r="P14" s="84"/>
      <c r="Q14" s="84"/>
      <c r="R14" s="84"/>
    </row>
    <row r="15" spans="1:18">
      <c r="A15" s="43" t="s">
        <v>320</v>
      </c>
      <c r="B15" s="43"/>
      <c r="C15" s="43"/>
      <c r="D15" s="55"/>
      <c r="E15" s="43"/>
      <c r="F15" s="43"/>
      <c r="G15" s="43"/>
      <c r="H15" s="43"/>
      <c r="I15" s="43"/>
      <c r="J15" s="598">
        <v>0</v>
      </c>
      <c r="K15" s="97"/>
      <c r="L15" s="43">
        <f>'Data Sheet'!N3698</f>
        <v>0</v>
      </c>
      <c r="O15" s="84"/>
      <c r="P15" s="84"/>
      <c r="Q15" s="84"/>
      <c r="R15" s="84"/>
    </row>
    <row r="16" spans="1:18">
      <c r="A16" s="43" t="s">
        <v>321</v>
      </c>
      <c r="B16" s="43"/>
      <c r="C16" s="43"/>
      <c r="D16" s="55"/>
      <c r="E16" s="43"/>
      <c r="F16" s="43"/>
      <c r="G16" s="43"/>
      <c r="H16" s="43"/>
      <c r="I16" s="43"/>
      <c r="J16" s="598">
        <v>0</v>
      </c>
      <c r="K16" s="97"/>
      <c r="L16" s="43">
        <f>'Data Sheet'!N3699</f>
        <v>0</v>
      </c>
      <c r="O16" s="84"/>
      <c r="P16" s="84"/>
      <c r="Q16" s="84"/>
      <c r="R16" s="84"/>
    </row>
    <row r="17" spans="1:20">
      <c r="A17" s="43" t="s">
        <v>322</v>
      </c>
      <c r="B17" s="43"/>
      <c r="C17" s="43"/>
      <c r="D17" s="55"/>
      <c r="E17" s="43"/>
      <c r="F17" s="43"/>
      <c r="G17" s="43"/>
      <c r="H17" s="43"/>
      <c r="I17" s="43"/>
      <c r="J17" s="598">
        <v>2844</v>
      </c>
      <c r="K17" s="87"/>
      <c r="L17" s="43">
        <f>'Data Sheet'!N3700</f>
        <v>3903</v>
      </c>
      <c r="O17" s="84"/>
      <c r="P17" s="84"/>
      <c r="Q17" s="84"/>
      <c r="R17" s="84"/>
    </row>
    <row r="18" spans="1:20">
      <c r="A18" s="43" t="s">
        <v>426</v>
      </c>
      <c r="B18" s="43"/>
      <c r="C18" s="43"/>
      <c r="D18" s="55"/>
      <c r="E18" s="43"/>
      <c r="F18" s="43"/>
      <c r="G18" s="43"/>
      <c r="H18" s="43"/>
      <c r="I18" s="43"/>
      <c r="J18" s="598">
        <v>189</v>
      </c>
      <c r="K18" s="87"/>
      <c r="L18" s="43">
        <f>'Data Sheet'!N3701</f>
        <v>120</v>
      </c>
      <c r="O18" s="84"/>
      <c r="P18" s="84"/>
      <c r="Q18" s="84"/>
      <c r="R18" s="84"/>
    </row>
    <row r="19" spans="1:20">
      <c r="A19" s="43" t="s">
        <v>323</v>
      </c>
      <c r="B19" s="43"/>
      <c r="C19" s="43"/>
      <c r="D19" s="55"/>
      <c r="E19" s="43"/>
      <c r="F19" s="43"/>
      <c r="G19" s="43"/>
      <c r="H19" s="43"/>
      <c r="I19" s="43"/>
      <c r="J19" s="598">
        <v>0</v>
      </c>
      <c r="K19" s="87"/>
      <c r="L19" s="124">
        <f>'Data Sheet'!N3702</f>
        <v>0</v>
      </c>
      <c r="O19" s="84"/>
      <c r="P19" s="84"/>
      <c r="Q19" s="84"/>
      <c r="R19" s="84"/>
    </row>
    <row r="20" spans="1:20">
      <c r="A20" s="43" t="s">
        <v>324</v>
      </c>
      <c r="B20" s="43"/>
      <c r="C20" s="43"/>
      <c r="D20" s="55"/>
      <c r="E20" s="43"/>
      <c r="F20" s="43"/>
      <c r="G20" s="43"/>
      <c r="H20" s="43"/>
      <c r="I20" s="43"/>
      <c r="J20" s="140">
        <f>SUM(J10:J19)</f>
        <v>141675</v>
      </c>
      <c r="K20" s="87"/>
      <c r="L20" s="849">
        <f>SUM(L10:L19)</f>
        <v>177789</v>
      </c>
      <c r="O20" s="84"/>
      <c r="P20" s="84"/>
      <c r="Q20" s="84"/>
      <c r="R20" s="84"/>
    </row>
    <row r="21" spans="1:20">
      <c r="A21" s="43"/>
      <c r="B21" s="43"/>
      <c r="C21" s="43"/>
      <c r="D21" s="55"/>
      <c r="E21" s="43"/>
      <c r="F21" s="43"/>
      <c r="G21" s="43"/>
      <c r="H21" s="43"/>
      <c r="I21" s="43"/>
      <c r="J21" s="110"/>
      <c r="K21" s="87"/>
      <c r="L21" s="43"/>
      <c r="O21" s="84"/>
      <c r="P21" s="84"/>
      <c r="Q21" s="84"/>
      <c r="R21" s="84"/>
    </row>
    <row r="22" spans="1:20">
      <c r="A22" s="43" t="s">
        <v>876</v>
      </c>
      <c r="B22" s="43"/>
      <c r="C22" s="43"/>
      <c r="D22" s="43"/>
      <c r="E22" s="43"/>
      <c r="F22" s="43"/>
      <c r="G22" s="43"/>
      <c r="H22" s="43"/>
      <c r="I22" s="43"/>
      <c r="J22" s="598">
        <v>-138778</v>
      </c>
      <c r="K22" s="220"/>
      <c r="L22" s="52">
        <f>'Data Sheet'!N3704</f>
        <v>-174008</v>
      </c>
      <c r="O22" s="84"/>
      <c r="P22" s="84"/>
      <c r="Q22" s="84"/>
      <c r="R22" s="84"/>
    </row>
    <row r="23" spans="1:20">
      <c r="A23" s="43"/>
      <c r="B23" s="43"/>
      <c r="C23" s="43"/>
      <c r="D23" s="43"/>
      <c r="E23" s="43"/>
      <c r="F23" s="43"/>
      <c r="G23" s="43"/>
      <c r="H23" s="43"/>
      <c r="I23" s="43"/>
      <c r="J23" s="153"/>
      <c r="K23" s="52"/>
      <c r="L23" s="154"/>
      <c r="O23" s="84"/>
      <c r="P23" s="84"/>
      <c r="Q23" s="84"/>
      <c r="R23" s="84"/>
    </row>
    <row r="24" spans="1:20" ht="15.75" thickBot="1">
      <c r="A24" s="111" t="s">
        <v>427</v>
      </c>
      <c r="B24" s="111"/>
      <c r="C24" s="43"/>
      <c r="D24" s="43"/>
      <c r="E24" s="43"/>
      <c r="F24" s="43"/>
      <c r="G24" s="43"/>
      <c r="H24" s="43"/>
      <c r="I24" s="43"/>
      <c r="J24" s="58">
        <f>SUM(J20:J22)</f>
        <v>2897</v>
      </c>
      <c r="K24" s="52"/>
      <c r="L24" s="59">
        <f>+L20+L22</f>
        <v>3781</v>
      </c>
      <c r="O24" s="84"/>
      <c r="P24" s="84"/>
      <c r="Q24" s="84"/>
      <c r="R24" s="84"/>
    </row>
    <row r="25" spans="1:20">
      <c r="A25" s="87"/>
      <c r="B25" s="87"/>
      <c r="C25" s="87"/>
      <c r="D25" s="87"/>
      <c r="E25" s="87"/>
      <c r="F25" s="87"/>
      <c r="G25" s="87"/>
      <c r="H25" s="87"/>
      <c r="I25" s="87"/>
      <c r="J25" s="112"/>
      <c r="K25" s="51"/>
      <c r="L25" s="51"/>
      <c r="O25" s="84"/>
      <c r="P25" s="84"/>
      <c r="Q25" s="84"/>
      <c r="R25" s="84"/>
    </row>
    <row r="26" spans="1:20" s="84" customFormat="1">
      <c r="J26" s="507"/>
      <c r="K26" s="507"/>
      <c r="L26" s="507"/>
    </row>
    <row r="27" spans="1:20" s="84" customFormat="1">
      <c r="J27" s="507"/>
      <c r="K27" s="507"/>
      <c r="L27" s="507"/>
    </row>
    <row r="28" spans="1:20" s="84" customFormat="1" ht="15.75">
      <c r="A28" s="324"/>
      <c r="B28" s="324"/>
      <c r="C28" s="87"/>
      <c r="D28" s="87"/>
      <c r="E28" s="87"/>
      <c r="F28" s="87"/>
      <c r="G28" s="87"/>
      <c r="H28" s="87"/>
      <c r="I28" s="87"/>
      <c r="J28" s="112"/>
      <c r="K28" s="51"/>
      <c r="L28" s="51"/>
    </row>
    <row r="29" spans="1:20" s="84" customFormat="1" ht="15.75">
      <c r="A29" s="324"/>
      <c r="B29" s="324"/>
      <c r="C29" s="87"/>
      <c r="D29" s="87"/>
      <c r="E29" s="87"/>
      <c r="F29" s="87"/>
      <c r="G29" s="87"/>
      <c r="H29" s="87"/>
      <c r="I29" s="87"/>
      <c r="J29" s="112"/>
      <c r="K29" s="51"/>
      <c r="L29" s="51"/>
    </row>
    <row r="30" spans="1:20" s="84" customFormat="1">
      <c r="A30" s="87"/>
      <c r="B30" s="87"/>
      <c r="C30" s="87"/>
      <c r="D30" s="87"/>
      <c r="E30" s="87"/>
      <c r="F30" s="87"/>
      <c r="G30" s="87"/>
      <c r="H30" s="87"/>
      <c r="I30" s="87"/>
      <c r="J30" s="112"/>
      <c r="K30" s="51"/>
      <c r="L30" s="51"/>
    </row>
    <row r="31" spans="1:20" s="84" customFormat="1">
      <c r="A31" s="87"/>
      <c r="B31" s="87"/>
      <c r="C31" s="87"/>
      <c r="D31" s="87"/>
      <c r="E31" s="87"/>
      <c r="F31" s="87"/>
      <c r="G31" s="87"/>
      <c r="H31" s="87"/>
      <c r="I31" s="87"/>
      <c r="J31" s="110"/>
      <c r="K31" s="97"/>
      <c r="L31" s="110"/>
    </row>
    <row r="32" spans="1:20" s="84" customFormat="1">
      <c r="A32" s="87"/>
      <c r="B32" s="87"/>
      <c r="C32" s="87"/>
      <c r="D32" s="87"/>
      <c r="E32" s="87"/>
      <c r="F32" s="87"/>
      <c r="G32" s="87"/>
      <c r="H32" s="87"/>
      <c r="I32" s="87"/>
      <c r="J32" s="110"/>
      <c r="K32" s="97"/>
      <c r="L32" s="110"/>
      <c r="T32" s="84" t="s">
        <v>484</v>
      </c>
    </row>
    <row r="33" spans="1:18" s="84" customFormat="1">
      <c r="A33" s="87"/>
      <c r="B33" s="87"/>
      <c r="C33" s="87"/>
      <c r="D33" s="87"/>
      <c r="E33" s="87"/>
      <c r="F33" s="87"/>
      <c r="G33" s="87"/>
      <c r="H33" s="87"/>
      <c r="I33" s="87"/>
      <c r="J33" s="110"/>
      <c r="K33" s="97"/>
      <c r="L33" s="110"/>
    </row>
    <row r="34" spans="1:18" s="84" customFormat="1">
      <c r="J34" s="507"/>
      <c r="K34" s="51"/>
      <c r="L34" s="507"/>
    </row>
    <row r="35" spans="1:18">
      <c r="A35" s="143"/>
      <c r="B35" s="143"/>
      <c r="C35" s="87"/>
      <c r="D35" s="87"/>
      <c r="E35" s="87"/>
      <c r="F35" s="87"/>
      <c r="G35" s="87"/>
      <c r="H35" s="87"/>
      <c r="I35" s="87"/>
      <c r="J35" s="112"/>
      <c r="K35" s="51"/>
      <c r="L35" s="112"/>
      <c r="O35" s="84"/>
      <c r="P35" s="84"/>
      <c r="Q35" s="84"/>
      <c r="R35" s="84"/>
    </row>
    <row r="36" spans="1:18">
      <c r="A36" s="143"/>
      <c r="B36" s="143"/>
      <c r="C36" s="87"/>
      <c r="D36" s="87"/>
      <c r="E36" s="87"/>
      <c r="F36" s="87"/>
      <c r="G36" s="87"/>
      <c r="H36" s="87"/>
      <c r="I36" s="87"/>
      <c r="J36" s="112"/>
      <c r="K36" s="51"/>
      <c r="L36" s="112"/>
      <c r="O36" s="84"/>
      <c r="P36" s="84"/>
      <c r="Q36" s="84"/>
      <c r="R36" s="84"/>
    </row>
    <row r="37" spans="1:18">
      <c r="A37" s="143"/>
      <c r="B37" s="143"/>
      <c r="C37" s="87"/>
      <c r="D37" s="87"/>
      <c r="E37" s="87"/>
      <c r="F37" s="87"/>
      <c r="G37" s="87"/>
      <c r="H37" s="87"/>
      <c r="I37" s="87"/>
      <c r="J37" s="112"/>
      <c r="K37" s="51"/>
      <c r="L37" s="112"/>
      <c r="O37" s="84"/>
      <c r="P37" s="84"/>
      <c r="Q37" s="84"/>
      <c r="R37" s="84"/>
    </row>
    <row r="38" spans="1:18">
      <c r="A38" s="143"/>
      <c r="B38" s="143"/>
      <c r="C38" s="87"/>
      <c r="D38" s="87"/>
      <c r="E38" s="87"/>
      <c r="F38" s="87"/>
      <c r="G38" s="87"/>
      <c r="H38" s="87"/>
      <c r="I38" s="87"/>
      <c r="J38" s="112"/>
      <c r="K38" s="51"/>
      <c r="L38" s="112"/>
      <c r="O38" s="84"/>
      <c r="P38" s="84"/>
      <c r="Q38" s="84"/>
      <c r="R38" s="84"/>
    </row>
    <row r="39" spans="1:18">
      <c r="A39" s="87"/>
      <c r="B39" s="87"/>
      <c r="C39" s="87"/>
      <c r="D39" s="87"/>
      <c r="E39" s="87"/>
      <c r="F39" s="87"/>
      <c r="G39" s="87"/>
      <c r="H39" s="87"/>
      <c r="I39" s="87"/>
      <c r="J39" s="112"/>
      <c r="K39" s="51"/>
      <c r="L39" s="51"/>
      <c r="O39" s="84"/>
      <c r="P39" s="84"/>
      <c r="Q39" s="84"/>
      <c r="R39" s="84"/>
    </row>
    <row r="40" spans="1:18" ht="15.75">
      <c r="A40" s="324"/>
      <c r="B40" s="324"/>
      <c r="C40" s="87"/>
      <c r="D40" s="87"/>
      <c r="E40" s="87"/>
      <c r="F40" s="87"/>
      <c r="G40" s="87"/>
      <c r="H40" s="112"/>
      <c r="I40" s="51"/>
      <c r="J40" s="51"/>
      <c r="K40" s="87"/>
      <c r="L40" s="87"/>
      <c r="O40" s="84"/>
      <c r="P40" s="84"/>
      <c r="Q40" s="84"/>
      <c r="R40" s="84"/>
    </row>
    <row r="41" spans="1:18" ht="15.75">
      <c r="A41" s="324"/>
      <c r="B41" s="324"/>
      <c r="C41" s="87"/>
      <c r="D41" s="87"/>
      <c r="E41" s="87"/>
      <c r="F41" s="87"/>
      <c r="G41" s="87"/>
      <c r="H41" s="87"/>
      <c r="I41" s="87"/>
      <c r="J41" s="112"/>
      <c r="K41" s="51"/>
      <c r="L41" s="51"/>
      <c r="O41" s="84"/>
      <c r="P41" s="84"/>
      <c r="Q41" s="84"/>
      <c r="R41" s="84"/>
    </row>
    <row r="42" spans="1:18" ht="15.75">
      <c r="A42" s="324"/>
      <c r="B42" s="324"/>
      <c r="C42" s="143"/>
      <c r="D42" s="143"/>
      <c r="E42" s="143"/>
      <c r="F42" s="87"/>
      <c r="G42" s="87"/>
      <c r="H42" s="87"/>
      <c r="I42" s="87"/>
      <c r="J42" s="112"/>
      <c r="K42" s="51"/>
      <c r="L42" s="51"/>
      <c r="O42" s="84"/>
      <c r="P42" s="84"/>
      <c r="Q42" s="84"/>
      <c r="R42" s="84"/>
    </row>
    <row r="43" spans="1:18">
      <c r="A43" s="320"/>
      <c r="B43" s="320"/>
      <c r="C43" s="143"/>
      <c r="D43" s="143"/>
      <c r="E43" s="143"/>
      <c r="F43" s="87"/>
      <c r="G43" s="87"/>
      <c r="H43" s="87"/>
      <c r="I43" s="87"/>
      <c r="J43" s="112"/>
      <c r="K43" s="51"/>
      <c r="L43" s="51"/>
      <c r="O43" s="84"/>
      <c r="P43" s="84"/>
      <c r="Q43" s="84"/>
      <c r="R43" s="84"/>
    </row>
    <row r="44" spans="1:18">
      <c r="A44" s="235"/>
      <c r="B44" s="235"/>
      <c r="C44" s="143"/>
      <c r="D44" s="143"/>
      <c r="E44" s="143"/>
      <c r="F44" s="87"/>
      <c r="G44" s="87"/>
      <c r="H44" s="87"/>
      <c r="I44" s="87"/>
      <c r="J44" s="29"/>
      <c r="K44" s="220"/>
      <c r="L44" s="220"/>
      <c r="O44" s="84"/>
      <c r="P44" s="84"/>
      <c r="Q44" s="84"/>
      <c r="R44" s="84"/>
    </row>
    <row r="45" spans="1:18">
      <c r="A45" s="235"/>
      <c r="B45" s="235"/>
      <c r="C45" s="143"/>
      <c r="D45" s="143"/>
      <c r="E45" s="143"/>
      <c r="F45" s="87"/>
      <c r="G45" s="87"/>
      <c r="H45" s="87"/>
      <c r="I45" s="87"/>
      <c r="J45" s="29"/>
      <c r="K45" s="220"/>
      <c r="L45" s="220"/>
      <c r="O45" s="84"/>
      <c r="P45" s="84"/>
      <c r="Q45" s="84"/>
      <c r="R45" s="84"/>
    </row>
    <row r="46" spans="1:18">
      <c r="A46" s="87"/>
      <c r="B46" s="87"/>
      <c r="C46" s="143"/>
      <c r="D46" s="143"/>
      <c r="E46" s="143"/>
      <c r="F46" s="87"/>
      <c r="G46" s="87"/>
      <c r="H46" s="87"/>
      <c r="I46" s="87"/>
      <c r="J46" s="29"/>
      <c r="K46" s="220"/>
      <c r="L46" s="220"/>
      <c r="O46" s="84"/>
      <c r="P46" s="84"/>
      <c r="Q46" s="84"/>
      <c r="R46" s="84"/>
    </row>
    <row r="47" spans="1:18">
      <c r="A47" s="143"/>
      <c r="B47" s="143"/>
      <c r="C47" s="143"/>
      <c r="D47" s="143"/>
      <c r="E47" s="143"/>
      <c r="F47" s="87"/>
      <c r="G47" s="87"/>
      <c r="H47" s="87"/>
      <c r="I47" s="87"/>
      <c r="J47" s="143"/>
      <c r="K47" s="87"/>
      <c r="L47" s="87"/>
      <c r="O47" s="84"/>
      <c r="P47" s="84"/>
      <c r="Q47" s="84"/>
      <c r="R47" s="84"/>
    </row>
    <row r="48" spans="1:18">
      <c r="A48" s="87"/>
      <c r="B48" s="87"/>
      <c r="C48" s="87"/>
      <c r="D48" s="87"/>
      <c r="E48" s="87"/>
      <c r="F48" s="87"/>
      <c r="G48" s="87"/>
      <c r="H48" s="87"/>
      <c r="I48" s="87"/>
      <c r="J48" s="143"/>
      <c r="K48" s="87"/>
      <c r="L48" s="87"/>
      <c r="O48" s="84"/>
      <c r="P48" s="84"/>
      <c r="Q48" s="84"/>
      <c r="R48" s="84"/>
    </row>
    <row r="49" spans="1:18">
      <c r="A49" s="143"/>
      <c r="B49" s="143"/>
      <c r="C49" s="87"/>
      <c r="D49" s="310"/>
      <c r="E49" s="87"/>
      <c r="F49" s="87"/>
      <c r="G49" s="87"/>
      <c r="H49" s="87"/>
      <c r="I49" s="87"/>
      <c r="J49" s="143"/>
      <c r="K49" s="87"/>
      <c r="L49" s="87"/>
      <c r="O49" s="84"/>
      <c r="P49" s="84"/>
      <c r="Q49" s="84"/>
      <c r="R49" s="84"/>
    </row>
    <row r="50" spans="1:18">
      <c r="A50" s="87"/>
      <c r="B50" s="87"/>
      <c r="C50" s="87"/>
      <c r="D50" s="87"/>
      <c r="E50" s="87"/>
      <c r="F50" s="87"/>
      <c r="G50" s="87"/>
      <c r="H50" s="87"/>
      <c r="I50" s="87"/>
      <c r="J50" s="87"/>
      <c r="K50" s="87"/>
      <c r="L50" s="87"/>
      <c r="O50" s="84"/>
      <c r="P50" s="84"/>
      <c r="Q50" s="84"/>
      <c r="R50" s="84"/>
    </row>
    <row r="51" spans="1:18">
      <c r="A51" s="87"/>
      <c r="B51" s="87"/>
      <c r="C51" s="87"/>
      <c r="D51" s="87"/>
      <c r="E51" s="87"/>
      <c r="F51" s="87"/>
      <c r="G51" s="87"/>
      <c r="H51" s="87"/>
      <c r="I51" s="87"/>
      <c r="J51" s="87"/>
      <c r="K51" s="87"/>
      <c r="L51" s="87"/>
      <c r="O51" s="84"/>
      <c r="P51" s="84"/>
      <c r="Q51" s="84"/>
      <c r="R51" s="84"/>
    </row>
    <row r="52" spans="1:18" ht="15.75">
      <c r="A52" s="50"/>
      <c r="B52" s="50"/>
      <c r="C52" s="87"/>
      <c r="D52" s="87"/>
      <c r="E52" s="87"/>
      <c r="F52" s="310"/>
      <c r="G52" s="87"/>
      <c r="H52" s="87"/>
      <c r="I52" s="87"/>
      <c r="J52" s="87"/>
      <c r="K52" s="87"/>
      <c r="L52" s="87"/>
      <c r="O52" s="84"/>
      <c r="P52" s="84"/>
      <c r="Q52" s="84"/>
      <c r="R52" s="84"/>
    </row>
    <row r="53" spans="1:18">
      <c r="A53" s="143"/>
      <c r="B53" s="143"/>
      <c r="C53" s="87"/>
      <c r="D53" s="87"/>
      <c r="E53" s="87"/>
      <c r="F53" s="87"/>
      <c r="G53" s="87"/>
      <c r="H53" s="87"/>
      <c r="I53" s="87"/>
      <c r="J53" s="87"/>
      <c r="K53" s="87"/>
      <c r="L53" s="87"/>
      <c r="O53" s="84"/>
      <c r="P53" s="84"/>
      <c r="Q53" s="84"/>
      <c r="R53" s="84"/>
    </row>
    <row r="54" spans="1:18">
      <c r="A54" s="310"/>
      <c r="B54" s="310"/>
      <c r="C54" s="87"/>
      <c r="D54" s="87"/>
      <c r="E54" s="87"/>
      <c r="F54" s="143"/>
      <c r="G54" s="150"/>
      <c r="H54" s="87"/>
      <c r="I54" s="87"/>
      <c r="J54" s="87"/>
      <c r="K54" s="87"/>
      <c r="L54" s="87"/>
      <c r="O54" s="84"/>
      <c r="P54" s="84"/>
      <c r="Q54" s="84"/>
      <c r="R54" s="84"/>
    </row>
    <row r="55" spans="1:18">
      <c r="A55" s="143"/>
      <c r="B55" s="143"/>
      <c r="C55" s="87"/>
      <c r="D55" s="87"/>
      <c r="E55" s="87"/>
      <c r="F55" s="143"/>
      <c r="G55" s="150"/>
      <c r="H55" s="87"/>
      <c r="I55" s="87"/>
      <c r="J55" s="112"/>
      <c r="K55" s="51"/>
      <c r="L55" s="51"/>
      <c r="O55" s="84"/>
      <c r="P55" s="84"/>
      <c r="Q55" s="84"/>
      <c r="R55" s="84"/>
    </row>
    <row r="56" spans="1:18" ht="15" customHeight="1">
      <c r="A56" s="143"/>
      <c r="B56" s="143"/>
      <c r="C56" s="87"/>
      <c r="D56" s="87"/>
      <c r="E56" s="87"/>
      <c r="F56" s="143"/>
      <c r="G56" s="150"/>
      <c r="H56" s="87"/>
      <c r="I56" s="87"/>
      <c r="J56" s="112"/>
      <c r="K56" s="51"/>
      <c r="L56" s="51"/>
      <c r="O56" s="84"/>
      <c r="P56" s="84"/>
      <c r="Q56" s="84"/>
      <c r="R56" s="84"/>
    </row>
    <row r="57" spans="1:18" ht="15.75" customHeight="1">
      <c r="A57" s="143"/>
      <c r="B57" s="143"/>
      <c r="C57" s="87"/>
      <c r="D57" s="87"/>
      <c r="E57" s="87"/>
      <c r="F57" s="143"/>
      <c r="G57" s="150"/>
      <c r="H57" s="87"/>
      <c r="I57" s="87"/>
      <c r="J57" s="112"/>
      <c r="K57" s="51"/>
      <c r="L57" s="51"/>
      <c r="O57" s="84"/>
      <c r="P57" s="84"/>
      <c r="Q57" s="84"/>
      <c r="R57" s="84"/>
    </row>
    <row r="58" spans="1:18">
      <c r="A58" s="87"/>
      <c r="B58" s="87"/>
      <c r="C58" s="87"/>
      <c r="D58" s="87"/>
      <c r="E58" s="108"/>
      <c r="F58" s="87"/>
      <c r="G58" s="310"/>
      <c r="H58" s="87"/>
      <c r="I58" s="87"/>
      <c r="J58" s="110"/>
      <c r="K58" s="97"/>
      <c r="L58" s="97"/>
    </row>
    <row r="59" spans="1:18">
      <c r="A59" s="87"/>
      <c r="B59" s="87"/>
      <c r="C59" s="87"/>
      <c r="D59" s="87"/>
      <c r="E59" s="87"/>
      <c r="F59" s="87"/>
      <c r="G59" s="310"/>
      <c r="H59" s="87"/>
      <c r="I59" s="87"/>
      <c r="J59" s="110"/>
      <c r="K59" s="97"/>
      <c r="L59" s="97"/>
    </row>
    <row r="60" spans="1:18">
      <c r="A60" s="87"/>
      <c r="B60" s="87"/>
      <c r="C60" s="87"/>
      <c r="D60" s="87"/>
      <c r="E60" s="87"/>
      <c r="F60" s="87"/>
      <c r="G60" s="310"/>
      <c r="H60" s="87"/>
      <c r="I60" s="87"/>
      <c r="J60" s="97"/>
      <c r="K60" s="97"/>
      <c r="L60" s="97"/>
    </row>
    <row r="61" spans="1:18">
      <c r="A61" s="87"/>
      <c r="B61" s="87"/>
      <c r="C61" s="87"/>
      <c r="D61" s="87"/>
      <c r="E61" s="87"/>
      <c r="F61" s="87"/>
      <c r="G61" s="310"/>
      <c r="H61" s="87"/>
      <c r="I61" s="87"/>
      <c r="J61" s="87"/>
      <c r="K61" s="87"/>
      <c r="L61" s="87"/>
    </row>
    <row r="62" spans="1:18">
      <c r="A62" s="143"/>
      <c r="B62" s="143"/>
      <c r="C62" s="87"/>
      <c r="D62" s="87"/>
      <c r="E62" s="87"/>
      <c r="F62" s="87"/>
      <c r="G62" s="310"/>
      <c r="H62" s="87"/>
      <c r="I62" s="87"/>
      <c r="J62" s="143"/>
      <c r="K62" s="87"/>
      <c r="L62" s="87"/>
    </row>
    <row r="63" spans="1:18">
      <c r="A63" s="87"/>
      <c r="B63" s="87"/>
      <c r="C63" s="87"/>
      <c r="D63" s="87"/>
      <c r="E63" s="87"/>
      <c r="F63" s="87"/>
      <c r="G63" s="310"/>
      <c r="H63" s="87"/>
      <c r="I63" s="87"/>
      <c r="J63" s="87"/>
      <c r="K63" s="87"/>
      <c r="L63" s="87"/>
    </row>
    <row r="64" spans="1:18">
      <c r="A64" s="84"/>
      <c r="B64" s="84"/>
      <c r="C64" s="188"/>
      <c r="D64" s="73"/>
      <c r="E64" s="188"/>
      <c r="F64" s="73"/>
      <c r="G64" s="188"/>
      <c r="H64" s="73"/>
      <c r="I64" s="87"/>
      <c r="J64" s="97"/>
      <c r="K64" s="87"/>
      <c r="L64" s="87"/>
    </row>
    <row r="65" spans="1:12">
      <c r="A65" s="87"/>
      <c r="B65" s="87"/>
      <c r="C65" s="84"/>
      <c r="D65" s="84"/>
      <c r="E65" s="84"/>
      <c r="F65" s="84"/>
      <c r="G65" s="84"/>
      <c r="H65" s="84"/>
      <c r="I65" s="84"/>
      <c r="J65" s="507"/>
      <c r="K65" s="507"/>
      <c r="L65" s="507"/>
    </row>
    <row r="66" spans="1:12">
      <c r="A66" s="87"/>
      <c r="B66" s="87"/>
      <c r="C66" s="84"/>
      <c r="D66" s="84"/>
      <c r="E66" s="84"/>
      <c r="F66" s="84"/>
      <c r="G66" s="84"/>
      <c r="H66" s="84"/>
      <c r="I66" s="84"/>
      <c r="J66" s="507"/>
      <c r="K66" s="507"/>
      <c r="L66" s="507"/>
    </row>
    <row r="67" spans="1:12">
      <c r="A67" s="84"/>
      <c r="B67" s="84"/>
      <c r="C67" s="84"/>
      <c r="D67" s="84"/>
      <c r="E67" s="84"/>
      <c r="F67" s="84"/>
      <c r="G67" s="84"/>
      <c r="H67" s="84"/>
      <c r="I67" s="84"/>
      <c r="J67" s="507"/>
      <c r="K67" s="507"/>
      <c r="L67" s="507"/>
    </row>
    <row r="68" spans="1:12">
      <c r="A68" s="14"/>
      <c r="B68" s="14"/>
      <c r="C68" s="188"/>
      <c r="D68" s="73"/>
      <c r="E68" s="188"/>
      <c r="F68" s="73"/>
      <c r="G68" s="188"/>
      <c r="H68" s="87"/>
      <c r="I68" s="87"/>
      <c r="J68" s="97"/>
      <c r="K68" s="87"/>
      <c r="L68" s="87"/>
    </row>
    <row r="69" spans="1:12">
      <c r="A69" s="14"/>
      <c r="B69" s="14"/>
      <c r="C69" s="188"/>
      <c r="D69" s="73"/>
      <c r="E69" s="188"/>
      <c r="F69" s="73"/>
      <c r="G69" s="188"/>
      <c r="H69" s="87"/>
      <c r="I69" s="87"/>
      <c r="J69" s="97"/>
      <c r="K69" s="87"/>
      <c r="L69" s="87"/>
    </row>
    <row r="70" spans="1:12">
      <c r="A70" s="65"/>
      <c r="B70" s="65"/>
      <c r="C70" s="188"/>
      <c r="D70" s="74"/>
      <c r="E70" s="188"/>
      <c r="F70" s="74"/>
      <c r="G70" s="188"/>
      <c r="H70" s="87"/>
      <c r="I70" s="87"/>
      <c r="J70" s="87"/>
      <c r="K70" s="87"/>
      <c r="L70" s="87"/>
    </row>
    <row r="71" spans="1:12">
      <c r="A71" s="87"/>
      <c r="B71" s="87"/>
      <c r="C71" s="87"/>
      <c r="D71" s="87"/>
      <c r="E71" s="87"/>
      <c r="F71" s="87"/>
      <c r="G71" s="87"/>
      <c r="H71" s="87"/>
      <c r="I71" s="87"/>
      <c r="J71" s="87"/>
      <c r="K71" s="87"/>
      <c r="L71" s="87"/>
    </row>
    <row r="72" spans="1:12">
      <c r="A72" s="87"/>
      <c r="B72" s="87"/>
      <c r="C72" s="87"/>
      <c r="D72" s="87"/>
      <c r="E72" s="87"/>
      <c r="F72" s="87"/>
      <c r="G72" s="87"/>
      <c r="H72" s="87"/>
      <c r="I72" s="87"/>
      <c r="J72" s="87"/>
      <c r="K72" s="87"/>
      <c r="L72" s="87"/>
    </row>
    <row r="73" spans="1:12">
      <c r="A73" s="87"/>
      <c r="B73" s="87"/>
      <c r="C73" s="87"/>
      <c r="D73" s="87"/>
      <c r="E73" s="87"/>
      <c r="F73" s="87"/>
      <c r="G73" s="87"/>
      <c r="H73" s="87"/>
      <c r="I73" s="87"/>
      <c r="J73" s="87"/>
      <c r="K73" s="87"/>
      <c r="L73" s="87"/>
    </row>
    <row r="74" spans="1:12">
      <c r="A74" s="87"/>
      <c r="B74" s="87"/>
      <c r="C74" s="87"/>
      <c r="D74" s="87"/>
      <c r="E74" s="87"/>
      <c r="F74" s="87"/>
      <c r="G74" s="87"/>
      <c r="H74" s="87"/>
      <c r="I74" s="87"/>
      <c r="J74" s="87"/>
      <c r="K74" s="87"/>
      <c r="L74" s="87"/>
    </row>
    <row r="75" spans="1:12">
      <c r="A75" s="87"/>
      <c r="B75" s="87"/>
      <c r="C75" s="87"/>
      <c r="D75" s="87"/>
      <c r="E75" s="87"/>
      <c r="F75" s="87"/>
      <c r="G75" s="87"/>
      <c r="H75" s="87"/>
      <c r="I75" s="87"/>
      <c r="J75" s="87"/>
      <c r="K75" s="87"/>
      <c r="L75" s="87"/>
    </row>
    <row r="76" spans="1:12">
      <c r="A76" s="87"/>
      <c r="B76" s="87"/>
      <c r="C76" s="87"/>
      <c r="D76" s="87"/>
      <c r="E76" s="87"/>
      <c r="F76" s="87"/>
      <c r="G76" s="87"/>
      <c r="H76" s="87"/>
      <c r="I76" s="87"/>
      <c r="J76" s="87"/>
      <c r="K76" s="87"/>
      <c r="L76" s="87"/>
    </row>
    <row r="77" spans="1:12">
      <c r="A77" s="87"/>
      <c r="B77" s="87"/>
      <c r="C77" s="87"/>
      <c r="D77" s="87"/>
      <c r="E77" s="87"/>
      <c r="F77" s="87"/>
      <c r="G77" s="87"/>
      <c r="H77" s="87"/>
      <c r="I77" s="87"/>
      <c r="J77" s="87"/>
      <c r="K77" s="87"/>
      <c r="L77" s="87"/>
    </row>
    <row r="78" spans="1:12">
      <c r="A78" s="87"/>
      <c r="B78" s="87"/>
      <c r="C78" s="87"/>
      <c r="D78" s="87"/>
      <c r="E78" s="87"/>
      <c r="F78" s="87"/>
      <c r="G78" s="87"/>
      <c r="H78" s="87"/>
      <c r="I78" s="87"/>
      <c r="J78" s="87"/>
      <c r="K78" s="87"/>
      <c r="L78" s="87"/>
    </row>
    <row r="79" spans="1:12">
      <c r="A79" s="87"/>
      <c r="B79" s="87"/>
      <c r="C79" s="87"/>
      <c r="D79" s="87"/>
      <c r="E79" s="87"/>
      <c r="F79" s="87"/>
      <c r="G79" s="87"/>
      <c r="H79" s="87"/>
      <c r="I79" s="87"/>
      <c r="J79" s="87"/>
      <c r="K79" s="87"/>
      <c r="L79" s="87"/>
    </row>
    <row r="80" spans="1:12">
      <c r="A80" s="87"/>
      <c r="B80" s="87"/>
      <c r="C80" s="87"/>
      <c r="D80" s="87"/>
      <c r="E80" s="87"/>
      <c r="F80" s="87"/>
      <c r="G80" s="87"/>
      <c r="H80" s="87"/>
      <c r="I80" s="87"/>
      <c r="J80" s="87"/>
      <c r="K80" s="87"/>
      <c r="L80" s="87"/>
    </row>
    <row r="81" spans="1:12">
      <c r="A81" s="87"/>
      <c r="B81" s="87"/>
      <c r="C81" s="87"/>
      <c r="D81" s="87"/>
      <c r="E81" s="87"/>
      <c r="F81" s="87"/>
      <c r="G81" s="87"/>
      <c r="H81" s="87"/>
      <c r="I81" s="87"/>
      <c r="J81" s="87"/>
      <c r="K81" s="87"/>
      <c r="L81" s="87"/>
    </row>
    <row r="82" spans="1:12">
      <c r="A82" s="87"/>
      <c r="B82" s="87"/>
      <c r="C82" s="87"/>
      <c r="D82" s="87"/>
      <c r="E82" s="87"/>
      <c r="F82" s="87"/>
      <c r="G82" s="87"/>
      <c r="H82" s="87"/>
      <c r="I82" s="87"/>
      <c r="J82" s="87"/>
      <c r="K82" s="87"/>
      <c r="L82" s="87"/>
    </row>
    <row r="83" spans="1:12">
      <c r="A83" s="87"/>
      <c r="B83" s="87"/>
      <c r="C83" s="87"/>
      <c r="D83" s="87"/>
      <c r="E83" s="87"/>
      <c r="F83" s="87"/>
      <c r="G83" s="87"/>
      <c r="H83" s="87"/>
      <c r="I83" s="87"/>
      <c r="J83" s="87"/>
      <c r="K83" s="87"/>
      <c r="L83" s="87"/>
    </row>
    <row r="84" spans="1:12">
      <c r="A84" s="87"/>
      <c r="B84" s="87"/>
      <c r="C84" s="87"/>
      <c r="D84" s="87"/>
      <c r="E84" s="87"/>
      <c r="F84" s="87"/>
      <c r="G84" s="87"/>
      <c r="H84" s="87"/>
      <c r="I84" s="87"/>
      <c r="J84" s="87"/>
      <c r="K84" s="87"/>
      <c r="L84" s="87"/>
    </row>
    <row r="85" spans="1:12">
      <c r="A85" s="87"/>
      <c r="B85" s="87"/>
      <c r="C85" s="87"/>
      <c r="D85" s="87"/>
      <c r="E85" s="87"/>
      <c r="F85" s="87"/>
      <c r="G85" s="87"/>
      <c r="H85" s="87"/>
      <c r="I85" s="87"/>
      <c r="J85" s="87"/>
      <c r="K85" s="87"/>
      <c r="L85" s="87"/>
    </row>
    <row r="86" spans="1:12">
      <c r="A86" s="87"/>
      <c r="B86" s="87"/>
      <c r="C86" s="87"/>
      <c r="D86" s="87"/>
      <c r="E86" s="87"/>
      <c r="F86" s="87"/>
      <c r="G86" s="87"/>
      <c r="H86" s="87"/>
      <c r="I86" s="87"/>
      <c r="J86" s="87"/>
      <c r="K86" s="87"/>
      <c r="L86" s="87"/>
    </row>
    <row r="87" spans="1:12">
      <c r="A87" s="87"/>
      <c r="B87" s="87"/>
      <c r="C87" s="87"/>
      <c r="D87" s="87"/>
      <c r="E87" s="87"/>
      <c r="F87" s="87"/>
      <c r="G87" s="87"/>
      <c r="H87" s="87"/>
      <c r="I87" s="87"/>
      <c r="J87" s="87"/>
      <c r="K87" s="87"/>
      <c r="L87" s="87"/>
    </row>
    <row r="88" spans="1:12">
      <c r="A88" s="87"/>
      <c r="B88" s="87"/>
      <c r="C88" s="87"/>
      <c r="D88" s="87"/>
      <c r="E88" s="87"/>
      <c r="F88" s="87"/>
      <c r="G88" s="87"/>
      <c r="H88" s="87"/>
      <c r="I88" s="87"/>
      <c r="J88" s="87"/>
      <c r="K88" s="87"/>
      <c r="L88" s="87"/>
    </row>
    <row r="89" spans="1:12">
      <c r="A89" s="87"/>
      <c r="B89" s="87"/>
      <c r="C89" s="87"/>
      <c r="D89" s="87"/>
      <c r="E89" s="87"/>
      <c r="F89" s="87"/>
      <c r="G89" s="87"/>
      <c r="H89" s="87"/>
      <c r="I89" s="87"/>
      <c r="J89" s="87"/>
      <c r="K89" s="87"/>
      <c r="L89" s="87"/>
    </row>
    <row r="90" spans="1:12">
      <c r="A90" s="87"/>
      <c r="B90" s="87"/>
      <c r="C90" s="87"/>
      <c r="D90" s="87"/>
      <c r="E90" s="87"/>
      <c r="F90" s="87"/>
      <c r="G90" s="87"/>
      <c r="H90" s="87"/>
      <c r="I90" s="87"/>
      <c r="J90" s="87"/>
      <c r="K90" s="87"/>
      <c r="L90" s="87"/>
    </row>
    <row r="91" spans="1:12">
      <c r="A91" s="87"/>
      <c r="B91" s="87"/>
      <c r="C91" s="87"/>
      <c r="D91" s="87"/>
      <c r="E91" s="87"/>
      <c r="F91" s="87"/>
      <c r="G91" s="87"/>
      <c r="H91" s="87"/>
      <c r="I91" s="87"/>
      <c r="J91" s="87"/>
      <c r="K91" s="87"/>
      <c r="L91" s="87"/>
    </row>
    <row r="92" spans="1:12">
      <c r="A92" s="87"/>
      <c r="B92" s="87"/>
      <c r="C92" s="87"/>
      <c r="D92" s="87"/>
      <c r="E92" s="87"/>
      <c r="F92" s="87"/>
      <c r="G92" s="87"/>
      <c r="H92" s="87"/>
      <c r="I92" s="87"/>
      <c r="J92" s="87"/>
      <c r="K92" s="87"/>
      <c r="L92" s="87"/>
    </row>
    <row r="93" spans="1:12">
      <c r="A93" s="87"/>
      <c r="B93" s="87"/>
      <c r="C93" s="87"/>
      <c r="D93" s="87"/>
      <c r="E93" s="87"/>
      <c r="F93" s="87"/>
      <c r="G93" s="87"/>
      <c r="H93" s="87"/>
      <c r="I93" s="87"/>
      <c r="J93" s="87"/>
      <c r="K93" s="87"/>
      <c r="L93" s="87"/>
    </row>
    <row r="94" spans="1:12">
      <c r="A94" s="87"/>
      <c r="B94" s="87"/>
      <c r="C94" s="87"/>
      <c r="D94" s="87"/>
      <c r="E94" s="87"/>
      <c r="F94" s="87"/>
      <c r="G94" s="87"/>
      <c r="H94" s="87"/>
      <c r="I94" s="87"/>
      <c r="J94" s="87"/>
      <c r="K94" s="87"/>
      <c r="L94" s="87"/>
    </row>
    <row r="95" spans="1:12">
      <c r="A95" s="87"/>
      <c r="B95" s="87"/>
      <c r="C95" s="87"/>
      <c r="D95" s="87"/>
      <c r="E95" s="87"/>
      <c r="F95" s="87"/>
      <c r="G95" s="87"/>
      <c r="H95" s="87"/>
      <c r="I95" s="87"/>
      <c r="J95" s="87"/>
      <c r="K95" s="87"/>
      <c r="L95" s="87"/>
    </row>
    <row r="96" spans="1:12">
      <c r="A96" s="87"/>
      <c r="B96" s="87"/>
      <c r="C96" s="87"/>
      <c r="D96" s="87"/>
      <c r="E96" s="87"/>
      <c r="F96" s="87"/>
      <c r="G96" s="87"/>
      <c r="H96" s="87"/>
      <c r="I96" s="87"/>
      <c r="J96" s="87"/>
      <c r="K96" s="87"/>
      <c r="L96" s="87"/>
    </row>
    <row r="97" spans="1:12">
      <c r="A97" s="43"/>
      <c r="B97" s="43"/>
      <c r="C97" s="43"/>
      <c r="D97" s="43"/>
      <c r="E97" s="43"/>
      <c r="F97" s="43"/>
      <c r="G97" s="43"/>
      <c r="H97" s="43"/>
      <c r="I97" s="43"/>
      <c r="J97" s="43"/>
      <c r="K97" s="43"/>
      <c r="L97" s="43"/>
    </row>
    <row r="98" spans="1:12">
      <c r="A98" s="43"/>
      <c r="B98" s="43"/>
      <c r="C98" s="43"/>
      <c r="D98" s="43"/>
      <c r="E98" s="43"/>
      <c r="F98" s="43"/>
      <c r="G98" s="43"/>
      <c r="H98" s="43"/>
      <c r="I98" s="43"/>
      <c r="J98" s="43"/>
      <c r="K98" s="43"/>
      <c r="L98" s="43"/>
    </row>
    <row r="99" spans="1:12">
      <c r="A99" s="43"/>
      <c r="B99" s="43"/>
      <c r="C99" s="43"/>
      <c r="D99" s="43"/>
      <c r="E99" s="43"/>
      <c r="F99" s="43"/>
      <c r="G99" s="43"/>
      <c r="H99" s="43"/>
      <c r="I99" s="43"/>
      <c r="J99" s="43"/>
      <c r="K99" s="43"/>
      <c r="L99" s="43"/>
    </row>
    <row r="100" spans="1:12">
      <c r="A100" s="43"/>
      <c r="B100" s="43"/>
      <c r="C100" s="43"/>
      <c r="D100" s="43"/>
      <c r="E100" s="43"/>
      <c r="F100" s="43"/>
      <c r="G100" s="43"/>
      <c r="H100" s="43"/>
      <c r="I100" s="43"/>
      <c r="J100" s="43"/>
      <c r="K100" s="43"/>
      <c r="L100" s="43"/>
    </row>
  </sheetData>
  <sheetProtection algorithmName="SHA-512" hashValue="rEry+345JlIw9PqOqzn2KAklnKY9sVzqOpHPBmIJlOOOvTHo0HBZmFOQyyVie6krPi6RVslnuhik3nDxfpzY4A==" saltValue="b7NDmnkV/9WsMX+6pBHKzw==" spinCount="100000" sheet="1" formatCells="0" formatRows="0"/>
  <customSheetViews>
    <customSheetView guid="{7FD99AA4-5903-494A-9F09-AEC84FBFFB84}" fitToPage="1">
      <selection activeCell="I19" sqref="I19"/>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44A2B057-7D30-4594-817B-0DBCD9A92E4A}" fitToPage="1">
      <selection activeCell="I19" sqref="I19"/>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62" orientation="portrait" r:id="rId3"/>
  <headerFooter>
    <oddFooter>&amp;C&amp;A</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K45"/>
  <sheetViews>
    <sheetView tabSelected="1" workbookViewId="0">
      <selection activeCell="L36" sqref="L36"/>
    </sheetView>
  </sheetViews>
  <sheetFormatPr defaultRowHeight="15"/>
  <cols>
    <col min="1" max="1" width="4.109375" customWidth="1"/>
    <col min="2" max="2" width="8.77734375" hidden="1" customWidth="1"/>
    <col min="9" max="9" width="14.109375" customWidth="1"/>
  </cols>
  <sheetData>
    <row r="1" spans="1:11">
      <c r="A1" s="954" t="s">
        <v>1752</v>
      </c>
      <c r="B1" s="2"/>
      <c r="C1" s="2"/>
      <c r="D1" s="2"/>
      <c r="E1" s="2"/>
      <c r="F1" s="2"/>
      <c r="G1" s="2"/>
      <c r="H1" s="2"/>
      <c r="I1" s="212"/>
      <c r="J1" s="204"/>
    </row>
    <row r="2" spans="1:11">
      <c r="A2" s="11"/>
      <c r="B2" s="11"/>
      <c r="C2" s="11"/>
      <c r="D2" s="11"/>
      <c r="E2" s="11"/>
      <c r="F2" s="11"/>
      <c r="G2" s="11"/>
      <c r="H2" s="11"/>
      <c r="I2" s="11"/>
    </row>
    <row r="3" spans="1:11">
      <c r="A3" s="2"/>
      <c r="B3" s="2"/>
      <c r="C3" s="2"/>
      <c r="D3" s="2"/>
      <c r="E3" s="2"/>
      <c r="F3" s="2"/>
      <c r="G3" s="2"/>
      <c r="H3" s="2"/>
      <c r="I3" s="2"/>
    </row>
    <row r="4" spans="1:11">
      <c r="A4" s="2"/>
      <c r="B4" s="2"/>
      <c r="C4" s="2"/>
      <c r="D4" s="2"/>
      <c r="E4" s="2"/>
      <c r="F4" s="2"/>
      <c r="G4" s="2"/>
      <c r="H4" s="2"/>
      <c r="I4" s="2"/>
    </row>
    <row r="5" spans="1:11" ht="25.5">
      <c r="A5" s="1243" t="s">
        <v>1977</v>
      </c>
      <c r="B5" s="1244"/>
      <c r="C5" s="1244"/>
      <c r="D5" s="1244"/>
      <c r="E5" s="1244"/>
      <c r="F5" s="1244"/>
      <c r="G5" s="1244"/>
      <c r="H5" s="1244"/>
      <c r="I5" s="1244"/>
      <c r="J5" s="1244"/>
    </row>
    <row r="8" spans="1:11" ht="18">
      <c r="A8" s="12" t="s">
        <v>10</v>
      </c>
      <c r="B8" s="2"/>
      <c r="C8" s="2"/>
      <c r="D8" s="2"/>
      <c r="E8" s="2"/>
      <c r="F8" s="2"/>
      <c r="G8" s="2"/>
      <c r="H8" s="2"/>
      <c r="I8" s="2"/>
    </row>
    <row r="9" spans="1:11">
      <c r="A9" s="2"/>
      <c r="B9" s="2"/>
      <c r="C9" s="2"/>
      <c r="D9" s="2"/>
      <c r="E9" s="2"/>
      <c r="F9" s="2"/>
      <c r="G9" s="2"/>
      <c r="H9" s="2"/>
      <c r="I9" s="2"/>
    </row>
    <row r="10" spans="1:11">
      <c r="A10" s="406"/>
      <c r="B10" s="3"/>
      <c r="C10" s="3"/>
      <c r="D10" s="3"/>
      <c r="E10" s="3"/>
      <c r="F10" s="3"/>
      <c r="G10" s="3"/>
      <c r="H10" s="3"/>
      <c r="I10" s="407"/>
    </row>
    <row r="11" spans="1:11">
      <c r="A11" s="406"/>
      <c r="B11" s="3"/>
      <c r="C11" s="3"/>
      <c r="D11" s="3"/>
      <c r="E11" s="3"/>
      <c r="F11" s="3"/>
      <c r="G11" s="3"/>
      <c r="H11" s="3"/>
      <c r="I11" s="407"/>
    </row>
    <row r="12" spans="1:11" ht="18">
      <c r="A12" s="406"/>
      <c r="B12" s="3"/>
      <c r="C12" s="3"/>
      <c r="D12" s="3"/>
      <c r="E12" s="3"/>
      <c r="F12" s="3"/>
      <c r="G12" s="3"/>
      <c r="H12" s="3"/>
      <c r="I12" s="407"/>
      <c r="K12" s="12"/>
    </row>
    <row r="13" spans="1:11">
      <c r="A13" s="406"/>
      <c r="B13" s="2"/>
      <c r="C13" s="2"/>
      <c r="D13" s="2"/>
      <c r="E13" s="2"/>
      <c r="F13" s="2"/>
      <c r="G13" s="2"/>
      <c r="H13" s="2"/>
      <c r="I13" s="406"/>
      <c r="K13" s="2"/>
    </row>
    <row r="14" spans="1:11">
      <c r="A14" s="407"/>
      <c r="B14" s="2"/>
      <c r="C14" s="2"/>
      <c r="D14" s="2"/>
      <c r="E14" s="2"/>
      <c r="F14" s="2"/>
      <c r="G14" s="2"/>
      <c r="H14" s="2"/>
      <c r="I14" s="406"/>
      <c r="K14" s="2"/>
    </row>
    <row r="15" spans="1:11">
      <c r="A15" s="406"/>
      <c r="B15" s="2"/>
      <c r="C15" s="2"/>
      <c r="D15" s="2"/>
      <c r="E15" s="2"/>
      <c r="F15" s="2"/>
      <c r="G15" s="2"/>
      <c r="H15" s="2"/>
      <c r="I15" s="406"/>
      <c r="K15" s="2"/>
    </row>
    <row r="16" spans="1:11">
      <c r="A16" s="406"/>
      <c r="B16" s="2"/>
      <c r="C16" s="2"/>
      <c r="D16" s="2"/>
      <c r="E16" s="2"/>
      <c r="F16" s="2"/>
      <c r="G16" s="2"/>
      <c r="H16" s="2"/>
      <c r="I16" s="406"/>
      <c r="K16" s="2"/>
    </row>
    <row r="17" spans="1:11">
      <c r="A17" s="406"/>
      <c r="B17" s="2"/>
      <c r="C17" s="2"/>
      <c r="D17" s="2"/>
      <c r="E17" s="2"/>
      <c r="F17" s="2"/>
      <c r="G17" s="2"/>
      <c r="H17" s="2"/>
      <c r="I17" s="406"/>
      <c r="K17" s="406"/>
    </row>
    <row r="18" spans="1:11">
      <c r="A18" s="406"/>
      <c r="B18" s="2"/>
      <c r="C18" s="2"/>
      <c r="D18" s="2"/>
      <c r="E18" s="2"/>
      <c r="F18" s="2"/>
      <c r="G18" s="2"/>
      <c r="H18" s="2"/>
      <c r="I18" s="406"/>
      <c r="K18" s="407"/>
    </row>
    <row r="19" spans="1:11">
      <c r="A19" s="406"/>
      <c r="B19" s="2"/>
      <c r="C19" s="2"/>
      <c r="D19" s="2"/>
      <c r="E19" s="2"/>
      <c r="F19" s="2"/>
      <c r="G19" s="2"/>
      <c r="H19" s="2"/>
      <c r="I19" s="406"/>
      <c r="K19" s="406"/>
    </row>
    <row r="20" spans="1:11">
      <c r="A20" s="406"/>
      <c r="B20" s="2"/>
      <c r="C20" s="2"/>
      <c r="D20" s="2"/>
      <c r="E20" s="2"/>
      <c r="F20" s="2"/>
      <c r="G20" s="2"/>
      <c r="H20" s="2"/>
      <c r="I20" s="406"/>
      <c r="K20" s="2"/>
    </row>
    <row r="21" spans="1:11">
      <c r="A21" s="406"/>
      <c r="B21" s="2"/>
      <c r="C21" s="2"/>
      <c r="D21" s="2"/>
      <c r="E21" s="2"/>
      <c r="F21" s="2"/>
      <c r="G21" s="2"/>
      <c r="H21" s="2"/>
      <c r="I21" s="406"/>
      <c r="K21" s="406"/>
    </row>
    <row r="22" spans="1:11">
      <c r="A22" s="406"/>
      <c r="B22" s="2"/>
      <c r="C22" s="2"/>
      <c r="D22" s="2"/>
      <c r="E22" s="2"/>
      <c r="F22" s="2"/>
      <c r="G22" s="2"/>
      <c r="H22" s="2"/>
      <c r="I22" s="406"/>
      <c r="K22" s="406"/>
    </row>
    <row r="23" spans="1:11">
      <c r="A23" s="406"/>
      <c r="B23" s="2"/>
      <c r="C23" s="2"/>
      <c r="D23" s="2"/>
      <c r="E23" s="2"/>
      <c r="F23" s="2"/>
      <c r="G23" s="2"/>
      <c r="H23" s="2"/>
      <c r="I23" s="406"/>
      <c r="K23" s="3"/>
    </row>
    <row r="24" spans="1:11">
      <c r="A24" s="406"/>
      <c r="B24" s="2"/>
      <c r="C24" s="2"/>
      <c r="D24" s="2"/>
      <c r="E24" s="2"/>
      <c r="F24" s="2"/>
      <c r="G24" s="2"/>
      <c r="H24" s="2"/>
      <c r="I24" s="406"/>
      <c r="K24" s="2"/>
    </row>
    <row r="25" spans="1:11">
      <c r="A25" s="406"/>
      <c r="B25" s="2"/>
      <c r="C25" s="2"/>
      <c r="D25" s="2"/>
      <c r="E25" s="2"/>
      <c r="F25" s="2"/>
      <c r="G25" s="2"/>
      <c r="H25" s="2"/>
      <c r="I25" s="406"/>
      <c r="K25" s="13"/>
    </row>
    <row r="26" spans="1:11">
      <c r="A26" s="406"/>
      <c r="B26" s="2"/>
      <c r="C26" s="2"/>
      <c r="D26" s="2"/>
      <c r="E26" s="2"/>
      <c r="F26" s="2"/>
      <c r="G26" s="2"/>
      <c r="H26" s="2"/>
      <c r="I26" s="406"/>
      <c r="K26" s="14"/>
    </row>
    <row r="27" spans="1:11">
      <c r="A27" s="407"/>
      <c r="B27" s="2"/>
      <c r="C27" s="2"/>
      <c r="D27" s="2"/>
      <c r="E27" s="2"/>
      <c r="F27" s="2"/>
      <c r="G27" s="2"/>
      <c r="H27" s="2"/>
      <c r="I27" s="406"/>
      <c r="K27" s="14"/>
    </row>
    <row r="28" spans="1:11">
      <c r="A28" s="406"/>
      <c r="B28" s="2"/>
      <c r="C28" s="2"/>
      <c r="D28" s="2"/>
      <c r="E28" s="2"/>
      <c r="F28" s="2"/>
      <c r="G28" s="2"/>
      <c r="H28" s="2"/>
      <c r="I28" s="406"/>
      <c r="K28" s="14"/>
    </row>
    <row r="29" spans="1:11">
      <c r="A29" s="490"/>
      <c r="B29" s="14"/>
      <c r="C29" s="2"/>
      <c r="D29" s="2"/>
      <c r="E29" s="2"/>
      <c r="F29" s="2"/>
      <c r="G29" s="2"/>
      <c r="H29" s="2"/>
      <c r="I29" s="406"/>
      <c r="K29" s="14"/>
    </row>
    <row r="30" spans="1:11">
      <c r="A30" s="387"/>
      <c r="B30" s="14"/>
      <c r="C30" s="2"/>
      <c r="D30" s="2"/>
      <c r="E30" s="2"/>
      <c r="F30" s="2"/>
      <c r="G30" s="2"/>
      <c r="H30" s="2"/>
      <c r="I30" s="406"/>
      <c r="K30" s="14"/>
    </row>
    <row r="31" spans="1:11">
      <c r="A31" s="387"/>
      <c r="B31" s="14"/>
      <c r="C31" s="2"/>
      <c r="D31" s="2"/>
      <c r="E31" s="2"/>
      <c r="F31" s="2"/>
      <c r="G31" s="2"/>
      <c r="H31" s="2"/>
      <c r="I31" s="406"/>
      <c r="K31" s="14"/>
    </row>
    <row r="32" spans="1:11">
      <c r="A32" s="387"/>
      <c r="B32" s="14"/>
      <c r="C32" s="2"/>
      <c r="D32" s="2"/>
      <c r="E32" s="2"/>
      <c r="F32" s="2"/>
      <c r="G32" s="2"/>
      <c r="H32" s="2"/>
      <c r="I32" s="406"/>
      <c r="K32" s="14"/>
    </row>
    <row r="33" spans="1:11">
      <c r="A33" s="387"/>
      <c r="B33" s="14"/>
      <c r="C33" s="2"/>
      <c r="D33" s="2"/>
      <c r="E33" s="2"/>
      <c r="F33" s="2"/>
      <c r="G33" s="2"/>
      <c r="H33" s="2"/>
      <c r="I33" s="406"/>
      <c r="K33" s="14"/>
    </row>
    <row r="34" spans="1:11">
      <c r="A34" s="387"/>
      <c r="B34" s="14"/>
      <c r="C34" s="2"/>
      <c r="D34" s="2"/>
      <c r="E34" s="2"/>
      <c r="F34" s="2"/>
      <c r="G34" s="2"/>
      <c r="H34" s="2"/>
      <c r="I34" s="388"/>
      <c r="K34" s="14"/>
    </row>
    <row r="35" spans="1:11">
      <c r="A35" s="387"/>
      <c r="B35" s="457"/>
      <c r="C35" s="27"/>
      <c r="D35" s="27"/>
      <c r="E35" s="27"/>
      <c r="F35" s="27"/>
      <c r="G35" s="27"/>
      <c r="H35" s="27"/>
      <c r="I35" s="388"/>
      <c r="K35" s="14"/>
    </row>
    <row r="36" spans="1:11">
      <c r="A36" s="387"/>
      <c r="B36" s="457"/>
      <c r="C36" s="27"/>
      <c r="D36" s="27"/>
      <c r="E36" s="27"/>
      <c r="F36" s="27"/>
      <c r="G36" s="27"/>
      <c r="H36" s="27"/>
      <c r="I36" s="388"/>
      <c r="K36" s="14"/>
    </row>
    <row r="37" spans="1:11">
      <c r="A37" s="387"/>
      <c r="B37" s="457"/>
      <c r="C37" s="27"/>
      <c r="D37" s="27"/>
      <c r="E37" s="27"/>
      <c r="F37" s="27"/>
      <c r="G37" s="27"/>
      <c r="H37" s="27"/>
      <c r="I37" s="388"/>
    </row>
    <row r="38" spans="1:11">
      <c r="A38" s="387"/>
      <c r="B38" s="14"/>
      <c r="C38" s="2"/>
      <c r="D38" s="2"/>
      <c r="E38" s="2"/>
      <c r="F38" s="2"/>
      <c r="G38" s="2"/>
      <c r="H38" s="2"/>
      <c r="I38" s="388"/>
    </row>
    <row r="39" spans="1:11">
      <c r="A39" s="387"/>
      <c r="B39" s="457"/>
      <c r="C39" s="27"/>
      <c r="D39" s="27"/>
      <c r="E39" s="27"/>
      <c r="F39" s="2"/>
      <c r="G39" s="2"/>
      <c r="H39" s="2"/>
      <c r="I39" s="388"/>
    </row>
    <row r="40" spans="1:11">
      <c r="A40" s="387"/>
      <c r="B40" s="457"/>
      <c r="C40" s="27"/>
      <c r="D40" s="27"/>
      <c r="E40" s="27"/>
      <c r="F40" s="2"/>
      <c r="G40" s="2"/>
      <c r="H40" s="2"/>
      <c r="I40" s="388"/>
    </row>
    <row r="41" spans="1:11">
      <c r="A41" s="491"/>
      <c r="B41" s="457"/>
      <c r="C41" s="27"/>
      <c r="D41" s="27"/>
      <c r="E41" s="27"/>
      <c r="F41" s="2"/>
      <c r="G41" s="2"/>
      <c r="H41" s="2"/>
      <c r="I41" s="388"/>
    </row>
    <row r="42" spans="1:11">
      <c r="A42" s="406"/>
      <c r="B42" s="113"/>
      <c r="C42" s="2"/>
      <c r="D42" s="2"/>
      <c r="E42" s="2"/>
      <c r="F42" s="2"/>
      <c r="G42" s="2"/>
      <c r="H42" s="2"/>
      <c r="I42" s="388"/>
    </row>
    <row r="43" spans="1:11">
      <c r="A43" s="406"/>
      <c r="B43" s="2"/>
      <c r="C43" s="14"/>
      <c r="D43" s="2"/>
      <c r="E43" s="2"/>
      <c r="F43" s="2"/>
      <c r="G43" s="2"/>
      <c r="H43" s="2"/>
    </row>
    <row r="44" spans="1:11">
      <c r="A44" s="461"/>
      <c r="B44" s="146"/>
      <c r="C44" s="146"/>
      <c r="D44" s="146"/>
      <c r="E44" s="146"/>
      <c r="F44" s="146"/>
      <c r="G44" s="146"/>
      <c r="H44" s="146"/>
    </row>
    <row r="45" spans="1:11">
      <c r="A45" s="146"/>
      <c r="B45" s="146"/>
      <c r="C45" s="146"/>
      <c r="D45" s="146"/>
      <c r="E45" s="146"/>
      <c r="F45" s="146"/>
      <c r="G45" s="146"/>
      <c r="H45" s="146"/>
    </row>
  </sheetData>
  <customSheetViews>
    <customSheetView guid="{7FD99AA4-5903-494A-9F09-AEC84FBFFB84}" fitToPage="1" topLeftCell="A16">
      <selection activeCell="J37" sqref="J37"/>
      <pageMargins left="0.70866141732283472" right="0.70866141732283472" top="0.74803149606299213" bottom="0.74803149606299213" header="0.31496062992125984" footer="0.31496062992125984"/>
      <pageSetup paperSize="9" scale="79" orientation="portrait" r:id="rId1"/>
      <headerFooter>
        <oddFooter>&amp;C&amp;A</oddFooter>
      </headerFooter>
    </customSheetView>
    <customSheetView guid="{44A2B057-7D30-4594-817B-0DBCD9A92E4A}" fitToPage="1" topLeftCell="A16">
      <selection activeCell="J37" sqref="J37"/>
      <pageMargins left="0.70866141732283472" right="0.70866141732283472" top="0.74803149606299213" bottom="0.74803149606299213" header="0.31496062992125984" footer="0.31496062992125984"/>
      <pageSetup paperSize="9" scale="79" orientation="portrait" r:id="rId2"/>
      <headerFooter>
        <oddFooter>&amp;C&amp;A</oddFooter>
      </headerFooter>
    </customSheetView>
  </customSheetViews>
  <mergeCells count="1">
    <mergeCell ref="A5:J5"/>
  </mergeCells>
  <pageMargins left="0.70866141732283472" right="0.70866141732283472" top="0.74803149606299213" bottom="0.74803149606299213" header="0.31496062992125984" footer="0.31496062992125984"/>
  <pageSetup paperSize="9" scale="75" orientation="portrait" r:id="rId3"/>
  <headerFooter>
    <oddFooter>&amp;C&amp;A</oddFooter>
  </headerFooter>
  <drawing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Q46"/>
  <sheetViews>
    <sheetView topLeftCell="A13" workbookViewId="0">
      <selection activeCell="A37" sqref="A37"/>
    </sheetView>
  </sheetViews>
  <sheetFormatPr defaultRowHeight="15"/>
  <cols>
    <col min="9" max="9" width="8.77734375" style="544"/>
    <col min="10" max="10" width="1.109375" style="544" customWidth="1"/>
    <col min="11" max="11" width="8.77734375" style="554"/>
  </cols>
  <sheetData>
    <row r="1" spans="1:17" ht="15.75">
      <c r="A1" s="10" t="str">
        <f>+'1'!A1</f>
        <v>SWANSEA BAY UNIVERSITY HEALTH BOARD ANNUAL ACCOUNTS 2023-24</v>
      </c>
      <c r="B1" s="34"/>
      <c r="C1" s="34"/>
      <c r="D1" s="34"/>
      <c r="E1" s="34"/>
      <c r="F1" s="34"/>
      <c r="G1" s="34"/>
      <c r="H1" s="34"/>
      <c r="I1" s="534"/>
      <c r="J1" s="534"/>
      <c r="K1" s="534"/>
      <c r="N1" s="84"/>
      <c r="O1" s="84"/>
      <c r="P1" s="84"/>
      <c r="Q1" s="84"/>
    </row>
    <row r="2" spans="1:17">
      <c r="N2" s="84"/>
      <c r="O2" s="84"/>
      <c r="P2" s="84"/>
      <c r="Q2" s="84"/>
    </row>
    <row r="3" spans="1:17" s="84" customFormat="1">
      <c r="I3" s="507"/>
      <c r="J3" s="507"/>
      <c r="K3" s="562"/>
    </row>
    <row r="4" spans="1:17" s="84" customFormat="1" ht="15.75">
      <c r="A4" s="185" t="s">
        <v>584</v>
      </c>
      <c r="B4" s="87"/>
      <c r="C4" s="87"/>
      <c r="D4" s="87"/>
      <c r="E4" s="87"/>
      <c r="F4" s="87"/>
      <c r="G4" s="87"/>
      <c r="H4" s="87"/>
      <c r="I4" s="49" t="s">
        <v>1589</v>
      </c>
      <c r="J4" s="52"/>
      <c r="K4" s="52" t="s">
        <v>1424</v>
      </c>
    </row>
    <row r="5" spans="1:17" s="84" customFormat="1" ht="15.75">
      <c r="A5" s="185"/>
      <c r="B5" s="87"/>
      <c r="C5" s="87"/>
      <c r="D5" s="87"/>
      <c r="E5" s="87"/>
      <c r="F5" s="87"/>
      <c r="G5" s="87"/>
      <c r="H5" s="87"/>
      <c r="I5" s="49" t="s">
        <v>22</v>
      </c>
      <c r="J5" s="52"/>
      <c r="K5" s="52" t="s">
        <v>22</v>
      </c>
    </row>
    <row r="6" spans="1:17" s="84" customFormat="1">
      <c r="A6" s="87"/>
      <c r="B6" s="87"/>
      <c r="C6" s="87"/>
      <c r="D6" s="87"/>
      <c r="E6" s="87"/>
      <c r="F6" s="87"/>
      <c r="G6" s="87"/>
      <c r="H6" s="87"/>
      <c r="I6" s="112"/>
      <c r="J6" s="51"/>
      <c r="K6" s="52"/>
    </row>
    <row r="7" spans="1:17" s="84" customFormat="1">
      <c r="A7" s="87" t="s">
        <v>485</v>
      </c>
      <c r="B7" s="87"/>
      <c r="C7" s="87"/>
      <c r="D7" s="87"/>
      <c r="E7" s="87"/>
      <c r="F7" s="87"/>
      <c r="G7" s="87"/>
      <c r="H7" s="87"/>
      <c r="I7" s="110">
        <v>0</v>
      </c>
      <c r="J7" s="97"/>
      <c r="K7" s="97">
        <v>0</v>
      </c>
    </row>
    <row r="8" spans="1:17" s="84" customFormat="1">
      <c r="A8" s="87" t="s">
        <v>486</v>
      </c>
      <c r="B8" s="87"/>
      <c r="C8" s="87"/>
      <c r="D8" s="87"/>
      <c r="E8" s="87"/>
      <c r="F8" s="87"/>
      <c r="G8" s="87"/>
      <c r="H8" s="87"/>
      <c r="I8" s="110">
        <v>141</v>
      </c>
      <c r="J8" s="97"/>
      <c r="K8" s="97">
        <v>106</v>
      </c>
    </row>
    <row r="9" spans="1:17" s="84" customFormat="1">
      <c r="A9" s="87" t="s">
        <v>547</v>
      </c>
      <c r="B9" s="87"/>
      <c r="C9" s="87"/>
      <c r="D9" s="87"/>
      <c r="E9" s="87"/>
      <c r="F9" s="87"/>
      <c r="G9" s="87"/>
      <c r="H9" s="87"/>
      <c r="I9" s="110">
        <v>0</v>
      </c>
      <c r="J9" s="97"/>
      <c r="K9" s="97">
        <v>0</v>
      </c>
    </row>
    <row r="10" spans="1:17" s="84" customFormat="1">
      <c r="I10" s="507"/>
      <c r="J10" s="51"/>
      <c r="K10" s="554"/>
    </row>
    <row r="11" spans="1:17" s="84" customFormat="1">
      <c r="I11" s="850"/>
      <c r="J11" s="51"/>
      <c r="K11" s="851"/>
    </row>
    <row r="12" spans="1:17" ht="15.75" thickBot="1">
      <c r="A12" s="143" t="s">
        <v>106</v>
      </c>
      <c r="B12" s="87"/>
      <c r="C12" s="87"/>
      <c r="D12" s="87"/>
      <c r="E12" s="87"/>
      <c r="F12" s="87"/>
      <c r="G12" s="87"/>
      <c r="H12" s="87"/>
      <c r="I12" s="30">
        <f>SUM(I7:I9)</f>
        <v>141</v>
      </c>
      <c r="J12" s="51"/>
      <c r="K12" s="30">
        <f>SUM(K7:K9)</f>
        <v>106</v>
      </c>
      <c r="N12" s="84"/>
      <c r="O12" s="84"/>
      <c r="P12" s="84"/>
      <c r="Q12" s="84"/>
    </row>
    <row r="13" spans="1:17">
      <c r="A13" s="143"/>
      <c r="B13" s="87"/>
      <c r="C13" s="87"/>
      <c r="D13" s="87"/>
      <c r="E13" s="87"/>
      <c r="F13" s="87"/>
      <c r="G13" s="87"/>
      <c r="H13" s="87"/>
      <c r="I13" s="112"/>
      <c r="J13" s="51"/>
      <c r="K13" s="49"/>
      <c r="N13" s="84"/>
      <c r="O13" s="84"/>
      <c r="P13" s="84"/>
      <c r="Q13" s="84"/>
    </row>
    <row r="14" spans="1:17">
      <c r="A14" s="880"/>
      <c r="B14" s="87"/>
      <c r="C14" s="87"/>
      <c r="D14" s="87"/>
      <c r="E14" s="87"/>
      <c r="F14" s="87"/>
      <c r="G14" s="87"/>
      <c r="H14" s="87"/>
      <c r="I14" s="112"/>
      <c r="J14" s="51"/>
      <c r="K14" s="49"/>
      <c r="N14" s="84"/>
      <c r="O14" s="84"/>
      <c r="P14" s="84"/>
      <c r="Q14" s="84"/>
    </row>
    <row r="15" spans="1:17">
      <c r="A15" s="880"/>
      <c r="B15" s="87"/>
      <c r="C15" s="87"/>
      <c r="D15" s="87"/>
      <c r="E15" s="87"/>
      <c r="F15" s="87"/>
      <c r="G15" s="87"/>
      <c r="H15" s="87"/>
      <c r="I15" s="112"/>
      <c r="J15" s="51"/>
      <c r="K15" s="49"/>
      <c r="N15" s="84"/>
      <c r="O15" s="84"/>
      <c r="P15" s="84"/>
      <c r="Q15" s="84"/>
    </row>
    <row r="16" spans="1:17">
      <c r="A16" s="87"/>
      <c r="B16" s="87"/>
      <c r="C16" s="87"/>
      <c r="D16" s="87"/>
      <c r="E16" s="87"/>
      <c r="F16" s="87"/>
      <c r="G16" s="87"/>
      <c r="H16" s="87"/>
      <c r="I16" s="112"/>
      <c r="J16" s="51"/>
      <c r="K16" s="52"/>
      <c r="N16" s="84"/>
      <c r="O16" s="84"/>
      <c r="P16" s="84"/>
      <c r="Q16" s="84"/>
    </row>
    <row r="17" spans="1:17" ht="15.75">
      <c r="A17" s="185" t="s">
        <v>585</v>
      </c>
      <c r="B17" s="43"/>
      <c r="C17" s="43"/>
      <c r="D17" s="43"/>
      <c r="E17" s="43"/>
      <c r="F17" s="43"/>
      <c r="G17" s="49"/>
      <c r="H17" s="52"/>
      <c r="I17" s="52"/>
      <c r="J17" s="43"/>
      <c r="K17" s="43"/>
      <c r="N17" s="84"/>
      <c r="O17" s="84"/>
      <c r="P17" s="84"/>
      <c r="Q17" s="84"/>
    </row>
    <row r="18" spans="1:17" ht="15.75">
      <c r="A18" s="324"/>
      <c r="B18" s="87"/>
      <c r="C18" s="87"/>
      <c r="D18" s="87"/>
      <c r="E18" s="87"/>
      <c r="F18" s="87"/>
      <c r="G18" s="87"/>
      <c r="H18" s="87"/>
      <c r="I18" s="49" t="s">
        <v>1589</v>
      </c>
      <c r="J18" s="52"/>
      <c r="K18" s="52" t="s">
        <v>1424</v>
      </c>
      <c r="N18" s="84"/>
      <c r="O18" s="84"/>
      <c r="P18" s="84"/>
      <c r="Q18" s="84"/>
    </row>
    <row r="19" spans="1:17" ht="15.75">
      <c r="A19" s="324"/>
      <c r="B19" s="143"/>
      <c r="C19" s="143"/>
      <c r="D19" s="143"/>
      <c r="E19" s="87"/>
      <c r="F19" s="87"/>
      <c r="G19" s="87"/>
      <c r="H19" s="87"/>
      <c r="I19" s="49" t="s">
        <v>22</v>
      </c>
      <c r="J19" s="52"/>
      <c r="K19" s="52" t="s">
        <v>22</v>
      </c>
      <c r="N19" s="84"/>
      <c r="O19" s="84"/>
      <c r="P19" s="84"/>
      <c r="Q19" s="84"/>
    </row>
    <row r="20" spans="1:17">
      <c r="A20" s="320"/>
      <c r="B20" s="143"/>
      <c r="C20" s="143"/>
      <c r="D20" s="143"/>
      <c r="E20" s="87"/>
      <c r="F20" s="87"/>
      <c r="G20" s="87"/>
      <c r="H20" s="87"/>
      <c r="I20" s="49"/>
      <c r="J20" s="52"/>
      <c r="K20" s="52"/>
      <c r="N20" s="84"/>
      <c r="O20" s="84"/>
      <c r="P20" s="84"/>
      <c r="Q20" s="84"/>
    </row>
    <row r="21" spans="1:17">
      <c r="A21" s="1159" t="s">
        <v>1751</v>
      </c>
      <c r="B21" s="143"/>
      <c r="C21" s="143"/>
      <c r="D21" s="143"/>
      <c r="E21" s="87"/>
      <c r="F21" s="87"/>
      <c r="G21" s="87"/>
      <c r="H21" s="87"/>
      <c r="I21" s="110">
        <v>0</v>
      </c>
      <c r="J21" s="220"/>
      <c r="K21" s="404">
        <v>0</v>
      </c>
      <c r="N21" s="84"/>
      <c r="O21" s="84"/>
      <c r="P21" s="84"/>
      <c r="Q21" s="84"/>
    </row>
    <row r="22" spans="1:17">
      <c r="A22" s="235"/>
      <c r="B22" s="143"/>
      <c r="C22" s="143"/>
      <c r="D22" s="143"/>
      <c r="E22" s="87"/>
      <c r="F22" s="87"/>
      <c r="G22" s="87"/>
      <c r="H22" s="87"/>
      <c r="I22" s="110"/>
      <c r="J22" s="220"/>
      <c r="K22" s="404"/>
      <c r="M22" s="84"/>
      <c r="N22" s="84"/>
      <c r="O22" s="84"/>
      <c r="P22" s="84"/>
      <c r="Q22" s="84"/>
    </row>
    <row r="23" spans="1:17">
      <c r="A23" s="87"/>
      <c r="B23" s="143"/>
      <c r="C23" s="143"/>
      <c r="D23" s="143"/>
      <c r="E23" s="87"/>
      <c r="F23" s="87"/>
      <c r="G23" s="87"/>
      <c r="H23" s="87"/>
      <c r="I23" s="110"/>
      <c r="J23" s="220"/>
      <c r="K23" s="404"/>
      <c r="N23" s="84"/>
      <c r="O23" s="84"/>
      <c r="P23" s="84"/>
      <c r="Q23" s="84"/>
    </row>
    <row r="24" spans="1:17">
      <c r="A24" s="143"/>
      <c r="B24" s="143"/>
      <c r="C24" s="143"/>
      <c r="D24" s="143"/>
      <c r="E24" s="87"/>
      <c r="F24" s="87"/>
      <c r="G24" s="87"/>
      <c r="H24" s="87"/>
      <c r="I24" s="143"/>
      <c r="J24" s="87"/>
      <c r="K24" s="43"/>
      <c r="N24" s="84"/>
      <c r="O24" s="84"/>
      <c r="P24" s="84"/>
      <c r="Q24" s="84"/>
    </row>
    <row r="25" spans="1:17">
      <c r="A25" s="87"/>
      <c r="B25" s="87"/>
      <c r="C25" s="87"/>
      <c r="D25" s="43"/>
      <c r="E25" s="43"/>
      <c r="F25" s="43"/>
      <c r="G25" s="43"/>
      <c r="H25" s="43"/>
      <c r="I25" s="140"/>
      <c r="J25" s="43"/>
      <c r="K25" s="849"/>
      <c r="N25" s="84"/>
      <c r="O25" s="84"/>
      <c r="P25" s="84"/>
      <c r="Q25" s="84"/>
    </row>
    <row r="26" spans="1:17" ht="15.75" thickBot="1">
      <c r="A26" s="143" t="s">
        <v>106</v>
      </c>
      <c r="B26" s="43"/>
      <c r="C26" s="54"/>
      <c r="D26" s="43"/>
      <c r="E26" s="43"/>
      <c r="F26" s="43"/>
      <c r="G26" s="43"/>
      <c r="H26" s="43"/>
      <c r="I26" s="141">
        <f>SUM(I21:I25)</f>
        <v>0</v>
      </c>
      <c r="J26" s="43"/>
      <c r="K26" s="186">
        <f>SUM(K21:K25)</f>
        <v>0</v>
      </c>
      <c r="N26" s="84"/>
      <c r="O26" s="84"/>
      <c r="P26" s="84"/>
      <c r="Q26" s="84"/>
    </row>
    <row r="27" spans="1:17">
      <c r="A27" s="43"/>
      <c r="B27" s="43"/>
      <c r="C27" s="43"/>
      <c r="D27" s="43"/>
      <c r="E27" s="43"/>
      <c r="F27" s="43"/>
      <c r="G27" s="43"/>
      <c r="H27" s="43"/>
      <c r="I27" s="43"/>
      <c r="J27" s="43"/>
      <c r="K27" s="43"/>
      <c r="N27" s="84"/>
      <c r="O27" s="84"/>
      <c r="P27" s="84"/>
      <c r="Q27" s="84"/>
    </row>
    <row r="28" spans="1:17">
      <c r="A28" s="43"/>
      <c r="B28" s="43"/>
      <c r="C28" s="43"/>
      <c r="D28" s="43"/>
      <c r="E28" s="43"/>
      <c r="F28" s="43"/>
      <c r="G28" s="43"/>
      <c r="H28" s="43"/>
      <c r="I28" s="43"/>
      <c r="J28" s="43"/>
      <c r="K28" s="43"/>
      <c r="N28" s="84"/>
      <c r="O28" s="84"/>
      <c r="P28" s="84"/>
      <c r="Q28" s="84"/>
    </row>
    <row r="29" spans="1:17" ht="15.75">
      <c r="A29" s="151" t="s">
        <v>586</v>
      </c>
      <c r="B29" s="43"/>
      <c r="C29" s="43"/>
      <c r="D29" s="43"/>
      <c r="E29" s="54"/>
      <c r="F29" s="43"/>
      <c r="G29" s="43"/>
      <c r="H29" s="43"/>
      <c r="I29" s="43"/>
      <c r="J29" s="43"/>
      <c r="K29" s="43"/>
      <c r="N29" s="84"/>
      <c r="O29" s="84"/>
      <c r="P29" s="84"/>
      <c r="Q29" s="84"/>
    </row>
    <row r="30" spans="1:17">
      <c r="A30" s="111"/>
      <c r="B30" s="43"/>
      <c r="C30" s="43"/>
      <c r="D30" s="43"/>
      <c r="E30" s="43"/>
      <c r="F30" s="43"/>
      <c r="G30" s="43"/>
      <c r="H30" s="43"/>
      <c r="I30" s="43"/>
      <c r="J30" s="43"/>
      <c r="K30" s="43"/>
      <c r="N30" s="84"/>
      <c r="O30" s="84"/>
      <c r="P30" s="84"/>
      <c r="Q30" s="84"/>
    </row>
    <row r="31" spans="1:17">
      <c r="A31" s="54"/>
      <c r="B31" s="43"/>
      <c r="C31" s="43"/>
      <c r="D31" s="43"/>
      <c r="E31" s="111"/>
      <c r="F31" s="187"/>
      <c r="G31" s="43"/>
      <c r="H31" s="43"/>
      <c r="I31" s="43"/>
      <c r="J31" s="43"/>
      <c r="K31" s="43"/>
      <c r="N31" s="84"/>
      <c r="O31" s="84"/>
      <c r="P31" s="84"/>
      <c r="Q31" s="84"/>
    </row>
    <row r="32" spans="1:17">
      <c r="A32" s="111" t="s">
        <v>326</v>
      </c>
      <c r="B32" s="43"/>
      <c r="C32" s="43"/>
      <c r="D32" s="43"/>
      <c r="E32" s="111"/>
      <c r="F32" s="187"/>
      <c r="G32" s="43"/>
      <c r="H32" s="43"/>
      <c r="I32"/>
      <c r="J32"/>
      <c r="K32"/>
      <c r="N32" s="84"/>
      <c r="O32" s="84"/>
      <c r="P32" s="84"/>
      <c r="Q32" s="84"/>
    </row>
    <row r="33" spans="1:17">
      <c r="A33" s="289" t="s">
        <v>1558</v>
      </c>
      <c r="B33" s="43"/>
      <c r="C33" s="43"/>
      <c r="D33" s="43"/>
      <c r="E33" s="111"/>
      <c r="F33" s="187"/>
      <c r="G33" s="43"/>
      <c r="H33" s="43"/>
      <c r="I33" s="49" t="s">
        <v>1589</v>
      </c>
      <c r="J33" s="52"/>
      <c r="K33" s="52" t="s">
        <v>1424</v>
      </c>
      <c r="N33" s="84"/>
      <c r="O33" s="84"/>
      <c r="P33" s="84"/>
      <c r="Q33" s="84"/>
    </row>
    <row r="34" spans="1:17" ht="15" customHeight="1">
      <c r="A34" s="111"/>
      <c r="B34" s="43"/>
      <c r="C34" s="43"/>
      <c r="D34" s="43"/>
      <c r="E34" s="111"/>
      <c r="F34" s="187"/>
      <c r="G34" s="43"/>
      <c r="H34" s="43"/>
      <c r="I34" s="49" t="s">
        <v>22</v>
      </c>
      <c r="J34" s="52"/>
      <c r="K34" s="52" t="s">
        <v>22</v>
      </c>
      <c r="N34" s="84"/>
      <c r="O34" s="84"/>
      <c r="P34" s="84"/>
      <c r="Q34" s="84"/>
    </row>
    <row r="35" spans="1:17" ht="15.75" customHeight="1">
      <c r="A35" s="111"/>
      <c r="B35" s="43"/>
      <c r="C35" s="43"/>
      <c r="D35" s="43"/>
      <c r="E35" s="111"/>
      <c r="F35" s="187"/>
      <c r="G35" s="43"/>
      <c r="H35" s="43"/>
      <c r="I35" s="49"/>
      <c r="J35" s="52"/>
      <c r="K35" s="52"/>
      <c r="N35" s="84"/>
      <c r="O35" s="84"/>
      <c r="P35" s="84"/>
      <c r="Q35" s="84"/>
    </row>
    <row r="36" spans="1:17">
      <c r="A36" s="43" t="s">
        <v>32</v>
      </c>
      <c r="B36" s="43"/>
      <c r="C36" s="43"/>
      <c r="D36" s="109"/>
      <c r="E36" s="43"/>
      <c r="F36" s="54"/>
      <c r="G36" s="43"/>
      <c r="H36" s="43"/>
      <c r="I36" s="598">
        <v>7035</v>
      </c>
      <c r="J36" s="97"/>
      <c r="K36" s="43">
        <f>'Data Sheet'!N3709</f>
        <v>19288</v>
      </c>
      <c r="N36" s="84"/>
      <c r="O36" s="84"/>
      <c r="P36" s="84"/>
      <c r="Q36" s="84"/>
    </row>
    <row r="37" spans="1:17">
      <c r="A37" s="145" t="s">
        <v>1460</v>
      </c>
      <c r="B37" s="43"/>
      <c r="C37" s="43"/>
      <c r="D37" s="109"/>
      <c r="E37" s="43"/>
      <c r="F37" s="54"/>
      <c r="G37" s="43"/>
      <c r="H37" s="43"/>
      <c r="I37" s="598">
        <v>0</v>
      </c>
      <c r="J37" s="97"/>
      <c r="K37" s="43">
        <f>'Data Sheet'!N3710</f>
        <v>0</v>
      </c>
      <c r="N37" s="84"/>
      <c r="O37" s="84"/>
      <c r="P37" s="84"/>
      <c r="Q37" s="84"/>
    </row>
    <row r="38" spans="1:17">
      <c r="A38" s="43" t="s">
        <v>33</v>
      </c>
      <c r="B38" s="43"/>
      <c r="C38" s="43"/>
      <c r="D38" s="43"/>
      <c r="E38" s="43"/>
      <c r="F38" s="54"/>
      <c r="G38" s="43"/>
      <c r="H38" s="43"/>
      <c r="I38" s="598">
        <v>0</v>
      </c>
      <c r="J38" s="97"/>
      <c r="K38" s="43">
        <f>'Data Sheet'!N3711</f>
        <v>0</v>
      </c>
      <c r="N38" s="84"/>
      <c r="O38" s="84"/>
      <c r="P38" s="84"/>
      <c r="Q38" s="84"/>
    </row>
    <row r="39" spans="1:17" hidden="1">
      <c r="A39" s="43"/>
      <c r="B39" s="43"/>
      <c r="C39" s="43"/>
      <c r="D39" s="43"/>
      <c r="E39" s="43"/>
      <c r="F39" s="54"/>
      <c r="G39" s="43"/>
      <c r="H39" s="43"/>
      <c r="I39" s="97"/>
      <c r="J39" s="97"/>
      <c r="K39" s="43"/>
      <c r="N39" s="84"/>
      <c r="O39" s="84"/>
      <c r="P39" s="84"/>
      <c r="Q39" s="84"/>
    </row>
    <row r="40" spans="1:17">
      <c r="A40" s="43"/>
      <c r="B40" s="43"/>
      <c r="C40" s="43"/>
      <c r="D40" s="43"/>
      <c r="E40" s="43"/>
      <c r="F40" s="54"/>
      <c r="G40" s="43"/>
      <c r="H40" s="43"/>
      <c r="I40" s="849"/>
      <c r="J40" s="43"/>
      <c r="K40" s="849"/>
      <c r="N40" s="84"/>
      <c r="O40" s="84"/>
      <c r="P40" s="84"/>
      <c r="Q40" s="84"/>
    </row>
    <row r="41" spans="1:17" ht="15.75" thickBot="1">
      <c r="A41" s="143" t="s">
        <v>106</v>
      </c>
      <c r="B41" s="43"/>
      <c r="C41" s="43"/>
      <c r="D41" s="43"/>
      <c r="E41" s="43"/>
      <c r="F41" s="54"/>
      <c r="G41" s="43"/>
      <c r="H41" s="43"/>
      <c r="I41" s="141">
        <f>SUM(I36:I40)</f>
        <v>7035</v>
      </c>
      <c r="J41" s="43"/>
      <c r="K41" s="186">
        <f>SUM(K36:K40)</f>
        <v>19288</v>
      </c>
      <c r="N41" s="84"/>
      <c r="O41" s="84"/>
      <c r="P41" s="84"/>
      <c r="Q41" s="84"/>
    </row>
    <row r="42" spans="1:17">
      <c r="N42" s="84"/>
      <c r="O42" s="84"/>
      <c r="P42" s="84"/>
      <c r="Q42" s="84"/>
    </row>
    <row r="43" spans="1:17">
      <c r="A43" s="43"/>
      <c r="N43" s="84"/>
      <c r="O43" s="84"/>
      <c r="P43" s="84"/>
      <c r="Q43" s="84"/>
    </row>
    <row r="44" spans="1:17">
      <c r="A44" s="43"/>
      <c r="N44" s="84"/>
      <c r="O44" s="84"/>
      <c r="P44" s="84"/>
      <c r="Q44" s="84"/>
    </row>
    <row r="45" spans="1:17">
      <c r="N45" s="84"/>
      <c r="O45" s="84"/>
      <c r="P45" s="84"/>
      <c r="Q45" s="84"/>
    </row>
    <row r="46" spans="1:17">
      <c r="N46" s="84"/>
      <c r="O46" s="84"/>
      <c r="P46" s="84"/>
      <c r="Q46" s="84"/>
    </row>
  </sheetData>
  <sheetProtection algorithmName="SHA-512" hashValue="+bkbfzUH+wtlJDUVAa5rekmoc9jDBRKb6Uy4lKz+maG1F00GQ2OHkC9LFv0BH+xSLn+lwQ2wNjRJ6GzbwgF+FA==" saltValue="Ou4J8+IzTvHqyUn6gdHELA==" spinCount="100000" sheet="1" formatCells="0" formatRows="0"/>
  <customSheetViews>
    <customSheetView guid="{7FD99AA4-5903-494A-9F09-AEC84FBFFB84}" fitToPage="1">
      <selection activeCell="I7" sqref="I7"/>
      <pageMargins left="0.70866141732283472" right="0.70866141732283472" top="0.74803149606299213" bottom="0.74803149606299213" header="0.31496062992125984" footer="0.31496062992125984"/>
      <pageSetup paperSize="9" scale="83" orientation="portrait" r:id="rId1"/>
      <headerFooter>
        <oddFooter xml:space="preserve">&amp;C&amp;A
</oddFooter>
      </headerFooter>
    </customSheetView>
    <customSheetView guid="{44A2B057-7D30-4594-817B-0DBCD9A92E4A}" fitToPage="1">
      <selection activeCell="I7" sqref="I7"/>
      <pageMargins left="0.70866141732283472" right="0.70866141732283472" top="0.74803149606299213" bottom="0.74803149606299213" header="0.31496062992125984" footer="0.31496062992125984"/>
      <pageSetup paperSize="9" scale="83" orientation="portrait" r:id="rId2"/>
      <headerFooter>
        <oddFooter xml:space="preserve">&amp;C&amp;A
</oddFooter>
      </headerFooter>
    </customSheetView>
  </customSheetViews>
  <pageMargins left="0.70866141732283472" right="0.70866141732283472" top="0.74803149606299213" bottom="0.74803149606299213" header="0.31496062992125984" footer="0.31496062992125984"/>
  <pageSetup paperSize="9" scale="81" orientation="portrait" r:id="rId3"/>
  <headerFooter>
    <oddFooter xml:space="preserve">&amp;C&amp;A
</oddFooter>
  </headerFooter>
  <drawing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R141"/>
  <sheetViews>
    <sheetView workbookViewId="0">
      <selection activeCell="J114" sqref="J114"/>
    </sheetView>
  </sheetViews>
  <sheetFormatPr defaultRowHeight="15"/>
  <cols>
    <col min="1" max="1" width="27.77734375" customWidth="1"/>
    <col min="2" max="2" width="15.44140625" customWidth="1"/>
    <col min="3" max="3" width="0.77734375" customWidth="1"/>
    <col min="4" max="4" width="15.77734375" customWidth="1"/>
    <col min="5" max="5" width="0.77734375" customWidth="1"/>
    <col min="6" max="6" width="14.77734375" customWidth="1"/>
    <col min="7" max="7" width="6.109375" customWidth="1"/>
    <col min="8" max="8" width="10.33203125" hidden="1" customWidth="1"/>
    <col min="9" max="9" width="6.21875" hidden="1" customWidth="1"/>
    <col min="10" max="10" width="15" customWidth="1"/>
    <col min="11" max="11" width="0.77734375" customWidth="1"/>
    <col min="12" max="12" width="12" customWidth="1"/>
  </cols>
  <sheetData>
    <row r="1" spans="1:18" ht="15.75">
      <c r="A1" s="10" t="str">
        <f>+'1'!A1</f>
        <v>SWANSEA BAY UNIVERSITY HEALTH BOARD ANNUAL ACCOUNTS 2023-24</v>
      </c>
      <c r="B1" s="10"/>
      <c r="C1" s="34"/>
      <c r="D1" s="34"/>
      <c r="E1" s="34"/>
      <c r="F1" s="34"/>
      <c r="G1" s="34"/>
      <c r="H1" s="34"/>
      <c r="I1" s="34"/>
      <c r="J1" s="34"/>
      <c r="K1" s="34"/>
      <c r="L1" s="34"/>
      <c r="O1" s="84"/>
      <c r="P1" s="84"/>
      <c r="Q1" s="84"/>
      <c r="R1" s="84"/>
    </row>
    <row r="2" spans="1:18">
      <c r="O2" s="84"/>
      <c r="P2" s="84"/>
      <c r="Q2" s="84"/>
      <c r="R2" s="84"/>
    </row>
    <row r="3" spans="1:18" ht="15.75">
      <c r="A3" s="17" t="s">
        <v>587</v>
      </c>
      <c r="B3" s="17"/>
      <c r="C3" s="2"/>
      <c r="D3" s="2"/>
      <c r="E3" s="2"/>
      <c r="F3" s="2"/>
      <c r="G3" s="2"/>
      <c r="H3" s="2"/>
      <c r="I3" s="2"/>
      <c r="J3" s="2"/>
      <c r="K3" s="2"/>
      <c r="L3" s="2"/>
      <c r="O3" s="84"/>
      <c r="P3" s="84"/>
      <c r="Q3" s="84"/>
      <c r="R3" s="84"/>
    </row>
    <row r="4" spans="1:18">
      <c r="A4" s="2"/>
      <c r="B4" s="2"/>
      <c r="C4" s="2"/>
      <c r="D4" s="2"/>
      <c r="E4" s="2"/>
      <c r="F4" s="2"/>
      <c r="G4" s="2"/>
      <c r="H4" s="2"/>
      <c r="I4" s="2"/>
      <c r="J4" s="2"/>
      <c r="K4" s="2"/>
      <c r="L4" s="2"/>
      <c r="O4" s="84"/>
      <c r="P4" s="84"/>
      <c r="Q4" s="84"/>
      <c r="R4" s="84"/>
    </row>
    <row r="5" spans="1:18">
      <c r="A5" s="2"/>
      <c r="B5" s="2"/>
      <c r="C5" s="2"/>
      <c r="D5" s="2"/>
      <c r="E5" s="2"/>
      <c r="F5" s="2"/>
      <c r="G5" s="2"/>
      <c r="H5" s="2"/>
      <c r="I5" s="2"/>
      <c r="J5" s="2"/>
      <c r="K5" s="2"/>
      <c r="L5" s="2"/>
      <c r="O5" s="84"/>
      <c r="P5" s="84"/>
      <c r="Q5" s="84"/>
      <c r="R5" s="84"/>
    </row>
    <row r="6" spans="1:18">
      <c r="A6" s="2"/>
      <c r="B6" s="2"/>
      <c r="C6" s="2"/>
      <c r="D6" s="2"/>
      <c r="E6" s="2"/>
      <c r="F6" s="2"/>
      <c r="G6" s="2"/>
      <c r="H6" s="2"/>
      <c r="I6" s="2"/>
      <c r="J6" s="2"/>
      <c r="K6" s="2"/>
      <c r="L6" s="2"/>
      <c r="O6" s="84"/>
      <c r="P6" s="84"/>
      <c r="Q6" s="84"/>
      <c r="R6" s="84"/>
    </row>
    <row r="7" spans="1:18">
      <c r="A7" s="2"/>
      <c r="B7" s="2"/>
      <c r="C7" s="2"/>
      <c r="D7" s="2"/>
      <c r="E7" s="2"/>
      <c r="F7" s="2"/>
      <c r="G7" s="2"/>
      <c r="H7" s="2"/>
      <c r="I7" s="2"/>
      <c r="J7" s="2"/>
      <c r="K7" s="2"/>
      <c r="L7" s="2"/>
      <c r="O7" s="84"/>
      <c r="P7" s="84"/>
      <c r="Q7" s="84"/>
      <c r="R7" s="84"/>
    </row>
    <row r="8" spans="1:18">
      <c r="A8" s="2"/>
      <c r="B8" s="2"/>
      <c r="C8" s="2"/>
      <c r="D8" s="2"/>
      <c r="E8" s="2"/>
      <c r="F8" s="2"/>
      <c r="G8" s="2"/>
      <c r="H8" s="2"/>
      <c r="I8" s="2"/>
      <c r="J8" s="2"/>
      <c r="K8" s="2"/>
      <c r="L8" s="2"/>
      <c r="O8" s="84"/>
      <c r="P8" s="84"/>
      <c r="Q8" s="84"/>
      <c r="R8" s="84"/>
    </row>
    <row r="9" spans="1:18">
      <c r="A9" s="2"/>
      <c r="B9" s="2"/>
      <c r="C9" s="2"/>
      <c r="D9" s="2"/>
      <c r="E9" s="2"/>
      <c r="F9" s="2"/>
      <c r="G9" s="2"/>
      <c r="H9" s="2"/>
      <c r="I9" s="2"/>
      <c r="J9" s="2"/>
      <c r="K9" s="2"/>
      <c r="L9" s="2"/>
      <c r="O9" s="84"/>
      <c r="P9" s="84"/>
      <c r="Q9" s="84"/>
      <c r="R9" s="84"/>
    </row>
    <row r="10" spans="1:18">
      <c r="A10" s="2"/>
      <c r="B10" s="2"/>
      <c r="C10" s="42"/>
      <c r="D10" s="42"/>
      <c r="E10" s="42"/>
      <c r="F10" s="2"/>
      <c r="G10" s="2"/>
      <c r="H10" s="2"/>
      <c r="I10" s="42"/>
      <c r="J10" s="42"/>
      <c r="K10" s="42"/>
      <c r="L10" s="42"/>
      <c r="O10" s="84"/>
      <c r="P10" s="84"/>
      <c r="Q10" s="84"/>
      <c r="R10" s="84"/>
    </row>
    <row r="11" spans="1:18">
      <c r="A11" s="114" t="s">
        <v>420</v>
      </c>
      <c r="B11" s="114"/>
      <c r="C11" s="2"/>
      <c r="D11" s="2"/>
      <c r="E11" s="2"/>
      <c r="F11" s="2"/>
      <c r="G11" s="2"/>
      <c r="H11" s="2"/>
      <c r="I11" s="2"/>
      <c r="J11" s="2"/>
      <c r="K11" s="2"/>
      <c r="L11" s="2"/>
      <c r="O11" s="84"/>
      <c r="P11" s="84"/>
      <c r="Q11" s="84"/>
      <c r="R11" s="84"/>
    </row>
    <row r="12" spans="1:18">
      <c r="A12" s="2"/>
      <c r="B12" s="2"/>
      <c r="C12" s="2"/>
      <c r="D12" s="2"/>
      <c r="E12" s="2"/>
      <c r="F12" s="2"/>
      <c r="G12" s="2"/>
      <c r="H12" s="2"/>
      <c r="I12" s="2"/>
      <c r="J12" s="2"/>
      <c r="K12" s="2"/>
      <c r="L12" s="2"/>
      <c r="O12" s="84"/>
      <c r="P12" s="84"/>
      <c r="Q12" s="84"/>
      <c r="R12" s="84"/>
    </row>
    <row r="13" spans="1:18">
      <c r="A13" s="65" t="s">
        <v>1667</v>
      </c>
      <c r="B13" s="387"/>
      <c r="C13" s="175"/>
      <c r="D13" s="42"/>
      <c r="E13" s="175"/>
      <c r="F13" s="42"/>
      <c r="G13" s="9"/>
      <c r="H13" s="9"/>
      <c r="I13" s="2"/>
      <c r="J13" s="42"/>
      <c r="K13" s="42"/>
      <c r="L13" s="42"/>
      <c r="O13" s="84"/>
      <c r="P13" s="84"/>
      <c r="Q13" s="84"/>
      <c r="R13" s="84"/>
    </row>
    <row r="14" spans="1:18">
      <c r="A14" s="2"/>
      <c r="B14" s="2"/>
      <c r="C14" s="175"/>
      <c r="D14" s="42"/>
      <c r="E14" s="175"/>
      <c r="F14" s="42"/>
      <c r="G14" s="176"/>
      <c r="H14" s="176"/>
      <c r="I14" s="2"/>
      <c r="J14" s="176"/>
      <c r="K14" s="176"/>
      <c r="L14" s="176"/>
      <c r="O14" s="84"/>
      <c r="P14" s="84"/>
      <c r="Q14" s="84"/>
      <c r="R14" s="84"/>
    </row>
    <row r="15" spans="1:18" ht="15.75">
      <c r="A15" s="2"/>
      <c r="B15" s="2"/>
      <c r="D15" s="1254" t="s">
        <v>421</v>
      </c>
      <c r="E15" s="1255"/>
      <c r="F15" s="1255"/>
      <c r="G15" s="3"/>
      <c r="H15" s="3"/>
      <c r="I15" s="17"/>
      <c r="O15" s="84"/>
      <c r="P15" s="84"/>
      <c r="Q15" s="84"/>
      <c r="R15" s="84"/>
    </row>
    <row r="16" spans="1:18" ht="15.75">
      <c r="A16" s="2"/>
      <c r="B16" s="2"/>
      <c r="D16" s="1256" t="s">
        <v>1640</v>
      </c>
      <c r="E16" s="1257"/>
      <c r="F16" s="1257"/>
      <c r="G16" s="3"/>
      <c r="H16" s="3"/>
      <c r="I16" s="17"/>
      <c r="O16" s="84"/>
      <c r="P16" s="84"/>
      <c r="Q16" s="84"/>
      <c r="R16" s="84"/>
    </row>
    <row r="17" spans="1:18" ht="15.75">
      <c r="A17" s="2"/>
      <c r="B17" s="2"/>
      <c r="D17" s="80" t="s">
        <v>422</v>
      </c>
      <c r="E17" s="68"/>
      <c r="F17" s="177" t="s">
        <v>423</v>
      </c>
      <c r="G17" s="178"/>
      <c r="H17" s="178"/>
      <c r="I17" s="17"/>
      <c r="O17" s="84"/>
      <c r="P17" s="84"/>
      <c r="Q17" s="84"/>
      <c r="R17" s="84"/>
    </row>
    <row r="18" spans="1:18">
      <c r="A18" s="2"/>
      <c r="B18" s="2"/>
      <c r="D18" s="42"/>
      <c r="E18" s="42"/>
      <c r="F18" s="83"/>
      <c r="G18" s="179"/>
      <c r="H18" s="179"/>
      <c r="I18" s="2"/>
      <c r="O18" s="84"/>
      <c r="P18" s="84"/>
      <c r="Q18" s="84"/>
      <c r="R18" s="84"/>
    </row>
    <row r="19" spans="1:18">
      <c r="A19" s="2" t="s">
        <v>135</v>
      </c>
      <c r="B19" s="2"/>
      <c r="D19" s="71">
        <v>118</v>
      </c>
      <c r="E19" s="71"/>
      <c r="F19" s="71">
        <v>10853972</v>
      </c>
      <c r="G19" s="8"/>
      <c r="H19" s="8"/>
      <c r="I19" s="8"/>
      <c r="O19" s="84"/>
      <c r="P19" s="84"/>
      <c r="Q19" s="84"/>
      <c r="R19" s="84"/>
    </row>
    <row r="20" spans="1:18">
      <c r="A20" s="2" t="s">
        <v>136</v>
      </c>
      <c r="B20" s="2"/>
      <c r="D20" s="71">
        <v>20</v>
      </c>
      <c r="E20" s="291"/>
      <c r="F20" s="71">
        <v>1082162</v>
      </c>
      <c r="G20" s="180"/>
      <c r="H20" s="180"/>
      <c r="I20" s="180"/>
      <c r="O20" s="84"/>
      <c r="P20" s="84"/>
      <c r="Q20" s="84"/>
      <c r="R20" s="84"/>
    </row>
    <row r="21" spans="1:18">
      <c r="A21" s="2" t="s">
        <v>137</v>
      </c>
      <c r="B21" s="2"/>
      <c r="D21" s="71">
        <v>164</v>
      </c>
      <c r="E21" s="71"/>
      <c r="F21" s="71">
        <v>151672</v>
      </c>
      <c r="G21" s="8"/>
      <c r="H21" s="8"/>
      <c r="I21" s="83"/>
      <c r="O21" s="84"/>
      <c r="P21" s="84"/>
      <c r="Q21" s="84"/>
      <c r="R21" s="84"/>
    </row>
    <row r="22" spans="1:18">
      <c r="A22" s="2"/>
      <c r="B22" s="2"/>
      <c r="D22" s="71"/>
      <c r="E22" s="71"/>
      <c r="F22" s="71"/>
      <c r="G22" s="8"/>
      <c r="H22" s="8"/>
      <c r="I22" s="83"/>
      <c r="O22" s="84"/>
      <c r="P22" s="84"/>
      <c r="Q22" s="84"/>
      <c r="R22" s="84"/>
    </row>
    <row r="23" spans="1:18" ht="15.75" thickBot="1">
      <c r="A23" s="3" t="s">
        <v>106</v>
      </c>
      <c r="B23" s="3"/>
      <c r="D23" s="86">
        <f>SUM(D19:D21)</f>
        <v>302</v>
      </c>
      <c r="E23" s="8"/>
      <c r="F23" s="86">
        <f>SUM(F19:F21)</f>
        <v>12087806</v>
      </c>
      <c r="G23" s="8"/>
      <c r="H23" s="8"/>
      <c r="I23" s="8"/>
      <c r="O23" s="84"/>
      <c r="P23" s="84"/>
      <c r="Q23" s="84"/>
      <c r="R23" s="84"/>
    </row>
    <row r="24" spans="1:18">
      <c r="A24" s="8"/>
      <c r="B24" s="8"/>
      <c r="C24" s="8"/>
      <c r="D24" s="8"/>
      <c r="E24" s="8"/>
      <c r="F24" s="8"/>
      <c r="G24" s="8"/>
      <c r="H24" s="8"/>
      <c r="I24" s="8"/>
      <c r="J24" s="181"/>
      <c r="K24" s="8"/>
      <c r="L24" s="8"/>
      <c r="O24" s="84"/>
      <c r="P24" s="84"/>
      <c r="Q24" s="84"/>
      <c r="R24" s="84"/>
    </row>
    <row r="25" spans="1:18">
      <c r="A25" s="85"/>
      <c r="B25" s="85"/>
      <c r="C25" s="8"/>
      <c r="D25" s="8"/>
      <c r="E25" s="8"/>
      <c r="F25" s="8"/>
      <c r="G25" s="8"/>
      <c r="H25" s="8"/>
      <c r="I25" s="8"/>
      <c r="J25" s="181"/>
      <c r="K25" s="8"/>
      <c r="L25" s="8"/>
      <c r="O25" s="84"/>
      <c r="P25" s="84"/>
      <c r="Q25" s="84"/>
      <c r="R25" s="84"/>
    </row>
    <row r="26" spans="1:18" s="146" customFormat="1">
      <c r="A26" s="65" t="s">
        <v>1668</v>
      </c>
      <c r="B26" s="65"/>
      <c r="C26" s="2"/>
      <c r="D26" s="2"/>
      <c r="E26" s="2"/>
      <c r="F26" s="2"/>
      <c r="G26" s="2"/>
      <c r="H26" s="2"/>
      <c r="I26" s="2"/>
      <c r="J26" s="182"/>
      <c r="K26" s="2"/>
      <c r="L26" s="2"/>
      <c r="O26" s="278"/>
      <c r="P26" s="278"/>
      <c r="Q26" s="278"/>
      <c r="R26" s="278"/>
    </row>
    <row r="27" spans="1:18" s="146" customFormat="1">
      <c r="A27" s="14"/>
      <c r="B27" s="65" t="s">
        <v>1385</v>
      </c>
      <c r="C27" s="14"/>
      <c r="D27" s="1258" t="s">
        <v>1382</v>
      </c>
      <c r="E27" s="1258"/>
      <c r="F27" s="1258"/>
      <c r="G27" s="830"/>
      <c r="H27" s="103"/>
      <c r="I27" s="103"/>
      <c r="J27" s="103" t="s">
        <v>1670</v>
      </c>
      <c r="K27" s="103"/>
      <c r="L27" s="103"/>
      <c r="O27" s="278"/>
      <c r="P27" s="278"/>
      <c r="Q27" s="278"/>
      <c r="R27" s="278"/>
    </row>
    <row r="28" spans="1:18" s="146" customFormat="1">
      <c r="A28" s="14"/>
      <c r="B28" s="825"/>
      <c r="C28" s="14"/>
      <c r="D28" s="1259">
        <v>300000</v>
      </c>
      <c r="E28" s="1259"/>
      <c r="F28" s="1259"/>
      <c r="G28" s="830"/>
      <c r="H28" s="831"/>
      <c r="I28" s="831"/>
      <c r="J28" s="1109"/>
      <c r="K28" s="1109"/>
      <c r="L28" s="831"/>
      <c r="O28" s="278"/>
      <c r="P28" s="278"/>
      <c r="Q28" s="278"/>
      <c r="R28" s="278"/>
    </row>
    <row r="29" spans="1:18" s="146" customFormat="1">
      <c r="A29" s="113"/>
      <c r="B29" s="113"/>
      <c r="C29" s="72"/>
      <c r="D29" s="189" t="s">
        <v>1669</v>
      </c>
      <c r="E29" s="72"/>
      <c r="F29" s="832" t="s">
        <v>370</v>
      </c>
      <c r="G29" s="830"/>
      <c r="H29" s="189"/>
      <c r="I29" s="72"/>
      <c r="J29" s="832" t="s">
        <v>370</v>
      </c>
      <c r="K29" s="72"/>
      <c r="O29" s="278"/>
      <c r="P29" s="278"/>
      <c r="Q29" s="278"/>
      <c r="R29" s="278"/>
    </row>
    <row r="30" spans="1:18" s="146" customFormat="1">
      <c r="A30" s="65" t="s">
        <v>1383</v>
      </c>
      <c r="B30" s="65"/>
      <c r="C30" s="14"/>
      <c r="E30" s="14"/>
      <c r="F30" s="65"/>
      <c r="G30" s="14"/>
      <c r="H30" s="816"/>
      <c r="I30" s="72"/>
      <c r="J30" s="170"/>
      <c r="K30" s="68"/>
      <c r="O30" s="278"/>
      <c r="P30" s="278"/>
      <c r="Q30" s="278"/>
      <c r="R30" s="278"/>
    </row>
    <row r="31" spans="1:18">
      <c r="A31" s="6" t="s">
        <v>1803</v>
      </c>
      <c r="B31" s="6" t="s">
        <v>1804</v>
      </c>
      <c r="C31" s="14"/>
      <c r="D31" s="6">
        <v>0</v>
      </c>
      <c r="E31" s="14"/>
      <c r="F31" s="1169">
        <v>0</v>
      </c>
      <c r="G31" s="14"/>
      <c r="I31" s="292"/>
      <c r="J31" s="101">
        <v>390000</v>
      </c>
      <c r="K31" s="293"/>
      <c r="O31" s="84"/>
      <c r="P31" s="84"/>
      <c r="Q31" s="84"/>
      <c r="R31" s="84"/>
    </row>
    <row r="32" spans="1:18">
      <c r="A32" s="6" t="s">
        <v>1805</v>
      </c>
      <c r="B32" s="6" t="s">
        <v>1804</v>
      </c>
      <c r="C32" s="14"/>
      <c r="D32" s="6">
        <v>0</v>
      </c>
      <c r="E32" s="14"/>
      <c r="F32" s="1169">
        <v>0</v>
      </c>
      <c r="G32" s="14"/>
      <c r="I32" s="292"/>
      <c r="J32" s="101">
        <v>1129996</v>
      </c>
      <c r="K32" s="293"/>
      <c r="O32" s="84"/>
      <c r="P32" s="84"/>
      <c r="Q32" s="84"/>
      <c r="R32" s="84"/>
    </row>
    <row r="33" spans="1:18">
      <c r="A33" s="6" t="s">
        <v>1806</v>
      </c>
      <c r="B33" s="6" t="s">
        <v>1804</v>
      </c>
      <c r="C33" s="14"/>
      <c r="D33" s="6">
        <v>0</v>
      </c>
      <c r="E33" s="14"/>
      <c r="F33" s="1169">
        <v>0</v>
      </c>
      <c r="G33" s="14"/>
      <c r="I33" s="292"/>
      <c r="J33" s="101">
        <v>1300000</v>
      </c>
      <c r="K33" s="293"/>
      <c r="O33" s="84"/>
      <c r="P33" s="84"/>
      <c r="Q33" s="84"/>
      <c r="R33" s="84"/>
    </row>
    <row r="34" spans="1:18">
      <c r="A34" s="6" t="s">
        <v>1807</v>
      </c>
      <c r="B34" s="6" t="s">
        <v>1804</v>
      </c>
      <c r="C34" s="14"/>
      <c r="D34" s="6">
        <v>0</v>
      </c>
      <c r="E34" s="14"/>
      <c r="F34" s="1169">
        <v>0</v>
      </c>
      <c r="G34" s="14"/>
      <c r="I34" s="292"/>
      <c r="J34" s="101">
        <v>481250.05</v>
      </c>
      <c r="K34" s="293"/>
      <c r="O34" s="84"/>
      <c r="P34" s="84"/>
      <c r="Q34" s="84"/>
      <c r="R34" s="84"/>
    </row>
    <row r="35" spans="1:18">
      <c r="A35" s="6" t="s">
        <v>1808</v>
      </c>
      <c r="B35" s="6" t="s">
        <v>1804</v>
      </c>
      <c r="C35" s="14"/>
      <c r="D35" s="6">
        <v>0</v>
      </c>
      <c r="E35" s="14"/>
      <c r="F35" s="1169">
        <v>0</v>
      </c>
      <c r="G35" s="14"/>
      <c r="I35" s="292"/>
      <c r="J35" s="101">
        <v>6091100</v>
      </c>
      <c r="K35" s="293"/>
      <c r="O35" s="84"/>
      <c r="P35" s="84"/>
      <c r="Q35" s="84"/>
      <c r="R35" s="84"/>
    </row>
    <row r="36" spans="1:18">
      <c r="A36" s="6" t="s">
        <v>1809</v>
      </c>
      <c r="B36" s="6" t="s">
        <v>1804</v>
      </c>
      <c r="C36" s="14"/>
      <c r="D36" s="6">
        <v>0</v>
      </c>
      <c r="E36" s="14"/>
      <c r="F36" s="1169">
        <v>0</v>
      </c>
      <c r="G36" s="14"/>
      <c r="I36" s="292"/>
      <c r="J36" s="101">
        <v>3935000</v>
      </c>
      <c r="K36" s="293"/>
      <c r="O36" s="84"/>
      <c r="P36" s="84"/>
      <c r="Q36" s="84"/>
      <c r="R36" s="84"/>
    </row>
    <row r="37" spans="1:18">
      <c r="A37" s="6" t="s">
        <v>1810</v>
      </c>
      <c r="B37" s="6" t="s">
        <v>1804</v>
      </c>
      <c r="C37" s="14"/>
      <c r="D37" s="6">
        <v>0</v>
      </c>
      <c r="E37" s="14"/>
      <c r="F37" s="1169">
        <v>0</v>
      </c>
      <c r="G37" s="14"/>
      <c r="I37" s="292"/>
      <c r="J37" s="101">
        <v>2331278.0499999998</v>
      </c>
      <c r="K37" s="293"/>
      <c r="O37" s="84"/>
      <c r="P37" s="84"/>
      <c r="Q37" s="84"/>
      <c r="R37" s="84"/>
    </row>
    <row r="38" spans="1:18">
      <c r="A38" s="6" t="s">
        <v>1811</v>
      </c>
      <c r="B38" s="6" t="s">
        <v>1804</v>
      </c>
      <c r="C38" s="14"/>
      <c r="D38" s="6">
        <v>0</v>
      </c>
      <c r="E38" s="14"/>
      <c r="F38" s="1169">
        <v>0</v>
      </c>
      <c r="G38" s="14"/>
      <c r="I38" s="292"/>
      <c r="J38" s="101">
        <v>1254880</v>
      </c>
      <c r="K38" s="293"/>
      <c r="O38" s="84"/>
      <c r="P38" s="84"/>
      <c r="Q38" s="84"/>
      <c r="R38" s="84"/>
    </row>
    <row r="39" spans="1:18">
      <c r="A39" s="6" t="s">
        <v>1812</v>
      </c>
      <c r="B39" s="6" t="s">
        <v>1804</v>
      </c>
      <c r="C39" s="14"/>
      <c r="D39" s="6">
        <v>0</v>
      </c>
      <c r="E39" s="14"/>
      <c r="F39" s="1169">
        <v>0</v>
      </c>
      <c r="G39" s="14"/>
      <c r="I39" s="292"/>
      <c r="J39" s="101">
        <v>958319.35</v>
      </c>
      <c r="K39" s="293"/>
      <c r="O39" s="84"/>
      <c r="P39" s="84"/>
      <c r="Q39" s="84"/>
      <c r="R39" s="84"/>
    </row>
    <row r="40" spans="1:18">
      <c r="A40" s="6" t="s">
        <v>1813</v>
      </c>
      <c r="B40" s="6" t="s">
        <v>1804</v>
      </c>
      <c r="C40" s="14"/>
      <c r="D40" s="6">
        <v>0</v>
      </c>
      <c r="E40" s="14"/>
      <c r="F40" s="1169">
        <v>0</v>
      </c>
      <c r="G40" s="14"/>
      <c r="I40" s="292"/>
      <c r="J40" s="101">
        <v>730310.96</v>
      </c>
      <c r="K40" s="293"/>
      <c r="O40" s="84"/>
      <c r="P40" s="84"/>
      <c r="Q40" s="84"/>
      <c r="R40" s="84"/>
    </row>
    <row r="41" spans="1:18">
      <c r="A41" s="6" t="s">
        <v>1814</v>
      </c>
      <c r="B41" s="6" t="s">
        <v>1804</v>
      </c>
      <c r="C41" s="14"/>
      <c r="D41" s="6">
        <v>0</v>
      </c>
      <c r="E41" s="14"/>
      <c r="F41" s="1169">
        <v>0</v>
      </c>
      <c r="G41" s="14"/>
      <c r="I41" s="292"/>
      <c r="J41" s="101">
        <v>331247.31</v>
      </c>
      <c r="K41" s="293"/>
      <c r="O41" s="84"/>
      <c r="P41" s="84"/>
      <c r="Q41" s="84"/>
      <c r="R41" s="84"/>
    </row>
    <row r="42" spans="1:18">
      <c r="A42" s="6" t="s">
        <v>1815</v>
      </c>
      <c r="B42" s="6" t="s">
        <v>1804</v>
      </c>
      <c r="C42" s="14"/>
      <c r="D42" s="6">
        <v>0</v>
      </c>
      <c r="E42" s="14"/>
      <c r="F42" s="1169">
        <v>0</v>
      </c>
      <c r="G42" s="14"/>
      <c r="I42" s="292"/>
      <c r="J42" s="101">
        <v>778061.22</v>
      </c>
      <c r="K42" s="293"/>
      <c r="O42" s="84"/>
      <c r="P42" s="84"/>
      <c r="Q42" s="84"/>
      <c r="R42" s="84"/>
    </row>
    <row r="43" spans="1:18">
      <c r="A43" s="6" t="s">
        <v>1816</v>
      </c>
      <c r="B43" s="6" t="s">
        <v>1804</v>
      </c>
      <c r="C43" s="14"/>
      <c r="D43" s="6">
        <v>0</v>
      </c>
      <c r="E43" s="14"/>
      <c r="F43" s="1169">
        <v>0</v>
      </c>
      <c r="G43" s="14"/>
      <c r="I43" s="292"/>
      <c r="J43" s="101">
        <v>655000</v>
      </c>
      <c r="K43" s="293"/>
      <c r="O43" s="84"/>
      <c r="P43" s="84"/>
      <c r="Q43" s="84"/>
      <c r="R43" s="84"/>
    </row>
    <row r="44" spans="1:18">
      <c r="A44" s="6" t="s">
        <v>1817</v>
      </c>
      <c r="B44" s="6" t="s">
        <v>1804</v>
      </c>
      <c r="C44" s="14"/>
      <c r="D44" s="6">
        <v>0</v>
      </c>
      <c r="E44" s="14"/>
      <c r="F44" s="1169">
        <v>0</v>
      </c>
      <c r="G44" s="14"/>
      <c r="I44" s="292"/>
      <c r="J44" s="101">
        <v>850000</v>
      </c>
      <c r="K44" s="293"/>
      <c r="O44" s="84"/>
      <c r="P44" s="84"/>
      <c r="Q44" s="84"/>
      <c r="R44" s="84"/>
    </row>
    <row r="45" spans="1:18">
      <c r="A45" s="6" t="s">
        <v>1818</v>
      </c>
      <c r="B45" s="6" t="s">
        <v>1804</v>
      </c>
      <c r="C45" s="14"/>
      <c r="D45" s="6">
        <v>0</v>
      </c>
      <c r="E45" s="14"/>
      <c r="F45" s="1169">
        <v>0</v>
      </c>
      <c r="G45" s="14"/>
      <c r="I45" s="292"/>
      <c r="J45" s="101">
        <v>940000</v>
      </c>
      <c r="K45" s="293"/>
      <c r="O45" s="84"/>
      <c r="P45" s="84"/>
      <c r="Q45" s="84"/>
      <c r="R45" s="84"/>
    </row>
    <row r="46" spans="1:18">
      <c r="A46" s="6" t="s">
        <v>1819</v>
      </c>
      <c r="B46" s="6" t="s">
        <v>1804</v>
      </c>
      <c r="C46" s="14"/>
      <c r="D46" s="6">
        <v>0</v>
      </c>
      <c r="E46" s="14"/>
      <c r="F46" s="1169">
        <v>0</v>
      </c>
      <c r="G46" s="14"/>
      <c r="I46" s="292"/>
      <c r="J46" s="101">
        <v>565000</v>
      </c>
      <c r="K46" s="293"/>
      <c r="O46" s="84"/>
      <c r="P46" s="84"/>
      <c r="Q46" s="84"/>
      <c r="R46" s="84"/>
    </row>
    <row r="47" spans="1:18">
      <c r="A47" s="6" t="s">
        <v>1820</v>
      </c>
      <c r="B47" s="6" t="s">
        <v>1804</v>
      </c>
      <c r="C47" s="14"/>
      <c r="D47" s="6">
        <v>0</v>
      </c>
      <c r="E47" s="14"/>
      <c r="F47" s="1169">
        <v>0</v>
      </c>
      <c r="G47" s="14"/>
      <c r="I47" s="292"/>
      <c r="J47" s="101">
        <v>5595000</v>
      </c>
      <c r="K47" s="293"/>
      <c r="O47" s="84"/>
      <c r="P47" s="84"/>
      <c r="Q47" s="84"/>
      <c r="R47" s="84"/>
    </row>
    <row r="48" spans="1:18">
      <c r="A48" s="6" t="s">
        <v>1821</v>
      </c>
      <c r="B48" s="6" t="s">
        <v>1804</v>
      </c>
      <c r="C48" s="14"/>
      <c r="D48" s="6">
        <v>0</v>
      </c>
      <c r="E48" s="14"/>
      <c r="F48" s="1169">
        <v>0</v>
      </c>
      <c r="G48" s="14"/>
      <c r="I48" s="292"/>
      <c r="J48" s="101">
        <v>461375</v>
      </c>
      <c r="K48" s="293"/>
      <c r="O48" s="84"/>
      <c r="P48" s="84"/>
      <c r="Q48" s="84"/>
      <c r="R48" s="84"/>
    </row>
    <row r="49" spans="1:18">
      <c r="A49" s="6" t="s">
        <v>1822</v>
      </c>
      <c r="B49" s="6" t="s">
        <v>1804</v>
      </c>
      <c r="C49" s="14"/>
      <c r="D49" s="6">
        <v>0</v>
      </c>
      <c r="E49" s="14"/>
      <c r="F49" s="1169">
        <v>0</v>
      </c>
      <c r="G49" s="14"/>
      <c r="I49" s="292"/>
      <c r="J49" s="101">
        <v>810000</v>
      </c>
      <c r="K49" s="293"/>
      <c r="O49" s="84"/>
      <c r="P49" s="84"/>
      <c r="Q49" s="84"/>
      <c r="R49" s="84"/>
    </row>
    <row r="50" spans="1:18">
      <c r="A50" s="6" t="s">
        <v>1823</v>
      </c>
      <c r="B50" s="6" t="s">
        <v>1804</v>
      </c>
      <c r="C50" s="14"/>
      <c r="D50" s="6">
        <v>0</v>
      </c>
      <c r="E50" s="14"/>
      <c r="F50" s="1169">
        <v>0</v>
      </c>
      <c r="G50" s="14"/>
      <c r="I50" s="292"/>
      <c r="J50" s="101">
        <v>2271280.5499999998</v>
      </c>
      <c r="K50" s="293"/>
      <c r="O50" s="84"/>
      <c r="P50" s="84"/>
      <c r="Q50" s="84"/>
      <c r="R50" s="84"/>
    </row>
    <row r="51" spans="1:18">
      <c r="A51" s="6" t="s">
        <v>1824</v>
      </c>
      <c r="B51" s="6" t="s">
        <v>1804</v>
      </c>
      <c r="C51" s="14"/>
      <c r="D51" s="6">
        <v>0</v>
      </c>
      <c r="E51" s="14"/>
      <c r="F51" s="1169">
        <v>0</v>
      </c>
      <c r="G51" s="14"/>
      <c r="I51" s="292"/>
      <c r="J51" s="101">
        <v>547837.30000000005</v>
      </c>
      <c r="K51" s="293"/>
      <c r="O51" s="84"/>
      <c r="P51" s="84"/>
      <c r="Q51" s="84"/>
      <c r="R51" s="84"/>
    </row>
    <row r="52" spans="1:18">
      <c r="A52" s="6" t="s">
        <v>1825</v>
      </c>
      <c r="B52" s="6" t="s">
        <v>1804</v>
      </c>
      <c r="C52" s="14"/>
      <c r="D52" s="6">
        <v>0</v>
      </c>
      <c r="E52" s="14"/>
      <c r="F52" s="1169">
        <v>0</v>
      </c>
      <c r="G52" s="14"/>
      <c r="I52" s="292"/>
      <c r="J52" s="101">
        <v>351904</v>
      </c>
      <c r="K52" s="293"/>
      <c r="O52" s="84"/>
      <c r="P52" s="84"/>
      <c r="Q52" s="84"/>
      <c r="R52" s="84"/>
    </row>
    <row r="53" spans="1:18">
      <c r="A53" s="6" t="s">
        <v>1826</v>
      </c>
      <c r="B53" s="6" t="s">
        <v>1804</v>
      </c>
      <c r="C53" s="14"/>
      <c r="D53" s="6">
        <v>0</v>
      </c>
      <c r="E53" s="14"/>
      <c r="F53" s="1169">
        <v>0</v>
      </c>
      <c r="G53" s="14"/>
      <c r="I53" s="292"/>
      <c r="J53" s="101">
        <v>2610618.79</v>
      </c>
      <c r="K53" s="293"/>
      <c r="O53" s="84"/>
      <c r="P53" s="84"/>
      <c r="Q53" s="84"/>
      <c r="R53" s="84"/>
    </row>
    <row r="54" spans="1:18">
      <c r="A54" s="6" t="s">
        <v>1827</v>
      </c>
      <c r="B54" s="6" t="s">
        <v>1804</v>
      </c>
      <c r="C54" s="14"/>
      <c r="D54" s="6">
        <v>0</v>
      </c>
      <c r="E54" s="14"/>
      <c r="F54" s="1169">
        <v>0</v>
      </c>
      <c r="G54" s="14"/>
      <c r="I54" s="292"/>
      <c r="J54" s="101">
        <v>301705</v>
      </c>
      <c r="K54" s="293"/>
      <c r="O54" s="84"/>
      <c r="P54" s="84"/>
      <c r="Q54" s="84"/>
      <c r="R54" s="84"/>
    </row>
    <row r="55" spans="1:18">
      <c r="A55" s="6" t="s">
        <v>1828</v>
      </c>
      <c r="B55" s="6" t="s">
        <v>1804</v>
      </c>
      <c r="C55" s="14"/>
      <c r="D55" s="6">
        <v>0</v>
      </c>
      <c r="E55" s="14"/>
      <c r="F55" s="1169">
        <v>0</v>
      </c>
      <c r="G55" s="14"/>
      <c r="I55" s="292"/>
      <c r="J55" s="101">
        <v>4362000</v>
      </c>
      <c r="K55" s="293"/>
      <c r="O55" s="84"/>
      <c r="P55" s="84"/>
      <c r="Q55" s="84"/>
      <c r="R55" s="84"/>
    </row>
    <row r="56" spans="1:18">
      <c r="A56" s="6" t="s">
        <v>1829</v>
      </c>
      <c r="B56" s="6" t="s">
        <v>1804</v>
      </c>
      <c r="C56" s="14"/>
      <c r="D56" s="6">
        <v>0</v>
      </c>
      <c r="E56" s="14"/>
      <c r="F56" s="1169">
        <v>0</v>
      </c>
      <c r="G56" s="14"/>
      <c r="I56" s="292"/>
      <c r="J56" s="101">
        <v>967500</v>
      </c>
      <c r="K56" s="293"/>
      <c r="O56" s="84"/>
      <c r="P56" s="84"/>
      <c r="Q56" s="84"/>
      <c r="R56" s="84"/>
    </row>
    <row r="57" spans="1:18">
      <c r="A57" s="6" t="s">
        <v>1830</v>
      </c>
      <c r="B57" s="6" t="s">
        <v>1804</v>
      </c>
      <c r="C57" s="14"/>
      <c r="D57" s="6">
        <v>0</v>
      </c>
      <c r="E57" s="14"/>
      <c r="F57" s="1169">
        <v>0</v>
      </c>
      <c r="G57" s="14"/>
      <c r="I57" s="292"/>
      <c r="J57" s="101">
        <v>510572.65</v>
      </c>
      <c r="K57" s="293"/>
      <c r="O57" s="84"/>
      <c r="P57" s="84"/>
      <c r="Q57" s="84"/>
      <c r="R57" s="84"/>
    </row>
    <row r="58" spans="1:18">
      <c r="A58" s="6" t="s">
        <v>1831</v>
      </c>
      <c r="B58" s="6" t="s">
        <v>1804</v>
      </c>
      <c r="C58" s="14"/>
      <c r="D58" s="6">
        <v>0</v>
      </c>
      <c r="E58" s="14"/>
      <c r="F58" s="1169">
        <v>0</v>
      </c>
      <c r="G58" s="14"/>
      <c r="I58" s="292"/>
      <c r="J58" s="101">
        <v>2684463.1</v>
      </c>
      <c r="K58" s="293"/>
      <c r="O58" s="84"/>
      <c r="P58" s="84"/>
      <c r="Q58" s="84"/>
      <c r="R58" s="84"/>
    </row>
    <row r="59" spans="1:18">
      <c r="A59" s="6" t="s">
        <v>1832</v>
      </c>
      <c r="B59" s="6" t="s">
        <v>1804</v>
      </c>
      <c r="C59" s="14"/>
      <c r="D59" s="6">
        <v>0</v>
      </c>
      <c r="E59" s="14"/>
      <c r="F59" s="1169">
        <v>0</v>
      </c>
      <c r="G59" s="14"/>
      <c r="I59" s="292"/>
      <c r="J59" s="101">
        <v>2906000</v>
      </c>
      <c r="K59" s="293"/>
      <c r="O59" s="84"/>
      <c r="P59" s="84"/>
      <c r="Q59" s="84"/>
      <c r="R59" s="84"/>
    </row>
    <row r="60" spans="1:18">
      <c r="A60" s="6" t="s">
        <v>1833</v>
      </c>
      <c r="B60" s="6" t="s">
        <v>1804</v>
      </c>
      <c r="C60" s="14"/>
      <c r="D60" s="6">
        <v>0</v>
      </c>
      <c r="E60" s="14"/>
      <c r="F60" s="1169">
        <v>0</v>
      </c>
      <c r="G60" s="14"/>
      <c r="I60" s="292"/>
      <c r="J60" s="101">
        <v>6700000</v>
      </c>
      <c r="K60" s="293"/>
      <c r="O60" s="84"/>
      <c r="P60" s="84"/>
      <c r="Q60" s="84"/>
      <c r="R60" s="84"/>
    </row>
    <row r="61" spans="1:18">
      <c r="A61" s="6" t="s">
        <v>1834</v>
      </c>
      <c r="B61" s="6" t="s">
        <v>1804</v>
      </c>
      <c r="C61" s="14"/>
      <c r="D61" s="6">
        <v>0</v>
      </c>
      <c r="E61" s="14"/>
      <c r="F61" s="1169">
        <v>0</v>
      </c>
      <c r="G61" s="14"/>
      <c r="I61" s="292"/>
      <c r="J61" s="101">
        <v>1218995.3999999999</v>
      </c>
      <c r="K61" s="293"/>
      <c r="O61" s="84"/>
      <c r="P61" s="84"/>
      <c r="Q61" s="84"/>
      <c r="R61" s="84"/>
    </row>
    <row r="62" spans="1:18">
      <c r="A62" s="6" t="s">
        <v>1835</v>
      </c>
      <c r="B62" s="6" t="s">
        <v>1804</v>
      </c>
      <c r="C62" s="14"/>
      <c r="D62" s="6">
        <v>0</v>
      </c>
      <c r="E62" s="14"/>
      <c r="F62" s="1169">
        <v>0</v>
      </c>
      <c r="G62" s="14"/>
      <c r="I62" s="292"/>
      <c r="J62" s="101">
        <v>1778329.36</v>
      </c>
      <c r="K62" s="293"/>
      <c r="O62" s="84"/>
      <c r="P62" s="84"/>
      <c r="Q62" s="84"/>
      <c r="R62" s="84"/>
    </row>
    <row r="63" spans="1:18">
      <c r="A63" s="6" t="s">
        <v>1836</v>
      </c>
      <c r="B63" s="6" t="s">
        <v>1804</v>
      </c>
      <c r="C63" s="14"/>
      <c r="D63" s="6">
        <v>0</v>
      </c>
      <c r="E63" s="14"/>
      <c r="F63" s="1169">
        <v>0</v>
      </c>
      <c r="G63" s="14"/>
      <c r="I63" s="292"/>
      <c r="J63" s="101">
        <v>1588000</v>
      </c>
      <c r="K63" s="293"/>
      <c r="O63" s="84"/>
      <c r="P63" s="84"/>
      <c r="Q63" s="84"/>
      <c r="R63" s="84"/>
    </row>
    <row r="64" spans="1:18">
      <c r="A64" s="6" t="s">
        <v>1837</v>
      </c>
      <c r="B64" s="6" t="s">
        <v>1804</v>
      </c>
      <c r="C64" s="14"/>
      <c r="D64" s="6">
        <v>0</v>
      </c>
      <c r="E64" s="14"/>
      <c r="F64" s="1169">
        <v>0</v>
      </c>
      <c r="G64" s="14"/>
      <c r="I64" s="292"/>
      <c r="J64" s="101">
        <v>522550</v>
      </c>
      <c r="K64" s="293"/>
      <c r="O64" s="84"/>
      <c r="P64" s="84"/>
      <c r="Q64" s="84"/>
      <c r="R64" s="84"/>
    </row>
    <row r="65" spans="1:18">
      <c r="A65" s="6" t="s">
        <v>1838</v>
      </c>
      <c r="B65" s="6" t="s">
        <v>1804</v>
      </c>
      <c r="C65" s="14"/>
      <c r="D65" s="6">
        <v>0</v>
      </c>
      <c r="E65" s="14"/>
      <c r="F65" s="1169">
        <v>0</v>
      </c>
      <c r="G65" s="14"/>
      <c r="I65" s="292"/>
      <c r="J65" s="101">
        <v>417100</v>
      </c>
      <c r="K65" s="293"/>
      <c r="O65" s="84"/>
      <c r="P65" s="84"/>
      <c r="Q65" s="84"/>
      <c r="R65" s="84"/>
    </row>
    <row r="66" spans="1:18">
      <c r="A66" s="6" t="s">
        <v>1839</v>
      </c>
      <c r="B66" s="6" t="s">
        <v>1804</v>
      </c>
      <c r="C66" s="14"/>
      <c r="D66" s="6">
        <v>0</v>
      </c>
      <c r="E66" s="14"/>
      <c r="F66" s="1169">
        <v>0</v>
      </c>
      <c r="G66" s="14"/>
      <c r="I66" s="292"/>
      <c r="J66" s="101">
        <v>890132.62</v>
      </c>
      <c r="K66" s="293"/>
      <c r="O66" s="84"/>
      <c r="P66" s="84"/>
      <c r="Q66" s="84"/>
      <c r="R66" s="84"/>
    </row>
    <row r="67" spans="1:18">
      <c r="A67" s="6" t="s">
        <v>1840</v>
      </c>
      <c r="B67" s="6" t="s">
        <v>1804</v>
      </c>
      <c r="C67" s="14"/>
      <c r="D67" s="6">
        <v>0</v>
      </c>
      <c r="E67" s="14"/>
      <c r="F67" s="1169">
        <v>0</v>
      </c>
      <c r="G67" s="14"/>
      <c r="I67" s="292"/>
      <c r="J67" s="101">
        <v>490000</v>
      </c>
      <c r="K67" s="293"/>
      <c r="O67" s="84"/>
      <c r="P67" s="84"/>
      <c r="Q67" s="84"/>
      <c r="R67" s="84"/>
    </row>
    <row r="68" spans="1:18">
      <c r="A68" s="6" t="s">
        <v>1841</v>
      </c>
      <c r="B68" s="6" t="s">
        <v>1804</v>
      </c>
      <c r="C68" s="14"/>
      <c r="D68" s="6">
        <v>0</v>
      </c>
      <c r="E68" s="14"/>
      <c r="F68" s="1169">
        <v>0</v>
      </c>
      <c r="G68" s="14"/>
      <c r="I68" s="292"/>
      <c r="J68" s="101">
        <v>792500</v>
      </c>
      <c r="K68" s="293"/>
      <c r="O68" s="84"/>
      <c r="P68" s="84"/>
      <c r="Q68" s="84"/>
      <c r="R68" s="84"/>
    </row>
    <row r="69" spans="1:18">
      <c r="A69" s="6" t="s">
        <v>1842</v>
      </c>
      <c r="B69" s="6" t="s">
        <v>1804</v>
      </c>
      <c r="C69" s="14"/>
      <c r="D69" s="6">
        <v>0</v>
      </c>
      <c r="E69" s="14"/>
      <c r="F69" s="1169">
        <v>0</v>
      </c>
      <c r="G69" s="14"/>
      <c r="I69" s="292"/>
      <c r="J69" s="101">
        <v>2431831</v>
      </c>
      <c r="K69" s="293"/>
      <c r="O69" s="84"/>
      <c r="P69" s="84"/>
      <c r="Q69" s="84"/>
      <c r="R69" s="84"/>
    </row>
    <row r="70" spans="1:18">
      <c r="A70" s="6" t="s">
        <v>1843</v>
      </c>
      <c r="B70" s="6" t="s">
        <v>1804</v>
      </c>
      <c r="C70" s="14"/>
      <c r="D70" s="6">
        <v>0</v>
      </c>
      <c r="E70" s="14"/>
      <c r="F70" s="1169">
        <v>0</v>
      </c>
      <c r="G70" s="14"/>
      <c r="I70" s="292"/>
      <c r="J70" s="101">
        <v>360000</v>
      </c>
      <c r="K70" s="293"/>
      <c r="O70" s="84"/>
      <c r="P70" s="84"/>
      <c r="Q70" s="84"/>
      <c r="R70" s="84"/>
    </row>
    <row r="71" spans="1:18">
      <c r="A71" s="6" t="s">
        <v>1844</v>
      </c>
      <c r="B71" s="6" t="s">
        <v>1804</v>
      </c>
      <c r="C71" s="14"/>
      <c r="D71" s="6">
        <v>0</v>
      </c>
      <c r="E71" s="14"/>
      <c r="F71" s="1169">
        <v>0</v>
      </c>
      <c r="G71" s="14"/>
      <c r="I71" s="292"/>
      <c r="J71" s="101">
        <v>446069</v>
      </c>
      <c r="K71" s="293"/>
      <c r="O71" s="84"/>
      <c r="P71" s="84"/>
      <c r="Q71" s="84"/>
      <c r="R71" s="84"/>
    </row>
    <row r="72" spans="1:18">
      <c r="A72" s="6" t="s">
        <v>1845</v>
      </c>
      <c r="B72" s="6" t="s">
        <v>1804</v>
      </c>
      <c r="C72" s="14"/>
      <c r="D72" s="6">
        <v>0</v>
      </c>
      <c r="E72" s="14"/>
      <c r="F72" s="1169">
        <v>0</v>
      </c>
      <c r="G72" s="14"/>
      <c r="I72" s="292"/>
      <c r="J72" s="101">
        <v>1912500</v>
      </c>
      <c r="K72" s="293"/>
      <c r="O72" s="84"/>
      <c r="P72" s="84"/>
      <c r="Q72" s="84"/>
      <c r="R72" s="84"/>
    </row>
    <row r="73" spans="1:18">
      <c r="A73" s="6" t="s">
        <v>1846</v>
      </c>
      <c r="B73" s="6" t="s">
        <v>1804</v>
      </c>
      <c r="C73" s="14"/>
      <c r="D73" s="6">
        <v>0</v>
      </c>
      <c r="E73" s="14"/>
      <c r="F73" s="1169">
        <v>0</v>
      </c>
      <c r="G73" s="14"/>
      <c r="I73" s="292"/>
      <c r="J73" s="101">
        <v>1360284</v>
      </c>
      <c r="K73" s="293"/>
      <c r="O73" s="84"/>
      <c r="P73" s="84"/>
      <c r="Q73" s="84"/>
      <c r="R73" s="84"/>
    </row>
    <row r="74" spans="1:18">
      <c r="A74" s="6" t="s">
        <v>1847</v>
      </c>
      <c r="B74" s="6" t="s">
        <v>1804</v>
      </c>
      <c r="C74" s="14"/>
      <c r="D74" s="6">
        <v>0</v>
      </c>
      <c r="E74" s="14"/>
      <c r="F74" s="1169">
        <v>0</v>
      </c>
      <c r="G74" s="14"/>
      <c r="I74" s="292"/>
      <c r="J74" s="101">
        <v>362500</v>
      </c>
      <c r="K74" s="293"/>
      <c r="O74" s="84"/>
      <c r="P74" s="84"/>
      <c r="Q74" s="84"/>
      <c r="R74" s="84"/>
    </row>
    <row r="75" spans="1:18">
      <c r="A75" s="6" t="s">
        <v>1848</v>
      </c>
      <c r="B75" s="6" t="s">
        <v>1804</v>
      </c>
      <c r="C75" s="14"/>
      <c r="D75" s="6">
        <v>0</v>
      </c>
      <c r="E75" s="14"/>
      <c r="F75" s="1169">
        <v>0</v>
      </c>
      <c r="G75" s="14"/>
      <c r="I75" s="292"/>
      <c r="J75" s="101">
        <v>311829.5</v>
      </c>
      <c r="K75" s="293"/>
      <c r="O75" s="84"/>
      <c r="P75" s="84"/>
      <c r="Q75" s="84"/>
      <c r="R75" s="84"/>
    </row>
    <row r="76" spans="1:18">
      <c r="A76" s="6" t="s">
        <v>1849</v>
      </c>
      <c r="B76" s="6" t="s">
        <v>1804</v>
      </c>
      <c r="C76" s="14"/>
      <c r="D76" s="6">
        <v>0</v>
      </c>
      <c r="E76" s="14"/>
      <c r="F76" s="1169">
        <v>0</v>
      </c>
      <c r="G76" s="14"/>
      <c r="I76" s="292"/>
      <c r="J76" s="101">
        <v>372000</v>
      </c>
      <c r="K76" s="293"/>
      <c r="O76" s="84"/>
      <c r="P76" s="84"/>
      <c r="Q76" s="84"/>
      <c r="R76" s="84"/>
    </row>
    <row r="77" spans="1:18">
      <c r="A77" s="6" t="s">
        <v>1850</v>
      </c>
      <c r="B77" s="6" t="s">
        <v>1804</v>
      </c>
      <c r="C77" s="14"/>
      <c r="D77" s="6">
        <v>0</v>
      </c>
      <c r="E77" s="14"/>
      <c r="F77" s="1169">
        <v>0</v>
      </c>
      <c r="G77" s="14"/>
      <c r="I77" s="292"/>
      <c r="J77" s="101">
        <v>1267500</v>
      </c>
      <c r="K77" s="293"/>
      <c r="O77" s="84"/>
      <c r="P77" s="84"/>
      <c r="Q77" s="84"/>
      <c r="R77" s="84"/>
    </row>
    <row r="78" spans="1:18">
      <c r="A78" s="6" t="s">
        <v>1851</v>
      </c>
      <c r="B78" s="6" t="s">
        <v>1804</v>
      </c>
      <c r="C78" s="14"/>
      <c r="D78" s="6">
        <v>0</v>
      </c>
      <c r="E78" s="14"/>
      <c r="F78" s="1169">
        <v>0</v>
      </c>
      <c r="G78" s="14"/>
      <c r="I78" s="292"/>
      <c r="J78" s="101">
        <v>1395000</v>
      </c>
      <c r="K78" s="293"/>
      <c r="O78" s="84"/>
      <c r="P78" s="84"/>
      <c r="Q78" s="84"/>
      <c r="R78" s="84"/>
    </row>
    <row r="79" spans="1:18">
      <c r="A79" s="6" t="s">
        <v>1852</v>
      </c>
      <c r="B79" s="6" t="s">
        <v>1804</v>
      </c>
      <c r="C79" s="14"/>
      <c r="D79" s="6">
        <v>0</v>
      </c>
      <c r="E79" s="14"/>
      <c r="F79" s="1169">
        <v>0</v>
      </c>
      <c r="G79" s="14"/>
      <c r="I79" s="292"/>
      <c r="J79" s="101">
        <v>325000</v>
      </c>
      <c r="K79" s="293"/>
      <c r="O79" s="84"/>
      <c r="P79" s="84"/>
      <c r="Q79" s="84"/>
      <c r="R79" s="84"/>
    </row>
    <row r="80" spans="1:18">
      <c r="A80" s="6" t="s">
        <v>1853</v>
      </c>
      <c r="B80" s="6" t="s">
        <v>1804</v>
      </c>
      <c r="C80" s="14"/>
      <c r="D80" s="6">
        <v>1</v>
      </c>
      <c r="E80" s="14"/>
      <c r="F80" s="1169">
        <v>570000</v>
      </c>
      <c r="G80" s="14"/>
      <c r="I80" s="292"/>
      <c r="J80" s="101">
        <v>570000</v>
      </c>
      <c r="K80" s="293"/>
      <c r="O80" s="84"/>
      <c r="P80" s="84"/>
      <c r="Q80" s="84"/>
      <c r="R80" s="84"/>
    </row>
    <row r="81" spans="1:18">
      <c r="A81" s="6" t="s">
        <v>1854</v>
      </c>
      <c r="B81" s="6" t="s">
        <v>1804</v>
      </c>
      <c r="C81" s="14"/>
      <c r="D81" s="6">
        <v>0</v>
      </c>
      <c r="E81" s="14"/>
      <c r="F81" s="1169">
        <v>0</v>
      </c>
      <c r="G81" s="14"/>
      <c r="I81" s="292"/>
      <c r="J81" s="101">
        <v>710000</v>
      </c>
      <c r="K81" s="293"/>
      <c r="O81" s="84"/>
      <c r="P81" s="84"/>
      <c r="Q81" s="84"/>
      <c r="R81" s="84"/>
    </row>
    <row r="82" spans="1:18">
      <c r="A82" s="6" t="s">
        <v>1855</v>
      </c>
      <c r="B82" s="6" t="s">
        <v>1804</v>
      </c>
      <c r="C82" s="14"/>
      <c r="D82" s="6">
        <v>1</v>
      </c>
      <c r="E82" s="14"/>
      <c r="F82" s="1169">
        <v>425000</v>
      </c>
      <c r="G82" s="14"/>
      <c r="I82" s="292"/>
      <c r="J82" s="101">
        <v>425000</v>
      </c>
      <c r="K82" s="293"/>
      <c r="O82" s="84"/>
      <c r="P82" s="84"/>
      <c r="Q82" s="84"/>
      <c r="R82" s="84"/>
    </row>
    <row r="83" spans="1:18">
      <c r="A83" s="6" t="s">
        <v>1856</v>
      </c>
      <c r="B83" s="6" t="s">
        <v>1804</v>
      </c>
      <c r="C83" s="14"/>
      <c r="D83" s="6">
        <v>0</v>
      </c>
      <c r="E83" s="14"/>
      <c r="F83" s="1169">
        <v>0</v>
      </c>
      <c r="G83" s="14"/>
      <c r="I83" s="292"/>
      <c r="J83" s="101">
        <v>1130000</v>
      </c>
      <c r="K83" s="293"/>
      <c r="O83" s="84"/>
      <c r="P83" s="84"/>
      <c r="Q83" s="84"/>
      <c r="R83" s="84"/>
    </row>
    <row r="84" spans="1:18">
      <c r="A84" s="6" t="s">
        <v>1857</v>
      </c>
      <c r="B84" s="6" t="s">
        <v>1804</v>
      </c>
      <c r="C84" s="14"/>
      <c r="D84" s="6">
        <v>1</v>
      </c>
      <c r="E84" s="14"/>
      <c r="F84" s="1169">
        <v>1559283</v>
      </c>
      <c r="G84" s="14"/>
      <c r="I84" s="292"/>
      <c r="J84" s="101">
        <v>1770000</v>
      </c>
      <c r="K84" s="293"/>
      <c r="O84" s="84"/>
      <c r="P84" s="84"/>
      <c r="Q84" s="84"/>
      <c r="R84" s="84"/>
    </row>
    <row r="85" spans="1:18">
      <c r="A85" s="6" t="s">
        <v>1858</v>
      </c>
      <c r="B85" s="6" t="s">
        <v>1804</v>
      </c>
      <c r="C85" s="14"/>
      <c r="D85" s="6">
        <v>1</v>
      </c>
      <c r="E85" s="14"/>
      <c r="F85" s="1169">
        <v>460000</v>
      </c>
      <c r="G85" s="14"/>
      <c r="I85" s="292"/>
      <c r="J85" s="101">
        <v>630600.85</v>
      </c>
      <c r="K85" s="293"/>
      <c r="O85" s="84"/>
      <c r="P85" s="84"/>
      <c r="Q85" s="84"/>
      <c r="R85" s="84"/>
    </row>
    <row r="86" spans="1:18">
      <c r="A86" s="6" t="s">
        <v>1859</v>
      </c>
      <c r="B86" s="6" t="s">
        <v>1804</v>
      </c>
      <c r="C86" s="14"/>
      <c r="D86" s="6">
        <v>0</v>
      </c>
      <c r="E86" s="14"/>
      <c r="F86" s="1169">
        <v>0</v>
      </c>
      <c r="G86" s="14"/>
      <c r="I86" s="292"/>
      <c r="J86" s="101">
        <v>616912.25</v>
      </c>
      <c r="K86" s="293"/>
      <c r="O86" s="84"/>
      <c r="P86" s="84"/>
      <c r="Q86" s="84"/>
      <c r="R86" s="84"/>
    </row>
    <row r="87" spans="1:18">
      <c r="A87" s="6" t="s">
        <v>1860</v>
      </c>
      <c r="B87" s="6" t="s">
        <v>1804</v>
      </c>
      <c r="C87" s="14"/>
      <c r="D87" s="6">
        <v>0</v>
      </c>
      <c r="E87" s="14"/>
      <c r="F87" s="1169">
        <v>0</v>
      </c>
      <c r="G87" s="14"/>
      <c r="I87" s="292"/>
      <c r="J87" s="101">
        <v>1021324</v>
      </c>
      <c r="K87" s="293"/>
      <c r="O87" s="84"/>
      <c r="P87" s="84"/>
      <c r="Q87" s="84"/>
      <c r="R87" s="84"/>
    </row>
    <row r="88" spans="1:18">
      <c r="A88" s="6" t="s">
        <v>1861</v>
      </c>
      <c r="B88" s="6" t="s">
        <v>1804</v>
      </c>
      <c r="C88" s="14"/>
      <c r="D88" s="6">
        <v>0</v>
      </c>
      <c r="E88" s="14"/>
      <c r="F88" s="1169">
        <v>0</v>
      </c>
      <c r="G88" s="14"/>
      <c r="I88" s="292"/>
      <c r="J88" s="101">
        <v>549000</v>
      </c>
      <c r="K88" s="293"/>
      <c r="O88" s="84"/>
      <c r="P88" s="84"/>
      <c r="Q88" s="84"/>
      <c r="R88" s="84"/>
    </row>
    <row r="89" spans="1:18">
      <c r="A89" s="6" t="s">
        <v>1862</v>
      </c>
      <c r="B89" s="6" t="s">
        <v>1804</v>
      </c>
      <c r="C89" s="14"/>
      <c r="D89" s="6">
        <v>0</v>
      </c>
      <c r="E89" s="14"/>
      <c r="F89" s="1169">
        <v>0</v>
      </c>
      <c r="G89" s="14"/>
      <c r="I89" s="292"/>
      <c r="J89" s="101">
        <v>3413000.15</v>
      </c>
      <c r="K89" s="293"/>
      <c r="O89" s="84"/>
      <c r="P89" s="84"/>
      <c r="Q89" s="84"/>
      <c r="R89" s="84"/>
    </row>
    <row r="90" spans="1:18">
      <c r="A90" s="6" t="s">
        <v>1863</v>
      </c>
      <c r="B90" s="6" t="s">
        <v>1804</v>
      </c>
      <c r="C90" s="14"/>
      <c r="D90" s="6">
        <v>0</v>
      </c>
      <c r="E90" s="14"/>
      <c r="F90" s="1169">
        <v>0</v>
      </c>
      <c r="G90" s="14"/>
      <c r="I90" s="292"/>
      <c r="J90" s="101">
        <v>610000</v>
      </c>
      <c r="K90" s="293"/>
      <c r="O90" s="84"/>
      <c r="P90" s="84"/>
      <c r="Q90" s="84"/>
      <c r="R90" s="84"/>
    </row>
    <row r="91" spans="1:18">
      <c r="A91" s="6" t="s">
        <v>1864</v>
      </c>
      <c r="B91" s="6" t="s">
        <v>1804</v>
      </c>
      <c r="C91" s="14"/>
      <c r="D91" s="6">
        <v>1</v>
      </c>
      <c r="E91" s="14"/>
      <c r="F91" s="1169">
        <v>338970</v>
      </c>
      <c r="G91" s="14"/>
      <c r="I91" s="292"/>
      <c r="J91" s="101">
        <v>338969.59999999998</v>
      </c>
      <c r="K91" s="293"/>
      <c r="O91" s="84"/>
      <c r="P91" s="84"/>
      <c r="Q91" s="84"/>
      <c r="R91" s="84"/>
    </row>
    <row r="92" spans="1:18">
      <c r="A92" s="6" t="s">
        <v>1865</v>
      </c>
      <c r="B92" s="6" t="s">
        <v>1804</v>
      </c>
      <c r="C92" s="14"/>
      <c r="D92" s="6">
        <v>1</v>
      </c>
      <c r="E92" s="14"/>
      <c r="F92" s="1169">
        <v>502500</v>
      </c>
      <c r="G92" s="14"/>
      <c r="I92" s="292"/>
      <c r="J92" s="101">
        <v>502500</v>
      </c>
      <c r="K92" s="293"/>
      <c r="O92" s="84"/>
      <c r="P92" s="84"/>
      <c r="Q92" s="84"/>
      <c r="R92" s="84"/>
    </row>
    <row r="93" spans="1:18">
      <c r="A93" s="6" t="s">
        <v>1866</v>
      </c>
      <c r="B93" s="6" t="s">
        <v>1804</v>
      </c>
      <c r="C93" s="14"/>
      <c r="D93" s="6">
        <v>1</v>
      </c>
      <c r="E93" s="14"/>
      <c r="F93" s="1169">
        <v>499306</v>
      </c>
      <c r="G93" s="14"/>
      <c r="I93" s="292"/>
      <c r="J93" s="101">
        <v>499305.95999999996</v>
      </c>
      <c r="K93" s="293"/>
      <c r="O93" s="84"/>
      <c r="P93" s="84"/>
      <c r="Q93" s="84"/>
      <c r="R93" s="84"/>
    </row>
    <row r="94" spans="1:18">
      <c r="A94" s="6" t="s">
        <v>1867</v>
      </c>
      <c r="B94" s="6" t="s">
        <v>1804</v>
      </c>
      <c r="C94" s="14"/>
      <c r="D94" s="6">
        <v>1</v>
      </c>
      <c r="E94" s="14"/>
      <c r="F94" s="1169">
        <v>367500</v>
      </c>
      <c r="G94" s="14"/>
      <c r="I94" s="292"/>
      <c r="J94" s="101">
        <v>367500</v>
      </c>
      <c r="K94" s="293"/>
      <c r="O94" s="84"/>
      <c r="P94" s="84"/>
      <c r="Q94" s="84"/>
      <c r="R94" s="84"/>
    </row>
    <row r="95" spans="1:18">
      <c r="A95" s="6" t="s">
        <v>1868</v>
      </c>
      <c r="B95" s="6" t="s">
        <v>1804</v>
      </c>
      <c r="C95" s="14"/>
      <c r="D95" s="6">
        <v>1</v>
      </c>
      <c r="E95" s="14"/>
      <c r="F95" s="1169">
        <v>459375</v>
      </c>
      <c r="G95" s="14"/>
      <c r="I95" s="292"/>
      <c r="J95" s="101">
        <v>459375</v>
      </c>
      <c r="K95" s="293"/>
      <c r="O95" s="84"/>
      <c r="P95" s="84"/>
      <c r="Q95" s="84"/>
      <c r="R95" s="84"/>
    </row>
    <row r="96" spans="1:18">
      <c r="A96" s="6" t="s">
        <v>1869</v>
      </c>
      <c r="B96" s="6" t="s">
        <v>1804</v>
      </c>
      <c r="C96" s="14"/>
      <c r="D96" s="6">
        <v>0</v>
      </c>
      <c r="E96" s="14"/>
      <c r="F96" s="1169">
        <v>0</v>
      </c>
      <c r="G96" s="14"/>
      <c r="I96" s="292"/>
      <c r="J96" s="101">
        <v>575772.33000000007</v>
      </c>
      <c r="K96" s="293"/>
      <c r="O96" s="84"/>
      <c r="P96" s="84"/>
      <c r="Q96" s="84"/>
      <c r="R96" s="84"/>
    </row>
    <row r="97" spans="1:18">
      <c r="A97" s="6" t="s">
        <v>1870</v>
      </c>
      <c r="B97" s="6" t="s">
        <v>1804</v>
      </c>
      <c r="C97" s="14"/>
      <c r="D97" s="6">
        <v>0</v>
      </c>
      <c r="E97" s="14"/>
      <c r="F97" s="1169">
        <v>0</v>
      </c>
      <c r="G97" s="14"/>
      <c r="I97" s="292"/>
      <c r="J97" s="101">
        <v>308475</v>
      </c>
      <c r="K97" s="293"/>
      <c r="O97" s="84"/>
      <c r="P97" s="84"/>
      <c r="Q97" s="84"/>
      <c r="R97" s="84"/>
    </row>
    <row r="98" spans="1:18">
      <c r="A98" s="6" t="s">
        <v>1871</v>
      </c>
      <c r="B98" s="6" t="s">
        <v>1804</v>
      </c>
      <c r="C98" s="14"/>
      <c r="D98" s="6">
        <v>0</v>
      </c>
      <c r="E98" s="14"/>
      <c r="F98" s="1169">
        <v>0</v>
      </c>
      <c r="G98" s="14"/>
      <c r="I98" s="292"/>
      <c r="J98" s="101">
        <v>482000</v>
      </c>
      <c r="K98" s="293"/>
      <c r="O98" s="84"/>
      <c r="P98" s="84"/>
      <c r="Q98" s="84"/>
      <c r="R98" s="84"/>
    </row>
    <row r="99" spans="1:18">
      <c r="A99" s="6" t="s">
        <v>1872</v>
      </c>
      <c r="B99" s="6" t="s">
        <v>1804</v>
      </c>
      <c r="C99" s="14"/>
      <c r="D99" s="6">
        <v>1</v>
      </c>
      <c r="E99" s="14"/>
      <c r="F99" s="1169">
        <v>375000</v>
      </c>
      <c r="G99" s="14"/>
      <c r="I99" s="292"/>
      <c r="J99" s="101">
        <v>375000</v>
      </c>
      <c r="K99" s="293"/>
      <c r="O99" s="84"/>
      <c r="P99" s="84"/>
      <c r="Q99" s="84"/>
      <c r="R99" s="84"/>
    </row>
    <row r="100" spans="1:18">
      <c r="A100" s="6" t="s">
        <v>1873</v>
      </c>
      <c r="B100" s="6" t="s">
        <v>1874</v>
      </c>
      <c r="C100" s="14"/>
      <c r="D100" s="6">
        <v>1</v>
      </c>
      <c r="E100" s="14"/>
      <c r="F100" s="1169">
        <v>753812</v>
      </c>
      <c r="G100" s="14"/>
      <c r="I100" s="292"/>
      <c r="J100" s="101">
        <v>753811.64</v>
      </c>
      <c r="K100" s="293"/>
      <c r="O100" s="84"/>
      <c r="P100" s="84"/>
      <c r="Q100" s="84"/>
      <c r="R100" s="84"/>
    </row>
    <row r="101" spans="1:18">
      <c r="A101" s="6" t="s">
        <v>1875</v>
      </c>
      <c r="B101" s="6" t="s">
        <v>1874</v>
      </c>
      <c r="C101" s="14"/>
      <c r="D101" s="6">
        <v>0</v>
      </c>
      <c r="E101" s="14"/>
      <c r="F101" s="1169">
        <v>0</v>
      </c>
      <c r="G101" s="14"/>
      <c r="I101" s="292"/>
      <c r="J101" s="101">
        <v>555562.05000000005</v>
      </c>
      <c r="K101" s="293"/>
      <c r="O101" s="84"/>
      <c r="P101" s="84"/>
      <c r="Q101" s="84"/>
      <c r="R101" s="84"/>
    </row>
    <row r="102" spans="1:18">
      <c r="A102" s="6"/>
      <c r="B102" s="6"/>
      <c r="C102" s="6"/>
      <c r="D102" s="14"/>
      <c r="E102" s="6"/>
      <c r="F102" s="1169"/>
      <c r="G102" s="6"/>
      <c r="H102" s="6"/>
      <c r="I102" s="292"/>
      <c r="J102" s="101"/>
      <c r="K102" s="293"/>
      <c r="L102" s="101"/>
      <c r="O102" s="84"/>
      <c r="P102" s="84"/>
      <c r="Q102" s="84"/>
      <c r="R102" s="84"/>
    </row>
    <row r="103" spans="1:18">
      <c r="A103" s="6"/>
      <c r="B103" s="6"/>
      <c r="C103" s="71"/>
      <c r="D103" s="189" t="s">
        <v>1671</v>
      </c>
      <c r="E103" s="71"/>
      <c r="F103" s="832" t="s">
        <v>370</v>
      </c>
      <c r="G103" s="71"/>
      <c r="H103" s="6"/>
      <c r="I103" s="292"/>
      <c r="J103" s="832" t="s">
        <v>370</v>
      </c>
      <c r="K103" s="293"/>
      <c r="L103" s="101"/>
      <c r="O103" s="84"/>
      <c r="P103" s="84"/>
      <c r="Q103" s="84"/>
      <c r="R103" s="84"/>
    </row>
    <row r="104" spans="1:18">
      <c r="A104" s="6"/>
      <c r="B104" s="6"/>
      <c r="C104" s="71"/>
      <c r="D104" s="817"/>
      <c r="E104" s="71"/>
      <c r="F104" s="818"/>
      <c r="G104" s="71"/>
      <c r="H104" s="819"/>
      <c r="I104" s="71"/>
      <c r="J104" s="819"/>
      <c r="K104" s="71"/>
      <c r="L104" s="101"/>
      <c r="O104" s="84"/>
      <c r="P104" s="84"/>
      <c r="Q104" s="84"/>
      <c r="R104" s="84"/>
    </row>
    <row r="105" spans="1:18">
      <c r="A105" s="4" t="s">
        <v>77</v>
      </c>
      <c r="B105" s="4"/>
      <c r="C105" s="42"/>
      <c r="D105" s="1241">
        <f>SUM(D31:D102)</f>
        <v>11</v>
      </c>
      <c r="E105" s="42"/>
      <c r="F105" s="68">
        <f>SUM(F31:F103)</f>
        <v>6310746</v>
      </c>
      <c r="G105" s="42"/>
      <c r="I105" s="68"/>
      <c r="J105" s="68">
        <f>SUM(J31:J103)</f>
        <v>88707929.039999992</v>
      </c>
      <c r="K105" s="68"/>
      <c r="L105" s="68"/>
      <c r="O105" s="84"/>
      <c r="P105" s="84"/>
      <c r="Q105" s="84"/>
      <c r="R105" s="84"/>
    </row>
    <row r="106" spans="1:18">
      <c r="A106" s="2"/>
      <c r="B106" s="2"/>
      <c r="C106" s="42"/>
      <c r="D106" s="42"/>
      <c r="E106" s="42"/>
      <c r="F106" s="42"/>
      <c r="G106" s="42"/>
      <c r="I106" s="42"/>
      <c r="J106" s="42"/>
      <c r="K106" s="42"/>
      <c r="L106" s="42"/>
      <c r="O106" s="84"/>
      <c r="P106" s="84"/>
      <c r="Q106" s="84"/>
      <c r="R106" s="84"/>
    </row>
    <row r="107" spans="1:18">
      <c r="A107" s="4" t="s">
        <v>1672</v>
      </c>
      <c r="B107" s="4"/>
      <c r="C107" s="474"/>
      <c r="D107" s="474">
        <v>291</v>
      </c>
      <c r="E107" s="474"/>
      <c r="F107" s="474">
        <v>5777061</v>
      </c>
      <c r="G107" s="474"/>
      <c r="H107" s="388"/>
      <c r="I107" s="377"/>
      <c r="J107" s="377">
        <v>27481785</v>
      </c>
      <c r="K107" s="377"/>
      <c r="L107" s="377"/>
      <c r="O107" s="84"/>
      <c r="P107" s="84"/>
      <c r="Q107" s="84"/>
      <c r="R107" s="84"/>
    </row>
    <row r="108" spans="1:18" ht="15.75" thickBot="1">
      <c r="A108" s="4" t="s">
        <v>1673</v>
      </c>
      <c r="B108" s="4"/>
      <c r="C108" s="42"/>
      <c r="D108" s="82">
        <f>SUM(D105:D107)</f>
        <v>302</v>
      </c>
      <c r="E108" s="42"/>
      <c r="F108" s="82">
        <f>SUM(F105:F107)</f>
        <v>12087807</v>
      </c>
      <c r="G108" s="42"/>
      <c r="I108" s="68"/>
      <c r="J108" s="82">
        <f>SUM(J105:J107)</f>
        <v>116189714.03999999</v>
      </c>
      <c r="K108" s="68"/>
      <c r="L108" s="68"/>
      <c r="O108" s="84"/>
      <c r="P108" s="84"/>
      <c r="Q108" s="84"/>
      <c r="R108" s="84"/>
    </row>
    <row r="109" spans="1:18">
      <c r="A109" s="14"/>
      <c r="B109" s="14"/>
      <c r="C109" s="66"/>
      <c r="D109" s="66"/>
      <c r="E109" s="66"/>
      <c r="F109" s="66"/>
      <c r="G109" s="66"/>
      <c r="H109" s="66"/>
      <c r="I109" s="66"/>
      <c r="J109" s="66"/>
      <c r="K109" s="66"/>
      <c r="L109" s="66"/>
      <c r="O109" s="84"/>
      <c r="P109" s="84"/>
      <c r="Q109" s="84"/>
      <c r="R109" s="84"/>
    </row>
    <row r="110" spans="1:18">
      <c r="A110" s="126"/>
      <c r="B110" s="126"/>
      <c r="C110" s="71"/>
      <c r="D110" s="71"/>
      <c r="E110" s="71"/>
      <c r="F110" s="71"/>
      <c r="G110" s="71"/>
      <c r="H110" s="71"/>
      <c r="I110" s="183"/>
      <c r="J110" s="184"/>
      <c r="K110" s="99"/>
      <c r="L110" s="184"/>
    </row>
    <row r="111" spans="1:18">
      <c r="A111" s="65" t="s">
        <v>1674</v>
      </c>
      <c r="K111" s="99"/>
      <c r="L111" s="101"/>
    </row>
    <row r="112" spans="1:18" ht="15.75">
      <c r="A112" s="1110"/>
      <c r="B112" s="763"/>
      <c r="C112" s="763"/>
      <c r="E112" s="1111"/>
      <c r="F112" s="1112"/>
      <c r="G112" s="189" t="s">
        <v>422</v>
      </c>
      <c r="H112" s="918"/>
      <c r="I112" s="918"/>
      <c r="J112" s="832" t="s">
        <v>423</v>
      </c>
      <c r="K112" s="14"/>
      <c r="L112" s="14"/>
    </row>
    <row r="113" spans="1:12">
      <c r="A113" s="4" t="s">
        <v>1675</v>
      </c>
      <c r="B113" s="763"/>
      <c r="C113" s="763"/>
      <c r="E113" s="1111"/>
      <c r="F113" s="1112"/>
      <c r="G113" s="474">
        <v>562</v>
      </c>
      <c r="H113" s="1111"/>
      <c r="I113" s="1111"/>
      <c r="J113" s="474">
        <v>22107463</v>
      </c>
      <c r="K113" s="14"/>
      <c r="L113" s="14"/>
    </row>
    <row r="114" spans="1:12">
      <c r="A114" s="4" t="s">
        <v>1676</v>
      </c>
      <c r="B114" s="763"/>
      <c r="C114" s="763"/>
      <c r="E114" s="1111"/>
      <c r="F114" s="1112"/>
      <c r="G114" s="474">
        <v>48</v>
      </c>
      <c r="H114" s="1111"/>
      <c r="I114" s="1111"/>
      <c r="J114" s="474">
        <v>68924137</v>
      </c>
      <c r="K114" s="14"/>
      <c r="L114" s="14"/>
    </row>
    <row r="115" spans="1:12" ht="15.75">
      <c r="A115" s="1113"/>
      <c r="B115" s="763"/>
      <c r="C115" s="763"/>
      <c r="E115" s="1111"/>
      <c r="F115" s="1112"/>
      <c r="G115" s="1111"/>
      <c r="H115" s="1111"/>
      <c r="I115" s="1111"/>
      <c r="K115" s="14"/>
      <c r="L115" s="14"/>
    </row>
    <row r="116" spans="1:12" ht="16.5" thickBot="1">
      <c r="A116" s="4" t="s">
        <v>106</v>
      </c>
      <c r="B116" s="763"/>
      <c r="C116" s="763"/>
      <c r="E116" s="763"/>
      <c r="F116" s="1114"/>
      <c r="G116" s="82">
        <f>SUM(G113:G114)</f>
        <v>610</v>
      </c>
      <c r="H116" s="810"/>
      <c r="I116" s="1114"/>
      <c r="J116" s="82">
        <f>SUM(J113:J114)</f>
        <v>91031600</v>
      </c>
      <c r="K116" s="14"/>
      <c r="L116" s="14"/>
    </row>
    <row r="117" spans="1:12">
      <c r="A117" s="14"/>
      <c r="B117" s="14"/>
      <c r="C117" s="14"/>
      <c r="D117" s="14"/>
      <c r="E117" s="14"/>
      <c r="F117" s="14"/>
      <c r="G117" s="14"/>
      <c r="H117" s="14"/>
      <c r="I117" s="14"/>
      <c r="J117" s="14"/>
      <c r="K117" s="14"/>
      <c r="L117" s="14"/>
    </row>
    <row r="118" spans="1:12">
      <c r="A118" s="14"/>
      <c r="B118" s="14"/>
      <c r="C118" s="14"/>
      <c r="D118" s="14"/>
      <c r="E118" s="14"/>
      <c r="F118" s="14"/>
      <c r="G118" s="14"/>
      <c r="H118" s="14"/>
      <c r="I118" s="14"/>
      <c r="J118" s="14"/>
      <c r="K118" s="14"/>
      <c r="L118" s="14"/>
    </row>
    <row r="119" spans="1:12">
      <c r="A119" s="14"/>
      <c r="B119" s="14"/>
      <c r="C119" s="14"/>
      <c r="D119" s="14"/>
      <c r="E119" s="14"/>
      <c r="F119" s="14"/>
      <c r="G119" s="14"/>
      <c r="H119" s="14"/>
      <c r="I119" s="14"/>
      <c r="J119" s="14"/>
      <c r="K119" s="14"/>
      <c r="L119" s="14"/>
    </row>
    <row r="120" spans="1:12">
      <c r="A120" s="14"/>
      <c r="B120" s="14"/>
      <c r="C120" s="14"/>
      <c r="D120" s="14"/>
      <c r="E120" s="14"/>
      <c r="F120" s="14"/>
      <c r="G120" s="14"/>
      <c r="H120" s="14"/>
      <c r="I120" s="14"/>
      <c r="J120" s="14"/>
      <c r="K120" s="14"/>
      <c r="L120" s="14"/>
    </row>
    <row r="121" spans="1:12">
      <c r="A121" s="14"/>
      <c r="B121" s="14"/>
      <c r="C121" s="14"/>
      <c r="D121" s="14"/>
      <c r="E121" s="14"/>
      <c r="F121" s="14"/>
      <c r="G121" s="14"/>
      <c r="H121" s="14"/>
      <c r="I121" s="14"/>
      <c r="J121" s="14"/>
      <c r="K121" s="14"/>
      <c r="L121" s="14"/>
    </row>
    <row r="122" spans="1:12">
      <c r="A122" s="14"/>
      <c r="B122" s="14"/>
      <c r="C122" s="14"/>
      <c r="D122" s="14"/>
      <c r="E122" s="14"/>
      <c r="F122" s="14"/>
      <c r="G122" s="14"/>
      <c r="H122" s="14"/>
      <c r="I122" s="14"/>
      <c r="J122" s="14"/>
      <c r="K122" s="14"/>
      <c r="L122" s="14"/>
    </row>
    <row r="123" spans="1:12">
      <c r="A123" s="14"/>
      <c r="B123" s="14"/>
      <c r="C123" s="14"/>
      <c r="D123" s="14"/>
      <c r="E123" s="14"/>
      <c r="F123" s="14"/>
      <c r="G123" s="14"/>
      <c r="H123" s="14"/>
      <c r="I123" s="14"/>
      <c r="J123" s="14"/>
      <c r="K123" s="14"/>
      <c r="L123" s="14"/>
    </row>
    <row r="124" spans="1:12">
      <c r="A124" s="14"/>
      <c r="B124" s="14"/>
      <c r="C124" s="14"/>
      <c r="D124" s="14"/>
      <c r="E124" s="14"/>
      <c r="F124" s="14"/>
      <c r="G124" s="14"/>
      <c r="H124" s="14"/>
      <c r="I124" s="14"/>
      <c r="J124" s="14"/>
      <c r="K124" s="14"/>
      <c r="L124" s="14"/>
    </row>
    <row r="125" spans="1:12">
      <c r="A125" s="14"/>
      <c r="B125" s="14"/>
      <c r="C125" s="14"/>
      <c r="D125" s="14"/>
      <c r="E125" s="14"/>
      <c r="F125" s="14"/>
      <c r="G125" s="14"/>
      <c r="H125" s="14"/>
      <c r="I125" s="14"/>
      <c r="J125" s="14"/>
      <c r="K125" s="14"/>
      <c r="L125" s="14"/>
    </row>
    <row r="126" spans="1:12">
      <c r="A126" s="14"/>
      <c r="B126" s="14"/>
      <c r="C126" s="14"/>
      <c r="D126" s="14"/>
      <c r="E126" s="14"/>
      <c r="F126" s="14"/>
      <c r="G126" s="14"/>
      <c r="H126" s="14"/>
      <c r="I126" s="14"/>
      <c r="J126" s="14"/>
      <c r="K126" s="14"/>
      <c r="L126" s="14"/>
    </row>
    <row r="127" spans="1:12">
      <c r="A127" s="14"/>
      <c r="B127" s="14"/>
      <c r="C127" s="14"/>
      <c r="D127" s="14"/>
      <c r="E127" s="14"/>
      <c r="F127" s="14"/>
      <c r="G127" s="14"/>
      <c r="H127" s="14"/>
      <c r="I127" s="14"/>
      <c r="J127" s="14"/>
      <c r="K127" s="14"/>
      <c r="L127" s="14"/>
    </row>
    <row r="128" spans="1:12">
      <c r="A128" s="14"/>
      <c r="B128" s="14"/>
      <c r="C128" s="14"/>
      <c r="D128" s="14"/>
      <c r="E128" s="14"/>
      <c r="F128" s="14"/>
      <c r="G128" s="14"/>
      <c r="H128" s="14"/>
      <c r="I128" s="14"/>
      <c r="J128" s="14"/>
      <c r="K128" s="14"/>
      <c r="L128" s="14"/>
    </row>
    <row r="129" spans="1:12">
      <c r="A129" s="14"/>
      <c r="B129" s="14"/>
      <c r="C129" s="14"/>
      <c r="D129" s="14"/>
      <c r="E129" s="14"/>
      <c r="F129" s="14"/>
      <c r="G129" s="14"/>
      <c r="H129" s="14"/>
      <c r="I129" s="14"/>
      <c r="J129" s="14"/>
      <c r="K129" s="14"/>
      <c r="L129" s="14"/>
    </row>
    <row r="130" spans="1:12">
      <c r="A130" s="14"/>
      <c r="B130" s="14"/>
      <c r="C130" s="14"/>
      <c r="D130" s="14"/>
      <c r="E130" s="14"/>
      <c r="F130" s="14"/>
      <c r="G130" s="14"/>
      <c r="H130" s="14"/>
      <c r="I130" s="14"/>
      <c r="J130" s="14"/>
      <c r="K130" s="14"/>
      <c r="L130" s="14"/>
    </row>
    <row r="131" spans="1:12">
      <c r="A131" s="14"/>
      <c r="B131" s="14"/>
      <c r="C131" s="14"/>
      <c r="D131" s="14"/>
      <c r="E131" s="14"/>
      <c r="F131" s="14"/>
      <c r="G131" s="14"/>
      <c r="H131" s="14"/>
      <c r="I131" s="14"/>
      <c r="J131" s="14"/>
      <c r="K131" s="14"/>
      <c r="L131" s="14"/>
    </row>
    <row r="132" spans="1:12">
      <c r="A132" s="14"/>
      <c r="B132" s="14"/>
      <c r="C132" s="14"/>
      <c r="D132" s="14"/>
      <c r="E132" s="14"/>
      <c r="F132" s="14"/>
      <c r="G132" s="14"/>
      <c r="H132" s="14"/>
      <c r="I132" s="14"/>
      <c r="J132" s="14"/>
      <c r="K132" s="14"/>
      <c r="L132" s="14"/>
    </row>
    <row r="133" spans="1:12">
      <c r="A133" s="14"/>
      <c r="B133" s="14"/>
      <c r="C133" s="14"/>
      <c r="D133" s="14"/>
      <c r="E133" s="14"/>
      <c r="F133" s="14"/>
      <c r="G133" s="14"/>
      <c r="H133" s="14"/>
      <c r="I133" s="14"/>
      <c r="J133" s="14"/>
      <c r="K133" s="14"/>
      <c r="L133" s="14"/>
    </row>
    <row r="134" spans="1:12">
      <c r="A134" s="14"/>
      <c r="B134" s="14"/>
      <c r="C134" s="14"/>
      <c r="D134" s="14"/>
      <c r="E134" s="14"/>
      <c r="F134" s="14"/>
      <c r="G134" s="14"/>
      <c r="H134" s="14"/>
      <c r="I134" s="14"/>
      <c r="J134" s="14"/>
      <c r="K134" s="14"/>
      <c r="L134" s="14"/>
    </row>
    <row r="135" spans="1:12">
      <c r="A135" s="14"/>
      <c r="B135" s="14"/>
      <c r="C135" s="14"/>
      <c r="D135" s="14"/>
      <c r="E135" s="14"/>
      <c r="F135" s="14"/>
      <c r="G135" s="14"/>
      <c r="H135" s="14"/>
      <c r="I135" s="14"/>
      <c r="J135" s="14"/>
      <c r="K135" s="14"/>
      <c r="L135" s="14"/>
    </row>
    <row r="136" spans="1:12">
      <c r="A136" s="2"/>
      <c r="B136" s="2"/>
      <c r="C136" s="2"/>
      <c r="D136" s="2"/>
      <c r="E136" s="2"/>
      <c r="F136" s="2"/>
      <c r="G136" s="2"/>
      <c r="H136" s="2"/>
      <c r="I136" s="2"/>
      <c r="J136" s="2"/>
      <c r="K136" s="2"/>
      <c r="L136" s="2"/>
    </row>
    <row r="137" spans="1:12">
      <c r="A137" s="2"/>
      <c r="B137" s="2"/>
      <c r="C137" s="2"/>
      <c r="D137" s="2"/>
      <c r="E137" s="2"/>
      <c r="F137" s="2"/>
      <c r="G137" s="2"/>
      <c r="H137" s="2"/>
      <c r="I137" s="2"/>
      <c r="J137" s="2"/>
      <c r="K137" s="2"/>
      <c r="L137" s="2"/>
    </row>
    <row r="138" spans="1:12">
      <c r="A138" s="2"/>
      <c r="B138" s="2"/>
      <c r="C138" s="2"/>
      <c r="D138" s="2"/>
      <c r="E138" s="2"/>
      <c r="F138" s="2"/>
      <c r="G138" s="2"/>
      <c r="H138" s="2"/>
      <c r="I138" s="2"/>
      <c r="J138" s="2"/>
      <c r="K138" s="2"/>
      <c r="L138" s="2"/>
    </row>
    <row r="139" spans="1:12">
      <c r="A139" s="2"/>
      <c r="B139" s="2"/>
      <c r="C139" s="2"/>
      <c r="D139" s="2"/>
      <c r="E139" s="2"/>
      <c r="F139" s="2"/>
      <c r="G139" s="2"/>
      <c r="H139" s="2"/>
      <c r="I139" s="2"/>
      <c r="J139" s="2"/>
      <c r="K139" s="2"/>
      <c r="L139" s="2"/>
    </row>
    <row r="140" spans="1:12">
      <c r="A140" s="2"/>
      <c r="B140" s="2"/>
      <c r="C140" s="2"/>
      <c r="D140" s="2"/>
      <c r="E140" s="2"/>
      <c r="F140" s="2"/>
      <c r="G140" s="2"/>
      <c r="H140" s="2"/>
      <c r="I140" s="2"/>
      <c r="J140" s="2"/>
      <c r="K140" s="2"/>
      <c r="L140" s="2"/>
    </row>
    <row r="141" spans="1:12">
      <c r="A141" s="2"/>
      <c r="B141" s="2"/>
      <c r="C141" s="2"/>
      <c r="D141" s="2"/>
      <c r="E141" s="2"/>
      <c r="F141" s="2"/>
      <c r="G141" s="2"/>
      <c r="H141" s="2"/>
      <c r="I141" s="2"/>
      <c r="J141" s="2"/>
      <c r="K141" s="2"/>
      <c r="L141" s="2"/>
    </row>
  </sheetData>
  <customSheetViews>
    <customSheetView guid="{7FD99AA4-5903-494A-9F09-AEC84FBFFB84}" fitToPage="1">
      <selection activeCell="J10" sqref="J10"/>
      <pageMargins left="0.70866141732283472" right="0.70866141732283472" top="0.74803149606299213" bottom="0.74803149606299213" header="0.31496062992125984" footer="0.31496062992125984"/>
      <pageSetup paperSize="9" scale="72" orientation="portrait" r:id="rId1"/>
      <headerFooter>
        <oddFooter>&amp;C&amp;A</oddFooter>
      </headerFooter>
    </customSheetView>
    <customSheetView guid="{44A2B057-7D30-4594-817B-0DBCD9A92E4A}" fitToPage="1">
      <selection activeCell="J10" sqref="J10"/>
      <pageMargins left="0.70866141732283472" right="0.70866141732283472" top="0.74803149606299213" bottom="0.74803149606299213" header="0.31496062992125984" footer="0.31496062992125984"/>
      <pageSetup paperSize="9" scale="72" orientation="portrait" r:id="rId2"/>
      <headerFooter>
        <oddFooter>&amp;C&amp;A</oddFooter>
      </headerFooter>
    </customSheetView>
  </customSheetViews>
  <mergeCells count="4">
    <mergeCell ref="D15:F15"/>
    <mergeCell ref="D16:F16"/>
    <mergeCell ref="D27:F27"/>
    <mergeCell ref="D28:F28"/>
  </mergeCells>
  <pageMargins left="0.70866141732283472" right="0.70866141732283472" top="0.74803149606299213" bottom="0.74803149606299213" header="0.31496062992125984" footer="0.31496062992125984"/>
  <pageSetup paperSize="9" scale="45" orientation="portrait" r:id="rId3"/>
  <headerFooter>
    <oddFooter>&amp;C&amp;A</oddFooter>
  </headerFooter>
  <drawing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FF0000"/>
    <pageSetUpPr fitToPage="1"/>
  </sheetPr>
  <dimension ref="A1:O56"/>
  <sheetViews>
    <sheetView workbookViewId="0"/>
  </sheetViews>
  <sheetFormatPr defaultRowHeight="15"/>
  <cols>
    <col min="7" max="7" width="12.33203125" customWidth="1"/>
    <col min="8" max="8" width="0.77734375" customWidth="1"/>
    <col min="9" max="9" width="10.88671875" style="146" customWidth="1"/>
  </cols>
  <sheetData>
    <row r="1" spans="1:15" ht="15.75">
      <c r="A1" s="10" t="str">
        <f>+'1'!A1</f>
        <v>SWANSEA BAY UNIVERSITY HEALTH BOARD ANNUAL ACCOUNTS 2023-24</v>
      </c>
      <c r="B1" s="34"/>
      <c r="C1" s="34"/>
      <c r="D1" s="34"/>
      <c r="E1" s="34"/>
      <c r="F1" s="34"/>
      <c r="G1" s="34"/>
      <c r="H1" s="34"/>
      <c r="I1" s="34"/>
      <c r="J1" s="34"/>
      <c r="K1" s="34"/>
      <c r="L1" s="84"/>
      <c r="M1" s="84"/>
      <c r="N1" s="84"/>
      <c r="O1" s="84"/>
    </row>
    <row r="2" spans="1:15">
      <c r="A2" s="84"/>
      <c r="B2" s="84"/>
      <c r="C2" s="84"/>
      <c r="D2" s="84"/>
      <c r="E2" s="84"/>
      <c r="F2" s="84"/>
      <c r="G2" s="84"/>
      <c r="H2" s="84"/>
      <c r="I2" s="278"/>
      <c r="J2" s="84"/>
      <c r="K2" s="84"/>
      <c r="L2" s="84"/>
      <c r="M2" s="84"/>
      <c r="N2" s="84"/>
      <c r="O2" s="84"/>
    </row>
    <row r="3" spans="1:15">
      <c r="A3" s="65" t="s">
        <v>1549</v>
      </c>
      <c r="B3" s="66"/>
      <c r="C3" s="66"/>
      <c r="D3" s="66"/>
      <c r="E3" s="14"/>
      <c r="F3" s="14"/>
      <c r="G3" s="14"/>
      <c r="H3" s="66"/>
      <c r="I3" s="190"/>
      <c r="J3" s="190"/>
      <c r="K3" s="190"/>
      <c r="L3" s="84"/>
      <c r="M3" s="84"/>
      <c r="N3" s="84"/>
      <c r="O3" s="84"/>
    </row>
    <row r="4" spans="1:15">
      <c r="A4" s="14"/>
      <c r="B4" s="66"/>
      <c r="C4" s="66"/>
      <c r="D4" s="66"/>
      <c r="E4" s="14"/>
      <c r="F4" s="14"/>
      <c r="G4" s="14"/>
      <c r="H4" s="66"/>
      <c r="I4" s="189"/>
      <c r="J4" s="190"/>
      <c r="K4" s="191"/>
      <c r="L4" s="84"/>
      <c r="M4" s="84"/>
      <c r="N4" s="84"/>
      <c r="O4" s="84"/>
    </row>
    <row r="5" spans="1:15">
      <c r="A5" s="65" t="s">
        <v>1560</v>
      </c>
      <c r="B5" s="66"/>
      <c r="C5" s="66"/>
      <c r="D5" s="66"/>
      <c r="E5" s="14"/>
      <c r="F5" s="14"/>
      <c r="G5" s="14"/>
      <c r="H5" s="66"/>
      <c r="I5" s="189"/>
      <c r="J5" s="190"/>
      <c r="K5" s="191"/>
      <c r="L5" s="84"/>
      <c r="M5" s="84"/>
      <c r="N5" s="84"/>
      <c r="O5" s="84"/>
    </row>
    <row r="6" spans="1:15">
      <c r="A6" s="14"/>
      <c r="B6" s="66"/>
      <c r="C6" s="66"/>
      <c r="D6" s="66"/>
      <c r="E6" s="14"/>
      <c r="F6" s="14"/>
      <c r="G6" s="14"/>
      <c r="H6" s="66"/>
      <c r="I6" s="189"/>
      <c r="J6" s="190"/>
      <c r="K6" s="191"/>
      <c r="L6" s="84"/>
      <c r="M6" s="84"/>
      <c r="N6" s="84"/>
      <c r="O6" s="84"/>
    </row>
    <row r="7" spans="1:15">
      <c r="A7" s="14"/>
      <c r="B7" s="66"/>
      <c r="C7" s="66"/>
      <c r="D7" s="66"/>
      <c r="E7" s="14"/>
      <c r="F7" s="14"/>
      <c r="G7" s="14"/>
      <c r="H7" s="66"/>
      <c r="I7" s="189"/>
      <c r="J7" s="190"/>
      <c r="K7" s="190"/>
      <c r="L7" s="84"/>
      <c r="M7" s="84"/>
      <c r="N7" s="84"/>
      <c r="O7" s="84"/>
    </row>
    <row r="8" spans="1:15">
      <c r="A8" s="14"/>
      <c r="B8" s="14"/>
      <c r="C8" s="14"/>
      <c r="D8" s="14"/>
      <c r="E8" s="14"/>
      <c r="F8" s="14"/>
      <c r="G8" s="14"/>
      <c r="H8" s="14"/>
      <c r="I8" s="66"/>
      <c r="J8" s="66"/>
      <c r="K8" s="66"/>
      <c r="L8" s="84"/>
      <c r="M8" s="84"/>
      <c r="N8" s="84"/>
      <c r="O8" s="84"/>
    </row>
    <row r="9" spans="1:15">
      <c r="A9" s="14"/>
      <c r="B9" s="66"/>
      <c r="C9" s="66"/>
      <c r="D9" s="66"/>
      <c r="E9" s="14"/>
      <c r="F9" s="14"/>
      <c r="G9" s="14"/>
      <c r="H9" s="66"/>
      <c r="I9" s="72"/>
      <c r="J9" s="71"/>
      <c r="K9" s="66"/>
      <c r="L9" s="84"/>
      <c r="M9" s="84"/>
      <c r="N9" s="84"/>
      <c r="O9" s="84"/>
    </row>
    <row r="10" spans="1:15">
      <c r="A10" s="14"/>
      <c r="B10" s="66"/>
      <c r="C10" s="66"/>
      <c r="D10" s="66"/>
      <c r="E10" s="14"/>
      <c r="F10" s="14"/>
      <c r="G10" s="14"/>
      <c r="H10" s="66"/>
      <c r="I10" s="72"/>
      <c r="J10" s="71"/>
      <c r="K10" s="66"/>
      <c r="L10" s="84"/>
      <c r="M10" s="84"/>
      <c r="N10" s="84"/>
      <c r="O10" s="84"/>
    </row>
    <row r="11" spans="1:15">
      <c r="A11" s="14"/>
      <c r="B11" s="66"/>
      <c r="C11" s="66"/>
      <c r="D11" s="66"/>
      <c r="E11" s="14"/>
      <c r="F11" s="14"/>
      <c r="G11" s="14"/>
      <c r="H11" s="66"/>
      <c r="I11" s="72"/>
      <c r="J11" s="71"/>
      <c r="K11" s="66"/>
      <c r="L11" s="84"/>
      <c r="M11" s="84"/>
      <c r="N11" s="84"/>
      <c r="O11" s="84"/>
    </row>
    <row r="12" spans="1:15">
      <c r="A12" s="14"/>
      <c r="B12" s="66"/>
      <c r="C12" s="66"/>
      <c r="D12" s="66"/>
      <c r="E12" s="14"/>
      <c r="F12" s="14"/>
      <c r="G12" s="14"/>
      <c r="H12" s="66"/>
      <c r="I12" s="72"/>
      <c r="J12" s="71"/>
      <c r="K12" s="66"/>
      <c r="L12" s="84"/>
      <c r="M12" s="84"/>
      <c r="N12" s="84"/>
      <c r="O12" s="84"/>
    </row>
    <row r="13" spans="1:15">
      <c r="A13" s="14"/>
      <c r="B13" s="66"/>
      <c r="C13" s="66"/>
      <c r="D13" s="66"/>
      <c r="E13" s="14"/>
      <c r="F13" s="14"/>
      <c r="G13" s="14"/>
      <c r="H13" s="66"/>
      <c r="I13" s="72"/>
      <c r="J13" s="71"/>
      <c r="K13" s="66"/>
      <c r="L13" s="84"/>
      <c r="M13" s="84"/>
      <c r="N13" s="84"/>
      <c r="O13" s="84"/>
    </row>
    <row r="14" spans="1:15">
      <c r="A14" s="14"/>
      <c r="B14" s="66"/>
      <c r="C14" s="66"/>
      <c r="D14" s="66"/>
      <c r="E14" s="14"/>
      <c r="F14" s="14"/>
      <c r="G14" s="14"/>
      <c r="H14" s="66"/>
      <c r="I14" s="72"/>
      <c r="J14" s="71"/>
      <c r="K14" s="66"/>
      <c r="L14" s="84"/>
      <c r="M14" s="84"/>
      <c r="N14" s="84"/>
      <c r="O14" s="84"/>
    </row>
    <row r="15" spans="1:15" hidden="1">
      <c r="A15" s="14"/>
      <c r="B15" s="66"/>
      <c r="C15" s="66"/>
      <c r="D15" s="66"/>
      <c r="E15" s="14"/>
      <c r="F15" s="14"/>
      <c r="G15" s="14"/>
      <c r="H15" s="66"/>
      <c r="I15" s="72"/>
      <c r="J15" s="71"/>
      <c r="K15" s="66"/>
      <c r="L15" s="84"/>
      <c r="M15" s="84"/>
      <c r="N15" s="84"/>
      <c r="O15" s="84"/>
    </row>
    <row r="16" spans="1:15" hidden="1">
      <c r="A16" s="14"/>
      <c r="B16" s="66"/>
      <c r="C16" s="66"/>
      <c r="D16" s="66"/>
      <c r="E16" s="14"/>
      <c r="F16" s="14"/>
      <c r="G16" s="14"/>
      <c r="H16" s="66"/>
      <c r="I16" s="72"/>
      <c r="J16" s="71"/>
      <c r="K16" s="66"/>
      <c r="L16" s="84"/>
      <c r="M16" s="84"/>
      <c r="N16" s="84"/>
      <c r="O16" s="84"/>
    </row>
    <row r="17" spans="1:15" hidden="1">
      <c r="A17" s="14"/>
      <c r="B17" s="66"/>
      <c r="C17" s="66"/>
      <c r="D17" s="66"/>
      <c r="E17" s="14"/>
      <c r="F17" s="14"/>
      <c r="G17" s="14"/>
      <c r="H17" s="66"/>
      <c r="I17" s="72"/>
      <c r="J17" s="71"/>
      <c r="K17" s="66"/>
      <c r="L17" s="84"/>
      <c r="M17" s="84"/>
      <c r="N17" s="84"/>
      <c r="O17" s="84"/>
    </row>
    <row r="18" spans="1:15" hidden="1">
      <c r="A18" s="14"/>
      <c r="B18" s="66"/>
      <c r="C18" s="66"/>
      <c r="D18" s="66"/>
      <c r="E18" s="14"/>
      <c r="F18" s="14"/>
      <c r="G18" s="14"/>
      <c r="H18" s="66"/>
      <c r="I18" s="72"/>
      <c r="J18" s="71"/>
      <c r="K18" s="66"/>
      <c r="L18" s="84"/>
      <c r="M18" s="84"/>
      <c r="N18" s="84"/>
      <c r="O18" s="84"/>
    </row>
    <row r="19" spans="1:15">
      <c r="A19" s="14"/>
      <c r="B19" s="66"/>
      <c r="C19" s="66"/>
      <c r="D19" s="66"/>
      <c r="E19" s="14"/>
      <c r="F19" s="14"/>
      <c r="G19" s="14"/>
      <c r="H19" s="66"/>
      <c r="I19" s="72"/>
      <c r="J19" s="71"/>
      <c r="K19" s="66"/>
      <c r="L19" s="84"/>
      <c r="M19" s="84"/>
      <c r="N19" s="84"/>
      <c r="O19" s="84"/>
    </row>
    <row r="20" spans="1:15">
      <c r="A20" s="72" t="s">
        <v>1551</v>
      </c>
      <c r="B20" s="66"/>
      <c r="C20" s="66"/>
      <c r="D20" s="66"/>
      <c r="E20" s="14"/>
      <c r="F20" s="14"/>
      <c r="G20" s="1064" t="s">
        <v>1589</v>
      </c>
      <c r="H20" s="66"/>
      <c r="I20" s="1065" t="s">
        <v>1424</v>
      </c>
      <c r="J20" s="66"/>
      <c r="K20" s="66"/>
      <c r="L20" s="84"/>
      <c r="M20" s="84"/>
      <c r="N20" s="84"/>
      <c r="O20" s="84"/>
    </row>
    <row r="21" spans="1:15">
      <c r="A21" s="68"/>
      <c r="B21" s="42"/>
      <c r="C21" s="42"/>
      <c r="D21" s="42"/>
      <c r="E21" s="2"/>
      <c r="F21" s="2"/>
      <c r="G21" s="2"/>
      <c r="H21" s="42"/>
      <c r="I21" s="68"/>
      <c r="J21" s="42"/>
      <c r="K21" s="42"/>
      <c r="L21" s="84"/>
      <c r="M21" s="84"/>
      <c r="N21" s="84"/>
      <c r="O21" s="84"/>
    </row>
    <row r="22" spans="1:15">
      <c r="A22" s="3" t="s">
        <v>219</v>
      </c>
      <c r="B22" s="42"/>
      <c r="C22" s="42"/>
      <c r="D22" s="42"/>
      <c r="E22" s="2"/>
      <c r="F22" s="36"/>
      <c r="G22" s="192" t="s">
        <v>59</v>
      </c>
      <c r="H22" s="2"/>
      <c r="I22" s="147" t="s">
        <v>59</v>
      </c>
      <c r="J22" s="19"/>
      <c r="K22" s="147"/>
      <c r="L22" s="84"/>
      <c r="M22" s="84"/>
      <c r="N22" s="84"/>
      <c r="O22" s="84"/>
    </row>
    <row r="23" spans="1:15">
      <c r="A23" s="8"/>
      <c r="B23" s="8"/>
      <c r="C23" s="8"/>
      <c r="D23" s="8"/>
      <c r="E23" s="2"/>
      <c r="F23" s="80"/>
      <c r="G23" s="119">
        <v>2024</v>
      </c>
      <c r="H23" s="2"/>
      <c r="I23" s="120">
        <v>2023</v>
      </c>
      <c r="J23" s="81"/>
      <c r="K23" s="120"/>
      <c r="L23" s="84"/>
      <c r="M23" s="84"/>
      <c r="N23" s="84"/>
      <c r="O23" s="84"/>
    </row>
    <row r="24" spans="1:15">
      <c r="A24" s="3"/>
      <c r="B24" s="8"/>
      <c r="C24" s="8"/>
      <c r="D24" s="8"/>
      <c r="E24" s="2"/>
      <c r="F24" s="80"/>
      <c r="G24" s="36" t="s">
        <v>22</v>
      </c>
      <c r="H24" s="2"/>
      <c r="I24" s="19" t="s">
        <v>22</v>
      </c>
      <c r="J24" s="81"/>
      <c r="K24" s="19"/>
      <c r="L24" s="84"/>
      <c r="M24" s="84"/>
      <c r="N24" s="84"/>
      <c r="O24" s="84"/>
    </row>
    <row r="25" spans="1:15">
      <c r="A25" s="3" t="s">
        <v>184</v>
      </c>
      <c r="B25" s="8"/>
      <c r="C25" s="8"/>
      <c r="D25" s="8"/>
      <c r="E25" s="2"/>
      <c r="F25" s="8"/>
      <c r="G25" s="8"/>
      <c r="H25" s="8"/>
      <c r="I25" s="2"/>
      <c r="J25" s="8"/>
      <c r="K25" s="8"/>
      <c r="L25" s="84"/>
      <c r="M25" s="84"/>
      <c r="N25" s="84"/>
      <c r="O25" s="84"/>
    </row>
    <row r="26" spans="1:15">
      <c r="A26" s="2" t="s">
        <v>328</v>
      </c>
      <c r="B26" s="8"/>
      <c r="C26" s="8"/>
      <c r="D26" s="8"/>
      <c r="E26" s="2"/>
      <c r="F26" s="193"/>
      <c r="G26" s="598">
        <v>0</v>
      </c>
      <c r="H26" s="622"/>
      <c r="I26" s="43">
        <f>'Data Sheet'!N3732</f>
        <v>0</v>
      </c>
      <c r="J26" s="193"/>
      <c r="K26" s="97"/>
      <c r="L26" s="84"/>
      <c r="M26" s="84"/>
      <c r="N26" s="84"/>
      <c r="O26" s="84"/>
    </row>
    <row r="27" spans="1:15">
      <c r="A27" s="2" t="s">
        <v>188</v>
      </c>
      <c r="B27" s="8"/>
      <c r="C27" s="8"/>
      <c r="D27" s="8"/>
      <c r="E27" s="2"/>
      <c r="F27" s="193"/>
      <c r="G27" s="598">
        <v>0</v>
      </c>
      <c r="H27" s="622"/>
      <c r="I27" s="43">
        <f>'Data Sheet'!N3733</f>
        <v>0</v>
      </c>
      <c r="J27" s="193"/>
      <c r="K27" s="97"/>
      <c r="L27" s="84"/>
      <c r="M27" s="84"/>
      <c r="N27" s="84"/>
      <c r="O27" s="84"/>
    </row>
    <row r="28" spans="1:15">
      <c r="A28" s="2" t="s">
        <v>329</v>
      </c>
      <c r="B28" s="8"/>
      <c r="C28" s="8"/>
      <c r="D28" s="8"/>
      <c r="E28" s="2"/>
      <c r="F28" s="193"/>
      <c r="G28" s="598">
        <v>0</v>
      </c>
      <c r="H28" s="622"/>
      <c r="I28" s="43">
        <f>'Data Sheet'!N3734</f>
        <v>0</v>
      </c>
      <c r="J28" s="193"/>
      <c r="K28" s="97"/>
      <c r="L28" s="84"/>
      <c r="M28" s="84"/>
      <c r="N28" s="84"/>
      <c r="O28" s="84"/>
    </row>
    <row r="29" spans="1:15">
      <c r="A29" s="2" t="s">
        <v>330</v>
      </c>
      <c r="B29" s="8"/>
      <c r="C29" s="8"/>
      <c r="D29" s="8"/>
      <c r="E29" s="2"/>
      <c r="F29" s="193"/>
      <c r="G29" s="598">
        <v>0</v>
      </c>
      <c r="H29" s="622"/>
      <c r="I29" s="43">
        <f>'Data Sheet'!N3735</f>
        <v>0</v>
      </c>
      <c r="J29" s="193"/>
      <c r="K29" s="97"/>
      <c r="L29" s="84"/>
      <c r="M29" s="84"/>
      <c r="N29" s="84"/>
      <c r="O29" s="84"/>
    </row>
    <row r="30" spans="1:15" ht="15.75" thickBot="1">
      <c r="A30" s="2" t="s">
        <v>184</v>
      </c>
      <c r="B30" s="8"/>
      <c r="C30" s="8"/>
      <c r="D30" s="8"/>
      <c r="E30" s="2"/>
      <c r="F30" s="2"/>
      <c r="G30" s="137">
        <f>SUM(G26:G29)</f>
        <v>0</v>
      </c>
      <c r="H30" s="43"/>
      <c r="I30" s="136">
        <f>SUM(I26:I29)</f>
        <v>0</v>
      </c>
      <c r="J30" s="2"/>
      <c r="K30" s="43"/>
      <c r="L30" s="84"/>
      <c r="M30" s="84"/>
      <c r="N30" s="84"/>
      <c r="O30" s="84"/>
    </row>
    <row r="31" spans="1:15">
      <c r="A31" s="2"/>
      <c r="B31" s="8"/>
      <c r="C31" s="8"/>
      <c r="D31" s="8"/>
      <c r="E31" s="8"/>
      <c r="F31" s="8"/>
      <c r="G31" s="144"/>
      <c r="H31" s="55"/>
      <c r="I31" s="43"/>
      <c r="J31" s="83"/>
      <c r="K31" s="55"/>
      <c r="L31" s="84"/>
      <c r="M31" s="84"/>
      <c r="N31" s="84"/>
      <c r="O31" s="84"/>
    </row>
    <row r="32" spans="1:15">
      <c r="A32" s="2" t="s">
        <v>332</v>
      </c>
      <c r="B32" s="8"/>
      <c r="C32" s="8"/>
      <c r="D32" s="8"/>
      <c r="E32" s="8"/>
      <c r="F32" s="8"/>
      <c r="G32" s="144"/>
      <c r="H32" s="55"/>
      <c r="I32" s="43"/>
      <c r="J32" s="8"/>
      <c r="K32" s="55"/>
      <c r="L32" s="84"/>
      <c r="M32" s="84"/>
      <c r="N32" s="84"/>
      <c r="O32" s="84"/>
    </row>
    <row r="33" spans="1:15">
      <c r="A33" s="2" t="s">
        <v>333</v>
      </c>
      <c r="B33" s="8"/>
      <c r="C33" s="8"/>
      <c r="D33" s="8"/>
      <c r="E33" s="194"/>
      <c r="F33" s="193"/>
      <c r="G33" s="598">
        <v>0</v>
      </c>
      <c r="H33" s="622"/>
      <c r="I33" s="43">
        <f>'Data Sheet'!N3738</f>
        <v>0</v>
      </c>
      <c r="J33" s="193"/>
      <c r="K33" s="97"/>
      <c r="L33" s="84"/>
      <c r="M33" s="84"/>
      <c r="N33" s="84"/>
      <c r="O33" s="84"/>
    </row>
    <row r="34" spans="1:15">
      <c r="A34" s="2" t="s">
        <v>334</v>
      </c>
      <c r="B34" s="8"/>
      <c r="C34" s="8"/>
      <c r="D34" s="8"/>
      <c r="E34" s="194"/>
      <c r="F34" s="193"/>
      <c r="G34" s="598">
        <v>0</v>
      </c>
      <c r="H34" s="622"/>
      <c r="I34" s="43">
        <f>'Data Sheet'!N3739</f>
        <v>0</v>
      </c>
      <c r="J34" s="193"/>
      <c r="K34" s="97"/>
      <c r="L34" s="84"/>
      <c r="M34" s="84"/>
      <c r="N34" s="84"/>
      <c r="O34" s="84"/>
    </row>
    <row r="35" spans="1:15" ht="15.75" thickBot="1">
      <c r="A35" s="8"/>
      <c r="B35" s="8"/>
      <c r="C35" s="8"/>
      <c r="D35" s="8"/>
      <c r="E35" s="3"/>
      <c r="F35" s="2"/>
      <c r="G35" s="137">
        <f>SUM(G33:G34)</f>
        <v>0</v>
      </c>
      <c r="H35" s="43"/>
      <c r="I35" s="136">
        <f>SUM(I33:I34)</f>
        <v>0</v>
      </c>
      <c r="J35" s="2"/>
      <c r="K35" s="43"/>
      <c r="L35" s="84"/>
      <c r="M35" s="84"/>
      <c r="N35" s="84"/>
      <c r="O35" s="84"/>
    </row>
    <row r="36" spans="1:15">
      <c r="A36" s="8"/>
      <c r="B36" s="8"/>
      <c r="C36" s="8"/>
      <c r="D36" s="8"/>
      <c r="E36" s="3"/>
      <c r="F36" s="2"/>
      <c r="G36" s="111"/>
      <c r="H36" s="43"/>
      <c r="I36" s="43"/>
      <c r="J36" s="2"/>
      <c r="K36" s="43"/>
      <c r="L36" s="84"/>
      <c r="M36" s="84"/>
      <c r="N36" s="84"/>
      <c r="O36" s="84"/>
    </row>
    <row r="37" spans="1:15">
      <c r="A37" s="3" t="s">
        <v>331</v>
      </c>
      <c r="B37" s="8"/>
      <c r="C37" s="8"/>
      <c r="D37" s="8"/>
      <c r="E37" s="2"/>
      <c r="F37" s="8"/>
      <c r="G37" s="55"/>
      <c r="H37" s="55"/>
      <c r="I37" s="43"/>
      <c r="J37" s="8"/>
      <c r="K37" s="8"/>
      <c r="L37" s="84"/>
      <c r="M37" s="84"/>
      <c r="N37" s="84"/>
      <c r="O37" s="84"/>
    </row>
    <row r="38" spans="1:15">
      <c r="A38" s="2" t="s">
        <v>328</v>
      </c>
      <c r="B38" s="8"/>
      <c r="C38" s="8"/>
      <c r="D38" s="8"/>
      <c r="E38" s="2"/>
      <c r="F38" s="193"/>
      <c r="G38" s="598">
        <v>0</v>
      </c>
      <c r="H38" s="622"/>
      <c r="I38" s="43">
        <f>'Data Sheet'!N3742</f>
        <v>0</v>
      </c>
      <c r="J38" s="193"/>
      <c r="K38" s="97"/>
      <c r="L38" s="84"/>
      <c r="M38" s="84"/>
      <c r="N38" s="84"/>
      <c r="O38" s="84"/>
    </row>
    <row r="39" spans="1:15">
      <c r="A39" s="2" t="s">
        <v>188</v>
      </c>
      <c r="B39" s="8"/>
      <c r="C39" s="8"/>
      <c r="D39" s="8"/>
      <c r="E39" s="2"/>
      <c r="F39" s="193"/>
      <c r="G39" s="598">
        <v>0</v>
      </c>
      <c r="H39" s="622"/>
      <c r="I39" s="43">
        <f>'Data Sheet'!N3743</f>
        <v>0</v>
      </c>
      <c r="J39" s="193"/>
      <c r="K39" s="97"/>
      <c r="L39" s="84"/>
      <c r="M39" s="84"/>
      <c r="N39" s="84"/>
      <c r="O39" s="84"/>
    </row>
    <row r="40" spans="1:15">
      <c r="A40" s="2" t="s">
        <v>329</v>
      </c>
      <c r="B40" s="8"/>
      <c r="C40" s="8"/>
      <c r="D40" s="8"/>
      <c r="E40" s="2"/>
      <c r="F40" s="193"/>
      <c r="G40" s="598">
        <v>0</v>
      </c>
      <c r="H40" s="622"/>
      <c r="I40" s="43">
        <f>'Data Sheet'!N3744</f>
        <v>0</v>
      </c>
      <c r="J40" s="193"/>
      <c r="K40" s="97"/>
      <c r="L40" s="84"/>
      <c r="M40" s="84"/>
      <c r="N40" s="84"/>
      <c r="O40" s="84"/>
    </row>
    <row r="41" spans="1:15" ht="15.75" thickBot="1">
      <c r="A41" s="2" t="s">
        <v>331</v>
      </c>
      <c r="B41" s="8"/>
      <c r="C41" s="8"/>
      <c r="D41" s="8"/>
      <c r="E41" s="2"/>
      <c r="F41" s="2"/>
      <c r="G41" s="137">
        <f>SUM(G38:G40)</f>
        <v>0</v>
      </c>
      <c r="H41" s="43"/>
      <c r="I41" s="136">
        <f>SUM(I38:I40)</f>
        <v>0</v>
      </c>
      <c r="J41" s="2"/>
      <c r="K41" s="43"/>
      <c r="L41" s="84"/>
      <c r="M41" s="84"/>
      <c r="N41" s="84"/>
      <c r="O41" s="84"/>
    </row>
    <row r="42" spans="1:15">
      <c r="A42" s="2"/>
      <c r="B42" s="8"/>
      <c r="C42" s="8"/>
      <c r="D42" s="8"/>
      <c r="E42" s="2"/>
      <c r="F42" s="8"/>
      <c r="G42" s="144"/>
      <c r="H42" s="55"/>
      <c r="I42" s="43"/>
      <c r="J42" s="83"/>
      <c r="K42" s="55"/>
      <c r="L42" s="84"/>
      <c r="M42" s="84"/>
      <c r="N42" s="84"/>
      <c r="O42" s="84"/>
    </row>
    <row r="43" spans="1:15">
      <c r="A43" s="2" t="s">
        <v>332</v>
      </c>
      <c r="B43" s="8"/>
      <c r="C43" s="8"/>
      <c r="D43" s="8"/>
      <c r="E43" s="2"/>
      <c r="F43" s="8"/>
      <c r="G43" s="144"/>
      <c r="H43" s="55"/>
      <c r="I43" s="43"/>
      <c r="J43" s="8"/>
      <c r="K43" s="55"/>
      <c r="L43" s="84"/>
      <c r="M43" s="84"/>
      <c r="N43" s="84"/>
      <c r="O43" s="84"/>
    </row>
    <row r="44" spans="1:15">
      <c r="A44" s="2" t="s">
        <v>333</v>
      </c>
      <c r="B44" s="8"/>
      <c r="C44" s="8"/>
      <c r="D44" s="8"/>
      <c r="E44" s="2"/>
      <c r="F44" s="193"/>
      <c r="G44" s="598">
        <v>0</v>
      </c>
      <c r="H44" s="622"/>
      <c r="I44" s="43">
        <f>'Data Sheet'!N3747</f>
        <v>0</v>
      </c>
      <c r="J44" s="193"/>
      <c r="K44" s="97"/>
      <c r="L44" s="84"/>
      <c r="M44" s="84"/>
      <c r="N44" s="84"/>
      <c r="O44" s="84"/>
    </row>
    <row r="45" spans="1:15">
      <c r="A45" s="2" t="s">
        <v>334</v>
      </c>
      <c r="B45" s="8"/>
      <c r="C45" s="8"/>
      <c r="D45" s="8"/>
      <c r="E45" s="2"/>
      <c r="F45" s="193"/>
      <c r="G45" s="598">
        <v>0</v>
      </c>
      <c r="H45" s="622"/>
      <c r="I45" s="43">
        <f>'Data Sheet'!N3748</f>
        <v>0</v>
      </c>
      <c r="J45" s="193"/>
      <c r="K45" s="97"/>
      <c r="L45" s="84"/>
      <c r="M45" s="84"/>
      <c r="N45" s="84"/>
      <c r="O45" s="84"/>
    </row>
    <row r="46" spans="1:15" ht="15.75" thickBot="1">
      <c r="A46" s="8"/>
      <c r="B46" s="8"/>
      <c r="C46" s="8"/>
      <c r="D46" s="8"/>
      <c r="E46" s="2"/>
      <c r="F46" s="2"/>
      <c r="G46" s="137">
        <f>SUM(G44:G45)</f>
        <v>0</v>
      </c>
      <c r="H46" s="43"/>
      <c r="I46" s="136">
        <f>SUM(I44:I45)</f>
        <v>0</v>
      </c>
      <c r="J46" s="2"/>
      <c r="K46" s="43"/>
      <c r="L46" s="84"/>
      <c r="M46" s="84"/>
      <c r="N46" s="84"/>
      <c r="O46" s="84"/>
    </row>
    <row r="47" spans="1:15">
      <c r="A47" s="6"/>
      <c r="B47" s="6"/>
      <c r="C47" s="6"/>
      <c r="D47" s="6"/>
      <c r="E47" s="14"/>
      <c r="F47" s="14"/>
      <c r="G47" s="65"/>
      <c r="H47" s="14"/>
      <c r="I47" s="14"/>
      <c r="J47" s="14"/>
      <c r="K47" s="2"/>
    </row>
    <row r="48" spans="1:15">
      <c r="A48" s="14"/>
      <c r="B48" s="14"/>
      <c r="C48" s="14"/>
      <c r="D48" s="14"/>
      <c r="E48" s="14"/>
      <c r="F48" s="14"/>
      <c r="G48" s="14"/>
      <c r="H48" s="14"/>
      <c r="I48" s="14"/>
      <c r="J48" s="14"/>
      <c r="K48" s="14"/>
    </row>
    <row r="49" spans="1:11">
      <c r="A49" s="14"/>
      <c r="B49" s="14"/>
      <c r="C49" s="14"/>
      <c r="D49" s="14"/>
      <c r="E49" s="14"/>
      <c r="F49" s="14"/>
      <c r="G49" s="14"/>
      <c r="H49" s="14"/>
      <c r="I49" s="14"/>
      <c r="J49" s="14"/>
      <c r="K49" s="14"/>
    </row>
    <row r="50" spans="1:11">
      <c r="A50" s="6"/>
      <c r="B50" s="6"/>
      <c r="C50" s="14"/>
      <c r="D50" s="14"/>
      <c r="E50" s="14"/>
      <c r="F50" s="14"/>
      <c r="G50" s="14"/>
      <c r="H50" s="14"/>
      <c r="I50" s="14"/>
      <c r="J50" s="14"/>
      <c r="K50" s="14"/>
    </row>
    <row r="51" spans="1:11">
      <c r="A51" s="14"/>
      <c r="B51" s="14"/>
      <c r="C51" s="14"/>
      <c r="D51" s="14"/>
      <c r="E51" s="14"/>
      <c r="F51" s="14"/>
      <c r="G51" s="14"/>
      <c r="H51" s="14"/>
      <c r="I51" s="14"/>
      <c r="J51" s="14"/>
      <c r="K51" s="14"/>
    </row>
    <row r="52" spans="1:11">
      <c r="A52" s="14"/>
      <c r="B52" s="14"/>
      <c r="C52" s="6"/>
      <c r="D52" s="6"/>
      <c r="E52" s="14"/>
      <c r="F52" s="14"/>
      <c r="G52" s="65"/>
      <c r="H52" s="14"/>
      <c r="I52" s="14"/>
      <c r="J52" s="14"/>
      <c r="K52" s="14"/>
    </row>
    <row r="53" spans="1:11">
      <c r="A53" s="6"/>
      <c r="B53" s="6"/>
      <c r="C53" s="6"/>
      <c r="D53" s="6"/>
      <c r="E53" s="14"/>
      <c r="F53" s="14"/>
      <c r="G53" s="65"/>
      <c r="H53" s="14"/>
      <c r="I53" s="14"/>
      <c r="J53" s="14"/>
      <c r="K53" s="14"/>
    </row>
    <row r="54" spans="1:11">
      <c r="A54" s="6"/>
      <c r="B54" s="6"/>
      <c r="C54" s="6"/>
      <c r="D54" s="6"/>
      <c r="E54" s="6"/>
      <c r="F54" s="6"/>
      <c r="G54" s="6"/>
      <c r="H54" s="6"/>
      <c r="I54" s="14"/>
      <c r="J54" s="6"/>
      <c r="K54" s="6"/>
    </row>
    <row r="55" spans="1:11">
      <c r="A55" s="6"/>
      <c r="B55" s="6"/>
      <c r="C55" s="6"/>
      <c r="D55" s="6"/>
      <c r="E55" s="6"/>
      <c r="F55" s="6"/>
      <c r="G55" s="6"/>
      <c r="H55" s="6"/>
      <c r="I55" s="14"/>
      <c r="J55" s="6"/>
      <c r="K55" s="6"/>
    </row>
    <row r="56" spans="1:11">
      <c r="A56" s="6"/>
      <c r="B56" s="6"/>
      <c r="C56" s="6"/>
      <c r="D56" s="6"/>
      <c r="E56" s="6"/>
      <c r="F56" s="6"/>
      <c r="G56" s="6"/>
      <c r="H56" s="6"/>
      <c r="I56" s="14"/>
      <c r="J56" s="6"/>
      <c r="K56" s="6"/>
    </row>
  </sheetData>
  <sheetProtection formatCells="0" formatRows="0"/>
  <customSheetViews>
    <customSheetView guid="{7FD99AA4-5903-494A-9F09-AEC84FBFFB84}" fitToPage="1">
      <selection activeCell="O18" sqref="O18"/>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44A2B057-7D30-4594-817B-0DBCD9A92E4A}" fitToPage="1">
      <selection activeCell="O18" sqref="O18"/>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drawing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FF0000"/>
    <pageSetUpPr fitToPage="1"/>
  </sheetPr>
  <dimension ref="A1:O69"/>
  <sheetViews>
    <sheetView workbookViewId="0"/>
  </sheetViews>
  <sheetFormatPr defaultRowHeight="15"/>
  <cols>
    <col min="7" max="7" width="12.5546875" style="544" customWidth="1"/>
    <col min="8" max="8" width="0.77734375" style="544" customWidth="1"/>
    <col min="9" max="9" width="12.5546875" style="554" customWidth="1"/>
  </cols>
  <sheetData>
    <row r="1" spans="1:15" ht="15.75">
      <c r="A1" s="10" t="str">
        <f>+'1'!A1</f>
        <v>SWANSEA BAY UNIVERSITY HEALTH BOARD ANNUAL ACCOUNTS 2023-24</v>
      </c>
      <c r="B1" s="34"/>
      <c r="C1" s="34"/>
      <c r="D1" s="34"/>
      <c r="E1" s="34"/>
      <c r="F1" s="34"/>
      <c r="G1" s="534"/>
      <c r="H1" s="534"/>
      <c r="I1" s="534"/>
      <c r="J1" s="204"/>
      <c r="K1" s="204"/>
      <c r="L1" s="84"/>
      <c r="M1" s="84"/>
      <c r="N1" s="84"/>
      <c r="O1" s="84"/>
    </row>
    <row r="2" spans="1:15">
      <c r="A2" s="3" t="s">
        <v>1555</v>
      </c>
      <c r="B2" s="2"/>
      <c r="C2" s="2"/>
      <c r="D2" s="2"/>
      <c r="E2" s="2"/>
      <c r="F2" s="2"/>
      <c r="G2" s="43"/>
      <c r="H2" s="43"/>
      <c r="I2" s="43"/>
      <c r="L2" s="84"/>
      <c r="M2" s="84"/>
      <c r="N2" s="84"/>
      <c r="O2" s="84"/>
    </row>
    <row r="3" spans="1:15">
      <c r="A3" s="3"/>
      <c r="B3" s="2"/>
      <c r="C3" s="2"/>
      <c r="D3" s="2"/>
      <c r="E3" s="2"/>
      <c r="F3" s="2"/>
      <c r="G3" s="43"/>
      <c r="H3" s="43"/>
      <c r="I3" s="43"/>
      <c r="L3" s="84"/>
      <c r="M3" s="84"/>
      <c r="N3" s="84"/>
      <c r="O3" s="84"/>
    </row>
    <row r="4" spans="1:15">
      <c r="A4" s="68"/>
      <c r="B4" s="42"/>
      <c r="C4" s="42"/>
      <c r="D4" s="42"/>
      <c r="E4" s="2"/>
      <c r="F4" s="2"/>
      <c r="G4" s="1064" t="s">
        <v>1589</v>
      </c>
      <c r="H4" s="66"/>
      <c r="I4" s="1065" t="s">
        <v>1424</v>
      </c>
      <c r="L4" s="84"/>
      <c r="M4" s="84"/>
      <c r="N4" s="84"/>
      <c r="O4" s="84"/>
    </row>
    <row r="5" spans="1:15">
      <c r="A5" s="3" t="s">
        <v>428</v>
      </c>
      <c r="B5" s="42"/>
      <c r="C5" s="42"/>
      <c r="D5" s="42"/>
      <c r="E5" s="2"/>
      <c r="F5" s="36"/>
      <c r="G5" s="95" t="s">
        <v>59</v>
      </c>
      <c r="H5" s="43"/>
      <c r="I5" s="555" t="s">
        <v>59</v>
      </c>
      <c r="L5" s="84"/>
      <c r="M5" s="84"/>
      <c r="N5" s="84"/>
      <c r="O5" s="84"/>
    </row>
    <row r="6" spans="1:15">
      <c r="A6" s="2"/>
      <c r="B6" s="8"/>
      <c r="C6" s="8"/>
      <c r="D6" s="8"/>
      <c r="E6" s="2"/>
      <c r="F6" s="80"/>
      <c r="G6" s="677">
        <v>2024</v>
      </c>
      <c r="H6" s="683"/>
      <c r="I6" s="678">
        <v>2023</v>
      </c>
      <c r="L6" s="84"/>
      <c r="M6" s="84"/>
      <c r="N6" s="84"/>
      <c r="O6" s="84"/>
    </row>
    <row r="7" spans="1:15">
      <c r="A7" s="3" t="s">
        <v>184</v>
      </c>
      <c r="B7" s="8"/>
      <c r="C7" s="8"/>
      <c r="D7" s="8"/>
      <c r="E7" s="2"/>
      <c r="F7" s="80"/>
      <c r="G7" s="49" t="s">
        <v>22</v>
      </c>
      <c r="H7" s="43"/>
      <c r="I7" s="52" t="s">
        <v>22</v>
      </c>
      <c r="L7" s="84"/>
      <c r="M7" s="84"/>
      <c r="N7" s="84"/>
      <c r="O7" s="84"/>
    </row>
    <row r="8" spans="1:15">
      <c r="A8" s="2" t="s">
        <v>328</v>
      </c>
      <c r="B8" s="8"/>
      <c r="C8" s="8"/>
      <c r="D8" s="8"/>
      <c r="E8" s="2"/>
      <c r="F8" s="193"/>
      <c r="G8" s="598">
        <v>1550</v>
      </c>
      <c r="H8" s="622"/>
      <c r="I8" s="43">
        <f>'Data Sheet'!N3752</f>
        <v>1550</v>
      </c>
      <c r="L8" s="84"/>
      <c r="M8" s="84"/>
      <c r="N8" s="84"/>
      <c r="O8" s="84"/>
    </row>
    <row r="9" spans="1:15">
      <c r="A9" s="2" t="s">
        <v>188</v>
      </c>
      <c r="B9" s="8"/>
      <c r="C9" s="8"/>
      <c r="D9" s="8"/>
      <c r="E9" s="2"/>
      <c r="F9" s="193"/>
      <c r="G9" s="598">
        <v>5898</v>
      </c>
      <c r="H9" s="622"/>
      <c r="I9" s="43">
        <f>'Data Sheet'!N3753</f>
        <v>5898</v>
      </c>
      <c r="L9" s="84"/>
      <c r="M9" s="84"/>
      <c r="N9" s="84"/>
      <c r="O9" s="84"/>
    </row>
    <row r="10" spans="1:15">
      <c r="A10" s="2" t="s">
        <v>329</v>
      </c>
      <c r="B10" s="8"/>
      <c r="C10" s="8"/>
      <c r="D10" s="8"/>
      <c r="E10" s="2"/>
      <c r="F10" s="193"/>
      <c r="G10" s="598">
        <v>6749</v>
      </c>
      <c r="H10" s="622"/>
      <c r="I10" s="43">
        <f>'Data Sheet'!N3754</f>
        <v>6749</v>
      </c>
      <c r="L10" s="84"/>
      <c r="M10" s="84"/>
      <c r="N10" s="84"/>
      <c r="O10" s="84"/>
    </row>
    <row r="11" spans="1:15">
      <c r="A11" s="2" t="s">
        <v>330</v>
      </c>
      <c r="B11" s="8"/>
      <c r="C11" s="8"/>
      <c r="D11" s="8"/>
      <c r="E11" s="2"/>
      <c r="F11" s="193"/>
      <c r="G11" s="598">
        <v>-724</v>
      </c>
      <c r="H11" s="622"/>
      <c r="I11" s="43">
        <f>'Data Sheet'!N3755</f>
        <v>-724</v>
      </c>
      <c r="L11" s="84"/>
      <c r="M11" s="84"/>
      <c r="N11" s="84"/>
      <c r="O11" s="84"/>
    </row>
    <row r="12" spans="1:15" ht="15.75" thickBot="1">
      <c r="A12" s="2" t="s">
        <v>184</v>
      </c>
      <c r="B12" s="8"/>
      <c r="C12" s="8"/>
      <c r="D12" s="8"/>
      <c r="E12" s="2"/>
      <c r="F12" s="2"/>
      <c r="G12" s="137">
        <f>SUM(G8:G11)</f>
        <v>13473</v>
      </c>
      <c r="H12" s="43"/>
      <c r="I12" s="136">
        <f>SUM(I8:I11)</f>
        <v>13473</v>
      </c>
      <c r="L12" s="84"/>
      <c r="M12" s="84"/>
      <c r="N12" s="84"/>
      <c r="O12" s="84"/>
    </row>
    <row r="13" spans="1:15">
      <c r="A13" s="2" t="s">
        <v>332</v>
      </c>
      <c r="B13" s="8"/>
      <c r="C13" s="8"/>
      <c r="D13" s="8"/>
      <c r="E13" s="8"/>
      <c r="F13" s="8"/>
      <c r="G13" s="144"/>
      <c r="H13" s="55"/>
      <c r="I13" s="43"/>
      <c r="L13" s="84"/>
      <c r="M13" s="84"/>
      <c r="N13" s="84"/>
      <c r="O13" s="84"/>
    </row>
    <row r="14" spans="1:15">
      <c r="A14" s="2" t="s">
        <v>333</v>
      </c>
      <c r="B14" s="8"/>
      <c r="C14" s="8"/>
      <c r="D14" s="8"/>
      <c r="E14" s="194"/>
      <c r="F14" s="193"/>
      <c r="G14" s="598">
        <v>1430</v>
      </c>
      <c r="H14" s="622"/>
      <c r="I14" s="43">
        <f>'Data Sheet'!N3758</f>
        <v>1430</v>
      </c>
      <c r="L14" s="84"/>
      <c r="M14" s="84"/>
      <c r="N14" s="84"/>
      <c r="O14" s="84"/>
    </row>
    <row r="15" spans="1:15">
      <c r="A15" s="2" t="s">
        <v>334</v>
      </c>
      <c r="B15" s="8"/>
      <c r="C15" s="8"/>
      <c r="D15" s="8"/>
      <c r="E15" s="194"/>
      <c r="F15" s="193"/>
      <c r="G15" s="598">
        <v>12043</v>
      </c>
      <c r="H15" s="622"/>
      <c r="I15" s="43">
        <f>'Data Sheet'!N3759</f>
        <v>12043</v>
      </c>
      <c r="L15" s="84"/>
      <c r="M15" s="84"/>
      <c r="N15" s="84"/>
      <c r="O15" s="84"/>
    </row>
    <row r="16" spans="1:15" ht="15.75" thickBot="1">
      <c r="A16" s="8"/>
      <c r="B16" s="8"/>
      <c r="C16" s="8"/>
      <c r="D16" s="8"/>
      <c r="E16" s="3"/>
      <c r="F16" s="2"/>
      <c r="G16" s="137">
        <f>SUM(G14:G15)</f>
        <v>13473</v>
      </c>
      <c r="H16" s="43"/>
      <c r="I16" s="136">
        <f>SUM(I14:I15)</f>
        <v>13473</v>
      </c>
      <c r="L16" s="84"/>
      <c r="M16" s="84"/>
      <c r="N16" s="84"/>
      <c r="O16" s="84"/>
    </row>
    <row r="17" spans="1:15">
      <c r="A17" s="8"/>
      <c r="B17" s="8"/>
      <c r="C17" s="8"/>
      <c r="D17" s="8"/>
      <c r="E17" s="2"/>
      <c r="F17" s="2"/>
      <c r="G17" s="111"/>
      <c r="H17" s="55"/>
      <c r="I17" s="43"/>
      <c r="L17" s="84"/>
      <c r="M17" s="84"/>
      <c r="N17" s="84"/>
      <c r="O17" s="84"/>
    </row>
    <row r="18" spans="1:15">
      <c r="A18" s="3" t="s">
        <v>331</v>
      </c>
      <c r="B18" s="8"/>
      <c r="C18" s="8"/>
      <c r="D18" s="8"/>
      <c r="E18" s="2"/>
      <c r="F18" s="80"/>
      <c r="G18" s="49"/>
      <c r="H18" s="43"/>
      <c r="I18" s="49"/>
      <c r="L18" s="84"/>
      <c r="M18" s="84"/>
      <c r="N18" s="84"/>
      <c r="O18" s="84"/>
    </row>
    <row r="19" spans="1:15">
      <c r="A19" s="2" t="s">
        <v>328</v>
      </c>
      <c r="B19" s="8"/>
      <c r="C19" s="8"/>
      <c r="D19" s="8"/>
      <c r="E19" s="2"/>
      <c r="F19" s="193"/>
      <c r="G19" s="598">
        <v>1430</v>
      </c>
      <c r="H19" s="622"/>
      <c r="I19" s="43">
        <f>'Data Sheet'!N3762</f>
        <v>1430</v>
      </c>
      <c r="L19" s="84"/>
      <c r="M19" s="84"/>
      <c r="N19" s="84"/>
      <c r="O19" s="84"/>
    </row>
    <row r="20" spans="1:15">
      <c r="A20" s="2" t="s">
        <v>188</v>
      </c>
      <c r="B20" s="8"/>
      <c r="C20" s="8"/>
      <c r="D20" s="8"/>
      <c r="E20" s="2"/>
      <c r="F20" s="193"/>
      <c r="G20" s="598">
        <v>5551</v>
      </c>
      <c r="H20" s="622"/>
      <c r="I20" s="43">
        <f>'Data Sheet'!N3763</f>
        <v>5551</v>
      </c>
      <c r="L20" s="84"/>
      <c r="M20" s="84"/>
      <c r="N20" s="84"/>
      <c r="O20" s="84"/>
    </row>
    <row r="21" spans="1:15">
      <c r="A21" s="2" t="s">
        <v>329</v>
      </c>
      <c r="B21" s="8"/>
      <c r="C21" s="8"/>
      <c r="D21" s="8"/>
      <c r="E21" s="2"/>
      <c r="F21" s="193"/>
      <c r="G21" s="598">
        <v>6492</v>
      </c>
      <c r="H21" s="622"/>
      <c r="I21" s="43">
        <f>'Data Sheet'!N3764</f>
        <v>6492</v>
      </c>
      <c r="L21" s="84"/>
      <c r="M21" s="84"/>
      <c r="N21" s="84"/>
      <c r="O21" s="84"/>
    </row>
    <row r="22" spans="1:15" ht="15.75" thickBot="1">
      <c r="A22" s="2" t="s">
        <v>331</v>
      </c>
      <c r="B22" s="8"/>
      <c r="C22" s="8"/>
      <c r="D22" s="8"/>
      <c r="E22" s="2"/>
      <c r="F22" s="2"/>
      <c r="G22" s="137">
        <f>SUM(G19:G21)</f>
        <v>13473</v>
      </c>
      <c r="H22" s="43"/>
      <c r="I22" s="136">
        <f>SUM(I19:I21)</f>
        <v>13473</v>
      </c>
      <c r="L22" s="84"/>
      <c r="M22" s="84"/>
      <c r="N22" s="84"/>
      <c r="O22" s="84"/>
    </row>
    <row r="23" spans="1:15">
      <c r="A23" s="2" t="s">
        <v>332</v>
      </c>
      <c r="B23" s="8"/>
      <c r="C23" s="8"/>
      <c r="D23" s="8"/>
      <c r="E23" s="2"/>
      <c r="F23" s="8"/>
      <c r="G23" s="144"/>
      <c r="H23" s="55"/>
      <c r="I23" s="43"/>
      <c r="L23" s="84"/>
      <c r="M23" s="84"/>
      <c r="N23" s="84"/>
      <c r="O23" s="84"/>
    </row>
    <row r="24" spans="1:15">
      <c r="A24" s="2" t="s">
        <v>333</v>
      </c>
      <c r="B24" s="8"/>
      <c r="C24" s="8"/>
      <c r="D24" s="8"/>
      <c r="E24" s="2"/>
      <c r="F24" s="193"/>
      <c r="G24" s="598">
        <v>1430</v>
      </c>
      <c r="H24" s="622"/>
      <c r="I24" s="43">
        <f>'Data Sheet'!N3767</f>
        <v>1430</v>
      </c>
      <c r="L24" s="84"/>
      <c r="M24" s="84"/>
      <c r="N24" s="84"/>
      <c r="O24" s="84"/>
    </row>
    <row r="25" spans="1:15">
      <c r="A25" s="2" t="s">
        <v>334</v>
      </c>
      <c r="B25" s="8"/>
      <c r="C25" s="8"/>
      <c r="D25" s="8"/>
      <c r="E25" s="2"/>
      <c r="F25" s="193"/>
      <c r="G25" s="598">
        <v>12043</v>
      </c>
      <c r="H25" s="622"/>
      <c r="I25" s="43">
        <f>'Data Sheet'!N3768</f>
        <v>12043</v>
      </c>
      <c r="L25" s="84"/>
      <c r="M25" s="84"/>
      <c r="N25" s="84"/>
      <c r="O25" s="84"/>
    </row>
    <row r="26" spans="1:15" ht="15.75" thickBot="1">
      <c r="A26" s="8"/>
      <c r="B26" s="8"/>
      <c r="C26" s="8"/>
      <c r="D26" s="8"/>
      <c r="E26" s="2"/>
      <c r="F26" s="2"/>
      <c r="G26" s="137">
        <f>SUM(G24:G25)</f>
        <v>13473</v>
      </c>
      <c r="H26" s="43"/>
      <c r="I26" s="136">
        <f>SUM(I24:I25)</f>
        <v>13473</v>
      </c>
      <c r="L26" s="84"/>
      <c r="M26" s="84"/>
      <c r="N26" s="84"/>
      <c r="O26" s="84"/>
    </row>
    <row r="27" spans="1:15">
      <c r="A27" s="8"/>
      <c r="B27" s="8"/>
      <c r="C27" s="8"/>
      <c r="D27" s="8"/>
      <c r="E27" s="2"/>
      <c r="F27" s="2"/>
      <c r="G27" s="111"/>
      <c r="H27" s="43"/>
      <c r="I27" s="43"/>
      <c r="L27" s="84"/>
      <c r="M27" s="84"/>
      <c r="N27" s="84"/>
      <c r="O27" s="84"/>
    </row>
    <row r="28" spans="1:15">
      <c r="A28" s="3" t="s">
        <v>1550</v>
      </c>
      <c r="B28" s="2"/>
      <c r="C28" s="2"/>
      <c r="D28" s="2"/>
      <c r="E28" s="2"/>
      <c r="F28" s="2"/>
      <c r="G28" s="1064" t="s">
        <v>1589</v>
      </c>
      <c r="H28" s="66"/>
      <c r="I28" s="1065" t="s">
        <v>1424</v>
      </c>
      <c r="L28" s="84"/>
      <c r="M28" s="84"/>
      <c r="N28" s="84"/>
      <c r="O28" s="84"/>
    </row>
    <row r="29" spans="1:15">
      <c r="B29" s="42"/>
      <c r="C29" s="42"/>
      <c r="D29" s="42"/>
      <c r="E29" s="1260"/>
      <c r="F29" s="1260"/>
      <c r="G29" s="1260"/>
      <c r="H29" s="1261"/>
      <c r="I29" s="1261"/>
      <c r="L29" s="84"/>
      <c r="M29" s="84"/>
      <c r="N29" s="84"/>
      <c r="O29" s="84"/>
    </row>
    <row r="30" spans="1:15">
      <c r="B30" s="42"/>
      <c r="C30" s="42"/>
      <c r="D30" s="42"/>
      <c r="E30" s="2"/>
      <c r="F30" s="36"/>
      <c r="G30" s="95" t="s">
        <v>59</v>
      </c>
      <c r="H30" s="43"/>
      <c r="I30" s="555" t="s">
        <v>59</v>
      </c>
      <c r="L30" s="84"/>
      <c r="M30" s="84"/>
      <c r="N30" s="84"/>
      <c r="O30" s="84"/>
    </row>
    <row r="31" spans="1:15">
      <c r="A31" s="2"/>
      <c r="B31" s="8"/>
      <c r="C31" s="8"/>
      <c r="D31" s="8"/>
      <c r="E31" s="2"/>
      <c r="F31" s="80"/>
      <c r="G31" s="677">
        <v>2024</v>
      </c>
      <c r="H31" s="683"/>
      <c r="I31" s="678">
        <v>2023</v>
      </c>
      <c r="L31" s="84"/>
      <c r="M31" s="84"/>
      <c r="N31" s="84"/>
      <c r="O31" s="84"/>
    </row>
    <row r="32" spans="1:15">
      <c r="A32" s="3" t="s">
        <v>184</v>
      </c>
      <c r="B32" s="8"/>
      <c r="C32" s="8"/>
      <c r="D32" s="8"/>
      <c r="E32" s="2"/>
      <c r="F32" s="80"/>
      <c r="G32" s="49" t="s">
        <v>22</v>
      </c>
      <c r="H32" s="43"/>
      <c r="I32" s="52" t="s">
        <v>22</v>
      </c>
      <c r="L32" s="84"/>
      <c r="M32" s="84"/>
      <c r="N32" s="84"/>
      <c r="O32" s="84"/>
    </row>
    <row r="33" spans="1:15">
      <c r="A33" s="2" t="s">
        <v>328</v>
      </c>
      <c r="B33" s="8"/>
      <c r="C33" s="8"/>
      <c r="D33" s="8"/>
      <c r="E33" s="2"/>
      <c r="F33" s="193"/>
      <c r="G33" s="598">
        <v>911</v>
      </c>
      <c r="H33" s="622"/>
      <c r="I33" s="43">
        <f>'Data Sheet'!N3772</f>
        <v>911</v>
      </c>
      <c r="L33" s="84"/>
      <c r="M33" s="84"/>
      <c r="N33" s="84"/>
      <c r="O33" s="84"/>
    </row>
    <row r="34" spans="1:15">
      <c r="A34" s="2" t="s">
        <v>188</v>
      </c>
      <c r="B34" s="8"/>
      <c r="C34" s="8"/>
      <c r="D34" s="8"/>
      <c r="E34" s="2"/>
      <c r="F34" s="193"/>
      <c r="G34" s="598">
        <v>1299</v>
      </c>
      <c r="H34" s="622"/>
      <c r="I34" s="43">
        <f>'Data Sheet'!N3773</f>
        <v>1299</v>
      </c>
      <c r="L34" s="84"/>
      <c r="M34" s="84"/>
      <c r="N34" s="84"/>
      <c r="O34" s="84"/>
    </row>
    <row r="35" spans="1:15">
      <c r="A35" s="2" t="s">
        <v>329</v>
      </c>
      <c r="B35" s="8"/>
      <c r="C35" s="8"/>
      <c r="D35" s="8"/>
      <c r="E35" s="2"/>
      <c r="F35" s="193"/>
      <c r="G35" s="598">
        <v>0</v>
      </c>
      <c r="H35" s="622"/>
      <c r="I35" s="43">
        <f>'Data Sheet'!N3774</f>
        <v>0</v>
      </c>
      <c r="L35" s="84"/>
      <c r="M35" s="84"/>
      <c r="N35" s="84"/>
      <c r="O35" s="84"/>
    </row>
    <row r="36" spans="1:15">
      <c r="A36" s="2" t="s">
        <v>330</v>
      </c>
      <c r="B36" s="8"/>
      <c r="C36" s="8"/>
      <c r="D36" s="8"/>
      <c r="E36" s="2"/>
      <c r="F36" s="193"/>
      <c r="G36" s="598">
        <v>-28</v>
      </c>
      <c r="H36" s="622"/>
      <c r="I36" s="43">
        <f>'Data Sheet'!N3775</f>
        <v>-28</v>
      </c>
      <c r="L36" s="84"/>
      <c r="M36" s="84"/>
      <c r="N36" s="84"/>
      <c r="O36" s="84"/>
    </row>
    <row r="37" spans="1:15" ht="15.75" thickBot="1">
      <c r="A37" s="2" t="s">
        <v>184</v>
      </c>
      <c r="B37" s="8"/>
      <c r="C37" s="8"/>
      <c r="D37" s="8"/>
      <c r="E37" s="2"/>
      <c r="F37" s="2"/>
      <c r="G37" s="137">
        <f>SUM(G33:G36)</f>
        <v>2182</v>
      </c>
      <c r="H37" s="43"/>
      <c r="I37" s="136">
        <f>SUM(I33:I36)</f>
        <v>2182</v>
      </c>
      <c r="L37" s="84"/>
      <c r="M37" s="84"/>
      <c r="N37" s="84"/>
      <c r="O37" s="84"/>
    </row>
    <row r="38" spans="1:15">
      <c r="A38" s="2"/>
      <c r="B38" s="8"/>
      <c r="C38" s="8"/>
      <c r="D38" s="8"/>
      <c r="E38" s="8"/>
      <c r="F38" s="8"/>
      <c r="G38" s="144"/>
      <c r="H38" s="55"/>
      <c r="I38" s="43"/>
      <c r="L38" s="84"/>
      <c r="M38" s="84"/>
      <c r="N38" s="84"/>
      <c r="O38" s="84"/>
    </row>
    <row r="39" spans="1:15">
      <c r="A39" s="2" t="s">
        <v>332</v>
      </c>
      <c r="B39" s="8"/>
      <c r="C39" s="8"/>
      <c r="D39" s="8"/>
      <c r="E39" s="8"/>
      <c r="F39" s="8"/>
      <c r="G39" s="144"/>
      <c r="H39" s="55"/>
      <c r="I39" s="43"/>
      <c r="L39" s="84"/>
      <c r="M39" s="84"/>
      <c r="N39" s="84"/>
      <c r="O39" s="84"/>
    </row>
    <row r="40" spans="1:15">
      <c r="A40" s="2" t="s">
        <v>333</v>
      </c>
      <c r="B40" s="8"/>
      <c r="C40" s="8"/>
      <c r="D40" s="8"/>
      <c r="E40" s="194"/>
      <c r="F40" s="193"/>
      <c r="G40" s="598">
        <v>894</v>
      </c>
      <c r="H40" s="622">
        <v>0</v>
      </c>
      <c r="I40" s="43">
        <f>'Data Sheet'!N3778</f>
        <v>894</v>
      </c>
      <c r="L40" s="84"/>
      <c r="M40" s="84"/>
      <c r="N40" s="84"/>
      <c r="O40" s="84"/>
    </row>
    <row r="41" spans="1:15">
      <c r="A41" s="2" t="s">
        <v>334</v>
      </c>
      <c r="B41" s="8"/>
      <c r="C41" s="8"/>
      <c r="D41" s="8"/>
      <c r="E41" s="194"/>
      <c r="F41" s="193"/>
      <c r="G41" s="598">
        <v>1288</v>
      </c>
      <c r="H41" s="622"/>
      <c r="I41" s="43">
        <f>'Data Sheet'!N3779</f>
        <v>1288</v>
      </c>
      <c r="L41" s="84"/>
      <c r="M41" s="84"/>
      <c r="N41" s="84"/>
      <c r="O41" s="84"/>
    </row>
    <row r="42" spans="1:15" ht="15.75" thickBot="1">
      <c r="A42" s="8"/>
      <c r="B42" s="8"/>
      <c r="C42" s="8"/>
      <c r="D42" s="8"/>
      <c r="E42" s="3"/>
      <c r="F42" s="2"/>
      <c r="G42" s="137">
        <f>SUM(G40:G41)</f>
        <v>2182</v>
      </c>
      <c r="H42" s="43"/>
      <c r="I42" s="136">
        <f>SUM(I40:I41)</f>
        <v>2182</v>
      </c>
      <c r="L42" s="84"/>
      <c r="M42" s="84"/>
      <c r="N42" s="84"/>
      <c r="O42" s="84"/>
    </row>
    <row r="43" spans="1:15">
      <c r="A43" s="8"/>
      <c r="B43" s="8"/>
      <c r="C43" s="8"/>
      <c r="D43" s="8"/>
      <c r="E43" s="2"/>
      <c r="F43" s="2"/>
      <c r="G43" s="111"/>
      <c r="H43" s="55"/>
      <c r="I43" s="43"/>
      <c r="L43" s="84"/>
      <c r="M43" s="84"/>
      <c r="N43" s="84"/>
      <c r="O43" s="84"/>
    </row>
    <row r="44" spans="1:15">
      <c r="A44" s="3" t="s">
        <v>331</v>
      </c>
      <c r="B44" s="8"/>
      <c r="C44" s="8"/>
      <c r="D44" s="8"/>
      <c r="E44" s="2"/>
      <c r="F44" s="8"/>
      <c r="G44" s="144"/>
      <c r="H44" s="55"/>
      <c r="I44" s="43"/>
      <c r="L44" s="84"/>
      <c r="M44" s="84"/>
      <c r="N44" s="84"/>
      <c r="O44" s="84"/>
    </row>
    <row r="45" spans="1:15">
      <c r="A45" s="2" t="s">
        <v>328</v>
      </c>
      <c r="B45" s="8"/>
      <c r="C45" s="8"/>
      <c r="D45" s="8"/>
      <c r="E45" s="2"/>
      <c r="F45" s="193"/>
      <c r="G45" s="598">
        <v>894</v>
      </c>
      <c r="H45" s="622"/>
      <c r="I45" s="43">
        <f>'Data Sheet'!N3782</f>
        <v>894</v>
      </c>
      <c r="L45" s="84"/>
      <c r="M45" s="84"/>
      <c r="N45" s="84"/>
      <c r="O45" s="84"/>
    </row>
    <row r="46" spans="1:15">
      <c r="A46" s="2" t="s">
        <v>188</v>
      </c>
      <c r="B46" s="8"/>
      <c r="C46" s="8"/>
      <c r="D46" s="8"/>
      <c r="E46" s="2"/>
      <c r="F46" s="193"/>
      <c r="G46" s="598">
        <v>1288</v>
      </c>
      <c r="H46" s="622"/>
      <c r="I46" s="43">
        <f>'Data Sheet'!N3783</f>
        <v>1288</v>
      </c>
      <c r="L46" s="84"/>
      <c r="M46" s="84"/>
      <c r="N46" s="84"/>
      <c r="O46" s="84"/>
    </row>
    <row r="47" spans="1:15">
      <c r="A47" s="2" t="s">
        <v>329</v>
      </c>
      <c r="B47" s="8"/>
      <c r="C47" s="8"/>
      <c r="D47" s="8"/>
      <c r="E47" s="2"/>
      <c r="F47" s="193"/>
      <c r="G47" s="598">
        <v>0</v>
      </c>
      <c r="H47" s="622"/>
      <c r="I47" s="43">
        <f>'Data Sheet'!N3784</f>
        <v>0</v>
      </c>
      <c r="L47" s="84"/>
      <c r="M47" s="84"/>
      <c r="N47" s="84"/>
      <c r="O47" s="84"/>
    </row>
    <row r="48" spans="1:15" ht="15.75" thickBot="1">
      <c r="A48" s="2" t="s">
        <v>331</v>
      </c>
      <c r="B48" s="8"/>
      <c r="C48" s="8"/>
      <c r="D48" s="8"/>
      <c r="E48" s="2"/>
      <c r="F48" s="2"/>
      <c r="G48" s="137">
        <f>SUM(G45:G47)</f>
        <v>2182</v>
      </c>
      <c r="H48" s="43"/>
      <c r="I48" s="136">
        <f>SUM(I45:I47)</f>
        <v>2182</v>
      </c>
      <c r="L48" s="84"/>
      <c r="M48" s="84"/>
      <c r="N48" s="84"/>
      <c r="O48" s="84"/>
    </row>
    <row r="49" spans="1:15">
      <c r="A49" s="2"/>
      <c r="B49" s="8"/>
      <c r="C49" s="8"/>
      <c r="D49" s="8"/>
      <c r="E49" s="2"/>
      <c r="F49" s="8"/>
      <c r="G49" s="144"/>
      <c r="H49" s="55"/>
      <c r="I49" s="43"/>
      <c r="L49" s="84"/>
      <c r="M49" s="84"/>
      <c r="N49" s="84"/>
      <c r="O49" s="84"/>
    </row>
    <row r="50" spans="1:15">
      <c r="A50" s="2" t="s">
        <v>332</v>
      </c>
      <c r="B50" s="8"/>
      <c r="C50" s="8"/>
      <c r="D50" s="8"/>
      <c r="E50" s="2"/>
      <c r="F50" s="8"/>
      <c r="G50" s="144"/>
      <c r="H50" s="55"/>
      <c r="I50" s="43"/>
      <c r="L50" s="84"/>
      <c r="M50" s="84"/>
      <c r="N50" s="84"/>
      <c r="O50" s="84"/>
    </row>
    <row r="51" spans="1:15">
      <c r="A51" s="2" t="s">
        <v>333</v>
      </c>
      <c r="B51" s="8"/>
      <c r="C51" s="8"/>
      <c r="D51" s="8"/>
      <c r="E51" s="2"/>
      <c r="F51" s="193"/>
      <c r="G51" s="598">
        <v>894</v>
      </c>
      <c r="H51" s="622"/>
      <c r="I51" s="43">
        <f>'Data Sheet'!N3787</f>
        <v>894</v>
      </c>
      <c r="L51" s="84"/>
      <c r="M51" s="84"/>
      <c r="N51" s="84"/>
      <c r="O51" s="84"/>
    </row>
    <row r="52" spans="1:15">
      <c r="A52" s="2" t="s">
        <v>334</v>
      </c>
      <c r="B52" s="8"/>
      <c r="C52" s="8"/>
      <c r="D52" s="8"/>
      <c r="E52" s="2"/>
      <c r="F52" s="193"/>
      <c r="G52" s="598">
        <v>1288</v>
      </c>
      <c r="H52" s="622"/>
      <c r="I52" s="43">
        <f>'Data Sheet'!N3788</f>
        <v>1288</v>
      </c>
      <c r="L52" s="84"/>
      <c r="M52" s="84"/>
      <c r="N52" s="84"/>
      <c r="O52" s="84"/>
    </row>
    <row r="53" spans="1:15" ht="15.75" thickBot="1">
      <c r="A53" s="8"/>
      <c r="B53" s="8"/>
      <c r="C53" s="8"/>
      <c r="D53" s="8"/>
      <c r="E53" s="2"/>
      <c r="F53" s="2"/>
      <c r="G53" s="137">
        <f>SUM(G51:G52)</f>
        <v>2182</v>
      </c>
      <c r="H53" s="43"/>
      <c r="I53" s="136">
        <f>SUM(I51:I52)</f>
        <v>2182</v>
      </c>
      <c r="L53" s="84"/>
      <c r="M53" s="84"/>
      <c r="N53" s="84"/>
      <c r="O53" s="84"/>
    </row>
    <row r="54" spans="1:15">
      <c r="A54" s="6"/>
      <c r="B54" s="6"/>
      <c r="C54" s="6"/>
      <c r="D54" s="6"/>
      <c r="E54" s="14"/>
      <c r="F54" s="14"/>
      <c r="G54" s="143"/>
      <c r="H54" s="87"/>
      <c r="I54" s="143"/>
    </row>
    <row r="55" spans="1:15">
      <c r="A55" s="14"/>
      <c r="B55" s="14"/>
      <c r="C55" s="14"/>
      <c r="D55" s="14"/>
      <c r="E55" s="14"/>
      <c r="F55" s="14"/>
      <c r="G55" s="87"/>
      <c r="H55" s="87"/>
      <c r="I55" s="87"/>
    </row>
    <row r="56" spans="1:15">
      <c r="A56" s="14"/>
      <c r="B56" s="14"/>
      <c r="C56" s="14"/>
      <c r="D56" s="14"/>
      <c r="E56" s="14"/>
      <c r="F56" s="14"/>
      <c r="G56" s="87"/>
      <c r="H56" s="87"/>
      <c r="I56" s="87"/>
    </row>
    <row r="57" spans="1:15">
      <c r="A57" s="14"/>
      <c r="B57" s="14"/>
      <c r="C57" s="14"/>
      <c r="D57" s="14"/>
      <c r="E57" s="14"/>
      <c r="F57" s="14"/>
      <c r="G57" s="87"/>
      <c r="H57" s="87"/>
      <c r="I57" s="87"/>
    </row>
    <row r="58" spans="1:15">
      <c r="A58" s="14"/>
      <c r="B58" s="14"/>
      <c r="C58" s="14"/>
      <c r="D58" s="14"/>
      <c r="E58" s="14"/>
      <c r="F58" s="14"/>
      <c r="G58" s="87"/>
      <c r="H58" s="87"/>
      <c r="I58" s="87"/>
    </row>
    <row r="59" spans="1:15">
      <c r="A59" s="14"/>
      <c r="B59" s="14"/>
      <c r="C59" s="14"/>
      <c r="D59" s="14"/>
      <c r="E59" s="14"/>
      <c r="F59" s="14"/>
      <c r="G59" s="87"/>
      <c r="H59" s="87"/>
      <c r="I59" s="87"/>
    </row>
    <row r="60" spans="1:15">
      <c r="A60" s="14"/>
      <c r="B60" s="14"/>
      <c r="C60" s="14"/>
      <c r="D60" s="14"/>
      <c r="E60" s="14"/>
      <c r="F60" s="14"/>
      <c r="G60" s="87"/>
      <c r="H60" s="87"/>
      <c r="I60" s="87"/>
    </row>
    <row r="61" spans="1:15">
      <c r="A61" s="14"/>
      <c r="B61" s="14"/>
      <c r="C61" s="14"/>
      <c r="D61" s="14"/>
      <c r="E61" s="14"/>
      <c r="F61" s="14"/>
      <c r="G61" s="87"/>
      <c r="H61" s="87"/>
      <c r="I61" s="87"/>
    </row>
    <row r="62" spans="1:15">
      <c r="A62" s="14"/>
      <c r="B62" s="14"/>
      <c r="C62" s="14"/>
      <c r="D62" s="14"/>
      <c r="E62" s="14"/>
      <c r="F62" s="14"/>
      <c r="G62" s="87"/>
      <c r="H62" s="87"/>
      <c r="I62" s="87"/>
    </row>
    <row r="63" spans="1:15">
      <c r="A63" s="14"/>
      <c r="B63" s="14"/>
      <c r="C63" s="14"/>
      <c r="D63" s="14"/>
      <c r="E63" s="14"/>
      <c r="F63" s="14"/>
      <c r="G63" s="87"/>
      <c r="H63" s="87"/>
      <c r="I63" s="87"/>
    </row>
    <row r="64" spans="1:15">
      <c r="A64" s="14"/>
      <c r="B64" s="14"/>
      <c r="C64" s="14"/>
      <c r="D64" s="14"/>
      <c r="E64" s="14"/>
      <c r="F64" s="14"/>
      <c r="G64" s="87"/>
      <c r="H64" s="87"/>
      <c r="I64" s="87"/>
    </row>
    <row r="65" spans="1:9">
      <c r="A65" s="14"/>
      <c r="B65" s="14"/>
      <c r="C65" s="14"/>
      <c r="D65" s="14"/>
      <c r="E65" s="14"/>
      <c r="F65" s="14"/>
      <c r="G65" s="87"/>
      <c r="H65" s="87"/>
      <c r="I65" s="87"/>
    </row>
    <row r="66" spans="1:9">
      <c r="A66" s="14"/>
      <c r="B66" s="14"/>
      <c r="C66" s="14"/>
      <c r="D66" s="14"/>
      <c r="E66" s="14"/>
      <c r="F66" s="14"/>
      <c r="G66" s="87"/>
      <c r="H66" s="87"/>
      <c r="I66" s="87"/>
    </row>
    <row r="67" spans="1:9">
      <c r="A67" s="14"/>
      <c r="B67" s="14"/>
      <c r="C67" s="14"/>
      <c r="D67" s="14"/>
      <c r="E67" s="14"/>
      <c r="F67" s="14"/>
      <c r="G67" s="87"/>
      <c r="H67" s="87"/>
      <c r="I67" s="87"/>
    </row>
    <row r="68" spans="1:9">
      <c r="A68" s="14"/>
      <c r="B68" s="14"/>
      <c r="C68" s="14"/>
      <c r="D68" s="14"/>
      <c r="E68" s="14"/>
      <c r="F68" s="14"/>
      <c r="G68" s="87"/>
      <c r="H68" s="87"/>
      <c r="I68" s="87"/>
    </row>
    <row r="69" spans="1:9">
      <c r="A69" s="14"/>
      <c r="B69" s="14"/>
      <c r="C69" s="14"/>
      <c r="D69" s="14"/>
      <c r="E69" s="14"/>
      <c r="F69" s="14"/>
      <c r="G69" s="87"/>
      <c r="H69" s="87"/>
      <c r="I69" s="87"/>
    </row>
  </sheetData>
  <sheetProtection formatCells="0" formatRows="0"/>
  <customSheetViews>
    <customSheetView guid="{7FD99AA4-5903-494A-9F09-AEC84FBFFB84}" fitToPage="1">
      <selection activeCell="A35" sqref="A35"/>
      <pageMargins left="0.70866141732283472" right="0.70866141732283472" top="0.74803149606299213" bottom="0.74803149606299213" header="0.31496062992125984" footer="0.31496062992125984"/>
      <pageSetup paperSize="9" scale="83" orientation="portrait" horizontalDpi="300" r:id="rId1"/>
      <headerFooter>
        <oddFooter>&amp;C&amp;A</oddFooter>
      </headerFooter>
    </customSheetView>
    <customSheetView guid="{44A2B057-7D30-4594-817B-0DBCD9A92E4A}" fitToPage="1">
      <selection activeCell="A35" sqref="A35"/>
      <pageMargins left="0.70866141732283472" right="0.70866141732283472" top="0.74803149606299213" bottom="0.74803149606299213" header="0.31496062992125984" footer="0.31496062992125984"/>
      <pageSetup paperSize="9" scale="83" orientation="portrait" horizontalDpi="300" r:id="rId2"/>
      <headerFooter>
        <oddFooter>&amp;C&amp;A</oddFooter>
      </headerFooter>
    </customSheetView>
  </customSheetViews>
  <mergeCells count="1">
    <mergeCell ref="E29:I29"/>
  </mergeCells>
  <pageMargins left="0.70866141732283472" right="0.70866141732283472" top="0.74803149606299213" bottom="0.74803149606299213" header="0.31496062992125984" footer="0.31496062992125984"/>
  <pageSetup paperSize="9" scale="75" orientation="portrait" r:id="rId3"/>
  <headerFooter>
    <oddFooter>&amp;C&amp;A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workbookViewId="0">
      <selection activeCell="G30" sqref="G30"/>
    </sheetView>
  </sheetViews>
  <sheetFormatPr defaultRowHeight="15"/>
  <cols>
    <col min="4" max="4" width="4.21875" customWidth="1"/>
    <col min="5" max="5" width="8.6640625" customWidth="1"/>
    <col min="6" max="6" width="0.88671875" customWidth="1"/>
    <col min="7" max="7" width="12.109375" customWidth="1"/>
    <col min="8" max="8" width="1.6640625" customWidth="1"/>
    <col min="9" max="9" width="12.109375" customWidth="1"/>
    <col min="10" max="10" width="1.44140625" customWidth="1"/>
    <col min="11" max="11" width="12.109375" customWidth="1"/>
    <col min="12" max="12" width="1.21875" customWidth="1"/>
    <col min="13" max="13" width="12.109375" customWidth="1"/>
  </cols>
  <sheetData>
    <row r="1" spans="1:13">
      <c r="A1" s="75" t="str">
        <f>+'1'!A1</f>
        <v>SWANSEA BAY UNIVERSITY HEALTH BOARD ANNUAL ACCOUNTS 2023-24</v>
      </c>
    </row>
    <row r="2" spans="1:13" ht="15.75">
      <c r="A2" s="917"/>
      <c r="B2" s="34"/>
      <c r="C2" s="34"/>
      <c r="D2" s="34"/>
      <c r="E2" s="34"/>
      <c r="F2" s="48"/>
      <c r="G2" s="201"/>
      <c r="H2" s="124"/>
      <c r="I2" s="124"/>
      <c r="J2" s="124"/>
      <c r="K2" s="1081"/>
      <c r="L2" s="204"/>
      <c r="M2" s="204"/>
    </row>
    <row r="3" spans="1:13" ht="15.75">
      <c r="A3" s="1082"/>
      <c r="B3" s="17"/>
      <c r="C3" s="17"/>
      <c r="D3" s="17"/>
      <c r="E3" s="17"/>
      <c r="F3" s="15"/>
      <c r="G3" s="87"/>
      <c r="H3" s="43"/>
      <c r="I3" s="43"/>
      <c r="J3" s="43"/>
      <c r="K3" s="1080"/>
    </row>
    <row r="4" spans="1:13">
      <c r="A4" s="3" t="s">
        <v>1664</v>
      </c>
      <c r="B4" s="2"/>
      <c r="C4" s="2"/>
      <c r="D4" s="2"/>
      <c r="E4" s="2"/>
      <c r="F4" s="2"/>
      <c r="G4" s="2"/>
      <c r="H4" s="2"/>
      <c r="I4" s="2"/>
      <c r="J4" s="2"/>
      <c r="K4" s="2"/>
      <c r="L4" s="231"/>
      <c r="M4" s="231"/>
    </row>
    <row r="5" spans="1:13">
      <c r="A5" s="3" t="s">
        <v>1560</v>
      </c>
      <c r="B5" s="2"/>
      <c r="C5" s="2"/>
      <c r="D5" s="2"/>
      <c r="E5" s="2"/>
      <c r="F5" s="2"/>
      <c r="G5" s="2"/>
      <c r="H5" s="2"/>
      <c r="I5" s="2"/>
      <c r="J5" s="2"/>
      <c r="K5" s="2"/>
      <c r="L5" s="231"/>
      <c r="M5" s="231"/>
    </row>
    <row r="6" spans="1:13">
      <c r="A6" s="3" t="s">
        <v>1662</v>
      </c>
      <c r="B6" s="2"/>
      <c r="C6" s="2"/>
      <c r="D6" s="2"/>
      <c r="E6" s="2"/>
      <c r="F6" s="2"/>
      <c r="G6" s="2"/>
      <c r="H6" s="2"/>
      <c r="I6" s="3"/>
      <c r="J6" s="2"/>
      <c r="K6" s="2"/>
      <c r="L6" s="231"/>
      <c r="M6" s="231"/>
    </row>
    <row r="7" spans="1:13">
      <c r="A7" s="3" t="s">
        <v>1589</v>
      </c>
      <c r="B7" s="2"/>
      <c r="C7" s="2"/>
      <c r="D7" s="2"/>
      <c r="E7" s="5"/>
      <c r="F7" s="5"/>
      <c r="G7" s="5"/>
      <c r="H7" s="2"/>
      <c r="I7" s="1083"/>
      <c r="J7" s="24"/>
      <c r="K7" s="1065"/>
      <c r="L7" s="231"/>
      <c r="M7" s="231"/>
    </row>
    <row r="8" spans="1:13">
      <c r="A8" s="3"/>
      <c r="B8" s="2"/>
      <c r="C8" s="2"/>
      <c r="D8" s="2"/>
      <c r="E8" s="5"/>
      <c r="F8" s="5"/>
      <c r="G8" s="1096" t="s">
        <v>700</v>
      </c>
      <c r="H8" s="406"/>
      <c r="I8" s="1096" t="s">
        <v>702</v>
      </c>
      <c r="J8" s="1097"/>
      <c r="K8" s="1098" t="s">
        <v>703</v>
      </c>
      <c r="L8" s="762"/>
      <c r="M8" s="1098" t="s">
        <v>172</v>
      </c>
    </row>
    <row r="9" spans="1:13">
      <c r="A9" s="3"/>
      <c r="B9" s="2"/>
      <c r="C9" s="2"/>
      <c r="D9" s="2"/>
      <c r="E9" s="2"/>
      <c r="F9" s="36"/>
      <c r="G9" s="1099" t="s">
        <v>59</v>
      </c>
      <c r="H9" s="406"/>
      <c r="I9" s="1099" t="s">
        <v>59</v>
      </c>
      <c r="J9" s="406"/>
      <c r="K9" s="1099" t="s">
        <v>59</v>
      </c>
      <c r="L9" s="762"/>
      <c r="M9" s="1099" t="s">
        <v>59</v>
      </c>
    </row>
    <row r="10" spans="1:13">
      <c r="A10" s="2"/>
      <c r="B10" s="8"/>
      <c r="C10" s="1084"/>
      <c r="D10" s="8"/>
      <c r="E10" s="2"/>
      <c r="F10" s="36"/>
      <c r="G10" s="1100">
        <v>2024</v>
      </c>
      <c r="H10" s="406"/>
      <c r="I10" s="1100">
        <v>2024</v>
      </c>
      <c r="J10" s="406"/>
      <c r="K10" s="1100">
        <v>2024</v>
      </c>
      <c r="L10" s="762"/>
      <c r="M10" s="1100">
        <v>2024</v>
      </c>
    </row>
    <row r="11" spans="1:13">
      <c r="A11" s="3" t="s">
        <v>184</v>
      </c>
      <c r="B11" s="8"/>
      <c r="C11" s="8"/>
      <c r="D11" s="8"/>
      <c r="E11" s="2"/>
      <c r="F11" s="36"/>
      <c r="G11" s="1100" t="s">
        <v>22</v>
      </c>
      <c r="H11" s="406"/>
      <c r="I11" s="1100" t="s">
        <v>22</v>
      </c>
      <c r="J11" s="407"/>
      <c r="K11" s="1100" t="s">
        <v>22</v>
      </c>
      <c r="L11" s="762"/>
      <c r="M11" s="1100" t="s">
        <v>22</v>
      </c>
    </row>
    <row r="12" spans="1:13">
      <c r="A12" s="2" t="s">
        <v>328</v>
      </c>
      <c r="B12" s="8"/>
      <c r="C12" s="8"/>
      <c r="D12" s="8"/>
      <c r="E12" s="2"/>
      <c r="F12" s="193"/>
      <c r="G12" s="1125">
        <v>0</v>
      </c>
      <c r="H12" s="2"/>
      <c r="I12" s="1125">
        <v>3322</v>
      </c>
      <c r="J12" s="193"/>
      <c r="K12" s="1125">
        <v>1186</v>
      </c>
      <c r="L12" s="231"/>
      <c r="M12" s="1029">
        <f>G12+I12+K12</f>
        <v>4508</v>
      </c>
    </row>
    <row r="13" spans="1:13">
      <c r="A13" s="2" t="s">
        <v>188</v>
      </c>
      <c r="B13" s="8"/>
      <c r="C13" s="8"/>
      <c r="D13" s="8"/>
      <c r="E13" s="2"/>
      <c r="F13" s="193"/>
      <c r="G13" s="1125">
        <v>0</v>
      </c>
      <c r="H13" s="2"/>
      <c r="I13" s="1125">
        <v>12842.23</v>
      </c>
      <c r="J13" s="193"/>
      <c r="K13" s="1125">
        <v>1999.38</v>
      </c>
      <c r="L13" s="231"/>
      <c r="M13" s="1029">
        <f>G13+I13+K13</f>
        <v>14841.61</v>
      </c>
    </row>
    <row r="14" spans="1:13">
      <c r="A14" s="2" t="s">
        <v>329</v>
      </c>
      <c r="B14" s="8"/>
      <c r="C14" s="8"/>
      <c r="D14" s="8"/>
      <c r="E14" s="2"/>
      <c r="F14" s="193"/>
      <c r="G14" s="1125">
        <v>0</v>
      </c>
      <c r="H14" s="2"/>
      <c r="I14" s="1125">
        <v>13222.4</v>
      </c>
      <c r="J14" s="193"/>
      <c r="K14" s="1125">
        <v>1221.21</v>
      </c>
      <c r="L14" s="231"/>
      <c r="M14" s="1029">
        <f>G14+I14+K14</f>
        <v>14443.61</v>
      </c>
    </row>
    <row r="15" spans="1:13">
      <c r="A15" s="2" t="s">
        <v>330</v>
      </c>
      <c r="B15" s="8"/>
      <c r="C15" s="1084"/>
      <c r="D15" s="8"/>
      <c r="E15" s="2"/>
      <c r="F15" s="193"/>
      <c r="G15" s="1125">
        <v>0</v>
      </c>
      <c r="H15" s="2"/>
      <c r="I15" s="1125">
        <v>-3038</v>
      </c>
      <c r="J15" s="193"/>
      <c r="K15" s="1125">
        <v>-474</v>
      </c>
      <c r="L15" s="231"/>
      <c r="M15" s="1029">
        <f>G15+I15+K15</f>
        <v>-3512</v>
      </c>
    </row>
    <row r="16" spans="1:13" ht="15.75" thickBot="1">
      <c r="A16" s="2" t="s">
        <v>184</v>
      </c>
      <c r="B16" s="8"/>
      <c r="C16" s="1084"/>
      <c r="D16" s="1084"/>
      <c r="E16" s="516"/>
      <c r="F16" s="2"/>
      <c r="G16" s="1091">
        <f>SUM(G12:G15)</f>
        <v>0</v>
      </c>
      <c r="H16" s="2"/>
      <c r="I16" s="1091">
        <f>SUM(I12:I15)</f>
        <v>26348.629999999997</v>
      </c>
      <c r="J16" s="1086"/>
      <c r="K16" s="1091">
        <f>SUM(K12:K15)</f>
        <v>3932.59</v>
      </c>
      <c r="L16" s="231"/>
      <c r="M16" s="1091">
        <f>SUM(M12:M15)</f>
        <v>30281.22</v>
      </c>
    </row>
    <row r="17" spans="1:13">
      <c r="A17" s="2"/>
      <c r="B17" s="8"/>
      <c r="C17" s="8"/>
      <c r="D17" s="8"/>
      <c r="E17" s="1084"/>
      <c r="F17" s="8"/>
      <c r="G17" s="951"/>
      <c r="H17" s="2"/>
      <c r="I17" s="951"/>
      <c r="J17" s="2"/>
      <c r="K17" s="2"/>
      <c r="L17" s="231"/>
      <c r="M17" s="231"/>
    </row>
    <row r="18" spans="1:13">
      <c r="A18" s="2" t="s">
        <v>332</v>
      </c>
      <c r="B18" s="8"/>
      <c r="C18" s="8"/>
      <c r="D18" s="8"/>
      <c r="E18" s="1084"/>
      <c r="F18" s="8"/>
      <c r="G18" s="951"/>
      <c r="H18" s="2"/>
      <c r="I18" s="951"/>
      <c r="J18" s="2"/>
      <c r="K18" s="2"/>
      <c r="L18" s="231"/>
      <c r="M18" s="231"/>
    </row>
    <row r="19" spans="1:13">
      <c r="A19" s="2" t="s">
        <v>333</v>
      </c>
      <c r="B19" s="8"/>
      <c r="C19" s="8"/>
      <c r="D19" s="8"/>
      <c r="E19" s="1084"/>
      <c r="F19" s="8"/>
      <c r="G19" s="1125">
        <v>0</v>
      </c>
      <c r="H19" s="2"/>
      <c r="I19" s="1156">
        <v>2736.28</v>
      </c>
      <c r="J19" s="1002"/>
      <c r="K19" s="1156">
        <v>1080.31</v>
      </c>
      <c r="L19" s="998"/>
      <c r="M19" s="1003">
        <f>G19+I19+K19</f>
        <v>3816.59</v>
      </c>
    </row>
    <row r="20" spans="1:13">
      <c r="A20" s="2" t="s">
        <v>334</v>
      </c>
      <c r="B20" s="8"/>
      <c r="C20" s="8"/>
      <c r="D20" s="8"/>
      <c r="E20" s="1084"/>
      <c r="F20" s="8"/>
      <c r="G20" s="1125">
        <v>0</v>
      </c>
      <c r="H20" s="2"/>
      <c r="I20" s="1156">
        <v>23613</v>
      </c>
      <c r="J20" s="1002"/>
      <c r="K20" s="1156">
        <v>2852</v>
      </c>
      <c r="L20" s="998"/>
      <c r="M20" s="1003">
        <f>G20+I20+K20</f>
        <v>26465</v>
      </c>
    </row>
    <row r="21" spans="1:13" ht="15.75" thickBot="1">
      <c r="A21" s="2"/>
      <c r="B21" s="2"/>
      <c r="C21" s="8"/>
      <c r="D21" s="8"/>
      <c r="E21" s="2"/>
      <c r="F21" s="2"/>
      <c r="G21" s="1091">
        <f>SUM(G19:G20)</f>
        <v>0</v>
      </c>
      <c r="H21" s="2"/>
      <c r="I21" s="1157">
        <f>SUM(I19:I20)</f>
        <v>26349.279999999999</v>
      </c>
      <c r="J21" s="1002"/>
      <c r="K21" s="1157">
        <f>SUM(K19:K20)</f>
        <v>3932.31</v>
      </c>
      <c r="L21" s="998"/>
      <c r="M21" s="1158">
        <f>SUM(M19:M20)</f>
        <v>30281.59</v>
      </c>
    </row>
    <row r="22" spans="1:13">
      <c r="A22" s="2"/>
      <c r="B22" s="2"/>
      <c r="C22" s="8"/>
      <c r="D22" s="8"/>
      <c r="E22" s="2"/>
      <c r="F22" s="2"/>
      <c r="G22" s="2"/>
      <c r="H22" s="2"/>
      <c r="I22" s="2"/>
      <c r="J22" s="2"/>
      <c r="K22" s="2"/>
      <c r="L22" s="231"/>
      <c r="M22" s="231"/>
    </row>
    <row r="23" spans="1:13">
      <c r="A23" s="3" t="s">
        <v>331</v>
      </c>
      <c r="B23" s="2"/>
      <c r="C23" s="8"/>
      <c r="D23" s="8"/>
      <c r="E23" s="2"/>
      <c r="F23" s="8"/>
      <c r="G23" s="1090"/>
      <c r="H23" s="2"/>
      <c r="I23" s="1090"/>
      <c r="J23" s="193"/>
      <c r="K23" s="1090"/>
      <c r="L23" s="231"/>
      <c r="M23" s="231"/>
    </row>
    <row r="24" spans="1:13">
      <c r="A24" s="2" t="s">
        <v>328</v>
      </c>
      <c r="B24" s="2"/>
      <c r="C24" s="8"/>
      <c r="D24" s="8"/>
      <c r="E24" s="2"/>
      <c r="F24" s="193"/>
      <c r="G24" s="1125">
        <v>0</v>
      </c>
      <c r="H24" s="2"/>
      <c r="I24" s="1125">
        <v>2736.28</v>
      </c>
      <c r="J24" s="193"/>
      <c r="K24" s="1125">
        <v>1080.31</v>
      </c>
      <c r="L24" s="231"/>
      <c r="M24" s="1029">
        <f>G24+I24+K24</f>
        <v>3816.59</v>
      </c>
    </row>
    <row r="25" spans="1:13">
      <c r="A25" s="2" t="s">
        <v>188</v>
      </c>
      <c r="B25" s="2"/>
      <c r="C25" s="8"/>
      <c r="D25" s="8"/>
      <c r="E25" s="2"/>
      <c r="F25" s="193"/>
      <c r="G25" s="1125">
        <v>0</v>
      </c>
      <c r="H25" s="2"/>
      <c r="I25" s="1125">
        <v>11137</v>
      </c>
      <c r="J25" s="193"/>
      <c r="K25" s="1125">
        <v>1731</v>
      </c>
      <c r="L25" s="231"/>
      <c r="M25" s="1029">
        <f>G25+I25+K25</f>
        <v>12868</v>
      </c>
    </row>
    <row r="26" spans="1:13">
      <c r="A26" s="2" t="s">
        <v>329</v>
      </c>
      <c r="B26" s="2"/>
      <c r="C26" s="8"/>
      <c r="D26" s="8"/>
      <c r="E26" s="2"/>
      <c r="F26" s="193"/>
      <c r="G26" s="1125">
        <v>0</v>
      </c>
      <c r="H26" s="2"/>
      <c r="I26" s="1125">
        <v>12476</v>
      </c>
      <c r="J26" s="193"/>
      <c r="K26" s="1125">
        <v>1121</v>
      </c>
      <c r="L26" s="231"/>
      <c r="M26" s="1029">
        <f>G26+I26+K26</f>
        <v>13597</v>
      </c>
    </row>
    <row r="27" spans="1:13" ht="15.75" thickBot="1">
      <c r="A27" s="3" t="s">
        <v>331</v>
      </c>
      <c r="B27" s="2"/>
      <c r="C27" s="8"/>
      <c r="D27" s="8"/>
      <c r="E27" s="2"/>
      <c r="F27" s="2"/>
      <c r="G27" s="1091">
        <f>SUM(G24:G26)</f>
        <v>0</v>
      </c>
      <c r="H27" s="2"/>
      <c r="I27" s="1091">
        <f>SUM(I24:I26)</f>
        <v>26349.279999999999</v>
      </c>
      <c r="J27" s="1086"/>
      <c r="K27" s="1091">
        <f>SUM(K24:K26)</f>
        <v>3932.31</v>
      </c>
      <c r="L27" s="231"/>
      <c r="M27" s="1091">
        <f>SUM(M24:M26)</f>
        <v>30281.59</v>
      </c>
    </row>
    <row r="28" spans="1:13">
      <c r="A28" s="3"/>
      <c r="B28" s="2"/>
      <c r="C28" s="8"/>
      <c r="D28" s="8"/>
      <c r="E28" s="2"/>
      <c r="F28" s="2"/>
      <c r="G28" s="1029"/>
      <c r="H28" s="2"/>
      <c r="I28" s="1029"/>
      <c r="J28" s="1086"/>
      <c r="K28" s="1029"/>
      <c r="L28" s="231"/>
      <c r="M28" s="1029"/>
    </row>
    <row r="29" spans="1:13">
      <c r="A29" s="2" t="s">
        <v>332</v>
      </c>
      <c r="B29" s="2"/>
      <c r="C29" s="8"/>
      <c r="D29" s="8"/>
      <c r="E29" s="2"/>
      <c r="F29" s="2"/>
      <c r="G29" s="1029"/>
      <c r="H29" s="2"/>
      <c r="I29" s="1029"/>
      <c r="J29" s="1086"/>
      <c r="K29" s="1029"/>
      <c r="L29" s="231"/>
      <c r="M29" s="1029"/>
    </row>
    <row r="30" spans="1:13">
      <c r="A30" s="2" t="s">
        <v>333</v>
      </c>
      <c r="B30" s="2"/>
      <c r="C30" s="8"/>
      <c r="D30" s="8"/>
      <c r="E30" s="2"/>
      <c r="F30" s="2"/>
      <c r="G30" s="1125">
        <v>0</v>
      </c>
      <c r="H30" s="2"/>
      <c r="I30" s="1156">
        <v>2736.28</v>
      </c>
      <c r="J30" s="1002"/>
      <c r="K30" s="1156">
        <v>1080.31</v>
      </c>
      <c r="L30" s="998"/>
      <c r="M30" s="1003">
        <f>G30+I30+K30</f>
        <v>3816.59</v>
      </c>
    </row>
    <row r="31" spans="1:13">
      <c r="A31" s="2" t="s">
        <v>334</v>
      </c>
      <c r="B31" s="2"/>
      <c r="C31" s="8"/>
      <c r="D31" s="8"/>
      <c r="E31" s="2"/>
      <c r="F31" s="2"/>
      <c r="G31" s="1125">
        <v>0</v>
      </c>
      <c r="H31" s="2"/>
      <c r="I31" s="1156">
        <v>23613</v>
      </c>
      <c r="J31" s="1002"/>
      <c r="K31" s="1156">
        <v>2852</v>
      </c>
      <c r="L31" s="998"/>
      <c r="M31" s="1003">
        <f>G31+I31+K31</f>
        <v>26465</v>
      </c>
    </row>
    <row r="32" spans="1:13" ht="15.75" thickBot="1">
      <c r="A32" s="2"/>
      <c r="B32" s="2"/>
      <c r="C32" s="8"/>
      <c r="D32" s="8"/>
      <c r="E32" s="2"/>
      <c r="F32" s="8"/>
      <c r="G32" s="1105">
        <f>SUM(G30:G31)</f>
        <v>0</v>
      </c>
      <c r="H32" s="2"/>
      <c r="I32" s="1157">
        <f>SUM(I30:I31)</f>
        <v>26349.279999999999</v>
      </c>
      <c r="J32" s="1002"/>
      <c r="K32" s="1157">
        <f>SUM(K30:K31)</f>
        <v>3932.31</v>
      </c>
      <c r="L32" s="998"/>
      <c r="M32" s="1158">
        <f>SUM(M30:M31)</f>
        <v>30281.59</v>
      </c>
    </row>
    <row r="33" spans="1:13">
      <c r="A33" s="8"/>
      <c r="B33" s="8"/>
      <c r="C33" s="8"/>
      <c r="D33" s="8"/>
      <c r="E33" s="2"/>
      <c r="F33" s="2"/>
      <c r="G33" s="2"/>
      <c r="H33" s="2"/>
      <c r="I33" s="951"/>
      <c r="J33" s="1086"/>
      <c r="K33" s="1085"/>
      <c r="L33" s="231"/>
      <c r="M33" s="231"/>
    </row>
    <row r="34" spans="1:13">
      <c r="A34" s="8"/>
      <c r="B34" s="8"/>
      <c r="C34" s="8"/>
      <c r="D34" s="8"/>
      <c r="E34" s="2"/>
      <c r="F34" s="2"/>
      <c r="G34" s="2"/>
      <c r="H34" s="2"/>
      <c r="I34" s="951"/>
      <c r="J34" s="1086"/>
      <c r="K34" s="1085"/>
      <c r="L34" s="231"/>
      <c r="M34" s="231"/>
    </row>
    <row r="35" spans="1:13">
      <c r="A35" s="231"/>
      <c r="B35" s="231"/>
      <c r="C35" s="231"/>
      <c r="D35" s="231"/>
      <c r="E35" s="231"/>
      <c r="F35" s="231"/>
      <c r="G35" s="231"/>
      <c r="H35" s="231"/>
      <c r="I35" s="231"/>
      <c r="J35" s="231"/>
      <c r="K35" s="231"/>
      <c r="L35" s="231"/>
      <c r="M35" s="231"/>
    </row>
    <row r="36" spans="1:13">
      <c r="A36" s="231"/>
      <c r="B36" s="231"/>
      <c r="C36" s="231"/>
      <c r="D36" s="231"/>
      <c r="E36" s="231"/>
      <c r="F36" s="231"/>
      <c r="G36" s="231"/>
      <c r="H36" s="231"/>
      <c r="I36" s="231"/>
      <c r="J36" s="231"/>
      <c r="K36" s="231"/>
      <c r="L36" s="231"/>
      <c r="M36" s="231"/>
    </row>
    <row r="37" spans="1:13">
      <c r="A37" s="231"/>
      <c r="B37" s="231"/>
      <c r="C37" s="231"/>
      <c r="D37" s="231"/>
      <c r="E37" s="231"/>
      <c r="F37" s="231"/>
      <c r="G37" s="231"/>
      <c r="H37" s="231"/>
      <c r="I37" s="231"/>
      <c r="J37" s="231"/>
      <c r="K37" s="231"/>
      <c r="L37" s="231"/>
      <c r="M37" s="231"/>
    </row>
    <row r="38" spans="1:13">
      <c r="A38" s="231"/>
      <c r="B38" s="231"/>
      <c r="C38" s="231"/>
      <c r="D38" s="231"/>
      <c r="E38" s="231"/>
      <c r="F38" s="231"/>
      <c r="G38" s="231"/>
      <c r="H38" s="231"/>
      <c r="I38" s="231"/>
      <c r="J38" s="231"/>
      <c r="K38" s="231"/>
      <c r="L38" s="231"/>
      <c r="M38" s="231"/>
    </row>
    <row r="39" spans="1:13">
      <c r="A39" s="3" t="s">
        <v>1424</v>
      </c>
      <c r="B39" s="2"/>
      <c r="C39" s="2"/>
      <c r="D39" s="2"/>
      <c r="E39" s="5"/>
      <c r="F39" s="5"/>
      <c r="G39" s="1101" t="s">
        <v>700</v>
      </c>
      <c r="H39" s="406"/>
      <c r="I39" s="1096" t="s">
        <v>702</v>
      </c>
      <c r="J39" s="1097"/>
      <c r="K39" s="1098" t="s">
        <v>703</v>
      </c>
      <c r="L39" s="762"/>
      <c r="M39" s="1098" t="s">
        <v>172</v>
      </c>
    </row>
    <row r="40" spans="1:13">
      <c r="A40" s="3"/>
      <c r="B40" s="2"/>
      <c r="C40" s="2"/>
      <c r="D40" s="2"/>
      <c r="E40" s="2"/>
      <c r="F40" s="36"/>
      <c r="G40" s="1099" t="s">
        <v>59</v>
      </c>
      <c r="H40" s="406"/>
      <c r="I40" s="1099" t="s">
        <v>59</v>
      </c>
      <c r="J40" s="406"/>
      <c r="K40" s="1099" t="s">
        <v>59</v>
      </c>
      <c r="L40" s="762"/>
      <c r="M40" s="1099" t="s">
        <v>59</v>
      </c>
    </row>
    <row r="41" spans="1:13">
      <c r="A41" s="2"/>
      <c r="B41" s="8"/>
      <c r="C41" s="1084"/>
      <c r="D41" s="8"/>
      <c r="E41" s="2"/>
      <c r="F41" s="36"/>
      <c r="G41" s="1100">
        <v>2023</v>
      </c>
      <c r="H41" s="406"/>
      <c r="I41" s="1100">
        <f>G41</f>
        <v>2023</v>
      </c>
      <c r="J41" s="406"/>
      <c r="K41" s="1100">
        <f>I41</f>
        <v>2023</v>
      </c>
      <c r="L41" s="762"/>
      <c r="M41" s="1100">
        <f>K41</f>
        <v>2023</v>
      </c>
    </row>
    <row r="42" spans="1:13">
      <c r="A42" s="3" t="s">
        <v>184</v>
      </c>
      <c r="B42" s="8"/>
      <c r="C42" s="8"/>
      <c r="D42" s="8"/>
      <c r="E42" s="2"/>
      <c r="F42" s="36"/>
      <c r="G42" s="1100" t="s">
        <v>22</v>
      </c>
      <c r="H42" s="406"/>
      <c r="I42" s="1100" t="s">
        <v>22</v>
      </c>
      <c r="J42" s="407"/>
      <c r="K42" s="1100" t="s">
        <v>22</v>
      </c>
      <c r="L42" s="762"/>
      <c r="M42" s="1100" t="s">
        <v>22</v>
      </c>
    </row>
    <row r="43" spans="1:13">
      <c r="A43" s="2" t="s">
        <v>328</v>
      </c>
      <c r="B43" s="8"/>
      <c r="C43" s="8"/>
      <c r="D43" s="8"/>
      <c r="E43" s="2"/>
      <c r="F43" s="193"/>
      <c r="G43" s="1027">
        <f>'Data Sheet'!N3732</f>
        <v>0</v>
      </c>
      <c r="H43" s="360"/>
      <c r="I43" s="1027">
        <f>'Data Sheet'!N3752</f>
        <v>1550</v>
      </c>
      <c r="J43" s="1092"/>
      <c r="K43" s="1027">
        <f>'Data Sheet'!N3772</f>
        <v>911</v>
      </c>
      <c r="L43" s="1093"/>
      <c r="M43" s="1027">
        <f>G43+I43+K43</f>
        <v>2461</v>
      </c>
    </row>
    <row r="44" spans="1:13">
      <c r="A44" s="2" t="s">
        <v>188</v>
      </c>
      <c r="B44" s="8"/>
      <c r="C44" s="8"/>
      <c r="D44" s="8"/>
      <c r="E44" s="2"/>
      <c r="F44" s="193"/>
      <c r="G44" s="1027">
        <f>'Data Sheet'!N3733</f>
        <v>0</v>
      </c>
      <c r="H44" s="360"/>
      <c r="I44" s="1027">
        <f>'Data Sheet'!N3753</f>
        <v>5898</v>
      </c>
      <c r="J44" s="1092"/>
      <c r="K44" s="1027">
        <f>'Data Sheet'!N3773</f>
        <v>1299</v>
      </c>
      <c r="L44" s="1093"/>
      <c r="M44" s="1027">
        <f>G44+I44+K44</f>
        <v>7197</v>
      </c>
    </row>
    <row r="45" spans="1:13">
      <c r="A45" s="2" t="s">
        <v>329</v>
      </c>
      <c r="B45" s="8"/>
      <c r="C45" s="8"/>
      <c r="D45" s="8"/>
      <c r="E45" s="2"/>
      <c r="F45" s="193"/>
      <c r="G45" s="1027">
        <f>'Data Sheet'!N3734</f>
        <v>0</v>
      </c>
      <c r="H45" s="360"/>
      <c r="I45" s="1027">
        <f>'Data Sheet'!N3754</f>
        <v>6749</v>
      </c>
      <c r="J45" s="1092"/>
      <c r="K45" s="1027">
        <f>'Data Sheet'!N3774</f>
        <v>0</v>
      </c>
      <c r="L45" s="1093"/>
      <c r="M45" s="1027">
        <f>G45+I45+K45</f>
        <v>6749</v>
      </c>
    </row>
    <row r="46" spans="1:13">
      <c r="A46" s="2" t="s">
        <v>330</v>
      </c>
      <c r="B46" s="8"/>
      <c r="C46" s="1084"/>
      <c r="D46" s="8"/>
      <c r="E46" s="2"/>
      <c r="F46" s="193"/>
      <c r="G46" s="1027">
        <f>'Data Sheet'!N3735</f>
        <v>0</v>
      </c>
      <c r="H46" s="360"/>
      <c r="I46" s="1027">
        <f>'Data Sheet'!N3755</f>
        <v>-724</v>
      </c>
      <c r="J46" s="1092"/>
      <c r="K46" s="1027">
        <f>'Data Sheet'!N3775</f>
        <v>-28</v>
      </c>
      <c r="L46" s="1093"/>
      <c r="M46" s="1027">
        <f>G46+I46+K46</f>
        <v>-752</v>
      </c>
    </row>
    <row r="47" spans="1:13" ht="15.75" thickBot="1">
      <c r="A47" s="2" t="s">
        <v>184</v>
      </c>
      <c r="B47" s="8"/>
      <c r="C47" s="1084"/>
      <c r="D47" s="1084"/>
      <c r="E47" s="516"/>
      <c r="F47" s="2"/>
      <c r="G47" s="1095">
        <f>'Data Sheet'!N3736</f>
        <v>0</v>
      </c>
      <c r="H47" s="360"/>
      <c r="I47" s="1095">
        <f>'Data Sheet'!N3756</f>
        <v>13473</v>
      </c>
      <c r="J47" s="1094"/>
      <c r="K47" s="1095">
        <f>'Data Sheet'!N3776</f>
        <v>2182</v>
      </c>
      <c r="L47" s="1093"/>
      <c r="M47" s="1095">
        <f>SUM(M43:M46)</f>
        <v>15655</v>
      </c>
    </row>
    <row r="48" spans="1:13">
      <c r="A48" s="2"/>
      <c r="B48" s="8"/>
      <c r="C48" s="8"/>
      <c r="D48" s="8"/>
      <c r="E48" s="1084"/>
      <c r="F48" s="8"/>
      <c r="G48" s="2"/>
      <c r="H48" s="2"/>
      <c r="I48" s="2"/>
      <c r="J48" s="2"/>
      <c r="K48" s="2"/>
      <c r="L48" s="231"/>
      <c r="M48" s="231"/>
    </row>
    <row r="49" spans="1:13">
      <c r="A49" s="2" t="s">
        <v>332</v>
      </c>
      <c r="B49" s="8"/>
      <c r="C49" s="8"/>
      <c r="D49" s="8"/>
      <c r="E49" s="1084"/>
      <c r="F49" s="8"/>
      <c r="G49" s="951"/>
      <c r="H49" s="2"/>
      <c r="I49" s="951"/>
      <c r="J49" s="2"/>
      <c r="K49" s="2"/>
      <c r="L49" s="231"/>
      <c r="M49" s="231"/>
    </row>
    <row r="50" spans="1:13">
      <c r="A50" s="2" t="s">
        <v>333</v>
      </c>
      <c r="B50" s="8"/>
      <c r="C50" s="8"/>
      <c r="D50" s="8"/>
      <c r="E50" s="1084"/>
      <c r="F50" s="8"/>
      <c r="G50" s="1027">
        <f>'Data Sheet'!N3738</f>
        <v>0</v>
      </c>
      <c r="H50" s="2"/>
      <c r="I50" s="1027">
        <f>'Data Sheet'!N3758</f>
        <v>1430</v>
      </c>
      <c r="J50" s="2"/>
      <c r="K50" s="1027">
        <f>'Data Sheet'!N3778</f>
        <v>894</v>
      </c>
      <c r="L50" s="145"/>
      <c r="M50" s="1029">
        <f>G50+I50+K50</f>
        <v>2324</v>
      </c>
    </row>
    <row r="51" spans="1:13">
      <c r="A51" s="2" t="s">
        <v>334</v>
      </c>
      <c r="B51" s="8"/>
      <c r="C51" s="8"/>
      <c r="D51" s="8"/>
      <c r="E51" s="1084"/>
      <c r="F51" s="8"/>
      <c r="G51" s="1027">
        <f>'Data Sheet'!N3739</f>
        <v>0</v>
      </c>
      <c r="H51" s="2"/>
      <c r="I51" s="1027">
        <f>'Data Sheet'!N3759</f>
        <v>12043</v>
      </c>
      <c r="J51" s="2"/>
      <c r="K51" s="1027">
        <f>'Data Sheet'!N3779</f>
        <v>1288</v>
      </c>
      <c r="L51" s="145"/>
      <c r="M51" s="1029">
        <f>G51+I51+K51</f>
        <v>13331</v>
      </c>
    </row>
    <row r="52" spans="1:13" ht="15.75" thickBot="1">
      <c r="A52" s="2"/>
      <c r="B52" s="2"/>
      <c r="C52" s="8"/>
      <c r="D52" s="8"/>
      <c r="E52" s="2"/>
      <c r="F52" s="2"/>
      <c r="G52" s="1091">
        <f>'Data Sheet'!N3740</f>
        <v>0</v>
      </c>
      <c r="H52" s="2"/>
      <c r="I52" s="1103">
        <f>'Data Sheet'!N3760</f>
        <v>13473</v>
      </c>
      <c r="J52" s="2"/>
      <c r="K52" s="1103">
        <f>'Data Sheet'!N3780</f>
        <v>2182</v>
      </c>
      <c r="L52" s="145"/>
      <c r="M52" s="1104">
        <f>SUM(M50:M51)</f>
        <v>15655</v>
      </c>
    </row>
    <row r="53" spans="1:13">
      <c r="A53" s="2"/>
      <c r="B53" s="2"/>
      <c r="C53" s="8"/>
      <c r="D53" s="8"/>
      <c r="E53" s="2"/>
      <c r="F53" s="2"/>
      <c r="G53" s="2"/>
      <c r="H53" s="2"/>
      <c r="I53" s="3"/>
      <c r="J53" s="2"/>
      <c r="K53" s="2"/>
      <c r="L53" s="145"/>
      <c r="M53" s="145"/>
    </row>
    <row r="54" spans="1:13">
      <c r="A54" s="3" t="s">
        <v>331</v>
      </c>
      <c r="B54" s="2"/>
      <c r="C54" s="8"/>
      <c r="D54" s="8"/>
      <c r="E54" s="2"/>
      <c r="F54" s="8"/>
      <c r="G54" s="2"/>
      <c r="H54" s="2"/>
      <c r="I54" s="3"/>
      <c r="J54" s="2"/>
      <c r="K54" s="2"/>
      <c r="L54" s="145"/>
      <c r="M54" s="145"/>
    </row>
    <row r="55" spans="1:13">
      <c r="A55" s="2" t="s">
        <v>328</v>
      </c>
      <c r="B55" s="2"/>
      <c r="C55" s="8"/>
      <c r="D55" s="8"/>
      <c r="E55" s="2"/>
      <c r="F55" s="193"/>
      <c r="G55" s="360">
        <f>'Data Sheet'!N3742</f>
        <v>0</v>
      </c>
      <c r="H55" s="360"/>
      <c r="I55" s="1027">
        <f>'Data Sheet'!N3762</f>
        <v>1430</v>
      </c>
      <c r="J55" s="360"/>
      <c r="K55" s="1027">
        <f>'Data Sheet'!N3782</f>
        <v>894</v>
      </c>
      <c r="L55" s="1106"/>
      <c r="M55" s="1027">
        <f>G55+I55+K55</f>
        <v>2324</v>
      </c>
    </row>
    <row r="56" spans="1:13">
      <c r="A56" s="2" t="s">
        <v>188</v>
      </c>
      <c r="B56" s="2"/>
      <c r="C56" s="8"/>
      <c r="D56" s="8"/>
      <c r="E56" s="2"/>
      <c r="F56" s="193"/>
      <c r="G56" s="360">
        <f>'Data Sheet'!N3743</f>
        <v>0</v>
      </c>
      <c r="H56" s="360"/>
      <c r="I56" s="1027">
        <f>'Data Sheet'!N3763</f>
        <v>5551</v>
      </c>
      <c r="J56" s="360"/>
      <c r="K56" s="1027">
        <f>'Data Sheet'!N3783</f>
        <v>1288</v>
      </c>
      <c r="L56" s="1106"/>
      <c r="M56" s="1027">
        <f>G56+I56+K56</f>
        <v>6839</v>
      </c>
    </row>
    <row r="57" spans="1:13">
      <c r="A57" s="2" t="s">
        <v>329</v>
      </c>
      <c r="B57" s="2"/>
      <c r="C57" s="8"/>
      <c r="D57" s="8"/>
      <c r="E57" s="2"/>
      <c r="F57" s="193"/>
      <c r="G57" s="360">
        <f>'Data Sheet'!N3744</f>
        <v>0</v>
      </c>
      <c r="H57" s="360"/>
      <c r="I57" s="1027">
        <f>'Data Sheet'!N3764</f>
        <v>6492</v>
      </c>
      <c r="J57" s="360"/>
      <c r="K57" s="1027">
        <f>'Data Sheet'!N3784</f>
        <v>0</v>
      </c>
      <c r="L57" s="1106"/>
      <c r="M57" s="1027">
        <f>G57+I57+K57</f>
        <v>6492</v>
      </c>
    </row>
    <row r="58" spans="1:13" ht="15.75" thickBot="1">
      <c r="A58" s="3" t="s">
        <v>331</v>
      </c>
      <c r="B58" s="2"/>
      <c r="C58" s="8"/>
      <c r="D58" s="8"/>
      <c r="E58" s="2"/>
      <c r="F58" s="2"/>
      <c r="G58" s="1095">
        <f>'Data Sheet'!N3745</f>
        <v>0</v>
      </c>
      <c r="H58" s="360"/>
      <c r="I58" s="1095">
        <f>'Data Sheet'!N3765</f>
        <v>13473</v>
      </c>
      <c r="J58" s="1107"/>
      <c r="K58" s="1095">
        <f>'Data Sheet'!N3785</f>
        <v>2182</v>
      </c>
      <c r="L58" s="1106"/>
      <c r="M58" s="1095">
        <f>SUM(M55:M57)</f>
        <v>15655</v>
      </c>
    </row>
    <row r="59" spans="1:13">
      <c r="A59" s="3"/>
      <c r="B59" s="2"/>
      <c r="C59" s="8"/>
      <c r="D59" s="8"/>
      <c r="E59" s="2"/>
      <c r="F59" s="2"/>
      <c r="G59" s="1027"/>
      <c r="H59" s="360"/>
      <c r="I59" s="1027"/>
      <c r="J59" s="1107"/>
      <c r="K59" s="1027"/>
      <c r="L59" s="1106"/>
      <c r="M59" s="1027"/>
    </row>
    <row r="60" spans="1:13">
      <c r="A60" s="2" t="s">
        <v>332</v>
      </c>
      <c r="B60" s="8"/>
      <c r="C60" s="8"/>
      <c r="D60" s="8"/>
      <c r="E60" s="1084"/>
      <c r="F60" s="8"/>
      <c r="G60" s="951"/>
      <c r="H60" s="2"/>
      <c r="I60" s="951"/>
      <c r="J60" s="2"/>
      <c r="K60" s="2"/>
      <c r="L60" s="145"/>
      <c r="M60" s="145"/>
    </row>
    <row r="61" spans="1:13">
      <c r="A61" s="2" t="s">
        <v>333</v>
      </c>
      <c r="B61" s="8"/>
      <c r="C61" s="8"/>
      <c r="D61" s="8"/>
      <c r="E61" s="1084"/>
      <c r="F61" s="8"/>
      <c r="G61" s="1027">
        <f>'Data Sheet'!N3747</f>
        <v>0</v>
      </c>
      <c r="H61" s="2"/>
      <c r="I61" s="1027">
        <f>'Data Sheet'!N3767</f>
        <v>1430</v>
      </c>
      <c r="J61" s="2"/>
      <c r="K61" s="1000">
        <f>'Data Sheet'!N3787</f>
        <v>894</v>
      </c>
      <c r="L61" s="145"/>
      <c r="M61" s="1029">
        <f>G61+I61+K61</f>
        <v>2324</v>
      </c>
    </row>
    <row r="62" spans="1:13">
      <c r="A62" s="2" t="s">
        <v>334</v>
      </c>
      <c r="B62" s="8"/>
      <c r="C62" s="8"/>
      <c r="D62" s="8"/>
      <c r="E62" s="1084"/>
      <c r="F62" s="8"/>
      <c r="G62" s="1027">
        <f>'Data Sheet'!N3748</f>
        <v>0</v>
      </c>
      <c r="H62" s="2"/>
      <c r="I62" s="1027">
        <f>'Data Sheet'!N3768</f>
        <v>12043</v>
      </c>
      <c r="J62" s="2"/>
      <c r="K62" s="1000">
        <f>'Data Sheet'!N3788</f>
        <v>1288</v>
      </c>
      <c r="L62" s="145"/>
      <c r="M62" s="1029">
        <f>G62+I62+K62</f>
        <v>13331</v>
      </c>
    </row>
    <row r="63" spans="1:13" ht="15.75" thickBot="1">
      <c r="A63" s="2"/>
      <c r="B63" s="2"/>
      <c r="C63" s="8"/>
      <c r="D63" s="8"/>
      <c r="E63" s="2"/>
      <c r="F63" s="2"/>
      <c r="G63" s="1091">
        <f>'Data Sheet'!N3749</f>
        <v>0</v>
      </c>
      <c r="H63" s="2"/>
      <c r="I63" s="1157">
        <f>'Data Sheet'!N3769</f>
        <v>13473</v>
      </c>
      <c r="J63" s="2"/>
      <c r="K63" s="1157">
        <f>'Data Sheet'!N3789</f>
        <v>2182</v>
      </c>
      <c r="L63" s="231"/>
      <c r="M63" s="1158">
        <f>SUM(M61:M62)</f>
        <v>15655</v>
      </c>
    </row>
    <row r="64" spans="1:13">
      <c r="A64" s="2"/>
      <c r="B64" s="2"/>
      <c r="C64" s="8"/>
      <c r="D64" s="8"/>
      <c r="E64" s="2"/>
      <c r="F64" s="8"/>
      <c r="G64" s="2"/>
      <c r="H64" s="2"/>
      <c r="I64" s="2"/>
      <c r="J64" s="2"/>
      <c r="K64" s="2"/>
      <c r="L64" s="231"/>
      <c r="M64" s="231"/>
    </row>
    <row r="65" spans="1:13">
      <c r="A65" s="8"/>
      <c r="B65" s="8"/>
      <c r="C65" s="8"/>
      <c r="D65" s="8"/>
      <c r="E65" s="2"/>
      <c r="F65" s="2"/>
      <c r="G65" s="2"/>
      <c r="H65" s="2"/>
      <c r="I65" s="951"/>
      <c r="J65" s="1086"/>
      <c r="K65" s="1085"/>
      <c r="L65" s="231"/>
      <c r="M65" s="231"/>
    </row>
    <row r="66" spans="1:13">
      <c r="A66" s="8"/>
      <c r="B66" s="8"/>
      <c r="C66" s="8"/>
      <c r="D66" s="8"/>
      <c r="E66" s="2"/>
      <c r="F66" s="2"/>
      <c r="G66" s="2"/>
      <c r="H66" s="2"/>
      <c r="I66" s="951"/>
      <c r="J66" s="1086"/>
      <c r="K66" s="1085"/>
      <c r="L66" s="231"/>
      <c r="M66" s="231"/>
    </row>
  </sheetData>
  <sheetProtection algorithmName="SHA-512" hashValue="5sMpCVjjDliLNLeSqjcId1MxxVHIVn9jTFlcP+rZ+QuPoEjSAYL2+WDbXBUehpbafB1hjsfSM2XvSO1oAWKSSg==" saltValue="wkWTUXNMqHwBxc4v2frXoQ==" spinCount="100000" sheet="1" scenarios="1" formatCells="0" formatRows="0"/>
  <pageMargins left="0.7" right="0.7" top="0.75" bottom="0.75" header="0.3" footer="0.3"/>
  <pageSetup paperSize="9" scale="78" orientation="portrait" r:id="rId1"/>
  <headerFooter>
    <oddFooter>&amp;A</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66"/>
  <sheetViews>
    <sheetView workbookViewId="0"/>
  </sheetViews>
  <sheetFormatPr defaultRowHeight="15"/>
  <cols>
    <col min="4" max="4" width="4.21875" customWidth="1"/>
    <col min="5" max="5" width="8.6640625" customWidth="1"/>
    <col min="6" max="6" width="0.88671875" customWidth="1"/>
    <col min="7" max="7" width="12.109375" customWidth="1"/>
    <col min="8" max="8" width="1.6640625" customWidth="1"/>
    <col min="9" max="9" width="12.109375" customWidth="1"/>
    <col min="10" max="10" width="1.44140625" customWidth="1"/>
    <col min="11" max="11" width="12.109375" customWidth="1"/>
    <col min="12" max="12" width="1.21875" customWidth="1"/>
    <col min="13" max="13" width="12.109375" customWidth="1"/>
  </cols>
  <sheetData>
    <row r="1" spans="1:13" ht="15.75">
      <c r="A1" s="75" t="str">
        <f>+'1'!A1</f>
        <v>SWANSEA BAY UNIVERSITY HEALTH BOARD ANNUAL ACCOUNTS 2023-24</v>
      </c>
      <c r="B1" s="17"/>
      <c r="C1" s="17"/>
      <c r="D1" s="17"/>
      <c r="E1" s="17"/>
      <c r="F1" s="15"/>
      <c r="G1" s="87"/>
      <c r="H1" s="43"/>
      <c r="I1" s="43"/>
      <c r="J1" s="43"/>
      <c r="K1" s="1080"/>
    </row>
    <row r="2" spans="1:13" ht="15.75">
      <c r="A2" s="917"/>
      <c r="B2" s="34"/>
      <c r="C2" s="34"/>
      <c r="D2" s="34"/>
      <c r="E2" s="34"/>
      <c r="F2" s="48"/>
      <c r="G2" s="201"/>
      <c r="H2" s="124"/>
      <c r="I2" s="124"/>
      <c r="J2" s="124"/>
      <c r="K2" s="1081"/>
      <c r="L2" s="204"/>
      <c r="M2" s="204"/>
    </row>
    <row r="3" spans="1:13" ht="15.75">
      <c r="A3" s="1082"/>
      <c r="B3" s="17"/>
      <c r="C3" s="17"/>
      <c r="D3" s="17"/>
      <c r="E3" s="17"/>
      <c r="F3" s="15"/>
      <c r="G3" s="87"/>
      <c r="H3" s="43"/>
      <c r="I3" s="43"/>
      <c r="J3" s="43"/>
      <c r="K3" s="1080"/>
    </row>
    <row r="4" spans="1:13">
      <c r="A4" s="407" t="s">
        <v>1664</v>
      </c>
      <c r="B4" s="406"/>
      <c r="C4" s="406"/>
      <c r="D4" s="406"/>
      <c r="E4" s="406"/>
      <c r="F4" s="406"/>
      <c r="G4" s="406"/>
      <c r="H4" s="2"/>
      <c r="I4" s="2"/>
      <c r="J4" s="2"/>
      <c r="K4" s="2"/>
      <c r="L4" s="231"/>
      <c r="M4" s="231"/>
    </row>
    <row r="5" spans="1:13">
      <c r="A5" s="407" t="s">
        <v>1665</v>
      </c>
      <c r="B5" s="406"/>
      <c r="C5" s="406"/>
      <c r="D5" s="406"/>
      <c r="E5" s="406"/>
      <c r="F5" s="406"/>
      <c r="G5" s="406"/>
      <c r="H5" s="2"/>
      <c r="I5" s="2"/>
      <c r="J5" s="2"/>
      <c r="K5" s="2"/>
      <c r="L5" s="231"/>
      <c r="M5" s="231"/>
    </row>
    <row r="6" spans="1:13">
      <c r="A6" s="407" t="s">
        <v>1663</v>
      </c>
      <c r="B6" s="406"/>
      <c r="C6" s="406"/>
      <c r="D6" s="406"/>
      <c r="E6" s="406"/>
      <c r="F6" s="406"/>
      <c r="G6" s="406"/>
      <c r="H6" s="2"/>
      <c r="I6" s="3"/>
      <c r="J6" s="2"/>
      <c r="K6" s="2"/>
      <c r="L6" s="231"/>
      <c r="M6" s="231"/>
    </row>
    <row r="7" spans="1:13">
      <c r="A7" s="3"/>
      <c r="B7" s="2"/>
      <c r="C7" s="2"/>
      <c r="D7" s="2"/>
      <c r="E7" s="5"/>
      <c r="F7" s="5"/>
      <c r="G7" s="5"/>
      <c r="H7" s="2"/>
      <c r="I7" s="1083"/>
      <c r="J7" s="24"/>
      <c r="K7" s="1065"/>
      <c r="L7" s="231"/>
      <c r="M7" s="231"/>
    </row>
    <row r="8" spans="1:13">
      <c r="A8" s="3" t="s">
        <v>1589</v>
      </c>
      <c r="B8" s="2"/>
      <c r="C8" s="2"/>
      <c r="D8" s="2"/>
      <c r="E8" s="5"/>
      <c r="F8" s="5"/>
      <c r="G8" s="5" t="s">
        <v>700</v>
      </c>
      <c r="H8" s="2"/>
      <c r="I8" s="1083" t="s">
        <v>702</v>
      </c>
      <c r="J8" s="24"/>
      <c r="K8" s="994" t="s">
        <v>703</v>
      </c>
      <c r="L8" s="271"/>
      <c r="M8" s="994" t="s">
        <v>172</v>
      </c>
    </row>
    <row r="9" spans="1:13">
      <c r="A9" s="3"/>
      <c r="B9" s="2"/>
      <c r="C9" s="2"/>
      <c r="D9" s="2"/>
      <c r="E9" s="2"/>
      <c r="F9" s="36"/>
      <c r="G9" s="192" t="s">
        <v>59</v>
      </c>
      <c r="H9" s="2"/>
      <c r="I9" s="192" t="s">
        <v>59</v>
      </c>
      <c r="J9" s="2"/>
      <c r="K9" s="192" t="s">
        <v>59</v>
      </c>
      <c r="L9" s="271"/>
      <c r="M9" s="192" t="s">
        <v>59</v>
      </c>
    </row>
    <row r="10" spans="1:13">
      <c r="A10" s="2"/>
      <c r="B10" s="8"/>
      <c r="C10" s="1084"/>
      <c r="D10" s="8"/>
      <c r="E10" s="2"/>
      <c r="F10" s="36"/>
      <c r="G10" s="119">
        <v>2024</v>
      </c>
      <c r="H10" s="2"/>
      <c r="I10" s="119">
        <v>2024</v>
      </c>
      <c r="J10" s="2"/>
      <c r="K10" s="119">
        <v>2024</v>
      </c>
      <c r="L10" s="271"/>
      <c r="M10" s="119">
        <v>2024</v>
      </c>
    </row>
    <row r="11" spans="1:13">
      <c r="A11" s="3" t="s">
        <v>184</v>
      </c>
      <c r="B11" s="8"/>
      <c r="C11" s="8"/>
      <c r="D11" s="8"/>
      <c r="E11" s="2"/>
      <c r="F11" s="36"/>
      <c r="G11" s="119" t="s">
        <v>22</v>
      </c>
      <c r="H11" s="2"/>
      <c r="I11" s="119" t="s">
        <v>22</v>
      </c>
      <c r="J11" s="3"/>
      <c r="K11" s="119" t="s">
        <v>22</v>
      </c>
      <c r="L11" s="271"/>
      <c r="M11" s="119" t="s">
        <v>22</v>
      </c>
    </row>
    <row r="12" spans="1:13">
      <c r="A12" s="2" t="s">
        <v>328</v>
      </c>
      <c r="B12" s="8"/>
      <c r="C12" s="8"/>
      <c r="D12" s="8"/>
      <c r="E12" s="2"/>
      <c r="F12" s="193"/>
      <c r="G12" s="1090">
        <v>0</v>
      </c>
      <c r="H12" s="360"/>
      <c r="I12" s="1090">
        <v>0</v>
      </c>
      <c r="J12" s="1092"/>
      <c r="K12" s="1090">
        <v>0</v>
      </c>
      <c r="L12" s="1093"/>
      <c r="M12" s="1029">
        <f>G12+I12+K12</f>
        <v>0</v>
      </c>
    </row>
    <row r="13" spans="1:13">
      <c r="A13" s="2" t="s">
        <v>188</v>
      </c>
      <c r="B13" s="8"/>
      <c r="C13" s="8"/>
      <c r="D13" s="8"/>
      <c r="E13" s="2"/>
      <c r="F13" s="193"/>
      <c r="G13" s="1090">
        <v>0</v>
      </c>
      <c r="H13" s="360"/>
      <c r="I13" s="1090">
        <v>0</v>
      </c>
      <c r="J13" s="1092"/>
      <c r="K13" s="1090">
        <v>0</v>
      </c>
      <c r="L13" s="1093"/>
      <c r="M13" s="1029">
        <f>G13+I13+K13</f>
        <v>0</v>
      </c>
    </row>
    <row r="14" spans="1:13">
      <c r="A14" s="2" t="s">
        <v>329</v>
      </c>
      <c r="B14" s="8"/>
      <c r="C14" s="8"/>
      <c r="D14" s="8"/>
      <c r="E14" s="2"/>
      <c r="F14" s="193"/>
      <c r="G14" s="1090">
        <v>0</v>
      </c>
      <c r="H14" s="360"/>
      <c r="I14" s="1090">
        <v>0</v>
      </c>
      <c r="J14" s="1092"/>
      <c r="K14" s="1090">
        <v>0</v>
      </c>
      <c r="L14" s="1093"/>
      <c r="M14" s="1029">
        <f>G14+I14+K14</f>
        <v>0</v>
      </c>
    </row>
    <row r="15" spans="1:13">
      <c r="A15" s="2" t="s">
        <v>330</v>
      </c>
      <c r="B15" s="8"/>
      <c r="C15" s="1084"/>
      <c r="D15" s="8"/>
      <c r="E15" s="2"/>
      <c r="F15" s="193"/>
      <c r="G15" s="1090">
        <v>0</v>
      </c>
      <c r="H15" s="360"/>
      <c r="I15" s="1090">
        <v>0</v>
      </c>
      <c r="J15" s="1092"/>
      <c r="K15" s="1090">
        <v>0</v>
      </c>
      <c r="L15" s="1093"/>
      <c r="M15" s="1029">
        <f>G15+I15+K15</f>
        <v>0</v>
      </c>
    </row>
    <row r="16" spans="1:13" ht="15.75" thickBot="1">
      <c r="A16" s="2" t="s">
        <v>184</v>
      </c>
      <c r="B16" s="8"/>
      <c r="C16" s="1084"/>
      <c r="D16" s="1084"/>
      <c r="E16" s="516"/>
      <c r="F16" s="2"/>
      <c r="G16" s="1091">
        <f>SUM(G12:G15)</f>
        <v>0</v>
      </c>
      <c r="H16" s="360"/>
      <c r="I16" s="1091">
        <f>SUM(I12:I15)</f>
        <v>0</v>
      </c>
      <c r="J16" s="1094"/>
      <c r="K16" s="1095">
        <f>SUM(K12:K15)</f>
        <v>0</v>
      </c>
      <c r="L16" s="1093"/>
      <c r="M16" s="1091">
        <f>SUM(M12:M15)</f>
        <v>0</v>
      </c>
    </row>
    <row r="17" spans="1:13">
      <c r="A17" s="2"/>
      <c r="B17" s="8"/>
      <c r="C17" s="8"/>
      <c r="D17" s="8"/>
      <c r="E17" s="1084"/>
      <c r="F17" s="8"/>
      <c r="G17" s="360"/>
      <c r="H17" s="360"/>
      <c r="I17" s="360"/>
      <c r="J17" s="360"/>
      <c r="K17" s="360"/>
      <c r="L17" s="1093"/>
      <c r="M17" s="1093"/>
    </row>
    <row r="18" spans="1:13">
      <c r="A18" s="2" t="s">
        <v>332</v>
      </c>
      <c r="B18" s="8"/>
      <c r="C18" s="8"/>
      <c r="D18" s="8"/>
      <c r="E18" s="1084"/>
      <c r="F18" s="8"/>
      <c r="G18" s="951"/>
      <c r="H18" s="2"/>
      <c r="I18" s="951"/>
      <c r="J18" s="2"/>
      <c r="K18" s="2"/>
      <c r="L18" s="231"/>
      <c r="M18" s="231"/>
    </row>
    <row r="19" spans="1:13">
      <c r="A19" s="2" t="s">
        <v>333</v>
      </c>
      <c r="B19" s="8"/>
      <c r="C19" s="8"/>
      <c r="D19" s="8"/>
      <c r="E19" s="1084"/>
      <c r="F19" s="8"/>
      <c r="G19" s="1090">
        <v>0</v>
      </c>
      <c r="H19" s="2"/>
      <c r="I19" s="1090">
        <v>0</v>
      </c>
      <c r="J19" s="2"/>
      <c r="K19" s="1090">
        <v>0</v>
      </c>
      <c r="L19" s="231"/>
      <c r="M19" s="1029">
        <f>G19+I19+K19</f>
        <v>0</v>
      </c>
    </row>
    <row r="20" spans="1:13">
      <c r="A20" s="2" t="s">
        <v>334</v>
      </c>
      <c r="B20" s="8"/>
      <c r="C20" s="8"/>
      <c r="D20" s="8"/>
      <c r="E20" s="1084"/>
      <c r="F20" s="8"/>
      <c r="G20" s="1090">
        <v>0</v>
      </c>
      <c r="H20" s="2"/>
      <c r="I20" s="1090">
        <v>0</v>
      </c>
      <c r="J20" s="2"/>
      <c r="K20" s="1090">
        <v>0</v>
      </c>
      <c r="L20" s="231"/>
      <c r="M20" s="1029">
        <f>G20+I20+K20</f>
        <v>0</v>
      </c>
    </row>
    <row r="21" spans="1:13" ht="15.75" thickBot="1">
      <c r="A21" s="2"/>
      <c r="B21" s="2"/>
      <c r="C21" s="8"/>
      <c r="D21" s="8"/>
      <c r="E21" s="2"/>
      <c r="F21" s="2"/>
      <c r="G21" s="1091">
        <f>SUM(G19:G20)</f>
        <v>0</v>
      </c>
      <c r="H21" s="2"/>
      <c r="I21" s="1103">
        <f>SUM(I19:I20)</f>
        <v>0</v>
      </c>
      <c r="J21" s="2"/>
      <c r="K21" s="1103">
        <f>SUM(K19:K20)</f>
        <v>0</v>
      </c>
      <c r="L21" s="231"/>
      <c r="M21" s="1104">
        <f>SUM(M19:M20)</f>
        <v>0</v>
      </c>
    </row>
    <row r="22" spans="1:13">
      <c r="A22" s="2"/>
      <c r="B22" s="2"/>
      <c r="C22" s="8"/>
      <c r="D22" s="8"/>
      <c r="E22" s="2"/>
      <c r="F22" s="2"/>
      <c r="G22" s="360"/>
      <c r="H22" s="360"/>
      <c r="I22" s="348"/>
      <c r="J22" s="360"/>
      <c r="K22" s="360"/>
      <c r="L22" s="1093"/>
      <c r="M22" s="1093"/>
    </row>
    <row r="23" spans="1:13">
      <c r="A23" s="3" t="s">
        <v>331</v>
      </c>
      <c r="B23" s="2"/>
      <c r="C23" s="8"/>
      <c r="D23" s="8"/>
      <c r="E23" s="2"/>
      <c r="F23" s="8"/>
      <c r="G23" s="360"/>
      <c r="H23" s="360"/>
      <c r="I23" s="348"/>
      <c r="J23" s="360"/>
      <c r="K23" s="360"/>
      <c r="L23" s="1093"/>
      <c r="M23" s="1093"/>
    </row>
    <row r="24" spans="1:13">
      <c r="A24" s="2" t="s">
        <v>328</v>
      </c>
      <c r="B24" s="2"/>
      <c r="C24" s="8"/>
      <c r="D24" s="8"/>
      <c r="E24" s="2"/>
      <c r="F24" s="193"/>
      <c r="G24" s="1102">
        <v>0</v>
      </c>
      <c r="H24" s="1102"/>
      <c r="I24" s="1090">
        <v>0</v>
      </c>
      <c r="J24" s="1102"/>
      <c r="K24" s="1090">
        <v>0</v>
      </c>
      <c r="L24" s="1093"/>
      <c r="M24" s="1029">
        <f>G24+I24+K24</f>
        <v>0</v>
      </c>
    </row>
    <row r="25" spans="1:13">
      <c r="A25" s="2" t="s">
        <v>188</v>
      </c>
      <c r="B25" s="2"/>
      <c r="C25" s="8"/>
      <c r="D25" s="8"/>
      <c r="E25" s="2"/>
      <c r="F25" s="193"/>
      <c r="G25" s="1102">
        <v>0</v>
      </c>
      <c r="H25" s="1102"/>
      <c r="I25" s="1090">
        <v>0</v>
      </c>
      <c r="J25" s="1102"/>
      <c r="K25" s="1090">
        <v>0</v>
      </c>
      <c r="L25" s="1093"/>
      <c r="M25" s="1029">
        <f>G25+I25+K25</f>
        <v>0</v>
      </c>
    </row>
    <row r="26" spans="1:13">
      <c r="A26" s="2" t="s">
        <v>329</v>
      </c>
      <c r="B26" s="2"/>
      <c r="C26" s="8"/>
      <c r="D26" s="8"/>
      <c r="E26" s="2"/>
      <c r="F26" s="193"/>
      <c r="G26" s="1102">
        <v>0</v>
      </c>
      <c r="H26" s="1102"/>
      <c r="I26" s="1090">
        <v>0</v>
      </c>
      <c r="J26" s="1102"/>
      <c r="K26" s="1090">
        <v>0</v>
      </c>
      <c r="L26" s="1093"/>
      <c r="M26" s="1029">
        <f>G26+I26+K26</f>
        <v>0</v>
      </c>
    </row>
    <row r="27" spans="1:13" ht="15.75" thickBot="1">
      <c r="A27" s="3" t="s">
        <v>331</v>
      </c>
      <c r="B27" s="2"/>
      <c r="C27" s="8"/>
      <c r="D27" s="8"/>
      <c r="E27" s="2"/>
      <c r="F27" s="2"/>
      <c r="G27" s="1091">
        <f>SUM(G24:G26)</f>
        <v>0</v>
      </c>
      <c r="H27" s="360"/>
      <c r="I27" s="1091">
        <f>SUM(I24:I26)</f>
        <v>0</v>
      </c>
      <c r="J27" s="1094"/>
      <c r="K27" s="1095">
        <f>SUM(K24:K26)</f>
        <v>0</v>
      </c>
      <c r="L27" s="1093"/>
      <c r="M27" s="1091">
        <f>SUM(M24:M26)</f>
        <v>0</v>
      </c>
    </row>
    <row r="28" spans="1:13">
      <c r="A28" s="3"/>
      <c r="B28" s="2"/>
      <c r="C28" s="8"/>
      <c r="D28" s="8"/>
      <c r="E28" s="2"/>
      <c r="F28" s="2"/>
      <c r="G28" s="1029"/>
      <c r="H28" s="360"/>
      <c r="I28" s="1029"/>
      <c r="J28" s="1094"/>
      <c r="K28" s="1027"/>
      <c r="L28" s="1093"/>
      <c r="M28" s="1029"/>
    </row>
    <row r="29" spans="1:13">
      <c r="A29" s="2" t="s">
        <v>332</v>
      </c>
      <c r="B29" s="8"/>
      <c r="C29" s="8"/>
      <c r="D29" s="8"/>
      <c r="E29" s="1084"/>
      <c r="F29" s="8"/>
      <c r="G29" s="951"/>
      <c r="H29" s="2"/>
      <c r="I29" s="951"/>
      <c r="J29" s="2"/>
      <c r="K29" s="2"/>
      <c r="L29" s="231"/>
      <c r="M29" s="231"/>
    </row>
    <row r="30" spans="1:13">
      <c r="A30" s="2" t="s">
        <v>333</v>
      </c>
      <c r="B30" s="8"/>
      <c r="C30" s="8"/>
      <c r="D30" s="8"/>
      <c r="E30" s="1084"/>
      <c r="F30" s="8"/>
      <c r="G30" s="1090">
        <v>0</v>
      </c>
      <c r="H30" s="2"/>
      <c r="I30" s="1090">
        <v>0</v>
      </c>
      <c r="J30" s="2"/>
      <c r="K30" s="1090">
        <v>0</v>
      </c>
      <c r="L30" s="231"/>
      <c r="M30" s="1029">
        <f>G30+I30+K30</f>
        <v>0</v>
      </c>
    </row>
    <row r="31" spans="1:13">
      <c r="A31" s="2" t="s">
        <v>334</v>
      </c>
      <c r="B31" s="8"/>
      <c r="C31" s="8"/>
      <c r="D31" s="8"/>
      <c r="E31" s="1084"/>
      <c r="F31" s="8"/>
      <c r="G31" s="1090">
        <v>0</v>
      </c>
      <c r="H31" s="2"/>
      <c r="I31" s="1090">
        <v>0</v>
      </c>
      <c r="J31" s="2"/>
      <c r="K31" s="1090">
        <v>0</v>
      </c>
      <c r="L31" s="231"/>
      <c r="M31" s="1029">
        <f>G31+I31+K31</f>
        <v>0</v>
      </c>
    </row>
    <row r="32" spans="1:13" ht="15.75" thickBot="1">
      <c r="A32" s="2"/>
      <c r="B32" s="2"/>
      <c r="C32" s="8"/>
      <c r="D32" s="8"/>
      <c r="E32" s="2"/>
      <c r="F32" s="2"/>
      <c r="G32" s="1091">
        <f>SUM(G30:G31)</f>
        <v>0</v>
      </c>
      <c r="H32" s="2"/>
      <c r="I32" s="1103">
        <f>SUM(I30:I31)</f>
        <v>0</v>
      </c>
      <c r="J32" s="2"/>
      <c r="K32" s="1103">
        <f>SUM(K30:K31)</f>
        <v>0</v>
      </c>
      <c r="L32" s="231"/>
      <c r="M32" s="1104">
        <f>SUM(M30:M31)</f>
        <v>0</v>
      </c>
    </row>
    <row r="33" spans="1:13">
      <c r="A33" s="8"/>
      <c r="B33" s="8"/>
      <c r="C33" s="8"/>
      <c r="D33" s="8"/>
      <c r="E33" s="2"/>
      <c r="F33" s="2"/>
      <c r="G33" s="2"/>
      <c r="H33" s="2"/>
      <c r="I33" s="951"/>
      <c r="J33" s="1086"/>
      <c r="K33" s="1085"/>
      <c r="L33" s="231"/>
      <c r="M33" s="231"/>
    </row>
    <row r="34" spans="1:13">
      <c r="A34" s="8"/>
      <c r="B34" s="8"/>
      <c r="C34" s="8"/>
      <c r="D34" s="8"/>
      <c r="E34" s="2"/>
      <c r="F34" s="2"/>
      <c r="G34" s="2"/>
      <c r="H34" s="2"/>
      <c r="I34" s="951"/>
      <c r="J34" s="1086"/>
      <c r="K34" s="1085"/>
      <c r="L34" s="231"/>
      <c r="M34" s="231"/>
    </row>
    <row r="35" spans="1:13">
      <c r="A35" s="231"/>
      <c r="B35" s="231"/>
      <c r="C35" s="231"/>
      <c r="D35" s="231"/>
      <c r="E35" s="231"/>
      <c r="F35" s="231"/>
      <c r="G35" s="231"/>
      <c r="H35" s="231"/>
      <c r="I35" s="231"/>
      <c r="J35" s="231"/>
      <c r="K35" s="231"/>
      <c r="L35" s="231"/>
      <c r="M35" s="231"/>
    </row>
    <row r="36" spans="1:13">
      <c r="A36" s="231"/>
      <c r="B36" s="231"/>
      <c r="C36" s="231"/>
      <c r="D36" s="231"/>
      <c r="E36" s="231"/>
      <c r="F36" s="231"/>
      <c r="G36" s="231"/>
      <c r="H36" s="231"/>
      <c r="I36" s="231"/>
      <c r="J36" s="231"/>
      <c r="K36" s="231"/>
      <c r="L36" s="231"/>
      <c r="M36" s="231"/>
    </row>
    <row r="37" spans="1:13">
      <c r="A37" s="231"/>
      <c r="B37" s="231"/>
      <c r="C37" s="231"/>
      <c r="D37" s="231"/>
      <c r="E37" s="231"/>
      <c r="F37" s="231"/>
      <c r="G37" s="231"/>
      <c r="H37" s="231"/>
      <c r="I37" s="231"/>
      <c r="J37" s="231"/>
      <c r="K37" s="231"/>
      <c r="L37" s="231"/>
      <c r="M37" s="231"/>
    </row>
    <row r="38" spans="1:13">
      <c r="A38" s="231"/>
      <c r="B38" s="231"/>
      <c r="C38" s="231"/>
      <c r="D38" s="231"/>
      <c r="E38" s="231"/>
      <c r="F38" s="231"/>
      <c r="G38" s="231"/>
      <c r="H38" s="231"/>
      <c r="I38" s="231"/>
      <c r="J38" s="231"/>
      <c r="K38" s="231"/>
      <c r="L38" s="231"/>
      <c r="M38" s="231"/>
    </row>
    <row r="39" spans="1:13">
      <c r="A39" s="3" t="s">
        <v>1424</v>
      </c>
      <c r="B39" s="2"/>
      <c r="C39" s="2"/>
      <c r="D39" s="2"/>
      <c r="E39" s="5"/>
      <c r="F39" s="5"/>
      <c r="G39" s="5" t="s">
        <v>700</v>
      </c>
      <c r="H39" s="2"/>
      <c r="I39" s="1083" t="s">
        <v>702</v>
      </c>
      <c r="J39" s="24"/>
      <c r="K39" s="994" t="s">
        <v>703</v>
      </c>
      <c r="L39" s="271"/>
      <c r="M39" s="994" t="s">
        <v>172</v>
      </c>
    </row>
    <row r="40" spans="1:13">
      <c r="A40" s="3"/>
      <c r="B40" s="2"/>
      <c r="C40" s="2"/>
      <c r="D40" s="2"/>
      <c r="E40" s="2"/>
      <c r="F40" s="36"/>
      <c r="G40" s="192" t="s">
        <v>59</v>
      </c>
      <c r="H40" s="2"/>
      <c r="I40" s="192" t="s">
        <v>59</v>
      </c>
      <c r="J40" s="2"/>
      <c r="K40" s="192" t="s">
        <v>59</v>
      </c>
      <c r="L40" s="271"/>
      <c r="M40" s="192" t="s">
        <v>59</v>
      </c>
    </row>
    <row r="41" spans="1:13">
      <c r="A41" s="2"/>
      <c r="B41" s="8"/>
      <c r="C41" s="1084"/>
      <c r="D41" s="8"/>
      <c r="E41" s="2"/>
      <c r="F41" s="36"/>
      <c r="G41" s="119">
        <v>2023</v>
      </c>
      <c r="H41" s="2"/>
      <c r="I41" s="119">
        <f>G41</f>
        <v>2023</v>
      </c>
      <c r="J41" s="2"/>
      <c r="K41" s="119">
        <f>I41</f>
        <v>2023</v>
      </c>
      <c r="L41" s="271"/>
      <c r="M41" s="119">
        <f>K41</f>
        <v>2023</v>
      </c>
    </row>
    <row r="42" spans="1:13">
      <c r="A42" s="3" t="s">
        <v>184</v>
      </c>
      <c r="B42" s="8"/>
      <c r="C42" s="8"/>
      <c r="D42" s="8"/>
      <c r="E42" s="2"/>
      <c r="F42" s="36"/>
      <c r="G42" s="119" t="s">
        <v>22</v>
      </c>
      <c r="H42" s="2"/>
      <c r="I42" s="119" t="s">
        <v>22</v>
      </c>
      <c r="J42" s="3"/>
      <c r="K42" s="119" t="s">
        <v>22</v>
      </c>
      <c r="L42" s="271"/>
      <c r="M42" s="119" t="s">
        <v>22</v>
      </c>
    </row>
    <row r="43" spans="1:13">
      <c r="A43" s="2" t="s">
        <v>328</v>
      </c>
      <c r="B43" s="8"/>
      <c r="C43" s="8"/>
      <c r="D43" s="8"/>
      <c r="E43" s="2"/>
      <c r="F43" s="193"/>
      <c r="G43" s="1027"/>
      <c r="H43" s="360"/>
      <c r="I43" s="1027"/>
      <c r="J43" s="1092"/>
      <c r="K43" s="1027"/>
      <c r="L43" s="1093"/>
      <c r="M43" s="1027">
        <f>G43+I43+K43</f>
        <v>0</v>
      </c>
    </row>
    <row r="44" spans="1:13">
      <c r="A44" s="2" t="s">
        <v>188</v>
      </c>
      <c r="B44" s="8"/>
      <c r="C44" s="8"/>
      <c r="D44" s="8"/>
      <c r="E44" s="2"/>
      <c r="F44" s="193"/>
      <c r="G44" s="1027"/>
      <c r="H44" s="360"/>
      <c r="I44" s="1027"/>
      <c r="J44" s="1092"/>
      <c r="K44" s="1027"/>
      <c r="L44" s="1093"/>
      <c r="M44" s="1027">
        <f>G44+I44+K44</f>
        <v>0</v>
      </c>
    </row>
    <row r="45" spans="1:13">
      <c r="A45" s="2" t="s">
        <v>329</v>
      </c>
      <c r="B45" s="8"/>
      <c r="C45" s="8"/>
      <c r="D45" s="8"/>
      <c r="E45" s="2"/>
      <c r="F45" s="193"/>
      <c r="G45" s="1027"/>
      <c r="H45" s="360"/>
      <c r="I45" s="1027"/>
      <c r="J45" s="1092"/>
      <c r="K45" s="1027"/>
      <c r="L45" s="1093"/>
      <c r="M45" s="1027">
        <f>G45+I45+K45</f>
        <v>0</v>
      </c>
    </row>
    <row r="46" spans="1:13">
      <c r="A46" s="2" t="s">
        <v>330</v>
      </c>
      <c r="B46" s="8"/>
      <c r="C46" s="1084"/>
      <c r="D46" s="8"/>
      <c r="E46" s="2"/>
      <c r="F46" s="193"/>
      <c r="G46" s="1027"/>
      <c r="H46" s="360"/>
      <c r="I46" s="1027"/>
      <c r="J46" s="1092"/>
      <c r="K46" s="1027"/>
      <c r="L46" s="1093"/>
      <c r="M46" s="1027">
        <f>G46+I46+K46</f>
        <v>0</v>
      </c>
    </row>
    <row r="47" spans="1:13" ht="15.75" thickBot="1">
      <c r="A47" s="2" t="s">
        <v>184</v>
      </c>
      <c r="B47" s="8"/>
      <c r="C47" s="1084"/>
      <c r="D47" s="1084"/>
      <c r="E47" s="516"/>
      <c r="F47" s="2"/>
      <c r="G47" s="1091">
        <f>SUM(G43:G46)</f>
        <v>0</v>
      </c>
      <c r="H47" s="360"/>
      <c r="I47" s="1091">
        <f>SUM(I43:I46)</f>
        <v>0</v>
      </c>
      <c r="J47" s="1094"/>
      <c r="K47" s="1095">
        <f>SUM(K43:K46)</f>
        <v>0</v>
      </c>
      <c r="L47" s="1093"/>
      <c r="M47" s="1095">
        <f>SUM(M43:M46)</f>
        <v>0</v>
      </c>
    </row>
    <row r="48" spans="1:13">
      <c r="A48" s="2"/>
      <c r="B48" s="8"/>
      <c r="C48" s="8"/>
      <c r="D48" s="8"/>
      <c r="E48" s="1084"/>
      <c r="F48" s="8"/>
      <c r="G48" s="2"/>
      <c r="H48" s="2"/>
      <c r="I48" s="2"/>
      <c r="J48" s="2"/>
      <c r="K48" s="2"/>
      <c r="L48" s="231"/>
      <c r="M48" s="231"/>
    </row>
    <row r="49" spans="1:13">
      <c r="A49" s="2" t="s">
        <v>332</v>
      </c>
      <c r="B49" s="8"/>
      <c r="C49" s="8"/>
      <c r="D49" s="8"/>
      <c r="E49" s="1084"/>
      <c r="F49" s="8"/>
      <c r="G49" s="951"/>
      <c r="H49" s="2"/>
      <c r="I49" s="951"/>
      <c r="J49" s="2"/>
      <c r="K49" s="2"/>
      <c r="L49" s="231"/>
      <c r="M49" s="231"/>
    </row>
    <row r="50" spans="1:13">
      <c r="A50" s="2" t="s">
        <v>333</v>
      </c>
      <c r="B50" s="8"/>
      <c r="C50" s="8"/>
      <c r="D50" s="8"/>
      <c r="E50" s="1084"/>
      <c r="F50" s="8"/>
      <c r="G50" s="1090"/>
      <c r="H50" s="2"/>
      <c r="I50" s="1090"/>
      <c r="J50" s="2"/>
      <c r="K50" s="1090"/>
      <c r="L50" s="231"/>
      <c r="M50" s="1029">
        <f>G50+I50+K50</f>
        <v>0</v>
      </c>
    </row>
    <row r="51" spans="1:13">
      <c r="A51" s="2" t="s">
        <v>334</v>
      </c>
      <c r="B51" s="8"/>
      <c r="C51" s="8"/>
      <c r="D51" s="8"/>
      <c r="E51" s="1084"/>
      <c r="F51" s="8"/>
      <c r="G51" s="1090"/>
      <c r="H51" s="2"/>
      <c r="I51" s="1090"/>
      <c r="J51" s="2"/>
      <c r="K51" s="1090"/>
      <c r="L51" s="231"/>
      <c r="M51" s="1029">
        <f>G51+I51+K51</f>
        <v>0</v>
      </c>
    </row>
    <row r="52" spans="1:13" ht="15.75" thickBot="1">
      <c r="A52" s="2"/>
      <c r="B52" s="2"/>
      <c r="C52" s="8"/>
      <c r="D52" s="8"/>
      <c r="E52" s="2"/>
      <c r="F52" s="2"/>
      <c r="G52" s="1091">
        <f>SUM(G50:G51)</f>
        <v>0</v>
      </c>
      <c r="H52" s="2"/>
      <c r="I52" s="1103">
        <f>SUM(I50:I51)</f>
        <v>0</v>
      </c>
      <c r="J52" s="2"/>
      <c r="K52" s="1103">
        <f>SUM(K50:K51)</f>
        <v>0</v>
      </c>
      <c r="L52" s="231"/>
      <c r="M52" s="1104">
        <f>SUM(M50:M51)</f>
        <v>0</v>
      </c>
    </row>
    <row r="53" spans="1:13">
      <c r="A53" s="2"/>
      <c r="B53" s="2"/>
      <c r="C53" s="8"/>
      <c r="D53" s="8"/>
      <c r="E53" s="2"/>
      <c r="F53" s="2"/>
      <c r="G53" s="2"/>
      <c r="H53" s="2"/>
      <c r="I53" s="3"/>
      <c r="J53" s="2"/>
      <c r="K53" s="2"/>
      <c r="L53" s="231"/>
      <c r="M53" s="231"/>
    </row>
    <row r="54" spans="1:13">
      <c r="A54" s="3" t="s">
        <v>331</v>
      </c>
      <c r="B54" s="2"/>
      <c r="C54" s="8"/>
      <c r="D54" s="8"/>
      <c r="E54" s="2"/>
      <c r="F54" s="8"/>
      <c r="G54" s="2"/>
      <c r="H54" s="2"/>
      <c r="I54" s="3"/>
      <c r="J54" s="2"/>
      <c r="K54" s="2"/>
      <c r="L54" s="231"/>
      <c r="M54" s="231"/>
    </row>
    <row r="55" spans="1:13">
      <c r="A55" s="2" t="s">
        <v>328</v>
      </c>
      <c r="B55" s="2"/>
      <c r="C55" s="8"/>
      <c r="D55" s="8"/>
      <c r="E55" s="2"/>
      <c r="F55" s="193"/>
      <c r="G55" s="360"/>
      <c r="H55" s="360"/>
      <c r="I55" s="1027"/>
      <c r="J55" s="1092"/>
      <c r="K55" s="1027"/>
      <c r="L55" s="1093"/>
      <c r="M55" s="1027">
        <f>G55+I55+K55</f>
        <v>0</v>
      </c>
    </row>
    <row r="56" spans="1:13">
      <c r="A56" s="2" t="s">
        <v>188</v>
      </c>
      <c r="B56" s="2"/>
      <c r="C56" s="8"/>
      <c r="D56" s="8"/>
      <c r="E56" s="2"/>
      <c r="F56" s="193"/>
      <c r="G56" s="360"/>
      <c r="H56" s="360"/>
      <c r="I56" s="1027"/>
      <c r="J56" s="1092"/>
      <c r="K56" s="1027"/>
      <c r="L56" s="1093"/>
      <c r="M56" s="1027">
        <f>G56+I56+K56</f>
        <v>0</v>
      </c>
    </row>
    <row r="57" spans="1:13">
      <c r="A57" s="2" t="s">
        <v>329</v>
      </c>
      <c r="B57" s="2"/>
      <c r="C57" s="8"/>
      <c r="D57" s="8"/>
      <c r="E57" s="2"/>
      <c r="F57" s="193"/>
      <c r="G57" s="360"/>
      <c r="H57" s="360"/>
      <c r="I57" s="1027"/>
      <c r="J57" s="1092"/>
      <c r="K57" s="1027"/>
      <c r="L57" s="1093"/>
      <c r="M57" s="1027">
        <f>G57+I57+K57</f>
        <v>0</v>
      </c>
    </row>
    <row r="58" spans="1:13" ht="15.75" thickBot="1">
      <c r="A58" s="3" t="s">
        <v>331</v>
      </c>
      <c r="B58" s="2"/>
      <c r="C58" s="8"/>
      <c r="D58" s="8"/>
      <c r="E58" s="2"/>
      <c r="F58" s="2"/>
      <c r="G58" s="1091">
        <f>SUM(G55:G57)</f>
        <v>0</v>
      </c>
      <c r="H58" s="360"/>
      <c r="I58" s="1091">
        <f>SUM(I55:I57)</f>
        <v>0</v>
      </c>
      <c r="J58" s="1094"/>
      <c r="K58" s="1095">
        <f>SUM(K55:K57)</f>
        <v>0</v>
      </c>
      <c r="L58" s="1093"/>
      <c r="M58" s="1095">
        <f>SUM(M55:M57)</f>
        <v>0</v>
      </c>
    </row>
    <row r="59" spans="1:13">
      <c r="A59" s="3"/>
      <c r="B59" s="2"/>
      <c r="C59" s="8"/>
      <c r="D59" s="8"/>
      <c r="E59" s="2"/>
      <c r="F59" s="2"/>
      <c r="G59" s="1029"/>
      <c r="H59" s="360"/>
      <c r="I59" s="1029"/>
      <c r="J59" s="1094"/>
      <c r="K59" s="1027"/>
      <c r="L59" s="1093"/>
      <c r="M59" s="1027"/>
    </row>
    <row r="60" spans="1:13">
      <c r="A60" s="2" t="s">
        <v>332</v>
      </c>
      <c r="B60" s="8"/>
      <c r="C60" s="8"/>
      <c r="D60" s="8"/>
      <c r="E60" s="1084"/>
      <c r="F60" s="8"/>
      <c r="G60" s="951"/>
      <c r="H60" s="2"/>
      <c r="I60" s="951"/>
      <c r="J60" s="2"/>
      <c r="K60" s="2"/>
      <c r="L60" s="231"/>
      <c r="M60" s="231"/>
    </row>
    <row r="61" spans="1:13">
      <c r="A61" s="2" t="s">
        <v>333</v>
      </c>
      <c r="B61" s="8"/>
      <c r="C61" s="8"/>
      <c r="D61" s="8"/>
      <c r="E61" s="1084"/>
      <c r="F61" s="8"/>
      <c r="G61" s="1090"/>
      <c r="H61" s="2"/>
      <c r="I61" s="1090"/>
      <c r="J61" s="2"/>
      <c r="K61" s="1090"/>
      <c r="L61" s="231"/>
      <c r="M61" s="1029">
        <f>G61+I61+K61</f>
        <v>0</v>
      </c>
    </row>
    <row r="62" spans="1:13">
      <c r="A62" s="2" t="s">
        <v>334</v>
      </c>
      <c r="B62" s="8"/>
      <c r="C62" s="8"/>
      <c r="D62" s="8"/>
      <c r="E62" s="1084"/>
      <c r="F62" s="8"/>
      <c r="G62" s="1090"/>
      <c r="H62" s="2"/>
      <c r="I62" s="1090"/>
      <c r="J62" s="2"/>
      <c r="K62" s="1090"/>
      <c r="L62" s="231"/>
      <c r="M62" s="1029">
        <f>G62+I62+K62</f>
        <v>0</v>
      </c>
    </row>
    <row r="63" spans="1:13" ht="15.75" thickBot="1">
      <c r="A63" s="2"/>
      <c r="B63" s="2"/>
      <c r="C63" s="8"/>
      <c r="D63" s="8"/>
      <c r="E63" s="2"/>
      <c r="F63" s="2"/>
      <c r="G63" s="1091">
        <f>SUM(G61:G62)</f>
        <v>0</v>
      </c>
      <c r="H63" s="2"/>
      <c r="I63" s="1103">
        <f>SUM(I61:I62)</f>
        <v>0</v>
      </c>
      <c r="J63" s="2"/>
      <c r="K63" s="1103">
        <f>SUM(K61:K62)</f>
        <v>0</v>
      </c>
      <c r="L63" s="231"/>
      <c r="M63" s="1104">
        <f>SUM(M61:M62)</f>
        <v>0</v>
      </c>
    </row>
    <row r="64" spans="1:13">
      <c r="A64" s="2"/>
      <c r="B64" s="2"/>
      <c r="C64" s="8"/>
      <c r="D64" s="8"/>
      <c r="E64" s="2"/>
      <c r="F64" s="8"/>
      <c r="G64" s="2"/>
      <c r="H64" s="2"/>
      <c r="I64" s="2"/>
      <c r="J64" s="2"/>
      <c r="K64" s="2"/>
      <c r="L64" s="231"/>
      <c r="M64" s="231"/>
    </row>
    <row r="65" spans="1:13">
      <c r="A65" s="8"/>
      <c r="B65" s="8"/>
      <c r="C65" s="8"/>
      <c r="D65" s="8"/>
      <c r="E65" s="2"/>
      <c r="F65" s="2"/>
      <c r="G65" s="2"/>
      <c r="H65" s="2"/>
      <c r="I65" s="951"/>
      <c r="J65" s="1086"/>
      <c r="K65" s="1085"/>
      <c r="L65" s="231"/>
      <c r="M65" s="231"/>
    </row>
    <row r="66" spans="1:13" ht="15.75">
      <c r="A66" s="1087"/>
      <c r="B66" s="1087"/>
      <c r="C66" s="1087"/>
      <c r="D66" s="1087"/>
      <c r="E66" s="1088"/>
      <c r="F66" s="1088"/>
      <c r="G66" s="2"/>
      <c r="H66" s="2"/>
      <c r="I66" s="1089"/>
      <c r="J66" s="810"/>
      <c r="K66" s="919"/>
    </row>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O78"/>
  <sheetViews>
    <sheetView workbookViewId="0">
      <selection activeCell="E32" sqref="E32"/>
    </sheetView>
  </sheetViews>
  <sheetFormatPr defaultRowHeight="15"/>
  <cols>
    <col min="7" max="7" width="12" style="544" customWidth="1"/>
    <col min="8" max="8" width="0.77734375" style="544" customWidth="1"/>
    <col min="9" max="9" width="10.5546875" style="554" customWidth="1"/>
  </cols>
  <sheetData>
    <row r="1" spans="1:15" ht="15.75">
      <c r="A1" s="10" t="str">
        <f>+'1'!A1</f>
        <v>SWANSEA BAY UNIVERSITY HEALTH BOARD ANNUAL ACCOUNTS 2023-24</v>
      </c>
      <c r="B1" s="34"/>
      <c r="C1" s="34"/>
      <c r="D1" s="34"/>
      <c r="E1" s="34"/>
      <c r="F1" s="34"/>
      <c r="G1" s="534"/>
      <c r="H1" s="534"/>
      <c r="I1" s="534"/>
      <c r="L1" s="84"/>
      <c r="M1" s="84"/>
      <c r="N1" s="84"/>
      <c r="O1" s="84"/>
    </row>
    <row r="2" spans="1:15">
      <c r="A2" s="3" t="s">
        <v>1744</v>
      </c>
      <c r="B2" s="2"/>
      <c r="C2" s="2"/>
      <c r="D2" s="2"/>
      <c r="E2" s="2"/>
      <c r="F2" s="2"/>
      <c r="G2" s="43"/>
      <c r="H2" s="43"/>
      <c r="I2" s="43"/>
      <c r="J2" s="2"/>
      <c r="L2" s="84"/>
      <c r="M2" s="84"/>
      <c r="N2" s="84"/>
      <c r="O2" s="84"/>
    </row>
    <row r="3" spans="1:15">
      <c r="A3" s="65"/>
      <c r="B3" s="14"/>
      <c r="C3" s="14"/>
      <c r="D3" s="14"/>
      <c r="E3" s="14"/>
      <c r="F3" s="14"/>
      <c r="G3" s="87"/>
      <c r="H3" s="87"/>
      <c r="I3" s="87"/>
      <c r="J3" s="2"/>
      <c r="L3" s="84"/>
      <c r="M3" s="84"/>
      <c r="N3" s="84"/>
      <c r="O3" s="84"/>
    </row>
    <row r="4" spans="1:15">
      <c r="A4" s="387"/>
      <c r="B4" s="14"/>
      <c r="C4" s="14"/>
      <c r="D4" s="14"/>
      <c r="E4" s="14"/>
      <c r="F4" s="14"/>
      <c r="G4" s="87"/>
      <c r="H4" s="87"/>
      <c r="I4" s="87"/>
      <c r="J4" s="2"/>
      <c r="L4" s="84"/>
      <c r="M4" s="84"/>
      <c r="N4" s="84"/>
      <c r="O4" s="84"/>
    </row>
    <row r="5" spans="1:15">
      <c r="A5" s="65"/>
      <c r="B5" s="14"/>
      <c r="C5" s="14"/>
      <c r="D5" s="14"/>
      <c r="E5" s="14"/>
      <c r="F5" s="14"/>
      <c r="G5" s="87"/>
      <c r="H5" s="87"/>
      <c r="I5" s="87"/>
      <c r="J5" s="2"/>
      <c r="L5" s="84"/>
      <c r="M5" s="84"/>
      <c r="N5" s="84"/>
      <c r="O5" s="84"/>
    </row>
    <row r="6" spans="1:15">
      <c r="A6" s="65"/>
      <c r="B6" s="14"/>
      <c r="C6" s="14"/>
      <c r="D6" s="14"/>
      <c r="E6" s="14"/>
      <c r="F6" s="14"/>
      <c r="G6" s="87"/>
      <c r="H6" s="87"/>
      <c r="I6" s="87"/>
      <c r="J6" s="2"/>
      <c r="L6" s="84"/>
      <c r="M6" s="84"/>
      <c r="N6" s="84"/>
      <c r="O6" s="84"/>
    </row>
    <row r="7" spans="1:15">
      <c r="A7" s="65"/>
      <c r="B7" s="14"/>
      <c r="C7" s="14"/>
      <c r="D7" s="14"/>
      <c r="E7" s="14"/>
      <c r="F7" s="14"/>
      <c r="G7" s="87"/>
      <c r="H7" s="87"/>
      <c r="I7" s="87"/>
      <c r="J7" s="2"/>
      <c r="L7" s="84"/>
      <c r="M7" s="84"/>
      <c r="N7" s="84"/>
      <c r="O7" s="84"/>
    </row>
    <row r="8" spans="1:15">
      <c r="A8" s="65"/>
      <c r="B8" s="14"/>
      <c r="C8" s="14"/>
      <c r="D8" s="14"/>
      <c r="E8" s="14"/>
      <c r="F8" s="14"/>
      <c r="G8" s="87"/>
      <c r="H8" s="87"/>
      <c r="I8" s="87"/>
      <c r="J8" s="2"/>
      <c r="L8" s="84"/>
      <c r="M8" s="84"/>
      <c r="N8" s="84"/>
      <c r="O8" s="84"/>
    </row>
    <row r="9" spans="1:15">
      <c r="A9" s="65"/>
      <c r="B9" s="14"/>
      <c r="C9" s="14"/>
      <c r="D9" s="14"/>
      <c r="E9" s="14"/>
      <c r="F9" s="14"/>
      <c r="G9" s="87"/>
      <c r="H9" s="87"/>
      <c r="I9" s="87"/>
      <c r="J9" s="2"/>
      <c r="L9" s="84"/>
      <c r="M9" s="84"/>
      <c r="N9" s="84"/>
      <c r="O9" s="84"/>
    </row>
    <row r="10" spans="1:15">
      <c r="A10" s="65"/>
      <c r="B10" s="14"/>
      <c r="C10" s="14"/>
      <c r="D10" s="14"/>
      <c r="E10" s="14"/>
      <c r="F10" s="14"/>
      <c r="G10" s="87"/>
      <c r="H10" s="87"/>
      <c r="I10" s="87"/>
      <c r="J10" s="2"/>
      <c r="L10" s="84"/>
      <c r="M10" s="84"/>
      <c r="N10" s="84"/>
      <c r="O10" s="84"/>
    </row>
    <row r="11" spans="1:15">
      <c r="A11" s="72" t="s">
        <v>1745</v>
      </c>
      <c r="B11" s="66"/>
      <c r="C11" s="66"/>
      <c r="D11" s="66"/>
      <c r="E11" s="14"/>
      <c r="F11" s="14"/>
      <c r="G11" s="1064" t="s">
        <v>1589</v>
      </c>
      <c r="H11" s="66"/>
      <c r="I11" s="1065" t="s">
        <v>1424</v>
      </c>
      <c r="J11" s="42"/>
      <c r="L11" s="84"/>
      <c r="M11" s="84"/>
      <c r="N11" s="84"/>
      <c r="O11" s="84"/>
    </row>
    <row r="12" spans="1:15">
      <c r="A12" s="3"/>
      <c r="B12" s="42"/>
      <c r="C12" s="42"/>
      <c r="D12" s="42"/>
      <c r="E12" s="2"/>
      <c r="F12" s="36"/>
      <c r="G12" s="95" t="s">
        <v>59</v>
      </c>
      <c r="H12" s="43"/>
      <c r="I12" s="555" t="s">
        <v>59</v>
      </c>
      <c r="J12" s="19"/>
      <c r="L12" s="84"/>
      <c r="M12" s="84"/>
      <c r="N12" s="84"/>
      <c r="O12" s="84"/>
    </row>
    <row r="13" spans="1:15">
      <c r="A13" s="2"/>
      <c r="B13" s="8"/>
      <c r="C13" s="8"/>
      <c r="D13" s="8"/>
      <c r="E13" s="2"/>
      <c r="F13" s="80"/>
      <c r="G13" s="677">
        <v>2024</v>
      </c>
      <c r="H13" s="683"/>
      <c r="I13" s="678">
        <v>2023</v>
      </c>
      <c r="J13" s="81"/>
      <c r="L13" s="84"/>
      <c r="M13" s="84"/>
      <c r="N13" s="84"/>
      <c r="O13" s="84"/>
    </row>
    <row r="14" spans="1:15">
      <c r="A14" s="3" t="s">
        <v>527</v>
      </c>
      <c r="B14" s="8"/>
      <c r="C14" s="8"/>
      <c r="D14" s="8"/>
      <c r="E14" s="2"/>
      <c r="F14" s="80"/>
      <c r="G14" s="49" t="s">
        <v>22</v>
      </c>
      <c r="H14" s="43"/>
      <c r="I14" s="52" t="s">
        <v>22</v>
      </c>
      <c r="J14" s="81"/>
      <c r="L14" s="84"/>
      <c r="M14" s="84"/>
      <c r="N14" s="84"/>
      <c r="O14" s="84"/>
    </row>
    <row r="15" spans="1:15">
      <c r="A15" s="2" t="s">
        <v>328</v>
      </c>
      <c r="B15" s="8"/>
      <c r="C15" s="8"/>
      <c r="D15" s="8"/>
      <c r="E15" s="2"/>
      <c r="F15" s="193"/>
      <c r="G15" s="598">
        <v>0</v>
      </c>
      <c r="H15" s="622"/>
      <c r="I15" s="43">
        <f>'Data Sheet'!N3793</f>
        <v>0</v>
      </c>
      <c r="J15" s="193"/>
      <c r="L15" s="84"/>
      <c r="M15" s="84"/>
      <c r="N15" s="84"/>
      <c r="O15" s="84"/>
    </row>
    <row r="16" spans="1:15">
      <c r="A16" s="2" t="s">
        <v>188</v>
      </c>
      <c r="B16" s="8"/>
      <c r="C16" s="8"/>
      <c r="D16" s="8"/>
      <c r="E16" s="2"/>
      <c r="F16" s="193"/>
      <c r="G16" s="598">
        <v>0</v>
      </c>
      <c r="H16" s="622"/>
      <c r="I16" s="43">
        <f>'Data Sheet'!N3794</f>
        <v>0</v>
      </c>
      <c r="J16" s="193"/>
      <c r="L16" s="84"/>
      <c r="M16" s="84"/>
      <c r="N16" s="84"/>
      <c r="O16" s="84"/>
    </row>
    <row r="17" spans="1:15">
      <c r="A17" s="2" t="s">
        <v>329</v>
      </c>
      <c r="B17" s="8"/>
      <c r="C17" s="8"/>
      <c r="D17" s="8"/>
      <c r="E17" s="2"/>
      <c r="F17" s="193"/>
      <c r="G17" s="598">
        <v>0</v>
      </c>
      <c r="H17" s="622"/>
      <c r="I17" s="43">
        <f>'Data Sheet'!N3795</f>
        <v>0</v>
      </c>
      <c r="J17" s="193"/>
      <c r="L17" s="84"/>
      <c r="M17" s="84"/>
      <c r="N17" s="84"/>
      <c r="O17" s="84"/>
    </row>
    <row r="18" spans="1:15">
      <c r="A18" s="2" t="s">
        <v>330</v>
      </c>
      <c r="B18" s="8"/>
      <c r="C18" s="8"/>
      <c r="D18" s="8"/>
      <c r="E18" s="2"/>
      <c r="F18" s="193"/>
      <c r="G18" s="598">
        <v>0</v>
      </c>
      <c r="H18" s="622"/>
      <c r="I18" s="43">
        <f>'Data Sheet'!N3796</f>
        <v>0</v>
      </c>
      <c r="J18" s="193"/>
      <c r="L18" s="84"/>
      <c r="M18" s="84"/>
      <c r="N18" s="84"/>
      <c r="O18" s="84"/>
    </row>
    <row r="19" spans="1:15" ht="15.75" thickBot="1">
      <c r="A19" s="2" t="s">
        <v>184</v>
      </c>
      <c r="B19" s="8"/>
      <c r="C19" s="8"/>
      <c r="D19" s="8"/>
      <c r="E19" s="2"/>
      <c r="F19" s="2"/>
      <c r="G19" s="137">
        <f>SUM(G15:G18)</f>
        <v>0</v>
      </c>
      <c r="H19" s="43"/>
      <c r="I19" s="136">
        <f>SUM(I15:I18)</f>
        <v>0</v>
      </c>
      <c r="J19" s="2"/>
      <c r="L19" s="84"/>
      <c r="M19" s="84"/>
      <c r="N19" s="84"/>
      <c r="O19" s="84"/>
    </row>
    <row r="20" spans="1:15">
      <c r="A20" s="2" t="s">
        <v>332</v>
      </c>
      <c r="B20" s="8"/>
      <c r="C20" s="8"/>
      <c r="D20" s="8"/>
      <c r="E20" s="8"/>
      <c r="F20" s="8"/>
      <c r="G20" s="144"/>
      <c r="H20" s="55"/>
      <c r="I20" s="43"/>
      <c r="J20" s="8"/>
      <c r="L20" s="84"/>
      <c r="M20" s="84"/>
      <c r="N20" s="84"/>
      <c r="O20" s="84"/>
    </row>
    <row r="21" spans="1:15">
      <c r="A21" s="2" t="s">
        <v>333</v>
      </c>
      <c r="B21" s="8"/>
      <c r="C21" s="8"/>
      <c r="D21" s="8"/>
      <c r="E21" s="194"/>
      <c r="F21" s="193"/>
      <c r="G21" s="598">
        <v>0</v>
      </c>
      <c r="H21" s="622"/>
      <c r="I21" s="43">
        <f>'Data Sheet'!N3799</f>
        <v>0</v>
      </c>
      <c r="J21" s="193"/>
      <c r="L21" s="84"/>
      <c r="M21" s="84"/>
      <c r="N21" s="84"/>
      <c r="O21" s="84"/>
    </row>
    <row r="22" spans="1:15">
      <c r="A22" s="2" t="s">
        <v>334</v>
      </c>
      <c r="B22" s="8"/>
      <c r="C22" s="8"/>
      <c r="D22" s="8"/>
      <c r="E22" s="194"/>
      <c r="F22" s="193"/>
      <c r="G22" s="598">
        <v>0</v>
      </c>
      <c r="H22" s="622"/>
      <c r="I22" s="43">
        <f>'Data Sheet'!N3800</f>
        <v>0</v>
      </c>
      <c r="J22" s="193"/>
      <c r="L22" s="84"/>
      <c r="M22" s="84"/>
      <c r="N22" s="84"/>
      <c r="O22" s="84"/>
    </row>
    <row r="23" spans="1:15" ht="15.75" thickBot="1">
      <c r="A23" s="8"/>
      <c r="B23" s="8"/>
      <c r="C23" s="8"/>
      <c r="D23" s="8"/>
      <c r="E23" s="3"/>
      <c r="F23" s="2"/>
      <c r="G23" s="137">
        <f>SUM(G21:G22)</f>
        <v>0</v>
      </c>
      <c r="H23" s="43"/>
      <c r="I23" s="136">
        <f>SUM(I21:I22)</f>
        <v>0</v>
      </c>
      <c r="J23" s="2"/>
      <c r="L23" s="84"/>
      <c r="M23" s="84"/>
      <c r="N23" s="84"/>
      <c r="O23" s="84"/>
    </row>
    <row r="24" spans="1:15">
      <c r="A24" s="8"/>
      <c r="B24" s="8"/>
      <c r="C24" s="8"/>
      <c r="D24" s="8"/>
      <c r="E24" s="2"/>
      <c r="F24" s="2"/>
      <c r="G24" s="111"/>
      <c r="H24" s="55"/>
      <c r="I24" s="43"/>
      <c r="J24" s="8"/>
      <c r="L24" s="84"/>
      <c r="M24" s="84"/>
      <c r="N24" s="84"/>
      <c r="O24" s="84"/>
    </row>
    <row r="25" spans="1:15">
      <c r="A25" s="3" t="s">
        <v>331</v>
      </c>
      <c r="B25" s="8"/>
      <c r="C25" s="8"/>
      <c r="D25" s="8"/>
      <c r="E25" s="2"/>
      <c r="F25" s="80"/>
      <c r="G25" s="49"/>
      <c r="H25" s="43"/>
      <c r="I25" s="49"/>
      <c r="J25" s="80"/>
      <c r="L25" s="84"/>
      <c r="M25" s="84"/>
      <c r="N25" s="84"/>
      <c r="O25" s="84"/>
    </row>
    <row r="26" spans="1:15">
      <c r="A26" s="2" t="s">
        <v>328</v>
      </c>
      <c r="B26" s="8"/>
      <c r="C26" s="8"/>
      <c r="D26" s="8"/>
      <c r="E26" s="2"/>
      <c r="F26" s="193"/>
      <c r="G26" s="598">
        <v>0</v>
      </c>
      <c r="H26" s="622"/>
      <c r="I26" s="43">
        <f>'Data Sheet'!N3803</f>
        <v>0</v>
      </c>
      <c r="J26" s="193"/>
      <c r="L26" s="84"/>
      <c r="M26" s="84"/>
      <c r="N26" s="84"/>
      <c r="O26" s="84"/>
    </row>
    <row r="27" spans="1:15">
      <c r="A27" s="2" t="s">
        <v>188</v>
      </c>
      <c r="B27" s="8"/>
      <c r="C27" s="8"/>
      <c r="D27" s="8"/>
      <c r="E27" s="2"/>
      <c r="F27" s="193"/>
      <c r="G27" s="598">
        <v>0</v>
      </c>
      <c r="H27" s="622"/>
      <c r="I27" s="43">
        <f>'Data Sheet'!N3804</f>
        <v>0</v>
      </c>
      <c r="J27" s="193"/>
      <c r="L27" s="84"/>
      <c r="M27" s="84"/>
      <c r="N27" s="84"/>
      <c r="O27" s="84"/>
    </row>
    <row r="28" spans="1:15">
      <c r="A28" s="2" t="s">
        <v>329</v>
      </c>
      <c r="B28" s="8"/>
      <c r="C28" s="8"/>
      <c r="D28" s="8"/>
      <c r="E28" s="2"/>
      <c r="F28" s="193"/>
      <c r="G28" s="598">
        <v>0</v>
      </c>
      <c r="H28" s="622"/>
      <c r="I28" s="43">
        <f>'Data Sheet'!N3805</f>
        <v>0</v>
      </c>
      <c r="J28" s="193"/>
      <c r="L28" s="84"/>
      <c r="M28" s="84"/>
      <c r="N28" s="84"/>
      <c r="O28" s="84"/>
    </row>
    <row r="29" spans="1:15" s="388" customFormat="1">
      <c r="A29" s="2" t="s">
        <v>330</v>
      </c>
      <c r="B29" s="406"/>
      <c r="C29" s="406"/>
      <c r="D29" s="406"/>
      <c r="E29" s="406"/>
      <c r="F29" s="406"/>
      <c r="G29" s="598">
        <v>0</v>
      </c>
      <c r="H29" s="623"/>
      <c r="I29" s="43">
        <f>'Data Sheet'!N3806</f>
        <v>0</v>
      </c>
      <c r="J29" s="406"/>
      <c r="L29" s="391"/>
      <c r="M29" s="391"/>
      <c r="N29" s="391"/>
      <c r="O29" s="391"/>
    </row>
    <row r="30" spans="1:15" ht="15.75" thickBot="1">
      <c r="A30" s="2" t="s">
        <v>331</v>
      </c>
      <c r="B30" s="8"/>
      <c r="C30" s="8"/>
      <c r="D30" s="8"/>
      <c r="E30" s="2"/>
      <c r="F30" s="2"/>
      <c r="G30" s="137">
        <f>SUM(G26:G29)</f>
        <v>0</v>
      </c>
      <c r="H30" s="43"/>
      <c r="I30" s="136">
        <f>SUM(I26:I28)</f>
        <v>0</v>
      </c>
      <c r="J30" s="2"/>
      <c r="L30" s="84"/>
      <c r="M30" s="84"/>
      <c r="N30" s="84"/>
      <c r="O30" s="84"/>
    </row>
    <row r="31" spans="1:15">
      <c r="A31" s="2" t="s">
        <v>332</v>
      </c>
      <c r="B31" s="8"/>
      <c r="C31" s="8"/>
      <c r="D31" s="8"/>
      <c r="E31" s="2"/>
      <c r="F31" s="8"/>
      <c r="G31" s="144"/>
      <c r="H31" s="55"/>
      <c r="I31" s="43"/>
      <c r="J31" s="8"/>
      <c r="L31" s="84"/>
      <c r="M31" s="84"/>
      <c r="N31" s="84"/>
      <c r="O31" s="84"/>
    </row>
    <row r="32" spans="1:15">
      <c r="A32" s="2" t="s">
        <v>333</v>
      </c>
      <c r="B32" s="8"/>
      <c r="C32" s="8"/>
      <c r="D32" s="8"/>
      <c r="E32" s="2"/>
      <c r="F32" s="193"/>
      <c r="G32" s="598">
        <v>0</v>
      </c>
      <c r="H32" s="622"/>
      <c r="I32" s="43">
        <f>'Data Sheet'!N3809</f>
        <v>0</v>
      </c>
      <c r="J32" s="193"/>
      <c r="L32" s="84"/>
      <c r="M32" s="84"/>
      <c r="N32" s="84"/>
      <c r="O32" s="84"/>
    </row>
    <row r="33" spans="1:15">
      <c r="A33" s="2" t="s">
        <v>334</v>
      </c>
      <c r="B33" s="8"/>
      <c r="C33" s="8"/>
      <c r="D33" s="8"/>
      <c r="E33" s="2"/>
      <c r="F33" s="193"/>
      <c r="G33" s="598">
        <v>0</v>
      </c>
      <c r="H33" s="622"/>
      <c r="I33" s="43">
        <f>'Data Sheet'!N3810</f>
        <v>0</v>
      </c>
      <c r="J33" s="193"/>
      <c r="L33" s="84"/>
      <c r="M33" s="84"/>
      <c r="N33" s="84"/>
      <c r="O33" s="84"/>
    </row>
    <row r="34" spans="1:15" ht="15.75" thickBot="1">
      <c r="A34" s="8"/>
      <c r="B34" s="8"/>
      <c r="C34" s="8"/>
      <c r="D34" s="8"/>
      <c r="E34" s="2"/>
      <c r="F34" s="2"/>
      <c r="G34" s="137">
        <f>SUM(G32:G33)</f>
        <v>0</v>
      </c>
      <c r="H34" s="43"/>
      <c r="I34" s="136">
        <f>SUM(I32:I33)</f>
        <v>0</v>
      </c>
      <c r="J34" s="2"/>
      <c r="L34" s="84"/>
      <c r="M34" s="84"/>
      <c r="N34" s="84"/>
      <c r="O34" s="84"/>
    </row>
    <row r="35" spans="1:15">
      <c r="A35" s="6"/>
      <c r="B35" s="6"/>
      <c r="C35" s="6"/>
      <c r="D35" s="6"/>
      <c r="E35" s="14"/>
      <c r="F35" s="14"/>
      <c r="G35" s="143"/>
      <c r="H35" s="87"/>
      <c r="I35" s="87"/>
      <c r="J35" s="14"/>
      <c r="L35" s="84"/>
      <c r="M35" s="84"/>
      <c r="N35" s="84"/>
      <c r="O35" s="84"/>
    </row>
    <row r="36" spans="1:15">
      <c r="A36" s="14"/>
      <c r="B36" s="66"/>
      <c r="C36" s="66"/>
      <c r="D36" s="66"/>
      <c r="E36" s="1262"/>
      <c r="F36" s="1262"/>
      <c r="G36" s="1262"/>
      <c r="H36" s="1263"/>
      <c r="I36" s="1263"/>
      <c r="J36" s="1263"/>
      <c r="L36" s="84"/>
      <c r="M36" s="84"/>
      <c r="N36" s="84"/>
      <c r="O36" s="84"/>
    </row>
    <row r="37" spans="1:15">
      <c r="A37" s="65"/>
      <c r="B37" s="66"/>
      <c r="C37" s="66"/>
      <c r="D37" s="66"/>
      <c r="E37" s="14"/>
      <c r="F37" s="24"/>
      <c r="G37" s="199"/>
      <c r="H37" s="87"/>
      <c r="I37" s="624"/>
      <c r="J37" s="24"/>
    </row>
    <row r="38" spans="1:15">
      <c r="A38" s="14"/>
      <c r="B38" s="6"/>
      <c r="C38" s="6"/>
      <c r="D38" s="6"/>
      <c r="E38" s="14"/>
      <c r="F38" s="189"/>
      <c r="G38" s="199"/>
      <c r="H38" s="87"/>
      <c r="I38" s="624"/>
      <c r="J38" s="189"/>
    </row>
    <row r="39" spans="1:15">
      <c r="A39" s="65"/>
      <c r="B39" s="6"/>
      <c r="C39" s="6"/>
      <c r="D39" s="6"/>
      <c r="E39" s="14"/>
      <c r="F39" s="189"/>
      <c r="G39" s="112"/>
      <c r="H39" s="87"/>
      <c r="I39" s="51"/>
      <c r="J39" s="189"/>
    </row>
    <row r="40" spans="1:15">
      <c r="A40" s="14"/>
      <c r="B40" s="6"/>
      <c r="C40" s="6"/>
      <c r="D40" s="6"/>
      <c r="E40" s="14"/>
      <c r="F40" s="294"/>
      <c r="G40" s="110"/>
      <c r="H40" s="622"/>
      <c r="I40" s="87"/>
      <c r="J40" s="294"/>
    </row>
    <row r="41" spans="1:15">
      <c r="A41" s="14"/>
      <c r="B41" s="6"/>
      <c r="C41" s="6"/>
      <c r="D41" s="6"/>
      <c r="E41" s="14"/>
      <c r="F41" s="294"/>
      <c r="G41" s="110"/>
      <c r="H41" s="622"/>
      <c r="I41" s="87"/>
      <c r="J41" s="294"/>
    </row>
    <row r="42" spans="1:15">
      <c r="A42" s="14"/>
      <c r="B42" s="6"/>
      <c r="C42" s="6"/>
      <c r="D42" s="6"/>
      <c r="E42" s="14"/>
      <c r="F42" s="294"/>
      <c r="G42" s="110"/>
      <c r="H42" s="622"/>
      <c r="I42" s="87"/>
      <c r="J42" s="294"/>
    </row>
    <row r="43" spans="1:15">
      <c r="A43" s="14"/>
      <c r="B43" s="6"/>
      <c r="C43" s="6"/>
      <c r="D43" s="6"/>
      <c r="E43" s="14"/>
      <c r="F43" s="294"/>
      <c r="G43" s="110"/>
      <c r="H43" s="622"/>
      <c r="I43" s="87"/>
      <c r="J43" s="294"/>
    </row>
    <row r="44" spans="1:15">
      <c r="A44" s="14"/>
      <c r="B44" s="6"/>
      <c r="C44" s="6"/>
      <c r="D44" s="6"/>
      <c r="E44" s="14"/>
      <c r="F44" s="14"/>
      <c r="G44" s="143"/>
      <c r="H44" s="87"/>
      <c r="I44" s="87"/>
      <c r="J44" s="14"/>
    </row>
    <row r="45" spans="1:15">
      <c r="A45" s="14"/>
      <c r="B45" s="6"/>
      <c r="C45" s="6"/>
      <c r="D45" s="6"/>
      <c r="E45" s="14"/>
      <c r="F45" s="14"/>
      <c r="G45" s="143"/>
      <c r="H45" s="87"/>
      <c r="I45" s="87"/>
      <c r="J45" s="14"/>
    </row>
    <row r="46" spans="1:15">
      <c r="A46" s="14"/>
      <c r="B46" s="6"/>
      <c r="C46" s="6"/>
      <c r="D46" s="6"/>
      <c r="E46" s="6"/>
      <c r="F46" s="6"/>
      <c r="G46" s="110"/>
      <c r="H46" s="97"/>
      <c r="I46" s="87"/>
      <c r="J46" s="71"/>
    </row>
    <row r="47" spans="1:15">
      <c r="A47" s="14"/>
      <c r="B47" s="6"/>
      <c r="C47" s="6"/>
      <c r="D47" s="6"/>
      <c r="E47" s="6"/>
      <c r="F47" s="6"/>
      <c r="G47" s="110"/>
      <c r="H47" s="97"/>
      <c r="I47" s="87"/>
      <c r="J47" s="6"/>
    </row>
    <row r="48" spans="1:15">
      <c r="A48" s="14"/>
      <c r="B48" s="6"/>
      <c r="C48" s="6"/>
      <c r="D48" s="6"/>
      <c r="E48" s="295"/>
      <c r="F48" s="294"/>
      <c r="G48" s="110"/>
      <c r="H48" s="622"/>
      <c r="I48" s="87"/>
      <c r="J48" s="294"/>
    </row>
    <row r="49" spans="1:10">
      <c r="A49" s="14"/>
      <c r="B49" s="6"/>
      <c r="C49" s="6"/>
      <c r="D49" s="6"/>
      <c r="E49" s="295"/>
      <c r="F49" s="294"/>
      <c r="G49" s="110"/>
      <c r="H49" s="622"/>
      <c r="I49" s="87"/>
      <c r="J49" s="294"/>
    </row>
    <row r="50" spans="1:10">
      <c r="A50" s="6"/>
      <c r="B50" s="6"/>
      <c r="C50" s="6"/>
      <c r="D50" s="6"/>
      <c r="E50" s="65"/>
      <c r="F50" s="14"/>
      <c r="G50" s="143"/>
      <c r="H50" s="87"/>
      <c r="I50" s="143"/>
      <c r="J50" s="14"/>
    </row>
    <row r="51" spans="1:10">
      <c r="A51" s="6"/>
      <c r="B51" s="6"/>
      <c r="C51" s="6"/>
      <c r="D51" s="6"/>
      <c r="E51" s="14"/>
      <c r="F51" s="14"/>
      <c r="G51" s="143"/>
      <c r="H51" s="97"/>
      <c r="I51" s="87"/>
      <c r="J51" s="6"/>
    </row>
    <row r="52" spans="1:10">
      <c r="A52" s="65"/>
      <c r="B52" s="6"/>
      <c r="C52" s="6"/>
      <c r="D52" s="6"/>
      <c r="E52" s="14"/>
      <c r="F52" s="6"/>
      <c r="G52" s="110"/>
      <c r="H52" s="97"/>
      <c r="I52" s="87"/>
      <c r="J52" s="6"/>
    </row>
    <row r="53" spans="1:10">
      <c r="A53" s="14"/>
      <c r="B53" s="6"/>
      <c r="C53" s="6"/>
      <c r="D53" s="6"/>
      <c r="E53" s="14"/>
      <c r="F53" s="294"/>
      <c r="G53" s="110"/>
      <c r="H53" s="622"/>
      <c r="I53" s="87"/>
      <c r="J53" s="294"/>
    </row>
    <row r="54" spans="1:10">
      <c r="A54" s="14"/>
      <c r="B54" s="6"/>
      <c r="C54" s="6"/>
      <c r="D54" s="6"/>
      <c r="E54" s="14"/>
      <c r="F54" s="294"/>
      <c r="G54" s="110"/>
      <c r="H54" s="622"/>
      <c r="I54" s="87"/>
      <c r="J54" s="294"/>
    </row>
    <row r="55" spans="1:10">
      <c r="A55" s="14"/>
      <c r="B55" s="6"/>
      <c r="C55" s="6"/>
      <c r="D55" s="6"/>
      <c r="E55" s="14"/>
      <c r="F55" s="294"/>
      <c r="G55" s="110"/>
      <c r="H55" s="622"/>
      <c r="I55" s="87"/>
      <c r="J55" s="294"/>
    </row>
    <row r="56" spans="1:10">
      <c r="A56" s="14"/>
      <c r="B56" s="6"/>
      <c r="C56" s="6"/>
      <c r="D56" s="6"/>
      <c r="E56" s="14"/>
      <c r="F56" s="14"/>
      <c r="G56" s="143"/>
      <c r="H56" s="87"/>
      <c r="I56" s="87"/>
      <c r="J56" s="14"/>
    </row>
    <row r="57" spans="1:10">
      <c r="A57" s="14"/>
      <c r="B57" s="6"/>
      <c r="C57" s="6"/>
      <c r="D57" s="6"/>
      <c r="E57" s="14"/>
      <c r="F57" s="14"/>
      <c r="G57" s="143"/>
      <c r="H57" s="87"/>
      <c r="I57" s="87"/>
      <c r="J57" s="14"/>
    </row>
    <row r="58" spans="1:10">
      <c r="A58" s="14"/>
      <c r="B58" s="6"/>
      <c r="C58" s="6"/>
      <c r="D58" s="6"/>
      <c r="E58" s="14"/>
      <c r="F58" s="6"/>
      <c r="G58" s="110"/>
      <c r="H58" s="97"/>
      <c r="I58" s="87"/>
      <c r="J58" s="71"/>
    </row>
    <row r="59" spans="1:10">
      <c r="A59" s="14"/>
      <c r="B59" s="6"/>
      <c r="C59" s="6"/>
      <c r="D59" s="6"/>
      <c r="E59" s="14"/>
      <c r="F59" s="6"/>
      <c r="G59" s="110"/>
      <c r="H59" s="97"/>
      <c r="I59" s="87"/>
      <c r="J59" s="6"/>
    </row>
    <row r="60" spans="1:10">
      <c r="A60" s="14"/>
      <c r="B60" s="6"/>
      <c r="C60" s="6"/>
      <c r="D60" s="6"/>
      <c r="E60" s="14"/>
      <c r="F60" s="294"/>
      <c r="G60" s="110"/>
      <c r="H60" s="622"/>
      <c r="I60" s="87"/>
      <c r="J60" s="294"/>
    </row>
    <row r="61" spans="1:10">
      <c r="A61" s="14"/>
      <c r="B61" s="6"/>
      <c r="C61" s="6"/>
      <c r="D61" s="6"/>
      <c r="E61" s="14"/>
      <c r="F61" s="294"/>
      <c r="G61" s="110"/>
      <c r="H61" s="622"/>
      <c r="I61" s="87"/>
      <c r="J61" s="294"/>
    </row>
    <row r="62" spans="1:10">
      <c r="A62" s="6"/>
      <c r="B62" s="6"/>
      <c r="C62" s="6"/>
      <c r="D62" s="6"/>
      <c r="E62" s="14"/>
      <c r="F62" s="14"/>
      <c r="G62" s="143"/>
      <c r="H62" s="87"/>
      <c r="I62" s="143"/>
      <c r="J62" s="14"/>
    </row>
    <row r="63" spans="1:10">
      <c r="A63" s="6"/>
      <c r="B63" s="6"/>
      <c r="C63" s="6"/>
      <c r="D63" s="6"/>
      <c r="E63" s="14"/>
      <c r="F63" s="14"/>
      <c r="G63" s="143"/>
      <c r="H63" s="87"/>
      <c r="I63" s="143"/>
      <c r="J63" s="14"/>
    </row>
    <row r="64" spans="1:10">
      <c r="A64" s="14"/>
      <c r="B64" s="14"/>
      <c r="C64" s="14"/>
      <c r="D64" s="14"/>
      <c r="E64" s="14"/>
      <c r="F64" s="14"/>
      <c r="G64" s="87"/>
      <c r="H64" s="87"/>
      <c r="I64" s="87"/>
      <c r="J64" s="14"/>
    </row>
    <row r="65" spans="1:10">
      <c r="A65" s="14"/>
      <c r="B65" s="14"/>
      <c r="C65" s="14"/>
      <c r="D65" s="14"/>
      <c r="E65" s="14"/>
      <c r="F65" s="14"/>
      <c r="G65" s="87"/>
      <c r="H65" s="87"/>
      <c r="I65" s="87"/>
      <c r="J65" s="14"/>
    </row>
    <row r="66" spans="1:10">
      <c r="A66" s="14"/>
      <c r="B66" s="14"/>
      <c r="C66" s="14"/>
      <c r="D66" s="14"/>
      <c r="E66" s="14"/>
      <c r="F66" s="14"/>
      <c r="G66" s="87"/>
      <c r="H66" s="87"/>
      <c r="I66" s="87"/>
      <c r="J66" s="14"/>
    </row>
    <row r="67" spans="1:10">
      <c r="A67" s="14"/>
      <c r="B67" s="14"/>
      <c r="C67" s="14"/>
      <c r="D67" s="14"/>
      <c r="E67" s="14"/>
      <c r="F67" s="14"/>
      <c r="G67" s="87"/>
      <c r="H67" s="87"/>
      <c r="I67" s="87"/>
      <c r="J67" s="14"/>
    </row>
    <row r="68" spans="1:10">
      <c r="A68" s="14"/>
      <c r="B68" s="14"/>
      <c r="C68" s="14"/>
      <c r="D68" s="14"/>
      <c r="E68" s="14"/>
      <c r="F68" s="14"/>
      <c r="G68" s="87"/>
      <c r="H68" s="87"/>
      <c r="I68" s="87"/>
      <c r="J68" s="14"/>
    </row>
    <row r="69" spans="1:10">
      <c r="A69" s="14"/>
      <c r="B69" s="14"/>
      <c r="C69" s="14"/>
      <c r="D69" s="14"/>
      <c r="E69" s="14"/>
      <c r="F69" s="14"/>
      <c r="G69" s="87"/>
      <c r="H69" s="87"/>
      <c r="I69" s="87"/>
      <c r="J69" s="14"/>
    </row>
    <row r="70" spans="1:10">
      <c r="A70" s="14"/>
      <c r="B70" s="14"/>
      <c r="C70" s="14"/>
      <c r="D70" s="14"/>
      <c r="E70" s="14"/>
      <c r="F70" s="14"/>
      <c r="G70" s="87"/>
      <c r="H70" s="87"/>
      <c r="I70" s="87"/>
      <c r="J70" s="14"/>
    </row>
    <row r="71" spans="1:10">
      <c r="A71" s="14"/>
      <c r="B71" s="14"/>
      <c r="C71" s="14"/>
      <c r="D71" s="14"/>
      <c r="E71" s="14"/>
      <c r="F71" s="14"/>
      <c r="G71" s="87"/>
      <c r="H71" s="87"/>
      <c r="I71" s="87"/>
      <c r="J71" s="14"/>
    </row>
    <row r="72" spans="1:10">
      <c r="A72" s="14"/>
      <c r="B72" s="14"/>
      <c r="C72" s="14"/>
      <c r="D72" s="14"/>
      <c r="E72" s="14"/>
      <c r="F72" s="14"/>
      <c r="G72" s="87"/>
      <c r="H72" s="87"/>
      <c r="I72" s="87"/>
      <c r="J72" s="14"/>
    </row>
    <row r="73" spans="1:10">
      <c r="A73" s="14"/>
      <c r="B73" s="14"/>
      <c r="C73" s="14"/>
      <c r="D73" s="14"/>
      <c r="E73" s="14"/>
      <c r="F73" s="14"/>
      <c r="G73" s="87"/>
      <c r="H73" s="87"/>
      <c r="I73" s="87"/>
      <c r="J73" s="14"/>
    </row>
    <row r="74" spans="1:10">
      <c r="A74" s="14"/>
      <c r="B74" s="14"/>
      <c r="C74" s="14"/>
      <c r="D74" s="14"/>
      <c r="E74" s="14"/>
      <c r="F74" s="14"/>
      <c r="G74" s="87"/>
      <c r="H74" s="87"/>
      <c r="I74" s="87"/>
      <c r="J74" s="14"/>
    </row>
    <row r="75" spans="1:10">
      <c r="A75" s="14"/>
      <c r="B75" s="14"/>
      <c r="C75" s="14"/>
      <c r="D75" s="14"/>
      <c r="E75" s="14"/>
      <c r="F75" s="14"/>
      <c r="G75" s="87"/>
      <c r="H75" s="87"/>
      <c r="I75" s="87"/>
      <c r="J75" s="14"/>
    </row>
    <row r="76" spans="1:10">
      <c r="A76" s="14"/>
      <c r="B76" s="14"/>
      <c r="C76" s="14"/>
      <c r="D76" s="14"/>
      <c r="E76" s="14"/>
      <c r="F76" s="14"/>
      <c r="G76" s="87"/>
      <c r="H76" s="87"/>
      <c r="I76" s="87"/>
      <c r="J76" s="14"/>
    </row>
    <row r="77" spans="1:10">
      <c r="A77" s="14"/>
      <c r="B77" s="14"/>
      <c r="C77" s="14"/>
      <c r="D77" s="14"/>
      <c r="E77" s="14"/>
      <c r="F77" s="14"/>
      <c r="G77" s="87"/>
      <c r="H77" s="87"/>
      <c r="I77" s="87"/>
      <c r="J77" s="14"/>
    </row>
    <row r="78" spans="1:10">
      <c r="A78" s="14"/>
      <c r="B78" s="14"/>
      <c r="C78" s="14"/>
      <c r="D78" s="14"/>
      <c r="E78" s="14"/>
      <c r="F78" s="14"/>
      <c r="G78" s="87"/>
      <c r="H78" s="87"/>
      <c r="I78" s="87"/>
      <c r="J78" s="14"/>
    </row>
  </sheetData>
  <sheetProtection algorithmName="SHA-512" hashValue="wFwEn3N3Nct7oRE4YW2ptq59dpl4GKGMFYk0LXWlHb//ogd8NGQuQa5VcV9bJaFzaD8gv1/g3BZ6bi1s722BOA==" saltValue="nuZE2P7/uVBf+ItRbjdm8A==" spinCount="100000" sheet="1" formatCells="0" formatRows="0"/>
  <customSheetViews>
    <customSheetView guid="{7FD99AA4-5903-494A-9F09-AEC84FBFFB84}" fitToPage="1">
      <selection activeCell="A4" sqref="A4"/>
      <pageMargins left="0.70866141732283472" right="0.70866141732283472" top="0.74803149606299213" bottom="0.74803149606299213" header="0.31496062992125984" footer="0.31496062992125984"/>
      <pageSetup paperSize="9" scale="90" orientation="portrait" horizontalDpi="300" r:id="rId1"/>
      <headerFooter>
        <oddFooter>&amp;C&amp;A</oddFooter>
      </headerFooter>
    </customSheetView>
    <customSheetView guid="{44A2B057-7D30-4594-817B-0DBCD9A92E4A}" fitToPage="1">
      <selection activeCell="A4" sqref="A4"/>
      <pageMargins left="0.70866141732283472" right="0.70866141732283472" top="0.74803149606299213" bottom="0.74803149606299213" header="0.31496062992125984" footer="0.31496062992125984"/>
      <pageSetup paperSize="9" scale="90" orientation="portrait" horizontalDpi="300" r:id="rId2"/>
      <headerFooter>
        <oddFooter>&amp;C&amp;A</oddFooter>
      </headerFooter>
    </customSheetView>
  </customSheetViews>
  <mergeCells count="1">
    <mergeCell ref="E36:J36"/>
  </mergeCells>
  <pageMargins left="0.70866141732283472" right="0.70866141732283472" top="0.74803149606299213" bottom="0.74803149606299213" header="0.31496062992125984" footer="0.31496062992125984"/>
  <pageSetup paperSize="9" scale="85" orientation="portrait" r:id="rId3"/>
  <headerFooter>
    <oddFooter>&amp;C&amp;A</oddFooter>
  </headerFooter>
  <drawing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N85"/>
  <sheetViews>
    <sheetView zoomScale="90" zoomScaleNormal="90" workbookViewId="0">
      <selection activeCell="D70" sqref="D70"/>
    </sheetView>
  </sheetViews>
  <sheetFormatPr defaultColWidth="8.77734375" defaultRowHeight="15"/>
  <cols>
    <col min="1" max="1" width="31.109375" customWidth="1"/>
    <col min="2" max="2" width="14.77734375" customWidth="1"/>
    <col min="4" max="4" width="15.77734375" customWidth="1"/>
    <col min="5" max="5" width="1.77734375" customWidth="1"/>
    <col min="6" max="6" width="15.77734375" customWidth="1"/>
    <col min="7" max="7" width="2.109375" customWidth="1"/>
    <col min="8" max="8" width="15.77734375" customWidth="1"/>
    <col min="9" max="9" width="10.77734375" customWidth="1"/>
  </cols>
  <sheetData>
    <row r="1" spans="1:14" ht="15.75">
      <c r="A1" s="10" t="str">
        <f>+'1'!A1</f>
        <v>SWANSEA BAY UNIVERSITY HEALTH BOARD ANNUAL ACCOUNTS 2023-24</v>
      </c>
      <c r="B1" s="34"/>
      <c r="C1" s="34"/>
      <c r="D1" s="34"/>
      <c r="E1" s="34"/>
      <c r="F1" s="34"/>
      <c r="G1" s="34"/>
      <c r="H1" s="34"/>
      <c r="I1" s="17"/>
      <c r="K1" s="84"/>
      <c r="L1" s="84"/>
      <c r="M1" s="84"/>
      <c r="N1" s="84"/>
    </row>
    <row r="2" spans="1:14">
      <c r="K2" s="84"/>
      <c r="L2" s="84"/>
      <c r="M2" s="84"/>
      <c r="N2" s="84"/>
    </row>
    <row r="3" spans="1:14">
      <c r="E3" s="15"/>
      <c r="F3" s="15"/>
      <c r="K3" s="84"/>
      <c r="L3" s="84"/>
      <c r="M3" s="84"/>
      <c r="N3" s="84"/>
    </row>
    <row r="4" spans="1:14" ht="15.75">
      <c r="A4" s="301" t="s">
        <v>589</v>
      </c>
      <c r="B4" s="241"/>
      <c r="C4" s="242"/>
      <c r="D4" s="242"/>
      <c r="E4" s="239"/>
      <c r="F4" s="64"/>
      <c r="G4" s="84"/>
      <c r="H4" s="84"/>
      <c r="K4" s="84"/>
      <c r="L4" s="84"/>
      <c r="M4" s="84"/>
      <c r="N4" s="84"/>
    </row>
    <row r="5" spans="1:14" ht="15.75">
      <c r="A5" s="296"/>
      <c r="B5" s="241"/>
      <c r="C5" s="242"/>
      <c r="D5" s="242"/>
      <c r="E5" s="239"/>
      <c r="F5" s="64"/>
      <c r="G5" s="84"/>
      <c r="H5" s="84"/>
      <c r="K5" s="84"/>
      <c r="L5" s="84"/>
      <c r="M5" s="84"/>
      <c r="N5" s="84"/>
    </row>
    <row r="6" spans="1:14" ht="15.75">
      <c r="A6" s="296"/>
      <c r="B6" s="241"/>
      <c r="C6" s="242"/>
      <c r="D6" s="242"/>
      <c r="E6" s="239"/>
      <c r="F6" s="64"/>
      <c r="G6" s="84"/>
      <c r="H6" s="84"/>
      <c r="K6" s="84"/>
      <c r="L6" s="84"/>
      <c r="M6" s="84"/>
      <c r="N6" s="84"/>
    </row>
    <row r="7" spans="1:14" ht="15.75">
      <c r="A7" s="296"/>
      <c r="B7" s="241"/>
      <c r="C7" s="242"/>
      <c r="D7" s="242"/>
      <c r="E7" s="239"/>
      <c r="F7" s="64"/>
      <c r="G7" s="84"/>
      <c r="H7" s="84"/>
      <c r="K7" s="84"/>
      <c r="L7" s="84"/>
      <c r="M7" s="84"/>
      <c r="N7" s="84"/>
    </row>
    <row r="8" spans="1:14">
      <c r="A8" s="244" t="s">
        <v>590</v>
      </c>
      <c r="B8" s="65"/>
      <c r="C8" s="242"/>
      <c r="D8" s="242"/>
      <c r="E8" s="239"/>
      <c r="F8" s="64"/>
      <c r="G8" s="84"/>
      <c r="H8" s="84"/>
      <c r="K8" s="84"/>
      <c r="L8" s="84"/>
      <c r="M8" s="84"/>
      <c r="N8" s="84"/>
    </row>
    <row r="9" spans="1:14">
      <c r="A9" s="240"/>
      <c r="B9" s="35"/>
      <c r="C9" s="242"/>
      <c r="D9" s="242"/>
      <c r="E9" s="239"/>
      <c r="F9" s="64"/>
      <c r="G9" s="84"/>
      <c r="H9" s="84"/>
      <c r="K9" s="84"/>
      <c r="L9" s="84"/>
      <c r="M9" s="84"/>
      <c r="N9" s="84"/>
    </row>
    <row r="10" spans="1:14">
      <c r="A10" s="438"/>
      <c r="B10" s="35"/>
      <c r="C10" s="242"/>
      <c r="D10" s="242"/>
      <c r="E10" s="239"/>
      <c r="F10" s="64"/>
      <c r="G10" s="84"/>
      <c r="H10" s="84"/>
      <c r="K10" s="84"/>
      <c r="L10" s="84"/>
      <c r="M10" s="84"/>
      <c r="N10" s="84"/>
    </row>
    <row r="11" spans="1:14">
      <c r="A11" s="243"/>
      <c r="B11" s="35"/>
      <c r="C11" s="242"/>
      <c r="D11" s="242"/>
      <c r="E11" s="239"/>
      <c r="F11" s="64"/>
      <c r="G11" s="84"/>
      <c r="H11" s="84"/>
      <c r="K11" s="84"/>
      <c r="L11" s="84"/>
      <c r="M11" s="84"/>
      <c r="N11" s="84"/>
    </row>
    <row r="12" spans="1:14">
      <c r="A12" s="243"/>
      <c r="B12" s="35"/>
      <c r="C12" s="242"/>
      <c r="D12" s="242"/>
      <c r="E12" s="239"/>
      <c r="F12" s="64"/>
      <c r="G12" s="84"/>
      <c r="H12" s="84"/>
      <c r="K12" s="84"/>
      <c r="L12" s="84"/>
      <c r="M12" s="84"/>
      <c r="N12" s="84"/>
    </row>
    <row r="13" spans="1:14">
      <c r="A13" s="331"/>
      <c r="B13" s="35"/>
      <c r="C13" s="242"/>
      <c r="D13" s="242"/>
      <c r="E13" s="239"/>
      <c r="F13" s="64"/>
      <c r="G13" s="84"/>
      <c r="H13" s="84"/>
      <c r="K13" s="84"/>
      <c r="L13" s="84"/>
      <c r="M13" s="84"/>
      <c r="N13" s="84"/>
    </row>
    <row r="14" spans="1:14">
      <c r="A14" s="243"/>
      <c r="B14" s="35"/>
      <c r="C14" s="242"/>
      <c r="D14" s="242"/>
      <c r="E14" s="239"/>
      <c r="F14" s="64"/>
      <c r="G14" s="84"/>
      <c r="H14" s="84"/>
      <c r="K14" s="84"/>
      <c r="L14" s="84"/>
      <c r="M14" s="84"/>
      <c r="N14" s="84"/>
    </row>
    <row r="15" spans="1:14">
      <c r="A15" s="243"/>
      <c r="B15" s="35"/>
      <c r="C15" s="242"/>
      <c r="D15" s="242"/>
      <c r="E15" s="239"/>
      <c r="F15" s="64"/>
      <c r="G15" s="84"/>
      <c r="H15" s="84"/>
      <c r="K15" s="84"/>
      <c r="L15" s="84"/>
      <c r="M15" s="84"/>
      <c r="N15" s="84"/>
    </row>
    <row r="16" spans="1:14">
      <c r="A16" s="243"/>
      <c r="B16" s="35"/>
      <c r="C16" s="242"/>
      <c r="D16" s="242"/>
      <c r="E16" s="239"/>
      <c r="F16" s="64"/>
      <c r="G16" s="84"/>
      <c r="H16" s="84"/>
      <c r="K16" s="84"/>
      <c r="L16" s="84"/>
      <c r="M16" s="84"/>
      <c r="N16" s="84"/>
    </row>
    <row r="17" spans="1:14" ht="32.25" customHeight="1">
      <c r="A17" s="1013" t="s">
        <v>463</v>
      </c>
      <c r="B17" s="41"/>
      <c r="C17" s="248"/>
      <c r="D17" s="248"/>
      <c r="E17" s="238"/>
      <c r="F17" s="1010" t="s">
        <v>464</v>
      </c>
      <c r="G17" s="1011"/>
      <c r="H17" s="1012" t="s">
        <v>570</v>
      </c>
      <c r="K17" s="84"/>
      <c r="L17" s="84"/>
      <c r="M17" s="84"/>
      <c r="N17" s="84"/>
    </row>
    <row r="18" spans="1:14">
      <c r="B18" s="41"/>
      <c r="C18" s="248"/>
      <c r="D18" s="248"/>
      <c r="E18" s="238"/>
      <c r="F18" s="250" t="s">
        <v>1641</v>
      </c>
      <c r="H18" s="215" t="s">
        <v>1444</v>
      </c>
      <c r="K18" s="84"/>
      <c r="L18" s="84"/>
      <c r="M18" s="84"/>
      <c r="N18" s="84"/>
    </row>
    <row r="19" spans="1:14">
      <c r="B19" s="41"/>
      <c r="C19" s="248"/>
      <c r="D19" s="248"/>
      <c r="E19" s="238"/>
      <c r="F19" s="251" t="s">
        <v>22</v>
      </c>
      <c r="H19" s="195" t="s">
        <v>22</v>
      </c>
      <c r="K19" s="84"/>
      <c r="L19" s="84"/>
      <c r="M19" s="84"/>
      <c r="N19" s="84"/>
    </row>
    <row r="20" spans="1:14">
      <c r="B20" s="41"/>
      <c r="C20" s="248"/>
      <c r="D20" s="248"/>
      <c r="E20" s="238"/>
      <c r="F20" s="248"/>
      <c r="H20" s="248"/>
      <c r="K20" s="84"/>
      <c r="L20" s="84"/>
      <c r="M20" s="84"/>
      <c r="N20" s="84"/>
    </row>
    <row r="21" spans="1:14">
      <c r="A21" s="253" t="s">
        <v>447</v>
      </c>
      <c r="B21" s="41"/>
      <c r="C21" s="248"/>
      <c r="D21" s="248"/>
      <c r="E21" s="238"/>
      <c r="F21" s="625">
        <v>0</v>
      </c>
      <c r="G21" s="84"/>
      <c r="H21" s="629">
        <f>'Data Sheet'!N3815</f>
        <v>0</v>
      </c>
      <c r="K21" s="84"/>
      <c r="L21" s="84"/>
      <c r="M21" s="84"/>
      <c r="N21" s="84"/>
    </row>
    <row r="22" spans="1:14">
      <c r="A22" s="209" t="s">
        <v>448</v>
      </c>
      <c r="B22" s="41"/>
      <c r="C22" s="248"/>
      <c r="D22" s="248"/>
      <c r="E22" s="238"/>
      <c r="F22" s="625">
        <v>0</v>
      </c>
      <c r="G22" s="84"/>
      <c r="H22" s="629">
        <f>'Data Sheet'!N3816</f>
        <v>0</v>
      </c>
      <c r="K22" s="84"/>
      <c r="L22" s="84"/>
      <c r="M22" s="84"/>
      <c r="N22" s="84"/>
    </row>
    <row r="23" spans="1:14">
      <c r="A23" s="209" t="s">
        <v>449</v>
      </c>
      <c r="B23" s="41"/>
      <c r="C23" s="248"/>
      <c r="D23" s="248"/>
      <c r="E23" s="238"/>
      <c r="F23" s="626">
        <v>0</v>
      </c>
      <c r="G23" s="84"/>
      <c r="H23" s="630">
        <f>'Data Sheet'!N3817</f>
        <v>0</v>
      </c>
      <c r="K23" s="84"/>
      <c r="L23" s="84"/>
      <c r="M23" s="84"/>
      <c r="N23" s="84"/>
    </row>
    <row r="24" spans="1:14" ht="15.75" thickBot="1">
      <c r="A24" s="209" t="s">
        <v>450</v>
      </c>
      <c r="B24" s="41"/>
      <c r="C24" s="248"/>
      <c r="D24" s="248"/>
      <c r="E24" s="238"/>
      <c r="F24" s="852">
        <f>SUM(F21:F23)</f>
        <v>0</v>
      </c>
      <c r="H24" s="853">
        <f>SUM(H21:H23)</f>
        <v>0</v>
      </c>
      <c r="K24" s="84"/>
      <c r="L24" s="84"/>
      <c r="M24" s="84"/>
      <c r="N24" s="84"/>
    </row>
    <row r="25" spans="1:14">
      <c r="A25" s="209"/>
      <c r="B25" s="41"/>
      <c r="C25" s="248"/>
      <c r="D25" s="248"/>
      <c r="E25" s="238"/>
      <c r="F25" s="251"/>
      <c r="H25" s="195"/>
      <c r="K25" s="84"/>
      <c r="L25" s="84"/>
      <c r="M25" s="84"/>
      <c r="N25" s="84"/>
    </row>
    <row r="26" spans="1:14" ht="15.75" thickBot="1">
      <c r="A26" s="209" t="s">
        <v>465</v>
      </c>
      <c r="B26" s="41"/>
      <c r="C26" s="248"/>
      <c r="D26" s="248"/>
      <c r="E26" s="238"/>
      <c r="F26" s="854">
        <v>0</v>
      </c>
      <c r="G26" s="84"/>
      <c r="H26" s="855">
        <f>'Data Sheet'!N3819</f>
        <v>0</v>
      </c>
      <c r="K26" s="84"/>
      <c r="L26" s="84"/>
      <c r="M26" s="84"/>
      <c r="N26" s="84"/>
    </row>
    <row r="27" spans="1:14">
      <c r="A27" s="84"/>
      <c r="B27" s="84"/>
      <c r="C27" s="84"/>
      <c r="D27" s="84"/>
      <c r="E27" s="84"/>
      <c r="F27" s="84"/>
      <c r="G27" s="84"/>
      <c r="H27" s="278"/>
      <c r="K27" s="84"/>
      <c r="L27" s="84"/>
      <c r="M27" s="84"/>
      <c r="N27" s="84"/>
    </row>
    <row r="28" spans="1:14">
      <c r="A28" s="84"/>
      <c r="B28" s="35"/>
      <c r="C28" s="242"/>
      <c r="D28" s="242"/>
      <c r="E28" s="239"/>
      <c r="F28" s="64"/>
      <c r="G28" s="84"/>
      <c r="H28" s="84"/>
      <c r="K28" s="84"/>
      <c r="L28" s="84"/>
      <c r="M28" s="84"/>
      <c r="N28" s="84"/>
    </row>
    <row r="29" spans="1:14" ht="15" customHeight="1">
      <c r="A29" s="143"/>
      <c r="B29" s="392"/>
      <c r="C29" s="393"/>
      <c r="D29" s="393"/>
      <c r="E29" s="394"/>
      <c r="F29" s="395"/>
      <c r="G29" s="391"/>
      <c r="H29" s="199"/>
      <c r="K29" s="84"/>
      <c r="L29" s="84"/>
      <c r="M29" s="84"/>
      <c r="N29" s="84"/>
    </row>
    <row r="30" spans="1:14" ht="17.25" customHeight="1">
      <c r="A30" s="143"/>
      <c r="B30" s="396"/>
      <c r="C30" s="396"/>
      <c r="D30" s="396"/>
      <c r="E30" s="394"/>
      <c r="F30" s="395"/>
      <c r="G30" s="391"/>
      <c r="H30" s="440"/>
      <c r="K30" s="84"/>
      <c r="L30" s="84"/>
      <c r="M30" s="84"/>
      <c r="N30" s="84"/>
    </row>
    <row r="31" spans="1:14" ht="15" customHeight="1">
      <c r="A31" s="143"/>
      <c r="B31" s="698"/>
      <c r="C31" s="396"/>
      <c r="D31" s="396"/>
      <c r="E31" s="394"/>
      <c r="F31" s="395"/>
      <c r="G31" s="391"/>
      <c r="H31" s="439"/>
      <c r="K31" s="84"/>
      <c r="L31" s="84"/>
      <c r="M31" s="84"/>
      <c r="N31" s="84"/>
    </row>
    <row r="32" spans="1:14" ht="15.6" customHeight="1">
      <c r="A32" s="244" t="s">
        <v>591</v>
      </c>
      <c r="B32" s="698"/>
      <c r="C32" s="396"/>
      <c r="D32" s="396"/>
      <c r="E32" s="397"/>
      <c r="F32" s="398"/>
      <c r="G32" s="391"/>
      <c r="H32" s="439"/>
      <c r="K32" s="84"/>
      <c r="L32" s="84"/>
      <c r="M32" s="84"/>
      <c r="N32" s="84"/>
    </row>
    <row r="33" spans="1:14">
      <c r="A33" s="87"/>
      <c r="B33" s="396"/>
      <c r="C33" s="396"/>
      <c r="D33" s="396"/>
      <c r="E33" s="391"/>
      <c r="F33" s="394"/>
      <c r="G33" s="395"/>
      <c r="H33" s="405"/>
      <c r="K33" s="84"/>
      <c r="L33" s="84"/>
      <c r="M33" s="84"/>
      <c r="N33" s="84"/>
    </row>
    <row r="34" spans="1:14">
      <c r="A34" s="87"/>
      <c r="B34" s="396"/>
      <c r="C34" s="396"/>
      <c r="D34" s="396"/>
      <c r="E34" s="391"/>
      <c r="F34" s="394"/>
      <c r="G34" s="395"/>
      <c r="H34" s="405"/>
      <c r="K34" s="84"/>
      <c r="L34" s="84"/>
      <c r="M34" s="84"/>
      <c r="N34" s="84"/>
    </row>
    <row r="35" spans="1:14">
      <c r="A35" s="87"/>
      <c r="B35" s="396"/>
      <c r="C35" s="396"/>
      <c r="D35" s="396"/>
      <c r="E35" s="391"/>
      <c r="F35" s="394"/>
      <c r="G35" s="395"/>
      <c r="H35" s="405"/>
      <c r="K35" s="84"/>
      <c r="L35" s="84"/>
      <c r="M35" s="84"/>
      <c r="N35" s="84"/>
    </row>
    <row r="36" spans="1:14">
      <c r="A36" s="143" t="s">
        <v>799</v>
      </c>
      <c r="B36" s="380"/>
      <c r="C36" s="380"/>
      <c r="D36" s="380"/>
      <c r="E36" s="84"/>
      <c r="F36" s="245"/>
      <c r="G36" s="246"/>
      <c r="H36" s="441" t="s">
        <v>22</v>
      </c>
      <c r="K36" s="84"/>
      <c r="L36" s="84"/>
      <c r="M36" s="84"/>
      <c r="N36" s="84"/>
    </row>
    <row r="37" spans="1:14">
      <c r="A37" s="143"/>
      <c r="B37" s="396"/>
      <c r="C37" s="396"/>
      <c r="D37" s="396"/>
      <c r="E37" s="391"/>
      <c r="F37" s="394"/>
      <c r="G37" s="395"/>
      <c r="H37" s="440">
        <v>66772</v>
      </c>
      <c r="K37" s="84"/>
      <c r="L37" s="84"/>
      <c r="M37" s="84"/>
      <c r="N37" s="84"/>
    </row>
    <row r="38" spans="1:14">
      <c r="A38" s="143" t="s">
        <v>800</v>
      </c>
      <c r="B38" s="698"/>
      <c r="C38" s="396"/>
      <c r="D38" s="396"/>
      <c r="E38" s="391"/>
      <c r="F38" s="394"/>
      <c r="G38" s="395"/>
      <c r="H38" s="439" t="s">
        <v>1747</v>
      </c>
      <c r="K38" s="84"/>
      <c r="L38" s="84"/>
      <c r="M38" s="84"/>
      <c r="N38" s="84"/>
    </row>
    <row r="39" spans="1:14">
      <c r="A39" s="143" t="s">
        <v>801</v>
      </c>
      <c r="B39" s="698"/>
      <c r="C39" s="396"/>
      <c r="D39" s="396"/>
      <c r="E39" s="391"/>
      <c r="F39" s="394"/>
      <c r="G39" s="395"/>
      <c r="H39" s="439" t="s">
        <v>1748</v>
      </c>
      <c r="K39" s="84"/>
      <c r="L39" s="84"/>
      <c r="M39" s="84"/>
      <c r="N39" s="84"/>
    </row>
    <row r="40" spans="1:14">
      <c r="A40" s="143"/>
      <c r="B40" s="396"/>
      <c r="C40" s="396"/>
      <c r="D40" s="396"/>
      <c r="E40" s="391"/>
      <c r="F40" s="394"/>
      <c r="G40" s="395"/>
      <c r="H40" s="439"/>
      <c r="K40" s="84"/>
      <c r="L40" s="84"/>
      <c r="M40" s="84"/>
      <c r="N40" s="84"/>
    </row>
    <row r="41" spans="1:14">
      <c r="A41" s="146"/>
      <c r="B41" s="396"/>
      <c r="C41" s="396"/>
      <c r="D41" s="396"/>
      <c r="E41" s="391"/>
      <c r="F41" s="394"/>
      <c r="G41" s="395"/>
      <c r="H41" s="391"/>
      <c r="K41" s="84"/>
      <c r="L41" s="404"/>
      <c r="M41" s="84"/>
      <c r="N41" s="84"/>
    </row>
    <row r="42" spans="1:14">
      <c r="A42" s="146"/>
      <c r="B42" s="396"/>
      <c r="C42" s="396"/>
      <c r="D42" s="396"/>
      <c r="E42" s="391"/>
      <c r="F42" s="394"/>
      <c r="G42" s="395"/>
      <c r="H42" s="391"/>
      <c r="K42" s="84"/>
      <c r="L42" s="404"/>
      <c r="M42" s="84"/>
      <c r="N42" s="84"/>
    </row>
    <row r="43" spans="1:14">
      <c r="A43" s="146"/>
      <c r="B43" s="396"/>
      <c r="C43" s="396"/>
      <c r="D43" s="396"/>
      <c r="E43" s="391"/>
      <c r="F43" s="394"/>
      <c r="G43" s="395"/>
      <c r="H43" s="391"/>
      <c r="K43" s="84"/>
      <c r="L43" s="404"/>
      <c r="M43" s="84"/>
      <c r="N43" s="84"/>
    </row>
    <row r="44" spans="1:14" ht="15" customHeight="1">
      <c r="A44" s="146"/>
      <c r="B44" s="396"/>
      <c r="C44" s="396"/>
      <c r="D44" s="396"/>
      <c r="E44" s="394"/>
      <c r="F44" s="395"/>
      <c r="G44" s="391"/>
      <c r="H44" s="391"/>
      <c r="K44" s="84"/>
      <c r="L44" s="404"/>
      <c r="M44" s="84"/>
      <c r="N44" s="84"/>
    </row>
    <row r="45" spans="1:14" ht="75.75" customHeight="1">
      <c r="A45" s="380"/>
      <c r="B45" s="396"/>
      <c r="C45" s="396"/>
      <c r="D45" s="396"/>
      <c r="E45" s="399"/>
      <c r="F45" s="400"/>
      <c r="G45" s="391"/>
      <c r="H45" s="391"/>
      <c r="I45" s="248"/>
      <c r="K45" s="84"/>
      <c r="L45" s="84"/>
      <c r="M45" s="84"/>
      <c r="N45" s="84"/>
    </row>
    <row r="46" spans="1:14">
      <c r="A46" s="3" t="s">
        <v>429</v>
      </c>
      <c r="B46" s="401"/>
      <c r="C46" s="401"/>
      <c r="D46" s="401"/>
      <c r="E46" s="402"/>
      <c r="F46" s="403"/>
      <c r="G46" s="388"/>
      <c r="H46" s="388"/>
      <c r="I46" s="248"/>
      <c r="K46" s="84"/>
      <c r="L46" s="84"/>
      <c r="M46" s="84"/>
      <c r="N46" s="84"/>
    </row>
    <row r="47" spans="1:14">
      <c r="A47" s="247"/>
      <c r="B47" s="248"/>
      <c r="C47" s="248"/>
      <c r="D47" s="248"/>
      <c r="E47" s="238"/>
      <c r="F47" s="15"/>
      <c r="I47" s="238"/>
      <c r="K47" s="84"/>
      <c r="L47" s="84"/>
      <c r="M47" s="84"/>
      <c r="N47" s="84"/>
    </row>
    <row r="48" spans="1:14" ht="15.75">
      <c r="A48" s="247"/>
      <c r="B48" s="248"/>
      <c r="C48" s="248"/>
      <c r="D48" s="251" t="s">
        <v>459</v>
      </c>
      <c r="E48" s="828"/>
      <c r="F48" s="251" t="s">
        <v>459</v>
      </c>
      <c r="G48" s="828"/>
      <c r="H48" s="251" t="s">
        <v>459</v>
      </c>
      <c r="I48" s="215"/>
      <c r="K48" s="84"/>
      <c r="L48" s="84"/>
      <c r="M48" s="84"/>
      <c r="N48" s="84"/>
    </row>
    <row r="49" spans="1:14" ht="15.75">
      <c r="A49" s="2"/>
      <c r="B49" s="248"/>
      <c r="C49" s="248"/>
      <c r="D49" s="251" t="s">
        <v>460</v>
      </c>
      <c r="E49" s="828"/>
      <c r="F49" s="1009" t="s">
        <v>461</v>
      </c>
      <c r="G49" s="828"/>
      <c r="H49" s="1009" t="s">
        <v>462</v>
      </c>
      <c r="I49" s="195"/>
      <c r="K49" s="84"/>
      <c r="L49" s="84"/>
      <c r="M49" s="84"/>
      <c r="N49" s="84"/>
    </row>
    <row r="50" spans="1:14" ht="15" customHeight="1">
      <c r="A50" s="249"/>
      <c r="B50" s="238"/>
      <c r="D50" s="250" t="s">
        <v>1641</v>
      </c>
      <c r="E50" s="828"/>
      <c r="F50" s="250" t="s">
        <v>1641</v>
      </c>
      <c r="G50" s="828"/>
      <c r="H50" s="250" t="s">
        <v>1641</v>
      </c>
      <c r="I50" s="216"/>
      <c r="K50" s="84"/>
      <c r="L50" s="84"/>
      <c r="M50" s="84"/>
      <c r="N50" s="84"/>
    </row>
    <row r="51" spans="1:14" ht="15" customHeight="1">
      <c r="A51" s="249"/>
      <c r="B51" s="238"/>
      <c r="D51" s="251" t="s">
        <v>22</v>
      </c>
      <c r="E51" s="234"/>
      <c r="F51" s="251" t="s">
        <v>22</v>
      </c>
      <c r="G51" s="234"/>
      <c r="H51" s="251" t="s">
        <v>22</v>
      </c>
      <c r="I51" s="216"/>
      <c r="K51" s="84"/>
      <c r="L51" s="84"/>
      <c r="M51" s="84"/>
      <c r="N51" s="84"/>
    </row>
    <row r="52" spans="1:14" ht="15" customHeight="1">
      <c r="A52" s="253" t="s">
        <v>447</v>
      </c>
      <c r="B52" s="238"/>
      <c r="D52" s="625">
        <v>5243</v>
      </c>
      <c r="E52" s="507"/>
      <c r="F52" s="625">
        <v>3364</v>
      </c>
      <c r="G52" s="507"/>
      <c r="H52" s="625">
        <v>6240</v>
      </c>
      <c r="I52" s="216"/>
      <c r="K52" s="84"/>
      <c r="L52" s="84"/>
      <c r="M52" s="84"/>
      <c r="N52" s="84"/>
    </row>
    <row r="53" spans="1:14" ht="15" customHeight="1">
      <c r="A53" s="209" t="s">
        <v>448</v>
      </c>
      <c r="D53" s="625">
        <v>37811</v>
      </c>
      <c r="E53" s="507"/>
      <c r="F53" s="625">
        <v>9120</v>
      </c>
      <c r="G53" s="507"/>
      <c r="H53" s="625">
        <v>18406</v>
      </c>
      <c r="I53" s="195"/>
      <c r="K53" s="84"/>
      <c r="L53" s="84"/>
      <c r="M53" s="84"/>
      <c r="N53" s="84"/>
    </row>
    <row r="54" spans="1:14">
      <c r="A54" s="209" t="s">
        <v>449</v>
      </c>
      <c r="D54" s="626">
        <v>16450</v>
      </c>
      <c r="E54" s="507"/>
      <c r="F54" s="626">
        <v>846</v>
      </c>
      <c r="G54" s="507"/>
      <c r="H54" s="626">
        <v>3856</v>
      </c>
      <c r="I54" s="196"/>
      <c r="K54" s="84"/>
      <c r="L54" s="84"/>
      <c r="M54" s="84"/>
      <c r="N54" s="84"/>
    </row>
    <row r="55" spans="1:14" ht="15.75" thickBot="1">
      <c r="A55" s="209" t="s">
        <v>450</v>
      </c>
      <c r="D55" s="852">
        <f>SUM(D52:D54)</f>
        <v>59504</v>
      </c>
      <c r="E55" s="544"/>
      <c r="F55" s="852">
        <f>SUM(F52:F54)</f>
        <v>13330</v>
      </c>
      <c r="G55" s="544"/>
      <c r="H55" s="852">
        <f>SUM(H52:H54)</f>
        <v>28502</v>
      </c>
      <c r="I55" s="196"/>
      <c r="K55" s="84"/>
      <c r="L55" s="84"/>
      <c r="M55" s="84"/>
      <c r="N55" s="84"/>
    </row>
    <row r="56" spans="1:14">
      <c r="A56" s="297"/>
      <c r="B56" s="84"/>
      <c r="C56" s="84"/>
      <c r="D56" s="627"/>
      <c r="E56" s="507"/>
      <c r="F56" s="627"/>
      <c r="G56" s="507"/>
      <c r="H56" s="627"/>
      <c r="I56" s="196"/>
      <c r="K56" s="84"/>
      <c r="L56" s="84"/>
      <c r="M56" s="84"/>
      <c r="N56" s="84"/>
    </row>
    <row r="57" spans="1:14">
      <c r="A57" s="297"/>
      <c r="B57" s="84"/>
      <c r="C57" s="84"/>
      <c r="D57" s="627"/>
      <c r="E57" s="507"/>
      <c r="F57" s="627"/>
      <c r="G57" s="507"/>
      <c r="H57" s="627"/>
      <c r="I57" s="196"/>
      <c r="K57" s="84"/>
      <c r="L57" s="84"/>
      <c r="M57" s="84"/>
      <c r="N57" s="84"/>
    </row>
    <row r="58" spans="1:14">
      <c r="A58" s="252"/>
      <c r="D58" s="629" t="s">
        <v>459</v>
      </c>
      <c r="E58" s="570"/>
      <c r="F58" s="629" t="s">
        <v>459</v>
      </c>
      <c r="G58" s="570"/>
      <c r="H58" s="629" t="s">
        <v>459</v>
      </c>
      <c r="I58" s="196"/>
      <c r="K58" s="84"/>
      <c r="L58" s="84"/>
      <c r="M58" s="84"/>
      <c r="N58" s="84"/>
    </row>
    <row r="59" spans="1:14">
      <c r="A59" s="252"/>
      <c r="D59" s="629" t="s">
        <v>460</v>
      </c>
      <c r="E59" s="570"/>
      <c r="F59" s="52" t="s">
        <v>461</v>
      </c>
      <c r="G59" s="570"/>
      <c r="H59" s="52" t="s">
        <v>462</v>
      </c>
      <c r="I59" s="196"/>
      <c r="K59" s="84"/>
      <c r="L59" s="84"/>
      <c r="M59" s="84"/>
      <c r="N59" s="84"/>
    </row>
    <row r="60" spans="1:14">
      <c r="A60" s="252"/>
      <c r="D60" s="628" t="s">
        <v>1444</v>
      </c>
      <c r="E60" s="570"/>
      <c r="F60" s="628" t="s">
        <v>1444</v>
      </c>
      <c r="G60" s="570"/>
      <c r="H60" s="628" t="s">
        <v>1444</v>
      </c>
      <c r="I60" s="216"/>
      <c r="K60" s="84"/>
      <c r="L60" s="84"/>
      <c r="M60" s="84"/>
      <c r="N60" s="84"/>
    </row>
    <row r="61" spans="1:14">
      <c r="A61" s="252"/>
      <c r="D61" s="629" t="s">
        <v>22</v>
      </c>
      <c r="E61" s="544"/>
      <c r="F61" s="629" t="s">
        <v>22</v>
      </c>
      <c r="G61" s="544"/>
      <c r="H61" s="629" t="s">
        <v>22</v>
      </c>
      <c r="I61" s="196"/>
      <c r="K61" s="84"/>
      <c r="L61" s="84"/>
      <c r="M61" s="84"/>
      <c r="N61" s="84"/>
    </row>
    <row r="62" spans="1:14">
      <c r="A62" s="253" t="s">
        <v>447</v>
      </c>
      <c r="D62" s="629">
        <f>'Data Sheet'!N3822</f>
        <v>3194</v>
      </c>
      <c r="E62" s="554"/>
      <c r="F62" s="629">
        <f>'Data Sheet'!N3827</f>
        <v>4972</v>
      </c>
      <c r="G62" s="554"/>
      <c r="H62" s="629">
        <f>'Data Sheet'!N3832</f>
        <v>5326</v>
      </c>
      <c r="I62" s="196"/>
      <c r="K62" s="84"/>
      <c r="L62" s="84"/>
      <c r="M62" s="84"/>
      <c r="N62" s="84"/>
    </row>
    <row r="63" spans="1:14">
      <c r="A63" s="209" t="s">
        <v>448</v>
      </c>
      <c r="D63" s="629">
        <f>'Data Sheet'!N3823</f>
        <v>17681</v>
      </c>
      <c r="E63" s="554"/>
      <c r="F63" s="629">
        <f>'Data Sheet'!N3828</f>
        <v>22076</v>
      </c>
      <c r="G63" s="554"/>
      <c r="H63" s="629">
        <f>'Data Sheet'!N3833</f>
        <v>17672</v>
      </c>
      <c r="K63" s="84"/>
      <c r="L63" s="84"/>
      <c r="M63" s="84"/>
      <c r="N63" s="84"/>
    </row>
    <row r="64" spans="1:14">
      <c r="A64" s="209" t="s">
        <v>449</v>
      </c>
      <c r="D64" s="630">
        <f>'Data Sheet'!N3824</f>
        <v>10041</v>
      </c>
      <c r="E64" s="554"/>
      <c r="F64" s="630">
        <f>'Data Sheet'!N3829</f>
        <v>17078</v>
      </c>
      <c r="G64" s="554"/>
      <c r="H64" s="630">
        <f>'Data Sheet'!N3834</f>
        <v>6450</v>
      </c>
      <c r="K64" s="84"/>
      <c r="L64" s="84"/>
      <c r="M64" s="84"/>
      <c r="N64" s="84"/>
    </row>
    <row r="65" spans="1:14" ht="15.75" thickBot="1">
      <c r="A65" s="209" t="s">
        <v>450</v>
      </c>
      <c r="D65" s="853">
        <f>SUM(D62:D64)</f>
        <v>30916</v>
      </c>
      <c r="E65" s="544"/>
      <c r="F65" s="853">
        <f>SUM(F62:F64)</f>
        <v>44126</v>
      </c>
      <c r="G65" s="544"/>
      <c r="H65" s="853">
        <f>SUM(H62:H64)</f>
        <v>29448</v>
      </c>
      <c r="K65" s="84"/>
      <c r="L65" s="84"/>
      <c r="M65" s="84"/>
      <c r="N65" s="84"/>
    </row>
    <row r="66" spans="1:14">
      <c r="A66" s="209"/>
      <c r="D66" s="629"/>
      <c r="E66" s="544"/>
      <c r="F66" s="629"/>
      <c r="G66" s="544"/>
      <c r="H66" s="629"/>
      <c r="K66" s="84"/>
      <c r="L66" s="84"/>
      <c r="M66" s="84"/>
      <c r="N66" s="84"/>
    </row>
    <row r="67" spans="1:14">
      <c r="A67" s="209"/>
      <c r="D67" s="717"/>
      <c r="E67" s="544"/>
      <c r="F67" s="629"/>
      <c r="G67" s="544"/>
      <c r="H67" s="629"/>
      <c r="K67" s="84"/>
      <c r="L67" s="84"/>
      <c r="M67" s="84"/>
      <c r="N67" s="84"/>
    </row>
    <row r="68" spans="1:14">
      <c r="A68" s="209"/>
      <c r="D68" s="823">
        <v>45382</v>
      </c>
      <c r="E68" s="544"/>
      <c r="F68" s="629"/>
      <c r="G68" s="544"/>
      <c r="H68" s="629"/>
      <c r="K68" s="84"/>
      <c r="L68" s="84"/>
      <c r="M68" s="84"/>
      <c r="N68" s="84"/>
    </row>
    <row r="69" spans="1:14">
      <c r="B69" s="248"/>
      <c r="C69" s="248"/>
      <c r="D69" s="631" t="s">
        <v>22</v>
      </c>
      <c r="E69" s="242"/>
      <c r="F69" s="64"/>
      <c r="G69" s="84"/>
      <c r="H69" s="84"/>
      <c r="K69" s="84"/>
      <c r="L69" s="84"/>
      <c r="M69" s="84"/>
      <c r="N69" s="84"/>
    </row>
    <row r="70" spans="1:14">
      <c r="A70" s="249" t="s">
        <v>451</v>
      </c>
      <c r="D70" s="625">
        <v>101336.04311003414</v>
      </c>
      <c r="E70" s="216"/>
      <c r="F70" s="216"/>
      <c r="G70" s="84"/>
      <c r="H70" s="216"/>
      <c r="J70" s="512"/>
      <c r="K70" s="84"/>
      <c r="L70" s="84"/>
      <c r="M70" s="84"/>
      <c r="N70" s="84"/>
    </row>
    <row r="71" spans="1:14">
      <c r="A71" s="84"/>
      <c r="B71" s="84"/>
      <c r="C71" s="84"/>
      <c r="D71" s="84"/>
      <c r="E71" s="84"/>
      <c r="F71" s="84"/>
      <c r="G71" s="84"/>
      <c r="H71" s="84"/>
      <c r="J71" s="512"/>
    </row>
    <row r="72" spans="1:14">
      <c r="A72" s="302"/>
      <c r="B72" s="84"/>
      <c r="C72" s="84"/>
      <c r="D72" s="84"/>
      <c r="E72" s="84"/>
      <c r="F72" s="84"/>
      <c r="G72" s="84"/>
      <c r="H72" s="84"/>
    </row>
    <row r="73" spans="1:14">
      <c r="A73" s="302"/>
      <c r="B73" s="84"/>
      <c r="C73" s="84"/>
      <c r="D73" s="84"/>
      <c r="E73" s="84"/>
      <c r="F73" s="84"/>
      <c r="G73" s="84"/>
      <c r="H73" s="84"/>
    </row>
    <row r="74" spans="1:14">
      <c r="A74" s="84"/>
      <c r="B74" s="84"/>
      <c r="C74" s="84"/>
      <c r="D74" s="84"/>
      <c r="E74" s="84"/>
      <c r="F74" s="84"/>
      <c r="G74" s="84"/>
      <c r="H74" s="84"/>
    </row>
    <row r="75" spans="1:14">
      <c r="A75" s="84"/>
      <c r="B75" s="84"/>
      <c r="C75" s="84"/>
      <c r="D75" s="84"/>
      <c r="E75" s="84"/>
      <c r="F75" s="84"/>
      <c r="G75" s="84"/>
      <c r="H75" s="84"/>
    </row>
    <row r="76" spans="1:14">
      <c r="A76" s="84"/>
      <c r="B76" s="84"/>
      <c r="C76" s="84"/>
      <c r="D76" s="84"/>
      <c r="E76" s="84"/>
      <c r="F76" s="84"/>
      <c r="G76" s="84"/>
      <c r="H76" s="84"/>
    </row>
    <row r="77" spans="1:14">
      <c r="A77" s="84"/>
      <c r="B77" s="84"/>
      <c r="C77" s="84"/>
      <c r="D77" s="84"/>
      <c r="E77" s="84"/>
      <c r="F77" s="84"/>
      <c r="G77" s="84"/>
      <c r="H77" s="84"/>
    </row>
    <row r="78" spans="1:14">
      <c r="A78" s="84"/>
      <c r="B78" s="84"/>
      <c r="C78" s="84"/>
      <c r="D78" s="84"/>
      <c r="E78" s="84"/>
      <c r="F78" s="84"/>
      <c r="G78" s="84"/>
      <c r="H78" s="84"/>
    </row>
    <row r="79" spans="1:14">
      <c r="A79" s="84"/>
      <c r="B79" s="84"/>
      <c r="C79" s="84"/>
      <c r="D79" s="84"/>
      <c r="E79" s="84"/>
      <c r="F79" s="84"/>
      <c r="G79" s="84"/>
      <c r="H79" s="84"/>
    </row>
    <row r="80" spans="1:14">
      <c r="A80" s="84"/>
      <c r="B80" s="84"/>
      <c r="C80" s="84"/>
      <c r="D80" s="84"/>
      <c r="E80" s="84"/>
      <c r="F80" s="84"/>
      <c r="G80" s="84"/>
      <c r="H80" s="84"/>
    </row>
    <row r="81" spans="1:8">
      <c r="A81" s="84"/>
      <c r="B81" s="84"/>
      <c r="C81" s="84"/>
      <c r="D81" s="84"/>
      <c r="E81" s="84"/>
      <c r="F81" s="84"/>
      <c r="G81" s="84"/>
      <c r="H81" s="84"/>
    </row>
    <row r="82" spans="1:8">
      <c r="A82" s="84"/>
      <c r="B82" s="84"/>
      <c r="C82" s="84"/>
      <c r="D82" s="84"/>
      <c r="E82" s="84"/>
      <c r="F82" s="84"/>
      <c r="G82" s="84"/>
      <c r="H82" s="84"/>
    </row>
    <row r="83" spans="1:8">
      <c r="A83" s="84"/>
      <c r="B83" s="84"/>
      <c r="C83" s="84"/>
      <c r="D83" s="84"/>
      <c r="E83" s="84"/>
      <c r="F83" s="84"/>
      <c r="G83" s="84"/>
      <c r="H83" s="84"/>
    </row>
    <row r="84" spans="1:8">
      <c r="A84" s="84"/>
      <c r="B84" s="84"/>
      <c r="C84" s="84"/>
      <c r="D84" s="84"/>
      <c r="E84" s="84"/>
      <c r="F84" s="84"/>
      <c r="G84" s="84"/>
      <c r="H84" s="84"/>
    </row>
    <row r="85" spans="1:8">
      <c r="A85" s="84"/>
      <c r="B85" s="84"/>
      <c r="C85" s="84"/>
      <c r="D85" s="84"/>
      <c r="E85" s="84"/>
      <c r="F85" s="84"/>
      <c r="G85" s="84"/>
      <c r="H85" s="84"/>
    </row>
  </sheetData>
  <sheetProtection algorithmName="SHA-512" hashValue="fRZgP/afLy9UfaTWMF7qXfeGFjWcA1jpKkLeMLIbcB0XGkrOE61ngPPbJozr0aOvQE2EdB+3ZU4wE3AQcGXAsA==" saltValue="oncdsR8AvkWEQLiEe1q3/Q==" spinCount="100000" sheet="1" formatCells="0" formatRows="0"/>
  <pageMargins left="0.70866141732283472" right="0.70866141732283472" top="0.74803149606299213" bottom="0.74803149606299213" header="0.31496062992125984" footer="0.31496062992125984"/>
  <pageSetup paperSize="9" scale="62" orientation="portrait" r:id="rId1"/>
  <headerFooter>
    <oddFooter>&amp;C&amp;A</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N74"/>
  <sheetViews>
    <sheetView workbookViewId="0">
      <selection activeCell="F30" sqref="F30"/>
    </sheetView>
  </sheetViews>
  <sheetFormatPr defaultRowHeight="15"/>
  <cols>
    <col min="1" max="1" width="3.77734375" customWidth="1"/>
    <col min="2" max="2" width="41.77734375" customWidth="1"/>
    <col min="4" max="4" width="10.109375" customWidth="1"/>
    <col min="5" max="5" width="3.77734375" customWidth="1"/>
    <col min="6" max="6" width="8.44140625" customWidth="1"/>
    <col min="7" max="7" width="3.109375" customWidth="1"/>
    <col min="8" max="8" width="7.77734375" style="146" customWidth="1"/>
  </cols>
  <sheetData>
    <row r="1" spans="1:14" ht="15.75">
      <c r="A1" s="10" t="str">
        <f>+'1'!A1</f>
        <v>SWANSEA BAY UNIVERSITY HEALTH BOARD ANNUAL ACCOUNTS 2023-24</v>
      </c>
      <c r="B1" s="34"/>
      <c r="C1" s="34"/>
      <c r="D1" s="34"/>
      <c r="E1" s="34"/>
      <c r="F1" s="34"/>
      <c r="G1" s="34"/>
      <c r="H1" s="34"/>
      <c r="I1" s="17"/>
      <c r="K1" s="84"/>
      <c r="L1" s="84"/>
      <c r="M1" s="84"/>
      <c r="N1" s="84"/>
    </row>
    <row r="2" spans="1:14">
      <c r="K2" s="84"/>
      <c r="L2" s="84"/>
      <c r="M2" s="84"/>
      <c r="N2" s="84"/>
    </row>
    <row r="3" spans="1:14">
      <c r="B3" s="87"/>
      <c r="C3" s="87"/>
      <c r="D3" s="87"/>
      <c r="E3" s="87"/>
      <c r="F3" s="87"/>
      <c r="G3" s="87"/>
      <c r="H3" s="87"/>
      <c r="I3" s="87"/>
      <c r="K3" s="84"/>
      <c r="L3" s="84"/>
      <c r="M3" s="84"/>
      <c r="N3" s="84"/>
    </row>
    <row r="4" spans="1:14">
      <c r="B4" s="3" t="s">
        <v>592</v>
      </c>
      <c r="C4" s="77"/>
      <c r="D4" s="77"/>
      <c r="E4" s="13"/>
      <c r="F4" s="36" t="s">
        <v>1589</v>
      </c>
      <c r="G4" s="19"/>
      <c r="H4" s="19" t="s">
        <v>1424</v>
      </c>
      <c r="I4" s="13"/>
      <c r="K4" s="84"/>
      <c r="L4" s="84"/>
      <c r="M4" s="84"/>
      <c r="N4" s="84"/>
    </row>
    <row r="5" spans="1:14">
      <c r="B5" s="198"/>
      <c r="C5" s="77"/>
      <c r="D5" s="77"/>
      <c r="E5" s="13"/>
      <c r="F5" s="119" t="s">
        <v>22</v>
      </c>
      <c r="G5" s="119"/>
      <c r="H5" s="120" t="s">
        <v>22</v>
      </c>
      <c r="I5" s="13"/>
      <c r="K5" s="84"/>
      <c r="L5" s="84"/>
      <c r="M5" s="84"/>
      <c r="N5" s="84"/>
    </row>
    <row r="6" spans="1:14">
      <c r="B6" s="2" t="s">
        <v>530</v>
      </c>
      <c r="C6" s="77"/>
      <c r="D6" s="77"/>
      <c r="E6" s="13"/>
      <c r="F6" s="29">
        <v>3325</v>
      </c>
      <c r="G6" s="51"/>
      <c r="H6" s="52">
        <f>'Data Sheet'!N3838</f>
        <v>2747</v>
      </c>
      <c r="I6" s="13"/>
      <c r="K6" s="84"/>
      <c r="L6" s="84"/>
      <c r="M6" s="84"/>
      <c r="N6" s="84"/>
    </row>
    <row r="7" spans="1:14">
      <c r="B7" s="2" t="s">
        <v>531</v>
      </c>
      <c r="C7" s="77"/>
      <c r="D7" s="77"/>
      <c r="E7" s="13"/>
      <c r="F7" s="440">
        <v>0</v>
      </c>
      <c r="G7" s="51"/>
      <c r="H7" s="52">
        <f>'Data Sheet'!N3839</f>
        <v>0</v>
      </c>
      <c r="I7" s="13"/>
      <c r="K7" s="84"/>
      <c r="L7" s="84"/>
      <c r="M7" s="84"/>
      <c r="N7" s="84"/>
    </row>
    <row r="8" spans="1:14" ht="15.75" thickBot="1">
      <c r="B8" s="202" t="s">
        <v>466</v>
      </c>
      <c r="C8" s="298"/>
      <c r="D8" s="298"/>
      <c r="E8" s="221"/>
      <c r="F8" s="58">
        <f>SUM(F6:F7)</f>
        <v>3325</v>
      </c>
      <c r="G8" s="49"/>
      <c r="H8" s="59">
        <f>SUM(H6:H7)</f>
        <v>2747</v>
      </c>
      <c r="I8" s="221"/>
      <c r="K8" s="84"/>
      <c r="L8" s="84"/>
      <c r="M8" s="84"/>
      <c r="N8" s="84"/>
    </row>
    <row r="9" spans="1:14">
      <c r="B9" s="77"/>
      <c r="C9" s="77"/>
      <c r="D9" s="77"/>
      <c r="E9" s="13"/>
      <c r="F9" s="235"/>
      <c r="G9" s="235"/>
      <c r="H9" s="44"/>
      <c r="I9" s="13"/>
      <c r="K9" s="84"/>
      <c r="L9" s="84"/>
      <c r="M9" s="84"/>
      <c r="N9" s="84"/>
    </row>
    <row r="10" spans="1:14">
      <c r="B10" s="2" t="s">
        <v>338</v>
      </c>
      <c r="C10" s="77"/>
      <c r="D10" s="77"/>
      <c r="E10" s="77"/>
      <c r="F10" s="44"/>
      <c r="G10" s="44"/>
      <c r="H10" s="44"/>
      <c r="I10" s="13"/>
      <c r="K10" s="84"/>
      <c r="L10" s="84"/>
      <c r="M10" s="84"/>
      <c r="N10" s="84"/>
    </row>
    <row r="11" spans="1:14">
      <c r="B11" s="197"/>
      <c r="C11" s="36"/>
      <c r="D11" s="36"/>
      <c r="E11" s="19"/>
      <c r="F11" s="95"/>
      <c r="G11" s="49"/>
      <c r="H11" s="555"/>
      <c r="I11" s="87"/>
      <c r="K11" s="84"/>
      <c r="L11" s="84"/>
      <c r="M11" s="84"/>
      <c r="N11" s="84"/>
    </row>
    <row r="12" spans="1:14">
      <c r="B12" s="3" t="s">
        <v>430</v>
      </c>
      <c r="C12" s="119"/>
      <c r="D12" s="119"/>
      <c r="E12" s="120"/>
      <c r="F12" s="95" t="s">
        <v>22</v>
      </c>
      <c r="G12" s="95"/>
      <c r="H12" s="555" t="s">
        <v>22</v>
      </c>
      <c r="I12" s="87"/>
      <c r="K12" s="84"/>
      <c r="L12" s="84"/>
      <c r="M12" s="84"/>
      <c r="N12" s="84"/>
    </row>
    <row r="13" spans="1:14" ht="15.75" customHeight="1">
      <c r="B13" s="139" t="s">
        <v>187</v>
      </c>
      <c r="C13" s="36"/>
      <c r="D13" s="36"/>
      <c r="E13" s="19"/>
      <c r="F13" s="29">
        <v>0</v>
      </c>
      <c r="G13" s="29"/>
      <c r="H13" s="52">
        <f>'Data Sheet'!N3843</f>
        <v>0</v>
      </c>
      <c r="I13" s="87"/>
      <c r="K13" s="84"/>
      <c r="L13" s="84"/>
      <c r="M13" s="84"/>
      <c r="N13" s="84"/>
    </row>
    <row r="14" spans="1:14" ht="18" customHeight="1">
      <c r="B14" s="139" t="s">
        <v>336</v>
      </c>
      <c r="C14" s="36"/>
      <c r="D14" s="36"/>
      <c r="E14" s="19"/>
      <c r="F14" s="29">
        <v>0</v>
      </c>
      <c r="G14" s="29"/>
      <c r="H14" s="52">
        <f>'Data Sheet'!N3844</f>
        <v>0</v>
      </c>
      <c r="I14" s="87"/>
      <c r="K14" s="84"/>
      <c r="L14" s="84"/>
      <c r="M14" s="84"/>
      <c r="N14" s="84"/>
    </row>
    <row r="15" spans="1:14">
      <c r="B15" s="139" t="s">
        <v>337</v>
      </c>
      <c r="C15" s="36"/>
      <c r="D15" s="36"/>
      <c r="E15" s="19"/>
      <c r="F15" s="29">
        <v>16334</v>
      </c>
      <c r="G15" s="29"/>
      <c r="H15" s="52">
        <f>'Data Sheet'!N3845</f>
        <v>13492</v>
      </c>
      <c r="I15" s="87"/>
      <c r="K15" s="84"/>
      <c r="L15" s="84"/>
      <c r="M15" s="84"/>
      <c r="N15" s="84"/>
    </row>
    <row r="16" spans="1:14" ht="15.75" thickBot="1">
      <c r="B16" s="326" t="s">
        <v>106</v>
      </c>
      <c r="C16" s="36"/>
      <c r="D16" s="36"/>
      <c r="E16" s="19"/>
      <c r="F16" s="58">
        <f>SUM(F13:F15)</f>
        <v>16334</v>
      </c>
      <c r="G16" s="49"/>
      <c r="H16" s="59">
        <f>SUM(H13:H15)</f>
        <v>13492</v>
      </c>
      <c r="I16" s="87"/>
      <c r="K16" s="84"/>
      <c r="L16" s="84"/>
      <c r="M16" s="84"/>
      <c r="N16" s="84"/>
    </row>
    <row r="17" spans="2:14">
      <c r="B17" s="14"/>
      <c r="C17" s="14"/>
      <c r="D17" s="65"/>
      <c r="E17" s="14"/>
      <c r="F17" s="14"/>
      <c r="G17" s="14"/>
      <c r="H17" s="14"/>
      <c r="I17" s="65"/>
      <c r="K17" s="84"/>
      <c r="L17" s="84"/>
      <c r="M17" s="84"/>
      <c r="N17" s="84"/>
    </row>
    <row r="18" spans="2:14">
      <c r="B18" s="14" t="s">
        <v>431</v>
      </c>
      <c r="C18" s="14"/>
      <c r="D18" s="14"/>
      <c r="E18" s="14"/>
      <c r="F18" s="14"/>
      <c r="G18" s="14"/>
      <c r="H18" s="14"/>
      <c r="I18" s="14"/>
      <c r="K18" s="84"/>
      <c r="L18" s="84"/>
      <c r="M18" s="84"/>
      <c r="N18" s="84"/>
    </row>
    <row r="19" spans="2:14">
      <c r="B19" s="14" t="s">
        <v>432</v>
      </c>
      <c r="C19" s="14"/>
      <c r="D19" s="14"/>
      <c r="E19" s="14"/>
      <c r="F19" s="14"/>
      <c r="G19" s="14"/>
      <c r="H19" s="14"/>
      <c r="I19" s="14"/>
      <c r="K19" s="84"/>
      <c r="L19" s="84"/>
      <c r="M19" s="84"/>
      <c r="N19" s="84"/>
    </row>
    <row r="20" spans="2:14">
      <c r="B20" s="1264"/>
      <c r="C20" s="1264"/>
      <c r="D20" s="1264"/>
      <c r="E20" s="1264"/>
      <c r="F20" s="1264"/>
      <c r="G20" s="1264"/>
      <c r="H20" s="1264"/>
      <c r="I20" s="1264"/>
      <c r="K20" s="84"/>
      <c r="L20" s="84"/>
      <c r="M20" s="84"/>
      <c r="N20" s="84"/>
    </row>
    <row r="21" spans="2:14">
      <c r="B21" s="1264"/>
      <c r="C21" s="1264"/>
      <c r="D21" s="1264"/>
      <c r="E21" s="1264"/>
      <c r="F21" s="1264"/>
      <c r="G21" s="1264"/>
      <c r="H21" s="1264"/>
      <c r="I21" s="1264"/>
      <c r="K21" s="84"/>
      <c r="L21" s="84"/>
      <c r="M21" s="84"/>
      <c r="N21" s="84"/>
    </row>
    <row r="22" spans="2:14">
      <c r="B22" s="14"/>
      <c r="C22" s="14"/>
      <c r="D22" s="14"/>
      <c r="E22" s="87"/>
      <c r="F22" s="87"/>
      <c r="G22" s="87"/>
      <c r="H22" s="72"/>
      <c r="I22" s="97"/>
      <c r="K22" s="84"/>
      <c r="L22" s="84"/>
      <c r="M22" s="84"/>
      <c r="N22" s="84"/>
    </row>
    <row r="23" spans="2:14" ht="25.5">
      <c r="B23" s="211" t="s">
        <v>593</v>
      </c>
      <c r="C23" s="206"/>
      <c r="D23" s="206"/>
      <c r="E23" s="206"/>
      <c r="F23" s="206"/>
      <c r="G23" s="209"/>
      <c r="H23" s="68"/>
      <c r="I23" s="97"/>
      <c r="K23" s="84"/>
      <c r="L23" s="84"/>
      <c r="M23" s="84"/>
      <c r="N23" s="84"/>
    </row>
    <row r="24" spans="2:14" ht="57.75" customHeight="1">
      <c r="B24" s="206"/>
      <c r="D24" s="214"/>
      <c r="E24" s="223"/>
      <c r="F24" s="213" t="s">
        <v>452</v>
      </c>
      <c r="H24" s="207" t="s">
        <v>453</v>
      </c>
      <c r="I24" s="97"/>
      <c r="K24" s="84"/>
      <c r="L24" s="84"/>
      <c r="M24" s="84"/>
      <c r="N24" s="84"/>
    </row>
    <row r="25" spans="2:14">
      <c r="B25" s="205" t="s">
        <v>454</v>
      </c>
      <c r="C25" s="205"/>
      <c r="D25" s="205"/>
      <c r="F25" s="208">
        <v>1</v>
      </c>
      <c r="G25" s="210"/>
      <c r="H25" s="208">
        <v>0</v>
      </c>
      <c r="I25" s="87"/>
      <c r="K25" s="84"/>
      <c r="L25" s="84"/>
      <c r="M25" s="84"/>
      <c r="N25" s="84"/>
    </row>
    <row r="26" spans="2:14">
      <c r="B26" s="209" t="s">
        <v>455</v>
      </c>
      <c r="C26" s="209"/>
      <c r="D26" s="209"/>
      <c r="F26" s="208">
        <v>0</v>
      </c>
      <c r="G26" s="210"/>
      <c r="H26" s="208">
        <v>0</v>
      </c>
      <c r="I26" s="97"/>
      <c r="K26" s="84"/>
      <c r="L26" s="84"/>
      <c r="M26" s="84"/>
      <c r="N26" s="84"/>
    </row>
    <row r="27" spans="2:14">
      <c r="B27" s="209"/>
      <c r="C27" s="206"/>
      <c r="D27" s="206"/>
      <c r="F27" s="206"/>
      <c r="G27" s="206"/>
      <c r="H27" s="206"/>
      <c r="I27" s="87"/>
      <c r="K27" s="84"/>
      <c r="L27" s="84"/>
      <c r="M27" s="84"/>
      <c r="N27" s="84"/>
    </row>
    <row r="28" spans="2:14">
      <c r="B28" s="224"/>
      <c r="C28" s="206"/>
      <c r="D28" s="206"/>
      <c r="F28" s="209"/>
      <c r="I28" s="87"/>
      <c r="K28" s="84"/>
      <c r="L28" s="84"/>
      <c r="M28" s="84"/>
      <c r="N28" s="84"/>
    </row>
    <row r="29" spans="2:14" ht="78.75" customHeight="1">
      <c r="B29" s="224" t="s">
        <v>456</v>
      </c>
      <c r="C29" s="206"/>
      <c r="D29" s="206"/>
      <c r="F29" s="985" t="s">
        <v>553</v>
      </c>
      <c r="I29" s="87"/>
      <c r="K29" s="84"/>
      <c r="L29" s="84"/>
      <c r="M29" s="84"/>
      <c r="N29" s="84"/>
    </row>
    <row r="30" spans="2:14">
      <c r="B30" s="209" t="s">
        <v>455</v>
      </c>
      <c r="C30" s="209"/>
      <c r="D30" s="209"/>
      <c r="E30" s="14"/>
      <c r="F30" s="387">
        <v>0</v>
      </c>
      <c r="G30" s="14"/>
      <c r="H30" s="14"/>
      <c r="I30" s="87"/>
      <c r="K30" s="84"/>
      <c r="L30" s="84"/>
      <c r="M30" s="84"/>
      <c r="N30" s="84"/>
    </row>
    <row r="31" spans="2:14">
      <c r="B31" s="209"/>
      <c r="C31" s="206"/>
      <c r="D31" s="206"/>
      <c r="E31" s="14"/>
      <c r="F31" s="14"/>
      <c r="G31" s="14"/>
      <c r="H31" s="14"/>
      <c r="I31" s="87"/>
      <c r="K31" s="84"/>
      <c r="L31" s="84"/>
      <c r="M31" s="84"/>
      <c r="N31" s="84"/>
    </row>
    <row r="32" spans="2:14">
      <c r="B32" s="224"/>
      <c r="C32" s="206"/>
      <c r="D32" s="206"/>
      <c r="E32" s="14"/>
      <c r="F32" s="14"/>
      <c r="G32" s="14"/>
      <c r="H32" s="72"/>
      <c r="I32" s="97"/>
      <c r="K32" s="84"/>
      <c r="L32" s="84"/>
      <c r="M32" s="84"/>
      <c r="N32" s="84"/>
    </row>
    <row r="33" spans="1:14">
      <c r="B33" s="224" t="s">
        <v>456</v>
      </c>
      <c r="C33" s="206"/>
      <c r="D33" s="206"/>
      <c r="E33" s="14"/>
      <c r="F33" s="14" t="s">
        <v>1577</v>
      </c>
      <c r="G33" s="14"/>
      <c r="H33" s="72"/>
      <c r="I33" s="97"/>
      <c r="K33" s="84"/>
      <c r="L33" s="84"/>
      <c r="M33" s="84"/>
      <c r="N33" s="84"/>
    </row>
    <row r="34" spans="1:14">
      <c r="B34" s="87" t="s">
        <v>1749</v>
      </c>
      <c r="C34" s="87"/>
      <c r="D34" s="14"/>
      <c r="E34" s="14"/>
      <c r="F34" s="39" t="s">
        <v>1750</v>
      </c>
      <c r="G34" s="14"/>
      <c r="H34" s="72"/>
      <c r="I34" s="97"/>
      <c r="K34" s="84"/>
      <c r="L34" s="84"/>
      <c r="M34" s="84"/>
      <c r="N34" s="84"/>
    </row>
    <row r="35" spans="1:14">
      <c r="B35" s="404"/>
      <c r="C35" s="87"/>
      <c r="D35" s="14"/>
      <c r="E35" s="14"/>
      <c r="F35" s="387"/>
      <c r="G35" s="14"/>
      <c r="H35" s="72"/>
      <c r="I35" s="97"/>
      <c r="K35" s="84"/>
      <c r="L35" s="84"/>
      <c r="M35" s="84"/>
      <c r="N35" s="84"/>
    </row>
    <row r="36" spans="1:14">
      <c r="B36" s="14"/>
      <c r="C36" s="14"/>
      <c r="D36" s="14"/>
      <c r="E36" s="14"/>
      <c r="F36" s="14"/>
      <c r="G36" s="14"/>
      <c r="H36" s="72"/>
      <c r="I36" s="97"/>
      <c r="K36" s="84"/>
      <c r="L36" s="84"/>
      <c r="M36" s="84"/>
      <c r="N36" s="84"/>
    </row>
    <row r="37" spans="1:14">
      <c r="B37" s="14"/>
      <c r="C37" s="14"/>
      <c r="D37" s="14"/>
      <c r="E37" s="14"/>
      <c r="F37" s="14"/>
      <c r="G37" s="14"/>
      <c r="H37" s="72"/>
      <c r="I37" s="97"/>
      <c r="K37" s="84"/>
      <c r="L37" s="84"/>
      <c r="M37" s="84"/>
      <c r="N37" s="84"/>
    </row>
    <row r="38" spans="1:14">
      <c r="B38" s="325" t="s">
        <v>1584</v>
      </c>
      <c r="C38" s="14"/>
      <c r="D38" s="14"/>
      <c r="E38" s="87"/>
      <c r="F38" s="87"/>
      <c r="G38" s="87"/>
      <c r="H38" s="87"/>
      <c r="I38" s="87"/>
      <c r="K38" s="84"/>
      <c r="L38" s="84"/>
      <c r="M38" s="84"/>
      <c r="N38" s="84"/>
    </row>
    <row r="39" spans="1:14">
      <c r="B39" s="325"/>
      <c r="C39" s="14"/>
      <c r="D39" s="14"/>
      <c r="E39" s="87"/>
      <c r="F39" s="87"/>
      <c r="G39" s="87"/>
      <c r="H39" s="87"/>
      <c r="I39" s="87"/>
    </row>
    <row r="40" spans="1:14">
      <c r="A40" s="84"/>
      <c r="B40" s="874"/>
      <c r="C40" s="87"/>
      <c r="D40" s="14"/>
      <c r="E40" s="87"/>
      <c r="F40" s="87"/>
      <c r="G40" s="87"/>
      <c r="H40" s="87"/>
      <c r="I40" s="87"/>
    </row>
    <row r="41" spans="1:14">
      <c r="A41" s="84"/>
      <c r="B41" s="874"/>
      <c r="C41" s="87"/>
      <c r="D41" s="14"/>
      <c r="E41" s="87"/>
      <c r="F41" s="87"/>
      <c r="G41" s="87"/>
      <c r="H41" s="87"/>
      <c r="I41" s="87"/>
    </row>
    <row r="42" spans="1:14">
      <c r="A42" s="84"/>
      <c r="B42" s="875"/>
      <c r="C42" s="87"/>
      <c r="D42" s="14"/>
      <c r="E42" s="87"/>
      <c r="F42" s="87"/>
      <c r="G42" s="87"/>
      <c r="H42" s="87"/>
      <c r="I42" s="87"/>
    </row>
    <row r="43" spans="1:14">
      <c r="A43" s="84"/>
      <c r="B43" s="874"/>
      <c r="C43" s="87"/>
      <c r="D43" s="14"/>
      <c r="E43" s="87"/>
      <c r="F43" s="87"/>
      <c r="G43" s="87"/>
      <c r="H43" s="87"/>
      <c r="I43" s="87"/>
    </row>
    <row r="44" spans="1:14">
      <c r="A44" s="84"/>
      <c r="B44" s="876"/>
      <c r="C44" s="87"/>
      <c r="D44" s="14"/>
      <c r="E44" s="87"/>
      <c r="F44" s="87"/>
      <c r="G44" s="87"/>
      <c r="H44" s="87"/>
      <c r="I44" s="87"/>
    </row>
    <row r="45" spans="1:14">
      <c r="A45" s="84"/>
      <c r="B45" s="876"/>
      <c r="C45" s="87"/>
      <c r="D45" s="14"/>
      <c r="E45" s="112"/>
      <c r="F45" s="87"/>
      <c r="G45" s="87"/>
      <c r="H45" s="199"/>
      <c r="I45" s="87"/>
    </row>
    <row r="46" spans="1:14">
      <c r="A46" s="84"/>
      <c r="B46" s="877"/>
      <c r="C46" s="87"/>
      <c r="D46" s="14"/>
      <c r="E46" s="112"/>
      <c r="F46" s="87"/>
      <c r="G46" s="87"/>
      <c r="H46" s="199"/>
      <c r="I46" s="87"/>
    </row>
    <row r="47" spans="1:14">
      <c r="A47" s="84"/>
      <c r="B47" s="877"/>
      <c r="C47" s="87"/>
      <c r="D47" s="87"/>
      <c r="E47" s="87"/>
      <c r="F47" s="87"/>
      <c r="G47" s="87"/>
      <c r="H47" s="87"/>
      <c r="I47" s="87"/>
    </row>
    <row r="48" spans="1:14">
      <c r="A48" s="84"/>
      <c r="B48" s="877"/>
      <c r="C48" s="87"/>
      <c r="D48" s="87"/>
      <c r="E48" s="87"/>
      <c r="F48" s="87"/>
      <c r="G48" s="87"/>
      <c r="H48" s="87"/>
      <c r="I48" s="87"/>
    </row>
    <row r="49" spans="1:9">
      <c r="A49" s="84"/>
      <c r="B49" s="877"/>
      <c r="C49" s="87"/>
      <c r="D49" s="87"/>
      <c r="E49" s="87"/>
      <c r="F49" s="87"/>
      <c r="G49" s="87"/>
      <c r="H49" s="87"/>
      <c r="I49" s="87"/>
    </row>
    <row r="50" spans="1:9">
      <c r="A50" s="84"/>
      <c r="B50" s="877"/>
      <c r="C50" s="87"/>
      <c r="D50" s="87"/>
      <c r="E50" s="87"/>
      <c r="F50" s="87"/>
      <c r="G50" s="87"/>
      <c r="H50" s="87"/>
      <c r="I50" s="87"/>
    </row>
    <row r="51" spans="1:9">
      <c r="A51" s="84"/>
      <c r="B51" s="874"/>
      <c r="C51" s="87"/>
      <c r="D51" s="87"/>
      <c r="E51" s="87"/>
      <c r="F51" s="87"/>
      <c r="G51" s="87"/>
      <c r="H51" s="87"/>
      <c r="I51" s="87"/>
    </row>
    <row r="52" spans="1:9">
      <c r="A52" s="84"/>
      <c r="B52" s="874"/>
      <c r="C52" s="87"/>
      <c r="D52" s="87"/>
      <c r="E52" s="87"/>
      <c r="F52" s="87"/>
      <c r="G52" s="87"/>
      <c r="H52" s="87"/>
      <c r="I52" s="87"/>
    </row>
    <row r="53" spans="1:9">
      <c r="B53" s="307"/>
      <c r="C53" s="87"/>
      <c r="D53" s="87"/>
      <c r="E53" s="87"/>
      <c r="F53" s="87"/>
      <c r="G53" s="87"/>
      <c r="H53" s="87"/>
      <c r="I53" s="87"/>
    </row>
    <row r="54" spans="1:9">
      <c r="B54" s="307"/>
      <c r="C54" s="87"/>
      <c r="D54" s="87"/>
      <c r="E54" s="87"/>
      <c r="F54" s="87"/>
      <c r="G54" s="87"/>
      <c r="H54" s="87"/>
      <c r="I54" s="87"/>
    </row>
    <row r="55" spans="1:9">
      <c r="B55" s="87"/>
      <c r="C55" s="87"/>
      <c r="D55" s="87"/>
      <c r="E55" s="87"/>
      <c r="F55" s="87"/>
      <c r="G55" s="87"/>
      <c r="H55" s="87"/>
      <c r="I55" s="87"/>
    </row>
    <row r="56" spans="1:9">
      <c r="B56" s="307"/>
      <c r="C56" s="87"/>
      <c r="D56" s="14"/>
      <c r="E56" s="87"/>
      <c r="F56" s="87"/>
      <c r="G56" s="87"/>
      <c r="H56" s="87"/>
      <c r="I56" s="87"/>
    </row>
    <row r="57" spans="1:9">
      <c r="B57" s="307"/>
      <c r="C57" s="87"/>
      <c r="D57" s="14"/>
      <c r="E57" s="112"/>
      <c r="F57" s="87"/>
      <c r="G57" s="87"/>
      <c r="H57" s="87"/>
      <c r="I57" s="87"/>
    </row>
    <row r="58" spans="1:9">
      <c r="B58" s="307"/>
      <c r="C58" s="87"/>
      <c r="D58" s="14"/>
      <c r="E58" s="112"/>
      <c r="F58" s="87"/>
      <c r="G58" s="87"/>
      <c r="H58" s="87"/>
      <c r="I58" s="87"/>
    </row>
    <row r="59" spans="1:9">
      <c r="B59" s="307"/>
      <c r="C59" s="87"/>
      <c r="D59" s="87"/>
      <c r="E59" s="87"/>
      <c r="F59" s="87"/>
      <c r="G59" s="87"/>
      <c r="H59" s="87"/>
      <c r="I59" s="87"/>
    </row>
    <row r="60" spans="1:9">
      <c r="B60" s="87"/>
      <c r="C60" s="87"/>
      <c r="D60" s="87"/>
      <c r="E60" s="87"/>
      <c r="F60" s="87"/>
      <c r="G60" s="87"/>
      <c r="H60" s="87"/>
      <c r="I60" s="87"/>
    </row>
    <row r="61" spans="1:9">
      <c r="B61" s="87"/>
      <c r="C61" s="87"/>
      <c r="D61" s="87"/>
      <c r="E61" s="87"/>
      <c r="F61" s="87"/>
      <c r="G61" s="87"/>
      <c r="H61" s="87"/>
      <c r="I61" s="87"/>
    </row>
    <row r="62" spans="1:9">
      <c r="B62" s="87"/>
      <c r="C62" s="87"/>
      <c r="D62" s="87"/>
      <c r="E62" s="87"/>
      <c r="F62" s="87"/>
      <c r="G62" s="87"/>
      <c r="H62" s="87"/>
      <c r="I62" s="87"/>
    </row>
    <row r="63" spans="1:9">
      <c r="B63" s="87"/>
      <c r="C63" s="87"/>
      <c r="D63" s="87"/>
      <c r="E63" s="87"/>
      <c r="F63" s="87"/>
      <c r="G63" s="87"/>
      <c r="H63" s="87"/>
      <c r="I63" s="87"/>
    </row>
    <row r="64" spans="1:9">
      <c r="B64" s="87"/>
      <c r="C64" s="87"/>
      <c r="D64" s="87"/>
      <c r="E64" s="87"/>
      <c r="F64" s="87"/>
      <c r="G64" s="87"/>
      <c r="H64" s="87"/>
      <c r="I64" s="87"/>
    </row>
    <row r="65" spans="2:9">
      <c r="B65" s="87"/>
      <c r="C65" s="87"/>
      <c r="D65" s="87"/>
      <c r="E65" s="87"/>
      <c r="F65" s="87"/>
      <c r="G65" s="87"/>
      <c r="H65" s="87"/>
      <c r="I65" s="87"/>
    </row>
    <row r="66" spans="2:9">
      <c r="B66" s="87"/>
      <c r="C66" s="87"/>
      <c r="D66" s="87"/>
      <c r="E66" s="87"/>
      <c r="F66" s="87"/>
      <c r="G66" s="87"/>
      <c r="H66" s="87"/>
      <c r="I66" s="87"/>
    </row>
    <row r="67" spans="2:9">
      <c r="B67" s="87"/>
      <c r="C67" s="87"/>
      <c r="D67" s="87"/>
      <c r="E67" s="87"/>
      <c r="F67" s="87"/>
      <c r="G67" s="87"/>
      <c r="H67" s="87"/>
      <c r="I67" s="87"/>
    </row>
    <row r="68" spans="2:9">
      <c r="B68" s="87"/>
      <c r="C68" s="87"/>
      <c r="D68" s="87"/>
      <c r="E68" s="87"/>
      <c r="F68" s="87"/>
      <c r="G68" s="87"/>
      <c r="H68" s="87"/>
      <c r="I68" s="87"/>
    </row>
    <row r="69" spans="2:9">
      <c r="B69" s="87"/>
      <c r="C69" s="87"/>
      <c r="D69" s="87"/>
      <c r="E69" s="87"/>
      <c r="F69" s="87"/>
      <c r="G69" s="87"/>
      <c r="H69" s="87"/>
      <c r="I69" s="87"/>
    </row>
    <row r="70" spans="2:9">
      <c r="B70" s="87"/>
      <c r="C70" s="87"/>
      <c r="D70" s="87"/>
      <c r="E70" s="87"/>
      <c r="F70" s="87"/>
      <c r="G70" s="87"/>
      <c r="H70" s="87"/>
      <c r="I70" s="87"/>
    </row>
    <row r="71" spans="2:9">
      <c r="B71" s="87"/>
      <c r="C71" s="87"/>
      <c r="D71" s="87"/>
      <c r="E71" s="87"/>
      <c r="F71" s="87"/>
      <c r="G71" s="87"/>
      <c r="H71" s="87"/>
      <c r="I71" s="87"/>
    </row>
    <row r="72" spans="2:9">
      <c r="B72" s="87"/>
      <c r="C72" s="87"/>
      <c r="D72" s="87"/>
      <c r="E72" s="87"/>
      <c r="F72" s="87"/>
      <c r="G72" s="87"/>
      <c r="H72" s="87"/>
      <c r="I72" s="87"/>
    </row>
    <row r="73" spans="2:9">
      <c r="B73" s="87"/>
      <c r="C73" s="87"/>
      <c r="D73" s="87"/>
      <c r="E73" s="87"/>
      <c r="F73" s="87"/>
      <c r="G73" s="87"/>
      <c r="H73" s="87"/>
      <c r="I73" s="87"/>
    </row>
    <row r="74" spans="2:9">
      <c r="B74" s="87"/>
      <c r="C74" s="87"/>
      <c r="D74" s="87"/>
      <c r="E74" s="87"/>
      <c r="F74" s="87"/>
      <c r="G74" s="87"/>
      <c r="H74" s="87"/>
      <c r="I74" s="87"/>
    </row>
  </sheetData>
  <sheetProtection algorithmName="SHA-512" hashValue="YcQM8Qasy7hUOVlLgCJgGs1MJCHQERa7i4GBmH2GT7X/ElqhKvhhK725uUspsiSf+gIJnoYY9UDu6v3HaOTCKQ==" saltValue="DW2MVhtU7sDWtJyd2NwOmQ==" spinCount="100000" sheet="1" formatCells="0" formatRows="0"/>
  <customSheetViews>
    <customSheetView guid="{7FD99AA4-5903-494A-9F09-AEC84FBFFB84}" fitToPage="1" topLeftCell="A13">
      <selection activeCell="B42" sqref="B42"/>
      <pageMargins left="0.70866141732283472" right="0.70866141732283472" top="0.74803149606299213" bottom="0.74803149606299213" header="0.31496062992125984" footer="0.31496062992125984"/>
      <pageSetup paperSize="9" scale="85" orientation="portrait" r:id="rId1"/>
      <headerFooter>
        <oddFooter>&amp;C&amp;A</oddFooter>
      </headerFooter>
    </customSheetView>
    <customSheetView guid="{44A2B057-7D30-4594-817B-0DBCD9A92E4A}" fitToPage="1" topLeftCell="A13">
      <selection activeCell="B42" sqref="B42"/>
      <pageMargins left="0.70866141732283472" right="0.70866141732283472" top="0.74803149606299213" bottom="0.74803149606299213" header="0.31496062992125984" footer="0.31496062992125984"/>
      <pageSetup paperSize="9" scale="85" orientation="portrait" r:id="rId2"/>
      <headerFooter>
        <oddFooter>&amp;C&amp;A</oddFooter>
      </headerFooter>
    </customSheetView>
  </customSheetViews>
  <mergeCells count="2">
    <mergeCell ref="B20:I20"/>
    <mergeCell ref="B21:I21"/>
  </mergeCells>
  <pageMargins left="0.70866141732283472" right="0.70866141732283472" top="0.74803149606299213" bottom="0.74803149606299213" header="0.31496062992125984" footer="0.31496062992125984"/>
  <pageSetup paperSize="9" scale="83" orientation="portrait" r:id="rId3"/>
  <headerFooter>
    <oddFooter>&amp;C&amp;A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P65"/>
  <sheetViews>
    <sheetView workbookViewId="0">
      <selection activeCell="M28" sqref="M28"/>
    </sheetView>
  </sheetViews>
  <sheetFormatPr defaultRowHeight="15"/>
  <sheetData>
    <row r="1" spans="1:16" ht="15.75">
      <c r="A1" s="10" t="str">
        <f>+'1'!A1</f>
        <v>SWANSEA BAY UNIVERSITY HEALTH BOARD ANNUAL ACCOUNTS 2023-24</v>
      </c>
      <c r="B1" s="34"/>
      <c r="C1" s="34"/>
      <c r="D1" s="34"/>
      <c r="E1" s="34"/>
      <c r="F1" s="48"/>
      <c r="G1" s="201"/>
      <c r="H1" s="201"/>
      <c r="I1" s="204"/>
      <c r="J1" s="204"/>
      <c r="K1" s="204"/>
    </row>
    <row r="2" spans="1:16">
      <c r="A2" s="84"/>
      <c r="B2" s="84"/>
      <c r="C2" s="84"/>
      <c r="D2" s="84"/>
      <c r="E2" s="84"/>
      <c r="F2" s="84"/>
      <c r="G2" s="84"/>
      <c r="H2" s="84"/>
    </row>
    <row r="3" spans="1:16">
      <c r="A3" s="84"/>
      <c r="B3" s="84"/>
      <c r="C3" s="84"/>
      <c r="D3" s="84"/>
      <c r="E3" s="84"/>
      <c r="F3" s="84"/>
      <c r="G3" s="84"/>
      <c r="H3" s="84"/>
    </row>
    <row r="4" spans="1:16">
      <c r="A4" s="84"/>
      <c r="B4" s="84"/>
      <c r="C4" s="84"/>
      <c r="D4" s="84"/>
      <c r="E4" s="84"/>
      <c r="F4" s="84"/>
      <c r="G4" s="84"/>
      <c r="H4" s="84"/>
    </row>
    <row r="5" spans="1:16">
      <c r="A5" s="84"/>
      <c r="B5" s="84"/>
      <c r="C5" s="84"/>
      <c r="D5" s="84"/>
      <c r="E5" s="84"/>
      <c r="F5" s="84"/>
      <c r="G5" s="84"/>
      <c r="H5" s="84"/>
    </row>
    <row r="6" spans="1:16">
      <c r="A6" s="84"/>
      <c r="B6" s="84"/>
      <c r="C6" s="84"/>
      <c r="D6" s="84"/>
      <c r="E6" s="84"/>
      <c r="F6" s="84"/>
      <c r="G6" s="84"/>
      <c r="H6" s="84"/>
      <c r="M6" s="388"/>
      <c r="N6" s="388"/>
      <c r="O6" s="388"/>
      <c r="P6" s="388"/>
    </row>
    <row r="7" spans="1:16">
      <c r="A7" s="84"/>
      <c r="B7" s="84"/>
      <c r="C7" s="84"/>
      <c r="D7" s="84"/>
      <c r="E7" s="84"/>
      <c r="F7" s="84"/>
      <c r="G7" s="84"/>
      <c r="H7" s="84"/>
    </row>
    <row r="8" spans="1:16">
      <c r="A8" s="84"/>
      <c r="B8" s="84"/>
      <c r="C8" s="84"/>
      <c r="D8" s="84"/>
      <c r="E8" s="84"/>
      <c r="F8" s="84"/>
      <c r="G8" s="84"/>
      <c r="H8" s="84"/>
    </row>
    <row r="9" spans="1:16">
      <c r="A9" s="84"/>
      <c r="B9" s="84"/>
      <c r="C9" s="84"/>
      <c r="D9" s="84"/>
      <c r="E9" s="84"/>
      <c r="F9" s="84"/>
      <c r="G9" s="84"/>
      <c r="H9" s="84"/>
    </row>
    <row r="10" spans="1:16">
      <c r="A10" s="84"/>
      <c r="B10" s="84"/>
      <c r="C10" s="84"/>
      <c r="D10" s="84"/>
      <c r="E10" s="84"/>
      <c r="F10" s="84"/>
      <c r="G10" s="84"/>
      <c r="H10" s="84"/>
    </row>
    <row r="11" spans="1:16">
      <c r="A11" s="84"/>
      <c r="B11" s="84"/>
      <c r="C11" s="84"/>
      <c r="D11" s="84"/>
      <c r="E11" s="84"/>
      <c r="F11" s="84"/>
      <c r="G11" s="84"/>
      <c r="H11" s="84"/>
    </row>
    <row r="12" spans="1:16">
      <c r="A12" s="84"/>
      <c r="B12" s="84"/>
      <c r="C12" s="84"/>
      <c r="D12" s="84"/>
      <c r="E12" s="84"/>
      <c r="F12" s="84"/>
      <c r="G12" s="84"/>
      <c r="H12" s="84"/>
    </row>
    <row r="13" spans="1:16">
      <c r="A13" s="84"/>
      <c r="B13" s="84"/>
      <c r="C13" s="84"/>
      <c r="D13" s="84"/>
      <c r="E13" s="84"/>
      <c r="F13" s="84"/>
      <c r="G13" s="84"/>
      <c r="H13" s="84"/>
    </row>
    <row r="14" spans="1:16">
      <c r="A14" s="84"/>
      <c r="B14" s="84"/>
      <c r="C14" s="84"/>
      <c r="D14" s="84"/>
      <c r="E14" s="84"/>
      <c r="F14" s="84"/>
      <c r="G14" s="84"/>
      <c r="H14" s="84"/>
    </row>
    <row r="15" spans="1:16">
      <c r="A15" s="84"/>
      <c r="B15" s="84"/>
      <c r="C15" s="84"/>
      <c r="D15" s="84"/>
      <c r="E15" s="84"/>
      <c r="F15" s="84"/>
      <c r="G15" s="84"/>
      <c r="H15" s="84"/>
    </row>
    <row r="16" spans="1:16">
      <c r="A16" s="84"/>
      <c r="B16" s="84"/>
      <c r="C16" s="84"/>
      <c r="D16" s="84"/>
      <c r="E16" s="84"/>
      <c r="F16" s="84"/>
      <c r="G16" s="84"/>
      <c r="H16" s="84"/>
    </row>
    <row r="17" spans="1:8">
      <c r="A17" s="84"/>
      <c r="B17" s="84"/>
      <c r="C17" s="84"/>
      <c r="D17" s="84"/>
      <c r="E17" s="84"/>
      <c r="F17" s="84"/>
      <c r="G17" s="84"/>
      <c r="H17" s="84"/>
    </row>
    <row r="18" spans="1:8">
      <c r="A18" s="84"/>
      <c r="B18" s="84"/>
      <c r="C18" s="84"/>
      <c r="D18" s="84"/>
      <c r="E18" s="84"/>
      <c r="F18" s="84"/>
      <c r="G18" s="84"/>
      <c r="H18" s="84"/>
    </row>
    <row r="19" spans="1:8">
      <c r="A19" s="84"/>
      <c r="B19" s="84"/>
      <c r="C19" s="84"/>
      <c r="D19" s="84"/>
      <c r="E19" s="84"/>
      <c r="F19" s="84"/>
      <c r="G19" s="84"/>
      <c r="H19" s="84"/>
    </row>
    <row r="20" spans="1:8">
      <c r="A20" s="84"/>
      <c r="B20" s="84"/>
      <c r="C20" s="84"/>
      <c r="D20" s="84"/>
      <c r="E20" s="84"/>
      <c r="F20" s="84"/>
      <c r="G20" s="84"/>
      <c r="H20" s="84"/>
    </row>
    <row r="21" spans="1:8">
      <c r="A21" s="84"/>
      <c r="B21" s="84"/>
      <c r="C21" s="84"/>
      <c r="D21" s="84"/>
      <c r="E21" s="84"/>
      <c r="F21" s="84"/>
      <c r="G21" s="84"/>
      <c r="H21" s="84"/>
    </row>
    <row r="22" spans="1:8">
      <c r="A22" s="84"/>
      <c r="B22" s="84"/>
      <c r="C22" s="84"/>
      <c r="D22" s="84"/>
      <c r="E22" s="84"/>
      <c r="F22" s="84"/>
      <c r="G22" s="84"/>
      <c r="H22" s="84"/>
    </row>
    <row r="23" spans="1:8">
      <c r="A23" s="84"/>
      <c r="B23" s="84"/>
      <c r="C23" s="84"/>
      <c r="D23" s="84"/>
      <c r="E23" s="84"/>
      <c r="F23" s="84"/>
      <c r="G23" s="84"/>
      <c r="H23" s="84"/>
    </row>
    <row r="24" spans="1:8">
      <c r="A24" s="84"/>
      <c r="B24" s="84"/>
      <c r="C24" s="84"/>
      <c r="D24" s="84"/>
      <c r="E24" s="84"/>
      <c r="F24" s="84"/>
      <c r="G24" s="84"/>
      <c r="H24" s="84"/>
    </row>
    <row r="25" spans="1:8">
      <c r="A25" s="84"/>
      <c r="B25" s="84"/>
      <c r="C25" s="84"/>
      <c r="D25" s="84"/>
      <c r="E25" s="84"/>
      <c r="F25" s="84"/>
      <c r="G25" s="84"/>
      <c r="H25" s="84"/>
    </row>
    <row r="26" spans="1:8">
      <c r="A26" s="84"/>
      <c r="B26" s="84"/>
      <c r="C26" s="84"/>
      <c r="D26" s="84"/>
      <c r="E26" s="84"/>
      <c r="F26" s="84"/>
      <c r="G26" s="84"/>
      <c r="H26" s="84"/>
    </row>
    <row r="27" spans="1:8">
      <c r="A27" s="84"/>
      <c r="B27" s="84"/>
      <c r="C27" s="84"/>
      <c r="D27" s="84"/>
      <c r="E27" s="84"/>
      <c r="F27" s="84"/>
      <c r="G27" s="84"/>
      <c r="H27" s="84"/>
    </row>
    <row r="28" spans="1:8">
      <c r="A28" s="84"/>
      <c r="B28" s="84"/>
      <c r="C28" s="84"/>
      <c r="D28" s="84"/>
      <c r="E28" s="84"/>
      <c r="F28" s="84"/>
      <c r="G28" s="84"/>
      <c r="H28" s="84"/>
    </row>
    <row r="29" spans="1:8">
      <c r="A29" s="84"/>
      <c r="B29" s="84"/>
      <c r="C29" s="84"/>
      <c r="D29" s="84"/>
      <c r="E29" s="84"/>
      <c r="F29" s="84"/>
      <c r="G29" s="84"/>
      <c r="H29" s="84"/>
    </row>
    <row r="30" spans="1:8">
      <c r="A30" s="84"/>
      <c r="B30" s="84"/>
      <c r="C30" s="84"/>
      <c r="D30" s="84"/>
      <c r="E30" s="84"/>
      <c r="F30" s="84"/>
      <c r="G30" s="84"/>
      <c r="H30" s="84"/>
    </row>
    <row r="31" spans="1:8">
      <c r="A31" s="84"/>
      <c r="B31" s="84"/>
      <c r="C31" s="84"/>
      <c r="D31" s="84"/>
      <c r="E31" s="84"/>
      <c r="F31" s="84"/>
      <c r="G31" s="84"/>
      <c r="H31" s="84"/>
    </row>
    <row r="32" spans="1:8">
      <c r="A32" s="84"/>
      <c r="B32" s="84"/>
      <c r="C32" s="84"/>
      <c r="D32" s="84"/>
      <c r="E32" s="84"/>
      <c r="F32" s="84"/>
      <c r="G32" s="84"/>
      <c r="H32" s="84"/>
    </row>
    <row r="33" spans="1:8">
      <c r="A33" s="304"/>
      <c r="B33" s="304"/>
      <c r="C33" s="304"/>
      <c r="D33" s="228"/>
      <c r="E33" s="228"/>
      <c r="F33" s="228"/>
      <c r="G33" s="228"/>
      <c r="H33" s="84"/>
    </row>
    <row r="34" spans="1:8">
      <c r="A34" s="228"/>
      <c r="B34" s="228"/>
      <c r="C34" s="228"/>
      <c r="D34" s="228"/>
      <c r="E34" s="228"/>
      <c r="F34" s="228"/>
      <c r="G34" s="228"/>
      <c r="H34" s="84"/>
    </row>
    <row r="35" spans="1:8">
      <c r="A35" s="228"/>
      <c r="B35" s="228"/>
      <c r="C35" s="228"/>
      <c r="D35" s="228"/>
      <c r="E35" s="228"/>
      <c r="F35" s="306"/>
      <c r="G35" s="305"/>
      <c r="H35" s="84"/>
    </row>
    <row r="36" spans="1:8">
      <c r="A36" s="231"/>
      <c r="B36" s="231"/>
      <c r="C36" s="231"/>
      <c r="D36" s="231"/>
      <c r="E36" s="231"/>
      <c r="F36" s="271"/>
      <c r="G36" s="231"/>
      <c r="H36" s="84"/>
    </row>
    <row r="37" spans="1:8">
      <c r="A37" s="231"/>
      <c r="B37" s="231"/>
      <c r="C37" s="231"/>
      <c r="D37" s="231"/>
      <c r="E37" s="231"/>
      <c r="F37" s="272"/>
      <c r="G37" s="311"/>
      <c r="H37" s="84"/>
    </row>
    <row r="38" spans="1:8">
      <c r="A38" s="231"/>
      <c r="B38" s="231"/>
      <c r="C38" s="231"/>
      <c r="D38" s="231"/>
      <c r="E38" s="231"/>
      <c r="F38" s="312"/>
      <c r="G38" s="312"/>
      <c r="H38" s="84"/>
    </row>
    <row r="39" spans="1:8">
      <c r="A39" s="231"/>
      <c r="B39" s="231"/>
      <c r="C39" s="231"/>
      <c r="D39" s="231"/>
      <c r="E39" s="231"/>
      <c r="F39" s="312"/>
      <c r="G39" s="312"/>
      <c r="H39" s="84"/>
    </row>
    <row r="40" spans="1:8">
      <c r="A40" s="231"/>
      <c r="B40" s="231"/>
      <c r="C40" s="231"/>
      <c r="D40" s="231"/>
      <c r="E40" s="231"/>
      <c r="F40" s="312"/>
      <c r="G40" s="312"/>
      <c r="H40" s="84"/>
    </row>
    <row r="41" spans="1:8">
      <c r="A41" s="231"/>
      <c r="B41" s="231"/>
      <c r="C41" s="231"/>
      <c r="D41" s="231"/>
      <c r="E41" s="231"/>
      <c r="F41" s="312"/>
      <c r="G41" s="312"/>
      <c r="H41" s="84"/>
    </row>
    <row r="42" spans="1:8">
      <c r="A42" s="231"/>
      <c r="B42" s="231"/>
      <c r="C42" s="231"/>
      <c r="D42" s="231"/>
      <c r="E42" s="231"/>
      <c r="F42" s="312"/>
      <c r="G42" s="312"/>
      <c r="H42" s="84"/>
    </row>
    <row r="43" spans="1:8">
      <c r="A43" s="84"/>
      <c r="B43" s="84"/>
      <c r="C43" s="84"/>
      <c r="D43" s="84"/>
      <c r="E43" s="84"/>
      <c r="F43" s="84"/>
      <c r="G43" s="84"/>
      <c r="H43" s="84"/>
    </row>
    <row r="44" spans="1:8">
      <c r="A44" s="84"/>
      <c r="B44" s="84"/>
      <c r="C44" s="84"/>
      <c r="D44" s="84"/>
      <c r="E44" s="84"/>
      <c r="F44" s="84"/>
      <c r="G44" s="84"/>
      <c r="H44" s="84"/>
    </row>
    <row r="45" spans="1:8">
      <c r="A45" s="84"/>
      <c r="B45" s="84"/>
      <c r="C45" s="84"/>
      <c r="D45" s="84"/>
      <c r="E45" s="84"/>
      <c r="F45" s="84"/>
      <c r="G45" s="84"/>
      <c r="H45" s="84"/>
    </row>
    <row r="46" spans="1:8">
      <c r="A46" s="84"/>
      <c r="B46" s="84"/>
      <c r="C46" s="84"/>
      <c r="D46" s="84"/>
      <c r="E46" s="84"/>
      <c r="F46" s="84"/>
      <c r="G46" s="84"/>
      <c r="H46" s="84"/>
    </row>
    <row r="47" spans="1:8">
      <c r="A47" s="84"/>
      <c r="B47" s="84"/>
      <c r="C47" s="84"/>
      <c r="D47" s="84"/>
      <c r="E47" s="84"/>
      <c r="F47" s="84"/>
      <c r="G47" s="84"/>
      <c r="H47" s="84"/>
    </row>
    <row r="48" spans="1:8">
      <c r="A48" s="84"/>
      <c r="B48" s="84"/>
      <c r="C48" s="84"/>
      <c r="D48" s="84"/>
      <c r="E48" s="84"/>
      <c r="F48" s="84"/>
      <c r="G48" s="84"/>
      <c r="H48" s="84"/>
    </row>
    <row r="49" spans="1:8">
      <c r="A49" s="84"/>
      <c r="B49" s="84"/>
      <c r="C49" s="84"/>
      <c r="D49" s="84"/>
      <c r="E49" s="84"/>
      <c r="F49" s="84"/>
      <c r="G49" s="84"/>
      <c r="H49" s="84"/>
    </row>
    <row r="50" spans="1:8">
      <c r="A50" s="84"/>
      <c r="B50" s="84"/>
      <c r="C50" s="84"/>
      <c r="D50" s="84"/>
      <c r="E50" s="84"/>
      <c r="F50" s="84"/>
      <c r="G50" s="84"/>
      <c r="H50" s="84"/>
    </row>
    <row r="51" spans="1:8">
      <c r="A51" s="84"/>
      <c r="B51" s="84"/>
      <c r="C51" s="84"/>
      <c r="D51" s="84"/>
      <c r="E51" s="84"/>
      <c r="F51" s="84"/>
      <c r="G51" s="84"/>
      <c r="H51" s="84"/>
    </row>
    <row r="52" spans="1:8">
      <c r="A52" s="84"/>
      <c r="B52" s="84"/>
      <c r="C52" s="84"/>
      <c r="D52" s="84"/>
      <c r="E52" s="84"/>
      <c r="F52" s="84"/>
      <c r="G52" s="84"/>
      <c r="H52" s="84"/>
    </row>
    <row r="53" spans="1:8">
      <c r="A53" s="84"/>
      <c r="B53" s="84"/>
      <c r="C53" s="84"/>
      <c r="D53" s="84"/>
      <c r="E53" s="84"/>
      <c r="F53" s="84"/>
      <c r="G53" s="84"/>
      <c r="H53" s="84"/>
    </row>
    <row r="54" spans="1:8">
      <c r="A54" s="84"/>
      <c r="B54" s="84"/>
      <c r="C54" s="84"/>
      <c r="D54" s="84"/>
      <c r="E54" s="84"/>
      <c r="F54" s="84"/>
      <c r="G54" s="84"/>
      <c r="H54" s="84"/>
    </row>
    <row r="55" spans="1:8">
      <c r="A55" s="84"/>
      <c r="B55" s="84"/>
      <c r="C55" s="84"/>
      <c r="D55" s="84"/>
      <c r="E55" s="84"/>
      <c r="F55" s="84"/>
      <c r="G55" s="84"/>
      <c r="H55" s="84"/>
    </row>
    <row r="56" spans="1:8">
      <c r="A56" s="84"/>
      <c r="B56" s="84"/>
      <c r="C56" s="84"/>
      <c r="D56" s="84"/>
      <c r="E56" s="84"/>
      <c r="F56" s="84"/>
      <c r="G56" s="84"/>
      <c r="H56" s="84"/>
    </row>
    <row r="57" spans="1:8">
      <c r="A57" s="84"/>
      <c r="B57" s="84"/>
      <c r="C57" s="84"/>
      <c r="D57" s="84"/>
      <c r="E57" s="84"/>
      <c r="F57" s="84"/>
      <c r="G57" s="84"/>
      <c r="H57" s="84"/>
    </row>
    <row r="58" spans="1:8">
      <c r="A58" s="84"/>
      <c r="B58" s="84"/>
      <c r="C58" s="84"/>
      <c r="D58" s="84"/>
      <c r="E58" s="84"/>
      <c r="F58" s="84"/>
      <c r="G58" s="84"/>
      <c r="H58" s="84"/>
    </row>
    <row r="59" spans="1:8">
      <c r="A59" s="84"/>
      <c r="B59" s="84"/>
      <c r="C59" s="84"/>
      <c r="D59" s="84"/>
      <c r="E59" s="84"/>
      <c r="F59" s="84"/>
      <c r="G59" s="84"/>
      <c r="H59" s="84"/>
    </row>
    <row r="60" spans="1:8">
      <c r="A60" s="84"/>
      <c r="B60" s="84"/>
      <c r="C60" s="84"/>
      <c r="D60" s="84"/>
      <c r="E60" s="84"/>
      <c r="F60" s="84"/>
      <c r="G60" s="84"/>
      <c r="H60" s="84"/>
    </row>
    <row r="61" spans="1:8">
      <c r="A61" s="84"/>
      <c r="B61" s="84"/>
      <c r="C61" s="84"/>
      <c r="D61" s="84"/>
      <c r="E61" s="84"/>
      <c r="F61" s="84"/>
      <c r="G61" s="84"/>
      <c r="H61" s="84"/>
    </row>
    <row r="62" spans="1:8">
      <c r="A62" s="84"/>
      <c r="B62" s="84"/>
      <c r="C62" s="84"/>
      <c r="D62" s="84"/>
      <c r="E62" s="84"/>
      <c r="F62" s="84"/>
      <c r="G62" s="84"/>
      <c r="H62" s="84"/>
    </row>
    <row r="63" spans="1:8">
      <c r="A63" s="84"/>
      <c r="B63" s="84"/>
      <c r="C63" s="84"/>
      <c r="D63" s="84"/>
      <c r="E63" s="84"/>
      <c r="F63" s="84"/>
      <c r="G63" s="84"/>
      <c r="H63" s="84"/>
    </row>
    <row r="64" spans="1:8">
      <c r="A64" s="84"/>
      <c r="B64" s="84"/>
      <c r="C64" s="84"/>
      <c r="D64" s="84"/>
      <c r="E64" s="84"/>
      <c r="F64" s="84"/>
      <c r="G64" s="84"/>
      <c r="H64" s="84"/>
    </row>
    <row r="65" spans="1:8">
      <c r="A65" s="84"/>
      <c r="B65" s="84"/>
      <c r="C65" s="84"/>
      <c r="D65" s="84"/>
      <c r="E65" s="84"/>
      <c r="F65" s="84"/>
      <c r="G65" s="84"/>
      <c r="H65" s="84"/>
    </row>
  </sheetData>
  <customSheetViews>
    <customSheetView guid="{7FD99AA4-5903-494A-9F09-AEC84FBFFB84}" fitToPage="1">
      <selection activeCell="P20" sqref="P20"/>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44A2B057-7D30-4594-817B-0DBCD9A92E4A}" fitToPage="1">
      <selection activeCell="P20" sqref="P20"/>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4" orientation="portrait" r:id="rId3"/>
  <headerFooter>
    <oddFooter>&amp;C&amp;A</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O50"/>
  <sheetViews>
    <sheetView workbookViewId="0">
      <selection activeCell="G22" sqref="G22"/>
    </sheetView>
  </sheetViews>
  <sheetFormatPr defaultColWidth="8.88671875" defaultRowHeight="15"/>
  <cols>
    <col min="1" max="1" width="13.77734375" customWidth="1"/>
    <col min="6" max="6" width="0.109375" customWidth="1"/>
    <col min="7" max="7" width="8.88671875" style="544"/>
    <col min="8" max="8" width="2" style="544" customWidth="1"/>
    <col min="9" max="9" width="8.88671875" style="544"/>
  </cols>
  <sheetData>
    <row r="1" spans="1:15">
      <c r="A1" s="10" t="str">
        <f>+'1'!A1</f>
        <v>SWANSEA BAY UNIVERSITY HEALTH BOARD ANNUAL ACCOUNTS 2023-24</v>
      </c>
      <c r="B1" s="2"/>
      <c r="C1" s="2"/>
      <c r="D1" s="2"/>
      <c r="E1" s="2"/>
      <c r="F1" s="2"/>
      <c r="G1" s="43"/>
      <c r="H1" s="43"/>
      <c r="I1" s="43"/>
      <c r="L1" s="84"/>
      <c r="M1" s="84"/>
      <c r="N1" s="84"/>
      <c r="O1" s="84"/>
    </row>
    <row r="2" spans="1:15">
      <c r="A2" s="11"/>
      <c r="B2" s="11"/>
      <c r="C2" s="11"/>
      <c r="D2" s="11"/>
      <c r="E2" s="11"/>
      <c r="F2" s="376"/>
      <c r="G2" s="664"/>
      <c r="H2" s="664"/>
      <c r="I2" s="664"/>
      <c r="L2" s="84"/>
      <c r="M2" s="84"/>
      <c r="N2" s="84"/>
      <c r="O2" s="84"/>
    </row>
    <row r="3" spans="1:15">
      <c r="A3" s="15"/>
      <c r="B3" s="15"/>
      <c r="C3" s="15"/>
      <c r="D3" s="15"/>
      <c r="E3" s="16"/>
      <c r="F3" s="16"/>
      <c r="G3" s="558"/>
      <c r="H3" s="558"/>
      <c r="I3" s="558"/>
      <c r="L3" s="84"/>
      <c r="M3" s="84"/>
      <c r="N3" s="84"/>
      <c r="O3" s="84"/>
    </row>
    <row r="4" spans="1:15" ht="15.75">
      <c r="A4" s="17" t="s">
        <v>11</v>
      </c>
      <c r="B4" s="15"/>
      <c r="C4" s="15"/>
      <c r="D4" s="15"/>
      <c r="E4" s="16"/>
      <c r="F4" s="16"/>
      <c r="G4" s="558"/>
      <c r="H4" s="558"/>
      <c r="I4" s="558"/>
      <c r="L4" s="84"/>
      <c r="M4" s="84"/>
      <c r="N4" s="84"/>
      <c r="O4" s="84"/>
    </row>
    <row r="5" spans="1:15" ht="15.75">
      <c r="A5" s="17" t="s">
        <v>1610</v>
      </c>
      <c r="B5" s="15"/>
      <c r="C5" s="15"/>
      <c r="D5" s="15"/>
      <c r="E5" s="16"/>
      <c r="F5" s="16"/>
      <c r="G5" s="558"/>
      <c r="H5" s="558"/>
      <c r="I5" s="558"/>
      <c r="L5" s="84"/>
      <c r="M5" s="84"/>
      <c r="N5" s="84"/>
      <c r="O5" s="84"/>
    </row>
    <row r="6" spans="1:15">
      <c r="A6" s="15"/>
      <c r="B6" s="15"/>
      <c r="C6" s="15"/>
      <c r="D6" s="15"/>
      <c r="L6" s="84"/>
      <c r="M6" s="84"/>
      <c r="N6" s="84"/>
      <c r="O6" s="84"/>
    </row>
    <row r="7" spans="1:15">
      <c r="A7" s="2"/>
      <c r="B7" s="2"/>
      <c r="C7" s="2"/>
      <c r="D7" s="2"/>
      <c r="E7" s="19"/>
      <c r="F7" s="19"/>
      <c r="G7" s="49" t="s">
        <v>1589</v>
      </c>
      <c r="H7" s="49"/>
      <c r="I7" s="52" t="s">
        <v>1424</v>
      </c>
      <c r="L7" s="84"/>
      <c r="M7" s="84"/>
      <c r="N7" s="84"/>
      <c r="O7" s="84"/>
    </row>
    <row r="8" spans="1:15">
      <c r="A8" s="2"/>
      <c r="B8" s="2"/>
      <c r="C8" s="2"/>
      <c r="D8" s="2"/>
      <c r="E8" s="5" t="s">
        <v>12</v>
      </c>
      <c r="F8" s="5"/>
      <c r="G8" s="95" t="s">
        <v>22</v>
      </c>
      <c r="H8" s="95"/>
      <c r="I8" s="555" t="s">
        <v>22</v>
      </c>
      <c r="L8" s="84"/>
      <c r="M8" s="84"/>
      <c r="N8" s="84"/>
      <c r="O8" s="84"/>
    </row>
    <row r="9" spans="1:15">
      <c r="A9" s="2"/>
      <c r="B9" s="2"/>
      <c r="C9" s="2"/>
      <c r="D9" s="2"/>
      <c r="E9" s="1"/>
      <c r="F9" s="1"/>
      <c r="G9" s="52"/>
      <c r="H9" s="52"/>
      <c r="I9" s="52"/>
      <c r="L9" s="84"/>
      <c r="M9" s="84"/>
      <c r="N9" s="84"/>
      <c r="O9" s="84"/>
    </row>
    <row r="10" spans="1:15" ht="16.5" customHeight="1">
      <c r="A10" s="2"/>
      <c r="B10" s="2"/>
      <c r="C10" s="2"/>
      <c r="D10" s="2"/>
      <c r="E10" s="1"/>
      <c r="F10" s="1"/>
      <c r="G10" s="52"/>
      <c r="H10" s="52"/>
      <c r="I10" s="52"/>
      <c r="L10" s="84"/>
      <c r="M10" s="84"/>
      <c r="N10" s="84"/>
      <c r="O10" s="84"/>
    </row>
    <row r="11" spans="1:15">
      <c r="A11" s="2" t="s">
        <v>14</v>
      </c>
      <c r="B11" s="2"/>
      <c r="C11" s="2"/>
      <c r="D11" s="2"/>
      <c r="E11" s="1">
        <v>3.1</v>
      </c>
      <c r="F11" s="1"/>
      <c r="G11" s="49">
        <f>+'29'!I15</f>
        <v>213437</v>
      </c>
      <c r="H11" s="52"/>
      <c r="I11" s="52">
        <f>+'29'!K15</f>
        <v>202658</v>
      </c>
      <c r="L11" s="84"/>
      <c r="M11" s="84"/>
      <c r="N11" s="84"/>
      <c r="O11" s="84"/>
    </row>
    <row r="12" spans="1:15">
      <c r="A12" s="2" t="s">
        <v>15</v>
      </c>
      <c r="B12" s="2"/>
      <c r="C12" s="2"/>
      <c r="D12" s="2"/>
      <c r="E12" s="1">
        <v>3.2</v>
      </c>
      <c r="F12" s="1"/>
      <c r="G12" s="49">
        <f>+'29'!I37</f>
        <v>309640</v>
      </c>
      <c r="H12" s="52"/>
      <c r="I12" s="52">
        <f>+'29'!K37</f>
        <v>282070</v>
      </c>
      <c r="L12" s="84"/>
      <c r="M12" s="84"/>
      <c r="N12" s="84"/>
      <c r="O12" s="84"/>
    </row>
    <row r="13" spans="1:15">
      <c r="A13" s="2" t="s">
        <v>16</v>
      </c>
      <c r="B13" s="2"/>
      <c r="C13" s="2"/>
      <c r="D13" s="2"/>
      <c r="E13" s="1">
        <v>3.3</v>
      </c>
      <c r="F13" s="1"/>
      <c r="G13" s="153">
        <f>+'30'!F39</f>
        <v>1073827</v>
      </c>
      <c r="H13" s="52"/>
      <c r="I13" s="154">
        <f>+'30'!H39</f>
        <v>981563</v>
      </c>
      <c r="L13" s="84"/>
      <c r="M13" s="84"/>
      <c r="N13" s="84"/>
      <c r="O13" s="84"/>
    </row>
    <row r="14" spans="1:15">
      <c r="A14" s="2"/>
      <c r="B14" s="2"/>
      <c r="C14" s="2"/>
      <c r="D14" s="2"/>
      <c r="E14" s="1"/>
      <c r="F14" s="1"/>
      <c r="G14" s="645">
        <f>SUM(G11:G13)</f>
        <v>1596904</v>
      </c>
      <c r="H14" s="52"/>
      <c r="I14" s="646">
        <f>SUM(I11:I13)</f>
        <v>1466291</v>
      </c>
      <c r="L14" s="84"/>
      <c r="M14" s="84"/>
      <c r="N14" s="84"/>
      <c r="O14" s="84"/>
    </row>
    <row r="15" spans="1:15">
      <c r="A15" s="2" t="s">
        <v>17</v>
      </c>
      <c r="B15" s="2"/>
      <c r="C15" s="2"/>
      <c r="D15" s="2"/>
      <c r="E15" s="1">
        <v>4</v>
      </c>
      <c r="F15" s="1"/>
      <c r="G15" s="153">
        <f>-'31'!G54</f>
        <v>-319587</v>
      </c>
      <c r="H15" s="52"/>
      <c r="I15" s="154">
        <f>-'31'!I54</f>
        <v>-305442</v>
      </c>
      <c r="L15" s="84"/>
      <c r="M15" s="84"/>
      <c r="N15" s="84"/>
      <c r="O15" s="84"/>
    </row>
    <row r="16" spans="1:15">
      <c r="A16" s="3" t="s">
        <v>18</v>
      </c>
      <c r="B16" s="2"/>
      <c r="C16" s="2"/>
      <c r="D16" s="2"/>
      <c r="E16" s="1"/>
      <c r="F16" s="1"/>
      <c r="G16" s="645">
        <f>+G14+G15</f>
        <v>1277317</v>
      </c>
      <c r="H16" s="52"/>
      <c r="I16" s="646">
        <f>+I14+I15</f>
        <v>1160849</v>
      </c>
      <c r="L16" s="84"/>
      <c r="M16" s="84"/>
      <c r="N16" s="84"/>
      <c r="O16" s="84"/>
    </row>
    <row r="17" spans="1:15">
      <c r="A17" s="2" t="s">
        <v>595</v>
      </c>
      <c r="B17" s="2"/>
      <c r="C17" s="2"/>
      <c r="D17" s="2"/>
      <c r="E17" s="1">
        <v>5</v>
      </c>
      <c r="F17" s="1"/>
      <c r="G17" s="49">
        <f>-'32'!G16</f>
        <v>0</v>
      </c>
      <c r="H17" s="52"/>
      <c r="I17" s="52">
        <f>-'32'!I16</f>
        <v>0</v>
      </c>
      <c r="L17" s="84"/>
      <c r="M17" s="84"/>
      <c r="N17" s="84"/>
      <c r="O17" s="84"/>
    </row>
    <row r="18" spans="1:15">
      <c r="A18" s="2" t="s">
        <v>19</v>
      </c>
      <c r="B18" s="2"/>
      <c r="C18" s="2"/>
      <c r="D18" s="2"/>
      <c r="E18" s="1">
        <v>6</v>
      </c>
      <c r="F18" s="1"/>
      <c r="G18" s="1229">
        <f>-'32'!G31</f>
        <v>-8</v>
      </c>
      <c r="H18" s="52"/>
      <c r="I18" s="52">
        <f>-'32'!I31</f>
        <v>-116</v>
      </c>
      <c r="L18" s="84"/>
      <c r="M18" s="84"/>
      <c r="N18" s="84"/>
      <c r="O18" s="84"/>
    </row>
    <row r="19" spans="1:15">
      <c r="A19" s="2" t="s">
        <v>20</v>
      </c>
      <c r="B19" s="2"/>
      <c r="C19" s="2"/>
      <c r="D19" s="2"/>
      <c r="E19" s="1">
        <v>7</v>
      </c>
      <c r="F19" s="1"/>
      <c r="G19" s="1230">
        <f>+'32'!G49</f>
        <v>5029</v>
      </c>
      <c r="H19" s="52"/>
      <c r="I19" s="154">
        <f>+'32'!I49</f>
        <v>4944</v>
      </c>
      <c r="L19" s="84"/>
      <c r="M19" s="84"/>
      <c r="N19" s="84"/>
      <c r="O19" s="84"/>
    </row>
    <row r="20" spans="1:15" ht="15.75" thickBot="1">
      <c r="A20" s="3" t="s">
        <v>21</v>
      </c>
      <c r="B20" s="2"/>
      <c r="C20" s="2"/>
      <c r="D20" s="2"/>
      <c r="E20" s="1"/>
      <c r="F20" s="1"/>
      <c r="G20" s="58">
        <f>+G16+G17+G18+G19</f>
        <v>1282338</v>
      </c>
      <c r="H20" s="49"/>
      <c r="I20" s="58">
        <f>+I16+I17+I18+I19</f>
        <v>1165677</v>
      </c>
      <c r="L20" s="84"/>
      <c r="M20" s="84"/>
      <c r="N20" s="84"/>
      <c r="O20" s="84"/>
    </row>
    <row r="21" spans="1:15">
      <c r="A21" s="2"/>
      <c r="B21" s="2"/>
      <c r="C21" s="2"/>
      <c r="D21" s="2"/>
      <c r="E21" s="1"/>
      <c r="F21" s="1"/>
      <c r="G21" s="49"/>
      <c r="H21" s="52"/>
      <c r="I21" s="52"/>
      <c r="L21" s="84"/>
      <c r="M21" s="84"/>
      <c r="N21" s="84"/>
      <c r="O21" s="84"/>
    </row>
    <row r="22" spans="1:15">
      <c r="A22" s="14"/>
      <c r="B22" s="14"/>
      <c r="C22" s="14"/>
      <c r="D22" s="14"/>
      <c r="E22" s="7"/>
      <c r="F22" s="7"/>
      <c r="G22" s="112"/>
      <c r="H22" s="51"/>
      <c r="I22" s="51"/>
      <c r="L22" s="84"/>
      <c r="M22" s="84"/>
      <c r="N22" s="84"/>
      <c r="O22" s="84"/>
    </row>
    <row r="23" spans="1:15" s="388" customFormat="1">
      <c r="A23" s="387" t="s">
        <v>1586</v>
      </c>
      <c r="B23" s="387"/>
      <c r="C23" s="387"/>
      <c r="D23" s="387"/>
      <c r="E23" s="408"/>
      <c r="F23" s="408"/>
      <c r="G23" s="440"/>
      <c r="H23" s="409"/>
      <c r="I23" s="409"/>
      <c r="L23" s="391"/>
      <c r="M23" s="391"/>
      <c r="N23" s="391"/>
      <c r="O23" s="391"/>
    </row>
    <row r="24" spans="1:15" s="388" customFormat="1">
      <c r="A24" s="14"/>
      <c r="B24" s="387"/>
      <c r="C24" s="387"/>
      <c r="D24" s="387"/>
      <c r="E24" s="408"/>
      <c r="F24" s="408"/>
      <c r="G24" s="440"/>
      <c r="H24" s="409"/>
      <c r="I24" s="409"/>
      <c r="L24" s="391"/>
      <c r="M24" s="391"/>
      <c r="N24" s="391"/>
      <c r="O24" s="391"/>
    </row>
    <row r="25" spans="1:15" s="388" customFormat="1">
      <c r="A25" s="387" t="s">
        <v>1585</v>
      </c>
      <c r="B25" s="387"/>
      <c r="C25" s="387"/>
      <c r="D25" s="387"/>
      <c r="E25" s="408"/>
      <c r="F25" s="408"/>
      <c r="G25" s="440"/>
      <c r="H25" s="409"/>
      <c r="I25" s="409"/>
      <c r="L25" s="391"/>
      <c r="M25" s="391"/>
      <c r="N25" s="391"/>
      <c r="O25" s="391"/>
    </row>
    <row r="26" spans="1:15">
      <c r="A26" s="14"/>
      <c r="B26" s="14"/>
      <c r="C26" s="14"/>
      <c r="D26" s="14"/>
      <c r="E26" s="7"/>
      <c r="F26" s="7"/>
      <c r="G26" s="112"/>
      <c r="H26" s="51"/>
      <c r="I26" s="51"/>
    </row>
    <row r="27" spans="1:15">
      <c r="A27" s="14"/>
      <c r="B27" s="14"/>
      <c r="C27" s="14"/>
      <c r="D27" s="14"/>
      <c r="E27" s="14"/>
      <c r="F27" s="14"/>
      <c r="G27" s="112"/>
      <c r="H27" s="51"/>
      <c r="I27" s="220"/>
    </row>
    <row r="28" spans="1:15">
      <c r="A28" s="228"/>
      <c r="B28" s="64"/>
      <c r="C28" s="64"/>
      <c r="D28" s="64"/>
      <c r="E28" s="39"/>
      <c r="F28" s="39"/>
      <c r="G28" s="564"/>
      <c r="H28" s="564"/>
      <c r="I28" s="564"/>
    </row>
    <row r="29" spans="1:15">
      <c r="A29" s="84"/>
      <c r="B29" s="218"/>
      <c r="C29" s="218"/>
      <c r="D29" s="218"/>
      <c r="E29" s="254"/>
      <c r="F29" s="254"/>
      <c r="G29" s="565"/>
      <c r="H29" s="565"/>
      <c r="I29" s="565"/>
    </row>
    <row r="30" spans="1:15">
      <c r="A30" s="228"/>
      <c r="B30" s="255"/>
      <c r="C30" s="255"/>
      <c r="D30" s="255"/>
      <c r="E30" s="254"/>
      <c r="F30" s="254"/>
      <c r="G30" s="665"/>
      <c r="H30" s="665"/>
      <c r="I30" s="665"/>
    </row>
    <row r="31" spans="1:15">
      <c r="A31" s="228"/>
      <c r="B31" s="255"/>
      <c r="C31" s="255"/>
      <c r="D31" s="255"/>
      <c r="E31" s="255"/>
      <c r="F31" s="255"/>
      <c r="G31" s="665"/>
      <c r="H31" s="665"/>
      <c r="I31" s="665"/>
    </row>
    <row r="32" spans="1:15">
      <c r="A32" s="84"/>
      <c r="B32" s="255"/>
      <c r="C32" s="255"/>
      <c r="D32" s="255"/>
      <c r="E32" s="255"/>
      <c r="F32" s="255"/>
      <c r="G32" s="665"/>
      <c r="H32" s="665"/>
      <c r="I32" s="665"/>
    </row>
    <row r="33" spans="1:9">
      <c r="B33" s="255"/>
      <c r="C33" s="255"/>
      <c r="D33" s="255"/>
      <c r="E33" s="255"/>
      <c r="F33" s="255"/>
      <c r="G33" s="665"/>
      <c r="H33" s="665"/>
      <c r="I33" s="665"/>
    </row>
    <row r="34" spans="1:9">
      <c r="A34" s="228"/>
      <c r="B34" s="255"/>
      <c r="C34" s="255"/>
      <c r="D34" s="255"/>
      <c r="E34" s="255"/>
      <c r="F34" s="255"/>
      <c r="G34" s="665"/>
      <c r="H34" s="665"/>
      <c r="I34" s="665"/>
    </row>
    <row r="35" spans="1:9">
      <c r="A35" s="84"/>
      <c r="B35" s="84"/>
      <c r="C35" s="84"/>
      <c r="D35" s="84"/>
      <c r="E35" s="84"/>
      <c r="F35" s="84"/>
      <c r="G35" s="507"/>
      <c r="H35" s="507"/>
      <c r="I35" s="507"/>
    </row>
    <row r="36" spans="1:9">
      <c r="A36" s="13"/>
      <c r="B36" s="84"/>
      <c r="C36" s="84"/>
      <c r="D36" s="84"/>
      <c r="E36" s="84"/>
      <c r="F36" s="84"/>
      <c r="G36" s="507"/>
      <c r="H36" s="507"/>
      <c r="I36" s="507"/>
    </row>
    <row r="37" spans="1:9">
      <c r="A37" s="84"/>
      <c r="B37" s="84"/>
      <c r="C37" s="84"/>
      <c r="D37" s="84"/>
      <c r="E37" s="84"/>
      <c r="F37" s="84"/>
      <c r="G37" s="507"/>
      <c r="H37" s="507"/>
      <c r="I37" s="507"/>
    </row>
    <row r="38" spans="1:9">
      <c r="A38" s="84"/>
      <c r="B38" s="84"/>
      <c r="C38" s="84"/>
      <c r="D38" s="84"/>
      <c r="E38" s="84"/>
      <c r="F38" s="84"/>
      <c r="G38" s="507"/>
      <c r="H38" s="507"/>
      <c r="I38" s="507"/>
    </row>
    <row r="39" spans="1:9">
      <c r="A39" s="84"/>
      <c r="B39" s="84"/>
      <c r="C39" s="84"/>
      <c r="D39" s="84"/>
      <c r="E39" s="84"/>
      <c r="F39" s="84"/>
      <c r="G39" s="507"/>
      <c r="H39" s="507"/>
      <c r="I39" s="507"/>
    </row>
    <row r="40" spans="1:9">
      <c r="A40" s="84"/>
      <c r="B40" s="84"/>
      <c r="C40" s="84"/>
      <c r="D40" s="84"/>
      <c r="E40" s="84"/>
      <c r="F40" s="84"/>
      <c r="G40" s="507"/>
      <c r="H40" s="507"/>
      <c r="I40" s="507"/>
    </row>
    <row r="41" spans="1:9">
      <c r="A41" s="84"/>
      <c r="B41" s="84"/>
      <c r="C41" s="84"/>
      <c r="D41" s="84"/>
      <c r="E41" s="84"/>
      <c r="F41" s="84"/>
      <c r="G41" s="507"/>
      <c r="H41" s="507"/>
      <c r="I41" s="507"/>
    </row>
    <row r="42" spans="1:9">
      <c r="A42" s="84"/>
      <c r="B42" s="84"/>
      <c r="C42" s="84"/>
      <c r="D42" s="84"/>
      <c r="E42" s="84"/>
      <c r="F42" s="84"/>
      <c r="G42" s="507"/>
      <c r="H42" s="507"/>
      <c r="I42" s="507"/>
    </row>
    <row r="43" spans="1:9">
      <c r="A43" s="84"/>
      <c r="B43" s="84"/>
      <c r="C43" s="84"/>
      <c r="D43" s="84"/>
      <c r="E43" s="84"/>
      <c r="F43" s="84"/>
      <c r="G43" s="507"/>
      <c r="H43" s="507"/>
      <c r="I43" s="507"/>
    </row>
    <row r="44" spans="1:9">
      <c r="A44" s="84"/>
      <c r="B44" s="84"/>
      <c r="C44" s="84"/>
      <c r="D44" s="84"/>
      <c r="E44" s="84"/>
      <c r="F44" s="84"/>
      <c r="G44" s="507"/>
      <c r="H44" s="507"/>
      <c r="I44" s="507"/>
    </row>
    <row r="45" spans="1:9">
      <c r="A45" s="84"/>
      <c r="B45" s="84"/>
      <c r="C45" s="84"/>
      <c r="D45" s="84"/>
      <c r="E45" s="84"/>
      <c r="F45" s="84"/>
      <c r="G45" s="507"/>
      <c r="H45" s="507"/>
      <c r="I45" s="507"/>
    </row>
    <row r="46" spans="1:9">
      <c r="A46" s="84"/>
      <c r="B46" s="84"/>
      <c r="C46" s="84"/>
      <c r="D46" s="84"/>
      <c r="E46" s="84"/>
      <c r="F46" s="84"/>
      <c r="G46" s="507"/>
      <c r="H46" s="507"/>
      <c r="I46" s="507"/>
    </row>
    <row r="47" spans="1:9">
      <c r="A47" s="84"/>
      <c r="B47" s="84"/>
      <c r="C47" s="84"/>
      <c r="D47" s="84"/>
      <c r="E47" s="84"/>
      <c r="F47" s="84"/>
      <c r="G47" s="507"/>
      <c r="H47" s="507"/>
      <c r="I47" s="507"/>
    </row>
    <row r="48" spans="1:9">
      <c r="A48" s="84"/>
      <c r="B48" s="84"/>
      <c r="C48" s="84"/>
      <c r="D48" s="84"/>
      <c r="E48" s="84"/>
      <c r="F48" s="84"/>
      <c r="G48" s="507"/>
      <c r="H48" s="507"/>
      <c r="I48" s="507"/>
    </row>
    <row r="49" spans="1:9">
      <c r="A49" s="84"/>
      <c r="B49" s="84"/>
      <c r="C49" s="84"/>
      <c r="D49" s="84"/>
      <c r="E49" s="84"/>
      <c r="F49" s="84"/>
      <c r="G49" s="507"/>
      <c r="H49" s="507"/>
      <c r="I49" s="507"/>
    </row>
    <row r="50" spans="1:9">
      <c r="E50" s="84"/>
      <c r="F50" s="84"/>
    </row>
  </sheetData>
  <sheetProtection algorithmName="SHA-512" hashValue="tEblJ3nlDIjwan8otN/H/VU/wNFh7TjAspjzBY5nOVd1WbSXyuNKT29UCrytRlsJhFYBvGETNIqUbyHD/9e4Lw==" saltValue="O4zmcYdXG96SHoiFIQDfPg==" spinCount="100000" sheet="1" formatCells="0"/>
  <pageMargins left="0.7" right="0.7" top="0.75" bottom="0.75" header="0.3" footer="0.3"/>
  <pageSetup paperSize="9" orientation="portrait" r:id="rId1"/>
  <headerFooter>
    <oddFooter>&amp;A</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K61"/>
  <sheetViews>
    <sheetView topLeftCell="A16" workbookViewId="0">
      <selection activeCell="C41" sqref="C41"/>
    </sheetView>
  </sheetViews>
  <sheetFormatPr defaultRowHeight="15"/>
  <cols>
    <col min="1" max="1" width="52.109375" customWidth="1"/>
    <col min="2" max="2" width="1.109375" customWidth="1"/>
    <col min="3" max="3" width="8.77734375" style="544"/>
    <col min="4" max="4" width="0.77734375" style="544" customWidth="1"/>
    <col min="5" max="5" width="8.77734375" style="554"/>
  </cols>
  <sheetData>
    <row r="1" spans="1:11" ht="15.75">
      <c r="A1" s="10" t="str">
        <f>+'1'!A1</f>
        <v>SWANSEA BAY UNIVERSITY HEALTH BOARD ANNUAL ACCOUNTS 2023-24</v>
      </c>
      <c r="B1" s="10"/>
      <c r="C1" s="534"/>
      <c r="D1" s="534"/>
      <c r="E1" s="534"/>
      <c r="H1" s="84"/>
      <c r="I1" s="84"/>
      <c r="J1" s="84"/>
      <c r="K1" s="84"/>
    </row>
    <row r="2" spans="1:11">
      <c r="H2" s="84"/>
      <c r="I2" s="84"/>
      <c r="J2" s="84"/>
      <c r="K2" s="84"/>
    </row>
    <row r="3" spans="1:11">
      <c r="A3" s="3" t="s">
        <v>598</v>
      </c>
      <c r="B3" s="3"/>
      <c r="H3" s="84"/>
      <c r="I3" s="84"/>
      <c r="J3" s="84"/>
      <c r="K3" s="84"/>
    </row>
    <row r="4" spans="1:11">
      <c r="C4" s="631" t="s">
        <v>1589</v>
      </c>
      <c r="D4" s="52"/>
      <c r="E4" s="629" t="s">
        <v>1424</v>
      </c>
      <c r="H4" s="84"/>
      <c r="I4" s="84"/>
      <c r="J4" s="84"/>
      <c r="K4" s="84"/>
    </row>
    <row r="5" spans="1:11">
      <c r="A5" s="2"/>
      <c r="B5" s="2"/>
      <c r="C5" s="49" t="s">
        <v>22</v>
      </c>
      <c r="D5" s="54"/>
      <c r="E5" s="52" t="s">
        <v>22</v>
      </c>
      <c r="H5" s="84"/>
      <c r="I5" s="84"/>
      <c r="J5" s="84"/>
      <c r="K5" s="84"/>
    </row>
    <row r="6" spans="1:11">
      <c r="A6" s="2"/>
      <c r="B6" s="2"/>
      <c r="C6" s="49"/>
      <c r="D6" s="54"/>
      <c r="E6" s="52"/>
      <c r="H6" s="84"/>
      <c r="I6" s="84"/>
      <c r="J6" s="84"/>
      <c r="K6" s="84"/>
    </row>
    <row r="7" spans="1:11">
      <c r="A7" s="202" t="s">
        <v>340</v>
      </c>
      <c r="B7" s="202"/>
      <c r="C7" s="1232">
        <f>'4'!F18-'4'!D18</f>
        <v>-1549.3137790000001</v>
      </c>
      <c r="D7" s="55"/>
      <c r="E7" s="43">
        <f>'Data Sheet'!N3856</f>
        <v>-1342</v>
      </c>
      <c r="G7" s="1144"/>
      <c r="H7" s="84"/>
      <c r="I7" s="84"/>
      <c r="J7" s="84"/>
      <c r="K7" s="84"/>
    </row>
    <row r="8" spans="1:11">
      <c r="A8" s="202" t="s">
        <v>558</v>
      </c>
      <c r="B8" s="202"/>
      <c r="C8" s="1232">
        <f>('4'!F14+'4'!F15)-('4'!D14+'4'!D15)</f>
        <v>-28948</v>
      </c>
      <c r="D8" s="55"/>
      <c r="E8" s="43">
        <f>'Data Sheet'!N3857</f>
        <v>-4018</v>
      </c>
      <c r="G8" s="1144"/>
      <c r="H8" s="84"/>
      <c r="I8" s="84"/>
      <c r="J8" s="84"/>
      <c r="K8" s="84"/>
    </row>
    <row r="9" spans="1:11">
      <c r="A9" s="202" t="s">
        <v>341</v>
      </c>
      <c r="B9" s="202"/>
      <c r="C9" s="1232">
        <f>('4'!F19+'4'!F20)-('4'!D19+'4'!D20)</f>
        <v>-23652</v>
      </c>
      <c r="D9" s="55"/>
      <c r="E9" s="43">
        <f>'Data Sheet'!N3858</f>
        <v>-10250</v>
      </c>
      <c r="G9" s="1144"/>
      <c r="H9" s="84"/>
      <c r="I9" s="84"/>
      <c r="J9" s="84"/>
      <c r="K9" s="84"/>
    </row>
    <row r="10" spans="1:11">
      <c r="A10" s="202" t="s">
        <v>559</v>
      </c>
      <c r="B10" s="202"/>
      <c r="C10" s="1232">
        <f>('4'!F34+'4'!F33)-('4'!D34+'4'!D33)</f>
        <v>39674</v>
      </c>
      <c r="D10" s="55"/>
      <c r="E10" s="43">
        <f>'Data Sheet'!N3859</f>
        <v>10136</v>
      </c>
      <c r="G10" s="1144"/>
      <c r="H10" s="84"/>
      <c r="I10" s="84"/>
      <c r="J10" s="84"/>
      <c r="K10" s="84"/>
    </row>
    <row r="11" spans="1:11">
      <c r="A11" s="202" t="s">
        <v>536</v>
      </c>
      <c r="B11" s="202"/>
      <c r="C11" s="1232">
        <f>('4'!F27+'4'!F28)+-('4'!D27+'4'!D28)</f>
        <v>-21251</v>
      </c>
      <c r="D11" s="55"/>
      <c r="E11" s="43">
        <f>'Data Sheet'!N3860</f>
        <v>-18707</v>
      </c>
      <c r="G11" s="1144"/>
      <c r="H11" s="84"/>
      <c r="I11" s="84"/>
      <c r="J11" s="84"/>
      <c r="K11" s="84"/>
    </row>
    <row r="12" spans="1:11">
      <c r="A12" s="202"/>
      <c r="B12" s="202"/>
      <c r="C12" s="144"/>
      <c r="D12" s="55"/>
      <c r="E12" s="43"/>
      <c r="H12" s="84"/>
      <c r="I12" s="84"/>
      <c r="J12" s="84"/>
      <c r="K12" s="84"/>
    </row>
    <row r="13" spans="1:11">
      <c r="A13" s="3" t="s">
        <v>106</v>
      </c>
      <c r="B13" s="3"/>
      <c r="C13" s="140">
        <f>SUM(C5:C12)</f>
        <v>-35726.313779000004</v>
      </c>
      <c r="D13" s="43"/>
      <c r="E13" s="849">
        <f>SUM(E5:E12)</f>
        <v>-24181</v>
      </c>
      <c r="H13" s="84"/>
      <c r="I13" s="84"/>
      <c r="J13" s="84"/>
      <c r="K13" s="84"/>
    </row>
    <row r="14" spans="1:11">
      <c r="A14" s="299" t="s">
        <v>560</v>
      </c>
      <c r="B14" s="379"/>
      <c r="C14" s="1232">
        <f>('55'!E21+'55'!E22+'55'!E26+'55'!E27+'55'!E37+'55'!E55+'55'!E56+'55'!E60+'55'!E61+'55'!E71)-('55'!C21+'55'!C22+'55'!C26+'55'!C27+'55'!C37+'55'!C55+'55'!C56++'55'!C61+'55'!C71)</f>
        <v>-19046</v>
      </c>
      <c r="D14" s="97"/>
      <c r="E14" s="43">
        <f>'Data Sheet'!N3862</f>
        <v>19224</v>
      </c>
      <c r="G14" s="299"/>
      <c r="H14" s="84"/>
      <c r="I14" s="84"/>
      <c r="J14" s="84"/>
      <c r="K14" s="84"/>
    </row>
    <row r="15" spans="1:11">
      <c r="A15" s="299" t="s">
        <v>561</v>
      </c>
      <c r="B15" s="379"/>
      <c r="C15" s="1232">
        <f>-(('52'!J23+'52'!J25+'52'!J50+'52'!J52+'54'!G14+'54'!K14)-('52'!G23+'52'!G25+'52'!G50+'52'!G52+'54'!E14+'54'!I14))</f>
        <v>0</v>
      </c>
      <c r="D15" s="97"/>
      <c r="E15" s="43">
        <f>'Data Sheet'!N3863</f>
        <v>0</v>
      </c>
      <c r="G15" s="299"/>
      <c r="H15" s="84"/>
      <c r="I15" s="84"/>
      <c r="J15" s="84"/>
      <c r="K15" s="84"/>
    </row>
    <row r="16" spans="1:11">
      <c r="A16" s="1063" t="s">
        <v>1651</v>
      </c>
      <c r="B16" s="379"/>
      <c r="C16" s="1232">
        <f>('55'!E25+'55'!E59)-('55'!C25+'55'!C59)</f>
        <v>-14628</v>
      </c>
      <c r="D16" s="97"/>
      <c r="E16" s="43">
        <f>'Data Sheet'!N3864</f>
        <v>0</v>
      </c>
      <c r="G16" s="1063"/>
      <c r="H16" s="84"/>
      <c r="I16" s="84"/>
      <c r="J16" s="84"/>
      <c r="K16" s="84"/>
    </row>
    <row r="17" spans="1:11">
      <c r="A17" s="1063" t="s">
        <v>1652</v>
      </c>
      <c r="B17" s="379"/>
      <c r="C17" s="1232">
        <f>-(('52'!J24+'52'!J51+'54'!G17+'54'!K17)-('52'!G24+'52'!G51+'54'!E17+'54'!I17))</f>
        <v>0</v>
      </c>
      <c r="D17" s="97"/>
      <c r="E17" s="43">
        <f>'Data Sheet'!N3865</f>
        <v>0</v>
      </c>
      <c r="G17" s="1063"/>
      <c r="H17" s="84"/>
      <c r="I17" s="84"/>
      <c r="J17" s="84"/>
      <c r="K17" s="84"/>
    </row>
    <row r="18" spans="1:11">
      <c r="A18" s="299" t="s">
        <v>342</v>
      </c>
      <c r="B18" s="379"/>
      <c r="C18" s="598">
        <v>-6161</v>
      </c>
      <c r="D18" s="97"/>
      <c r="E18" s="43">
        <f>'Data Sheet'!N3866</f>
        <v>-11761</v>
      </c>
      <c r="H18" s="84"/>
      <c r="I18" s="84"/>
      <c r="J18" s="84"/>
      <c r="K18" s="84"/>
    </row>
    <row r="19" spans="1:11" ht="15.75" thickBot="1">
      <c r="A19" s="3"/>
      <c r="B19" s="3"/>
      <c r="C19" s="137">
        <f>+C18+C15+C14+C13+C16+C17</f>
        <v>-75561.313779000004</v>
      </c>
      <c r="D19" s="43"/>
      <c r="E19" s="136">
        <f>+E18+E15+E14+E13+E16+E17</f>
        <v>-16718</v>
      </c>
      <c r="H19" s="84"/>
      <c r="I19" s="84"/>
      <c r="J19" s="84"/>
      <c r="K19" s="84"/>
    </row>
    <row r="20" spans="1:11">
      <c r="A20" s="2"/>
      <c r="B20" s="2"/>
      <c r="C20" s="43"/>
      <c r="D20" s="43"/>
      <c r="E20" s="43"/>
      <c r="H20" s="84"/>
      <c r="I20" s="84"/>
      <c r="J20" s="84"/>
      <c r="K20" s="84"/>
    </row>
    <row r="21" spans="1:11">
      <c r="A21" s="2"/>
      <c r="B21" s="2"/>
      <c r="C21" s="43"/>
      <c r="D21" s="43"/>
      <c r="E21" s="43"/>
      <c r="H21" s="84"/>
      <c r="I21" s="84"/>
      <c r="J21" s="84"/>
      <c r="K21" s="84"/>
    </row>
    <row r="22" spans="1:11">
      <c r="A22" s="2"/>
      <c r="B22" s="2"/>
      <c r="C22" s="43"/>
      <c r="D22" s="43"/>
      <c r="E22" s="43"/>
      <c r="H22" s="84"/>
      <c r="I22" s="84"/>
      <c r="J22" s="84"/>
      <c r="K22" s="84"/>
    </row>
    <row r="23" spans="1:11">
      <c r="A23" s="2"/>
      <c r="B23" s="2"/>
      <c r="C23" s="43"/>
      <c r="D23" s="43"/>
      <c r="E23" s="43"/>
      <c r="H23" s="84"/>
      <c r="I23" s="84"/>
      <c r="J23" s="84"/>
      <c r="K23" s="84"/>
    </row>
    <row r="24" spans="1:11">
      <c r="A24" s="2"/>
      <c r="B24" s="2"/>
      <c r="C24" s="43"/>
      <c r="D24" s="43"/>
      <c r="E24" s="43"/>
      <c r="H24" s="84"/>
      <c r="I24" s="84"/>
      <c r="J24" s="84"/>
      <c r="K24" s="84"/>
    </row>
    <row r="25" spans="1:11">
      <c r="A25" s="3" t="s">
        <v>599</v>
      </c>
      <c r="B25" s="3"/>
      <c r="C25" s="43"/>
      <c r="D25" s="43"/>
      <c r="E25" s="43"/>
      <c r="H25" s="84"/>
      <c r="I25" s="84"/>
      <c r="J25" s="84"/>
      <c r="K25" s="84"/>
    </row>
    <row r="26" spans="1:11">
      <c r="C26" s="631" t="s">
        <v>1589</v>
      </c>
      <c r="D26" s="52"/>
      <c r="E26" s="629" t="s">
        <v>1424</v>
      </c>
      <c r="H26" s="84"/>
      <c r="I26" s="84"/>
      <c r="J26" s="84"/>
      <c r="K26" s="84"/>
    </row>
    <row r="27" spans="1:11" ht="15.75">
      <c r="A27" s="17"/>
      <c r="B27" s="17"/>
      <c r="C27" s="49" t="s">
        <v>22</v>
      </c>
      <c r="D27" s="54"/>
      <c r="E27" s="52" t="s">
        <v>22</v>
      </c>
      <c r="H27" s="84"/>
      <c r="I27" s="84"/>
      <c r="J27" s="84"/>
      <c r="K27" s="84"/>
    </row>
    <row r="28" spans="1:11" ht="15.75">
      <c r="A28" s="17"/>
      <c r="B28" s="17"/>
      <c r="C28" s="49"/>
      <c r="D28" s="54"/>
      <c r="E28" s="52"/>
      <c r="H28" s="84"/>
      <c r="I28" s="84"/>
      <c r="J28" s="84"/>
      <c r="K28" s="84"/>
    </row>
    <row r="29" spans="1:11">
      <c r="A29" s="2" t="s">
        <v>6</v>
      </c>
      <c r="B29" s="2"/>
      <c r="C29" s="143">
        <f>+'40'!R43+'44'!R42</f>
        <v>36536</v>
      </c>
      <c r="D29" s="52">
        <v>24580</v>
      </c>
      <c r="E29" s="52">
        <f>'Data Sheet'!N3869</f>
        <v>30497</v>
      </c>
      <c r="H29" s="227"/>
      <c r="I29" s="84"/>
      <c r="J29" s="84"/>
      <c r="K29" s="84"/>
    </row>
    <row r="30" spans="1:11">
      <c r="A30" s="2" t="s">
        <v>7</v>
      </c>
      <c r="B30" s="2"/>
      <c r="C30" s="111">
        <f>+'47'!N37</f>
        <v>1608</v>
      </c>
      <c r="D30" s="52"/>
      <c r="E30" s="52">
        <f>'Data Sheet'!N3870</f>
        <v>1847</v>
      </c>
      <c r="H30" s="84"/>
      <c r="I30" s="84"/>
      <c r="J30" s="84"/>
      <c r="K30" s="84"/>
    </row>
    <row r="31" spans="1:11">
      <c r="A31" s="2" t="s">
        <v>343</v>
      </c>
      <c r="B31" s="2"/>
      <c r="C31" s="598">
        <v>-9</v>
      </c>
      <c r="D31" s="51"/>
      <c r="E31" s="43">
        <f>'Data Sheet'!N3871</f>
        <v>-116</v>
      </c>
      <c r="H31" s="84"/>
      <c r="I31" s="84"/>
      <c r="J31" s="84"/>
      <c r="K31" s="84"/>
    </row>
    <row r="32" spans="1:11">
      <c r="A32" s="2" t="s">
        <v>72</v>
      </c>
      <c r="B32" s="2"/>
      <c r="C32" s="111">
        <f>+'30'!F25+'30'!F27+'30'!F28+'30'!F29</f>
        <v>12902</v>
      </c>
      <c r="D32" s="52"/>
      <c r="E32" s="43">
        <f>'Data Sheet'!N3872</f>
        <v>-5690</v>
      </c>
      <c r="H32" s="84"/>
      <c r="I32" s="84"/>
      <c r="J32" s="84"/>
      <c r="K32" s="84"/>
    </row>
    <row r="33" spans="1:11">
      <c r="A33" s="202" t="s">
        <v>344</v>
      </c>
      <c r="B33" s="202"/>
      <c r="C33" s="598">
        <v>0</v>
      </c>
      <c r="D33" s="97"/>
      <c r="E33" s="43">
        <f>'Data Sheet'!N3873</f>
        <v>0</v>
      </c>
      <c r="H33" s="84"/>
      <c r="I33" s="84"/>
      <c r="J33" s="84"/>
      <c r="K33" s="84"/>
    </row>
    <row r="34" spans="1:11">
      <c r="A34" s="202" t="s">
        <v>1343</v>
      </c>
      <c r="B34" s="202"/>
      <c r="C34" s="598">
        <v>0</v>
      </c>
      <c r="D34" s="97"/>
      <c r="E34" s="43">
        <f>'Data Sheet'!N3874</f>
        <v>0</v>
      </c>
      <c r="H34" s="84"/>
      <c r="I34" s="84"/>
      <c r="J34" s="84"/>
      <c r="K34" s="84"/>
    </row>
    <row r="35" spans="1:11">
      <c r="A35" s="202" t="s">
        <v>1344</v>
      </c>
      <c r="B35" s="202"/>
      <c r="C35" s="598">
        <v>0</v>
      </c>
      <c r="D35" s="97"/>
      <c r="E35" s="43">
        <f>'Data Sheet'!N3875</f>
        <v>0</v>
      </c>
      <c r="H35" s="84"/>
      <c r="I35" s="84"/>
      <c r="J35" s="84"/>
      <c r="K35" s="84"/>
    </row>
    <row r="36" spans="1:11">
      <c r="A36" s="202" t="s">
        <v>4</v>
      </c>
      <c r="B36" s="202"/>
      <c r="C36" s="598">
        <f>-'31'!G37</f>
        <v>-259</v>
      </c>
      <c r="D36" s="43"/>
      <c r="E36" s="43">
        <f>'Data Sheet'!N3876</f>
        <v>-232</v>
      </c>
      <c r="H36" s="84"/>
      <c r="I36" s="84"/>
      <c r="J36" s="84"/>
      <c r="K36" s="84"/>
    </row>
    <row r="37" spans="1:11">
      <c r="A37" s="202" t="s">
        <v>345</v>
      </c>
      <c r="B37" s="202"/>
      <c r="C37" s="598">
        <f>-'31'!G38</f>
        <v>0</v>
      </c>
      <c r="D37" s="43"/>
      <c r="E37" s="43">
        <f>'Data Sheet'!N3877</f>
        <v>-43</v>
      </c>
      <c r="H37" s="84"/>
      <c r="I37" s="84"/>
      <c r="J37" s="84"/>
      <c r="K37" s="84"/>
    </row>
    <row r="38" spans="1:11">
      <c r="A38" s="145" t="s">
        <v>1546</v>
      </c>
      <c r="B38" s="202"/>
      <c r="C38" s="598">
        <f>-'31'!G39</f>
        <v>0</v>
      </c>
      <c r="D38" s="43"/>
      <c r="E38" s="43">
        <f>'Data Sheet'!N3878</f>
        <v>-969</v>
      </c>
      <c r="H38" s="84"/>
      <c r="I38" s="84"/>
      <c r="J38" s="84"/>
      <c r="K38" s="84"/>
    </row>
    <row r="39" spans="1:11">
      <c r="A39" s="461" t="s">
        <v>1653</v>
      </c>
      <c r="B39" s="202"/>
      <c r="C39" s="598">
        <v>343</v>
      </c>
      <c r="D39" s="43"/>
      <c r="E39" s="960">
        <f>'Data Sheet'!N3879</f>
        <v>0</v>
      </c>
      <c r="H39" s="84"/>
      <c r="I39" s="84"/>
      <c r="J39" s="84"/>
      <c r="K39" s="84"/>
    </row>
    <row r="40" spans="1:11">
      <c r="A40" s="2" t="s">
        <v>346</v>
      </c>
      <c r="B40" s="2"/>
      <c r="C40" s="598">
        <v>64780</v>
      </c>
      <c r="D40" s="220"/>
      <c r="E40" s="43">
        <f>'Data Sheet'!N3880</f>
        <v>26324</v>
      </c>
      <c r="H40" s="84"/>
      <c r="I40" s="84"/>
      <c r="J40" s="84"/>
      <c r="K40" s="84"/>
    </row>
    <row r="41" spans="1:11">
      <c r="A41" s="2" t="s">
        <v>1240</v>
      </c>
      <c r="B41" s="2"/>
      <c r="C41" s="1232">
        <v>31928</v>
      </c>
      <c r="D41" s="220"/>
      <c r="E41" s="43">
        <f>'Data Sheet'!N3881</f>
        <v>31032</v>
      </c>
      <c r="H41" s="84"/>
      <c r="I41" s="84"/>
      <c r="J41" s="84"/>
      <c r="K41" s="84"/>
    </row>
    <row r="42" spans="1:11" ht="15.75" thickBot="1">
      <c r="A42" s="3" t="s">
        <v>106</v>
      </c>
      <c r="B42" s="3"/>
      <c r="C42" s="137">
        <f>SUM(C29:C41)</f>
        <v>147829</v>
      </c>
      <c r="D42" s="43"/>
      <c r="E42" s="136">
        <f>SUM(E29:E41)</f>
        <v>82650</v>
      </c>
      <c r="H42" s="84"/>
      <c r="I42" s="84"/>
      <c r="J42" s="84"/>
      <c r="K42" s="84"/>
    </row>
    <row r="43" spans="1:11">
      <c r="A43" s="14"/>
      <c r="B43" s="14"/>
      <c r="C43" s="87"/>
      <c r="D43" s="87"/>
      <c r="E43" s="87"/>
    </row>
    <row r="44" spans="1:11">
      <c r="A44" s="879"/>
      <c r="B44" s="14"/>
      <c r="C44" s="87"/>
      <c r="D44" s="87"/>
      <c r="E44" s="87"/>
    </row>
    <row r="45" spans="1:11">
      <c r="A45" s="1040"/>
      <c r="B45" s="65"/>
      <c r="C45" s="87"/>
      <c r="D45" s="87"/>
      <c r="E45" s="87"/>
    </row>
    <row r="46" spans="1:11">
      <c r="A46" s="387"/>
      <c r="B46" s="14"/>
      <c r="C46" s="87"/>
      <c r="D46" s="87"/>
      <c r="E46" s="87"/>
      <c r="F46" s="84"/>
    </row>
    <row r="47" spans="1:11">
      <c r="A47" s="387"/>
      <c r="B47" s="14"/>
      <c r="C47" s="574"/>
      <c r="D47" s="574"/>
      <c r="E47" s="62"/>
      <c r="F47" s="84"/>
    </row>
    <row r="48" spans="1:11">
      <c r="A48" s="387"/>
      <c r="B48" s="64"/>
      <c r="C48" s="574"/>
      <c r="D48" s="574"/>
      <c r="E48" s="62"/>
      <c r="F48" s="84"/>
    </row>
    <row r="49" spans="1:6">
      <c r="A49" s="387"/>
      <c r="B49" s="64"/>
      <c r="C49" s="574"/>
      <c r="D49" s="574"/>
      <c r="E49" s="62"/>
      <c r="F49" s="84"/>
    </row>
    <row r="50" spans="1:6">
      <c r="A50" s="387"/>
      <c r="B50" s="64"/>
      <c r="C50" s="574"/>
      <c r="D50" s="574"/>
      <c r="E50" s="62"/>
      <c r="F50" s="84"/>
    </row>
    <row r="51" spans="1:6">
      <c r="A51" s="387"/>
      <c r="B51" s="64"/>
      <c r="C51" s="574"/>
      <c r="D51" s="574"/>
      <c r="E51" s="62"/>
      <c r="F51" s="84"/>
    </row>
    <row r="52" spans="1:6">
      <c r="A52" s="391"/>
      <c r="B52" s="64"/>
      <c r="C52" s="574"/>
      <c r="D52" s="574"/>
      <c r="E52" s="62"/>
      <c r="F52" s="84"/>
    </row>
    <row r="53" spans="1:6">
      <c r="A53" s="64"/>
      <c r="B53" s="64"/>
      <c r="C53" s="574"/>
      <c r="D53" s="574"/>
      <c r="E53" s="62"/>
      <c r="F53" s="84"/>
    </row>
    <row r="54" spans="1:6">
      <c r="A54" s="64"/>
      <c r="B54" s="64"/>
      <c r="C54" s="574"/>
      <c r="D54" s="574"/>
      <c r="E54" s="62"/>
      <c r="F54" s="84"/>
    </row>
    <row r="55" spans="1:6">
      <c r="A55" s="64"/>
      <c r="B55" s="64"/>
      <c r="C55" s="574"/>
      <c r="D55" s="574"/>
      <c r="E55" s="62"/>
      <c r="F55" s="84"/>
    </row>
    <row r="56" spans="1:6">
      <c r="A56" s="64"/>
      <c r="B56" s="64"/>
      <c r="C56" s="574"/>
      <c r="D56" s="574"/>
      <c r="E56" s="62"/>
      <c r="F56" s="84"/>
    </row>
    <row r="57" spans="1:6">
      <c r="A57" s="64"/>
      <c r="B57" s="64"/>
      <c r="C57" s="574"/>
      <c r="D57" s="574"/>
      <c r="E57" s="62"/>
      <c r="F57" s="84"/>
    </row>
    <row r="58" spans="1:6">
      <c r="A58" s="64"/>
      <c r="B58" s="64"/>
      <c r="C58" s="574"/>
      <c r="D58" s="574"/>
      <c r="E58" s="62"/>
      <c r="F58" s="84"/>
    </row>
    <row r="59" spans="1:6">
      <c r="A59" s="64"/>
      <c r="B59" s="64"/>
      <c r="C59" s="574"/>
      <c r="D59" s="574"/>
      <c r="E59" s="62"/>
      <c r="F59" s="84"/>
    </row>
    <row r="60" spans="1:6">
      <c r="A60" s="64"/>
      <c r="B60" s="64"/>
      <c r="C60" s="574"/>
      <c r="D60" s="574"/>
      <c r="E60" s="62"/>
      <c r="F60" s="84"/>
    </row>
    <row r="61" spans="1:6">
      <c r="A61" s="84"/>
      <c r="B61" s="84"/>
      <c r="C61" s="507"/>
      <c r="D61" s="507"/>
      <c r="E61" s="562"/>
    </row>
  </sheetData>
  <sheetProtection algorithmName="SHA-512" hashValue="ybmc3MUJpM5QXlHFCQgvnDu6PplMI1cgfeseAU4rNDE5H3YEY6Yi2OCXdj5OFl2P1h93Z1eiB93fJHE/66m0ag==" saltValue="fVjIX21gFJbGmxMTYARN+g==" spinCount="100000" sheet="1" formatCells="0" formatRows="0"/>
  <customSheetViews>
    <customSheetView guid="{7FD99AA4-5903-494A-9F09-AEC84FBFFB84}" fitToPage="1" topLeftCell="A13">
      <selection activeCell="B17" sqref="B17"/>
      <pageMargins left="0.70866141732283472" right="0.70866141732283472" top="0.74803149606299213" bottom="0.74803149606299213" header="0.31496062992125984" footer="0.31496062992125984"/>
      <pageSetup paperSize="9" scale="77" orientation="portrait" r:id="rId1"/>
      <headerFooter>
        <oddFooter>&amp;C&amp;A</oddFooter>
      </headerFooter>
    </customSheetView>
    <customSheetView guid="{44A2B057-7D30-4594-817B-0DBCD9A92E4A}" fitToPage="1" topLeftCell="A13">
      <selection activeCell="B17" sqref="B17"/>
      <pageMargins left="0.70866141732283472" right="0.70866141732283472" top="0.74803149606299213" bottom="0.74803149606299213" header="0.31496062992125984" footer="0.31496062992125984"/>
      <pageSetup paperSize="9" scale="77"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48" orientation="portrait" r:id="rId3"/>
  <headerFooter>
    <oddFooter>&amp;C&amp;A</oddFooter>
  </headerFooter>
  <drawing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P41"/>
  <sheetViews>
    <sheetView workbookViewId="0">
      <selection activeCell="F29" sqref="F29"/>
    </sheetView>
  </sheetViews>
  <sheetFormatPr defaultRowHeight="15"/>
  <sheetData>
    <row r="1" spans="1:10" ht="15.75">
      <c r="A1" s="10" t="str">
        <f>+'1'!A1</f>
        <v>SWANSEA BAY UNIVERSITY HEALTH BOARD ANNUAL ACCOUNTS 2023-24</v>
      </c>
      <c r="B1" s="34"/>
      <c r="C1" s="34"/>
      <c r="D1" s="34"/>
      <c r="E1" s="204"/>
      <c r="F1" s="204"/>
      <c r="G1" s="204"/>
      <c r="H1" s="204"/>
      <c r="I1" s="204"/>
      <c r="J1" s="204"/>
    </row>
    <row r="3" spans="1:10" ht="15.75">
      <c r="A3" s="200" t="s">
        <v>1061</v>
      </c>
    </row>
    <row r="4" spans="1:10">
      <c r="A4" s="84"/>
      <c r="B4" s="84"/>
      <c r="C4" s="84"/>
      <c r="D4" s="84"/>
      <c r="E4" s="84"/>
      <c r="F4" s="84"/>
      <c r="G4" s="84"/>
      <c r="H4" s="84"/>
    </row>
    <row r="5" spans="1:10">
      <c r="A5" s="315"/>
      <c r="B5" s="84"/>
      <c r="C5" s="84"/>
      <c r="D5" s="84"/>
      <c r="E5" s="84"/>
      <c r="F5" s="84"/>
      <c r="G5" s="84"/>
      <c r="H5" s="84"/>
    </row>
    <row r="6" spans="1:10">
      <c r="A6" s="315"/>
      <c r="B6" s="84"/>
      <c r="C6" s="84"/>
      <c r="D6" s="84"/>
      <c r="E6" s="84"/>
      <c r="F6" s="84"/>
      <c r="G6" s="84"/>
      <c r="H6" s="84"/>
    </row>
    <row r="7" spans="1:10">
      <c r="A7" s="315"/>
      <c r="B7" s="84"/>
      <c r="C7" s="84"/>
      <c r="D7" s="84"/>
      <c r="E7" s="84"/>
      <c r="F7" s="84"/>
      <c r="G7" s="84"/>
      <c r="H7" s="84"/>
    </row>
    <row r="8" spans="1:10">
      <c r="A8" s="84"/>
      <c r="B8" s="84"/>
      <c r="C8" s="84"/>
      <c r="D8" s="84"/>
      <c r="E8" s="84"/>
      <c r="F8" s="84"/>
      <c r="G8" s="84"/>
      <c r="H8" s="84"/>
    </row>
    <row r="9" spans="1:10">
      <c r="A9" s="84"/>
      <c r="B9" s="84"/>
      <c r="C9" s="84"/>
      <c r="D9" s="84"/>
      <c r="E9" s="84"/>
      <c r="F9" s="84"/>
      <c r="G9" s="84"/>
      <c r="H9" s="84"/>
    </row>
    <row r="10" spans="1:10">
      <c r="A10" s="84"/>
      <c r="B10" s="84"/>
      <c r="C10" s="84"/>
      <c r="D10" s="84"/>
      <c r="E10" s="84"/>
      <c r="F10" s="84"/>
      <c r="G10" s="84"/>
      <c r="H10" s="84"/>
    </row>
    <row r="11" spans="1:10">
      <c r="A11" s="84"/>
      <c r="B11" s="84"/>
      <c r="C11" s="84"/>
      <c r="D11" s="84"/>
      <c r="E11" s="84"/>
      <c r="F11" s="84"/>
      <c r="G11" s="84"/>
      <c r="H11" s="84"/>
    </row>
    <row r="12" spans="1:10">
      <c r="A12" s="84"/>
      <c r="B12" s="84"/>
      <c r="C12" s="84"/>
      <c r="D12" s="84"/>
      <c r="E12" s="84"/>
      <c r="F12" s="84"/>
      <c r="G12" s="84"/>
      <c r="H12" s="84"/>
    </row>
    <row r="13" spans="1:10">
      <c r="A13" s="84"/>
      <c r="B13" s="84"/>
      <c r="C13" s="84"/>
      <c r="D13" s="84"/>
      <c r="E13" s="84"/>
      <c r="F13" s="84"/>
      <c r="G13" s="84"/>
      <c r="H13" s="84"/>
    </row>
    <row r="14" spans="1:10">
      <c r="A14" s="84"/>
      <c r="B14" s="84"/>
      <c r="C14" s="84"/>
      <c r="D14" s="84"/>
      <c r="E14" s="84"/>
      <c r="F14" s="84"/>
      <c r="G14" s="84"/>
      <c r="H14" s="84"/>
    </row>
    <row r="15" spans="1:10">
      <c r="A15" s="84"/>
      <c r="B15" s="84"/>
      <c r="C15" s="84"/>
      <c r="D15" s="84"/>
      <c r="E15" s="84"/>
      <c r="F15" s="84"/>
      <c r="G15" s="84"/>
      <c r="H15" s="84"/>
    </row>
    <row r="16" spans="1:10">
      <c r="A16" s="84"/>
      <c r="B16" s="84"/>
      <c r="C16" s="84"/>
      <c r="D16" s="84"/>
      <c r="E16" s="84"/>
      <c r="F16" s="84"/>
      <c r="G16" s="84"/>
      <c r="H16" s="84"/>
    </row>
    <row r="17" spans="1:8">
      <c r="A17" s="84"/>
      <c r="B17" s="84"/>
      <c r="C17" s="84"/>
      <c r="D17" s="84"/>
      <c r="E17" s="84"/>
      <c r="F17" s="84"/>
      <c r="G17" s="84"/>
      <c r="H17" s="84"/>
    </row>
    <row r="18" spans="1:8">
      <c r="A18" s="84"/>
      <c r="B18" s="84"/>
      <c r="C18" s="84"/>
      <c r="D18" s="84"/>
      <c r="E18" s="84"/>
      <c r="F18" s="84"/>
      <c r="G18" s="84"/>
      <c r="H18" s="84"/>
    </row>
    <row r="19" spans="1:8">
      <c r="A19" s="84"/>
      <c r="B19" s="84"/>
      <c r="C19" s="84"/>
      <c r="D19" s="84"/>
      <c r="E19" s="84"/>
      <c r="F19" s="84"/>
      <c r="G19" s="84"/>
      <c r="H19" s="84"/>
    </row>
    <row r="20" spans="1:8">
      <c r="A20" s="84"/>
      <c r="B20" s="84"/>
      <c r="C20" s="84"/>
      <c r="D20" s="84"/>
      <c r="E20" s="84"/>
      <c r="F20" s="84"/>
      <c r="G20" s="84"/>
      <c r="H20" s="84"/>
    </row>
    <row r="21" spans="1:8">
      <c r="A21" s="84"/>
      <c r="B21" s="84"/>
      <c r="C21" s="84"/>
      <c r="D21" s="84"/>
      <c r="E21" s="84"/>
      <c r="F21" s="84"/>
      <c r="G21" s="84"/>
      <c r="H21" s="84"/>
    </row>
    <row r="22" spans="1:8">
      <c r="A22" s="84"/>
      <c r="B22" s="84"/>
      <c r="C22" s="84"/>
      <c r="D22" s="84"/>
      <c r="E22" s="84"/>
      <c r="F22" s="84"/>
      <c r="G22" s="84"/>
      <c r="H22" s="84"/>
    </row>
    <row r="23" spans="1:8">
      <c r="A23" s="84"/>
      <c r="B23" s="84"/>
      <c r="C23" s="84"/>
      <c r="D23" s="84"/>
      <c r="E23" s="84"/>
      <c r="F23" s="84"/>
      <c r="G23" s="84"/>
      <c r="H23" s="84"/>
    </row>
    <row r="24" spans="1:8">
      <c r="A24" s="84"/>
      <c r="B24" s="84"/>
      <c r="C24" s="84"/>
      <c r="D24" s="84"/>
      <c r="E24" s="84"/>
      <c r="F24" s="84"/>
      <c r="G24" s="84"/>
      <c r="H24" s="84"/>
    </row>
    <row r="25" spans="1:8">
      <c r="A25" s="84"/>
      <c r="B25" s="84"/>
      <c r="C25" s="84"/>
      <c r="D25" s="84"/>
      <c r="E25" s="84"/>
      <c r="F25" s="84"/>
      <c r="G25" s="84"/>
      <c r="H25" s="84"/>
    </row>
    <row r="26" spans="1:8">
      <c r="A26" s="84"/>
      <c r="B26" s="84"/>
      <c r="C26" s="84"/>
      <c r="D26" s="84"/>
      <c r="E26" s="84"/>
      <c r="F26" s="84"/>
      <c r="G26" s="84"/>
      <c r="H26" s="84"/>
    </row>
    <row r="27" spans="1:8">
      <c r="A27" s="84"/>
      <c r="B27" s="84"/>
      <c r="C27" s="84"/>
      <c r="D27" s="84"/>
      <c r="E27" s="84"/>
      <c r="F27" s="84"/>
      <c r="G27" s="84"/>
      <c r="H27" s="84"/>
    </row>
    <row r="28" spans="1:8">
      <c r="A28" s="84"/>
      <c r="B28" s="84"/>
      <c r="C28" s="84"/>
      <c r="D28" s="84"/>
      <c r="E28" s="84"/>
      <c r="F28" s="84"/>
      <c r="G28" s="84"/>
      <c r="H28" s="84"/>
    </row>
    <row r="29" spans="1:8">
      <c r="A29" s="84"/>
      <c r="B29" s="84"/>
      <c r="C29" s="84"/>
      <c r="D29" s="84"/>
      <c r="E29" s="84"/>
      <c r="F29" s="84"/>
      <c r="G29" s="84"/>
      <c r="H29" s="84"/>
    </row>
    <row r="30" spans="1:8">
      <c r="A30" s="84"/>
      <c r="B30" s="84"/>
      <c r="C30" s="84"/>
      <c r="D30" s="84"/>
      <c r="E30" s="84"/>
      <c r="F30" s="84"/>
      <c r="G30" s="84"/>
      <c r="H30" s="84"/>
    </row>
    <row r="31" spans="1:8">
      <c r="A31" s="84"/>
      <c r="B31" s="84"/>
      <c r="C31" s="84"/>
      <c r="D31" s="84"/>
      <c r="E31" s="84"/>
      <c r="F31" s="84"/>
      <c r="G31" s="84"/>
      <c r="H31" s="84"/>
    </row>
    <row r="32" spans="1:8">
      <c r="A32" s="84"/>
      <c r="B32" s="84"/>
      <c r="C32" s="84"/>
      <c r="D32" s="84"/>
      <c r="E32" s="84"/>
      <c r="F32" s="84"/>
      <c r="G32" s="84"/>
      <c r="H32" s="84"/>
    </row>
    <row r="33" spans="1:16">
      <c r="A33" s="84"/>
      <c r="B33" s="84"/>
      <c r="C33" s="84"/>
      <c r="D33" s="84"/>
      <c r="E33" s="84"/>
      <c r="F33" s="84"/>
      <c r="G33" s="84"/>
      <c r="H33" s="84"/>
    </row>
    <row r="34" spans="1:16">
      <c r="A34" s="84"/>
      <c r="B34" s="84"/>
      <c r="C34" s="84"/>
      <c r="D34" s="84"/>
      <c r="E34" s="84"/>
      <c r="F34" s="84"/>
      <c r="G34" s="84"/>
      <c r="H34" s="84"/>
    </row>
    <row r="35" spans="1:16">
      <c r="A35" s="84"/>
      <c r="B35" s="84"/>
      <c r="C35" s="84"/>
      <c r="D35" s="84"/>
      <c r="E35" s="84"/>
      <c r="F35" s="84"/>
      <c r="G35" s="84"/>
      <c r="H35" s="84"/>
    </row>
    <row r="36" spans="1:16">
      <c r="A36" s="84"/>
      <c r="B36" s="84"/>
      <c r="C36" s="84"/>
      <c r="D36" s="84"/>
      <c r="E36" s="84"/>
      <c r="F36" s="84"/>
      <c r="G36" s="84"/>
      <c r="H36" s="84"/>
    </row>
    <row r="37" spans="1:16">
      <c r="A37" s="84"/>
      <c r="B37" s="84"/>
      <c r="C37" s="84"/>
      <c r="D37" s="84"/>
      <c r="E37" s="84"/>
      <c r="F37" s="84"/>
      <c r="G37" s="84"/>
      <c r="H37" s="84"/>
    </row>
    <row r="38" spans="1:16">
      <c r="A38" s="84"/>
      <c r="B38" s="84"/>
      <c r="C38" s="84"/>
      <c r="D38" s="84"/>
      <c r="E38" s="84"/>
      <c r="F38" s="84"/>
      <c r="G38" s="84"/>
      <c r="H38" s="84"/>
    </row>
    <row r="39" spans="1:16">
      <c r="A39" s="84"/>
      <c r="B39" s="84"/>
      <c r="C39" s="84"/>
      <c r="D39" s="84"/>
      <c r="E39" s="84"/>
      <c r="F39" s="84"/>
      <c r="G39" s="84"/>
      <c r="H39" s="84"/>
    </row>
    <row r="41" spans="1:16">
      <c r="P41">
        <v>1</v>
      </c>
    </row>
  </sheetData>
  <customSheetViews>
    <customSheetView guid="{7FD99AA4-5903-494A-9F09-AEC84FBFFB84}" fitToPage="1">
      <selection activeCell="N26" sqref="N26"/>
      <pageMargins left="0.70866141732283472" right="0.70866141732283472" top="0.74803149606299213" bottom="0.74803149606299213" header="0.31496062992125984" footer="0.31496062992125984"/>
      <pageSetup paperSize="9" scale="84" orientation="portrait" r:id="rId1"/>
      <headerFooter>
        <oddFooter>&amp;C&amp;A</oddFooter>
      </headerFooter>
    </customSheetView>
    <customSheetView guid="{44A2B057-7D30-4594-817B-0DBCD9A92E4A}" fitToPage="1">
      <selection activeCell="N26" sqref="N26"/>
      <pageMargins left="0.70866141732283472" right="0.70866141732283472" top="0.74803149606299213" bottom="0.74803149606299213" header="0.31496062992125984" footer="0.31496062992125984"/>
      <pageSetup paperSize="9" scale="8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68" orientation="portrait" r:id="rId3"/>
  <headerFooter>
    <oddFooter>&amp;C&amp;A</oddFooter>
  </headerFooter>
  <drawing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R179"/>
  <sheetViews>
    <sheetView zoomScale="85" zoomScaleNormal="85" workbookViewId="0">
      <selection activeCell="C8" sqref="C8:F8"/>
    </sheetView>
  </sheetViews>
  <sheetFormatPr defaultColWidth="8.77734375" defaultRowHeight="15"/>
  <cols>
    <col min="1" max="1" width="21.33203125" style="388" customWidth="1"/>
    <col min="2" max="2" width="24.33203125" style="388" customWidth="1"/>
    <col min="3" max="3" width="28.88671875" style="878" customWidth="1"/>
    <col min="4" max="6" width="16.77734375" style="878" customWidth="1"/>
    <col min="7" max="7" width="11.88671875" style="388" customWidth="1"/>
    <col min="8" max="9" width="5.77734375" style="388" customWidth="1"/>
    <col min="10" max="16384" width="8.77734375" style="388"/>
  </cols>
  <sheetData>
    <row r="1" spans="1:8" s="1050" customFormat="1" ht="15.75">
      <c r="A1" s="1221" t="str">
        <f>+'1'!A1</f>
        <v>SWANSEA BAY UNIVERSITY HEALTH BOARD ANNUAL ACCOUNTS 2023-24</v>
      </c>
      <c r="B1" s="1222"/>
      <c r="C1" s="1223"/>
      <c r="D1" s="1223"/>
      <c r="E1" s="1223"/>
      <c r="F1" s="1223"/>
    </row>
    <row r="2" spans="1:8">
      <c r="A2" s="1176"/>
      <c r="B2" s="1176"/>
      <c r="C2" s="1177"/>
      <c r="D2" s="1177"/>
      <c r="E2" s="1177"/>
      <c r="F2" s="1177"/>
      <c r="G2" s="1176"/>
      <c r="H2" s="1176"/>
    </row>
    <row r="3" spans="1:8" s="146" customFormat="1" ht="15.75">
      <c r="A3" s="1178" t="s">
        <v>1126</v>
      </c>
      <c r="B3" s="1179"/>
      <c r="C3" s="1180"/>
      <c r="D3" s="1180"/>
      <c r="E3" s="1180"/>
      <c r="F3" s="1180"/>
      <c r="G3" s="1050"/>
      <c r="H3" s="1050"/>
    </row>
    <row r="4" spans="1:8">
      <c r="A4" s="1181"/>
      <c r="B4" s="1182"/>
      <c r="C4" s="1183"/>
      <c r="D4" s="1183"/>
      <c r="E4" s="1183"/>
      <c r="F4" s="1183"/>
      <c r="G4" s="1176"/>
      <c r="H4" s="1176"/>
    </row>
    <row r="5" spans="1:8" s="461" customFormat="1" ht="12.75">
      <c r="A5" s="1184" t="s">
        <v>1876</v>
      </c>
      <c r="B5" s="1182"/>
      <c r="C5" s="1183"/>
      <c r="D5" s="1183"/>
      <c r="E5" s="1183"/>
      <c r="F5" s="1183"/>
      <c r="G5" s="1182"/>
      <c r="H5" s="1182"/>
    </row>
    <row r="6" spans="1:8" s="461" customFormat="1" ht="12.75">
      <c r="A6" s="1181"/>
      <c r="B6" s="1182"/>
      <c r="C6" s="1183"/>
      <c r="D6" s="1183"/>
      <c r="E6" s="1183"/>
      <c r="F6" s="1183"/>
      <c r="G6" s="1182"/>
      <c r="H6" s="1182"/>
    </row>
    <row r="7" spans="1:8" s="461" customFormat="1" ht="12.75">
      <c r="A7" s="1185" t="s">
        <v>1877</v>
      </c>
      <c r="B7" s="1185" t="s">
        <v>1878</v>
      </c>
      <c r="C7" s="1265" t="s">
        <v>1956</v>
      </c>
      <c r="D7" s="1265"/>
      <c r="E7" s="1265"/>
      <c r="F7" s="1265"/>
      <c r="G7" s="1182"/>
      <c r="H7" s="1182"/>
    </row>
    <row r="8" spans="1:8" s="1155" customFormat="1" ht="24.75" customHeight="1">
      <c r="A8" s="1186" t="s">
        <v>1883</v>
      </c>
      <c r="B8" s="1186" t="s">
        <v>1884</v>
      </c>
      <c r="C8" s="1268" t="s">
        <v>1918</v>
      </c>
      <c r="D8" s="1268"/>
      <c r="E8" s="1268"/>
      <c r="F8" s="1268"/>
      <c r="G8" s="1187"/>
      <c r="H8" s="1187"/>
    </row>
    <row r="9" spans="1:8" s="1155" customFormat="1" ht="16.5" customHeight="1">
      <c r="A9" s="1186" t="s">
        <v>1885</v>
      </c>
      <c r="B9" s="1186" t="s">
        <v>1886</v>
      </c>
      <c r="C9" s="1268" t="s">
        <v>1887</v>
      </c>
      <c r="D9" s="1268"/>
      <c r="E9" s="1268"/>
      <c r="F9" s="1268"/>
      <c r="G9" s="1187"/>
      <c r="H9" s="1187"/>
    </row>
    <row r="10" spans="1:8" s="1155" customFormat="1" ht="16.5" customHeight="1">
      <c r="A10" s="1186" t="s">
        <v>1888</v>
      </c>
      <c r="B10" s="1186" t="s">
        <v>1879</v>
      </c>
      <c r="C10" s="1268" t="s">
        <v>1889</v>
      </c>
      <c r="D10" s="1268"/>
      <c r="E10" s="1268"/>
      <c r="F10" s="1268"/>
      <c r="G10" s="1187"/>
      <c r="H10" s="1187"/>
    </row>
    <row r="11" spans="1:8" s="1155" customFormat="1" ht="36.75" customHeight="1">
      <c r="A11" s="1186" t="s">
        <v>1890</v>
      </c>
      <c r="B11" s="1188" t="s">
        <v>1973</v>
      </c>
      <c r="C11" s="1268" t="s">
        <v>1891</v>
      </c>
      <c r="D11" s="1268"/>
      <c r="E11" s="1268"/>
      <c r="F11" s="1268"/>
      <c r="G11" s="1187"/>
      <c r="H11" s="1187"/>
    </row>
    <row r="12" spans="1:8" s="1155" customFormat="1" ht="16.5" customHeight="1">
      <c r="A12" s="1186" t="s">
        <v>1892</v>
      </c>
      <c r="B12" s="1186" t="s">
        <v>1881</v>
      </c>
      <c r="C12" s="1268" t="s">
        <v>1893</v>
      </c>
      <c r="D12" s="1268"/>
      <c r="E12" s="1268"/>
      <c r="F12" s="1268"/>
      <c r="G12" s="1187"/>
      <c r="H12" s="1187"/>
    </row>
    <row r="13" spans="1:8" s="1155" customFormat="1" ht="25.5">
      <c r="A13" s="1186" t="s">
        <v>1894</v>
      </c>
      <c r="B13" s="1188" t="s">
        <v>1895</v>
      </c>
      <c r="C13" s="1268" t="s">
        <v>1919</v>
      </c>
      <c r="D13" s="1268"/>
      <c r="E13" s="1268"/>
      <c r="F13" s="1268"/>
      <c r="G13" s="1187"/>
      <c r="H13" s="1187"/>
    </row>
    <row r="14" spans="1:8" s="1155" customFormat="1" ht="42" customHeight="1">
      <c r="A14" s="1186" t="s">
        <v>1896</v>
      </c>
      <c r="B14" s="1186" t="s">
        <v>1897</v>
      </c>
      <c r="C14" s="1268" t="s">
        <v>1898</v>
      </c>
      <c r="D14" s="1268"/>
      <c r="E14" s="1268"/>
      <c r="F14" s="1268"/>
      <c r="G14" s="1187"/>
      <c r="H14" s="1187"/>
    </row>
    <row r="15" spans="1:8" s="1155" customFormat="1" ht="16.5" customHeight="1">
      <c r="A15" s="1186" t="s">
        <v>1899</v>
      </c>
      <c r="B15" s="1186" t="s">
        <v>1972</v>
      </c>
      <c r="C15" s="1268" t="s">
        <v>1900</v>
      </c>
      <c r="D15" s="1268"/>
      <c r="E15" s="1268"/>
      <c r="F15" s="1268"/>
      <c r="G15" s="1187"/>
      <c r="H15" s="1187"/>
    </row>
    <row r="16" spans="1:8" s="1155" customFormat="1" ht="33" customHeight="1">
      <c r="A16" s="1186" t="s">
        <v>1901</v>
      </c>
      <c r="B16" s="1186" t="s">
        <v>1902</v>
      </c>
      <c r="C16" s="1268" t="s">
        <v>1903</v>
      </c>
      <c r="D16" s="1268"/>
      <c r="E16" s="1268"/>
      <c r="F16" s="1268"/>
      <c r="G16" s="1187"/>
      <c r="H16" s="1187"/>
    </row>
    <row r="17" spans="1:8" s="1155" customFormat="1" ht="30.75" customHeight="1">
      <c r="A17" s="1186" t="s">
        <v>1904</v>
      </c>
      <c r="B17" s="1186" t="s">
        <v>1880</v>
      </c>
      <c r="C17" s="1268" t="s">
        <v>1905</v>
      </c>
      <c r="D17" s="1268"/>
      <c r="E17" s="1268"/>
      <c r="F17" s="1268"/>
      <c r="G17" s="1187"/>
      <c r="H17" s="1187"/>
    </row>
    <row r="18" spans="1:8" s="1155" customFormat="1" ht="42.75" customHeight="1">
      <c r="A18" s="1186" t="s">
        <v>1906</v>
      </c>
      <c r="B18" s="1186" t="s">
        <v>1897</v>
      </c>
      <c r="C18" s="1268" t="s">
        <v>1907</v>
      </c>
      <c r="D18" s="1268"/>
      <c r="E18" s="1268"/>
      <c r="F18" s="1268"/>
      <c r="G18" s="1187"/>
      <c r="H18" s="1187"/>
    </row>
    <row r="19" spans="1:8" s="1155" customFormat="1" ht="21.75" customHeight="1">
      <c r="A19" s="1186" t="s">
        <v>1908</v>
      </c>
      <c r="B19" s="1186" t="s">
        <v>1909</v>
      </c>
      <c r="C19" s="1268" t="s">
        <v>1910</v>
      </c>
      <c r="D19" s="1268"/>
      <c r="E19" s="1268"/>
      <c r="F19" s="1268"/>
      <c r="G19" s="1187"/>
      <c r="H19" s="1187"/>
    </row>
    <row r="20" spans="1:8" s="1155" customFormat="1" ht="21.75" customHeight="1">
      <c r="A20" s="1186" t="s">
        <v>1911</v>
      </c>
      <c r="B20" s="1186" t="s">
        <v>1912</v>
      </c>
      <c r="C20" s="1268" t="s">
        <v>1913</v>
      </c>
      <c r="D20" s="1268"/>
      <c r="E20" s="1268"/>
      <c r="F20" s="1268"/>
      <c r="G20" s="1187"/>
      <c r="H20" s="1187"/>
    </row>
    <row r="21" spans="1:8" s="1155" customFormat="1" ht="62.25" customHeight="1">
      <c r="A21" s="1186" t="s">
        <v>1914</v>
      </c>
      <c r="B21" s="1186" t="s">
        <v>1915</v>
      </c>
      <c r="C21" s="1268" t="s">
        <v>1920</v>
      </c>
      <c r="D21" s="1268"/>
      <c r="E21" s="1268"/>
      <c r="F21" s="1268"/>
      <c r="G21" s="1187"/>
      <c r="H21" s="1187"/>
    </row>
    <row r="22" spans="1:8" s="1155" customFormat="1" ht="31.5" customHeight="1">
      <c r="A22" s="1186" t="s">
        <v>1916</v>
      </c>
      <c r="B22" s="1186" t="s">
        <v>1879</v>
      </c>
      <c r="C22" s="1268" t="s">
        <v>1917</v>
      </c>
      <c r="D22" s="1268"/>
      <c r="E22" s="1268"/>
      <c r="F22" s="1268"/>
      <c r="G22" s="1187"/>
      <c r="H22" s="1187"/>
    </row>
    <row r="23" spans="1:8" s="461" customFormat="1" ht="12.75">
      <c r="A23" s="1181"/>
      <c r="B23" s="1182"/>
      <c r="C23" s="1183"/>
      <c r="D23" s="1183"/>
      <c r="E23" s="1183"/>
      <c r="F23" s="1183"/>
      <c r="G23" s="1182"/>
      <c r="H23" s="1182"/>
    </row>
    <row r="24" spans="1:8" s="461" customFormat="1" ht="12.75">
      <c r="A24" s="1189" t="s">
        <v>1882</v>
      </c>
      <c r="B24" s="1182"/>
      <c r="C24" s="1183"/>
      <c r="D24" s="1183"/>
      <c r="E24" s="1183"/>
      <c r="F24" s="1183"/>
      <c r="G24" s="1182"/>
      <c r="H24" s="1182"/>
    </row>
    <row r="25" spans="1:8" s="461" customFormat="1" ht="12.75">
      <c r="A25" s="1181"/>
      <c r="B25" s="1182"/>
      <c r="C25" s="1183"/>
      <c r="D25" s="1183"/>
      <c r="E25" s="1183"/>
      <c r="F25" s="1183"/>
      <c r="G25" s="1182"/>
      <c r="H25" s="1182"/>
    </row>
    <row r="26" spans="1:8" s="461" customFormat="1" ht="12.75">
      <c r="A26" s="1190" t="s">
        <v>1642</v>
      </c>
      <c r="B26" s="1191"/>
      <c r="C26" s="1192" t="s">
        <v>1643</v>
      </c>
      <c r="D26" s="1192" t="s">
        <v>1644</v>
      </c>
      <c r="E26" s="1192" t="s">
        <v>1645</v>
      </c>
      <c r="F26" s="1192" t="s">
        <v>1646</v>
      </c>
      <c r="G26" s="1182"/>
      <c r="H26" s="1182"/>
    </row>
    <row r="27" spans="1:8" s="461" customFormat="1" ht="12.75">
      <c r="A27" s="1193"/>
      <c r="B27" s="1194"/>
      <c r="C27" s="1192" t="s">
        <v>1647</v>
      </c>
      <c r="D27" s="1192" t="s">
        <v>1647</v>
      </c>
      <c r="E27" s="1192" t="s">
        <v>1648</v>
      </c>
      <c r="F27" s="1192" t="s">
        <v>1649</v>
      </c>
      <c r="G27" s="1182"/>
      <c r="H27" s="1182"/>
    </row>
    <row r="28" spans="1:8" s="461" customFormat="1" ht="12.75">
      <c r="A28" s="1193"/>
      <c r="B28" s="1191"/>
      <c r="C28" s="1195" t="s">
        <v>22</v>
      </c>
      <c r="D28" s="1195" t="s">
        <v>22</v>
      </c>
      <c r="E28" s="1195" t="s">
        <v>22</v>
      </c>
      <c r="F28" s="1195" t="s">
        <v>22</v>
      </c>
      <c r="G28" s="1182"/>
      <c r="H28" s="1182"/>
    </row>
    <row r="29" spans="1:8" s="461" customFormat="1" ht="12.75">
      <c r="A29" s="1196" t="s">
        <v>1921</v>
      </c>
      <c r="B29" s="1197"/>
      <c r="C29" s="1198">
        <v>19936.843850000001</v>
      </c>
      <c r="D29" s="1198">
        <v>3832.2789300000031</v>
      </c>
      <c r="E29" s="1198">
        <v>889.99657000000002</v>
      </c>
      <c r="F29" s="1198">
        <v>743.72099000000014</v>
      </c>
      <c r="G29" s="1182"/>
      <c r="H29" s="1182"/>
    </row>
    <row r="30" spans="1:8" s="461" customFormat="1" ht="12.75">
      <c r="A30" s="1186" t="s">
        <v>1761</v>
      </c>
      <c r="B30" s="1199"/>
      <c r="C30" s="1198">
        <v>13206.95925</v>
      </c>
      <c r="D30" s="1198">
        <v>5452.1671499999966</v>
      </c>
      <c r="E30" s="1198">
        <v>291.49538000000001</v>
      </c>
      <c r="F30" s="1198">
        <v>1088.8039900000001</v>
      </c>
      <c r="G30" s="1182"/>
      <c r="H30" s="1182"/>
    </row>
    <row r="31" spans="1:8" s="461" customFormat="1" ht="12.75">
      <c r="A31" s="1196" t="s">
        <v>1922</v>
      </c>
      <c r="B31" s="1197"/>
      <c r="C31" s="1198">
        <v>29.94</v>
      </c>
      <c r="D31" s="1198">
        <v>29.74682</v>
      </c>
      <c r="E31" s="1198">
        <v>29.94</v>
      </c>
      <c r="F31" s="1198">
        <v>0</v>
      </c>
      <c r="G31" s="1182"/>
      <c r="H31" s="1182"/>
    </row>
    <row r="32" spans="1:8" s="461" customFormat="1" ht="12.75">
      <c r="A32" s="1196" t="s">
        <v>1923</v>
      </c>
      <c r="B32" s="1197"/>
      <c r="C32" s="1198">
        <v>135.809</v>
      </c>
      <c r="D32" s="1198">
        <v>0</v>
      </c>
      <c r="E32" s="1198">
        <v>0</v>
      </c>
      <c r="F32" s="1198">
        <v>0</v>
      </c>
      <c r="G32" s="1182"/>
      <c r="H32" s="1182"/>
    </row>
    <row r="33" spans="1:8" s="461" customFormat="1" ht="12.75">
      <c r="A33" s="1196" t="s">
        <v>1924</v>
      </c>
      <c r="B33" s="1197"/>
      <c r="C33" s="1198">
        <v>59.096379999999996</v>
      </c>
      <c r="D33" s="1198">
        <v>0</v>
      </c>
      <c r="E33" s="1198">
        <v>40.078479999999999</v>
      </c>
      <c r="F33" s="1198">
        <v>0</v>
      </c>
      <c r="G33" s="1182"/>
      <c r="H33" s="1182"/>
    </row>
    <row r="34" spans="1:8" s="461" customFormat="1" ht="12.75">
      <c r="A34" s="1196" t="s">
        <v>1925</v>
      </c>
      <c r="B34" s="1197"/>
      <c r="C34" s="1198">
        <v>0</v>
      </c>
      <c r="D34" s="1198">
        <v>0</v>
      </c>
      <c r="E34" s="1198">
        <v>0</v>
      </c>
      <c r="F34" s="1198">
        <v>0</v>
      </c>
      <c r="G34" s="1182"/>
      <c r="H34" s="1182"/>
    </row>
    <row r="35" spans="1:8" s="461" customFormat="1" ht="12.75">
      <c r="A35" s="1196" t="s">
        <v>1926</v>
      </c>
      <c r="B35" s="1197"/>
      <c r="C35" s="1198">
        <v>0</v>
      </c>
      <c r="D35" s="1198">
        <v>0.5</v>
      </c>
      <c r="E35" s="1198">
        <v>0</v>
      </c>
      <c r="F35" s="1198">
        <v>0</v>
      </c>
      <c r="G35" s="1182"/>
      <c r="H35" s="1182"/>
    </row>
    <row r="36" spans="1:8" s="461" customFormat="1" ht="12.75">
      <c r="A36" s="1196" t="s">
        <v>1927</v>
      </c>
      <c r="B36" s="1197"/>
      <c r="C36" s="1198">
        <v>0</v>
      </c>
      <c r="D36" s="1198">
        <v>0</v>
      </c>
      <c r="E36" s="1198">
        <v>0</v>
      </c>
      <c r="F36" s="1198">
        <v>0</v>
      </c>
      <c r="G36" s="1182"/>
      <c r="H36" s="1182"/>
    </row>
    <row r="37" spans="1:8" s="461" customFormat="1" ht="12.75">
      <c r="A37" s="1196" t="s">
        <v>1928</v>
      </c>
      <c r="B37" s="1197"/>
      <c r="C37" s="1198">
        <v>893.92333999999971</v>
      </c>
      <c r="D37" s="1198">
        <v>0</v>
      </c>
      <c r="E37" s="1198">
        <v>61.266980000000004</v>
      </c>
      <c r="F37" s="1198">
        <v>0</v>
      </c>
      <c r="G37" s="1182"/>
      <c r="H37" s="1182"/>
    </row>
    <row r="38" spans="1:8" s="461" customFormat="1" ht="12.75">
      <c r="A38" s="1196" t="s">
        <v>1929</v>
      </c>
      <c r="B38" s="1197"/>
      <c r="C38" s="1198">
        <v>7207.0210600000019</v>
      </c>
      <c r="D38" s="1198">
        <v>669.0937600000002</v>
      </c>
      <c r="E38" s="1198">
        <v>799.66422999999998</v>
      </c>
      <c r="F38" s="1198">
        <v>122.34535999999997</v>
      </c>
      <c r="G38" s="1182"/>
      <c r="H38" s="1182"/>
    </row>
    <row r="39" spans="1:8" s="461" customFormat="1" ht="12.75">
      <c r="A39" s="1196" t="s">
        <v>1930</v>
      </c>
      <c r="B39" s="1197"/>
      <c r="C39" s="1198">
        <v>90.402799999999999</v>
      </c>
      <c r="D39" s="1198">
        <v>0</v>
      </c>
      <c r="E39" s="1198">
        <v>0.93371000000000004</v>
      </c>
      <c r="F39" s="1198">
        <v>0</v>
      </c>
      <c r="G39" s="1182"/>
      <c r="H39" s="1182"/>
    </row>
    <row r="40" spans="1:8" s="461" customFormat="1" ht="12.75">
      <c r="A40" s="1196" t="s">
        <v>1931</v>
      </c>
      <c r="B40" s="1197"/>
      <c r="C40" s="1198">
        <v>13.86632</v>
      </c>
      <c r="D40" s="1198">
        <v>0</v>
      </c>
      <c r="E40" s="1198">
        <v>0</v>
      </c>
      <c r="F40" s="1198">
        <v>0</v>
      </c>
      <c r="G40" s="1182"/>
      <c r="H40" s="1182"/>
    </row>
    <row r="41" spans="1:8" s="461" customFormat="1" ht="12.75">
      <c r="A41" s="1196" t="s">
        <v>1932</v>
      </c>
      <c r="B41" s="1197"/>
      <c r="C41" s="1198">
        <v>232.40551000000002</v>
      </c>
      <c r="D41" s="1198">
        <v>0</v>
      </c>
      <c r="E41" s="1198">
        <v>0</v>
      </c>
      <c r="F41" s="1198">
        <v>0</v>
      </c>
      <c r="G41" s="1182"/>
      <c r="H41" s="1182"/>
    </row>
    <row r="42" spans="1:8" s="461" customFormat="1" ht="12.75">
      <c r="A42" s="1196" t="s">
        <v>1933</v>
      </c>
      <c r="B42" s="1197"/>
      <c r="C42" s="1198">
        <v>12.987</v>
      </c>
      <c r="D42" s="1198">
        <v>1.5312000000000001</v>
      </c>
      <c r="E42" s="1198">
        <v>3.02</v>
      </c>
      <c r="F42" s="1198">
        <v>0</v>
      </c>
      <c r="G42" s="1182"/>
      <c r="H42" s="1182"/>
    </row>
    <row r="43" spans="1:8" s="461" customFormat="1" ht="12.75">
      <c r="A43" s="1196" t="s">
        <v>1934</v>
      </c>
      <c r="B43" s="1197"/>
      <c r="C43" s="1198">
        <v>65.42</v>
      </c>
      <c r="D43" s="1198">
        <v>0</v>
      </c>
      <c r="E43" s="1198">
        <v>0</v>
      </c>
      <c r="F43" s="1198">
        <v>0</v>
      </c>
      <c r="G43" s="1182"/>
      <c r="H43" s="1182"/>
    </row>
    <row r="44" spans="1:8" s="461" customFormat="1" ht="12.75">
      <c r="A44" s="1196" t="s">
        <v>1935</v>
      </c>
      <c r="B44" s="1197"/>
      <c r="C44" s="1198">
        <v>0</v>
      </c>
      <c r="D44" s="1198">
        <v>0</v>
      </c>
      <c r="E44" s="1198">
        <v>0</v>
      </c>
      <c r="F44" s="1198">
        <v>0</v>
      </c>
      <c r="G44" s="1182"/>
      <c r="H44" s="1182"/>
    </row>
    <row r="45" spans="1:8" s="461" customFormat="1" ht="12.75">
      <c r="A45" s="1196" t="s">
        <v>1936</v>
      </c>
      <c r="B45" s="1197"/>
      <c r="C45" s="1198">
        <v>0</v>
      </c>
      <c r="D45" s="1198">
        <v>0</v>
      </c>
      <c r="E45" s="1198">
        <v>0</v>
      </c>
      <c r="F45" s="1198">
        <v>0</v>
      </c>
      <c r="G45" s="1182"/>
      <c r="H45" s="1182"/>
    </row>
    <row r="46" spans="1:8" s="461" customFormat="1" ht="12.75">
      <c r="A46" s="1196" t="s">
        <v>1937</v>
      </c>
      <c r="B46" s="1197"/>
      <c r="C46" s="1198">
        <v>0</v>
      </c>
      <c r="D46" s="1198">
        <v>0</v>
      </c>
      <c r="E46" s="1198">
        <v>0</v>
      </c>
      <c r="F46" s="1198">
        <v>0</v>
      </c>
      <c r="G46" s="1182"/>
      <c r="H46" s="1182"/>
    </row>
    <row r="47" spans="1:8" s="461" customFormat="1" ht="12.75">
      <c r="A47" s="1196" t="s">
        <v>1938</v>
      </c>
      <c r="B47" s="1197"/>
      <c r="C47" s="1198">
        <v>0</v>
      </c>
      <c r="D47" s="1198">
        <v>0</v>
      </c>
      <c r="E47" s="1198">
        <v>0</v>
      </c>
      <c r="F47" s="1198">
        <v>0</v>
      </c>
      <c r="G47" s="1182"/>
      <c r="H47" s="1182"/>
    </row>
    <row r="48" spans="1:8" s="461" customFormat="1" ht="12.75">
      <c r="A48" s="1196" t="s">
        <v>1939</v>
      </c>
      <c r="B48" s="1197"/>
      <c r="C48" s="1198">
        <v>0</v>
      </c>
      <c r="D48" s="1198">
        <v>0</v>
      </c>
      <c r="E48" s="1198">
        <v>0</v>
      </c>
      <c r="F48" s="1198">
        <v>0</v>
      </c>
      <c r="G48" s="1182"/>
      <c r="H48" s="1182"/>
    </row>
    <row r="49" spans="1:8" s="461" customFormat="1" ht="12.75">
      <c r="A49" s="1196" t="s">
        <v>1940</v>
      </c>
      <c r="B49" s="1197"/>
      <c r="C49" s="1198">
        <v>0</v>
      </c>
      <c r="D49" s="1198">
        <v>0</v>
      </c>
      <c r="E49" s="1198">
        <v>0</v>
      </c>
      <c r="F49" s="1198">
        <v>0</v>
      </c>
      <c r="G49" s="1182"/>
      <c r="H49" s="1182"/>
    </row>
    <row r="50" spans="1:8" s="461" customFormat="1" ht="12.75">
      <c r="A50" s="1196" t="s">
        <v>1941</v>
      </c>
      <c r="B50" s="1197"/>
      <c r="C50" s="1198">
        <v>0</v>
      </c>
      <c r="D50" s="1198">
        <v>0</v>
      </c>
      <c r="E50" s="1198">
        <v>0</v>
      </c>
      <c r="F50" s="1198">
        <v>0</v>
      </c>
      <c r="G50" s="1182"/>
      <c r="H50" s="1182"/>
    </row>
    <row r="51" spans="1:8" s="461" customFormat="1" ht="12.75">
      <c r="A51" s="1196" t="s">
        <v>1942</v>
      </c>
      <c r="B51" s="1197"/>
      <c r="C51" s="1198">
        <v>0</v>
      </c>
      <c r="D51" s="1198">
        <v>0</v>
      </c>
      <c r="E51" s="1198">
        <v>0</v>
      </c>
      <c r="F51" s="1198">
        <v>0</v>
      </c>
      <c r="G51" s="1182"/>
      <c r="H51" s="1182"/>
    </row>
    <row r="52" spans="1:8" s="461" customFormat="1" ht="12.75">
      <c r="A52" s="1196" t="s">
        <v>1943</v>
      </c>
      <c r="B52" s="1197"/>
      <c r="C52" s="1198">
        <v>0</v>
      </c>
      <c r="D52" s="1198">
        <v>0</v>
      </c>
      <c r="E52" s="1198">
        <v>0</v>
      </c>
      <c r="F52" s="1198">
        <v>0</v>
      </c>
      <c r="G52" s="1182"/>
      <c r="H52" s="1182"/>
    </row>
    <row r="53" spans="1:8" s="461" customFormat="1" ht="12.75">
      <c r="A53" s="1196" t="s">
        <v>1944</v>
      </c>
      <c r="B53" s="1197"/>
      <c r="C53" s="1198">
        <v>0</v>
      </c>
      <c r="D53" s="1198">
        <v>0</v>
      </c>
      <c r="E53" s="1198">
        <v>0</v>
      </c>
      <c r="F53" s="1198">
        <v>0</v>
      </c>
      <c r="G53" s="1182"/>
      <c r="H53" s="1182"/>
    </row>
    <row r="54" spans="1:8" s="461" customFormat="1" ht="12.75">
      <c r="A54" s="1196" t="s">
        <v>1945</v>
      </c>
      <c r="B54" s="1197"/>
      <c r="C54" s="1198">
        <v>80.270409999999998</v>
      </c>
      <c r="D54" s="1198">
        <v>101.50422</v>
      </c>
      <c r="E54" s="1198">
        <v>12.638489999999999</v>
      </c>
      <c r="F54" s="1198">
        <v>26.429539999999999</v>
      </c>
      <c r="G54" s="1182"/>
      <c r="H54" s="1182"/>
    </row>
    <row r="55" spans="1:8" s="461" customFormat="1" ht="12.75">
      <c r="A55" s="1196" t="s">
        <v>1946</v>
      </c>
      <c r="B55" s="1197"/>
      <c r="C55" s="1198">
        <v>0</v>
      </c>
      <c r="D55" s="1198">
        <v>0</v>
      </c>
      <c r="E55" s="1198">
        <v>0</v>
      </c>
      <c r="F55" s="1198">
        <v>0</v>
      </c>
      <c r="G55" s="1182"/>
      <c r="H55" s="1182"/>
    </row>
    <row r="56" spans="1:8" s="461" customFormat="1" ht="12.75">
      <c r="A56" s="1196" t="s">
        <v>1947</v>
      </c>
      <c r="B56" s="1197"/>
      <c r="C56" s="1198">
        <v>0</v>
      </c>
      <c r="D56" s="1198">
        <v>0</v>
      </c>
      <c r="E56" s="1198">
        <v>0</v>
      </c>
      <c r="F56" s="1198">
        <v>0</v>
      </c>
      <c r="G56" s="1182"/>
      <c r="H56" s="1182"/>
    </row>
    <row r="57" spans="1:8" s="461" customFormat="1" ht="12.75">
      <c r="A57" s="1196" t="s">
        <v>1948</v>
      </c>
      <c r="B57" s="1197"/>
      <c r="C57" s="1198">
        <v>0</v>
      </c>
      <c r="D57" s="1198">
        <v>0</v>
      </c>
      <c r="E57" s="1198">
        <v>0</v>
      </c>
      <c r="F57" s="1198">
        <v>0</v>
      </c>
      <c r="G57" s="1182"/>
      <c r="H57" s="1182"/>
    </row>
    <row r="58" spans="1:8" s="461" customFormat="1" ht="12.75">
      <c r="A58" s="1196" t="s">
        <v>1949</v>
      </c>
      <c r="B58" s="1197"/>
      <c r="C58" s="1198">
        <v>0</v>
      </c>
      <c r="D58" s="1198">
        <v>0</v>
      </c>
      <c r="E58" s="1198">
        <v>0</v>
      </c>
      <c r="F58" s="1198">
        <v>0</v>
      </c>
      <c r="G58" s="1182"/>
      <c r="H58" s="1182"/>
    </row>
    <row r="59" spans="1:8" s="461" customFormat="1" ht="12.75">
      <c r="A59" s="1196" t="s">
        <v>1950</v>
      </c>
      <c r="B59" s="1197"/>
      <c r="C59" s="1198">
        <v>0</v>
      </c>
      <c r="D59" s="1198">
        <v>0</v>
      </c>
      <c r="E59" s="1198">
        <v>0</v>
      </c>
      <c r="F59" s="1198">
        <v>0</v>
      </c>
      <c r="G59" s="1182"/>
      <c r="H59" s="1182"/>
    </row>
    <row r="60" spans="1:8" s="461" customFormat="1" ht="12.75">
      <c r="A60" s="1196" t="s">
        <v>1951</v>
      </c>
      <c r="B60" s="1197"/>
      <c r="C60" s="1198">
        <v>0</v>
      </c>
      <c r="D60" s="1198">
        <v>0</v>
      </c>
      <c r="E60" s="1198">
        <v>0</v>
      </c>
      <c r="F60" s="1198">
        <v>0</v>
      </c>
      <c r="G60" s="1182"/>
      <c r="H60" s="1182"/>
    </row>
    <row r="61" spans="1:8" s="461" customFormat="1" ht="12.75">
      <c r="A61" s="1196" t="s">
        <v>1952</v>
      </c>
      <c r="B61" s="1197"/>
      <c r="C61" s="1198">
        <v>0</v>
      </c>
      <c r="D61" s="1198">
        <v>0</v>
      </c>
      <c r="E61" s="1198">
        <v>0</v>
      </c>
      <c r="F61" s="1198">
        <v>0</v>
      </c>
      <c r="G61" s="1182"/>
      <c r="H61" s="1182"/>
    </row>
    <row r="62" spans="1:8" s="461" customFormat="1" ht="12.75">
      <c r="A62" s="1196" t="s">
        <v>1953</v>
      </c>
      <c r="B62" s="1197"/>
      <c r="C62" s="1198">
        <v>0</v>
      </c>
      <c r="D62" s="1198">
        <v>0</v>
      </c>
      <c r="E62" s="1198">
        <v>0</v>
      </c>
      <c r="F62" s="1198">
        <v>0</v>
      </c>
      <c r="G62" s="1182"/>
      <c r="H62" s="1182"/>
    </row>
    <row r="63" spans="1:8" s="461" customFormat="1" ht="12.75">
      <c r="A63" s="1196" t="s">
        <v>1954</v>
      </c>
      <c r="B63" s="1197"/>
      <c r="C63" s="1198">
        <v>0</v>
      </c>
      <c r="D63" s="1198">
        <v>0</v>
      </c>
      <c r="E63" s="1198">
        <v>0</v>
      </c>
      <c r="F63" s="1198">
        <v>0</v>
      </c>
      <c r="G63" s="1182"/>
      <c r="H63" s="1182"/>
    </row>
    <row r="64" spans="1:8" s="461" customFormat="1" ht="12.75">
      <c r="A64" s="1196" t="s">
        <v>1955</v>
      </c>
      <c r="B64" s="1197"/>
      <c r="C64" s="1198">
        <v>0</v>
      </c>
      <c r="D64" s="1198">
        <v>0</v>
      </c>
      <c r="E64" s="1198">
        <v>0</v>
      </c>
      <c r="F64" s="1198">
        <v>0</v>
      </c>
      <c r="G64" s="1182"/>
      <c r="H64" s="1182"/>
    </row>
    <row r="65" spans="1:18" s="461" customFormat="1" ht="12.75">
      <c r="A65" s="1201"/>
      <c r="B65" s="1200"/>
      <c r="C65" s="1202"/>
      <c r="D65" s="1202"/>
      <c r="E65" s="1203"/>
      <c r="F65" s="1203"/>
      <c r="G65" s="1182"/>
      <c r="H65" s="1182"/>
    </row>
    <row r="66" spans="1:18" s="461" customFormat="1" ht="13.5" thickBot="1">
      <c r="A66" s="1204"/>
      <c r="B66" s="1173"/>
      <c r="C66" s="1205">
        <f>SUM(C29:C65)</f>
        <v>41964.944920000009</v>
      </c>
      <c r="D66" s="1205">
        <f>SUM(D29:D65)</f>
        <v>10086.82208</v>
      </c>
      <c r="E66" s="1205">
        <f>SUM(E29:E65)</f>
        <v>2129.0338399999996</v>
      </c>
      <c r="F66" s="1205">
        <f>SUM(F29:F65)</f>
        <v>1981.2998800000003</v>
      </c>
      <c r="G66" s="1182"/>
      <c r="H66" s="1182"/>
    </row>
    <row r="67" spans="1:18" s="461" customFormat="1" ht="12.75">
      <c r="A67" s="1181"/>
      <c r="B67" s="1182"/>
      <c r="C67" s="1183"/>
      <c r="D67" s="1183"/>
      <c r="E67" s="1183"/>
      <c r="F67" s="1183"/>
      <c r="G67" s="1182"/>
      <c r="H67" s="1182"/>
    </row>
    <row r="68" spans="1:18" s="1175" customFormat="1" ht="23.25" customHeight="1">
      <c r="A68" s="1266" t="s">
        <v>1971</v>
      </c>
      <c r="B68" s="1266"/>
      <c r="C68" s="1266"/>
      <c r="D68" s="1266"/>
      <c r="E68" s="1266"/>
      <c r="F68" s="1266"/>
      <c r="G68" s="1206"/>
      <c r="H68" s="1207"/>
    </row>
    <row r="69" spans="1:18" s="1175" customFormat="1" ht="35.25" customHeight="1">
      <c r="A69" s="1266"/>
      <c r="B69" s="1266"/>
      <c r="C69" s="1266"/>
      <c r="D69" s="1266"/>
      <c r="E69" s="1266"/>
      <c r="F69" s="1266"/>
      <c r="G69" s="1207"/>
      <c r="H69" s="1207"/>
    </row>
    <row r="70" spans="1:18" s="1007" customFormat="1" ht="12.75">
      <c r="A70" s="1267" t="s">
        <v>1957</v>
      </c>
      <c r="B70" s="1267"/>
      <c r="C70" s="1267"/>
      <c r="D70" s="1267"/>
      <c r="E70" s="1267"/>
      <c r="F70" s="1267"/>
      <c r="G70" s="1208"/>
      <c r="H70" s="1173"/>
      <c r="J70" s="1269"/>
      <c r="K70" s="1269"/>
      <c r="L70" s="1269"/>
      <c r="M70" s="1269"/>
      <c r="N70" s="1269"/>
      <c r="O70" s="1269"/>
      <c r="P70" s="1269"/>
      <c r="Q70" s="1269"/>
      <c r="R70" s="1269"/>
    </row>
    <row r="71" spans="1:18" s="1007" customFormat="1" ht="18.75" customHeight="1">
      <c r="A71" s="1267"/>
      <c r="B71" s="1267"/>
      <c r="C71" s="1267"/>
      <c r="D71" s="1267"/>
      <c r="E71" s="1267"/>
      <c r="F71" s="1267"/>
      <c r="G71" s="1208"/>
      <c r="H71" s="1173"/>
    </row>
    <row r="72" spans="1:18" s="1007" customFormat="1" ht="12.75">
      <c r="A72" s="1190" t="s">
        <v>1970</v>
      </c>
      <c r="B72" s="1191"/>
      <c r="C72" s="1192" t="s">
        <v>1643</v>
      </c>
      <c r="D72" s="1192" t="s">
        <v>1644</v>
      </c>
      <c r="E72" s="1192" t="s">
        <v>1645</v>
      </c>
      <c r="F72" s="1192" t="s">
        <v>1646</v>
      </c>
      <c r="G72" s="1209"/>
      <c r="H72" s="1173"/>
    </row>
    <row r="73" spans="1:18" s="1007" customFormat="1" ht="12.75">
      <c r="A73" s="1193"/>
      <c r="B73" s="1194"/>
      <c r="C73" s="1192" t="s">
        <v>1647</v>
      </c>
      <c r="D73" s="1192" t="s">
        <v>1647</v>
      </c>
      <c r="E73" s="1192" t="s">
        <v>1648</v>
      </c>
      <c r="F73" s="1192" t="s">
        <v>1649</v>
      </c>
      <c r="G73" s="1209"/>
      <c r="H73" s="1173"/>
    </row>
    <row r="74" spans="1:18" s="1007" customFormat="1" ht="12.75">
      <c r="A74" s="1193"/>
      <c r="B74" s="1191"/>
      <c r="C74" s="1195" t="s">
        <v>22</v>
      </c>
      <c r="D74" s="1195" t="s">
        <v>22</v>
      </c>
      <c r="E74" s="1195" t="s">
        <v>22</v>
      </c>
      <c r="F74" s="1195" t="s">
        <v>22</v>
      </c>
      <c r="G74" s="1209"/>
      <c r="H74" s="1173"/>
    </row>
    <row r="75" spans="1:18" s="1007" customFormat="1" ht="12.75">
      <c r="A75" s="1196" t="s">
        <v>318</v>
      </c>
      <c r="B75" s="1197"/>
      <c r="C75" s="1210">
        <v>234</v>
      </c>
      <c r="D75" s="1210">
        <v>1284895</v>
      </c>
      <c r="E75" s="1210">
        <v>59</v>
      </c>
      <c r="F75" s="1210">
        <v>1376</v>
      </c>
      <c r="G75" s="1211"/>
      <c r="H75" s="1173"/>
    </row>
    <row r="76" spans="1:18" s="1007" customFormat="1" ht="15" customHeight="1">
      <c r="A76" s="1196" t="s">
        <v>1958</v>
      </c>
      <c r="B76" s="1197"/>
      <c r="C76" s="1210">
        <v>134543</v>
      </c>
      <c r="D76" s="1210">
        <v>143546</v>
      </c>
      <c r="E76" s="1210">
        <v>2473</v>
      </c>
      <c r="F76" s="1210">
        <v>5087</v>
      </c>
      <c r="G76" s="1211"/>
      <c r="H76" s="1173"/>
    </row>
    <row r="77" spans="1:18" s="1007" customFormat="1" ht="15" customHeight="1">
      <c r="A77" s="1196" t="s">
        <v>1959</v>
      </c>
      <c r="B77" s="1197"/>
      <c r="C77" s="1210">
        <v>1154</v>
      </c>
      <c r="D77" s="1210">
        <v>3762</v>
      </c>
      <c r="E77" s="1210">
        <v>332</v>
      </c>
      <c r="F77" s="1210">
        <v>906</v>
      </c>
      <c r="G77" s="1211"/>
      <c r="H77" s="1173"/>
    </row>
    <row r="78" spans="1:18" s="1007" customFormat="1" ht="15" customHeight="1">
      <c r="A78" s="1196" t="s">
        <v>1960</v>
      </c>
      <c r="B78" s="1197"/>
      <c r="C78" s="1210">
        <v>534</v>
      </c>
      <c r="D78" s="1210">
        <v>257</v>
      </c>
      <c r="E78" s="1210">
        <v>134</v>
      </c>
      <c r="F78" s="1210">
        <v>39</v>
      </c>
      <c r="G78" s="1212"/>
      <c r="H78" s="1173"/>
    </row>
    <row r="79" spans="1:18" s="1007" customFormat="1" ht="12.75">
      <c r="A79" s="1196" t="s">
        <v>1961</v>
      </c>
      <c r="B79" s="1197"/>
      <c r="C79" s="1210">
        <v>8583</v>
      </c>
      <c r="D79" s="1210">
        <v>6504</v>
      </c>
      <c r="E79" s="1210">
        <v>1697</v>
      </c>
      <c r="F79" s="1210">
        <v>607</v>
      </c>
      <c r="G79" s="1212"/>
      <c r="H79" s="1173"/>
    </row>
    <row r="80" spans="1:18" s="1007" customFormat="1" ht="12.75">
      <c r="A80" s="1196" t="s">
        <v>1962</v>
      </c>
      <c r="B80" s="1197"/>
      <c r="C80" s="1210">
        <v>27450</v>
      </c>
      <c r="D80" s="1210">
        <v>41338</v>
      </c>
      <c r="E80" s="1210">
        <v>398</v>
      </c>
      <c r="F80" s="1210">
        <v>2081</v>
      </c>
      <c r="G80" s="1213"/>
      <c r="H80" s="1173"/>
    </row>
    <row r="81" spans="1:9" s="1007" customFormat="1" ht="12.75">
      <c r="A81" s="1196" t="s">
        <v>1963</v>
      </c>
      <c r="B81" s="1197"/>
      <c r="C81" s="1210">
        <v>6484</v>
      </c>
      <c r="D81" s="1210">
        <v>971</v>
      </c>
      <c r="E81" s="1210">
        <v>38</v>
      </c>
      <c r="F81" s="1210">
        <v>357</v>
      </c>
      <c r="G81" s="1213"/>
      <c r="H81" s="1173"/>
    </row>
    <row r="82" spans="1:9" s="1007" customFormat="1" ht="12.75">
      <c r="A82" s="1196" t="s">
        <v>1964</v>
      </c>
      <c r="B82" s="1197"/>
      <c r="C82" s="1210">
        <v>0</v>
      </c>
      <c r="D82" s="1210">
        <v>17844</v>
      </c>
      <c r="E82" s="1210">
        <v>0</v>
      </c>
      <c r="F82" s="1210">
        <v>1050</v>
      </c>
      <c r="G82" s="1214"/>
      <c r="H82" s="1173"/>
    </row>
    <row r="83" spans="1:9" s="1007" customFormat="1" ht="12.75">
      <c r="A83" s="1196" t="s">
        <v>1965</v>
      </c>
      <c r="B83" s="1197"/>
      <c r="C83" s="1210">
        <v>5448</v>
      </c>
      <c r="D83" s="1210">
        <v>44176</v>
      </c>
      <c r="E83" s="1210">
        <v>416</v>
      </c>
      <c r="F83" s="1210">
        <v>1602</v>
      </c>
      <c r="G83" s="1215"/>
      <c r="H83" s="1173"/>
    </row>
    <row r="84" spans="1:9" s="1007" customFormat="1" ht="12.75">
      <c r="A84" s="1196" t="s">
        <v>1966</v>
      </c>
      <c r="B84" s="1197"/>
      <c r="C84" s="1210">
        <v>1510</v>
      </c>
      <c r="D84" s="1210">
        <v>10991</v>
      </c>
      <c r="E84" s="1210">
        <v>64</v>
      </c>
      <c r="F84" s="1210">
        <v>589</v>
      </c>
      <c r="G84" s="1215"/>
      <c r="H84" s="1173"/>
    </row>
    <row r="85" spans="1:9" s="1007" customFormat="1" ht="12.75">
      <c r="A85" s="1196" t="s">
        <v>1967</v>
      </c>
      <c r="B85" s="1197"/>
      <c r="C85" s="1210">
        <v>5111</v>
      </c>
      <c r="D85" s="1210">
        <v>3988</v>
      </c>
      <c r="E85" s="1210">
        <v>565</v>
      </c>
      <c r="F85" s="1210">
        <v>1085</v>
      </c>
      <c r="G85" s="1215"/>
      <c r="H85" s="1173"/>
    </row>
    <row r="86" spans="1:9" s="1007" customFormat="1" ht="12.75">
      <c r="A86" s="1196" t="s">
        <v>1968</v>
      </c>
      <c r="B86" s="1197"/>
      <c r="C86" s="1210">
        <v>55600</v>
      </c>
      <c r="D86" s="1210">
        <v>7135</v>
      </c>
      <c r="E86" s="1210">
        <v>3633</v>
      </c>
      <c r="F86" s="1210">
        <v>1325</v>
      </c>
      <c r="G86" s="1215"/>
      <c r="H86" s="1173"/>
    </row>
    <row r="87" spans="1:9" s="1007" customFormat="1" ht="12.75">
      <c r="A87" s="1186" t="s">
        <v>1969</v>
      </c>
      <c r="B87" s="1199"/>
      <c r="C87" s="1210">
        <v>1795</v>
      </c>
      <c r="D87" s="1210">
        <v>129</v>
      </c>
      <c r="E87" s="1210">
        <v>188</v>
      </c>
      <c r="F87" s="1210">
        <v>26</v>
      </c>
      <c r="G87" s="1215"/>
      <c r="H87" s="1173"/>
    </row>
    <row r="88" spans="1:9" s="1007" customFormat="1" ht="12.75">
      <c r="A88" s="1201"/>
      <c r="B88" s="1200"/>
      <c r="C88" s="1202"/>
      <c r="D88" s="1202"/>
      <c r="E88" s="1203"/>
      <c r="F88" s="1203"/>
      <c r="G88" s="1215"/>
      <c r="H88" s="1173"/>
    </row>
    <row r="89" spans="1:9" s="1007" customFormat="1" ht="15" customHeight="1" thickBot="1">
      <c r="A89" s="1204"/>
      <c r="B89" s="1173"/>
      <c r="C89" s="1205">
        <f>SUM(C75:C88)</f>
        <v>248446</v>
      </c>
      <c r="D89" s="1205">
        <f>SUM(D75:D88)</f>
        <v>1565536</v>
      </c>
      <c r="E89" s="1205">
        <f>SUM(E75:E88)</f>
        <v>9997</v>
      </c>
      <c r="F89" s="1205">
        <f>SUM(F75:F88)</f>
        <v>16130</v>
      </c>
      <c r="G89" s="1215"/>
      <c r="H89" s="1173"/>
    </row>
    <row r="90" spans="1:9" s="1007" customFormat="1" ht="12.75">
      <c r="A90" s="1216"/>
      <c r="B90" s="1216"/>
      <c r="C90" s="1217"/>
      <c r="D90" s="1215"/>
      <c r="E90" s="1215"/>
      <c r="F90" s="1215"/>
      <c r="G90" s="1215"/>
      <c r="H90" s="1173"/>
    </row>
    <row r="91" spans="1:9" s="1007" customFormat="1" ht="12.75">
      <c r="A91" s="1216"/>
      <c r="B91" s="1216"/>
      <c r="C91" s="1217"/>
      <c r="D91" s="1215"/>
      <c r="E91" s="1215"/>
      <c r="F91" s="1215"/>
      <c r="G91" s="1215"/>
      <c r="H91" s="1173"/>
    </row>
    <row r="92" spans="1:9" s="1007" customFormat="1" ht="12.75">
      <c r="A92" s="1216"/>
      <c r="B92" s="1216"/>
      <c r="C92" s="1217"/>
      <c r="D92" s="1215"/>
      <c r="E92" s="1215"/>
      <c r="F92" s="1215"/>
      <c r="G92" s="1215"/>
      <c r="H92" s="1173"/>
    </row>
    <row r="93" spans="1:9" s="1007" customFormat="1" ht="12.75">
      <c r="A93" s="1216"/>
      <c r="B93" s="1216"/>
      <c r="C93" s="1217"/>
      <c r="D93" s="1215"/>
      <c r="E93" s="1215"/>
      <c r="F93" s="1215"/>
      <c r="G93" s="1215"/>
      <c r="H93" s="1173"/>
    </row>
    <row r="94" spans="1:9" s="1007" customFormat="1" ht="12.75">
      <c r="A94" s="1216"/>
      <c r="B94" s="1216"/>
      <c r="C94" s="1218"/>
      <c r="D94" s="1215"/>
      <c r="E94" s="1215"/>
      <c r="F94" s="1215"/>
      <c r="G94" s="1215"/>
      <c r="H94" s="1173"/>
    </row>
    <row r="95" spans="1:9" s="1007" customFormat="1" ht="12.75">
      <c r="A95" s="1216"/>
      <c r="B95" s="1216"/>
      <c r="C95" s="1218"/>
      <c r="D95" s="1215"/>
      <c r="E95" s="1215"/>
      <c r="F95" s="1215"/>
      <c r="G95" s="1215"/>
      <c r="H95" s="1219"/>
      <c r="I95" s="1172"/>
    </row>
    <row r="96" spans="1:9" s="1007" customFormat="1" ht="12.75">
      <c r="A96" s="1216"/>
      <c r="B96" s="1216"/>
      <c r="C96" s="1218"/>
      <c r="D96" s="1215"/>
      <c r="E96" s="1215"/>
      <c r="F96" s="1215"/>
      <c r="G96" s="1220"/>
      <c r="H96" s="1173"/>
    </row>
    <row r="97" spans="1:11" s="1007" customFormat="1" ht="12.75">
      <c r="A97" s="1216"/>
      <c r="B97" s="1216"/>
      <c r="C97" s="1218"/>
      <c r="D97" s="1215"/>
      <c r="E97" s="1215"/>
      <c r="F97" s="1215"/>
      <c r="G97" s="1220"/>
      <c r="H97" s="1219"/>
      <c r="I97" s="1172"/>
      <c r="K97" s="1173"/>
    </row>
    <row r="98" spans="1:11" s="1007" customFormat="1" ht="12.75">
      <c r="A98" s="1216"/>
      <c r="B98" s="1216"/>
      <c r="C98" s="1218"/>
      <c r="D98" s="1215"/>
      <c r="E98" s="1215"/>
      <c r="F98" s="1215"/>
      <c r="G98" s="1220"/>
      <c r="H98" s="1219"/>
      <c r="I98" s="1172"/>
      <c r="K98" s="1173"/>
    </row>
    <row r="99" spans="1:11" s="1007" customFormat="1" ht="12.75">
      <c r="A99" s="1216"/>
      <c r="B99" s="1216"/>
      <c r="C99" s="1218"/>
      <c r="D99" s="1215"/>
      <c r="E99" s="1215"/>
      <c r="F99" s="1215"/>
      <c r="G99" s="1220"/>
      <c r="H99" s="1173"/>
    </row>
    <row r="100" spans="1:11" s="1007" customFormat="1" ht="12.75">
      <c r="A100" s="1041"/>
      <c r="B100" s="1041"/>
      <c r="C100" s="1042"/>
      <c r="D100" s="1005"/>
      <c r="E100" s="1005"/>
      <c r="F100" s="1005"/>
      <c r="G100" s="231"/>
    </row>
    <row r="101" spans="1:11" s="1007" customFormat="1" ht="12.75">
      <c r="A101" s="1041"/>
      <c r="B101" s="1041"/>
      <c r="C101" s="1005"/>
      <c r="D101" s="1005"/>
      <c r="E101" s="1005"/>
      <c r="F101" s="1005"/>
      <c r="G101" s="231"/>
      <c r="H101" s="1172"/>
      <c r="I101" s="1172"/>
    </row>
    <row r="102" spans="1:11" s="1007" customFormat="1" ht="12.75">
      <c r="A102" s="231"/>
      <c r="B102" s="231"/>
      <c r="C102" s="231"/>
      <c r="D102" s="231"/>
      <c r="E102" s="231"/>
      <c r="F102" s="231"/>
      <c r="G102" s="6"/>
      <c r="H102" s="1172"/>
      <c r="I102" s="1172"/>
    </row>
    <row r="103" spans="1:11" s="1007" customFormat="1" ht="12.75">
      <c r="A103" s="14"/>
      <c r="B103" s="231"/>
      <c r="C103" s="231"/>
      <c r="D103" s="231"/>
      <c r="E103" s="231"/>
      <c r="F103" s="231"/>
      <c r="G103" s="6"/>
    </row>
    <row r="104" spans="1:11" s="1007" customFormat="1" ht="12.75">
      <c r="A104" s="14"/>
      <c r="B104" s="231"/>
      <c r="C104" s="231"/>
      <c r="D104" s="231"/>
      <c r="E104" s="231"/>
      <c r="F104" s="231"/>
      <c r="G104" s="6"/>
    </row>
    <row r="105" spans="1:11" s="1007" customFormat="1" ht="12.75">
      <c r="A105" s="1041"/>
      <c r="B105" s="231"/>
      <c r="C105" s="231"/>
      <c r="D105" s="231"/>
      <c r="E105" s="231"/>
      <c r="F105" s="231"/>
      <c r="G105" s="6"/>
      <c r="H105" s="1172"/>
      <c r="I105" s="1172"/>
    </row>
    <row r="106" spans="1:11" s="1007" customFormat="1" ht="12.75">
      <c r="A106" s="1041"/>
      <c r="B106" s="231"/>
      <c r="C106" s="231"/>
      <c r="D106" s="231"/>
      <c r="E106" s="231"/>
      <c r="F106" s="231"/>
      <c r="G106" s="6"/>
      <c r="H106" s="1172"/>
      <c r="I106" s="1172"/>
    </row>
    <row r="107" spans="1:11" s="1007" customFormat="1" ht="12.75">
      <c r="A107" s="231"/>
      <c r="B107" s="231"/>
      <c r="C107" s="231"/>
      <c r="D107" s="231"/>
      <c r="E107" s="231"/>
      <c r="F107" s="231"/>
      <c r="G107" s="1174"/>
    </row>
    <row r="108" spans="1:11" s="1007" customFormat="1" ht="12.75">
      <c r="A108" s="14"/>
      <c r="B108" s="43"/>
      <c r="C108" s="43"/>
      <c r="D108" s="310"/>
      <c r="E108" s="87"/>
      <c r="F108" s="87"/>
      <c r="G108" s="1170"/>
      <c r="H108" s="1172"/>
      <c r="I108" s="1172"/>
    </row>
    <row r="109" spans="1:11" s="1007" customFormat="1" ht="12.75">
      <c r="A109" s="14"/>
      <c r="B109" s="43"/>
      <c r="C109" s="43"/>
      <c r="D109" s="310"/>
      <c r="E109" s="87"/>
      <c r="F109" s="87"/>
      <c r="G109" s="1170"/>
      <c r="H109" s="1172"/>
      <c r="I109" s="1172"/>
    </row>
    <row r="110" spans="1:11" s="1007" customFormat="1" ht="12.75">
      <c r="A110" s="14"/>
      <c r="B110" s="1043"/>
      <c r="C110" s="43"/>
      <c r="D110" s="310"/>
      <c r="E110" s="87"/>
      <c r="F110" s="87"/>
      <c r="G110" s="1171"/>
    </row>
    <row r="111" spans="1:11" s="1007" customFormat="1" ht="12.75">
      <c r="A111" s="286"/>
      <c r="B111" s="286"/>
      <c r="C111" s="1174"/>
      <c r="D111" s="1174"/>
      <c r="E111" s="1174"/>
      <c r="F111" s="1174"/>
      <c r="G111" s="1005"/>
      <c r="H111" s="1172"/>
      <c r="I111" s="1172"/>
    </row>
    <row r="112" spans="1:11" s="1007" customFormat="1" ht="12.75">
      <c r="A112" s="1044"/>
      <c r="B112" s="1045"/>
      <c r="C112" s="1270"/>
      <c r="D112" s="1270"/>
      <c r="E112" s="1270"/>
      <c r="F112" s="1270"/>
      <c r="G112" s="1005"/>
    </row>
    <row r="113" spans="1:9" s="1007" customFormat="1" ht="12.75">
      <c r="A113" s="1044"/>
      <c r="B113" s="1046"/>
      <c r="C113" s="1270"/>
      <c r="D113" s="1270"/>
      <c r="E113" s="1270"/>
      <c r="F113" s="1270"/>
      <c r="G113" s="1005"/>
      <c r="H113" s="1172"/>
      <c r="I113" s="1172"/>
    </row>
    <row r="114" spans="1:9" s="1007" customFormat="1" ht="12.75">
      <c r="A114" s="1046"/>
      <c r="B114" s="1045"/>
      <c r="C114" s="1171"/>
      <c r="D114" s="1171"/>
      <c r="E114" s="1171"/>
      <c r="F114" s="1171"/>
      <c r="G114" s="1005"/>
      <c r="H114" s="1172"/>
      <c r="I114" s="1172"/>
    </row>
    <row r="115" spans="1:9" s="1007" customFormat="1" ht="12.75">
      <c r="A115" s="1045"/>
      <c r="B115" s="1045"/>
      <c r="C115" s="1005"/>
      <c r="D115" s="1005"/>
      <c r="E115" s="312"/>
      <c r="F115" s="1005"/>
      <c r="G115" s="1005"/>
      <c r="H115" s="1172"/>
      <c r="I115" s="1172"/>
    </row>
    <row r="116" spans="1:9" s="1007" customFormat="1" ht="12.75">
      <c r="A116" s="1045"/>
      <c r="B116" s="1045"/>
      <c r="C116" s="1005"/>
      <c r="D116" s="1005"/>
      <c r="E116" s="312"/>
      <c r="F116" s="1005"/>
      <c r="G116" s="1005"/>
    </row>
    <row r="117" spans="1:9" s="1007" customFormat="1" ht="12.75">
      <c r="A117" s="1045"/>
      <c r="B117" s="1045"/>
      <c r="C117" s="1005"/>
      <c r="D117" s="1005"/>
      <c r="E117" s="312"/>
      <c r="F117" s="1005"/>
      <c r="G117" s="1005"/>
    </row>
    <row r="118" spans="1:9" s="1007" customFormat="1" ht="12.75">
      <c r="A118" s="1045"/>
      <c r="B118" s="1045"/>
      <c r="C118" s="1005"/>
      <c r="D118" s="1005"/>
      <c r="E118" s="312"/>
      <c r="F118" s="1005"/>
      <c r="G118" s="1005"/>
    </row>
    <row r="119" spans="1:9" s="1007" customFormat="1" ht="12.75">
      <c r="A119" s="1045"/>
      <c r="B119" s="1045"/>
      <c r="C119" s="1005"/>
      <c r="D119" s="1005"/>
      <c r="E119" s="312"/>
      <c r="F119" s="1005"/>
      <c r="G119" s="1005"/>
    </row>
    <row r="120" spans="1:9" s="1007" customFormat="1" ht="12.75">
      <c r="A120" s="1045"/>
      <c r="B120" s="1045"/>
      <c r="C120" s="1005"/>
      <c r="D120" s="1005"/>
      <c r="E120" s="312"/>
      <c r="F120" s="1005"/>
      <c r="G120" s="1005"/>
    </row>
    <row r="121" spans="1:9" s="1007" customFormat="1" ht="12.75">
      <c r="A121" s="1045"/>
      <c r="B121" s="1045"/>
      <c r="C121" s="1005"/>
      <c r="D121" s="1005"/>
      <c r="E121" s="312"/>
      <c r="F121" s="1005"/>
      <c r="G121" s="1005"/>
    </row>
    <row r="122" spans="1:9" s="1007" customFormat="1" ht="12.75">
      <c r="A122" s="1045"/>
      <c r="B122" s="1045"/>
      <c r="C122" s="1005"/>
      <c r="D122" s="1005"/>
      <c r="E122" s="312"/>
      <c r="F122" s="1005"/>
      <c r="G122" s="1005"/>
    </row>
    <row r="123" spans="1:9" s="1007" customFormat="1" ht="12.75">
      <c r="A123" s="1045"/>
      <c r="B123" s="1045"/>
      <c r="C123" s="1005"/>
      <c r="D123" s="1005"/>
      <c r="E123" s="312"/>
      <c r="F123" s="1005"/>
      <c r="G123" s="1005"/>
    </row>
    <row r="124" spans="1:9" s="1007" customFormat="1" ht="12.75">
      <c r="A124" s="1045"/>
      <c r="B124" s="1045"/>
      <c r="C124" s="1005"/>
      <c r="D124" s="1005"/>
      <c r="E124" s="312"/>
      <c r="F124" s="1005"/>
      <c r="G124" s="1006"/>
    </row>
    <row r="125" spans="1:9" s="1007" customFormat="1" ht="12.75">
      <c r="A125" s="1045"/>
      <c r="B125" s="1045"/>
      <c r="C125" s="1005"/>
      <c r="D125" s="1005"/>
      <c r="E125" s="312"/>
      <c r="F125" s="1005"/>
    </row>
    <row r="126" spans="1:9" s="1007" customFormat="1" ht="12.75">
      <c r="A126" s="1045"/>
      <c r="B126" s="1045"/>
      <c r="C126" s="1005"/>
      <c r="D126" s="1005"/>
      <c r="E126" s="312"/>
      <c r="F126" s="1005"/>
    </row>
    <row r="127" spans="1:9" s="1007" customFormat="1" ht="12.75">
      <c r="A127" s="1045"/>
      <c r="B127" s="1047"/>
      <c r="C127" s="1005"/>
      <c r="D127" s="1005"/>
      <c r="E127" s="312"/>
      <c r="F127" s="1005"/>
    </row>
    <row r="128" spans="1:9" s="1007" customFormat="1" ht="12.75">
      <c r="A128" s="1047"/>
      <c r="B128" s="404"/>
      <c r="C128" s="1006"/>
      <c r="D128" s="1006"/>
      <c r="E128" s="1006"/>
      <c r="F128" s="1006"/>
    </row>
    <row r="129" spans="1:6" s="1007" customFormat="1" ht="12.75">
      <c r="E129" s="462"/>
      <c r="F129" s="462"/>
    </row>
    <row r="130" spans="1:6" s="1007" customFormat="1" ht="12.75"/>
    <row r="131" spans="1:6" s="1007" customFormat="1" ht="12.75"/>
    <row r="132" spans="1:6" s="1007" customFormat="1" ht="12.75">
      <c r="B132" s="462"/>
      <c r="C132" s="462"/>
    </row>
    <row r="133" spans="1:6" s="1007" customFormat="1" ht="12.75"/>
    <row r="134" spans="1:6" s="1007" customFormat="1" ht="12.75">
      <c r="B134" s="462"/>
      <c r="C134" s="462"/>
      <c r="D134" s="463"/>
      <c r="E134" s="462"/>
      <c r="F134" s="462"/>
    </row>
    <row r="135" spans="1:6" s="1007" customFormat="1" ht="12.75">
      <c r="A135" s="462"/>
      <c r="B135" s="462"/>
      <c r="C135" s="462"/>
      <c r="D135" s="463"/>
      <c r="E135" s="462"/>
      <c r="F135" s="462"/>
    </row>
    <row r="136" spans="1:6" s="1007" customFormat="1" ht="12.75">
      <c r="A136" s="1048"/>
      <c r="B136" s="462"/>
      <c r="C136" s="462"/>
      <c r="D136" s="463"/>
      <c r="E136" s="462"/>
      <c r="F136" s="462"/>
    </row>
    <row r="137" spans="1:6" s="1007" customFormat="1" ht="12.75">
      <c r="A137" s="1048"/>
      <c r="B137" s="462"/>
      <c r="C137" s="462"/>
      <c r="D137" s="463"/>
      <c r="E137" s="462"/>
      <c r="F137" s="462"/>
    </row>
    <row r="138" spans="1:6" s="1007" customFormat="1" ht="12.75">
      <c r="A138" s="1008"/>
      <c r="B138" s="462"/>
      <c r="C138" s="462"/>
      <c r="D138" s="462"/>
      <c r="F138" s="462"/>
    </row>
    <row r="139" spans="1:6" s="1007" customFormat="1" ht="12.75">
      <c r="F139" s="462"/>
    </row>
    <row r="140" spans="1:6" s="1007" customFormat="1" ht="12.75">
      <c r="F140" s="462"/>
    </row>
    <row r="141" spans="1:6" s="1007" customFormat="1" ht="12.75">
      <c r="F141" s="462"/>
    </row>
    <row r="142" spans="1:6" s="492" customFormat="1">
      <c r="A142" s="1007"/>
      <c r="B142" s="462"/>
      <c r="C142" s="462"/>
      <c r="D142" s="463"/>
      <c r="E142" s="462"/>
      <c r="F142" s="462"/>
    </row>
    <row r="143" spans="1:6" s="492" customFormat="1">
      <c r="A143" s="1048"/>
      <c r="B143" s="462"/>
      <c r="C143" s="462"/>
      <c r="D143" s="463"/>
      <c r="E143" s="462"/>
      <c r="F143" s="462"/>
    </row>
    <row r="144" spans="1:6" s="492" customFormat="1">
      <c r="A144" s="1048"/>
      <c r="B144" s="462"/>
      <c r="C144" s="462"/>
      <c r="D144" s="463"/>
      <c r="E144" s="462"/>
      <c r="F144" s="462"/>
    </row>
    <row r="145" spans="1:6" s="492" customFormat="1">
      <c r="A145" s="462"/>
      <c r="B145" s="462"/>
      <c r="C145" s="462"/>
      <c r="D145" s="463"/>
      <c r="E145" s="462"/>
      <c r="F145" s="462"/>
    </row>
    <row r="146" spans="1:6" s="492" customFormat="1">
      <c r="A146" s="462"/>
      <c r="B146" s="462"/>
      <c r="C146" s="462"/>
      <c r="D146" s="463"/>
      <c r="E146" s="462"/>
      <c r="F146" s="462"/>
    </row>
    <row r="147" spans="1:6" s="492" customFormat="1">
      <c r="A147" s="462"/>
      <c r="B147" s="462"/>
      <c r="C147" s="462"/>
      <c r="D147" s="463"/>
      <c r="E147" s="462"/>
      <c r="F147" s="462"/>
    </row>
    <row r="148" spans="1:6" s="492" customFormat="1">
      <c r="A148" s="462"/>
      <c r="B148" s="462"/>
      <c r="C148" s="462"/>
      <c r="D148" s="463"/>
      <c r="E148" s="462"/>
      <c r="F148" s="462"/>
    </row>
    <row r="149" spans="1:6" s="492" customFormat="1">
      <c r="A149" s="462"/>
      <c r="B149" s="462"/>
      <c r="C149" s="462"/>
      <c r="D149" s="463"/>
      <c r="E149" s="462"/>
      <c r="F149" s="462"/>
    </row>
    <row r="150" spans="1:6" s="492" customFormat="1">
      <c r="A150" s="462"/>
      <c r="B150" s="462"/>
      <c r="C150" s="462"/>
      <c r="D150" s="463"/>
      <c r="E150" s="462"/>
      <c r="F150" s="462"/>
    </row>
    <row r="151" spans="1:6" s="492" customFormat="1">
      <c r="A151" s="462"/>
      <c r="B151" s="462"/>
      <c r="C151" s="462"/>
      <c r="D151" s="463"/>
      <c r="E151" s="462"/>
      <c r="F151" s="462"/>
    </row>
    <row r="152" spans="1:6" s="492" customFormat="1">
      <c r="A152" s="462"/>
      <c r="B152" s="462"/>
      <c r="C152" s="462"/>
      <c r="D152" s="463"/>
      <c r="E152" s="462"/>
      <c r="F152" s="462"/>
    </row>
    <row r="153" spans="1:6" s="492" customFormat="1">
      <c r="A153" s="462"/>
      <c r="B153" s="462"/>
      <c r="C153" s="462"/>
      <c r="D153" s="463"/>
      <c r="E153" s="462"/>
      <c r="F153" s="462"/>
    </row>
    <row r="154" spans="1:6" s="492" customFormat="1">
      <c r="A154" s="462"/>
      <c r="B154" s="462"/>
      <c r="C154" s="462"/>
      <c r="D154" s="463"/>
      <c r="E154" s="462"/>
      <c r="F154" s="462"/>
    </row>
    <row r="155" spans="1:6" s="492" customFormat="1">
      <c r="A155" s="462"/>
      <c r="B155" s="462"/>
      <c r="C155" s="462"/>
      <c r="D155" s="463"/>
      <c r="E155" s="462"/>
      <c r="F155" s="462"/>
    </row>
    <row r="156" spans="1:6" s="492" customFormat="1">
      <c r="A156" s="462"/>
      <c r="B156" s="462"/>
      <c r="C156" s="462"/>
      <c r="D156" s="463"/>
      <c r="E156" s="462"/>
      <c r="F156" s="462"/>
    </row>
    <row r="157" spans="1:6" s="492" customFormat="1">
      <c r="A157" s="462"/>
      <c r="B157" s="462"/>
      <c r="C157" s="462"/>
      <c r="D157" s="463"/>
      <c r="E157" s="462"/>
      <c r="F157" s="462"/>
    </row>
    <row r="158" spans="1:6" s="492" customFormat="1">
      <c r="A158" s="462"/>
      <c r="B158" s="462"/>
      <c r="C158" s="462"/>
      <c r="D158" s="463"/>
      <c r="E158" s="462"/>
      <c r="F158" s="462"/>
    </row>
    <row r="159" spans="1:6" s="492" customFormat="1">
      <c r="A159" s="462"/>
      <c r="B159" s="462"/>
      <c r="C159" s="462"/>
      <c r="D159" s="463"/>
      <c r="E159" s="462"/>
      <c r="F159" s="462"/>
    </row>
    <row r="160" spans="1:6" s="492" customFormat="1">
      <c r="A160" s="462"/>
      <c r="B160" s="462"/>
      <c r="C160" s="463"/>
      <c r="D160" s="463"/>
      <c r="E160" s="463"/>
      <c r="F160" s="463"/>
    </row>
    <row r="161" spans="1:6" s="492" customFormat="1">
      <c r="A161" s="462"/>
      <c r="B161" s="462"/>
      <c r="C161" s="463"/>
      <c r="D161" s="463"/>
      <c r="E161" s="463"/>
      <c r="F161" s="463"/>
    </row>
    <row r="162" spans="1:6" s="492" customFormat="1">
      <c r="A162" s="462"/>
      <c r="B162" s="462"/>
      <c r="C162" s="463"/>
      <c r="D162" s="463"/>
      <c r="E162" s="463"/>
      <c r="F162" s="463"/>
    </row>
    <row r="163" spans="1:6" s="492" customFormat="1">
      <c r="A163" s="462"/>
      <c r="B163" s="462"/>
      <c r="C163" s="463"/>
      <c r="D163" s="463"/>
      <c r="E163" s="463"/>
      <c r="F163" s="463"/>
    </row>
    <row r="164" spans="1:6" s="492" customFormat="1">
      <c r="A164" s="462"/>
      <c r="B164" s="462"/>
      <c r="C164" s="463"/>
      <c r="D164" s="463"/>
      <c r="E164" s="463"/>
      <c r="F164" s="463"/>
    </row>
    <row r="165" spans="1:6" s="492" customFormat="1">
      <c r="A165" s="462"/>
      <c r="B165" s="462"/>
      <c r="C165" s="463"/>
      <c r="D165" s="463"/>
      <c r="E165" s="463"/>
      <c r="F165" s="463"/>
    </row>
    <row r="166" spans="1:6" s="492" customFormat="1">
      <c r="A166" s="462"/>
      <c r="B166" s="462"/>
      <c r="C166" s="463"/>
      <c r="D166" s="463"/>
      <c r="E166" s="463"/>
      <c r="F166" s="463"/>
    </row>
    <row r="167" spans="1:6" s="492" customFormat="1">
      <c r="A167" s="462"/>
      <c r="B167" s="462"/>
      <c r="C167" s="463"/>
      <c r="D167" s="463"/>
      <c r="E167" s="463"/>
      <c r="F167" s="463"/>
    </row>
    <row r="168" spans="1:6" s="492" customFormat="1">
      <c r="A168" s="462"/>
      <c r="B168" s="462"/>
      <c r="C168" s="463"/>
      <c r="D168" s="463"/>
      <c r="E168" s="463"/>
      <c r="F168" s="463"/>
    </row>
    <row r="169" spans="1:6" s="492" customFormat="1">
      <c r="A169" s="462"/>
      <c r="B169" s="462"/>
      <c r="C169" s="463"/>
      <c r="D169" s="463"/>
      <c r="E169" s="463"/>
      <c r="F169" s="463"/>
    </row>
    <row r="170" spans="1:6" s="492" customFormat="1">
      <c r="A170" s="462"/>
      <c r="B170" s="462"/>
      <c r="C170" s="463"/>
      <c r="D170" s="463"/>
      <c r="E170" s="463"/>
      <c r="F170" s="463"/>
    </row>
    <row r="171" spans="1:6" s="492" customFormat="1">
      <c r="A171" s="462"/>
      <c r="B171" s="462"/>
      <c r="C171" s="463"/>
      <c r="D171" s="463"/>
      <c r="E171" s="463"/>
      <c r="F171" s="463"/>
    </row>
    <row r="172" spans="1:6" s="492" customFormat="1">
      <c r="A172" s="462"/>
      <c r="B172" s="462"/>
      <c r="C172" s="463"/>
      <c r="D172" s="463"/>
      <c r="E172" s="463"/>
      <c r="F172" s="463"/>
    </row>
    <row r="173" spans="1:6" s="492" customFormat="1">
      <c r="A173" s="462"/>
      <c r="B173" s="462"/>
      <c r="C173" s="463"/>
      <c r="D173" s="463"/>
      <c r="E173" s="463"/>
      <c r="F173" s="463"/>
    </row>
    <row r="174" spans="1:6" s="492" customFormat="1">
      <c r="A174" s="462"/>
      <c r="B174" s="462"/>
      <c r="C174" s="463"/>
      <c r="D174" s="463"/>
      <c r="E174" s="463"/>
      <c r="F174" s="463"/>
    </row>
    <row r="175" spans="1:6" s="492" customFormat="1">
      <c r="A175" s="462"/>
      <c r="B175" s="462"/>
      <c r="C175" s="463"/>
      <c r="D175" s="463"/>
      <c r="E175" s="463"/>
      <c r="F175" s="463"/>
    </row>
    <row r="176" spans="1:6">
      <c r="A176" s="404"/>
      <c r="B176" s="404"/>
      <c r="C176" s="493"/>
      <c r="D176" s="493"/>
      <c r="E176" s="493"/>
      <c r="F176" s="493"/>
    </row>
    <row r="177" spans="1:6">
      <c r="A177" s="404"/>
      <c r="B177" s="404"/>
      <c r="C177" s="493"/>
      <c r="D177" s="493"/>
      <c r="E177" s="493"/>
      <c r="F177" s="493"/>
    </row>
    <row r="178" spans="1:6">
      <c r="A178" s="404"/>
    </row>
    <row r="179" spans="1:6">
      <c r="A179" s="404"/>
    </row>
  </sheetData>
  <mergeCells count="23">
    <mergeCell ref="J70:R70"/>
    <mergeCell ref="C19:F19"/>
    <mergeCell ref="C20:F20"/>
    <mergeCell ref="C112:C113"/>
    <mergeCell ref="D112:D113"/>
    <mergeCell ref="E112:E113"/>
    <mergeCell ref="F112:F113"/>
    <mergeCell ref="C21:F21"/>
    <mergeCell ref="C22:F22"/>
    <mergeCell ref="C7:F7"/>
    <mergeCell ref="A68:F69"/>
    <mergeCell ref="A70:F71"/>
    <mergeCell ref="C8:F8"/>
    <mergeCell ref="C9:F9"/>
    <mergeCell ref="C10:F10"/>
    <mergeCell ref="C11:F11"/>
    <mergeCell ref="C12:F12"/>
    <mergeCell ref="C13:F13"/>
    <mergeCell ref="C14:F14"/>
    <mergeCell ref="C15:F15"/>
    <mergeCell ref="C16:F16"/>
    <mergeCell ref="C17:F17"/>
    <mergeCell ref="C18:F18"/>
  </mergeCells>
  <pageMargins left="0.70866141732283472" right="0.70866141732283472" top="0.74803149606299213" bottom="0.74803149606299213" header="0.31496062992125984" footer="0.31496062992125984"/>
  <pageSetup paperSize="9" scale="38" orientation="portrait" r:id="rId1"/>
  <headerFooter>
    <oddFooter>&amp;C&amp;A</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W56"/>
  <sheetViews>
    <sheetView workbookViewId="0">
      <selection activeCell="K26" sqref="K26"/>
    </sheetView>
  </sheetViews>
  <sheetFormatPr defaultRowHeight="15"/>
  <cols>
    <col min="3" max="3" width="17.5546875" customWidth="1"/>
    <col min="5" max="5" width="0.77734375" customWidth="1"/>
    <col min="7" max="7" width="0.77734375" customWidth="1"/>
    <col min="9" max="9" width="0.77734375" customWidth="1"/>
  </cols>
  <sheetData>
    <row r="1" spans="1:23" ht="15.75">
      <c r="A1" s="10" t="str">
        <f>+'1'!A1</f>
        <v>SWANSEA BAY UNIVERSITY HEALTH BOARD ANNUAL ACCOUNTS 2023-24</v>
      </c>
      <c r="B1" s="34"/>
      <c r="C1" s="34"/>
      <c r="D1" s="34"/>
      <c r="E1" s="34"/>
      <c r="F1" s="34"/>
      <c r="G1" s="34"/>
      <c r="H1" s="34"/>
      <c r="I1" s="34"/>
      <c r="J1" s="34"/>
      <c r="K1" s="204"/>
    </row>
    <row r="3" spans="1:23" ht="15.75">
      <c r="A3" s="32" t="s">
        <v>1063</v>
      </c>
      <c r="B3" s="64"/>
      <c r="C3" s="64"/>
      <c r="D3" s="25"/>
      <c r="E3" s="25"/>
      <c r="F3" s="25"/>
      <c r="G3" s="25"/>
      <c r="H3" s="25"/>
      <c r="I3" s="25"/>
      <c r="J3" s="25"/>
      <c r="K3" s="84"/>
    </row>
    <row r="4" spans="1:23">
      <c r="A4" s="228"/>
      <c r="B4" s="228"/>
      <c r="C4" s="228"/>
      <c r="D4" s="228"/>
      <c r="E4" s="228"/>
      <c r="F4" s="228"/>
      <c r="G4" s="228"/>
      <c r="H4" s="228"/>
      <c r="I4" s="228"/>
      <c r="J4" s="228"/>
      <c r="K4" s="84"/>
    </row>
    <row r="5" spans="1:23">
      <c r="A5" s="405"/>
      <c r="M5" s="286"/>
      <c r="N5" s="286"/>
      <c r="O5" s="286"/>
      <c r="P5" s="286"/>
      <c r="Q5" s="286"/>
      <c r="R5" s="286"/>
      <c r="S5" s="286"/>
      <c r="T5" s="286"/>
      <c r="U5" s="286"/>
      <c r="V5" s="286"/>
      <c r="W5" s="278"/>
    </row>
    <row r="6" spans="1:23">
      <c r="A6" s="405"/>
      <c r="M6" s="286"/>
      <c r="N6" s="286"/>
      <c r="O6" s="286"/>
      <c r="P6" s="286"/>
      <c r="Q6" s="286"/>
      <c r="R6" s="286"/>
      <c r="S6" s="286"/>
      <c r="T6" s="286"/>
      <c r="U6" s="286"/>
      <c r="V6" s="286"/>
      <c r="W6" s="278"/>
    </row>
    <row r="7" spans="1:23">
      <c r="A7" s="405"/>
      <c r="M7" s="286"/>
      <c r="N7" s="286"/>
      <c r="O7" s="286"/>
      <c r="P7" s="286"/>
      <c r="Q7" s="286"/>
      <c r="R7" s="286"/>
      <c r="S7" s="286"/>
      <c r="T7" s="286"/>
      <c r="U7" s="286"/>
      <c r="V7" s="286"/>
      <c r="W7" s="278"/>
    </row>
    <row r="8" spans="1:23">
      <c r="A8" s="405"/>
      <c r="M8" s="286"/>
      <c r="N8" s="286"/>
      <c r="O8" s="286"/>
      <c r="P8" s="286"/>
      <c r="Q8" s="286"/>
      <c r="R8" s="286"/>
      <c r="S8" s="286"/>
      <c r="T8" s="286"/>
      <c r="U8" s="286"/>
      <c r="V8" s="286"/>
      <c r="W8" s="278"/>
    </row>
    <row r="9" spans="1:23">
      <c r="A9" s="388"/>
      <c r="L9" s="405"/>
      <c r="M9" s="146"/>
      <c r="N9" s="405"/>
      <c r="O9" s="405"/>
      <c r="P9" s="405"/>
      <c r="Q9" s="405"/>
      <c r="R9" s="405"/>
      <c r="S9" s="405"/>
      <c r="T9" s="405"/>
      <c r="U9" s="405"/>
      <c r="V9" s="405"/>
      <c r="W9" s="405"/>
    </row>
    <row r="10" spans="1:23">
      <c r="A10" s="405"/>
      <c r="M10" s="286"/>
      <c r="N10" s="286"/>
      <c r="O10" s="286"/>
      <c r="P10" s="286"/>
      <c r="Q10" s="286"/>
      <c r="R10" s="286"/>
      <c r="S10" s="286"/>
      <c r="T10" s="286"/>
      <c r="U10" s="286"/>
      <c r="V10" s="286"/>
      <c r="W10" s="278"/>
    </row>
    <row r="11" spans="1:23">
      <c r="A11" s="405"/>
      <c r="M11" s="286"/>
      <c r="N11" s="228"/>
      <c r="O11" s="228"/>
      <c r="P11" s="228"/>
      <c r="Q11" s="228"/>
      <c r="R11" s="228"/>
      <c r="S11" s="228"/>
      <c r="T11" s="228"/>
      <c r="U11" s="228"/>
      <c r="V11" s="228"/>
      <c r="W11" s="84"/>
    </row>
    <row r="12" spans="1:23" ht="15.75">
      <c r="A12" s="461"/>
      <c r="M12" s="145"/>
      <c r="N12" s="171"/>
      <c r="O12" s="171"/>
      <c r="P12" s="172"/>
      <c r="Q12" s="172"/>
      <c r="R12" s="16"/>
      <c r="S12" s="16"/>
      <c r="T12" s="16"/>
      <c r="U12" s="16"/>
      <c r="V12" s="52"/>
    </row>
    <row r="13" spans="1:23" ht="15.75">
      <c r="A13" s="887"/>
      <c r="M13" s="151"/>
      <c r="N13" s="171"/>
      <c r="O13" s="171"/>
      <c r="P13" s="172"/>
      <c r="Q13" s="172"/>
      <c r="R13" s="16"/>
      <c r="S13" s="16"/>
      <c r="T13" s="16"/>
      <c r="U13" s="16"/>
      <c r="V13" s="52"/>
    </row>
    <row r="14" spans="1:23" ht="15.75">
      <c r="A14" s="869"/>
      <c r="B14" s="84"/>
      <c r="C14" s="84"/>
      <c r="D14" s="26"/>
      <c r="E14" s="26"/>
      <c r="F14" s="26"/>
      <c r="G14" s="26"/>
      <c r="H14" s="26"/>
      <c r="I14" s="26"/>
      <c r="J14" s="26"/>
    </row>
    <row r="15" spans="1:23">
      <c r="A15" s="870"/>
      <c r="B15" s="64"/>
      <c r="C15" s="64"/>
      <c r="D15" s="26"/>
      <c r="E15" s="26"/>
      <c r="F15" s="26"/>
      <c r="G15" s="26"/>
      <c r="H15" s="26"/>
      <c r="I15" s="26"/>
      <c r="J15" s="26"/>
    </row>
    <row r="16" spans="1:23">
      <c r="A16" s="871"/>
      <c r="B16" s="64"/>
      <c r="C16" s="64"/>
      <c r="D16" s="26"/>
      <c r="E16" s="26"/>
      <c r="F16" s="26"/>
      <c r="G16" s="26"/>
      <c r="H16" s="26"/>
      <c r="I16" s="26"/>
      <c r="J16" s="26"/>
    </row>
    <row r="17" spans="1:10">
      <c r="A17" s="872"/>
      <c r="B17" s="64"/>
      <c r="C17" s="64"/>
      <c r="D17" s="26"/>
      <c r="E17" s="26"/>
      <c r="F17" s="26"/>
      <c r="G17" s="26"/>
      <c r="H17" s="174"/>
      <c r="I17" s="174"/>
      <c r="J17" s="174"/>
    </row>
    <row r="18" spans="1:10">
      <c r="A18" s="871"/>
      <c r="B18" s="64"/>
      <c r="C18" s="64"/>
      <c r="D18" s="26"/>
      <c r="E18" s="26"/>
      <c r="F18" s="26"/>
      <c r="G18" s="26"/>
      <c r="H18" s="174"/>
      <c r="I18" s="174"/>
      <c r="J18" s="174"/>
    </row>
    <row r="19" spans="1:10">
      <c r="A19" s="871"/>
      <c r="B19" s="64"/>
      <c r="C19" s="64"/>
      <c r="D19" s="26"/>
      <c r="E19" s="26"/>
      <c r="F19" s="26"/>
      <c r="G19" s="26"/>
      <c r="H19" s="174"/>
      <c r="I19" s="174"/>
      <c r="J19" s="174"/>
    </row>
    <row r="20" spans="1:10">
      <c r="A20" s="871"/>
      <c r="B20" s="64"/>
      <c r="C20" s="64"/>
      <c r="D20" s="26"/>
      <c r="E20" s="26"/>
      <c r="F20" s="26"/>
      <c r="G20" s="26"/>
      <c r="H20" s="174"/>
      <c r="I20" s="174"/>
      <c r="J20" s="174"/>
    </row>
    <row r="21" spans="1:10">
      <c r="A21" s="871"/>
      <c r="B21" s="64"/>
      <c r="C21" s="64"/>
      <c r="D21" s="26"/>
      <c r="E21" s="26"/>
      <c r="F21" s="26"/>
      <c r="G21" s="26"/>
      <c r="H21" s="174"/>
      <c r="I21" s="174"/>
      <c r="J21" s="174"/>
    </row>
    <row r="22" spans="1:10">
      <c r="A22" s="871"/>
      <c r="B22" s="64"/>
      <c r="C22" s="64"/>
      <c r="D22" s="26"/>
      <c r="E22" s="26"/>
      <c r="F22" s="26"/>
      <c r="G22" s="26"/>
      <c r="H22" s="174"/>
      <c r="I22" s="174"/>
      <c r="J22" s="174"/>
    </row>
    <row r="23" spans="1:10">
      <c r="A23" s="871"/>
      <c r="B23" s="64"/>
      <c r="C23" s="64"/>
      <c r="D23" s="26"/>
      <c r="E23" s="26"/>
      <c r="F23" s="26"/>
      <c r="G23" s="26"/>
      <c r="H23" s="174"/>
      <c r="I23" s="174"/>
      <c r="J23" s="174"/>
    </row>
    <row r="24" spans="1:10">
      <c r="A24" s="288"/>
      <c r="B24" s="64"/>
      <c r="C24" s="64"/>
      <c r="D24" s="26"/>
      <c r="E24" s="26"/>
      <c r="F24" s="26"/>
      <c r="G24" s="26"/>
      <c r="H24" s="26"/>
      <c r="I24" s="26"/>
      <c r="J24" s="26"/>
    </row>
    <row r="25" spans="1:10">
      <c r="A25" s="288"/>
      <c r="B25" s="64"/>
      <c r="C25" s="64"/>
      <c r="D25" s="26"/>
      <c r="E25" s="26"/>
      <c r="F25" s="26"/>
      <c r="G25" s="26"/>
      <c r="H25" s="26"/>
      <c r="I25" s="26"/>
      <c r="J25" s="26"/>
    </row>
    <row r="26" spans="1:10">
      <c r="A26" s="288"/>
      <c r="B26" s="64"/>
      <c r="C26" s="64"/>
      <c r="D26" s="26"/>
      <c r="E26" s="26"/>
      <c r="F26" s="26"/>
      <c r="G26" s="26"/>
      <c r="H26" s="26"/>
      <c r="I26" s="26"/>
      <c r="J26" s="26"/>
    </row>
    <row r="27" spans="1:10">
      <c r="A27" s="288"/>
      <c r="B27" s="64"/>
      <c r="C27" s="64"/>
      <c r="D27" s="26"/>
      <c r="E27" s="26"/>
      <c r="F27" s="26"/>
      <c r="G27" s="26"/>
      <c r="H27" s="26"/>
      <c r="I27" s="26"/>
      <c r="J27" s="26"/>
    </row>
    <row r="28" spans="1:10">
      <c r="A28" s="288"/>
      <c r="B28" s="64"/>
      <c r="C28" s="64"/>
      <c r="D28" s="26"/>
      <c r="E28" s="26"/>
      <c r="F28" s="26"/>
      <c r="G28" s="26"/>
      <c r="H28" s="26"/>
      <c r="I28" s="26"/>
      <c r="J28" s="26"/>
    </row>
    <row r="29" spans="1:10">
      <c r="A29" s="288"/>
      <c r="B29" s="64"/>
      <c r="C29" s="64"/>
      <c r="D29" s="26"/>
      <c r="E29" s="26"/>
      <c r="F29" s="26"/>
      <c r="G29" s="26"/>
      <c r="H29" s="26"/>
      <c r="I29" s="26"/>
      <c r="J29" s="26"/>
    </row>
    <row r="30" spans="1:10">
      <c r="A30" s="288"/>
      <c r="B30" s="64"/>
      <c r="C30" s="64"/>
      <c r="D30" s="26"/>
      <c r="E30" s="26"/>
      <c r="F30" s="26"/>
      <c r="G30" s="26"/>
      <c r="H30" s="26"/>
      <c r="I30" s="26"/>
      <c r="J30" s="26"/>
    </row>
    <row r="31" spans="1:10">
      <c r="A31" s="288"/>
      <c r="B31" s="64"/>
      <c r="C31" s="64"/>
      <c r="D31" s="25"/>
      <c r="E31" s="25"/>
      <c r="F31" s="25"/>
      <c r="G31" s="25"/>
      <c r="H31" s="25"/>
      <c r="I31" s="25"/>
      <c r="J31" s="25"/>
    </row>
    <row r="32" spans="1:10">
      <c r="A32" s="288"/>
      <c r="B32" s="64"/>
      <c r="C32" s="64"/>
      <c r="D32" s="25"/>
      <c r="E32" s="25"/>
      <c r="F32" s="25"/>
      <c r="G32" s="25"/>
      <c r="H32" s="25"/>
      <c r="I32" s="25"/>
      <c r="J32" s="25"/>
    </row>
    <row r="33" spans="1:10">
      <c r="A33" s="288"/>
      <c r="B33" s="64"/>
      <c r="C33" s="64"/>
      <c r="D33" s="25"/>
      <c r="E33" s="25"/>
      <c r="F33" s="25"/>
      <c r="G33" s="25"/>
      <c r="H33" s="25"/>
      <c r="I33" s="25"/>
      <c r="J33" s="25"/>
    </row>
    <row r="34" spans="1:10">
      <c r="A34" s="873"/>
      <c r="B34" s="64"/>
      <c r="C34" s="64"/>
      <c r="D34" s="25"/>
      <c r="E34" s="25"/>
      <c r="F34" s="25"/>
      <c r="G34" s="25"/>
      <c r="H34" s="25"/>
      <c r="I34" s="25"/>
      <c r="J34" s="25"/>
    </row>
    <row r="35" spans="1:10">
      <c r="A35" s="873"/>
      <c r="B35" s="64"/>
      <c r="C35" s="64"/>
      <c r="D35" s="25"/>
      <c r="E35" s="25"/>
      <c r="F35" s="25"/>
      <c r="G35" s="25"/>
      <c r="H35" s="25"/>
      <c r="I35" s="25"/>
      <c r="J35" s="25"/>
    </row>
    <row r="36" spans="1:10">
      <c r="A36" s="219"/>
      <c r="B36" s="64"/>
      <c r="C36" s="64"/>
      <c r="D36" s="25"/>
      <c r="E36" s="25"/>
      <c r="F36" s="25"/>
      <c r="G36" s="25"/>
      <c r="H36" s="25"/>
      <c r="I36" s="25"/>
      <c r="J36" s="25"/>
    </row>
    <row r="37" spans="1:10">
      <c r="A37" s="871"/>
      <c r="B37" s="64"/>
      <c r="C37" s="64"/>
      <c r="D37" s="25"/>
      <c r="E37" s="25"/>
      <c r="F37" s="25"/>
      <c r="G37" s="25"/>
      <c r="H37" s="25"/>
      <c r="I37" s="25"/>
      <c r="J37" s="25"/>
    </row>
    <row r="38" spans="1:10">
      <c r="A38" s="871"/>
      <c r="B38" s="64"/>
      <c r="C38" s="64"/>
      <c r="D38" s="25"/>
      <c r="E38" s="25"/>
      <c r="F38" s="25"/>
      <c r="G38" s="25"/>
      <c r="H38" s="25"/>
      <c r="I38" s="25"/>
      <c r="J38" s="25"/>
    </row>
    <row r="39" spans="1:10">
      <c r="A39" s="871"/>
      <c r="D39" s="16"/>
      <c r="E39" s="16"/>
      <c r="F39" s="16"/>
      <c r="G39" s="16"/>
      <c r="H39" s="16"/>
      <c r="I39" s="16"/>
      <c r="J39" s="16"/>
    </row>
    <row r="40" spans="1:10">
      <c r="A40" s="871"/>
      <c r="D40" s="16"/>
      <c r="E40" s="16"/>
      <c r="F40" s="16"/>
      <c r="G40" s="16"/>
      <c r="H40" s="16"/>
      <c r="I40" s="16"/>
      <c r="J40" s="16"/>
    </row>
    <row r="41" spans="1:10">
      <c r="A41" s="871"/>
      <c r="D41" s="16"/>
      <c r="E41" s="16"/>
      <c r="F41" s="16"/>
      <c r="G41" s="16"/>
      <c r="H41" s="16"/>
      <c r="I41" s="16"/>
      <c r="J41" s="16"/>
    </row>
    <row r="42" spans="1:10">
      <c r="A42" s="871"/>
      <c r="D42" s="16"/>
      <c r="E42" s="16"/>
      <c r="F42" s="16"/>
      <c r="G42" s="16"/>
      <c r="H42" s="16"/>
      <c r="I42" s="16"/>
      <c r="J42" s="16"/>
    </row>
    <row r="43" spans="1:10">
      <c r="A43" s="288"/>
      <c r="D43" s="16"/>
      <c r="E43" s="16"/>
      <c r="F43" s="16"/>
      <c r="G43" s="16"/>
      <c r="H43" s="16"/>
      <c r="I43" s="16"/>
      <c r="J43" s="16"/>
    </row>
    <row r="44" spans="1:10">
      <c r="A44" s="288"/>
      <c r="D44" s="16"/>
      <c r="E44" s="16"/>
      <c r="F44" s="16"/>
      <c r="G44" s="16"/>
      <c r="H44" s="16"/>
      <c r="I44" s="16"/>
      <c r="J44" s="16"/>
    </row>
    <row r="45" spans="1:10">
      <c r="A45" s="288"/>
      <c r="D45" s="16"/>
      <c r="E45" s="16"/>
      <c r="F45" s="16"/>
      <c r="G45" s="16"/>
      <c r="H45" s="16"/>
      <c r="I45" s="16"/>
      <c r="J45" s="16"/>
    </row>
    <row r="46" spans="1:10">
      <c r="A46" s="288"/>
      <c r="D46" s="16"/>
      <c r="E46" s="16"/>
      <c r="F46" s="16"/>
      <c r="G46" s="16"/>
      <c r="H46" s="16"/>
      <c r="I46" s="16"/>
      <c r="J46" s="16"/>
    </row>
    <row r="47" spans="1:10">
      <c r="A47" s="288"/>
      <c r="D47" s="16"/>
      <c r="E47" s="16"/>
      <c r="F47" s="16"/>
      <c r="G47" s="16"/>
      <c r="H47" s="16"/>
      <c r="I47" s="16"/>
      <c r="J47" s="16"/>
    </row>
    <row r="48" spans="1:10">
      <c r="A48" s="288"/>
      <c r="D48" s="16"/>
      <c r="E48" s="16"/>
      <c r="F48" s="16"/>
      <c r="G48" s="16"/>
      <c r="H48" s="16"/>
      <c r="I48" s="16"/>
      <c r="J48" s="16"/>
    </row>
    <row r="49" spans="1:10">
      <c r="A49" s="288"/>
      <c r="D49" s="16"/>
      <c r="E49" s="16"/>
      <c r="F49" s="16"/>
      <c r="G49" s="16"/>
      <c r="H49" s="16"/>
      <c r="I49" s="16"/>
      <c r="J49" s="16"/>
    </row>
    <row r="50" spans="1:10">
      <c r="A50" s="288"/>
      <c r="D50" s="16"/>
      <c r="E50" s="16"/>
      <c r="F50" s="16"/>
      <c r="G50" s="16"/>
      <c r="H50" s="16"/>
      <c r="I50" s="16"/>
      <c r="J50" s="16"/>
    </row>
    <row r="51" spans="1:10">
      <c r="A51" s="288"/>
      <c r="D51" s="16"/>
      <c r="E51" s="16"/>
      <c r="F51" s="16"/>
      <c r="G51" s="16"/>
      <c r="H51" s="16"/>
      <c r="I51" s="16"/>
      <c r="J51" s="16"/>
    </row>
    <row r="52" spans="1:10">
      <c r="A52" s="288"/>
      <c r="D52" s="16"/>
      <c r="E52" s="16"/>
      <c r="F52" s="16"/>
      <c r="G52" s="16"/>
      <c r="H52" s="16"/>
      <c r="I52" s="16"/>
      <c r="J52" s="16"/>
    </row>
    <row r="53" spans="1:10">
      <c r="A53" s="873"/>
      <c r="D53" s="16"/>
      <c r="E53" s="16"/>
      <c r="F53" s="16"/>
      <c r="G53" s="16"/>
      <c r="H53" s="16"/>
      <c r="I53" s="16"/>
      <c r="J53" s="16"/>
    </row>
    <row r="54" spans="1:10">
      <c r="A54" s="84"/>
      <c r="D54" s="16"/>
      <c r="E54" s="16"/>
      <c r="F54" s="16"/>
      <c r="G54" s="16"/>
      <c r="H54" s="16"/>
      <c r="I54" s="16"/>
      <c r="J54" s="16"/>
    </row>
    <row r="55" spans="1:10">
      <c r="A55" s="64"/>
      <c r="D55" s="16"/>
      <c r="E55" s="16"/>
      <c r="F55" s="16"/>
      <c r="G55" s="16"/>
      <c r="H55" s="16"/>
      <c r="I55" s="16"/>
      <c r="J55" s="16"/>
    </row>
    <row r="56" spans="1:10">
      <c r="D56" s="16"/>
      <c r="E56" s="16"/>
      <c r="F56" s="16"/>
      <c r="G56" s="16"/>
      <c r="H56" s="16"/>
      <c r="I56" s="16"/>
      <c r="J56" s="16"/>
    </row>
  </sheetData>
  <sheetProtection formatCells="0"/>
  <customSheetViews>
    <customSheetView guid="{7FD99AA4-5903-494A-9F09-AEC84FBFFB84}" fitToPage="1" hiddenRows="1">
      <selection activeCell="O67" sqref="O66:O67"/>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44A2B057-7D30-4594-817B-0DBCD9A92E4A}" fitToPage="1" hiddenRows="1">
      <selection activeCell="O67" sqref="O66:O67"/>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9" orientation="portrait" r:id="rId3"/>
  <headerFooter>
    <oddFooter>&amp;C&amp;A</oddFooter>
  </headerFooter>
  <drawing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P97"/>
  <sheetViews>
    <sheetView topLeftCell="A16" workbookViewId="0">
      <selection activeCell="C49" sqref="C49"/>
    </sheetView>
  </sheetViews>
  <sheetFormatPr defaultRowHeight="15"/>
  <cols>
    <col min="1" max="1" width="33.109375" customWidth="1"/>
  </cols>
  <sheetData>
    <row r="1" spans="1:10" ht="15.75">
      <c r="A1" s="10" t="str">
        <f>+'1'!A1</f>
        <v>SWANSEA BAY UNIVERSITY HEALTH BOARD ANNUAL ACCOUNTS 2023-24</v>
      </c>
      <c r="B1" s="34"/>
      <c r="C1" s="34"/>
      <c r="D1" s="34"/>
      <c r="E1" s="34"/>
      <c r="F1" s="34"/>
      <c r="G1" s="34"/>
      <c r="H1" s="34"/>
      <c r="I1" s="204"/>
      <c r="J1" s="204"/>
    </row>
    <row r="2" spans="1:10" ht="15.75">
      <c r="A2" s="75"/>
      <c r="B2" s="17"/>
      <c r="C2" s="17"/>
      <c r="D2" s="17"/>
      <c r="E2" s="17"/>
      <c r="F2" s="17"/>
      <c r="G2" s="17"/>
      <c r="H2" s="17"/>
    </row>
    <row r="3" spans="1:10" ht="15.75">
      <c r="A3" s="225" t="s">
        <v>602</v>
      </c>
      <c r="B3" s="84"/>
      <c r="C3" s="84"/>
      <c r="D3" s="84"/>
      <c r="E3" s="84"/>
      <c r="F3" s="84"/>
      <c r="G3" s="84"/>
      <c r="H3" s="84"/>
    </row>
    <row r="4" spans="1:10" ht="15.75">
      <c r="A4" s="225"/>
      <c r="B4" s="84"/>
      <c r="C4" s="84"/>
      <c r="D4" s="84"/>
      <c r="E4" s="84"/>
      <c r="F4" s="84"/>
      <c r="G4" s="84"/>
      <c r="H4" s="84"/>
    </row>
    <row r="5" spans="1:10">
      <c r="A5" s="1275" t="s">
        <v>1757</v>
      </c>
      <c r="B5" s="1275"/>
      <c r="C5" s="1275"/>
      <c r="D5" s="1275"/>
      <c r="E5" s="1275"/>
      <c r="F5" s="388"/>
      <c r="G5" s="388"/>
      <c r="H5" s="84"/>
    </row>
    <row r="6" spans="1:10">
      <c r="A6" s="1275"/>
      <c r="B6" s="1275"/>
      <c r="C6" s="1275"/>
      <c r="D6" s="1275"/>
      <c r="E6" s="1275"/>
    </row>
    <row r="7" spans="1:10">
      <c r="A7" s="1275"/>
      <c r="B7" s="1275"/>
      <c r="C7" s="1275"/>
      <c r="D7" s="1275"/>
      <c r="E7" s="1275"/>
    </row>
    <row r="8" spans="1:10">
      <c r="A8" s="1275"/>
      <c r="B8" s="1275"/>
      <c r="C8" s="1275"/>
      <c r="D8" s="1275"/>
      <c r="E8" s="1275"/>
    </row>
    <row r="9" spans="1:10">
      <c r="A9" s="1275"/>
      <c r="B9" s="1275"/>
      <c r="C9" s="1275"/>
      <c r="D9" s="1275"/>
      <c r="E9" s="1275"/>
    </row>
    <row r="10" spans="1:10">
      <c r="A10" s="145"/>
      <c r="C10" s="223"/>
      <c r="E10" s="223"/>
    </row>
    <row r="11" spans="1:10">
      <c r="A11" s="1276" t="s">
        <v>1758</v>
      </c>
      <c r="B11" s="1277"/>
      <c r="C11" s="1277"/>
      <c r="D11" s="1277"/>
      <c r="E11" s="1277"/>
      <c r="F11" s="1277"/>
      <c r="G11" s="1277"/>
    </row>
    <row r="12" spans="1:10">
      <c r="A12" s="712"/>
      <c r="C12" s="223"/>
      <c r="E12" s="223"/>
    </row>
    <row r="13" spans="1:10">
      <c r="A13" s="1163" t="s">
        <v>1759</v>
      </c>
      <c r="B13" s="206"/>
      <c r="C13" s="206"/>
      <c r="D13" s="206"/>
      <c r="E13" s="206"/>
      <c r="F13" s="206"/>
      <c r="G13" s="206"/>
    </row>
    <row r="14" spans="1:10">
      <c r="A14" s="209" t="s">
        <v>1760</v>
      </c>
      <c r="B14" s="206"/>
      <c r="C14" s="206"/>
      <c r="D14" s="206"/>
      <c r="E14" s="206"/>
      <c r="F14" s="206"/>
      <c r="G14" s="206"/>
    </row>
    <row r="15" spans="1:10">
      <c r="A15" s="209" t="s">
        <v>1761</v>
      </c>
      <c r="B15" s="206"/>
      <c r="C15" s="206"/>
      <c r="D15" s="206"/>
      <c r="E15" s="206"/>
      <c r="F15" s="206"/>
      <c r="G15" s="206"/>
    </row>
    <row r="16" spans="1:10">
      <c r="A16" s="209" t="s">
        <v>1762</v>
      </c>
      <c r="B16" s="206"/>
      <c r="C16" s="206"/>
      <c r="D16" s="206"/>
      <c r="E16" s="206"/>
      <c r="F16" s="206"/>
      <c r="G16" s="206"/>
    </row>
    <row r="17" spans="1:7">
      <c r="C17" s="223"/>
      <c r="E17" s="223"/>
    </row>
    <row r="18" spans="1:7">
      <c r="A18" s="1163" t="s">
        <v>1763</v>
      </c>
      <c r="B18" s="206"/>
      <c r="C18" s="206"/>
      <c r="D18" s="206"/>
      <c r="E18" s="206"/>
      <c r="F18" s="206"/>
      <c r="G18" s="206"/>
    </row>
    <row r="19" spans="1:7">
      <c r="C19" s="223"/>
      <c r="E19" s="223"/>
    </row>
    <row r="20" spans="1:7">
      <c r="A20" s="1271" t="s">
        <v>1764</v>
      </c>
      <c r="B20" s="1278"/>
      <c r="C20" s="1278"/>
      <c r="D20" s="1278"/>
      <c r="E20" s="1278"/>
      <c r="F20" s="1278"/>
      <c r="G20" s="1278"/>
    </row>
    <row r="21" spans="1:7">
      <c r="C21" s="223"/>
      <c r="E21" s="223"/>
    </row>
    <row r="22" spans="1:7">
      <c r="A22" s="1279" t="s">
        <v>1765</v>
      </c>
      <c r="B22" s="1280"/>
      <c r="C22" s="1280"/>
      <c r="D22" s="1280"/>
      <c r="E22" s="1280"/>
      <c r="F22" s="1280"/>
      <c r="G22" s="1280"/>
    </row>
    <row r="23" spans="1:7">
      <c r="C23" s="223"/>
      <c r="E23" s="223"/>
    </row>
    <row r="24" spans="1:7">
      <c r="A24" s="1271" t="s">
        <v>1766</v>
      </c>
      <c r="B24" s="1272"/>
      <c r="C24" s="1272"/>
      <c r="D24" s="1272"/>
      <c r="E24" s="1272"/>
      <c r="F24" s="1272"/>
      <c r="G24" s="1272"/>
    </row>
    <row r="25" spans="1:7">
      <c r="C25" s="223"/>
      <c r="E25" s="223"/>
    </row>
    <row r="26" spans="1:7">
      <c r="A26" s="1271" t="s">
        <v>1767</v>
      </c>
      <c r="B26" s="1272"/>
      <c r="C26" s="1272"/>
      <c r="D26" s="1272"/>
      <c r="E26" s="1272"/>
      <c r="F26" s="1272"/>
      <c r="G26" s="1272"/>
    </row>
    <row r="27" spans="1:7">
      <c r="C27" s="223"/>
      <c r="E27" s="223"/>
    </row>
    <row r="28" spans="1:7">
      <c r="A28" s="1271" t="s">
        <v>1768</v>
      </c>
      <c r="B28" s="1272"/>
      <c r="C28" s="1272"/>
      <c r="D28" s="1272"/>
      <c r="E28" s="1272"/>
      <c r="F28" s="1272"/>
      <c r="G28" s="1272"/>
    </row>
    <row r="29" spans="1:7">
      <c r="A29" s="103"/>
      <c r="B29" s="995"/>
      <c r="C29" s="996"/>
      <c r="D29" s="996"/>
      <c r="E29" s="996"/>
      <c r="F29" s="995"/>
      <c r="G29" s="995"/>
    </row>
    <row r="30" spans="1:7">
      <c r="A30" s="1271" t="s">
        <v>1769</v>
      </c>
      <c r="B30" s="1272"/>
      <c r="C30" s="1272"/>
      <c r="D30" s="1272"/>
      <c r="E30" s="1272"/>
      <c r="F30" s="1272"/>
      <c r="G30" s="1272"/>
    </row>
    <row r="31" spans="1:7">
      <c r="A31" s="145"/>
      <c r="B31" s="995"/>
      <c r="C31" s="997"/>
      <c r="D31" s="997"/>
      <c r="E31" s="997"/>
      <c r="F31" s="995"/>
      <c r="G31" s="995"/>
    </row>
    <row r="32" spans="1:7">
      <c r="A32" s="1273" t="s">
        <v>1770</v>
      </c>
      <c r="B32" s="1274"/>
      <c r="C32" s="1274"/>
      <c r="D32" s="1274"/>
      <c r="E32" s="1274"/>
      <c r="F32" s="1274"/>
      <c r="G32" s="1274"/>
    </row>
    <row r="33" spans="1:8">
      <c r="A33" s="145"/>
      <c r="B33" s="995"/>
      <c r="C33" s="997"/>
      <c r="D33" s="997"/>
      <c r="E33" s="997"/>
      <c r="F33" s="995"/>
      <c r="G33" s="995"/>
    </row>
    <row r="34" spans="1:8">
      <c r="A34" s="1163" t="s">
        <v>1771</v>
      </c>
      <c r="B34" s="1164"/>
      <c r="C34" s="1165"/>
      <c r="D34" s="1164"/>
      <c r="E34" s="1165"/>
      <c r="F34" s="1164"/>
      <c r="G34" s="1164"/>
    </row>
    <row r="35" spans="1:8">
      <c r="A35" s="224" t="s">
        <v>1772</v>
      </c>
      <c r="B35" s="1164"/>
      <c r="C35" s="996" t="s">
        <v>1773</v>
      </c>
      <c r="D35" s="996" t="s">
        <v>1774</v>
      </c>
      <c r="E35" s="996" t="s">
        <v>1775</v>
      </c>
      <c r="F35" s="1164"/>
      <c r="G35" s="1164"/>
    </row>
    <row r="36" spans="1:8">
      <c r="A36" s="224"/>
      <c r="B36" s="1164"/>
      <c r="C36" s="996" t="s">
        <v>370</v>
      </c>
      <c r="D36" s="996" t="s">
        <v>370</v>
      </c>
      <c r="E36" s="996" t="s">
        <v>370</v>
      </c>
      <c r="F36" s="1164"/>
      <c r="G36" s="1164"/>
    </row>
    <row r="37" spans="1:8">
      <c r="A37" s="209" t="s">
        <v>1776</v>
      </c>
      <c r="B37" s="1164"/>
      <c r="C37" s="997">
        <v>647500</v>
      </c>
      <c r="D37" s="997">
        <v>634110</v>
      </c>
      <c r="E37" s="997">
        <v>634800</v>
      </c>
      <c r="F37" s="1164"/>
      <c r="G37" s="1164"/>
    </row>
    <row r="38" spans="1:8">
      <c r="A38" s="209" t="s">
        <v>1761</v>
      </c>
      <c r="B38" s="1164"/>
      <c r="C38" s="997">
        <v>364250</v>
      </c>
      <c r="D38" s="997">
        <v>356730</v>
      </c>
      <c r="E38" s="997">
        <v>357190</v>
      </c>
      <c r="F38" s="1164"/>
      <c r="G38" s="1164"/>
    </row>
    <row r="39" spans="1:8">
      <c r="A39" s="209" t="s">
        <v>1762</v>
      </c>
      <c r="B39" s="1164"/>
      <c r="C39" s="997">
        <v>1488250</v>
      </c>
      <c r="D39" s="997">
        <v>1309160</v>
      </c>
      <c r="E39" s="997">
        <v>1308010</v>
      </c>
      <c r="F39" s="1164"/>
      <c r="G39" s="1164"/>
    </row>
    <row r="40" spans="1:8">
      <c r="A40" s="209" t="s">
        <v>115</v>
      </c>
      <c r="B40" s="1164"/>
      <c r="C40" s="997">
        <f>700000+249436+76170</f>
        <v>1025606</v>
      </c>
      <c r="D40" s="997">
        <v>632080</v>
      </c>
      <c r="E40" s="997">
        <v>356365</v>
      </c>
      <c r="F40" s="1164"/>
      <c r="G40" s="1164"/>
    </row>
    <row r="41" spans="1:8">
      <c r="A41" s="224" t="s">
        <v>1777</v>
      </c>
      <c r="B41" s="1164"/>
      <c r="C41" s="1166">
        <f>SUM(C37:C40)</f>
        <v>3525606</v>
      </c>
      <c r="D41" s="1166">
        <f>SUM(D37:D40)</f>
        <v>2932080</v>
      </c>
      <c r="E41" s="1166">
        <f>SUM(E37:E40)</f>
        <v>2656365</v>
      </c>
      <c r="F41" s="1164"/>
      <c r="G41" s="1164"/>
    </row>
    <row r="42" spans="1:8">
      <c r="A42" s="224"/>
      <c r="B42" s="1164"/>
      <c r="C42" s="997"/>
      <c r="D42" s="997"/>
      <c r="E42" s="997"/>
      <c r="F42" s="1164"/>
      <c r="G42" s="1164"/>
    </row>
    <row r="43" spans="1:8">
      <c r="A43" s="224" t="s">
        <v>751</v>
      </c>
      <c r="B43" s="1164"/>
      <c r="C43" s="997">
        <v>3881655</v>
      </c>
      <c r="D43" s="997">
        <v>3419496</v>
      </c>
      <c r="E43" s="997">
        <v>3101992</v>
      </c>
      <c r="F43" s="1164"/>
      <c r="G43" s="1164"/>
      <c r="H43" s="84"/>
    </row>
    <row r="44" spans="1:8">
      <c r="A44" s="224"/>
      <c r="B44" s="1164"/>
      <c r="C44" s="1167"/>
      <c r="D44" s="1167"/>
      <c r="E44" s="1167"/>
      <c r="F44" s="1164"/>
      <c r="G44" s="1164"/>
      <c r="H44" s="84"/>
    </row>
    <row r="45" spans="1:8">
      <c r="A45" s="224" t="s">
        <v>1778</v>
      </c>
      <c r="B45" s="1164"/>
      <c r="C45" s="1166">
        <f>C43-C41</f>
        <v>356049</v>
      </c>
      <c r="D45" s="1166">
        <f>D43-D41</f>
        <v>487416</v>
      </c>
      <c r="E45" s="1166">
        <f>E43-E41</f>
        <v>445627</v>
      </c>
      <c r="F45" s="1164"/>
      <c r="G45" s="1164"/>
      <c r="H45" s="84"/>
    </row>
    <row r="46" spans="1:8" ht="15.75">
      <c r="A46" s="225"/>
      <c r="B46" s="84"/>
      <c r="C46" s="84"/>
      <c r="D46" s="84"/>
      <c r="E46" s="84"/>
      <c r="F46" s="84"/>
      <c r="G46" s="84"/>
      <c r="H46" s="84"/>
    </row>
    <row r="47" spans="1:8">
      <c r="A47" s="1168" t="s">
        <v>1779</v>
      </c>
      <c r="B47" s="206"/>
      <c r="C47" s="206"/>
      <c r="D47" s="206"/>
      <c r="E47" s="206"/>
      <c r="F47" s="206"/>
      <c r="G47" s="206"/>
      <c r="H47" s="84"/>
    </row>
    <row r="48" spans="1:8" ht="15.75">
      <c r="A48" s="225"/>
      <c r="B48" s="84"/>
      <c r="C48" s="84"/>
      <c r="D48" s="84"/>
      <c r="E48" s="84"/>
      <c r="F48" s="84"/>
      <c r="G48" s="84"/>
      <c r="H48" s="84"/>
    </row>
    <row r="49" spans="1:16" ht="15.75">
      <c r="A49" s="225"/>
      <c r="B49" s="84"/>
      <c r="C49" s="84"/>
      <c r="D49" s="84"/>
      <c r="E49" s="84"/>
      <c r="F49" s="84"/>
      <c r="G49" s="84"/>
      <c r="H49" s="84"/>
    </row>
    <row r="50" spans="1:16" ht="15.75">
      <c r="A50" s="225"/>
      <c r="B50" s="84"/>
      <c r="C50" s="84"/>
      <c r="D50" s="84"/>
      <c r="E50" s="84"/>
      <c r="F50" s="84"/>
      <c r="G50" s="84"/>
      <c r="H50" s="84"/>
    </row>
    <row r="51" spans="1:16">
      <c r="A51" s="226"/>
      <c r="B51" s="84"/>
      <c r="C51" s="84"/>
      <c r="D51" s="84"/>
      <c r="E51" s="84"/>
      <c r="F51" s="84"/>
      <c r="G51" s="84"/>
      <c r="H51" s="84"/>
    </row>
    <row r="52" spans="1:16">
      <c r="A52" s="226"/>
      <c r="B52" s="84"/>
      <c r="C52" s="84"/>
      <c r="D52" s="84"/>
      <c r="E52" s="84"/>
      <c r="F52" s="84"/>
      <c r="G52" s="84"/>
      <c r="H52" s="84"/>
    </row>
    <row r="53" spans="1:16">
      <c r="A53" s="226"/>
      <c r="B53" s="84"/>
      <c r="C53" s="84"/>
      <c r="D53" s="84"/>
      <c r="E53" s="84"/>
      <c r="F53" s="84"/>
      <c r="G53" s="84"/>
      <c r="H53" s="84"/>
    </row>
    <row r="54" spans="1:16">
      <c r="A54" s="84"/>
      <c r="B54" s="84"/>
      <c r="C54" s="84"/>
      <c r="D54" s="84"/>
      <c r="E54" s="84"/>
      <c r="F54" s="84"/>
      <c r="G54" s="84"/>
      <c r="H54" s="84"/>
    </row>
    <row r="55" spans="1:16">
      <c r="A55" s="84"/>
      <c r="B55" s="84"/>
      <c r="C55" s="84"/>
      <c r="D55" s="84"/>
      <c r="E55" s="84"/>
      <c r="F55" s="84"/>
      <c r="G55" s="84"/>
      <c r="H55" s="84"/>
    </row>
    <row r="56" spans="1:16">
      <c r="A56" s="84"/>
      <c r="B56" s="84"/>
      <c r="C56" s="84"/>
      <c r="D56" s="84"/>
      <c r="E56" s="84"/>
      <c r="F56" s="84"/>
      <c r="G56" s="84"/>
      <c r="H56" s="84"/>
    </row>
    <row r="57" spans="1:16">
      <c r="A57" s="84"/>
      <c r="B57" s="84"/>
      <c r="C57" s="84"/>
      <c r="D57" s="84"/>
      <c r="E57" s="84"/>
      <c r="F57" s="84"/>
      <c r="G57" s="84"/>
      <c r="H57" s="84"/>
    </row>
    <row r="58" spans="1:16">
      <c r="A58" s="228"/>
      <c r="B58" s="228"/>
      <c r="C58" s="228"/>
      <c r="D58" s="228"/>
      <c r="E58" s="228"/>
      <c r="F58" s="228"/>
      <c r="G58" s="228"/>
      <c r="H58" s="228"/>
      <c r="I58" s="231"/>
      <c r="J58" s="231"/>
      <c r="K58" s="381"/>
      <c r="L58" s="381"/>
      <c r="M58" s="381"/>
      <c r="N58" s="381"/>
      <c r="O58" s="381"/>
      <c r="P58" s="381"/>
    </row>
    <row r="59" spans="1:16">
      <c r="A59" s="228"/>
      <c r="B59" s="228"/>
      <c r="C59" s="228"/>
      <c r="D59" s="228"/>
      <c r="E59" s="228"/>
      <c r="F59" s="228"/>
      <c r="G59" s="228"/>
      <c r="H59" s="228"/>
      <c r="I59" s="231"/>
      <c r="J59" s="231"/>
      <c r="K59" s="381"/>
      <c r="L59" s="381"/>
      <c r="M59" s="381"/>
      <c r="N59" s="381"/>
      <c r="O59" s="381"/>
      <c r="P59" s="381"/>
    </row>
    <row r="60" spans="1:16">
      <c r="A60" s="228"/>
      <c r="B60" s="228"/>
      <c r="C60" s="228"/>
      <c r="D60" s="228"/>
      <c r="E60" s="228"/>
      <c r="F60" s="228"/>
      <c r="G60" s="228"/>
      <c r="H60" s="228"/>
      <c r="I60" s="231"/>
      <c r="J60" s="231"/>
      <c r="K60" s="381"/>
      <c r="L60" s="381"/>
      <c r="M60" s="381"/>
      <c r="N60" s="381"/>
      <c r="O60" s="381"/>
      <c r="P60" s="381"/>
    </row>
    <row r="61" spans="1:16">
      <c r="A61" s="228"/>
      <c r="B61" s="228"/>
      <c r="C61" s="228"/>
      <c r="D61" s="228"/>
      <c r="E61" s="228"/>
      <c r="F61" s="228"/>
      <c r="G61" s="228"/>
      <c r="H61" s="228"/>
      <c r="I61" s="231"/>
      <c r="J61" s="231"/>
      <c r="K61" s="381"/>
      <c r="L61" s="381"/>
      <c r="M61" s="381"/>
      <c r="N61" s="381"/>
      <c r="O61" s="381"/>
      <c r="P61" s="381"/>
    </row>
    <row r="62" spans="1:16">
      <c r="A62" s="228"/>
      <c r="B62" s="228"/>
      <c r="C62" s="228"/>
      <c r="D62" s="228"/>
      <c r="E62" s="228"/>
      <c r="F62" s="228"/>
      <c r="G62" s="228"/>
      <c r="H62" s="228"/>
      <c r="I62" s="231"/>
      <c r="J62" s="231"/>
      <c r="K62" s="381"/>
      <c r="L62" s="381"/>
      <c r="M62" s="381"/>
      <c r="N62" s="381"/>
      <c r="O62" s="381"/>
      <c r="P62" s="381"/>
    </row>
    <row r="63" spans="1:16">
      <c r="A63" s="228"/>
      <c r="B63" s="228"/>
      <c r="C63" s="228"/>
      <c r="D63" s="228"/>
      <c r="E63" s="228"/>
      <c r="F63" s="228"/>
      <c r="G63" s="228"/>
      <c r="H63" s="228"/>
      <c r="I63" s="231"/>
      <c r="J63" s="231"/>
      <c r="K63" s="381"/>
      <c r="L63" s="381"/>
      <c r="M63" s="381"/>
      <c r="N63" s="381"/>
      <c r="O63" s="381"/>
      <c r="P63" s="381"/>
    </row>
    <row r="64" spans="1:16">
      <c r="A64" s="228"/>
      <c r="B64" s="228"/>
      <c r="C64" s="228"/>
      <c r="D64" s="228"/>
      <c r="E64" s="228"/>
      <c r="F64" s="228"/>
      <c r="G64" s="228"/>
      <c r="H64" s="228"/>
      <c r="I64" s="231"/>
      <c r="J64" s="231"/>
      <c r="K64" s="381"/>
      <c r="L64" s="381"/>
      <c r="M64" s="381"/>
      <c r="N64" s="381"/>
      <c r="O64" s="381"/>
      <c r="P64" s="381"/>
    </row>
    <row r="65" spans="1:16">
      <c r="A65" s="228"/>
      <c r="B65" s="228"/>
      <c r="C65" s="228"/>
      <c r="D65" s="228"/>
      <c r="E65" s="228"/>
      <c r="F65" s="228"/>
      <c r="G65" s="228"/>
      <c r="H65" s="228"/>
      <c r="I65" s="231"/>
      <c r="J65" s="231"/>
      <c r="K65" s="381"/>
      <c r="L65" s="381"/>
      <c r="M65" s="381"/>
      <c r="N65" s="381"/>
      <c r="O65" s="381"/>
      <c r="P65" s="381"/>
    </row>
    <row r="66" spans="1:16">
      <c r="A66" s="228"/>
      <c r="B66" s="228"/>
      <c r="C66" s="228"/>
      <c r="D66" s="228"/>
      <c r="E66" s="228"/>
      <c r="F66" s="228"/>
      <c r="G66" s="228"/>
      <c r="H66" s="228"/>
      <c r="I66" s="231"/>
      <c r="J66" s="231"/>
      <c r="K66" s="381"/>
      <c r="L66" s="381"/>
      <c r="M66" s="381"/>
      <c r="N66" s="381"/>
      <c r="O66" s="381"/>
      <c r="P66" s="381"/>
    </row>
    <row r="67" spans="1:16">
      <c r="A67" s="228"/>
      <c r="B67" s="228"/>
      <c r="C67" s="228"/>
      <c r="D67" s="228"/>
      <c r="E67" s="228"/>
      <c r="F67" s="228"/>
      <c r="G67" s="228"/>
      <c r="H67" s="228"/>
      <c r="I67" s="231"/>
      <c r="J67" s="231"/>
      <c r="K67" s="381"/>
      <c r="L67" s="381"/>
      <c r="M67" s="381"/>
      <c r="N67" s="381"/>
      <c r="O67" s="381"/>
      <c r="P67" s="381"/>
    </row>
    <row r="68" spans="1:16">
      <c r="A68" s="228"/>
      <c r="B68" s="228"/>
      <c r="C68" s="228"/>
      <c r="D68" s="228"/>
      <c r="E68" s="228"/>
      <c r="F68" s="228"/>
      <c r="G68" s="228"/>
      <c r="H68" s="228"/>
      <c r="I68" s="231"/>
      <c r="J68" s="231"/>
      <c r="K68" s="381"/>
      <c r="L68" s="381"/>
      <c r="M68" s="381"/>
      <c r="N68" s="381"/>
      <c r="O68" s="381"/>
      <c r="P68" s="381"/>
    </row>
    <row r="69" spans="1:16">
      <c r="A69" s="228"/>
      <c r="B69" s="228"/>
      <c r="C69" s="228"/>
      <c r="D69" s="228"/>
      <c r="E69" s="228"/>
      <c r="F69" s="228"/>
      <c r="G69" s="228"/>
      <c r="H69" s="228"/>
      <c r="I69" s="231"/>
      <c r="J69" s="231"/>
      <c r="K69" s="381"/>
      <c r="L69" s="381"/>
      <c r="M69" s="381"/>
      <c r="N69" s="381"/>
      <c r="O69" s="381"/>
      <c r="P69" s="381"/>
    </row>
    <row r="70" spans="1:16">
      <c r="A70" s="228"/>
      <c r="B70" s="228"/>
      <c r="C70" s="228"/>
      <c r="D70" s="228"/>
      <c r="E70" s="228"/>
      <c r="F70" s="228"/>
      <c r="G70" s="228"/>
      <c r="H70" s="228"/>
      <c r="I70" s="231"/>
      <c r="J70" s="231"/>
      <c r="K70" s="381"/>
      <c r="L70" s="381"/>
      <c r="M70" s="381"/>
      <c r="N70" s="381"/>
      <c r="O70" s="381"/>
      <c r="P70" s="381"/>
    </row>
    <row r="71" spans="1:16">
      <c r="A71" s="228"/>
      <c r="B71" s="228"/>
      <c r="C71" s="228"/>
      <c r="D71" s="228"/>
      <c r="E71" s="228"/>
      <c r="F71" s="228"/>
      <c r="G71" s="228"/>
      <c r="H71" s="228"/>
      <c r="I71" s="231"/>
      <c r="J71" s="231"/>
      <c r="K71" s="381"/>
      <c r="L71" s="381"/>
      <c r="M71" s="381"/>
      <c r="N71" s="381"/>
      <c r="O71" s="381"/>
      <c r="P71" s="381"/>
    </row>
    <row r="72" spans="1:16">
      <c r="A72" s="228"/>
      <c r="B72" s="228"/>
      <c r="C72" s="228"/>
      <c r="D72" s="228"/>
      <c r="E72" s="228"/>
      <c r="F72" s="228"/>
      <c r="G72" s="228"/>
      <c r="H72" s="228"/>
      <c r="I72" s="231"/>
      <c r="J72" s="231"/>
      <c r="K72" s="381"/>
      <c r="L72" s="381"/>
      <c r="M72" s="381"/>
      <c r="N72" s="381"/>
      <c r="O72" s="381"/>
      <c r="P72" s="381"/>
    </row>
    <row r="73" spans="1:16">
      <c r="A73" s="228"/>
      <c r="B73" s="228"/>
      <c r="C73" s="228"/>
      <c r="D73" s="228"/>
      <c r="E73" s="228"/>
      <c r="F73" s="228"/>
      <c r="G73" s="228"/>
      <c r="H73" s="228"/>
      <c r="I73" s="231"/>
      <c r="J73" s="231"/>
      <c r="K73" s="381"/>
      <c r="L73" s="381"/>
      <c r="M73" s="381"/>
      <c r="N73" s="381"/>
      <c r="O73" s="381"/>
      <c r="P73" s="381"/>
    </row>
    <row r="74" spans="1:16">
      <c r="A74" s="228"/>
      <c r="B74" s="228"/>
      <c r="C74" s="228"/>
      <c r="D74" s="228"/>
      <c r="E74" s="228"/>
      <c r="F74" s="228"/>
      <c r="G74" s="228"/>
      <c r="H74" s="228"/>
      <c r="I74" s="231"/>
      <c r="J74" s="231"/>
      <c r="K74" s="381"/>
      <c r="L74" s="381"/>
      <c r="M74" s="381"/>
      <c r="N74" s="381"/>
      <c r="O74" s="381"/>
      <c r="P74" s="381"/>
    </row>
    <row r="75" spans="1:16">
      <c r="A75" s="228"/>
      <c r="B75" s="228"/>
      <c r="C75" s="228"/>
      <c r="D75" s="228"/>
      <c r="E75" s="228"/>
      <c r="F75" s="228"/>
      <c r="G75" s="228"/>
      <c r="H75" s="228"/>
      <c r="I75" s="231"/>
      <c r="J75" s="231"/>
      <c r="K75" s="381"/>
      <c r="L75" s="381"/>
      <c r="M75" s="381"/>
      <c r="N75" s="381"/>
      <c r="O75" s="381"/>
      <c r="P75" s="381"/>
    </row>
    <row r="76" spans="1:16">
      <c r="A76" s="228"/>
      <c r="B76" s="228"/>
      <c r="C76" s="228"/>
      <c r="D76" s="228"/>
      <c r="E76" s="228"/>
      <c r="F76" s="228"/>
      <c r="G76" s="228"/>
      <c r="H76" s="228"/>
      <c r="I76" s="231"/>
      <c r="J76" s="231"/>
      <c r="K76" s="381"/>
      <c r="L76" s="381"/>
      <c r="M76" s="381"/>
      <c r="N76" s="381"/>
      <c r="O76" s="381"/>
      <c r="P76" s="381"/>
    </row>
    <row r="77" spans="1:16">
      <c r="A77" s="228"/>
      <c r="B77" s="228"/>
      <c r="C77" s="228"/>
      <c r="D77" s="228"/>
      <c r="E77" s="228"/>
      <c r="F77" s="228"/>
      <c r="G77" s="228"/>
      <c r="H77" s="228"/>
      <c r="I77" s="231"/>
      <c r="J77" s="231"/>
      <c r="K77" s="381"/>
      <c r="L77" s="381"/>
      <c r="M77" s="381"/>
      <c r="N77" s="381"/>
      <c r="O77" s="381"/>
      <c r="P77" s="381"/>
    </row>
    <row r="78" spans="1:16">
      <c r="A78" s="228"/>
      <c r="B78" s="228"/>
      <c r="C78" s="228"/>
      <c r="D78" s="228"/>
      <c r="E78" s="228"/>
      <c r="F78" s="228"/>
      <c r="G78" s="228"/>
      <c r="H78" s="228"/>
      <c r="I78" s="231"/>
      <c r="J78" s="231"/>
      <c r="K78" s="381"/>
      <c r="L78" s="381"/>
      <c r="M78" s="381"/>
      <c r="N78" s="381"/>
      <c r="O78" s="381"/>
      <c r="P78" s="381"/>
    </row>
    <row r="79" spans="1:16">
      <c r="A79" s="228"/>
      <c r="B79" s="228"/>
      <c r="C79" s="228"/>
      <c r="D79" s="228"/>
      <c r="E79" s="228"/>
      <c r="F79" s="228"/>
      <c r="G79" s="228"/>
      <c r="H79" s="228"/>
      <c r="I79" s="231"/>
      <c r="J79" s="231"/>
      <c r="K79" s="381"/>
      <c r="L79" s="381"/>
      <c r="M79" s="381"/>
      <c r="N79" s="381"/>
      <c r="O79" s="381"/>
      <c r="P79" s="381"/>
    </row>
    <row r="80" spans="1:16">
      <c r="A80" s="228"/>
      <c r="B80" s="228"/>
      <c r="C80" s="228"/>
      <c r="D80" s="228"/>
      <c r="E80" s="228"/>
      <c r="F80" s="228"/>
      <c r="G80" s="228"/>
      <c r="H80" s="228"/>
      <c r="I80" s="231"/>
      <c r="J80" s="231"/>
      <c r="K80" s="381"/>
      <c r="L80" s="381"/>
      <c r="M80" s="381"/>
      <c r="N80" s="381"/>
      <c r="O80" s="381"/>
      <c r="P80" s="381"/>
    </row>
    <row r="81" spans="1:16">
      <c r="A81" s="228"/>
      <c r="B81" s="228"/>
      <c r="C81" s="228"/>
      <c r="D81" s="228"/>
      <c r="E81" s="228"/>
      <c r="F81" s="228"/>
      <c r="G81" s="228"/>
      <c r="H81" s="228"/>
      <c r="I81" s="231"/>
      <c r="J81" s="231"/>
      <c r="K81" s="381"/>
      <c r="L81" s="381"/>
      <c r="M81" s="381"/>
      <c r="N81" s="381"/>
      <c r="O81" s="381"/>
      <c r="P81" s="381"/>
    </row>
    <row r="82" spans="1:16">
      <c r="A82" s="228"/>
      <c r="B82" s="228"/>
      <c r="C82" s="228"/>
      <c r="D82" s="228"/>
      <c r="E82" s="228"/>
      <c r="F82" s="228"/>
      <c r="G82" s="228"/>
      <c r="H82" s="228"/>
      <c r="I82" s="231"/>
      <c r="J82" s="231"/>
      <c r="K82" s="381"/>
      <c r="L82" s="381"/>
      <c r="M82" s="381"/>
      <c r="N82" s="381"/>
      <c r="O82" s="381"/>
      <c r="P82" s="381"/>
    </row>
    <row r="83" spans="1:16">
      <c r="A83" s="228"/>
      <c r="B83" s="228"/>
      <c r="C83" s="228"/>
      <c r="D83" s="228"/>
      <c r="E83" s="228"/>
      <c r="F83" s="228"/>
      <c r="G83" s="228"/>
      <c r="H83" s="228"/>
      <c r="I83" s="231"/>
      <c r="J83" s="231"/>
      <c r="K83" s="381"/>
      <c r="L83" s="381"/>
      <c r="M83" s="381"/>
      <c r="N83" s="381"/>
      <c r="O83" s="381"/>
      <c r="P83" s="381"/>
    </row>
    <row r="84" spans="1:16">
      <c r="A84" s="228"/>
      <c r="B84" s="228"/>
      <c r="C84" s="228"/>
      <c r="D84" s="228"/>
      <c r="E84" s="228"/>
      <c r="F84" s="228"/>
      <c r="G84" s="228"/>
      <c r="H84" s="228"/>
      <c r="I84" s="231"/>
      <c r="J84" s="231"/>
      <c r="K84" s="381"/>
      <c r="L84" s="381"/>
      <c r="M84" s="381"/>
      <c r="N84" s="381"/>
      <c r="O84" s="381"/>
      <c r="P84" s="381"/>
    </row>
    <row r="85" spans="1:16">
      <c r="A85" s="304"/>
      <c r="B85" s="304"/>
      <c r="C85" s="304"/>
      <c r="D85" s="304"/>
      <c r="E85" s="304"/>
      <c r="F85" s="699"/>
      <c r="G85" s="699"/>
      <c r="H85" s="699"/>
      <c r="I85" s="381"/>
      <c r="J85" s="381"/>
      <c r="K85" s="381"/>
      <c r="L85" s="381"/>
      <c r="M85" s="381"/>
      <c r="N85" s="381"/>
      <c r="O85" s="381"/>
      <c r="P85" s="381" t="s">
        <v>484</v>
      </c>
    </row>
    <row r="86" spans="1:16">
      <c r="A86" s="304"/>
      <c r="B86" s="304"/>
      <c r="C86" s="304"/>
      <c r="D86" s="304"/>
      <c r="E86" s="304"/>
      <c r="F86" s="699"/>
      <c r="G86" s="699"/>
      <c r="H86" s="699"/>
      <c r="I86" s="381"/>
      <c r="J86" s="381"/>
      <c r="K86" s="381"/>
      <c r="L86" s="381"/>
      <c r="M86" s="381"/>
      <c r="N86" s="381"/>
      <c r="O86" s="381"/>
      <c r="P86" s="381"/>
    </row>
    <row r="87" spans="1:16">
      <c r="A87" s="228"/>
      <c r="B87" s="231"/>
      <c r="C87" s="705"/>
      <c r="D87" s="228"/>
      <c r="E87" s="705"/>
      <c r="F87" s="699"/>
      <c r="G87" s="699"/>
      <c r="H87" s="699"/>
      <c r="I87" s="381"/>
      <c r="J87" s="381"/>
      <c r="K87" s="381"/>
      <c r="L87" s="381"/>
      <c r="M87" s="381"/>
      <c r="N87" s="381"/>
      <c r="O87" s="381"/>
      <c r="P87" s="381"/>
    </row>
    <row r="88" spans="1:16">
      <c r="A88" s="228"/>
      <c r="B88" s="228"/>
      <c r="C88" s="705"/>
      <c r="D88" s="228"/>
      <c r="E88" s="705"/>
      <c r="F88" s="699"/>
      <c r="G88" s="699"/>
      <c r="H88" s="699"/>
      <c r="I88" s="381"/>
      <c r="J88" s="381"/>
      <c r="K88" s="381"/>
      <c r="L88" s="381"/>
      <c r="M88" s="381"/>
      <c r="N88" s="381"/>
      <c r="O88" s="381"/>
      <c r="P88" s="381"/>
    </row>
    <row r="89" spans="1:16">
      <c r="A89" s="231"/>
      <c r="B89" s="231"/>
      <c r="C89" s="705"/>
      <c r="D89" s="231"/>
      <c r="E89" s="312"/>
      <c r="F89" s="381"/>
      <c r="G89" s="381"/>
      <c r="H89" s="381"/>
      <c r="I89" s="381"/>
      <c r="J89" s="381"/>
      <c r="K89" s="381"/>
      <c r="L89" s="381"/>
      <c r="M89" s="381"/>
      <c r="N89" s="381"/>
      <c r="O89" s="381"/>
      <c r="P89" s="381"/>
    </row>
    <row r="90" spans="1:16">
      <c r="A90" s="231"/>
      <c r="B90" s="231"/>
      <c r="C90" s="705"/>
      <c r="D90" s="231"/>
      <c r="E90" s="312"/>
      <c r="F90" s="381"/>
      <c r="G90" s="381"/>
      <c r="H90" s="381"/>
      <c r="I90" s="381"/>
      <c r="J90" s="381"/>
      <c r="K90" s="381"/>
      <c r="L90" s="381"/>
      <c r="M90" s="381"/>
      <c r="N90" s="381"/>
      <c r="O90" s="381"/>
      <c r="P90" s="381"/>
    </row>
    <row r="91" spans="1:16">
      <c r="A91" s="271"/>
      <c r="B91" s="271"/>
      <c r="C91" s="706"/>
      <c r="D91" s="271"/>
      <c r="E91" s="706"/>
      <c r="F91" s="381"/>
      <c r="G91" s="381"/>
      <c r="H91" s="381"/>
      <c r="I91" s="381"/>
      <c r="J91" s="381"/>
      <c r="K91" s="381"/>
      <c r="L91" s="381"/>
      <c r="M91" s="381"/>
      <c r="N91" s="381"/>
      <c r="O91" s="381"/>
      <c r="P91" s="381"/>
    </row>
    <row r="92" spans="1:16">
      <c r="A92" s="231"/>
      <c r="B92" s="231"/>
      <c r="C92" s="231"/>
      <c r="D92" s="231"/>
      <c r="E92" s="231"/>
      <c r="F92" s="381"/>
      <c r="G92" s="381"/>
      <c r="H92" s="381"/>
      <c r="I92" s="381"/>
      <c r="J92" s="381"/>
      <c r="K92" s="381"/>
      <c r="L92" s="381"/>
      <c r="M92" s="381"/>
      <c r="N92" s="381"/>
      <c r="O92" s="381"/>
      <c r="P92" s="381"/>
    </row>
    <row r="93" spans="1:16">
      <c r="A93" s="271"/>
      <c r="B93" s="271"/>
      <c r="C93" s="706"/>
      <c r="D93" s="271"/>
      <c r="E93" s="706"/>
      <c r="F93" s="381"/>
      <c r="G93" s="381"/>
      <c r="H93" s="381"/>
      <c r="I93" s="381"/>
      <c r="J93" s="381"/>
      <c r="K93" s="381"/>
      <c r="L93" s="381"/>
      <c r="M93" s="381"/>
      <c r="N93" s="381"/>
      <c r="O93" s="381"/>
      <c r="P93" s="381"/>
    </row>
    <row r="94" spans="1:16">
      <c r="A94" s="231"/>
      <c r="B94" s="231"/>
      <c r="C94" s="231"/>
      <c r="D94" s="231"/>
      <c r="E94" s="231"/>
      <c r="F94" s="381"/>
      <c r="G94" s="381"/>
      <c r="H94" s="381"/>
      <c r="I94" s="381"/>
      <c r="J94" s="381"/>
      <c r="K94" s="381"/>
      <c r="L94" s="381"/>
      <c r="M94" s="381"/>
      <c r="N94" s="381"/>
      <c r="O94" s="381"/>
      <c r="P94" s="381"/>
    </row>
    <row r="95" spans="1:16">
      <c r="A95" s="271"/>
      <c r="B95" s="271"/>
      <c r="C95" s="111"/>
      <c r="D95" s="271"/>
      <c r="E95" s="111"/>
      <c r="F95" s="381"/>
      <c r="G95" s="381"/>
      <c r="H95" s="381"/>
      <c r="I95" s="381"/>
      <c r="J95" s="381"/>
      <c r="K95" s="381"/>
      <c r="L95" s="381"/>
      <c r="M95" s="381"/>
      <c r="N95" s="381"/>
      <c r="O95" s="381"/>
      <c r="P95" s="381"/>
    </row>
    <row r="96" spans="1:16">
      <c r="A96" s="231"/>
      <c r="B96" s="231"/>
      <c r="C96" s="231"/>
      <c r="D96" s="231"/>
      <c r="E96" s="231"/>
    </row>
    <row r="97" spans="1:6">
      <c r="A97" s="228"/>
      <c r="B97" s="228"/>
      <c r="C97" s="228"/>
      <c r="D97" s="228"/>
      <c r="E97" s="228"/>
      <c r="F97" s="699"/>
    </row>
  </sheetData>
  <customSheetViews>
    <customSheetView guid="{7FD99AA4-5903-494A-9F09-AEC84FBFFB84}" fitToPage="1">
      <selection activeCell="M20" sqref="L20:M34"/>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44A2B057-7D30-4594-817B-0DBCD9A92E4A}" fitToPage="1">
      <selection activeCell="M20" sqref="L20:M34"/>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mergeCells count="9">
    <mergeCell ref="A28:G28"/>
    <mergeCell ref="A30:G30"/>
    <mergeCell ref="A32:G32"/>
    <mergeCell ref="A5:E9"/>
    <mergeCell ref="A11:G11"/>
    <mergeCell ref="A20:G20"/>
    <mergeCell ref="A22:G22"/>
    <mergeCell ref="A24:G24"/>
    <mergeCell ref="A26:G26"/>
  </mergeCells>
  <pageMargins left="0.70866141732283472" right="0.70866141732283472" top="0.74803149606299213" bottom="0.74803149606299213" header="0.31496062992125984" footer="0.31496062992125984"/>
  <pageSetup paperSize="9" scale="64" orientation="portrait" r:id="rId3"/>
  <headerFooter>
    <oddFooter>&amp;C&amp;A</oddFooter>
  </headerFooter>
  <drawing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FFC000"/>
    <pageSetUpPr fitToPage="1"/>
  </sheetPr>
  <dimension ref="A1:P38"/>
  <sheetViews>
    <sheetView workbookViewId="0"/>
  </sheetViews>
  <sheetFormatPr defaultColWidth="8.77734375" defaultRowHeight="15"/>
  <sheetData>
    <row r="1" spans="1:11" ht="15.75">
      <c r="A1" s="10" t="str">
        <f>+'1'!A1</f>
        <v>SWANSEA BAY UNIVERSITY HEALTH BOARD ANNUAL ACCOUNTS 2023-24</v>
      </c>
      <c r="B1" s="34"/>
      <c r="C1" s="34"/>
      <c r="D1" s="34"/>
      <c r="E1" s="34"/>
      <c r="F1" s="34"/>
      <c r="G1" s="34"/>
      <c r="H1" s="34"/>
      <c r="I1" s="204"/>
      <c r="J1" s="204"/>
      <c r="K1" s="204"/>
    </row>
    <row r="2" spans="1:11" ht="15.75">
      <c r="A2" s="75"/>
      <c r="B2" s="17"/>
      <c r="C2" s="17"/>
      <c r="D2" s="17"/>
      <c r="E2" s="17"/>
      <c r="F2" s="17"/>
      <c r="G2" s="17"/>
      <c r="H2" s="17"/>
    </row>
    <row r="3" spans="1:11" ht="15.75">
      <c r="A3" s="225" t="s">
        <v>879</v>
      </c>
      <c r="B3" s="84"/>
      <c r="C3" s="84"/>
      <c r="D3" s="84"/>
      <c r="E3" s="84"/>
      <c r="F3" s="84"/>
      <c r="G3" s="84"/>
      <c r="H3" s="84"/>
    </row>
    <row r="4" spans="1:11" ht="15.75">
      <c r="A4" s="225"/>
      <c r="B4" s="84"/>
      <c r="C4" s="84"/>
      <c r="D4" s="84"/>
      <c r="E4" s="84"/>
      <c r="F4" s="84"/>
      <c r="G4" s="84"/>
      <c r="H4" s="84"/>
    </row>
    <row r="5" spans="1:11">
      <c r="A5" s="226"/>
      <c r="B5" s="84"/>
      <c r="C5" s="84"/>
      <c r="D5" s="84"/>
      <c r="E5" s="84"/>
      <c r="F5" s="84"/>
      <c r="G5" s="84"/>
      <c r="H5" s="84"/>
    </row>
    <row r="6" spans="1:11">
      <c r="A6" s="226"/>
      <c r="B6" s="84"/>
      <c r="C6" s="84"/>
      <c r="D6" s="84"/>
      <c r="E6" s="84"/>
      <c r="F6" s="84"/>
      <c r="G6" s="84"/>
      <c r="H6" s="84"/>
    </row>
    <row r="7" spans="1:11">
      <c r="A7" s="84"/>
      <c r="B7" s="84"/>
      <c r="C7" s="84"/>
      <c r="D7" s="84"/>
      <c r="E7" s="84"/>
      <c r="F7" s="84"/>
      <c r="G7" s="84"/>
      <c r="H7" s="84"/>
    </row>
    <row r="8" spans="1:11">
      <c r="A8" s="84"/>
      <c r="B8" s="84"/>
      <c r="C8" s="84"/>
      <c r="D8" s="84"/>
      <c r="E8" s="84"/>
      <c r="F8" s="84"/>
      <c r="G8" s="84"/>
      <c r="H8" s="84"/>
    </row>
    <row r="9" spans="1:11">
      <c r="A9" s="84"/>
      <c r="B9" s="84"/>
      <c r="C9" s="84"/>
      <c r="D9" s="84"/>
      <c r="E9" s="84"/>
      <c r="F9" s="84"/>
      <c r="G9" s="84"/>
      <c r="H9" s="84"/>
    </row>
    <row r="10" spans="1:11">
      <c r="A10" s="84"/>
      <c r="B10" s="84"/>
      <c r="C10" s="84"/>
      <c r="D10" s="84"/>
      <c r="E10" s="84"/>
      <c r="F10" s="84"/>
      <c r="G10" s="84"/>
      <c r="H10" s="84"/>
    </row>
    <row r="11" spans="1:11">
      <c r="A11" s="84"/>
      <c r="B11" s="84"/>
      <c r="C11" s="84"/>
      <c r="D11" s="84"/>
      <c r="E11" s="84"/>
      <c r="F11" s="84"/>
      <c r="G11" s="84"/>
      <c r="H11" s="84"/>
    </row>
    <row r="12" spans="1:11">
      <c r="A12" s="84"/>
      <c r="B12" s="84"/>
      <c r="C12" s="84"/>
      <c r="D12" s="84"/>
      <c r="E12" s="84"/>
      <c r="F12" s="84"/>
      <c r="G12" s="84"/>
      <c r="H12" s="84"/>
    </row>
    <row r="13" spans="1:11">
      <c r="A13" s="84"/>
      <c r="B13" s="84"/>
      <c r="C13" s="84"/>
      <c r="D13" s="84"/>
      <c r="E13" s="84"/>
      <c r="F13" s="84"/>
      <c r="G13" s="84"/>
      <c r="H13" s="84"/>
    </row>
    <row r="14" spans="1:11">
      <c r="A14" s="84"/>
      <c r="B14" s="84"/>
      <c r="C14" s="84"/>
      <c r="D14" s="84"/>
      <c r="E14" s="84"/>
      <c r="F14" s="84"/>
      <c r="G14" s="84"/>
      <c r="H14" s="84"/>
    </row>
    <row r="15" spans="1:11">
      <c r="A15" s="84"/>
      <c r="B15" s="84"/>
      <c r="C15" s="84"/>
      <c r="D15" s="84"/>
      <c r="E15" s="84"/>
      <c r="F15" s="84"/>
      <c r="G15" s="84"/>
      <c r="H15" s="84"/>
    </row>
    <row r="16" spans="1:11">
      <c r="A16" s="84"/>
      <c r="B16" s="84"/>
      <c r="C16" s="84"/>
      <c r="D16" s="84"/>
      <c r="E16" s="84"/>
      <c r="F16" s="84"/>
      <c r="G16" s="84"/>
      <c r="H16" s="84"/>
    </row>
    <row r="17" spans="1:8">
      <c r="A17" s="84"/>
      <c r="B17" s="84"/>
      <c r="C17" s="84"/>
      <c r="D17" s="84"/>
      <c r="E17" s="84"/>
      <c r="F17" s="84"/>
      <c r="G17" s="84"/>
      <c r="H17" s="84"/>
    </row>
    <row r="18" spans="1:8">
      <c r="A18" s="84"/>
      <c r="B18" s="84"/>
      <c r="C18" s="84"/>
      <c r="D18" s="84"/>
      <c r="E18" s="84"/>
      <c r="F18" s="84"/>
      <c r="G18" s="84"/>
      <c r="H18" s="84"/>
    </row>
    <row r="19" spans="1:8">
      <c r="A19" s="84"/>
      <c r="B19" s="84"/>
      <c r="C19" s="84"/>
      <c r="D19" s="84"/>
      <c r="E19" s="84"/>
      <c r="F19" s="84"/>
      <c r="G19" s="84"/>
      <c r="H19" s="84"/>
    </row>
    <row r="20" spans="1:8">
      <c r="A20" s="84"/>
      <c r="B20" s="84"/>
      <c r="C20" s="84"/>
      <c r="D20" s="84"/>
      <c r="E20" s="84"/>
      <c r="F20" s="84"/>
      <c r="G20" s="84"/>
      <c r="H20" s="84"/>
    </row>
    <row r="21" spans="1:8">
      <c r="A21" s="84"/>
      <c r="B21" s="84"/>
      <c r="C21" s="84"/>
      <c r="D21" s="84"/>
      <c r="E21" s="84"/>
      <c r="F21" s="84"/>
      <c r="G21" s="84"/>
      <c r="H21" s="84"/>
    </row>
    <row r="22" spans="1:8">
      <c r="A22" s="84"/>
      <c r="B22" s="84"/>
      <c r="C22" s="84"/>
      <c r="D22" s="84"/>
      <c r="E22" s="84"/>
      <c r="F22" s="84"/>
      <c r="G22" s="84"/>
      <c r="H22" s="84"/>
    </row>
    <row r="23" spans="1:8">
      <c r="A23" s="84"/>
      <c r="B23" s="84"/>
      <c r="C23" s="84"/>
      <c r="D23" s="84"/>
      <c r="E23" s="84"/>
      <c r="F23" s="84"/>
      <c r="G23" s="84"/>
      <c r="H23" s="84"/>
    </row>
    <row r="24" spans="1:8">
      <c r="A24" s="84"/>
      <c r="B24" s="84"/>
      <c r="C24" s="84"/>
      <c r="D24" s="84"/>
      <c r="E24" s="84"/>
      <c r="F24" s="84"/>
      <c r="G24" s="84"/>
      <c r="H24" s="84"/>
    </row>
    <row r="25" spans="1:8">
      <c r="A25" s="84"/>
      <c r="B25" s="84"/>
      <c r="C25" s="84"/>
      <c r="D25" s="84"/>
      <c r="E25" s="84"/>
      <c r="F25" s="84"/>
      <c r="G25" s="84"/>
      <c r="H25" s="84"/>
    </row>
    <row r="26" spans="1:8">
      <c r="A26" s="84"/>
      <c r="B26" s="84"/>
      <c r="C26" s="84"/>
      <c r="D26" s="84"/>
      <c r="E26" s="84"/>
      <c r="F26" s="84"/>
      <c r="G26" s="84"/>
      <c r="H26" s="84"/>
    </row>
    <row r="27" spans="1:8">
      <c r="A27" s="84"/>
      <c r="B27" s="84"/>
      <c r="C27" s="84"/>
      <c r="D27" s="84"/>
      <c r="E27" s="84"/>
      <c r="F27" s="84"/>
      <c r="G27" s="84"/>
      <c r="H27" s="84"/>
    </row>
    <row r="28" spans="1:8">
      <c r="A28" s="84"/>
      <c r="B28" s="84"/>
      <c r="C28" s="84"/>
      <c r="D28" s="84"/>
      <c r="E28" s="84"/>
      <c r="F28" s="84"/>
      <c r="G28" s="84"/>
      <c r="H28" s="84"/>
    </row>
    <row r="29" spans="1:8">
      <c r="A29" s="84"/>
      <c r="B29" s="84"/>
      <c r="C29" s="84"/>
      <c r="D29" s="84"/>
      <c r="E29" s="84"/>
      <c r="F29" s="84"/>
      <c r="G29" s="84"/>
      <c r="H29" s="84"/>
    </row>
    <row r="30" spans="1:8">
      <c r="A30" s="84"/>
      <c r="B30" s="84"/>
      <c r="C30" s="84"/>
      <c r="D30" s="84"/>
      <c r="E30" s="84"/>
      <c r="F30" s="84"/>
      <c r="G30" s="84"/>
      <c r="H30" s="84"/>
    </row>
    <row r="31" spans="1:8">
      <c r="A31" s="84"/>
      <c r="B31" s="84"/>
      <c r="C31" s="84"/>
      <c r="D31" s="84"/>
      <c r="E31" s="84"/>
      <c r="F31" s="84"/>
      <c r="G31" s="84"/>
      <c r="H31" s="84"/>
    </row>
    <row r="32" spans="1:8">
      <c r="A32" s="84"/>
      <c r="B32" s="84"/>
      <c r="C32" s="84"/>
      <c r="D32" s="84"/>
      <c r="E32" s="84"/>
      <c r="F32" s="84"/>
      <c r="G32" s="84"/>
      <c r="H32" s="84"/>
    </row>
    <row r="33" spans="1:16">
      <c r="A33" s="84"/>
      <c r="B33" s="84"/>
      <c r="C33" s="84"/>
      <c r="D33" s="84"/>
      <c r="E33" s="84"/>
      <c r="F33" s="84"/>
      <c r="G33" s="84"/>
      <c r="H33" s="84"/>
    </row>
    <row r="34" spans="1:16">
      <c r="A34" s="84"/>
      <c r="B34" s="84"/>
      <c r="C34" s="84"/>
      <c r="D34" s="84"/>
      <c r="E34" s="84"/>
      <c r="F34" s="84"/>
      <c r="G34" s="84"/>
      <c r="H34" s="84"/>
    </row>
    <row r="35" spans="1:16">
      <c r="A35" s="84"/>
      <c r="B35" s="84"/>
      <c r="C35" s="84"/>
      <c r="D35" s="84"/>
      <c r="E35" s="84"/>
      <c r="F35" s="84"/>
      <c r="G35" s="84"/>
      <c r="H35" s="84"/>
      <c r="P35" t="s">
        <v>484</v>
      </c>
    </row>
    <row r="36" spans="1:16">
      <c r="A36" s="84"/>
      <c r="B36" s="84"/>
      <c r="C36" s="84"/>
      <c r="D36" s="84"/>
      <c r="E36" s="84"/>
      <c r="F36" s="84"/>
      <c r="G36" s="84"/>
      <c r="H36" s="84"/>
    </row>
    <row r="37" spans="1:16">
      <c r="A37" s="84"/>
      <c r="B37" s="84"/>
      <c r="C37" s="84"/>
      <c r="D37" s="84"/>
      <c r="E37" s="84"/>
      <c r="F37" s="84"/>
      <c r="G37" s="84"/>
      <c r="H37" s="84"/>
    </row>
    <row r="38" spans="1:16">
      <c r="A38" s="84"/>
      <c r="B38" s="84"/>
      <c r="C38" s="84"/>
      <c r="D38" s="84"/>
      <c r="E38" s="84"/>
      <c r="F38" s="84"/>
      <c r="G38" s="84"/>
      <c r="H38" s="84"/>
    </row>
  </sheetData>
  <pageMargins left="0.70866141732283472" right="0.70866141732283472" top="0.74803149606299213" bottom="0.74803149606299213" header="0.31496062992125984" footer="0.31496062992125984"/>
  <pageSetup paperSize="9" scale="75" orientation="portrait" r:id="rId1"/>
  <headerFooter>
    <oddFooter>&amp;C&amp;A</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H88"/>
  <sheetViews>
    <sheetView workbookViewId="0">
      <selection activeCell="F29" sqref="F29"/>
    </sheetView>
  </sheetViews>
  <sheetFormatPr defaultColWidth="8.77734375" defaultRowHeight="15"/>
  <cols>
    <col min="1" max="1" width="19.5546875" customWidth="1"/>
    <col min="2" max="2" width="9.109375" customWidth="1"/>
    <col min="3" max="3" width="8.77734375" customWidth="1"/>
    <col min="4" max="4" width="18.77734375" customWidth="1"/>
    <col min="5" max="5" width="28.77734375" customWidth="1"/>
    <col min="6" max="6" width="19.77734375" customWidth="1"/>
  </cols>
  <sheetData>
    <row r="1" spans="1:8" ht="15.75">
      <c r="A1" s="10" t="str">
        <f>'71'!A1</f>
        <v>SWANSEA BAY UNIVERSITY HEALTH BOARD ANNUAL ACCOUNTS 2023-24</v>
      </c>
      <c r="B1" s="34"/>
      <c r="C1" s="34"/>
      <c r="D1" s="34"/>
      <c r="E1" s="204"/>
      <c r="F1" s="204"/>
    </row>
    <row r="3" spans="1:8" ht="15.75">
      <c r="A3" s="93" t="s">
        <v>545</v>
      </c>
    </row>
    <row r="4" spans="1:8">
      <c r="A4" s="203"/>
    </row>
    <row r="5" spans="1:8" s="388" customFormat="1">
      <c r="A5" s="231" t="s">
        <v>1266</v>
      </c>
      <c r="B5" s="231"/>
      <c r="C5" s="231"/>
      <c r="D5" s="231"/>
      <c r="E5" s="231"/>
      <c r="F5" s="231"/>
      <c r="G5" s="231"/>
    </row>
    <row r="6" spans="1:8" s="388" customFormat="1">
      <c r="A6" s="231"/>
      <c r="B6" s="231"/>
      <c r="C6" s="231"/>
      <c r="D6" s="231"/>
      <c r="E6" s="231"/>
      <c r="F6" s="231"/>
      <c r="G6" s="231"/>
    </row>
    <row r="7" spans="1:8" s="388" customFormat="1">
      <c r="A7" s="231"/>
      <c r="B7"/>
      <c r="C7"/>
      <c r="D7"/>
      <c r="E7"/>
      <c r="F7"/>
      <c r="G7"/>
      <c r="H7"/>
    </row>
    <row r="8" spans="1:8" s="388" customFormat="1">
      <c r="A8" s="231" t="s">
        <v>1266</v>
      </c>
      <c r="B8" s="231"/>
      <c r="C8" s="231"/>
      <c r="D8" s="231"/>
      <c r="E8" s="231"/>
      <c r="F8"/>
      <c r="G8"/>
      <c r="H8"/>
    </row>
    <row r="9" spans="1:8" s="388" customFormat="1">
      <c r="A9" s="231"/>
      <c r="B9"/>
      <c r="C9"/>
      <c r="D9"/>
      <c r="E9"/>
      <c r="F9"/>
      <c r="G9"/>
      <c r="H9"/>
    </row>
    <row r="10" spans="1:8" s="388" customFormat="1">
      <c r="A10" s="231" t="s">
        <v>1780</v>
      </c>
      <c r="B10"/>
      <c r="C10"/>
      <c r="D10"/>
      <c r="E10"/>
      <c r="F10"/>
      <c r="G10"/>
      <c r="H10"/>
    </row>
    <row r="11" spans="1:8">
      <c r="A11" s="231" t="s">
        <v>1781</v>
      </c>
    </row>
    <row r="12" spans="1:8">
      <c r="A12" s="231" t="s">
        <v>1782</v>
      </c>
    </row>
    <row r="13" spans="1:8">
      <c r="A13" s="231" t="s">
        <v>1783</v>
      </c>
    </row>
    <row r="14" spans="1:8">
      <c r="A14" s="231"/>
    </row>
    <row r="15" spans="1:8">
      <c r="A15" s="231" t="s">
        <v>1784</v>
      </c>
    </row>
    <row r="16" spans="1:8">
      <c r="A16" s="231" t="s">
        <v>1785</v>
      </c>
    </row>
    <row r="17" spans="1:5">
      <c r="A17" s="231" t="s">
        <v>1786</v>
      </c>
    </row>
    <row r="18" spans="1:5">
      <c r="A18" s="231"/>
    </row>
    <row r="19" spans="1:5">
      <c r="A19" s="231" t="s">
        <v>1787</v>
      </c>
    </row>
    <row r="20" spans="1:5">
      <c r="A20" s="231"/>
    </row>
    <row r="21" spans="1:5">
      <c r="A21" s="231" t="s">
        <v>1788</v>
      </c>
    </row>
    <row r="22" spans="1:5">
      <c r="A22" s="231"/>
    </row>
    <row r="23" spans="1:5">
      <c r="A23" s="231" t="s">
        <v>1789</v>
      </c>
      <c r="B23" s="231"/>
    </row>
    <row r="24" spans="1:5">
      <c r="A24" s="231"/>
      <c r="B24" s="231"/>
    </row>
    <row r="25" spans="1:5">
      <c r="A25" s="231"/>
      <c r="B25" s="231" t="s">
        <v>1790</v>
      </c>
    </row>
    <row r="26" spans="1:5">
      <c r="A26" s="231"/>
      <c r="B26" s="231" t="s">
        <v>1791</v>
      </c>
    </row>
    <row r="27" spans="1:5">
      <c r="A27" s="231"/>
      <c r="B27" s="231" t="s">
        <v>1792</v>
      </c>
    </row>
    <row r="28" spans="1:5">
      <c r="A28" s="231"/>
      <c r="B28" s="231" t="s">
        <v>1793</v>
      </c>
    </row>
    <row r="29" spans="1:5">
      <c r="A29" s="231"/>
    </row>
    <row r="30" spans="1:5">
      <c r="A30" s="231" t="s">
        <v>1794</v>
      </c>
    </row>
    <row r="31" spans="1:5">
      <c r="A31" s="231"/>
    </row>
    <row r="32" spans="1:5">
      <c r="A32" s="231" t="s">
        <v>1795</v>
      </c>
      <c r="B32" s="312"/>
      <c r="C32" s="312"/>
      <c r="D32" s="312"/>
      <c r="E32" s="312"/>
    </row>
    <row r="33" spans="1:6">
      <c r="A33" s="231" t="s">
        <v>1796</v>
      </c>
      <c r="B33" s="382"/>
      <c r="C33" s="382"/>
      <c r="D33" s="382"/>
      <c r="E33" s="382"/>
    </row>
    <row r="34" spans="1:6">
      <c r="A34" s="231" t="s">
        <v>1797</v>
      </c>
      <c r="B34" s="382"/>
      <c r="C34" s="382"/>
      <c r="D34" s="382"/>
      <c r="E34" s="382"/>
    </row>
    <row r="35" spans="1:6">
      <c r="A35" s="231" t="s">
        <v>1798</v>
      </c>
      <c r="B35" s="383"/>
      <c r="C35" s="383"/>
      <c r="D35" s="383"/>
      <c r="E35" s="383"/>
      <c r="F35" s="385"/>
    </row>
    <row r="36" spans="1:6">
      <c r="A36" s="231"/>
      <c r="B36" s="384"/>
      <c r="C36" s="384"/>
      <c r="D36" s="384"/>
      <c r="E36" s="384"/>
    </row>
    <row r="37" spans="1:6">
      <c r="A37" s="231" t="s">
        <v>1799</v>
      </c>
      <c r="B37" s="384"/>
      <c r="C37" s="384"/>
      <c r="D37" s="384"/>
      <c r="E37" s="384"/>
    </row>
    <row r="38" spans="1:6">
      <c r="A38" s="231"/>
      <c r="B38" s="384"/>
      <c r="C38" s="384"/>
      <c r="D38" s="384"/>
      <c r="E38" s="384"/>
      <c r="F38" s="312"/>
    </row>
    <row r="39" spans="1:6">
      <c r="A39" s="231" t="s">
        <v>1800</v>
      </c>
      <c r="B39" s="385"/>
      <c r="C39" s="385"/>
      <c r="D39" s="385"/>
      <c r="E39" s="385"/>
      <c r="F39" s="382"/>
    </row>
    <row r="40" spans="1:6">
      <c r="A40" s="231" t="s">
        <v>1801</v>
      </c>
      <c r="B40" s="385"/>
      <c r="C40" s="385"/>
      <c r="D40" s="385"/>
      <c r="E40" s="385"/>
      <c r="F40" s="382"/>
    </row>
    <row r="41" spans="1:6">
      <c r="A41" s="231"/>
      <c r="B41" s="383"/>
      <c r="C41" s="383"/>
      <c r="D41" s="383"/>
      <c r="E41" s="383"/>
      <c r="F41" s="383"/>
    </row>
    <row r="42" spans="1:6">
      <c r="A42" s="231"/>
      <c r="B42" s="384"/>
      <c r="C42" s="384"/>
      <c r="D42" s="384"/>
      <c r="E42" s="384"/>
      <c r="F42" s="385"/>
    </row>
    <row r="43" spans="1:6">
      <c r="A43" s="231"/>
      <c r="B43" s="384"/>
      <c r="C43" s="384"/>
      <c r="D43" s="384"/>
      <c r="E43" s="384"/>
      <c r="F43" s="385"/>
    </row>
    <row r="44" spans="1:6">
      <c r="A44" s="231"/>
      <c r="B44" s="384"/>
      <c r="C44" s="384"/>
      <c r="D44" s="384"/>
      <c r="E44" s="384"/>
      <c r="F44" s="385"/>
    </row>
    <row r="45" spans="1:6">
      <c r="A45" s="231"/>
      <c r="B45" s="385"/>
      <c r="C45" s="385"/>
      <c r="D45" s="385"/>
      <c r="E45" s="385"/>
      <c r="F45" s="385"/>
    </row>
    <row r="46" spans="1:6">
      <c r="A46" s="231"/>
      <c r="B46" s="385"/>
      <c r="C46" s="385"/>
      <c r="D46" s="385"/>
      <c r="E46" s="385"/>
      <c r="F46" s="385"/>
    </row>
    <row r="47" spans="1:6">
      <c r="A47" s="270"/>
      <c r="B47" s="385"/>
      <c r="C47" s="385"/>
      <c r="D47" s="385"/>
      <c r="E47" s="385"/>
      <c r="F47" s="385"/>
    </row>
    <row r="48" spans="1:6">
      <c r="A48" s="231"/>
      <c r="B48" s="385"/>
      <c r="C48" s="385"/>
      <c r="D48" s="385"/>
      <c r="E48" s="385"/>
      <c r="F48" s="385"/>
    </row>
    <row r="49" spans="1:6">
      <c r="A49" s="231"/>
      <c r="B49" s="385"/>
      <c r="C49" s="385"/>
      <c r="D49" s="385"/>
      <c r="E49" s="385"/>
      <c r="F49" s="385"/>
    </row>
    <row r="50" spans="1:6">
      <c r="A50" s="231"/>
      <c r="B50" s="385"/>
      <c r="C50" s="385"/>
      <c r="D50" s="385"/>
      <c r="E50" s="385"/>
      <c r="F50" s="385"/>
    </row>
    <row r="51" spans="1:6">
      <c r="A51" s="231"/>
      <c r="B51" s="385"/>
      <c r="C51" s="385"/>
      <c r="D51" s="385"/>
      <c r="E51" s="385"/>
      <c r="F51" s="385"/>
    </row>
    <row r="52" spans="1:6">
      <c r="A52" s="231"/>
      <c r="B52" s="312"/>
      <c r="C52" s="312"/>
      <c r="D52" s="312"/>
      <c r="E52" s="312"/>
      <c r="F52" s="312"/>
    </row>
    <row r="53" spans="1:6">
      <c r="A53" s="381"/>
      <c r="B53" s="312"/>
      <c r="C53" s="312"/>
      <c r="D53" s="312"/>
      <c r="E53" s="312"/>
      <c r="F53" s="312"/>
    </row>
    <row r="54" spans="1:6">
      <c r="A54" s="231"/>
      <c r="B54" s="383"/>
      <c r="C54" s="383"/>
      <c r="D54" s="383"/>
      <c r="E54" s="383"/>
      <c r="F54" s="383"/>
    </row>
    <row r="55" spans="1:6">
      <c r="A55" s="231"/>
      <c r="B55" s="385"/>
      <c r="C55" s="385"/>
      <c r="D55" s="385"/>
      <c r="E55" s="385"/>
      <c r="F55" s="385"/>
    </row>
    <row r="56" spans="1:6">
      <c r="A56" s="231"/>
      <c r="B56" s="385"/>
      <c r="C56" s="385"/>
      <c r="D56" s="385"/>
      <c r="E56" s="385"/>
      <c r="F56" s="385"/>
    </row>
    <row r="57" spans="1:6">
      <c r="A57" s="231"/>
      <c r="B57" s="385"/>
      <c r="C57" s="385"/>
      <c r="D57" s="385"/>
      <c r="E57" s="385"/>
      <c r="F57" s="385"/>
    </row>
    <row r="58" spans="1:6">
      <c r="A58" s="231"/>
      <c r="B58" s="385"/>
      <c r="C58" s="385"/>
      <c r="D58" s="385"/>
      <c r="E58" s="385"/>
      <c r="F58" s="385"/>
    </row>
    <row r="59" spans="1:6">
      <c r="A59" s="231"/>
      <c r="B59" s="385"/>
      <c r="C59" s="385"/>
      <c r="D59" s="385"/>
      <c r="E59" s="385"/>
      <c r="F59" s="385"/>
    </row>
    <row r="60" spans="1:6">
      <c r="A60" s="231"/>
      <c r="B60" s="385"/>
      <c r="C60" s="385"/>
      <c r="D60" s="385"/>
      <c r="E60" s="385"/>
      <c r="F60" s="385"/>
    </row>
    <row r="61" spans="1:6">
      <c r="A61" s="231"/>
      <c r="B61" s="385"/>
      <c r="C61" s="385"/>
      <c r="D61" s="385"/>
      <c r="E61" s="385"/>
      <c r="F61" s="385"/>
    </row>
    <row r="65" spans="1:6">
      <c r="A65" s="381"/>
      <c r="B65" s="312"/>
      <c r="C65" s="312"/>
      <c r="D65" s="312"/>
      <c r="E65" s="312"/>
      <c r="F65" s="312"/>
    </row>
    <row r="66" spans="1:6">
      <c r="B66" s="382"/>
      <c r="C66" s="382"/>
      <c r="D66" s="382"/>
      <c r="E66" s="382"/>
      <c r="F66" s="382"/>
    </row>
    <row r="67" spans="1:6">
      <c r="A67" s="231"/>
      <c r="B67" s="382"/>
      <c r="C67" s="382"/>
      <c r="D67" s="382"/>
      <c r="E67" s="382"/>
      <c r="F67" s="382"/>
    </row>
    <row r="68" spans="1:6">
      <c r="A68" s="231"/>
      <c r="B68" s="383"/>
      <c r="C68" s="383"/>
      <c r="D68" s="383"/>
      <c r="E68" s="383"/>
      <c r="F68" s="383"/>
    </row>
    <row r="69" spans="1:6">
      <c r="A69" s="231"/>
      <c r="B69" s="384"/>
      <c r="C69" s="384"/>
      <c r="D69" s="384"/>
      <c r="E69" s="384"/>
      <c r="F69" s="385"/>
    </row>
    <row r="70" spans="1:6">
      <c r="A70" s="231"/>
      <c r="B70" s="384"/>
      <c r="C70" s="384"/>
      <c r="D70" s="384"/>
      <c r="E70" s="384"/>
      <c r="F70" s="385"/>
    </row>
    <row r="71" spans="1:6">
      <c r="A71" s="270"/>
      <c r="B71" s="384"/>
      <c r="C71" s="384"/>
      <c r="D71" s="384"/>
      <c r="E71" s="384"/>
      <c r="F71" s="385"/>
    </row>
    <row r="72" spans="1:6">
      <c r="A72" s="231"/>
      <c r="B72" s="385"/>
      <c r="C72" s="385"/>
      <c r="D72" s="385"/>
      <c r="E72" s="385"/>
      <c r="F72" s="385"/>
    </row>
    <row r="73" spans="1:6">
      <c r="A73" s="231"/>
      <c r="B73" s="385"/>
      <c r="C73" s="385"/>
      <c r="D73" s="385"/>
      <c r="E73" s="385"/>
      <c r="F73" s="385"/>
    </row>
    <row r="74" spans="1:6">
      <c r="A74" s="270"/>
      <c r="B74" s="385"/>
      <c r="C74" s="385"/>
      <c r="D74" s="385"/>
      <c r="E74" s="385"/>
      <c r="F74" s="385"/>
    </row>
    <row r="75" spans="1:6">
      <c r="A75" s="231"/>
      <c r="B75" s="385"/>
      <c r="C75" s="385"/>
      <c r="D75" s="385"/>
      <c r="E75" s="385"/>
      <c r="F75" s="385"/>
    </row>
    <row r="76" spans="1:6">
      <c r="A76" s="231"/>
      <c r="B76" s="385"/>
      <c r="C76" s="385"/>
      <c r="D76" s="385"/>
      <c r="E76" s="385"/>
      <c r="F76" s="385"/>
    </row>
    <row r="77" spans="1:6">
      <c r="A77" s="231"/>
      <c r="B77" s="385"/>
      <c r="C77" s="385"/>
      <c r="D77" s="385"/>
      <c r="E77" s="385"/>
      <c r="F77" s="385"/>
    </row>
    <row r="78" spans="1:6">
      <c r="A78" s="231"/>
      <c r="B78" s="385"/>
      <c r="C78" s="385"/>
      <c r="D78" s="385"/>
      <c r="E78" s="385"/>
      <c r="F78" s="385"/>
    </row>
    <row r="79" spans="1:6">
      <c r="A79" s="231"/>
      <c r="B79" s="312"/>
      <c r="C79" s="312"/>
      <c r="D79" s="312"/>
      <c r="E79" s="312"/>
      <c r="F79" s="312"/>
    </row>
    <row r="80" spans="1:6">
      <c r="A80" s="381"/>
      <c r="B80" s="312"/>
      <c r="C80" s="312"/>
      <c r="D80" s="312"/>
      <c r="E80" s="312"/>
      <c r="F80" s="312"/>
    </row>
    <row r="81" spans="1:6">
      <c r="A81" s="231"/>
      <c r="B81" s="383"/>
      <c r="C81" s="383"/>
      <c r="D81" s="383"/>
      <c r="E81" s="383"/>
      <c r="F81" s="383"/>
    </row>
    <row r="82" spans="1:6">
      <c r="A82" s="231"/>
      <c r="B82" s="385"/>
      <c r="C82" s="385"/>
      <c r="D82" s="385"/>
      <c r="E82" s="385"/>
      <c r="F82" s="385"/>
    </row>
    <row r="83" spans="1:6">
      <c r="A83" s="231"/>
      <c r="B83" s="385"/>
      <c r="C83" s="385"/>
      <c r="D83" s="385"/>
      <c r="E83" s="385"/>
      <c r="F83" s="385"/>
    </row>
    <row r="84" spans="1:6">
      <c r="A84" s="231"/>
      <c r="B84" s="385"/>
      <c r="C84" s="385"/>
      <c r="D84" s="385"/>
      <c r="E84" s="385"/>
      <c r="F84" s="385"/>
    </row>
    <row r="85" spans="1:6">
      <c r="A85" s="231"/>
      <c r="B85" s="385"/>
      <c r="C85" s="385"/>
      <c r="D85" s="385"/>
      <c r="E85" s="385"/>
      <c r="F85" s="385"/>
    </row>
    <row r="86" spans="1:6">
      <c r="A86" s="231"/>
      <c r="B86" s="385"/>
      <c r="C86" s="385"/>
      <c r="D86" s="385"/>
      <c r="E86" s="385"/>
      <c r="F86" s="385"/>
    </row>
    <row r="87" spans="1:6">
      <c r="A87" s="231"/>
      <c r="B87" s="385"/>
      <c r="C87" s="385"/>
      <c r="D87" s="385"/>
      <c r="E87" s="385"/>
      <c r="F87" s="385"/>
    </row>
    <row r="88" spans="1:6">
      <c r="A88" s="231"/>
      <c r="B88" s="385"/>
      <c r="C88" s="385"/>
      <c r="D88" s="385"/>
      <c r="E88" s="385"/>
      <c r="F88" s="385"/>
    </row>
  </sheetData>
  <pageMargins left="0.70866141732283472" right="0.70866141732283472" top="0.74803149606299213" bottom="0.74803149606299213" header="0.31496062992125984" footer="0.31496062992125984"/>
  <pageSetup paperSize="9" scale="69" orientation="portrait" r:id="rId1"/>
  <headerFooter>
    <oddFooter>&amp;C&amp;A</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U59"/>
  <sheetViews>
    <sheetView workbookViewId="0">
      <selection activeCell="N22" sqref="N22"/>
    </sheetView>
  </sheetViews>
  <sheetFormatPr defaultColWidth="8.77734375" defaultRowHeight="15"/>
  <cols>
    <col min="4" max="6" width="8.77734375" customWidth="1"/>
    <col min="7" max="7" width="10.109375" customWidth="1"/>
    <col min="9" max="9" width="1.77734375" customWidth="1"/>
  </cols>
  <sheetData>
    <row r="1" spans="1:21" ht="30.75" customHeight="1">
      <c r="A1" s="10" t="str">
        <f>'71'!A1</f>
        <v>SWANSEA BAY UNIVERSITY HEALTH BOARD ANNUAL ACCOUNTS 2023-24</v>
      </c>
      <c r="B1" s="34"/>
      <c r="C1" s="34"/>
      <c r="D1" s="204"/>
      <c r="E1" s="204"/>
      <c r="F1" s="204"/>
      <c r="G1" s="204"/>
      <c r="H1" s="204"/>
    </row>
    <row r="3" spans="1:21" ht="15.75">
      <c r="A3" s="93" t="s">
        <v>546</v>
      </c>
    </row>
    <row r="5" spans="1:21" ht="15.75">
      <c r="A5" s="460" t="s">
        <v>1241</v>
      </c>
    </row>
    <row r="11" spans="1:21">
      <c r="H11" s="95"/>
    </row>
    <row r="12" spans="1:21">
      <c r="H12" s="95"/>
    </row>
    <row r="13" spans="1:21">
      <c r="H13" s="95"/>
    </row>
    <row r="14" spans="1:21">
      <c r="H14" s="759" t="s">
        <v>1589</v>
      </c>
      <c r="J14" s="759" t="s">
        <v>1424</v>
      </c>
    </row>
    <row r="15" spans="1:21" ht="15.75">
      <c r="A15" s="234" t="s">
        <v>11</v>
      </c>
      <c r="H15" s="759" t="s">
        <v>22</v>
      </c>
      <c r="I15" s="759"/>
      <c r="J15" s="759" t="s">
        <v>22</v>
      </c>
      <c r="M15" s="234"/>
      <c r="S15" s="95"/>
      <c r="T15" s="95"/>
      <c r="U15" s="52"/>
    </row>
    <row r="16" spans="1:21" ht="15.75">
      <c r="A16" s="234" t="s">
        <v>1610</v>
      </c>
      <c r="M16" s="234"/>
      <c r="S16" s="49"/>
      <c r="T16" s="49"/>
      <c r="U16" s="52"/>
    </row>
    <row r="17" spans="1:21">
      <c r="A17" s="2" t="s">
        <v>14</v>
      </c>
      <c r="G17" s="49"/>
      <c r="H17" s="788">
        <v>0</v>
      </c>
      <c r="J17" s="145">
        <v>0</v>
      </c>
      <c r="M17" s="2"/>
      <c r="S17" s="49"/>
      <c r="T17" s="49"/>
      <c r="U17" s="172"/>
    </row>
    <row r="18" spans="1:21">
      <c r="A18" s="2" t="s">
        <v>16</v>
      </c>
      <c r="G18" s="49"/>
      <c r="H18" s="789">
        <v>31901</v>
      </c>
      <c r="J18" s="280">
        <v>28483</v>
      </c>
      <c r="M18" s="2"/>
      <c r="S18" s="800"/>
      <c r="T18" s="49"/>
      <c r="U18" s="311"/>
    </row>
    <row r="19" spans="1:21">
      <c r="H19" s="762"/>
      <c r="J19" s="280"/>
    </row>
    <row r="20" spans="1:21">
      <c r="H20" s="762"/>
      <c r="J20" s="280"/>
    </row>
    <row r="21" spans="1:21" ht="15.75">
      <c r="A21" s="17" t="s">
        <v>60</v>
      </c>
      <c r="H21" s="762"/>
      <c r="J21" s="280"/>
      <c r="M21" s="17"/>
    </row>
    <row r="22" spans="1:21" ht="15.75">
      <c r="A22" s="17" t="s">
        <v>1613</v>
      </c>
      <c r="H22" s="762"/>
      <c r="J22" s="280"/>
      <c r="M22" s="17"/>
    </row>
    <row r="23" spans="1:21">
      <c r="A23" s="77" t="s">
        <v>67</v>
      </c>
      <c r="F23" s="1281"/>
      <c r="G23" s="1282"/>
      <c r="H23" s="789">
        <v>31901</v>
      </c>
      <c r="J23" s="280">
        <v>28483</v>
      </c>
      <c r="M23" s="77"/>
      <c r="R23" s="36"/>
      <c r="S23" s="800"/>
      <c r="T23" s="172"/>
      <c r="U23" s="311"/>
    </row>
    <row r="24" spans="1:21">
      <c r="A24" s="77" t="s">
        <v>1237</v>
      </c>
      <c r="F24" s="1281"/>
      <c r="G24" s="1282"/>
      <c r="H24" s="789">
        <v>31901</v>
      </c>
      <c r="J24" s="280">
        <v>28483</v>
      </c>
      <c r="M24" s="77"/>
      <c r="R24" s="36"/>
      <c r="S24" s="800"/>
      <c r="T24" s="172"/>
      <c r="U24" s="311"/>
    </row>
    <row r="25" spans="1:21">
      <c r="H25" s="762"/>
      <c r="J25" s="280"/>
      <c r="U25" s="231"/>
    </row>
    <row r="26" spans="1:21">
      <c r="H26" s="762"/>
      <c r="J26" s="280"/>
      <c r="U26" s="231"/>
    </row>
    <row r="27" spans="1:21" ht="15.75">
      <c r="A27" s="17" t="s">
        <v>1619</v>
      </c>
      <c r="H27" s="762"/>
      <c r="J27" s="280"/>
      <c r="M27" s="17"/>
      <c r="U27" s="231"/>
    </row>
    <row r="28" spans="1:21">
      <c r="A28" s="2" t="s">
        <v>348</v>
      </c>
      <c r="G28" s="49"/>
      <c r="H28" s="789">
        <v>31901</v>
      </c>
      <c r="J28" s="280">
        <v>28483</v>
      </c>
      <c r="M28" s="2"/>
      <c r="S28" s="800"/>
      <c r="T28" s="49"/>
      <c r="U28" s="311"/>
    </row>
    <row r="29" spans="1:21">
      <c r="A29" s="2" t="s">
        <v>79</v>
      </c>
      <c r="G29" s="49"/>
      <c r="H29" s="789">
        <v>0</v>
      </c>
      <c r="J29" s="280">
        <v>28483</v>
      </c>
      <c r="M29" s="2"/>
      <c r="S29" s="800"/>
      <c r="T29" s="49"/>
      <c r="U29" s="311"/>
    </row>
    <row r="30" spans="1:21">
      <c r="H30" s="762"/>
      <c r="J30" s="280"/>
      <c r="U30" s="231"/>
    </row>
    <row r="31" spans="1:21" ht="15.75">
      <c r="A31" s="524"/>
      <c r="B31" s="525"/>
      <c r="H31" s="762"/>
      <c r="J31" s="280"/>
      <c r="M31" s="524"/>
      <c r="N31" s="525"/>
      <c r="U31" s="231"/>
    </row>
    <row r="32" spans="1:21" ht="15.75">
      <c r="A32" s="17" t="s">
        <v>518</v>
      </c>
      <c r="B32" s="527"/>
      <c r="H32" s="762"/>
      <c r="J32" s="280"/>
      <c r="M32" s="17"/>
      <c r="N32" s="527"/>
      <c r="U32" s="231"/>
    </row>
    <row r="33" spans="1:21">
      <c r="A33" s="44" t="s">
        <v>498</v>
      </c>
      <c r="B33" s="527"/>
      <c r="G33" s="49"/>
      <c r="H33" s="789">
        <v>31901</v>
      </c>
      <c r="J33" s="280">
        <v>28483</v>
      </c>
      <c r="M33" s="44"/>
      <c r="N33" s="527"/>
      <c r="S33" s="800"/>
      <c r="T33" s="49"/>
      <c r="U33" s="311"/>
    </row>
    <row r="34" spans="1:21">
      <c r="A34" s="526"/>
      <c r="B34" s="527"/>
      <c r="H34" s="762"/>
      <c r="J34" s="280"/>
      <c r="M34" s="526"/>
      <c r="N34" s="527"/>
      <c r="U34" s="231"/>
    </row>
    <row r="35" spans="1:21">
      <c r="A35" s="526"/>
      <c r="B35" s="527"/>
      <c r="H35" s="762"/>
      <c r="J35" s="280"/>
      <c r="M35" s="526"/>
      <c r="N35" s="527"/>
      <c r="U35" s="231"/>
    </row>
    <row r="36" spans="1:21" ht="15.75">
      <c r="A36" s="17" t="s">
        <v>352</v>
      </c>
      <c r="H36" s="762"/>
      <c r="J36" s="280"/>
      <c r="M36" s="17"/>
      <c r="U36" s="231"/>
    </row>
    <row r="37" spans="1:21">
      <c r="A37" s="3" t="s">
        <v>0</v>
      </c>
      <c r="B37" s="525"/>
      <c r="H37" s="762"/>
      <c r="J37" s="280"/>
      <c r="M37" s="3"/>
      <c r="N37" s="525"/>
      <c r="S37" s="95"/>
      <c r="T37" s="95"/>
      <c r="U37" s="52"/>
    </row>
    <row r="38" spans="1:21" ht="14.25" customHeight="1">
      <c r="A38" s="2" t="s">
        <v>101</v>
      </c>
      <c r="B38" s="527"/>
      <c r="G38" s="49"/>
      <c r="H38" s="788">
        <v>0</v>
      </c>
      <c r="J38" s="280">
        <v>0</v>
      </c>
      <c r="M38" s="2"/>
      <c r="N38" s="527"/>
      <c r="S38" s="49"/>
      <c r="T38" s="49"/>
      <c r="U38" s="52"/>
    </row>
    <row r="39" spans="1:21">
      <c r="A39" s="2"/>
      <c r="B39" s="527"/>
      <c r="G39" s="49"/>
      <c r="H39" s="788"/>
      <c r="J39" s="280"/>
      <c r="M39" s="2"/>
      <c r="N39" s="527"/>
      <c r="S39" s="49"/>
      <c r="T39" s="49"/>
      <c r="U39" s="52"/>
    </row>
    <row r="40" spans="1:21">
      <c r="A40" s="3" t="s">
        <v>2</v>
      </c>
      <c r="B40" s="527"/>
      <c r="H40" s="707"/>
      <c r="M40" s="3"/>
      <c r="N40" s="527"/>
      <c r="U40" s="95"/>
    </row>
    <row r="41" spans="1:21">
      <c r="A41" s="42" t="s">
        <v>116</v>
      </c>
      <c r="B41" s="527"/>
      <c r="G41" s="49"/>
      <c r="H41" s="788">
        <v>79</v>
      </c>
      <c r="J41" s="280">
        <v>60</v>
      </c>
      <c r="M41" s="42"/>
      <c r="N41" s="527"/>
      <c r="S41" s="800"/>
      <c r="T41" s="36"/>
      <c r="U41" s="311"/>
    </row>
    <row r="42" spans="1:21">
      <c r="A42" s="42" t="s">
        <v>117</v>
      </c>
      <c r="B42" s="527"/>
      <c r="G42" s="49"/>
      <c r="H42" s="789">
        <f>H33-H41</f>
        <v>31822</v>
      </c>
      <c r="J42" s="280">
        <v>28423</v>
      </c>
      <c r="M42" s="42"/>
      <c r="N42" s="527"/>
      <c r="S42" s="800"/>
      <c r="T42" s="36"/>
      <c r="U42" s="311"/>
    </row>
    <row r="43" spans="1:21">
      <c r="A43" s="528"/>
      <c r="B43" s="528"/>
      <c r="H43" s="762"/>
      <c r="J43" s="280"/>
      <c r="M43" s="528"/>
      <c r="N43" s="528"/>
      <c r="U43" s="231"/>
    </row>
    <row r="44" spans="1:21">
      <c r="H44" s="762"/>
      <c r="J44" s="280"/>
      <c r="U44" s="231"/>
    </row>
    <row r="45" spans="1:21" ht="15.75">
      <c r="A45" s="17" t="s">
        <v>573</v>
      </c>
      <c r="H45" s="762"/>
      <c r="J45" s="280"/>
      <c r="M45" s="17"/>
      <c r="U45" s="231"/>
    </row>
    <row r="46" spans="1:21">
      <c r="A46" s="23" t="s">
        <v>631</v>
      </c>
      <c r="H46" s="563"/>
      <c r="J46" s="280"/>
      <c r="M46" s="23"/>
      <c r="U46" s="49"/>
    </row>
    <row r="47" spans="1:21">
      <c r="A47" s="42" t="s">
        <v>168</v>
      </c>
      <c r="G47" s="49"/>
      <c r="H47" s="789">
        <v>31901</v>
      </c>
      <c r="J47" s="280">
        <v>28483</v>
      </c>
      <c r="M47" s="42"/>
      <c r="S47" s="800"/>
      <c r="T47" s="36"/>
      <c r="U47" s="311"/>
    </row>
    <row r="48" spans="1:21">
      <c r="A48" s="43" t="s">
        <v>173</v>
      </c>
      <c r="G48" s="49"/>
      <c r="H48" s="788">
        <v>24</v>
      </c>
      <c r="J48" s="280">
        <v>41</v>
      </c>
      <c r="M48" s="43"/>
      <c r="S48" s="800"/>
      <c r="T48" s="36"/>
      <c r="U48" s="311"/>
    </row>
    <row r="49" spans="1:21">
      <c r="A49" s="43" t="s">
        <v>174</v>
      </c>
      <c r="G49" s="49"/>
      <c r="H49" s="789">
        <f>H47-H48</f>
        <v>31877</v>
      </c>
      <c r="J49" s="280">
        <v>28442</v>
      </c>
      <c r="M49" s="43"/>
      <c r="S49" s="800"/>
      <c r="T49" s="36"/>
      <c r="U49" s="311"/>
    </row>
    <row r="50" spans="1:21">
      <c r="H50" s="762"/>
      <c r="J50" s="280"/>
      <c r="U50" s="231"/>
    </row>
    <row r="51" spans="1:21" ht="15.75">
      <c r="A51" s="151" t="s">
        <v>578</v>
      </c>
      <c r="H51" s="707"/>
      <c r="J51" s="280"/>
      <c r="M51" s="151"/>
      <c r="U51" s="95"/>
    </row>
    <row r="52" spans="1:21">
      <c r="A52" s="23" t="s">
        <v>271</v>
      </c>
      <c r="H52" s="708"/>
      <c r="J52" s="280"/>
      <c r="M52" s="23"/>
      <c r="U52" s="677"/>
    </row>
    <row r="53" spans="1:21">
      <c r="A53" s="44" t="s">
        <v>296</v>
      </c>
      <c r="F53" s="1281"/>
      <c r="G53" s="1282"/>
      <c r="H53" s="788">
        <v>0</v>
      </c>
      <c r="J53" s="280">
        <v>0</v>
      </c>
      <c r="M53" s="44"/>
      <c r="R53" s="801"/>
      <c r="S53" s="800"/>
      <c r="T53" s="36"/>
      <c r="U53" s="311"/>
    </row>
    <row r="54" spans="1:21">
      <c r="A54" s="44"/>
      <c r="H54" s="762"/>
      <c r="J54" s="280"/>
      <c r="M54" s="44"/>
      <c r="U54" s="231"/>
    </row>
    <row r="55" spans="1:21" ht="15.75">
      <c r="A55" s="151" t="s">
        <v>599</v>
      </c>
      <c r="H55" s="762"/>
      <c r="J55" s="280"/>
      <c r="M55" s="151"/>
      <c r="U55" s="231"/>
    </row>
    <row r="56" spans="1:21">
      <c r="A56" s="2" t="s">
        <v>1240</v>
      </c>
      <c r="G56" s="49"/>
      <c r="H56" s="1242">
        <f>'67'!C41</f>
        <v>31928</v>
      </c>
      <c r="J56" s="280">
        <v>28483</v>
      </c>
      <c r="M56" s="2"/>
      <c r="S56" s="800"/>
      <c r="T56" s="631"/>
      <c r="U56" s="311"/>
    </row>
    <row r="57" spans="1:21">
      <c r="H57" s="563"/>
      <c r="U57" s="49"/>
    </row>
    <row r="58" spans="1:21">
      <c r="H58" s="388"/>
      <c r="U58" s="231"/>
    </row>
    <row r="59" spans="1:21">
      <c r="H59" s="388"/>
    </row>
  </sheetData>
  <customSheetViews>
    <customSheetView guid="{7FD99AA4-5903-494A-9F09-AEC84FBFFB84}" fitToPage="1">
      <selection activeCell="D12" sqref="D12"/>
      <pageMargins left="0.51181102362204722" right="0.11811023622047245" top="0.27559055118110237" bottom="0.19685039370078741" header="0.59055118110236227" footer="0.31496062992125984"/>
      <pageSetup paperSize="9" orientation="portrait" r:id="rId1"/>
      <headerFooter>
        <oddFooter>&amp;C&amp;A</oddFooter>
      </headerFooter>
    </customSheetView>
    <customSheetView guid="{44A2B057-7D30-4594-817B-0DBCD9A92E4A}" fitToPage="1">
      <selection activeCell="D12" sqref="D12"/>
      <pageMargins left="0.51181102362204722" right="0.11811023622047245" top="0.27559055118110237" bottom="0.19685039370078741" header="0.59055118110236227" footer="0.31496062992125984"/>
      <pageSetup paperSize="9" orientation="portrait" r:id="rId2"/>
      <headerFooter>
        <oddFooter>&amp;C&amp;A</oddFooter>
      </headerFooter>
    </customSheetView>
  </customSheetViews>
  <mergeCells count="3">
    <mergeCell ref="F23:G23"/>
    <mergeCell ref="F24:G24"/>
    <mergeCell ref="F53:G53"/>
  </mergeCells>
  <pageMargins left="0.51181102362204722" right="0.11811023622047245" top="0.27559055118110237" bottom="0.19685039370078741" header="0.59055118110236227" footer="0.31496062992125984"/>
  <pageSetup paperSize="9" scale="89" orientation="portrait" r:id="rId3"/>
  <headerFooter>
    <oddFooter>&amp;C&amp;A</oddFooter>
  </headerFooter>
  <drawing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rgb="FFFFC000"/>
    <pageSetUpPr fitToPage="1"/>
  </sheetPr>
  <dimension ref="A1:H3"/>
  <sheetViews>
    <sheetView workbookViewId="0"/>
  </sheetViews>
  <sheetFormatPr defaultColWidth="8.77734375" defaultRowHeight="15"/>
  <cols>
    <col min="8" max="8" width="28" customWidth="1"/>
  </cols>
  <sheetData>
    <row r="1" spans="1:8" ht="30.75" customHeight="1">
      <c r="A1" s="10" t="str">
        <f>'71'!A1</f>
        <v>SWANSEA BAY UNIVERSITY HEALTH BOARD ANNUAL ACCOUNTS 2023-24</v>
      </c>
      <c r="B1" s="34"/>
      <c r="C1" s="34"/>
      <c r="D1" s="34"/>
      <c r="E1" s="204"/>
      <c r="F1" s="204"/>
      <c r="G1" s="204"/>
      <c r="H1" s="204"/>
    </row>
    <row r="2" spans="1:8" ht="15.75">
      <c r="A2" s="93" t="s">
        <v>875</v>
      </c>
    </row>
    <row r="3" spans="1:8" ht="15.75">
      <c r="A3" s="200"/>
    </row>
  </sheetData>
  <pageMargins left="0.51181102362204722" right="0.11811023622047245" top="0.27559055118110237" bottom="0.19685039370078741" header="0.59055118110236227" footer="0.31496062992125984"/>
  <pageSetup paperSize="9" scale="89" orientation="portrait" r:id="rId1"/>
  <headerFooter>
    <oddFooter>&amp;C&amp;A</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FFC000"/>
    <pageSetUpPr fitToPage="1"/>
  </sheetPr>
  <dimension ref="A1:H3"/>
  <sheetViews>
    <sheetView workbookViewId="0"/>
  </sheetViews>
  <sheetFormatPr defaultColWidth="8.77734375" defaultRowHeight="15"/>
  <cols>
    <col min="8" max="8" width="28" customWidth="1"/>
  </cols>
  <sheetData>
    <row r="1" spans="1:8" ht="30.75" customHeight="1">
      <c r="A1" s="10" t="str">
        <f>'71'!A1</f>
        <v>SWANSEA BAY UNIVERSITY HEALTH BOARD ANNUAL ACCOUNTS 2023-24</v>
      </c>
      <c r="B1" s="34"/>
      <c r="C1" s="34"/>
      <c r="D1" s="34"/>
      <c r="E1" s="204"/>
      <c r="F1" s="204"/>
      <c r="G1" s="204"/>
      <c r="H1" s="204"/>
    </row>
    <row r="2" spans="1:8" ht="15.75">
      <c r="A2" s="93" t="s">
        <v>875</v>
      </c>
    </row>
    <row r="3" spans="1:8" ht="15.75">
      <c r="A3" s="200"/>
    </row>
  </sheetData>
  <pageMargins left="0.51181102362204722" right="0.11811023622047245" top="0.27559055118110237" bottom="0.19685039370078741" header="0.59055118110236227" footer="0.31496062992125984"/>
  <pageSetup paperSize="9" scale="89" orientation="portrait"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58"/>
  <sheetViews>
    <sheetView workbookViewId="0">
      <selection activeCell="F24" sqref="F24"/>
    </sheetView>
  </sheetViews>
  <sheetFormatPr defaultRowHeight="15"/>
  <cols>
    <col min="1" max="1" width="12.109375" customWidth="1"/>
    <col min="5" max="5" width="17.109375" customWidth="1"/>
    <col min="6" max="6" width="8.77734375" style="544"/>
    <col min="7" max="7" width="1.109375" style="544" customWidth="1"/>
    <col min="8" max="8" width="8.77734375" style="554"/>
  </cols>
  <sheetData>
    <row r="1" spans="1:15">
      <c r="A1" s="10" t="str">
        <f>+'1'!A1</f>
        <v>SWANSEA BAY UNIVERSITY HEALTH BOARD ANNUAL ACCOUNTS 2023-24</v>
      </c>
      <c r="B1" s="2"/>
      <c r="C1" s="2"/>
      <c r="D1" s="2"/>
      <c r="E1" s="2"/>
      <c r="F1" s="43"/>
      <c r="G1" s="43"/>
      <c r="H1" s="43"/>
      <c r="K1" s="84"/>
      <c r="L1" s="84"/>
      <c r="M1" s="84"/>
      <c r="N1" s="84"/>
      <c r="O1" s="84"/>
    </row>
    <row r="2" spans="1:15">
      <c r="A2" s="11"/>
      <c r="B2" s="11"/>
      <c r="C2" s="11"/>
      <c r="D2" s="11"/>
      <c r="E2" s="11"/>
      <c r="F2" s="664"/>
      <c r="G2" s="664"/>
      <c r="H2" s="664"/>
      <c r="K2" s="84"/>
      <c r="L2" s="84"/>
      <c r="M2" s="84"/>
      <c r="N2" s="84"/>
      <c r="O2" s="84"/>
    </row>
    <row r="3" spans="1:15">
      <c r="A3" s="2"/>
      <c r="B3" s="2"/>
      <c r="C3" s="2"/>
      <c r="D3" s="2"/>
      <c r="E3" s="1"/>
      <c r="F3" s="49"/>
      <c r="G3" s="52"/>
      <c r="H3" s="52"/>
      <c r="K3" s="84"/>
      <c r="L3" s="84"/>
      <c r="M3" s="84"/>
      <c r="N3" s="84"/>
      <c r="O3" s="84"/>
    </row>
    <row r="4" spans="1:15" ht="15.75">
      <c r="A4" s="17" t="s">
        <v>23</v>
      </c>
      <c r="B4" s="27"/>
      <c r="C4" s="27"/>
      <c r="D4" s="27"/>
      <c r="E4" s="28"/>
      <c r="H4" s="53"/>
      <c r="K4" s="84"/>
      <c r="L4" s="84"/>
      <c r="M4" s="84"/>
      <c r="N4" s="84"/>
      <c r="O4" s="84"/>
    </row>
    <row r="5" spans="1:15" ht="15.75">
      <c r="A5" s="17"/>
      <c r="B5" s="27"/>
      <c r="C5" s="27"/>
      <c r="D5" s="27"/>
      <c r="E5" s="28"/>
      <c r="H5" s="53"/>
      <c r="K5" s="84"/>
      <c r="L5" s="84"/>
      <c r="M5" s="84"/>
      <c r="N5" s="84"/>
      <c r="O5" s="84"/>
    </row>
    <row r="6" spans="1:15">
      <c r="A6" s="27"/>
      <c r="B6" s="27"/>
      <c r="C6" s="27"/>
      <c r="D6" s="27"/>
      <c r="E6" s="28"/>
      <c r="F6" s="49" t="s">
        <v>1589</v>
      </c>
      <c r="G6" s="49"/>
      <c r="H6" s="52" t="s">
        <v>1424</v>
      </c>
      <c r="K6" s="84"/>
      <c r="L6" s="84"/>
      <c r="M6" s="84"/>
      <c r="N6" s="84"/>
      <c r="O6" s="84"/>
    </row>
    <row r="7" spans="1:15">
      <c r="E7" s="16"/>
      <c r="F7" s="95" t="s">
        <v>22</v>
      </c>
      <c r="G7" s="95"/>
      <c r="H7" s="555" t="s">
        <v>22</v>
      </c>
      <c r="K7" s="84"/>
      <c r="L7" s="84"/>
      <c r="M7" s="84"/>
      <c r="N7" s="84"/>
      <c r="O7" s="84"/>
    </row>
    <row r="8" spans="1:15" ht="15.75">
      <c r="E8" s="16"/>
      <c r="H8" s="53"/>
      <c r="K8" s="84"/>
      <c r="L8" s="84"/>
      <c r="M8" s="84"/>
      <c r="N8" s="967"/>
      <c r="O8" s="84"/>
    </row>
    <row r="9" spans="1:15">
      <c r="A9" s="2" t="s">
        <v>880</v>
      </c>
      <c r="B9" s="3"/>
      <c r="C9" s="3"/>
      <c r="D9" s="3"/>
      <c r="E9" s="5"/>
      <c r="F9" s="29">
        <f>-'5'!D16</f>
        <v>-17751</v>
      </c>
      <c r="G9" s="29"/>
      <c r="H9" s="52">
        <f>'Data Sheet'!N17</f>
        <v>-24674</v>
      </c>
      <c r="K9" s="84"/>
      <c r="L9" s="84"/>
      <c r="M9" s="84"/>
      <c r="N9" s="84"/>
      <c r="O9" s="84"/>
    </row>
    <row r="10" spans="1:15">
      <c r="A10" s="2" t="s">
        <v>1588</v>
      </c>
      <c r="B10" s="3"/>
      <c r="C10" s="3"/>
      <c r="D10" s="3"/>
      <c r="E10" s="5"/>
      <c r="F10" s="29">
        <v>0</v>
      </c>
      <c r="G10" s="29"/>
      <c r="H10" s="52">
        <f>'Data Sheet'!N18</f>
        <v>0</v>
      </c>
      <c r="K10" s="84"/>
      <c r="L10" s="84"/>
      <c r="M10" s="84"/>
      <c r="N10" s="84"/>
      <c r="O10" s="84"/>
    </row>
    <row r="11" spans="1:15">
      <c r="A11" s="2" t="s">
        <v>881</v>
      </c>
      <c r="B11" s="3"/>
      <c r="C11" s="3"/>
      <c r="D11" s="3"/>
      <c r="E11" s="5"/>
      <c r="F11" s="29">
        <v>0</v>
      </c>
      <c r="G11" s="29"/>
      <c r="H11" s="52">
        <f>'Data Sheet'!N19</f>
        <v>0</v>
      </c>
      <c r="K11" s="84"/>
      <c r="L11" s="84"/>
      <c r="M11" s="84"/>
      <c r="N11" s="84"/>
      <c r="O11" s="84"/>
    </row>
    <row r="12" spans="1:15">
      <c r="A12" s="2" t="s">
        <v>27</v>
      </c>
      <c r="B12" s="3"/>
      <c r="C12" s="3"/>
      <c r="D12" s="3"/>
      <c r="E12" s="5"/>
      <c r="F12" s="29">
        <v>0</v>
      </c>
      <c r="G12" s="29"/>
      <c r="H12" s="52">
        <f>'Data Sheet'!N20</f>
        <v>0</v>
      </c>
      <c r="K12" s="84"/>
      <c r="L12" s="84"/>
      <c r="M12" s="84"/>
      <c r="N12" s="84"/>
      <c r="O12" s="84"/>
    </row>
    <row r="13" spans="1:15">
      <c r="A13" s="2" t="s">
        <v>1060</v>
      </c>
      <c r="B13" s="3"/>
      <c r="C13" s="3"/>
      <c r="D13" s="3"/>
      <c r="E13" s="5"/>
      <c r="F13" s="29">
        <v>0</v>
      </c>
      <c r="G13" s="29"/>
      <c r="H13" s="52">
        <f>'Data Sheet'!N21</f>
        <v>0</v>
      </c>
      <c r="K13" s="84"/>
      <c r="L13" s="84"/>
      <c r="M13" s="84"/>
      <c r="N13" s="84"/>
      <c r="O13" s="84"/>
    </row>
    <row r="14" spans="1:15">
      <c r="A14" s="2" t="s">
        <v>1224</v>
      </c>
      <c r="F14" s="29">
        <f>-'5'!F20</f>
        <v>166</v>
      </c>
      <c r="H14" s="52">
        <f>'Data Sheet'!N22</f>
        <v>0</v>
      </c>
      <c r="K14" s="84"/>
      <c r="L14" s="84"/>
      <c r="M14" s="84"/>
      <c r="N14" s="84"/>
      <c r="O14" s="84"/>
    </row>
    <row r="15" spans="1:15" ht="15.75">
      <c r="A15" s="2" t="s">
        <v>28</v>
      </c>
      <c r="B15" s="3"/>
      <c r="C15" s="3"/>
      <c r="D15" s="3"/>
      <c r="E15" s="5"/>
      <c r="F15" s="29">
        <v>0</v>
      </c>
      <c r="G15" s="29"/>
      <c r="H15" s="52">
        <f>'Data Sheet'!N23</f>
        <v>0</v>
      </c>
      <c r="K15" s="84"/>
      <c r="L15" s="84"/>
      <c r="M15" s="84"/>
      <c r="N15" s="967"/>
      <c r="O15" s="84"/>
    </row>
    <row r="16" spans="1:15" ht="15.75">
      <c r="A16" s="2" t="s">
        <v>74</v>
      </c>
      <c r="B16" s="3"/>
      <c r="C16" s="3"/>
      <c r="D16" s="3"/>
      <c r="E16" s="5"/>
      <c r="F16" s="29">
        <v>0</v>
      </c>
      <c r="G16" s="29"/>
      <c r="H16" s="52">
        <f>'Data Sheet'!N24</f>
        <v>0</v>
      </c>
      <c r="K16" s="84"/>
      <c r="L16" s="84"/>
      <c r="M16" s="84"/>
      <c r="N16" s="967"/>
      <c r="O16" s="84"/>
    </row>
    <row r="17" spans="1:15">
      <c r="A17" s="2" t="s">
        <v>1269</v>
      </c>
      <c r="F17" s="29">
        <f>-'5'!B25</f>
        <v>-6</v>
      </c>
      <c r="H17" s="52">
        <f>'Data Sheet'!N25</f>
        <v>0</v>
      </c>
      <c r="K17" s="84"/>
      <c r="L17" s="84"/>
      <c r="M17" s="84"/>
      <c r="N17" s="84"/>
      <c r="O17" s="84"/>
    </row>
    <row r="18" spans="1:15" hidden="1">
      <c r="A18" s="2" t="s">
        <v>1059</v>
      </c>
      <c r="F18" s="29">
        <v>0</v>
      </c>
      <c r="H18" s="52">
        <f>-'Data Sheet'!N26</f>
        <v>0</v>
      </c>
      <c r="I18" t="s">
        <v>1228</v>
      </c>
      <c r="K18" s="84"/>
      <c r="L18" s="84"/>
      <c r="M18" s="84"/>
      <c r="N18" s="84"/>
      <c r="O18" s="84"/>
    </row>
    <row r="19" spans="1:15" ht="15.75">
      <c r="A19" s="2" t="s">
        <v>921</v>
      </c>
      <c r="F19" s="29">
        <v>0</v>
      </c>
      <c r="H19" s="52">
        <f>'Data Sheet'!N27</f>
        <v>0</v>
      </c>
      <c r="K19" s="84"/>
      <c r="L19" s="84"/>
      <c r="M19" s="84"/>
      <c r="N19" s="967"/>
      <c r="O19" s="84"/>
    </row>
    <row r="20" spans="1:15" ht="15.75" thickBot="1">
      <c r="A20" s="2" t="s">
        <v>29</v>
      </c>
      <c r="B20" s="3"/>
      <c r="C20" s="3"/>
      <c r="D20" s="3"/>
      <c r="E20" s="5"/>
      <c r="F20" s="58">
        <f>SUM(F9:F19)</f>
        <v>-17591</v>
      </c>
      <c r="G20" s="49"/>
      <c r="H20" s="59">
        <f>SUM(H9:H19)</f>
        <v>-24674</v>
      </c>
      <c r="K20" s="84"/>
      <c r="L20" s="84"/>
      <c r="M20" s="84"/>
      <c r="N20" s="84"/>
      <c r="O20" s="84"/>
    </row>
    <row r="21" spans="1:15">
      <c r="A21" s="3"/>
      <c r="B21" s="3"/>
      <c r="C21" s="3"/>
      <c r="D21" s="3"/>
      <c r="E21" s="5"/>
      <c r="F21" s="49"/>
      <c r="G21" s="49"/>
      <c r="H21" s="52"/>
      <c r="K21" s="84"/>
      <c r="L21" s="84"/>
      <c r="M21" s="84"/>
      <c r="N21" s="84"/>
      <c r="O21" s="84"/>
    </row>
    <row r="22" spans="1:15" ht="15.75" thickBot="1">
      <c r="A22" s="3" t="s">
        <v>30</v>
      </c>
      <c r="B22" s="3"/>
      <c r="C22" s="3"/>
      <c r="D22" s="3"/>
      <c r="E22" s="5"/>
      <c r="F22" s="1235">
        <f>F20+'2'!G20</f>
        <v>1264747</v>
      </c>
      <c r="G22" s="49"/>
      <c r="H22" s="1238">
        <f>H20+'2'!I20</f>
        <v>1141003</v>
      </c>
      <c r="K22" s="84"/>
      <c r="L22" s="84"/>
      <c r="M22" s="84"/>
      <c r="N22" s="84"/>
      <c r="O22" s="84"/>
    </row>
    <row r="23" spans="1:15" ht="15.75" thickTop="1">
      <c r="K23" s="84"/>
      <c r="L23" s="84"/>
      <c r="M23" s="84"/>
      <c r="N23" s="84"/>
      <c r="O23" s="84"/>
    </row>
    <row r="24" spans="1:15">
      <c r="A24" s="387" t="s">
        <v>1585</v>
      </c>
      <c r="B24" s="84"/>
      <c r="C24" s="84"/>
      <c r="D24" s="84"/>
      <c r="E24" s="84"/>
      <c r="F24" s="507"/>
      <c r="G24" s="507"/>
      <c r="H24" s="562"/>
      <c r="K24" s="84"/>
      <c r="L24" s="84"/>
      <c r="M24" s="84"/>
      <c r="N24" s="84"/>
      <c r="O24" s="84"/>
    </row>
    <row r="25" spans="1:15">
      <c r="A25" s="286"/>
      <c r="B25" s="84"/>
      <c r="C25" s="84"/>
      <c r="D25" s="84"/>
      <c r="E25" s="84"/>
      <c r="F25" s="507"/>
      <c r="G25" s="507"/>
      <c r="H25" s="562"/>
      <c r="K25" s="84"/>
      <c r="L25" s="84"/>
      <c r="M25" s="84"/>
      <c r="N25" s="84"/>
      <c r="O25" s="84"/>
    </row>
    <row r="26" spans="1:15">
      <c r="A26" s="286"/>
      <c r="B26" s="84"/>
      <c r="C26" s="84"/>
      <c r="D26" s="84"/>
      <c r="E26" s="84"/>
      <c r="F26" s="507"/>
      <c r="G26" s="507"/>
      <c r="H26" s="562"/>
      <c r="K26" s="84"/>
      <c r="L26" s="84"/>
      <c r="M26" s="84"/>
      <c r="N26" s="84"/>
      <c r="O26" s="84"/>
    </row>
    <row r="27" spans="1:15">
      <c r="A27" s="286"/>
      <c r="B27" s="84"/>
      <c r="C27" s="84"/>
      <c r="D27" s="84"/>
      <c r="E27" s="84"/>
      <c r="F27" s="507"/>
      <c r="G27" s="507"/>
      <c r="H27" s="562"/>
      <c r="K27" s="84"/>
      <c r="L27" s="84"/>
      <c r="M27" s="84"/>
      <c r="N27" s="84"/>
      <c r="O27" s="84"/>
    </row>
    <row r="28" spans="1:15">
      <c r="A28" s="286"/>
      <c r="B28" s="84"/>
      <c r="C28" s="84"/>
      <c r="D28" s="84"/>
      <c r="E28" s="84"/>
      <c r="F28" s="507"/>
      <c r="G28" s="507"/>
      <c r="H28" s="562"/>
      <c r="K28" s="84"/>
      <c r="L28" s="84"/>
      <c r="M28" s="84"/>
      <c r="N28" s="84"/>
      <c r="O28" s="84"/>
    </row>
    <row r="29" spans="1:15">
      <c r="A29" s="84"/>
      <c r="B29" s="84"/>
      <c r="C29" s="84"/>
      <c r="D29" s="84"/>
      <c r="E29" s="84"/>
      <c r="F29" s="507"/>
      <c r="G29" s="507"/>
      <c r="H29" s="562"/>
      <c r="K29" s="84"/>
      <c r="L29" s="84"/>
      <c r="M29" s="84"/>
      <c r="N29" s="84"/>
      <c r="O29" s="84"/>
    </row>
    <row r="30" spans="1:15">
      <c r="A30" s="84"/>
      <c r="B30" s="84"/>
      <c r="C30" s="84"/>
      <c r="D30" s="84"/>
      <c r="E30" s="84"/>
      <c r="F30" s="507"/>
      <c r="G30" s="507"/>
      <c r="H30" s="562"/>
      <c r="K30" s="84"/>
      <c r="L30" s="84"/>
      <c r="M30" s="84"/>
      <c r="N30" s="84"/>
      <c r="O30" s="84"/>
    </row>
    <row r="31" spans="1:15">
      <c r="A31" s="84"/>
      <c r="B31" s="84"/>
      <c r="C31" s="84"/>
      <c r="D31" s="84"/>
      <c r="E31" s="84"/>
      <c r="F31" s="507"/>
      <c r="G31" s="507"/>
      <c r="H31" s="562"/>
      <c r="K31" s="84"/>
      <c r="L31" s="84"/>
      <c r="M31" s="84"/>
      <c r="N31" s="84"/>
      <c r="O31" s="84"/>
    </row>
    <row r="32" spans="1:15">
      <c r="A32" s="84"/>
      <c r="B32" s="84"/>
      <c r="C32" s="84"/>
      <c r="D32" s="84"/>
      <c r="E32" s="84"/>
      <c r="F32" s="507"/>
      <c r="G32" s="507"/>
      <c r="H32" s="562"/>
      <c r="K32" s="84"/>
      <c r="L32" s="84"/>
      <c r="M32" s="84"/>
      <c r="N32" s="84"/>
      <c r="O32" s="84"/>
    </row>
    <row r="33" spans="1:15">
      <c r="A33" s="405"/>
      <c r="B33" s="391"/>
      <c r="C33" s="391"/>
      <c r="D33" s="391"/>
      <c r="E33" s="391"/>
      <c r="F33" s="507"/>
      <c r="G33" s="507"/>
      <c r="H33" s="562"/>
      <c r="K33" s="84"/>
      <c r="L33" s="84"/>
      <c r="M33" s="84"/>
      <c r="N33" s="84"/>
      <c r="O33" s="84"/>
    </row>
    <row r="34" spans="1:15">
      <c r="A34" s="84"/>
      <c r="B34" s="84"/>
      <c r="C34" s="84"/>
      <c r="D34" s="84"/>
      <c r="E34" s="84"/>
      <c r="F34" s="507"/>
      <c r="G34" s="507"/>
      <c r="H34" s="562"/>
      <c r="K34" s="84"/>
      <c r="L34" s="84"/>
      <c r="M34" s="84"/>
      <c r="N34" s="84"/>
      <c r="O34" s="84"/>
    </row>
    <row r="35" spans="1:15">
      <c r="A35" s="84"/>
      <c r="B35" s="84"/>
      <c r="C35" s="84"/>
      <c r="D35" s="84"/>
      <c r="E35" s="84"/>
      <c r="F35" s="507"/>
      <c r="G35" s="507"/>
      <c r="H35" s="562"/>
      <c r="K35" s="84"/>
      <c r="L35" s="84"/>
      <c r="M35" s="84"/>
      <c r="N35" s="84"/>
      <c r="O35" s="84"/>
    </row>
    <row r="36" spans="1:15">
      <c r="A36" s="84"/>
      <c r="B36" s="84"/>
      <c r="C36" s="84"/>
      <c r="D36" s="84"/>
      <c r="E36" s="84"/>
      <c r="F36" s="507"/>
      <c r="G36" s="507"/>
      <c r="H36" s="562"/>
    </row>
    <row r="37" spans="1:15">
      <c r="A37" s="84"/>
      <c r="B37" s="84"/>
      <c r="C37" s="84"/>
      <c r="D37" s="84"/>
      <c r="E37" s="84"/>
      <c r="F37" s="507"/>
      <c r="G37" s="507"/>
      <c r="H37" s="562"/>
    </row>
    <row r="38" spans="1:15">
      <c r="A38" s="84"/>
      <c r="B38" s="84"/>
      <c r="C38" s="84"/>
      <c r="D38" s="84"/>
      <c r="E38" s="84"/>
      <c r="F38" s="507"/>
      <c r="G38" s="507"/>
      <c r="H38" s="562"/>
    </row>
    <row r="39" spans="1:15">
      <c r="A39" s="84"/>
      <c r="B39" s="84"/>
      <c r="C39" s="84"/>
      <c r="D39" s="84"/>
      <c r="E39" s="84"/>
      <c r="F39" s="507"/>
      <c r="G39" s="507"/>
      <c r="H39" s="562"/>
    </row>
    <row r="40" spans="1:15">
      <c r="A40" s="84"/>
      <c r="B40" s="84"/>
      <c r="C40" s="84"/>
      <c r="D40" s="84"/>
      <c r="E40" s="84"/>
      <c r="F40" s="507"/>
      <c r="G40" s="507"/>
      <c r="H40" s="562"/>
    </row>
    <row r="41" spans="1:15">
      <c r="A41" s="84"/>
      <c r="B41" s="84"/>
      <c r="C41" s="84"/>
      <c r="D41" s="84"/>
      <c r="E41" s="84"/>
      <c r="F41" s="507"/>
      <c r="G41" s="507"/>
      <c r="H41" s="562"/>
    </row>
    <row r="42" spans="1:15">
      <c r="A42" s="84"/>
      <c r="B42" s="84"/>
      <c r="C42" s="84"/>
      <c r="D42" s="84"/>
      <c r="E42" s="84"/>
      <c r="F42" s="507"/>
      <c r="G42" s="507"/>
      <c r="H42" s="562"/>
    </row>
    <row r="43" spans="1:15">
      <c r="A43" s="84"/>
      <c r="B43" s="84"/>
      <c r="C43" s="84"/>
      <c r="D43" s="84"/>
      <c r="E43" s="84"/>
      <c r="F43" s="507"/>
      <c r="G43" s="507"/>
      <c r="H43" s="562"/>
    </row>
    <row r="44" spans="1:15">
      <c r="A44" s="84"/>
      <c r="B44" s="84"/>
      <c r="C44" s="84"/>
      <c r="D44" s="84"/>
      <c r="E44" s="84"/>
      <c r="F44" s="507"/>
      <c r="G44" s="507"/>
      <c r="H44" s="562"/>
    </row>
    <row r="45" spans="1:15">
      <c r="A45" s="84"/>
      <c r="B45" s="84"/>
      <c r="C45" s="84"/>
      <c r="D45" s="84"/>
      <c r="E45" s="84"/>
      <c r="F45" s="507"/>
      <c r="G45" s="507"/>
      <c r="H45" s="562"/>
    </row>
    <row r="46" spans="1:15">
      <c r="A46" s="84"/>
      <c r="B46" s="84"/>
      <c r="C46" s="84"/>
      <c r="D46" s="84"/>
      <c r="E46" s="84"/>
      <c r="F46" s="507"/>
      <c r="G46" s="507"/>
      <c r="H46" s="562"/>
    </row>
    <row r="47" spans="1:15">
      <c r="A47" s="84"/>
      <c r="B47" s="84"/>
      <c r="C47" s="84"/>
      <c r="D47" s="84"/>
      <c r="E47" s="84"/>
      <c r="F47" s="507"/>
      <c r="G47" s="507"/>
      <c r="H47" s="562"/>
    </row>
    <row r="48" spans="1:15">
      <c r="A48" s="84"/>
      <c r="B48" s="84"/>
      <c r="C48" s="84"/>
      <c r="D48" s="84"/>
      <c r="E48" s="84"/>
      <c r="F48" s="507"/>
      <c r="G48" s="507"/>
      <c r="H48" s="562"/>
    </row>
    <row r="49" spans="1:8">
      <c r="A49" s="84"/>
      <c r="B49" s="84"/>
      <c r="C49" s="84"/>
      <c r="D49" s="84"/>
      <c r="E49" s="84"/>
      <c r="F49" s="507"/>
      <c r="G49" s="507"/>
      <c r="H49" s="562"/>
    </row>
    <row r="50" spans="1:8">
      <c r="A50" s="84"/>
      <c r="B50" s="84"/>
      <c r="C50" s="84"/>
      <c r="D50" s="84"/>
      <c r="E50" s="84"/>
      <c r="F50" s="507"/>
      <c r="G50" s="507"/>
      <c r="H50" s="562"/>
    </row>
    <row r="51" spans="1:8">
      <c r="A51" s="84"/>
      <c r="B51" s="84"/>
      <c r="C51" s="84"/>
      <c r="D51" s="84"/>
      <c r="E51" s="84"/>
      <c r="F51" s="507"/>
      <c r="G51" s="507"/>
      <c r="H51" s="562"/>
    </row>
    <row r="52" spans="1:8">
      <c r="A52" s="84"/>
      <c r="B52" s="84"/>
      <c r="C52" s="84"/>
      <c r="D52" s="84"/>
      <c r="E52" s="84"/>
      <c r="F52" s="507"/>
      <c r="G52" s="507"/>
      <c r="H52" s="562"/>
    </row>
    <row r="53" spans="1:8">
      <c r="A53" s="84"/>
      <c r="B53" s="84"/>
      <c r="C53" s="84"/>
      <c r="D53" s="84"/>
      <c r="E53" s="84"/>
      <c r="F53" s="507"/>
      <c r="G53" s="507"/>
      <c r="H53" s="562"/>
    </row>
    <row r="54" spans="1:8">
      <c r="A54" s="84"/>
      <c r="B54" s="84"/>
      <c r="C54" s="84"/>
      <c r="D54" s="84"/>
      <c r="E54" s="84"/>
      <c r="F54" s="507"/>
      <c r="G54" s="507"/>
      <c r="H54" s="562"/>
    </row>
    <row r="55" spans="1:8">
      <c r="A55" s="84"/>
      <c r="B55" s="84"/>
      <c r="C55" s="84"/>
      <c r="D55" s="84"/>
      <c r="E55" s="84"/>
      <c r="F55" s="507"/>
      <c r="G55" s="507"/>
      <c r="H55" s="562"/>
    </row>
    <row r="56" spans="1:8">
      <c r="A56" s="84"/>
      <c r="B56" s="84"/>
      <c r="C56" s="84"/>
      <c r="D56" s="84"/>
      <c r="E56" s="84"/>
      <c r="F56" s="507"/>
      <c r="G56" s="507"/>
      <c r="H56" s="562"/>
    </row>
    <row r="57" spans="1:8">
      <c r="A57" s="84"/>
      <c r="B57" s="84"/>
      <c r="C57" s="84"/>
      <c r="D57" s="84"/>
      <c r="E57" s="84"/>
      <c r="F57" s="507"/>
      <c r="G57" s="507"/>
      <c r="H57" s="562"/>
    </row>
    <row r="58" spans="1:8">
      <c r="A58" s="84"/>
      <c r="B58" s="84"/>
      <c r="C58" s="84"/>
      <c r="D58" s="84"/>
      <c r="E58" s="84"/>
      <c r="F58" s="507"/>
      <c r="G58" s="507"/>
      <c r="H58" s="562"/>
    </row>
  </sheetData>
  <sheetProtection algorithmName="SHA-512" hashValue="z9LDzr68WDwfCgp2/cJLjeAdDoEWFnYpxO8EFy4qANwXJodgmMQtJ/+YIO5/VciMmlYwKlCbfoWv/NHcmWbomg==" saltValue="AA7cErv8WfAcDVuRpra8Kw==" spinCount="100000" sheet="1" formatCells="0" formatRows="0"/>
  <customSheetViews>
    <customSheetView guid="{7FD99AA4-5903-494A-9F09-AEC84FBFFB84}" fitToPage="1">
      <selection activeCell="H9" sqref="H9"/>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fitToPage="1">
      <selection activeCell="H9" sqref="H9"/>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7" orientation="portrait" r:id="rId3"/>
  <headerFooter>
    <oddFooter>&amp;C&amp;A</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FF0000"/>
  </sheetPr>
  <dimension ref="A1:Y62"/>
  <sheetViews>
    <sheetView workbookViewId="0"/>
  </sheetViews>
  <sheetFormatPr defaultColWidth="8.77734375" defaultRowHeight="15"/>
  <cols>
    <col min="1" max="1" width="33.21875" customWidth="1"/>
    <col min="2" max="2" width="28.44140625" customWidth="1"/>
    <col min="5" max="5" width="1.77734375" customWidth="1"/>
    <col min="6" max="6" width="11" hidden="1" customWidth="1"/>
    <col min="7" max="7" width="0" hidden="1" customWidth="1"/>
    <col min="8" max="8" width="2.109375" customWidth="1"/>
    <col min="10" max="10" width="2.77734375" customWidth="1"/>
    <col min="11" max="11" width="9.5546875" customWidth="1"/>
    <col min="12" max="12" width="3.109375" customWidth="1"/>
  </cols>
  <sheetData>
    <row r="1" spans="1:11">
      <c r="A1" s="10" t="str">
        <f>'71'!A1</f>
        <v>SWANSEA BAY UNIVERSITY HEALTH BOARD ANNUAL ACCOUNTS 2023-24</v>
      </c>
      <c r="B1" s="10"/>
      <c r="C1" s="444"/>
      <c r="D1" s="444"/>
      <c r="E1" s="204"/>
      <c r="F1" s="204"/>
      <c r="K1" s="75"/>
    </row>
    <row r="2" spans="1:11">
      <c r="C2" s="375" t="s">
        <v>1654</v>
      </c>
      <c r="D2" s="375"/>
    </row>
    <row r="3" spans="1:11" ht="15.75">
      <c r="A3" s="93" t="s">
        <v>546</v>
      </c>
      <c r="B3" s="93"/>
    </row>
    <row r="5" spans="1:11" ht="15.75">
      <c r="A5" s="807" t="s">
        <v>1381</v>
      </c>
      <c r="B5" s="753"/>
      <c r="C5" s="754"/>
      <c r="D5" s="754"/>
      <c r="E5" s="756"/>
      <c r="F5" s="755"/>
    </row>
    <row r="6" spans="1:11" ht="15.75">
      <c r="A6" s="808"/>
      <c r="B6" s="753"/>
      <c r="C6" s="754"/>
      <c r="D6" s="754"/>
      <c r="E6" s="756"/>
      <c r="F6" s="755"/>
    </row>
    <row r="7" spans="1:11" ht="15.75">
      <c r="A7" s="808"/>
      <c r="B7" s="753"/>
      <c r="C7" s="754"/>
      <c r="D7" s="754"/>
      <c r="E7" s="756"/>
      <c r="F7" s="755"/>
    </row>
    <row r="8" spans="1:11" ht="15.75">
      <c r="A8" s="785"/>
      <c r="B8" s="145"/>
      <c r="C8" s="145"/>
      <c r="D8" s="145"/>
      <c r="E8" s="757"/>
      <c r="F8" s="758"/>
    </row>
    <row r="9" spans="1:11" ht="15.75">
      <c r="A9" s="145"/>
      <c r="B9" s="145"/>
      <c r="C9" s="786" t="s">
        <v>1589</v>
      </c>
      <c r="D9" s="786" t="s">
        <v>1424</v>
      </c>
      <c r="E9" s="773"/>
      <c r="F9" s="773"/>
    </row>
    <row r="10" spans="1:11" ht="15.75">
      <c r="A10" s="145"/>
      <c r="B10" s="145"/>
      <c r="C10" s="787" t="s">
        <v>22</v>
      </c>
      <c r="D10" s="787" t="s">
        <v>22</v>
      </c>
      <c r="E10" s="773"/>
      <c r="F10" s="773"/>
    </row>
    <row r="11" spans="1:11">
      <c r="A11" s="785" t="s">
        <v>1317</v>
      </c>
      <c r="B11" s="145"/>
      <c r="C11" s="145"/>
      <c r="D11" s="145"/>
    </row>
    <row r="12" spans="1:11">
      <c r="A12" s="289" t="s">
        <v>1350</v>
      </c>
      <c r="B12" s="145"/>
      <c r="C12" s="802">
        <v>0</v>
      </c>
      <c r="D12" s="802">
        <v>0</v>
      </c>
    </row>
    <row r="13" spans="1:11">
      <c r="A13" s="289" t="s">
        <v>1351</v>
      </c>
      <c r="B13" s="145"/>
      <c r="C13" s="802">
        <v>2505</v>
      </c>
      <c r="D13" s="802">
        <v>7038</v>
      </c>
    </row>
    <row r="14" spans="1:11">
      <c r="A14" s="289" t="s">
        <v>1327</v>
      </c>
      <c r="B14" s="145"/>
      <c r="C14" s="802">
        <v>0</v>
      </c>
      <c r="D14" s="802">
        <v>0</v>
      </c>
    </row>
    <row r="15" spans="1:11" ht="15.75" thickBot="1">
      <c r="A15" s="145"/>
      <c r="B15" s="145"/>
      <c r="C15" s="145"/>
      <c r="D15" s="145"/>
    </row>
    <row r="16" spans="1:11" ht="15.75" thickBot="1">
      <c r="A16" s="785" t="s">
        <v>1325</v>
      </c>
      <c r="B16" s="145"/>
      <c r="C16" s="792">
        <f>SUM(C12:C15)</f>
        <v>2505</v>
      </c>
      <c r="D16" s="792">
        <f>SUM(D12:D15)</f>
        <v>7038</v>
      </c>
    </row>
    <row r="17" spans="1:25">
      <c r="A17" s="145"/>
      <c r="B17" s="145"/>
      <c r="C17" s="145"/>
      <c r="D17" s="145"/>
    </row>
    <row r="18" spans="1:25" s="810" customFormat="1" ht="71.25" customHeight="1">
      <c r="F18" s="824" t="s">
        <v>1371</v>
      </c>
      <c r="G18" s="888" t="s">
        <v>1228</v>
      </c>
      <c r="H18" s="812"/>
      <c r="I18"/>
      <c r="J18"/>
      <c r="K18"/>
      <c r="L18"/>
      <c r="M18"/>
      <c r="N18"/>
      <c r="O18"/>
      <c r="P18"/>
      <c r="Q18"/>
      <c r="R18"/>
      <c r="S18"/>
      <c r="T18"/>
      <c r="U18"/>
      <c r="V18"/>
      <c r="W18"/>
      <c r="X18"/>
      <c r="Y18"/>
    </row>
    <row r="19" spans="1:25" s="810" customFormat="1" ht="15.75">
      <c r="A19" s="813" t="s">
        <v>1318</v>
      </c>
      <c r="F19" s="811"/>
      <c r="G19" s="888" t="s">
        <v>1228</v>
      </c>
      <c r="H19" s="812"/>
      <c r="I19"/>
      <c r="J19"/>
      <c r="K19"/>
      <c r="L19"/>
      <c r="M19"/>
      <c r="N19"/>
      <c r="O19"/>
      <c r="P19"/>
      <c r="Q19"/>
      <c r="R19"/>
      <c r="S19"/>
      <c r="T19"/>
      <c r="U19"/>
      <c r="V19"/>
      <c r="W19"/>
      <c r="X19"/>
      <c r="Y19"/>
    </row>
    <row r="20" spans="1:25" hidden="1">
      <c r="A20" s="289" t="s">
        <v>1328</v>
      </c>
      <c r="B20" s="145"/>
      <c r="C20" s="814"/>
      <c r="D20" s="472"/>
      <c r="F20" s="803">
        <v>50100</v>
      </c>
      <c r="G20" s="888" t="s">
        <v>1228</v>
      </c>
    </row>
    <row r="21" spans="1:25" hidden="1">
      <c r="A21" s="289" t="s">
        <v>1329</v>
      </c>
      <c r="B21" s="145"/>
      <c r="C21" s="814"/>
      <c r="D21" s="472"/>
      <c r="F21" s="803">
        <v>11016</v>
      </c>
      <c r="G21" s="888" t="s">
        <v>1228</v>
      </c>
    </row>
    <row r="22" spans="1:25" hidden="1">
      <c r="A22" s="289" t="s">
        <v>1330</v>
      </c>
      <c r="B22" s="145"/>
      <c r="C22" s="814" t="s">
        <v>484</v>
      </c>
      <c r="D22" s="472" t="s">
        <v>484</v>
      </c>
      <c r="F22" s="803">
        <v>53203</v>
      </c>
      <c r="G22" s="888" t="s">
        <v>1228</v>
      </c>
    </row>
    <row r="23" spans="1:25" hidden="1">
      <c r="A23" s="289" t="s">
        <v>1349</v>
      </c>
      <c r="B23" s="145"/>
      <c r="C23" s="814"/>
      <c r="D23" s="472"/>
      <c r="F23" s="803">
        <v>17285</v>
      </c>
      <c r="G23" s="888" t="s">
        <v>1228</v>
      </c>
    </row>
    <row r="24" spans="1:25" hidden="1">
      <c r="A24" s="289" t="s">
        <v>1335</v>
      </c>
      <c r="B24" s="145"/>
      <c r="C24" s="814"/>
      <c r="D24" s="472"/>
      <c r="F24" s="815">
        <v>1036</v>
      </c>
      <c r="G24" s="888" t="s">
        <v>1228</v>
      </c>
      <c r="H24" s="700"/>
      <c r="I24" s="700"/>
      <c r="J24" s="700"/>
      <c r="K24" s="700"/>
      <c r="L24" s="700"/>
      <c r="M24" s="713"/>
    </row>
    <row r="25" spans="1:25">
      <c r="A25" s="289" t="s">
        <v>1372</v>
      </c>
      <c r="B25" s="145"/>
      <c r="C25" s="799">
        <v>34604</v>
      </c>
      <c r="D25" s="803">
        <v>59758</v>
      </c>
      <c r="G25" s="700"/>
      <c r="H25" s="700"/>
      <c r="I25" s="700"/>
      <c r="J25" s="700"/>
      <c r="K25" s="700"/>
      <c r="L25" s="700"/>
      <c r="M25" s="713"/>
    </row>
    <row r="26" spans="1:25">
      <c r="A26" s="289" t="s">
        <v>1373</v>
      </c>
      <c r="B26" s="145"/>
      <c r="C26" s="799">
        <v>0</v>
      </c>
      <c r="D26" s="803">
        <v>25307</v>
      </c>
      <c r="G26" s="700"/>
      <c r="H26" s="700"/>
      <c r="I26" s="700"/>
      <c r="J26" s="700"/>
      <c r="K26" s="700"/>
      <c r="L26" s="700"/>
      <c r="M26" s="713"/>
    </row>
    <row r="27" spans="1:25">
      <c r="A27" s="289" t="s">
        <v>1374</v>
      </c>
      <c r="B27" s="145"/>
      <c r="C27" s="799">
        <v>0</v>
      </c>
      <c r="D27" s="803">
        <v>2366</v>
      </c>
      <c r="G27" s="700"/>
      <c r="H27" s="700"/>
      <c r="I27" s="700"/>
      <c r="J27" s="700"/>
      <c r="K27" s="700"/>
      <c r="L27" s="700"/>
      <c r="M27" s="713"/>
    </row>
    <row r="28" spans="1:25">
      <c r="A28" s="289" t="s">
        <v>1331</v>
      </c>
      <c r="B28" s="145"/>
      <c r="C28" s="799">
        <v>4285</v>
      </c>
      <c r="D28" s="803">
        <v>4797</v>
      </c>
    </row>
    <row r="29" spans="1:25">
      <c r="A29" s="289" t="s">
        <v>1375</v>
      </c>
      <c r="B29" s="145"/>
      <c r="C29" s="799">
        <v>2286</v>
      </c>
      <c r="D29" s="803">
        <v>3104</v>
      </c>
    </row>
    <row r="30" spans="1:25">
      <c r="A30" s="289" t="s">
        <v>1376</v>
      </c>
      <c r="B30" s="145"/>
      <c r="C30" s="799">
        <v>5601</v>
      </c>
      <c r="D30" s="803">
        <v>13090</v>
      </c>
    </row>
    <row r="31" spans="1:25">
      <c r="A31" s="289" t="s">
        <v>1377</v>
      </c>
      <c r="B31" s="145"/>
      <c r="C31" s="799">
        <v>918</v>
      </c>
      <c r="D31" s="803">
        <v>825</v>
      </c>
    </row>
    <row r="32" spans="1:25">
      <c r="A32" s="289" t="s">
        <v>1378</v>
      </c>
      <c r="B32" s="145"/>
      <c r="C32" s="799">
        <v>8977</v>
      </c>
      <c r="D32" s="803">
        <v>13647</v>
      </c>
    </row>
    <row r="33" spans="1:13">
      <c r="A33" s="289" t="s">
        <v>1332</v>
      </c>
      <c r="B33" s="145"/>
      <c r="C33" s="982">
        <v>0</v>
      </c>
      <c r="D33" s="803">
        <v>0</v>
      </c>
    </row>
    <row r="34" spans="1:13">
      <c r="A34" s="289" t="s">
        <v>1333</v>
      </c>
      <c r="B34" s="145"/>
      <c r="C34" s="814"/>
      <c r="D34" s="803">
        <v>3383</v>
      </c>
      <c r="G34" s="709"/>
      <c r="H34" s="709"/>
      <c r="I34" s="709"/>
      <c r="J34" s="709"/>
      <c r="K34" s="709"/>
      <c r="L34" s="709"/>
      <c r="M34" s="709"/>
    </row>
    <row r="35" spans="1:13">
      <c r="A35" s="289" t="s">
        <v>1379</v>
      </c>
      <c r="B35" s="145"/>
      <c r="C35" s="814"/>
      <c r="D35" s="803">
        <v>2243</v>
      </c>
      <c r="G35" s="711"/>
      <c r="H35" s="311"/>
      <c r="I35" s="711"/>
      <c r="J35" s="711"/>
      <c r="K35" s="711"/>
      <c r="L35" s="711"/>
      <c r="M35" s="711"/>
    </row>
    <row r="36" spans="1:13">
      <c r="A36" s="289" t="s">
        <v>1334</v>
      </c>
      <c r="B36" s="145"/>
      <c r="C36" s="809"/>
      <c r="D36" s="802">
        <v>0</v>
      </c>
      <c r="G36" s="710"/>
      <c r="H36" s="231"/>
      <c r="I36" s="710"/>
      <c r="J36" s="710"/>
      <c r="K36" s="710"/>
      <c r="L36" s="710"/>
      <c r="M36" s="710"/>
    </row>
    <row r="37" spans="1:13">
      <c r="A37" s="289" t="s">
        <v>1380</v>
      </c>
      <c r="B37" s="145"/>
      <c r="C37" s="814"/>
      <c r="D37" s="803">
        <v>0</v>
      </c>
      <c r="G37" s="714"/>
      <c r="H37" s="700"/>
      <c r="I37" s="702"/>
      <c r="J37" s="702"/>
      <c r="K37" s="702"/>
      <c r="L37" s="702"/>
      <c r="M37" s="702"/>
    </row>
    <row r="38" spans="1:13">
      <c r="A38" s="289" t="s">
        <v>1336</v>
      </c>
      <c r="B38" s="145"/>
      <c r="C38" s="799">
        <v>1560</v>
      </c>
      <c r="D38" s="803">
        <v>0</v>
      </c>
      <c r="G38" s="715"/>
      <c r="H38" s="700"/>
      <c r="I38" s="702"/>
      <c r="J38" s="702"/>
      <c r="K38" s="702"/>
      <c r="L38" s="702"/>
      <c r="M38" s="702"/>
    </row>
    <row r="39" spans="1:13">
      <c r="A39" s="289" t="s">
        <v>1561</v>
      </c>
      <c r="B39" s="145"/>
      <c r="C39" s="814"/>
      <c r="D39" s="803">
        <v>1816</v>
      </c>
      <c r="G39" s="715"/>
      <c r="H39" s="700"/>
      <c r="I39" s="702"/>
      <c r="J39" s="702"/>
      <c r="K39" s="702"/>
      <c r="L39" s="702"/>
      <c r="M39" s="702"/>
    </row>
    <row r="40" spans="1:13">
      <c r="A40" s="289" t="s">
        <v>115</v>
      </c>
      <c r="B40" s="145"/>
      <c r="C40" s="799">
        <v>430</v>
      </c>
      <c r="D40" s="803">
        <v>71</v>
      </c>
      <c r="G40" s="714"/>
      <c r="H40" s="700"/>
      <c r="I40" s="702"/>
      <c r="J40" s="702"/>
      <c r="K40" s="702"/>
      <c r="L40" s="702"/>
      <c r="M40" s="702"/>
    </row>
    <row r="41" spans="1:13" ht="15.75" thickBot="1">
      <c r="A41" s="145"/>
      <c r="B41" s="145"/>
      <c r="C41" s="145"/>
      <c r="D41" s="145"/>
      <c r="G41" s="714"/>
      <c r="H41" s="700"/>
      <c r="I41" s="702"/>
      <c r="J41" s="702"/>
      <c r="K41" s="702"/>
      <c r="L41" s="702"/>
      <c r="M41" s="702"/>
    </row>
    <row r="42" spans="1:13" ht="15.75" thickBot="1">
      <c r="A42" s="785" t="s">
        <v>1326</v>
      </c>
      <c r="B42" s="145"/>
      <c r="C42" s="792">
        <f>SUM(C20:C41)</f>
        <v>58661</v>
      </c>
      <c r="D42" s="792">
        <f>SUM(D20:D41)</f>
        <v>130407</v>
      </c>
      <c r="G42" s="714"/>
      <c r="H42" s="700"/>
      <c r="I42" s="702"/>
      <c r="J42" s="702"/>
      <c r="K42" s="702"/>
      <c r="L42" s="702"/>
      <c r="M42" s="702"/>
    </row>
    <row r="43" spans="1:13">
      <c r="A43" s="280"/>
      <c r="B43" s="280"/>
      <c r="C43" s="280"/>
      <c r="D43" s="145"/>
      <c r="G43" s="714"/>
      <c r="H43" s="700"/>
      <c r="I43" s="702"/>
      <c r="J43" s="702"/>
      <c r="K43" s="702"/>
      <c r="L43" s="702"/>
      <c r="M43" s="702"/>
    </row>
    <row r="44" spans="1:13">
      <c r="A44" s="203"/>
      <c r="B44" s="203"/>
      <c r="C44" s="145"/>
      <c r="D44" s="145"/>
      <c r="G44" s="714"/>
      <c r="H44" s="700"/>
      <c r="I44" s="702"/>
      <c r="J44" s="231"/>
      <c r="K44" s="702"/>
      <c r="L44" s="231"/>
      <c r="M44" s="702"/>
    </row>
    <row r="45" spans="1:13">
      <c r="A45" s="774"/>
      <c r="B45" s="774"/>
      <c r="C45" s="775"/>
      <c r="D45" s="775"/>
      <c r="G45" s="702"/>
      <c r="H45" s="700"/>
      <c r="I45" s="702"/>
      <c r="J45" s="231"/>
      <c r="K45" s="702"/>
      <c r="L45" s="231"/>
      <c r="M45" s="702"/>
    </row>
    <row r="46" spans="1:13">
      <c r="A46" s="280"/>
      <c r="B46" s="774"/>
      <c r="C46" s="775"/>
      <c r="D46" s="775"/>
      <c r="G46" s="701"/>
      <c r="H46" s="713"/>
      <c r="I46" s="701"/>
      <c r="J46" s="231"/>
      <c r="K46" s="701"/>
      <c r="L46" s="231"/>
      <c r="M46" s="701"/>
    </row>
    <row r="47" spans="1:13">
      <c r="A47" s="145"/>
      <c r="B47" s="145"/>
      <c r="C47" s="145"/>
      <c r="D47" s="145"/>
      <c r="E47" s="710"/>
      <c r="F47" s="231"/>
      <c r="G47" s="710"/>
      <c r="H47" s="231"/>
      <c r="I47" s="710"/>
      <c r="J47" s="231"/>
      <c r="K47" s="710"/>
      <c r="L47" s="231"/>
      <c r="M47" s="710"/>
    </row>
    <row r="48" spans="1:13">
      <c r="A48" s="712"/>
      <c r="B48" s="712"/>
      <c r="C48" s="145"/>
      <c r="D48" s="145"/>
      <c r="E48" s="231"/>
      <c r="F48" s="231"/>
      <c r="G48" s="231"/>
      <c r="H48" s="231"/>
      <c r="I48" s="231"/>
      <c r="J48" s="231"/>
      <c r="K48" s="231"/>
      <c r="L48" s="231"/>
      <c r="M48" s="231"/>
    </row>
    <row r="49" spans="1:13">
      <c r="A49" s="145"/>
      <c r="B49" s="145"/>
      <c r="C49" s="145"/>
      <c r="D49" s="145"/>
      <c r="E49" s="702"/>
      <c r="F49" s="700"/>
      <c r="G49" s="702"/>
      <c r="H49" s="700"/>
      <c r="I49" s="702"/>
      <c r="J49" s="231"/>
      <c r="K49" s="702"/>
      <c r="L49" s="231"/>
      <c r="M49" s="702"/>
    </row>
    <row r="50" spans="1:13">
      <c r="A50" s="145"/>
      <c r="B50" s="145"/>
      <c r="C50" s="145"/>
      <c r="D50" s="145"/>
      <c r="E50" s="702"/>
      <c r="F50" s="700"/>
      <c r="G50" s="702"/>
      <c r="H50" s="700"/>
      <c r="I50" s="702"/>
      <c r="J50" s="231"/>
      <c r="K50" s="702"/>
      <c r="L50" s="231"/>
      <c r="M50" s="702"/>
    </row>
    <row r="51" spans="1:13">
      <c r="A51" s="145"/>
      <c r="B51" s="145"/>
      <c r="C51" s="145"/>
      <c r="D51" s="145"/>
      <c r="E51" s="702"/>
      <c r="F51" s="700"/>
      <c r="G51" s="702"/>
      <c r="H51" s="700"/>
      <c r="I51" s="702"/>
      <c r="J51" s="231"/>
      <c r="K51" s="702"/>
      <c r="L51" s="231"/>
      <c r="M51" s="702"/>
    </row>
    <row r="52" spans="1:13">
      <c r="A52" s="145"/>
      <c r="B52" s="145"/>
      <c r="C52" s="145"/>
      <c r="D52" s="145"/>
      <c r="E52" s="702"/>
      <c r="F52" s="700"/>
      <c r="G52" s="702"/>
      <c r="H52" s="700"/>
      <c r="I52" s="702"/>
      <c r="J52" s="231"/>
      <c r="K52" s="702"/>
      <c r="L52" s="231"/>
      <c r="M52" s="702"/>
    </row>
    <row r="53" spans="1:13">
      <c r="A53" s="145"/>
      <c r="B53" s="145"/>
      <c r="C53" s="145"/>
      <c r="D53" s="145"/>
      <c r="E53" s="702"/>
      <c r="F53" s="700"/>
      <c r="G53" s="702"/>
      <c r="H53" s="700"/>
      <c r="I53" s="702"/>
      <c r="J53" s="231"/>
      <c r="K53" s="702"/>
      <c r="L53" s="231"/>
      <c r="M53" s="702"/>
    </row>
    <row r="54" spans="1:13">
      <c r="A54" s="145"/>
      <c r="B54" s="145"/>
      <c r="C54" s="145"/>
      <c r="D54" s="145"/>
      <c r="E54" s="702"/>
      <c r="F54" s="700"/>
      <c r="G54" s="702"/>
      <c r="H54" s="700"/>
      <c r="I54" s="702"/>
      <c r="J54" s="231"/>
      <c r="K54" s="702"/>
      <c r="L54" s="231"/>
      <c r="M54" s="702"/>
    </row>
    <row r="55" spans="1:13">
      <c r="A55" s="145"/>
      <c r="B55" s="145"/>
      <c r="C55" s="145"/>
      <c r="D55" s="145"/>
      <c r="E55" s="701"/>
      <c r="F55" s="713"/>
      <c r="G55" s="701"/>
      <c r="H55" s="713"/>
      <c r="I55" s="701"/>
      <c r="J55" s="231"/>
      <c r="K55" s="701"/>
      <c r="L55" s="231"/>
      <c r="M55" s="701"/>
    </row>
    <row r="56" spans="1:13">
      <c r="A56" s="712"/>
      <c r="B56" s="712"/>
      <c r="C56" s="145"/>
      <c r="D56" s="145"/>
      <c r="E56" s="700"/>
      <c r="F56" s="700"/>
      <c r="G56" s="700"/>
      <c r="H56" s="700"/>
      <c r="I56" s="700"/>
      <c r="J56" s="231"/>
      <c r="K56" s="700"/>
      <c r="L56" s="231"/>
      <c r="M56" s="700"/>
    </row>
    <row r="57" spans="1:13">
      <c r="A57" s="103"/>
      <c r="B57" s="103"/>
      <c r="C57" s="145"/>
      <c r="D57" s="145"/>
      <c r="E57" s="701"/>
      <c r="F57" s="713"/>
      <c r="G57" s="701"/>
      <c r="H57" s="713"/>
      <c r="I57" s="701"/>
      <c r="J57" s="231"/>
      <c r="K57" s="701"/>
      <c r="L57" s="231"/>
      <c r="M57" s="701"/>
    </row>
    <row r="58" spans="1:13">
      <c r="A58" s="103"/>
      <c r="B58" s="103"/>
      <c r="C58" s="231"/>
      <c r="D58" s="231"/>
      <c r="E58" s="701"/>
      <c r="F58" s="713"/>
      <c r="G58" s="701"/>
      <c r="H58" s="713"/>
      <c r="I58" s="701"/>
      <c r="J58" s="231"/>
      <c r="K58" s="701"/>
      <c r="L58" s="231"/>
      <c r="M58" s="701"/>
    </row>
    <row r="59" spans="1:13">
      <c r="A59" s="231"/>
      <c r="B59" s="231"/>
      <c r="C59" s="231"/>
      <c r="D59" s="231"/>
      <c r="E59" s="713"/>
      <c r="F59" s="713"/>
      <c r="G59" s="713"/>
      <c r="H59" s="713"/>
      <c r="I59" s="713"/>
      <c r="J59" s="231"/>
      <c r="K59" s="713"/>
      <c r="L59" s="231"/>
      <c r="M59" s="713"/>
    </row>
    <row r="60" spans="1:13">
      <c r="A60" s="103"/>
      <c r="B60" s="103"/>
      <c r="C60" s="231"/>
      <c r="D60" s="231"/>
      <c r="E60" s="702"/>
      <c r="F60" s="700"/>
      <c r="G60" s="702"/>
      <c r="H60" s="700"/>
      <c r="I60" s="702"/>
      <c r="J60" s="231"/>
      <c r="K60" s="702"/>
      <c r="L60" s="231"/>
      <c r="M60" s="702"/>
    </row>
    <row r="61" spans="1:13">
      <c r="A61" s="231"/>
      <c r="B61" s="231"/>
      <c r="C61" s="231"/>
      <c r="D61" s="231"/>
      <c r="E61" s="700"/>
      <c r="F61" s="700"/>
      <c r="G61" s="700"/>
      <c r="H61" s="700"/>
      <c r="I61" s="700"/>
      <c r="J61" s="231"/>
      <c r="K61" s="700"/>
      <c r="L61" s="231"/>
      <c r="M61" s="700"/>
    </row>
    <row r="62" spans="1:13">
      <c r="A62" s="103"/>
      <c r="B62" s="103"/>
      <c r="C62" s="231"/>
      <c r="D62" s="231"/>
      <c r="E62" s="701"/>
      <c r="F62" s="700"/>
      <c r="G62" s="701"/>
      <c r="H62" s="700"/>
      <c r="I62" s="701"/>
      <c r="J62" s="231"/>
      <c r="K62" s="701"/>
      <c r="L62" s="231"/>
      <c r="M62" s="701"/>
    </row>
  </sheetData>
  <pageMargins left="0.7" right="0.7" top="0.75" bottom="0.75" header="0.3" footer="0.3"/>
  <pageSetup paperSize="9" scale="79" orientation="portrait" r:id="rId1"/>
  <headerFooter>
    <oddFooter>&amp;C&amp;A</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H1"/>
  <sheetViews>
    <sheetView workbookViewId="0">
      <selection activeCell="J24" sqref="J24"/>
    </sheetView>
  </sheetViews>
  <sheetFormatPr defaultRowHeight="15"/>
  <sheetData>
    <row r="1" spans="1:8" ht="31.35" customHeight="1">
      <c r="A1" s="10" t="str">
        <f>+'73'!A1</f>
        <v>SWANSEA BAY UNIVERSITY HEALTH BOARD ANNUAL ACCOUNTS 2023-24</v>
      </c>
      <c r="B1" s="34"/>
      <c r="C1" s="34"/>
      <c r="D1" s="34"/>
      <c r="E1" s="204"/>
      <c r="F1" s="204"/>
      <c r="G1" s="204"/>
      <c r="H1" s="204"/>
    </row>
  </sheetData>
  <customSheetViews>
    <customSheetView guid="{7FD99AA4-5903-494A-9F09-AEC84FBFFB84}">
      <selection activeCell="K6" sqref="K6"/>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44A2B057-7D30-4594-817B-0DBCD9A92E4A}">
      <selection activeCell="K6" sqref="K6"/>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9" orientation="portrait" r:id="rId3"/>
  <headerFooter>
    <oddFooter>&amp;C&amp;A</oddFooter>
  </headerFooter>
  <drawing r:id="rId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AC2973"/>
  <sheetViews>
    <sheetView workbookViewId="0"/>
  </sheetViews>
  <sheetFormatPr defaultColWidth="8.77734375" defaultRowHeight="15"/>
  <cols>
    <col min="1" max="1" width="4.77734375" customWidth="1"/>
    <col min="2" max="2" width="44" customWidth="1"/>
    <col min="3" max="3" width="13" hidden="1" customWidth="1"/>
    <col min="4" max="4" width="3.5546875" hidden="1" customWidth="1"/>
    <col min="5" max="5" width="4.77734375" hidden="1" customWidth="1"/>
    <col min="6" max="6" width="11.44140625" style="742" customWidth="1"/>
    <col min="7" max="7" width="0.77734375" customWidth="1"/>
    <col min="8" max="8" width="10" customWidth="1"/>
    <col min="9" max="9" width="6.109375" hidden="1" customWidth="1"/>
    <col min="10" max="10" width="8.77734375" hidden="1" customWidth="1"/>
    <col min="11" max="11" width="12.109375" customWidth="1"/>
    <col min="12" max="12" width="8.77734375" style="231"/>
    <col min="13" max="13" width="0.5546875" style="231" customWidth="1"/>
    <col min="14" max="14" width="8.77734375" style="231"/>
    <col min="15" max="15" width="0.77734375" customWidth="1"/>
    <col min="16" max="16" width="9.109375" style="231" customWidth="1"/>
    <col min="17" max="17" width="1.109375" style="231" customWidth="1"/>
    <col min="18" max="18" width="8.77734375" style="231"/>
    <col min="19" max="19" width="0.77734375" style="231" customWidth="1"/>
    <col min="20" max="20" width="9.44140625" style="654" bestFit="1" customWidth="1"/>
    <col min="23" max="23" width="12.109375" bestFit="1" customWidth="1"/>
    <col min="24" max="24" width="14" bestFit="1" customWidth="1"/>
    <col min="26" max="27" width="9.44140625" bestFit="1" customWidth="1"/>
    <col min="28" max="28" width="11.77734375" bestFit="1" customWidth="1"/>
  </cols>
  <sheetData>
    <row r="1" spans="1:29" ht="15.75">
      <c r="A1" s="485">
        <v>1</v>
      </c>
      <c r="B1" s="733" t="s">
        <v>1285</v>
      </c>
      <c r="C1" s="734" t="s">
        <v>1286</v>
      </c>
      <c r="D1" s="733"/>
      <c r="E1" s="733"/>
      <c r="F1" s="738" t="s">
        <v>1285</v>
      </c>
      <c r="G1" s="738" t="s">
        <v>1285</v>
      </c>
      <c r="H1" s="738" t="s">
        <v>1285</v>
      </c>
      <c r="I1" s="738" t="s">
        <v>1285</v>
      </c>
      <c r="J1" s="738" t="s">
        <v>1285</v>
      </c>
      <c r="K1" s="738" t="s">
        <v>1285</v>
      </c>
      <c r="L1" s="738" t="s">
        <v>1285</v>
      </c>
      <c r="M1" s="738" t="s">
        <v>1285</v>
      </c>
      <c r="N1" s="738" t="s">
        <v>1285</v>
      </c>
      <c r="O1" s="738" t="s">
        <v>1285</v>
      </c>
      <c r="P1" s="738" t="s">
        <v>1285</v>
      </c>
      <c r="Q1" s="738" t="s">
        <v>1285</v>
      </c>
      <c r="R1" s="738" t="s">
        <v>1285</v>
      </c>
      <c r="S1" s="738" t="s">
        <v>1285</v>
      </c>
      <c r="W1" s="375" t="s">
        <v>1242</v>
      </c>
      <c r="X1" s="375" t="s">
        <v>1243</v>
      </c>
      <c r="Y1" s="375" t="s">
        <v>1244</v>
      </c>
      <c r="Z1" s="375" t="s">
        <v>1245</v>
      </c>
      <c r="AA1" s="375" t="s">
        <v>1246</v>
      </c>
      <c r="AB1" s="375" t="s">
        <v>1247</v>
      </c>
      <c r="AC1" s="375"/>
    </row>
    <row r="2" spans="1:29" ht="22.5">
      <c r="A2" s="485">
        <v>2</v>
      </c>
      <c r="B2" s="733" t="s">
        <v>1285</v>
      </c>
      <c r="C2" s="733" t="s">
        <v>1069</v>
      </c>
      <c r="D2" s="733"/>
      <c r="E2" s="733"/>
      <c r="F2" s="739" t="s">
        <v>1287</v>
      </c>
      <c r="G2" s="733" t="s">
        <v>1285</v>
      </c>
      <c r="H2" s="739" t="s">
        <v>1287</v>
      </c>
      <c r="I2" s="733" t="s">
        <v>1285</v>
      </c>
      <c r="J2" s="733" t="s">
        <v>1285</v>
      </c>
      <c r="K2" s="733" t="s">
        <v>1285</v>
      </c>
      <c r="L2" s="733" t="s">
        <v>1285</v>
      </c>
      <c r="M2" s="733" t="s">
        <v>1285</v>
      </c>
      <c r="N2" s="733" t="s">
        <v>1285</v>
      </c>
      <c r="O2" s="733" t="s">
        <v>1285</v>
      </c>
      <c r="P2" s="733" t="s">
        <v>1285</v>
      </c>
      <c r="Q2" s="733" t="s">
        <v>1285</v>
      </c>
      <c r="R2" s="461" t="s">
        <v>1280</v>
      </c>
      <c r="W2" s="485" t="s">
        <v>1271</v>
      </c>
      <c r="X2" s="485" t="s">
        <v>1271</v>
      </c>
      <c r="Y2" s="485" t="s">
        <v>1271</v>
      </c>
      <c r="Z2" s="485" t="s">
        <v>1271</v>
      </c>
      <c r="AA2" s="485" t="s">
        <v>1271</v>
      </c>
      <c r="AB2" s="485" t="s">
        <v>1271</v>
      </c>
    </row>
    <row r="3" spans="1:29" ht="15.75">
      <c r="A3" s="485">
        <v>3</v>
      </c>
      <c r="B3" s="733" t="s">
        <v>1285</v>
      </c>
      <c r="C3" s="733"/>
      <c r="D3" s="733"/>
      <c r="E3" s="734"/>
      <c r="F3" s="740" t="s">
        <v>1125</v>
      </c>
      <c r="G3" s="734"/>
      <c r="H3" s="341" t="s">
        <v>905</v>
      </c>
      <c r="I3" s="733"/>
      <c r="J3" s="733"/>
      <c r="K3" s="733" t="s">
        <v>1285</v>
      </c>
      <c r="L3" s="733" t="s">
        <v>1285</v>
      </c>
      <c r="M3" s="733" t="s">
        <v>1285</v>
      </c>
      <c r="N3" s="733" t="s">
        <v>1285</v>
      </c>
      <c r="O3" s="733" t="s">
        <v>1285</v>
      </c>
      <c r="P3" s="733" t="s">
        <v>1285</v>
      </c>
      <c r="Q3" s="733" t="s">
        <v>1285</v>
      </c>
      <c r="R3" s="461" t="s">
        <v>1280</v>
      </c>
    </row>
    <row r="4" spans="1:29">
      <c r="A4" s="485">
        <v>4</v>
      </c>
      <c r="B4" s="733" t="s">
        <v>1285</v>
      </c>
      <c r="C4" s="733"/>
      <c r="D4" s="733"/>
      <c r="E4" s="733"/>
      <c r="F4" s="146" t="s">
        <v>1270</v>
      </c>
      <c r="G4" s="733"/>
      <c r="H4" s="146" t="s">
        <v>1064</v>
      </c>
      <c r="I4" s="733"/>
      <c r="J4" s="733"/>
      <c r="K4" s="735"/>
      <c r="L4" s="733" t="s">
        <v>1285</v>
      </c>
      <c r="M4" s="733" t="s">
        <v>1285</v>
      </c>
      <c r="N4" s="733" t="s">
        <v>1285</v>
      </c>
      <c r="O4" s="733" t="s">
        <v>1285</v>
      </c>
      <c r="P4" s="461" t="s">
        <v>1280</v>
      </c>
      <c r="Q4" s="733" t="s">
        <v>1285</v>
      </c>
      <c r="R4" s="461" t="s">
        <v>1280</v>
      </c>
    </row>
    <row r="5" spans="1:29">
      <c r="A5" s="485">
        <v>5</v>
      </c>
      <c r="G5" s="738"/>
      <c r="H5" s="738"/>
      <c r="I5" s="738"/>
      <c r="J5" s="738"/>
      <c r="K5" s="743"/>
      <c r="L5" s="738"/>
      <c r="M5" s="738" t="s">
        <v>1285</v>
      </c>
      <c r="N5" s="738"/>
      <c r="O5" s="733"/>
      <c r="P5" s="722"/>
      <c r="Q5" s="461"/>
      <c r="R5" s="722"/>
      <c r="T5" s="655"/>
    </row>
    <row r="6" spans="1:29">
      <c r="A6" s="485">
        <f>A5+1</f>
        <v>6</v>
      </c>
      <c r="B6" t="s">
        <v>14</v>
      </c>
      <c r="D6" t="s">
        <v>905</v>
      </c>
      <c r="F6" s="231" t="e">
        <f>#REF!</f>
        <v>#REF!</v>
      </c>
      <c r="G6" s="370"/>
      <c r="H6" s="231" t="e">
        <f>#REF!</f>
        <v>#REF!</v>
      </c>
      <c r="K6" s="503">
        <v>245546</v>
      </c>
      <c r="L6" s="231" t="e">
        <f>#REF!</f>
        <v>#REF!</v>
      </c>
      <c r="N6" s="231" t="e">
        <f>#REF!</f>
        <v>#REF!</v>
      </c>
      <c r="O6" s="231"/>
      <c r="P6" s="722" t="e">
        <f t="shared" ref="P6:P15" si="0">F6-L6</f>
        <v>#REF!</v>
      </c>
      <c r="Q6" s="461"/>
      <c r="R6" s="722" t="e">
        <f>H6-N6</f>
        <v>#REF!</v>
      </c>
      <c r="T6" s="655" t="e">
        <f>H6-K6</f>
        <v>#REF!</v>
      </c>
    </row>
    <row r="7" spans="1:29">
      <c r="A7" s="485">
        <f t="shared" ref="A7:A70" si="1">A6+1</f>
        <v>7</v>
      </c>
      <c r="B7" t="s">
        <v>15</v>
      </c>
      <c r="D7" t="s">
        <v>905</v>
      </c>
      <c r="F7" s="231" t="e">
        <f>#REF!</f>
        <v>#REF!</v>
      </c>
      <c r="G7" s="370"/>
      <c r="H7" s="231" t="e">
        <f>#REF!</f>
        <v>#REF!</v>
      </c>
      <c r="K7" s="503">
        <v>250518</v>
      </c>
      <c r="L7" s="231" t="e">
        <f>#REF!</f>
        <v>#REF!</v>
      </c>
      <c r="N7" s="231" t="e">
        <f>#REF!</f>
        <v>#REF!</v>
      </c>
      <c r="O7" s="231"/>
      <c r="P7" s="722" t="e">
        <f t="shared" si="0"/>
        <v>#REF!</v>
      </c>
      <c r="Q7" s="461"/>
      <c r="R7" s="722" t="e">
        <f t="shared" ref="R7:R15" si="2">H7-N7</f>
        <v>#REF!</v>
      </c>
      <c r="T7" s="655" t="e">
        <f t="shared" ref="T7:T15" si="3">H7-K7</f>
        <v>#REF!</v>
      </c>
    </row>
    <row r="8" spans="1:29">
      <c r="A8" s="485">
        <f t="shared" si="1"/>
        <v>8</v>
      </c>
      <c r="B8" t="s">
        <v>16</v>
      </c>
      <c r="D8" t="s">
        <v>905</v>
      </c>
      <c r="F8" s="231" t="e">
        <f>#REF!</f>
        <v>#REF!</v>
      </c>
      <c r="G8" s="370"/>
      <c r="H8" s="231" t="e">
        <f>#REF!</f>
        <v>#REF!</v>
      </c>
      <c r="K8" s="503">
        <v>898238</v>
      </c>
      <c r="L8" s="231" t="e">
        <f>#REF!</f>
        <v>#REF!</v>
      </c>
      <c r="N8" s="231" t="e">
        <f>#REF!</f>
        <v>#REF!</v>
      </c>
      <c r="O8" s="231"/>
      <c r="P8" s="722" t="e">
        <f t="shared" si="0"/>
        <v>#REF!</v>
      </c>
      <c r="Q8" s="461"/>
      <c r="R8" s="722" t="e">
        <f t="shared" si="2"/>
        <v>#REF!</v>
      </c>
      <c r="T8" s="655" t="e">
        <f t="shared" si="3"/>
        <v>#REF!</v>
      </c>
    </row>
    <row r="9" spans="1:29" ht="15.75">
      <c r="A9" s="485">
        <f t="shared" si="1"/>
        <v>9</v>
      </c>
      <c r="B9" s="234" t="s">
        <v>906</v>
      </c>
      <c r="D9" t="s">
        <v>905</v>
      </c>
      <c r="F9" s="231" t="e">
        <f>#REF!</f>
        <v>#REF!</v>
      </c>
      <c r="G9" s="370"/>
      <c r="H9" s="231" t="e">
        <f>#REF!</f>
        <v>#REF!</v>
      </c>
      <c r="K9" s="503">
        <v>1394302</v>
      </c>
      <c r="L9" s="231" t="e">
        <f>#REF!</f>
        <v>#REF!</v>
      </c>
      <c r="N9" s="231" t="e">
        <f>#REF!</f>
        <v>#REF!</v>
      </c>
      <c r="O9" s="231"/>
      <c r="P9" s="722" t="e">
        <f t="shared" si="0"/>
        <v>#REF!</v>
      </c>
      <c r="Q9" s="461"/>
      <c r="R9" s="722" t="e">
        <f t="shared" si="2"/>
        <v>#REF!</v>
      </c>
      <c r="T9" s="655" t="e">
        <f t="shared" si="3"/>
        <v>#REF!</v>
      </c>
    </row>
    <row r="10" spans="1:29">
      <c r="A10" s="485">
        <f t="shared" si="1"/>
        <v>10</v>
      </c>
      <c r="B10" t="s">
        <v>907</v>
      </c>
      <c r="D10" t="s">
        <v>905</v>
      </c>
      <c r="F10" s="231" t="e">
        <f>#REF!</f>
        <v>#REF!</v>
      </c>
      <c r="G10" s="370"/>
      <c r="H10" s="231" t="e">
        <f>#REF!</f>
        <v>#REF!</v>
      </c>
      <c r="K10" s="503">
        <v>-255796</v>
      </c>
      <c r="L10" s="231" t="e">
        <f>#REF!</f>
        <v>#REF!</v>
      </c>
      <c r="N10" s="231" t="e">
        <f>#REF!</f>
        <v>#REF!</v>
      </c>
      <c r="O10" s="231"/>
      <c r="P10" s="722" t="e">
        <f t="shared" si="0"/>
        <v>#REF!</v>
      </c>
      <c r="Q10" s="461"/>
      <c r="R10" s="722" t="e">
        <f t="shared" si="2"/>
        <v>#REF!</v>
      </c>
      <c r="T10" s="655" t="e">
        <f t="shared" si="3"/>
        <v>#REF!</v>
      </c>
    </row>
    <row r="11" spans="1:29" ht="15.75">
      <c r="A11" s="485">
        <f t="shared" si="1"/>
        <v>11</v>
      </c>
      <c r="B11" s="234" t="s">
        <v>908</v>
      </c>
      <c r="D11" t="s">
        <v>905</v>
      </c>
      <c r="F11" s="231" t="e">
        <f>#REF!</f>
        <v>#REF!</v>
      </c>
      <c r="G11" s="370"/>
      <c r="H11" s="231" t="e">
        <f>#REF!</f>
        <v>#REF!</v>
      </c>
      <c r="K11" s="503">
        <v>1138506</v>
      </c>
      <c r="L11" s="231" t="e">
        <f>#REF!</f>
        <v>#REF!</v>
      </c>
      <c r="N11" s="231" t="e">
        <f>#REF!</f>
        <v>#REF!</v>
      </c>
      <c r="O11" s="231"/>
      <c r="P11" s="722" t="e">
        <f t="shared" si="0"/>
        <v>#REF!</v>
      </c>
      <c r="Q11" s="461"/>
      <c r="R11" s="722" t="e">
        <f t="shared" si="2"/>
        <v>#REF!</v>
      </c>
      <c r="T11" s="655" t="e">
        <f t="shared" si="3"/>
        <v>#REF!</v>
      </c>
    </row>
    <row r="12" spans="1:29">
      <c r="A12" s="485">
        <f t="shared" si="1"/>
        <v>12</v>
      </c>
      <c r="B12" t="s">
        <v>603</v>
      </c>
      <c r="D12" t="s">
        <v>905</v>
      </c>
      <c r="F12" s="231" t="e">
        <f>#REF!</f>
        <v>#REF!</v>
      </c>
      <c r="G12" s="370"/>
      <c r="H12" s="231" t="e">
        <f>#REF!</f>
        <v>#REF!</v>
      </c>
      <c r="K12" s="503">
        <v>0</v>
      </c>
      <c r="L12" s="231" t="e">
        <f>#REF!</f>
        <v>#REF!</v>
      </c>
      <c r="N12" s="231" t="e">
        <f>#REF!</f>
        <v>#REF!</v>
      </c>
      <c r="O12" s="231"/>
      <c r="P12" s="722" t="e">
        <f t="shared" si="0"/>
        <v>#REF!</v>
      </c>
      <c r="Q12" s="461"/>
      <c r="R12" s="722" t="e">
        <f t="shared" si="2"/>
        <v>#REF!</v>
      </c>
      <c r="T12" s="655" t="e">
        <f t="shared" si="3"/>
        <v>#REF!</v>
      </c>
    </row>
    <row r="13" spans="1:29">
      <c r="A13" s="485">
        <f t="shared" si="1"/>
        <v>13</v>
      </c>
      <c r="B13" t="s">
        <v>909</v>
      </c>
      <c r="D13" t="s">
        <v>905</v>
      </c>
      <c r="F13" s="231" t="e">
        <f>#REF!</f>
        <v>#REF!</v>
      </c>
      <c r="G13" s="370"/>
      <c r="H13" s="231" t="e">
        <f>#REF!</f>
        <v>#REF!</v>
      </c>
      <c r="K13" s="503">
        <v>-292</v>
      </c>
      <c r="L13" s="231" t="e">
        <f>#REF!</f>
        <v>#REF!</v>
      </c>
      <c r="N13" s="231" t="e">
        <f>#REF!</f>
        <v>#REF!</v>
      </c>
      <c r="O13" s="231"/>
      <c r="P13" s="722" t="e">
        <f t="shared" si="0"/>
        <v>#REF!</v>
      </c>
      <c r="Q13" s="461"/>
      <c r="R13" s="722" t="e">
        <f t="shared" si="2"/>
        <v>#REF!</v>
      </c>
      <c r="T13" s="655" t="e">
        <f t="shared" si="3"/>
        <v>#REF!</v>
      </c>
    </row>
    <row r="14" spans="1:29">
      <c r="A14" s="485">
        <f t="shared" si="1"/>
        <v>14</v>
      </c>
      <c r="B14" t="s">
        <v>20</v>
      </c>
      <c r="D14" t="s">
        <v>905</v>
      </c>
      <c r="F14" s="231" t="e">
        <f>#REF!</f>
        <v>#REF!</v>
      </c>
      <c r="G14" s="370"/>
      <c r="H14" s="231" t="e">
        <f>#REF!</f>
        <v>#REF!</v>
      </c>
      <c r="K14" s="503">
        <v>5165</v>
      </c>
      <c r="L14" s="231" t="e">
        <f>#REF!</f>
        <v>#REF!</v>
      </c>
      <c r="N14" s="231" t="e">
        <f>#REF!</f>
        <v>#REF!</v>
      </c>
      <c r="O14" s="231"/>
      <c r="P14" s="722" t="e">
        <f t="shared" si="0"/>
        <v>#REF!</v>
      </c>
      <c r="Q14" s="461"/>
      <c r="R14" s="722" t="e">
        <f t="shared" si="2"/>
        <v>#REF!</v>
      </c>
      <c r="T14" s="655" t="e">
        <f t="shared" si="3"/>
        <v>#REF!</v>
      </c>
    </row>
    <row r="15" spans="1:29" ht="15.75">
      <c r="A15" s="485">
        <f t="shared" si="1"/>
        <v>15</v>
      </c>
      <c r="B15" s="234" t="s">
        <v>21</v>
      </c>
      <c r="D15" t="s">
        <v>905</v>
      </c>
      <c r="F15" s="231" t="e">
        <f>#REF!</f>
        <v>#REF!</v>
      </c>
      <c r="G15" s="370"/>
      <c r="H15" s="231" t="e">
        <f>#REF!</f>
        <v>#REF!</v>
      </c>
      <c r="K15" s="503">
        <v>1143379</v>
      </c>
      <c r="L15" s="231" t="e">
        <f>#REF!</f>
        <v>#REF!</v>
      </c>
      <c r="N15" s="231" t="e">
        <f>#REF!</f>
        <v>#REF!</v>
      </c>
      <c r="O15" s="231"/>
      <c r="P15" s="722" t="e">
        <f t="shared" si="0"/>
        <v>#REF!</v>
      </c>
      <c r="Q15" s="461"/>
      <c r="R15" s="722" t="e">
        <f t="shared" si="2"/>
        <v>#REF!</v>
      </c>
      <c r="T15" s="655" t="e">
        <f t="shared" si="3"/>
        <v>#REF!</v>
      </c>
    </row>
    <row r="16" spans="1:29" ht="15.75">
      <c r="A16" s="485">
        <f t="shared" si="1"/>
        <v>16</v>
      </c>
      <c r="B16" s="234" t="s">
        <v>23</v>
      </c>
      <c r="F16" s="737"/>
      <c r="H16" s="231"/>
      <c r="K16" s="503"/>
      <c r="T16" s="655"/>
    </row>
    <row r="17" spans="1:20">
      <c r="A17" s="485">
        <f t="shared" si="1"/>
        <v>17</v>
      </c>
      <c r="B17" t="s">
        <v>910</v>
      </c>
      <c r="D17" t="s">
        <v>905</v>
      </c>
      <c r="F17" s="737">
        <f>'3'!F9</f>
        <v>-17751</v>
      </c>
      <c r="H17" s="231">
        <f>'3'!H9</f>
        <v>-24674</v>
      </c>
      <c r="K17" s="503">
        <v>-3526</v>
      </c>
      <c r="L17" s="231">
        <f>'3'!F9</f>
        <v>-17751</v>
      </c>
      <c r="N17" s="231">
        <f>'3'!H9</f>
        <v>-24674</v>
      </c>
      <c r="O17" s="231"/>
      <c r="P17" s="722">
        <f t="shared" ref="P17:P28" si="4">F17-L17</f>
        <v>0</v>
      </c>
      <c r="Q17" s="461"/>
      <c r="R17" s="722">
        <f t="shared" ref="R17:R28" si="5">H17-N17</f>
        <v>0</v>
      </c>
      <c r="T17" s="655">
        <f t="shared" ref="T17:T28" si="6">H17-K17</f>
        <v>-21148</v>
      </c>
    </row>
    <row r="18" spans="1:20">
      <c r="A18" s="485">
        <f t="shared" si="1"/>
        <v>18</v>
      </c>
      <c r="B18" t="s">
        <v>25</v>
      </c>
      <c r="D18" t="s">
        <v>905</v>
      </c>
      <c r="F18" s="737">
        <f>'3'!F11</f>
        <v>0</v>
      </c>
      <c r="H18" s="231">
        <f>'3'!H11</f>
        <v>0</v>
      </c>
      <c r="K18" s="503">
        <v>0</v>
      </c>
      <c r="L18" s="231">
        <f>'3'!F11</f>
        <v>0</v>
      </c>
      <c r="N18" s="231">
        <f>'3'!H11</f>
        <v>0</v>
      </c>
      <c r="O18" s="231"/>
      <c r="P18" s="722">
        <f t="shared" si="4"/>
        <v>0</v>
      </c>
      <c r="Q18" s="461"/>
      <c r="R18" s="722">
        <f t="shared" si="5"/>
        <v>0</v>
      </c>
      <c r="T18" s="655">
        <f t="shared" si="6"/>
        <v>0</v>
      </c>
    </row>
    <row r="19" spans="1:20">
      <c r="A19" s="485">
        <f t="shared" si="1"/>
        <v>19</v>
      </c>
      <c r="B19" t="s">
        <v>911</v>
      </c>
      <c r="C19" s="375"/>
      <c r="D19" t="s">
        <v>905</v>
      </c>
      <c r="F19" s="737">
        <f>'3'!F12</f>
        <v>0</v>
      </c>
      <c r="H19" s="231">
        <f>'3'!H12</f>
        <v>0</v>
      </c>
      <c r="K19" s="503">
        <v>0</v>
      </c>
      <c r="L19" s="231">
        <f>'3'!F12</f>
        <v>0</v>
      </c>
      <c r="N19" s="231">
        <f>'3'!H12</f>
        <v>0</v>
      </c>
      <c r="O19" s="231"/>
      <c r="P19" s="722">
        <f t="shared" si="4"/>
        <v>0</v>
      </c>
      <c r="Q19" s="461"/>
      <c r="R19" s="722">
        <f t="shared" si="5"/>
        <v>0</v>
      </c>
      <c r="T19" s="655">
        <f t="shared" si="6"/>
        <v>0</v>
      </c>
    </row>
    <row r="20" spans="1:20">
      <c r="A20" s="485">
        <f t="shared" si="1"/>
        <v>20</v>
      </c>
      <c r="B20" t="s">
        <v>912</v>
      </c>
      <c r="D20" t="s">
        <v>905</v>
      </c>
      <c r="F20" s="737">
        <f>'3'!F13</f>
        <v>0</v>
      </c>
      <c r="H20" s="231">
        <f>'3'!H13</f>
        <v>0</v>
      </c>
      <c r="K20" s="503">
        <v>0</v>
      </c>
      <c r="L20" s="231">
        <f>'3'!F13</f>
        <v>0</v>
      </c>
      <c r="N20" s="231">
        <f>'3'!H13</f>
        <v>0</v>
      </c>
      <c r="O20" s="231"/>
      <c r="P20" s="722">
        <f t="shared" si="4"/>
        <v>0</v>
      </c>
      <c r="Q20" s="461"/>
      <c r="R20" s="722">
        <f t="shared" si="5"/>
        <v>0</v>
      </c>
      <c r="T20" s="655">
        <f t="shared" si="6"/>
        <v>0</v>
      </c>
    </row>
    <row r="21" spans="1:20" ht="15.75">
      <c r="A21" s="485">
        <f t="shared" si="1"/>
        <v>21</v>
      </c>
      <c r="B21" s="234" t="s">
        <v>913</v>
      </c>
      <c r="D21" t="s">
        <v>905</v>
      </c>
      <c r="F21" s="737">
        <f>'3'!F14</f>
        <v>166</v>
      </c>
      <c r="H21" s="231">
        <f>'3'!H14</f>
        <v>0</v>
      </c>
      <c r="K21" s="503">
        <v>0</v>
      </c>
      <c r="L21" s="231">
        <f>'3'!F14</f>
        <v>166</v>
      </c>
      <c r="N21" s="231">
        <f>'3'!H14</f>
        <v>0</v>
      </c>
      <c r="O21" s="231"/>
      <c r="P21" s="722">
        <f t="shared" si="4"/>
        <v>0</v>
      </c>
      <c r="Q21" s="461"/>
      <c r="R21" s="722">
        <f t="shared" si="5"/>
        <v>0</v>
      </c>
      <c r="T21" s="655">
        <f t="shared" si="6"/>
        <v>0</v>
      </c>
    </row>
    <row r="22" spans="1:20">
      <c r="A22" s="485">
        <f t="shared" si="1"/>
        <v>22</v>
      </c>
      <c r="B22" t="s">
        <v>28</v>
      </c>
      <c r="D22" t="s">
        <v>905</v>
      </c>
      <c r="F22" s="737">
        <f>'3'!F15</f>
        <v>0</v>
      </c>
      <c r="H22" s="231">
        <f>'3'!H15</f>
        <v>0</v>
      </c>
      <c r="K22" s="503">
        <v>0</v>
      </c>
      <c r="L22" s="231">
        <f>'3'!F15</f>
        <v>0</v>
      </c>
      <c r="N22" s="231">
        <f>'3'!H15</f>
        <v>0</v>
      </c>
      <c r="O22" s="231"/>
      <c r="P22" s="722">
        <f t="shared" si="4"/>
        <v>0</v>
      </c>
      <c r="Q22" s="461"/>
      <c r="R22" s="722">
        <f t="shared" si="5"/>
        <v>0</v>
      </c>
      <c r="T22" s="655">
        <f t="shared" si="6"/>
        <v>0</v>
      </c>
    </row>
    <row r="23" spans="1:20">
      <c r="A23" s="485">
        <f t="shared" si="1"/>
        <v>23</v>
      </c>
      <c r="B23" t="s">
        <v>74</v>
      </c>
      <c r="D23" t="s">
        <v>905</v>
      </c>
      <c r="F23" s="737">
        <f>'3'!F16</f>
        <v>0</v>
      </c>
      <c r="H23" s="231">
        <f>'3'!H16</f>
        <v>0</v>
      </c>
      <c r="K23" s="503">
        <v>0</v>
      </c>
      <c r="L23" s="231">
        <f>'3'!F16</f>
        <v>0</v>
      </c>
      <c r="N23" s="231">
        <f>'3'!H16</f>
        <v>0</v>
      </c>
      <c r="O23" s="231"/>
      <c r="P23" s="722">
        <f t="shared" si="4"/>
        <v>0</v>
      </c>
      <c r="Q23" s="461"/>
      <c r="R23" s="722">
        <f t="shared" si="5"/>
        <v>0</v>
      </c>
      <c r="T23" s="655">
        <f t="shared" si="6"/>
        <v>0</v>
      </c>
    </row>
    <row r="24" spans="1:20" ht="15.75">
      <c r="A24" s="485">
        <f t="shared" si="1"/>
        <v>24</v>
      </c>
      <c r="B24" s="234" t="s">
        <v>604</v>
      </c>
      <c r="D24" t="s">
        <v>905</v>
      </c>
      <c r="F24" s="737">
        <f>'3'!F17</f>
        <v>-6</v>
      </c>
      <c r="H24" s="231">
        <f>'3'!H17</f>
        <v>0</v>
      </c>
      <c r="K24" s="503">
        <v>0</v>
      </c>
      <c r="L24" s="231">
        <f>'3'!F17</f>
        <v>-6</v>
      </c>
      <c r="N24" s="231">
        <f>'3'!H17</f>
        <v>0</v>
      </c>
      <c r="O24" s="231"/>
      <c r="P24" s="722">
        <f t="shared" si="4"/>
        <v>0</v>
      </c>
      <c r="Q24" s="461"/>
      <c r="R24" s="722">
        <f t="shared" si="5"/>
        <v>0</v>
      </c>
      <c r="T24" s="655">
        <f t="shared" si="6"/>
        <v>0</v>
      </c>
    </row>
    <row r="25" spans="1:20" ht="15.75">
      <c r="A25" s="485">
        <f t="shared" si="1"/>
        <v>25</v>
      </c>
      <c r="B25" s="234" t="s">
        <v>1059</v>
      </c>
      <c r="C25" s="375"/>
      <c r="D25" t="s">
        <v>905</v>
      </c>
      <c r="F25" s="737">
        <f>'3'!F18</f>
        <v>0</v>
      </c>
      <c r="H25" s="231">
        <f>'3'!H18</f>
        <v>0</v>
      </c>
      <c r="K25" s="503">
        <v>0</v>
      </c>
      <c r="L25" s="231">
        <f>'3'!F18</f>
        <v>0</v>
      </c>
      <c r="N25" s="231">
        <f>'3'!H18</f>
        <v>0</v>
      </c>
      <c r="O25" s="231"/>
      <c r="P25" s="722">
        <f t="shared" si="4"/>
        <v>0</v>
      </c>
      <c r="Q25" s="461"/>
      <c r="R25" s="722">
        <f t="shared" si="5"/>
        <v>0</v>
      </c>
      <c r="T25" s="655">
        <f t="shared" si="6"/>
        <v>0</v>
      </c>
    </row>
    <row r="26" spans="1:20" ht="15.75">
      <c r="A26" s="485">
        <f t="shared" si="1"/>
        <v>26</v>
      </c>
      <c r="B26" s="234" t="s">
        <v>921</v>
      </c>
      <c r="D26" t="s">
        <v>905</v>
      </c>
      <c r="F26" s="737">
        <f>'3'!F19</f>
        <v>0</v>
      </c>
      <c r="H26" s="231">
        <f>'3'!H19</f>
        <v>0</v>
      </c>
      <c r="K26" s="503">
        <v>0</v>
      </c>
      <c r="L26" s="231">
        <f>'3'!F19</f>
        <v>0</v>
      </c>
      <c r="N26" s="231">
        <f>'3'!H19</f>
        <v>0</v>
      </c>
      <c r="O26" s="231"/>
      <c r="P26" s="722">
        <f t="shared" si="4"/>
        <v>0</v>
      </c>
      <c r="Q26" s="461"/>
      <c r="R26" s="722">
        <f t="shared" si="5"/>
        <v>0</v>
      </c>
      <c r="T26" s="655">
        <f t="shared" si="6"/>
        <v>0</v>
      </c>
    </row>
    <row r="27" spans="1:20" ht="15.75">
      <c r="A27" s="485">
        <f t="shared" si="1"/>
        <v>27</v>
      </c>
      <c r="B27" s="234" t="s">
        <v>29</v>
      </c>
      <c r="D27" t="s">
        <v>905</v>
      </c>
      <c r="F27" s="737">
        <f>'3'!F20</f>
        <v>-17591</v>
      </c>
      <c r="H27" s="231">
        <f>'3'!H20</f>
        <v>-24674</v>
      </c>
      <c r="K27" s="503">
        <v>-3526</v>
      </c>
      <c r="L27" s="231">
        <f>'3'!F20</f>
        <v>-17591</v>
      </c>
      <c r="N27" s="231">
        <f>'3'!H20</f>
        <v>-24674</v>
      </c>
      <c r="O27" s="231"/>
      <c r="P27" s="722">
        <f t="shared" si="4"/>
        <v>0</v>
      </c>
      <c r="Q27" s="461"/>
      <c r="R27" s="722">
        <f t="shared" si="5"/>
        <v>0</v>
      </c>
      <c r="T27" s="655">
        <f t="shared" si="6"/>
        <v>-21148</v>
      </c>
    </row>
    <row r="28" spans="1:20" ht="15.75">
      <c r="A28" s="485">
        <f t="shared" si="1"/>
        <v>28</v>
      </c>
      <c r="B28" s="234" t="s">
        <v>30</v>
      </c>
      <c r="D28" t="s">
        <v>905</v>
      </c>
      <c r="F28" s="737">
        <f>'3'!F22</f>
        <v>1264747</v>
      </c>
      <c r="G28" s="370"/>
      <c r="H28" s="231">
        <f>'3'!H22</f>
        <v>1141003</v>
      </c>
      <c r="K28" s="503">
        <v>1139853</v>
      </c>
      <c r="L28" s="231">
        <f>'3'!F22</f>
        <v>1264747</v>
      </c>
      <c r="N28" s="231">
        <f>'3'!H22</f>
        <v>1141003</v>
      </c>
      <c r="O28" s="231"/>
      <c r="P28" s="722">
        <f t="shared" si="4"/>
        <v>0</v>
      </c>
      <c r="Q28" s="461"/>
      <c r="R28" s="722">
        <f t="shared" si="5"/>
        <v>0</v>
      </c>
      <c r="T28" s="655">
        <f t="shared" si="6"/>
        <v>1150</v>
      </c>
    </row>
    <row r="29" spans="1:20" ht="15.75">
      <c r="A29" s="485">
        <f t="shared" si="1"/>
        <v>29</v>
      </c>
      <c r="B29" s="669" t="s">
        <v>1158</v>
      </c>
      <c r="C29" s="529"/>
      <c r="F29" s="737"/>
      <c r="G29" s="370"/>
      <c r="H29" s="231"/>
      <c r="K29" s="503"/>
      <c r="T29" s="655"/>
    </row>
    <row r="30" spans="1:20" ht="15.75">
      <c r="A30" s="485">
        <f t="shared" si="1"/>
        <v>30</v>
      </c>
      <c r="B30" s="670" t="s">
        <v>1159</v>
      </c>
      <c r="C30" s="529"/>
      <c r="F30" s="741"/>
      <c r="G30" s="370"/>
      <c r="H30" s="718"/>
      <c r="K30" s="503"/>
      <c r="L30" s="718"/>
      <c r="N30" s="718"/>
      <c r="T30" s="655"/>
    </row>
    <row r="31" spans="1:20" ht="15.75">
      <c r="A31" s="485">
        <f t="shared" si="1"/>
        <v>31</v>
      </c>
      <c r="B31" s="670" t="s">
        <v>1160</v>
      </c>
      <c r="C31" s="529"/>
      <c r="F31" s="741"/>
      <c r="G31" s="370"/>
      <c r="H31" s="718"/>
      <c r="K31" s="503"/>
      <c r="L31" s="718"/>
      <c r="N31" s="718"/>
      <c r="T31" s="655"/>
    </row>
    <row r="32" spans="1:20" ht="15.75">
      <c r="A32" s="485">
        <f t="shared" si="1"/>
        <v>32</v>
      </c>
      <c r="B32" s="670" t="s">
        <v>1161</v>
      </c>
      <c r="C32" s="529"/>
      <c r="F32" s="741"/>
      <c r="G32" s="370"/>
      <c r="H32" s="718"/>
      <c r="K32" s="503"/>
      <c r="L32" s="718"/>
      <c r="N32" s="718"/>
      <c r="T32" s="655"/>
    </row>
    <row r="33" spans="1:20" ht="15.75">
      <c r="A33" s="485">
        <f t="shared" si="1"/>
        <v>33</v>
      </c>
      <c r="B33" s="671" t="s">
        <v>1162</v>
      </c>
      <c r="C33" s="529"/>
      <c r="F33" s="741"/>
      <c r="G33" s="370"/>
      <c r="H33" s="718"/>
      <c r="K33" s="503"/>
      <c r="L33" s="718"/>
      <c r="N33" s="718"/>
      <c r="T33" s="655"/>
    </row>
    <row r="34" spans="1:20" ht="15.75">
      <c r="A34" s="485">
        <f t="shared" si="1"/>
        <v>34</v>
      </c>
      <c r="B34" s="670" t="s">
        <v>1163</v>
      </c>
      <c r="C34" s="529"/>
      <c r="F34" s="741"/>
      <c r="G34" s="370"/>
      <c r="H34" s="718"/>
      <c r="K34" s="503"/>
      <c r="L34" s="718"/>
      <c r="N34" s="718"/>
      <c r="T34" s="655"/>
    </row>
    <row r="35" spans="1:20" ht="15.75">
      <c r="A35" s="485">
        <f t="shared" si="1"/>
        <v>35</v>
      </c>
      <c r="B35" s="670" t="s">
        <v>1164</v>
      </c>
      <c r="C35" s="529"/>
      <c r="F35" s="741"/>
      <c r="G35" s="370"/>
      <c r="H35" s="718"/>
      <c r="K35" s="503"/>
      <c r="L35" s="718"/>
      <c r="N35" s="718"/>
      <c r="T35" s="655"/>
    </row>
    <row r="36" spans="1:20" ht="15.75">
      <c r="A36" s="485">
        <f t="shared" si="1"/>
        <v>36</v>
      </c>
      <c r="B36" s="670" t="s">
        <v>20</v>
      </c>
      <c r="C36" s="529"/>
      <c r="F36" s="741"/>
      <c r="G36" s="370"/>
      <c r="H36" s="718"/>
      <c r="K36" s="503"/>
      <c r="L36" s="718"/>
      <c r="N36" s="718"/>
      <c r="T36" s="655"/>
    </row>
    <row r="37" spans="1:20" ht="15.75">
      <c r="A37" s="485">
        <f t="shared" si="1"/>
        <v>37</v>
      </c>
      <c r="B37" s="671" t="s">
        <v>63</v>
      </c>
      <c r="C37" s="529"/>
      <c r="F37" s="741"/>
      <c r="G37" s="370"/>
      <c r="H37" s="718"/>
      <c r="K37" s="503"/>
      <c r="L37" s="718"/>
      <c r="N37" s="718"/>
      <c r="T37" s="655"/>
    </row>
    <row r="38" spans="1:20" ht="15.75">
      <c r="A38" s="485">
        <f t="shared" si="1"/>
        <v>38</v>
      </c>
      <c r="B38" s="671" t="s">
        <v>1073</v>
      </c>
      <c r="C38" s="529"/>
      <c r="F38" s="741"/>
      <c r="G38" s="370"/>
      <c r="H38" s="718"/>
      <c r="K38" s="503"/>
      <c r="L38" s="718"/>
      <c r="N38" s="718"/>
      <c r="T38" s="655"/>
    </row>
    <row r="39" spans="1:20" ht="15.75">
      <c r="A39" s="485">
        <f t="shared" si="1"/>
        <v>39</v>
      </c>
      <c r="B39" s="671" t="s">
        <v>1165</v>
      </c>
      <c r="C39" s="529"/>
      <c r="F39" s="741"/>
      <c r="G39" s="370"/>
      <c r="H39" s="718"/>
      <c r="K39" s="503"/>
      <c r="L39" s="718"/>
      <c r="N39" s="718"/>
      <c r="T39" s="655"/>
    </row>
    <row r="40" spans="1:20" ht="15.75">
      <c r="A40" s="485">
        <f t="shared" si="1"/>
        <v>40</v>
      </c>
      <c r="B40" s="672" t="s">
        <v>910</v>
      </c>
      <c r="C40" s="529"/>
      <c r="F40" s="741"/>
      <c r="G40" s="370"/>
      <c r="H40" s="718"/>
      <c r="K40" s="503"/>
      <c r="L40" s="718"/>
      <c r="N40" s="718"/>
      <c r="T40" s="655"/>
    </row>
    <row r="41" spans="1:20" ht="15.75">
      <c r="A41" s="485">
        <f t="shared" si="1"/>
        <v>41</v>
      </c>
      <c r="B41" s="672" t="s">
        <v>25</v>
      </c>
      <c r="C41" s="529"/>
      <c r="F41" s="741"/>
      <c r="G41" s="370"/>
      <c r="H41" s="718"/>
      <c r="K41" s="503"/>
      <c r="L41" s="718"/>
      <c r="N41" s="718"/>
      <c r="T41" s="655"/>
    </row>
    <row r="42" spans="1:20" ht="15.75">
      <c r="A42" s="485">
        <f t="shared" si="1"/>
        <v>42</v>
      </c>
      <c r="B42" s="672" t="s">
        <v>911</v>
      </c>
      <c r="C42" s="529"/>
      <c r="F42" s="741"/>
      <c r="G42" s="370"/>
      <c r="H42" s="718"/>
      <c r="K42" s="503"/>
      <c r="L42" s="718"/>
      <c r="N42" s="718"/>
      <c r="T42" s="655"/>
    </row>
    <row r="43" spans="1:20" ht="15.75">
      <c r="A43" s="485">
        <f t="shared" si="1"/>
        <v>43</v>
      </c>
      <c r="B43" s="672" t="s">
        <v>912</v>
      </c>
      <c r="C43" s="529"/>
      <c r="F43" s="741"/>
      <c r="G43" s="370"/>
      <c r="H43" s="718"/>
      <c r="K43" s="503"/>
      <c r="L43" s="718"/>
      <c r="N43" s="718"/>
      <c r="T43" s="655"/>
    </row>
    <row r="44" spans="1:20" ht="15.75">
      <c r="A44" s="485">
        <f t="shared" si="1"/>
        <v>44</v>
      </c>
      <c r="B44" s="672" t="s">
        <v>913</v>
      </c>
      <c r="C44" s="529"/>
      <c r="F44" s="741"/>
      <c r="G44" s="370"/>
      <c r="H44" s="718"/>
      <c r="K44" s="503"/>
      <c r="L44" s="718"/>
      <c r="N44" s="718"/>
      <c r="T44" s="655"/>
    </row>
    <row r="45" spans="1:20" ht="15.75">
      <c r="A45" s="485">
        <f t="shared" si="1"/>
        <v>45</v>
      </c>
      <c r="B45" s="672" t="s">
        <v>28</v>
      </c>
      <c r="C45" s="529"/>
      <c r="F45" s="741"/>
      <c r="G45" s="370"/>
      <c r="H45" s="718"/>
      <c r="K45" s="503"/>
      <c r="L45" s="718"/>
      <c r="N45" s="718"/>
      <c r="T45" s="655"/>
    </row>
    <row r="46" spans="1:20" ht="15.75">
      <c r="A46" s="485">
        <f t="shared" si="1"/>
        <v>46</v>
      </c>
      <c r="B46" s="672" t="s">
        <v>74</v>
      </c>
      <c r="C46" s="529"/>
      <c r="F46" s="741"/>
      <c r="G46" s="370"/>
      <c r="H46" s="718"/>
      <c r="K46" s="503"/>
      <c r="L46" s="718"/>
      <c r="N46" s="718"/>
      <c r="T46" s="655"/>
    </row>
    <row r="47" spans="1:20" ht="15.75">
      <c r="A47" s="485">
        <f t="shared" si="1"/>
        <v>47</v>
      </c>
      <c r="B47" s="672" t="s">
        <v>604</v>
      </c>
      <c r="C47" s="529"/>
      <c r="F47" s="741"/>
      <c r="G47" s="370"/>
      <c r="H47" s="718"/>
      <c r="K47" s="503"/>
      <c r="L47" s="718"/>
      <c r="N47" s="718"/>
      <c r="T47" s="655"/>
    </row>
    <row r="48" spans="1:20" ht="15.75">
      <c r="A48" s="485">
        <f t="shared" si="1"/>
        <v>48</v>
      </c>
      <c r="B48" s="672" t="s">
        <v>1059</v>
      </c>
      <c r="C48" s="529"/>
      <c r="F48" s="741"/>
      <c r="G48" s="370"/>
      <c r="H48" s="718"/>
      <c r="K48" s="503"/>
      <c r="L48" s="718"/>
      <c r="N48" s="718"/>
      <c r="T48" s="655"/>
    </row>
    <row r="49" spans="1:20" ht="15.75">
      <c r="A49" s="485">
        <f t="shared" si="1"/>
        <v>49</v>
      </c>
      <c r="B49" s="672" t="s">
        <v>921</v>
      </c>
      <c r="C49" s="529"/>
      <c r="F49" s="741"/>
      <c r="G49" s="370"/>
      <c r="H49" s="718"/>
      <c r="K49" s="503"/>
      <c r="L49" s="718"/>
      <c r="N49" s="718"/>
      <c r="T49" s="655"/>
    </row>
    <row r="50" spans="1:20" ht="15.75">
      <c r="A50" s="485">
        <f t="shared" si="1"/>
        <v>50</v>
      </c>
      <c r="B50" s="673" t="s">
        <v>29</v>
      </c>
      <c r="C50" s="529"/>
      <c r="F50" s="741"/>
      <c r="G50" s="370"/>
      <c r="H50" s="718"/>
      <c r="K50" s="503"/>
      <c r="L50" s="718"/>
      <c r="N50" s="718"/>
      <c r="T50" s="655"/>
    </row>
    <row r="51" spans="1:20" ht="15.75">
      <c r="A51" s="485">
        <f t="shared" si="1"/>
        <v>51</v>
      </c>
      <c r="B51" s="673" t="s">
        <v>30</v>
      </c>
      <c r="C51" s="529"/>
      <c r="F51" s="741"/>
      <c r="G51" s="370"/>
      <c r="H51" s="718"/>
      <c r="K51" s="503"/>
      <c r="L51" s="718"/>
      <c r="N51" s="718"/>
      <c r="T51" s="655"/>
    </row>
    <row r="52" spans="1:20" ht="15.75">
      <c r="A52" s="485">
        <f t="shared" si="1"/>
        <v>52</v>
      </c>
      <c r="B52" s="669" t="s">
        <v>1166</v>
      </c>
      <c r="C52" s="530"/>
      <c r="F52" s="741"/>
      <c r="G52" s="370"/>
      <c r="H52" s="718"/>
      <c r="K52" s="503"/>
      <c r="L52" s="718"/>
      <c r="N52" s="718"/>
      <c r="T52" s="655"/>
    </row>
    <row r="53" spans="1:20">
      <c r="A53" s="485">
        <f t="shared" si="1"/>
        <v>53</v>
      </c>
      <c r="B53" s="672" t="s">
        <v>1167</v>
      </c>
      <c r="C53" s="530"/>
      <c r="F53" s="741"/>
      <c r="G53" s="370"/>
      <c r="H53" s="718"/>
      <c r="K53" s="503"/>
      <c r="L53" s="718"/>
      <c r="N53" s="718"/>
      <c r="T53" s="655"/>
    </row>
    <row r="54" spans="1:20">
      <c r="A54" s="485">
        <f t="shared" si="1"/>
        <v>54</v>
      </c>
      <c r="B54" s="672" t="s">
        <v>1168</v>
      </c>
      <c r="C54" s="530"/>
      <c r="F54" s="741"/>
      <c r="G54" s="370"/>
      <c r="H54" s="718"/>
      <c r="K54" s="503"/>
      <c r="L54" s="718"/>
      <c r="N54" s="718"/>
      <c r="T54" s="655"/>
    </row>
    <row r="55" spans="1:20">
      <c r="A55" s="485">
        <f t="shared" si="1"/>
        <v>55</v>
      </c>
      <c r="B55" s="672" t="s">
        <v>1169</v>
      </c>
      <c r="C55" s="530"/>
      <c r="F55" s="741"/>
      <c r="G55" s="370"/>
      <c r="H55" s="718"/>
      <c r="K55" s="503"/>
      <c r="L55" s="718"/>
      <c r="N55" s="718"/>
      <c r="T55" s="655"/>
    </row>
    <row r="56" spans="1:20">
      <c r="A56" s="485">
        <f t="shared" si="1"/>
        <v>56</v>
      </c>
      <c r="B56" s="672" t="s">
        <v>1170</v>
      </c>
      <c r="C56" s="530"/>
      <c r="F56" s="741"/>
      <c r="G56" s="370"/>
      <c r="H56" s="718"/>
      <c r="K56" s="503"/>
      <c r="L56" s="718"/>
      <c r="N56" s="718"/>
      <c r="T56" s="655"/>
    </row>
    <row r="57" spans="1:20">
      <c r="A57" s="485">
        <f t="shared" si="1"/>
        <v>57</v>
      </c>
      <c r="B57" s="672" t="s">
        <v>17</v>
      </c>
      <c r="C57" s="530"/>
      <c r="F57" s="741"/>
      <c r="G57" s="370"/>
      <c r="H57" s="718"/>
      <c r="K57" s="503"/>
      <c r="L57" s="718"/>
      <c r="N57" s="718"/>
      <c r="T57" s="655"/>
    </row>
    <row r="58" spans="1:20">
      <c r="A58" s="485">
        <f t="shared" si="1"/>
        <v>58</v>
      </c>
      <c r="B58" s="672" t="s">
        <v>908</v>
      </c>
      <c r="C58" s="530"/>
      <c r="F58" s="741"/>
      <c r="G58" s="370"/>
      <c r="H58" s="718"/>
      <c r="K58" s="503"/>
      <c r="L58" s="718"/>
      <c r="N58" s="718"/>
      <c r="T58" s="655"/>
    </row>
    <row r="59" spans="1:20">
      <c r="A59" s="485">
        <f t="shared" si="1"/>
        <v>59</v>
      </c>
      <c r="B59" s="672" t="s">
        <v>1171</v>
      </c>
      <c r="C59" s="530"/>
      <c r="F59" s="741"/>
      <c r="G59" s="370"/>
      <c r="H59" s="718"/>
      <c r="K59" s="503"/>
      <c r="L59" s="718"/>
      <c r="N59" s="718"/>
      <c r="T59" s="655"/>
    </row>
    <row r="60" spans="1:20">
      <c r="A60" s="485">
        <f t="shared" si="1"/>
        <v>60</v>
      </c>
      <c r="B60" s="672" t="s">
        <v>1172</v>
      </c>
      <c r="C60" s="530"/>
      <c r="F60" s="741"/>
      <c r="G60" s="370"/>
      <c r="H60" s="718"/>
      <c r="K60" s="503"/>
      <c r="L60" s="718"/>
      <c r="N60" s="718"/>
      <c r="T60" s="655"/>
    </row>
    <row r="61" spans="1:20">
      <c r="A61" s="485">
        <f t="shared" si="1"/>
        <v>61</v>
      </c>
      <c r="B61" s="672" t="s">
        <v>1173</v>
      </c>
      <c r="C61" s="530"/>
      <c r="F61" s="741"/>
      <c r="G61" s="370"/>
      <c r="H61" s="718"/>
      <c r="K61" s="503"/>
      <c r="L61" s="718"/>
      <c r="N61" s="718"/>
      <c r="T61" s="655"/>
    </row>
    <row r="62" spans="1:20">
      <c r="A62" s="485">
        <f t="shared" si="1"/>
        <v>62</v>
      </c>
      <c r="B62" s="672" t="s">
        <v>1174</v>
      </c>
      <c r="C62" s="530"/>
      <c r="F62" s="741"/>
      <c r="G62" s="370"/>
      <c r="H62" s="718"/>
      <c r="K62" s="503"/>
      <c r="L62" s="718"/>
      <c r="N62" s="718"/>
      <c r="T62" s="655"/>
    </row>
    <row r="63" spans="1:20" ht="15.75">
      <c r="A63" s="485">
        <f t="shared" si="1"/>
        <v>63</v>
      </c>
      <c r="B63" s="673" t="s">
        <v>23</v>
      </c>
      <c r="C63" s="531"/>
      <c r="F63" s="741"/>
      <c r="G63" s="370"/>
      <c r="H63" s="718"/>
      <c r="K63" s="503"/>
      <c r="L63" s="718"/>
      <c r="N63" s="718"/>
      <c r="T63" s="655"/>
    </row>
    <row r="64" spans="1:20">
      <c r="A64" s="485">
        <f t="shared" si="1"/>
        <v>64</v>
      </c>
      <c r="B64" s="672" t="s">
        <v>910</v>
      </c>
      <c r="C64" s="530"/>
      <c r="F64" s="741"/>
      <c r="G64" s="370"/>
      <c r="H64" s="718"/>
      <c r="K64" s="503"/>
      <c r="L64" s="718"/>
      <c r="N64" s="718"/>
      <c r="T64" s="655"/>
    </row>
    <row r="65" spans="1:20">
      <c r="A65" s="485">
        <f t="shared" si="1"/>
        <v>65</v>
      </c>
      <c r="B65" s="672" t="s">
        <v>25</v>
      </c>
      <c r="C65" s="530"/>
      <c r="F65" s="741"/>
      <c r="G65" s="370"/>
      <c r="H65" s="718"/>
      <c r="K65" s="503"/>
      <c r="L65" s="718"/>
      <c r="N65" s="718"/>
      <c r="T65" s="655"/>
    </row>
    <row r="66" spans="1:20">
      <c r="A66" s="485">
        <f t="shared" si="1"/>
        <v>66</v>
      </c>
      <c r="B66" s="672" t="s">
        <v>911</v>
      </c>
      <c r="C66" s="530"/>
      <c r="F66" s="741"/>
      <c r="G66" s="370"/>
      <c r="H66" s="718"/>
      <c r="K66" s="503"/>
      <c r="L66" s="718"/>
      <c r="N66" s="718"/>
      <c r="T66" s="655"/>
    </row>
    <row r="67" spans="1:20">
      <c r="A67" s="485">
        <f t="shared" si="1"/>
        <v>67</v>
      </c>
      <c r="B67" s="672" t="s">
        <v>912</v>
      </c>
      <c r="C67" s="530"/>
      <c r="F67" s="741"/>
      <c r="G67" s="370"/>
      <c r="H67" s="718"/>
      <c r="K67" s="503"/>
      <c r="L67" s="718"/>
      <c r="N67" s="718"/>
      <c r="T67" s="655"/>
    </row>
    <row r="68" spans="1:20">
      <c r="A68" s="485">
        <f t="shared" si="1"/>
        <v>68</v>
      </c>
      <c r="B68" s="672" t="s">
        <v>913</v>
      </c>
      <c r="C68" s="530"/>
      <c r="F68" s="741"/>
      <c r="G68" s="370"/>
      <c r="H68" s="718"/>
      <c r="K68" s="503"/>
      <c r="L68" s="718"/>
      <c r="N68" s="718"/>
      <c r="T68" s="655"/>
    </row>
    <row r="69" spans="1:20">
      <c r="A69" s="485">
        <f t="shared" si="1"/>
        <v>69</v>
      </c>
      <c r="B69" s="672" t="s">
        <v>28</v>
      </c>
      <c r="C69" s="530"/>
      <c r="F69" s="741"/>
      <c r="G69" s="370"/>
      <c r="H69" s="718"/>
      <c r="K69" s="503"/>
      <c r="L69" s="718"/>
      <c r="N69" s="718"/>
      <c r="T69" s="655"/>
    </row>
    <row r="70" spans="1:20">
      <c r="A70" s="485">
        <f t="shared" si="1"/>
        <v>70</v>
      </c>
      <c r="B70" s="672" t="s">
        <v>74</v>
      </c>
      <c r="C70" s="530"/>
      <c r="F70" s="741"/>
      <c r="G70" s="370"/>
      <c r="H70" s="718"/>
      <c r="K70" s="503"/>
      <c r="L70" s="718"/>
      <c r="N70" s="718"/>
      <c r="T70" s="655"/>
    </row>
    <row r="71" spans="1:20">
      <c r="A71" s="485">
        <f t="shared" ref="A71:A134" si="7">A70+1</f>
        <v>71</v>
      </c>
      <c r="B71" s="672" t="s">
        <v>604</v>
      </c>
      <c r="C71" s="530"/>
      <c r="F71" s="741"/>
      <c r="G71" s="370"/>
      <c r="H71" s="718"/>
      <c r="K71" s="503"/>
      <c r="L71" s="718"/>
      <c r="N71" s="718"/>
      <c r="T71" s="655"/>
    </row>
    <row r="72" spans="1:20">
      <c r="A72" s="485">
        <f t="shared" si="7"/>
        <v>72</v>
      </c>
      <c r="B72" s="672" t="s">
        <v>1059</v>
      </c>
      <c r="C72" s="530"/>
      <c r="F72" s="741"/>
      <c r="G72" s="370"/>
      <c r="H72" s="718"/>
      <c r="K72" s="503"/>
      <c r="L72" s="718"/>
      <c r="N72" s="718"/>
      <c r="T72" s="655"/>
    </row>
    <row r="73" spans="1:20">
      <c r="A73" s="485">
        <f t="shared" si="7"/>
        <v>73</v>
      </c>
      <c r="B73" s="672" t="s">
        <v>921</v>
      </c>
      <c r="C73" s="530"/>
      <c r="F73" s="741"/>
      <c r="G73" s="370"/>
      <c r="H73" s="718"/>
      <c r="K73" s="503"/>
      <c r="L73" s="718"/>
      <c r="N73" s="718"/>
      <c r="T73" s="655"/>
    </row>
    <row r="74" spans="1:20" ht="15.75">
      <c r="A74" s="485">
        <f t="shared" si="7"/>
        <v>74</v>
      </c>
      <c r="B74" s="673" t="s">
        <v>29</v>
      </c>
      <c r="C74" s="531"/>
      <c r="F74" s="741"/>
      <c r="G74" s="370"/>
      <c r="H74" s="718"/>
      <c r="K74" s="503"/>
      <c r="L74" s="718"/>
      <c r="N74" s="718"/>
      <c r="T74" s="655"/>
    </row>
    <row r="75" spans="1:20" ht="15.75">
      <c r="A75" s="485">
        <f t="shared" si="7"/>
        <v>75</v>
      </c>
      <c r="B75" s="673" t="s">
        <v>30</v>
      </c>
      <c r="C75" s="531"/>
      <c r="F75" s="741"/>
      <c r="G75" s="370"/>
      <c r="H75" s="718"/>
      <c r="K75" s="503"/>
      <c r="L75" s="718"/>
      <c r="N75" s="718"/>
      <c r="T75" s="655"/>
    </row>
    <row r="76" spans="1:20" ht="15.75">
      <c r="A76" s="485">
        <f t="shared" si="7"/>
        <v>76</v>
      </c>
      <c r="B76" s="234" t="s">
        <v>914</v>
      </c>
      <c r="F76" s="737"/>
      <c r="H76" s="231"/>
      <c r="K76" s="503"/>
      <c r="T76" s="655"/>
    </row>
    <row r="77" spans="1:20" ht="15.75">
      <c r="A77" s="485">
        <f t="shared" si="7"/>
        <v>77</v>
      </c>
      <c r="B77" s="234" t="s">
        <v>31</v>
      </c>
      <c r="F77" s="737"/>
      <c r="H77" s="231"/>
      <c r="K77" s="503"/>
      <c r="T77" s="655"/>
    </row>
    <row r="78" spans="1:20">
      <c r="A78" s="485">
        <f t="shared" si="7"/>
        <v>78</v>
      </c>
      <c r="B78" t="s">
        <v>32</v>
      </c>
      <c r="D78" t="s">
        <v>905</v>
      </c>
      <c r="F78" s="737">
        <f>'4'!D11</f>
        <v>595357</v>
      </c>
      <c r="H78" s="231">
        <f>'4'!F11</f>
        <v>578411</v>
      </c>
      <c r="K78" s="503">
        <v>611982</v>
      </c>
      <c r="L78" s="231">
        <f>'4'!D11</f>
        <v>595357</v>
      </c>
      <c r="N78" s="231">
        <f>'4'!F11</f>
        <v>578411</v>
      </c>
      <c r="O78" s="231"/>
      <c r="P78" s="722">
        <f>F78-L78</f>
        <v>0</v>
      </c>
      <c r="Q78" s="461"/>
      <c r="R78" s="722">
        <f>H78-N78</f>
        <v>0</v>
      </c>
      <c r="T78" s="655">
        <f>H78-K78</f>
        <v>-33571</v>
      </c>
    </row>
    <row r="79" spans="1:20">
      <c r="A79" s="485">
        <f t="shared" si="7"/>
        <v>79</v>
      </c>
      <c r="B79" t="s">
        <v>33</v>
      </c>
      <c r="D79" t="s">
        <v>905</v>
      </c>
      <c r="F79" s="737">
        <f>'4'!D13</f>
        <v>2987</v>
      </c>
      <c r="H79" s="231">
        <f>'4'!F13</f>
        <v>4033</v>
      </c>
      <c r="K79" s="503">
        <v>2751</v>
      </c>
      <c r="L79" s="231">
        <f>'4'!D13</f>
        <v>2987</v>
      </c>
      <c r="N79" s="231">
        <f>'4'!F13</f>
        <v>4033</v>
      </c>
      <c r="O79" s="231"/>
      <c r="P79" s="722">
        <f>F79-L79</f>
        <v>0</v>
      </c>
      <c r="Q79" s="461"/>
      <c r="R79" s="722">
        <f>H79-N79</f>
        <v>0</v>
      </c>
      <c r="T79" s="655">
        <f>H79-K79</f>
        <v>1282</v>
      </c>
    </row>
    <row r="80" spans="1:20">
      <c r="A80" s="485">
        <f t="shared" si="7"/>
        <v>80</v>
      </c>
      <c r="B80" t="s">
        <v>34</v>
      </c>
      <c r="D80" t="s">
        <v>905</v>
      </c>
      <c r="F80" s="737">
        <f>'4'!D14</f>
        <v>153538</v>
      </c>
      <c r="H80" s="231">
        <f>'4'!F14</f>
        <v>124590</v>
      </c>
      <c r="K80" s="503">
        <v>108880</v>
      </c>
      <c r="L80" s="231">
        <f>'4'!D14</f>
        <v>153538</v>
      </c>
      <c r="N80" s="231">
        <f>'4'!F14</f>
        <v>124590</v>
      </c>
      <c r="O80" s="231"/>
      <c r="P80" s="722">
        <f>F80-L80</f>
        <v>0</v>
      </c>
      <c r="Q80" s="461"/>
      <c r="R80" s="722">
        <f>H80-N80</f>
        <v>0</v>
      </c>
      <c r="T80" s="655">
        <f>H80-K80</f>
        <v>15710</v>
      </c>
    </row>
    <row r="81" spans="1:20">
      <c r="A81" s="485">
        <f t="shared" si="7"/>
        <v>81</v>
      </c>
      <c r="B81" t="s">
        <v>35</v>
      </c>
      <c r="D81" t="s">
        <v>905</v>
      </c>
      <c r="F81" s="737">
        <f>'4'!D15</f>
        <v>0</v>
      </c>
      <c r="H81" s="231">
        <f>'4'!F15</f>
        <v>0</v>
      </c>
      <c r="K81" s="503">
        <v>0</v>
      </c>
      <c r="L81" s="231">
        <f>'4'!D15</f>
        <v>0</v>
      </c>
      <c r="N81" s="231">
        <f>'4'!F15</f>
        <v>0</v>
      </c>
      <c r="O81" s="231"/>
      <c r="P81" s="722">
        <f>F81-L81</f>
        <v>0</v>
      </c>
      <c r="Q81" s="461"/>
      <c r="R81" s="722">
        <f>H81-N81</f>
        <v>0</v>
      </c>
      <c r="T81" s="655">
        <f>H81-K81</f>
        <v>0</v>
      </c>
    </row>
    <row r="82" spans="1:20" ht="15.75">
      <c r="A82" s="485">
        <f t="shared" si="7"/>
        <v>82</v>
      </c>
      <c r="B82" s="234" t="s">
        <v>37</v>
      </c>
      <c r="D82" t="s">
        <v>905</v>
      </c>
      <c r="F82" s="737">
        <f>'4'!D16</f>
        <v>783151</v>
      </c>
      <c r="H82" s="231">
        <f>'4'!F16</f>
        <v>723836</v>
      </c>
      <c r="K82" s="503">
        <v>723613</v>
      </c>
      <c r="L82" s="231">
        <f>'4'!D16</f>
        <v>783151</v>
      </c>
      <c r="N82" s="231">
        <f>'4'!F16</f>
        <v>723836</v>
      </c>
      <c r="O82" s="231"/>
      <c r="P82" s="722">
        <f>F82-L82</f>
        <v>0</v>
      </c>
      <c r="Q82" s="461"/>
      <c r="R82" s="722">
        <f>H82-N82</f>
        <v>0</v>
      </c>
      <c r="T82" s="655">
        <f>H82-K82</f>
        <v>223</v>
      </c>
    </row>
    <row r="83" spans="1:20" ht="15.75">
      <c r="A83" s="485">
        <f t="shared" si="7"/>
        <v>83</v>
      </c>
      <c r="B83" s="234" t="s">
        <v>38</v>
      </c>
      <c r="F83" s="737"/>
      <c r="H83" s="231"/>
      <c r="K83" s="503"/>
      <c r="T83" s="655"/>
    </row>
    <row r="84" spans="1:20">
      <c r="A84" s="485">
        <f t="shared" si="7"/>
        <v>84</v>
      </c>
      <c r="B84" t="s">
        <v>39</v>
      </c>
      <c r="D84" t="s">
        <v>905</v>
      </c>
      <c r="F84" s="737">
        <f>'4'!D18</f>
        <v>12263.313779</v>
      </c>
      <c r="H84" s="231">
        <f>'4'!F18</f>
        <v>10714</v>
      </c>
      <c r="K84" s="503">
        <v>10234</v>
      </c>
      <c r="L84" s="231">
        <f>'4'!D18</f>
        <v>12263.313779</v>
      </c>
      <c r="N84" s="231">
        <f>'4'!F18</f>
        <v>10714</v>
      </c>
      <c r="O84" s="231"/>
      <c r="P84" s="722">
        <f t="shared" ref="P84:P91" si="8">F84-L84</f>
        <v>0</v>
      </c>
      <c r="Q84" s="461"/>
      <c r="R84" s="722">
        <f t="shared" ref="R84:R91" si="9">H84-N84</f>
        <v>0</v>
      </c>
      <c r="T84" s="655">
        <f t="shared" ref="T84:T91" si="10">H84-K84</f>
        <v>480</v>
      </c>
    </row>
    <row r="85" spans="1:20">
      <c r="A85" s="485">
        <f t="shared" si="7"/>
        <v>85</v>
      </c>
      <c r="B85" t="s">
        <v>34</v>
      </c>
      <c r="D85" t="s">
        <v>905</v>
      </c>
      <c r="F85" s="737">
        <f>'4'!D19</f>
        <v>99292</v>
      </c>
      <c r="H85" s="231">
        <f>'4'!F19</f>
        <v>75640</v>
      </c>
      <c r="K85" s="503">
        <v>66331</v>
      </c>
      <c r="L85" s="231">
        <f>'4'!D19</f>
        <v>99292</v>
      </c>
      <c r="N85" s="231">
        <f>'4'!F19</f>
        <v>75640</v>
      </c>
      <c r="O85" s="231"/>
      <c r="P85" s="722">
        <f t="shared" si="8"/>
        <v>0</v>
      </c>
      <c r="Q85" s="461"/>
      <c r="R85" s="722">
        <f t="shared" si="9"/>
        <v>0</v>
      </c>
      <c r="T85" s="655">
        <f t="shared" si="10"/>
        <v>9309</v>
      </c>
    </row>
    <row r="86" spans="1:20">
      <c r="A86" s="485">
        <f t="shared" si="7"/>
        <v>86</v>
      </c>
      <c r="B86" t="s">
        <v>35</v>
      </c>
      <c r="D86" t="s">
        <v>905</v>
      </c>
      <c r="F86" s="737">
        <f>'4'!D20</f>
        <v>0</v>
      </c>
      <c r="H86" s="231">
        <f>'4'!F20</f>
        <v>0</v>
      </c>
      <c r="K86" s="503">
        <v>0</v>
      </c>
      <c r="L86" s="231">
        <f>'4'!D20</f>
        <v>0</v>
      </c>
      <c r="N86" s="231">
        <f>'4'!F20</f>
        <v>0</v>
      </c>
      <c r="O86" s="231"/>
      <c r="P86" s="722">
        <f t="shared" si="8"/>
        <v>0</v>
      </c>
      <c r="Q86" s="461"/>
      <c r="R86" s="722">
        <f t="shared" si="9"/>
        <v>0</v>
      </c>
      <c r="T86" s="655">
        <f t="shared" si="10"/>
        <v>0</v>
      </c>
    </row>
    <row r="87" spans="1:20">
      <c r="A87" s="485">
        <f t="shared" si="7"/>
        <v>87</v>
      </c>
      <c r="B87" t="s">
        <v>40</v>
      </c>
      <c r="D87" t="s">
        <v>905</v>
      </c>
      <c r="F87" s="737">
        <f>'4'!D21</f>
        <v>2824</v>
      </c>
      <c r="H87" s="231">
        <f>'4'!F21</f>
        <v>2859</v>
      </c>
      <c r="K87" s="503">
        <v>830</v>
      </c>
      <c r="L87" s="231">
        <f>'4'!D21</f>
        <v>2824</v>
      </c>
      <c r="N87" s="231">
        <f>'4'!F21</f>
        <v>2859</v>
      </c>
      <c r="O87" s="231"/>
      <c r="P87" s="722">
        <f t="shared" si="8"/>
        <v>0</v>
      </c>
      <c r="Q87" s="461"/>
      <c r="R87" s="722">
        <f t="shared" si="9"/>
        <v>0</v>
      </c>
      <c r="T87" s="655">
        <f t="shared" si="10"/>
        <v>2029</v>
      </c>
    </row>
    <row r="88" spans="1:20" ht="15.75">
      <c r="A88" s="485">
        <f t="shared" si="7"/>
        <v>88</v>
      </c>
      <c r="B88" s="234" t="s">
        <v>281</v>
      </c>
      <c r="D88" t="s">
        <v>905</v>
      </c>
      <c r="F88" s="737">
        <f>'4'!D22</f>
        <v>114379.313779</v>
      </c>
      <c r="H88" s="231">
        <f>'4'!F22</f>
        <v>89213</v>
      </c>
      <c r="K88" s="503">
        <v>77395</v>
      </c>
      <c r="L88" s="231">
        <f>'4'!D22</f>
        <v>114379.313779</v>
      </c>
      <c r="N88" s="231">
        <f>'4'!F22</f>
        <v>89213</v>
      </c>
      <c r="O88" s="231"/>
      <c r="P88" s="722">
        <f t="shared" si="8"/>
        <v>0</v>
      </c>
      <c r="Q88" s="461"/>
      <c r="R88" s="722">
        <f t="shared" si="9"/>
        <v>0</v>
      </c>
      <c r="T88" s="655">
        <f t="shared" si="10"/>
        <v>11818</v>
      </c>
    </row>
    <row r="89" spans="1:20">
      <c r="A89" s="485">
        <f t="shared" si="7"/>
        <v>89</v>
      </c>
      <c r="B89" t="s">
        <v>41</v>
      </c>
      <c r="D89" t="s">
        <v>905</v>
      </c>
      <c r="F89" s="737">
        <f>'4'!D23</f>
        <v>170</v>
      </c>
      <c r="H89" s="231">
        <f>'4'!F23</f>
        <v>0</v>
      </c>
      <c r="K89" s="503">
        <v>155</v>
      </c>
      <c r="L89" s="231">
        <f>'4'!D23</f>
        <v>170</v>
      </c>
      <c r="N89" s="231">
        <f>'4'!F23</f>
        <v>0</v>
      </c>
      <c r="O89" s="231"/>
      <c r="P89" s="722">
        <f t="shared" si="8"/>
        <v>0</v>
      </c>
      <c r="Q89" s="461"/>
      <c r="R89" s="722">
        <f t="shared" si="9"/>
        <v>0</v>
      </c>
      <c r="T89" s="655">
        <f t="shared" si="10"/>
        <v>-155</v>
      </c>
    </row>
    <row r="90" spans="1:20" ht="15.75">
      <c r="A90" s="485">
        <f t="shared" si="7"/>
        <v>90</v>
      </c>
      <c r="B90" s="234" t="s">
        <v>42</v>
      </c>
      <c r="D90" t="s">
        <v>905</v>
      </c>
      <c r="F90" s="737">
        <f>'4'!D24</f>
        <v>114549.313779</v>
      </c>
      <c r="H90" s="231">
        <f>'4'!F24</f>
        <v>89213</v>
      </c>
      <c r="K90" s="503">
        <v>77550</v>
      </c>
      <c r="L90" s="231">
        <f>'4'!D24</f>
        <v>114549.313779</v>
      </c>
      <c r="N90" s="231">
        <f>'4'!F24</f>
        <v>89213</v>
      </c>
      <c r="O90" s="231"/>
      <c r="P90" s="722">
        <f t="shared" si="8"/>
        <v>0</v>
      </c>
      <c r="Q90" s="461"/>
      <c r="R90" s="722">
        <f t="shared" si="9"/>
        <v>0</v>
      </c>
      <c r="T90" s="655">
        <f t="shared" si="10"/>
        <v>11663</v>
      </c>
    </row>
    <row r="91" spans="1:20" ht="15.75">
      <c r="A91" s="485">
        <f t="shared" si="7"/>
        <v>91</v>
      </c>
      <c r="B91" s="234" t="s">
        <v>43</v>
      </c>
      <c r="D91" t="s">
        <v>905</v>
      </c>
      <c r="F91" s="737">
        <f>'4'!D25</f>
        <v>897700.31377899996</v>
      </c>
      <c r="H91" s="231">
        <f>'4'!F25</f>
        <v>813049</v>
      </c>
      <c r="K91" s="503">
        <v>801163</v>
      </c>
      <c r="L91" s="231">
        <f>'4'!D25</f>
        <v>897700.31377899996</v>
      </c>
      <c r="N91" s="231">
        <f>'4'!F25</f>
        <v>813049</v>
      </c>
      <c r="O91" s="231"/>
      <c r="P91" s="722">
        <f t="shared" si="8"/>
        <v>0</v>
      </c>
      <c r="Q91" s="461"/>
      <c r="R91" s="722">
        <f t="shared" si="9"/>
        <v>0</v>
      </c>
      <c r="T91" s="655">
        <f t="shared" si="10"/>
        <v>11886</v>
      </c>
    </row>
    <row r="92" spans="1:20" ht="15.75">
      <c r="A92" s="485">
        <f t="shared" si="7"/>
        <v>92</v>
      </c>
      <c r="B92" s="234" t="s">
        <v>44</v>
      </c>
      <c r="F92" s="737"/>
      <c r="H92" s="231"/>
      <c r="K92" s="503"/>
      <c r="T92" s="655"/>
    </row>
    <row r="93" spans="1:20">
      <c r="A93" s="485">
        <f t="shared" si="7"/>
        <v>93</v>
      </c>
      <c r="B93" t="s">
        <v>45</v>
      </c>
      <c r="D93" t="s">
        <v>905</v>
      </c>
      <c r="F93" s="737">
        <f>'4'!D27</f>
        <v>-197915</v>
      </c>
      <c r="H93" s="231">
        <f>'4'!F27</f>
        <v>-219166</v>
      </c>
      <c r="K93" s="503">
        <v>-151171</v>
      </c>
      <c r="L93" s="231">
        <f>'4'!D27</f>
        <v>-197915</v>
      </c>
      <c r="N93" s="231">
        <f>'4'!F27</f>
        <v>-219166</v>
      </c>
      <c r="O93" s="231"/>
      <c r="P93" s="722">
        <f>F93-L93</f>
        <v>0</v>
      </c>
      <c r="Q93" s="461"/>
      <c r="R93" s="722">
        <f>H93-N93</f>
        <v>0</v>
      </c>
      <c r="T93" s="655">
        <f>H93-K93</f>
        <v>-67995</v>
      </c>
    </row>
    <row r="94" spans="1:20">
      <c r="A94" s="485">
        <f t="shared" si="7"/>
        <v>94</v>
      </c>
      <c r="B94" s="672" t="s">
        <v>826</v>
      </c>
      <c r="D94" t="s">
        <v>905</v>
      </c>
      <c r="F94" s="741"/>
      <c r="H94" s="718"/>
      <c r="K94" s="503"/>
      <c r="L94" s="718"/>
      <c r="N94" s="718"/>
      <c r="T94" s="655"/>
    </row>
    <row r="95" spans="1:20">
      <c r="A95" s="485">
        <f t="shared" si="7"/>
        <v>95</v>
      </c>
      <c r="B95" t="s">
        <v>46</v>
      </c>
      <c r="D95" t="s">
        <v>905</v>
      </c>
      <c r="F95" s="737">
        <f>'4'!D28</f>
        <v>0</v>
      </c>
      <c r="H95" s="231">
        <f>'4'!F28</f>
        <v>0</v>
      </c>
      <c r="K95" s="503">
        <v>0</v>
      </c>
      <c r="L95" s="231">
        <f>'4'!D28</f>
        <v>0</v>
      </c>
      <c r="N95" s="231">
        <f>'4'!F28</f>
        <v>0</v>
      </c>
      <c r="O95" s="231"/>
      <c r="P95" s="722">
        <f>F95-L95</f>
        <v>0</v>
      </c>
      <c r="Q95" s="461"/>
      <c r="R95" s="722">
        <f>H95-N95</f>
        <v>0</v>
      </c>
      <c r="T95" s="655">
        <f>H95-K95</f>
        <v>0</v>
      </c>
    </row>
    <row r="96" spans="1:20">
      <c r="A96" s="485">
        <f t="shared" si="7"/>
        <v>96</v>
      </c>
      <c r="B96" t="s">
        <v>47</v>
      </c>
      <c r="D96" t="s">
        <v>905</v>
      </c>
      <c r="F96" s="737">
        <f>'4'!D29</f>
        <v>-53082</v>
      </c>
      <c r="H96" s="231">
        <f>'4'!F29</f>
        <v>-29851</v>
      </c>
      <c r="K96" s="503">
        <v>-35458</v>
      </c>
      <c r="L96" s="231">
        <f>'4'!D29</f>
        <v>-53082</v>
      </c>
      <c r="N96" s="231">
        <f>'4'!F29</f>
        <v>-29851</v>
      </c>
      <c r="O96" s="231"/>
      <c r="P96" s="722">
        <f>F96-L96</f>
        <v>0</v>
      </c>
      <c r="Q96" s="461"/>
      <c r="R96" s="722">
        <f>H96-N96</f>
        <v>0</v>
      </c>
      <c r="T96" s="655">
        <f>H96-K96</f>
        <v>5607</v>
      </c>
    </row>
    <row r="97" spans="1:20" ht="15.75">
      <c r="A97" s="485">
        <f t="shared" si="7"/>
        <v>97</v>
      </c>
      <c r="B97" s="234" t="s">
        <v>48</v>
      </c>
      <c r="D97" t="s">
        <v>905</v>
      </c>
      <c r="F97" s="737">
        <f>'4'!D30</f>
        <v>-250997</v>
      </c>
      <c r="H97" s="231">
        <f>'4'!F30</f>
        <v>-249017</v>
      </c>
      <c r="K97" s="503">
        <v>-186629</v>
      </c>
      <c r="L97" s="231">
        <f>'4'!D30</f>
        <v>-250997</v>
      </c>
      <c r="N97" s="231">
        <f>'4'!F30</f>
        <v>-249017</v>
      </c>
      <c r="O97" s="231"/>
      <c r="P97" s="722">
        <f>F97-L97</f>
        <v>0</v>
      </c>
      <c r="Q97" s="461"/>
      <c r="R97" s="722">
        <f>H97-N97</f>
        <v>0</v>
      </c>
      <c r="T97" s="655">
        <f>H97-K97</f>
        <v>-62388</v>
      </c>
    </row>
    <row r="98" spans="1:20" ht="15.75">
      <c r="A98" s="485">
        <f t="shared" si="7"/>
        <v>98</v>
      </c>
      <c r="B98" s="234" t="s">
        <v>49</v>
      </c>
      <c r="D98" t="s">
        <v>905</v>
      </c>
      <c r="F98" s="737">
        <f>'4'!D31</f>
        <v>-136447.68622099998</v>
      </c>
      <c r="H98" s="231">
        <f>'4'!F31</f>
        <v>-159804</v>
      </c>
      <c r="K98" s="503">
        <v>-109079</v>
      </c>
      <c r="L98" s="231">
        <f>'4'!D31</f>
        <v>-136447.68622099998</v>
      </c>
      <c r="N98" s="231">
        <f>'4'!F31</f>
        <v>-159804</v>
      </c>
      <c r="O98" s="231"/>
      <c r="P98" s="722">
        <f>F98-L98</f>
        <v>0</v>
      </c>
      <c r="Q98" s="461"/>
      <c r="R98" s="722">
        <f>H98-N98</f>
        <v>0</v>
      </c>
      <c r="T98" s="655">
        <f>H98-K98</f>
        <v>-50725</v>
      </c>
    </row>
    <row r="99" spans="1:20" ht="15.75">
      <c r="A99" s="485">
        <f t="shared" si="7"/>
        <v>99</v>
      </c>
      <c r="B99" s="234" t="s">
        <v>50</v>
      </c>
      <c r="F99" s="737"/>
      <c r="H99" s="231"/>
      <c r="K99" s="503"/>
      <c r="O99" s="231"/>
      <c r="T99" s="655"/>
    </row>
    <row r="100" spans="1:20">
      <c r="A100" s="485">
        <f t="shared" si="7"/>
        <v>100</v>
      </c>
      <c r="B100" t="s">
        <v>45</v>
      </c>
      <c r="D100" t="s">
        <v>905</v>
      </c>
      <c r="F100" s="737">
        <f>'4'!D33</f>
        <v>-80726</v>
      </c>
      <c r="H100" s="231">
        <f>'4'!F33</f>
        <v>-41052</v>
      </c>
      <c r="K100" s="503">
        <v>-40178</v>
      </c>
      <c r="L100" s="231">
        <f>'4'!D33</f>
        <v>-80726</v>
      </c>
      <c r="N100" s="231">
        <f>'4'!F33</f>
        <v>-41052</v>
      </c>
      <c r="O100" s="231"/>
      <c r="P100" s="722">
        <f>F100-L100</f>
        <v>0</v>
      </c>
      <c r="Q100" s="461"/>
      <c r="R100" s="722">
        <f>H100-N100</f>
        <v>0</v>
      </c>
      <c r="T100" s="655">
        <f>H100-K100</f>
        <v>-874</v>
      </c>
    </row>
    <row r="101" spans="1:20">
      <c r="A101" s="485">
        <f t="shared" si="7"/>
        <v>101</v>
      </c>
      <c r="B101" s="672" t="s">
        <v>826</v>
      </c>
      <c r="D101" t="s">
        <v>905</v>
      </c>
      <c r="F101" s="741"/>
      <c r="H101" s="718"/>
      <c r="K101" s="503"/>
      <c r="L101" s="718"/>
      <c r="N101" s="718"/>
      <c r="T101" s="655"/>
    </row>
    <row r="102" spans="1:20">
      <c r="A102" s="485">
        <f t="shared" si="7"/>
        <v>102</v>
      </c>
      <c r="B102" t="s">
        <v>46</v>
      </c>
      <c r="D102" t="s">
        <v>905</v>
      </c>
      <c r="F102" s="737">
        <f>'4'!D34</f>
        <v>0</v>
      </c>
      <c r="H102" s="231">
        <f>'4'!F34</f>
        <v>0</v>
      </c>
      <c r="K102" s="503">
        <v>0</v>
      </c>
      <c r="L102" s="231">
        <f>'4'!D34</f>
        <v>0</v>
      </c>
      <c r="N102" s="231">
        <f>'4'!F34</f>
        <v>0</v>
      </c>
      <c r="O102" s="231"/>
      <c r="P102" s="722">
        <f>F102-L102</f>
        <v>0</v>
      </c>
      <c r="Q102" s="461"/>
      <c r="R102" s="722">
        <f>H102-N102</f>
        <v>0</v>
      </c>
      <c r="T102" s="655">
        <f>H102-K102</f>
        <v>0</v>
      </c>
    </row>
    <row r="103" spans="1:20">
      <c r="A103" s="485">
        <f t="shared" si="7"/>
        <v>103</v>
      </c>
      <c r="B103" t="s">
        <v>47</v>
      </c>
      <c r="D103" t="s">
        <v>905</v>
      </c>
      <c r="F103" s="737">
        <f>'4'!D35</f>
        <v>-158147</v>
      </c>
      <c r="H103" s="231">
        <f>'4'!F35</f>
        <v>-128622</v>
      </c>
      <c r="K103" s="503">
        <v>-115048</v>
      </c>
      <c r="L103" s="231">
        <f>'4'!D35</f>
        <v>-158147</v>
      </c>
      <c r="N103" s="231">
        <f>'4'!F35</f>
        <v>-128622</v>
      </c>
      <c r="O103" s="231"/>
      <c r="P103" s="722">
        <f>F103-L103</f>
        <v>0</v>
      </c>
      <c r="Q103" s="461"/>
      <c r="R103" s="722">
        <f>H103-N103</f>
        <v>0</v>
      </c>
      <c r="T103" s="655">
        <f>H103-K103</f>
        <v>-13574</v>
      </c>
    </row>
    <row r="104" spans="1:20" ht="15.75">
      <c r="A104" s="485">
        <f t="shared" si="7"/>
        <v>104</v>
      </c>
      <c r="B104" s="234" t="s">
        <v>51</v>
      </c>
      <c r="D104" t="s">
        <v>905</v>
      </c>
      <c r="F104" s="737">
        <f>'4'!D36</f>
        <v>-238873</v>
      </c>
      <c r="H104" s="231">
        <f>'4'!F36</f>
        <v>-169674</v>
      </c>
      <c r="K104" s="503">
        <v>-155226</v>
      </c>
      <c r="L104" s="231">
        <f>'4'!D36</f>
        <v>-238873</v>
      </c>
      <c r="N104" s="231">
        <f>'4'!F36</f>
        <v>-169674</v>
      </c>
      <c r="O104" s="231"/>
      <c r="P104" s="722">
        <f>F104-L104</f>
        <v>0</v>
      </c>
      <c r="Q104" s="461"/>
      <c r="R104" s="722">
        <f>H104-N104</f>
        <v>0</v>
      </c>
      <c r="T104" s="655">
        <f>H104-K104</f>
        <v>-14448</v>
      </c>
    </row>
    <row r="105" spans="1:20" ht="15.75">
      <c r="A105" s="485">
        <f t="shared" si="7"/>
        <v>105</v>
      </c>
      <c r="B105" s="234" t="s">
        <v>52</v>
      </c>
      <c r="D105" t="s">
        <v>905</v>
      </c>
      <c r="F105" s="737">
        <f>'4'!D37</f>
        <v>407830.31377899996</v>
      </c>
      <c r="H105" s="231">
        <f>'4'!F37</f>
        <v>394358</v>
      </c>
      <c r="K105" s="503">
        <v>459308</v>
      </c>
      <c r="L105" s="231">
        <f>'4'!D37</f>
        <v>407830.31377899996</v>
      </c>
      <c r="N105" s="231">
        <f>'4'!F37</f>
        <v>394358</v>
      </c>
      <c r="O105" s="231"/>
      <c r="P105" s="722">
        <f>F105-L105</f>
        <v>0</v>
      </c>
      <c r="Q105" s="461"/>
      <c r="R105" s="722">
        <f>H105-N105</f>
        <v>0</v>
      </c>
      <c r="T105" s="655">
        <f>H105-K105</f>
        <v>-64950</v>
      </c>
    </row>
    <row r="106" spans="1:20" ht="15.75">
      <c r="A106" s="485">
        <f t="shared" si="7"/>
        <v>106</v>
      </c>
      <c r="B106" s="234" t="s">
        <v>53</v>
      </c>
      <c r="F106" s="737"/>
      <c r="H106" s="231"/>
      <c r="T106" s="655"/>
    </row>
    <row r="107" spans="1:20" ht="15.75">
      <c r="A107" s="485">
        <f t="shared" si="7"/>
        <v>107</v>
      </c>
      <c r="B107" s="234" t="s">
        <v>54</v>
      </c>
      <c r="F107" s="737"/>
      <c r="H107" s="231"/>
      <c r="K107" s="503"/>
      <c r="T107" s="655"/>
    </row>
    <row r="108" spans="1:20">
      <c r="A108" s="485">
        <f t="shared" si="7"/>
        <v>108</v>
      </c>
      <c r="B108" s="672" t="s">
        <v>827</v>
      </c>
      <c r="D108" t="s">
        <v>905</v>
      </c>
      <c r="F108" s="741"/>
      <c r="H108" s="718"/>
      <c r="K108" s="502"/>
      <c r="L108" s="718"/>
      <c r="N108" s="718"/>
      <c r="T108" s="655"/>
    </row>
    <row r="109" spans="1:20">
      <c r="A109" s="485">
        <f t="shared" si="7"/>
        <v>109</v>
      </c>
      <c r="B109" t="s">
        <v>55</v>
      </c>
      <c r="D109" t="s">
        <v>905</v>
      </c>
      <c r="F109" s="737">
        <f>'4'!D41</f>
        <v>340984</v>
      </c>
      <c r="H109" s="231">
        <f>'4'!F41</f>
        <v>327629</v>
      </c>
      <c r="K109" s="502">
        <v>408417</v>
      </c>
      <c r="L109" s="231">
        <f>'4'!D41</f>
        <v>340984</v>
      </c>
      <c r="N109" s="231">
        <f>'4'!F41</f>
        <v>327629</v>
      </c>
      <c r="O109" s="231"/>
      <c r="P109" s="722">
        <f>F109-L109</f>
        <v>0</v>
      </c>
      <c r="Q109" s="461"/>
      <c r="R109" s="722">
        <f>H109-N109</f>
        <v>0</v>
      </c>
      <c r="T109" s="655">
        <f>H109-K109</f>
        <v>-80788</v>
      </c>
    </row>
    <row r="110" spans="1:20">
      <c r="A110" s="485">
        <f t="shared" si="7"/>
        <v>110</v>
      </c>
      <c r="B110" t="s">
        <v>56</v>
      </c>
      <c r="D110" t="s">
        <v>905</v>
      </c>
      <c r="F110" s="737">
        <f>'4'!D42</f>
        <v>66845</v>
      </c>
      <c r="H110" s="231">
        <f>'4'!F42</f>
        <v>66729</v>
      </c>
      <c r="K110" s="503">
        <v>50891</v>
      </c>
      <c r="L110" s="231">
        <f>'4'!D42</f>
        <v>66845</v>
      </c>
      <c r="N110" s="231">
        <f>'4'!F42</f>
        <v>66729</v>
      </c>
      <c r="O110" s="231"/>
      <c r="P110" s="722">
        <f>F110-L110</f>
        <v>0</v>
      </c>
      <c r="Q110" s="461"/>
      <c r="R110" s="722">
        <f>H110-N110</f>
        <v>0</v>
      </c>
      <c r="T110" s="655">
        <f>H110-K110</f>
        <v>15838</v>
      </c>
    </row>
    <row r="111" spans="1:20">
      <c r="A111" s="485">
        <f t="shared" si="7"/>
        <v>111</v>
      </c>
      <c r="B111" s="672" t="s">
        <v>833</v>
      </c>
      <c r="D111" t="s">
        <v>905</v>
      </c>
      <c r="F111" s="741"/>
      <c r="H111" s="718"/>
      <c r="K111" s="503"/>
      <c r="L111" s="718"/>
      <c r="N111" s="718"/>
      <c r="T111" s="655"/>
    </row>
    <row r="112" spans="1:20" ht="15.75">
      <c r="A112" s="485">
        <f t="shared" si="7"/>
        <v>112</v>
      </c>
      <c r="B112" s="234" t="s">
        <v>57</v>
      </c>
      <c r="D112" t="s">
        <v>905</v>
      </c>
      <c r="F112" s="737">
        <f>'4'!D43</f>
        <v>407829</v>
      </c>
      <c r="H112" s="231">
        <f>'4'!F43</f>
        <v>394358</v>
      </c>
      <c r="K112" s="503">
        <v>459308</v>
      </c>
      <c r="L112" s="231">
        <f>'4'!D43</f>
        <v>407829</v>
      </c>
      <c r="N112" s="231">
        <f>'4'!F43</f>
        <v>394358</v>
      </c>
      <c r="O112" s="231"/>
      <c r="P112" s="722">
        <f>F112-L112</f>
        <v>0</v>
      </c>
      <c r="Q112" s="461"/>
      <c r="R112" s="722">
        <f>H112-N112</f>
        <v>0</v>
      </c>
      <c r="T112" s="655">
        <f>H112-K112</f>
        <v>-64950</v>
      </c>
    </row>
    <row r="113" spans="1:20" ht="15.75">
      <c r="A113" s="485">
        <f t="shared" si="7"/>
        <v>113</v>
      </c>
      <c r="B113" s="234" t="s">
        <v>60</v>
      </c>
      <c r="F113" s="737"/>
      <c r="H113" s="231"/>
      <c r="K113" s="503"/>
      <c r="T113" s="655"/>
    </row>
    <row r="114" spans="1:20" ht="15.75">
      <c r="A114" s="485">
        <f t="shared" si="7"/>
        <v>114</v>
      </c>
      <c r="B114" s="673" t="s">
        <v>915</v>
      </c>
      <c r="F114" s="741"/>
      <c r="H114" s="718"/>
      <c r="K114" s="503"/>
      <c r="L114" s="718"/>
      <c r="N114" s="718"/>
      <c r="T114" s="655"/>
    </row>
    <row r="115" spans="1:20" ht="15.75">
      <c r="A115" s="485">
        <f t="shared" si="7"/>
        <v>115</v>
      </c>
      <c r="B115" s="673" t="s">
        <v>916</v>
      </c>
      <c r="E115" t="s">
        <v>1035</v>
      </c>
      <c r="F115" s="741"/>
      <c r="H115" s="718"/>
      <c r="K115" s="503"/>
      <c r="L115" s="718"/>
      <c r="N115" s="718"/>
      <c r="T115" s="655"/>
    </row>
    <row r="116" spans="1:20" ht="15.75">
      <c r="A116" s="485">
        <f t="shared" si="7"/>
        <v>116</v>
      </c>
      <c r="B116" s="673" t="s">
        <v>917</v>
      </c>
      <c r="D116" t="s">
        <v>905</v>
      </c>
      <c r="F116" s="741"/>
      <c r="G116" s="371"/>
      <c r="H116" s="718"/>
      <c r="K116" s="503"/>
      <c r="L116" s="718"/>
      <c r="N116" s="718"/>
      <c r="T116" s="655"/>
    </row>
    <row r="117" spans="1:20">
      <c r="A117" s="485">
        <f t="shared" si="7"/>
        <v>117</v>
      </c>
      <c r="B117" s="672" t="s">
        <v>918</v>
      </c>
      <c r="D117" t="s">
        <v>905</v>
      </c>
      <c r="F117" s="741"/>
      <c r="H117" s="718"/>
      <c r="K117" s="503"/>
      <c r="L117" s="718"/>
      <c r="N117" s="718"/>
      <c r="T117" s="655"/>
    </row>
    <row r="118" spans="1:20" ht="15.75">
      <c r="A118" s="485">
        <f t="shared" si="7"/>
        <v>118</v>
      </c>
      <c r="B118" s="673" t="s">
        <v>288</v>
      </c>
      <c r="D118" t="s">
        <v>905</v>
      </c>
      <c r="F118" s="741"/>
      <c r="H118" s="718"/>
      <c r="K118" s="503"/>
      <c r="L118" s="718"/>
      <c r="N118" s="718"/>
      <c r="T118" s="655"/>
    </row>
    <row r="119" spans="1:20">
      <c r="A119" s="485">
        <f t="shared" si="7"/>
        <v>119</v>
      </c>
      <c r="B119" s="672" t="s">
        <v>67</v>
      </c>
      <c r="D119" t="s">
        <v>905</v>
      </c>
      <c r="F119" s="741"/>
      <c r="H119" s="718"/>
      <c r="K119" s="503"/>
      <c r="L119" s="718"/>
      <c r="N119" s="718"/>
      <c r="T119" s="655"/>
    </row>
    <row r="120" spans="1:20">
      <c r="A120" s="485">
        <f t="shared" si="7"/>
        <v>120</v>
      </c>
      <c r="B120" s="672" t="s">
        <v>919</v>
      </c>
      <c r="D120" t="s">
        <v>905</v>
      </c>
      <c r="F120" s="741"/>
      <c r="H120" s="718"/>
      <c r="K120" s="503"/>
      <c r="L120" s="718"/>
      <c r="N120" s="718"/>
      <c r="T120" s="655"/>
    </row>
    <row r="121" spans="1:20">
      <c r="A121" s="485">
        <f t="shared" si="7"/>
        <v>121</v>
      </c>
      <c r="B121" s="672" t="s">
        <v>69</v>
      </c>
      <c r="D121" t="s">
        <v>905</v>
      </c>
      <c r="F121" s="741"/>
      <c r="H121" s="718"/>
      <c r="K121" s="503"/>
      <c r="L121" s="718"/>
      <c r="N121" s="718"/>
      <c r="T121" s="655"/>
    </row>
    <row r="122" spans="1:20">
      <c r="A122" s="485">
        <f t="shared" si="7"/>
        <v>122</v>
      </c>
      <c r="B122" s="672" t="s">
        <v>70</v>
      </c>
      <c r="D122" t="s">
        <v>905</v>
      </c>
      <c r="F122" s="741"/>
      <c r="H122" s="718"/>
      <c r="K122" s="503"/>
      <c r="L122" s="718"/>
      <c r="N122" s="718"/>
      <c r="T122" s="655"/>
    </row>
    <row r="123" spans="1:20">
      <c r="A123" s="485">
        <f t="shared" si="7"/>
        <v>123</v>
      </c>
      <c r="B123" s="672" t="s">
        <v>71</v>
      </c>
      <c r="D123" t="s">
        <v>905</v>
      </c>
      <c r="F123" s="741"/>
      <c r="H123" s="718"/>
      <c r="K123" s="503"/>
      <c r="L123" s="718"/>
      <c r="N123" s="718"/>
      <c r="T123" s="655"/>
    </row>
    <row r="124" spans="1:20">
      <c r="A124" s="485">
        <f t="shared" si="7"/>
        <v>124</v>
      </c>
      <c r="B124" s="672" t="s">
        <v>913</v>
      </c>
      <c r="D124" t="s">
        <v>905</v>
      </c>
      <c r="F124" s="741"/>
      <c r="H124" s="718"/>
      <c r="K124" s="503"/>
      <c r="L124" s="718"/>
      <c r="N124" s="718"/>
      <c r="T124" s="655"/>
    </row>
    <row r="125" spans="1:20">
      <c r="A125" s="485">
        <f t="shared" si="7"/>
        <v>125</v>
      </c>
      <c r="B125" s="672" t="s">
        <v>72</v>
      </c>
      <c r="D125" t="s">
        <v>905</v>
      </c>
      <c r="F125" s="741"/>
      <c r="H125" s="718"/>
      <c r="K125" s="503"/>
      <c r="L125" s="718"/>
      <c r="N125" s="718"/>
      <c r="T125" s="655"/>
    </row>
    <row r="126" spans="1:20">
      <c r="A126" s="485">
        <f t="shared" si="7"/>
        <v>126</v>
      </c>
      <c r="B126" s="672" t="s">
        <v>1235</v>
      </c>
      <c r="D126" t="s">
        <v>905</v>
      </c>
      <c r="F126" s="741"/>
      <c r="H126" s="718"/>
      <c r="K126" s="503"/>
      <c r="L126" s="718"/>
      <c r="N126" s="718"/>
      <c r="T126" s="655"/>
    </row>
    <row r="127" spans="1:20">
      <c r="A127" s="485">
        <f t="shared" si="7"/>
        <v>127</v>
      </c>
      <c r="B127" s="672" t="s">
        <v>74</v>
      </c>
      <c r="D127" t="s">
        <v>905</v>
      </c>
      <c r="F127" s="741"/>
      <c r="H127" s="718"/>
      <c r="K127" s="503"/>
      <c r="L127" s="718"/>
      <c r="N127" s="718"/>
      <c r="T127" s="655"/>
    </row>
    <row r="128" spans="1:20">
      <c r="A128" s="485">
        <f t="shared" si="7"/>
        <v>128</v>
      </c>
      <c r="B128" s="672" t="s">
        <v>75</v>
      </c>
      <c r="D128" t="s">
        <v>905</v>
      </c>
      <c r="F128" s="741"/>
      <c r="H128" s="718"/>
      <c r="K128" s="503"/>
      <c r="L128" s="718"/>
      <c r="N128" s="718"/>
      <c r="T128" s="655"/>
    </row>
    <row r="129" spans="1:20">
      <c r="A129" s="485">
        <f t="shared" si="7"/>
        <v>129</v>
      </c>
      <c r="B129" s="672" t="s">
        <v>920</v>
      </c>
      <c r="D129" t="s">
        <v>905</v>
      </c>
      <c r="F129" s="741"/>
      <c r="H129" s="718"/>
      <c r="K129" s="503"/>
      <c r="L129" s="718"/>
      <c r="N129" s="718"/>
      <c r="T129" s="655"/>
    </row>
    <row r="130" spans="1:20">
      <c r="A130" s="485">
        <f t="shared" si="7"/>
        <v>130</v>
      </c>
      <c r="B130" s="672" t="s">
        <v>921</v>
      </c>
      <c r="D130" t="s">
        <v>905</v>
      </c>
      <c r="F130" s="741"/>
      <c r="H130" s="718"/>
      <c r="K130" s="503"/>
      <c r="L130" s="718"/>
      <c r="N130" s="718"/>
      <c r="T130" s="655"/>
    </row>
    <row r="131" spans="1:20">
      <c r="A131" s="485">
        <f t="shared" si="7"/>
        <v>131</v>
      </c>
      <c r="B131" s="672" t="s">
        <v>922</v>
      </c>
      <c r="D131" t="s">
        <v>905</v>
      </c>
      <c r="F131" s="741"/>
      <c r="H131" s="718"/>
      <c r="K131" s="503"/>
      <c r="L131" s="718"/>
      <c r="N131" s="718"/>
      <c r="T131" s="655"/>
    </row>
    <row r="132" spans="1:20" ht="15.75">
      <c r="A132" s="485">
        <f t="shared" si="7"/>
        <v>132</v>
      </c>
      <c r="B132" s="673" t="s">
        <v>923</v>
      </c>
      <c r="D132" t="s">
        <v>905</v>
      </c>
      <c r="F132" s="741"/>
      <c r="H132" s="718"/>
      <c r="K132" s="503"/>
      <c r="L132" s="718"/>
      <c r="N132" s="718"/>
      <c r="T132" s="655"/>
    </row>
    <row r="133" spans="1:20">
      <c r="A133" s="485">
        <f t="shared" si="7"/>
        <v>133</v>
      </c>
      <c r="B133" s="672" t="s">
        <v>924</v>
      </c>
      <c r="D133" t="s">
        <v>905</v>
      </c>
      <c r="F133" s="741"/>
      <c r="H133" s="718"/>
      <c r="K133" s="503"/>
      <c r="L133" s="718"/>
      <c r="N133" s="718"/>
      <c r="T133" s="655"/>
    </row>
    <row r="134" spans="1:20">
      <c r="A134" s="485">
        <f t="shared" si="7"/>
        <v>134</v>
      </c>
      <c r="B134" s="672" t="s">
        <v>925</v>
      </c>
      <c r="D134" t="s">
        <v>905</v>
      </c>
      <c r="F134" s="741"/>
      <c r="H134" s="718"/>
      <c r="K134" s="503"/>
      <c r="L134" s="718"/>
      <c r="N134" s="718"/>
      <c r="T134" s="655"/>
    </row>
    <row r="135" spans="1:20">
      <c r="A135" s="485">
        <f>A134+1</f>
        <v>135</v>
      </c>
      <c r="B135" s="672" t="s">
        <v>926</v>
      </c>
      <c r="D135" t="s">
        <v>905</v>
      </c>
      <c r="F135" s="741"/>
      <c r="H135" s="718"/>
      <c r="K135" s="503"/>
      <c r="L135" s="718"/>
      <c r="N135" s="718"/>
      <c r="T135" s="655"/>
    </row>
    <row r="136" spans="1:20">
      <c r="A136" s="485">
        <f>A135+1</f>
        <v>136</v>
      </c>
      <c r="B136" s="672" t="s">
        <v>927</v>
      </c>
      <c r="D136" t="s">
        <v>905</v>
      </c>
      <c r="F136" s="741"/>
      <c r="H136" s="718"/>
      <c r="K136" s="503"/>
      <c r="L136" s="718"/>
      <c r="N136" s="718"/>
      <c r="T136" s="655"/>
    </row>
    <row r="137" spans="1:20">
      <c r="A137" s="485">
        <f>A136+1</f>
        <v>137</v>
      </c>
      <c r="B137" s="672" t="s">
        <v>928</v>
      </c>
      <c r="D137" t="s">
        <v>905</v>
      </c>
      <c r="F137" s="741"/>
      <c r="H137" s="718"/>
      <c r="K137" s="503"/>
      <c r="L137" s="718"/>
      <c r="N137" s="718"/>
      <c r="T137" s="655"/>
    </row>
    <row r="138" spans="1:20">
      <c r="A138" s="485">
        <f>A137+1</f>
        <v>138</v>
      </c>
      <c r="B138" s="672" t="s">
        <v>1237</v>
      </c>
      <c r="F138" s="741"/>
      <c r="H138" s="718"/>
      <c r="K138" s="503"/>
      <c r="L138" s="718"/>
      <c r="N138" s="718"/>
      <c r="T138" s="655"/>
    </row>
    <row r="139" spans="1:20" ht="15.75">
      <c r="A139" s="485">
        <f t="shared" ref="A139:A202" si="11">A138+1</f>
        <v>139</v>
      </c>
      <c r="B139" s="673" t="s">
        <v>291</v>
      </c>
      <c r="D139" t="s">
        <v>905</v>
      </c>
      <c r="F139" s="741"/>
      <c r="H139" s="718"/>
      <c r="K139" s="503"/>
      <c r="L139" s="718"/>
      <c r="N139" s="718"/>
      <c r="T139" s="655"/>
    </row>
    <row r="140" spans="1:20" ht="15.75">
      <c r="A140" s="485">
        <f t="shared" si="11"/>
        <v>140</v>
      </c>
      <c r="B140" s="234" t="s">
        <v>55</v>
      </c>
      <c r="F140" s="737"/>
      <c r="H140" s="231"/>
      <c r="K140" s="503"/>
      <c r="T140" s="655"/>
    </row>
    <row r="141" spans="1:20" ht="15.75">
      <c r="A141" s="485">
        <f t="shared" si="11"/>
        <v>141</v>
      </c>
      <c r="B141" s="234" t="s">
        <v>917</v>
      </c>
      <c r="D141" t="s">
        <v>905</v>
      </c>
      <c r="F141" s="737">
        <f>'5'!B10</f>
        <v>327629</v>
      </c>
      <c r="G141" s="371"/>
      <c r="H141" s="231">
        <f>'6'!B10</f>
        <v>282899</v>
      </c>
      <c r="K141" s="503">
        <v>399366</v>
      </c>
      <c r="L141" s="231">
        <f>'5'!B10</f>
        <v>327629</v>
      </c>
      <c r="N141" s="231">
        <f>'6'!B10</f>
        <v>282899</v>
      </c>
      <c r="O141" s="231"/>
      <c r="P141" s="722">
        <f t="shared" ref="P141:P148" si="12">F141-L141</f>
        <v>0</v>
      </c>
      <c r="Q141" s="461"/>
      <c r="R141" s="722">
        <f t="shared" ref="R141:R148" si="13">H141-N141</f>
        <v>0</v>
      </c>
      <c r="T141" s="655">
        <f t="shared" ref="T141:T148" si="14">H141-K141</f>
        <v>-116467</v>
      </c>
    </row>
    <row r="142" spans="1:20">
      <c r="A142" s="485">
        <f t="shared" si="11"/>
        <v>142</v>
      </c>
      <c r="B142" t="s">
        <v>918</v>
      </c>
      <c r="D142" t="s">
        <v>905</v>
      </c>
      <c r="F142" s="737">
        <f>'5'!B11</f>
        <v>0</v>
      </c>
      <c r="G142" s="371"/>
      <c r="H142" s="231">
        <f>'6'!B11</f>
        <v>0</v>
      </c>
      <c r="K142" s="503">
        <v>-504</v>
      </c>
      <c r="L142" s="231">
        <f>'5'!B11</f>
        <v>0</v>
      </c>
      <c r="N142" s="231">
        <f>'6'!B11</f>
        <v>0</v>
      </c>
      <c r="O142" s="231"/>
      <c r="P142" s="722">
        <f t="shared" si="12"/>
        <v>0</v>
      </c>
      <c r="Q142" s="461"/>
      <c r="R142" s="722">
        <f t="shared" si="13"/>
        <v>0</v>
      </c>
      <c r="T142" s="655">
        <f t="shared" si="14"/>
        <v>504</v>
      </c>
    </row>
    <row r="143" spans="1:20" ht="15.75">
      <c r="A143" s="485">
        <f t="shared" si="11"/>
        <v>143</v>
      </c>
      <c r="B143" s="234" t="s">
        <v>288</v>
      </c>
      <c r="D143" t="s">
        <v>905</v>
      </c>
      <c r="F143" s="737">
        <f>'5'!B14</f>
        <v>295503</v>
      </c>
      <c r="G143" s="371"/>
      <c r="H143" s="231">
        <f>'6'!B14</f>
        <v>281997</v>
      </c>
      <c r="K143" s="503">
        <v>398862</v>
      </c>
      <c r="L143" s="231">
        <f>'5'!B14</f>
        <v>295503</v>
      </c>
      <c r="N143" s="231">
        <f>'6'!B14</f>
        <v>281997</v>
      </c>
      <c r="O143" s="231"/>
      <c r="P143" s="722">
        <f t="shared" si="12"/>
        <v>0</v>
      </c>
      <c r="Q143" s="461"/>
      <c r="R143" s="722">
        <f t="shared" si="13"/>
        <v>0</v>
      </c>
      <c r="T143" s="655">
        <f t="shared" si="14"/>
        <v>-116865</v>
      </c>
    </row>
    <row r="144" spans="1:20">
      <c r="A144" s="485">
        <f t="shared" si="11"/>
        <v>144</v>
      </c>
      <c r="B144" t="s">
        <v>67</v>
      </c>
      <c r="D144" t="s">
        <v>905</v>
      </c>
      <c r="F144" s="737">
        <f>'5'!B15</f>
        <v>-1282338</v>
      </c>
      <c r="G144" s="371"/>
      <c r="H144" s="231">
        <f>'6'!B15</f>
        <v>-1165677</v>
      </c>
      <c r="K144" s="503">
        <v>-1143379</v>
      </c>
      <c r="L144" s="231">
        <f>'5'!B15</f>
        <v>-1282338</v>
      </c>
      <c r="N144" s="231">
        <f>'6'!B15</f>
        <v>-1165677</v>
      </c>
      <c r="O144" s="231"/>
      <c r="P144" s="722">
        <f t="shared" si="12"/>
        <v>0</v>
      </c>
      <c r="Q144" s="461"/>
      <c r="R144" s="722">
        <f t="shared" si="13"/>
        <v>0</v>
      </c>
      <c r="T144" s="655">
        <f t="shared" si="14"/>
        <v>-22298</v>
      </c>
    </row>
    <row r="145" spans="1:20">
      <c r="A145" s="485">
        <f t="shared" si="11"/>
        <v>145</v>
      </c>
      <c r="B145" t="s">
        <v>919</v>
      </c>
      <c r="D145" t="s">
        <v>905</v>
      </c>
      <c r="F145" s="737">
        <f>'5'!B16</f>
        <v>0</v>
      </c>
      <c r="G145" s="371"/>
      <c r="H145" s="231">
        <f>'6'!B16</f>
        <v>0</v>
      </c>
      <c r="K145" s="503">
        <v>0</v>
      </c>
      <c r="L145" s="231">
        <f>'5'!B16</f>
        <v>0</v>
      </c>
      <c r="N145" s="231">
        <f>'6'!B16</f>
        <v>0</v>
      </c>
      <c r="O145" s="231"/>
      <c r="P145" s="722">
        <f t="shared" si="12"/>
        <v>0</v>
      </c>
      <c r="Q145" s="461"/>
      <c r="R145" s="722">
        <f t="shared" si="13"/>
        <v>0</v>
      </c>
      <c r="T145" s="655">
        <f t="shared" si="14"/>
        <v>0</v>
      </c>
    </row>
    <row r="146" spans="1:20">
      <c r="A146" s="485">
        <f t="shared" si="11"/>
        <v>146</v>
      </c>
      <c r="B146" t="s">
        <v>69</v>
      </c>
      <c r="D146" t="s">
        <v>905</v>
      </c>
      <c r="F146" s="737">
        <f>'5'!B18</f>
        <v>0</v>
      </c>
      <c r="G146" s="371"/>
      <c r="H146" s="231">
        <f>'6'!B18</f>
        <v>0</v>
      </c>
      <c r="K146" s="503">
        <v>0</v>
      </c>
      <c r="L146" s="231">
        <f>'5'!B18</f>
        <v>0</v>
      </c>
      <c r="N146" s="231">
        <f>'6'!B18</f>
        <v>0</v>
      </c>
      <c r="O146" s="231"/>
      <c r="P146" s="722">
        <f t="shared" si="12"/>
        <v>0</v>
      </c>
      <c r="Q146" s="461"/>
      <c r="R146" s="722">
        <f t="shared" si="13"/>
        <v>0</v>
      </c>
      <c r="T146" s="655">
        <f t="shared" si="14"/>
        <v>0</v>
      </c>
    </row>
    <row r="147" spans="1:20">
      <c r="A147" s="485">
        <f t="shared" si="11"/>
        <v>147</v>
      </c>
      <c r="B147" t="s">
        <v>70</v>
      </c>
      <c r="D147" t="s">
        <v>905</v>
      </c>
      <c r="F147" s="737">
        <f>'5'!B19</f>
        <v>0</v>
      </c>
      <c r="G147" s="371"/>
      <c r="H147" s="231">
        <f>'6'!B19</f>
        <v>0</v>
      </c>
      <c r="K147" s="503">
        <v>0</v>
      </c>
      <c r="L147" s="231">
        <f>'5'!B19</f>
        <v>0</v>
      </c>
      <c r="N147" s="231">
        <f>'6'!B19</f>
        <v>0</v>
      </c>
      <c r="O147" s="231"/>
      <c r="P147" s="722">
        <f t="shared" si="12"/>
        <v>0</v>
      </c>
      <c r="Q147" s="461"/>
      <c r="R147" s="722">
        <f t="shared" si="13"/>
        <v>0</v>
      </c>
      <c r="T147" s="655">
        <f t="shared" si="14"/>
        <v>0</v>
      </c>
    </row>
    <row r="148" spans="1:20">
      <c r="A148" s="485">
        <f t="shared" si="11"/>
        <v>148</v>
      </c>
      <c r="B148" t="s">
        <v>71</v>
      </c>
      <c r="D148" t="s">
        <v>905</v>
      </c>
      <c r="F148" s="737">
        <f>'5'!B20</f>
        <v>0</v>
      </c>
      <c r="G148" s="371"/>
      <c r="H148" s="231">
        <f>'6'!B20</f>
        <v>0</v>
      </c>
      <c r="K148" s="503">
        <v>0</v>
      </c>
      <c r="L148" s="231">
        <f>'5'!B20</f>
        <v>0</v>
      </c>
      <c r="N148" s="231">
        <f>'6'!B20</f>
        <v>0</v>
      </c>
      <c r="O148" s="231"/>
      <c r="P148" s="722">
        <f t="shared" si="12"/>
        <v>0</v>
      </c>
      <c r="Q148" s="461"/>
      <c r="R148" s="722">
        <f t="shared" si="13"/>
        <v>0</v>
      </c>
      <c r="T148" s="655">
        <f t="shared" si="14"/>
        <v>0</v>
      </c>
    </row>
    <row r="149" spans="1:20">
      <c r="A149" s="485">
        <f t="shared" si="11"/>
        <v>149</v>
      </c>
      <c r="B149" s="672" t="s">
        <v>913</v>
      </c>
      <c r="D149" t="s">
        <v>905</v>
      </c>
      <c r="F149" s="741"/>
      <c r="G149" s="371"/>
      <c r="H149" s="718"/>
      <c r="K149" s="503"/>
      <c r="L149" s="718"/>
      <c r="N149" s="718"/>
      <c r="O149" s="231"/>
      <c r="T149" s="655"/>
    </row>
    <row r="150" spans="1:20">
      <c r="A150" s="485">
        <f t="shared" si="11"/>
        <v>150</v>
      </c>
      <c r="B150" t="s">
        <v>72</v>
      </c>
      <c r="D150" t="s">
        <v>905</v>
      </c>
      <c r="F150" s="737">
        <f>'5'!B21</f>
        <v>0</v>
      </c>
      <c r="G150" s="371"/>
      <c r="H150" s="231">
        <f>'6'!B21</f>
        <v>0</v>
      </c>
      <c r="K150" s="503">
        <v>0</v>
      </c>
      <c r="L150" s="231">
        <f>'5'!B21</f>
        <v>0</v>
      </c>
      <c r="N150" s="231">
        <f>'6'!B21</f>
        <v>0</v>
      </c>
      <c r="O150" s="231"/>
      <c r="P150" s="722">
        <f>F150-L150</f>
        <v>0</v>
      </c>
      <c r="Q150" s="461"/>
      <c r="R150" s="722">
        <f>H150-N150</f>
        <v>0</v>
      </c>
      <c r="T150" s="655">
        <f>H150-K150</f>
        <v>0</v>
      </c>
    </row>
    <row r="151" spans="1:20">
      <c r="A151" s="485">
        <f t="shared" si="11"/>
        <v>151</v>
      </c>
      <c r="B151" t="s">
        <v>1235</v>
      </c>
      <c r="D151" t="s">
        <v>905</v>
      </c>
      <c r="F151" s="737">
        <f>'5'!B22</f>
        <v>0</v>
      </c>
      <c r="G151" s="371"/>
      <c r="H151" s="231">
        <f>'6'!B22</f>
        <v>0</v>
      </c>
      <c r="K151" s="503">
        <v>0</v>
      </c>
      <c r="L151" s="231">
        <f>'5'!B22</f>
        <v>0</v>
      </c>
      <c r="N151" s="231">
        <f>'6'!B22</f>
        <v>0</v>
      </c>
      <c r="O151" s="231"/>
      <c r="P151" s="722">
        <f>F151-L151</f>
        <v>0</v>
      </c>
      <c r="Q151" s="461"/>
      <c r="R151" s="722">
        <f>H151-N151</f>
        <v>0</v>
      </c>
      <c r="T151" s="655">
        <f>H151-K151</f>
        <v>0</v>
      </c>
    </row>
    <row r="152" spans="1:20">
      <c r="A152" s="485">
        <f t="shared" si="11"/>
        <v>152</v>
      </c>
      <c r="B152" t="s">
        <v>74</v>
      </c>
      <c r="D152" t="s">
        <v>905</v>
      </c>
      <c r="F152" s="737">
        <f>'5'!B23</f>
        <v>17469</v>
      </c>
      <c r="G152" s="371"/>
      <c r="H152" s="231">
        <f>'6'!B23</f>
        <v>3874</v>
      </c>
      <c r="K152" s="503">
        <v>1276</v>
      </c>
      <c r="L152" s="231">
        <f>'5'!B23</f>
        <v>17469</v>
      </c>
      <c r="N152" s="231">
        <f>'6'!B23</f>
        <v>3874</v>
      </c>
      <c r="O152" s="231"/>
      <c r="P152" s="722">
        <f>F152-L152</f>
        <v>0</v>
      </c>
      <c r="Q152" s="461"/>
      <c r="R152" s="722">
        <f>H152-N152</f>
        <v>0</v>
      </c>
      <c r="T152" s="655">
        <f>H152-K152</f>
        <v>2598</v>
      </c>
    </row>
    <row r="153" spans="1:20">
      <c r="A153" s="485">
        <f t="shared" si="11"/>
        <v>153</v>
      </c>
      <c r="B153" t="s">
        <v>75</v>
      </c>
      <c r="D153" t="s">
        <v>905</v>
      </c>
      <c r="F153" s="737">
        <f>'5'!B24</f>
        <v>0</v>
      </c>
      <c r="G153" s="371"/>
      <c r="H153" s="231">
        <f>'6'!B24</f>
        <v>24</v>
      </c>
      <c r="K153" s="503">
        <v>0</v>
      </c>
      <c r="L153" s="231">
        <f>'5'!B24</f>
        <v>0</v>
      </c>
      <c r="N153" s="231">
        <f>'6'!B24</f>
        <v>24</v>
      </c>
      <c r="O153" s="231"/>
      <c r="P153" s="722">
        <f>F153-L153</f>
        <v>0</v>
      </c>
      <c r="Q153" s="461"/>
      <c r="R153" s="722">
        <f>H153-N153</f>
        <v>0</v>
      </c>
      <c r="T153" s="655">
        <f>H153-K153</f>
        <v>24</v>
      </c>
    </row>
    <row r="154" spans="1:20">
      <c r="A154" s="485">
        <f t="shared" si="11"/>
        <v>154</v>
      </c>
      <c r="B154" t="s">
        <v>920</v>
      </c>
      <c r="D154" t="s">
        <v>905</v>
      </c>
      <c r="F154" s="737">
        <f>'5'!B25</f>
        <v>6</v>
      </c>
      <c r="G154" s="371"/>
      <c r="H154" s="231">
        <f>'6'!B25</f>
        <v>-1788</v>
      </c>
      <c r="K154" s="503">
        <v>0</v>
      </c>
      <c r="L154" s="231">
        <f>'5'!B25</f>
        <v>6</v>
      </c>
      <c r="N154" s="231">
        <f>'6'!B25</f>
        <v>-1788</v>
      </c>
      <c r="O154" s="231"/>
      <c r="P154" s="722">
        <f>F154-L154</f>
        <v>0</v>
      </c>
      <c r="Q154" s="461"/>
      <c r="R154" s="722">
        <f>H154-N154</f>
        <v>0</v>
      </c>
      <c r="T154" s="655">
        <f>H154-K154</f>
        <v>-1788</v>
      </c>
    </row>
    <row r="155" spans="1:20">
      <c r="A155" s="485">
        <f t="shared" si="11"/>
        <v>155</v>
      </c>
      <c r="B155" s="672" t="s">
        <v>921</v>
      </c>
      <c r="D155" t="s">
        <v>905</v>
      </c>
      <c r="F155" s="741"/>
      <c r="G155" s="371"/>
      <c r="H155" s="718"/>
      <c r="K155" s="503"/>
      <c r="L155" s="718"/>
      <c r="N155" s="718"/>
      <c r="O155" s="231"/>
      <c r="T155" s="655"/>
    </row>
    <row r="156" spans="1:20">
      <c r="A156" s="485">
        <f t="shared" si="11"/>
        <v>156</v>
      </c>
      <c r="B156" s="672" t="s">
        <v>922</v>
      </c>
      <c r="D156" t="s">
        <v>905</v>
      </c>
      <c r="F156" s="741"/>
      <c r="G156" s="371"/>
      <c r="H156" s="718"/>
      <c r="K156" s="503"/>
      <c r="L156" s="718"/>
      <c r="N156" s="718"/>
      <c r="O156" s="231"/>
      <c r="T156" s="655"/>
    </row>
    <row r="157" spans="1:20" ht="15.75">
      <c r="A157" s="485">
        <f t="shared" si="11"/>
        <v>157</v>
      </c>
      <c r="B157" s="234" t="s">
        <v>923</v>
      </c>
      <c r="D157" t="s">
        <v>905</v>
      </c>
      <c r="F157" s="737">
        <f>'5'!B26</f>
        <v>-1264863</v>
      </c>
      <c r="G157" s="371"/>
      <c r="H157" s="231">
        <f>'6'!B26</f>
        <v>-1163567</v>
      </c>
      <c r="K157" s="503">
        <v>-1142103</v>
      </c>
      <c r="L157" s="231">
        <f>'5'!B26</f>
        <v>-1264863</v>
      </c>
      <c r="N157" s="231">
        <f>'6'!B26</f>
        <v>-1163567</v>
      </c>
      <c r="O157" s="231"/>
      <c r="P157" s="722">
        <f>F157-L157</f>
        <v>0</v>
      </c>
      <c r="Q157" s="461"/>
      <c r="R157" s="722">
        <f>H157-N157</f>
        <v>0</v>
      </c>
      <c r="T157" s="655">
        <f>H157-K157</f>
        <v>-21464</v>
      </c>
    </row>
    <row r="158" spans="1:20">
      <c r="A158" s="485">
        <f t="shared" si="11"/>
        <v>158</v>
      </c>
      <c r="B158" s="672" t="s">
        <v>924</v>
      </c>
      <c r="D158" t="s">
        <v>905</v>
      </c>
      <c r="F158" s="741"/>
      <c r="G158" s="371"/>
      <c r="H158" s="718"/>
      <c r="K158" s="503"/>
      <c r="L158" s="718"/>
      <c r="N158" s="718"/>
      <c r="O158" s="231"/>
      <c r="T158" s="655"/>
    </row>
    <row r="159" spans="1:20">
      <c r="A159" s="485">
        <f t="shared" si="11"/>
        <v>159</v>
      </c>
      <c r="B159" s="672" t="s">
        <v>925</v>
      </c>
      <c r="D159" t="s">
        <v>905</v>
      </c>
      <c r="F159" s="741"/>
      <c r="G159" s="371"/>
      <c r="H159" s="718"/>
      <c r="K159" s="503"/>
      <c r="L159" s="718"/>
      <c r="N159" s="718"/>
      <c r="O159" s="231"/>
      <c r="T159" s="655"/>
    </row>
    <row r="160" spans="1:20">
      <c r="A160" s="485">
        <f t="shared" si="11"/>
        <v>160</v>
      </c>
      <c r="B160" s="672" t="s">
        <v>926</v>
      </c>
      <c r="D160" t="s">
        <v>905</v>
      </c>
      <c r="F160" s="741"/>
      <c r="G160" s="371"/>
      <c r="H160" s="718"/>
      <c r="K160" s="503"/>
      <c r="L160" s="718"/>
      <c r="N160" s="718"/>
      <c r="O160" s="231"/>
      <c r="T160" s="655"/>
    </row>
    <row r="161" spans="1:20">
      <c r="A161" s="485">
        <f t="shared" si="11"/>
        <v>161</v>
      </c>
      <c r="B161" s="672" t="s">
        <v>927</v>
      </c>
      <c r="D161" t="s">
        <v>905</v>
      </c>
      <c r="F161" s="741"/>
      <c r="G161" s="371"/>
      <c r="H161" s="718"/>
      <c r="K161" s="503"/>
      <c r="L161" s="718"/>
      <c r="N161" s="718"/>
      <c r="O161" s="231"/>
      <c r="T161" s="655"/>
    </row>
    <row r="162" spans="1:20">
      <c r="A162" s="485">
        <f t="shared" si="11"/>
        <v>162</v>
      </c>
      <c r="B162" t="s">
        <v>928</v>
      </c>
      <c r="D162" t="s">
        <v>905</v>
      </c>
      <c r="F162" s="737">
        <f>'5'!B27</f>
        <v>1278416</v>
      </c>
      <c r="G162" s="371"/>
      <c r="H162" s="231">
        <f>'6'!B27</f>
        <v>1180716</v>
      </c>
      <c r="K162" s="503">
        <v>1151658</v>
      </c>
      <c r="L162" s="231">
        <f>'5'!B27</f>
        <v>1278416</v>
      </c>
      <c r="N162" s="231">
        <f>'6'!B27</f>
        <v>1180716</v>
      </c>
      <c r="O162" s="231"/>
      <c r="P162" s="722">
        <f>F162-L162</f>
        <v>0</v>
      </c>
      <c r="Q162" s="461"/>
      <c r="R162" s="722">
        <f>H162-N162</f>
        <v>0</v>
      </c>
      <c r="T162" s="655">
        <f>H162-K162</f>
        <v>29058</v>
      </c>
    </row>
    <row r="163" spans="1:20">
      <c r="A163" s="485">
        <f t="shared" si="11"/>
        <v>163</v>
      </c>
      <c r="B163" t="s">
        <v>1237</v>
      </c>
      <c r="D163" t="s">
        <v>905</v>
      </c>
      <c r="F163" s="737">
        <f>'5'!B28</f>
        <v>31928</v>
      </c>
      <c r="G163" s="371"/>
      <c r="H163" s="231">
        <f>'6'!B28</f>
        <v>28483</v>
      </c>
      <c r="K163" s="503">
        <v>0</v>
      </c>
      <c r="L163" s="231">
        <f>'5'!B28</f>
        <v>31928</v>
      </c>
      <c r="N163" s="231">
        <f>'6'!B28</f>
        <v>28483</v>
      </c>
      <c r="O163" s="231"/>
      <c r="P163" s="722">
        <f>F163-L163</f>
        <v>0</v>
      </c>
      <c r="Q163" s="461"/>
      <c r="R163" s="722">
        <f>H163-N163</f>
        <v>0</v>
      </c>
      <c r="T163" s="655">
        <f>H163-K163</f>
        <v>28483</v>
      </c>
    </row>
    <row r="164" spans="1:20" ht="15.75">
      <c r="A164" s="485">
        <f t="shared" si="11"/>
        <v>164</v>
      </c>
      <c r="B164" s="234" t="s">
        <v>291</v>
      </c>
      <c r="D164" t="s">
        <v>905</v>
      </c>
      <c r="F164" s="737">
        <f>'5'!B29</f>
        <v>340984</v>
      </c>
      <c r="G164" s="371"/>
      <c r="H164" s="231">
        <f>'6'!B29</f>
        <v>327629</v>
      </c>
      <c r="K164" s="503">
        <v>408417</v>
      </c>
      <c r="L164" s="231">
        <f>'5'!B29</f>
        <v>340984</v>
      </c>
      <c r="N164" s="231">
        <f>'6'!B29</f>
        <v>327629</v>
      </c>
      <c r="O164" s="231"/>
      <c r="P164" s="722">
        <f>F164-L164</f>
        <v>0</v>
      </c>
      <c r="Q164" s="461"/>
      <c r="R164" s="722">
        <f>H164-N164</f>
        <v>0</v>
      </c>
      <c r="T164" s="655">
        <f>H164-K164</f>
        <v>-80788</v>
      </c>
    </row>
    <row r="165" spans="1:20" ht="15.75">
      <c r="A165" s="485">
        <f t="shared" si="11"/>
        <v>165</v>
      </c>
      <c r="B165" s="234" t="s">
        <v>929</v>
      </c>
      <c r="F165" s="737"/>
      <c r="G165" s="371"/>
      <c r="H165" s="231"/>
      <c r="K165" s="503"/>
      <c r="T165" s="655"/>
    </row>
    <row r="166" spans="1:20" ht="15.75">
      <c r="A166" s="485">
        <f t="shared" si="11"/>
        <v>166</v>
      </c>
      <c r="B166" s="234" t="s">
        <v>917</v>
      </c>
      <c r="D166" t="s">
        <v>905</v>
      </c>
      <c r="F166" s="737">
        <f>'5'!D10</f>
        <v>66729</v>
      </c>
      <c r="G166" s="371"/>
      <c r="H166" s="231">
        <f>'6'!D10</f>
        <v>45848</v>
      </c>
      <c r="K166" s="503">
        <v>48641</v>
      </c>
      <c r="L166" s="231">
        <f>'5'!D10</f>
        <v>66729</v>
      </c>
      <c r="N166" s="231">
        <f>'6'!D10</f>
        <v>45848</v>
      </c>
      <c r="P166" s="722">
        <f t="shared" ref="P166:P173" si="15">F166-L166</f>
        <v>0</v>
      </c>
      <c r="Q166" s="461"/>
      <c r="R166" s="722">
        <f t="shared" ref="R166:R173" si="16">H166-N166</f>
        <v>0</v>
      </c>
      <c r="T166" s="655">
        <f t="shared" ref="T166:T173" si="17">H166-K166</f>
        <v>-2793</v>
      </c>
    </row>
    <row r="167" spans="1:20">
      <c r="A167" s="485">
        <f t="shared" si="11"/>
        <v>167</v>
      </c>
      <c r="B167" t="s">
        <v>918</v>
      </c>
      <c r="D167" t="s">
        <v>905</v>
      </c>
      <c r="F167" s="737">
        <f>'5'!D11</f>
        <v>0</v>
      </c>
      <c r="G167" s="371"/>
      <c r="H167" s="231">
        <f>'6'!D11</f>
        <v>0</v>
      </c>
      <c r="K167" s="503">
        <v>0</v>
      </c>
      <c r="L167" s="231">
        <f>'5'!D11</f>
        <v>0</v>
      </c>
      <c r="N167" s="231">
        <f>'6'!D11</f>
        <v>0</v>
      </c>
      <c r="P167" s="722">
        <f t="shared" si="15"/>
        <v>0</v>
      </c>
      <c r="Q167" s="461"/>
      <c r="R167" s="722">
        <f t="shared" si="16"/>
        <v>0</v>
      </c>
      <c r="T167" s="655">
        <f t="shared" si="17"/>
        <v>0</v>
      </c>
    </row>
    <row r="168" spans="1:20" ht="15.75">
      <c r="A168" s="485">
        <f t="shared" si="11"/>
        <v>168</v>
      </c>
      <c r="B168" s="234" t="s">
        <v>288</v>
      </c>
      <c r="D168" t="s">
        <v>905</v>
      </c>
      <c r="F168" s="737">
        <f>'5'!D14</f>
        <v>66729</v>
      </c>
      <c r="G168" s="371"/>
      <c r="H168" s="231">
        <f>'6'!D14</f>
        <v>45848</v>
      </c>
      <c r="K168" s="503">
        <v>48641</v>
      </c>
      <c r="L168" s="231">
        <f>'5'!D14</f>
        <v>66729</v>
      </c>
      <c r="N168" s="231">
        <f>'6'!D14</f>
        <v>45848</v>
      </c>
      <c r="P168" s="722">
        <f t="shared" si="15"/>
        <v>0</v>
      </c>
      <c r="Q168" s="461"/>
      <c r="R168" s="722">
        <f t="shared" si="16"/>
        <v>0</v>
      </c>
      <c r="T168" s="655">
        <f t="shared" si="17"/>
        <v>-2793</v>
      </c>
    </row>
    <row r="169" spans="1:20">
      <c r="A169" s="485">
        <f t="shared" si="11"/>
        <v>169</v>
      </c>
      <c r="B169" t="s">
        <v>67</v>
      </c>
      <c r="D169" t="s">
        <v>905</v>
      </c>
      <c r="F169" s="737">
        <f>'5'!D15</f>
        <v>0</v>
      </c>
      <c r="G169" s="371"/>
      <c r="H169" s="231">
        <f>'6'!D15</f>
        <v>0</v>
      </c>
      <c r="K169" s="503">
        <v>0</v>
      </c>
      <c r="L169" s="231">
        <f>'5'!D15</f>
        <v>0</v>
      </c>
      <c r="N169" s="231">
        <f>'6'!D15</f>
        <v>0</v>
      </c>
      <c r="P169" s="722">
        <f t="shared" si="15"/>
        <v>0</v>
      </c>
      <c r="Q169" s="461"/>
      <c r="R169" s="722">
        <f t="shared" si="16"/>
        <v>0</v>
      </c>
      <c r="T169" s="655">
        <f t="shared" si="17"/>
        <v>0</v>
      </c>
    </row>
    <row r="170" spans="1:20">
      <c r="A170" s="485">
        <f t="shared" si="11"/>
        <v>170</v>
      </c>
      <c r="B170" t="s">
        <v>919</v>
      </c>
      <c r="D170" t="s">
        <v>905</v>
      </c>
      <c r="F170" s="737">
        <f>'5'!D16</f>
        <v>17751</v>
      </c>
      <c r="G170" s="371"/>
      <c r="H170" s="231">
        <f>'6'!D16</f>
        <v>24674</v>
      </c>
      <c r="K170" s="503">
        <v>3526</v>
      </c>
      <c r="L170" s="231">
        <f>'5'!D16</f>
        <v>17751</v>
      </c>
      <c r="N170" s="231">
        <f>'6'!D16</f>
        <v>24674</v>
      </c>
      <c r="P170" s="722">
        <f t="shared" si="15"/>
        <v>0</v>
      </c>
      <c r="Q170" s="461"/>
      <c r="R170" s="722">
        <f t="shared" si="16"/>
        <v>0</v>
      </c>
      <c r="T170" s="655">
        <f t="shared" si="17"/>
        <v>21148</v>
      </c>
    </row>
    <row r="171" spans="1:20">
      <c r="A171" s="485">
        <f t="shared" si="11"/>
        <v>171</v>
      </c>
      <c r="B171" t="s">
        <v>69</v>
      </c>
      <c r="D171" t="s">
        <v>905</v>
      </c>
      <c r="F171" s="737">
        <f>'5'!D18</f>
        <v>0</v>
      </c>
      <c r="G171" s="371"/>
      <c r="H171" s="231">
        <f>'6'!D18</f>
        <v>0</v>
      </c>
      <c r="K171" s="503">
        <v>0</v>
      </c>
      <c r="L171" s="231">
        <f>'5'!D18</f>
        <v>0</v>
      </c>
      <c r="N171" s="231">
        <f>'6'!D18</f>
        <v>0</v>
      </c>
      <c r="P171" s="722">
        <f t="shared" si="15"/>
        <v>0</v>
      </c>
      <c r="Q171" s="461"/>
      <c r="R171" s="722">
        <f t="shared" si="16"/>
        <v>0</v>
      </c>
      <c r="T171" s="655">
        <f t="shared" si="17"/>
        <v>0</v>
      </c>
    </row>
    <row r="172" spans="1:20">
      <c r="A172" s="485">
        <f t="shared" si="11"/>
        <v>172</v>
      </c>
      <c r="B172" t="s">
        <v>70</v>
      </c>
      <c r="D172" t="s">
        <v>905</v>
      </c>
      <c r="F172" s="737">
        <f>'5'!D19</f>
        <v>0</v>
      </c>
      <c r="G172" s="371"/>
      <c r="H172" s="231">
        <f>'6'!D19</f>
        <v>0</v>
      </c>
      <c r="K172" s="503">
        <v>0</v>
      </c>
      <c r="L172" s="231">
        <f>'5'!D19</f>
        <v>0</v>
      </c>
      <c r="N172" s="231">
        <f>'6'!D19</f>
        <v>0</v>
      </c>
      <c r="P172" s="722">
        <f t="shared" si="15"/>
        <v>0</v>
      </c>
      <c r="Q172" s="461"/>
      <c r="R172" s="722">
        <f t="shared" si="16"/>
        <v>0</v>
      </c>
      <c r="T172" s="655">
        <f t="shared" si="17"/>
        <v>0</v>
      </c>
    </row>
    <row r="173" spans="1:20">
      <c r="A173" s="485">
        <f t="shared" si="11"/>
        <v>173</v>
      </c>
      <c r="B173" t="s">
        <v>71</v>
      </c>
      <c r="D173" t="s">
        <v>905</v>
      </c>
      <c r="F173" s="737">
        <f>'5'!D20</f>
        <v>-166</v>
      </c>
      <c r="G173" s="371"/>
      <c r="H173" s="231">
        <f>'6'!D20</f>
        <v>0</v>
      </c>
      <c r="K173" s="503">
        <v>0</v>
      </c>
      <c r="L173" s="231">
        <f>'5'!D20</f>
        <v>-166</v>
      </c>
      <c r="N173" s="231">
        <f>'6'!D20</f>
        <v>0</v>
      </c>
      <c r="P173" s="722">
        <f t="shared" si="15"/>
        <v>0</v>
      </c>
      <c r="Q173" s="461"/>
      <c r="R173" s="722">
        <f t="shared" si="16"/>
        <v>0</v>
      </c>
      <c r="T173" s="655">
        <f t="shared" si="17"/>
        <v>0</v>
      </c>
    </row>
    <row r="174" spans="1:20">
      <c r="A174" s="485">
        <f t="shared" si="11"/>
        <v>174</v>
      </c>
      <c r="B174" s="672" t="s">
        <v>913</v>
      </c>
      <c r="D174" t="s">
        <v>905</v>
      </c>
      <c r="F174" s="741"/>
      <c r="H174" s="718"/>
      <c r="K174" s="503"/>
      <c r="L174" s="718"/>
      <c r="N174" s="718"/>
      <c r="T174" s="655"/>
    </row>
    <row r="175" spans="1:20">
      <c r="A175" s="485">
        <f t="shared" si="11"/>
        <v>175</v>
      </c>
      <c r="B175" t="s">
        <v>72</v>
      </c>
      <c r="D175" t="s">
        <v>905</v>
      </c>
      <c r="F175" s="737">
        <f>'5'!D21</f>
        <v>0</v>
      </c>
      <c r="H175" s="231">
        <f>'6'!D21</f>
        <v>0</v>
      </c>
      <c r="K175" s="503">
        <v>0</v>
      </c>
      <c r="L175" s="231">
        <f>'5'!D21</f>
        <v>0</v>
      </c>
      <c r="N175" s="231">
        <f>'6'!D21</f>
        <v>0</v>
      </c>
      <c r="P175" s="722">
        <f>F175-L175</f>
        <v>0</v>
      </c>
      <c r="Q175" s="461"/>
      <c r="R175" s="722">
        <f>H175-N175</f>
        <v>0</v>
      </c>
      <c r="T175" s="655">
        <f>H175-K175</f>
        <v>0</v>
      </c>
    </row>
    <row r="176" spans="1:20">
      <c r="A176" s="485">
        <f t="shared" si="11"/>
        <v>176</v>
      </c>
      <c r="B176" t="s">
        <v>1235</v>
      </c>
      <c r="D176" t="s">
        <v>905</v>
      </c>
      <c r="F176" s="737">
        <f>'5'!D22</f>
        <v>0</v>
      </c>
      <c r="H176" s="231">
        <f>'6'!D22</f>
        <v>0</v>
      </c>
      <c r="K176" s="503">
        <v>0</v>
      </c>
      <c r="L176" s="231">
        <f>'5'!D22</f>
        <v>0</v>
      </c>
      <c r="N176" s="231">
        <f>'6'!D22</f>
        <v>0</v>
      </c>
      <c r="P176" s="722">
        <f>F176-L176</f>
        <v>0</v>
      </c>
      <c r="Q176" s="461"/>
      <c r="R176" s="722">
        <f>H176-N176</f>
        <v>0</v>
      </c>
      <c r="T176" s="655">
        <f>H176-K176</f>
        <v>0</v>
      </c>
    </row>
    <row r="177" spans="1:20">
      <c r="A177" s="485">
        <f t="shared" si="11"/>
        <v>177</v>
      </c>
      <c r="B177" t="s">
        <v>74</v>
      </c>
      <c r="D177" t="s">
        <v>905</v>
      </c>
      <c r="F177" s="737">
        <f>'5'!D23</f>
        <v>-17469</v>
      </c>
      <c r="H177" s="231">
        <f>'6'!D23</f>
        <v>-3874</v>
      </c>
      <c r="K177" s="503">
        <v>-1276</v>
      </c>
      <c r="L177" s="231">
        <f>'5'!D23</f>
        <v>-17469</v>
      </c>
      <c r="N177" s="231">
        <f>'6'!D23</f>
        <v>-3874</v>
      </c>
      <c r="P177" s="722">
        <f>F177-L177</f>
        <v>0</v>
      </c>
      <c r="Q177" s="461"/>
      <c r="R177" s="722">
        <f>H177-N177</f>
        <v>0</v>
      </c>
      <c r="T177" s="655">
        <f>H177-K177</f>
        <v>-2598</v>
      </c>
    </row>
    <row r="178" spans="1:20">
      <c r="A178" s="485">
        <f t="shared" si="11"/>
        <v>178</v>
      </c>
      <c r="B178" t="s">
        <v>75</v>
      </c>
      <c r="D178" t="s">
        <v>905</v>
      </c>
      <c r="F178" s="737">
        <f>'5'!D24</f>
        <v>0</v>
      </c>
      <c r="H178" s="231">
        <f>'6'!D24</f>
        <v>0</v>
      </c>
      <c r="K178" s="503">
        <v>0</v>
      </c>
      <c r="L178" s="231">
        <f>'5'!D24</f>
        <v>0</v>
      </c>
      <c r="N178" s="231">
        <f>'6'!D24</f>
        <v>0</v>
      </c>
      <c r="P178" s="722">
        <f>F178-L178</f>
        <v>0</v>
      </c>
      <c r="Q178" s="461"/>
      <c r="R178" s="722">
        <f>H178-N178</f>
        <v>0</v>
      </c>
      <c r="T178" s="655">
        <f>H178-K178</f>
        <v>0</v>
      </c>
    </row>
    <row r="179" spans="1:20">
      <c r="A179" s="485">
        <f t="shared" si="11"/>
        <v>179</v>
      </c>
      <c r="B179" t="s">
        <v>920</v>
      </c>
      <c r="D179" t="s">
        <v>905</v>
      </c>
      <c r="F179" s="737">
        <f>'5'!D25</f>
        <v>0</v>
      </c>
      <c r="H179" s="231">
        <f>'6'!D25</f>
        <v>0</v>
      </c>
      <c r="K179" s="503">
        <v>0</v>
      </c>
      <c r="L179" s="231">
        <f>'5'!D25</f>
        <v>0</v>
      </c>
      <c r="N179" s="231">
        <f>'6'!D25</f>
        <v>0</v>
      </c>
      <c r="P179" s="722">
        <f>F179-L179</f>
        <v>0</v>
      </c>
      <c r="Q179" s="461"/>
      <c r="R179" s="722">
        <f>H179-N179</f>
        <v>0</v>
      </c>
      <c r="T179" s="655">
        <f>H179-K179</f>
        <v>0</v>
      </c>
    </row>
    <row r="180" spans="1:20">
      <c r="A180" s="485">
        <f t="shared" si="11"/>
        <v>180</v>
      </c>
      <c r="B180" s="672" t="s">
        <v>921</v>
      </c>
      <c r="D180" t="s">
        <v>905</v>
      </c>
      <c r="F180" s="741"/>
      <c r="H180" s="718"/>
      <c r="K180" s="503"/>
      <c r="L180" s="718"/>
      <c r="N180" s="718"/>
      <c r="T180" s="655"/>
    </row>
    <row r="181" spans="1:20">
      <c r="A181" s="485">
        <f t="shared" si="11"/>
        <v>181</v>
      </c>
      <c r="B181" s="672" t="s">
        <v>922</v>
      </c>
      <c r="D181" t="s">
        <v>905</v>
      </c>
      <c r="F181" s="741"/>
      <c r="H181" s="718"/>
      <c r="K181" s="503"/>
      <c r="L181" s="718"/>
      <c r="N181" s="718"/>
      <c r="T181" s="655"/>
    </row>
    <row r="182" spans="1:20" ht="15.75">
      <c r="A182" s="485">
        <f t="shared" si="11"/>
        <v>182</v>
      </c>
      <c r="B182" s="234" t="s">
        <v>923</v>
      </c>
      <c r="D182" t="s">
        <v>905</v>
      </c>
      <c r="F182" s="737">
        <f>'5'!D26</f>
        <v>116</v>
      </c>
      <c r="H182" s="231">
        <f>'6'!D26</f>
        <v>20881</v>
      </c>
      <c r="K182" s="503">
        <v>2250</v>
      </c>
      <c r="L182" s="231">
        <f>'5'!D26</f>
        <v>116</v>
      </c>
      <c r="N182" s="231">
        <f>'6'!D26</f>
        <v>20881</v>
      </c>
      <c r="P182" s="722">
        <f>F182-L182</f>
        <v>0</v>
      </c>
      <c r="Q182" s="461"/>
      <c r="R182" s="722">
        <f>H182-N182</f>
        <v>0</v>
      </c>
      <c r="T182" s="655">
        <f>H182-K182</f>
        <v>18631</v>
      </c>
    </row>
    <row r="183" spans="1:20">
      <c r="A183" s="485">
        <f t="shared" si="11"/>
        <v>183</v>
      </c>
      <c r="B183" s="672" t="s">
        <v>924</v>
      </c>
      <c r="D183" t="s">
        <v>905</v>
      </c>
      <c r="F183" s="741"/>
      <c r="H183" s="718"/>
      <c r="K183" s="503"/>
      <c r="L183" s="718"/>
      <c r="N183" s="718"/>
      <c r="T183" s="655"/>
    </row>
    <row r="184" spans="1:20">
      <c r="A184" s="485">
        <f t="shared" si="11"/>
        <v>184</v>
      </c>
      <c r="B184" s="672" t="s">
        <v>925</v>
      </c>
      <c r="D184" t="s">
        <v>905</v>
      </c>
      <c r="F184" s="741"/>
      <c r="H184" s="718"/>
      <c r="K184" s="503"/>
      <c r="L184" s="718"/>
      <c r="N184" s="718"/>
      <c r="T184" s="655"/>
    </row>
    <row r="185" spans="1:20">
      <c r="A185" s="485">
        <f t="shared" si="11"/>
        <v>185</v>
      </c>
      <c r="B185" s="672" t="s">
        <v>926</v>
      </c>
      <c r="D185" t="s">
        <v>905</v>
      </c>
      <c r="F185" s="741"/>
      <c r="H185" s="718"/>
      <c r="K185" s="503"/>
      <c r="L185" s="718"/>
      <c r="N185" s="718"/>
      <c r="T185" s="655"/>
    </row>
    <row r="186" spans="1:20">
      <c r="A186" s="485">
        <f t="shared" si="11"/>
        <v>186</v>
      </c>
      <c r="B186" s="672" t="s">
        <v>927</v>
      </c>
      <c r="D186" t="s">
        <v>905</v>
      </c>
      <c r="F186" s="741"/>
      <c r="H186" s="718"/>
      <c r="K186" s="503"/>
      <c r="L186" s="718"/>
      <c r="N186" s="718"/>
      <c r="T186" s="655"/>
    </row>
    <row r="187" spans="1:20">
      <c r="A187" s="485">
        <f t="shared" si="11"/>
        <v>187</v>
      </c>
      <c r="B187" t="s">
        <v>928</v>
      </c>
      <c r="D187" t="s">
        <v>905</v>
      </c>
      <c r="F187" s="737">
        <f>'5'!D27</f>
        <v>0</v>
      </c>
      <c r="H187" s="231">
        <f>'6'!D27</f>
        <v>0</v>
      </c>
      <c r="K187" s="503">
        <v>0</v>
      </c>
      <c r="L187" s="231">
        <f>'5'!D27</f>
        <v>0</v>
      </c>
      <c r="N187" s="231">
        <f>'6'!D27</f>
        <v>0</v>
      </c>
      <c r="P187" s="722">
        <f>F187-L187</f>
        <v>0</v>
      </c>
      <c r="Q187" s="461"/>
      <c r="R187" s="722">
        <f>H187-N187</f>
        <v>0</v>
      </c>
      <c r="T187" s="655">
        <f>H187-K187</f>
        <v>0</v>
      </c>
    </row>
    <row r="188" spans="1:20">
      <c r="A188" s="485">
        <f t="shared" si="11"/>
        <v>188</v>
      </c>
      <c r="B188" t="s">
        <v>1237</v>
      </c>
      <c r="F188" s="737">
        <f>'5'!D28</f>
        <v>0</v>
      </c>
      <c r="H188" s="231">
        <f>'6'!D28</f>
        <v>0</v>
      </c>
      <c r="K188" s="503">
        <v>0</v>
      </c>
      <c r="L188" s="231">
        <f>'5'!D28</f>
        <v>0</v>
      </c>
      <c r="N188" s="231">
        <f>'6'!D28</f>
        <v>0</v>
      </c>
      <c r="P188" s="722">
        <f>F188-L188</f>
        <v>0</v>
      </c>
      <c r="Q188" s="461"/>
      <c r="R188" s="722">
        <f>H188-N188</f>
        <v>0</v>
      </c>
      <c r="T188" s="655">
        <f>H188-K188</f>
        <v>0</v>
      </c>
    </row>
    <row r="189" spans="1:20" ht="15.75">
      <c r="A189" s="485">
        <f t="shared" si="11"/>
        <v>189</v>
      </c>
      <c r="B189" s="234" t="s">
        <v>291</v>
      </c>
      <c r="D189" t="s">
        <v>905</v>
      </c>
      <c r="F189" s="737">
        <f>'5'!D29</f>
        <v>66845</v>
      </c>
      <c r="H189" s="231">
        <f>'6'!D29</f>
        <v>66729</v>
      </c>
      <c r="K189" s="503">
        <v>50891</v>
      </c>
      <c r="L189" s="231">
        <f>'5'!D29</f>
        <v>66845</v>
      </c>
      <c r="N189" s="231">
        <f>'6'!D29</f>
        <v>66729</v>
      </c>
      <c r="P189" s="722">
        <f>F189-L189</f>
        <v>0</v>
      </c>
      <c r="Q189" s="461"/>
      <c r="R189" s="722">
        <f>H189-N189</f>
        <v>0</v>
      </c>
      <c r="T189" s="655">
        <f>H189-K189</f>
        <v>15838</v>
      </c>
    </row>
    <row r="190" spans="1:20" ht="15.75">
      <c r="A190" s="485">
        <f t="shared" si="11"/>
        <v>190</v>
      </c>
      <c r="B190" s="673" t="s">
        <v>115</v>
      </c>
      <c r="E190" t="s">
        <v>1042</v>
      </c>
      <c r="F190" s="741"/>
      <c r="H190" s="718"/>
      <c r="K190" s="503"/>
      <c r="L190" s="718"/>
      <c r="N190" s="718"/>
      <c r="T190" s="655"/>
    </row>
    <row r="191" spans="1:20" ht="15.75">
      <c r="A191" s="485">
        <f t="shared" si="11"/>
        <v>191</v>
      </c>
      <c r="B191" s="673" t="s">
        <v>917</v>
      </c>
      <c r="D191" t="s">
        <v>905</v>
      </c>
      <c r="F191" s="741"/>
      <c r="H191" s="718"/>
      <c r="K191" s="503"/>
      <c r="L191" s="718"/>
      <c r="N191" s="718"/>
      <c r="T191" s="655"/>
    </row>
    <row r="192" spans="1:20">
      <c r="A192" s="485">
        <f t="shared" si="11"/>
        <v>192</v>
      </c>
      <c r="B192" s="672" t="s">
        <v>918</v>
      </c>
      <c r="D192" t="s">
        <v>905</v>
      </c>
      <c r="F192" s="741"/>
      <c r="H192" s="718"/>
      <c r="K192" s="503"/>
      <c r="L192" s="718"/>
      <c r="N192" s="718"/>
      <c r="T192" s="655"/>
    </row>
    <row r="193" spans="1:20" ht="15.75">
      <c r="A193" s="485">
        <f t="shared" si="11"/>
        <v>193</v>
      </c>
      <c r="B193" s="673" t="s">
        <v>288</v>
      </c>
      <c r="D193" t="s">
        <v>905</v>
      </c>
      <c r="F193" s="741"/>
      <c r="H193" s="718"/>
      <c r="K193" s="503"/>
      <c r="L193" s="718"/>
      <c r="N193" s="718"/>
      <c r="T193" s="655"/>
    </row>
    <row r="194" spans="1:20">
      <c r="A194" s="485">
        <f t="shared" si="11"/>
        <v>194</v>
      </c>
      <c r="B194" s="672" t="s">
        <v>67</v>
      </c>
      <c r="D194" t="s">
        <v>905</v>
      </c>
      <c r="F194" s="741"/>
      <c r="H194" s="718"/>
      <c r="K194" s="503"/>
      <c r="L194" s="718"/>
      <c r="N194" s="718"/>
      <c r="T194" s="655"/>
    </row>
    <row r="195" spans="1:20">
      <c r="A195" s="485">
        <f t="shared" si="11"/>
        <v>195</v>
      </c>
      <c r="B195" s="672" t="s">
        <v>919</v>
      </c>
      <c r="D195" t="s">
        <v>905</v>
      </c>
      <c r="F195" s="741"/>
      <c r="H195" s="718"/>
      <c r="K195" s="503"/>
      <c r="L195" s="718"/>
      <c r="N195" s="718"/>
      <c r="T195" s="655"/>
    </row>
    <row r="196" spans="1:20">
      <c r="A196" s="485">
        <f t="shared" si="11"/>
        <v>196</v>
      </c>
      <c r="B196" s="672" t="s">
        <v>69</v>
      </c>
      <c r="D196" t="s">
        <v>905</v>
      </c>
      <c r="F196" s="741"/>
      <c r="H196" s="718"/>
      <c r="K196" s="503"/>
      <c r="L196" s="718"/>
      <c r="N196" s="718"/>
      <c r="T196" s="655"/>
    </row>
    <row r="197" spans="1:20">
      <c r="A197" s="485">
        <f t="shared" si="11"/>
        <v>197</v>
      </c>
      <c r="B197" s="672" t="s">
        <v>70</v>
      </c>
      <c r="D197" t="s">
        <v>905</v>
      </c>
      <c r="F197" s="741"/>
      <c r="H197" s="718"/>
      <c r="K197" s="503"/>
      <c r="L197" s="718"/>
      <c r="N197" s="718"/>
      <c r="T197" s="655"/>
    </row>
    <row r="198" spans="1:20">
      <c r="A198" s="485">
        <f t="shared" si="11"/>
        <v>198</v>
      </c>
      <c r="B198" s="672" t="s">
        <v>71</v>
      </c>
      <c r="D198" t="s">
        <v>905</v>
      </c>
      <c r="F198" s="741"/>
      <c r="H198" s="718"/>
      <c r="K198" s="503"/>
      <c r="L198" s="718"/>
      <c r="N198" s="718"/>
      <c r="T198" s="655"/>
    </row>
    <row r="199" spans="1:20">
      <c r="A199" s="485">
        <f t="shared" si="11"/>
        <v>199</v>
      </c>
      <c r="B199" s="672" t="s">
        <v>913</v>
      </c>
      <c r="D199" t="s">
        <v>905</v>
      </c>
      <c r="F199" s="741"/>
      <c r="H199" s="718"/>
      <c r="K199" s="503"/>
      <c r="L199" s="718"/>
      <c r="N199" s="718"/>
      <c r="T199" s="655"/>
    </row>
    <row r="200" spans="1:20">
      <c r="A200" s="485">
        <f t="shared" si="11"/>
        <v>200</v>
      </c>
      <c r="B200" s="672" t="s">
        <v>72</v>
      </c>
      <c r="D200" t="s">
        <v>905</v>
      </c>
      <c r="F200" s="741"/>
      <c r="H200" s="718"/>
      <c r="K200" s="503"/>
      <c r="L200" s="718"/>
      <c r="N200" s="718"/>
      <c r="T200" s="655"/>
    </row>
    <row r="201" spans="1:20">
      <c r="A201" s="485">
        <f t="shared" si="11"/>
        <v>201</v>
      </c>
      <c r="B201" s="672" t="s">
        <v>1235</v>
      </c>
      <c r="D201" t="s">
        <v>905</v>
      </c>
      <c r="F201" s="741"/>
      <c r="H201" s="718"/>
      <c r="K201" s="503"/>
      <c r="L201" s="718"/>
      <c r="N201" s="718"/>
      <c r="T201" s="655"/>
    </row>
    <row r="202" spans="1:20">
      <c r="A202" s="485">
        <f t="shared" si="11"/>
        <v>202</v>
      </c>
      <c r="B202" s="672" t="s">
        <v>74</v>
      </c>
      <c r="D202" t="s">
        <v>905</v>
      </c>
      <c r="F202" s="741"/>
      <c r="H202" s="718"/>
      <c r="K202" s="503"/>
      <c r="L202" s="718"/>
      <c r="N202" s="718"/>
      <c r="T202" s="655"/>
    </row>
    <row r="203" spans="1:20">
      <c r="A203" s="485">
        <f t="shared" ref="A203:A266" si="18">A202+1</f>
        <v>203</v>
      </c>
      <c r="B203" s="672" t="s">
        <v>75</v>
      </c>
      <c r="D203" t="s">
        <v>905</v>
      </c>
      <c r="F203" s="741"/>
      <c r="H203" s="718"/>
      <c r="K203" s="503"/>
      <c r="L203" s="718"/>
      <c r="N203" s="718"/>
      <c r="T203" s="655"/>
    </row>
    <row r="204" spans="1:20">
      <c r="A204" s="485">
        <f t="shared" si="18"/>
        <v>204</v>
      </c>
      <c r="B204" s="672" t="s">
        <v>920</v>
      </c>
      <c r="D204" t="s">
        <v>905</v>
      </c>
      <c r="F204" s="741"/>
      <c r="H204" s="718"/>
      <c r="K204" s="503"/>
      <c r="L204" s="718"/>
      <c r="N204" s="718"/>
      <c r="T204" s="655"/>
    </row>
    <row r="205" spans="1:20">
      <c r="A205" s="485">
        <f t="shared" si="18"/>
        <v>205</v>
      </c>
      <c r="B205" s="672" t="s">
        <v>921</v>
      </c>
      <c r="D205" t="s">
        <v>905</v>
      </c>
      <c r="F205" s="741"/>
      <c r="H205" s="718"/>
      <c r="K205" s="503"/>
      <c r="L205" s="718"/>
      <c r="N205" s="718"/>
      <c r="T205" s="655"/>
    </row>
    <row r="206" spans="1:20">
      <c r="A206" s="485">
        <f t="shared" si="18"/>
        <v>206</v>
      </c>
      <c r="B206" s="672" t="s">
        <v>922</v>
      </c>
      <c r="D206" t="s">
        <v>905</v>
      </c>
      <c r="F206" s="741"/>
      <c r="H206" s="718"/>
      <c r="K206" s="503"/>
      <c r="L206" s="718"/>
      <c r="N206" s="718"/>
      <c r="T206" s="655"/>
    </row>
    <row r="207" spans="1:20" ht="15.75">
      <c r="A207" s="485">
        <f t="shared" si="18"/>
        <v>207</v>
      </c>
      <c r="B207" s="673" t="s">
        <v>923</v>
      </c>
      <c r="D207" t="s">
        <v>905</v>
      </c>
      <c r="F207" s="741"/>
      <c r="H207" s="718"/>
      <c r="K207" s="503"/>
      <c r="L207" s="718"/>
      <c r="N207" s="718"/>
      <c r="T207" s="655"/>
    </row>
    <row r="208" spans="1:20">
      <c r="A208" s="485">
        <f t="shared" si="18"/>
        <v>208</v>
      </c>
      <c r="B208" s="672" t="s">
        <v>924</v>
      </c>
      <c r="D208" t="s">
        <v>905</v>
      </c>
      <c r="F208" s="741"/>
      <c r="H208" s="718"/>
      <c r="K208" s="503"/>
      <c r="L208" s="718"/>
      <c r="N208" s="718"/>
      <c r="T208" s="655"/>
    </row>
    <row r="209" spans="1:20">
      <c r="A209" s="485">
        <f t="shared" si="18"/>
        <v>209</v>
      </c>
      <c r="B209" s="672" t="s">
        <v>925</v>
      </c>
      <c r="D209" t="s">
        <v>905</v>
      </c>
      <c r="F209" s="741"/>
      <c r="H209" s="718"/>
      <c r="K209" s="503"/>
      <c r="L209" s="718"/>
      <c r="N209" s="718"/>
      <c r="T209" s="655"/>
    </row>
    <row r="210" spans="1:20">
      <c r="A210" s="485">
        <f t="shared" si="18"/>
        <v>210</v>
      </c>
      <c r="B210" s="672" t="s">
        <v>926</v>
      </c>
      <c r="D210" t="s">
        <v>905</v>
      </c>
      <c r="F210" s="741"/>
      <c r="H210" s="718"/>
      <c r="K210" s="503"/>
      <c r="L210" s="718"/>
      <c r="N210" s="718"/>
      <c r="T210" s="655"/>
    </row>
    <row r="211" spans="1:20">
      <c r="A211" s="485">
        <f t="shared" si="18"/>
        <v>211</v>
      </c>
      <c r="B211" s="672" t="s">
        <v>927</v>
      </c>
      <c r="D211" t="s">
        <v>905</v>
      </c>
      <c r="F211" s="741"/>
      <c r="H211" s="718"/>
      <c r="K211" s="503"/>
      <c r="L211" s="718"/>
      <c r="N211" s="718"/>
      <c r="T211" s="655"/>
    </row>
    <row r="212" spans="1:20">
      <c r="A212" s="485">
        <f t="shared" si="18"/>
        <v>212</v>
      </c>
      <c r="B212" s="672" t="s">
        <v>928</v>
      </c>
      <c r="D212" t="s">
        <v>905</v>
      </c>
      <c r="F212" s="741"/>
      <c r="H212" s="718"/>
      <c r="K212" s="503"/>
      <c r="L212" s="718"/>
      <c r="N212" s="718"/>
      <c r="T212" s="655"/>
    </row>
    <row r="213" spans="1:20">
      <c r="A213" s="485">
        <f t="shared" si="18"/>
        <v>213</v>
      </c>
      <c r="B213" t="s">
        <v>1237</v>
      </c>
      <c r="F213" s="741"/>
      <c r="H213" s="718"/>
      <c r="K213" s="503"/>
      <c r="L213" s="718"/>
      <c r="N213" s="718"/>
      <c r="T213" s="655"/>
    </row>
    <row r="214" spans="1:20" ht="15.75">
      <c r="A214" s="485">
        <f t="shared" si="18"/>
        <v>214</v>
      </c>
      <c r="B214" s="673" t="s">
        <v>291</v>
      </c>
      <c r="D214" t="s">
        <v>905</v>
      </c>
      <c r="F214" s="741"/>
      <c r="H214" s="718"/>
      <c r="K214" s="503"/>
      <c r="L214" s="718"/>
      <c r="N214" s="718"/>
      <c r="T214" s="655"/>
    </row>
    <row r="215" spans="1:20" ht="15.75">
      <c r="A215" s="485">
        <f t="shared" si="18"/>
        <v>215</v>
      </c>
      <c r="B215" s="234" t="s">
        <v>172</v>
      </c>
      <c r="F215" s="737"/>
      <c r="H215" s="231"/>
      <c r="K215" s="503"/>
      <c r="T215" s="655"/>
    </row>
    <row r="216" spans="1:20" ht="15.75">
      <c r="A216" s="485">
        <f t="shared" si="18"/>
        <v>216</v>
      </c>
      <c r="B216" s="234" t="s">
        <v>917</v>
      </c>
      <c r="D216" t="s">
        <v>905</v>
      </c>
      <c r="F216" s="737">
        <f>'5'!F10</f>
        <v>394358</v>
      </c>
      <c r="G216" s="371"/>
      <c r="H216" s="231">
        <f>'6'!F10</f>
        <v>328747</v>
      </c>
      <c r="K216" s="503">
        <v>448007</v>
      </c>
      <c r="L216" s="231">
        <f>'5'!F10</f>
        <v>394358</v>
      </c>
      <c r="N216" s="231">
        <f>'6'!F10</f>
        <v>328747</v>
      </c>
      <c r="P216" s="722">
        <f t="shared" ref="P216:P223" si="19">F216-L216</f>
        <v>0</v>
      </c>
      <c r="Q216" s="461"/>
      <c r="R216" s="722">
        <f t="shared" ref="R216:R223" si="20">H216-N216</f>
        <v>0</v>
      </c>
      <c r="T216" s="655">
        <f t="shared" ref="T216:T223" si="21">H216-K216</f>
        <v>-119260</v>
      </c>
    </row>
    <row r="217" spans="1:20">
      <c r="A217" s="485">
        <f t="shared" si="18"/>
        <v>217</v>
      </c>
      <c r="B217" t="s">
        <v>918</v>
      </c>
      <c r="D217" t="s">
        <v>905</v>
      </c>
      <c r="F217" s="737">
        <f>'5'!F11</f>
        <v>0</v>
      </c>
      <c r="G217" s="371"/>
      <c r="H217" s="231">
        <f>'6'!F11</f>
        <v>0</v>
      </c>
      <c r="K217" s="503">
        <v>-504</v>
      </c>
      <c r="L217" s="231">
        <f>'5'!F11</f>
        <v>0</v>
      </c>
      <c r="N217" s="231">
        <f>'6'!F11</f>
        <v>0</v>
      </c>
      <c r="P217" s="722">
        <f t="shared" si="19"/>
        <v>0</v>
      </c>
      <c r="Q217" s="461"/>
      <c r="R217" s="722">
        <f t="shared" si="20"/>
        <v>0</v>
      </c>
      <c r="T217" s="655">
        <f t="shared" si="21"/>
        <v>504</v>
      </c>
    </row>
    <row r="218" spans="1:20" ht="15.75">
      <c r="A218" s="485">
        <f t="shared" si="18"/>
        <v>218</v>
      </c>
      <c r="B218" s="234" t="s">
        <v>288</v>
      </c>
      <c r="D218" t="s">
        <v>905</v>
      </c>
      <c r="F218" s="737">
        <f>'5'!F14</f>
        <v>362232</v>
      </c>
      <c r="G218" s="371"/>
      <c r="H218" s="231">
        <f>'6'!F14</f>
        <v>327845</v>
      </c>
      <c r="K218" s="503">
        <v>447503</v>
      </c>
      <c r="L218" s="231">
        <f>'5'!F14</f>
        <v>362232</v>
      </c>
      <c r="N218" s="231">
        <f>'6'!F14</f>
        <v>327845</v>
      </c>
      <c r="P218" s="722">
        <f t="shared" si="19"/>
        <v>0</v>
      </c>
      <c r="Q218" s="461"/>
      <c r="R218" s="722">
        <f t="shared" si="20"/>
        <v>0</v>
      </c>
      <c r="T218" s="655">
        <f t="shared" si="21"/>
        <v>-119658</v>
      </c>
    </row>
    <row r="219" spans="1:20">
      <c r="A219" s="485">
        <f t="shared" si="18"/>
        <v>219</v>
      </c>
      <c r="B219" t="s">
        <v>67</v>
      </c>
      <c r="D219" t="s">
        <v>905</v>
      </c>
      <c r="F219" s="737">
        <f>'5'!F15</f>
        <v>-1282338</v>
      </c>
      <c r="G219" s="371"/>
      <c r="H219" s="231">
        <f>'6'!F15</f>
        <v>-1165677</v>
      </c>
      <c r="K219" s="503">
        <v>-1143379</v>
      </c>
      <c r="L219" s="231">
        <f>'5'!F15</f>
        <v>-1282338</v>
      </c>
      <c r="N219" s="231">
        <f>'6'!F15</f>
        <v>-1165677</v>
      </c>
      <c r="P219" s="722">
        <f t="shared" si="19"/>
        <v>0</v>
      </c>
      <c r="Q219" s="461"/>
      <c r="R219" s="722">
        <f t="shared" si="20"/>
        <v>0</v>
      </c>
      <c r="T219" s="655">
        <f t="shared" si="21"/>
        <v>-22298</v>
      </c>
    </row>
    <row r="220" spans="1:20">
      <c r="A220" s="485">
        <f t="shared" si="18"/>
        <v>220</v>
      </c>
      <c r="B220" t="s">
        <v>919</v>
      </c>
      <c r="D220" t="s">
        <v>905</v>
      </c>
      <c r="F220" s="737">
        <f>'5'!F16</f>
        <v>17751</v>
      </c>
      <c r="G220" s="371"/>
      <c r="H220" s="231">
        <f>'6'!F16</f>
        <v>24674</v>
      </c>
      <c r="K220" s="503">
        <v>3526</v>
      </c>
      <c r="L220" s="231">
        <f>'5'!F16</f>
        <v>17751</v>
      </c>
      <c r="N220" s="231">
        <f>'6'!F16</f>
        <v>24674</v>
      </c>
      <c r="P220" s="722">
        <f t="shared" si="19"/>
        <v>0</v>
      </c>
      <c r="Q220" s="461"/>
      <c r="R220" s="722">
        <f t="shared" si="20"/>
        <v>0</v>
      </c>
      <c r="T220" s="655">
        <f t="shared" si="21"/>
        <v>21148</v>
      </c>
    </row>
    <row r="221" spans="1:20">
      <c r="A221" s="485">
        <f t="shared" si="18"/>
        <v>221</v>
      </c>
      <c r="B221" t="s">
        <v>69</v>
      </c>
      <c r="D221" t="s">
        <v>905</v>
      </c>
      <c r="F221" s="737">
        <f>'5'!F18</f>
        <v>0</v>
      </c>
      <c r="G221" s="371"/>
      <c r="H221" s="231">
        <f>'6'!F18</f>
        <v>0</v>
      </c>
      <c r="K221" s="503">
        <v>0</v>
      </c>
      <c r="L221" s="231">
        <f>'5'!F18</f>
        <v>0</v>
      </c>
      <c r="N221" s="231">
        <f>'6'!F18</f>
        <v>0</v>
      </c>
      <c r="P221" s="722">
        <f t="shared" si="19"/>
        <v>0</v>
      </c>
      <c r="Q221" s="461"/>
      <c r="R221" s="722">
        <f t="shared" si="20"/>
        <v>0</v>
      </c>
      <c r="T221" s="655">
        <f t="shared" si="21"/>
        <v>0</v>
      </c>
    </row>
    <row r="222" spans="1:20">
      <c r="A222" s="485">
        <f t="shared" si="18"/>
        <v>222</v>
      </c>
      <c r="B222" t="s">
        <v>70</v>
      </c>
      <c r="D222" t="s">
        <v>905</v>
      </c>
      <c r="F222" s="737">
        <f>'5'!F19</f>
        <v>0</v>
      </c>
      <c r="G222" s="371"/>
      <c r="H222" s="231">
        <f>'6'!F19</f>
        <v>0</v>
      </c>
      <c r="K222" s="503">
        <v>0</v>
      </c>
      <c r="L222" s="231">
        <f>'5'!F19</f>
        <v>0</v>
      </c>
      <c r="N222" s="231">
        <f>'6'!F19</f>
        <v>0</v>
      </c>
      <c r="P222" s="722">
        <f t="shared" si="19"/>
        <v>0</v>
      </c>
      <c r="Q222" s="461"/>
      <c r="R222" s="722">
        <f t="shared" si="20"/>
        <v>0</v>
      </c>
      <c r="T222" s="655">
        <f t="shared" si="21"/>
        <v>0</v>
      </c>
    </row>
    <row r="223" spans="1:20">
      <c r="A223" s="485">
        <f t="shared" si="18"/>
        <v>223</v>
      </c>
      <c r="B223" t="s">
        <v>71</v>
      </c>
      <c r="D223" t="s">
        <v>905</v>
      </c>
      <c r="F223" s="737">
        <f>'5'!F20</f>
        <v>-166</v>
      </c>
      <c r="G223" s="371"/>
      <c r="H223" s="231">
        <f>'6'!F20</f>
        <v>0</v>
      </c>
      <c r="K223" s="503">
        <v>0</v>
      </c>
      <c r="L223" s="231">
        <f>'5'!F20</f>
        <v>-166</v>
      </c>
      <c r="N223" s="231">
        <f>'6'!F20</f>
        <v>0</v>
      </c>
      <c r="P223" s="722">
        <f t="shared" si="19"/>
        <v>0</v>
      </c>
      <c r="Q223" s="461"/>
      <c r="R223" s="722">
        <f t="shared" si="20"/>
        <v>0</v>
      </c>
      <c r="T223" s="655">
        <f t="shared" si="21"/>
        <v>0</v>
      </c>
    </row>
    <row r="224" spans="1:20">
      <c r="A224" s="485">
        <f t="shared" si="18"/>
        <v>224</v>
      </c>
      <c r="B224" s="672" t="s">
        <v>913</v>
      </c>
      <c r="D224" t="s">
        <v>905</v>
      </c>
      <c r="F224" s="741"/>
      <c r="H224" s="718"/>
      <c r="K224" s="503"/>
      <c r="L224" s="718"/>
      <c r="N224" s="718"/>
      <c r="T224" s="655"/>
    </row>
    <row r="225" spans="1:20">
      <c r="A225" s="485">
        <f t="shared" si="18"/>
        <v>225</v>
      </c>
      <c r="B225" t="s">
        <v>72</v>
      </c>
      <c r="D225" t="s">
        <v>905</v>
      </c>
      <c r="F225" s="737">
        <f>'5'!F21</f>
        <v>0</v>
      </c>
      <c r="H225" s="231">
        <f>'6'!F21</f>
        <v>0</v>
      </c>
      <c r="K225" s="503">
        <v>0</v>
      </c>
      <c r="L225" s="231">
        <f>'5'!F21</f>
        <v>0</v>
      </c>
      <c r="N225" s="231">
        <f>'6'!F21</f>
        <v>0</v>
      </c>
      <c r="P225" s="722">
        <f>F225-L225</f>
        <v>0</v>
      </c>
      <c r="Q225" s="461"/>
      <c r="R225" s="722">
        <f>H225-N225</f>
        <v>0</v>
      </c>
      <c r="T225" s="655">
        <f>H225-K225</f>
        <v>0</v>
      </c>
    </row>
    <row r="226" spans="1:20">
      <c r="A226" s="485">
        <f t="shared" si="18"/>
        <v>226</v>
      </c>
      <c r="B226" t="s">
        <v>1235</v>
      </c>
      <c r="D226" t="s">
        <v>905</v>
      </c>
      <c r="F226" s="737">
        <f>'5'!F22</f>
        <v>0</v>
      </c>
      <c r="H226" s="231">
        <f>'6'!F22</f>
        <v>0</v>
      </c>
      <c r="K226" s="503">
        <v>0</v>
      </c>
      <c r="L226" s="231">
        <f>'5'!F22</f>
        <v>0</v>
      </c>
      <c r="N226" s="231">
        <f>'6'!F22</f>
        <v>0</v>
      </c>
      <c r="P226" s="722">
        <f>F226-L226</f>
        <v>0</v>
      </c>
      <c r="Q226" s="461"/>
      <c r="R226" s="722">
        <f>H226-N226</f>
        <v>0</v>
      </c>
      <c r="T226" s="655">
        <f>H226-K226</f>
        <v>0</v>
      </c>
    </row>
    <row r="227" spans="1:20">
      <c r="A227" s="485">
        <f t="shared" si="18"/>
        <v>227</v>
      </c>
      <c r="B227" t="s">
        <v>74</v>
      </c>
      <c r="D227" t="s">
        <v>905</v>
      </c>
      <c r="F227" s="737">
        <f>'5'!F23</f>
        <v>0</v>
      </c>
      <c r="H227" s="231">
        <f>'6'!F23</f>
        <v>0</v>
      </c>
      <c r="K227" s="503">
        <v>0</v>
      </c>
      <c r="L227" s="231">
        <f>'5'!F23</f>
        <v>0</v>
      </c>
      <c r="N227" s="231">
        <f>'6'!F23</f>
        <v>0</v>
      </c>
      <c r="P227" s="722">
        <f>F227-L227</f>
        <v>0</v>
      </c>
      <c r="Q227" s="461"/>
      <c r="R227" s="722">
        <f>H227-N227</f>
        <v>0</v>
      </c>
      <c r="T227" s="655">
        <f>H227-K227</f>
        <v>0</v>
      </c>
    </row>
    <row r="228" spans="1:20">
      <c r="A228" s="485">
        <f t="shared" si="18"/>
        <v>228</v>
      </c>
      <c r="B228" t="s">
        <v>75</v>
      </c>
      <c r="D228" t="s">
        <v>905</v>
      </c>
      <c r="F228" s="737">
        <f>'5'!F24</f>
        <v>0</v>
      </c>
      <c r="H228" s="231">
        <f>'6'!F24</f>
        <v>24</v>
      </c>
      <c r="K228" s="503">
        <v>0</v>
      </c>
      <c r="L228" s="231">
        <f>'5'!F24</f>
        <v>0</v>
      </c>
      <c r="N228" s="231">
        <f>'6'!F24</f>
        <v>24</v>
      </c>
      <c r="P228" s="722">
        <f>F228-L228</f>
        <v>0</v>
      </c>
      <c r="Q228" s="461"/>
      <c r="R228" s="722">
        <f>H228-N228</f>
        <v>0</v>
      </c>
      <c r="T228" s="655">
        <f>H228-K228</f>
        <v>24</v>
      </c>
    </row>
    <row r="229" spans="1:20">
      <c r="A229" s="485">
        <f t="shared" si="18"/>
        <v>229</v>
      </c>
      <c r="B229" t="s">
        <v>920</v>
      </c>
      <c r="D229" t="s">
        <v>905</v>
      </c>
      <c r="F229" s="737">
        <f>'5'!F25</f>
        <v>6</v>
      </c>
      <c r="H229" s="231">
        <f>'6'!F25</f>
        <v>-1788</v>
      </c>
      <c r="K229" s="503">
        <v>0</v>
      </c>
      <c r="L229" s="231">
        <f>'5'!F25</f>
        <v>6</v>
      </c>
      <c r="N229" s="231">
        <f>'6'!F25</f>
        <v>-1788</v>
      </c>
      <c r="P229" s="722">
        <f>F229-L229</f>
        <v>0</v>
      </c>
      <c r="Q229" s="461"/>
      <c r="R229" s="722">
        <f>H229-N229</f>
        <v>0</v>
      </c>
      <c r="T229" s="655">
        <f>H229-K229</f>
        <v>-1788</v>
      </c>
    </row>
    <row r="230" spans="1:20">
      <c r="A230" s="485">
        <f t="shared" si="18"/>
        <v>230</v>
      </c>
      <c r="B230" s="672" t="s">
        <v>921</v>
      </c>
      <c r="D230" t="s">
        <v>905</v>
      </c>
      <c r="F230" s="741"/>
      <c r="H230" s="718"/>
      <c r="K230" s="503"/>
      <c r="L230" s="718"/>
      <c r="N230" s="718"/>
      <c r="T230" s="655"/>
    </row>
    <row r="231" spans="1:20">
      <c r="A231" s="485">
        <f t="shared" si="18"/>
        <v>231</v>
      </c>
      <c r="B231" s="672" t="s">
        <v>922</v>
      </c>
      <c r="D231" t="s">
        <v>905</v>
      </c>
      <c r="F231" s="741"/>
      <c r="H231" s="718"/>
      <c r="K231" s="503"/>
      <c r="L231" s="718"/>
      <c r="N231" s="718"/>
      <c r="T231" s="655"/>
    </row>
    <row r="232" spans="1:20" ht="15.75">
      <c r="A232" s="485">
        <f t="shared" si="18"/>
        <v>232</v>
      </c>
      <c r="B232" s="234" t="s">
        <v>923</v>
      </c>
      <c r="D232" t="s">
        <v>905</v>
      </c>
      <c r="F232" s="737">
        <f>'5'!F26</f>
        <v>-1264747</v>
      </c>
      <c r="H232" s="231">
        <f>'6'!F26</f>
        <v>-1142686</v>
      </c>
      <c r="K232" s="503">
        <v>-1139853</v>
      </c>
      <c r="L232" s="231">
        <f>'5'!F26</f>
        <v>-1264747</v>
      </c>
      <c r="N232" s="231">
        <f>'6'!F26</f>
        <v>-1142686</v>
      </c>
      <c r="P232" s="722">
        <f>F232-L232</f>
        <v>0</v>
      </c>
      <c r="Q232" s="461"/>
      <c r="R232" s="722">
        <f>H232-N232</f>
        <v>0</v>
      </c>
      <c r="T232" s="655">
        <f>H232-K232</f>
        <v>-2833</v>
      </c>
    </row>
    <row r="233" spans="1:20">
      <c r="A233" s="485">
        <f t="shared" si="18"/>
        <v>233</v>
      </c>
      <c r="B233" s="672" t="s">
        <v>924</v>
      </c>
      <c r="D233" t="s">
        <v>905</v>
      </c>
      <c r="F233" s="741"/>
      <c r="H233" s="718"/>
      <c r="K233" s="503"/>
      <c r="L233" s="718"/>
      <c r="N233" s="718"/>
      <c r="T233" s="655"/>
    </row>
    <row r="234" spans="1:20">
      <c r="A234" s="485">
        <f t="shared" si="18"/>
        <v>234</v>
      </c>
      <c r="B234" s="672" t="s">
        <v>925</v>
      </c>
      <c r="D234" t="s">
        <v>905</v>
      </c>
      <c r="F234" s="741"/>
      <c r="H234" s="718"/>
      <c r="K234" s="503"/>
      <c r="L234" s="718"/>
      <c r="N234" s="718"/>
      <c r="T234" s="655"/>
    </row>
    <row r="235" spans="1:20">
      <c r="A235" s="485">
        <f t="shared" si="18"/>
        <v>235</v>
      </c>
      <c r="B235" s="672" t="s">
        <v>926</v>
      </c>
      <c r="D235" t="s">
        <v>905</v>
      </c>
      <c r="F235" s="741"/>
      <c r="H235" s="718"/>
      <c r="K235" s="503"/>
      <c r="L235" s="718"/>
      <c r="N235" s="718"/>
      <c r="T235" s="655"/>
    </row>
    <row r="236" spans="1:20">
      <c r="A236" s="485">
        <f t="shared" si="18"/>
        <v>236</v>
      </c>
      <c r="B236" s="672" t="s">
        <v>927</v>
      </c>
      <c r="D236" t="s">
        <v>905</v>
      </c>
      <c r="F236" s="741"/>
      <c r="H236" s="718"/>
      <c r="K236" s="503"/>
      <c r="L236" s="718"/>
      <c r="N236" s="718"/>
      <c r="T236" s="655"/>
    </row>
    <row r="237" spans="1:20">
      <c r="A237" s="485">
        <f t="shared" si="18"/>
        <v>237</v>
      </c>
      <c r="B237" t="s">
        <v>928</v>
      </c>
      <c r="D237" t="s">
        <v>905</v>
      </c>
      <c r="F237" s="737">
        <f>'5'!F27</f>
        <v>1278416</v>
      </c>
      <c r="H237" s="231">
        <f>'6'!F27</f>
        <v>1180716</v>
      </c>
      <c r="K237" s="503">
        <v>1151658</v>
      </c>
      <c r="L237" s="231">
        <f>'5'!F27</f>
        <v>1278416</v>
      </c>
      <c r="N237" s="231">
        <f>'6'!F27</f>
        <v>1180716</v>
      </c>
      <c r="P237" s="722">
        <f>F237-L237</f>
        <v>0</v>
      </c>
      <c r="Q237" s="461"/>
      <c r="R237" s="722">
        <f>H237-N237</f>
        <v>0</v>
      </c>
      <c r="T237" s="655">
        <f>H237-K237</f>
        <v>29058</v>
      </c>
    </row>
    <row r="238" spans="1:20">
      <c r="A238" s="485">
        <f t="shared" si="18"/>
        <v>238</v>
      </c>
      <c r="B238" t="s">
        <v>1237</v>
      </c>
      <c r="D238" t="s">
        <v>905</v>
      </c>
      <c r="F238" s="737">
        <f>'5'!F28</f>
        <v>31928</v>
      </c>
      <c r="H238" s="231">
        <f>'6'!F28</f>
        <v>28483</v>
      </c>
      <c r="K238" s="503">
        <v>0</v>
      </c>
      <c r="L238" s="231">
        <f>'5'!F28</f>
        <v>31928</v>
      </c>
      <c r="N238" s="231">
        <f>'6'!F28</f>
        <v>28483</v>
      </c>
      <c r="P238" s="722">
        <f>F238-L238</f>
        <v>0</v>
      </c>
      <c r="Q238" s="461"/>
      <c r="R238" s="722">
        <f>H238-N238</f>
        <v>0</v>
      </c>
      <c r="T238" s="655">
        <f>H238-K238</f>
        <v>28483</v>
      </c>
    </row>
    <row r="239" spans="1:20" ht="15.75">
      <c r="A239" s="485">
        <f t="shared" si="18"/>
        <v>239</v>
      </c>
      <c r="B239" s="234" t="s">
        <v>291</v>
      </c>
      <c r="D239" t="s">
        <v>905</v>
      </c>
      <c r="F239" s="737">
        <f>'5'!F29</f>
        <v>407829</v>
      </c>
      <c r="H239" s="231">
        <f>'6'!F29</f>
        <v>394358</v>
      </c>
      <c r="K239" s="503">
        <v>459308</v>
      </c>
      <c r="L239" s="231">
        <f>'5'!F29</f>
        <v>407829</v>
      </c>
      <c r="N239" s="231">
        <f>'6'!F29</f>
        <v>394358</v>
      </c>
      <c r="P239" s="722">
        <f>F239-L239</f>
        <v>0</v>
      </c>
      <c r="Q239" s="461"/>
      <c r="R239" s="722">
        <f>H239-N239</f>
        <v>0</v>
      </c>
      <c r="T239" s="655">
        <f>H239-K239</f>
        <v>-64950</v>
      </c>
    </row>
    <row r="240" spans="1:20" ht="15.75">
      <c r="A240" s="485">
        <f t="shared" si="18"/>
        <v>240</v>
      </c>
      <c r="B240" s="234" t="s">
        <v>930</v>
      </c>
      <c r="F240" s="737"/>
      <c r="H240" s="231"/>
      <c r="K240" s="503"/>
      <c r="T240" s="655"/>
    </row>
    <row r="241" spans="1:20" ht="15.75">
      <c r="A241" s="485">
        <f t="shared" si="18"/>
        <v>241</v>
      </c>
      <c r="B241" s="234" t="s">
        <v>931</v>
      </c>
      <c r="F241" s="737"/>
      <c r="H241" s="231"/>
      <c r="K241" s="503"/>
      <c r="T241" s="655"/>
    </row>
    <row r="242" spans="1:20" ht="15.75">
      <c r="A242" s="485">
        <f t="shared" si="18"/>
        <v>242</v>
      </c>
      <c r="B242" s="673" t="s">
        <v>1175</v>
      </c>
      <c r="F242" s="741"/>
      <c r="H242" s="718"/>
      <c r="K242" s="503"/>
      <c r="L242" s="718"/>
      <c r="N242" s="718"/>
      <c r="T242" s="655"/>
    </row>
    <row r="243" spans="1:20">
      <c r="A243" s="485">
        <f t="shared" si="18"/>
        <v>243</v>
      </c>
      <c r="B243" t="s">
        <v>21</v>
      </c>
      <c r="D243" t="s">
        <v>905</v>
      </c>
      <c r="F243" s="737">
        <f>'7'!D8</f>
        <v>-1282338</v>
      </c>
      <c r="H243" s="231">
        <f>'7'!F8</f>
        <v>-1165677</v>
      </c>
      <c r="K243" s="503">
        <v>-1143379</v>
      </c>
      <c r="L243" s="231">
        <f>'7'!D8</f>
        <v>-1282338</v>
      </c>
      <c r="N243" s="231">
        <f>'7'!F8</f>
        <v>-1165677</v>
      </c>
      <c r="P243" s="722">
        <f>F243-L243</f>
        <v>0</v>
      </c>
      <c r="Q243" s="461"/>
      <c r="R243" s="722">
        <f>H243-N243</f>
        <v>0</v>
      </c>
      <c r="T243" s="655">
        <f>H243-K243</f>
        <v>-22298</v>
      </c>
    </row>
    <row r="244" spans="1:20">
      <c r="A244" s="485">
        <f t="shared" si="18"/>
        <v>244</v>
      </c>
      <c r="B244" t="s">
        <v>80</v>
      </c>
      <c r="D244" t="s">
        <v>905</v>
      </c>
      <c r="F244" s="737">
        <f>'7'!D9</f>
        <v>-75561.313779000004</v>
      </c>
      <c r="H244" s="231">
        <f>'7'!F9</f>
        <v>-16718</v>
      </c>
      <c r="K244" s="503">
        <v>27348</v>
      </c>
      <c r="L244" s="231">
        <f>'7'!D9</f>
        <v>-75561.313779000004</v>
      </c>
      <c r="N244" s="231">
        <f>'7'!F9</f>
        <v>-16718</v>
      </c>
      <c r="P244" s="722">
        <f>F244-L244</f>
        <v>0</v>
      </c>
      <c r="Q244" s="461"/>
      <c r="R244" s="722">
        <f>H244-N244</f>
        <v>0</v>
      </c>
      <c r="T244" s="655">
        <f>H244-K244</f>
        <v>-44066</v>
      </c>
    </row>
    <row r="245" spans="1:20">
      <c r="A245" s="485">
        <f t="shared" si="18"/>
        <v>245</v>
      </c>
      <c r="B245" t="s">
        <v>79</v>
      </c>
      <c r="D245" t="s">
        <v>905</v>
      </c>
      <c r="F245" s="737">
        <f>'7'!D10</f>
        <v>147829</v>
      </c>
      <c r="H245" s="231">
        <f>'7'!F10</f>
        <v>82650</v>
      </c>
      <c r="K245" s="503">
        <v>22203</v>
      </c>
      <c r="L245" s="231">
        <f>'7'!D10</f>
        <v>147829</v>
      </c>
      <c r="N245" s="231">
        <f>'7'!F10</f>
        <v>82650</v>
      </c>
      <c r="P245" s="722">
        <f>F245-L245</f>
        <v>0</v>
      </c>
      <c r="Q245" s="461"/>
      <c r="R245" s="722">
        <f>H245-N245</f>
        <v>0</v>
      </c>
      <c r="T245" s="655">
        <f>H245-K245</f>
        <v>60447</v>
      </c>
    </row>
    <row r="246" spans="1:20">
      <c r="A246" s="485">
        <f t="shared" si="18"/>
        <v>246</v>
      </c>
      <c r="B246" t="s">
        <v>81</v>
      </c>
      <c r="D246" t="s">
        <v>905</v>
      </c>
      <c r="F246" s="737">
        <f>'7'!D11</f>
        <v>-12024</v>
      </c>
      <c r="H246" s="231">
        <f>'7'!F11</f>
        <v>-19500</v>
      </c>
      <c r="K246" s="503">
        <v>-25389</v>
      </c>
      <c r="L246" s="231">
        <f>'7'!D11</f>
        <v>-12024</v>
      </c>
      <c r="N246" s="231">
        <f>'7'!F11</f>
        <v>-19500</v>
      </c>
      <c r="P246" s="722">
        <f>F246-L246</f>
        <v>0</v>
      </c>
      <c r="Q246" s="461"/>
      <c r="R246" s="722">
        <f>H246-N246</f>
        <v>0</v>
      </c>
      <c r="T246" s="655">
        <f>H246-K246</f>
        <v>5889</v>
      </c>
    </row>
    <row r="247" spans="1:20">
      <c r="A247" s="485">
        <f t="shared" si="18"/>
        <v>247</v>
      </c>
      <c r="B247" s="672" t="s">
        <v>932</v>
      </c>
      <c r="D247" t="s">
        <v>905</v>
      </c>
      <c r="F247" s="741"/>
      <c r="H247" s="718"/>
      <c r="K247" s="503"/>
      <c r="L247" s="718"/>
      <c r="N247" s="718"/>
      <c r="T247" s="655"/>
    </row>
    <row r="248" spans="1:20" ht="15.75">
      <c r="A248" s="485">
        <f t="shared" si="18"/>
        <v>248</v>
      </c>
      <c r="B248" s="234" t="s">
        <v>82</v>
      </c>
      <c r="D248" t="s">
        <v>905</v>
      </c>
      <c r="F248" s="737">
        <f>'7'!D12</f>
        <v>-1222094.313779</v>
      </c>
      <c r="H248" s="231">
        <f>'7'!F12</f>
        <v>-1119245</v>
      </c>
      <c r="K248" s="503">
        <v>-1119217</v>
      </c>
      <c r="L248" s="231">
        <f>'7'!D12</f>
        <v>-1222094.313779</v>
      </c>
      <c r="N248" s="231">
        <f>'7'!F12</f>
        <v>-1119245</v>
      </c>
      <c r="P248" s="722">
        <f>F248-L248</f>
        <v>0</v>
      </c>
      <c r="Q248" s="461"/>
      <c r="R248" s="722">
        <f>H248-N248</f>
        <v>0</v>
      </c>
      <c r="T248" s="655">
        <f>H248-K248</f>
        <v>-28</v>
      </c>
    </row>
    <row r="249" spans="1:20" ht="15.75">
      <c r="A249" s="485">
        <f t="shared" si="18"/>
        <v>249</v>
      </c>
      <c r="B249" s="234" t="s">
        <v>933</v>
      </c>
      <c r="F249" s="737"/>
      <c r="H249" s="231"/>
      <c r="K249" s="503"/>
      <c r="T249" s="655"/>
    </row>
    <row r="250" spans="1:20">
      <c r="A250" s="485">
        <f t="shared" si="18"/>
        <v>250</v>
      </c>
      <c r="B250" s="672" t="s">
        <v>934</v>
      </c>
      <c r="F250" s="741"/>
      <c r="H250" s="718"/>
      <c r="K250" s="503"/>
      <c r="L250" s="718"/>
      <c r="N250" s="718"/>
      <c r="T250" s="655"/>
    </row>
    <row r="251" spans="1:20">
      <c r="A251" s="485">
        <f t="shared" si="18"/>
        <v>251</v>
      </c>
      <c r="B251" t="s">
        <v>5</v>
      </c>
      <c r="D251" t="s">
        <v>905</v>
      </c>
      <c r="F251" s="737">
        <f>'7'!D15</f>
        <v>-48375</v>
      </c>
      <c r="H251" s="231">
        <f>'7'!F15</f>
        <v>-56849</v>
      </c>
      <c r="K251" s="503">
        <v>-35340</v>
      </c>
      <c r="L251" s="231">
        <f>'7'!D15</f>
        <v>-48375</v>
      </c>
      <c r="N251" s="231">
        <f>'7'!F15</f>
        <v>-56849</v>
      </c>
      <c r="P251" s="722">
        <f>F251-L251</f>
        <v>0</v>
      </c>
      <c r="Q251" s="461"/>
      <c r="R251" s="722">
        <f>H251-N251</f>
        <v>0</v>
      </c>
      <c r="T251" s="655">
        <f>H251-K251</f>
        <v>-21509</v>
      </c>
    </row>
    <row r="252" spans="1:20">
      <c r="A252" s="485">
        <f t="shared" si="18"/>
        <v>252</v>
      </c>
      <c r="B252" t="s">
        <v>84</v>
      </c>
      <c r="D252" t="s">
        <v>905</v>
      </c>
      <c r="F252" s="737">
        <f>'7'!D16</f>
        <v>66</v>
      </c>
      <c r="H252" s="231">
        <f>'7'!F16</f>
        <v>131</v>
      </c>
      <c r="K252" s="503">
        <v>644</v>
      </c>
      <c r="L252" s="231">
        <f>'7'!D16</f>
        <v>66</v>
      </c>
      <c r="N252" s="231">
        <f>'7'!F16</f>
        <v>131</v>
      </c>
      <c r="P252" s="722">
        <f>F252-L252</f>
        <v>0</v>
      </c>
      <c r="Q252" s="461"/>
      <c r="R252" s="722">
        <f>H252-N252</f>
        <v>0</v>
      </c>
      <c r="T252" s="655">
        <f>H252-K252</f>
        <v>-513</v>
      </c>
    </row>
    <row r="253" spans="1:20">
      <c r="A253" s="485">
        <f t="shared" si="18"/>
        <v>253</v>
      </c>
      <c r="B253" t="s">
        <v>85</v>
      </c>
      <c r="D253" t="s">
        <v>905</v>
      </c>
      <c r="F253" s="737">
        <f>'7'!D17</f>
        <v>-242</v>
      </c>
      <c r="H253" s="231">
        <f>'7'!F17</f>
        <v>-771</v>
      </c>
      <c r="K253" s="503">
        <v>-994</v>
      </c>
      <c r="L253" s="231">
        <f>'7'!D17</f>
        <v>-242</v>
      </c>
      <c r="N253" s="231">
        <f>'7'!F17</f>
        <v>-771</v>
      </c>
      <c r="P253" s="722">
        <f>F253-L253</f>
        <v>0</v>
      </c>
      <c r="Q253" s="461"/>
      <c r="R253" s="722">
        <f>H253-N253</f>
        <v>0</v>
      </c>
      <c r="T253" s="655">
        <f>H253-K253</f>
        <v>223</v>
      </c>
    </row>
    <row r="254" spans="1:20">
      <c r="A254" s="485">
        <f t="shared" si="18"/>
        <v>254</v>
      </c>
      <c r="B254" t="s">
        <v>86</v>
      </c>
      <c r="D254" t="s">
        <v>905</v>
      </c>
      <c r="F254" s="737">
        <f>'7'!D18</f>
        <v>0</v>
      </c>
      <c r="H254" s="231">
        <f>'7'!F18</f>
        <v>0</v>
      </c>
      <c r="K254" s="503">
        <v>0</v>
      </c>
      <c r="L254" s="231">
        <f>'7'!D18</f>
        <v>0</v>
      </c>
      <c r="N254" s="231">
        <f>'7'!F18</f>
        <v>0</v>
      </c>
      <c r="P254" s="722">
        <f>F254-L254</f>
        <v>0</v>
      </c>
      <c r="Q254" s="461"/>
      <c r="R254" s="722">
        <f>H254-N254</f>
        <v>0</v>
      </c>
      <c r="T254" s="655">
        <f>H254-K254</f>
        <v>0</v>
      </c>
    </row>
    <row r="255" spans="1:20">
      <c r="A255" s="485">
        <f t="shared" si="18"/>
        <v>255</v>
      </c>
      <c r="B255" s="672" t="s">
        <v>1176</v>
      </c>
      <c r="F255" s="741"/>
      <c r="H255" s="718"/>
      <c r="K255" s="503"/>
      <c r="L255" s="718"/>
      <c r="N255" s="718"/>
      <c r="T255" s="655"/>
    </row>
    <row r="256" spans="1:20">
      <c r="A256" s="485">
        <f t="shared" si="18"/>
        <v>256</v>
      </c>
      <c r="B256" s="672" t="s">
        <v>1239</v>
      </c>
      <c r="F256" s="741"/>
      <c r="H256" s="718"/>
      <c r="K256" s="503"/>
      <c r="L256" s="718"/>
      <c r="N256" s="718"/>
      <c r="T256" s="655"/>
    </row>
    <row r="257" spans="1:20">
      <c r="A257" s="485">
        <f t="shared" si="18"/>
        <v>257</v>
      </c>
      <c r="B257" t="s">
        <v>87</v>
      </c>
      <c r="D257" t="s">
        <v>905</v>
      </c>
      <c r="F257" s="737">
        <f>'7'!D19</f>
        <v>0</v>
      </c>
      <c r="H257" s="231">
        <f>'7'!F19</f>
        <v>0</v>
      </c>
      <c r="K257" s="503">
        <v>0</v>
      </c>
      <c r="L257" s="231">
        <f>'7'!D19</f>
        <v>0</v>
      </c>
      <c r="N257" s="231">
        <f>'7'!F19</f>
        <v>0</v>
      </c>
      <c r="P257" s="722">
        <f>F257-L257</f>
        <v>0</v>
      </c>
      <c r="Q257" s="461"/>
      <c r="R257" s="722">
        <f>H257-N257</f>
        <v>0</v>
      </c>
      <c r="T257" s="655">
        <f>H257-K257</f>
        <v>0</v>
      </c>
    </row>
    <row r="258" spans="1:20">
      <c r="A258" s="485">
        <f t="shared" si="18"/>
        <v>258</v>
      </c>
      <c r="B258" t="s">
        <v>88</v>
      </c>
      <c r="D258" t="s">
        <v>905</v>
      </c>
      <c r="F258" s="737">
        <f>'7'!D20</f>
        <v>0</v>
      </c>
      <c r="H258" s="231">
        <f>'7'!F20</f>
        <v>0</v>
      </c>
      <c r="K258" s="503">
        <v>0</v>
      </c>
      <c r="L258" s="231">
        <f>'7'!D20</f>
        <v>0</v>
      </c>
      <c r="N258" s="231">
        <f>'7'!F20</f>
        <v>0</v>
      </c>
      <c r="P258" s="722">
        <f>F258-L258</f>
        <v>0</v>
      </c>
      <c r="Q258" s="461"/>
      <c r="R258" s="722">
        <f>H258-N258</f>
        <v>0</v>
      </c>
      <c r="T258" s="655">
        <f>H258-K258</f>
        <v>0</v>
      </c>
    </row>
    <row r="259" spans="1:20">
      <c r="A259" s="485">
        <f t="shared" si="18"/>
        <v>259</v>
      </c>
      <c r="B259" t="s">
        <v>89</v>
      </c>
      <c r="D259" t="s">
        <v>905</v>
      </c>
      <c r="F259" s="737">
        <f>'7'!D21</f>
        <v>0</v>
      </c>
      <c r="H259" s="231">
        <f>'7'!F21</f>
        <v>0</v>
      </c>
      <c r="K259" s="503">
        <v>0</v>
      </c>
      <c r="L259" s="231">
        <f>'7'!D21</f>
        <v>0</v>
      </c>
      <c r="N259" s="231">
        <f>'7'!F21</f>
        <v>0</v>
      </c>
      <c r="P259" s="722">
        <f>F259-L259</f>
        <v>0</v>
      </c>
      <c r="Q259" s="461"/>
      <c r="R259" s="722">
        <f>H259-N259</f>
        <v>0</v>
      </c>
      <c r="T259" s="655">
        <f>H259-K259</f>
        <v>0</v>
      </c>
    </row>
    <row r="260" spans="1:20">
      <c r="A260" s="485">
        <f t="shared" si="18"/>
        <v>260</v>
      </c>
      <c r="B260" t="s">
        <v>90</v>
      </c>
      <c r="D260" t="s">
        <v>905</v>
      </c>
      <c r="F260" s="737">
        <f>'7'!D22</f>
        <v>0</v>
      </c>
      <c r="H260" s="231">
        <f>'7'!F22</f>
        <v>0</v>
      </c>
      <c r="K260" s="503">
        <v>0</v>
      </c>
      <c r="L260" s="231">
        <f>'7'!D22</f>
        <v>0</v>
      </c>
      <c r="N260" s="231">
        <f>'7'!F22</f>
        <v>0</v>
      </c>
      <c r="P260" s="722">
        <f>F260-L260</f>
        <v>0</v>
      </c>
      <c r="Q260" s="461"/>
      <c r="R260" s="722">
        <f>H260-N260</f>
        <v>0</v>
      </c>
      <c r="T260" s="655">
        <f>H260-K260</f>
        <v>0</v>
      </c>
    </row>
    <row r="261" spans="1:20">
      <c r="A261" s="485">
        <f t="shared" si="18"/>
        <v>261</v>
      </c>
      <c r="B261" s="672" t="s">
        <v>1177</v>
      </c>
      <c r="F261" s="741"/>
      <c r="H261" s="718"/>
      <c r="K261" s="503"/>
      <c r="L261" s="718"/>
      <c r="N261" s="718"/>
      <c r="T261" s="655"/>
    </row>
    <row r="262" spans="1:20" ht="15.75">
      <c r="A262" s="485">
        <f t="shared" si="18"/>
        <v>262</v>
      </c>
      <c r="B262" s="234" t="s">
        <v>935</v>
      </c>
      <c r="D262" t="s">
        <v>905</v>
      </c>
      <c r="F262" s="737">
        <f>'7'!D23</f>
        <v>-48551</v>
      </c>
      <c r="H262" s="231">
        <f>'7'!F23</f>
        <v>-57489</v>
      </c>
      <c r="K262" s="503">
        <v>-35690</v>
      </c>
      <c r="L262" s="231">
        <f>'7'!D23</f>
        <v>-48551</v>
      </c>
      <c r="N262" s="231">
        <f>'7'!F23</f>
        <v>-57489</v>
      </c>
      <c r="P262" s="722">
        <f>F262-L262</f>
        <v>0</v>
      </c>
      <c r="Q262" s="461"/>
      <c r="R262" s="722">
        <f>H262-N262</f>
        <v>0</v>
      </c>
      <c r="T262" s="655">
        <f>H262-K262</f>
        <v>-21799</v>
      </c>
    </row>
    <row r="263" spans="1:20" ht="15.75">
      <c r="A263" s="485">
        <f t="shared" si="18"/>
        <v>263</v>
      </c>
      <c r="B263" s="234" t="s">
        <v>936</v>
      </c>
      <c r="D263" t="s">
        <v>905</v>
      </c>
      <c r="F263" s="737">
        <f>'7'!D24</f>
        <v>-1270645.313779</v>
      </c>
      <c r="H263" s="231">
        <f>'7'!F24</f>
        <v>-1176734</v>
      </c>
      <c r="K263" s="503">
        <v>-1154907</v>
      </c>
      <c r="L263" s="231">
        <f>'7'!D24</f>
        <v>-1270645.313779</v>
      </c>
      <c r="N263" s="231">
        <f>'7'!F24</f>
        <v>-1176734</v>
      </c>
      <c r="P263" s="722">
        <f>F263-L263</f>
        <v>0</v>
      </c>
      <c r="Q263" s="461"/>
      <c r="R263" s="722">
        <f>H263-N263</f>
        <v>0</v>
      </c>
      <c r="T263" s="655">
        <f>H263-K263</f>
        <v>-21827</v>
      </c>
    </row>
    <row r="264" spans="1:20" ht="15.75">
      <c r="A264" s="485">
        <f t="shared" si="18"/>
        <v>264</v>
      </c>
      <c r="B264" s="234" t="s">
        <v>610</v>
      </c>
      <c r="F264" s="737"/>
      <c r="H264" s="231"/>
      <c r="K264" s="503"/>
      <c r="T264" s="655"/>
    </row>
    <row r="265" spans="1:20">
      <c r="A265" s="485">
        <f t="shared" si="18"/>
        <v>265</v>
      </c>
      <c r="B265" t="s">
        <v>937</v>
      </c>
      <c r="D265" t="s">
        <v>905</v>
      </c>
      <c r="F265" s="737">
        <f>'7'!D27</f>
        <v>1278416</v>
      </c>
      <c r="H265" s="231">
        <f>'7'!F27</f>
        <v>1180716</v>
      </c>
      <c r="K265" s="503">
        <v>1151658</v>
      </c>
      <c r="L265" s="231">
        <f>'7'!D27</f>
        <v>1278416</v>
      </c>
      <c r="N265" s="231">
        <f>'7'!F27</f>
        <v>1180716</v>
      </c>
      <c r="P265" s="722">
        <f>F265-L265</f>
        <v>0</v>
      </c>
      <c r="Q265" s="461"/>
      <c r="R265" s="722">
        <f>H265-N265</f>
        <v>0</v>
      </c>
      <c r="T265" s="655">
        <f>H265-K265</f>
        <v>29058</v>
      </c>
    </row>
    <row r="266" spans="1:20">
      <c r="A266" s="485">
        <f t="shared" si="18"/>
        <v>266</v>
      </c>
      <c r="B266" t="s">
        <v>94</v>
      </c>
      <c r="D266" t="s">
        <v>905</v>
      </c>
      <c r="F266" s="737">
        <f>'7'!D28</f>
        <v>0</v>
      </c>
      <c r="H266" s="231">
        <f>'7'!F28</f>
        <v>0</v>
      </c>
      <c r="K266" s="503">
        <v>0</v>
      </c>
      <c r="L266" s="231">
        <f>'7'!D28</f>
        <v>0</v>
      </c>
      <c r="N266" s="231">
        <f>'7'!F28</f>
        <v>0</v>
      </c>
      <c r="P266" s="722">
        <f>F266-L266</f>
        <v>0</v>
      </c>
      <c r="Q266" s="461"/>
      <c r="R266" s="722">
        <f>H266-N266</f>
        <v>0</v>
      </c>
      <c r="T266" s="655">
        <f>H266-K266</f>
        <v>0</v>
      </c>
    </row>
    <row r="267" spans="1:20">
      <c r="A267" s="485">
        <f t="shared" ref="A267:A330" si="22">A266+1</f>
        <v>267</v>
      </c>
      <c r="B267" t="s">
        <v>95</v>
      </c>
      <c r="D267" t="s">
        <v>905</v>
      </c>
      <c r="F267" s="737">
        <f>'7'!D29</f>
        <v>0</v>
      </c>
      <c r="H267" s="231">
        <f>'7'!F29</f>
        <v>0</v>
      </c>
      <c r="K267" s="503">
        <v>384</v>
      </c>
      <c r="L267" s="231">
        <f>'7'!D29</f>
        <v>0</v>
      </c>
      <c r="N267" s="231">
        <f>'7'!F29</f>
        <v>0</v>
      </c>
      <c r="P267" s="722">
        <f>F267-L267</f>
        <v>0</v>
      </c>
      <c r="Q267" s="461"/>
      <c r="R267" s="722">
        <f>H267-N267</f>
        <v>0</v>
      </c>
      <c r="T267" s="655">
        <f>H267-K267</f>
        <v>-384</v>
      </c>
    </row>
    <row r="268" spans="1:20">
      <c r="A268" s="485">
        <f t="shared" si="22"/>
        <v>268</v>
      </c>
      <c r="B268" s="672" t="s">
        <v>938</v>
      </c>
      <c r="D268" t="s">
        <v>905</v>
      </c>
      <c r="F268" s="741"/>
      <c r="H268" s="718"/>
      <c r="K268" s="503"/>
      <c r="L268" s="718"/>
      <c r="N268" s="718"/>
      <c r="T268" s="655"/>
    </row>
    <row r="269" spans="1:20">
      <c r="A269" s="485">
        <f t="shared" si="22"/>
        <v>269</v>
      </c>
      <c r="B269" s="672" t="s">
        <v>939</v>
      </c>
      <c r="D269" t="s">
        <v>905</v>
      </c>
      <c r="F269" s="741"/>
      <c r="H269" s="718"/>
      <c r="K269" s="503"/>
      <c r="L269" s="718"/>
      <c r="N269" s="718"/>
      <c r="T269" s="655"/>
    </row>
    <row r="270" spans="1:20">
      <c r="A270" s="485">
        <f t="shared" si="22"/>
        <v>270</v>
      </c>
      <c r="B270" s="672" t="s">
        <v>940</v>
      </c>
      <c r="D270" t="s">
        <v>905</v>
      </c>
      <c r="F270" s="741"/>
      <c r="H270" s="718"/>
      <c r="K270" s="503"/>
      <c r="L270" s="718"/>
      <c r="N270" s="718"/>
      <c r="T270" s="655"/>
    </row>
    <row r="271" spans="1:20">
      <c r="A271" s="485">
        <f t="shared" si="22"/>
        <v>271</v>
      </c>
      <c r="B271" s="672" t="s">
        <v>941</v>
      </c>
      <c r="D271" t="s">
        <v>905</v>
      </c>
      <c r="F271" s="741"/>
      <c r="H271" s="718"/>
      <c r="K271" s="503"/>
      <c r="L271" s="718"/>
      <c r="N271" s="718"/>
      <c r="T271" s="655"/>
    </row>
    <row r="272" spans="1:20">
      <c r="A272" s="485">
        <f t="shared" si="22"/>
        <v>272</v>
      </c>
      <c r="B272" s="672" t="s">
        <v>942</v>
      </c>
      <c r="D272" t="s">
        <v>905</v>
      </c>
      <c r="F272" s="741"/>
      <c r="H272" s="718"/>
      <c r="K272" s="503"/>
      <c r="L272" s="718"/>
      <c r="N272" s="718"/>
      <c r="T272" s="655"/>
    </row>
    <row r="273" spans="1:21">
      <c r="A273" s="485">
        <f>A272+1</f>
        <v>273</v>
      </c>
      <c r="B273" s="672" t="s">
        <v>943</v>
      </c>
      <c r="D273" t="s">
        <v>905</v>
      </c>
      <c r="F273" s="741"/>
      <c r="H273" s="718"/>
      <c r="K273" s="503"/>
      <c r="L273" s="718"/>
      <c r="N273" s="718"/>
      <c r="T273" s="655"/>
    </row>
    <row r="274" spans="1:21">
      <c r="A274" s="485">
        <f t="shared" si="22"/>
        <v>274</v>
      </c>
      <c r="B274" s="672" t="s">
        <v>944</v>
      </c>
      <c r="D274" t="s">
        <v>905</v>
      </c>
      <c r="F274" s="741"/>
      <c r="H274" s="718"/>
      <c r="K274" s="503"/>
      <c r="L274" s="718"/>
      <c r="N274" s="718"/>
      <c r="T274" s="655"/>
    </row>
    <row r="275" spans="1:21">
      <c r="A275" s="485">
        <f t="shared" si="22"/>
        <v>275</v>
      </c>
      <c r="B275" t="s">
        <v>96</v>
      </c>
      <c r="D275" t="s">
        <v>905</v>
      </c>
      <c r="F275" s="737">
        <f>'7'!D30</f>
        <v>-3538</v>
      </c>
      <c r="H275" s="231">
        <f>'7'!F30</f>
        <v>-2899</v>
      </c>
      <c r="K275" s="503">
        <v>3204</v>
      </c>
      <c r="L275" s="231">
        <f>'7'!D30</f>
        <v>-3538</v>
      </c>
      <c r="N275" s="231">
        <f>'7'!F30</f>
        <v>-2899</v>
      </c>
      <c r="P275" s="722">
        <f t="shared" ref="P275:P280" si="23">F275-L275</f>
        <v>0</v>
      </c>
      <c r="Q275" s="461"/>
      <c r="R275" s="722">
        <f t="shared" ref="R275:R280" si="24">H275-N275</f>
        <v>0</v>
      </c>
      <c r="T275" s="655">
        <f t="shared" ref="T275:T280" si="25">H275-K275</f>
        <v>-6103</v>
      </c>
    </row>
    <row r="276" spans="1:21">
      <c r="A276" s="485">
        <f t="shared" si="22"/>
        <v>276</v>
      </c>
      <c r="B276" t="s">
        <v>945</v>
      </c>
      <c r="D276" t="s">
        <v>905</v>
      </c>
      <c r="F276" s="737">
        <f>'7'!D33</f>
        <v>0</v>
      </c>
      <c r="H276" s="231">
        <f>'7'!F33</f>
        <v>0</v>
      </c>
      <c r="K276" s="503">
        <v>0</v>
      </c>
      <c r="L276" s="231">
        <f>'7'!D33</f>
        <v>0</v>
      </c>
      <c r="N276" s="231">
        <f>'7'!F33</f>
        <v>0</v>
      </c>
      <c r="P276" s="722">
        <f t="shared" si="23"/>
        <v>0</v>
      </c>
      <c r="Q276" s="461"/>
      <c r="R276" s="722">
        <f t="shared" si="24"/>
        <v>0</v>
      </c>
      <c r="T276" s="655">
        <f t="shared" si="25"/>
        <v>0</v>
      </c>
    </row>
    <row r="277" spans="1:21" ht="15.75">
      <c r="A277" s="485">
        <f t="shared" si="22"/>
        <v>277</v>
      </c>
      <c r="B277" s="234" t="s">
        <v>98</v>
      </c>
      <c r="D277" t="s">
        <v>905</v>
      </c>
      <c r="F277" s="737">
        <f>'7'!D34</f>
        <v>1270611</v>
      </c>
      <c r="H277" s="231">
        <f>'7'!F34</f>
        <v>1175195</v>
      </c>
      <c r="K277" s="503">
        <v>1155246</v>
      </c>
      <c r="L277" s="231">
        <f>'7'!D34</f>
        <v>1270611</v>
      </c>
      <c r="N277" s="231">
        <f>'7'!F34</f>
        <v>1175195</v>
      </c>
      <c r="P277" s="722">
        <f t="shared" si="23"/>
        <v>0</v>
      </c>
      <c r="Q277" s="461"/>
      <c r="R277" s="722">
        <f t="shared" si="24"/>
        <v>0</v>
      </c>
      <c r="T277" s="655">
        <f t="shared" si="25"/>
        <v>19949</v>
      </c>
    </row>
    <row r="278" spans="1:21" ht="15.75">
      <c r="A278" s="485">
        <f t="shared" si="22"/>
        <v>278</v>
      </c>
      <c r="B278" s="234" t="s">
        <v>946</v>
      </c>
      <c r="D278" t="s">
        <v>905</v>
      </c>
      <c r="F278" s="737">
        <f>'7'!D35</f>
        <v>-34.31377899996005</v>
      </c>
      <c r="H278" s="231">
        <f>'7'!F35</f>
        <v>-1539</v>
      </c>
      <c r="K278" s="503">
        <v>339</v>
      </c>
      <c r="L278" s="231">
        <f>'7'!D35</f>
        <v>-34.31377899996005</v>
      </c>
      <c r="N278" s="231">
        <f>'7'!F35</f>
        <v>-1539</v>
      </c>
      <c r="P278" s="722">
        <f t="shared" si="23"/>
        <v>0</v>
      </c>
      <c r="Q278" s="461"/>
      <c r="R278" s="722">
        <f t="shared" si="24"/>
        <v>0</v>
      </c>
      <c r="T278" s="655">
        <f t="shared" si="25"/>
        <v>-1878</v>
      </c>
    </row>
    <row r="279" spans="1:21" ht="15.75">
      <c r="A279" s="485">
        <f t="shared" si="22"/>
        <v>279</v>
      </c>
      <c r="B279" s="234" t="s">
        <v>947</v>
      </c>
      <c r="D279" t="s">
        <v>905</v>
      </c>
      <c r="F279" s="737">
        <f>'7'!D36</f>
        <v>2859</v>
      </c>
      <c r="H279" s="231">
        <f>'7'!F36</f>
        <v>4398</v>
      </c>
      <c r="K279" s="503">
        <v>491</v>
      </c>
      <c r="L279" s="231">
        <f>'7'!D36</f>
        <v>2859</v>
      </c>
      <c r="N279" s="231">
        <f>'7'!F36</f>
        <v>4398</v>
      </c>
      <c r="P279" s="722">
        <f t="shared" si="23"/>
        <v>0</v>
      </c>
      <c r="Q279" s="461"/>
      <c r="R279" s="722">
        <f t="shared" si="24"/>
        <v>0</v>
      </c>
      <c r="T279" s="655">
        <f t="shared" si="25"/>
        <v>3907</v>
      </c>
    </row>
    <row r="280" spans="1:21" ht="15.75">
      <c r="A280" s="485">
        <f t="shared" si="22"/>
        <v>280</v>
      </c>
      <c r="B280" s="234" t="s">
        <v>948</v>
      </c>
      <c r="D280" t="s">
        <v>905</v>
      </c>
      <c r="F280" s="737">
        <f>'7'!D37</f>
        <v>2824.68622100004</v>
      </c>
      <c r="H280" s="231">
        <f>'7'!F37</f>
        <v>2859</v>
      </c>
      <c r="K280" s="503">
        <v>830</v>
      </c>
      <c r="L280" s="231">
        <f>'7'!D37</f>
        <v>2824.68622100004</v>
      </c>
      <c r="N280" s="231">
        <f>'7'!F37</f>
        <v>2859</v>
      </c>
      <c r="P280" s="722">
        <f t="shared" si="23"/>
        <v>0</v>
      </c>
      <c r="Q280" s="461"/>
      <c r="R280" s="722">
        <f t="shared" si="24"/>
        <v>0</v>
      </c>
      <c r="T280" s="655">
        <f t="shared" si="25"/>
        <v>2029</v>
      </c>
    </row>
    <row r="281" spans="1:21" ht="15.75">
      <c r="A281" s="485">
        <f t="shared" si="22"/>
        <v>281</v>
      </c>
      <c r="B281" s="234" t="s">
        <v>949</v>
      </c>
      <c r="F281" s="737"/>
      <c r="H281" s="231"/>
      <c r="K281" s="503"/>
      <c r="T281" s="655"/>
    </row>
    <row r="282" spans="1:21" ht="15.75">
      <c r="A282" s="485">
        <f t="shared" si="22"/>
        <v>282</v>
      </c>
      <c r="B282" s="234" t="s">
        <v>950</v>
      </c>
      <c r="E282" t="s">
        <v>1051</v>
      </c>
      <c r="F282" s="737"/>
      <c r="H282" s="231"/>
      <c r="K282" s="503"/>
      <c r="T282" s="655"/>
    </row>
    <row r="283" spans="1:21" ht="15.75">
      <c r="A283" s="485">
        <f t="shared" si="22"/>
        <v>283</v>
      </c>
      <c r="B283" s="484" t="s">
        <v>1052</v>
      </c>
      <c r="C283" s="375"/>
      <c r="F283" s="737"/>
      <c r="H283" s="231"/>
      <c r="K283" s="503"/>
      <c r="T283" s="655"/>
    </row>
    <row r="284" spans="1:21">
      <c r="A284" s="485">
        <f t="shared" si="22"/>
        <v>284</v>
      </c>
      <c r="B284" t="s">
        <v>496</v>
      </c>
      <c r="F284" s="737">
        <f>'27'!F23</f>
        <v>1113261</v>
      </c>
      <c r="H284" s="718"/>
      <c r="K284" s="503">
        <v>1129492</v>
      </c>
      <c r="L284" s="231">
        <f>'27'!F23</f>
        <v>1113261</v>
      </c>
      <c r="N284" s="718"/>
      <c r="P284" s="722">
        <f t="shared" ref="P284:P289" si="26">F284-L284</f>
        <v>0</v>
      </c>
      <c r="Q284" s="461"/>
      <c r="R284" s="722">
        <f t="shared" ref="R284:R289" si="27">H284-N284</f>
        <v>0</v>
      </c>
      <c r="T284" s="655">
        <f t="shared" ref="T284:T289" si="28">H284-K284</f>
        <v>-1129492</v>
      </c>
      <c r="U284" s="231" t="s">
        <v>1290</v>
      </c>
    </row>
    <row r="285" spans="1:21">
      <c r="A285" s="485">
        <f t="shared" si="22"/>
        <v>285</v>
      </c>
      <c r="B285" t="s">
        <v>612</v>
      </c>
      <c r="F285" s="737">
        <f>'27'!F24</f>
        <v>1156</v>
      </c>
      <c r="H285" s="718"/>
      <c r="K285" s="503">
        <v>726</v>
      </c>
      <c r="L285" s="231">
        <f>'27'!F24</f>
        <v>1156</v>
      </c>
      <c r="N285" s="718"/>
      <c r="P285" s="722">
        <f t="shared" si="26"/>
        <v>0</v>
      </c>
      <c r="Q285" s="461"/>
      <c r="R285" s="722">
        <f t="shared" si="27"/>
        <v>0</v>
      </c>
      <c r="T285" s="655">
        <f t="shared" si="28"/>
        <v>-726</v>
      </c>
      <c r="U285" s="231" t="s">
        <v>1290</v>
      </c>
    </row>
    <row r="286" spans="1:21">
      <c r="A286" s="485">
        <f t="shared" si="22"/>
        <v>286</v>
      </c>
      <c r="B286" t="s">
        <v>497</v>
      </c>
      <c r="F286" s="737">
        <f>'27'!F25</f>
        <v>-2406</v>
      </c>
      <c r="H286" s="718"/>
      <c r="K286" s="503">
        <v>-1551</v>
      </c>
      <c r="L286" s="231">
        <f>'27'!F25</f>
        <v>-2406</v>
      </c>
      <c r="N286" s="718"/>
      <c r="P286" s="722">
        <f t="shared" si="26"/>
        <v>0</v>
      </c>
      <c r="Q286" s="461"/>
      <c r="R286" s="722">
        <f t="shared" si="27"/>
        <v>0</v>
      </c>
      <c r="T286" s="655">
        <f t="shared" si="28"/>
        <v>1551</v>
      </c>
      <c r="U286" s="231" t="s">
        <v>1290</v>
      </c>
    </row>
    <row r="287" spans="1:21" ht="15.75">
      <c r="A287" s="485">
        <f t="shared" si="22"/>
        <v>287</v>
      </c>
      <c r="B287" s="234" t="s">
        <v>613</v>
      </c>
      <c r="F287" s="737">
        <f>'27'!F27</f>
        <v>1112011</v>
      </c>
      <c r="H287" s="718"/>
      <c r="K287" s="503">
        <v>1128667</v>
      </c>
      <c r="L287" s="231">
        <f>'27'!F27</f>
        <v>1112011</v>
      </c>
      <c r="N287" s="718"/>
      <c r="P287" s="722">
        <f t="shared" si="26"/>
        <v>0</v>
      </c>
      <c r="Q287" s="461"/>
      <c r="R287" s="722">
        <f t="shared" si="27"/>
        <v>0</v>
      </c>
      <c r="T287" s="655">
        <f t="shared" si="28"/>
        <v>-1128667</v>
      </c>
      <c r="U287" s="231" t="s">
        <v>1290</v>
      </c>
    </row>
    <row r="288" spans="1:21" ht="15.75">
      <c r="A288" s="485">
        <f t="shared" si="22"/>
        <v>288</v>
      </c>
      <c r="B288" s="234" t="s">
        <v>498</v>
      </c>
      <c r="F288" s="737">
        <f>'27'!F28</f>
        <v>1087612</v>
      </c>
      <c r="H288" s="718"/>
      <c r="K288" s="503">
        <v>1096250</v>
      </c>
      <c r="L288" s="231">
        <f>'27'!F28</f>
        <v>1087612</v>
      </c>
      <c r="N288" s="718"/>
      <c r="P288" s="722">
        <f t="shared" si="26"/>
        <v>0</v>
      </c>
      <c r="Q288" s="461"/>
      <c r="R288" s="722">
        <f t="shared" si="27"/>
        <v>0</v>
      </c>
      <c r="T288" s="655">
        <f t="shared" si="28"/>
        <v>-1096250</v>
      </c>
      <c r="U288" s="231" t="s">
        <v>1290</v>
      </c>
    </row>
    <row r="289" spans="1:21" ht="15.75">
      <c r="A289" s="485">
        <f t="shared" si="22"/>
        <v>289</v>
      </c>
      <c r="B289" s="234" t="s">
        <v>499</v>
      </c>
      <c r="F289" s="737">
        <f>'27'!F29</f>
        <v>-24399</v>
      </c>
      <c r="H289" s="718"/>
      <c r="K289" s="503">
        <v>-32417</v>
      </c>
      <c r="L289" s="231">
        <f>'27'!F29</f>
        <v>-24399</v>
      </c>
      <c r="N289" s="718"/>
      <c r="P289" s="722">
        <f t="shared" si="26"/>
        <v>0</v>
      </c>
      <c r="Q289" s="461"/>
      <c r="R289" s="722">
        <f t="shared" si="27"/>
        <v>0</v>
      </c>
      <c r="T289" s="655">
        <f t="shared" si="28"/>
        <v>32417</v>
      </c>
      <c r="U289" s="231" t="s">
        <v>1290</v>
      </c>
    </row>
    <row r="290" spans="1:21" ht="15.75">
      <c r="A290" s="485">
        <f t="shared" si="22"/>
        <v>290</v>
      </c>
      <c r="B290" s="484" t="s">
        <v>1053</v>
      </c>
      <c r="C290" s="375"/>
      <c r="F290" s="737"/>
      <c r="H290" s="231"/>
      <c r="K290" s="503"/>
      <c r="T290" s="655"/>
    </row>
    <row r="291" spans="1:21">
      <c r="A291" s="485">
        <f t="shared" si="22"/>
        <v>291</v>
      </c>
      <c r="B291" t="s">
        <v>496</v>
      </c>
      <c r="F291" s="737">
        <f>'27'!H23</f>
        <v>1165677</v>
      </c>
      <c r="H291" s="718"/>
      <c r="K291" s="503">
        <v>1143379</v>
      </c>
      <c r="L291" s="231">
        <f>'27'!H23</f>
        <v>1165677</v>
      </c>
      <c r="N291" s="718"/>
      <c r="P291" s="722">
        <f t="shared" ref="P291:P296" si="29">F291-L291</f>
        <v>0</v>
      </c>
      <c r="Q291" s="461"/>
      <c r="R291" s="722">
        <f t="shared" ref="R291:R296" si="30">H291-N291</f>
        <v>0</v>
      </c>
      <c r="T291" s="655">
        <f t="shared" ref="T291:T296" si="31">H291-K291</f>
        <v>-1143379</v>
      </c>
      <c r="U291" s="231" t="s">
        <v>1290</v>
      </c>
    </row>
    <row r="292" spans="1:21">
      <c r="A292" s="485">
        <f t="shared" si="22"/>
        <v>292</v>
      </c>
      <c r="B292" t="s">
        <v>612</v>
      </c>
      <c r="F292" s="737">
        <f>'27'!H24</f>
        <v>1206</v>
      </c>
      <c r="H292" s="718"/>
      <c r="K292" s="503">
        <v>1484</v>
      </c>
      <c r="L292" s="231">
        <f>'27'!H24</f>
        <v>1206</v>
      </c>
      <c r="N292" s="718"/>
      <c r="P292" s="722">
        <f t="shared" si="29"/>
        <v>0</v>
      </c>
      <c r="Q292" s="461"/>
      <c r="R292" s="722">
        <f t="shared" si="30"/>
        <v>0</v>
      </c>
      <c r="T292" s="655">
        <f t="shared" si="31"/>
        <v>-1484</v>
      </c>
      <c r="U292" s="231" t="s">
        <v>1290</v>
      </c>
    </row>
    <row r="293" spans="1:21">
      <c r="A293" s="485">
        <f t="shared" si="22"/>
        <v>293</v>
      </c>
      <c r="B293" t="s">
        <v>497</v>
      </c>
      <c r="F293" s="737">
        <f>'27'!H25</f>
        <v>-2024</v>
      </c>
      <c r="H293" s="718"/>
      <c r="K293" s="503">
        <v>-1684</v>
      </c>
      <c r="L293" s="231">
        <f>'27'!H25</f>
        <v>-2024</v>
      </c>
      <c r="N293" s="718"/>
      <c r="P293" s="722">
        <f t="shared" si="29"/>
        <v>0</v>
      </c>
      <c r="Q293" s="461"/>
      <c r="R293" s="722">
        <f t="shared" si="30"/>
        <v>0</v>
      </c>
      <c r="T293" s="655">
        <f t="shared" si="31"/>
        <v>1684</v>
      </c>
      <c r="U293" s="231" t="s">
        <v>1290</v>
      </c>
    </row>
    <row r="294" spans="1:21" ht="15.75">
      <c r="A294" s="485">
        <f t="shared" si="22"/>
        <v>294</v>
      </c>
      <c r="B294" s="234" t="s">
        <v>613</v>
      </c>
      <c r="F294" s="737">
        <f>'27'!H27</f>
        <v>1164859</v>
      </c>
      <c r="H294" s="718"/>
      <c r="K294" s="503">
        <v>1143179</v>
      </c>
      <c r="L294" s="231">
        <f>'27'!H27</f>
        <v>1164859</v>
      </c>
      <c r="N294" s="718"/>
      <c r="P294" s="722">
        <f t="shared" si="29"/>
        <v>0</v>
      </c>
      <c r="Q294" s="461"/>
      <c r="R294" s="722">
        <f t="shared" si="30"/>
        <v>0</v>
      </c>
      <c r="T294" s="655">
        <f t="shared" si="31"/>
        <v>-1143179</v>
      </c>
      <c r="U294" s="231" t="s">
        <v>1290</v>
      </c>
    </row>
    <row r="295" spans="1:21" ht="15.75">
      <c r="A295" s="485">
        <f t="shared" si="22"/>
        <v>295</v>
      </c>
      <c r="B295" s="234" t="s">
        <v>498</v>
      </c>
      <c r="F295" s="737">
        <f>'27'!H28</f>
        <v>1166697</v>
      </c>
      <c r="H295" s="718"/>
      <c r="K295" s="503">
        <v>1133300</v>
      </c>
      <c r="L295" s="231">
        <f>'27'!H28</f>
        <v>1166697</v>
      </c>
      <c r="N295" s="718"/>
      <c r="P295" s="722">
        <f t="shared" si="29"/>
        <v>0</v>
      </c>
      <c r="Q295" s="461"/>
      <c r="R295" s="722">
        <f t="shared" si="30"/>
        <v>0</v>
      </c>
      <c r="T295" s="655">
        <f t="shared" si="31"/>
        <v>-1133300</v>
      </c>
      <c r="U295" s="231" t="s">
        <v>1290</v>
      </c>
    </row>
    <row r="296" spans="1:21" ht="15.75">
      <c r="A296" s="485">
        <f t="shared" si="22"/>
        <v>296</v>
      </c>
      <c r="B296" s="234" t="s">
        <v>499</v>
      </c>
      <c r="F296" s="737">
        <f>'27'!H29</f>
        <v>1838</v>
      </c>
      <c r="H296" s="718"/>
      <c r="K296" s="503">
        <v>-9879</v>
      </c>
      <c r="L296" s="231">
        <f>'27'!H29</f>
        <v>1838</v>
      </c>
      <c r="N296" s="718"/>
      <c r="P296" s="722">
        <f t="shared" si="29"/>
        <v>0</v>
      </c>
      <c r="Q296" s="461"/>
      <c r="R296" s="722">
        <f t="shared" si="30"/>
        <v>0</v>
      </c>
      <c r="T296" s="655">
        <f t="shared" si="31"/>
        <v>9879</v>
      </c>
      <c r="U296" s="231" t="s">
        <v>1290</v>
      </c>
    </row>
    <row r="297" spans="1:21" ht="15.75">
      <c r="A297" s="485">
        <f t="shared" si="22"/>
        <v>297</v>
      </c>
      <c r="B297" s="484" t="s">
        <v>1054</v>
      </c>
      <c r="C297" s="375"/>
      <c r="F297" s="737"/>
      <c r="H297" s="231"/>
      <c r="K297" s="503"/>
      <c r="T297" s="655"/>
    </row>
    <row r="298" spans="1:21">
      <c r="A298" s="485">
        <f t="shared" si="22"/>
        <v>298</v>
      </c>
      <c r="B298" t="s">
        <v>496</v>
      </c>
      <c r="F298" s="737">
        <f>'27'!J23</f>
        <v>1282338</v>
      </c>
      <c r="H298" s="718"/>
      <c r="K298" s="503"/>
      <c r="L298" s="231">
        <f>'27'!J23</f>
        <v>1282338</v>
      </c>
      <c r="N298" s="718"/>
      <c r="P298" s="722">
        <f t="shared" ref="P298:P303" si="32">F298-L298</f>
        <v>0</v>
      </c>
      <c r="Q298" s="461"/>
      <c r="R298" s="722">
        <f t="shared" ref="R298:R303" si="33">H298-N298</f>
        <v>0</v>
      </c>
      <c r="T298" s="655">
        <f t="shared" ref="T298:T303" si="34">H298-K298</f>
        <v>0</v>
      </c>
    </row>
    <row r="299" spans="1:21">
      <c r="A299" s="485">
        <f t="shared" si="22"/>
        <v>299</v>
      </c>
      <c r="B299" t="s">
        <v>612</v>
      </c>
      <c r="F299" s="737">
        <f>'27'!J24</f>
        <v>1562</v>
      </c>
      <c r="H299" s="718"/>
      <c r="K299" s="503"/>
      <c r="L299" s="231">
        <f>'27'!J24</f>
        <v>1562</v>
      </c>
      <c r="N299" s="718"/>
      <c r="P299" s="722">
        <f t="shared" si="32"/>
        <v>0</v>
      </c>
      <c r="Q299" s="461"/>
      <c r="R299" s="722">
        <f t="shared" si="33"/>
        <v>0</v>
      </c>
      <c r="T299" s="655">
        <f t="shared" si="34"/>
        <v>0</v>
      </c>
    </row>
    <row r="300" spans="1:21">
      <c r="A300" s="485">
        <f t="shared" si="22"/>
        <v>300</v>
      </c>
      <c r="B300" t="s">
        <v>497</v>
      </c>
      <c r="F300" s="737">
        <f>'27'!J25</f>
        <v>-2711</v>
      </c>
      <c r="H300" s="718"/>
      <c r="K300" s="503"/>
      <c r="L300" s="231">
        <f>'27'!J25</f>
        <v>-2711</v>
      </c>
      <c r="N300" s="718"/>
      <c r="P300" s="722">
        <f t="shared" si="32"/>
        <v>0</v>
      </c>
      <c r="Q300" s="461"/>
      <c r="R300" s="722">
        <f t="shared" si="33"/>
        <v>0</v>
      </c>
      <c r="T300" s="655">
        <f t="shared" si="34"/>
        <v>0</v>
      </c>
    </row>
    <row r="301" spans="1:21" ht="15.75">
      <c r="A301" s="485">
        <f t="shared" si="22"/>
        <v>301</v>
      </c>
      <c r="B301" s="234" t="s">
        <v>613</v>
      </c>
      <c r="F301" s="737">
        <f>'27'!J27</f>
        <v>1281189</v>
      </c>
      <c r="H301" s="718"/>
      <c r="K301" s="503"/>
      <c r="L301" s="231">
        <f>'27'!J27</f>
        <v>1281189</v>
      </c>
      <c r="N301" s="718"/>
      <c r="P301" s="722">
        <f t="shared" si="32"/>
        <v>0</v>
      </c>
      <c r="Q301" s="461"/>
      <c r="R301" s="722">
        <f t="shared" si="33"/>
        <v>0</v>
      </c>
      <c r="T301" s="655">
        <f t="shared" si="34"/>
        <v>0</v>
      </c>
    </row>
    <row r="302" spans="1:21" ht="15.75">
      <c r="A302" s="485">
        <f t="shared" si="22"/>
        <v>302</v>
      </c>
      <c r="B302" s="234" t="s">
        <v>498</v>
      </c>
      <c r="F302" s="737">
        <f>'27'!J28</f>
        <v>1264375</v>
      </c>
      <c r="H302" s="718"/>
      <c r="K302" s="503"/>
      <c r="L302" s="231">
        <f>'27'!J28</f>
        <v>1264375</v>
      </c>
      <c r="N302" s="718"/>
      <c r="P302" s="722">
        <f t="shared" si="32"/>
        <v>0</v>
      </c>
      <c r="Q302" s="461"/>
      <c r="R302" s="722">
        <f t="shared" si="33"/>
        <v>0</v>
      </c>
      <c r="T302" s="655">
        <f t="shared" si="34"/>
        <v>0</v>
      </c>
    </row>
    <row r="303" spans="1:21" ht="15.75">
      <c r="A303" s="485">
        <f t="shared" si="22"/>
        <v>303</v>
      </c>
      <c r="B303" s="234" t="s">
        <v>499</v>
      </c>
      <c r="F303" s="737">
        <f>'27'!J29</f>
        <v>-16814</v>
      </c>
      <c r="H303" s="718"/>
      <c r="K303" s="503"/>
      <c r="L303" s="231">
        <f>'27'!J29</f>
        <v>-16814</v>
      </c>
      <c r="N303" s="718"/>
      <c r="P303" s="722">
        <f t="shared" si="32"/>
        <v>0</v>
      </c>
      <c r="Q303" s="461"/>
      <c r="R303" s="722">
        <f t="shared" si="33"/>
        <v>0</v>
      </c>
      <c r="T303" s="655">
        <f t="shared" si="34"/>
        <v>0</v>
      </c>
    </row>
    <row r="304" spans="1:21" ht="15.75">
      <c r="A304" s="485">
        <f t="shared" si="22"/>
        <v>304</v>
      </c>
      <c r="B304" s="234" t="s">
        <v>951</v>
      </c>
      <c r="F304" s="737"/>
      <c r="H304" s="231"/>
      <c r="K304" s="503"/>
      <c r="T304" s="655"/>
    </row>
    <row r="305" spans="1:21">
      <c r="A305" s="485">
        <f t="shared" si="22"/>
        <v>305</v>
      </c>
      <c r="B305" t="s">
        <v>496</v>
      </c>
      <c r="F305" s="737">
        <f>'27'!L23</f>
        <v>3561276</v>
      </c>
      <c r="H305" s="718"/>
      <c r="K305" s="503"/>
      <c r="L305" s="231">
        <f>'27'!L23</f>
        <v>3561276</v>
      </c>
      <c r="N305" s="718"/>
      <c r="P305" s="722">
        <f t="shared" ref="P305:P310" si="35">F305-L305</f>
        <v>0</v>
      </c>
      <c r="Q305" s="461"/>
      <c r="R305" s="722">
        <f t="shared" ref="R305:R310" si="36">H305-N305</f>
        <v>0</v>
      </c>
      <c r="T305" s="655">
        <f t="shared" ref="T305:T310" si="37">H305-K305</f>
        <v>0</v>
      </c>
    </row>
    <row r="306" spans="1:21">
      <c r="A306" s="485">
        <f t="shared" si="22"/>
        <v>306</v>
      </c>
      <c r="B306" t="s">
        <v>612</v>
      </c>
      <c r="F306" s="737">
        <f>'27'!L24</f>
        <v>3924</v>
      </c>
      <c r="H306" s="718"/>
      <c r="K306" s="503"/>
      <c r="L306" s="231">
        <f>'27'!L24</f>
        <v>3924</v>
      </c>
      <c r="N306" s="718"/>
      <c r="P306" s="722">
        <f t="shared" si="35"/>
        <v>0</v>
      </c>
      <c r="Q306" s="461"/>
      <c r="R306" s="722">
        <f t="shared" si="36"/>
        <v>0</v>
      </c>
      <c r="T306" s="655">
        <f t="shared" si="37"/>
        <v>0</v>
      </c>
    </row>
    <row r="307" spans="1:21">
      <c r="A307" s="485">
        <f t="shared" si="22"/>
        <v>307</v>
      </c>
      <c r="B307" t="s">
        <v>497</v>
      </c>
      <c r="F307" s="737">
        <f>'27'!L25</f>
        <v>-7141</v>
      </c>
      <c r="H307" s="718"/>
      <c r="K307" s="503"/>
      <c r="L307" s="231">
        <f>'27'!L25</f>
        <v>-7141</v>
      </c>
      <c r="N307" s="718"/>
      <c r="P307" s="722">
        <f t="shared" si="35"/>
        <v>0</v>
      </c>
      <c r="Q307" s="461"/>
      <c r="R307" s="722">
        <f t="shared" si="36"/>
        <v>0</v>
      </c>
      <c r="T307" s="655">
        <f t="shared" si="37"/>
        <v>0</v>
      </c>
    </row>
    <row r="308" spans="1:21" ht="15.75">
      <c r="A308" s="485">
        <f t="shared" si="22"/>
        <v>308</v>
      </c>
      <c r="B308" s="234" t="s">
        <v>613</v>
      </c>
      <c r="F308" s="737">
        <f>'27'!L27</f>
        <v>3558059</v>
      </c>
      <c r="H308" s="718"/>
      <c r="K308" s="503"/>
      <c r="L308" s="231">
        <f>'27'!L27</f>
        <v>3558059</v>
      </c>
      <c r="N308" s="718"/>
      <c r="P308" s="722">
        <f t="shared" si="35"/>
        <v>0</v>
      </c>
      <c r="Q308" s="461"/>
      <c r="R308" s="722">
        <f t="shared" si="36"/>
        <v>0</v>
      </c>
      <c r="T308" s="655">
        <f t="shared" si="37"/>
        <v>0</v>
      </c>
    </row>
    <row r="309" spans="1:21" ht="15.75">
      <c r="A309" s="485">
        <f t="shared" si="22"/>
        <v>309</v>
      </c>
      <c r="B309" s="234" t="s">
        <v>498</v>
      </c>
      <c r="F309" s="737">
        <f>'27'!L28</f>
        <v>3518684</v>
      </c>
      <c r="H309" s="718"/>
      <c r="K309" s="503"/>
      <c r="L309" s="231">
        <f>'27'!L28</f>
        <v>3518684</v>
      </c>
      <c r="N309" s="718"/>
      <c r="P309" s="722">
        <f t="shared" si="35"/>
        <v>0</v>
      </c>
      <c r="Q309" s="461"/>
      <c r="R309" s="722">
        <f t="shared" si="36"/>
        <v>0</v>
      </c>
      <c r="T309" s="655">
        <f t="shared" si="37"/>
        <v>0</v>
      </c>
    </row>
    <row r="310" spans="1:21" ht="15.75">
      <c r="A310" s="485">
        <f t="shared" si="22"/>
        <v>310</v>
      </c>
      <c r="B310" s="234" t="s">
        <v>499</v>
      </c>
      <c r="F310" s="737">
        <f>'27'!L29</f>
        <v>-39375</v>
      </c>
      <c r="H310" s="718"/>
      <c r="K310" s="503"/>
      <c r="L310" s="231">
        <f>'27'!L29</f>
        <v>-39375</v>
      </c>
      <c r="N310" s="718"/>
      <c r="P310" s="722">
        <f t="shared" si="35"/>
        <v>0</v>
      </c>
      <c r="Q310" s="461"/>
      <c r="R310" s="722">
        <f t="shared" si="36"/>
        <v>0</v>
      </c>
      <c r="T310" s="655">
        <f t="shared" si="37"/>
        <v>0</v>
      </c>
    </row>
    <row r="311" spans="1:21" ht="15.75">
      <c r="A311" s="485">
        <f t="shared" si="22"/>
        <v>311</v>
      </c>
      <c r="B311" s="234" t="s">
        <v>952</v>
      </c>
      <c r="F311" s="737"/>
      <c r="H311" s="231"/>
      <c r="K311" s="503"/>
      <c r="T311" s="655"/>
    </row>
    <row r="312" spans="1:21" ht="15.75">
      <c r="A312" s="485">
        <f t="shared" si="22"/>
        <v>312</v>
      </c>
      <c r="B312" s="484" t="s">
        <v>1048</v>
      </c>
      <c r="C312" s="469"/>
      <c r="F312" s="737"/>
      <c r="H312" s="231"/>
      <c r="K312" s="503"/>
      <c r="T312" s="655"/>
    </row>
    <row r="313" spans="1:21">
      <c r="A313" s="485">
        <f t="shared" si="22"/>
        <v>313</v>
      </c>
      <c r="B313" t="s">
        <v>100</v>
      </c>
      <c r="F313" s="737">
        <f>'27'!F50</f>
        <v>69545</v>
      </c>
      <c r="H313" s="718"/>
      <c r="K313" s="503">
        <v>42663</v>
      </c>
      <c r="L313" s="231">
        <f>'27'!F50</f>
        <v>69545</v>
      </c>
      <c r="N313" s="718"/>
      <c r="P313" s="722">
        <f t="shared" ref="P313:P320" si="38">F313-L313</f>
        <v>0</v>
      </c>
      <c r="Q313" s="461"/>
      <c r="R313" s="722">
        <f t="shared" ref="R313:R320" si="39">H313-N313</f>
        <v>0</v>
      </c>
      <c r="T313" s="655">
        <f t="shared" ref="T313:T320" si="40">H313-K313</f>
        <v>-42663</v>
      </c>
      <c r="U313" s="231" t="s">
        <v>1290</v>
      </c>
    </row>
    <row r="314" spans="1:21">
      <c r="A314" s="485">
        <f t="shared" si="22"/>
        <v>314</v>
      </c>
      <c r="B314" t="s">
        <v>615</v>
      </c>
      <c r="F314" s="737">
        <f>'27'!F51</f>
        <v>0</v>
      </c>
      <c r="H314" s="718"/>
      <c r="K314" s="503">
        <v>0</v>
      </c>
      <c r="L314" s="231">
        <f>'27'!F51</f>
        <v>0</v>
      </c>
      <c r="N314" s="718"/>
      <c r="P314" s="722">
        <f t="shared" si="38"/>
        <v>0</v>
      </c>
      <c r="Q314" s="461"/>
      <c r="R314" s="722">
        <f t="shared" si="39"/>
        <v>0</v>
      </c>
      <c r="T314" s="655">
        <f t="shared" si="40"/>
        <v>0</v>
      </c>
      <c r="U314" s="231" t="s">
        <v>1290</v>
      </c>
    </row>
    <row r="315" spans="1:21">
      <c r="A315" s="485">
        <f t="shared" si="22"/>
        <v>315</v>
      </c>
      <c r="B315" t="s">
        <v>616</v>
      </c>
      <c r="F315" s="737">
        <f>'27'!F52</f>
        <v>-1354</v>
      </c>
      <c r="H315" s="718"/>
      <c r="K315" s="503">
        <v>-1918</v>
      </c>
      <c r="L315" s="231">
        <f>'27'!F52</f>
        <v>-1354</v>
      </c>
      <c r="N315" s="718"/>
      <c r="P315" s="722">
        <f t="shared" si="38"/>
        <v>0</v>
      </c>
      <c r="Q315" s="461"/>
      <c r="R315" s="722">
        <f t="shared" si="39"/>
        <v>0</v>
      </c>
      <c r="T315" s="655">
        <f t="shared" si="40"/>
        <v>1918</v>
      </c>
      <c r="U315" s="231" t="s">
        <v>1290</v>
      </c>
    </row>
    <row r="316" spans="1:21">
      <c r="A316" s="485">
        <f t="shared" si="22"/>
        <v>316</v>
      </c>
      <c r="B316" t="s">
        <v>617</v>
      </c>
      <c r="F316" s="737">
        <f>'27'!F53</f>
        <v>-621</v>
      </c>
      <c r="H316" s="718"/>
      <c r="K316" s="503">
        <v>0</v>
      </c>
      <c r="L316" s="231">
        <f>'27'!F53</f>
        <v>-621</v>
      </c>
      <c r="N316" s="718"/>
      <c r="P316" s="722">
        <f t="shared" si="38"/>
        <v>0</v>
      </c>
      <c r="Q316" s="461"/>
      <c r="R316" s="722">
        <f t="shared" si="39"/>
        <v>0</v>
      </c>
      <c r="T316" s="655">
        <f t="shared" si="40"/>
        <v>0</v>
      </c>
      <c r="U316" s="231" t="s">
        <v>1290</v>
      </c>
    </row>
    <row r="317" spans="1:21">
      <c r="A317" s="485">
        <f t="shared" si="22"/>
        <v>317</v>
      </c>
      <c r="B317" t="s">
        <v>618</v>
      </c>
      <c r="F317" s="737">
        <f>'27'!F54</f>
        <v>-185</v>
      </c>
      <c r="H317" s="718"/>
      <c r="K317" s="503">
        <v>-694</v>
      </c>
      <c r="L317" s="231">
        <f>'27'!F54</f>
        <v>-185</v>
      </c>
      <c r="N317" s="718"/>
      <c r="P317" s="722">
        <f t="shared" si="38"/>
        <v>0</v>
      </c>
      <c r="Q317" s="461"/>
      <c r="R317" s="722">
        <f t="shared" si="39"/>
        <v>0</v>
      </c>
      <c r="T317" s="655">
        <f t="shared" si="40"/>
        <v>694</v>
      </c>
      <c r="U317" s="231" t="s">
        <v>1290</v>
      </c>
    </row>
    <row r="318" spans="1:21" ht="15.75">
      <c r="A318" s="485">
        <f t="shared" si="22"/>
        <v>318</v>
      </c>
      <c r="B318" s="234" t="s">
        <v>619</v>
      </c>
      <c r="C318" s="465"/>
      <c r="F318" s="737">
        <f>'27'!F58</f>
        <v>67385</v>
      </c>
      <c r="H318" s="718"/>
      <c r="K318" s="503">
        <v>40051</v>
      </c>
      <c r="L318" s="231">
        <f>'27'!F58</f>
        <v>67385</v>
      </c>
      <c r="N318" s="718"/>
      <c r="P318" s="722">
        <f t="shared" si="38"/>
        <v>0</v>
      </c>
      <c r="Q318" s="461"/>
      <c r="R318" s="722">
        <f t="shared" si="39"/>
        <v>0</v>
      </c>
      <c r="T318" s="655">
        <f t="shared" si="40"/>
        <v>-40051</v>
      </c>
      <c r="U318" s="231" t="s">
        <v>1290</v>
      </c>
    </row>
    <row r="319" spans="1:21" ht="15.75">
      <c r="A319" s="485">
        <f t="shared" si="22"/>
        <v>319</v>
      </c>
      <c r="B319" s="234" t="s">
        <v>620</v>
      </c>
      <c r="C319" s="465"/>
      <c r="F319" s="737">
        <f>'27'!F59</f>
        <v>67417</v>
      </c>
      <c r="H319" s="718"/>
      <c r="K319" s="503">
        <v>40093</v>
      </c>
      <c r="L319" s="231">
        <f>'27'!F59</f>
        <v>67417</v>
      </c>
      <c r="N319" s="718"/>
      <c r="P319" s="722">
        <f t="shared" si="38"/>
        <v>0</v>
      </c>
      <c r="Q319" s="461"/>
      <c r="R319" s="722">
        <f t="shared" si="39"/>
        <v>0</v>
      </c>
      <c r="T319" s="655">
        <f t="shared" si="40"/>
        <v>-40093</v>
      </c>
      <c r="U319" s="231" t="s">
        <v>1290</v>
      </c>
    </row>
    <row r="320" spans="1:21" ht="15.75">
      <c r="A320" s="485">
        <f t="shared" si="22"/>
        <v>320</v>
      </c>
      <c r="B320" s="234" t="s">
        <v>621</v>
      </c>
      <c r="C320" s="465"/>
      <c r="F320" s="737">
        <f>'27'!F60</f>
        <v>32</v>
      </c>
      <c r="H320" s="718"/>
      <c r="K320" s="503">
        <v>42</v>
      </c>
      <c r="L320" s="231">
        <f>'27'!F60</f>
        <v>32</v>
      </c>
      <c r="N320" s="718"/>
      <c r="P320" s="722">
        <f t="shared" si="38"/>
        <v>0</v>
      </c>
      <c r="Q320" s="461"/>
      <c r="R320" s="722">
        <f t="shared" si="39"/>
        <v>0</v>
      </c>
      <c r="T320" s="655">
        <f t="shared" si="40"/>
        <v>-42</v>
      </c>
      <c r="U320" s="231" t="s">
        <v>1290</v>
      </c>
    </row>
    <row r="321" spans="1:21" ht="15.75">
      <c r="A321" s="485">
        <f t="shared" si="22"/>
        <v>321</v>
      </c>
      <c r="B321" s="484" t="s">
        <v>1049</v>
      </c>
      <c r="C321" s="469"/>
      <c r="F321" s="737"/>
      <c r="H321" s="231"/>
      <c r="K321" s="503"/>
      <c r="T321" s="655"/>
    </row>
    <row r="322" spans="1:21">
      <c r="A322" s="485">
        <f t="shared" si="22"/>
        <v>322</v>
      </c>
      <c r="B322" t="s">
        <v>100</v>
      </c>
      <c r="F322" s="737">
        <f>'27'!H50</f>
        <v>38937</v>
      </c>
      <c r="H322" s="718"/>
      <c r="K322" s="503">
        <v>37873</v>
      </c>
      <c r="L322" s="231">
        <f>'27'!H50</f>
        <v>38937</v>
      </c>
      <c r="N322" s="718"/>
      <c r="P322" s="722">
        <f t="shared" ref="P322:P329" si="41">F322-L322</f>
        <v>0</v>
      </c>
      <c r="Q322" s="461"/>
      <c r="R322" s="722">
        <f t="shared" ref="R322:R329" si="42">H322-N322</f>
        <v>0</v>
      </c>
      <c r="T322" s="655">
        <f t="shared" ref="T322:T329" si="43">H322-K322</f>
        <v>-37873</v>
      </c>
      <c r="U322" s="231" t="s">
        <v>1290</v>
      </c>
    </row>
    <row r="323" spans="1:21">
      <c r="A323" s="485">
        <f t="shared" si="22"/>
        <v>323</v>
      </c>
      <c r="B323" t="s">
        <v>615</v>
      </c>
      <c r="F323" s="737">
        <f>'27'!H51</f>
        <v>0</v>
      </c>
      <c r="H323" s="718"/>
      <c r="K323" s="503">
        <v>0</v>
      </c>
      <c r="L323" s="231">
        <f>'27'!H51</f>
        <v>0</v>
      </c>
      <c r="N323" s="718"/>
      <c r="P323" s="722">
        <f t="shared" si="41"/>
        <v>0</v>
      </c>
      <c r="Q323" s="461"/>
      <c r="R323" s="722">
        <f t="shared" si="42"/>
        <v>0</v>
      </c>
      <c r="T323" s="655">
        <f t="shared" si="43"/>
        <v>0</v>
      </c>
      <c r="U323" s="231" t="s">
        <v>1290</v>
      </c>
    </row>
    <row r="324" spans="1:21">
      <c r="A324" s="485">
        <f t="shared" si="22"/>
        <v>324</v>
      </c>
      <c r="B324" t="s">
        <v>616</v>
      </c>
      <c r="F324" s="737">
        <f>'27'!H52</f>
        <v>-16</v>
      </c>
      <c r="H324" s="718"/>
      <c r="K324" s="503">
        <v>-352</v>
      </c>
      <c r="L324" s="231">
        <f>'27'!H52</f>
        <v>-16</v>
      </c>
      <c r="N324" s="718"/>
      <c r="P324" s="722">
        <f t="shared" si="41"/>
        <v>0</v>
      </c>
      <c r="Q324" s="461"/>
      <c r="R324" s="722">
        <f t="shared" si="42"/>
        <v>0</v>
      </c>
      <c r="T324" s="655">
        <f t="shared" si="43"/>
        <v>352</v>
      </c>
      <c r="U324" s="231" t="s">
        <v>1290</v>
      </c>
    </row>
    <row r="325" spans="1:21">
      <c r="A325" s="485">
        <f t="shared" si="22"/>
        <v>325</v>
      </c>
      <c r="B325" t="s">
        <v>617</v>
      </c>
      <c r="F325" s="737">
        <f>'27'!H53</f>
        <v>-43</v>
      </c>
      <c r="H325" s="718"/>
      <c r="K325" s="503">
        <v>-384</v>
      </c>
      <c r="L325" s="231">
        <f>'27'!H53</f>
        <v>-43</v>
      </c>
      <c r="N325" s="718"/>
      <c r="P325" s="722">
        <f t="shared" si="41"/>
        <v>0</v>
      </c>
      <c r="Q325" s="461"/>
      <c r="R325" s="722">
        <f t="shared" si="42"/>
        <v>0</v>
      </c>
      <c r="T325" s="655">
        <f t="shared" si="43"/>
        <v>384</v>
      </c>
      <c r="U325" s="231" t="s">
        <v>1290</v>
      </c>
    </row>
    <row r="326" spans="1:21">
      <c r="A326" s="485">
        <f t="shared" si="22"/>
        <v>326</v>
      </c>
      <c r="B326" t="s">
        <v>618</v>
      </c>
      <c r="F326" s="737">
        <f>'27'!H54</f>
        <v>-232</v>
      </c>
      <c r="H326" s="718"/>
      <c r="K326" s="503">
        <v>-730</v>
      </c>
      <c r="L326" s="231">
        <f>'27'!H54</f>
        <v>-232</v>
      </c>
      <c r="N326" s="718"/>
      <c r="P326" s="722">
        <f t="shared" si="41"/>
        <v>0</v>
      </c>
      <c r="Q326" s="461"/>
      <c r="R326" s="722">
        <f t="shared" si="42"/>
        <v>0</v>
      </c>
      <c r="T326" s="655">
        <f t="shared" si="43"/>
        <v>730</v>
      </c>
      <c r="U326" s="231" t="s">
        <v>1290</v>
      </c>
    </row>
    <row r="327" spans="1:21" ht="15.75">
      <c r="A327" s="485">
        <f t="shared" si="22"/>
        <v>327</v>
      </c>
      <c r="B327" s="234" t="s">
        <v>619</v>
      </c>
      <c r="C327" s="465"/>
      <c r="F327" s="737">
        <f>'27'!H58</f>
        <v>38646</v>
      </c>
      <c r="H327" s="718"/>
      <c r="K327" s="503">
        <v>36407</v>
      </c>
      <c r="L327" s="231">
        <f>'27'!H58</f>
        <v>38646</v>
      </c>
      <c r="N327" s="718"/>
      <c r="P327" s="722">
        <f t="shared" si="41"/>
        <v>0</v>
      </c>
      <c r="Q327" s="461"/>
      <c r="R327" s="722">
        <f t="shared" si="42"/>
        <v>0</v>
      </c>
      <c r="T327" s="655">
        <f t="shared" si="43"/>
        <v>-36407</v>
      </c>
      <c r="U327" s="231" t="s">
        <v>1290</v>
      </c>
    </row>
    <row r="328" spans="1:21" ht="15.75">
      <c r="A328" s="485">
        <f t="shared" si="22"/>
        <v>328</v>
      </c>
      <c r="B328" s="234" t="s">
        <v>620</v>
      </c>
      <c r="C328" s="465"/>
      <c r="F328" s="737">
        <f>'27'!H59</f>
        <v>38684</v>
      </c>
      <c r="H328" s="718"/>
      <c r="K328" s="503">
        <v>36447</v>
      </c>
      <c r="L328" s="231">
        <f>'27'!H59</f>
        <v>38684</v>
      </c>
      <c r="N328" s="718"/>
      <c r="P328" s="722">
        <f t="shared" si="41"/>
        <v>0</v>
      </c>
      <c r="Q328" s="461"/>
      <c r="R328" s="722">
        <f t="shared" si="42"/>
        <v>0</v>
      </c>
      <c r="T328" s="655">
        <f t="shared" si="43"/>
        <v>-36447</v>
      </c>
      <c r="U328" s="231" t="s">
        <v>1290</v>
      </c>
    </row>
    <row r="329" spans="1:21" ht="15.75">
      <c r="A329" s="485">
        <f t="shared" si="22"/>
        <v>329</v>
      </c>
      <c r="B329" s="234" t="s">
        <v>621</v>
      </c>
      <c r="C329" s="465"/>
      <c r="F329" s="737">
        <f>'27'!H60</f>
        <v>38</v>
      </c>
      <c r="H329" s="718"/>
      <c r="K329" s="503">
        <v>40</v>
      </c>
      <c r="L329" s="231">
        <f>'27'!H60</f>
        <v>38</v>
      </c>
      <c r="N329" s="718"/>
      <c r="P329" s="722">
        <f t="shared" si="41"/>
        <v>0</v>
      </c>
      <c r="Q329" s="461"/>
      <c r="R329" s="722">
        <f t="shared" si="42"/>
        <v>0</v>
      </c>
      <c r="T329" s="655">
        <f t="shared" si="43"/>
        <v>-40</v>
      </c>
      <c r="U329" s="231" t="s">
        <v>1290</v>
      </c>
    </row>
    <row r="330" spans="1:21" ht="15.75">
      <c r="A330" s="485">
        <f t="shared" si="22"/>
        <v>330</v>
      </c>
      <c r="B330" s="484" t="s">
        <v>1050</v>
      </c>
      <c r="C330" s="469"/>
      <c r="F330" s="737"/>
      <c r="H330" s="231"/>
      <c r="K330" s="503"/>
      <c r="T330" s="655"/>
    </row>
    <row r="331" spans="1:21">
      <c r="A331" s="485">
        <f t="shared" ref="A331:A394" si="44">A330+1</f>
        <v>331</v>
      </c>
      <c r="B331" t="s">
        <v>100</v>
      </c>
      <c r="F331" s="737">
        <f>'27'!J50</f>
        <v>64390</v>
      </c>
      <c r="H331" s="718"/>
      <c r="K331" s="503"/>
      <c r="L331" s="231">
        <f>'27'!J50</f>
        <v>64390</v>
      </c>
      <c r="N331" s="718"/>
      <c r="P331" s="722">
        <f t="shared" ref="P331:P338" si="45">F331-L331</f>
        <v>0</v>
      </c>
      <c r="Q331" s="461"/>
      <c r="R331" s="722">
        <f t="shared" ref="R331:R338" si="46">H331-N331</f>
        <v>0</v>
      </c>
      <c r="T331" s="655">
        <f t="shared" ref="T331:T338" si="47">H331-K331</f>
        <v>0</v>
      </c>
    </row>
    <row r="332" spans="1:21">
      <c r="A332" s="485">
        <f t="shared" si="44"/>
        <v>332</v>
      </c>
      <c r="B332" t="s">
        <v>615</v>
      </c>
      <c r="F332" s="737">
        <f>'27'!J51</f>
        <v>0</v>
      </c>
      <c r="H332" s="718"/>
      <c r="K332" s="503"/>
      <c r="L332" s="231">
        <f>'27'!J51</f>
        <v>0</v>
      </c>
      <c r="N332" s="718"/>
      <c r="P332" s="722">
        <f t="shared" si="45"/>
        <v>0</v>
      </c>
      <c r="Q332" s="461"/>
      <c r="R332" s="722">
        <f t="shared" si="46"/>
        <v>0</v>
      </c>
      <c r="T332" s="655">
        <f t="shared" si="47"/>
        <v>0</v>
      </c>
    </row>
    <row r="333" spans="1:21">
      <c r="A333" s="485">
        <f t="shared" si="44"/>
        <v>333</v>
      </c>
      <c r="B333" t="s">
        <v>616</v>
      </c>
      <c r="F333" s="737">
        <f>'27'!J52</f>
        <v>-399</v>
      </c>
      <c r="H333" s="718"/>
      <c r="K333" s="503"/>
      <c r="L333" s="231">
        <f>'27'!J52</f>
        <v>-399</v>
      </c>
      <c r="N333" s="718"/>
      <c r="P333" s="722">
        <f t="shared" si="45"/>
        <v>0</v>
      </c>
      <c r="Q333" s="461"/>
      <c r="R333" s="722">
        <f t="shared" si="46"/>
        <v>0</v>
      </c>
      <c r="T333" s="655">
        <f t="shared" si="47"/>
        <v>0</v>
      </c>
    </row>
    <row r="334" spans="1:21">
      <c r="A334" s="485">
        <f t="shared" si="44"/>
        <v>334</v>
      </c>
      <c r="B334" t="s">
        <v>617</v>
      </c>
      <c r="F334" s="737">
        <f>'27'!J53</f>
        <v>0</v>
      </c>
      <c r="H334" s="718"/>
      <c r="K334" s="503"/>
      <c r="L334" s="231">
        <f>'27'!J53</f>
        <v>0</v>
      </c>
      <c r="N334" s="718"/>
      <c r="P334" s="722">
        <f t="shared" si="45"/>
        <v>0</v>
      </c>
      <c r="Q334" s="461"/>
      <c r="R334" s="722">
        <f t="shared" si="46"/>
        <v>0</v>
      </c>
      <c r="T334" s="655">
        <f t="shared" si="47"/>
        <v>0</v>
      </c>
    </row>
    <row r="335" spans="1:21">
      <c r="A335" s="485">
        <f t="shared" si="44"/>
        <v>335</v>
      </c>
      <c r="B335" t="s">
        <v>618</v>
      </c>
      <c r="F335" s="737">
        <f>'27'!J54</f>
        <v>-259</v>
      </c>
      <c r="H335" s="718"/>
      <c r="K335" s="503"/>
      <c r="L335" s="231">
        <f>'27'!J54</f>
        <v>-259</v>
      </c>
      <c r="N335" s="718"/>
      <c r="P335" s="722">
        <f t="shared" si="45"/>
        <v>0</v>
      </c>
      <c r="Q335" s="461"/>
      <c r="R335" s="722">
        <f t="shared" si="46"/>
        <v>0</v>
      </c>
      <c r="T335" s="655">
        <f t="shared" si="47"/>
        <v>0</v>
      </c>
    </row>
    <row r="336" spans="1:21" ht="15.75">
      <c r="A336" s="485">
        <f t="shared" si="44"/>
        <v>336</v>
      </c>
      <c r="B336" s="234" t="s">
        <v>619</v>
      </c>
      <c r="C336" s="465"/>
      <c r="F336" s="737">
        <f>'27'!J58</f>
        <v>63732</v>
      </c>
      <c r="H336" s="718"/>
      <c r="K336" s="503"/>
      <c r="L336" s="231">
        <f>'27'!J58</f>
        <v>63732</v>
      </c>
      <c r="N336" s="718"/>
      <c r="P336" s="722">
        <f t="shared" si="45"/>
        <v>0</v>
      </c>
      <c r="Q336" s="461"/>
      <c r="R336" s="722">
        <f t="shared" si="46"/>
        <v>0</v>
      </c>
      <c r="T336" s="655">
        <f t="shared" si="47"/>
        <v>0</v>
      </c>
    </row>
    <row r="337" spans="1:20" ht="15.75">
      <c r="A337" s="485">
        <f t="shared" si="44"/>
        <v>337</v>
      </c>
      <c r="B337" s="234" t="s">
        <v>620</v>
      </c>
      <c r="C337" s="465"/>
      <c r="F337" s="737">
        <f>'27'!J59</f>
        <v>63787</v>
      </c>
      <c r="H337" s="718"/>
      <c r="K337" s="503"/>
      <c r="L337" s="231">
        <f>'27'!J59</f>
        <v>63787</v>
      </c>
      <c r="N337" s="718"/>
      <c r="P337" s="722">
        <f t="shared" si="45"/>
        <v>0</v>
      </c>
      <c r="Q337" s="461"/>
      <c r="R337" s="722">
        <f t="shared" si="46"/>
        <v>0</v>
      </c>
      <c r="T337" s="655">
        <f t="shared" si="47"/>
        <v>0</v>
      </c>
    </row>
    <row r="338" spans="1:20" ht="15.75">
      <c r="A338" s="485">
        <f t="shared" si="44"/>
        <v>338</v>
      </c>
      <c r="B338" s="234" t="s">
        <v>621</v>
      </c>
      <c r="C338" s="465"/>
      <c r="F338" s="737">
        <f>'27'!J60</f>
        <v>55</v>
      </c>
      <c r="H338" s="718"/>
      <c r="K338" s="503"/>
      <c r="L338" s="231">
        <f>'27'!J60</f>
        <v>55</v>
      </c>
      <c r="N338" s="718"/>
      <c r="P338" s="722">
        <f t="shared" si="45"/>
        <v>0</v>
      </c>
      <c r="Q338" s="461"/>
      <c r="R338" s="722">
        <f t="shared" si="46"/>
        <v>0</v>
      </c>
      <c r="T338" s="655">
        <f t="shared" si="47"/>
        <v>0</v>
      </c>
    </row>
    <row r="339" spans="1:20" ht="15.75">
      <c r="A339" s="485">
        <f t="shared" si="44"/>
        <v>339</v>
      </c>
      <c r="B339" s="484" t="s">
        <v>953</v>
      </c>
      <c r="C339" s="465"/>
      <c r="F339" s="737"/>
      <c r="H339" s="231"/>
      <c r="K339" s="503"/>
      <c r="T339" s="655"/>
    </row>
    <row r="340" spans="1:20">
      <c r="A340" s="485">
        <f t="shared" si="44"/>
        <v>340</v>
      </c>
      <c r="B340" t="s">
        <v>100</v>
      </c>
      <c r="F340" s="737">
        <f>'27'!L50</f>
        <v>172872</v>
      </c>
      <c r="H340" s="718"/>
      <c r="K340" s="503"/>
      <c r="L340" s="231">
        <f>'27'!L50</f>
        <v>172872</v>
      </c>
      <c r="N340" s="718"/>
      <c r="P340" s="722">
        <f t="shared" ref="P340:P347" si="48">F340-L340</f>
        <v>0</v>
      </c>
      <c r="Q340" s="461"/>
      <c r="R340" s="722">
        <f t="shared" ref="R340:R347" si="49">H340-N340</f>
        <v>0</v>
      </c>
      <c r="T340" s="655">
        <f t="shared" ref="T340:T347" si="50">H340-K340</f>
        <v>0</v>
      </c>
    </row>
    <row r="341" spans="1:20">
      <c r="A341" s="485">
        <f t="shared" si="44"/>
        <v>341</v>
      </c>
      <c r="B341" t="s">
        <v>615</v>
      </c>
      <c r="F341" s="737">
        <f>'27'!L51</f>
        <v>0</v>
      </c>
      <c r="H341" s="718"/>
      <c r="K341" s="503"/>
      <c r="L341" s="231">
        <f>'27'!L51</f>
        <v>0</v>
      </c>
      <c r="N341" s="718"/>
      <c r="P341" s="722">
        <f t="shared" si="48"/>
        <v>0</v>
      </c>
      <c r="Q341" s="461"/>
      <c r="R341" s="722">
        <f t="shared" si="49"/>
        <v>0</v>
      </c>
      <c r="T341" s="655">
        <f t="shared" si="50"/>
        <v>0</v>
      </c>
    </row>
    <row r="342" spans="1:20">
      <c r="A342" s="485">
        <f t="shared" si="44"/>
        <v>342</v>
      </c>
      <c r="B342" t="s">
        <v>616</v>
      </c>
      <c r="F342" s="737">
        <f>'27'!L52</f>
        <v>-1769</v>
      </c>
      <c r="H342" s="718"/>
      <c r="K342" s="503"/>
      <c r="L342" s="231">
        <f>'27'!L52</f>
        <v>-1769</v>
      </c>
      <c r="N342" s="718"/>
      <c r="P342" s="722">
        <f t="shared" si="48"/>
        <v>0</v>
      </c>
      <c r="Q342" s="461"/>
      <c r="R342" s="722">
        <f t="shared" si="49"/>
        <v>0</v>
      </c>
      <c r="T342" s="655">
        <f t="shared" si="50"/>
        <v>0</v>
      </c>
    </row>
    <row r="343" spans="1:20">
      <c r="A343" s="485">
        <f t="shared" si="44"/>
        <v>343</v>
      </c>
      <c r="B343" t="s">
        <v>617</v>
      </c>
      <c r="F343" s="737">
        <f>'27'!L53</f>
        <v>-664</v>
      </c>
      <c r="H343" s="718"/>
      <c r="K343" s="503"/>
      <c r="L343" s="231">
        <f>'27'!L53</f>
        <v>-664</v>
      </c>
      <c r="N343" s="718"/>
      <c r="P343" s="722">
        <f t="shared" si="48"/>
        <v>0</v>
      </c>
      <c r="Q343" s="461"/>
      <c r="R343" s="722">
        <f t="shared" si="49"/>
        <v>0</v>
      </c>
      <c r="T343" s="655">
        <f t="shared" si="50"/>
        <v>0</v>
      </c>
    </row>
    <row r="344" spans="1:20">
      <c r="A344" s="485">
        <f t="shared" si="44"/>
        <v>344</v>
      </c>
      <c r="B344" t="s">
        <v>618</v>
      </c>
      <c r="F344" s="737">
        <f>'27'!L54</f>
        <v>-676</v>
      </c>
      <c r="H344" s="718"/>
      <c r="K344" s="503"/>
      <c r="L344" s="231">
        <f>'27'!L54</f>
        <v>-676</v>
      </c>
      <c r="N344" s="718"/>
      <c r="P344" s="722">
        <f t="shared" si="48"/>
        <v>0</v>
      </c>
      <c r="Q344" s="461"/>
      <c r="R344" s="722">
        <f t="shared" si="49"/>
        <v>0</v>
      </c>
      <c r="T344" s="655">
        <f t="shared" si="50"/>
        <v>0</v>
      </c>
    </row>
    <row r="345" spans="1:20" ht="15.75">
      <c r="A345" s="485">
        <f t="shared" si="44"/>
        <v>345</v>
      </c>
      <c r="B345" s="234" t="s">
        <v>619</v>
      </c>
      <c r="C345" s="465"/>
      <c r="F345" s="737">
        <f>'27'!L58</f>
        <v>169763</v>
      </c>
      <c r="H345" s="718"/>
      <c r="K345" s="503"/>
      <c r="L345" s="231">
        <f>'27'!L58</f>
        <v>169763</v>
      </c>
      <c r="N345" s="718"/>
      <c r="P345" s="722">
        <f t="shared" si="48"/>
        <v>0</v>
      </c>
      <c r="Q345" s="461"/>
      <c r="R345" s="722">
        <f t="shared" si="49"/>
        <v>0</v>
      </c>
      <c r="T345" s="655">
        <f t="shared" si="50"/>
        <v>0</v>
      </c>
    </row>
    <row r="346" spans="1:20" ht="15.75">
      <c r="A346" s="485">
        <f t="shared" si="44"/>
        <v>346</v>
      </c>
      <c r="B346" s="234" t="s">
        <v>620</v>
      </c>
      <c r="C346" s="465"/>
      <c r="F346" s="737">
        <f>'27'!L59</f>
        <v>169888</v>
      </c>
      <c r="H346" s="718"/>
      <c r="K346" s="503"/>
      <c r="L346" s="231">
        <f>'27'!L59</f>
        <v>169888</v>
      </c>
      <c r="N346" s="718"/>
      <c r="P346" s="722">
        <f t="shared" si="48"/>
        <v>0</v>
      </c>
      <c r="Q346" s="461"/>
      <c r="R346" s="722">
        <f t="shared" si="49"/>
        <v>0</v>
      </c>
      <c r="T346" s="655">
        <f t="shared" si="50"/>
        <v>0</v>
      </c>
    </row>
    <row r="347" spans="1:20" ht="15.75">
      <c r="A347" s="485">
        <f t="shared" si="44"/>
        <v>347</v>
      </c>
      <c r="B347" s="234" t="s">
        <v>621</v>
      </c>
      <c r="C347" s="465"/>
      <c r="F347" s="737">
        <f>'27'!L60</f>
        <v>125</v>
      </c>
      <c r="H347" s="718"/>
      <c r="K347" s="503"/>
      <c r="L347" s="231">
        <f>'27'!L60</f>
        <v>125</v>
      </c>
      <c r="N347" s="718"/>
      <c r="P347" s="722">
        <f t="shared" si="48"/>
        <v>0</v>
      </c>
      <c r="Q347" s="461"/>
      <c r="R347" s="722">
        <f t="shared" si="49"/>
        <v>0</v>
      </c>
      <c r="T347" s="655">
        <f t="shared" si="50"/>
        <v>0</v>
      </c>
    </row>
    <row r="348" spans="1:20" ht="15.75">
      <c r="A348" s="485">
        <f t="shared" si="44"/>
        <v>348</v>
      </c>
      <c r="B348" s="673" t="s">
        <v>954</v>
      </c>
      <c r="C348" s="465"/>
      <c r="F348" s="737"/>
      <c r="H348" s="231"/>
      <c r="K348" s="503"/>
      <c r="T348" s="655"/>
    </row>
    <row r="349" spans="1:20" ht="15.75">
      <c r="A349" s="485">
        <f t="shared" si="44"/>
        <v>349</v>
      </c>
      <c r="B349" s="673" t="s">
        <v>1037</v>
      </c>
      <c r="C349" s="375"/>
      <c r="E349" t="s">
        <v>1035</v>
      </c>
      <c r="F349" s="741"/>
      <c r="H349" s="718"/>
      <c r="K349" s="503"/>
      <c r="L349" s="718"/>
      <c r="N349" s="718"/>
      <c r="T349" s="655"/>
    </row>
    <row r="350" spans="1:20">
      <c r="A350" s="485">
        <f t="shared" si="44"/>
        <v>350</v>
      </c>
      <c r="B350" s="672" t="s">
        <v>1073</v>
      </c>
      <c r="F350" s="741"/>
      <c r="H350" s="718"/>
      <c r="K350" s="503"/>
      <c r="L350" s="718"/>
      <c r="N350" s="718"/>
      <c r="T350" s="655"/>
    </row>
    <row r="351" spans="1:20">
      <c r="A351" s="485">
        <f t="shared" si="44"/>
        <v>351</v>
      </c>
      <c r="B351" s="672" t="s">
        <v>1074</v>
      </c>
      <c r="F351" s="741"/>
      <c r="H351" s="718"/>
      <c r="K351" s="503"/>
      <c r="L351" s="718"/>
      <c r="N351" s="718"/>
      <c r="T351" s="655"/>
    </row>
    <row r="352" spans="1:20" ht="15.75">
      <c r="A352" s="485">
        <f t="shared" si="44"/>
        <v>352</v>
      </c>
      <c r="B352" s="673" t="s">
        <v>1075</v>
      </c>
      <c r="F352" s="741"/>
      <c r="H352" s="718"/>
      <c r="K352" s="503"/>
      <c r="L352" s="718"/>
      <c r="N352" s="718"/>
      <c r="T352" s="655"/>
    </row>
    <row r="353" spans="1:20" ht="15.75">
      <c r="A353" s="485">
        <f t="shared" si="44"/>
        <v>353</v>
      </c>
      <c r="B353" s="673" t="s">
        <v>1038</v>
      </c>
      <c r="C353" s="375"/>
      <c r="F353" s="741"/>
      <c r="H353" s="718"/>
      <c r="K353" s="503"/>
      <c r="L353" s="718"/>
      <c r="N353" s="718"/>
      <c r="T353" s="655"/>
    </row>
    <row r="354" spans="1:20" ht="15.75">
      <c r="A354" s="485">
        <f t="shared" si="44"/>
        <v>354</v>
      </c>
      <c r="B354" s="672" t="s">
        <v>1073</v>
      </c>
      <c r="C354" s="465"/>
      <c r="F354" s="741"/>
      <c r="H354" s="718"/>
      <c r="K354" s="503"/>
      <c r="L354" s="718"/>
      <c r="N354" s="718"/>
      <c r="T354" s="655"/>
    </row>
    <row r="355" spans="1:20" ht="15.75">
      <c r="A355" s="485">
        <f t="shared" si="44"/>
        <v>355</v>
      </c>
      <c r="B355" s="672" t="s">
        <v>1074</v>
      </c>
      <c r="C355" s="465"/>
      <c r="F355" s="741"/>
      <c r="H355" s="718"/>
      <c r="K355" s="503"/>
      <c r="L355" s="718"/>
      <c r="N355" s="718"/>
      <c r="T355" s="655"/>
    </row>
    <row r="356" spans="1:20" ht="15.75">
      <c r="A356" s="485">
        <f t="shared" si="44"/>
        <v>356</v>
      </c>
      <c r="B356" s="673" t="s">
        <v>1075</v>
      </c>
      <c r="C356" s="465"/>
      <c r="F356" s="741"/>
      <c r="H356" s="718"/>
      <c r="K356" s="503"/>
      <c r="L356" s="718"/>
      <c r="N356" s="718"/>
      <c r="T356" s="655"/>
    </row>
    <row r="357" spans="1:20" ht="15.75">
      <c r="A357" s="485">
        <f t="shared" si="44"/>
        <v>357</v>
      </c>
      <c r="B357" s="673" t="s">
        <v>1039</v>
      </c>
      <c r="C357" s="375"/>
      <c r="F357" s="741"/>
      <c r="H357" s="718"/>
      <c r="K357" s="503"/>
      <c r="L357" s="718"/>
      <c r="N357" s="718"/>
      <c r="T357" s="655"/>
    </row>
    <row r="358" spans="1:20">
      <c r="A358" s="485">
        <f t="shared" si="44"/>
        <v>358</v>
      </c>
      <c r="B358" s="672" t="s">
        <v>1073</v>
      </c>
      <c r="F358" s="741"/>
      <c r="H358" s="718"/>
      <c r="K358" s="503"/>
      <c r="L358" s="718"/>
      <c r="N358" s="718"/>
      <c r="T358" s="655"/>
    </row>
    <row r="359" spans="1:20">
      <c r="A359" s="485">
        <f t="shared" si="44"/>
        <v>359</v>
      </c>
      <c r="B359" s="672" t="s">
        <v>1074</v>
      </c>
      <c r="F359" s="741"/>
      <c r="H359" s="718"/>
      <c r="K359" s="503"/>
      <c r="L359" s="718"/>
      <c r="N359" s="718"/>
      <c r="T359" s="655"/>
    </row>
    <row r="360" spans="1:20" ht="15.75">
      <c r="A360" s="485">
        <f t="shared" si="44"/>
        <v>360</v>
      </c>
      <c r="B360" s="673" t="s">
        <v>1075</v>
      </c>
      <c r="F360" s="741"/>
      <c r="H360" s="718"/>
      <c r="K360" s="503"/>
      <c r="L360" s="718"/>
      <c r="N360" s="718"/>
      <c r="T360" s="655"/>
    </row>
    <row r="361" spans="1:20" ht="15.75">
      <c r="A361" s="485">
        <f t="shared" si="44"/>
        <v>361</v>
      </c>
      <c r="B361" s="673" t="s">
        <v>955</v>
      </c>
      <c r="F361" s="741"/>
      <c r="H361" s="718"/>
      <c r="K361" s="503"/>
      <c r="L361" s="718"/>
      <c r="N361" s="718"/>
      <c r="T361" s="655"/>
    </row>
    <row r="362" spans="1:20">
      <c r="A362" s="485">
        <f t="shared" si="44"/>
        <v>362</v>
      </c>
      <c r="B362" s="672" t="s">
        <v>1073</v>
      </c>
      <c r="F362" s="741"/>
      <c r="H362" s="718"/>
      <c r="K362" s="503"/>
      <c r="L362" s="718"/>
      <c r="N362" s="718"/>
      <c r="T362" s="655"/>
    </row>
    <row r="363" spans="1:20">
      <c r="A363" s="485">
        <f t="shared" si="44"/>
        <v>363</v>
      </c>
      <c r="B363" s="672" t="s">
        <v>1074</v>
      </c>
      <c r="F363" s="741"/>
      <c r="H363" s="718"/>
      <c r="K363" s="503"/>
      <c r="L363" s="718"/>
      <c r="N363" s="718"/>
      <c r="T363" s="655"/>
    </row>
    <row r="364" spans="1:20" ht="15.75">
      <c r="A364" s="485">
        <f t="shared" si="44"/>
        <v>364</v>
      </c>
      <c r="B364" s="673" t="s">
        <v>1075</v>
      </c>
      <c r="F364" s="741"/>
      <c r="H364" s="718"/>
      <c r="K364" s="503"/>
      <c r="L364" s="718"/>
      <c r="N364" s="718"/>
      <c r="T364" s="655"/>
    </row>
    <row r="365" spans="1:20" ht="15.75">
      <c r="A365" s="485">
        <f t="shared" si="44"/>
        <v>365</v>
      </c>
      <c r="B365" s="673" t="s">
        <v>1178</v>
      </c>
      <c r="F365" s="737"/>
      <c r="H365" s="231"/>
      <c r="K365" s="503"/>
      <c r="T365" s="655"/>
    </row>
    <row r="366" spans="1:20" ht="15.75">
      <c r="A366" s="485">
        <f t="shared" si="44"/>
        <v>366</v>
      </c>
      <c r="B366" s="673" t="s">
        <v>1179</v>
      </c>
      <c r="F366" s="741"/>
      <c r="H366" s="718"/>
      <c r="K366" s="503"/>
      <c r="L366" s="718"/>
      <c r="N366" s="718"/>
      <c r="T366" s="655"/>
    </row>
    <row r="367" spans="1:20" ht="15.75">
      <c r="A367" s="485">
        <f t="shared" si="44"/>
        <v>367</v>
      </c>
      <c r="B367" s="673" t="s">
        <v>1180</v>
      </c>
      <c r="F367" s="741"/>
      <c r="H367" s="718"/>
      <c r="K367" s="503"/>
      <c r="L367" s="718"/>
      <c r="N367" s="718"/>
      <c r="T367" s="655"/>
    </row>
    <row r="368" spans="1:20">
      <c r="A368" s="485">
        <f t="shared" si="44"/>
        <v>368</v>
      </c>
      <c r="B368" s="672" t="s">
        <v>496</v>
      </c>
      <c r="F368" s="741"/>
      <c r="H368" s="718"/>
      <c r="K368" s="503"/>
      <c r="L368" s="718"/>
      <c r="N368" s="718"/>
      <c r="T368" s="655"/>
    </row>
    <row r="369" spans="1:20">
      <c r="A369" s="485">
        <f t="shared" si="44"/>
        <v>369</v>
      </c>
      <c r="B369" s="672" t="s">
        <v>612</v>
      </c>
      <c r="F369" s="741"/>
      <c r="H369" s="718"/>
      <c r="K369" s="503"/>
      <c r="L369" s="718"/>
      <c r="N369" s="718"/>
      <c r="T369" s="655"/>
    </row>
    <row r="370" spans="1:20">
      <c r="A370" s="485">
        <f t="shared" si="44"/>
        <v>370</v>
      </c>
      <c r="B370" s="672" t="s">
        <v>497</v>
      </c>
      <c r="F370" s="741"/>
      <c r="H370" s="718"/>
      <c r="K370" s="503"/>
      <c r="L370" s="718"/>
      <c r="N370" s="718"/>
      <c r="T370" s="655"/>
    </row>
    <row r="371" spans="1:20" ht="15.75">
      <c r="A371" s="485">
        <f t="shared" si="44"/>
        <v>371</v>
      </c>
      <c r="B371" s="673" t="s">
        <v>613</v>
      </c>
      <c r="F371" s="741"/>
      <c r="H371" s="718"/>
      <c r="K371" s="503"/>
      <c r="L371" s="718"/>
      <c r="N371" s="718"/>
      <c r="T371" s="655"/>
    </row>
    <row r="372" spans="1:20" ht="15.75">
      <c r="A372" s="485">
        <f t="shared" si="44"/>
        <v>372</v>
      </c>
      <c r="B372" s="673" t="s">
        <v>498</v>
      </c>
      <c r="F372" s="741"/>
      <c r="H372" s="718"/>
      <c r="K372" s="503"/>
      <c r="L372" s="718"/>
      <c r="N372" s="718"/>
      <c r="T372" s="655"/>
    </row>
    <row r="373" spans="1:20" ht="15.75">
      <c r="A373" s="485">
        <f t="shared" si="44"/>
        <v>373</v>
      </c>
      <c r="B373" s="673" t="s">
        <v>499</v>
      </c>
      <c r="F373" s="741"/>
      <c r="H373" s="718"/>
      <c r="K373" s="503"/>
      <c r="L373" s="718"/>
      <c r="N373" s="718"/>
      <c r="T373" s="655"/>
    </row>
    <row r="374" spans="1:20" ht="15.75">
      <c r="A374" s="485">
        <f t="shared" si="44"/>
        <v>374</v>
      </c>
      <c r="B374" s="673" t="s">
        <v>1181</v>
      </c>
      <c r="F374" s="741"/>
      <c r="H374" s="718"/>
      <c r="K374" s="503"/>
      <c r="L374" s="718"/>
      <c r="N374" s="718"/>
      <c r="T374" s="655"/>
    </row>
    <row r="375" spans="1:20" ht="15.75">
      <c r="A375" s="485">
        <f t="shared" si="44"/>
        <v>375</v>
      </c>
      <c r="B375" s="673" t="s">
        <v>1180</v>
      </c>
      <c r="F375" s="741"/>
      <c r="H375" s="718"/>
      <c r="K375" s="503"/>
      <c r="L375" s="718"/>
      <c r="N375" s="718"/>
      <c r="T375" s="655"/>
    </row>
    <row r="376" spans="1:20">
      <c r="A376" s="485">
        <f t="shared" si="44"/>
        <v>376</v>
      </c>
      <c r="B376" s="672" t="s">
        <v>100</v>
      </c>
      <c r="F376" s="741"/>
      <c r="H376" s="718"/>
      <c r="K376" s="503"/>
      <c r="L376" s="718"/>
      <c r="N376" s="718"/>
      <c r="T376" s="655"/>
    </row>
    <row r="377" spans="1:20">
      <c r="A377" s="485">
        <f t="shared" si="44"/>
        <v>377</v>
      </c>
      <c r="B377" s="672" t="s">
        <v>615</v>
      </c>
      <c r="F377" s="741"/>
      <c r="H377" s="718"/>
      <c r="K377" s="503"/>
      <c r="L377" s="718"/>
      <c r="N377" s="718"/>
      <c r="T377" s="655"/>
    </row>
    <row r="378" spans="1:20">
      <c r="A378" s="485">
        <f t="shared" si="44"/>
        <v>378</v>
      </c>
      <c r="B378" s="672" t="s">
        <v>616</v>
      </c>
      <c r="F378" s="741"/>
      <c r="H378" s="718"/>
      <c r="K378" s="503"/>
      <c r="L378" s="718"/>
      <c r="N378" s="718"/>
      <c r="T378" s="655"/>
    </row>
    <row r="379" spans="1:20">
      <c r="A379" s="485">
        <f t="shared" si="44"/>
        <v>379</v>
      </c>
      <c r="B379" s="672" t="s">
        <v>617</v>
      </c>
      <c r="F379" s="741"/>
      <c r="H379" s="718"/>
      <c r="K379" s="503"/>
      <c r="L379" s="718"/>
      <c r="N379" s="718"/>
      <c r="T379" s="655"/>
    </row>
    <row r="380" spans="1:20">
      <c r="A380" s="485">
        <f t="shared" si="44"/>
        <v>380</v>
      </c>
      <c r="B380" s="672" t="s">
        <v>618</v>
      </c>
      <c r="F380" s="741"/>
      <c r="H380" s="718"/>
      <c r="K380" s="503"/>
      <c r="L380" s="718"/>
      <c r="N380" s="718"/>
      <c r="T380" s="655"/>
    </row>
    <row r="381" spans="1:20" ht="15.75">
      <c r="A381" s="485">
        <f t="shared" si="44"/>
        <v>381</v>
      </c>
      <c r="B381" s="673" t="s">
        <v>619</v>
      </c>
      <c r="F381" s="741"/>
      <c r="H381" s="718"/>
      <c r="K381" s="503"/>
      <c r="L381" s="718"/>
      <c r="N381" s="718"/>
      <c r="T381" s="655"/>
    </row>
    <row r="382" spans="1:20" ht="15.75">
      <c r="A382" s="485">
        <f t="shared" si="44"/>
        <v>382</v>
      </c>
      <c r="B382" s="673" t="s">
        <v>620</v>
      </c>
      <c r="F382" s="741"/>
      <c r="H382" s="718"/>
      <c r="K382" s="503"/>
      <c r="L382" s="718"/>
      <c r="N382" s="718"/>
      <c r="T382" s="655"/>
    </row>
    <row r="383" spans="1:20" ht="15.75">
      <c r="A383" s="485">
        <f t="shared" si="44"/>
        <v>383</v>
      </c>
      <c r="B383" s="673" t="s">
        <v>621</v>
      </c>
      <c r="F383" s="741"/>
      <c r="H383" s="718"/>
      <c r="K383" s="503"/>
      <c r="L383" s="718"/>
      <c r="N383" s="718"/>
      <c r="T383" s="655"/>
    </row>
    <row r="384" spans="1:20" ht="15.75">
      <c r="A384" s="485">
        <f t="shared" si="44"/>
        <v>384</v>
      </c>
      <c r="B384" s="234" t="s">
        <v>1182</v>
      </c>
      <c r="F384" s="737" t="str">
        <f>'28'!H28</f>
        <v>Approved</v>
      </c>
      <c r="H384" s="718"/>
      <c r="K384" s="503"/>
      <c r="L384" s="312" t="str">
        <f>'28'!H28</f>
        <v>Approved</v>
      </c>
      <c r="N384" s="718"/>
      <c r="P384" s="722" t="e">
        <f>F384-L384</f>
        <v>#VALUE!</v>
      </c>
      <c r="Q384" s="461"/>
      <c r="R384" s="722"/>
      <c r="T384" s="655"/>
    </row>
    <row r="385" spans="1:20" ht="15.75">
      <c r="A385" s="485">
        <f t="shared" si="44"/>
        <v>385</v>
      </c>
      <c r="B385" s="234" t="s">
        <v>1066</v>
      </c>
      <c r="F385" s="737"/>
      <c r="H385" s="231"/>
      <c r="K385" s="503"/>
      <c r="T385" s="655"/>
    </row>
    <row r="386" spans="1:20" ht="15.75">
      <c r="A386" s="485">
        <f t="shared" si="44"/>
        <v>386</v>
      </c>
      <c r="B386" s="234" t="s">
        <v>956</v>
      </c>
      <c r="F386" s="737"/>
      <c r="H386" s="231"/>
      <c r="K386" s="503"/>
      <c r="T386" s="655"/>
    </row>
    <row r="387" spans="1:20" ht="15.75">
      <c r="A387" s="485">
        <f t="shared" si="44"/>
        <v>387</v>
      </c>
      <c r="B387" s="673" t="s">
        <v>957</v>
      </c>
      <c r="F387" s="737"/>
      <c r="H387" s="231"/>
      <c r="K387" s="503"/>
      <c r="T387" s="655"/>
    </row>
    <row r="388" spans="1:20">
      <c r="A388" s="485">
        <f t="shared" si="44"/>
        <v>388</v>
      </c>
      <c r="B388" s="672" t="s">
        <v>1076</v>
      </c>
      <c r="F388" s="741"/>
      <c r="H388" s="718"/>
      <c r="K388" s="503"/>
      <c r="L388" s="718"/>
      <c r="N388" s="718"/>
      <c r="T388" s="655"/>
    </row>
    <row r="389" spans="1:20">
      <c r="A389" s="485">
        <f t="shared" si="44"/>
        <v>389</v>
      </c>
      <c r="B389" s="672" t="s">
        <v>1077</v>
      </c>
      <c r="F389" s="741"/>
      <c r="H389" s="718"/>
      <c r="K389" s="503"/>
      <c r="L389" s="718"/>
      <c r="N389" s="718"/>
      <c r="T389" s="655"/>
    </row>
    <row r="390" spans="1:20">
      <c r="A390" s="485">
        <f t="shared" si="44"/>
        <v>390</v>
      </c>
      <c r="B390" s="672" t="s">
        <v>944</v>
      </c>
      <c r="F390" s="741"/>
      <c r="H390" s="718"/>
      <c r="K390" s="503"/>
      <c r="L390" s="718"/>
      <c r="N390" s="718"/>
      <c r="T390" s="655"/>
    </row>
    <row r="391" spans="1:20" ht="15.75">
      <c r="A391" s="485">
        <f t="shared" si="44"/>
        <v>391</v>
      </c>
      <c r="B391" s="673" t="s">
        <v>1078</v>
      </c>
      <c r="F391" s="741"/>
      <c r="H391" s="718"/>
      <c r="K391" s="503"/>
      <c r="L391" s="718"/>
      <c r="N391" s="718"/>
      <c r="T391" s="655"/>
    </row>
    <row r="392" spans="1:20" ht="15.75">
      <c r="A392" s="485">
        <f t="shared" si="44"/>
        <v>392</v>
      </c>
      <c r="B392" s="673" t="s">
        <v>1079</v>
      </c>
      <c r="F392" s="741"/>
      <c r="H392" s="718"/>
      <c r="K392" s="503"/>
      <c r="L392" s="718"/>
      <c r="N392" s="718"/>
      <c r="T392" s="655"/>
    </row>
    <row r="393" spans="1:20" ht="15.75">
      <c r="A393" s="485">
        <f t="shared" si="44"/>
        <v>393</v>
      </c>
      <c r="B393" s="234" t="s">
        <v>1232</v>
      </c>
      <c r="C393" s="375"/>
      <c r="D393" s="375"/>
      <c r="E393" s="375"/>
      <c r="F393" s="737"/>
      <c r="H393" s="231"/>
      <c r="K393" s="503"/>
      <c r="T393" s="655"/>
    </row>
    <row r="394" spans="1:20">
      <c r="A394" s="485">
        <f t="shared" si="44"/>
        <v>394</v>
      </c>
      <c r="B394" t="s">
        <v>958</v>
      </c>
      <c r="C394" s="375"/>
      <c r="D394" s="375" t="s">
        <v>905</v>
      </c>
      <c r="E394" s="375"/>
      <c r="F394" s="737">
        <f>'28'!E45</f>
        <v>314675</v>
      </c>
      <c r="H394" s="312">
        <f>'28'!G45</f>
        <v>315307</v>
      </c>
      <c r="K394" s="503">
        <v>310861</v>
      </c>
      <c r="L394" s="312">
        <f>'28'!E45</f>
        <v>314675</v>
      </c>
      <c r="N394" s="312">
        <f>'28'!G45</f>
        <v>315307</v>
      </c>
      <c r="P394" s="722">
        <f>F394-L394</f>
        <v>0</v>
      </c>
      <c r="Q394" s="461"/>
      <c r="R394" s="722">
        <f>H394-N394</f>
        <v>0</v>
      </c>
      <c r="T394" s="655">
        <f>H394-K394</f>
        <v>4446</v>
      </c>
    </row>
    <row r="395" spans="1:20">
      <c r="A395" s="485">
        <f t="shared" ref="A395:A458" si="51">A394+1</f>
        <v>395</v>
      </c>
      <c r="B395" t="s">
        <v>959</v>
      </c>
      <c r="C395" s="375"/>
      <c r="D395" s="375" t="s">
        <v>905</v>
      </c>
      <c r="E395" s="375"/>
      <c r="F395" s="737">
        <f>'28'!E46</f>
        <v>302538</v>
      </c>
      <c r="H395" s="312">
        <f>'28'!G46</f>
        <v>298578</v>
      </c>
      <c r="K395" s="503">
        <v>294597</v>
      </c>
      <c r="L395" s="312">
        <f>'28'!E46</f>
        <v>302538</v>
      </c>
      <c r="N395" s="312">
        <f>'28'!G46</f>
        <v>298578</v>
      </c>
      <c r="P395" s="722">
        <f>F395-L395</f>
        <v>0</v>
      </c>
      <c r="Q395" s="461"/>
      <c r="R395" s="722">
        <f>H395-N395</f>
        <v>0</v>
      </c>
      <c r="T395" s="655">
        <f>H395-K395</f>
        <v>3981</v>
      </c>
    </row>
    <row r="396" spans="1:20" ht="15.75">
      <c r="A396" s="485">
        <f t="shared" si="51"/>
        <v>396</v>
      </c>
      <c r="B396" s="234" t="s">
        <v>960</v>
      </c>
      <c r="C396" s="375"/>
      <c r="D396" s="375" t="s">
        <v>905</v>
      </c>
      <c r="E396" s="375"/>
      <c r="F396" s="511">
        <f>'28'!E47</f>
        <v>0.96143004687375866</v>
      </c>
      <c r="H396" s="719">
        <f>'28'!G47</f>
        <v>0.94694377226005133</v>
      </c>
      <c r="K396" s="692">
        <v>0.94768079624012014</v>
      </c>
      <c r="L396" s="719">
        <f>'28'!E47</f>
        <v>0.96143004687375866</v>
      </c>
      <c r="N396" s="719">
        <f>'28'!G47</f>
        <v>0.94694377226005133</v>
      </c>
      <c r="P396" s="722">
        <f>F396-L396</f>
        <v>0</v>
      </c>
      <c r="Q396" s="461"/>
      <c r="R396" s="722">
        <f>H396-N396</f>
        <v>0</v>
      </c>
      <c r="T396" s="655">
        <f>H396-K396</f>
        <v>-7.3702398006880721E-4</v>
      </c>
    </row>
    <row r="397" spans="1:20" ht="15.75">
      <c r="A397" s="485">
        <f t="shared" si="51"/>
        <v>397</v>
      </c>
      <c r="B397" s="234" t="s">
        <v>352</v>
      </c>
      <c r="F397" s="737"/>
      <c r="H397" s="231"/>
      <c r="K397" s="503"/>
      <c r="T397" s="655"/>
    </row>
    <row r="398" spans="1:20" ht="15.75">
      <c r="A398" s="485">
        <f t="shared" si="51"/>
        <v>398</v>
      </c>
      <c r="B398" s="234" t="s">
        <v>961</v>
      </c>
      <c r="F398" s="737"/>
      <c r="H398" s="231"/>
      <c r="K398" s="503"/>
      <c r="T398" s="655"/>
    </row>
    <row r="399" spans="1:20">
      <c r="A399" s="485">
        <f t="shared" si="51"/>
        <v>399</v>
      </c>
      <c r="B399" t="s">
        <v>101</v>
      </c>
      <c r="F399" s="737">
        <f>'29'!E9</f>
        <v>73518</v>
      </c>
      <c r="H399" s="718"/>
      <c r="K399" s="503"/>
      <c r="L399" s="231">
        <f>'29'!E9</f>
        <v>73518</v>
      </c>
      <c r="N399" s="718"/>
      <c r="O399" s="231"/>
      <c r="P399" s="722">
        <f t="shared" ref="P399:P405" si="52">F399-L399</f>
        <v>0</v>
      </c>
      <c r="Q399" s="461"/>
      <c r="R399" s="722">
        <f t="shared" ref="R399:R405" si="53">H399-N399</f>
        <v>0</v>
      </c>
      <c r="T399" s="655">
        <f t="shared" ref="T399:T405" si="54">H399-K399</f>
        <v>0</v>
      </c>
    </row>
    <row r="400" spans="1:20">
      <c r="A400" s="485">
        <f t="shared" si="51"/>
        <v>400</v>
      </c>
      <c r="B400" t="s">
        <v>102</v>
      </c>
      <c r="F400" s="737">
        <f>'29'!E10</f>
        <v>23757</v>
      </c>
      <c r="H400" s="718"/>
      <c r="K400" s="503"/>
      <c r="L400" s="231">
        <f>'29'!E10</f>
        <v>23757</v>
      </c>
      <c r="N400" s="718"/>
      <c r="O400" s="231"/>
      <c r="P400" s="722">
        <f t="shared" si="52"/>
        <v>0</v>
      </c>
      <c r="Q400" s="461"/>
      <c r="R400" s="722">
        <f t="shared" si="53"/>
        <v>0</v>
      </c>
      <c r="T400" s="655">
        <f t="shared" si="54"/>
        <v>0</v>
      </c>
    </row>
    <row r="401" spans="1:20">
      <c r="A401" s="485">
        <f t="shared" si="51"/>
        <v>401</v>
      </c>
      <c r="B401" t="s">
        <v>103</v>
      </c>
      <c r="F401" s="737">
        <f>'29'!E11</f>
        <v>30538</v>
      </c>
      <c r="H401" s="718"/>
      <c r="K401" s="503"/>
      <c r="L401" s="231">
        <f>'29'!E11</f>
        <v>30538</v>
      </c>
      <c r="N401" s="718"/>
      <c r="O401" s="231"/>
      <c r="P401" s="722">
        <f t="shared" si="52"/>
        <v>0</v>
      </c>
      <c r="Q401" s="461"/>
      <c r="R401" s="722">
        <f t="shared" si="53"/>
        <v>0</v>
      </c>
      <c r="T401" s="655">
        <f t="shared" si="54"/>
        <v>0</v>
      </c>
    </row>
    <row r="402" spans="1:20">
      <c r="A402" s="485">
        <f t="shared" si="51"/>
        <v>402</v>
      </c>
      <c r="B402" t="s">
        <v>104</v>
      </c>
      <c r="F402" s="737">
        <f>'29'!E12</f>
        <v>1408</v>
      </c>
      <c r="H402" s="718"/>
      <c r="K402" s="503"/>
      <c r="L402" s="231">
        <f>'29'!E12</f>
        <v>1408</v>
      </c>
      <c r="N402" s="718"/>
      <c r="O402" s="231"/>
      <c r="P402" s="722">
        <f t="shared" si="52"/>
        <v>0</v>
      </c>
      <c r="Q402" s="461"/>
      <c r="R402" s="722">
        <f t="shared" si="53"/>
        <v>0</v>
      </c>
      <c r="T402" s="655">
        <f t="shared" si="54"/>
        <v>0</v>
      </c>
    </row>
    <row r="403" spans="1:20">
      <c r="A403" s="485">
        <f t="shared" si="51"/>
        <v>403</v>
      </c>
      <c r="B403" t="s">
        <v>105</v>
      </c>
      <c r="F403" s="737">
        <f>'29'!E13</f>
        <v>1428</v>
      </c>
      <c r="H403" s="718"/>
      <c r="K403" s="503"/>
      <c r="L403" s="231">
        <f>'29'!E13</f>
        <v>1428</v>
      </c>
      <c r="N403" s="718"/>
      <c r="O403" s="231"/>
      <c r="P403" s="722">
        <f t="shared" si="52"/>
        <v>0</v>
      </c>
      <c r="Q403" s="461"/>
      <c r="R403" s="722">
        <f t="shared" si="53"/>
        <v>0</v>
      </c>
      <c r="T403" s="655">
        <f t="shared" si="54"/>
        <v>0</v>
      </c>
    </row>
    <row r="404" spans="1:20">
      <c r="A404" s="485">
        <f t="shared" si="51"/>
        <v>404</v>
      </c>
      <c r="B404" t="s">
        <v>353</v>
      </c>
      <c r="F404" s="737">
        <f>'29'!E14</f>
        <v>84350</v>
      </c>
      <c r="H404" s="718"/>
      <c r="K404" s="503"/>
      <c r="L404" s="231">
        <f>'29'!E14</f>
        <v>84350</v>
      </c>
      <c r="N404" s="718"/>
      <c r="O404" s="231"/>
      <c r="P404" s="722">
        <f t="shared" si="52"/>
        <v>0</v>
      </c>
      <c r="Q404" s="461"/>
      <c r="R404" s="722">
        <f t="shared" si="53"/>
        <v>0</v>
      </c>
      <c r="T404" s="655">
        <f t="shared" si="54"/>
        <v>0</v>
      </c>
    </row>
    <row r="405" spans="1:20" ht="15.75">
      <c r="A405" s="485">
        <f t="shared" si="51"/>
        <v>405</v>
      </c>
      <c r="B405" s="234" t="s">
        <v>106</v>
      </c>
      <c r="F405" s="737">
        <f>'29'!E15</f>
        <v>214999</v>
      </c>
      <c r="H405" s="718"/>
      <c r="K405" s="503"/>
      <c r="L405" s="231">
        <f>'29'!E15</f>
        <v>214999</v>
      </c>
      <c r="N405" s="718"/>
      <c r="O405" s="231"/>
      <c r="P405" s="722">
        <f t="shared" si="52"/>
        <v>0</v>
      </c>
      <c r="Q405" s="461"/>
      <c r="R405" s="722">
        <f t="shared" si="53"/>
        <v>0</v>
      </c>
      <c r="T405" s="655">
        <f t="shared" si="54"/>
        <v>0</v>
      </c>
    </row>
    <row r="406" spans="1:20" ht="15.75">
      <c r="A406" s="485">
        <f t="shared" si="51"/>
        <v>406</v>
      </c>
      <c r="B406" s="234" t="s">
        <v>962</v>
      </c>
      <c r="F406" s="737"/>
      <c r="H406" s="231"/>
      <c r="K406" s="503"/>
      <c r="T406" s="655"/>
    </row>
    <row r="407" spans="1:20">
      <c r="A407" s="485">
        <f t="shared" si="51"/>
        <v>407</v>
      </c>
      <c r="B407" t="s">
        <v>101</v>
      </c>
      <c r="F407" s="741"/>
      <c r="H407" s="718"/>
      <c r="K407" s="503"/>
      <c r="L407" s="718"/>
      <c r="N407" s="718"/>
      <c r="T407" s="655"/>
    </row>
    <row r="408" spans="1:20">
      <c r="A408" s="485">
        <f t="shared" si="51"/>
        <v>408</v>
      </c>
      <c r="B408" t="s">
        <v>102</v>
      </c>
      <c r="F408" s="737">
        <f>'29'!G10</f>
        <v>-6073</v>
      </c>
      <c r="H408" s="718"/>
      <c r="K408" s="503"/>
      <c r="L408" s="231">
        <f>'29'!G10</f>
        <v>-6073</v>
      </c>
      <c r="N408" s="718"/>
      <c r="P408" s="722">
        <f>F408-L408</f>
        <v>0</v>
      </c>
      <c r="Q408" s="461"/>
      <c r="R408" s="722">
        <f>H408-N408</f>
        <v>0</v>
      </c>
      <c r="T408" s="655">
        <f>H408-K408</f>
        <v>0</v>
      </c>
    </row>
    <row r="409" spans="1:20">
      <c r="A409" s="485">
        <f t="shared" si="51"/>
        <v>409</v>
      </c>
      <c r="B409" t="s">
        <v>103</v>
      </c>
      <c r="F409" s="741"/>
      <c r="H409" s="718"/>
      <c r="K409" s="503"/>
      <c r="L409" s="718"/>
      <c r="N409" s="718"/>
      <c r="T409" s="655"/>
    </row>
    <row r="410" spans="1:20">
      <c r="A410" s="485">
        <f t="shared" si="51"/>
        <v>410</v>
      </c>
      <c r="B410" t="s">
        <v>104</v>
      </c>
      <c r="F410" s="737">
        <f>'29'!G12</f>
        <v>4511</v>
      </c>
      <c r="H410" s="718"/>
      <c r="K410" s="503"/>
      <c r="L410" s="231">
        <f>'29'!G12</f>
        <v>4511</v>
      </c>
      <c r="N410" s="718"/>
      <c r="P410" s="722">
        <f>F410-L410</f>
        <v>0</v>
      </c>
      <c r="Q410" s="461"/>
      <c r="R410" s="722">
        <f>H410-N410</f>
        <v>0</v>
      </c>
      <c r="T410" s="655">
        <f>H410-K410</f>
        <v>0</v>
      </c>
    </row>
    <row r="411" spans="1:20">
      <c r="A411" s="485">
        <f t="shared" si="51"/>
        <v>411</v>
      </c>
      <c r="B411" t="s">
        <v>105</v>
      </c>
      <c r="F411" s="741"/>
      <c r="H411" s="718"/>
      <c r="K411" s="503"/>
      <c r="L411" s="718"/>
      <c r="N411" s="718"/>
      <c r="T411" s="655"/>
    </row>
    <row r="412" spans="1:20">
      <c r="A412" s="485">
        <f t="shared" si="51"/>
        <v>412</v>
      </c>
      <c r="B412" t="s">
        <v>353</v>
      </c>
      <c r="F412" s="741"/>
      <c r="H412" s="718"/>
      <c r="K412" s="503"/>
      <c r="L412" s="718"/>
      <c r="N412" s="718"/>
      <c r="T412" s="655"/>
    </row>
    <row r="413" spans="1:20" ht="15.75">
      <c r="A413" s="485">
        <f t="shared" si="51"/>
        <v>413</v>
      </c>
      <c r="B413" s="234" t="s">
        <v>106</v>
      </c>
      <c r="F413" s="737">
        <f>'29'!G15</f>
        <v>-1562</v>
      </c>
      <c r="H413" s="718"/>
      <c r="K413" s="503"/>
      <c r="L413" s="231">
        <f>'29'!G15</f>
        <v>-1562</v>
      </c>
      <c r="N413" s="718"/>
      <c r="P413" s="722">
        <f>F413-L413</f>
        <v>0</v>
      </c>
      <c r="Q413" s="461"/>
      <c r="R413" s="722">
        <f>H413-N413</f>
        <v>0</v>
      </c>
      <c r="T413" s="655">
        <f>H413-K413</f>
        <v>0</v>
      </c>
    </row>
    <row r="414" spans="1:20" ht="15.75">
      <c r="A414" s="485">
        <f t="shared" si="51"/>
        <v>414</v>
      </c>
      <c r="B414" s="234" t="s">
        <v>172</v>
      </c>
      <c r="F414" s="737"/>
      <c r="H414" s="231"/>
      <c r="K414" s="503"/>
      <c r="T414" s="655"/>
    </row>
    <row r="415" spans="1:20">
      <c r="A415" s="485">
        <f t="shared" si="51"/>
        <v>415</v>
      </c>
      <c r="B415" t="s">
        <v>101</v>
      </c>
      <c r="D415" t="s">
        <v>905</v>
      </c>
      <c r="F415" s="737">
        <f>'29'!I9</f>
        <v>73518</v>
      </c>
      <c r="H415" s="312">
        <f>'29'!K9</f>
        <v>70533</v>
      </c>
      <c r="K415" s="503">
        <v>86542</v>
      </c>
      <c r="L415" s="231">
        <f>'29'!I9</f>
        <v>73518</v>
      </c>
      <c r="N415" s="312">
        <f>'29'!K9</f>
        <v>70533</v>
      </c>
      <c r="P415" s="722">
        <f t="shared" ref="P415:P421" si="55">F415-L415</f>
        <v>0</v>
      </c>
      <c r="Q415" s="461"/>
      <c r="R415" s="722">
        <f t="shared" ref="R415:R421" si="56">H415-N415</f>
        <v>0</v>
      </c>
      <c r="T415" s="655">
        <f t="shared" ref="T415:T421" si="57">H415-K415</f>
        <v>-16009</v>
      </c>
    </row>
    <row r="416" spans="1:20">
      <c r="A416" s="485">
        <f t="shared" si="51"/>
        <v>416</v>
      </c>
      <c r="B416" t="s">
        <v>102</v>
      </c>
      <c r="D416" t="s">
        <v>905</v>
      </c>
      <c r="F416" s="737">
        <f>'29'!I10</f>
        <v>17684</v>
      </c>
      <c r="H416" s="312">
        <f>'29'!K10</f>
        <v>17316</v>
      </c>
      <c r="K416" s="503">
        <v>20258</v>
      </c>
      <c r="L416" s="231">
        <f>'29'!I10</f>
        <v>17684</v>
      </c>
      <c r="N416" s="312">
        <f>'29'!K10</f>
        <v>17316</v>
      </c>
      <c r="P416" s="722">
        <f t="shared" si="55"/>
        <v>0</v>
      </c>
      <c r="Q416" s="461"/>
      <c r="R416" s="722">
        <f t="shared" si="56"/>
        <v>0</v>
      </c>
      <c r="T416" s="655">
        <f t="shared" si="57"/>
        <v>-2942</v>
      </c>
    </row>
    <row r="417" spans="1:20">
      <c r="A417" s="485">
        <f t="shared" si="51"/>
        <v>417</v>
      </c>
      <c r="B417" t="s">
        <v>103</v>
      </c>
      <c r="D417" t="s">
        <v>905</v>
      </c>
      <c r="F417" s="737">
        <f>'29'!I11</f>
        <v>30538</v>
      </c>
      <c r="H417" s="312">
        <f>'29'!K11</f>
        <v>30036</v>
      </c>
      <c r="K417" s="503">
        <v>36325</v>
      </c>
      <c r="L417" s="231">
        <f>'29'!I11</f>
        <v>30538</v>
      </c>
      <c r="N417" s="312">
        <f>'29'!K11</f>
        <v>30036</v>
      </c>
      <c r="P417" s="722">
        <f t="shared" si="55"/>
        <v>0</v>
      </c>
      <c r="Q417" s="461"/>
      <c r="R417" s="722">
        <f t="shared" si="56"/>
        <v>0</v>
      </c>
      <c r="T417" s="655">
        <f t="shared" si="57"/>
        <v>-6289</v>
      </c>
    </row>
    <row r="418" spans="1:20">
      <c r="A418" s="485">
        <f t="shared" si="51"/>
        <v>418</v>
      </c>
      <c r="B418" t="s">
        <v>104</v>
      </c>
      <c r="D418" t="s">
        <v>905</v>
      </c>
      <c r="F418" s="737">
        <f>'29'!I12</f>
        <v>5919</v>
      </c>
      <c r="H418" s="312">
        <f>'29'!K12</f>
        <v>4781</v>
      </c>
      <c r="K418" s="503">
        <v>7120</v>
      </c>
      <c r="L418" s="231">
        <f>'29'!I12</f>
        <v>5919</v>
      </c>
      <c r="N418" s="312">
        <f>'29'!K12</f>
        <v>4781</v>
      </c>
      <c r="P418" s="722">
        <f t="shared" si="55"/>
        <v>0</v>
      </c>
      <c r="Q418" s="461"/>
      <c r="R418" s="722">
        <f t="shared" si="56"/>
        <v>0</v>
      </c>
      <c r="T418" s="655">
        <f t="shared" si="57"/>
        <v>-2339</v>
      </c>
    </row>
    <row r="419" spans="1:20">
      <c r="A419" s="485">
        <f t="shared" si="51"/>
        <v>419</v>
      </c>
      <c r="B419" t="s">
        <v>105</v>
      </c>
      <c r="D419" t="s">
        <v>905</v>
      </c>
      <c r="F419" s="737">
        <f>'29'!I13</f>
        <v>1428</v>
      </c>
      <c r="H419" s="312">
        <f>'29'!K13</f>
        <v>794</v>
      </c>
      <c r="K419" s="503">
        <v>957</v>
      </c>
      <c r="L419" s="231">
        <f>'29'!I13</f>
        <v>1428</v>
      </c>
      <c r="N419" s="312">
        <f>'29'!K13</f>
        <v>794</v>
      </c>
      <c r="P419" s="722">
        <f t="shared" si="55"/>
        <v>0</v>
      </c>
      <c r="Q419" s="461"/>
      <c r="R419" s="722">
        <f t="shared" si="56"/>
        <v>0</v>
      </c>
      <c r="T419" s="655">
        <f t="shared" si="57"/>
        <v>-163</v>
      </c>
    </row>
    <row r="420" spans="1:20">
      <c r="A420" s="485">
        <f t="shared" si="51"/>
        <v>420</v>
      </c>
      <c r="B420" t="s">
        <v>353</v>
      </c>
      <c r="D420" t="s">
        <v>905</v>
      </c>
      <c r="F420" s="737">
        <f>'29'!I14</f>
        <v>84350</v>
      </c>
      <c r="H420" s="312">
        <f>'29'!K14</f>
        <v>79198</v>
      </c>
      <c r="K420" s="503">
        <v>94344</v>
      </c>
      <c r="L420" s="231">
        <f>'29'!I14</f>
        <v>84350</v>
      </c>
      <c r="N420" s="312">
        <f>'29'!K14</f>
        <v>79198</v>
      </c>
      <c r="P420" s="722">
        <f t="shared" si="55"/>
        <v>0</v>
      </c>
      <c r="Q420" s="461"/>
      <c r="R420" s="722">
        <f t="shared" si="56"/>
        <v>0</v>
      </c>
      <c r="T420" s="655">
        <f t="shared" si="57"/>
        <v>-15146</v>
      </c>
    </row>
    <row r="421" spans="1:20" ht="15.75">
      <c r="A421" s="485">
        <f t="shared" si="51"/>
        <v>421</v>
      </c>
      <c r="B421" s="234" t="s">
        <v>106</v>
      </c>
      <c r="D421" t="s">
        <v>905</v>
      </c>
      <c r="F421" s="737">
        <f>'29'!I15</f>
        <v>213437</v>
      </c>
      <c r="H421" s="312">
        <f>'29'!K15</f>
        <v>202658</v>
      </c>
      <c r="K421" s="503">
        <v>245546</v>
      </c>
      <c r="L421" s="231">
        <f>'29'!I15</f>
        <v>213437</v>
      </c>
      <c r="N421" s="312">
        <f>'29'!K15</f>
        <v>202658</v>
      </c>
      <c r="P421" s="722">
        <f t="shared" si="55"/>
        <v>0</v>
      </c>
      <c r="Q421" s="461"/>
      <c r="R421" s="722">
        <f t="shared" si="56"/>
        <v>0</v>
      </c>
      <c r="T421" s="655">
        <f t="shared" si="57"/>
        <v>-42888</v>
      </c>
    </row>
    <row r="422" spans="1:20" ht="15.75">
      <c r="A422" s="485">
        <f t="shared" si="51"/>
        <v>422</v>
      </c>
      <c r="B422" s="234" t="s">
        <v>1</v>
      </c>
      <c r="F422" s="737"/>
      <c r="H422" s="231"/>
      <c r="K422" s="503"/>
      <c r="T422" s="655"/>
    </row>
    <row r="423" spans="1:20">
      <c r="A423" s="485">
        <f t="shared" si="51"/>
        <v>423</v>
      </c>
      <c r="B423" t="s">
        <v>107</v>
      </c>
      <c r="D423" t="s">
        <v>905</v>
      </c>
      <c r="F423" s="737">
        <f>'29'!I25</f>
        <v>39934</v>
      </c>
      <c r="G423" s="370"/>
      <c r="H423" s="231">
        <f>'29'!K25</f>
        <v>43308</v>
      </c>
      <c r="K423" s="503">
        <v>21969</v>
      </c>
      <c r="L423" s="231">
        <f>'29'!I25</f>
        <v>39934</v>
      </c>
      <c r="N423" s="231">
        <f>'29'!K25</f>
        <v>43308</v>
      </c>
      <c r="P423" s="722">
        <f t="shared" ref="P423:P435" si="58">F423-L423</f>
        <v>0</v>
      </c>
      <c r="Q423" s="461"/>
      <c r="R423" s="722">
        <f t="shared" ref="R423:R435" si="59">H423-N423</f>
        <v>0</v>
      </c>
      <c r="T423" s="655">
        <f t="shared" ref="T423:T435" si="60">H423-K423</f>
        <v>21339</v>
      </c>
    </row>
    <row r="424" spans="1:20">
      <c r="A424" s="485">
        <f t="shared" si="51"/>
        <v>424</v>
      </c>
      <c r="B424" t="s">
        <v>108</v>
      </c>
      <c r="D424" t="s">
        <v>905</v>
      </c>
      <c r="F424" s="737">
        <f>'29'!I26</f>
        <v>8787</v>
      </c>
      <c r="G424" s="370"/>
      <c r="H424" s="231">
        <f>'29'!K26</f>
        <v>8644</v>
      </c>
      <c r="K424" s="503">
        <v>14126</v>
      </c>
      <c r="L424" s="231">
        <f>'29'!I26</f>
        <v>8787</v>
      </c>
      <c r="N424" s="231">
        <f>'29'!K26</f>
        <v>8644</v>
      </c>
      <c r="P424" s="722">
        <f t="shared" si="58"/>
        <v>0</v>
      </c>
      <c r="Q424" s="461"/>
      <c r="R424" s="722">
        <f t="shared" si="59"/>
        <v>0</v>
      </c>
      <c r="T424" s="655">
        <f t="shared" si="60"/>
        <v>-5482</v>
      </c>
    </row>
    <row r="425" spans="1:20">
      <c r="A425" s="485">
        <f t="shared" si="51"/>
        <v>425</v>
      </c>
      <c r="B425" t="s">
        <v>868</v>
      </c>
      <c r="D425" t="s">
        <v>905</v>
      </c>
      <c r="F425" s="737">
        <f>'29'!I27</f>
        <v>1701</v>
      </c>
      <c r="G425" s="370"/>
      <c r="H425" s="231">
        <f>'29'!K27</f>
        <v>970</v>
      </c>
      <c r="K425" s="503">
        <v>0</v>
      </c>
      <c r="L425" s="231">
        <f>'29'!I27</f>
        <v>1701</v>
      </c>
      <c r="N425" s="231">
        <f>'29'!K27</f>
        <v>970</v>
      </c>
      <c r="P425" s="722">
        <f t="shared" si="58"/>
        <v>0</v>
      </c>
      <c r="Q425" s="461"/>
      <c r="R425" s="722">
        <f t="shared" si="59"/>
        <v>0</v>
      </c>
      <c r="T425" s="655">
        <f t="shared" si="60"/>
        <v>970</v>
      </c>
    </row>
    <row r="426" spans="1:20">
      <c r="A426" s="485">
        <f t="shared" si="51"/>
        <v>426</v>
      </c>
      <c r="B426" t="s">
        <v>109</v>
      </c>
      <c r="D426" t="s">
        <v>905</v>
      </c>
      <c r="F426" s="737">
        <f>'29'!I28</f>
        <v>830</v>
      </c>
      <c r="G426" s="370"/>
      <c r="H426" s="231">
        <f>'29'!K28</f>
        <v>861</v>
      </c>
      <c r="K426" s="503">
        <v>1641</v>
      </c>
      <c r="L426" s="231">
        <f>'29'!I28</f>
        <v>830</v>
      </c>
      <c r="N426" s="231">
        <f>'29'!K28</f>
        <v>861</v>
      </c>
      <c r="P426" s="722">
        <f t="shared" si="58"/>
        <v>0</v>
      </c>
      <c r="Q426" s="461"/>
      <c r="R426" s="722">
        <f t="shared" si="59"/>
        <v>0</v>
      </c>
      <c r="T426" s="655">
        <f t="shared" si="60"/>
        <v>-780</v>
      </c>
    </row>
    <row r="427" spans="1:20">
      <c r="A427" s="485">
        <f t="shared" si="51"/>
        <v>427</v>
      </c>
      <c r="B427" t="s">
        <v>851</v>
      </c>
      <c r="D427" t="s">
        <v>905</v>
      </c>
      <c r="F427" s="737">
        <f>'29'!I29</f>
        <v>134297</v>
      </c>
      <c r="G427" s="370"/>
      <c r="H427" s="231">
        <f>'29'!K29</f>
        <v>126423</v>
      </c>
      <c r="K427" s="503">
        <v>123210</v>
      </c>
      <c r="L427" s="231">
        <f>'29'!I29</f>
        <v>134297</v>
      </c>
      <c r="N427" s="231">
        <f>'29'!K29</f>
        <v>126423</v>
      </c>
      <c r="P427" s="722">
        <f t="shared" si="58"/>
        <v>0</v>
      </c>
      <c r="Q427" s="461"/>
      <c r="R427" s="722">
        <f t="shared" si="59"/>
        <v>0</v>
      </c>
      <c r="T427" s="655">
        <f t="shared" si="60"/>
        <v>3213</v>
      </c>
    </row>
    <row r="428" spans="1:20">
      <c r="A428" s="485">
        <f t="shared" si="51"/>
        <v>428</v>
      </c>
      <c r="B428" t="s">
        <v>110</v>
      </c>
      <c r="D428" t="s">
        <v>905</v>
      </c>
      <c r="F428" s="737">
        <f>'29'!I30</f>
        <v>14257</v>
      </c>
      <c r="G428" s="370"/>
      <c r="H428" s="231">
        <f>'29'!K30</f>
        <v>15924</v>
      </c>
      <c r="K428" s="503">
        <v>12913</v>
      </c>
      <c r="L428" s="231">
        <f>'29'!I30</f>
        <v>14257</v>
      </c>
      <c r="N428" s="231">
        <f>'29'!K30</f>
        <v>15924</v>
      </c>
      <c r="P428" s="722">
        <f t="shared" si="58"/>
        <v>0</v>
      </c>
      <c r="Q428" s="461"/>
      <c r="R428" s="722">
        <f t="shared" si="59"/>
        <v>0</v>
      </c>
      <c r="T428" s="655">
        <f t="shared" si="60"/>
        <v>3011</v>
      </c>
    </row>
    <row r="429" spans="1:20">
      <c r="A429" s="485">
        <f t="shared" si="51"/>
        <v>429</v>
      </c>
      <c r="B429" t="s">
        <v>111</v>
      </c>
      <c r="D429" t="s">
        <v>905</v>
      </c>
      <c r="F429" s="737">
        <f>'29'!I31</f>
        <v>4860</v>
      </c>
      <c r="G429" s="370"/>
      <c r="H429" s="231">
        <f>'29'!K31</f>
        <v>2956</v>
      </c>
      <c r="K429" s="503">
        <v>5158</v>
      </c>
      <c r="L429" s="231">
        <f>'29'!I31</f>
        <v>4860</v>
      </c>
      <c r="N429" s="231">
        <f>'29'!K31</f>
        <v>2956</v>
      </c>
      <c r="P429" s="722">
        <f t="shared" si="58"/>
        <v>0</v>
      </c>
      <c r="Q429" s="461"/>
      <c r="R429" s="722">
        <f t="shared" si="59"/>
        <v>0</v>
      </c>
      <c r="T429" s="655">
        <f t="shared" si="60"/>
        <v>-2202</v>
      </c>
    </row>
    <row r="430" spans="1:20">
      <c r="A430" s="485">
        <f t="shared" si="51"/>
        <v>430</v>
      </c>
      <c r="B430" t="s">
        <v>112</v>
      </c>
      <c r="D430" t="s">
        <v>905</v>
      </c>
      <c r="F430" s="737">
        <f>'29'!I32</f>
        <v>9325</v>
      </c>
      <c r="G430" s="370"/>
      <c r="H430" s="231">
        <f>'29'!K32</f>
        <v>7758</v>
      </c>
      <c r="K430" s="503">
        <v>10169</v>
      </c>
      <c r="L430" s="231">
        <f>'29'!I32</f>
        <v>9325</v>
      </c>
      <c r="N430" s="231">
        <f>'29'!K32</f>
        <v>7758</v>
      </c>
      <c r="P430" s="722">
        <f t="shared" si="58"/>
        <v>0</v>
      </c>
      <c r="Q430" s="461"/>
      <c r="R430" s="722">
        <f t="shared" si="59"/>
        <v>0</v>
      </c>
      <c r="T430" s="655">
        <f t="shared" si="60"/>
        <v>-2411</v>
      </c>
    </row>
    <row r="431" spans="1:20">
      <c r="A431" s="485">
        <f t="shared" si="51"/>
        <v>431</v>
      </c>
      <c r="B431" t="s">
        <v>113</v>
      </c>
      <c r="D431" t="s">
        <v>905</v>
      </c>
      <c r="F431" s="737">
        <f>'29'!I33</f>
        <v>79468</v>
      </c>
      <c r="G431" s="370"/>
      <c r="H431" s="231">
        <f>'29'!K33</f>
        <v>60703</v>
      </c>
      <c r="K431" s="503">
        <v>52076</v>
      </c>
      <c r="L431" s="231">
        <f>'29'!I33</f>
        <v>79468</v>
      </c>
      <c r="N431" s="231">
        <f>'29'!K33</f>
        <v>60703</v>
      </c>
      <c r="P431" s="722">
        <f t="shared" si="58"/>
        <v>0</v>
      </c>
      <c r="Q431" s="461"/>
      <c r="R431" s="722">
        <f t="shared" si="59"/>
        <v>0</v>
      </c>
      <c r="T431" s="655">
        <f t="shared" si="60"/>
        <v>8627</v>
      </c>
    </row>
    <row r="432" spans="1:20">
      <c r="A432" s="485">
        <f t="shared" si="51"/>
        <v>432</v>
      </c>
      <c r="B432" t="s">
        <v>114</v>
      </c>
      <c r="D432" t="s">
        <v>905</v>
      </c>
      <c r="F432" s="737">
        <f>'29'!I34</f>
        <v>15755</v>
      </c>
      <c r="G432" s="370"/>
      <c r="H432" s="231">
        <f>'29'!K34</f>
        <v>14356</v>
      </c>
      <c r="K432" s="503">
        <v>9251</v>
      </c>
      <c r="L432" s="231">
        <f>'29'!I34</f>
        <v>15755</v>
      </c>
      <c r="N432" s="231">
        <f>'29'!K34</f>
        <v>14356</v>
      </c>
      <c r="P432" s="722">
        <f t="shared" si="58"/>
        <v>0</v>
      </c>
      <c r="Q432" s="461"/>
      <c r="R432" s="722">
        <f t="shared" si="59"/>
        <v>0</v>
      </c>
      <c r="T432" s="655">
        <f t="shared" si="60"/>
        <v>5105</v>
      </c>
    </row>
    <row r="433" spans="1:20">
      <c r="A433" s="485">
        <f t="shared" si="51"/>
        <v>433</v>
      </c>
      <c r="B433" t="s">
        <v>626</v>
      </c>
      <c r="D433" t="s">
        <v>905</v>
      </c>
      <c r="F433" s="737">
        <f>'29'!I35</f>
        <v>0</v>
      </c>
      <c r="G433" s="370"/>
      <c r="H433" s="231">
        <f>'29'!K35</f>
        <v>0</v>
      </c>
      <c r="K433" s="503">
        <v>0</v>
      </c>
      <c r="L433" s="231">
        <f>'29'!I35</f>
        <v>0</v>
      </c>
      <c r="N433" s="231">
        <f>'29'!K35</f>
        <v>0</v>
      </c>
      <c r="P433" s="722">
        <f t="shared" si="58"/>
        <v>0</v>
      </c>
      <c r="Q433" s="461"/>
      <c r="R433" s="722">
        <f t="shared" si="59"/>
        <v>0</v>
      </c>
      <c r="T433" s="655">
        <f t="shared" si="60"/>
        <v>0</v>
      </c>
    </row>
    <row r="434" spans="1:20">
      <c r="A434" s="485">
        <f t="shared" si="51"/>
        <v>434</v>
      </c>
      <c r="B434" t="s">
        <v>115</v>
      </c>
      <c r="D434" t="s">
        <v>905</v>
      </c>
      <c r="F434" s="737">
        <f>'29'!I36</f>
        <v>426</v>
      </c>
      <c r="G434" s="370"/>
      <c r="H434" s="231">
        <f>'29'!K36</f>
        <v>167</v>
      </c>
      <c r="K434" s="503">
        <v>5</v>
      </c>
      <c r="L434" s="231">
        <f>'29'!I36</f>
        <v>426</v>
      </c>
      <c r="N434" s="231">
        <f>'29'!K36</f>
        <v>167</v>
      </c>
      <c r="P434" s="722">
        <f t="shared" si="58"/>
        <v>0</v>
      </c>
      <c r="Q434" s="461"/>
      <c r="R434" s="722">
        <f t="shared" si="59"/>
        <v>0</v>
      </c>
      <c r="T434" s="655">
        <f t="shared" si="60"/>
        <v>162</v>
      </c>
    </row>
    <row r="435" spans="1:20" ht="15.75">
      <c r="A435" s="485">
        <f t="shared" si="51"/>
        <v>435</v>
      </c>
      <c r="B435" s="234" t="s">
        <v>106</v>
      </c>
      <c r="D435" t="s">
        <v>905</v>
      </c>
      <c r="F435" s="737">
        <f>'29'!I37</f>
        <v>309640</v>
      </c>
      <c r="G435" s="370"/>
      <c r="H435" s="231">
        <f>'29'!K37</f>
        <v>282070</v>
      </c>
      <c r="K435" s="503">
        <v>250518</v>
      </c>
      <c r="L435" s="231">
        <f>'29'!I37</f>
        <v>309640</v>
      </c>
      <c r="N435" s="231">
        <f>'29'!K37</f>
        <v>282070</v>
      </c>
      <c r="P435" s="722">
        <f t="shared" si="58"/>
        <v>0</v>
      </c>
      <c r="Q435" s="461"/>
      <c r="R435" s="722">
        <f t="shared" si="59"/>
        <v>0</v>
      </c>
      <c r="T435" s="655">
        <f t="shared" si="60"/>
        <v>31552</v>
      </c>
    </row>
    <row r="436" spans="1:20" ht="15.75">
      <c r="A436" s="485">
        <f t="shared" si="51"/>
        <v>436</v>
      </c>
      <c r="B436" s="673" t="s">
        <v>1183</v>
      </c>
      <c r="C436" s="531"/>
      <c r="F436" s="737"/>
      <c r="G436" s="370"/>
      <c r="H436" s="231"/>
      <c r="K436" s="503"/>
      <c r="T436" s="655"/>
    </row>
    <row r="437" spans="1:20" ht="15.75">
      <c r="A437" s="485">
        <f t="shared" si="51"/>
        <v>437</v>
      </c>
      <c r="B437" s="672" t="s">
        <v>1184</v>
      </c>
      <c r="C437" s="531"/>
      <c r="F437" s="741"/>
      <c r="G437" s="370"/>
      <c r="H437" s="718"/>
      <c r="K437" s="503"/>
      <c r="L437" s="718"/>
      <c r="N437" s="718"/>
      <c r="T437" s="655"/>
    </row>
    <row r="438" spans="1:20" ht="15.75">
      <c r="A438" s="485">
        <f t="shared" si="51"/>
        <v>438</v>
      </c>
      <c r="B438" s="672" t="s">
        <v>1185</v>
      </c>
      <c r="C438" s="531"/>
      <c r="F438" s="741"/>
      <c r="G438" s="370"/>
      <c r="H438" s="718"/>
      <c r="K438" s="503"/>
      <c r="L438" s="718"/>
      <c r="N438" s="718"/>
      <c r="T438" s="655"/>
    </row>
    <row r="439" spans="1:20" ht="15.75">
      <c r="A439" s="485">
        <f t="shared" si="51"/>
        <v>439</v>
      </c>
      <c r="B439" s="672" t="s">
        <v>1186</v>
      </c>
      <c r="C439" s="531"/>
      <c r="F439" s="741"/>
      <c r="G439" s="370"/>
      <c r="H439" s="718"/>
      <c r="K439" s="503"/>
      <c r="L439" s="718"/>
      <c r="N439" s="718"/>
      <c r="T439" s="655"/>
    </row>
    <row r="440" spans="1:20" ht="15.75">
      <c r="A440" s="485">
        <f t="shared" si="51"/>
        <v>440</v>
      </c>
      <c r="B440" s="672" t="s">
        <v>1187</v>
      </c>
      <c r="C440" s="531"/>
      <c r="F440" s="741"/>
      <c r="G440" s="370"/>
      <c r="H440" s="718"/>
      <c r="K440" s="503"/>
      <c r="L440" s="718"/>
      <c r="N440" s="718"/>
      <c r="T440" s="655"/>
    </row>
    <row r="441" spans="1:20" ht="15.75">
      <c r="A441" s="485">
        <f t="shared" si="51"/>
        <v>441</v>
      </c>
      <c r="B441" s="672" t="s">
        <v>1188</v>
      </c>
      <c r="C441" s="531"/>
      <c r="F441" s="741"/>
      <c r="G441" s="370"/>
      <c r="H441" s="718"/>
      <c r="K441" s="503"/>
      <c r="L441" s="718"/>
      <c r="N441" s="718"/>
      <c r="T441" s="655"/>
    </row>
    <row r="442" spans="1:20" ht="15.75">
      <c r="A442" s="485">
        <f t="shared" si="51"/>
        <v>442</v>
      </c>
      <c r="B442" s="672" t="s">
        <v>1189</v>
      </c>
      <c r="C442" s="531"/>
      <c r="F442" s="741"/>
      <c r="G442" s="370"/>
      <c r="H442" s="718"/>
      <c r="K442" s="503"/>
      <c r="L442" s="718"/>
      <c r="N442" s="718"/>
      <c r="T442" s="655"/>
    </row>
    <row r="443" spans="1:20" ht="15.75">
      <c r="A443" s="485">
        <f t="shared" si="51"/>
        <v>443</v>
      </c>
      <c r="B443" s="672" t="s">
        <v>1190</v>
      </c>
      <c r="C443" s="531"/>
      <c r="F443" s="741"/>
      <c r="G443" s="370"/>
      <c r="H443" s="718"/>
      <c r="K443" s="503"/>
      <c r="L443" s="718"/>
      <c r="N443" s="718"/>
      <c r="T443" s="655"/>
    </row>
    <row r="444" spans="1:20" ht="15.75">
      <c r="A444" s="485">
        <f t="shared" si="51"/>
        <v>444</v>
      </c>
      <c r="B444" s="672" t="s">
        <v>1191</v>
      </c>
      <c r="C444" s="531"/>
      <c r="F444" s="741"/>
      <c r="G444" s="370"/>
      <c r="H444" s="718"/>
      <c r="K444" s="503"/>
      <c r="L444" s="718"/>
      <c r="N444" s="718"/>
      <c r="T444" s="655"/>
    </row>
    <row r="445" spans="1:20" ht="15.75">
      <c r="A445" s="485">
        <f t="shared" si="51"/>
        <v>445</v>
      </c>
      <c r="B445" s="672" t="s">
        <v>1192</v>
      </c>
      <c r="C445" s="531"/>
      <c r="F445" s="741"/>
      <c r="G445" s="370"/>
      <c r="H445" s="718"/>
      <c r="K445" s="503"/>
      <c r="L445" s="718"/>
      <c r="N445" s="718"/>
      <c r="T445" s="655"/>
    </row>
    <row r="446" spans="1:20" ht="15.75">
      <c r="A446" s="485">
        <f t="shared" si="51"/>
        <v>446</v>
      </c>
      <c r="B446" s="673" t="s">
        <v>106</v>
      </c>
      <c r="C446" s="531"/>
      <c r="F446" s="741"/>
      <c r="G446" s="370"/>
      <c r="H446" s="718"/>
      <c r="K446" s="503"/>
      <c r="L446" s="718"/>
      <c r="N446" s="718"/>
      <c r="T446" s="655"/>
    </row>
    <row r="447" spans="1:20" ht="15.75">
      <c r="A447" s="485">
        <f t="shared" si="51"/>
        <v>447</v>
      </c>
      <c r="B447" s="673" t="s">
        <v>1193</v>
      </c>
      <c r="C447" s="531"/>
      <c r="F447" s="741"/>
      <c r="G447" s="370"/>
      <c r="H447" s="718"/>
      <c r="K447" s="503"/>
      <c r="L447" s="718"/>
      <c r="N447" s="718"/>
      <c r="T447" s="655"/>
    </row>
    <row r="448" spans="1:20" ht="15.75">
      <c r="A448" s="485">
        <f t="shared" si="51"/>
        <v>448</v>
      </c>
      <c r="B448" s="672" t="s">
        <v>1194</v>
      </c>
      <c r="C448" s="531"/>
      <c r="F448" s="741"/>
      <c r="G448" s="370"/>
      <c r="H448" s="718"/>
      <c r="K448" s="503"/>
      <c r="L448" s="718"/>
      <c r="N448" s="718"/>
      <c r="T448" s="655"/>
    </row>
    <row r="449" spans="1:20" ht="15.75">
      <c r="A449" s="485">
        <f t="shared" si="51"/>
        <v>449</v>
      </c>
      <c r="B449" s="672" t="s">
        <v>1195</v>
      </c>
      <c r="C449" s="531"/>
      <c r="F449" s="741"/>
      <c r="G449" s="370"/>
      <c r="H449" s="718"/>
      <c r="K449" s="503"/>
      <c r="L449" s="718"/>
      <c r="N449" s="718"/>
      <c r="T449" s="655"/>
    </row>
    <row r="450" spans="1:20" ht="15.75">
      <c r="A450" s="485">
        <f t="shared" si="51"/>
        <v>450</v>
      </c>
      <c r="B450" s="672" t="s">
        <v>1196</v>
      </c>
      <c r="C450" s="531"/>
      <c r="F450" s="741"/>
      <c r="G450" s="370"/>
      <c r="H450" s="718"/>
      <c r="K450" s="503"/>
      <c r="L450" s="718"/>
      <c r="N450" s="718"/>
      <c r="T450" s="655"/>
    </row>
    <row r="451" spans="1:20" ht="15.75">
      <c r="A451" s="485">
        <f t="shared" si="51"/>
        <v>451</v>
      </c>
      <c r="B451" s="672" t="s">
        <v>1197</v>
      </c>
      <c r="C451" s="531"/>
      <c r="F451" s="741"/>
      <c r="G451" s="370"/>
      <c r="H451" s="718"/>
      <c r="K451" s="503"/>
      <c r="L451" s="718"/>
      <c r="N451" s="718"/>
      <c r="T451" s="655"/>
    </row>
    <row r="452" spans="1:20" ht="15.75">
      <c r="A452" s="485">
        <f t="shared" si="51"/>
        <v>452</v>
      </c>
      <c r="B452" s="672" t="s">
        <v>1198</v>
      </c>
      <c r="C452" s="531"/>
      <c r="F452" s="741"/>
      <c r="G452" s="370"/>
      <c r="H452" s="718"/>
      <c r="K452" s="503"/>
      <c r="L452" s="718"/>
      <c r="N452" s="718"/>
      <c r="T452" s="655"/>
    </row>
    <row r="453" spans="1:20" ht="15.75">
      <c r="A453" s="485">
        <f t="shared" si="51"/>
        <v>453</v>
      </c>
      <c r="B453" s="672" t="s">
        <v>1199</v>
      </c>
      <c r="C453" s="531"/>
      <c r="F453" s="741"/>
      <c r="G453" s="370"/>
      <c r="H453" s="718"/>
      <c r="K453" s="503"/>
      <c r="L453" s="718"/>
      <c r="N453" s="718"/>
      <c r="T453" s="655"/>
    </row>
    <row r="454" spans="1:20" ht="15.75">
      <c r="A454" s="485">
        <f t="shared" si="51"/>
        <v>454</v>
      </c>
      <c r="B454" s="672" t="s">
        <v>115</v>
      </c>
      <c r="C454" s="531"/>
      <c r="F454" s="741"/>
      <c r="G454" s="370"/>
      <c r="H454" s="718"/>
      <c r="K454" s="503"/>
      <c r="L454" s="718"/>
      <c r="N454" s="718"/>
      <c r="T454" s="655"/>
    </row>
    <row r="455" spans="1:20" ht="15.75">
      <c r="A455" s="485">
        <f t="shared" si="51"/>
        <v>455</v>
      </c>
      <c r="B455" s="673" t="s">
        <v>106</v>
      </c>
      <c r="C455" s="531"/>
      <c r="F455" s="741"/>
      <c r="G455" s="370"/>
      <c r="H455" s="718"/>
      <c r="K455" s="503"/>
      <c r="L455" s="718"/>
      <c r="N455" s="718"/>
      <c r="T455" s="655"/>
    </row>
    <row r="456" spans="1:20" ht="15.75">
      <c r="A456" s="485">
        <f t="shared" si="51"/>
        <v>456</v>
      </c>
      <c r="B456" s="673" t="s">
        <v>1200</v>
      </c>
      <c r="C456" s="531"/>
      <c r="F456" s="737"/>
      <c r="G456" s="370"/>
      <c r="H456" s="231"/>
      <c r="K456" s="503"/>
      <c r="T456" s="655"/>
    </row>
    <row r="457" spans="1:20" ht="15.75">
      <c r="A457" s="485">
        <f t="shared" si="51"/>
        <v>457</v>
      </c>
      <c r="B457" s="672" t="s">
        <v>143</v>
      </c>
      <c r="C457" s="531"/>
      <c r="F457" s="741"/>
      <c r="G457" s="370"/>
      <c r="H457" s="718"/>
      <c r="K457" s="503"/>
      <c r="L457" s="718"/>
      <c r="N457" s="718"/>
      <c r="T457" s="655"/>
    </row>
    <row r="458" spans="1:20" ht="15.75">
      <c r="A458" s="485">
        <f t="shared" si="51"/>
        <v>458</v>
      </c>
      <c r="B458" s="672" t="s">
        <v>273</v>
      </c>
      <c r="C458" s="531"/>
      <c r="F458" s="741"/>
      <c r="G458" s="370"/>
      <c r="H458" s="718"/>
      <c r="K458" s="503"/>
      <c r="L458" s="718"/>
      <c r="N458" s="718"/>
      <c r="T458" s="655"/>
    </row>
    <row r="459" spans="1:20" ht="15.75">
      <c r="A459" s="485">
        <f t="shared" ref="A459:A522" si="61">A458+1</f>
        <v>459</v>
      </c>
      <c r="B459" s="672" t="s">
        <v>869</v>
      </c>
      <c r="C459" s="531"/>
      <c r="F459" s="741"/>
      <c r="G459" s="370"/>
      <c r="H459" s="718"/>
      <c r="K459" s="503"/>
      <c r="L459" s="718"/>
      <c r="N459" s="718"/>
      <c r="T459" s="655"/>
    </row>
    <row r="460" spans="1:20" ht="15.75">
      <c r="A460" s="485">
        <f t="shared" si="61"/>
        <v>460</v>
      </c>
      <c r="B460" s="672" t="s">
        <v>1201</v>
      </c>
      <c r="C460" s="531"/>
      <c r="F460" s="741"/>
      <c r="G460" s="370"/>
      <c r="H460" s="718"/>
      <c r="K460" s="503"/>
      <c r="L460" s="718"/>
      <c r="N460" s="718"/>
      <c r="T460" s="655"/>
    </row>
    <row r="461" spans="1:20" ht="15.75">
      <c r="A461" s="485">
        <f t="shared" si="61"/>
        <v>461</v>
      </c>
      <c r="B461" s="672" t="s">
        <v>864</v>
      </c>
      <c r="C461" s="531"/>
      <c r="F461" s="741"/>
      <c r="G461" s="370"/>
      <c r="H461" s="718"/>
      <c r="K461" s="503"/>
      <c r="L461" s="718"/>
      <c r="N461" s="718"/>
      <c r="T461" s="655"/>
    </row>
    <row r="462" spans="1:20" ht="15.75">
      <c r="A462" s="485">
        <f t="shared" si="61"/>
        <v>462</v>
      </c>
      <c r="B462" s="672" t="s">
        <v>110</v>
      </c>
      <c r="C462" s="531"/>
      <c r="F462" s="741"/>
      <c r="G462" s="370"/>
      <c r="H462" s="718"/>
      <c r="K462" s="503"/>
      <c r="L462" s="718"/>
      <c r="N462" s="718"/>
      <c r="T462" s="655"/>
    </row>
    <row r="463" spans="1:20" ht="15.75">
      <c r="A463" s="485">
        <f t="shared" si="61"/>
        <v>463</v>
      </c>
      <c r="B463" s="672" t="s">
        <v>1202</v>
      </c>
      <c r="C463" s="531"/>
      <c r="F463" s="741"/>
      <c r="G463" s="370"/>
      <c r="H463" s="718"/>
      <c r="K463" s="503"/>
      <c r="L463" s="718"/>
      <c r="N463" s="718"/>
      <c r="T463" s="655"/>
    </row>
    <row r="464" spans="1:20" ht="15.75">
      <c r="A464" s="485">
        <f t="shared" si="61"/>
        <v>464</v>
      </c>
      <c r="B464" s="672" t="s">
        <v>318</v>
      </c>
      <c r="C464" s="531"/>
      <c r="F464" s="741"/>
      <c r="G464" s="370"/>
      <c r="H464" s="718"/>
      <c r="K464" s="503"/>
      <c r="L464" s="718"/>
      <c r="N464" s="718"/>
      <c r="T464" s="655"/>
    </row>
    <row r="465" spans="1:20" ht="15.75">
      <c r="A465" s="485">
        <f t="shared" si="61"/>
        <v>465</v>
      </c>
      <c r="B465" s="672" t="s">
        <v>1203</v>
      </c>
      <c r="C465" s="531"/>
      <c r="F465" s="741"/>
      <c r="G465" s="370"/>
      <c r="H465" s="718"/>
      <c r="K465" s="503"/>
      <c r="L465" s="718"/>
      <c r="N465" s="718"/>
      <c r="T465" s="655"/>
    </row>
    <row r="466" spans="1:20">
      <c r="A466" s="485">
        <f t="shared" si="61"/>
        <v>466</v>
      </c>
      <c r="B466" s="674" t="s">
        <v>963</v>
      </c>
      <c r="D466" t="s">
        <v>905</v>
      </c>
      <c r="F466" s="741"/>
      <c r="H466" s="718"/>
      <c r="K466" s="503"/>
      <c r="L466" s="718"/>
      <c r="N466" s="718"/>
      <c r="T466" s="655"/>
    </row>
    <row r="467" spans="1:20">
      <c r="A467" s="485">
        <f t="shared" si="61"/>
        <v>467</v>
      </c>
      <c r="B467" s="674" t="s">
        <v>1047</v>
      </c>
      <c r="D467" t="s">
        <v>905</v>
      </c>
      <c r="F467" s="741"/>
      <c r="H467" s="718"/>
      <c r="K467" s="503"/>
      <c r="L467" s="718"/>
      <c r="N467" s="718"/>
      <c r="T467" s="655"/>
    </row>
    <row r="468" spans="1:20">
      <c r="A468" s="485">
        <f t="shared" si="61"/>
        <v>468</v>
      </c>
      <c r="B468" t="s">
        <v>116</v>
      </c>
      <c r="D468" t="s">
        <v>905</v>
      </c>
      <c r="F468" s="737">
        <f>'30'!F9</f>
        <v>2246</v>
      </c>
      <c r="H468" s="231">
        <f>'30'!H9</f>
        <v>1798</v>
      </c>
      <c r="K468" s="503">
        <v>1846</v>
      </c>
      <c r="L468" s="231">
        <f>'30'!F9</f>
        <v>2246</v>
      </c>
      <c r="N468" s="231">
        <f>'30'!H9</f>
        <v>1798</v>
      </c>
      <c r="P468" s="722">
        <f t="shared" ref="P468:P476" si="62">F468-L468</f>
        <v>0</v>
      </c>
      <c r="Q468" s="461"/>
      <c r="R468" s="722">
        <f t="shared" ref="R468:R476" si="63">H468-N468</f>
        <v>0</v>
      </c>
      <c r="T468" s="655">
        <f t="shared" ref="T468:T476" si="64">H468-K468</f>
        <v>-48</v>
      </c>
    </row>
    <row r="469" spans="1:20">
      <c r="A469" s="485">
        <f t="shared" si="61"/>
        <v>469</v>
      </c>
      <c r="B469" t="s">
        <v>117</v>
      </c>
      <c r="D469" t="s">
        <v>905</v>
      </c>
      <c r="F469" s="737">
        <f>'30'!F10</f>
        <v>742296</v>
      </c>
      <c r="H469" s="231">
        <f>'30'!H10</f>
        <v>692569</v>
      </c>
      <c r="K469" s="503">
        <v>657097</v>
      </c>
      <c r="L469" s="231">
        <f>'30'!F10</f>
        <v>742296</v>
      </c>
      <c r="N469" s="231">
        <f>'30'!H10</f>
        <v>692569</v>
      </c>
      <c r="P469" s="722">
        <f t="shared" si="62"/>
        <v>0</v>
      </c>
      <c r="Q469" s="461"/>
      <c r="R469" s="722">
        <f t="shared" si="63"/>
        <v>0</v>
      </c>
      <c r="T469" s="655">
        <f t="shared" si="64"/>
        <v>35472</v>
      </c>
    </row>
    <row r="470" spans="1:20">
      <c r="A470" s="485">
        <f t="shared" si="61"/>
        <v>470</v>
      </c>
      <c r="B470" t="s">
        <v>118</v>
      </c>
      <c r="D470" t="s">
        <v>905</v>
      </c>
      <c r="F470" s="737">
        <f>'30'!F15</f>
        <v>157374</v>
      </c>
      <c r="H470" s="231">
        <f>'30'!H15</f>
        <v>145993</v>
      </c>
      <c r="K470" s="503">
        <v>130772</v>
      </c>
      <c r="L470" s="231">
        <f>'30'!F15</f>
        <v>157374</v>
      </c>
      <c r="N470" s="231">
        <f>'30'!H15</f>
        <v>145993</v>
      </c>
      <c r="P470" s="722">
        <f t="shared" si="62"/>
        <v>0</v>
      </c>
      <c r="Q470" s="461"/>
      <c r="R470" s="722">
        <f t="shared" si="63"/>
        <v>0</v>
      </c>
      <c r="T470" s="655">
        <f t="shared" si="64"/>
        <v>15221</v>
      </c>
    </row>
    <row r="471" spans="1:20">
      <c r="A471" s="485">
        <f t="shared" si="61"/>
        <v>471</v>
      </c>
      <c r="B471" t="s">
        <v>119</v>
      </c>
      <c r="D471" t="s">
        <v>905</v>
      </c>
      <c r="F471" s="737">
        <f>'30'!F16</f>
        <v>10610</v>
      </c>
      <c r="H471" s="231">
        <f>'30'!H16</f>
        <v>9500</v>
      </c>
      <c r="K471" s="503">
        <v>10886</v>
      </c>
      <c r="L471" s="231">
        <f>'30'!F16</f>
        <v>10610</v>
      </c>
      <c r="N471" s="231">
        <f>'30'!H16</f>
        <v>9500</v>
      </c>
      <c r="P471" s="722">
        <f t="shared" si="62"/>
        <v>0</v>
      </c>
      <c r="Q471" s="461"/>
      <c r="R471" s="722">
        <f t="shared" si="63"/>
        <v>0</v>
      </c>
      <c r="T471" s="655">
        <f t="shared" si="64"/>
        <v>-1386</v>
      </c>
    </row>
    <row r="472" spans="1:20">
      <c r="A472" s="485">
        <f t="shared" si="61"/>
        <v>472</v>
      </c>
      <c r="B472" t="s">
        <v>120</v>
      </c>
      <c r="D472" t="s">
        <v>905</v>
      </c>
      <c r="F472" s="737">
        <f>'30'!F17</f>
        <v>660</v>
      </c>
      <c r="H472" s="231">
        <f>'30'!H17</f>
        <v>1065</v>
      </c>
      <c r="K472" s="503">
        <v>530</v>
      </c>
      <c r="L472" s="231">
        <f>'30'!F17</f>
        <v>660</v>
      </c>
      <c r="N472" s="231">
        <f>'30'!H17</f>
        <v>1065</v>
      </c>
      <c r="P472" s="722">
        <f t="shared" si="62"/>
        <v>0</v>
      </c>
      <c r="Q472" s="461"/>
      <c r="R472" s="722">
        <f t="shared" si="63"/>
        <v>0</v>
      </c>
      <c r="T472" s="655">
        <f t="shared" si="64"/>
        <v>535</v>
      </c>
    </row>
    <row r="473" spans="1:20">
      <c r="A473" s="485">
        <f t="shared" si="61"/>
        <v>473</v>
      </c>
      <c r="B473" t="s">
        <v>121</v>
      </c>
      <c r="D473" t="s">
        <v>905</v>
      </c>
      <c r="F473" s="737">
        <f>'30'!F18</f>
        <v>19646</v>
      </c>
      <c r="H473" s="231">
        <f>'30'!H18</f>
        <v>18080</v>
      </c>
      <c r="K473" s="503">
        <v>14365</v>
      </c>
      <c r="L473" s="231">
        <f>'30'!F18</f>
        <v>19646</v>
      </c>
      <c r="N473" s="231">
        <f>'30'!H18</f>
        <v>18080</v>
      </c>
      <c r="P473" s="722">
        <f t="shared" si="62"/>
        <v>0</v>
      </c>
      <c r="Q473" s="461"/>
      <c r="R473" s="722">
        <f t="shared" si="63"/>
        <v>0</v>
      </c>
      <c r="T473" s="655">
        <f t="shared" si="64"/>
        <v>3715</v>
      </c>
    </row>
    <row r="474" spans="1:20">
      <c r="A474" s="485">
        <f t="shared" si="61"/>
        <v>474</v>
      </c>
      <c r="B474" t="s">
        <v>122</v>
      </c>
      <c r="D474" t="s">
        <v>905</v>
      </c>
      <c r="F474" s="737">
        <f>'30'!F19</f>
        <v>1282</v>
      </c>
      <c r="H474" s="231">
        <f>'30'!H19</f>
        <v>1367</v>
      </c>
      <c r="K474" s="503">
        <v>2881</v>
      </c>
      <c r="L474" s="231">
        <f>'30'!F19</f>
        <v>1282</v>
      </c>
      <c r="N474" s="231">
        <f>'30'!H19</f>
        <v>1367</v>
      </c>
      <c r="P474" s="722">
        <f t="shared" si="62"/>
        <v>0</v>
      </c>
      <c r="Q474" s="461"/>
      <c r="R474" s="722">
        <f t="shared" si="63"/>
        <v>0</v>
      </c>
      <c r="T474" s="655">
        <f t="shared" si="64"/>
        <v>-1514</v>
      </c>
    </row>
    <row r="475" spans="1:20">
      <c r="A475" s="485">
        <f t="shared" si="61"/>
        <v>475</v>
      </c>
      <c r="B475" t="s">
        <v>123</v>
      </c>
      <c r="D475" t="s">
        <v>905</v>
      </c>
      <c r="F475" s="737">
        <f>'30'!F20</f>
        <v>33110</v>
      </c>
      <c r="H475" s="231">
        <f>'30'!H20</f>
        <v>34980</v>
      </c>
      <c r="K475" s="503">
        <v>29340</v>
      </c>
      <c r="L475" s="231">
        <f>'30'!F20</f>
        <v>33110</v>
      </c>
      <c r="N475" s="231">
        <f>'30'!H20</f>
        <v>34980</v>
      </c>
      <c r="P475" s="722">
        <f t="shared" si="62"/>
        <v>0</v>
      </c>
      <c r="Q475" s="461"/>
      <c r="R475" s="722">
        <f t="shared" si="63"/>
        <v>0</v>
      </c>
      <c r="T475" s="655">
        <f t="shared" si="64"/>
        <v>5640</v>
      </c>
    </row>
    <row r="476" spans="1:20">
      <c r="A476" s="485">
        <f t="shared" si="61"/>
        <v>476</v>
      </c>
      <c r="B476" t="s">
        <v>124</v>
      </c>
      <c r="D476" t="s">
        <v>905</v>
      </c>
      <c r="F476" s="737">
        <f>'30'!F21</f>
        <v>4419</v>
      </c>
      <c r="H476" s="231">
        <f>'30'!H21</f>
        <v>4033</v>
      </c>
      <c r="K476" s="503">
        <v>3816</v>
      </c>
      <c r="L476" s="231">
        <f>'30'!F21</f>
        <v>4419</v>
      </c>
      <c r="N476" s="231">
        <f>'30'!H21</f>
        <v>4033</v>
      </c>
      <c r="P476" s="722">
        <f t="shared" si="62"/>
        <v>0</v>
      </c>
      <c r="Q476" s="461"/>
      <c r="R476" s="722">
        <f t="shared" si="63"/>
        <v>0</v>
      </c>
      <c r="T476" s="655">
        <f t="shared" si="64"/>
        <v>217</v>
      </c>
    </row>
    <row r="477" spans="1:20">
      <c r="A477" s="485">
        <f t="shared" si="61"/>
        <v>477</v>
      </c>
      <c r="B477" s="672" t="s">
        <v>1080</v>
      </c>
      <c r="D477" t="s">
        <v>905</v>
      </c>
      <c r="F477" s="741"/>
      <c r="H477" s="718"/>
      <c r="K477" s="503"/>
      <c r="L477" s="718"/>
      <c r="N477" s="718"/>
      <c r="T477" s="655"/>
    </row>
    <row r="478" spans="1:20">
      <c r="A478" s="485">
        <f t="shared" si="61"/>
        <v>478</v>
      </c>
      <c r="B478" t="s">
        <v>6</v>
      </c>
      <c r="D478" t="s">
        <v>905</v>
      </c>
      <c r="F478" s="737" t="e">
        <f>'30'!#REF!</f>
        <v>#REF!</v>
      </c>
      <c r="H478" s="231">
        <f>'30'!H22</f>
        <v>30497</v>
      </c>
      <c r="K478" s="503">
        <v>30529</v>
      </c>
      <c r="L478" s="231" t="e">
        <f>'30'!#REF!</f>
        <v>#REF!</v>
      </c>
      <c r="N478" s="231">
        <f>'30'!H22</f>
        <v>30497</v>
      </c>
      <c r="P478" s="722" t="e">
        <f t="shared" ref="P478:P489" si="65">F478-L478</f>
        <v>#REF!</v>
      </c>
      <c r="Q478" s="461"/>
      <c r="R478" s="722">
        <f t="shared" ref="R478:R489" si="66">H478-N478</f>
        <v>0</v>
      </c>
      <c r="T478" s="655">
        <f t="shared" ref="T478:T489" si="67">H478-K478</f>
        <v>-32</v>
      </c>
    </row>
    <row r="479" spans="1:20">
      <c r="A479" s="485">
        <f t="shared" si="61"/>
        <v>479</v>
      </c>
      <c r="B479" t="s">
        <v>7</v>
      </c>
      <c r="D479" t="s">
        <v>905</v>
      </c>
      <c r="F479" s="737">
        <f>'30'!F22</f>
        <v>32451</v>
      </c>
      <c r="H479" s="231">
        <f>'30'!H24</f>
        <v>1847</v>
      </c>
      <c r="K479" s="503">
        <v>772</v>
      </c>
      <c r="L479" s="231">
        <f>'30'!F22</f>
        <v>32451</v>
      </c>
      <c r="N479" s="231">
        <f>'30'!H24</f>
        <v>1847</v>
      </c>
      <c r="P479" s="722">
        <f t="shared" si="65"/>
        <v>0</v>
      </c>
      <c r="Q479" s="461"/>
      <c r="R479" s="722">
        <f t="shared" si="66"/>
        <v>0</v>
      </c>
      <c r="T479" s="655">
        <f t="shared" si="67"/>
        <v>1075</v>
      </c>
    </row>
    <row r="480" spans="1:20">
      <c r="A480" s="485">
        <f t="shared" si="61"/>
        <v>480</v>
      </c>
      <c r="B480" t="s">
        <v>125</v>
      </c>
      <c r="D480" t="s">
        <v>905</v>
      </c>
      <c r="F480" s="737">
        <f>'30'!F25</f>
        <v>12902</v>
      </c>
      <c r="H480" s="231">
        <f>'30'!H25</f>
        <v>-5690</v>
      </c>
      <c r="K480" s="503">
        <v>1089</v>
      </c>
      <c r="L480" s="231">
        <f>'30'!F25</f>
        <v>12902</v>
      </c>
      <c r="N480" s="231">
        <f>'30'!H25</f>
        <v>-5690</v>
      </c>
      <c r="P480" s="722">
        <f t="shared" si="65"/>
        <v>0</v>
      </c>
      <c r="Q480" s="461"/>
      <c r="R480" s="722">
        <f t="shared" si="66"/>
        <v>0</v>
      </c>
      <c r="T480" s="655">
        <f t="shared" si="67"/>
        <v>-6779</v>
      </c>
    </row>
    <row r="481" spans="1:20">
      <c r="A481" s="485">
        <f t="shared" si="61"/>
        <v>481</v>
      </c>
      <c r="B481" t="s">
        <v>126</v>
      </c>
      <c r="D481" t="s">
        <v>905</v>
      </c>
      <c r="F481" s="737">
        <f>'30'!F27</f>
        <v>0</v>
      </c>
      <c r="H481" s="231">
        <f>'30'!H27</f>
        <v>0</v>
      </c>
      <c r="K481" s="503">
        <v>0</v>
      </c>
      <c r="L481" s="231">
        <f>'30'!F27</f>
        <v>0</v>
      </c>
      <c r="N481" s="231">
        <f>'30'!H27</f>
        <v>0</v>
      </c>
      <c r="P481" s="722">
        <f t="shared" si="65"/>
        <v>0</v>
      </c>
      <c r="Q481" s="461"/>
      <c r="R481" s="722">
        <f t="shared" si="66"/>
        <v>0</v>
      </c>
      <c r="T481" s="655">
        <f t="shared" si="67"/>
        <v>0</v>
      </c>
    </row>
    <row r="482" spans="1:20">
      <c r="A482" s="485">
        <f t="shared" si="61"/>
        <v>482</v>
      </c>
      <c r="B482" t="s">
        <v>627</v>
      </c>
      <c r="D482" t="s">
        <v>905</v>
      </c>
      <c r="F482" s="737">
        <f>'30'!F28</f>
        <v>0</v>
      </c>
      <c r="H482" s="231">
        <f>'30'!H28</f>
        <v>0</v>
      </c>
      <c r="K482" s="503">
        <v>0</v>
      </c>
      <c r="L482" s="231">
        <f>'30'!F28</f>
        <v>0</v>
      </c>
      <c r="N482" s="231">
        <f>'30'!H28</f>
        <v>0</v>
      </c>
      <c r="P482" s="722">
        <f t="shared" si="65"/>
        <v>0</v>
      </c>
      <c r="Q482" s="461"/>
      <c r="R482" s="722">
        <f t="shared" si="66"/>
        <v>0</v>
      </c>
      <c r="T482" s="655">
        <f t="shared" si="67"/>
        <v>0</v>
      </c>
    </row>
    <row r="483" spans="1:20">
      <c r="A483" s="485">
        <f t="shared" si="61"/>
        <v>483</v>
      </c>
      <c r="B483" t="s">
        <v>1081</v>
      </c>
      <c r="D483" t="s">
        <v>905</v>
      </c>
      <c r="F483" s="737">
        <f>'30'!F29</f>
        <v>0</v>
      </c>
      <c r="H483" s="231">
        <f>'30'!H29</f>
        <v>0</v>
      </c>
      <c r="K483" s="503">
        <v>0</v>
      </c>
      <c r="L483" s="231">
        <f>'30'!F29</f>
        <v>0</v>
      </c>
      <c r="N483" s="231">
        <f>'30'!H29</f>
        <v>0</v>
      </c>
      <c r="P483" s="722">
        <f t="shared" si="65"/>
        <v>0</v>
      </c>
      <c r="Q483" s="461"/>
      <c r="R483" s="722">
        <f t="shared" si="66"/>
        <v>0</v>
      </c>
      <c r="T483" s="655">
        <f t="shared" si="67"/>
        <v>0</v>
      </c>
    </row>
    <row r="484" spans="1:20">
      <c r="A484" s="485">
        <f t="shared" si="61"/>
        <v>484</v>
      </c>
      <c r="B484" t="s">
        <v>128</v>
      </c>
      <c r="D484" t="s">
        <v>905</v>
      </c>
      <c r="F484" s="737">
        <f>'30'!F30</f>
        <v>376</v>
      </c>
      <c r="H484" s="231">
        <f>'30'!H30</f>
        <v>418</v>
      </c>
      <c r="K484" s="503">
        <v>402</v>
      </c>
      <c r="L484" s="231">
        <f>'30'!F30</f>
        <v>376</v>
      </c>
      <c r="N484" s="231">
        <f>'30'!H30</f>
        <v>418</v>
      </c>
      <c r="P484" s="722">
        <f t="shared" si="65"/>
        <v>0</v>
      </c>
      <c r="Q484" s="461"/>
      <c r="R484" s="722">
        <f t="shared" si="66"/>
        <v>0</v>
      </c>
      <c r="T484" s="655">
        <f t="shared" si="67"/>
        <v>16</v>
      </c>
    </row>
    <row r="485" spans="1:20">
      <c r="A485" s="485">
        <f t="shared" si="61"/>
        <v>485</v>
      </c>
      <c r="B485" t="s">
        <v>129</v>
      </c>
      <c r="D485" t="s">
        <v>905</v>
      </c>
      <c r="F485" s="737">
        <f>'30'!F31</f>
        <v>0</v>
      </c>
      <c r="H485" s="231">
        <f>'30'!H31</f>
        <v>0</v>
      </c>
      <c r="K485" s="503">
        <v>0</v>
      </c>
      <c r="L485" s="231">
        <f>'30'!F31</f>
        <v>0</v>
      </c>
      <c r="N485" s="231">
        <f>'30'!H31</f>
        <v>0</v>
      </c>
      <c r="P485" s="722">
        <f t="shared" si="65"/>
        <v>0</v>
      </c>
      <c r="Q485" s="461"/>
      <c r="R485" s="722">
        <f t="shared" si="66"/>
        <v>0</v>
      </c>
      <c r="T485" s="655">
        <f t="shared" si="67"/>
        <v>0</v>
      </c>
    </row>
    <row r="486" spans="1:20">
      <c r="A486" s="485">
        <f t="shared" si="61"/>
        <v>486</v>
      </c>
      <c r="B486" t="s">
        <v>9</v>
      </c>
      <c r="D486" t="s">
        <v>905</v>
      </c>
      <c r="F486" s="737">
        <f>'30'!F32</f>
        <v>2419</v>
      </c>
      <c r="H486" s="231">
        <f>'30'!H32</f>
        <v>3790</v>
      </c>
      <c r="K486" s="503">
        <v>3035</v>
      </c>
      <c r="L486" s="231">
        <f>'30'!F32</f>
        <v>2419</v>
      </c>
      <c r="N486" s="231">
        <f>'30'!H32</f>
        <v>3790</v>
      </c>
      <c r="P486" s="722">
        <f t="shared" si="65"/>
        <v>0</v>
      </c>
      <c r="Q486" s="461"/>
      <c r="R486" s="722">
        <f t="shared" si="66"/>
        <v>0</v>
      </c>
      <c r="T486" s="655">
        <f t="shared" si="67"/>
        <v>755</v>
      </c>
    </row>
    <row r="487" spans="1:20">
      <c r="A487" s="485">
        <f t="shared" si="61"/>
        <v>487</v>
      </c>
      <c r="B487" t="s">
        <v>130</v>
      </c>
      <c r="D487" t="s">
        <v>905</v>
      </c>
      <c r="F487" s="737">
        <f>'30'!F33</f>
        <v>8860</v>
      </c>
      <c r="H487" s="231">
        <f>'30'!H33</f>
        <v>5380</v>
      </c>
      <c r="K487" s="503">
        <v>5978</v>
      </c>
      <c r="L487" s="231">
        <f>'30'!F33</f>
        <v>8860</v>
      </c>
      <c r="N487" s="231">
        <f>'30'!H33</f>
        <v>5380</v>
      </c>
      <c r="P487" s="722">
        <f t="shared" si="65"/>
        <v>0</v>
      </c>
      <c r="Q487" s="461"/>
      <c r="R487" s="722">
        <f t="shared" si="66"/>
        <v>0</v>
      </c>
      <c r="T487" s="655">
        <f t="shared" si="67"/>
        <v>-598</v>
      </c>
    </row>
    <row r="488" spans="1:20">
      <c r="A488" s="485">
        <f t="shared" si="61"/>
        <v>488</v>
      </c>
      <c r="B488" t="s">
        <v>131</v>
      </c>
      <c r="D488" t="s">
        <v>905</v>
      </c>
      <c r="F488" s="737">
        <f>'30'!F38</f>
        <v>5147</v>
      </c>
      <c r="H488" s="231">
        <f>'30'!H38</f>
        <v>329</v>
      </c>
      <c r="K488" s="503">
        <v>4900</v>
      </c>
      <c r="L488" s="231">
        <f>'30'!F38</f>
        <v>5147</v>
      </c>
      <c r="N488" s="231">
        <f>'30'!H38</f>
        <v>329</v>
      </c>
      <c r="P488" s="722">
        <f t="shared" si="65"/>
        <v>0</v>
      </c>
      <c r="Q488" s="461"/>
      <c r="R488" s="722">
        <f t="shared" si="66"/>
        <v>0</v>
      </c>
      <c r="T488" s="655">
        <f t="shared" si="67"/>
        <v>-4571</v>
      </c>
    </row>
    <row r="489" spans="1:20" ht="15.75">
      <c r="A489" s="485">
        <f t="shared" si="61"/>
        <v>489</v>
      </c>
      <c r="B489" s="234" t="s">
        <v>63</v>
      </c>
      <c r="D489" t="s">
        <v>905</v>
      </c>
      <c r="F489" s="737">
        <f>'30'!F39</f>
        <v>1073827</v>
      </c>
      <c r="H489" s="231">
        <f>'30'!H39</f>
        <v>981563</v>
      </c>
      <c r="K489" s="503">
        <v>898238</v>
      </c>
      <c r="L489" s="231">
        <f>'30'!F39</f>
        <v>1073827</v>
      </c>
      <c r="N489" s="231">
        <f>'30'!H39</f>
        <v>981563</v>
      </c>
      <c r="P489" s="722">
        <f t="shared" si="65"/>
        <v>0</v>
      </c>
      <c r="Q489" s="461"/>
      <c r="R489" s="722">
        <f t="shared" si="66"/>
        <v>0</v>
      </c>
      <c r="T489" s="655">
        <f t="shared" si="67"/>
        <v>83325</v>
      </c>
    </row>
    <row r="490" spans="1:20" ht="15.75">
      <c r="A490" s="485">
        <f t="shared" si="61"/>
        <v>490</v>
      </c>
      <c r="B490" s="234" t="s">
        <v>1136</v>
      </c>
      <c r="F490" s="737"/>
      <c r="H490" s="231"/>
      <c r="K490" s="503"/>
      <c r="T490" s="655"/>
    </row>
    <row r="491" spans="1:20">
      <c r="A491" s="485">
        <f t="shared" si="61"/>
        <v>491</v>
      </c>
      <c r="B491" t="s">
        <v>134</v>
      </c>
      <c r="F491" s="737"/>
      <c r="H491" s="231"/>
      <c r="K491" s="503"/>
      <c r="T491" s="655"/>
    </row>
    <row r="492" spans="1:20">
      <c r="A492" s="485">
        <f t="shared" si="61"/>
        <v>492</v>
      </c>
      <c r="B492" t="s">
        <v>135</v>
      </c>
      <c r="D492" t="s">
        <v>905</v>
      </c>
      <c r="F492" s="741"/>
      <c r="H492" s="718"/>
      <c r="K492" s="503"/>
      <c r="L492" s="718"/>
      <c r="N492" s="718"/>
      <c r="T492" s="655"/>
    </row>
    <row r="493" spans="1:20">
      <c r="A493" s="485">
        <f t="shared" si="61"/>
        <v>493</v>
      </c>
      <c r="B493" s="632" t="s">
        <v>1220</v>
      </c>
      <c r="D493" t="s">
        <v>905</v>
      </c>
      <c r="F493" s="737" t="e">
        <f>'30'!#REF!</f>
        <v>#REF!</v>
      </c>
      <c r="H493" s="231">
        <f>'30'!H50</f>
        <v>29579</v>
      </c>
      <c r="K493" s="503">
        <v>-10511</v>
      </c>
      <c r="L493" s="231" t="e">
        <f>'30'!#REF!</f>
        <v>#REF!</v>
      </c>
      <c r="N493" s="231">
        <f>'30'!H50</f>
        <v>29579</v>
      </c>
      <c r="P493" s="722" t="e">
        <f t="shared" ref="P493:P499" si="68">F493-L493</f>
        <v>#REF!</v>
      </c>
      <c r="Q493" s="461"/>
      <c r="R493" s="722">
        <f t="shared" ref="R493:R499" si="69">H493-N493</f>
        <v>0</v>
      </c>
      <c r="T493" s="655">
        <f t="shared" ref="T493:T499" si="70">H493-K493</f>
        <v>40090</v>
      </c>
    </row>
    <row r="494" spans="1:20">
      <c r="A494" s="485">
        <f t="shared" si="61"/>
        <v>494</v>
      </c>
      <c r="B494" s="632" t="s">
        <v>1221</v>
      </c>
      <c r="D494" t="s">
        <v>905</v>
      </c>
      <c r="F494" s="737" t="e">
        <f>'30'!#REF!</f>
        <v>#REF!</v>
      </c>
      <c r="H494" s="231">
        <f>'30'!H51</f>
        <v>233</v>
      </c>
      <c r="K494" s="503">
        <v>0</v>
      </c>
      <c r="L494" s="231" t="e">
        <f>'30'!#REF!</f>
        <v>#REF!</v>
      </c>
      <c r="N494" s="231">
        <f>'30'!H51</f>
        <v>233</v>
      </c>
      <c r="P494" s="722" t="e">
        <f t="shared" si="68"/>
        <v>#REF!</v>
      </c>
      <c r="Q494" s="461"/>
      <c r="R494" s="722">
        <f t="shared" si="69"/>
        <v>0</v>
      </c>
      <c r="T494" s="655">
        <f t="shared" si="70"/>
        <v>233</v>
      </c>
    </row>
    <row r="495" spans="1:20">
      <c r="A495" s="485">
        <f t="shared" si="61"/>
        <v>495</v>
      </c>
      <c r="B495" s="632" t="s">
        <v>1222</v>
      </c>
      <c r="D495" t="s">
        <v>905</v>
      </c>
      <c r="F495" s="737" t="e">
        <f>'30'!#REF!</f>
        <v>#REF!</v>
      </c>
      <c r="H495" s="231">
        <f>'30'!H52</f>
        <v>357</v>
      </c>
      <c r="K495" s="503">
        <v>523</v>
      </c>
      <c r="L495" s="231" t="e">
        <f>'30'!#REF!</f>
        <v>#REF!</v>
      </c>
      <c r="N495" s="231">
        <f>'30'!H52</f>
        <v>357</v>
      </c>
      <c r="P495" s="722" t="e">
        <f t="shared" si="68"/>
        <v>#REF!</v>
      </c>
      <c r="Q495" s="461"/>
      <c r="R495" s="722">
        <f t="shared" si="69"/>
        <v>0</v>
      </c>
      <c r="T495" s="655">
        <f t="shared" si="70"/>
        <v>-166</v>
      </c>
    </row>
    <row r="496" spans="1:20">
      <c r="A496" s="485">
        <f t="shared" si="61"/>
        <v>496</v>
      </c>
      <c r="B496" s="632" t="s">
        <v>1223</v>
      </c>
      <c r="D496" t="s">
        <v>905</v>
      </c>
      <c r="F496" s="737" t="e">
        <f>'30'!#REF!</f>
        <v>#REF!</v>
      </c>
      <c r="H496" s="231">
        <f>'30'!H53</f>
        <v>0</v>
      </c>
      <c r="K496" s="503">
        <v>0</v>
      </c>
      <c r="L496" s="231" t="e">
        <f>'30'!#REF!</f>
        <v>#REF!</v>
      </c>
      <c r="N496" s="231">
        <f>'30'!H53</f>
        <v>0</v>
      </c>
      <c r="P496" s="722" t="e">
        <f t="shared" si="68"/>
        <v>#REF!</v>
      </c>
      <c r="Q496" s="461"/>
      <c r="R496" s="722">
        <f t="shared" si="69"/>
        <v>0</v>
      </c>
      <c r="T496" s="655">
        <f t="shared" si="70"/>
        <v>0</v>
      </c>
    </row>
    <row r="497" spans="1:20">
      <c r="A497" s="485">
        <f t="shared" si="61"/>
        <v>497</v>
      </c>
      <c r="B497" t="s">
        <v>136</v>
      </c>
      <c r="D497" t="s">
        <v>905</v>
      </c>
      <c r="F497" s="737" t="e">
        <f>'30'!#REF!</f>
        <v>#REF!</v>
      </c>
      <c r="H497" s="231">
        <f>'30'!H54</f>
        <v>-738</v>
      </c>
      <c r="K497" s="503">
        <v>396</v>
      </c>
      <c r="L497" s="231" t="e">
        <f>'30'!#REF!</f>
        <v>#REF!</v>
      </c>
      <c r="N497" s="231">
        <f>'30'!H54</f>
        <v>-738</v>
      </c>
      <c r="P497" s="722" t="e">
        <f t="shared" si="68"/>
        <v>#REF!</v>
      </c>
      <c r="Q497" s="461"/>
      <c r="R497" s="722">
        <f t="shared" si="69"/>
        <v>0</v>
      </c>
      <c r="T497" s="655">
        <f t="shared" si="70"/>
        <v>-1134</v>
      </c>
    </row>
    <row r="498" spans="1:20">
      <c r="A498" s="485">
        <f t="shared" si="61"/>
        <v>498</v>
      </c>
      <c r="B498" t="s">
        <v>137</v>
      </c>
      <c r="D498" t="s">
        <v>905</v>
      </c>
      <c r="F498" s="737" t="e">
        <f>'30'!#REF!</f>
        <v>#REF!</v>
      </c>
      <c r="H498" s="231">
        <f>'30'!H55</f>
        <v>100</v>
      </c>
      <c r="K498" s="503">
        <v>693</v>
      </c>
      <c r="L498" s="231" t="e">
        <f>'30'!#REF!</f>
        <v>#REF!</v>
      </c>
      <c r="N498" s="231">
        <f>'30'!H55</f>
        <v>100</v>
      </c>
      <c r="P498" s="722" t="e">
        <f t="shared" si="68"/>
        <v>#REF!</v>
      </c>
      <c r="Q498" s="461"/>
      <c r="R498" s="722">
        <f t="shared" si="69"/>
        <v>0</v>
      </c>
      <c r="T498" s="655">
        <f t="shared" si="70"/>
        <v>-593</v>
      </c>
    </row>
    <row r="499" spans="1:20">
      <c r="A499" s="485">
        <f t="shared" si="61"/>
        <v>499</v>
      </c>
      <c r="B499" t="s">
        <v>138</v>
      </c>
      <c r="D499" t="s">
        <v>905</v>
      </c>
      <c r="F499" s="737" t="e">
        <f>'30'!#REF!</f>
        <v>#REF!</v>
      </c>
      <c r="H499" s="231">
        <f>'30'!H56</f>
        <v>1807</v>
      </c>
      <c r="K499" s="503">
        <v>1458</v>
      </c>
      <c r="L499" s="231" t="e">
        <f>'30'!#REF!</f>
        <v>#REF!</v>
      </c>
      <c r="N499" s="231">
        <f>'30'!H56</f>
        <v>1807</v>
      </c>
      <c r="P499" s="722" t="e">
        <f t="shared" si="68"/>
        <v>#REF!</v>
      </c>
      <c r="Q499" s="461"/>
      <c r="R499" s="722">
        <f t="shared" si="69"/>
        <v>0</v>
      </c>
      <c r="T499" s="655">
        <f t="shared" si="70"/>
        <v>349</v>
      </c>
    </row>
    <row r="500" spans="1:20">
      <c r="A500" s="485">
        <f t="shared" si="61"/>
        <v>500</v>
      </c>
      <c r="B500" s="672" t="s">
        <v>964</v>
      </c>
      <c r="D500" t="s">
        <v>905</v>
      </c>
      <c r="F500" s="737"/>
      <c r="H500" s="231"/>
      <c r="K500" s="503"/>
      <c r="T500" s="655"/>
    </row>
    <row r="501" spans="1:20" ht="15.75">
      <c r="A501" s="485">
        <f t="shared" si="61"/>
        <v>501</v>
      </c>
      <c r="B501" s="234" t="s">
        <v>139</v>
      </c>
      <c r="D501" t="s">
        <v>905</v>
      </c>
      <c r="F501" s="737">
        <f>'30'!F57</f>
        <v>64441</v>
      </c>
      <c r="H501" s="231">
        <f>'30'!H57</f>
        <v>31338</v>
      </c>
      <c r="K501" s="503">
        <v>-7441</v>
      </c>
      <c r="L501" s="231">
        <f>'30'!F57</f>
        <v>64441</v>
      </c>
      <c r="N501" s="231">
        <f>'30'!H57</f>
        <v>31338</v>
      </c>
      <c r="P501" s="722">
        <f t="shared" ref="P501:P507" si="71">F501-L501</f>
        <v>0</v>
      </c>
      <c r="Q501" s="461"/>
      <c r="R501" s="722">
        <f t="shared" ref="R501:R507" si="72">H501-N501</f>
        <v>0</v>
      </c>
      <c r="T501" s="655">
        <f t="shared" ref="T501:T507" si="73">H501-K501</f>
        <v>38779</v>
      </c>
    </row>
    <row r="502" spans="1:20">
      <c r="A502" s="485">
        <f t="shared" si="61"/>
        <v>502</v>
      </c>
      <c r="B502" t="s">
        <v>537</v>
      </c>
      <c r="D502" t="s">
        <v>905</v>
      </c>
      <c r="F502" s="737" t="e">
        <f>'30'!#REF!</f>
        <v>#REF!</v>
      </c>
      <c r="H502" s="231">
        <f>'30'!H58</f>
        <v>0</v>
      </c>
      <c r="K502" s="503">
        <v>0</v>
      </c>
      <c r="L502" s="231" t="e">
        <f>'30'!#REF!</f>
        <v>#REF!</v>
      </c>
      <c r="N502" s="231">
        <f>'30'!H58</f>
        <v>0</v>
      </c>
      <c r="P502" s="722" t="e">
        <f t="shared" si="71"/>
        <v>#REF!</v>
      </c>
      <c r="Q502" s="461"/>
      <c r="R502" s="722">
        <f t="shared" si="72"/>
        <v>0</v>
      </c>
      <c r="T502" s="655">
        <f t="shared" si="73"/>
        <v>0</v>
      </c>
    </row>
    <row r="503" spans="1:20">
      <c r="A503" s="485">
        <f t="shared" si="61"/>
        <v>503</v>
      </c>
      <c r="B503" t="s">
        <v>140</v>
      </c>
      <c r="D503" t="s">
        <v>905</v>
      </c>
      <c r="F503" s="737">
        <f>'30'!F58</f>
        <v>0</v>
      </c>
      <c r="H503" s="231">
        <f>'30'!H59</f>
        <v>0</v>
      </c>
      <c r="K503" s="503">
        <v>0</v>
      </c>
      <c r="L503" s="231">
        <f>'30'!F58</f>
        <v>0</v>
      </c>
      <c r="N503" s="231">
        <f>'30'!H59</f>
        <v>0</v>
      </c>
      <c r="P503" s="722">
        <f t="shared" si="71"/>
        <v>0</v>
      </c>
      <c r="Q503" s="461"/>
      <c r="R503" s="722">
        <f t="shared" si="72"/>
        <v>0</v>
      </c>
      <c r="T503" s="655">
        <f t="shared" si="73"/>
        <v>0</v>
      </c>
    </row>
    <row r="504" spans="1:20">
      <c r="A504" s="485">
        <f t="shared" si="61"/>
        <v>504</v>
      </c>
      <c r="B504" t="s">
        <v>141</v>
      </c>
      <c r="D504" t="s">
        <v>905</v>
      </c>
      <c r="F504" s="737">
        <f>'30'!F60</f>
        <v>0</v>
      </c>
      <c r="H504" s="231">
        <f>'30'!H60</f>
        <v>0</v>
      </c>
      <c r="K504" s="503">
        <v>0</v>
      </c>
      <c r="L504" s="231">
        <f>'30'!F60</f>
        <v>0</v>
      </c>
      <c r="N504" s="231">
        <f>'30'!H60</f>
        <v>0</v>
      </c>
      <c r="P504" s="722">
        <f t="shared" si="71"/>
        <v>0</v>
      </c>
      <c r="Q504" s="461"/>
      <c r="R504" s="722">
        <f t="shared" si="72"/>
        <v>0</v>
      </c>
      <c r="T504" s="655">
        <f t="shared" si="73"/>
        <v>0</v>
      </c>
    </row>
    <row r="505" spans="1:20">
      <c r="A505" s="485">
        <f t="shared" si="61"/>
        <v>505</v>
      </c>
      <c r="B505" t="s">
        <v>965</v>
      </c>
      <c r="D505" t="s">
        <v>905</v>
      </c>
      <c r="F505" s="737">
        <f>'30'!F61</f>
        <v>-62022</v>
      </c>
      <c r="H505" s="231">
        <f>'30'!H61</f>
        <v>-27548</v>
      </c>
      <c r="K505" s="503">
        <v>10476</v>
      </c>
      <c r="L505" s="231">
        <f>'30'!F61</f>
        <v>-62022</v>
      </c>
      <c r="N505" s="231">
        <f>'30'!H61</f>
        <v>-27548</v>
      </c>
      <c r="P505" s="722">
        <f t="shared" si="71"/>
        <v>0</v>
      </c>
      <c r="Q505" s="461"/>
      <c r="R505" s="722">
        <f t="shared" si="72"/>
        <v>0</v>
      </c>
      <c r="T505" s="655">
        <f t="shared" si="73"/>
        <v>-38024</v>
      </c>
    </row>
    <row r="506" spans="1:20" ht="15.75">
      <c r="A506" s="485">
        <f t="shared" si="61"/>
        <v>506</v>
      </c>
      <c r="B506" s="234" t="s">
        <v>106</v>
      </c>
      <c r="D506" t="s">
        <v>905</v>
      </c>
      <c r="F506" s="737">
        <f>'30'!F62</f>
        <v>2419</v>
      </c>
      <c r="H506" s="231">
        <f>'30'!H62</f>
        <v>3790</v>
      </c>
      <c r="K506" s="503">
        <v>3035</v>
      </c>
      <c r="L506" s="231">
        <f>'30'!F62</f>
        <v>2419</v>
      </c>
      <c r="N506" s="231">
        <f>'30'!H62</f>
        <v>3790</v>
      </c>
      <c r="P506" s="722">
        <f t="shared" si="71"/>
        <v>0</v>
      </c>
      <c r="Q506" s="461"/>
      <c r="R506" s="722">
        <f t="shared" si="72"/>
        <v>0</v>
      </c>
      <c r="T506" s="655">
        <f t="shared" si="73"/>
        <v>755</v>
      </c>
    </row>
    <row r="507" spans="1:20">
      <c r="A507" s="485">
        <f t="shared" si="61"/>
        <v>507</v>
      </c>
      <c r="B507" t="s">
        <v>1072</v>
      </c>
      <c r="D507" t="s">
        <v>905</v>
      </c>
      <c r="F507" s="737">
        <f>'30'!F67</f>
        <v>-582000</v>
      </c>
      <c r="G507" s="370"/>
      <c r="H507" s="231">
        <f>'30'!H67</f>
        <v>-1173000</v>
      </c>
      <c r="J507" t="s">
        <v>1055</v>
      </c>
      <c r="K507" s="503">
        <v>276000</v>
      </c>
      <c r="L507" s="231">
        <f>'30'!F67</f>
        <v>-582000</v>
      </c>
      <c r="N507" s="231">
        <f>'30'!H67</f>
        <v>-1173000</v>
      </c>
      <c r="P507" s="722">
        <f t="shared" si="71"/>
        <v>0</v>
      </c>
      <c r="Q507" s="461"/>
      <c r="R507" s="722">
        <f t="shared" si="72"/>
        <v>0</v>
      </c>
      <c r="T507" s="655">
        <f t="shared" si="73"/>
        <v>-1449000</v>
      </c>
    </row>
    <row r="508" spans="1:20" ht="15.75">
      <c r="A508" s="485">
        <f t="shared" si="61"/>
        <v>508</v>
      </c>
      <c r="B508" s="234" t="s">
        <v>1137</v>
      </c>
      <c r="F508" s="737"/>
      <c r="H508" s="231"/>
      <c r="K508" s="503"/>
      <c r="T508" s="655"/>
    </row>
    <row r="509" spans="1:20">
      <c r="A509" s="485">
        <f t="shared" si="61"/>
        <v>509</v>
      </c>
      <c r="B509" t="s">
        <v>143</v>
      </c>
      <c r="D509" t="s">
        <v>905</v>
      </c>
      <c r="F509" s="737">
        <f>'31'!G9</f>
        <v>106274</v>
      </c>
      <c r="H509" s="231">
        <f>'31'!I9</f>
        <v>104208</v>
      </c>
      <c r="K509" s="503">
        <v>69037</v>
      </c>
      <c r="L509" s="231">
        <f>'31'!G9</f>
        <v>106274</v>
      </c>
      <c r="N509" s="231">
        <f>'31'!I9</f>
        <v>104208</v>
      </c>
      <c r="P509" s="722">
        <f t="shared" ref="P509:P523" si="74">F509-L509</f>
        <v>0</v>
      </c>
      <c r="Q509" s="461"/>
      <c r="R509" s="722">
        <f t="shared" ref="R509:R523" si="75">H509-N509</f>
        <v>0</v>
      </c>
      <c r="T509" s="655">
        <f t="shared" ref="T509:T523" si="76">H509-K509</f>
        <v>35171</v>
      </c>
    </row>
    <row r="510" spans="1:20">
      <c r="A510" s="485">
        <f t="shared" si="61"/>
        <v>510</v>
      </c>
      <c r="B510" t="s">
        <v>864</v>
      </c>
      <c r="D510" t="s">
        <v>905</v>
      </c>
      <c r="F510" s="737">
        <f>'31'!G10</f>
        <v>143546</v>
      </c>
      <c r="H510" s="231">
        <f>'31'!I10</f>
        <v>136194</v>
      </c>
      <c r="K510" s="503">
        <v>107369</v>
      </c>
      <c r="L510" s="231">
        <f>'31'!G10</f>
        <v>143546</v>
      </c>
      <c r="N510" s="231">
        <f>'31'!I10</f>
        <v>136194</v>
      </c>
      <c r="P510" s="722">
        <f t="shared" si="74"/>
        <v>0</v>
      </c>
      <c r="Q510" s="461"/>
      <c r="R510" s="722">
        <f t="shared" si="75"/>
        <v>0</v>
      </c>
      <c r="T510" s="655">
        <f t="shared" si="76"/>
        <v>28825</v>
      </c>
    </row>
    <row r="511" spans="1:20">
      <c r="A511" s="485">
        <f t="shared" si="61"/>
        <v>511</v>
      </c>
      <c r="B511" t="s">
        <v>966</v>
      </c>
      <c r="D511" t="s">
        <v>905</v>
      </c>
      <c r="F511" s="737">
        <f>'31'!G11</f>
        <v>6726</v>
      </c>
      <c r="H511" s="231">
        <f>'31'!I11</f>
        <v>6163</v>
      </c>
      <c r="K511" s="503">
        <v>6059</v>
      </c>
      <c r="L511" s="231">
        <f>'31'!G11</f>
        <v>6726</v>
      </c>
      <c r="N511" s="231">
        <f>'31'!I11</f>
        <v>6163</v>
      </c>
      <c r="P511" s="722">
        <f t="shared" si="74"/>
        <v>0</v>
      </c>
      <c r="Q511" s="461"/>
      <c r="R511" s="722">
        <f t="shared" si="75"/>
        <v>0</v>
      </c>
      <c r="T511" s="655">
        <f t="shared" si="76"/>
        <v>104</v>
      </c>
    </row>
    <row r="512" spans="1:20">
      <c r="A512" s="485">
        <f t="shared" si="61"/>
        <v>512</v>
      </c>
      <c r="B512" t="s">
        <v>869</v>
      </c>
      <c r="D512" t="s">
        <v>905</v>
      </c>
      <c r="F512" s="737">
        <f>'31'!G12</f>
        <v>18740</v>
      </c>
      <c r="H512" s="231">
        <f>'31'!I12</f>
        <v>16588</v>
      </c>
      <c r="K512" s="503">
        <v>5976</v>
      </c>
      <c r="L512" s="231">
        <f>'31'!G12</f>
        <v>18740</v>
      </c>
      <c r="N512" s="231">
        <f>'31'!I12</f>
        <v>16588</v>
      </c>
      <c r="P512" s="722">
        <f t="shared" si="74"/>
        <v>0</v>
      </c>
      <c r="Q512" s="461"/>
      <c r="R512" s="722">
        <f t="shared" si="75"/>
        <v>0</v>
      </c>
      <c r="T512" s="655">
        <f t="shared" si="76"/>
        <v>10612</v>
      </c>
    </row>
    <row r="513" spans="1:20">
      <c r="A513" s="485">
        <f t="shared" si="61"/>
        <v>513</v>
      </c>
      <c r="B513" s="514" t="s">
        <v>144</v>
      </c>
      <c r="D513" t="s">
        <v>905</v>
      </c>
      <c r="F513" s="737">
        <f>'31'!G13</f>
        <v>0</v>
      </c>
      <c r="H513" s="231">
        <f>'31'!I13</f>
        <v>0</v>
      </c>
      <c r="K513" s="503">
        <v>0</v>
      </c>
      <c r="L513" s="231">
        <f>'31'!G13</f>
        <v>0</v>
      </c>
      <c r="N513" s="231">
        <f>'31'!I13</f>
        <v>0</v>
      </c>
      <c r="P513" s="722">
        <f t="shared" si="74"/>
        <v>0</v>
      </c>
      <c r="Q513" s="461"/>
      <c r="R513" s="722">
        <f t="shared" si="75"/>
        <v>0</v>
      </c>
      <c r="T513" s="655">
        <f t="shared" si="76"/>
        <v>0</v>
      </c>
    </row>
    <row r="514" spans="1:20">
      <c r="A514" s="485">
        <f t="shared" si="61"/>
        <v>514</v>
      </c>
      <c r="B514" s="514" t="s">
        <v>549</v>
      </c>
      <c r="D514" t="s">
        <v>905</v>
      </c>
      <c r="F514" s="737">
        <f>'31'!G14</f>
        <v>3071</v>
      </c>
      <c r="H514" s="231">
        <f>'31'!I14</f>
        <v>1956</v>
      </c>
      <c r="K514" s="503">
        <v>3521</v>
      </c>
      <c r="L514" s="231">
        <f>'31'!G14</f>
        <v>3071</v>
      </c>
      <c r="N514" s="231">
        <f>'31'!I14</f>
        <v>1956</v>
      </c>
      <c r="P514" s="722">
        <f t="shared" si="74"/>
        <v>0</v>
      </c>
      <c r="Q514" s="461"/>
      <c r="R514" s="722">
        <f t="shared" si="75"/>
        <v>0</v>
      </c>
      <c r="T514" s="655">
        <f t="shared" si="76"/>
        <v>-1565</v>
      </c>
    </row>
    <row r="515" spans="1:20">
      <c r="A515" s="485">
        <f t="shared" si="61"/>
        <v>515</v>
      </c>
      <c r="B515" s="515" t="s">
        <v>967</v>
      </c>
      <c r="D515" t="s">
        <v>905</v>
      </c>
      <c r="F515" s="737">
        <f>'31'!G15</f>
        <v>9</v>
      </c>
      <c r="H515" s="231">
        <f>'31'!I15</f>
        <v>22</v>
      </c>
      <c r="K515" s="503">
        <v>0</v>
      </c>
      <c r="L515" s="231">
        <f>'31'!G15</f>
        <v>9</v>
      </c>
      <c r="N515" s="231">
        <f>'31'!I15</f>
        <v>22</v>
      </c>
      <c r="P515" s="722">
        <f t="shared" si="74"/>
        <v>0</v>
      </c>
      <c r="Q515" s="461"/>
      <c r="R515" s="722">
        <f t="shared" si="75"/>
        <v>0</v>
      </c>
      <c r="T515" s="655">
        <f t="shared" si="76"/>
        <v>22</v>
      </c>
    </row>
    <row r="516" spans="1:20">
      <c r="A516" s="485">
        <f t="shared" si="61"/>
        <v>516</v>
      </c>
      <c r="B516" t="s">
        <v>145</v>
      </c>
      <c r="D516" t="s">
        <v>905</v>
      </c>
      <c r="F516" s="737">
        <f>'31'!G16</f>
        <v>7964</v>
      </c>
      <c r="H516" s="231">
        <f>'31'!I16</f>
        <v>6221</v>
      </c>
      <c r="K516" s="503">
        <v>7404</v>
      </c>
      <c r="L516" s="231">
        <f>'31'!G16</f>
        <v>7964</v>
      </c>
      <c r="N516" s="231">
        <f>'31'!I16</f>
        <v>6221</v>
      </c>
      <c r="P516" s="722">
        <f t="shared" si="74"/>
        <v>0</v>
      </c>
      <c r="Q516" s="461"/>
      <c r="R516" s="722">
        <f t="shared" si="75"/>
        <v>0</v>
      </c>
      <c r="T516" s="655">
        <f t="shared" si="76"/>
        <v>-1183</v>
      </c>
    </row>
    <row r="517" spans="1:20">
      <c r="A517" s="485">
        <f t="shared" si="61"/>
        <v>517</v>
      </c>
      <c r="B517" t="s">
        <v>318</v>
      </c>
      <c r="D517" t="s">
        <v>905</v>
      </c>
      <c r="F517" s="737">
        <f>'31'!G17</f>
        <v>1048</v>
      </c>
      <c r="H517" s="231">
        <f>'31'!I17</f>
        <v>7350</v>
      </c>
      <c r="K517" s="503">
        <v>11168</v>
      </c>
      <c r="L517" s="231">
        <f>'31'!G17</f>
        <v>1048</v>
      </c>
      <c r="N517" s="231">
        <f>'31'!I17</f>
        <v>7350</v>
      </c>
      <c r="P517" s="722">
        <f t="shared" si="74"/>
        <v>0</v>
      </c>
      <c r="Q517" s="461"/>
      <c r="R517" s="722">
        <f t="shared" si="75"/>
        <v>0</v>
      </c>
      <c r="T517" s="655">
        <f t="shared" si="76"/>
        <v>-3818</v>
      </c>
    </row>
    <row r="518" spans="1:20">
      <c r="A518" s="485">
        <f t="shared" si="61"/>
        <v>518</v>
      </c>
      <c r="B518" t="s">
        <v>968</v>
      </c>
      <c r="D518" t="s">
        <v>905</v>
      </c>
      <c r="F518" s="737">
        <f>'31'!G18</f>
        <v>0</v>
      </c>
      <c r="H518" s="231">
        <f>'31'!I18</f>
        <v>0</v>
      </c>
      <c r="K518" s="503">
        <v>0</v>
      </c>
      <c r="L518" s="231">
        <f>'31'!G18</f>
        <v>0</v>
      </c>
      <c r="N518" s="231">
        <f>'31'!I18</f>
        <v>0</v>
      </c>
      <c r="P518" s="722">
        <f t="shared" si="74"/>
        <v>0</v>
      </c>
      <c r="Q518" s="461"/>
      <c r="R518" s="722">
        <f t="shared" si="75"/>
        <v>0</v>
      </c>
      <c r="T518" s="655">
        <f t="shared" si="76"/>
        <v>0</v>
      </c>
    </row>
    <row r="519" spans="1:20">
      <c r="A519" s="485">
        <f t="shared" si="61"/>
        <v>519</v>
      </c>
      <c r="B519" s="633" t="s">
        <v>1127</v>
      </c>
      <c r="D519" t="s">
        <v>905</v>
      </c>
      <c r="F519" s="737">
        <f>'31'!G19</f>
        <v>0</v>
      </c>
      <c r="H519" s="231">
        <f>'31'!I19</f>
        <v>0</v>
      </c>
      <c r="K519" s="503">
        <v>0</v>
      </c>
      <c r="L519" s="231">
        <f>'31'!G19</f>
        <v>0</v>
      </c>
      <c r="N519" s="231">
        <f>'31'!I19</f>
        <v>0</v>
      </c>
      <c r="P519" s="722">
        <f t="shared" si="74"/>
        <v>0</v>
      </c>
      <c r="Q519" s="461"/>
      <c r="R519" s="722">
        <f t="shared" si="75"/>
        <v>0</v>
      </c>
      <c r="T519" s="655">
        <f t="shared" si="76"/>
        <v>0</v>
      </c>
    </row>
    <row r="520" spans="1:20">
      <c r="A520" s="485">
        <f t="shared" si="61"/>
        <v>520</v>
      </c>
      <c r="B520" s="633" t="s">
        <v>1129</v>
      </c>
      <c r="D520" t="s">
        <v>905</v>
      </c>
      <c r="F520" s="737">
        <f>'31'!G20</f>
        <v>0</v>
      </c>
      <c r="H520" s="231">
        <f>'31'!I20</f>
        <v>0</v>
      </c>
      <c r="K520" s="503">
        <v>0</v>
      </c>
      <c r="L520" s="231">
        <f>'31'!G20</f>
        <v>0</v>
      </c>
      <c r="N520" s="231">
        <f>'31'!I20</f>
        <v>0</v>
      </c>
      <c r="P520" s="722">
        <f t="shared" si="74"/>
        <v>0</v>
      </c>
      <c r="Q520" s="461"/>
      <c r="R520" s="722">
        <f t="shared" si="75"/>
        <v>0</v>
      </c>
      <c r="T520" s="655">
        <f t="shared" si="76"/>
        <v>0</v>
      </c>
    </row>
    <row r="521" spans="1:20">
      <c r="A521" s="485">
        <f t="shared" si="61"/>
        <v>521</v>
      </c>
      <c r="B521" s="633" t="s">
        <v>1128</v>
      </c>
      <c r="D521" t="s">
        <v>905</v>
      </c>
      <c r="F521" s="737">
        <f>'31'!G21</f>
        <v>0</v>
      </c>
      <c r="H521" s="231">
        <f>'31'!I21</f>
        <v>0</v>
      </c>
      <c r="K521" s="503">
        <v>0</v>
      </c>
      <c r="L521" s="231">
        <f>'31'!G21</f>
        <v>0</v>
      </c>
      <c r="N521" s="231">
        <f>'31'!I21</f>
        <v>0</v>
      </c>
      <c r="P521" s="722">
        <f t="shared" si="74"/>
        <v>0</v>
      </c>
      <c r="Q521" s="461"/>
      <c r="R521" s="722">
        <f t="shared" si="75"/>
        <v>0</v>
      </c>
      <c r="T521" s="655">
        <f t="shared" si="76"/>
        <v>0</v>
      </c>
    </row>
    <row r="522" spans="1:20">
      <c r="A522" s="485">
        <f t="shared" si="61"/>
        <v>522</v>
      </c>
      <c r="B522" s="633" t="s">
        <v>323</v>
      </c>
      <c r="D522" t="s">
        <v>905</v>
      </c>
      <c r="F522" s="737">
        <f>'31'!G22</f>
        <v>0</v>
      </c>
      <c r="H522" s="231">
        <f>'31'!I22</f>
        <v>0</v>
      </c>
      <c r="K522" s="503">
        <v>0</v>
      </c>
      <c r="L522" s="231">
        <f>'31'!G22</f>
        <v>0</v>
      </c>
      <c r="N522" s="231">
        <f>'31'!I22</f>
        <v>0</v>
      </c>
      <c r="P522" s="722">
        <f t="shared" si="74"/>
        <v>0</v>
      </c>
      <c r="Q522" s="461"/>
      <c r="R522" s="722">
        <f t="shared" si="75"/>
        <v>0</v>
      </c>
      <c r="T522" s="655">
        <f t="shared" si="76"/>
        <v>0</v>
      </c>
    </row>
    <row r="523" spans="1:20">
      <c r="A523" s="485">
        <f t="shared" ref="A523:A586" si="77">A522+1</f>
        <v>523</v>
      </c>
      <c r="B523" s="388" t="s">
        <v>1070</v>
      </c>
      <c r="D523" t="s">
        <v>905</v>
      </c>
      <c r="F523" s="737">
        <f>'31'!G23</f>
        <v>0</v>
      </c>
      <c r="H523" s="231">
        <f>'31'!I23</f>
        <v>0</v>
      </c>
      <c r="K523" s="503">
        <v>0</v>
      </c>
      <c r="L523" s="231">
        <f>'31'!G23</f>
        <v>0</v>
      </c>
      <c r="N523" s="231">
        <f>'31'!I23</f>
        <v>0</v>
      </c>
      <c r="P523" s="722">
        <f t="shared" si="74"/>
        <v>0</v>
      </c>
      <c r="Q523" s="461"/>
      <c r="R523" s="722">
        <f t="shared" si="75"/>
        <v>0</v>
      </c>
      <c r="T523" s="655">
        <f t="shared" si="76"/>
        <v>0</v>
      </c>
    </row>
    <row r="524" spans="1:20">
      <c r="A524" s="485">
        <f t="shared" si="77"/>
        <v>524</v>
      </c>
      <c r="B524" t="s">
        <v>146</v>
      </c>
      <c r="F524" s="737"/>
      <c r="H524" s="231"/>
      <c r="K524" s="503"/>
      <c r="T524" s="655"/>
    </row>
    <row r="525" spans="1:20">
      <c r="A525" s="485">
        <f t="shared" si="77"/>
        <v>525</v>
      </c>
      <c r="B525" t="s">
        <v>969</v>
      </c>
      <c r="D525" t="s">
        <v>905</v>
      </c>
      <c r="F525" s="737">
        <f>'31'!G25</f>
        <v>0</v>
      </c>
      <c r="H525" s="231">
        <f>'31'!I25</f>
        <v>0</v>
      </c>
      <c r="K525" s="503">
        <v>0</v>
      </c>
      <c r="L525" s="231">
        <f>'31'!G25</f>
        <v>0</v>
      </c>
      <c r="N525" s="231">
        <f>'31'!I25</f>
        <v>0</v>
      </c>
      <c r="P525" s="722">
        <f t="shared" ref="P525:P530" si="78">F525-L525</f>
        <v>0</v>
      </c>
      <c r="Q525" s="461"/>
      <c r="R525" s="722">
        <f t="shared" ref="R525:R530" si="79">H525-N525</f>
        <v>0</v>
      </c>
      <c r="T525" s="655">
        <f t="shared" ref="T525:T530" si="80">H525-K525</f>
        <v>0</v>
      </c>
    </row>
    <row r="526" spans="1:20">
      <c r="A526" s="485">
        <f t="shared" si="77"/>
        <v>526</v>
      </c>
      <c r="B526" t="s">
        <v>970</v>
      </c>
      <c r="D526" t="s">
        <v>905</v>
      </c>
      <c r="F526" s="737">
        <f>'31'!G26</f>
        <v>2598</v>
      </c>
      <c r="H526" s="231">
        <f>'31'!I26</f>
        <v>2876</v>
      </c>
      <c r="K526" s="503">
        <v>6843</v>
      </c>
      <c r="L526" s="231">
        <f>'31'!G26</f>
        <v>2598</v>
      </c>
      <c r="N526" s="231">
        <f>'31'!I26</f>
        <v>2876</v>
      </c>
      <c r="P526" s="722">
        <f t="shared" si="78"/>
        <v>0</v>
      </c>
      <c r="Q526" s="461"/>
      <c r="R526" s="722">
        <f t="shared" si="79"/>
        <v>0</v>
      </c>
      <c r="T526" s="655">
        <f t="shared" si="80"/>
        <v>-3967</v>
      </c>
    </row>
    <row r="527" spans="1:20">
      <c r="A527" s="485">
        <f t="shared" si="77"/>
        <v>527</v>
      </c>
      <c r="B527" t="s">
        <v>971</v>
      </c>
      <c r="D527" t="s">
        <v>905</v>
      </c>
      <c r="F527" s="737">
        <f>'31'!G27</f>
        <v>610</v>
      </c>
      <c r="H527" s="231">
        <f>'31'!I27</f>
        <v>356</v>
      </c>
      <c r="K527" s="503">
        <v>3862</v>
      </c>
      <c r="L527" s="231">
        <f>'31'!G27</f>
        <v>610</v>
      </c>
      <c r="N527" s="231">
        <f>'31'!I27</f>
        <v>356</v>
      </c>
      <c r="P527" s="722">
        <f t="shared" si="78"/>
        <v>0</v>
      </c>
      <c r="Q527" s="461"/>
      <c r="R527" s="722">
        <f t="shared" si="79"/>
        <v>0</v>
      </c>
      <c r="T527" s="655">
        <f t="shared" si="80"/>
        <v>-3506</v>
      </c>
    </row>
    <row r="528" spans="1:20">
      <c r="A528" s="485">
        <f t="shared" si="77"/>
        <v>528</v>
      </c>
      <c r="B528" t="s">
        <v>972</v>
      </c>
      <c r="D528" t="s">
        <v>905</v>
      </c>
      <c r="F528" s="737">
        <f>'31'!G28</f>
        <v>162</v>
      </c>
      <c r="H528" s="231">
        <f>'31'!I28</f>
        <v>85</v>
      </c>
      <c r="K528" s="503">
        <v>144</v>
      </c>
      <c r="L528" s="231">
        <f>'31'!G28</f>
        <v>162</v>
      </c>
      <c r="N528" s="231">
        <f>'31'!I28</f>
        <v>85</v>
      </c>
      <c r="P528" s="722">
        <f t="shared" si="78"/>
        <v>0</v>
      </c>
      <c r="Q528" s="461"/>
      <c r="R528" s="722">
        <f t="shared" si="79"/>
        <v>0</v>
      </c>
      <c r="T528" s="655">
        <f t="shared" si="80"/>
        <v>-59</v>
      </c>
    </row>
    <row r="529" spans="1:20">
      <c r="A529" s="485">
        <f t="shared" si="77"/>
        <v>529</v>
      </c>
      <c r="B529" t="s">
        <v>973</v>
      </c>
      <c r="D529" t="s">
        <v>905</v>
      </c>
      <c r="F529" s="737">
        <f>'31'!G29</f>
        <v>1277</v>
      </c>
      <c r="H529" s="231">
        <f>'31'!I29</f>
        <v>1268</v>
      </c>
      <c r="K529" s="503">
        <v>2685</v>
      </c>
      <c r="L529" s="231">
        <f>'31'!G29</f>
        <v>1277</v>
      </c>
      <c r="N529" s="231">
        <f>'31'!I29</f>
        <v>1268</v>
      </c>
      <c r="P529" s="722">
        <f t="shared" si="78"/>
        <v>0</v>
      </c>
      <c r="Q529" s="461"/>
      <c r="R529" s="722">
        <f t="shared" si="79"/>
        <v>0</v>
      </c>
      <c r="T529" s="655">
        <f t="shared" si="80"/>
        <v>-1417</v>
      </c>
    </row>
    <row r="530" spans="1:20">
      <c r="A530" s="485">
        <f t="shared" si="77"/>
        <v>530</v>
      </c>
      <c r="B530" t="s">
        <v>974</v>
      </c>
      <c r="D530" t="s">
        <v>905</v>
      </c>
      <c r="F530" s="737">
        <f>'31'!G30</f>
        <v>2999</v>
      </c>
      <c r="H530" s="231">
        <f>'31'!I30</f>
        <v>3177</v>
      </c>
      <c r="K530" s="503">
        <v>3545</v>
      </c>
      <c r="L530" s="231">
        <f>'31'!G30</f>
        <v>2999</v>
      </c>
      <c r="N530" s="231">
        <f>'31'!I30</f>
        <v>3177</v>
      </c>
      <c r="P530" s="722">
        <f t="shared" si="78"/>
        <v>0</v>
      </c>
      <c r="Q530" s="461"/>
      <c r="R530" s="722">
        <f t="shared" si="79"/>
        <v>0</v>
      </c>
      <c r="T530" s="655">
        <f t="shared" si="80"/>
        <v>-368</v>
      </c>
    </row>
    <row r="531" spans="1:20">
      <c r="A531" s="485">
        <f t="shared" si="77"/>
        <v>531</v>
      </c>
      <c r="B531" s="672" t="s">
        <v>1204</v>
      </c>
      <c r="F531" s="741"/>
      <c r="H531" s="718"/>
      <c r="K531" s="503"/>
      <c r="L531" s="718"/>
      <c r="N531" s="718"/>
      <c r="T531" s="655"/>
    </row>
    <row r="532" spans="1:20" ht="15.75">
      <c r="A532" s="485">
        <f t="shared" si="77"/>
        <v>532</v>
      </c>
      <c r="B532" s="673" t="s">
        <v>1205</v>
      </c>
      <c r="F532" s="741"/>
      <c r="H532" s="718"/>
      <c r="K532" s="503"/>
      <c r="L532" s="718"/>
      <c r="N532" s="718"/>
      <c r="T532" s="655"/>
    </row>
    <row r="533" spans="1:20">
      <c r="A533" s="485">
        <f t="shared" si="77"/>
        <v>533</v>
      </c>
      <c r="B533" s="672" t="s">
        <v>975</v>
      </c>
      <c r="D533" t="s">
        <v>905</v>
      </c>
      <c r="F533" s="741"/>
      <c r="H533" s="718"/>
      <c r="K533" s="502"/>
      <c r="L533" s="718"/>
      <c r="N533" s="718"/>
      <c r="T533" s="655"/>
    </row>
    <row r="534" spans="1:20">
      <c r="A534" s="485">
        <f t="shared" si="77"/>
        <v>534</v>
      </c>
      <c r="B534" t="s">
        <v>153</v>
      </c>
      <c r="D534" t="s">
        <v>905</v>
      </c>
      <c r="F534" s="737">
        <f>'31'!G32</f>
        <v>0</v>
      </c>
      <c r="H534" s="231">
        <f>'31'!I32</f>
        <v>0</v>
      </c>
      <c r="K534" s="503">
        <v>0</v>
      </c>
      <c r="L534" s="231">
        <f>'31'!G32</f>
        <v>0</v>
      </c>
      <c r="N534" s="231">
        <f>'31'!I32</f>
        <v>0</v>
      </c>
      <c r="P534" s="722">
        <f t="shared" ref="P534:P552" si="81">F534-L534</f>
        <v>0</v>
      </c>
      <c r="Q534" s="461"/>
      <c r="R534" s="722">
        <f t="shared" ref="R534:R552" si="82">H534-N534</f>
        <v>0</v>
      </c>
      <c r="T534" s="655">
        <f t="shared" ref="T534:T552" si="83">H534-K534</f>
        <v>0</v>
      </c>
    </row>
    <row r="535" spans="1:20">
      <c r="A535" s="485">
        <f t="shared" si="77"/>
        <v>535</v>
      </c>
      <c r="B535" t="s">
        <v>154</v>
      </c>
      <c r="D535" t="s">
        <v>905</v>
      </c>
      <c r="F535" s="737">
        <f>'31'!G33</f>
        <v>12949</v>
      </c>
      <c r="H535" s="231">
        <f>'31'!I33</f>
        <v>8991</v>
      </c>
      <c r="K535" s="502">
        <v>17460</v>
      </c>
      <c r="L535" s="231">
        <f>'31'!G33</f>
        <v>12949</v>
      </c>
      <c r="N535" s="231">
        <f>'31'!I33</f>
        <v>8991</v>
      </c>
      <c r="P535" s="722">
        <f t="shared" si="81"/>
        <v>0</v>
      </c>
      <c r="Q535" s="461"/>
      <c r="R535" s="722">
        <f t="shared" si="82"/>
        <v>0</v>
      </c>
      <c r="T535" s="655">
        <f t="shared" si="83"/>
        <v>-8469</v>
      </c>
    </row>
    <row r="536" spans="1:20">
      <c r="A536" s="485">
        <f t="shared" si="77"/>
        <v>536</v>
      </c>
      <c r="B536" t="s">
        <v>155</v>
      </c>
      <c r="D536" t="s">
        <v>905</v>
      </c>
      <c r="F536" s="737">
        <f>'31'!G34</f>
        <v>393</v>
      </c>
      <c r="H536" s="231">
        <f>'31'!I34</f>
        <v>293</v>
      </c>
      <c r="K536" s="503">
        <v>784</v>
      </c>
      <c r="L536" s="231">
        <f>'31'!G34</f>
        <v>393</v>
      </c>
      <c r="N536" s="231">
        <f>'31'!I34</f>
        <v>293</v>
      </c>
      <c r="P536" s="722">
        <f t="shared" si="81"/>
        <v>0</v>
      </c>
      <c r="Q536" s="461"/>
      <c r="R536" s="722">
        <f t="shared" si="82"/>
        <v>0</v>
      </c>
      <c r="T536" s="655">
        <f t="shared" si="83"/>
        <v>-491</v>
      </c>
    </row>
    <row r="537" spans="1:20">
      <c r="A537" s="485">
        <f t="shared" si="77"/>
        <v>537</v>
      </c>
      <c r="B537" t="s">
        <v>3</v>
      </c>
      <c r="D537" t="s">
        <v>905</v>
      </c>
      <c r="F537" s="737">
        <f>'31'!G37</f>
        <v>259</v>
      </c>
      <c r="H537" s="231">
        <f>'31'!I37</f>
        <v>232</v>
      </c>
      <c r="K537" s="503">
        <v>730</v>
      </c>
      <c r="L537" s="231">
        <f>'31'!G37</f>
        <v>259</v>
      </c>
      <c r="N537" s="231">
        <f>'31'!I37</f>
        <v>232</v>
      </c>
      <c r="P537" s="722">
        <f t="shared" si="81"/>
        <v>0</v>
      </c>
      <c r="Q537" s="461"/>
      <c r="R537" s="722">
        <f t="shared" si="82"/>
        <v>0</v>
      </c>
      <c r="T537" s="655">
        <f t="shared" si="83"/>
        <v>-498</v>
      </c>
    </row>
    <row r="538" spans="1:20">
      <c r="A538" s="485">
        <f t="shared" si="77"/>
        <v>538</v>
      </c>
      <c r="B538" t="s">
        <v>156</v>
      </c>
      <c r="D538" t="s">
        <v>905</v>
      </c>
      <c r="F538" s="737">
        <f>'31'!G38</f>
        <v>0</v>
      </c>
      <c r="H538" s="231">
        <f>'31'!I38</f>
        <v>43</v>
      </c>
      <c r="K538" s="503">
        <v>384</v>
      </c>
      <c r="L538" s="231">
        <f>'31'!G38</f>
        <v>0</v>
      </c>
      <c r="N538" s="231">
        <f>'31'!I38</f>
        <v>43</v>
      </c>
      <c r="P538" s="722">
        <f t="shared" si="81"/>
        <v>0</v>
      </c>
      <c r="Q538" s="461"/>
      <c r="R538" s="722">
        <f t="shared" si="82"/>
        <v>0</v>
      </c>
      <c r="T538" s="655">
        <f t="shared" si="83"/>
        <v>-341</v>
      </c>
    </row>
    <row r="539" spans="1:20">
      <c r="A539" s="485">
        <f t="shared" si="77"/>
        <v>539</v>
      </c>
      <c r="B539" t="s">
        <v>157</v>
      </c>
      <c r="D539" t="s">
        <v>905</v>
      </c>
      <c r="F539" s="737">
        <f>'31'!G40</f>
        <v>464</v>
      </c>
      <c r="H539" s="231">
        <f>'31'!I40</f>
        <v>590</v>
      </c>
      <c r="K539" s="503">
        <v>656</v>
      </c>
      <c r="L539" s="231">
        <f>'31'!G40</f>
        <v>464</v>
      </c>
      <c r="N539" s="231">
        <f>'31'!I40</f>
        <v>590</v>
      </c>
      <c r="P539" s="722">
        <f t="shared" si="81"/>
        <v>0</v>
      </c>
      <c r="Q539" s="461"/>
      <c r="R539" s="722">
        <f t="shared" si="82"/>
        <v>0</v>
      </c>
      <c r="T539" s="655">
        <f t="shared" si="83"/>
        <v>-66</v>
      </c>
    </row>
    <row r="540" spans="1:20">
      <c r="A540" s="485">
        <f t="shared" si="77"/>
        <v>540</v>
      </c>
      <c r="B540" t="s">
        <v>474</v>
      </c>
      <c r="D540" t="s">
        <v>905</v>
      </c>
      <c r="F540" s="737">
        <f>'31'!G41</f>
        <v>0</v>
      </c>
      <c r="H540" s="231">
        <f>'31'!I41</f>
        <v>0</v>
      </c>
      <c r="K540" s="503">
        <v>0</v>
      </c>
      <c r="L540" s="231">
        <f>'31'!G41</f>
        <v>0</v>
      </c>
      <c r="N540" s="231">
        <f>'31'!I41</f>
        <v>0</v>
      </c>
      <c r="P540" s="722">
        <f t="shared" si="81"/>
        <v>0</v>
      </c>
      <c r="Q540" s="461"/>
      <c r="R540" s="722">
        <f t="shared" si="82"/>
        <v>0</v>
      </c>
      <c r="T540" s="655">
        <f t="shared" si="83"/>
        <v>0</v>
      </c>
    </row>
    <row r="541" spans="1:20">
      <c r="A541" s="485">
        <f t="shared" si="77"/>
        <v>541</v>
      </c>
      <c r="B541" t="s">
        <v>158</v>
      </c>
      <c r="D541" t="s">
        <v>905</v>
      </c>
      <c r="F541" s="737">
        <f>'31'!G42</f>
        <v>807</v>
      </c>
      <c r="H541" s="231">
        <f>'31'!I42</f>
        <v>594</v>
      </c>
      <c r="K541" s="503">
        <v>822</v>
      </c>
      <c r="L541" s="231">
        <f>'31'!G42</f>
        <v>807</v>
      </c>
      <c r="N541" s="231">
        <f>'31'!I42</f>
        <v>594</v>
      </c>
      <c r="P541" s="722">
        <f t="shared" si="81"/>
        <v>0</v>
      </c>
      <c r="Q541" s="461"/>
      <c r="R541" s="722">
        <f t="shared" si="82"/>
        <v>0</v>
      </c>
      <c r="T541" s="655">
        <f t="shared" si="83"/>
        <v>-228</v>
      </c>
    </row>
    <row r="542" spans="1:20">
      <c r="A542" s="485">
        <f t="shared" si="77"/>
        <v>542</v>
      </c>
      <c r="B542" t="s">
        <v>159</v>
      </c>
      <c r="D542" t="s">
        <v>905</v>
      </c>
      <c r="F542" s="737">
        <f>'31'!G44</f>
        <v>0</v>
      </c>
      <c r="H542" s="231">
        <f>'31'!I44</f>
        <v>0</v>
      </c>
      <c r="K542" s="503">
        <v>0</v>
      </c>
      <c r="L542" s="231">
        <f>'31'!G44</f>
        <v>0</v>
      </c>
      <c r="N542" s="231">
        <f>'31'!I44</f>
        <v>0</v>
      </c>
      <c r="P542" s="722">
        <f t="shared" si="81"/>
        <v>0</v>
      </c>
      <c r="Q542" s="461"/>
      <c r="R542" s="722">
        <f t="shared" si="82"/>
        <v>0</v>
      </c>
      <c r="T542" s="655">
        <f t="shared" si="83"/>
        <v>0</v>
      </c>
    </row>
    <row r="543" spans="1:20">
      <c r="A543" s="485">
        <f t="shared" si="77"/>
        <v>543</v>
      </c>
      <c r="B543" t="s">
        <v>160</v>
      </c>
      <c r="D543" t="s">
        <v>905</v>
      </c>
      <c r="F543" s="737">
        <f>'31'!G45</f>
        <v>44</v>
      </c>
      <c r="H543" s="231">
        <f>'31'!I45</f>
        <v>47</v>
      </c>
      <c r="K543" s="503">
        <v>509</v>
      </c>
      <c r="L543" s="231">
        <f>'31'!G45</f>
        <v>44</v>
      </c>
      <c r="N543" s="231">
        <f>'31'!I45</f>
        <v>47</v>
      </c>
      <c r="P543" s="722">
        <f t="shared" si="81"/>
        <v>0</v>
      </c>
      <c r="Q543" s="461"/>
      <c r="R543" s="722">
        <f t="shared" si="82"/>
        <v>0</v>
      </c>
      <c r="T543" s="655">
        <f t="shared" si="83"/>
        <v>-462</v>
      </c>
    </row>
    <row r="544" spans="1:20" ht="15.75">
      <c r="A544" s="485">
        <f t="shared" si="77"/>
        <v>544</v>
      </c>
      <c r="B544" s="234" t="s">
        <v>161</v>
      </c>
      <c r="F544" s="737" t="str">
        <f>'31'!G46</f>
        <v xml:space="preserve"> </v>
      </c>
      <c r="H544" s="231">
        <f>'31'!I46</f>
        <v>0</v>
      </c>
      <c r="K544" s="503">
        <v>0</v>
      </c>
      <c r="L544" s="231" t="str">
        <f>'31'!G46</f>
        <v xml:space="preserve"> </v>
      </c>
      <c r="N544" s="231">
        <f>'31'!I46</f>
        <v>0</v>
      </c>
      <c r="P544" s="722" t="e">
        <f t="shared" si="81"/>
        <v>#VALUE!</v>
      </c>
      <c r="Q544" s="461"/>
      <c r="R544" s="722">
        <f t="shared" si="82"/>
        <v>0</v>
      </c>
      <c r="T544" s="655">
        <f t="shared" si="83"/>
        <v>0</v>
      </c>
    </row>
    <row r="545" spans="1:20">
      <c r="A545" s="485">
        <f t="shared" si="77"/>
        <v>545</v>
      </c>
      <c r="B545" t="s">
        <v>162</v>
      </c>
      <c r="D545" t="s">
        <v>905</v>
      </c>
      <c r="F545" s="737">
        <f>'31'!G47</f>
        <v>337</v>
      </c>
      <c r="H545" s="231">
        <f>'31'!I47</f>
        <v>237</v>
      </c>
      <c r="K545" s="503">
        <v>267</v>
      </c>
      <c r="L545" s="231">
        <f>'31'!G47</f>
        <v>337</v>
      </c>
      <c r="N545" s="231">
        <f>'31'!I47</f>
        <v>237</v>
      </c>
      <c r="P545" s="722">
        <f t="shared" si="81"/>
        <v>0</v>
      </c>
      <c r="Q545" s="461"/>
      <c r="R545" s="722">
        <f t="shared" si="82"/>
        <v>0</v>
      </c>
      <c r="T545" s="655">
        <f t="shared" si="83"/>
        <v>-30</v>
      </c>
    </row>
    <row r="546" spans="1:20">
      <c r="A546" s="485">
        <f t="shared" si="77"/>
        <v>546</v>
      </c>
      <c r="B546" t="s">
        <v>163</v>
      </c>
      <c r="D546" t="s">
        <v>905</v>
      </c>
      <c r="F546" s="737">
        <f>'31'!G48</f>
        <v>2981</v>
      </c>
      <c r="H546" s="231">
        <f>'31'!I48</f>
        <v>2760</v>
      </c>
      <c r="K546" s="503">
        <v>3380</v>
      </c>
      <c r="L546" s="231">
        <f>'31'!G48</f>
        <v>2981</v>
      </c>
      <c r="N546" s="231">
        <f>'31'!I48</f>
        <v>2760</v>
      </c>
      <c r="P546" s="722">
        <f t="shared" si="81"/>
        <v>0</v>
      </c>
      <c r="Q546" s="461"/>
      <c r="R546" s="722">
        <f t="shared" si="82"/>
        <v>0</v>
      </c>
      <c r="T546" s="655">
        <f t="shared" si="83"/>
        <v>-620</v>
      </c>
    </row>
    <row r="547" spans="1:20">
      <c r="A547" s="485">
        <f t="shared" si="77"/>
        <v>547</v>
      </c>
      <c r="B547" t="s">
        <v>164</v>
      </c>
      <c r="D547" t="s">
        <v>905</v>
      </c>
      <c r="F547" s="737">
        <f>'31'!G49</f>
        <v>374</v>
      </c>
      <c r="H547" s="231">
        <f>'31'!I49</f>
        <v>415</v>
      </c>
      <c r="K547" s="503">
        <v>322</v>
      </c>
      <c r="L547" s="231">
        <f>'31'!G49</f>
        <v>374</v>
      </c>
      <c r="N547" s="231">
        <f>'31'!I49</f>
        <v>415</v>
      </c>
      <c r="P547" s="722">
        <f t="shared" si="81"/>
        <v>0</v>
      </c>
      <c r="Q547" s="461"/>
      <c r="R547" s="722">
        <f t="shared" si="82"/>
        <v>0</v>
      </c>
      <c r="T547" s="655">
        <f t="shared" si="83"/>
        <v>93</v>
      </c>
    </row>
    <row r="548" spans="1:20">
      <c r="A548" s="485">
        <f t="shared" si="77"/>
        <v>548</v>
      </c>
      <c r="B548" t="s">
        <v>165</v>
      </c>
      <c r="D548" t="s">
        <v>905</v>
      </c>
      <c r="F548" s="737">
        <f>'31'!G50</f>
        <v>4900</v>
      </c>
      <c r="H548" s="231">
        <f>'31'!I50</f>
        <v>3805</v>
      </c>
      <c r="K548" s="503">
        <v>1916</v>
      </c>
      <c r="L548" s="231">
        <f>'31'!G50</f>
        <v>4900</v>
      </c>
      <c r="N548" s="231">
        <f>'31'!I50</f>
        <v>3805</v>
      </c>
      <c r="P548" s="722">
        <f t="shared" si="81"/>
        <v>0</v>
      </c>
      <c r="Q548" s="461"/>
      <c r="R548" s="722">
        <f t="shared" si="82"/>
        <v>0</v>
      </c>
      <c r="T548" s="655">
        <f t="shared" si="83"/>
        <v>1889</v>
      </c>
    </row>
    <row r="549" spans="1:20">
      <c r="A549" s="485">
        <f t="shared" si="77"/>
        <v>549</v>
      </c>
      <c r="B549" t="s">
        <v>976</v>
      </c>
      <c r="D549" t="s">
        <v>905</v>
      </c>
      <c r="F549" s="737">
        <f>'31'!G51</f>
        <v>0</v>
      </c>
      <c r="H549" s="231">
        <f>'31'!I51</f>
        <v>0</v>
      </c>
      <c r="K549" s="503">
        <v>0</v>
      </c>
      <c r="L549" s="231">
        <f>'31'!G51</f>
        <v>0</v>
      </c>
      <c r="N549" s="231">
        <f>'31'!I51</f>
        <v>0</v>
      </c>
      <c r="P549" s="722">
        <f t="shared" si="81"/>
        <v>0</v>
      </c>
      <c r="Q549" s="461"/>
      <c r="R549" s="722">
        <f t="shared" si="82"/>
        <v>0</v>
      </c>
      <c r="T549" s="655">
        <f t="shared" si="83"/>
        <v>0</v>
      </c>
    </row>
    <row r="550" spans="1:20">
      <c r="A550" s="485">
        <f t="shared" si="77"/>
        <v>550</v>
      </c>
      <c r="B550" t="s">
        <v>115</v>
      </c>
      <c r="D550" t="s">
        <v>905</v>
      </c>
      <c r="F550" s="737">
        <f>'31'!G53</f>
        <v>1163</v>
      </c>
      <c r="H550" s="231">
        <f>'31'!I53</f>
        <v>827</v>
      </c>
      <c r="K550" s="503">
        <v>953</v>
      </c>
      <c r="L550" s="231">
        <f>'31'!G53</f>
        <v>1163</v>
      </c>
      <c r="N550" s="231">
        <f>'31'!I53</f>
        <v>827</v>
      </c>
      <c r="P550" s="722">
        <f t="shared" si="81"/>
        <v>0</v>
      </c>
      <c r="Q550" s="461"/>
      <c r="R550" s="722">
        <f t="shared" si="82"/>
        <v>0</v>
      </c>
      <c r="T550" s="655">
        <f t="shared" si="83"/>
        <v>-126</v>
      </c>
    </row>
    <row r="551" spans="1:20" ht="15.75">
      <c r="A551" s="485">
        <f t="shared" si="77"/>
        <v>551</v>
      </c>
      <c r="B551" s="234" t="s">
        <v>106</v>
      </c>
      <c r="D551" t="s">
        <v>905</v>
      </c>
      <c r="F551" s="737">
        <f>'31'!G54</f>
        <v>319587</v>
      </c>
      <c r="H551" s="231">
        <f>'31'!I54</f>
        <v>305442</v>
      </c>
      <c r="K551" s="503">
        <v>255796</v>
      </c>
      <c r="L551" s="231">
        <f>'31'!G54</f>
        <v>319587</v>
      </c>
      <c r="N551" s="231">
        <f>'31'!I54</f>
        <v>305442</v>
      </c>
      <c r="P551" s="722">
        <f t="shared" si="81"/>
        <v>0</v>
      </c>
      <c r="Q551" s="461"/>
      <c r="R551" s="722">
        <f t="shared" si="82"/>
        <v>0</v>
      </c>
      <c r="T551" s="655">
        <f t="shared" si="83"/>
        <v>49646</v>
      </c>
    </row>
    <row r="552" spans="1:20">
      <c r="A552" s="485">
        <f t="shared" si="77"/>
        <v>552</v>
      </c>
      <c r="B552" s="459" t="s">
        <v>1071</v>
      </c>
      <c r="D552" t="s">
        <v>905</v>
      </c>
      <c r="F552" s="737">
        <f>'31'!G71</f>
        <v>23.07</v>
      </c>
      <c r="G552" s="470"/>
      <c r="H552" s="720">
        <f>'31'!I71</f>
        <v>23.76</v>
      </c>
      <c r="J552" t="s">
        <v>1055</v>
      </c>
      <c r="K552" s="510">
        <v>21.89</v>
      </c>
      <c r="L552" s="720">
        <f>'31'!G71</f>
        <v>23.07</v>
      </c>
      <c r="N552" s="720">
        <f>'31'!I71</f>
        <v>23.76</v>
      </c>
      <c r="P552" s="722">
        <f t="shared" si="81"/>
        <v>0</v>
      </c>
      <c r="Q552" s="461"/>
      <c r="R552" s="722">
        <f t="shared" si="82"/>
        <v>0</v>
      </c>
      <c r="T552" s="655">
        <f t="shared" si="83"/>
        <v>1.870000000000001</v>
      </c>
    </row>
    <row r="553" spans="1:20" ht="15.75">
      <c r="A553" s="485">
        <f t="shared" si="77"/>
        <v>553</v>
      </c>
      <c r="B553" s="234" t="s">
        <v>726</v>
      </c>
      <c r="F553" s="737"/>
      <c r="H553" s="231"/>
      <c r="K553" s="503"/>
      <c r="T553" s="655"/>
    </row>
    <row r="554" spans="1:20" ht="15.75">
      <c r="A554" s="485">
        <f t="shared" si="77"/>
        <v>554</v>
      </c>
      <c r="B554" s="481" t="s">
        <v>199</v>
      </c>
      <c r="F554" s="737"/>
      <c r="H554" s="231"/>
      <c r="K554" s="503"/>
      <c r="T554" s="655"/>
    </row>
    <row r="555" spans="1:20" ht="15.75">
      <c r="A555" s="485">
        <f t="shared" si="77"/>
        <v>555</v>
      </c>
      <c r="B555" s="481" t="s">
        <v>372</v>
      </c>
      <c r="F555" s="737"/>
      <c r="H555" s="231"/>
      <c r="K555" s="503"/>
      <c r="T555" s="655"/>
    </row>
    <row r="556" spans="1:20">
      <c r="A556" s="485">
        <f t="shared" si="77"/>
        <v>556</v>
      </c>
      <c r="B556" s="480" t="s">
        <v>373</v>
      </c>
      <c r="D556" t="s">
        <v>905</v>
      </c>
      <c r="F556" s="737">
        <f>'32'!G8</f>
        <v>0</v>
      </c>
      <c r="G556" s="370"/>
      <c r="H556" s="231">
        <f>'32'!I8</f>
        <v>0</v>
      </c>
      <c r="K556" s="503">
        <v>0</v>
      </c>
      <c r="L556" s="312">
        <f>'32'!G8</f>
        <v>0</v>
      </c>
      <c r="N556" s="231">
        <f>'32'!I8</f>
        <v>0</v>
      </c>
      <c r="P556" s="722">
        <f>F556-L556</f>
        <v>0</v>
      </c>
      <c r="Q556" s="461"/>
      <c r="R556" s="722">
        <f>H556-N556</f>
        <v>0</v>
      </c>
      <c r="T556" s="655">
        <f>H556-K556</f>
        <v>0</v>
      </c>
    </row>
    <row r="557" spans="1:20">
      <c r="A557" s="485">
        <f t="shared" si="77"/>
        <v>557</v>
      </c>
      <c r="B557" s="480" t="s">
        <v>374</v>
      </c>
      <c r="D557" t="s">
        <v>905</v>
      </c>
      <c r="F557" s="737">
        <f>'32'!G9</f>
        <v>0</v>
      </c>
      <c r="G557" s="370"/>
      <c r="H557" s="231">
        <f>'32'!I9</f>
        <v>0</v>
      </c>
      <c r="K557" s="503">
        <v>0</v>
      </c>
      <c r="L557" s="312">
        <f>'32'!G9</f>
        <v>0</v>
      </c>
      <c r="N557" s="231">
        <f>'32'!I9</f>
        <v>0</v>
      </c>
      <c r="P557" s="722">
        <f>F557-L557</f>
        <v>0</v>
      </c>
      <c r="Q557" s="461"/>
      <c r="R557" s="722">
        <f>H557-N557</f>
        <v>0</v>
      </c>
      <c r="T557" s="655">
        <f>H557-K557</f>
        <v>0</v>
      </c>
    </row>
    <row r="558" spans="1:20">
      <c r="A558" s="485">
        <f t="shared" si="77"/>
        <v>558</v>
      </c>
      <c r="B558" s="480" t="s">
        <v>200</v>
      </c>
      <c r="D558" t="s">
        <v>905</v>
      </c>
      <c r="F558" s="737">
        <f>'32'!G10</f>
        <v>0</v>
      </c>
      <c r="G558" s="370"/>
      <c r="H558" s="231">
        <f>'32'!I10</f>
        <v>0</v>
      </c>
      <c r="K558" s="503">
        <v>0</v>
      </c>
      <c r="L558" s="312">
        <f>'32'!G10</f>
        <v>0</v>
      </c>
      <c r="N558" s="231">
        <f>'32'!I10</f>
        <v>0</v>
      </c>
      <c r="P558" s="722">
        <f>F558-L558</f>
        <v>0</v>
      </c>
      <c r="Q558" s="461"/>
      <c r="R558" s="722">
        <f>H558-N558</f>
        <v>0</v>
      </c>
      <c r="T558" s="655">
        <f>H558-K558</f>
        <v>0</v>
      </c>
    </row>
    <row r="559" spans="1:20" ht="15.75">
      <c r="A559" s="485">
        <f t="shared" si="77"/>
        <v>559</v>
      </c>
      <c r="B559" s="234" t="s">
        <v>201</v>
      </c>
      <c r="F559" s="737"/>
      <c r="H559" s="231"/>
      <c r="K559" s="503"/>
      <c r="T559" s="655"/>
    </row>
    <row r="560" spans="1:20">
      <c r="A560" s="485">
        <f t="shared" si="77"/>
        <v>560</v>
      </c>
      <c r="B560" t="s">
        <v>202</v>
      </c>
      <c r="D560" t="s">
        <v>905</v>
      </c>
      <c r="F560" s="737">
        <f>'32'!G12</f>
        <v>0</v>
      </c>
      <c r="G560" s="370"/>
      <c r="H560" s="231">
        <f>'32'!I12</f>
        <v>0</v>
      </c>
      <c r="K560" s="503">
        <v>0</v>
      </c>
      <c r="L560" s="312">
        <f>'32'!G12</f>
        <v>0</v>
      </c>
      <c r="N560" s="231">
        <f>'32'!I12</f>
        <v>0</v>
      </c>
      <c r="P560" s="722">
        <f>F560-L560</f>
        <v>0</v>
      </c>
      <c r="Q560" s="461"/>
      <c r="R560" s="722">
        <f>H560-N560</f>
        <v>0</v>
      </c>
      <c r="T560" s="655">
        <f>H560-K560</f>
        <v>0</v>
      </c>
    </row>
    <row r="561" spans="1:20">
      <c r="A561" s="485">
        <f t="shared" si="77"/>
        <v>561</v>
      </c>
      <c r="B561" t="s">
        <v>203</v>
      </c>
      <c r="D561" t="s">
        <v>905</v>
      </c>
      <c r="F561" s="737">
        <f>'32'!G13</f>
        <v>0</v>
      </c>
      <c r="G561" s="370"/>
      <c r="H561" s="231">
        <f>'32'!I13</f>
        <v>0</v>
      </c>
      <c r="K561" s="503">
        <v>0</v>
      </c>
      <c r="L561" s="312">
        <f>'32'!G13</f>
        <v>0</v>
      </c>
      <c r="N561" s="231">
        <f>'32'!I13</f>
        <v>0</v>
      </c>
      <c r="P561" s="722">
        <f>F561-L561</f>
        <v>0</v>
      </c>
      <c r="Q561" s="461"/>
      <c r="R561" s="722">
        <f>H561-N561</f>
        <v>0</v>
      </c>
      <c r="T561" s="655">
        <f>H561-K561</f>
        <v>0</v>
      </c>
    </row>
    <row r="562" spans="1:20">
      <c r="A562" s="485">
        <f t="shared" si="77"/>
        <v>562</v>
      </c>
      <c r="B562" t="s">
        <v>204</v>
      </c>
      <c r="D562" t="s">
        <v>905</v>
      </c>
      <c r="F562" s="737">
        <f>'32'!G14</f>
        <v>0</v>
      </c>
      <c r="G562" s="370"/>
      <c r="H562" s="231">
        <f>'32'!I14</f>
        <v>0</v>
      </c>
      <c r="K562" s="503">
        <v>0</v>
      </c>
      <c r="L562" s="312">
        <f>'32'!G14</f>
        <v>0</v>
      </c>
      <c r="N562" s="231">
        <f>'32'!I14</f>
        <v>0</v>
      </c>
      <c r="P562" s="722">
        <f>F562-L562</f>
        <v>0</v>
      </c>
      <c r="Q562" s="461"/>
      <c r="R562" s="722">
        <f>H562-N562</f>
        <v>0</v>
      </c>
      <c r="T562" s="655">
        <f>H562-K562</f>
        <v>0</v>
      </c>
    </row>
    <row r="563" spans="1:20">
      <c r="A563" s="485">
        <f t="shared" si="77"/>
        <v>563</v>
      </c>
      <c r="B563" t="s">
        <v>35</v>
      </c>
      <c r="D563" t="s">
        <v>905</v>
      </c>
      <c r="F563" s="737">
        <f>'32'!G15</f>
        <v>0</v>
      </c>
      <c r="G563" s="370"/>
      <c r="H563" s="231">
        <f>'32'!I15</f>
        <v>0</v>
      </c>
      <c r="K563" s="503">
        <v>0</v>
      </c>
      <c r="L563" s="312">
        <f>'32'!G15</f>
        <v>0</v>
      </c>
      <c r="N563" s="231">
        <f>'32'!I15</f>
        <v>0</v>
      </c>
      <c r="P563" s="722">
        <f>F563-L563</f>
        <v>0</v>
      </c>
      <c r="Q563" s="461"/>
      <c r="R563" s="722">
        <f>H563-N563</f>
        <v>0</v>
      </c>
      <c r="T563" s="655">
        <f>H563-K563</f>
        <v>0</v>
      </c>
    </row>
    <row r="564" spans="1:20" ht="15.75">
      <c r="A564" s="485">
        <f t="shared" si="77"/>
        <v>564</v>
      </c>
      <c r="B564" s="234" t="s">
        <v>106</v>
      </c>
      <c r="D564" t="s">
        <v>905</v>
      </c>
      <c r="F564" s="737">
        <f>'32'!G16</f>
        <v>0</v>
      </c>
      <c r="G564" s="370"/>
      <c r="H564" s="231">
        <f>'32'!I16</f>
        <v>0</v>
      </c>
      <c r="K564" s="503">
        <v>0</v>
      </c>
      <c r="L564" s="312">
        <f>'32'!G16</f>
        <v>0</v>
      </c>
      <c r="N564" s="231">
        <f>'32'!I16</f>
        <v>0</v>
      </c>
      <c r="P564" s="722">
        <f>F564-L564</f>
        <v>0</v>
      </c>
      <c r="Q564" s="461"/>
      <c r="R564" s="722">
        <f>H564-N564</f>
        <v>0</v>
      </c>
      <c r="T564" s="655">
        <f>H564-K564</f>
        <v>0</v>
      </c>
    </row>
    <row r="565" spans="1:20" ht="15.75">
      <c r="A565" s="485">
        <f t="shared" si="77"/>
        <v>565</v>
      </c>
      <c r="B565" s="234" t="s">
        <v>564</v>
      </c>
      <c r="F565" s="737"/>
      <c r="H565" s="231"/>
      <c r="K565" s="503"/>
      <c r="T565" s="655"/>
    </row>
    <row r="566" spans="1:20">
      <c r="A566" s="485">
        <f t="shared" si="77"/>
        <v>566</v>
      </c>
      <c r="B566" t="s">
        <v>205</v>
      </c>
      <c r="D566" t="s">
        <v>905</v>
      </c>
      <c r="F566" s="737">
        <f>'32'!G22</f>
        <v>10</v>
      </c>
      <c r="H566" s="312">
        <f>'32'!I22</f>
        <v>116</v>
      </c>
      <c r="K566" s="503">
        <v>142</v>
      </c>
      <c r="L566" s="312">
        <f>'32'!G22</f>
        <v>10</v>
      </c>
      <c r="N566" s="312">
        <f>'32'!I22</f>
        <v>116</v>
      </c>
      <c r="P566" s="722">
        <f t="shared" ref="P566:P574" si="84">F566-L566</f>
        <v>0</v>
      </c>
      <c r="Q566" s="461"/>
      <c r="R566" s="722">
        <f t="shared" ref="R566:R574" si="85">H566-N566</f>
        <v>0</v>
      </c>
      <c r="T566" s="655">
        <f t="shared" ref="T566:T574" si="86">H566-K566</f>
        <v>-26</v>
      </c>
    </row>
    <row r="567" spans="1:20">
      <c r="A567" s="485">
        <f t="shared" si="77"/>
        <v>567</v>
      </c>
      <c r="B567" t="s">
        <v>206</v>
      </c>
      <c r="D567" t="s">
        <v>905</v>
      </c>
      <c r="F567" s="737">
        <f>'32'!G24</f>
        <v>0</v>
      </c>
      <c r="H567" s="312">
        <f>'32'!I24</f>
        <v>0</v>
      </c>
      <c r="K567" s="503">
        <v>0</v>
      </c>
      <c r="L567" s="312">
        <f>'32'!G24</f>
        <v>0</v>
      </c>
      <c r="N567" s="312">
        <f>'32'!I24</f>
        <v>0</v>
      </c>
      <c r="P567" s="722">
        <f t="shared" si="84"/>
        <v>0</v>
      </c>
      <c r="Q567" s="461"/>
      <c r="R567" s="722">
        <f t="shared" si="85"/>
        <v>0</v>
      </c>
      <c r="T567" s="655">
        <f t="shared" si="86"/>
        <v>0</v>
      </c>
    </row>
    <row r="568" spans="1:20">
      <c r="A568" s="485">
        <f t="shared" si="77"/>
        <v>568</v>
      </c>
      <c r="B568" t="s">
        <v>469</v>
      </c>
      <c r="D568" t="s">
        <v>905</v>
      </c>
      <c r="F568" s="737">
        <f>'32'!G25</f>
        <v>0</v>
      </c>
      <c r="H568" s="312">
        <f>'32'!I25</f>
        <v>0</v>
      </c>
      <c r="K568" s="503">
        <v>150</v>
      </c>
      <c r="L568" s="312">
        <f>'32'!G25</f>
        <v>0</v>
      </c>
      <c r="N568" s="312">
        <f>'32'!I25</f>
        <v>0</v>
      </c>
      <c r="P568" s="722">
        <f t="shared" si="84"/>
        <v>0</v>
      </c>
      <c r="Q568" s="461"/>
      <c r="R568" s="722">
        <f t="shared" si="85"/>
        <v>0</v>
      </c>
      <c r="T568" s="655">
        <f t="shared" si="86"/>
        <v>-150</v>
      </c>
    </row>
    <row r="569" spans="1:20">
      <c r="A569" s="485">
        <f t="shared" si="77"/>
        <v>569</v>
      </c>
      <c r="B569" t="s">
        <v>207</v>
      </c>
      <c r="D569" t="s">
        <v>905</v>
      </c>
      <c r="F569" s="737">
        <f>'32'!G26</f>
        <v>0</v>
      </c>
      <c r="H569" s="312">
        <f>'32'!I26</f>
        <v>0</v>
      </c>
      <c r="K569" s="503">
        <v>0</v>
      </c>
      <c r="L569" s="312">
        <f>'32'!G26</f>
        <v>0</v>
      </c>
      <c r="N569" s="312">
        <f>'32'!I26</f>
        <v>0</v>
      </c>
      <c r="P569" s="722">
        <f t="shared" si="84"/>
        <v>0</v>
      </c>
      <c r="Q569" s="461"/>
      <c r="R569" s="722">
        <f t="shared" si="85"/>
        <v>0</v>
      </c>
      <c r="T569" s="655">
        <f t="shared" si="86"/>
        <v>0</v>
      </c>
    </row>
    <row r="570" spans="1:20">
      <c r="A570" s="485">
        <f t="shared" si="77"/>
        <v>570</v>
      </c>
      <c r="B570" t="s">
        <v>208</v>
      </c>
      <c r="D570" t="s">
        <v>905</v>
      </c>
      <c r="F570" s="737">
        <f>'32'!G27</f>
        <v>0</v>
      </c>
      <c r="H570" s="312">
        <f>'32'!I27</f>
        <v>0</v>
      </c>
      <c r="K570" s="503">
        <v>0</v>
      </c>
      <c r="L570" s="312">
        <f>'32'!G27</f>
        <v>0</v>
      </c>
      <c r="N570" s="312">
        <f>'32'!I27</f>
        <v>0</v>
      </c>
      <c r="P570" s="722">
        <f t="shared" si="84"/>
        <v>0</v>
      </c>
      <c r="Q570" s="461"/>
      <c r="R570" s="722">
        <f t="shared" si="85"/>
        <v>0</v>
      </c>
      <c r="T570" s="655">
        <f t="shared" si="86"/>
        <v>0</v>
      </c>
    </row>
    <row r="571" spans="1:20">
      <c r="A571" s="485">
        <f t="shared" si="77"/>
        <v>571</v>
      </c>
      <c r="B571" t="s">
        <v>1082</v>
      </c>
      <c r="D571" t="s">
        <v>905</v>
      </c>
      <c r="F571" s="737">
        <f>'32'!G28</f>
        <v>0</v>
      </c>
      <c r="H571" s="312">
        <f>'32'!I28</f>
        <v>0</v>
      </c>
      <c r="K571" s="503">
        <v>0</v>
      </c>
      <c r="L571" s="312">
        <f>'32'!G28</f>
        <v>0</v>
      </c>
      <c r="N571" s="312">
        <f>'32'!I28</f>
        <v>0</v>
      </c>
      <c r="P571" s="722">
        <f t="shared" si="84"/>
        <v>0</v>
      </c>
      <c r="Q571" s="461"/>
      <c r="R571" s="722">
        <f t="shared" si="85"/>
        <v>0</v>
      </c>
      <c r="T571" s="655">
        <f t="shared" si="86"/>
        <v>0</v>
      </c>
    </row>
    <row r="572" spans="1:20">
      <c r="A572" s="485">
        <f t="shared" si="77"/>
        <v>572</v>
      </c>
      <c r="B572" t="s">
        <v>1083</v>
      </c>
      <c r="D572" t="s">
        <v>905</v>
      </c>
      <c r="F572" s="737">
        <f>'32'!G29</f>
        <v>0</v>
      </c>
      <c r="H572" s="312">
        <f>'32'!I29</f>
        <v>0</v>
      </c>
      <c r="K572" s="503">
        <v>0</v>
      </c>
      <c r="L572" s="312">
        <f>'32'!G29</f>
        <v>0</v>
      </c>
      <c r="N572" s="312">
        <f>'32'!I29</f>
        <v>0</v>
      </c>
      <c r="P572" s="722">
        <f t="shared" si="84"/>
        <v>0</v>
      </c>
      <c r="Q572" s="461"/>
      <c r="R572" s="722">
        <f t="shared" si="85"/>
        <v>0</v>
      </c>
      <c r="T572" s="655">
        <f t="shared" si="86"/>
        <v>0</v>
      </c>
    </row>
    <row r="573" spans="1:20">
      <c r="A573" s="485">
        <f t="shared" si="77"/>
        <v>573</v>
      </c>
      <c r="B573" t="s">
        <v>209</v>
      </c>
      <c r="D573" t="s">
        <v>905</v>
      </c>
      <c r="F573" s="737">
        <f>'32'!G30</f>
        <v>0</v>
      </c>
      <c r="H573" s="312">
        <f>'32'!I30</f>
        <v>0</v>
      </c>
      <c r="K573" s="503">
        <v>0</v>
      </c>
      <c r="L573" s="312">
        <f>'32'!G30</f>
        <v>0</v>
      </c>
      <c r="N573" s="312">
        <f>'32'!I30</f>
        <v>0</v>
      </c>
      <c r="P573" s="722">
        <f t="shared" si="84"/>
        <v>0</v>
      </c>
      <c r="Q573" s="461"/>
      <c r="R573" s="722">
        <f t="shared" si="85"/>
        <v>0</v>
      </c>
      <c r="T573" s="655">
        <f t="shared" si="86"/>
        <v>0</v>
      </c>
    </row>
    <row r="574" spans="1:20" ht="15.75">
      <c r="A574" s="485">
        <f t="shared" si="77"/>
        <v>574</v>
      </c>
      <c r="B574" s="234" t="s">
        <v>106</v>
      </c>
      <c r="D574" t="s">
        <v>905</v>
      </c>
      <c r="F574" s="737">
        <f>'32'!G31</f>
        <v>8</v>
      </c>
      <c r="H574" s="312">
        <f>'32'!I31</f>
        <v>116</v>
      </c>
      <c r="K574" s="503">
        <v>292</v>
      </c>
      <c r="L574" s="312">
        <f>'32'!G31</f>
        <v>8</v>
      </c>
      <c r="N574" s="312">
        <f>'32'!I31</f>
        <v>116</v>
      </c>
      <c r="P574" s="722">
        <f t="shared" si="84"/>
        <v>0</v>
      </c>
      <c r="Q574" s="461"/>
      <c r="R574" s="722">
        <f t="shared" si="85"/>
        <v>0</v>
      </c>
      <c r="T574" s="655">
        <f t="shared" si="86"/>
        <v>-176</v>
      </c>
    </row>
    <row r="575" spans="1:20" ht="15.75">
      <c r="A575" s="485">
        <f t="shared" si="77"/>
        <v>575</v>
      </c>
      <c r="B575" s="234" t="s">
        <v>565</v>
      </c>
      <c r="F575" s="737"/>
      <c r="H575" s="231"/>
      <c r="K575" s="503"/>
      <c r="T575" s="655"/>
    </row>
    <row r="576" spans="1:20">
      <c r="A576" s="485">
        <f t="shared" si="77"/>
        <v>576</v>
      </c>
      <c r="B576" t="s">
        <v>1084</v>
      </c>
      <c r="D576" t="s">
        <v>905</v>
      </c>
      <c r="F576" s="737">
        <f>'32'!G37</f>
        <v>0</v>
      </c>
      <c r="G576" s="370"/>
      <c r="H576" s="312">
        <f>'32'!I37</f>
        <v>0</v>
      </c>
      <c r="K576" s="503">
        <v>0</v>
      </c>
      <c r="L576" s="312">
        <f>'32'!G37</f>
        <v>0</v>
      </c>
      <c r="N576" s="312">
        <f>'32'!I37</f>
        <v>0</v>
      </c>
      <c r="P576" s="722">
        <f>F576-L576</f>
        <v>0</v>
      </c>
      <c r="Q576" s="461"/>
      <c r="R576" s="722">
        <f>H576-N576</f>
        <v>0</v>
      </c>
      <c r="T576" s="655">
        <f>H576-K576</f>
        <v>0</v>
      </c>
    </row>
    <row r="577" spans="1:20">
      <c r="A577" s="485">
        <f t="shared" si="77"/>
        <v>577</v>
      </c>
      <c r="B577" t="s">
        <v>210</v>
      </c>
      <c r="D577" t="s">
        <v>905</v>
      </c>
      <c r="F577" s="737">
        <f>'32'!G38</f>
        <v>0</v>
      </c>
      <c r="G577" s="370"/>
      <c r="H577" s="312">
        <f>'32'!I38</f>
        <v>0</v>
      </c>
      <c r="K577" s="503">
        <v>26</v>
      </c>
      <c r="L577" s="312">
        <f>'32'!G38</f>
        <v>0</v>
      </c>
      <c r="N577" s="312">
        <f>'32'!I38</f>
        <v>0</v>
      </c>
      <c r="P577" s="722">
        <f>F577-L577</f>
        <v>0</v>
      </c>
      <c r="Q577" s="461"/>
      <c r="R577" s="722">
        <f>H577-N577</f>
        <v>0</v>
      </c>
      <c r="T577" s="655">
        <f>H577-K577</f>
        <v>-26</v>
      </c>
    </row>
    <row r="578" spans="1:20" ht="15.75">
      <c r="A578" s="485">
        <f t="shared" si="77"/>
        <v>578</v>
      </c>
      <c r="B578" s="234" t="s">
        <v>211</v>
      </c>
      <c r="F578" s="737"/>
      <c r="H578" s="231"/>
      <c r="K578" s="503"/>
      <c r="T578" s="655"/>
    </row>
    <row r="579" spans="1:20">
      <c r="A579" s="485">
        <f t="shared" si="77"/>
        <v>579</v>
      </c>
      <c r="B579" t="s">
        <v>977</v>
      </c>
      <c r="D579" t="s">
        <v>905</v>
      </c>
      <c r="F579" s="737">
        <f>'32'!G41</f>
        <v>3606</v>
      </c>
      <c r="G579" s="370"/>
      <c r="H579" s="312">
        <f>'32'!I41</f>
        <v>1868</v>
      </c>
      <c r="K579" s="503">
        <v>2529</v>
      </c>
      <c r="L579" s="312">
        <f>'32'!G41</f>
        <v>3606</v>
      </c>
      <c r="N579" s="312">
        <f>'32'!I41</f>
        <v>1868</v>
      </c>
      <c r="P579" s="722">
        <f t="shared" ref="P579:P584" si="87">F579-L579</f>
        <v>0</v>
      </c>
      <c r="Q579" s="461"/>
      <c r="R579" s="722">
        <f t="shared" ref="R579:R584" si="88">H579-N579</f>
        <v>0</v>
      </c>
      <c r="T579" s="655">
        <f t="shared" ref="T579:T584" si="89">H579-K579</f>
        <v>-661</v>
      </c>
    </row>
    <row r="580" spans="1:20">
      <c r="A580" s="485">
        <f t="shared" si="77"/>
        <v>580</v>
      </c>
      <c r="B580" t="s">
        <v>978</v>
      </c>
      <c r="D580" t="s">
        <v>905</v>
      </c>
      <c r="F580" s="737">
        <f>'32'!G42</f>
        <v>0</v>
      </c>
      <c r="G580" s="370"/>
      <c r="H580" s="312">
        <f>'32'!I42</f>
        <v>2995</v>
      </c>
      <c r="K580" s="503">
        <v>2604</v>
      </c>
      <c r="L580" s="312">
        <f>'32'!G42</f>
        <v>0</v>
      </c>
      <c r="N580" s="312">
        <f>'32'!I42</f>
        <v>2995</v>
      </c>
      <c r="P580" s="722">
        <f t="shared" si="87"/>
        <v>0</v>
      </c>
      <c r="Q580" s="461"/>
      <c r="R580" s="722">
        <f t="shared" si="88"/>
        <v>0</v>
      </c>
      <c r="T580" s="655">
        <f t="shared" si="89"/>
        <v>391</v>
      </c>
    </row>
    <row r="581" spans="1:20">
      <c r="A581" s="485">
        <f t="shared" si="77"/>
        <v>581</v>
      </c>
      <c r="B581" t="s">
        <v>214</v>
      </c>
      <c r="D581" t="s">
        <v>905</v>
      </c>
      <c r="F581" s="737">
        <f>'32'!G44</f>
        <v>0</v>
      </c>
      <c r="G581" s="370"/>
      <c r="H581" s="312">
        <f>'32'!I44</f>
        <v>0</v>
      </c>
      <c r="K581" s="503">
        <v>0</v>
      </c>
      <c r="L581" s="312">
        <f>'32'!G44</f>
        <v>0</v>
      </c>
      <c r="N581" s="312">
        <f>'32'!I44</f>
        <v>0</v>
      </c>
      <c r="P581" s="722">
        <f t="shared" si="87"/>
        <v>0</v>
      </c>
      <c r="Q581" s="461"/>
      <c r="R581" s="722">
        <f t="shared" si="88"/>
        <v>0</v>
      </c>
      <c r="T581" s="655">
        <f t="shared" si="89"/>
        <v>0</v>
      </c>
    </row>
    <row r="582" spans="1:20">
      <c r="A582" s="485">
        <f t="shared" si="77"/>
        <v>582</v>
      </c>
      <c r="B582" t="s">
        <v>215</v>
      </c>
      <c r="D582" t="s">
        <v>905</v>
      </c>
      <c r="F582" s="737">
        <f>'32'!G45</f>
        <v>0</v>
      </c>
      <c r="G582" s="370"/>
      <c r="H582" s="312">
        <f>'32'!I45</f>
        <v>0</v>
      </c>
      <c r="K582" s="503">
        <v>0</v>
      </c>
      <c r="L582" s="312">
        <f>'32'!G45</f>
        <v>0</v>
      </c>
      <c r="N582" s="312">
        <f>'32'!I45</f>
        <v>0</v>
      </c>
      <c r="P582" s="722">
        <f t="shared" si="87"/>
        <v>0</v>
      </c>
      <c r="Q582" s="461"/>
      <c r="R582" s="722">
        <f t="shared" si="88"/>
        <v>0</v>
      </c>
      <c r="T582" s="655">
        <f t="shared" si="89"/>
        <v>0</v>
      </c>
    </row>
    <row r="583" spans="1:20" ht="15.75">
      <c r="A583" s="485">
        <f t="shared" si="77"/>
        <v>583</v>
      </c>
      <c r="B583" s="234" t="s">
        <v>216</v>
      </c>
      <c r="D583" t="s">
        <v>905</v>
      </c>
      <c r="F583" s="737">
        <f>'32'!G46</f>
        <v>5102</v>
      </c>
      <c r="G583" s="370"/>
      <c r="H583" s="312">
        <f>'32'!I46</f>
        <v>5021</v>
      </c>
      <c r="K583" s="503">
        <v>5159</v>
      </c>
      <c r="L583" s="312">
        <f>'32'!G46</f>
        <v>5102</v>
      </c>
      <c r="N583" s="312">
        <f>'32'!I46</f>
        <v>5021</v>
      </c>
      <c r="P583" s="722">
        <f t="shared" si="87"/>
        <v>0</v>
      </c>
      <c r="Q583" s="461"/>
      <c r="R583" s="722">
        <f t="shared" si="88"/>
        <v>0</v>
      </c>
      <c r="T583" s="655">
        <f t="shared" si="89"/>
        <v>-138</v>
      </c>
    </row>
    <row r="584" spans="1:20">
      <c r="A584" s="485">
        <f t="shared" si="77"/>
        <v>584</v>
      </c>
      <c r="B584" t="s">
        <v>217</v>
      </c>
      <c r="D584" t="s">
        <v>905</v>
      </c>
      <c r="F584" s="737">
        <f>'32'!G47</f>
        <v>-73</v>
      </c>
      <c r="G584" s="370"/>
      <c r="H584" s="312">
        <f>'32'!I47</f>
        <v>-77</v>
      </c>
      <c r="K584" s="503">
        <v>6</v>
      </c>
      <c r="L584" s="312">
        <f>'32'!G47</f>
        <v>-73</v>
      </c>
      <c r="N584" s="312">
        <f>'32'!I47</f>
        <v>-77</v>
      </c>
      <c r="P584" s="722">
        <f t="shared" si="87"/>
        <v>0</v>
      </c>
      <c r="Q584" s="461"/>
      <c r="R584" s="722">
        <f t="shared" si="88"/>
        <v>0</v>
      </c>
      <c r="T584" s="655">
        <f t="shared" si="89"/>
        <v>-83</v>
      </c>
    </row>
    <row r="585" spans="1:20">
      <c r="A585" s="485">
        <f t="shared" si="77"/>
        <v>585</v>
      </c>
      <c r="B585" s="672" t="s">
        <v>834</v>
      </c>
      <c r="D585" t="s">
        <v>905</v>
      </c>
      <c r="F585" s="741"/>
      <c r="H585" s="718"/>
      <c r="K585" s="503"/>
      <c r="L585" s="718"/>
      <c r="N585" s="718"/>
      <c r="T585" s="655"/>
    </row>
    <row r="586" spans="1:20">
      <c r="A586" s="485">
        <f t="shared" si="77"/>
        <v>586</v>
      </c>
      <c r="B586" t="s">
        <v>218</v>
      </c>
      <c r="D586" t="s">
        <v>905</v>
      </c>
      <c r="F586" s="737">
        <f>'32'!G48</f>
        <v>0</v>
      </c>
      <c r="G586" s="370"/>
      <c r="H586" s="312">
        <f>'32'!I48</f>
        <v>0</v>
      </c>
      <c r="K586" s="503">
        <v>0</v>
      </c>
      <c r="L586" s="312">
        <f>'32'!G48</f>
        <v>0</v>
      </c>
      <c r="N586" s="312">
        <f>'32'!I48</f>
        <v>0</v>
      </c>
      <c r="P586" s="722">
        <f>F586-L586</f>
        <v>0</v>
      </c>
      <c r="Q586" s="461"/>
      <c r="R586" s="722">
        <f>H586-N586</f>
        <v>0</v>
      </c>
      <c r="T586" s="655">
        <f>H586-K586</f>
        <v>0</v>
      </c>
    </row>
    <row r="587" spans="1:20" ht="15.75">
      <c r="A587" s="485">
        <f t="shared" ref="A587:A650" si="90">A586+1</f>
        <v>587</v>
      </c>
      <c r="B587" s="234" t="s">
        <v>106</v>
      </c>
      <c r="D587" t="s">
        <v>905</v>
      </c>
      <c r="F587" s="737">
        <f>'32'!G49</f>
        <v>5029</v>
      </c>
      <c r="G587" s="370"/>
      <c r="H587" s="312">
        <f>'32'!I49</f>
        <v>4944</v>
      </c>
      <c r="K587" s="503">
        <v>5165</v>
      </c>
      <c r="L587" s="312">
        <f>'32'!G49</f>
        <v>5029</v>
      </c>
      <c r="N587" s="312">
        <f>'32'!I49</f>
        <v>4944</v>
      </c>
      <c r="P587" s="722">
        <f>F587-L587</f>
        <v>0</v>
      </c>
      <c r="Q587" s="461"/>
      <c r="R587" s="722">
        <f>H587-N587</f>
        <v>0</v>
      </c>
      <c r="T587" s="655">
        <f>H587-K587</f>
        <v>-221</v>
      </c>
    </row>
    <row r="588" spans="1:20" ht="15.75">
      <c r="A588" s="485">
        <f t="shared" si="90"/>
        <v>588</v>
      </c>
      <c r="B588" s="234" t="s">
        <v>571</v>
      </c>
      <c r="F588" s="737"/>
      <c r="H588" s="312"/>
      <c r="K588" s="503"/>
      <c r="L588" s="312"/>
      <c r="N588" s="312"/>
      <c r="T588" s="655"/>
    </row>
    <row r="589" spans="1:20" ht="15.75">
      <c r="A589" s="485">
        <f t="shared" si="90"/>
        <v>589</v>
      </c>
      <c r="B589" s="234" t="s">
        <v>1216</v>
      </c>
      <c r="F589" s="737"/>
      <c r="H589" s="231"/>
      <c r="K589" s="503"/>
      <c r="T589" s="655"/>
    </row>
    <row r="590" spans="1:20" ht="15.75">
      <c r="A590" s="485">
        <f t="shared" si="90"/>
        <v>590</v>
      </c>
      <c r="B590" s="234" t="s">
        <v>183</v>
      </c>
      <c r="F590" s="737"/>
      <c r="H590" s="231"/>
      <c r="K590" s="503"/>
      <c r="T590" s="655"/>
    </row>
    <row r="591" spans="1:20">
      <c r="A591" s="485">
        <f t="shared" si="90"/>
        <v>591</v>
      </c>
      <c r="B591" t="s">
        <v>184</v>
      </c>
      <c r="D591" t="s">
        <v>905</v>
      </c>
      <c r="F591" s="737">
        <f>'33'!H16</f>
        <v>826</v>
      </c>
      <c r="H591" s="231">
        <f>'33'!K16</f>
        <v>2378</v>
      </c>
      <c r="K591" s="503">
        <v>7207</v>
      </c>
      <c r="L591" s="231">
        <f>'33'!H16</f>
        <v>826</v>
      </c>
      <c r="N591" s="231">
        <f>'33'!K16</f>
        <v>2378</v>
      </c>
      <c r="P591" s="722">
        <f>F591-L591</f>
        <v>0</v>
      </c>
      <c r="Q591" s="461"/>
      <c r="R591" s="722">
        <f>H591-N591</f>
        <v>0</v>
      </c>
      <c r="T591" s="655">
        <f>H591-K591</f>
        <v>-4829</v>
      </c>
    </row>
    <row r="592" spans="1:20">
      <c r="A592" s="485">
        <f t="shared" si="90"/>
        <v>592</v>
      </c>
      <c r="B592" t="s">
        <v>185</v>
      </c>
      <c r="D592" t="s">
        <v>905</v>
      </c>
      <c r="F592" s="737">
        <f>'33'!H17</f>
        <v>0</v>
      </c>
      <c r="H592" s="231">
        <f>'33'!K17</f>
        <v>0</v>
      </c>
      <c r="K592" s="503">
        <v>0</v>
      </c>
      <c r="L592" s="231">
        <f>'33'!H17</f>
        <v>0</v>
      </c>
      <c r="N592" s="231">
        <f>'33'!K17</f>
        <v>0</v>
      </c>
      <c r="P592" s="722">
        <f>F592-L592</f>
        <v>0</v>
      </c>
      <c r="Q592" s="461"/>
      <c r="R592" s="722">
        <f>H592-N592</f>
        <v>0</v>
      </c>
      <c r="T592" s="655">
        <f>H592-K592</f>
        <v>0</v>
      </c>
    </row>
    <row r="593" spans="1:20">
      <c r="A593" s="485">
        <f t="shared" si="90"/>
        <v>593</v>
      </c>
      <c r="B593" t="s">
        <v>186</v>
      </c>
      <c r="D593" t="s">
        <v>905</v>
      </c>
      <c r="F593" s="737">
        <f>'33'!H18</f>
        <v>0</v>
      </c>
      <c r="H593" s="231">
        <f>'33'!K18</f>
        <v>0</v>
      </c>
      <c r="K593" s="503">
        <v>0</v>
      </c>
      <c r="L593" s="231">
        <f>'33'!H18</f>
        <v>0</v>
      </c>
      <c r="N593" s="231">
        <f>'33'!K18</f>
        <v>0</v>
      </c>
      <c r="P593" s="722">
        <f>F593-L593</f>
        <v>0</v>
      </c>
      <c r="Q593" s="461"/>
      <c r="R593" s="722">
        <f>H593-N593</f>
        <v>0</v>
      </c>
      <c r="T593" s="655">
        <f>H593-K593</f>
        <v>0</v>
      </c>
    </row>
    <row r="594" spans="1:20" ht="15.75">
      <c r="A594" s="485">
        <f t="shared" si="90"/>
        <v>594</v>
      </c>
      <c r="B594" s="234" t="s">
        <v>106</v>
      </c>
      <c r="D594" t="s">
        <v>905</v>
      </c>
      <c r="F594" s="737">
        <f>'33'!H19</f>
        <v>826</v>
      </c>
      <c r="H594" s="231">
        <f>'33'!K19</f>
        <v>2378</v>
      </c>
      <c r="K594" s="503">
        <v>7207</v>
      </c>
      <c r="L594" s="231">
        <f>'33'!H19</f>
        <v>826</v>
      </c>
      <c r="N594" s="231">
        <f>'33'!K19</f>
        <v>2378</v>
      </c>
      <c r="P594" s="722">
        <f>F594-L594</f>
        <v>0</v>
      </c>
      <c r="Q594" s="461"/>
      <c r="R594" s="722">
        <f>H594-N594</f>
        <v>0</v>
      </c>
      <c r="T594" s="655">
        <f>H594-K594</f>
        <v>-4829</v>
      </c>
    </row>
    <row r="595" spans="1:20" ht="15.75">
      <c r="A595" s="485">
        <f t="shared" si="90"/>
        <v>595</v>
      </c>
      <c r="B595" s="234" t="s">
        <v>366</v>
      </c>
      <c r="F595" s="737"/>
      <c r="H595" s="231"/>
      <c r="K595" s="503"/>
      <c r="T595" s="655"/>
    </row>
    <row r="596" spans="1:20" ht="15.75">
      <c r="A596" s="485">
        <f t="shared" si="90"/>
        <v>596</v>
      </c>
      <c r="B596" s="234" t="s">
        <v>367</v>
      </c>
      <c r="F596" s="737"/>
      <c r="H596" s="231"/>
      <c r="K596" s="503"/>
      <c r="T596" s="655"/>
    </row>
    <row r="597" spans="1:20">
      <c r="A597" s="485">
        <f t="shared" si="90"/>
        <v>597</v>
      </c>
      <c r="B597" t="s">
        <v>187</v>
      </c>
      <c r="D597" t="s">
        <v>905</v>
      </c>
      <c r="F597" s="737">
        <f>'33'!H24</f>
        <v>637</v>
      </c>
      <c r="H597" s="231">
        <f>'33'!K24</f>
        <v>311</v>
      </c>
      <c r="K597" s="503">
        <v>6815</v>
      </c>
      <c r="L597" s="231">
        <f>'33'!H24</f>
        <v>637</v>
      </c>
      <c r="N597" s="231">
        <f>'33'!K24</f>
        <v>311</v>
      </c>
      <c r="P597" s="722">
        <f>F597-L597</f>
        <v>0</v>
      </c>
      <c r="Q597" s="461"/>
      <c r="R597" s="722">
        <f>H597-N597</f>
        <v>0</v>
      </c>
      <c r="T597" s="655">
        <f>H597-K597</f>
        <v>-6504</v>
      </c>
    </row>
    <row r="598" spans="1:20">
      <c r="A598" s="485">
        <f t="shared" si="90"/>
        <v>598</v>
      </c>
      <c r="B598" t="s">
        <v>188</v>
      </c>
      <c r="D598" t="s">
        <v>905</v>
      </c>
      <c r="F598" s="737">
        <f>'33'!H25</f>
        <v>1934</v>
      </c>
      <c r="H598" s="231">
        <f>'33'!K25</f>
        <v>173</v>
      </c>
      <c r="K598" s="503">
        <v>15759</v>
      </c>
      <c r="L598" s="231">
        <f>'33'!H25</f>
        <v>1934</v>
      </c>
      <c r="N598" s="231">
        <f>'33'!K25</f>
        <v>173</v>
      </c>
      <c r="P598" s="722">
        <f>F598-L598</f>
        <v>0</v>
      </c>
      <c r="Q598" s="461"/>
      <c r="R598" s="722">
        <f>H598-N598</f>
        <v>0</v>
      </c>
      <c r="T598" s="655">
        <f>H598-K598</f>
        <v>-15586</v>
      </c>
    </row>
    <row r="599" spans="1:20">
      <c r="A599" s="485">
        <f t="shared" si="90"/>
        <v>599</v>
      </c>
      <c r="B599" t="s">
        <v>189</v>
      </c>
      <c r="D599" t="s">
        <v>905</v>
      </c>
      <c r="F599" s="737">
        <f>'33'!H26</f>
        <v>1570</v>
      </c>
      <c r="H599" s="231">
        <f>'33'!K26</f>
        <v>0</v>
      </c>
      <c r="K599" s="503">
        <v>11264</v>
      </c>
      <c r="L599" s="231">
        <f>'33'!H26</f>
        <v>1570</v>
      </c>
      <c r="N599" s="231">
        <f>'33'!K26</f>
        <v>0</v>
      </c>
      <c r="P599" s="722">
        <f>F599-L599</f>
        <v>0</v>
      </c>
      <c r="Q599" s="461"/>
      <c r="R599" s="722">
        <f>H599-N599</f>
        <v>0</v>
      </c>
      <c r="T599" s="655">
        <f>H599-K599</f>
        <v>-11264</v>
      </c>
    </row>
    <row r="600" spans="1:20" ht="15.75">
      <c r="A600" s="485">
        <f t="shared" si="90"/>
        <v>600</v>
      </c>
      <c r="B600" s="234" t="s">
        <v>106</v>
      </c>
      <c r="D600" t="s">
        <v>905</v>
      </c>
      <c r="F600" s="737">
        <f>'33'!H27</f>
        <v>4141</v>
      </c>
      <c r="H600" s="231">
        <f>'33'!K27</f>
        <v>484</v>
      </c>
      <c r="K600" s="503">
        <v>33838</v>
      </c>
      <c r="L600" s="231">
        <f>'33'!H27</f>
        <v>4141</v>
      </c>
      <c r="N600" s="231">
        <f>'33'!K27</f>
        <v>484</v>
      </c>
      <c r="P600" s="722">
        <f>F600-L600</f>
        <v>0</v>
      </c>
      <c r="Q600" s="461"/>
      <c r="R600" s="722">
        <f>H600-N600</f>
        <v>0</v>
      </c>
      <c r="T600" s="655">
        <f>H600-K600</f>
        <v>-33354</v>
      </c>
    </row>
    <row r="601" spans="1:20" ht="15.75">
      <c r="A601" s="485">
        <f t="shared" si="90"/>
        <v>601</v>
      </c>
      <c r="B601" s="234" t="s">
        <v>1217</v>
      </c>
      <c r="F601" s="737"/>
      <c r="H601" s="231"/>
      <c r="K601" s="503"/>
      <c r="T601" s="655"/>
    </row>
    <row r="602" spans="1:20" ht="15.75">
      <c r="A602" s="485">
        <f t="shared" si="90"/>
        <v>602</v>
      </c>
      <c r="B602" s="234" t="s">
        <v>191</v>
      </c>
      <c r="F602" s="737"/>
      <c r="H602" s="231"/>
      <c r="K602" s="503"/>
      <c r="T602" s="655"/>
    </row>
    <row r="603" spans="1:20">
      <c r="A603" s="485">
        <f t="shared" si="90"/>
        <v>603</v>
      </c>
      <c r="B603" t="s">
        <v>192</v>
      </c>
      <c r="D603" t="s">
        <v>905</v>
      </c>
      <c r="F603" s="737">
        <f>'33'!J50</f>
        <v>44</v>
      </c>
      <c r="H603" s="231">
        <f>'33'!K50</f>
        <v>47</v>
      </c>
      <c r="K603" s="503">
        <v>509</v>
      </c>
      <c r="L603" s="231">
        <f>'33'!J50</f>
        <v>44</v>
      </c>
      <c r="N603" s="231">
        <f>'33'!K50</f>
        <v>47</v>
      </c>
      <c r="P603" s="722">
        <f>F603-L603</f>
        <v>0</v>
      </c>
      <c r="Q603" s="461"/>
      <c r="R603" s="722">
        <f>H603-N603</f>
        <v>0</v>
      </c>
      <c r="T603" s="655">
        <f>H603-K603</f>
        <v>-462</v>
      </c>
    </row>
    <row r="604" spans="1:20">
      <c r="A604" s="485">
        <f t="shared" si="90"/>
        <v>604</v>
      </c>
      <c r="B604" t="s">
        <v>185</v>
      </c>
      <c r="D604" t="s">
        <v>905</v>
      </c>
      <c r="F604" s="737">
        <f>'33'!J51</f>
        <v>0</v>
      </c>
      <c r="H604" s="231">
        <f>'33'!K51</f>
        <v>0</v>
      </c>
      <c r="K604" s="503">
        <v>0</v>
      </c>
      <c r="L604" s="231">
        <f>'33'!J51</f>
        <v>0</v>
      </c>
      <c r="N604" s="231">
        <f>'33'!K51</f>
        <v>0</v>
      </c>
      <c r="P604" s="722">
        <f>F604-L604</f>
        <v>0</v>
      </c>
      <c r="Q604" s="461"/>
      <c r="R604" s="722">
        <f>H604-N604</f>
        <v>0</v>
      </c>
      <c r="T604" s="655">
        <f>H604-K604</f>
        <v>0</v>
      </c>
    </row>
    <row r="605" spans="1:20">
      <c r="A605" s="485">
        <f t="shared" si="90"/>
        <v>605</v>
      </c>
      <c r="B605" s="672" t="s">
        <v>323</v>
      </c>
      <c r="D605" t="s">
        <v>905</v>
      </c>
      <c r="F605" s="741"/>
      <c r="H605" s="718"/>
      <c r="K605" s="503"/>
      <c r="L605" s="718"/>
      <c r="N605" s="718"/>
      <c r="T605" s="655"/>
    </row>
    <row r="606" spans="1:20" ht="15.75">
      <c r="A606" s="485">
        <f t="shared" si="90"/>
        <v>606</v>
      </c>
      <c r="B606" s="234" t="s">
        <v>193</v>
      </c>
      <c r="D606" t="s">
        <v>905</v>
      </c>
      <c r="F606" s="737">
        <f>'33'!J52</f>
        <v>44</v>
      </c>
      <c r="H606" s="231">
        <f>'33'!K52</f>
        <v>47</v>
      </c>
      <c r="K606" s="503">
        <v>509</v>
      </c>
      <c r="L606" s="231">
        <f>'33'!J52</f>
        <v>44</v>
      </c>
      <c r="N606" s="231">
        <f>'33'!K52</f>
        <v>47</v>
      </c>
      <c r="P606" s="722">
        <f>F606-L606</f>
        <v>0</v>
      </c>
      <c r="Q606" s="461"/>
      <c r="R606" s="722">
        <f>H606-N606</f>
        <v>0</v>
      </c>
      <c r="T606" s="655">
        <f>H606-K606</f>
        <v>-462</v>
      </c>
    </row>
    <row r="607" spans="1:20" ht="15.75">
      <c r="A607" s="485">
        <f t="shared" si="90"/>
        <v>607</v>
      </c>
      <c r="B607" s="234" t="s">
        <v>366</v>
      </c>
      <c r="F607" s="737"/>
      <c r="H607" s="231"/>
      <c r="K607" s="503"/>
      <c r="T607" s="655"/>
    </row>
    <row r="608" spans="1:20" ht="15.75">
      <c r="A608" s="485">
        <f t="shared" si="90"/>
        <v>608</v>
      </c>
      <c r="B608" s="234" t="s">
        <v>368</v>
      </c>
      <c r="F608" s="737"/>
      <c r="H608" s="231"/>
      <c r="K608" s="503"/>
      <c r="T608" s="655"/>
    </row>
    <row r="609" spans="1:20">
      <c r="A609" s="485">
        <f t="shared" si="90"/>
        <v>609</v>
      </c>
      <c r="B609" t="s">
        <v>187</v>
      </c>
      <c r="D609" t="s">
        <v>905</v>
      </c>
      <c r="F609" s="737">
        <f>'33'!J57</f>
        <v>220</v>
      </c>
      <c r="H609" s="231">
        <f>'33'!K57</f>
        <v>286</v>
      </c>
      <c r="K609" s="503">
        <v>361</v>
      </c>
      <c r="L609" s="231">
        <f>'33'!J57</f>
        <v>220</v>
      </c>
      <c r="N609" s="231">
        <f>'33'!K57</f>
        <v>286</v>
      </c>
      <c r="P609" s="722">
        <f>F609-L609</f>
        <v>0</v>
      </c>
      <c r="Q609" s="461"/>
      <c r="R609" s="722">
        <f>H609-N609</f>
        <v>0</v>
      </c>
      <c r="T609" s="655">
        <f>H609-K609</f>
        <v>-75</v>
      </c>
    </row>
    <row r="610" spans="1:20">
      <c r="A610" s="485">
        <f t="shared" si="90"/>
        <v>610</v>
      </c>
      <c r="B610" t="s">
        <v>188</v>
      </c>
      <c r="D610" t="s">
        <v>905</v>
      </c>
      <c r="F610" s="737">
        <f>'33'!J58</f>
        <v>944</v>
      </c>
      <c r="H610" s="231">
        <f>'33'!K58</f>
        <v>1185</v>
      </c>
      <c r="K610" s="503">
        <v>1143</v>
      </c>
      <c r="L610" s="231">
        <f>'33'!J58</f>
        <v>944</v>
      </c>
      <c r="N610" s="231">
        <f>'33'!K58</f>
        <v>1185</v>
      </c>
      <c r="P610" s="722">
        <f>F610-L610</f>
        <v>0</v>
      </c>
      <c r="Q610" s="461"/>
      <c r="R610" s="722">
        <f>H610-N610</f>
        <v>0</v>
      </c>
      <c r="T610" s="655">
        <f>H610-K610</f>
        <v>42</v>
      </c>
    </row>
    <row r="611" spans="1:20">
      <c r="A611" s="485">
        <f t="shared" si="90"/>
        <v>611</v>
      </c>
      <c r="B611" t="s">
        <v>189</v>
      </c>
      <c r="D611" t="s">
        <v>905</v>
      </c>
      <c r="F611" s="737">
        <f>'33'!J59</f>
        <v>239</v>
      </c>
      <c r="H611" s="231">
        <f>'33'!K59</f>
        <v>415</v>
      </c>
      <c r="K611" s="503">
        <v>1718</v>
      </c>
      <c r="L611" s="231">
        <f>'33'!J59</f>
        <v>239</v>
      </c>
      <c r="N611" s="231">
        <f>'33'!K59</f>
        <v>415</v>
      </c>
      <c r="P611" s="722">
        <f>F611-L611</f>
        <v>0</v>
      </c>
      <c r="Q611" s="461"/>
      <c r="R611" s="722">
        <f>H611-N611</f>
        <v>0</v>
      </c>
      <c r="T611" s="655">
        <f>H611-K611</f>
        <v>-1303</v>
      </c>
    </row>
    <row r="612" spans="1:20" ht="15.75">
      <c r="A612" s="485">
        <f t="shared" si="90"/>
        <v>612</v>
      </c>
      <c r="B612" s="234" t="s">
        <v>106</v>
      </c>
      <c r="D612" t="s">
        <v>905</v>
      </c>
      <c r="F612" s="737">
        <f>'33'!J60</f>
        <v>1403</v>
      </c>
      <c r="H612" s="231">
        <f>'33'!K60</f>
        <v>1886</v>
      </c>
      <c r="K612" s="503">
        <v>3222</v>
      </c>
      <c r="L612" s="231">
        <f>'33'!J60</f>
        <v>1403</v>
      </c>
      <c r="N612" s="231">
        <f>'33'!K60</f>
        <v>1886</v>
      </c>
      <c r="P612" s="722">
        <f>F612-L612</f>
        <v>0</v>
      </c>
      <c r="Q612" s="461"/>
      <c r="R612" s="722">
        <f>H612-N612</f>
        <v>0</v>
      </c>
      <c r="T612" s="655">
        <f>H612-K612</f>
        <v>-1336</v>
      </c>
    </row>
    <row r="613" spans="1:20" ht="15.75">
      <c r="A613" s="485">
        <f t="shared" si="90"/>
        <v>613</v>
      </c>
      <c r="B613" s="234" t="s">
        <v>572</v>
      </c>
      <c r="F613" s="737"/>
      <c r="H613" s="231"/>
      <c r="K613" s="503"/>
      <c r="T613" s="655"/>
    </row>
    <row r="614" spans="1:20" ht="15.75">
      <c r="A614" s="485">
        <f t="shared" si="90"/>
        <v>614</v>
      </c>
      <c r="B614" s="234" t="s">
        <v>573</v>
      </c>
      <c r="F614" s="737"/>
      <c r="H614" s="231"/>
      <c r="K614" s="503"/>
      <c r="T614" s="655"/>
    </row>
    <row r="615" spans="1:20" ht="15.75">
      <c r="A615" s="485">
        <f t="shared" si="90"/>
        <v>615</v>
      </c>
      <c r="B615" s="234" t="s">
        <v>360</v>
      </c>
      <c r="F615" s="737"/>
      <c r="H615" s="231"/>
      <c r="K615" s="503"/>
      <c r="T615" s="655"/>
    </row>
    <row r="616" spans="1:20">
      <c r="A616" s="485">
        <f t="shared" si="90"/>
        <v>616</v>
      </c>
      <c r="B616" t="s">
        <v>166</v>
      </c>
      <c r="F616" s="737">
        <f>'34'!D10</f>
        <v>574834</v>
      </c>
      <c r="H616" s="718"/>
      <c r="K616" s="503"/>
      <c r="L616" s="231">
        <f>'34'!D10</f>
        <v>574834</v>
      </c>
      <c r="N616" s="718"/>
      <c r="P616" s="722">
        <f t="shared" ref="P616:P622" si="91">F616-L616</f>
        <v>0</v>
      </c>
      <c r="Q616" s="461"/>
      <c r="R616" s="722">
        <f t="shared" ref="R616:R622" si="92">H616-N616</f>
        <v>0</v>
      </c>
      <c r="T616" s="655">
        <f t="shared" ref="T616:T622" si="93">H616-K616</f>
        <v>0</v>
      </c>
    </row>
    <row r="617" spans="1:20">
      <c r="A617" s="485">
        <f t="shared" si="90"/>
        <v>617</v>
      </c>
      <c r="B617" t="s">
        <v>167</v>
      </c>
      <c r="F617" s="737">
        <f>'34'!D11</f>
        <v>48966</v>
      </c>
      <c r="H617" s="718"/>
      <c r="K617" s="503"/>
      <c r="L617" s="231">
        <f>'34'!D11</f>
        <v>48966</v>
      </c>
      <c r="N617" s="718"/>
      <c r="P617" s="722">
        <f t="shared" si="91"/>
        <v>0</v>
      </c>
      <c r="Q617" s="461"/>
      <c r="R617" s="722">
        <f t="shared" si="92"/>
        <v>0</v>
      </c>
      <c r="T617" s="655">
        <f t="shared" si="93"/>
        <v>0</v>
      </c>
    </row>
    <row r="618" spans="1:20">
      <c r="A618" s="485">
        <f t="shared" si="90"/>
        <v>618</v>
      </c>
      <c r="B618" t="s">
        <v>168</v>
      </c>
      <c r="F618" s="737">
        <f>'34'!D12</f>
        <v>93309</v>
      </c>
      <c r="H618" s="718"/>
      <c r="K618" s="503"/>
      <c r="L618" s="231">
        <f>'34'!D12</f>
        <v>93309</v>
      </c>
      <c r="N618" s="718"/>
      <c r="P618" s="722">
        <f t="shared" si="91"/>
        <v>0</v>
      </c>
      <c r="Q618" s="461"/>
      <c r="R618" s="722">
        <f t="shared" si="92"/>
        <v>0</v>
      </c>
      <c r="T618" s="655">
        <f t="shared" si="93"/>
        <v>0</v>
      </c>
    </row>
    <row r="619" spans="1:20">
      <c r="A619" s="485">
        <f t="shared" si="90"/>
        <v>619</v>
      </c>
      <c r="B619" t="s">
        <v>169</v>
      </c>
      <c r="F619" s="737">
        <f>'34'!D13</f>
        <v>117</v>
      </c>
      <c r="H619" s="718"/>
      <c r="K619" s="503"/>
      <c r="L619" s="231">
        <f>'34'!D13</f>
        <v>117</v>
      </c>
      <c r="N619" s="718"/>
      <c r="P619" s="722">
        <f t="shared" si="91"/>
        <v>0</v>
      </c>
      <c r="Q619" s="461"/>
      <c r="R619" s="722">
        <f t="shared" si="92"/>
        <v>0</v>
      </c>
      <c r="T619" s="655">
        <f t="shared" si="93"/>
        <v>0</v>
      </c>
    </row>
    <row r="620" spans="1:20">
      <c r="A620" s="485">
        <f t="shared" si="90"/>
        <v>620</v>
      </c>
      <c r="B620" t="s">
        <v>170</v>
      </c>
      <c r="F620" s="737">
        <f>'34'!D14</f>
        <v>0</v>
      </c>
      <c r="H620" s="718"/>
      <c r="K620" s="503"/>
      <c r="L620" s="231">
        <f>'34'!D14</f>
        <v>0</v>
      </c>
      <c r="N620" s="718"/>
      <c r="P620" s="722">
        <f t="shared" si="91"/>
        <v>0</v>
      </c>
      <c r="Q620" s="461"/>
      <c r="R620" s="722">
        <f t="shared" si="92"/>
        <v>0</v>
      </c>
      <c r="T620" s="655">
        <f t="shared" si="93"/>
        <v>0</v>
      </c>
    </row>
    <row r="621" spans="1:20">
      <c r="A621" s="485">
        <f t="shared" si="90"/>
        <v>621</v>
      </c>
      <c r="B621" t="s">
        <v>171</v>
      </c>
      <c r="F621" s="737">
        <f>'34'!D15</f>
        <v>10</v>
      </c>
      <c r="H621" s="718"/>
      <c r="K621" s="503"/>
      <c r="L621" s="231">
        <f>'34'!D15</f>
        <v>10</v>
      </c>
      <c r="N621" s="718"/>
      <c r="P621" s="722">
        <f t="shared" si="91"/>
        <v>0</v>
      </c>
      <c r="Q621" s="461"/>
      <c r="R621" s="722">
        <f t="shared" si="92"/>
        <v>0</v>
      </c>
      <c r="T621" s="655">
        <f t="shared" si="93"/>
        <v>0</v>
      </c>
    </row>
    <row r="622" spans="1:20" ht="15.75">
      <c r="A622" s="485">
        <f t="shared" si="90"/>
        <v>622</v>
      </c>
      <c r="B622" s="234" t="s">
        <v>106</v>
      </c>
      <c r="F622" s="737">
        <f>'34'!D16</f>
        <v>717236</v>
      </c>
      <c r="H622" s="718"/>
      <c r="K622" s="503"/>
      <c r="L622" s="231">
        <f>'34'!D16</f>
        <v>717236</v>
      </c>
      <c r="N622" s="718"/>
      <c r="P622" s="722">
        <f t="shared" si="91"/>
        <v>0</v>
      </c>
      <c r="Q622" s="461"/>
      <c r="R622" s="722">
        <f t="shared" si="92"/>
        <v>0</v>
      </c>
      <c r="T622" s="655">
        <f t="shared" si="93"/>
        <v>0</v>
      </c>
    </row>
    <row r="623" spans="1:20" ht="15.75">
      <c r="A623" s="485">
        <f t="shared" si="90"/>
        <v>623</v>
      </c>
      <c r="B623" s="234" t="s">
        <v>632</v>
      </c>
      <c r="F623" s="737"/>
      <c r="H623" s="231"/>
      <c r="K623" s="503"/>
      <c r="T623" s="655"/>
    </row>
    <row r="624" spans="1:20">
      <c r="A624" s="485">
        <f t="shared" si="90"/>
        <v>624</v>
      </c>
      <c r="B624" t="s">
        <v>166</v>
      </c>
      <c r="F624" s="737">
        <f>'34'!F10</f>
        <v>1189</v>
      </c>
      <c r="H624" s="718"/>
      <c r="K624" s="503"/>
      <c r="L624" s="231">
        <f>'34'!F10</f>
        <v>1189</v>
      </c>
      <c r="N624" s="718"/>
      <c r="P624" s="722">
        <f>F624-L624</f>
        <v>0</v>
      </c>
      <c r="Q624" s="461"/>
      <c r="R624" s="722">
        <f>H624-N624</f>
        <v>0</v>
      </c>
      <c r="T624" s="655">
        <f>H624-K624</f>
        <v>0</v>
      </c>
    </row>
    <row r="625" spans="1:20">
      <c r="A625" s="485">
        <f t="shared" si="90"/>
        <v>625</v>
      </c>
      <c r="B625" t="s">
        <v>167</v>
      </c>
      <c r="F625" s="737"/>
      <c r="H625" s="718"/>
      <c r="K625" s="503"/>
      <c r="N625" s="718"/>
      <c r="T625" s="655"/>
    </row>
    <row r="626" spans="1:20">
      <c r="A626" s="485">
        <f t="shared" si="90"/>
        <v>626</v>
      </c>
      <c r="B626" t="s">
        <v>168</v>
      </c>
      <c r="F626" s="737"/>
      <c r="H626" s="718"/>
      <c r="K626" s="503"/>
      <c r="N626" s="718"/>
      <c r="T626" s="655"/>
    </row>
    <row r="627" spans="1:20">
      <c r="A627" s="485">
        <f t="shared" si="90"/>
        <v>627</v>
      </c>
      <c r="B627" t="s">
        <v>169</v>
      </c>
      <c r="F627" s="737"/>
      <c r="H627" s="718"/>
      <c r="K627" s="503"/>
      <c r="N627" s="718"/>
      <c r="T627" s="655"/>
    </row>
    <row r="628" spans="1:20">
      <c r="A628" s="485">
        <f t="shared" si="90"/>
        <v>628</v>
      </c>
      <c r="B628" t="s">
        <v>170</v>
      </c>
      <c r="F628" s="737"/>
      <c r="H628" s="718"/>
      <c r="K628" s="503"/>
      <c r="N628" s="718"/>
      <c r="T628" s="655"/>
    </row>
    <row r="629" spans="1:20">
      <c r="A629" s="485">
        <f t="shared" si="90"/>
        <v>629</v>
      </c>
      <c r="B629" t="s">
        <v>171</v>
      </c>
      <c r="F629" s="737"/>
      <c r="H629" s="718"/>
      <c r="K629" s="503"/>
      <c r="N629" s="718"/>
      <c r="T629" s="655"/>
    </row>
    <row r="630" spans="1:20" ht="15.75">
      <c r="A630" s="485">
        <f t="shared" si="90"/>
        <v>630</v>
      </c>
      <c r="B630" s="234" t="s">
        <v>106</v>
      </c>
      <c r="F630" s="737"/>
      <c r="H630" s="718"/>
      <c r="K630" s="503"/>
      <c r="N630" s="718"/>
      <c r="T630" s="655"/>
    </row>
    <row r="631" spans="1:20" ht="15.75">
      <c r="A631" s="485">
        <f t="shared" si="90"/>
        <v>631</v>
      </c>
      <c r="B631" s="234" t="s">
        <v>633</v>
      </c>
      <c r="F631" s="737"/>
      <c r="H631" s="231"/>
      <c r="K631" s="503"/>
      <c r="T631" s="655"/>
    </row>
    <row r="632" spans="1:20">
      <c r="A632" s="485">
        <f t="shared" si="90"/>
        <v>632</v>
      </c>
      <c r="B632" t="s">
        <v>166</v>
      </c>
      <c r="F632" s="737">
        <f>'34'!H10</f>
        <v>28429</v>
      </c>
      <c r="H632" s="718"/>
      <c r="K632" s="503"/>
      <c r="L632" s="231">
        <f>'34'!H10</f>
        <v>28429</v>
      </c>
      <c r="N632" s="718"/>
      <c r="P632" s="722">
        <f t="shared" ref="P632:P638" si="94">F632-L632</f>
        <v>0</v>
      </c>
      <c r="Q632" s="461"/>
      <c r="R632" s="722">
        <f t="shared" ref="R632:R638" si="95">H632-N632</f>
        <v>0</v>
      </c>
      <c r="T632" s="655">
        <f t="shared" ref="T632:T638" si="96">H632-K632</f>
        <v>0</v>
      </c>
    </row>
    <row r="633" spans="1:20">
      <c r="A633" s="485">
        <f t="shared" si="90"/>
        <v>633</v>
      </c>
      <c r="B633" t="s">
        <v>167</v>
      </c>
      <c r="F633" s="737">
        <f>'34'!H11</f>
        <v>0</v>
      </c>
      <c r="H633" s="718"/>
      <c r="K633" s="503"/>
      <c r="L633" s="231">
        <f>'34'!H11</f>
        <v>0</v>
      </c>
      <c r="N633" s="718"/>
      <c r="P633" s="722">
        <f t="shared" si="94"/>
        <v>0</v>
      </c>
      <c r="Q633" s="461"/>
      <c r="R633" s="722">
        <f t="shared" si="95"/>
        <v>0</v>
      </c>
      <c r="T633" s="655">
        <f t="shared" si="96"/>
        <v>0</v>
      </c>
    </row>
    <row r="634" spans="1:20">
      <c r="A634" s="485">
        <f t="shared" si="90"/>
        <v>634</v>
      </c>
      <c r="B634" t="s">
        <v>168</v>
      </c>
      <c r="F634" s="737">
        <f>'34'!H12</f>
        <v>0</v>
      </c>
      <c r="H634" s="718"/>
      <c r="K634" s="503"/>
      <c r="L634" s="231">
        <f>'34'!H12</f>
        <v>0</v>
      </c>
      <c r="N634" s="718"/>
      <c r="P634" s="722">
        <f t="shared" si="94"/>
        <v>0</v>
      </c>
      <c r="Q634" s="461"/>
      <c r="R634" s="722">
        <f t="shared" si="95"/>
        <v>0</v>
      </c>
      <c r="T634" s="655">
        <f t="shared" si="96"/>
        <v>0</v>
      </c>
    </row>
    <row r="635" spans="1:20">
      <c r="A635" s="485">
        <f t="shared" si="90"/>
        <v>635</v>
      </c>
      <c r="B635" t="s">
        <v>169</v>
      </c>
      <c r="F635" s="737">
        <f>'34'!H13</f>
        <v>0</v>
      </c>
      <c r="H635" s="718"/>
      <c r="K635" s="503"/>
      <c r="L635" s="231">
        <f>'34'!H13</f>
        <v>0</v>
      </c>
      <c r="N635" s="718"/>
      <c r="P635" s="722">
        <f t="shared" si="94"/>
        <v>0</v>
      </c>
      <c r="Q635" s="461"/>
      <c r="R635" s="722">
        <f t="shared" si="95"/>
        <v>0</v>
      </c>
      <c r="T635" s="655">
        <f t="shared" si="96"/>
        <v>0</v>
      </c>
    </row>
    <row r="636" spans="1:20">
      <c r="A636" s="485">
        <f t="shared" si="90"/>
        <v>636</v>
      </c>
      <c r="B636" t="s">
        <v>170</v>
      </c>
      <c r="F636" s="737">
        <f>'34'!H14</f>
        <v>0</v>
      </c>
      <c r="H636" s="718"/>
      <c r="K636" s="503"/>
      <c r="L636" s="231">
        <f>'34'!H14</f>
        <v>0</v>
      </c>
      <c r="N636" s="718"/>
      <c r="P636" s="722">
        <f t="shared" si="94"/>
        <v>0</v>
      </c>
      <c r="Q636" s="461"/>
      <c r="R636" s="722">
        <f t="shared" si="95"/>
        <v>0</v>
      </c>
      <c r="T636" s="655">
        <f t="shared" si="96"/>
        <v>0</v>
      </c>
    </row>
    <row r="637" spans="1:20">
      <c r="A637" s="485">
        <f t="shared" si="90"/>
        <v>637</v>
      </c>
      <c r="B637" t="s">
        <v>171</v>
      </c>
      <c r="F637" s="737">
        <f>'34'!H15</f>
        <v>0</v>
      </c>
      <c r="H637" s="718"/>
      <c r="K637" s="503"/>
      <c r="L637" s="231">
        <f>'34'!H15</f>
        <v>0</v>
      </c>
      <c r="N637" s="718"/>
      <c r="P637" s="722">
        <f t="shared" si="94"/>
        <v>0</v>
      </c>
      <c r="Q637" s="461"/>
      <c r="R637" s="722">
        <f t="shared" si="95"/>
        <v>0</v>
      </c>
      <c r="T637" s="655">
        <f t="shared" si="96"/>
        <v>0</v>
      </c>
    </row>
    <row r="638" spans="1:20" ht="15.75">
      <c r="A638" s="485">
        <f t="shared" si="90"/>
        <v>638</v>
      </c>
      <c r="B638" s="234" t="s">
        <v>106</v>
      </c>
      <c r="F638" s="737">
        <f>'34'!H16</f>
        <v>28429</v>
      </c>
      <c r="H638" s="718"/>
      <c r="K638" s="503"/>
      <c r="L638" s="231">
        <f>'34'!H16</f>
        <v>28429</v>
      </c>
      <c r="N638" s="718"/>
      <c r="P638" s="722">
        <f t="shared" si="94"/>
        <v>0</v>
      </c>
      <c r="Q638" s="461"/>
      <c r="R638" s="722">
        <f t="shared" si="95"/>
        <v>0</v>
      </c>
      <c r="T638" s="655">
        <f t="shared" si="96"/>
        <v>0</v>
      </c>
    </row>
    <row r="639" spans="1:20" ht="15.75">
      <c r="A639" s="485">
        <f t="shared" si="90"/>
        <v>639</v>
      </c>
      <c r="B639" s="234" t="s">
        <v>115</v>
      </c>
      <c r="F639" s="737"/>
      <c r="H639" s="231"/>
      <c r="K639" s="503"/>
      <c r="T639" s="655"/>
    </row>
    <row r="640" spans="1:20">
      <c r="A640" s="485">
        <f t="shared" si="90"/>
        <v>640</v>
      </c>
      <c r="B640" t="s">
        <v>166</v>
      </c>
      <c r="F640" s="737">
        <f>'34'!N10</f>
        <v>6568</v>
      </c>
      <c r="H640" s="718"/>
      <c r="K640" s="503"/>
      <c r="L640" s="231">
        <f>'34'!N10</f>
        <v>6568</v>
      </c>
      <c r="N640" s="718"/>
      <c r="P640" s="722">
        <f t="shared" ref="P640:P646" si="97">F640-L640</f>
        <v>0</v>
      </c>
      <c r="Q640" s="461"/>
      <c r="R640" s="722">
        <f t="shared" ref="R640:R646" si="98">H640-N640</f>
        <v>0</v>
      </c>
      <c r="T640" s="655">
        <f t="shared" ref="T640:T646" si="99">H640-K640</f>
        <v>0</v>
      </c>
    </row>
    <row r="641" spans="1:20">
      <c r="A641" s="485">
        <f t="shared" si="90"/>
        <v>641</v>
      </c>
      <c r="B641" t="s">
        <v>167</v>
      </c>
      <c r="F641" s="737">
        <f>'34'!N11</f>
        <v>606</v>
      </c>
      <c r="H641" s="718"/>
      <c r="K641" s="503"/>
      <c r="L641" s="231">
        <f>'34'!N11</f>
        <v>606</v>
      </c>
      <c r="N641" s="718"/>
      <c r="P641" s="722">
        <f t="shared" si="97"/>
        <v>0</v>
      </c>
      <c r="Q641" s="461"/>
      <c r="R641" s="722">
        <f t="shared" si="98"/>
        <v>0</v>
      </c>
      <c r="T641" s="655">
        <f t="shared" si="99"/>
        <v>0</v>
      </c>
    </row>
    <row r="642" spans="1:20">
      <c r="A642" s="485">
        <f t="shared" si="90"/>
        <v>642</v>
      </c>
      <c r="B642" t="s">
        <v>168</v>
      </c>
      <c r="F642" s="737">
        <f>'34'!N12</f>
        <v>0</v>
      </c>
      <c r="H642" s="718"/>
      <c r="K642" s="503"/>
      <c r="L642" s="231">
        <f>'34'!N12</f>
        <v>0</v>
      </c>
      <c r="N642" s="718"/>
      <c r="P642" s="722">
        <f t="shared" si="97"/>
        <v>0</v>
      </c>
      <c r="Q642" s="461"/>
      <c r="R642" s="722">
        <f t="shared" si="98"/>
        <v>0</v>
      </c>
      <c r="T642" s="655">
        <f t="shared" si="99"/>
        <v>0</v>
      </c>
    </row>
    <row r="643" spans="1:20">
      <c r="A643" s="485">
        <f t="shared" si="90"/>
        <v>643</v>
      </c>
      <c r="B643" t="s">
        <v>169</v>
      </c>
      <c r="F643" s="737">
        <f>'34'!N13</f>
        <v>0</v>
      </c>
      <c r="H643" s="718"/>
      <c r="K643" s="503"/>
      <c r="L643" s="231">
        <f>'34'!N13</f>
        <v>0</v>
      </c>
      <c r="N643" s="718"/>
      <c r="P643" s="722">
        <f t="shared" si="97"/>
        <v>0</v>
      </c>
      <c r="Q643" s="461"/>
      <c r="R643" s="722">
        <f t="shared" si="98"/>
        <v>0</v>
      </c>
      <c r="T643" s="655">
        <f t="shared" si="99"/>
        <v>0</v>
      </c>
    </row>
    <row r="644" spans="1:20">
      <c r="A644" s="485">
        <f t="shared" si="90"/>
        <v>644</v>
      </c>
      <c r="B644" t="s">
        <v>170</v>
      </c>
      <c r="F644" s="737">
        <f>'34'!N14</f>
        <v>0</v>
      </c>
      <c r="H644" s="718"/>
      <c r="K644" s="503"/>
      <c r="L644" s="231">
        <f>'34'!N14</f>
        <v>0</v>
      </c>
      <c r="N644" s="718"/>
      <c r="P644" s="722">
        <f t="shared" si="97"/>
        <v>0</v>
      </c>
      <c r="Q644" s="461"/>
      <c r="R644" s="722">
        <f t="shared" si="98"/>
        <v>0</v>
      </c>
      <c r="T644" s="655">
        <f t="shared" si="99"/>
        <v>0</v>
      </c>
    </row>
    <row r="645" spans="1:20">
      <c r="A645" s="485">
        <f t="shared" si="90"/>
        <v>645</v>
      </c>
      <c r="B645" t="s">
        <v>171</v>
      </c>
      <c r="F645" s="737">
        <f>'34'!N15</f>
        <v>0</v>
      </c>
      <c r="H645" s="718"/>
      <c r="K645" s="503"/>
      <c r="L645" s="231">
        <f>'34'!N15</f>
        <v>0</v>
      </c>
      <c r="N645" s="718"/>
      <c r="P645" s="722">
        <f t="shared" si="97"/>
        <v>0</v>
      </c>
      <c r="Q645" s="461"/>
      <c r="R645" s="722">
        <f t="shared" si="98"/>
        <v>0</v>
      </c>
      <c r="T645" s="655">
        <f t="shared" si="99"/>
        <v>0</v>
      </c>
    </row>
    <row r="646" spans="1:20">
      <c r="A646" s="485">
        <f t="shared" si="90"/>
        <v>646</v>
      </c>
      <c r="B646" t="s">
        <v>106</v>
      </c>
      <c r="F646" s="737">
        <f>'34'!N16</f>
        <v>7174</v>
      </c>
      <c r="H646" s="718"/>
      <c r="K646" s="503"/>
      <c r="L646" s="231">
        <f>'34'!N16</f>
        <v>7174</v>
      </c>
      <c r="N646" s="718"/>
      <c r="P646" s="722">
        <f t="shared" si="97"/>
        <v>0</v>
      </c>
      <c r="Q646" s="461"/>
      <c r="R646" s="722">
        <f t="shared" si="98"/>
        <v>0</v>
      </c>
      <c r="T646" s="655">
        <f t="shared" si="99"/>
        <v>0</v>
      </c>
    </row>
    <row r="647" spans="1:20" ht="15.75">
      <c r="A647" s="485">
        <f t="shared" si="90"/>
        <v>647</v>
      </c>
      <c r="B647" s="234" t="s">
        <v>172</v>
      </c>
      <c r="F647" s="737"/>
      <c r="H647" s="231"/>
      <c r="K647" s="503"/>
      <c r="T647" s="655"/>
    </row>
    <row r="648" spans="1:20">
      <c r="A648" s="485">
        <f t="shared" si="90"/>
        <v>648</v>
      </c>
      <c r="B648" t="s">
        <v>166</v>
      </c>
      <c r="D648" t="s">
        <v>905</v>
      </c>
      <c r="F648" s="737">
        <f>'34'!P10</f>
        <v>638302</v>
      </c>
      <c r="H648" s="231">
        <f>'34'!R10</f>
        <v>600402</v>
      </c>
      <c r="K648" s="503">
        <v>548779</v>
      </c>
      <c r="L648" s="231">
        <f>'34'!P10</f>
        <v>638302</v>
      </c>
      <c r="N648" s="231">
        <f>'34'!R10</f>
        <v>600402</v>
      </c>
      <c r="P648" s="722">
        <f t="shared" ref="P648:P658" si="100">F648-L648</f>
        <v>0</v>
      </c>
      <c r="Q648" s="461"/>
      <c r="R648" s="722">
        <f t="shared" ref="R648:R658" si="101">H648-N648</f>
        <v>0</v>
      </c>
      <c r="T648" s="655">
        <f t="shared" ref="T648:T658" si="102">H648-K648</f>
        <v>51623</v>
      </c>
    </row>
    <row r="649" spans="1:20">
      <c r="A649" s="485">
        <f t="shared" si="90"/>
        <v>649</v>
      </c>
      <c r="B649" t="s">
        <v>167</v>
      </c>
      <c r="D649" t="s">
        <v>905</v>
      </c>
      <c r="F649" s="737">
        <f>'34'!P11</f>
        <v>52807</v>
      </c>
      <c r="H649" s="231">
        <f>'34'!R11</f>
        <v>48681</v>
      </c>
      <c r="K649" s="503">
        <v>49917</v>
      </c>
      <c r="L649" s="231">
        <f>'34'!P11</f>
        <v>52807</v>
      </c>
      <c r="N649" s="231">
        <f>'34'!R11</f>
        <v>48681</v>
      </c>
      <c r="P649" s="722">
        <f t="shared" si="100"/>
        <v>0</v>
      </c>
      <c r="Q649" s="461"/>
      <c r="R649" s="722">
        <f t="shared" si="101"/>
        <v>0</v>
      </c>
      <c r="T649" s="655">
        <f t="shared" si="102"/>
        <v>-1236</v>
      </c>
    </row>
    <row r="650" spans="1:20">
      <c r="A650" s="485">
        <f t="shared" si="90"/>
        <v>650</v>
      </c>
      <c r="B650" t="s">
        <v>168</v>
      </c>
      <c r="D650" t="s">
        <v>905</v>
      </c>
      <c r="F650" s="737">
        <f>'34'!P12</f>
        <v>97138</v>
      </c>
      <c r="H650" s="231">
        <f>'34'!R12</f>
        <v>86750</v>
      </c>
      <c r="K650" s="503">
        <v>65202</v>
      </c>
      <c r="L650" s="231">
        <f>'34'!P12</f>
        <v>97138</v>
      </c>
      <c r="N650" s="231">
        <f>'34'!R12</f>
        <v>86750</v>
      </c>
      <c r="P650" s="722">
        <f t="shared" si="100"/>
        <v>0</v>
      </c>
      <c r="Q650" s="461"/>
      <c r="R650" s="722">
        <f t="shared" si="101"/>
        <v>0</v>
      </c>
      <c r="T650" s="655">
        <f t="shared" si="102"/>
        <v>21548</v>
      </c>
    </row>
    <row r="651" spans="1:20">
      <c r="A651" s="485">
        <f t="shared" ref="A651:A714" si="103">A650+1</f>
        <v>651</v>
      </c>
      <c r="B651" t="s">
        <v>169</v>
      </c>
      <c r="D651" t="s">
        <v>905</v>
      </c>
      <c r="F651" s="737">
        <f>'34'!P13</f>
        <v>117</v>
      </c>
      <c r="H651" s="231">
        <f>'34'!R13</f>
        <v>261</v>
      </c>
      <c r="K651" s="503">
        <v>196</v>
      </c>
      <c r="L651" s="231">
        <f>'34'!P13</f>
        <v>117</v>
      </c>
      <c r="N651" s="231">
        <f>'34'!R13</f>
        <v>261</v>
      </c>
      <c r="P651" s="722">
        <f t="shared" si="100"/>
        <v>0</v>
      </c>
      <c r="Q651" s="461"/>
      <c r="R651" s="722">
        <f t="shared" si="101"/>
        <v>0</v>
      </c>
      <c r="T651" s="655">
        <f t="shared" si="102"/>
        <v>65</v>
      </c>
    </row>
    <row r="652" spans="1:20">
      <c r="A652" s="485">
        <f t="shared" si="103"/>
        <v>652</v>
      </c>
      <c r="B652" t="s">
        <v>170</v>
      </c>
      <c r="D652" t="s">
        <v>905</v>
      </c>
      <c r="F652" s="737">
        <f>'34'!P14</f>
        <v>0</v>
      </c>
      <c r="H652" s="231">
        <f>'34'!R14</f>
        <v>0</v>
      </c>
      <c r="K652" s="503">
        <v>0</v>
      </c>
      <c r="L652" s="231">
        <f>'34'!P14</f>
        <v>0</v>
      </c>
      <c r="N652" s="231">
        <f>'34'!R14</f>
        <v>0</v>
      </c>
      <c r="P652" s="722">
        <f t="shared" si="100"/>
        <v>0</v>
      </c>
      <c r="Q652" s="461"/>
      <c r="R652" s="722">
        <f t="shared" si="101"/>
        <v>0</v>
      </c>
      <c r="T652" s="655">
        <f t="shared" si="102"/>
        <v>0</v>
      </c>
    </row>
    <row r="653" spans="1:20">
      <c r="A653" s="485">
        <f t="shared" si="103"/>
        <v>653</v>
      </c>
      <c r="B653" t="s">
        <v>171</v>
      </c>
      <c r="D653" t="s">
        <v>905</v>
      </c>
      <c r="F653" s="737">
        <f>'34'!P15</f>
        <v>10</v>
      </c>
      <c r="H653" s="231">
        <f>'34'!R15</f>
        <v>3</v>
      </c>
      <c r="K653" s="503">
        <v>70</v>
      </c>
      <c r="L653" s="231">
        <f>'34'!P15</f>
        <v>10</v>
      </c>
      <c r="N653" s="231">
        <f>'34'!R15</f>
        <v>3</v>
      </c>
      <c r="P653" s="722">
        <f t="shared" si="100"/>
        <v>0</v>
      </c>
      <c r="Q653" s="461"/>
      <c r="R653" s="722">
        <f t="shared" si="101"/>
        <v>0</v>
      </c>
      <c r="T653" s="655">
        <f t="shared" si="102"/>
        <v>-67</v>
      </c>
    </row>
    <row r="654" spans="1:20" ht="15.75">
      <c r="A654" s="485">
        <f t="shared" si="103"/>
        <v>654</v>
      </c>
      <c r="B654" s="234" t="s">
        <v>106</v>
      </c>
      <c r="D654" t="s">
        <v>905</v>
      </c>
      <c r="F654" s="737">
        <f>'34'!P16</f>
        <v>788374</v>
      </c>
      <c r="H654" s="231">
        <f>'34'!R16</f>
        <v>736097</v>
      </c>
      <c r="K654" s="503">
        <v>664164</v>
      </c>
      <c r="L654" s="231">
        <f>'34'!P16</f>
        <v>788374</v>
      </c>
      <c r="N654" s="231">
        <f>'34'!R16</f>
        <v>736097</v>
      </c>
      <c r="P654" s="722">
        <f t="shared" si="100"/>
        <v>0</v>
      </c>
      <c r="Q654" s="461"/>
      <c r="R654" s="722">
        <f t="shared" si="101"/>
        <v>0</v>
      </c>
      <c r="T654" s="655">
        <f t="shared" si="102"/>
        <v>71933</v>
      </c>
    </row>
    <row r="655" spans="1:20">
      <c r="A655" s="485">
        <f t="shared" si="103"/>
        <v>655</v>
      </c>
      <c r="B655" t="s">
        <v>173</v>
      </c>
      <c r="D655" t="s">
        <v>905</v>
      </c>
      <c r="F655" s="737">
        <f>'34'!P19</f>
        <v>645</v>
      </c>
      <c r="H655" s="231">
        <f>'34'!R19</f>
        <v>732</v>
      </c>
      <c r="K655" s="503">
        <v>708</v>
      </c>
      <c r="L655" s="231">
        <f>'34'!P19</f>
        <v>645</v>
      </c>
      <c r="N655" s="231">
        <f>'34'!R19</f>
        <v>732</v>
      </c>
      <c r="P655" s="722">
        <f t="shared" si="100"/>
        <v>0</v>
      </c>
      <c r="Q655" s="461"/>
      <c r="R655" s="722">
        <f t="shared" si="101"/>
        <v>0</v>
      </c>
      <c r="T655" s="655">
        <f t="shared" si="102"/>
        <v>24</v>
      </c>
    </row>
    <row r="656" spans="1:20">
      <c r="A656" s="485">
        <f t="shared" si="103"/>
        <v>656</v>
      </c>
      <c r="B656" t="s">
        <v>1085</v>
      </c>
      <c r="D656" t="s">
        <v>905</v>
      </c>
      <c r="F656" s="737">
        <f>'34'!P20</f>
        <v>787729</v>
      </c>
      <c r="H656" s="231">
        <f>'34'!R20</f>
        <v>735365</v>
      </c>
      <c r="K656" s="503">
        <v>663456</v>
      </c>
      <c r="L656" s="231">
        <f>'34'!P20</f>
        <v>787729</v>
      </c>
      <c r="N656" s="231">
        <f>'34'!R20</f>
        <v>735365</v>
      </c>
      <c r="P656" s="722">
        <f t="shared" si="100"/>
        <v>0</v>
      </c>
      <c r="Q656" s="461"/>
      <c r="R656" s="722">
        <f t="shared" si="101"/>
        <v>0</v>
      </c>
      <c r="T656" s="655">
        <f t="shared" si="102"/>
        <v>71909</v>
      </c>
    </row>
    <row r="657" spans="1:20" ht="15.75">
      <c r="A657" s="485">
        <f t="shared" si="103"/>
        <v>657</v>
      </c>
      <c r="B657" s="234" t="s">
        <v>106</v>
      </c>
      <c r="D657" t="s">
        <v>905</v>
      </c>
      <c r="F657" s="737">
        <f>'34'!P21</f>
        <v>788374</v>
      </c>
      <c r="H657" s="231">
        <f>'34'!R21</f>
        <v>736097</v>
      </c>
      <c r="K657" s="503">
        <v>664164</v>
      </c>
      <c r="L657" s="231">
        <f>'34'!P21</f>
        <v>788374</v>
      </c>
      <c r="N657" s="231">
        <f>'34'!R21</f>
        <v>736097</v>
      </c>
      <c r="P657" s="722">
        <f t="shared" si="100"/>
        <v>0</v>
      </c>
      <c r="Q657" s="461"/>
      <c r="R657" s="722">
        <f t="shared" si="101"/>
        <v>0</v>
      </c>
      <c r="T657" s="655">
        <f t="shared" si="102"/>
        <v>71933</v>
      </c>
    </row>
    <row r="658" spans="1:20">
      <c r="A658" s="485">
        <f t="shared" si="103"/>
        <v>658</v>
      </c>
      <c r="B658" t="s">
        <v>1086</v>
      </c>
      <c r="D658" t="s">
        <v>905</v>
      </c>
      <c r="F658" s="737">
        <f>'34'!P23</f>
        <v>-2112</v>
      </c>
      <c r="H658" s="231">
        <f>'34'!R23</f>
        <v>-9386</v>
      </c>
      <c r="K658" s="503">
        <v>1086</v>
      </c>
      <c r="L658" s="231">
        <f>'34'!P23</f>
        <v>-2112</v>
      </c>
      <c r="N658" s="231">
        <f>'34'!R23</f>
        <v>-9386</v>
      </c>
      <c r="P658" s="722">
        <f t="shared" si="100"/>
        <v>0</v>
      </c>
      <c r="Q658" s="461"/>
      <c r="R658" s="722">
        <f t="shared" si="101"/>
        <v>0</v>
      </c>
      <c r="T658" s="655">
        <f t="shared" si="102"/>
        <v>-10472</v>
      </c>
    </row>
    <row r="659" spans="1:20" ht="15.75">
      <c r="A659" s="485">
        <f t="shared" si="103"/>
        <v>659</v>
      </c>
      <c r="B659" s="234" t="s">
        <v>1138</v>
      </c>
      <c r="F659" s="737"/>
      <c r="H659" s="231"/>
      <c r="K659" s="503"/>
      <c r="T659" s="655"/>
    </row>
    <row r="660" spans="1:20" ht="15.75">
      <c r="A660" s="485">
        <f t="shared" si="103"/>
        <v>660</v>
      </c>
      <c r="B660" s="234" t="s">
        <v>360</v>
      </c>
      <c r="F660" s="737"/>
      <c r="H660" s="231"/>
      <c r="K660" s="503"/>
      <c r="T660" s="655"/>
    </row>
    <row r="661" spans="1:20" ht="15.75">
      <c r="A661" s="485">
        <f t="shared" si="103"/>
        <v>661</v>
      </c>
      <c r="B661" s="234" t="s">
        <v>176</v>
      </c>
      <c r="F661" s="737"/>
      <c r="H661" s="231"/>
      <c r="K661" s="503"/>
      <c r="T661" s="655"/>
    </row>
    <row r="662" spans="1:20">
      <c r="A662" s="485">
        <f t="shared" si="103"/>
        <v>662</v>
      </c>
      <c r="B662" t="s">
        <v>548</v>
      </c>
      <c r="F662" s="737">
        <f>'34'!D44</f>
        <v>2373</v>
      </c>
      <c r="H662" s="718"/>
      <c r="K662" s="503"/>
      <c r="L662" s="231">
        <f>'34'!D44</f>
        <v>2373</v>
      </c>
      <c r="N662" s="718"/>
      <c r="P662" s="722">
        <f t="shared" ref="P662:P671" si="104">F662-L662</f>
        <v>0</v>
      </c>
      <c r="Q662" s="461"/>
      <c r="R662" s="722">
        <f>H662-N662</f>
        <v>0</v>
      </c>
      <c r="T662" s="655">
        <f>H662-K662</f>
        <v>0</v>
      </c>
    </row>
    <row r="663" spans="1:20">
      <c r="A663" s="485">
        <f>A662+1</f>
        <v>663</v>
      </c>
      <c r="B663" t="s">
        <v>175</v>
      </c>
      <c r="F663" s="737">
        <f>'34'!D45</f>
        <v>835</v>
      </c>
      <c r="H663" s="718"/>
      <c r="K663" s="503"/>
      <c r="L663" s="231">
        <f>'34'!D45</f>
        <v>835</v>
      </c>
      <c r="N663" s="718"/>
      <c r="P663" s="722">
        <f t="shared" si="104"/>
        <v>0</v>
      </c>
      <c r="Q663" s="461"/>
      <c r="R663" s="722">
        <f t="shared" ref="R663:R671" si="105">H663-N663</f>
        <v>0</v>
      </c>
      <c r="T663" s="655">
        <f t="shared" ref="T663:T671" si="106">H663-K663</f>
        <v>0</v>
      </c>
    </row>
    <row r="664" spans="1:20">
      <c r="A664" s="485">
        <f t="shared" si="103"/>
        <v>664</v>
      </c>
      <c r="B664" t="s">
        <v>538</v>
      </c>
      <c r="F664" s="737">
        <f>'34'!D46</f>
        <v>3928</v>
      </c>
      <c r="H664" s="718"/>
      <c r="K664" s="503"/>
      <c r="L664" s="231">
        <f>'34'!D46</f>
        <v>3928</v>
      </c>
      <c r="N664" s="718"/>
      <c r="P664" s="722">
        <f t="shared" si="104"/>
        <v>0</v>
      </c>
      <c r="Q664" s="461"/>
      <c r="R664" s="722">
        <f t="shared" si="105"/>
        <v>0</v>
      </c>
      <c r="T664" s="655">
        <f t="shared" si="106"/>
        <v>0</v>
      </c>
    </row>
    <row r="665" spans="1:20">
      <c r="A665" s="485">
        <f t="shared" si="103"/>
        <v>665</v>
      </c>
      <c r="B665" t="s">
        <v>539</v>
      </c>
      <c r="F665" s="737">
        <f>'34'!D47</f>
        <v>392</v>
      </c>
      <c r="H665" s="718"/>
      <c r="K665" s="503"/>
      <c r="L665" s="231">
        <f>'34'!D47</f>
        <v>392</v>
      </c>
      <c r="N665" s="718"/>
      <c r="P665" s="722">
        <f t="shared" si="104"/>
        <v>0</v>
      </c>
      <c r="Q665" s="461"/>
      <c r="R665" s="722">
        <f t="shared" si="105"/>
        <v>0</v>
      </c>
      <c r="T665" s="655">
        <f t="shared" si="106"/>
        <v>0</v>
      </c>
    </row>
    <row r="666" spans="1:20">
      <c r="A666" s="485">
        <f t="shared" si="103"/>
        <v>666</v>
      </c>
      <c r="B666" t="s">
        <v>540</v>
      </c>
      <c r="F666" s="737">
        <f>'34'!D48</f>
        <v>2598</v>
      </c>
      <c r="H666" s="718"/>
      <c r="K666" s="503"/>
      <c r="L666" s="231">
        <f>'34'!D48</f>
        <v>2598</v>
      </c>
      <c r="N666" s="718"/>
      <c r="P666" s="722">
        <f t="shared" si="104"/>
        <v>0</v>
      </c>
      <c r="Q666" s="461"/>
      <c r="R666" s="722">
        <f t="shared" si="105"/>
        <v>0</v>
      </c>
      <c r="T666" s="655">
        <f t="shared" si="106"/>
        <v>0</v>
      </c>
    </row>
    <row r="667" spans="1:20">
      <c r="A667" s="485">
        <f t="shared" si="103"/>
        <v>667</v>
      </c>
      <c r="B667" t="s">
        <v>541</v>
      </c>
      <c r="F667" s="737">
        <f>'34'!D49</f>
        <v>930</v>
      </c>
      <c r="H667" s="718"/>
      <c r="K667" s="503"/>
      <c r="L667" s="231">
        <f>'34'!D49</f>
        <v>930</v>
      </c>
      <c r="N667" s="718"/>
      <c r="P667" s="722">
        <f t="shared" si="104"/>
        <v>0</v>
      </c>
      <c r="Q667" s="461"/>
      <c r="R667" s="722">
        <f t="shared" si="105"/>
        <v>0</v>
      </c>
      <c r="T667" s="655">
        <f t="shared" si="106"/>
        <v>0</v>
      </c>
    </row>
    <row r="668" spans="1:20">
      <c r="A668" s="485">
        <f t="shared" si="103"/>
        <v>668</v>
      </c>
      <c r="B668" t="s">
        <v>542</v>
      </c>
      <c r="F668" s="737">
        <f>'34'!D50</f>
        <v>341</v>
      </c>
      <c r="H668" s="718"/>
      <c r="K668" s="503"/>
      <c r="L668" s="231">
        <f>'34'!D50</f>
        <v>341</v>
      </c>
      <c r="N668" s="718"/>
      <c r="P668" s="722">
        <f t="shared" si="104"/>
        <v>0</v>
      </c>
      <c r="Q668" s="461"/>
      <c r="R668" s="722">
        <f t="shared" si="105"/>
        <v>0</v>
      </c>
      <c r="T668" s="655">
        <f t="shared" si="106"/>
        <v>0</v>
      </c>
    </row>
    <row r="669" spans="1:20">
      <c r="A669" s="485">
        <f t="shared" si="103"/>
        <v>669</v>
      </c>
      <c r="B669" t="s">
        <v>1087</v>
      </c>
      <c r="F669" s="737">
        <f>'34'!D51</f>
        <v>964</v>
      </c>
      <c r="H669" s="718"/>
      <c r="K669" s="503"/>
      <c r="L669" s="231">
        <f>'34'!D51</f>
        <v>964</v>
      </c>
      <c r="N669" s="718"/>
      <c r="P669" s="722">
        <f t="shared" si="104"/>
        <v>0</v>
      </c>
      <c r="Q669" s="461"/>
      <c r="R669" s="722">
        <f t="shared" si="105"/>
        <v>0</v>
      </c>
      <c r="T669" s="655">
        <f t="shared" si="106"/>
        <v>0</v>
      </c>
    </row>
    <row r="670" spans="1:20">
      <c r="A670" s="485">
        <f t="shared" si="103"/>
        <v>670</v>
      </c>
      <c r="B670" t="s">
        <v>544</v>
      </c>
      <c r="F670" s="737">
        <f>'34'!D52</f>
        <v>0</v>
      </c>
      <c r="H670" s="718"/>
      <c r="K670" s="503"/>
      <c r="L670" s="231">
        <f>'34'!D52</f>
        <v>0</v>
      </c>
      <c r="N670" s="718"/>
      <c r="P670" s="722">
        <f t="shared" si="104"/>
        <v>0</v>
      </c>
      <c r="Q670" s="461"/>
      <c r="R670" s="722">
        <f t="shared" si="105"/>
        <v>0</v>
      </c>
      <c r="T670" s="655">
        <f t="shared" si="106"/>
        <v>0</v>
      </c>
    </row>
    <row r="671" spans="1:20" ht="15.75">
      <c r="A671" s="485">
        <f t="shared" si="103"/>
        <v>671</v>
      </c>
      <c r="B671" s="234" t="s">
        <v>106</v>
      </c>
      <c r="F671" s="737">
        <f>'34'!D53</f>
        <v>12361</v>
      </c>
      <c r="H671" s="718"/>
      <c r="K671" s="503"/>
      <c r="L671" s="231">
        <f>'34'!D53</f>
        <v>12361</v>
      </c>
      <c r="N671" s="718"/>
      <c r="P671" s="722">
        <f t="shared" si="104"/>
        <v>0</v>
      </c>
      <c r="Q671" s="461"/>
      <c r="R671" s="722">
        <f t="shared" si="105"/>
        <v>0</v>
      </c>
      <c r="T671" s="655">
        <f t="shared" si="106"/>
        <v>0</v>
      </c>
    </row>
    <row r="672" spans="1:20" ht="15.75">
      <c r="A672" s="485">
        <f t="shared" si="103"/>
        <v>672</v>
      </c>
      <c r="B672" s="234" t="s">
        <v>979</v>
      </c>
      <c r="F672" s="737"/>
      <c r="H672" s="231"/>
      <c r="K672" s="503"/>
      <c r="T672" s="655"/>
    </row>
    <row r="673" spans="1:20" ht="15.75">
      <c r="A673" s="485">
        <f t="shared" si="103"/>
        <v>673</v>
      </c>
      <c r="B673" s="234" t="s">
        <v>176</v>
      </c>
      <c r="F673" s="737"/>
      <c r="H673" s="231"/>
      <c r="K673" s="503"/>
      <c r="T673" s="655"/>
    </row>
    <row r="674" spans="1:20">
      <c r="A674" s="485">
        <f t="shared" si="103"/>
        <v>674</v>
      </c>
      <c r="B674" t="s">
        <v>548</v>
      </c>
      <c r="F674" s="737">
        <f>'34'!F44</f>
        <v>8.36</v>
      </c>
      <c r="H674" s="718"/>
      <c r="K674" s="503"/>
      <c r="L674" s="231">
        <f>'34'!F44</f>
        <v>8.36</v>
      </c>
      <c r="N674" s="718"/>
      <c r="P674" s="722">
        <f t="shared" ref="P674:P683" si="107">F674-L674</f>
        <v>0</v>
      </c>
      <c r="Q674" s="461"/>
      <c r="R674" s="722">
        <f>H674-N674</f>
        <v>0</v>
      </c>
      <c r="T674" s="655">
        <f>H674-K674</f>
        <v>0</v>
      </c>
    </row>
    <row r="675" spans="1:20">
      <c r="A675" s="485">
        <f t="shared" si="103"/>
        <v>675</v>
      </c>
      <c r="B675" t="s">
        <v>175</v>
      </c>
      <c r="F675" s="737">
        <f>'34'!F45</f>
        <v>4.92</v>
      </c>
      <c r="H675" s="718"/>
      <c r="K675" s="503"/>
      <c r="L675" s="231">
        <f>'34'!F45</f>
        <v>4.92</v>
      </c>
      <c r="N675" s="718"/>
      <c r="P675" s="722">
        <f t="shared" si="107"/>
        <v>0</v>
      </c>
      <c r="Q675" s="461"/>
      <c r="R675" s="722">
        <f t="shared" ref="R675:R683" si="108">H675-N675</f>
        <v>0</v>
      </c>
      <c r="T675" s="655">
        <f t="shared" ref="T675:T683" si="109">H675-K675</f>
        <v>0</v>
      </c>
    </row>
    <row r="676" spans="1:20">
      <c r="A676" s="485">
        <f t="shared" si="103"/>
        <v>676</v>
      </c>
      <c r="B676" t="s">
        <v>538</v>
      </c>
      <c r="F676" s="737">
        <f>'34'!F46</f>
        <v>6.75</v>
      </c>
      <c r="H676" s="718"/>
      <c r="K676" s="503"/>
      <c r="L676" s="231">
        <f>'34'!F46</f>
        <v>6.75</v>
      </c>
      <c r="N676" s="718"/>
      <c r="P676" s="722">
        <f t="shared" si="107"/>
        <v>0</v>
      </c>
      <c r="Q676" s="461"/>
      <c r="R676" s="722">
        <f t="shared" si="108"/>
        <v>0</v>
      </c>
      <c r="T676" s="655">
        <f t="shared" si="109"/>
        <v>0</v>
      </c>
    </row>
    <row r="677" spans="1:20">
      <c r="A677" s="485">
        <f t="shared" si="103"/>
        <v>677</v>
      </c>
      <c r="B677" t="s">
        <v>539</v>
      </c>
      <c r="F677" s="737">
        <f>'34'!F47</f>
        <v>0</v>
      </c>
      <c r="H677" s="718"/>
      <c r="K677" s="503"/>
      <c r="L677" s="231">
        <f>'34'!F47</f>
        <v>0</v>
      </c>
      <c r="N677" s="718"/>
      <c r="P677" s="722">
        <f t="shared" si="107"/>
        <v>0</v>
      </c>
      <c r="Q677" s="461"/>
      <c r="R677" s="722">
        <f t="shared" si="108"/>
        <v>0</v>
      </c>
      <c r="T677" s="655">
        <f t="shared" si="109"/>
        <v>0</v>
      </c>
    </row>
    <row r="678" spans="1:20">
      <c r="A678" s="485">
        <f t="shared" si="103"/>
        <v>678</v>
      </c>
      <c r="B678" t="s">
        <v>540</v>
      </c>
      <c r="F678" s="737">
        <f>'34'!F48</f>
        <v>0</v>
      </c>
      <c r="H678" s="718"/>
      <c r="K678" s="503"/>
      <c r="L678" s="231">
        <f>'34'!F48</f>
        <v>0</v>
      </c>
      <c r="N678" s="718"/>
      <c r="P678" s="722">
        <f t="shared" si="107"/>
        <v>0</v>
      </c>
      <c r="Q678" s="461"/>
      <c r="R678" s="722">
        <f t="shared" si="108"/>
        <v>0</v>
      </c>
      <c r="T678" s="655">
        <f t="shared" si="109"/>
        <v>0</v>
      </c>
    </row>
    <row r="679" spans="1:20">
      <c r="A679" s="485">
        <f t="shared" si="103"/>
        <v>679</v>
      </c>
      <c r="B679" t="s">
        <v>541</v>
      </c>
      <c r="F679" s="737">
        <f>'34'!F49</f>
        <v>0.7</v>
      </c>
      <c r="H679" s="718"/>
      <c r="K679" s="503"/>
      <c r="L679" s="231">
        <f>'34'!F49</f>
        <v>0.7</v>
      </c>
      <c r="N679" s="718"/>
      <c r="P679" s="722">
        <f t="shared" si="107"/>
        <v>0</v>
      </c>
      <c r="Q679" s="461"/>
      <c r="R679" s="722">
        <f t="shared" si="108"/>
        <v>0</v>
      </c>
      <c r="T679" s="655">
        <f t="shared" si="109"/>
        <v>0</v>
      </c>
    </row>
    <row r="680" spans="1:20">
      <c r="A680" s="485">
        <f t="shared" si="103"/>
        <v>680</v>
      </c>
      <c r="B680" t="s">
        <v>542</v>
      </c>
      <c r="F680" s="737">
        <f>'34'!F50</f>
        <v>0</v>
      </c>
      <c r="H680" s="718"/>
      <c r="K680" s="503"/>
      <c r="L680" s="231">
        <f>'34'!F50</f>
        <v>0</v>
      </c>
      <c r="N680" s="718"/>
      <c r="P680" s="722">
        <f t="shared" si="107"/>
        <v>0</v>
      </c>
      <c r="Q680" s="461"/>
      <c r="R680" s="722">
        <f t="shared" si="108"/>
        <v>0</v>
      </c>
      <c r="T680" s="655">
        <f t="shared" si="109"/>
        <v>0</v>
      </c>
    </row>
    <row r="681" spans="1:20">
      <c r="A681" s="485">
        <f t="shared" si="103"/>
        <v>681</v>
      </c>
      <c r="B681" t="s">
        <v>1087</v>
      </c>
      <c r="F681" s="737">
        <f>'34'!F51</f>
        <v>0</v>
      </c>
      <c r="H681" s="718"/>
      <c r="K681" s="503"/>
      <c r="L681" s="231">
        <f>'34'!F51</f>
        <v>0</v>
      </c>
      <c r="N681" s="718"/>
      <c r="P681" s="722">
        <f t="shared" si="107"/>
        <v>0</v>
      </c>
      <c r="Q681" s="461"/>
      <c r="R681" s="722">
        <f t="shared" si="108"/>
        <v>0</v>
      </c>
      <c r="T681" s="655">
        <f t="shared" si="109"/>
        <v>0</v>
      </c>
    </row>
    <row r="682" spans="1:20">
      <c r="A682" s="485">
        <f t="shared" si="103"/>
        <v>682</v>
      </c>
      <c r="B682" t="s">
        <v>544</v>
      </c>
      <c r="F682" s="737">
        <f>'34'!F52</f>
        <v>0</v>
      </c>
      <c r="H682" s="718"/>
      <c r="K682" s="503"/>
      <c r="L682" s="231">
        <f>'34'!F52</f>
        <v>0</v>
      </c>
      <c r="N682" s="718"/>
      <c r="P682" s="722">
        <f t="shared" si="107"/>
        <v>0</v>
      </c>
      <c r="Q682" s="461"/>
      <c r="R682" s="722">
        <f t="shared" si="108"/>
        <v>0</v>
      </c>
      <c r="T682" s="655">
        <f t="shared" si="109"/>
        <v>0</v>
      </c>
    </row>
    <row r="683" spans="1:20" ht="15.75">
      <c r="A683" s="485">
        <f t="shared" si="103"/>
        <v>683</v>
      </c>
      <c r="B683" s="234" t="s">
        <v>106</v>
      </c>
      <c r="F683" s="737">
        <f>'34'!F53</f>
        <v>20.73</v>
      </c>
      <c r="H683" s="718"/>
      <c r="K683" s="503"/>
      <c r="L683" s="231">
        <f>'34'!F53</f>
        <v>20.73</v>
      </c>
      <c r="N683" s="718"/>
      <c r="P683" s="722">
        <f t="shared" si="107"/>
        <v>0</v>
      </c>
      <c r="Q683" s="461"/>
      <c r="R683" s="722">
        <f t="shared" si="108"/>
        <v>0</v>
      </c>
      <c r="T683" s="655">
        <f t="shared" si="109"/>
        <v>0</v>
      </c>
    </row>
    <row r="684" spans="1:20" ht="15.75">
      <c r="A684" s="485">
        <f t="shared" si="103"/>
        <v>684</v>
      </c>
      <c r="B684" s="234" t="s">
        <v>633</v>
      </c>
      <c r="F684" s="737"/>
      <c r="H684" s="231"/>
      <c r="K684" s="503"/>
      <c r="T684" s="655"/>
    </row>
    <row r="685" spans="1:20" ht="15.75">
      <c r="A685" s="485">
        <f t="shared" si="103"/>
        <v>685</v>
      </c>
      <c r="B685" s="234" t="s">
        <v>176</v>
      </c>
      <c r="F685" s="737"/>
      <c r="H685" s="231"/>
      <c r="K685" s="503"/>
      <c r="T685" s="655"/>
    </row>
    <row r="686" spans="1:20">
      <c r="A686" s="485">
        <f t="shared" si="103"/>
        <v>686</v>
      </c>
      <c r="B686" t="s">
        <v>548</v>
      </c>
      <c r="F686" s="737">
        <f>'34'!H44</f>
        <v>45</v>
      </c>
      <c r="H686" s="718"/>
      <c r="K686" s="503"/>
      <c r="L686" s="231">
        <f>'34'!H44</f>
        <v>45</v>
      </c>
      <c r="N686" s="718"/>
      <c r="P686" s="722">
        <f t="shared" ref="P686:P695" si="110">F686-L686</f>
        <v>0</v>
      </c>
      <c r="Q686" s="461"/>
      <c r="R686" s="722">
        <f>H686-N686</f>
        <v>0</v>
      </c>
      <c r="T686" s="655">
        <f>H686-K686</f>
        <v>0</v>
      </c>
    </row>
    <row r="687" spans="1:20">
      <c r="A687" s="485">
        <f t="shared" si="103"/>
        <v>687</v>
      </c>
      <c r="B687" t="s">
        <v>175</v>
      </c>
      <c r="F687" s="737">
        <f>'34'!H45</f>
        <v>19</v>
      </c>
      <c r="H687" s="718"/>
      <c r="K687" s="503"/>
      <c r="L687" s="231">
        <f>'34'!H45</f>
        <v>19</v>
      </c>
      <c r="N687" s="718"/>
      <c r="P687" s="722">
        <f t="shared" si="110"/>
        <v>0</v>
      </c>
      <c r="Q687" s="461"/>
      <c r="R687" s="722">
        <f t="shared" ref="R687:R695" si="111">H687-N687</f>
        <v>0</v>
      </c>
      <c r="T687" s="655">
        <f t="shared" ref="T687:T695" si="112">H687-K687</f>
        <v>0</v>
      </c>
    </row>
    <row r="688" spans="1:20">
      <c r="A688" s="485">
        <f t="shared" si="103"/>
        <v>688</v>
      </c>
      <c r="B688" t="s">
        <v>538</v>
      </c>
      <c r="F688" s="737">
        <f>'34'!H46</f>
        <v>245</v>
      </c>
      <c r="H688" s="718"/>
      <c r="K688" s="503"/>
      <c r="L688" s="231">
        <f>'34'!H46</f>
        <v>245</v>
      </c>
      <c r="N688" s="718"/>
      <c r="P688" s="722">
        <f t="shared" si="110"/>
        <v>0</v>
      </c>
      <c r="Q688" s="461"/>
      <c r="R688" s="722">
        <f t="shared" si="111"/>
        <v>0</v>
      </c>
      <c r="T688" s="655">
        <f t="shared" si="112"/>
        <v>0</v>
      </c>
    </row>
    <row r="689" spans="1:20">
      <c r="A689" s="485">
        <f t="shared" si="103"/>
        <v>689</v>
      </c>
      <c r="B689" t="s">
        <v>539</v>
      </c>
      <c r="F689" s="737">
        <f>'34'!H47</f>
        <v>0</v>
      </c>
      <c r="H689" s="718"/>
      <c r="K689" s="503"/>
      <c r="L689" s="231">
        <f>'34'!H47</f>
        <v>0</v>
      </c>
      <c r="N689" s="718"/>
      <c r="P689" s="722">
        <f t="shared" si="110"/>
        <v>0</v>
      </c>
      <c r="Q689" s="461"/>
      <c r="R689" s="722">
        <f t="shared" si="111"/>
        <v>0</v>
      </c>
      <c r="T689" s="655">
        <f t="shared" si="112"/>
        <v>0</v>
      </c>
    </row>
    <row r="690" spans="1:20">
      <c r="A690" s="485">
        <f t="shared" si="103"/>
        <v>690</v>
      </c>
      <c r="B690" t="s">
        <v>540</v>
      </c>
      <c r="F690" s="737">
        <f>'34'!H48</f>
        <v>84</v>
      </c>
      <c r="H690" s="718"/>
      <c r="K690" s="503"/>
      <c r="L690" s="231">
        <f>'34'!H48</f>
        <v>84</v>
      </c>
      <c r="N690" s="718"/>
      <c r="P690" s="722">
        <f t="shared" si="110"/>
        <v>0</v>
      </c>
      <c r="Q690" s="461"/>
      <c r="R690" s="722">
        <f t="shared" si="111"/>
        <v>0</v>
      </c>
      <c r="T690" s="655">
        <f t="shared" si="112"/>
        <v>0</v>
      </c>
    </row>
    <row r="691" spans="1:20">
      <c r="A691" s="485">
        <f t="shared" si="103"/>
        <v>691</v>
      </c>
      <c r="B691" t="s">
        <v>541</v>
      </c>
      <c r="F691" s="737">
        <f>'34'!H49</f>
        <v>3</v>
      </c>
      <c r="H691" s="718"/>
      <c r="K691" s="503"/>
      <c r="L691" s="231">
        <f>'34'!H49</f>
        <v>3</v>
      </c>
      <c r="N691" s="718"/>
      <c r="P691" s="722">
        <f t="shared" si="110"/>
        <v>0</v>
      </c>
      <c r="Q691" s="461"/>
      <c r="R691" s="722">
        <f t="shared" si="111"/>
        <v>0</v>
      </c>
      <c r="T691" s="655">
        <f t="shared" si="112"/>
        <v>0</v>
      </c>
    </row>
    <row r="692" spans="1:20">
      <c r="A692" s="485">
        <f t="shared" si="103"/>
        <v>692</v>
      </c>
      <c r="B692" t="s">
        <v>542</v>
      </c>
      <c r="F692" s="737">
        <f>'34'!H50</f>
        <v>13</v>
      </c>
      <c r="H692" s="718"/>
      <c r="K692" s="503"/>
      <c r="L692" s="231">
        <f>'34'!H50</f>
        <v>13</v>
      </c>
      <c r="N692" s="718"/>
      <c r="P692" s="722">
        <f t="shared" si="110"/>
        <v>0</v>
      </c>
      <c r="Q692" s="461"/>
      <c r="R692" s="722">
        <f t="shared" si="111"/>
        <v>0</v>
      </c>
      <c r="T692" s="655">
        <f t="shared" si="112"/>
        <v>0</v>
      </c>
    </row>
    <row r="693" spans="1:20">
      <c r="A693" s="485">
        <f t="shared" si="103"/>
        <v>693</v>
      </c>
      <c r="B693" t="s">
        <v>1087</v>
      </c>
      <c r="F693" s="737">
        <f>'34'!H51</f>
        <v>11</v>
      </c>
      <c r="H693" s="718"/>
      <c r="K693" s="503"/>
      <c r="L693" s="231">
        <f>'34'!H51</f>
        <v>11</v>
      </c>
      <c r="N693" s="718"/>
      <c r="P693" s="722">
        <f t="shared" si="110"/>
        <v>0</v>
      </c>
      <c r="Q693" s="461"/>
      <c r="R693" s="722">
        <f t="shared" si="111"/>
        <v>0</v>
      </c>
      <c r="T693" s="655">
        <f t="shared" si="112"/>
        <v>0</v>
      </c>
    </row>
    <row r="694" spans="1:20">
      <c r="A694" s="485">
        <f t="shared" si="103"/>
        <v>694</v>
      </c>
      <c r="B694" t="s">
        <v>544</v>
      </c>
      <c r="F694" s="737">
        <f>'34'!H52</f>
        <v>0</v>
      </c>
      <c r="H694" s="718"/>
      <c r="K694" s="503"/>
      <c r="L694" s="231">
        <f>'34'!H52</f>
        <v>0</v>
      </c>
      <c r="N694" s="718"/>
      <c r="P694" s="722">
        <f t="shared" si="110"/>
        <v>0</v>
      </c>
      <c r="Q694" s="461"/>
      <c r="R694" s="722">
        <f t="shared" si="111"/>
        <v>0</v>
      </c>
      <c r="T694" s="655">
        <f t="shared" si="112"/>
        <v>0</v>
      </c>
    </row>
    <row r="695" spans="1:20" ht="15.75">
      <c r="A695" s="485">
        <f t="shared" si="103"/>
        <v>695</v>
      </c>
      <c r="B695" s="234" t="s">
        <v>106</v>
      </c>
      <c r="F695" s="737">
        <f>'34'!H53</f>
        <v>420</v>
      </c>
      <c r="H695" s="718"/>
      <c r="K695" s="503"/>
      <c r="L695" s="231">
        <f>'34'!H53</f>
        <v>420</v>
      </c>
      <c r="N695" s="718"/>
      <c r="P695" s="722">
        <f t="shared" si="110"/>
        <v>0</v>
      </c>
      <c r="Q695" s="461"/>
      <c r="R695" s="722">
        <f t="shared" si="111"/>
        <v>0</v>
      </c>
      <c r="T695" s="655">
        <f t="shared" si="112"/>
        <v>0</v>
      </c>
    </row>
    <row r="696" spans="1:20" ht="15.75">
      <c r="A696" s="485">
        <f t="shared" si="103"/>
        <v>696</v>
      </c>
      <c r="B696" s="234" t="s">
        <v>115</v>
      </c>
      <c r="F696" s="737"/>
      <c r="H696" s="231"/>
      <c r="K696" s="503"/>
      <c r="T696" s="655"/>
    </row>
    <row r="697" spans="1:20" ht="15.75">
      <c r="A697" s="485">
        <f t="shared" si="103"/>
        <v>697</v>
      </c>
      <c r="B697" s="234" t="s">
        <v>176</v>
      </c>
      <c r="F697" s="737"/>
      <c r="H697" s="231"/>
      <c r="K697" s="503"/>
      <c r="T697" s="655"/>
    </row>
    <row r="698" spans="1:20">
      <c r="A698" s="485">
        <f t="shared" si="103"/>
        <v>698</v>
      </c>
      <c r="B698" t="s">
        <v>548</v>
      </c>
      <c r="F698" s="737">
        <f>'34'!N44</f>
        <v>0</v>
      </c>
      <c r="H698" s="718"/>
      <c r="K698" s="503"/>
      <c r="L698" s="231">
        <f>'34'!N44</f>
        <v>0</v>
      </c>
      <c r="N698" s="718"/>
      <c r="P698" s="722">
        <f t="shared" ref="P698:P707" si="113">F698-L698</f>
        <v>0</v>
      </c>
      <c r="Q698" s="461"/>
      <c r="R698" s="722">
        <f>H698-N698</f>
        <v>0</v>
      </c>
      <c r="T698" s="655">
        <f>H698-K698</f>
        <v>0</v>
      </c>
    </row>
    <row r="699" spans="1:20">
      <c r="A699" s="485">
        <f t="shared" si="103"/>
        <v>699</v>
      </c>
      <c r="B699" t="s">
        <v>175</v>
      </c>
      <c r="F699" s="737">
        <f>'34'!N45</f>
        <v>62</v>
      </c>
      <c r="H699" s="718"/>
      <c r="K699" s="503"/>
      <c r="L699" s="231">
        <f>'34'!N45</f>
        <v>62</v>
      </c>
      <c r="N699" s="718"/>
      <c r="P699" s="722">
        <f t="shared" si="113"/>
        <v>0</v>
      </c>
      <c r="Q699" s="461"/>
      <c r="R699" s="722">
        <f t="shared" ref="R699:R707" si="114">H699-N699</f>
        <v>0</v>
      </c>
      <c r="T699" s="655">
        <f t="shared" ref="T699:T707" si="115">H699-K699</f>
        <v>0</v>
      </c>
    </row>
    <row r="700" spans="1:20">
      <c r="A700" s="485">
        <f t="shared" si="103"/>
        <v>700</v>
      </c>
      <c r="B700" t="s">
        <v>538</v>
      </c>
      <c r="F700" s="737">
        <f>'34'!N46</f>
        <v>0</v>
      </c>
      <c r="H700" s="718"/>
      <c r="K700" s="503"/>
      <c r="L700" s="231">
        <f>'34'!N46</f>
        <v>0</v>
      </c>
      <c r="N700" s="718"/>
      <c r="P700" s="722">
        <f t="shared" si="113"/>
        <v>0</v>
      </c>
      <c r="Q700" s="461"/>
      <c r="R700" s="722">
        <f t="shared" si="114"/>
        <v>0</v>
      </c>
      <c r="T700" s="655">
        <f t="shared" si="115"/>
        <v>0</v>
      </c>
    </row>
    <row r="701" spans="1:20">
      <c r="A701" s="485">
        <f t="shared" si="103"/>
        <v>701</v>
      </c>
      <c r="B701" t="s">
        <v>539</v>
      </c>
      <c r="F701" s="737">
        <f>'34'!N47</f>
        <v>0</v>
      </c>
      <c r="H701" s="718"/>
      <c r="K701" s="503"/>
      <c r="L701" s="231">
        <f>'34'!N47</f>
        <v>0</v>
      </c>
      <c r="N701" s="718"/>
      <c r="P701" s="722">
        <f t="shared" si="113"/>
        <v>0</v>
      </c>
      <c r="Q701" s="461"/>
      <c r="R701" s="722">
        <f t="shared" si="114"/>
        <v>0</v>
      </c>
      <c r="T701" s="655">
        <f t="shared" si="115"/>
        <v>0</v>
      </c>
    </row>
    <row r="702" spans="1:20">
      <c r="A702" s="485">
        <f t="shared" si="103"/>
        <v>702</v>
      </c>
      <c r="B702" t="s">
        <v>540</v>
      </c>
      <c r="F702" s="737">
        <f>'34'!N48</f>
        <v>0</v>
      </c>
      <c r="H702" s="718"/>
      <c r="K702" s="503"/>
      <c r="L702" s="231">
        <f>'34'!N48</f>
        <v>0</v>
      </c>
      <c r="N702" s="718"/>
      <c r="P702" s="722">
        <f t="shared" si="113"/>
        <v>0</v>
      </c>
      <c r="Q702" s="461"/>
      <c r="R702" s="722">
        <f t="shared" si="114"/>
        <v>0</v>
      </c>
      <c r="T702" s="655">
        <f t="shared" si="115"/>
        <v>0</v>
      </c>
    </row>
    <row r="703" spans="1:20">
      <c r="A703" s="485">
        <f t="shared" si="103"/>
        <v>703</v>
      </c>
      <c r="B703" t="s">
        <v>541</v>
      </c>
      <c r="F703" s="737">
        <f>'34'!N49</f>
        <v>0</v>
      </c>
      <c r="H703" s="718"/>
      <c r="K703" s="503"/>
      <c r="L703" s="231">
        <f>'34'!N49</f>
        <v>0</v>
      </c>
      <c r="N703" s="718"/>
      <c r="P703" s="722">
        <f t="shared" si="113"/>
        <v>0</v>
      </c>
      <c r="Q703" s="461"/>
      <c r="R703" s="722">
        <f t="shared" si="114"/>
        <v>0</v>
      </c>
      <c r="T703" s="655">
        <f t="shared" si="115"/>
        <v>0</v>
      </c>
    </row>
    <row r="704" spans="1:20">
      <c r="A704" s="485">
        <f t="shared" si="103"/>
        <v>704</v>
      </c>
      <c r="B704" t="s">
        <v>542</v>
      </c>
      <c r="F704" s="737">
        <f>'34'!N50</f>
        <v>0</v>
      </c>
      <c r="H704" s="718"/>
      <c r="K704" s="503"/>
      <c r="L704" s="231">
        <f>'34'!N50</f>
        <v>0</v>
      </c>
      <c r="N704" s="718"/>
      <c r="P704" s="722">
        <f t="shared" si="113"/>
        <v>0</v>
      </c>
      <c r="Q704" s="461"/>
      <c r="R704" s="722">
        <f t="shared" si="114"/>
        <v>0</v>
      </c>
      <c r="T704" s="655">
        <f t="shared" si="115"/>
        <v>0</v>
      </c>
    </row>
    <row r="705" spans="1:20">
      <c r="A705" s="485">
        <f t="shared" si="103"/>
        <v>705</v>
      </c>
      <c r="B705" t="s">
        <v>1087</v>
      </c>
      <c r="F705" s="737">
        <f>'34'!N51</f>
        <v>0</v>
      </c>
      <c r="H705" s="718"/>
      <c r="K705" s="503"/>
      <c r="L705" s="231">
        <f>'34'!N51</f>
        <v>0</v>
      </c>
      <c r="N705" s="718"/>
      <c r="P705" s="722">
        <f t="shared" si="113"/>
        <v>0</v>
      </c>
      <c r="Q705" s="461"/>
      <c r="R705" s="722">
        <f t="shared" si="114"/>
        <v>0</v>
      </c>
      <c r="T705" s="655">
        <f t="shared" si="115"/>
        <v>0</v>
      </c>
    </row>
    <row r="706" spans="1:20">
      <c r="A706" s="485">
        <f t="shared" si="103"/>
        <v>706</v>
      </c>
      <c r="B706" t="s">
        <v>544</v>
      </c>
      <c r="F706" s="737">
        <f>'34'!N52</f>
        <v>0</v>
      </c>
      <c r="H706" s="718"/>
      <c r="K706" s="503"/>
      <c r="L706" s="231">
        <f>'34'!N52</f>
        <v>0</v>
      </c>
      <c r="N706" s="718"/>
      <c r="P706" s="722">
        <f t="shared" si="113"/>
        <v>0</v>
      </c>
      <c r="Q706" s="461"/>
      <c r="R706" s="722">
        <f t="shared" si="114"/>
        <v>0</v>
      </c>
      <c r="T706" s="655">
        <f t="shared" si="115"/>
        <v>0</v>
      </c>
    </row>
    <row r="707" spans="1:20" ht="15.75">
      <c r="A707" s="485">
        <f t="shared" si="103"/>
        <v>707</v>
      </c>
      <c r="B707" s="234" t="s">
        <v>106</v>
      </c>
      <c r="F707" s="737">
        <f>'34'!N53</f>
        <v>62</v>
      </c>
      <c r="H707" s="718"/>
      <c r="K707" s="503"/>
      <c r="L707" s="231">
        <f>'34'!N53</f>
        <v>62</v>
      </c>
      <c r="N707" s="718"/>
      <c r="P707" s="722">
        <f t="shared" si="113"/>
        <v>0</v>
      </c>
      <c r="Q707" s="461"/>
      <c r="R707" s="722">
        <f t="shared" si="114"/>
        <v>0</v>
      </c>
      <c r="T707" s="655">
        <f t="shared" si="115"/>
        <v>0</v>
      </c>
    </row>
    <row r="708" spans="1:20" ht="15.75">
      <c r="A708" s="485">
        <f t="shared" si="103"/>
        <v>708</v>
      </c>
      <c r="B708" s="234" t="s">
        <v>172</v>
      </c>
      <c r="F708" s="737"/>
      <c r="H708" s="231"/>
      <c r="K708" s="503"/>
      <c r="T708" s="655"/>
    </row>
    <row r="709" spans="1:20" ht="15.75">
      <c r="A709" s="485">
        <f t="shared" si="103"/>
        <v>709</v>
      </c>
      <c r="B709" s="234" t="s">
        <v>176</v>
      </c>
      <c r="F709" s="737"/>
      <c r="H709" s="231"/>
      <c r="K709" s="503"/>
      <c r="T709" s="655"/>
    </row>
    <row r="710" spans="1:20">
      <c r="A710" s="485">
        <f t="shared" si="103"/>
        <v>710</v>
      </c>
      <c r="B710" t="s">
        <v>548</v>
      </c>
      <c r="D710" t="s">
        <v>905</v>
      </c>
      <c r="F710" s="737">
        <f>'34'!P44</f>
        <v>2426.36</v>
      </c>
      <c r="H710" s="231">
        <f>'34'!R44</f>
        <v>2449</v>
      </c>
      <c r="K710" s="503">
        <v>2535</v>
      </c>
      <c r="L710" s="231">
        <f>'34'!P44</f>
        <v>2426.36</v>
      </c>
      <c r="N710" s="231">
        <f>'34'!R44</f>
        <v>2449</v>
      </c>
      <c r="P710" s="722">
        <f t="shared" ref="P710:P719" si="116">F710-L710</f>
        <v>0</v>
      </c>
      <c r="Q710" s="461"/>
      <c r="R710" s="722">
        <f>H710-N710</f>
        <v>0</v>
      </c>
      <c r="T710" s="655">
        <f>H710-K710</f>
        <v>-86</v>
      </c>
    </row>
    <row r="711" spans="1:20">
      <c r="A711" s="485">
        <f t="shared" si="103"/>
        <v>711</v>
      </c>
      <c r="B711" t="s">
        <v>175</v>
      </c>
      <c r="D711" t="s">
        <v>905</v>
      </c>
      <c r="F711" s="737">
        <f>'34'!P45</f>
        <v>1430.92</v>
      </c>
      <c r="H711" s="231">
        <f>'34'!R45</f>
        <v>1334</v>
      </c>
      <c r="K711" s="503">
        <v>1392</v>
      </c>
      <c r="L711" s="231">
        <f>'34'!P45</f>
        <v>1430.92</v>
      </c>
      <c r="N711" s="231">
        <f>'34'!R45</f>
        <v>1334</v>
      </c>
      <c r="P711" s="722">
        <f t="shared" si="116"/>
        <v>0</v>
      </c>
      <c r="Q711" s="461"/>
      <c r="R711" s="722">
        <f t="shared" ref="R711:R719" si="117">H711-N711</f>
        <v>0</v>
      </c>
      <c r="T711" s="655">
        <f t="shared" ref="T711:T719" si="118">H711-K711</f>
        <v>-58</v>
      </c>
    </row>
    <row r="712" spans="1:20">
      <c r="A712" s="485">
        <f t="shared" si="103"/>
        <v>712</v>
      </c>
      <c r="B712" t="s">
        <v>538</v>
      </c>
      <c r="D712" t="s">
        <v>905</v>
      </c>
      <c r="F712" s="737">
        <f>'34'!P46</f>
        <v>4179.75</v>
      </c>
      <c r="H712" s="231">
        <f>'34'!R46</f>
        <v>3932</v>
      </c>
      <c r="K712" s="503">
        <v>4636</v>
      </c>
      <c r="L712" s="231">
        <f>'34'!P46</f>
        <v>4179.75</v>
      </c>
      <c r="N712" s="231">
        <f>'34'!R46</f>
        <v>3932</v>
      </c>
      <c r="P712" s="722">
        <f t="shared" si="116"/>
        <v>0</v>
      </c>
      <c r="Q712" s="461"/>
      <c r="R712" s="722">
        <f t="shared" si="117"/>
        <v>0</v>
      </c>
      <c r="T712" s="655">
        <f t="shared" si="118"/>
        <v>-704</v>
      </c>
    </row>
    <row r="713" spans="1:20">
      <c r="A713" s="485">
        <f t="shared" si="103"/>
        <v>713</v>
      </c>
      <c r="B713" t="s">
        <v>539</v>
      </c>
      <c r="D713" t="s">
        <v>905</v>
      </c>
      <c r="F713" s="737">
        <f>'34'!P47</f>
        <v>392</v>
      </c>
      <c r="H713" s="231">
        <f>'34'!R47</f>
        <v>363</v>
      </c>
      <c r="K713" s="503">
        <v>448</v>
      </c>
      <c r="L713" s="231">
        <f>'34'!P47</f>
        <v>392</v>
      </c>
      <c r="N713" s="231">
        <f>'34'!R47</f>
        <v>363</v>
      </c>
      <c r="P713" s="722">
        <f t="shared" si="116"/>
        <v>0</v>
      </c>
      <c r="Q713" s="461"/>
      <c r="R713" s="722">
        <f t="shared" si="117"/>
        <v>0</v>
      </c>
      <c r="T713" s="655">
        <f t="shared" si="118"/>
        <v>-85</v>
      </c>
    </row>
    <row r="714" spans="1:20">
      <c r="A714" s="485">
        <f t="shared" si="103"/>
        <v>714</v>
      </c>
      <c r="B714" t="s">
        <v>540</v>
      </c>
      <c r="D714" t="s">
        <v>905</v>
      </c>
      <c r="F714" s="737">
        <f>'34'!P48</f>
        <v>2682</v>
      </c>
      <c r="H714" s="231">
        <f>'34'!R48</f>
        <v>2516</v>
      </c>
      <c r="K714" s="503">
        <v>2767</v>
      </c>
      <c r="L714" s="231">
        <f>'34'!P48</f>
        <v>2682</v>
      </c>
      <c r="N714" s="231">
        <f>'34'!R48</f>
        <v>2516</v>
      </c>
      <c r="P714" s="722">
        <f t="shared" si="116"/>
        <v>0</v>
      </c>
      <c r="Q714" s="461"/>
      <c r="R714" s="722">
        <f t="shared" si="117"/>
        <v>0</v>
      </c>
      <c r="T714" s="655">
        <f t="shared" si="118"/>
        <v>-251</v>
      </c>
    </row>
    <row r="715" spans="1:20">
      <c r="A715" s="485">
        <f t="shared" ref="A715:A778" si="119">A714+1</f>
        <v>715</v>
      </c>
      <c r="B715" t="s">
        <v>541</v>
      </c>
      <c r="D715" t="s">
        <v>905</v>
      </c>
      <c r="F715" s="737">
        <f>'34'!P49</f>
        <v>933.7</v>
      </c>
      <c r="H715" s="231">
        <f>'34'!R49</f>
        <v>894</v>
      </c>
      <c r="K715" s="503">
        <v>921</v>
      </c>
      <c r="L715" s="231">
        <f>'34'!P49</f>
        <v>933.7</v>
      </c>
      <c r="N715" s="231">
        <f>'34'!R49</f>
        <v>894</v>
      </c>
      <c r="P715" s="722">
        <f t="shared" si="116"/>
        <v>0</v>
      </c>
      <c r="Q715" s="461"/>
      <c r="R715" s="722">
        <f t="shared" si="117"/>
        <v>0</v>
      </c>
      <c r="T715" s="655">
        <f t="shared" si="118"/>
        <v>-27</v>
      </c>
    </row>
    <row r="716" spans="1:20">
      <c r="A716" s="485">
        <f t="shared" si="119"/>
        <v>716</v>
      </c>
      <c r="B716" t="s">
        <v>542</v>
      </c>
      <c r="D716" t="s">
        <v>905</v>
      </c>
      <c r="F716" s="737">
        <f>'34'!P50</f>
        <v>354</v>
      </c>
      <c r="H716" s="231">
        <f>'34'!R50</f>
        <v>341</v>
      </c>
      <c r="K716" s="503">
        <v>324</v>
      </c>
      <c r="L716" s="231">
        <f>'34'!P50</f>
        <v>354</v>
      </c>
      <c r="N716" s="231">
        <f>'34'!R50</f>
        <v>341</v>
      </c>
      <c r="P716" s="722">
        <f t="shared" si="116"/>
        <v>0</v>
      </c>
      <c r="Q716" s="461"/>
      <c r="R716" s="722">
        <f t="shared" si="117"/>
        <v>0</v>
      </c>
      <c r="T716" s="655">
        <f t="shared" si="118"/>
        <v>17</v>
      </c>
    </row>
    <row r="717" spans="1:20">
      <c r="A717" s="485">
        <f t="shared" si="119"/>
        <v>717</v>
      </c>
      <c r="B717" t="s">
        <v>1087</v>
      </c>
      <c r="D717" t="s">
        <v>905</v>
      </c>
      <c r="F717" s="737">
        <f>'34'!P51</f>
        <v>975</v>
      </c>
      <c r="H717" s="231">
        <f>'34'!R51</f>
        <v>998</v>
      </c>
      <c r="K717" s="503">
        <v>1410</v>
      </c>
      <c r="L717" s="231">
        <f>'34'!P51</f>
        <v>975</v>
      </c>
      <c r="N717" s="231">
        <f>'34'!R51</f>
        <v>998</v>
      </c>
      <c r="P717" s="722">
        <f t="shared" si="116"/>
        <v>0</v>
      </c>
      <c r="Q717" s="461"/>
      <c r="R717" s="722">
        <f t="shared" si="117"/>
        <v>0</v>
      </c>
      <c r="T717" s="655">
        <f t="shared" si="118"/>
        <v>-412</v>
      </c>
    </row>
    <row r="718" spans="1:20">
      <c r="A718" s="485">
        <f t="shared" si="119"/>
        <v>718</v>
      </c>
      <c r="B718" t="s">
        <v>544</v>
      </c>
      <c r="D718" t="s">
        <v>905</v>
      </c>
      <c r="F718" s="737">
        <f>'34'!P52</f>
        <v>0</v>
      </c>
      <c r="H718" s="231">
        <f>'34'!R52</f>
        <v>0</v>
      </c>
      <c r="K718" s="503">
        <v>5</v>
      </c>
      <c r="L718" s="231">
        <f>'34'!P52</f>
        <v>0</v>
      </c>
      <c r="N718" s="231">
        <f>'34'!R52</f>
        <v>0</v>
      </c>
      <c r="P718" s="722">
        <f t="shared" si="116"/>
        <v>0</v>
      </c>
      <c r="Q718" s="461"/>
      <c r="R718" s="722">
        <f t="shared" si="117"/>
        <v>0</v>
      </c>
      <c r="T718" s="655">
        <f t="shared" si="118"/>
        <v>-5</v>
      </c>
    </row>
    <row r="719" spans="1:20" ht="15.75">
      <c r="A719" s="485">
        <f t="shared" si="119"/>
        <v>719</v>
      </c>
      <c r="B719" s="234" t="s">
        <v>106</v>
      </c>
      <c r="D719" t="s">
        <v>905</v>
      </c>
      <c r="F719" s="737">
        <f>'34'!P53</f>
        <v>13373.730000000001</v>
      </c>
      <c r="H719" s="231">
        <f>'34'!R53</f>
        <v>12827</v>
      </c>
      <c r="K719" s="503">
        <v>14438</v>
      </c>
      <c r="L719" s="231">
        <f>'34'!P53</f>
        <v>13373.730000000001</v>
      </c>
      <c r="N719" s="231">
        <f>'34'!R53</f>
        <v>12827</v>
      </c>
      <c r="P719" s="722">
        <f t="shared" si="116"/>
        <v>0</v>
      </c>
      <c r="Q719" s="461"/>
      <c r="R719" s="722">
        <f t="shared" si="117"/>
        <v>0</v>
      </c>
      <c r="T719" s="655">
        <f t="shared" si="118"/>
        <v>-1611</v>
      </c>
    </row>
    <row r="720" spans="1:20" ht="15.75">
      <c r="A720" s="485">
        <f t="shared" si="119"/>
        <v>720</v>
      </c>
      <c r="B720" s="234" t="s">
        <v>575</v>
      </c>
      <c r="F720" s="737"/>
      <c r="H720" s="231"/>
      <c r="K720" s="503"/>
      <c r="T720" s="655"/>
    </row>
    <row r="721" spans="1:20">
      <c r="A721" s="485">
        <f t="shared" si="119"/>
        <v>721</v>
      </c>
      <c r="B721" t="s">
        <v>176</v>
      </c>
      <c r="D721" t="s">
        <v>905</v>
      </c>
      <c r="F721" s="737">
        <f>'34'!P59</f>
        <v>28</v>
      </c>
      <c r="G721" s="480"/>
      <c r="H721" s="231">
        <f>'34'!R59</f>
        <v>10</v>
      </c>
      <c r="J721" t="s">
        <v>1055</v>
      </c>
      <c r="K721" s="503">
        <v>15</v>
      </c>
      <c r="L721" s="231">
        <f>'34'!P59</f>
        <v>28</v>
      </c>
      <c r="N721" s="231">
        <f>'34'!R59</f>
        <v>10</v>
      </c>
      <c r="P721" s="722">
        <f>F721-L721</f>
        <v>0</v>
      </c>
      <c r="Q721" s="461"/>
      <c r="R721" s="722">
        <f>H721-N721</f>
        <v>0</v>
      </c>
      <c r="T721" s="655">
        <f>H721-K721</f>
        <v>-5</v>
      </c>
    </row>
    <row r="722" spans="1:20">
      <c r="A722" s="485">
        <f t="shared" si="119"/>
        <v>722</v>
      </c>
      <c r="B722" t="s">
        <v>980</v>
      </c>
      <c r="D722" t="s">
        <v>905</v>
      </c>
      <c r="F722" s="737">
        <f>'34'!P60</f>
        <v>2066662</v>
      </c>
      <c r="G722" s="480"/>
      <c r="H722" s="231">
        <f>'34'!R60</f>
        <v>522551</v>
      </c>
      <c r="J722" t="s">
        <v>1055</v>
      </c>
      <c r="K722" s="503">
        <v>660912</v>
      </c>
      <c r="L722" s="231">
        <f>'34'!P60</f>
        <v>2066662</v>
      </c>
      <c r="N722" s="231">
        <f>'34'!R60</f>
        <v>522551</v>
      </c>
      <c r="P722" s="722">
        <f>F722-L722</f>
        <v>0</v>
      </c>
      <c r="Q722" s="461"/>
      <c r="R722" s="722">
        <f>H722-N722</f>
        <v>0</v>
      </c>
      <c r="T722" s="655">
        <f>H722-K722</f>
        <v>-138361</v>
      </c>
    </row>
    <row r="723" spans="1:20" ht="15.75">
      <c r="A723" s="485">
        <f t="shared" si="119"/>
        <v>723</v>
      </c>
      <c r="B723" s="234" t="s">
        <v>576</v>
      </c>
      <c r="F723" s="737"/>
      <c r="H723" s="231"/>
      <c r="K723" s="503"/>
      <c r="T723" s="655"/>
    </row>
    <row r="724" spans="1:20" ht="15.75">
      <c r="A724" s="485">
        <f t="shared" si="119"/>
        <v>724</v>
      </c>
      <c r="B724" s="482" t="s">
        <v>1140</v>
      </c>
      <c r="F724" s="737"/>
      <c r="H724" s="231"/>
      <c r="K724" s="503"/>
      <c r="T724" s="655"/>
    </row>
    <row r="725" spans="1:20" ht="15.75">
      <c r="A725" s="485">
        <f t="shared" si="119"/>
        <v>725</v>
      </c>
      <c r="B725" s="482" t="s">
        <v>577</v>
      </c>
      <c r="F725" s="737"/>
      <c r="H725" s="231"/>
      <c r="K725" s="503"/>
      <c r="T725" s="655"/>
    </row>
    <row r="726" spans="1:20" ht="15.75">
      <c r="A726" s="485">
        <f t="shared" si="119"/>
        <v>726</v>
      </c>
      <c r="B726" s="482" t="s">
        <v>636</v>
      </c>
      <c r="F726" s="737"/>
      <c r="H726" s="231"/>
      <c r="K726" s="503"/>
      <c r="T726" s="655"/>
    </row>
    <row r="727" spans="1:20" ht="15.75">
      <c r="A727" s="485">
        <f t="shared" si="119"/>
        <v>727</v>
      </c>
      <c r="B727" s="482" t="s">
        <v>637</v>
      </c>
      <c r="F727" s="737"/>
      <c r="H727" s="231"/>
      <c r="K727" s="503"/>
      <c r="T727" s="655"/>
    </row>
    <row r="728" spans="1:20" ht="15.75">
      <c r="A728" s="485">
        <f t="shared" si="119"/>
        <v>728</v>
      </c>
      <c r="B728" s="482" t="s">
        <v>638</v>
      </c>
      <c r="F728" s="737"/>
      <c r="H728" s="231"/>
      <c r="K728" s="503"/>
      <c r="T728" s="655"/>
    </row>
    <row r="729" spans="1:20" ht="15.75">
      <c r="A729" s="485">
        <f t="shared" si="119"/>
        <v>729</v>
      </c>
      <c r="B729" s="482" t="s">
        <v>504</v>
      </c>
      <c r="F729" s="737"/>
      <c r="H729" s="231"/>
      <c r="K729" s="503"/>
      <c r="T729" s="655"/>
    </row>
    <row r="730" spans="1:20">
      <c r="A730" s="485">
        <f t="shared" si="119"/>
        <v>730</v>
      </c>
      <c r="B730" s="483" t="s">
        <v>509</v>
      </c>
      <c r="F730" s="737">
        <f>'35'!C9</f>
        <v>0</v>
      </c>
      <c r="G730" s="370"/>
      <c r="H730" s="718"/>
      <c r="K730" s="503"/>
      <c r="L730" s="312">
        <f>'35'!C9</f>
        <v>0</v>
      </c>
      <c r="N730" s="718"/>
      <c r="P730" s="722">
        <f t="shared" ref="P730:P737" si="120">F730-L730</f>
        <v>0</v>
      </c>
      <c r="Q730" s="461"/>
      <c r="R730" s="722">
        <f t="shared" ref="R730:R737" si="121">H730-N730</f>
        <v>0</v>
      </c>
      <c r="T730" s="655">
        <f t="shared" ref="T730:T737" si="122">H730-K730</f>
        <v>0</v>
      </c>
    </row>
    <row r="731" spans="1:20">
      <c r="A731" s="485">
        <f t="shared" si="119"/>
        <v>731</v>
      </c>
      <c r="B731" s="483" t="s">
        <v>177</v>
      </c>
      <c r="F731" s="737">
        <f>'35'!C10</f>
        <v>0</v>
      </c>
      <c r="G731" s="370"/>
      <c r="H731" s="718"/>
      <c r="K731" s="503"/>
      <c r="L731" s="312">
        <f>'35'!C10</f>
        <v>0</v>
      </c>
      <c r="N731" s="718"/>
      <c r="P731" s="722">
        <f t="shared" si="120"/>
        <v>0</v>
      </c>
      <c r="Q731" s="461"/>
      <c r="R731" s="722">
        <f t="shared" si="121"/>
        <v>0</v>
      </c>
      <c r="T731" s="655">
        <f t="shared" si="122"/>
        <v>0</v>
      </c>
    </row>
    <row r="732" spans="1:20">
      <c r="A732" s="485">
        <f t="shared" si="119"/>
        <v>732</v>
      </c>
      <c r="B732" s="483" t="s">
        <v>178</v>
      </c>
      <c r="F732" s="737">
        <f>'35'!C11</f>
        <v>0</v>
      </c>
      <c r="G732" s="370"/>
      <c r="H732" s="718"/>
      <c r="K732" s="503"/>
      <c r="L732" s="312">
        <f>'35'!C11</f>
        <v>0</v>
      </c>
      <c r="N732" s="718"/>
      <c r="P732" s="722">
        <f t="shared" si="120"/>
        <v>0</v>
      </c>
      <c r="Q732" s="461"/>
      <c r="R732" s="722">
        <f t="shared" si="121"/>
        <v>0</v>
      </c>
      <c r="T732" s="655">
        <f t="shared" si="122"/>
        <v>0</v>
      </c>
    </row>
    <row r="733" spans="1:20">
      <c r="A733" s="485">
        <f t="shared" si="119"/>
        <v>733</v>
      </c>
      <c r="B733" s="483" t="s">
        <v>179</v>
      </c>
      <c r="F733" s="737">
        <f>'35'!C12</f>
        <v>0</v>
      </c>
      <c r="G733" s="370"/>
      <c r="H733" s="718"/>
      <c r="K733" s="503"/>
      <c r="L733" s="312">
        <f>'35'!C12</f>
        <v>0</v>
      </c>
      <c r="N733" s="718"/>
      <c r="P733" s="722">
        <f t="shared" si="120"/>
        <v>0</v>
      </c>
      <c r="Q733" s="461"/>
      <c r="R733" s="722">
        <f t="shared" si="121"/>
        <v>0</v>
      </c>
      <c r="T733" s="655">
        <f t="shared" si="122"/>
        <v>0</v>
      </c>
    </row>
    <row r="734" spans="1:20">
      <c r="A734" s="485">
        <f t="shared" si="119"/>
        <v>734</v>
      </c>
      <c r="B734" s="483" t="s">
        <v>180</v>
      </c>
      <c r="F734" s="737">
        <f>'35'!C13</f>
        <v>0</v>
      </c>
      <c r="G734" s="370"/>
      <c r="H734" s="718"/>
      <c r="K734" s="503"/>
      <c r="L734" s="312">
        <f>'35'!C13</f>
        <v>0</v>
      </c>
      <c r="N734" s="718"/>
      <c r="P734" s="722">
        <f t="shared" si="120"/>
        <v>0</v>
      </c>
      <c r="Q734" s="461"/>
      <c r="R734" s="722">
        <f t="shared" si="121"/>
        <v>0</v>
      </c>
      <c r="T734" s="655">
        <f t="shared" si="122"/>
        <v>0</v>
      </c>
    </row>
    <row r="735" spans="1:20">
      <c r="A735" s="485">
        <f t="shared" si="119"/>
        <v>735</v>
      </c>
      <c r="B735" s="483" t="s">
        <v>181</v>
      </c>
      <c r="F735" s="737">
        <f>'35'!C14</f>
        <v>0</v>
      </c>
      <c r="G735" s="370"/>
      <c r="H735" s="718"/>
      <c r="K735" s="503"/>
      <c r="L735" s="312">
        <f>'35'!C14</f>
        <v>0</v>
      </c>
      <c r="N735" s="718"/>
      <c r="P735" s="722">
        <f t="shared" si="120"/>
        <v>0</v>
      </c>
      <c r="Q735" s="461"/>
      <c r="R735" s="722">
        <f t="shared" si="121"/>
        <v>0</v>
      </c>
      <c r="T735" s="655">
        <f t="shared" si="122"/>
        <v>0</v>
      </c>
    </row>
    <row r="736" spans="1:20">
      <c r="A736" s="485">
        <f t="shared" si="119"/>
        <v>736</v>
      </c>
      <c r="B736" s="483" t="s">
        <v>510</v>
      </c>
      <c r="F736" s="737">
        <f>'35'!C15</f>
        <v>0</v>
      </c>
      <c r="G736" s="370"/>
      <c r="H736" s="718"/>
      <c r="K736" s="503"/>
      <c r="L736" s="312">
        <f>'35'!C15</f>
        <v>0</v>
      </c>
      <c r="N736" s="718"/>
      <c r="P736" s="722">
        <f t="shared" si="120"/>
        <v>0</v>
      </c>
      <c r="Q736" s="461"/>
      <c r="R736" s="722">
        <f t="shared" si="121"/>
        <v>0</v>
      </c>
      <c r="T736" s="655">
        <f t="shared" si="122"/>
        <v>0</v>
      </c>
    </row>
    <row r="737" spans="1:20" ht="15.75">
      <c r="A737" s="485">
        <f t="shared" si="119"/>
        <v>737</v>
      </c>
      <c r="B737" s="482" t="s">
        <v>63</v>
      </c>
      <c r="F737" s="737">
        <f>'35'!C16</f>
        <v>0</v>
      </c>
      <c r="G737" s="370"/>
      <c r="H737" s="718"/>
      <c r="K737" s="503"/>
      <c r="L737" s="312">
        <f>'35'!C16</f>
        <v>0</v>
      </c>
      <c r="N737" s="718"/>
      <c r="P737" s="722">
        <f t="shared" si="120"/>
        <v>0</v>
      </c>
      <c r="Q737" s="461"/>
      <c r="R737" s="722">
        <f t="shared" si="121"/>
        <v>0</v>
      </c>
      <c r="T737" s="655">
        <f t="shared" si="122"/>
        <v>0</v>
      </c>
    </row>
    <row r="738" spans="1:20" ht="15.75">
      <c r="A738" s="485">
        <f t="shared" si="119"/>
        <v>738</v>
      </c>
      <c r="B738" s="482" t="s">
        <v>505</v>
      </c>
      <c r="F738" s="737"/>
      <c r="H738" s="231"/>
      <c r="K738" s="503"/>
      <c r="T738" s="655"/>
    </row>
    <row r="739" spans="1:20">
      <c r="A739" s="485">
        <f t="shared" si="119"/>
        <v>739</v>
      </c>
      <c r="B739" s="483" t="s">
        <v>509</v>
      </c>
      <c r="F739" s="737">
        <f>'35'!E9</f>
        <v>0</v>
      </c>
      <c r="G739" s="370"/>
      <c r="H739" s="718"/>
      <c r="K739" s="503"/>
      <c r="L739" s="312">
        <f>'35'!E9</f>
        <v>0</v>
      </c>
      <c r="N739" s="718"/>
      <c r="P739" s="722">
        <f t="shared" ref="P739:P746" si="123">F739-L739</f>
        <v>0</v>
      </c>
      <c r="Q739" s="461"/>
      <c r="R739" s="722">
        <f t="shared" ref="R739:R746" si="124">H739-N739</f>
        <v>0</v>
      </c>
      <c r="T739" s="655">
        <f t="shared" ref="T739:T746" si="125">H739-K739</f>
        <v>0</v>
      </c>
    </row>
    <row r="740" spans="1:20">
      <c r="A740" s="485">
        <f t="shared" si="119"/>
        <v>740</v>
      </c>
      <c r="B740" s="483" t="s">
        <v>177</v>
      </c>
      <c r="F740" s="737">
        <f>'35'!E10</f>
        <v>1</v>
      </c>
      <c r="G740" s="370"/>
      <c r="H740" s="718"/>
      <c r="K740" s="503"/>
      <c r="L740" s="312">
        <f>'35'!E10</f>
        <v>1</v>
      </c>
      <c r="N740" s="718"/>
      <c r="P740" s="722">
        <f t="shared" si="123"/>
        <v>0</v>
      </c>
      <c r="Q740" s="461"/>
      <c r="R740" s="722">
        <f t="shared" si="124"/>
        <v>0</v>
      </c>
      <c r="T740" s="655">
        <f t="shared" si="125"/>
        <v>0</v>
      </c>
    </row>
    <row r="741" spans="1:20">
      <c r="A741" s="485">
        <f t="shared" si="119"/>
        <v>741</v>
      </c>
      <c r="B741" s="483" t="s">
        <v>178</v>
      </c>
      <c r="F741" s="737">
        <f>'35'!E11</f>
        <v>3</v>
      </c>
      <c r="G741" s="370"/>
      <c r="H741" s="718"/>
      <c r="K741" s="503"/>
      <c r="L741" s="312">
        <f>'35'!E11</f>
        <v>3</v>
      </c>
      <c r="N741" s="718"/>
      <c r="P741" s="722">
        <f t="shared" si="123"/>
        <v>0</v>
      </c>
      <c r="Q741" s="461"/>
      <c r="R741" s="722">
        <f t="shared" si="124"/>
        <v>0</v>
      </c>
      <c r="T741" s="655">
        <f t="shared" si="125"/>
        <v>0</v>
      </c>
    </row>
    <row r="742" spans="1:20" ht="15.75">
      <c r="A742" s="485">
        <f t="shared" si="119"/>
        <v>742</v>
      </c>
      <c r="B742" s="483" t="s">
        <v>179</v>
      </c>
      <c r="C742" s="467"/>
      <c r="F742" s="737">
        <f>'35'!E12</f>
        <v>2</v>
      </c>
      <c r="G742" s="370"/>
      <c r="H742" s="718"/>
      <c r="K742" s="503"/>
      <c r="L742" s="312">
        <f>'35'!E12</f>
        <v>2</v>
      </c>
      <c r="N742" s="718"/>
      <c r="P742" s="722">
        <f t="shared" si="123"/>
        <v>0</v>
      </c>
      <c r="Q742" s="461"/>
      <c r="R742" s="722">
        <f t="shared" si="124"/>
        <v>0</v>
      </c>
      <c r="T742" s="655">
        <f t="shared" si="125"/>
        <v>0</v>
      </c>
    </row>
    <row r="743" spans="1:20" ht="15.75">
      <c r="A743" s="485">
        <f t="shared" si="119"/>
        <v>743</v>
      </c>
      <c r="B743" s="483" t="s">
        <v>180</v>
      </c>
      <c r="C743" s="467"/>
      <c r="F743" s="737">
        <f>'35'!E13</f>
        <v>0</v>
      </c>
      <c r="G743" s="370"/>
      <c r="H743" s="718"/>
      <c r="K743" s="503"/>
      <c r="L743" s="312">
        <f>'35'!E13</f>
        <v>0</v>
      </c>
      <c r="N743" s="718"/>
      <c r="P743" s="722">
        <f t="shared" si="123"/>
        <v>0</v>
      </c>
      <c r="Q743" s="461"/>
      <c r="R743" s="722">
        <f t="shared" si="124"/>
        <v>0</v>
      </c>
      <c r="T743" s="655">
        <f t="shared" si="125"/>
        <v>0</v>
      </c>
    </row>
    <row r="744" spans="1:20" ht="15.75">
      <c r="A744" s="485">
        <f t="shared" si="119"/>
        <v>744</v>
      </c>
      <c r="B744" s="483" t="s">
        <v>181</v>
      </c>
      <c r="C744" s="467"/>
      <c r="F744" s="737">
        <f>'35'!E14</f>
        <v>0</v>
      </c>
      <c r="G744" s="370"/>
      <c r="H744" s="718"/>
      <c r="K744" s="503"/>
      <c r="L744" s="312">
        <f>'35'!E14</f>
        <v>0</v>
      </c>
      <c r="N744" s="718"/>
      <c r="P744" s="722">
        <f t="shared" si="123"/>
        <v>0</v>
      </c>
      <c r="Q744" s="461"/>
      <c r="R744" s="722">
        <f t="shared" si="124"/>
        <v>0</v>
      </c>
      <c r="T744" s="655">
        <f t="shared" si="125"/>
        <v>0</v>
      </c>
    </row>
    <row r="745" spans="1:20" ht="15.75">
      <c r="A745" s="485">
        <f t="shared" si="119"/>
        <v>745</v>
      </c>
      <c r="B745" s="483" t="s">
        <v>510</v>
      </c>
      <c r="C745" s="467"/>
      <c r="F745" s="737">
        <f>'35'!E15</f>
        <v>0</v>
      </c>
      <c r="G745" s="370"/>
      <c r="H745" s="718"/>
      <c r="K745" s="503"/>
      <c r="L745" s="312">
        <f>'35'!E15</f>
        <v>0</v>
      </c>
      <c r="N745" s="718"/>
      <c r="P745" s="722">
        <f t="shared" si="123"/>
        <v>0</v>
      </c>
      <c r="Q745" s="461"/>
      <c r="R745" s="722">
        <f t="shared" si="124"/>
        <v>0</v>
      </c>
      <c r="T745" s="655">
        <f t="shared" si="125"/>
        <v>0</v>
      </c>
    </row>
    <row r="746" spans="1:20" ht="15.75">
      <c r="A746" s="485">
        <f t="shared" si="119"/>
        <v>746</v>
      </c>
      <c r="B746" s="482" t="s">
        <v>63</v>
      </c>
      <c r="C746" s="467"/>
      <c r="F746" s="737">
        <f>'35'!E16</f>
        <v>6</v>
      </c>
      <c r="G746" s="370"/>
      <c r="H746" s="718"/>
      <c r="K746" s="503"/>
      <c r="L746" s="312">
        <f>'35'!E16</f>
        <v>6</v>
      </c>
      <c r="N746" s="718"/>
      <c r="P746" s="722">
        <f t="shared" si="123"/>
        <v>0</v>
      </c>
      <c r="Q746" s="461"/>
      <c r="R746" s="722">
        <f t="shared" si="124"/>
        <v>0</v>
      </c>
      <c r="T746" s="655">
        <f t="shared" si="125"/>
        <v>0</v>
      </c>
    </row>
    <row r="747" spans="1:20" ht="15.75">
      <c r="A747" s="485">
        <f t="shared" si="119"/>
        <v>747</v>
      </c>
      <c r="B747" s="482" t="s">
        <v>506</v>
      </c>
      <c r="C747" s="467"/>
      <c r="F747" s="737"/>
      <c r="H747" s="231"/>
      <c r="K747" s="503"/>
      <c r="T747" s="655"/>
    </row>
    <row r="748" spans="1:20" ht="15.75">
      <c r="A748" s="485">
        <f t="shared" si="119"/>
        <v>748</v>
      </c>
      <c r="B748" s="483" t="s">
        <v>509</v>
      </c>
      <c r="C748" s="467"/>
      <c r="D748" t="s">
        <v>905</v>
      </c>
      <c r="F748" s="737">
        <f>'35'!G9</f>
        <v>0</v>
      </c>
      <c r="G748" s="370"/>
      <c r="H748" s="312">
        <f>'35'!K9</f>
        <v>0</v>
      </c>
      <c r="K748" s="503">
        <v>0</v>
      </c>
      <c r="L748" s="312">
        <f>'35'!G9</f>
        <v>0</v>
      </c>
      <c r="N748" s="312">
        <f>'35'!K9</f>
        <v>0</v>
      </c>
      <c r="P748" s="722">
        <f t="shared" ref="P748:P755" si="126">F748-L748</f>
        <v>0</v>
      </c>
      <c r="Q748" s="461"/>
      <c r="R748" s="722">
        <f t="shared" ref="R748:R755" si="127">H748-N748</f>
        <v>0</v>
      </c>
      <c r="T748" s="655">
        <f t="shared" ref="T748:T755" si="128">H748-K748</f>
        <v>0</v>
      </c>
    </row>
    <row r="749" spans="1:20" ht="15.75">
      <c r="A749" s="485">
        <f t="shared" si="119"/>
        <v>749</v>
      </c>
      <c r="B749" s="483" t="s">
        <v>177</v>
      </c>
      <c r="C749" s="467"/>
      <c r="D749" t="s">
        <v>905</v>
      </c>
      <c r="F749" s="737">
        <f>'35'!G10</f>
        <v>1</v>
      </c>
      <c r="G749" s="370"/>
      <c r="H749" s="312">
        <f>'35'!K10</f>
        <v>0</v>
      </c>
      <c r="K749" s="503">
        <v>0</v>
      </c>
      <c r="L749" s="312">
        <f>'35'!G10</f>
        <v>1</v>
      </c>
      <c r="N749" s="312">
        <f>'35'!K10</f>
        <v>0</v>
      </c>
      <c r="P749" s="722">
        <f t="shared" si="126"/>
        <v>0</v>
      </c>
      <c r="Q749" s="461"/>
      <c r="R749" s="722">
        <f t="shared" si="127"/>
        <v>0</v>
      </c>
      <c r="T749" s="655">
        <f t="shared" si="128"/>
        <v>0</v>
      </c>
    </row>
    <row r="750" spans="1:20" ht="15.75">
      <c r="A750" s="485">
        <f t="shared" si="119"/>
        <v>750</v>
      </c>
      <c r="B750" s="483" t="s">
        <v>178</v>
      </c>
      <c r="C750" s="467"/>
      <c r="D750" t="s">
        <v>905</v>
      </c>
      <c r="F750" s="737">
        <f>'35'!G11</f>
        <v>3</v>
      </c>
      <c r="G750" s="370"/>
      <c r="H750" s="312">
        <f>'35'!K11</f>
        <v>0</v>
      </c>
      <c r="K750" s="503">
        <v>1</v>
      </c>
      <c r="L750" s="312">
        <f>'35'!G11</f>
        <v>3</v>
      </c>
      <c r="N750" s="312">
        <f>'35'!K11</f>
        <v>0</v>
      </c>
      <c r="P750" s="722">
        <f t="shared" si="126"/>
        <v>0</v>
      </c>
      <c r="Q750" s="461"/>
      <c r="R750" s="722">
        <f t="shared" si="127"/>
        <v>0</v>
      </c>
      <c r="T750" s="655">
        <f t="shared" si="128"/>
        <v>-1</v>
      </c>
    </row>
    <row r="751" spans="1:20" ht="15.75">
      <c r="A751" s="485">
        <f t="shared" si="119"/>
        <v>751</v>
      </c>
      <c r="B751" s="483" t="s">
        <v>179</v>
      </c>
      <c r="C751" s="467"/>
      <c r="D751" t="s">
        <v>905</v>
      </c>
      <c r="F751" s="737">
        <f>'35'!G12</f>
        <v>2</v>
      </c>
      <c r="G751" s="370"/>
      <c r="H751" s="312">
        <f>'35'!K12</f>
        <v>1</v>
      </c>
      <c r="K751" s="503">
        <v>0</v>
      </c>
      <c r="L751" s="312">
        <f>'35'!G12</f>
        <v>2</v>
      </c>
      <c r="N751" s="312">
        <f>'35'!K12</f>
        <v>1</v>
      </c>
      <c r="P751" s="722">
        <f t="shared" si="126"/>
        <v>0</v>
      </c>
      <c r="Q751" s="461"/>
      <c r="R751" s="722">
        <f t="shared" si="127"/>
        <v>0</v>
      </c>
      <c r="T751" s="655">
        <f t="shared" si="128"/>
        <v>1</v>
      </c>
    </row>
    <row r="752" spans="1:20" ht="15.75">
      <c r="A752" s="485">
        <f t="shared" si="119"/>
        <v>752</v>
      </c>
      <c r="B752" s="483" t="s">
        <v>180</v>
      </c>
      <c r="C752" s="467"/>
      <c r="D752" t="s">
        <v>905</v>
      </c>
      <c r="F752" s="737">
        <f>'35'!G13</f>
        <v>0</v>
      </c>
      <c r="G752" s="370"/>
      <c r="H752" s="312">
        <f>'35'!K13</f>
        <v>0</v>
      </c>
      <c r="K752" s="503">
        <v>0</v>
      </c>
      <c r="L752" s="312">
        <f>'35'!G13</f>
        <v>0</v>
      </c>
      <c r="N752" s="312">
        <f>'35'!K13</f>
        <v>0</v>
      </c>
      <c r="P752" s="722">
        <f t="shared" si="126"/>
        <v>0</v>
      </c>
      <c r="Q752" s="461"/>
      <c r="R752" s="722">
        <f t="shared" si="127"/>
        <v>0</v>
      </c>
      <c r="T752" s="655">
        <f t="shared" si="128"/>
        <v>0</v>
      </c>
    </row>
    <row r="753" spans="1:20" ht="15.75">
      <c r="A753" s="485">
        <f t="shared" si="119"/>
        <v>753</v>
      </c>
      <c r="B753" s="483" t="s">
        <v>181</v>
      </c>
      <c r="C753" s="467"/>
      <c r="D753" t="s">
        <v>905</v>
      </c>
      <c r="F753" s="737">
        <f>'35'!G14</f>
        <v>0</v>
      </c>
      <c r="G753" s="370"/>
      <c r="H753" s="312">
        <f>'35'!K14</f>
        <v>0</v>
      </c>
      <c r="K753" s="503">
        <v>0</v>
      </c>
      <c r="L753" s="312">
        <f>'35'!G14</f>
        <v>0</v>
      </c>
      <c r="N753" s="312">
        <f>'35'!K14</f>
        <v>0</v>
      </c>
      <c r="P753" s="722">
        <f t="shared" si="126"/>
        <v>0</v>
      </c>
      <c r="Q753" s="461"/>
      <c r="R753" s="722">
        <f t="shared" si="127"/>
        <v>0</v>
      </c>
      <c r="T753" s="655">
        <f t="shared" si="128"/>
        <v>0</v>
      </c>
    </row>
    <row r="754" spans="1:20" ht="15.75">
      <c r="A754" s="485">
        <f t="shared" si="119"/>
        <v>754</v>
      </c>
      <c r="B754" s="483" t="s">
        <v>510</v>
      </c>
      <c r="C754" s="467"/>
      <c r="D754" t="s">
        <v>905</v>
      </c>
      <c r="F754" s="737">
        <f>'35'!G15</f>
        <v>0</v>
      </c>
      <c r="G754" s="370"/>
      <c r="H754" s="312">
        <f>'35'!K15</f>
        <v>0</v>
      </c>
      <c r="K754" s="503">
        <v>0</v>
      </c>
      <c r="L754" s="312">
        <f>'35'!G15</f>
        <v>0</v>
      </c>
      <c r="N754" s="312">
        <f>'35'!K15</f>
        <v>0</v>
      </c>
      <c r="P754" s="722">
        <f t="shared" si="126"/>
        <v>0</v>
      </c>
      <c r="Q754" s="461"/>
      <c r="R754" s="722">
        <f t="shared" si="127"/>
        <v>0</v>
      </c>
      <c r="T754" s="655">
        <f t="shared" si="128"/>
        <v>0</v>
      </c>
    </row>
    <row r="755" spans="1:20" ht="15.75">
      <c r="A755" s="485">
        <f t="shared" si="119"/>
        <v>755</v>
      </c>
      <c r="B755" s="482" t="s">
        <v>63</v>
      </c>
      <c r="C755" s="467"/>
      <c r="D755" t="s">
        <v>905</v>
      </c>
      <c r="F755" s="737">
        <f>'35'!G16</f>
        <v>6</v>
      </c>
      <c r="G755" s="370"/>
      <c r="H755" s="312">
        <f>'35'!K16</f>
        <v>1</v>
      </c>
      <c r="K755" s="503">
        <v>1</v>
      </c>
      <c r="L755" s="312">
        <f>'35'!G16</f>
        <v>6</v>
      </c>
      <c r="N755" s="312">
        <f>'35'!K16</f>
        <v>1</v>
      </c>
      <c r="P755" s="722">
        <f t="shared" si="126"/>
        <v>0</v>
      </c>
      <c r="Q755" s="461"/>
      <c r="R755" s="722">
        <f t="shared" si="127"/>
        <v>0</v>
      </c>
      <c r="T755" s="655">
        <f t="shared" si="128"/>
        <v>0</v>
      </c>
    </row>
    <row r="756" spans="1:20" ht="15.75">
      <c r="A756" s="485">
        <f t="shared" si="119"/>
        <v>756</v>
      </c>
      <c r="B756" s="482" t="s">
        <v>507</v>
      </c>
      <c r="C756" s="467"/>
      <c r="F756" s="737"/>
      <c r="H756" s="231"/>
      <c r="K756" s="503"/>
      <c r="T756" s="655"/>
    </row>
    <row r="757" spans="1:20" ht="15.75">
      <c r="A757" s="485">
        <f t="shared" si="119"/>
        <v>757</v>
      </c>
      <c r="B757" s="483" t="s">
        <v>509</v>
      </c>
      <c r="C757" s="467"/>
      <c r="F757" s="737">
        <f>'35'!I9</f>
        <v>0</v>
      </c>
      <c r="G757" s="370"/>
      <c r="H757" s="718"/>
      <c r="K757" s="503"/>
      <c r="L757" s="312">
        <f>'35'!I9</f>
        <v>0</v>
      </c>
      <c r="N757" s="718"/>
      <c r="P757" s="722">
        <f t="shared" ref="P757:P764" si="129">F757-L757</f>
        <v>0</v>
      </c>
      <c r="Q757" s="461"/>
      <c r="R757" s="722">
        <f t="shared" ref="R757:R764" si="130">H757-N757</f>
        <v>0</v>
      </c>
      <c r="T757" s="655">
        <f t="shared" ref="T757:T764" si="131">H757-K757</f>
        <v>0</v>
      </c>
    </row>
    <row r="758" spans="1:20" ht="15.75">
      <c r="A758" s="485">
        <f t="shared" si="119"/>
        <v>758</v>
      </c>
      <c r="B758" s="483" t="s">
        <v>177</v>
      </c>
      <c r="C758" s="467"/>
      <c r="F758" s="737">
        <f>'35'!I10</f>
        <v>0</v>
      </c>
      <c r="G758" s="370"/>
      <c r="H758" s="718"/>
      <c r="K758" s="503"/>
      <c r="L758" s="312">
        <f>'35'!I10</f>
        <v>0</v>
      </c>
      <c r="N758" s="718"/>
      <c r="P758" s="722">
        <f t="shared" si="129"/>
        <v>0</v>
      </c>
      <c r="Q758" s="461"/>
      <c r="R758" s="722">
        <f t="shared" si="130"/>
        <v>0</v>
      </c>
      <c r="T758" s="655">
        <f t="shared" si="131"/>
        <v>0</v>
      </c>
    </row>
    <row r="759" spans="1:20" ht="15.75">
      <c r="A759" s="485">
        <f t="shared" si="119"/>
        <v>759</v>
      </c>
      <c r="B759" s="483" t="s">
        <v>178</v>
      </c>
      <c r="C759" s="467"/>
      <c r="F759" s="737">
        <f>'35'!I11</f>
        <v>0</v>
      </c>
      <c r="G759" s="370"/>
      <c r="H759" s="718"/>
      <c r="K759" s="503"/>
      <c r="L759" s="312">
        <f>'35'!I11</f>
        <v>0</v>
      </c>
      <c r="N759" s="718"/>
      <c r="P759" s="722">
        <f t="shared" si="129"/>
        <v>0</v>
      </c>
      <c r="Q759" s="461"/>
      <c r="R759" s="722">
        <f t="shared" si="130"/>
        <v>0</v>
      </c>
      <c r="T759" s="655">
        <f t="shared" si="131"/>
        <v>0</v>
      </c>
    </row>
    <row r="760" spans="1:20" ht="15.75">
      <c r="A760" s="485">
        <f t="shared" si="119"/>
        <v>760</v>
      </c>
      <c r="B760" s="483" t="s">
        <v>179</v>
      </c>
      <c r="C760" s="467"/>
      <c r="F760" s="737">
        <f>'35'!I12</f>
        <v>0</v>
      </c>
      <c r="G760" s="370"/>
      <c r="H760" s="718"/>
      <c r="K760" s="503"/>
      <c r="L760" s="312">
        <f>'35'!I12</f>
        <v>0</v>
      </c>
      <c r="N760" s="718"/>
      <c r="P760" s="722">
        <f t="shared" si="129"/>
        <v>0</v>
      </c>
      <c r="Q760" s="461"/>
      <c r="R760" s="722">
        <f t="shared" si="130"/>
        <v>0</v>
      </c>
      <c r="T760" s="655">
        <f t="shared" si="131"/>
        <v>0</v>
      </c>
    </row>
    <row r="761" spans="1:20" ht="15.75">
      <c r="A761" s="485">
        <f t="shared" si="119"/>
        <v>761</v>
      </c>
      <c r="B761" s="483" t="s">
        <v>180</v>
      </c>
      <c r="C761" s="467"/>
      <c r="F761" s="737">
        <f>'35'!I13</f>
        <v>0</v>
      </c>
      <c r="G761" s="370"/>
      <c r="H761" s="718"/>
      <c r="K761" s="503"/>
      <c r="L761" s="312">
        <f>'35'!I13</f>
        <v>0</v>
      </c>
      <c r="N761" s="718"/>
      <c r="P761" s="722">
        <f t="shared" si="129"/>
        <v>0</v>
      </c>
      <c r="Q761" s="461"/>
      <c r="R761" s="722">
        <f t="shared" si="130"/>
        <v>0</v>
      </c>
      <c r="T761" s="655">
        <f t="shared" si="131"/>
        <v>0</v>
      </c>
    </row>
    <row r="762" spans="1:20">
      <c r="A762" s="485">
        <f t="shared" si="119"/>
        <v>762</v>
      </c>
      <c r="B762" s="483" t="s">
        <v>181</v>
      </c>
      <c r="F762" s="737">
        <f>'35'!I14</f>
        <v>0</v>
      </c>
      <c r="G762" s="370"/>
      <c r="H762" s="718"/>
      <c r="K762" s="503"/>
      <c r="L762" s="312">
        <f>'35'!I14</f>
        <v>0</v>
      </c>
      <c r="N762" s="718"/>
      <c r="P762" s="722">
        <f t="shared" si="129"/>
        <v>0</v>
      </c>
      <c r="Q762" s="461"/>
      <c r="R762" s="722">
        <f t="shared" si="130"/>
        <v>0</v>
      </c>
      <c r="T762" s="655">
        <f t="shared" si="131"/>
        <v>0</v>
      </c>
    </row>
    <row r="763" spans="1:20">
      <c r="A763" s="485">
        <f t="shared" si="119"/>
        <v>763</v>
      </c>
      <c r="B763" s="483" t="s">
        <v>510</v>
      </c>
      <c r="F763" s="737">
        <f>'35'!I15</f>
        <v>0</v>
      </c>
      <c r="G763" s="370"/>
      <c r="H763" s="718"/>
      <c r="K763" s="503"/>
      <c r="L763" s="312">
        <f>'35'!I15</f>
        <v>0</v>
      </c>
      <c r="N763" s="718"/>
      <c r="P763" s="722">
        <f t="shared" si="129"/>
        <v>0</v>
      </c>
      <c r="Q763" s="461"/>
      <c r="R763" s="722">
        <f t="shared" si="130"/>
        <v>0</v>
      </c>
      <c r="T763" s="655">
        <f t="shared" si="131"/>
        <v>0</v>
      </c>
    </row>
    <row r="764" spans="1:20" ht="15.75">
      <c r="A764" s="485">
        <f t="shared" si="119"/>
        <v>764</v>
      </c>
      <c r="B764" s="482" t="s">
        <v>63</v>
      </c>
      <c r="F764" s="737">
        <f>'35'!I16</f>
        <v>0</v>
      </c>
      <c r="G764" s="370"/>
      <c r="H764" s="718"/>
      <c r="K764" s="503"/>
      <c r="L764" s="312">
        <f>'35'!I16</f>
        <v>0</v>
      </c>
      <c r="N764" s="718"/>
      <c r="P764" s="722">
        <f t="shared" si="129"/>
        <v>0</v>
      </c>
      <c r="Q764" s="461"/>
      <c r="R764" s="722">
        <f t="shared" si="130"/>
        <v>0</v>
      </c>
      <c r="T764" s="655">
        <f t="shared" si="131"/>
        <v>0</v>
      </c>
    </row>
    <row r="765" spans="1:20" ht="15.75">
      <c r="A765" s="485">
        <f t="shared" si="119"/>
        <v>765</v>
      </c>
      <c r="B765" s="482" t="s">
        <v>639</v>
      </c>
      <c r="F765" s="737"/>
      <c r="H765" s="231"/>
      <c r="K765" s="503"/>
      <c r="T765" s="655"/>
    </row>
    <row r="766" spans="1:20" ht="15.75">
      <c r="A766" s="485">
        <f t="shared" si="119"/>
        <v>766</v>
      </c>
      <c r="B766" s="482" t="s">
        <v>511</v>
      </c>
      <c r="F766" s="737"/>
      <c r="H766" s="231"/>
      <c r="K766" s="503"/>
      <c r="T766" s="655"/>
    </row>
    <row r="767" spans="1:20">
      <c r="A767" s="485">
        <f t="shared" si="119"/>
        <v>767</v>
      </c>
      <c r="B767" s="483" t="s">
        <v>509</v>
      </c>
      <c r="F767" s="737">
        <f>'35'!C22</f>
        <v>0</v>
      </c>
      <c r="G767" s="370"/>
      <c r="H767" s="718"/>
      <c r="K767" s="503"/>
      <c r="L767" s="312">
        <f>'35'!C22</f>
        <v>0</v>
      </c>
      <c r="N767" s="718"/>
      <c r="P767" s="722">
        <f t="shared" ref="P767:P774" si="132">F767-L767</f>
        <v>0</v>
      </c>
      <c r="Q767" s="461"/>
      <c r="R767" s="722">
        <f t="shared" ref="R767:R774" si="133">H767-N767</f>
        <v>0</v>
      </c>
      <c r="T767" s="655">
        <f t="shared" ref="T767:T774" si="134">H767-K767</f>
        <v>0</v>
      </c>
    </row>
    <row r="768" spans="1:20">
      <c r="A768" s="485">
        <f t="shared" si="119"/>
        <v>768</v>
      </c>
      <c r="B768" s="483" t="s">
        <v>177</v>
      </c>
      <c r="F768" s="737">
        <f>'35'!C23</f>
        <v>0</v>
      </c>
      <c r="G768" s="370"/>
      <c r="H768" s="718"/>
      <c r="K768" s="503"/>
      <c r="L768" s="312">
        <f>'35'!C23</f>
        <v>0</v>
      </c>
      <c r="N768" s="718"/>
      <c r="P768" s="722">
        <f t="shared" si="132"/>
        <v>0</v>
      </c>
      <c r="Q768" s="461"/>
      <c r="R768" s="722">
        <f t="shared" si="133"/>
        <v>0</v>
      </c>
      <c r="T768" s="655">
        <f t="shared" si="134"/>
        <v>0</v>
      </c>
    </row>
    <row r="769" spans="1:20">
      <c r="A769" s="485">
        <f t="shared" si="119"/>
        <v>769</v>
      </c>
      <c r="B769" s="483" t="s">
        <v>178</v>
      </c>
      <c r="F769" s="737">
        <f>'35'!C24</f>
        <v>0</v>
      </c>
      <c r="G769" s="370"/>
      <c r="H769" s="718"/>
      <c r="K769" s="503"/>
      <c r="L769" s="312">
        <f>'35'!C24</f>
        <v>0</v>
      </c>
      <c r="N769" s="718"/>
      <c r="P769" s="722">
        <f t="shared" si="132"/>
        <v>0</v>
      </c>
      <c r="Q769" s="461"/>
      <c r="R769" s="722">
        <f t="shared" si="133"/>
        <v>0</v>
      </c>
      <c r="T769" s="655">
        <f t="shared" si="134"/>
        <v>0</v>
      </c>
    </row>
    <row r="770" spans="1:20">
      <c r="A770" s="485">
        <f t="shared" si="119"/>
        <v>770</v>
      </c>
      <c r="B770" s="483" t="s">
        <v>179</v>
      </c>
      <c r="F770" s="737">
        <f>'35'!C25</f>
        <v>0</v>
      </c>
      <c r="G770" s="370"/>
      <c r="H770" s="718"/>
      <c r="K770" s="503"/>
      <c r="L770" s="312">
        <f>'35'!C25</f>
        <v>0</v>
      </c>
      <c r="N770" s="718"/>
      <c r="P770" s="722">
        <f t="shared" si="132"/>
        <v>0</v>
      </c>
      <c r="Q770" s="461"/>
      <c r="R770" s="722">
        <f t="shared" si="133"/>
        <v>0</v>
      </c>
      <c r="T770" s="655">
        <f t="shared" si="134"/>
        <v>0</v>
      </c>
    </row>
    <row r="771" spans="1:20">
      <c r="A771" s="485">
        <f t="shared" si="119"/>
        <v>771</v>
      </c>
      <c r="B771" s="483" t="s">
        <v>180</v>
      </c>
      <c r="F771" s="737">
        <f>'35'!C26</f>
        <v>0</v>
      </c>
      <c r="G771" s="370"/>
      <c r="H771" s="718"/>
      <c r="K771" s="503"/>
      <c r="L771" s="312">
        <f>'35'!C26</f>
        <v>0</v>
      </c>
      <c r="N771" s="718"/>
      <c r="P771" s="722">
        <f t="shared" si="132"/>
        <v>0</v>
      </c>
      <c r="Q771" s="461"/>
      <c r="R771" s="722">
        <f t="shared" si="133"/>
        <v>0</v>
      </c>
      <c r="T771" s="655">
        <f t="shared" si="134"/>
        <v>0</v>
      </c>
    </row>
    <row r="772" spans="1:20">
      <c r="A772" s="485">
        <f t="shared" si="119"/>
        <v>772</v>
      </c>
      <c r="B772" s="483" t="s">
        <v>181</v>
      </c>
      <c r="F772" s="737">
        <f>'35'!C27</f>
        <v>0</v>
      </c>
      <c r="G772" s="370"/>
      <c r="H772" s="718"/>
      <c r="K772" s="503"/>
      <c r="L772" s="312">
        <f>'35'!C27</f>
        <v>0</v>
      </c>
      <c r="N772" s="718"/>
      <c r="P772" s="722">
        <f t="shared" si="132"/>
        <v>0</v>
      </c>
      <c r="Q772" s="461"/>
      <c r="R772" s="722">
        <f t="shared" si="133"/>
        <v>0</v>
      </c>
      <c r="T772" s="655">
        <f t="shared" si="134"/>
        <v>0</v>
      </c>
    </row>
    <row r="773" spans="1:20">
      <c r="A773" s="485">
        <f t="shared" si="119"/>
        <v>773</v>
      </c>
      <c r="B773" s="483" t="s">
        <v>510</v>
      </c>
      <c r="F773" s="737">
        <f>'35'!C28</f>
        <v>0</v>
      </c>
      <c r="G773" s="370"/>
      <c r="H773" s="718"/>
      <c r="K773" s="503"/>
      <c r="L773" s="312">
        <f>'35'!C28</f>
        <v>0</v>
      </c>
      <c r="N773" s="718"/>
      <c r="P773" s="722">
        <f t="shared" si="132"/>
        <v>0</v>
      </c>
      <c r="Q773" s="461"/>
      <c r="R773" s="722">
        <f t="shared" si="133"/>
        <v>0</v>
      </c>
      <c r="T773" s="655">
        <f t="shared" si="134"/>
        <v>0</v>
      </c>
    </row>
    <row r="774" spans="1:20" ht="15.75">
      <c r="A774" s="485">
        <f t="shared" si="119"/>
        <v>774</v>
      </c>
      <c r="B774" s="482" t="s">
        <v>63</v>
      </c>
      <c r="F774" s="737">
        <f>'35'!C29</f>
        <v>0</v>
      </c>
      <c r="G774" s="370"/>
      <c r="H774" s="718"/>
      <c r="K774" s="503"/>
      <c r="L774" s="312">
        <f>'35'!C29</f>
        <v>0</v>
      </c>
      <c r="N774" s="718"/>
      <c r="P774" s="722">
        <f t="shared" si="132"/>
        <v>0</v>
      </c>
      <c r="Q774" s="461"/>
      <c r="R774" s="722">
        <f t="shared" si="133"/>
        <v>0</v>
      </c>
      <c r="T774" s="655">
        <f t="shared" si="134"/>
        <v>0</v>
      </c>
    </row>
    <row r="775" spans="1:20" ht="15.75">
      <c r="A775" s="485">
        <f t="shared" si="119"/>
        <v>775</v>
      </c>
      <c r="B775" s="482" t="s">
        <v>512</v>
      </c>
      <c r="F775" s="737"/>
      <c r="H775" s="231"/>
      <c r="K775" s="503"/>
      <c r="T775" s="655"/>
    </row>
    <row r="776" spans="1:20">
      <c r="A776" s="485">
        <f t="shared" si="119"/>
        <v>776</v>
      </c>
      <c r="B776" s="483" t="s">
        <v>509</v>
      </c>
      <c r="F776" s="737">
        <f>'35'!E22</f>
        <v>0</v>
      </c>
      <c r="G776" s="370"/>
      <c r="H776" s="718"/>
      <c r="K776" s="503"/>
      <c r="L776" s="312">
        <f>'35'!E22</f>
        <v>0</v>
      </c>
      <c r="N776" s="718"/>
      <c r="P776" s="722">
        <f t="shared" ref="P776:P783" si="135">F776-L776</f>
        <v>0</v>
      </c>
      <c r="Q776" s="461"/>
      <c r="R776" s="722">
        <f t="shared" ref="R776:R783" si="136">H776-N776</f>
        <v>0</v>
      </c>
      <c r="T776" s="655">
        <f t="shared" ref="T776:T783" si="137">H776-K776</f>
        <v>0</v>
      </c>
    </row>
    <row r="777" spans="1:20">
      <c r="A777" s="485">
        <f t="shared" si="119"/>
        <v>777</v>
      </c>
      <c r="B777" s="483" t="s">
        <v>177</v>
      </c>
      <c r="F777" s="737">
        <f>'35'!E23</f>
        <v>0</v>
      </c>
      <c r="G777" s="370"/>
      <c r="H777" s="718"/>
      <c r="K777" s="503"/>
      <c r="L777" s="312">
        <f>'35'!E23</f>
        <v>0</v>
      </c>
      <c r="N777" s="718"/>
      <c r="P777" s="722">
        <f t="shared" si="135"/>
        <v>0</v>
      </c>
      <c r="Q777" s="461"/>
      <c r="R777" s="722">
        <f t="shared" si="136"/>
        <v>0</v>
      </c>
      <c r="T777" s="655">
        <f t="shared" si="137"/>
        <v>0</v>
      </c>
    </row>
    <row r="778" spans="1:20">
      <c r="A778" s="485">
        <f t="shared" si="119"/>
        <v>778</v>
      </c>
      <c r="B778" s="483" t="s">
        <v>178</v>
      </c>
      <c r="F778" s="737">
        <f>'35'!E24</f>
        <v>13895.4</v>
      </c>
      <c r="G778" s="370"/>
      <c r="H778" s="718"/>
      <c r="K778" s="503"/>
      <c r="L778" s="312">
        <f>'35'!E24</f>
        <v>13895.4</v>
      </c>
      <c r="N778" s="718"/>
      <c r="P778" s="722">
        <f t="shared" si="135"/>
        <v>0</v>
      </c>
      <c r="Q778" s="461"/>
      <c r="R778" s="722">
        <f t="shared" si="136"/>
        <v>0</v>
      </c>
      <c r="T778" s="655">
        <f t="shared" si="137"/>
        <v>0</v>
      </c>
    </row>
    <row r="779" spans="1:20">
      <c r="A779" s="485">
        <f t="shared" ref="A779:A842" si="138">A778+1</f>
        <v>779</v>
      </c>
      <c r="B779" s="483" t="s">
        <v>179</v>
      </c>
      <c r="F779" s="737">
        <f>'35'!E25</f>
        <v>89426.110000000015</v>
      </c>
      <c r="G779" s="370"/>
      <c r="H779" s="718"/>
      <c r="K779" s="503"/>
      <c r="L779" s="312">
        <f>'35'!E25</f>
        <v>89426.110000000015</v>
      </c>
      <c r="N779" s="718"/>
      <c r="P779" s="722">
        <f t="shared" si="135"/>
        <v>0</v>
      </c>
      <c r="Q779" s="461"/>
      <c r="R779" s="722">
        <f t="shared" si="136"/>
        <v>0</v>
      </c>
      <c r="T779" s="655">
        <f t="shared" si="137"/>
        <v>0</v>
      </c>
    </row>
    <row r="780" spans="1:20">
      <c r="A780" s="485">
        <f t="shared" si="138"/>
        <v>780</v>
      </c>
      <c r="B780" s="483" t="s">
        <v>180</v>
      </c>
      <c r="F780" s="737">
        <f>'35'!E26</f>
        <v>101614</v>
      </c>
      <c r="G780" s="370"/>
      <c r="H780" s="718"/>
      <c r="K780" s="503"/>
      <c r="L780" s="312">
        <f>'35'!E26</f>
        <v>101614</v>
      </c>
      <c r="N780" s="718"/>
      <c r="P780" s="722">
        <f t="shared" si="135"/>
        <v>0</v>
      </c>
      <c r="Q780" s="461"/>
      <c r="R780" s="722">
        <f t="shared" si="136"/>
        <v>0</v>
      </c>
      <c r="T780" s="655">
        <f t="shared" si="137"/>
        <v>0</v>
      </c>
    </row>
    <row r="781" spans="1:20">
      <c r="A781" s="485">
        <f t="shared" si="138"/>
        <v>781</v>
      </c>
      <c r="B781" s="483" t="s">
        <v>181</v>
      </c>
      <c r="F781" s="737">
        <f>'35'!E27</f>
        <v>0</v>
      </c>
      <c r="G781" s="370"/>
      <c r="H781" s="718"/>
      <c r="K781" s="503"/>
      <c r="L781" s="312">
        <f>'35'!E27</f>
        <v>0</v>
      </c>
      <c r="N781" s="718"/>
      <c r="P781" s="722">
        <f t="shared" si="135"/>
        <v>0</v>
      </c>
      <c r="Q781" s="461"/>
      <c r="R781" s="722">
        <f t="shared" si="136"/>
        <v>0</v>
      </c>
      <c r="T781" s="655">
        <f t="shared" si="137"/>
        <v>0</v>
      </c>
    </row>
    <row r="782" spans="1:20">
      <c r="A782" s="485">
        <f t="shared" si="138"/>
        <v>782</v>
      </c>
      <c r="B782" s="483" t="s">
        <v>510</v>
      </c>
      <c r="F782" s="737">
        <f>'35'!E28</f>
        <v>0</v>
      </c>
      <c r="G782" s="370"/>
      <c r="H782" s="718"/>
      <c r="K782" s="503"/>
      <c r="L782" s="312">
        <f>'35'!E28</f>
        <v>0</v>
      </c>
      <c r="N782" s="718"/>
      <c r="P782" s="722">
        <f t="shared" si="135"/>
        <v>0</v>
      </c>
      <c r="Q782" s="461"/>
      <c r="R782" s="722">
        <f t="shared" si="136"/>
        <v>0</v>
      </c>
      <c r="T782" s="655">
        <f t="shared" si="137"/>
        <v>0</v>
      </c>
    </row>
    <row r="783" spans="1:20" ht="15.75">
      <c r="A783" s="485">
        <f t="shared" si="138"/>
        <v>783</v>
      </c>
      <c r="B783" s="482" t="s">
        <v>63</v>
      </c>
      <c r="F783" s="737">
        <f>'35'!E29</f>
        <v>204935.51</v>
      </c>
      <c r="G783" s="370"/>
      <c r="H783" s="718"/>
      <c r="K783" s="503"/>
      <c r="L783" s="312">
        <f>'35'!E29</f>
        <v>204935.51</v>
      </c>
      <c r="N783" s="718"/>
      <c r="P783" s="722">
        <f t="shared" si="135"/>
        <v>0</v>
      </c>
      <c r="Q783" s="461"/>
      <c r="R783" s="722">
        <f t="shared" si="136"/>
        <v>0</v>
      </c>
      <c r="T783" s="655">
        <f t="shared" si="137"/>
        <v>0</v>
      </c>
    </row>
    <row r="784" spans="1:20" ht="15.75">
      <c r="A784" s="485">
        <f t="shared" si="138"/>
        <v>784</v>
      </c>
      <c r="B784" s="482" t="s">
        <v>513</v>
      </c>
      <c r="F784" s="737"/>
      <c r="H784" s="231"/>
      <c r="K784" s="503"/>
      <c r="T784" s="655"/>
    </row>
    <row r="785" spans="1:20">
      <c r="A785" s="485">
        <f t="shared" si="138"/>
        <v>785</v>
      </c>
      <c r="B785" s="483" t="s">
        <v>509</v>
      </c>
      <c r="D785" t="s">
        <v>905</v>
      </c>
      <c r="F785" s="737">
        <f>'35'!G22</f>
        <v>0</v>
      </c>
      <c r="G785" s="370"/>
      <c r="H785" s="312">
        <f>'35'!K22</f>
        <v>0</v>
      </c>
      <c r="K785" s="503">
        <v>0</v>
      </c>
      <c r="L785" s="312">
        <f>'35'!G22</f>
        <v>0</v>
      </c>
      <c r="N785" s="312">
        <f>'35'!K22</f>
        <v>0</v>
      </c>
      <c r="P785" s="722">
        <f t="shared" ref="P785:P792" si="139">F785-L785</f>
        <v>0</v>
      </c>
      <c r="Q785" s="461"/>
      <c r="R785" s="722">
        <f t="shared" ref="R785:R792" si="140">H785-N785</f>
        <v>0</v>
      </c>
      <c r="T785" s="655">
        <f t="shared" ref="T785:T792" si="141">H785-K785</f>
        <v>0</v>
      </c>
    </row>
    <row r="786" spans="1:20">
      <c r="A786" s="485">
        <f t="shared" si="138"/>
        <v>786</v>
      </c>
      <c r="B786" s="483" t="s">
        <v>177</v>
      </c>
      <c r="D786" t="s">
        <v>905</v>
      </c>
      <c r="F786" s="737">
        <f>'35'!G23</f>
        <v>0</v>
      </c>
      <c r="G786" s="370"/>
      <c r="H786" s="312">
        <f>'35'!K23</f>
        <v>0</v>
      </c>
      <c r="K786" s="503">
        <v>0</v>
      </c>
      <c r="L786" s="312">
        <f>'35'!G23</f>
        <v>0</v>
      </c>
      <c r="N786" s="312">
        <f>'35'!K23</f>
        <v>0</v>
      </c>
      <c r="P786" s="722">
        <f t="shared" si="139"/>
        <v>0</v>
      </c>
      <c r="Q786" s="461"/>
      <c r="R786" s="722">
        <f t="shared" si="140"/>
        <v>0</v>
      </c>
      <c r="T786" s="655">
        <f t="shared" si="141"/>
        <v>0</v>
      </c>
    </row>
    <row r="787" spans="1:20">
      <c r="A787" s="485">
        <f t="shared" si="138"/>
        <v>787</v>
      </c>
      <c r="B787" s="483" t="s">
        <v>178</v>
      </c>
      <c r="D787" t="s">
        <v>905</v>
      </c>
      <c r="F787" s="737">
        <f>'35'!G24</f>
        <v>13895.4</v>
      </c>
      <c r="G787" s="370"/>
      <c r="H787" s="312">
        <f>'35'!K24</f>
        <v>0</v>
      </c>
      <c r="K787" s="503">
        <v>45805</v>
      </c>
      <c r="L787" s="312">
        <f>'35'!G24</f>
        <v>13895.4</v>
      </c>
      <c r="N787" s="312">
        <f>'35'!K24</f>
        <v>0</v>
      </c>
      <c r="P787" s="722">
        <f t="shared" si="139"/>
        <v>0</v>
      </c>
      <c r="Q787" s="461"/>
      <c r="R787" s="722">
        <f t="shared" si="140"/>
        <v>0</v>
      </c>
      <c r="T787" s="655">
        <f t="shared" si="141"/>
        <v>-45805</v>
      </c>
    </row>
    <row r="788" spans="1:20">
      <c r="A788" s="485">
        <f t="shared" si="138"/>
        <v>788</v>
      </c>
      <c r="B788" s="483" t="s">
        <v>179</v>
      </c>
      <c r="D788" t="s">
        <v>905</v>
      </c>
      <c r="F788" s="737">
        <f>'35'!G25</f>
        <v>89426.110000000015</v>
      </c>
      <c r="G788" s="370"/>
      <c r="H788" s="312">
        <f>'35'!K25</f>
        <v>58</v>
      </c>
      <c r="K788" s="503">
        <v>0</v>
      </c>
      <c r="L788" s="312">
        <f>'35'!G25</f>
        <v>89426.110000000015</v>
      </c>
      <c r="N788" s="312">
        <f>'35'!K25</f>
        <v>58</v>
      </c>
      <c r="P788" s="722">
        <f t="shared" si="139"/>
        <v>0</v>
      </c>
      <c r="Q788" s="461"/>
      <c r="R788" s="722">
        <f t="shared" si="140"/>
        <v>0</v>
      </c>
      <c r="T788" s="655">
        <f t="shared" si="141"/>
        <v>58</v>
      </c>
    </row>
    <row r="789" spans="1:20">
      <c r="A789" s="485">
        <f t="shared" si="138"/>
        <v>789</v>
      </c>
      <c r="B789" s="483" t="s">
        <v>180</v>
      </c>
      <c r="D789" t="s">
        <v>905</v>
      </c>
      <c r="F789" s="737">
        <f>'35'!G26</f>
        <v>101614</v>
      </c>
      <c r="G789" s="370"/>
      <c r="H789" s="312">
        <f>'35'!K26</f>
        <v>0</v>
      </c>
      <c r="K789" s="503">
        <v>0</v>
      </c>
      <c r="L789" s="312">
        <f>'35'!G26</f>
        <v>101614</v>
      </c>
      <c r="N789" s="312">
        <f>'35'!K26</f>
        <v>0</v>
      </c>
      <c r="P789" s="722">
        <f t="shared" si="139"/>
        <v>0</v>
      </c>
      <c r="Q789" s="461"/>
      <c r="R789" s="722">
        <f t="shared" si="140"/>
        <v>0</v>
      </c>
      <c r="T789" s="655">
        <f t="shared" si="141"/>
        <v>0</v>
      </c>
    </row>
    <row r="790" spans="1:20">
      <c r="A790" s="485">
        <f t="shared" si="138"/>
        <v>790</v>
      </c>
      <c r="B790" s="483" t="s">
        <v>181</v>
      </c>
      <c r="D790" t="s">
        <v>905</v>
      </c>
      <c r="F790" s="737">
        <f>'35'!G27</f>
        <v>0</v>
      </c>
      <c r="G790" s="370"/>
      <c r="H790" s="312">
        <f>'35'!K27</f>
        <v>0</v>
      </c>
      <c r="K790" s="503">
        <v>0</v>
      </c>
      <c r="L790" s="312">
        <f>'35'!G27</f>
        <v>0</v>
      </c>
      <c r="N790" s="312">
        <f>'35'!K27</f>
        <v>0</v>
      </c>
      <c r="P790" s="722">
        <f t="shared" si="139"/>
        <v>0</v>
      </c>
      <c r="Q790" s="461"/>
      <c r="R790" s="722">
        <f t="shared" si="140"/>
        <v>0</v>
      </c>
      <c r="T790" s="655">
        <f t="shared" si="141"/>
        <v>0</v>
      </c>
    </row>
    <row r="791" spans="1:20">
      <c r="A791" s="485">
        <f t="shared" si="138"/>
        <v>791</v>
      </c>
      <c r="B791" s="483" t="s">
        <v>510</v>
      </c>
      <c r="D791" t="s">
        <v>905</v>
      </c>
      <c r="F791" s="737">
        <f>'35'!G28</f>
        <v>0</v>
      </c>
      <c r="G791" s="370"/>
      <c r="H791" s="312">
        <f>'35'!K28</f>
        <v>0</v>
      </c>
      <c r="K791" s="503">
        <v>0</v>
      </c>
      <c r="L791" s="312">
        <f>'35'!G28</f>
        <v>0</v>
      </c>
      <c r="N791" s="312">
        <f>'35'!K28</f>
        <v>0</v>
      </c>
      <c r="P791" s="722">
        <f t="shared" si="139"/>
        <v>0</v>
      </c>
      <c r="Q791" s="461"/>
      <c r="R791" s="722">
        <f t="shared" si="140"/>
        <v>0</v>
      </c>
      <c r="T791" s="655">
        <f t="shared" si="141"/>
        <v>0</v>
      </c>
    </row>
    <row r="792" spans="1:20" ht="15.75">
      <c r="A792" s="485">
        <f t="shared" si="138"/>
        <v>792</v>
      </c>
      <c r="B792" s="482" t="s">
        <v>63</v>
      </c>
      <c r="D792" t="s">
        <v>905</v>
      </c>
      <c r="F792" s="737">
        <f>'35'!G29</f>
        <v>204935.51</v>
      </c>
      <c r="G792" s="370"/>
      <c r="H792" s="312">
        <f>'35'!K29</f>
        <v>58</v>
      </c>
      <c r="K792" s="503">
        <v>45805</v>
      </c>
      <c r="L792" s="312">
        <f>'35'!G29</f>
        <v>204935.51</v>
      </c>
      <c r="N792" s="312">
        <f>'35'!K29</f>
        <v>58</v>
      </c>
      <c r="P792" s="722">
        <f t="shared" si="139"/>
        <v>0</v>
      </c>
      <c r="Q792" s="461"/>
      <c r="R792" s="722">
        <f t="shared" si="140"/>
        <v>0</v>
      </c>
      <c r="T792" s="655">
        <f t="shared" si="141"/>
        <v>-45747</v>
      </c>
    </row>
    <row r="793" spans="1:20" ht="15.75">
      <c r="A793" s="485">
        <f t="shared" si="138"/>
        <v>793</v>
      </c>
      <c r="B793" s="482" t="s">
        <v>640</v>
      </c>
      <c r="F793" s="737"/>
      <c r="H793" s="231"/>
      <c r="K793" s="503"/>
      <c r="T793" s="655"/>
    </row>
    <row r="794" spans="1:20">
      <c r="A794" s="485">
        <f t="shared" si="138"/>
        <v>794</v>
      </c>
      <c r="B794" s="483" t="s">
        <v>509</v>
      </c>
      <c r="F794" s="737">
        <f>'35'!I22</f>
        <v>0</v>
      </c>
      <c r="G794" s="370"/>
      <c r="H794" s="718"/>
      <c r="K794" s="503"/>
      <c r="L794" s="312">
        <f>'35'!I22</f>
        <v>0</v>
      </c>
      <c r="N794" s="718"/>
      <c r="P794" s="722">
        <f t="shared" ref="P794:P801" si="142">F794-L794</f>
        <v>0</v>
      </c>
      <c r="Q794" s="461"/>
      <c r="R794" s="722">
        <f t="shared" ref="R794:R801" si="143">H794-N794</f>
        <v>0</v>
      </c>
      <c r="T794" s="655">
        <f t="shared" ref="T794:T801" si="144">H794-K794</f>
        <v>0</v>
      </c>
    </row>
    <row r="795" spans="1:20">
      <c r="A795" s="485">
        <f t="shared" si="138"/>
        <v>795</v>
      </c>
      <c r="B795" s="483" t="s">
        <v>177</v>
      </c>
      <c r="F795" s="737">
        <f>'35'!I23</f>
        <v>0</v>
      </c>
      <c r="G795" s="370"/>
      <c r="H795" s="718"/>
      <c r="K795" s="503"/>
      <c r="L795" s="312">
        <f>'35'!I23</f>
        <v>0</v>
      </c>
      <c r="N795" s="718"/>
      <c r="P795" s="722">
        <f t="shared" si="142"/>
        <v>0</v>
      </c>
      <c r="Q795" s="461"/>
      <c r="R795" s="722">
        <f t="shared" si="143"/>
        <v>0</v>
      </c>
      <c r="T795" s="655">
        <f t="shared" si="144"/>
        <v>0</v>
      </c>
    </row>
    <row r="796" spans="1:20">
      <c r="A796" s="485">
        <f t="shared" si="138"/>
        <v>796</v>
      </c>
      <c r="B796" s="483" t="s">
        <v>178</v>
      </c>
      <c r="F796" s="737">
        <f>'35'!I24</f>
        <v>0</v>
      </c>
      <c r="G796" s="370"/>
      <c r="H796" s="718"/>
      <c r="K796" s="503"/>
      <c r="L796" s="312">
        <f>'35'!I24</f>
        <v>0</v>
      </c>
      <c r="N796" s="718"/>
      <c r="P796" s="722">
        <f t="shared" si="142"/>
        <v>0</v>
      </c>
      <c r="Q796" s="461"/>
      <c r="R796" s="722">
        <f t="shared" si="143"/>
        <v>0</v>
      </c>
      <c r="T796" s="655">
        <f t="shared" si="144"/>
        <v>0</v>
      </c>
    </row>
    <row r="797" spans="1:20">
      <c r="A797" s="485">
        <f t="shared" si="138"/>
        <v>797</v>
      </c>
      <c r="B797" s="483" t="s">
        <v>179</v>
      </c>
      <c r="F797" s="737">
        <f>'35'!I25</f>
        <v>0</v>
      </c>
      <c r="G797" s="370"/>
      <c r="H797" s="718"/>
      <c r="K797" s="503"/>
      <c r="L797" s="312">
        <f>'35'!I25</f>
        <v>0</v>
      </c>
      <c r="N797" s="718"/>
      <c r="P797" s="722">
        <f t="shared" si="142"/>
        <v>0</v>
      </c>
      <c r="Q797" s="461"/>
      <c r="R797" s="722">
        <f t="shared" si="143"/>
        <v>0</v>
      </c>
      <c r="T797" s="655">
        <f t="shared" si="144"/>
        <v>0</v>
      </c>
    </row>
    <row r="798" spans="1:20">
      <c r="A798" s="485">
        <f t="shared" si="138"/>
        <v>798</v>
      </c>
      <c r="B798" s="483" t="s">
        <v>180</v>
      </c>
      <c r="F798" s="737">
        <f>'35'!I26</f>
        <v>0</v>
      </c>
      <c r="G798" s="370"/>
      <c r="H798" s="718"/>
      <c r="K798" s="503"/>
      <c r="L798" s="312">
        <f>'35'!I26</f>
        <v>0</v>
      </c>
      <c r="N798" s="718"/>
      <c r="P798" s="722">
        <f t="shared" si="142"/>
        <v>0</v>
      </c>
      <c r="Q798" s="461"/>
      <c r="R798" s="722">
        <f t="shared" si="143"/>
        <v>0</v>
      </c>
      <c r="T798" s="655">
        <f t="shared" si="144"/>
        <v>0</v>
      </c>
    </row>
    <row r="799" spans="1:20">
      <c r="A799" s="485">
        <f t="shared" si="138"/>
        <v>799</v>
      </c>
      <c r="B799" s="483" t="s">
        <v>181</v>
      </c>
      <c r="F799" s="737">
        <f>'35'!I27</f>
        <v>0</v>
      </c>
      <c r="G799" s="370"/>
      <c r="H799" s="718"/>
      <c r="K799" s="503"/>
      <c r="L799" s="312">
        <f>'35'!I27</f>
        <v>0</v>
      </c>
      <c r="N799" s="718"/>
      <c r="P799" s="722">
        <f t="shared" si="142"/>
        <v>0</v>
      </c>
      <c r="Q799" s="461"/>
      <c r="R799" s="722">
        <f t="shared" si="143"/>
        <v>0</v>
      </c>
      <c r="T799" s="655">
        <f t="shared" si="144"/>
        <v>0</v>
      </c>
    </row>
    <row r="800" spans="1:20">
      <c r="A800" s="485">
        <f t="shared" si="138"/>
        <v>800</v>
      </c>
      <c r="B800" s="483" t="s">
        <v>510</v>
      </c>
      <c r="F800" s="737">
        <f>'35'!I28</f>
        <v>0</v>
      </c>
      <c r="G800" s="370"/>
      <c r="H800" s="718"/>
      <c r="K800" s="503"/>
      <c r="L800" s="312">
        <f>'35'!I28</f>
        <v>0</v>
      </c>
      <c r="N800" s="718"/>
      <c r="P800" s="722">
        <f t="shared" si="142"/>
        <v>0</v>
      </c>
      <c r="Q800" s="461"/>
      <c r="R800" s="722">
        <f t="shared" si="143"/>
        <v>0</v>
      </c>
      <c r="T800" s="655">
        <f t="shared" si="144"/>
        <v>0</v>
      </c>
    </row>
    <row r="801" spans="1:20" ht="13.5" customHeight="1">
      <c r="A801" s="485">
        <f t="shared" si="138"/>
        <v>801</v>
      </c>
      <c r="B801" s="482" t="s">
        <v>63</v>
      </c>
      <c r="F801" s="737">
        <f>'35'!I29</f>
        <v>0</v>
      </c>
      <c r="G801" s="370"/>
      <c r="H801" s="718"/>
      <c r="K801" s="503"/>
      <c r="L801" s="312">
        <f>'35'!I29</f>
        <v>0</v>
      </c>
      <c r="N801" s="718"/>
      <c r="P801" s="722">
        <f t="shared" si="142"/>
        <v>0</v>
      </c>
      <c r="Q801" s="461"/>
      <c r="R801" s="722">
        <f t="shared" si="143"/>
        <v>0</v>
      </c>
      <c r="T801" s="655">
        <f t="shared" si="144"/>
        <v>0</v>
      </c>
    </row>
    <row r="802" spans="1:20">
      <c r="A802" s="485">
        <f t="shared" si="138"/>
        <v>802</v>
      </c>
      <c r="B802" t="s">
        <v>1281</v>
      </c>
      <c r="K802" s="503"/>
      <c r="L802"/>
      <c r="M802"/>
      <c r="N802"/>
      <c r="T802"/>
    </row>
    <row r="803" spans="1:20">
      <c r="A803" s="485">
        <f t="shared" si="138"/>
        <v>803</v>
      </c>
      <c r="B803" t="s">
        <v>1276</v>
      </c>
      <c r="F803" s="742">
        <f>'35'!G34</f>
        <v>204936</v>
      </c>
      <c r="H803">
        <f>'35'!K34</f>
        <v>58000</v>
      </c>
      <c r="K803" s="503">
        <v>0</v>
      </c>
      <c r="L803">
        <f>'35'!G34</f>
        <v>204936</v>
      </c>
      <c r="M803"/>
      <c r="N803">
        <f>'35'!K34</f>
        <v>58000</v>
      </c>
      <c r="P803" s="722">
        <f>F803-L803</f>
        <v>0</v>
      </c>
      <c r="Q803" s="461"/>
      <c r="R803" s="722">
        <f>H803-N803</f>
        <v>0</v>
      </c>
      <c r="T803" s="655">
        <f>H803-K803</f>
        <v>58000</v>
      </c>
    </row>
    <row r="804" spans="1:20">
      <c r="A804" s="485">
        <f t="shared" si="138"/>
        <v>804</v>
      </c>
      <c r="B804" t="s">
        <v>106</v>
      </c>
      <c r="F804" s="742">
        <f>'35'!G35</f>
        <v>204936</v>
      </c>
      <c r="H804">
        <f>'35'!K35</f>
        <v>58000</v>
      </c>
      <c r="K804" s="503">
        <v>0</v>
      </c>
      <c r="L804">
        <f>'35'!G35</f>
        <v>204936</v>
      </c>
      <c r="M804"/>
      <c r="N804">
        <f>'35'!K35</f>
        <v>58000</v>
      </c>
      <c r="P804" s="722">
        <f>F804-L804</f>
        <v>0</v>
      </c>
      <c r="Q804" s="461"/>
      <c r="R804" s="722">
        <f>H804-N804</f>
        <v>0</v>
      </c>
      <c r="T804" s="655">
        <f>H804-K804</f>
        <v>58000</v>
      </c>
    </row>
    <row r="805" spans="1:20" ht="17.25">
      <c r="A805" s="485">
        <f t="shared" si="138"/>
        <v>805</v>
      </c>
      <c r="B805" s="482" t="s">
        <v>1139</v>
      </c>
      <c r="C805" s="466"/>
      <c r="F805" s="737"/>
      <c r="H805" s="231"/>
      <c r="K805" s="503"/>
      <c r="T805" s="655"/>
    </row>
    <row r="806" spans="1:20">
      <c r="A806" s="485">
        <f t="shared" si="138"/>
        <v>806</v>
      </c>
      <c r="B806" s="483" t="s">
        <v>635</v>
      </c>
      <c r="F806" s="737"/>
      <c r="H806" s="231"/>
      <c r="K806" s="503"/>
      <c r="T806" s="655"/>
    </row>
    <row r="807" spans="1:20" ht="15.75">
      <c r="A807" s="485">
        <f t="shared" si="138"/>
        <v>807</v>
      </c>
      <c r="B807" s="675" t="s">
        <v>1056</v>
      </c>
      <c r="C807" s="375"/>
      <c r="F807" s="737"/>
      <c r="H807" s="231"/>
      <c r="K807" s="503"/>
      <c r="T807" s="655"/>
    </row>
    <row r="808" spans="1:20" ht="15.75">
      <c r="A808" s="485">
        <f t="shared" si="138"/>
        <v>808</v>
      </c>
      <c r="B808" s="234" t="s">
        <v>176</v>
      </c>
      <c r="F808" s="737"/>
      <c r="H808" s="231"/>
      <c r="K808" s="503"/>
      <c r="T808" s="655"/>
    </row>
    <row r="809" spans="1:20" ht="15.75">
      <c r="A809" s="485">
        <f t="shared" si="138"/>
        <v>809</v>
      </c>
      <c r="B809" s="234" t="s">
        <v>194</v>
      </c>
      <c r="F809" s="737"/>
      <c r="H809" s="231"/>
      <c r="K809" s="503"/>
      <c r="T809" s="655"/>
    </row>
    <row r="810" spans="1:20">
      <c r="A810" s="485">
        <f t="shared" si="138"/>
        <v>810</v>
      </c>
      <c r="B810" t="s">
        <v>369</v>
      </c>
      <c r="F810" s="737">
        <f>'39'!F17</f>
        <v>5139</v>
      </c>
      <c r="H810" s="231">
        <f>'39'!J17</f>
        <v>5009</v>
      </c>
      <c r="K810" s="503">
        <v>5770</v>
      </c>
      <c r="L810" s="231">
        <f>'39'!F17</f>
        <v>5139</v>
      </c>
      <c r="N810" s="231">
        <f>'39'!J17</f>
        <v>5009</v>
      </c>
      <c r="P810" s="722">
        <f>F810-L810</f>
        <v>0</v>
      </c>
      <c r="Q810" s="461"/>
      <c r="R810" s="722">
        <f>H810-N810</f>
        <v>0</v>
      </c>
      <c r="T810" s="655">
        <f>H810-K810</f>
        <v>-761</v>
      </c>
    </row>
    <row r="811" spans="1:20">
      <c r="A811" s="485">
        <f t="shared" si="138"/>
        <v>811</v>
      </c>
      <c r="B811" t="s">
        <v>195</v>
      </c>
      <c r="F811" s="737">
        <f>'39'!F18</f>
        <v>4445</v>
      </c>
      <c r="H811" s="231">
        <f>'39'!J18</f>
        <v>4352</v>
      </c>
      <c r="K811" s="503">
        <v>4845</v>
      </c>
      <c r="L811" s="231">
        <f>'39'!F18</f>
        <v>4445</v>
      </c>
      <c r="N811" s="231">
        <f>'39'!J18</f>
        <v>4352</v>
      </c>
      <c r="P811" s="722">
        <f>F811-L811</f>
        <v>0</v>
      </c>
      <c r="Q811" s="461"/>
      <c r="R811" s="722">
        <f>H811-N811</f>
        <v>0</v>
      </c>
      <c r="T811" s="655">
        <f>H811-K811</f>
        <v>-493</v>
      </c>
    </row>
    <row r="812" spans="1:20">
      <c r="A812" s="485">
        <f t="shared" si="138"/>
        <v>812</v>
      </c>
      <c r="B812" t="s">
        <v>196</v>
      </c>
      <c r="F812" s="721">
        <f>'39'!F19</f>
        <v>0.86495427125899982</v>
      </c>
      <c r="G812" s="721"/>
      <c r="H812" s="721">
        <f>'39'!J19</f>
        <v>0.86883609502894787</v>
      </c>
      <c r="K812" s="503">
        <v>0.83968804159445409</v>
      </c>
      <c r="L812" s="721">
        <f>'39'!F19</f>
        <v>0.86495427125899982</v>
      </c>
      <c r="M812" s="721"/>
      <c r="N812" s="721">
        <f>'39'!J19</f>
        <v>0.86883609502894787</v>
      </c>
      <c r="O812" s="736"/>
      <c r="P812" s="722">
        <f>F812-L812</f>
        <v>0</v>
      </c>
      <c r="Q812" s="461"/>
      <c r="R812" s="722">
        <f>H812-N812</f>
        <v>0</v>
      </c>
      <c r="T812" s="655">
        <f>H812-K812</f>
        <v>2.9148053434493781E-2</v>
      </c>
    </row>
    <row r="813" spans="1:20" ht="15.75">
      <c r="A813" s="485">
        <f t="shared" si="138"/>
        <v>813</v>
      </c>
      <c r="B813" s="484" t="s">
        <v>1040</v>
      </c>
      <c r="C813" s="473"/>
      <c r="F813" s="737"/>
      <c r="H813" s="231"/>
      <c r="K813" s="503"/>
      <c r="T813" s="655"/>
    </row>
    <row r="814" spans="1:20">
      <c r="A814" s="485">
        <f t="shared" si="138"/>
        <v>814</v>
      </c>
      <c r="B814" s="473" t="s">
        <v>369</v>
      </c>
      <c r="C814" s="473"/>
      <c r="F814" s="737">
        <f>'39'!F22</f>
        <v>314675</v>
      </c>
      <c r="H814" s="231">
        <f>'39'!J22</f>
        <v>315307</v>
      </c>
      <c r="K814" s="503">
        <v>310861</v>
      </c>
      <c r="L814" s="231">
        <f>'39'!F22</f>
        <v>314675</v>
      </c>
      <c r="N814" s="231">
        <f>'39'!J22</f>
        <v>315307</v>
      </c>
      <c r="P814" s="722">
        <f>F814-L814</f>
        <v>0</v>
      </c>
      <c r="Q814" s="461"/>
      <c r="R814" s="722">
        <f>H814-N814</f>
        <v>0</v>
      </c>
      <c r="T814" s="655">
        <f>H814-K814</f>
        <v>4446</v>
      </c>
    </row>
    <row r="815" spans="1:20">
      <c r="A815" s="485">
        <f t="shared" si="138"/>
        <v>815</v>
      </c>
      <c r="B815" s="473" t="s">
        <v>195</v>
      </c>
      <c r="C815" s="473"/>
      <c r="F815" s="737">
        <f>'39'!F23</f>
        <v>302538</v>
      </c>
      <c r="H815" s="231">
        <f>'39'!J23</f>
        <v>298578</v>
      </c>
      <c r="K815" s="503">
        <v>294597</v>
      </c>
      <c r="L815" s="231">
        <f>'39'!F23</f>
        <v>302538</v>
      </c>
      <c r="N815" s="231">
        <f>'39'!J23</f>
        <v>298578</v>
      </c>
      <c r="P815" s="722">
        <f>F815-L815</f>
        <v>0</v>
      </c>
      <c r="Q815" s="461"/>
      <c r="R815" s="722">
        <f>H815-N815</f>
        <v>0</v>
      </c>
      <c r="T815" s="655">
        <f>H815-K815</f>
        <v>3981</v>
      </c>
    </row>
    <row r="816" spans="1:20">
      <c r="A816" s="485">
        <f t="shared" si="138"/>
        <v>816</v>
      </c>
      <c r="B816" s="473" t="s">
        <v>196</v>
      </c>
      <c r="C816" s="473"/>
      <c r="F816" s="721">
        <f>'39'!F24</f>
        <v>0.96143004687375866</v>
      </c>
      <c r="G816" s="721"/>
      <c r="H816" s="721">
        <f>'39'!J24</f>
        <v>0.94694377226005133</v>
      </c>
      <c r="K816" s="503">
        <v>0.94768079624012014</v>
      </c>
      <c r="L816" s="721">
        <f>'39'!F24</f>
        <v>0.96143004687375866</v>
      </c>
      <c r="M816" s="721"/>
      <c r="N816" s="721">
        <f>'39'!J24</f>
        <v>0.94694377226005133</v>
      </c>
      <c r="O816" s="736"/>
      <c r="P816" s="722">
        <f>F816-L816</f>
        <v>0</v>
      </c>
      <c r="Q816" s="461"/>
      <c r="R816" s="722">
        <f>H816-N816</f>
        <v>0</v>
      </c>
      <c r="T816" s="655">
        <f>H816-K816</f>
        <v>-7.3702398006880721E-4</v>
      </c>
    </row>
    <row r="817" spans="1:20" ht="15.75">
      <c r="A817" s="485">
        <f t="shared" si="138"/>
        <v>817</v>
      </c>
      <c r="B817" s="234" t="s">
        <v>106</v>
      </c>
      <c r="F817" s="737"/>
      <c r="H817" s="231"/>
      <c r="K817" s="503"/>
      <c r="T817" s="655"/>
    </row>
    <row r="818" spans="1:20">
      <c r="A818" s="485">
        <f t="shared" si="138"/>
        <v>818</v>
      </c>
      <c r="B818" t="s">
        <v>1041</v>
      </c>
      <c r="F818" s="737">
        <f>'39'!F27</f>
        <v>319814</v>
      </c>
      <c r="H818" s="231">
        <f>'39'!J27</f>
        <v>320316</v>
      </c>
      <c r="K818" s="503">
        <v>316631</v>
      </c>
      <c r="L818" s="231">
        <f>'39'!F27</f>
        <v>319814</v>
      </c>
      <c r="N818" s="231">
        <f>'39'!J27</f>
        <v>320316</v>
      </c>
      <c r="P818" s="722">
        <f>F818-L818</f>
        <v>0</v>
      </c>
      <c r="Q818" s="461"/>
      <c r="R818" s="722">
        <f>H818-N818</f>
        <v>0</v>
      </c>
      <c r="T818" s="655">
        <f>H818-K818</f>
        <v>3685</v>
      </c>
    </row>
    <row r="819" spans="1:20">
      <c r="A819" s="485">
        <f t="shared" si="138"/>
        <v>819</v>
      </c>
      <c r="B819" t="s">
        <v>195</v>
      </c>
      <c r="F819" s="737">
        <f>'39'!F28</f>
        <v>306983</v>
      </c>
      <c r="H819" s="231">
        <f>'39'!J28</f>
        <v>302930</v>
      </c>
      <c r="K819" s="503">
        <v>299442</v>
      </c>
      <c r="L819" s="231">
        <f>'39'!F28</f>
        <v>306983</v>
      </c>
      <c r="N819" s="231">
        <f>'39'!J28</f>
        <v>302930</v>
      </c>
      <c r="P819" s="722">
        <f>F819-L819</f>
        <v>0</v>
      </c>
      <c r="Q819" s="461"/>
      <c r="R819" s="722">
        <f>H819-N819</f>
        <v>0</v>
      </c>
      <c r="T819" s="655">
        <f>H819-K819</f>
        <v>3488</v>
      </c>
    </row>
    <row r="820" spans="1:20">
      <c r="A820" s="485">
        <f t="shared" si="138"/>
        <v>820</v>
      </c>
      <c r="B820" t="s">
        <v>196</v>
      </c>
      <c r="F820" s="721">
        <f>'39'!F29</f>
        <v>0.95987980513673576</v>
      </c>
      <c r="G820" s="721"/>
      <c r="H820" s="231">
        <f>'39'!J29</f>
        <v>0.94572234918018461</v>
      </c>
      <c r="K820" s="503">
        <v>0.94571283291907615</v>
      </c>
      <c r="L820" s="721">
        <f>'39'!F29</f>
        <v>0.95987980513673576</v>
      </c>
      <c r="N820" s="721">
        <f>'39'!J29</f>
        <v>0.94572234918018461</v>
      </c>
      <c r="P820" s="722">
        <f>F820-L820</f>
        <v>0</v>
      </c>
      <c r="Q820" s="461"/>
      <c r="R820" s="722">
        <f>H820-N820</f>
        <v>0</v>
      </c>
      <c r="T820" s="655">
        <f>H820-K820</f>
        <v>9.5162611084553816E-6</v>
      </c>
    </row>
    <row r="821" spans="1:20" ht="15.75">
      <c r="A821" s="485">
        <f t="shared" si="138"/>
        <v>821</v>
      </c>
      <c r="B821" s="234" t="s">
        <v>22</v>
      </c>
      <c r="C821" s="465"/>
      <c r="F821" s="737"/>
      <c r="H821" s="231"/>
      <c r="K821" s="503"/>
      <c r="T821" s="655"/>
    </row>
    <row r="822" spans="1:20" ht="15.75">
      <c r="A822" s="485">
        <f t="shared" si="138"/>
        <v>822</v>
      </c>
      <c r="B822" s="234" t="s">
        <v>194</v>
      </c>
      <c r="F822" s="737"/>
      <c r="H822" s="231"/>
      <c r="K822" s="503"/>
      <c r="T822" s="655"/>
    </row>
    <row r="823" spans="1:20">
      <c r="A823" s="485">
        <f t="shared" si="138"/>
        <v>823</v>
      </c>
      <c r="B823" t="s">
        <v>369</v>
      </c>
      <c r="F823" s="737">
        <f>'39'!H17</f>
        <v>236199</v>
      </c>
      <c r="H823" s="231">
        <f>'39'!L17</f>
        <v>246350</v>
      </c>
      <c r="K823" s="503">
        <v>189151</v>
      </c>
      <c r="L823" s="231">
        <f>'39'!H17</f>
        <v>236199</v>
      </c>
      <c r="N823" s="231">
        <f>'39'!L17</f>
        <v>246350</v>
      </c>
      <c r="P823" s="722">
        <f>F823-L823</f>
        <v>0</v>
      </c>
      <c r="Q823" s="461"/>
      <c r="R823" s="722">
        <f>H823-N823</f>
        <v>0</v>
      </c>
      <c r="T823" s="655">
        <f>H823-K823</f>
        <v>57199</v>
      </c>
    </row>
    <row r="824" spans="1:20">
      <c r="A824" s="485">
        <f t="shared" si="138"/>
        <v>824</v>
      </c>
      <c r="B824" t="s">
        <v>195</v>
      </c>
      <c r="F824" s="737">
        <f>'39'!H18</f>
        <v>225050</v>
      </c>
      <c r="H824" s="231">
        <f>'39'!L18</f>
        <v>239972</v>
      </c>
      <c r="K824" s="503">
        <v>182341</v>
      </c>
      <c r="L824" s="231">
        <f>'39'!H18</f>
        <v>225050</v>
      </c>
      <c r="N824" s="231">
        <f>'39'!L18</f>
        <v>239972</v>
      </c>
      <c r="P824" s="722">
        <f>F824-L824</f>
        <v>0</v>
      </c>
      <c r="Q824" s="461"/>
      <c r="R824" s="722">
        <f>H824-N824</f>
        <v>0</v>
      </c>
      <c r="T824" s="655">
        <f>H824-K824</f>
        <v>57631</v>
      </c>
    </row>
    <row r="825" spans="1:20">
      <c r="A825" s="485">
        <f t="shared" si="138"/>
        <v>825</v>
      </c>
      <c r="B825" t="s">
        <v>196</v>
      </c>
      <c r="F825" s="721">
        <f>'39'!H19</f>
        <v>0.95279827602995781</v>
      </c>
      <c r="G825" s="721"/>
      <c r="H825" s="721">
        <f>'39'!L19</f>
        <v>0.97411000608889786</v>
      </c>
      <c r="K825" s="503">
        <v>0.96399701825525641</v>
      </c>
      <c r="L825" s="721">
        <f>'39'!H19</f>
        <v>0.95279827602995781</v>
      </c>
      <c r="N825" s="721">
        <f>'39'!L19</f>
        <v>0.97411000608889786</v>
      </c>
      <c r="P825" s="722">
        <f>F825-L825</f>
        <v>0</v>
      </c>
      <c r="Q825" s="461"/>
      <c r="R825" s="722">
        <f>H825-N825</f>
        <v>0</v>
      </c>
      <c r="T825" s="655">
        <f>H825-K825</f>
        <v>1.0112987833641451E-2</v>
      </c>
    </row>
    <row r="826" spans="1:20" ht="15.75">
      <c r="A826" s="485">
        <f t="shared" si="138"/>
        <v>826</v>
      </c>
      <c r="B826" s="484" t="s">
        <v>1040</v>
      </c>
      <c r="C826" s="473"/>
      <c r="F826" s="737"/>
      <c r="H826" s="231"/>
      <c r="K826" s="503"/>
      <c r="T826" s="655"/>
    </row>
    <row r="827" spans="1:20">
      <c r="A827" s="485">
        <f t="shared" si="138"/>
        <v>827</v>
      </c>
      <c r="B827" s="473" t="s">
        <v>1041</v>
      </c>
      <c r="C827" s="473"/>
      <c r="F827" s="737">
        <f>'39'!H22</f>
        <v>469951</v>
      </c>
      <c r="H827" s="231">
        <f>'39'!L22</f>
        <v>482714</v>
      </c>
      <c r="K827" s="503">
        <v>374262</v>
      </c>
      <c r="L827" s="231">
        <f>'39'!H22</f>
        <v>469951</v>
      </c>
      <c r="N827" s="231">
        <f>'39'!L22</f>
        <v>482714</v>
      </c>
      <c r="P827" s="722">
        <f>F827-L827</f>
        <v>0</v>
      </c>
      <c r="Q827" s="461"/>
      <c r="R827" s="722">
        <f>H827-N827</f>
        <v>0</v>
      </c>
      <c r="T827" s="655">
        <f>H827-K827</f>
        <v>108452</v>
      </c>
    </row>
    <row r="828" spans="1:20">
      <c r="A828" s="485">
        <f t="shared" si="138"/>
        <v>828</v>
      </c>
      <c r="B828" s="473" t="s">
        <v>195</v>
      </c>
      <c r="C828" s="473"/>
      <c r="F828" s="737">
        <f>'39'!H23</f>
        <v>436052</v>
      </c>
      <c r="H828" s="231">
        <f>'39'!L23</f>
        <v>440446</v>
      </c>
      <c r="K828" s="503">
        <v>353753</v>
      </c>
      <c r="L828" s="231">
        <f>'39'!H23</f>
        <v>436052</v>
      </c>
      <c r="N828" s="231">
        <f>'39'!L23</f>
        <v>440446</v>
      </c>
      <c r="P828" s="722">
        <f>F828-L828</f>
        <v>0</v>
      </c>
      <c r="Q828" s="461"/>
      <c r="R828" s="722">
        <f>H828-N828</f>
        <v>0</v>
      </c>
      <c r="T828" s="655">
        <f>H828-K828</f>
        <v>86693</v>
      </c>
    </row>
    <row r="829" spans="1:20">
      <c r="A829" s="485">
        <f t="shared" si="138"/>
        <v>829</v>
      </c>
      <c r="B829" s="473" t="s">
        <v>196</v>
      </c>
      <c r="C829" s="473"/>
      <c r="F829" s="721">
        <f>'39'!H24</f>
        <v>0.92786694783073131</v>
      </c>
      <c r="G829" s="721"/>
      <c r="H829" s="721">
        <f>'39'!L24</f>
        <v>0.9124367637980253</v>
      </c>
      <c r="K829" s="503">
        <v>0.94520148986538843</v>
      </c>
      <c r="L829" s="721">
        <f>'39'!H24</f>
        <v>0.92786694783073131</v>
      </c>
      <c r="N829" s="721">
        <f>'39'!L24</f>
        <v>0.9124367637980253</v>
      </c>
      <c r="P829" s="722">
        <f>F829-L829</f>
        <v>0</v>
      </c>
      <c r="Q829" s="461"/>
      <c r="R829" s="722">
        <f>H829-N829</f>
        <v>0</v>
      </c>
      <c r="T829" s="655">
        <f>H829-K829</f>
        <v>-3.2764726067363137E-2</v>
      </c>
    </row>
    <row r="830" spans="1:20" ht="15.75">
      <c r="A830" s="485">
        <f t="shared" si="138"/>
        <v>830</v>
      </c>
      <c r="B830" s="234" t="s">
        <v>106</v>
      </c>
      <c r="F830" s="737"/>
      <c r="H830" s="231"/>
      <c r="K830" s="503"/>
      <c r="T830" s="655"/>
    </row>
    <row r="831" spans="1:20">
      <c r="A831" s="485">
        <f t="shared" si="138"/>
        <v>831</v>
      </c>
      <c r="B831" t="s">
        <v>1041</v>
      </c>
      <c r="F831" s="737">
        <f>'39'!H27</f>
        <v>706150</v>
      </c>
      <c r="H831" s="231">
        <f>'39'!L27</f>
        <v>729064</v>
      </c>
      <c r="K831" s="503">
        <v>563413</v>
      </c>
      <c r="L831" s="231">
        <f>'39'!H27</f>
        <v>706150</v>
      </c>
      <c r="N831" s="231">
        <f>'39'!L27</f>
        <v>729064</v>
      </c>
      <c r="P831" s="722">
        <f>F831-L831</f>
        <v>0</v>
      </c>
      <c r="Q831" s="461"/>
      <c r="R831" s="722">
        <f>H831-N831</f>
        <v>0</v>
      </c>
      <c r="T831" s="655">
        <f>H831-K831</f>
        <v>165651</v>
      </c>
    </row>
    <row r="832" spans="1:20">
      <c r="A832" s="485">
        <f t="shared" si="138"/>
        <v>832</v>
      </c>
      <c r="B832" t="s">
        <v>195</v>
      </c>
      <c r="F832" s="737">
        <f>'39'!H28</f>
        <v>661102</v>
      </c>
      <c r="H832" s="231">
        <f>'39'!L28</f>
        <v>680418</v>
      </c>
      <c r="K832" s="503">
        <v>536094</v>
      </c>
      <c r="L832" s="231">
        <f>'39'!H28</f>
        <v>661102</v>
      </c>
      <c r="N832" s="231">
        <f>'39'!L28</f>
        <v>680418</v>
      </c>
      <c r="P832" s="722">
        <f>F832-L832</f>
        <v>0</v>
      </c>
      <c r="Q832" s="461"/>
      <c r="R832" s="722">
        <f>H832-N832</f>
        <v>0</v>
      </c>
      <c r="T832" s="655">
        <f>H832-K832</f>
        <v>144324</v>
      </c>
    </row>
    <row r="833" spans="1:20">
      <c r="A833" s="485">
        <f t="shared" si="138"/>
        <v>833</v>
      </c>
      <c r="B833" t="s">
        <v>196</v>
      </c>
      <c r="F833" s="721">
        <f>'39'!H29</f>
        <v>0.93620618848686543</v>
      </c>
      <c r="G833" s="721"/>
      <c r="H833" s="231">
        <f>'39'!L29</f>
        <v>0.93327609098789677</v>
      </c>
      <c r="K833" s="503">
        <v>0.95151159096435478</v>
      </c>
      <c r="L833" s="721">
        <f>'39'!H29</f>
        <v>0.93620618848686543</v>
      </c>
      <c r="M833" s="721"/>
      <c r="N833" s="721">
        <f>'39'!L29</f>
        <v>0.93327609098789677</v>
      </c>
      <c r="P833" s="722">
        <f>F833-L833</f>
        <v>0</v>
      </c>
      <c r="Q833" s="461"/>
      <c r="R833" s="722">
        <f>H833-N833</f>
        <v>0</v>
      </c>
      <c r="T833" s="655">
        <f>H833-K833</f>
        <v>-1.8235499976458014E-2</v>
      </c>
    </row>
    <row r="834" spans="1:20" ht="15.75">
      <c r="A834" s="485">
        <f t="shared" si="138"/>
        <v>834</v>
      </c>
      <c r="B834" s="234" t="s">
        <v>1141</v>
      </c>
      <c r="F834" s="737"/>
      <c r="H834" s="231"/>
      <c r="K834" s="503"/>
      <c r="T834" s="655"/>
    </row>
    <row r="835" spans="1:20">
      <c r="A835" s="485">
        <f t="shared" si="138"/>
        <v>835</v>
      </c>
      <c r="B835" t="s">
        <v>1088</v>
      </c>
      <c r="C835" s="375"/>
      <c r="D835" t="s">
        <v>905</v>
      </c>
      <c r="E835" s="375"/>
      <c r="F835" s="737">
        <f>'39'!J48</f>
        <v>0</v>
      </c>
      <c r="H835" s="231">
        <f>'39'!L48</f>
        <v>0</v>
      </c>
      <c r="K835" s="503">
        <v>0</v>
      </c>
      <c r="L835" s="231">
        <f>'39'!J48</f>
        <v>0</v>
      </c>
      <c r="N835" s="231">
        <f>'39'!L48</f>
        <v>0</v>
      </c>
      <c r="P835" s="722">
        <f>F835-L835</f>
        <v>0</v>
      </c>
      <c r="Q835" s="461"/>
      <c r="R835" s="722">
        <f>H835-N835</f>
        <v>0</v>
      </c>
      <c r="T835" s="655">
        <f>H835-K835</f>
        <v>0</v>
      </c>
    </row>
    <row r="836" spans="1:20">
      <c r="A836" s="485">
        <f t="shared" si="138"/>
        <v>836</v>
      </c>
      <c r="B836" t="s">
        <v>198</v>
      </c>
      <c r="C836" s="375"/>
      <c r="D836" t="s">
        <v>905</v>
      </c>
      <c r="E836" s="375"/>
      <c r="F836" s="737">
        <f>'39'!J49</f>
        <v>0</v>
      </c>
      <c r="H836" s="231">
        <f>'39'!L49</f>
        <v>0</v>
      </c>
      <c r="K836" s="503">
        <v>0</v>
      </c>
      <c r="L836" s="231">
        <f>'39'!J49</f>
        <v>0</v>
      </c>
      <c r="N836" s="231">
        <f>'39'!L49</f>
        <v>0</v>
      </c>
      <c r="P836" s="722">
        <f>F836-L836</f>
        <v>0</v>
      </c>
      <c r="Q836" s="461"/>
      <c r="R836" s="722">
        <f>H836-N836</f>
        <v>0</v>
      </c>
      <c r="T836" s="655">
        <f>H836-K836</f>
        <v>0</v>
      </c>
    </row>
    <row r="837" spans="1:20" ht="15.75">
      <c r="A837" s="485">
        <f t="shared" si="138"/>
        <v>837</v>
      </c>
      <c r="B837" s="234" t="s">
        <v>106</v>
      </c>
      <c r="C837" s="375"/>
      <c r="D837" t="s">
        <v>905</v>
      </c>
      <c r="E837" s="375"/>
      <c r="F837" s="737">
        <f>'39'!J51</f>
        <v>0</v>
      </c>
      <c r="H837" s="231">
        <f>'39'!L51</f>
        <v>0</v>
      </c>
      <c r="K837" s="503">
        <v>0</v>
      </c>
      <c r="L837" s="231">
        <f>'39'!J51</f>
        <v>0</v>
      </c>
      <c r="N837" s="231">
        <f>'39'!L51</f>
        <v>0</v>
      </c>
      <c r="P837" s="722">
        <f>F837-L837</f>
        <v>0</v>
      </c>
      <c r="Q837" s="461"/>
      <c r="R837" s="722">
        <f>H837-N837</f>
        <v>0</v>
      </c>
      <c r="T837" s="655">
        <f>H837-K837</f>
        <v>0</v>
      </c>
    </row>
    <row r="838" spans="1:20" ht="15.75">
      <c r="A838" s="485">
        <f t="shared" si="138"/>
        <v>838</v>
      </c>
      <c r="B838" s="234" t="s">
        <v>378</v>
      </c>
      <c r="F838" s="737"/>
      <c r="H838" s="231"/>
      <c r="K838" s="503"/>
      <c r="T838" s="655"/>
    </row>
    <row r="839" spans="1:20" ht="15.75">
      <c r="A839" s="485">
        <f t="shared" si="138"/>
        <v>839</v>
      </c>
      <c r="B839" s="234" t="s">
        <v>700</v>
      </c>
      <c r="F839" s="737"/>
      <c r="H839" s="231"/>
      <c r="K839" s="503"/>
      <c r="T839" s="655"/>
    </row>
    <row r="840" spans="1:20" ht="15.75">
      <c r="A840" s="485">
        <f t="shared" si="138"/>
        <v>840</v>
      </c>
      <c r="B840" s="234" t="s">
        <v>981</v>
      </c>
      <c r="D840" t="s">
        <v>905</v>
      </c>
      <c r="F840" s="737">
        <f>'40'!B15</f>
        <v>40795</v>
      </c>
      <c r="H840" s="231">
        <f>'41'!B15</f>
        <v>39567</v>
      </c>
      <c r="K840" s="503">
        <v>55640</v>
      </c>
      <c r="L840" s="231">
        <f>'40'!B15</f>
        <v>40795</v>
      </c>
      <c r="N840" s="231">
        <f>'41'!B15</f>
        <v>39567</v>
      </c>
      <c r="P840" s="722">
        <f t="shared" ref="P840:P865" si="145">F840-L840</f>
        <v>0</v>
      </c>
      <c r="Q840" s="461"/>
      <c r="R840" s="722">
        <f t="shared" ref="R840:R865" si="146">H840-N840</f>
        <v>0</v>
      </c>
      <c r="T840" s="655">
        <f t="shared" ref="T840:T865" si="147">H840-K840</f>
        <v>-16073</v>
      </c>
    </row>
    <row r="841" spans="1:20">
      <c r="A841" s="485">
        <f t="shared" si="138"/>
        <v>841</v>
      </c>
      <c r="B841" t="s">
        <v>220</v>
      </c>
      <c r="D841" t="s">
        <v>905</v>
      </c>
      <c r="F841" s="737">
        <f>'40'!B16</f>
        <v>-1041</v>
      </c>
      <c r="H841" s="231">
        <f>'41'!B16</f>
        <v>-1262</v>
      </c>
      <c r="K841" s="503">
        <v>987</v>
      </c>
      <c r="L841" s="231">
        <f>'40'!B16</f>
        <v>-1041</v>
      </c>
      <c r="N841" s="231">
        <f>'41'!B16</f>
        <v>-1262</v>
      </c>
      <c r="P841" s="722">
        <f t="shared" si="145"/>
        <v>0</v>
      </c>
      <c r="Q841" s="461"/>
      <c r="R841" s="722">
        <f t="shared" si="146"/>
        <v>0</v>
      </c>
      <c r="T841" s="655">
        <f t="shared" si="147"/>
        <v>-2249</v>
      </c>
    </row>
    <row r="842" spans="1:20">
      <c r="A842" s="485">
        <f t="shared" si="138"/>
        <v>842</v>
      </c>
      <c r="B842" t="s">
        <v>647</v>
      </c>
      <c r="D842" t="s">
        <v>905</v>
      </c>
      <c r="F842" s="737">
        <f>'40'!B18</f>
        <v>209</v>
      </c>
      <c r="H842" s="231">
        <f>'41'!B18</f>
        <v>29</v>
      </c>
      <c r="K842" s="503">
        <v>136</v>
      </c>
      <c r="L842" s="231">
        <f>'40'!B18</f>
        <v>209</v>
      </c>
      <c r="N842" s="231">
        <f>'41'!B18</f>
        <v>29</v>
      </c>
      <c r="P842" s="722">
        <f t="shared" si="145"/>
        <v>0</v>
      </c>
      <c r="Q842" s="461"/>
      <c r="R842" s="722">
        <f t="shared" si="146"/>
        <v>0</v>
      </c>
      <c r="T842" s="655">
        <f t="shared" si="147"/>
        <v>-107</v>
      </c>
    </row>
    <row r="843" spans="1:20">
      <c r="A843" s="485">
        <f t="shared" ref="A843:A906" si="148">A842+1</f>
        <v>843</v>
      </c>
      <c r="B843" t="s">
        <v>648</v>
      </c>
      <c r="D843" t="s">
        <v>905</v>
      </c>
      <c r="F843" s="737">
        <f>'40'!B19</f>
        <v>0</v>
      </c>
      <c r="H843" s="231">
        <f>'41'!B19</f>
        <v>0</v>
      </c>
      <c r="K843" s="503">
        <v>0</v>
      </c>
      <c r="L843" s="231">
        <f>'40'!B19</f>
        <v>0</v>
      </c>
      <c r="N843" s="231">
        <f>'41'!B19</f>
        <v>0</v>
      </c>
      <c r="P843" s="722">
        <f t="shared" si="145"/>
        <v>0</v>
      </c>
      <c r="Q843" s="461"/>
      <c r="R843" s="722">
        <f t="shared" si="146"/>
        <v>0</v>
      </c>
      <c r="T843" s="655">
        <f t="shared" si="147"/>
        <v>0</v>
      </c>
    </row>
    <row r="844" spans="1:20">
      <c r="A844" s="485">
        <f t="shared" si="148"/>
        <v>844</v>
      </c>
      <c r="B844" t="s">
        <v>649</v>
      </c>
      <c r="D844" t="s">
        <v>905</v>
      </c>
      <c r="F844" s="737">
        <f>'40'!B20</f>
        <v>0</v>
      </c>
      <c r="H844" s="231">
        <f>'41'!B20</f>
        <v>0</v>
      </c>
      <c r="K844" s="503">
        <v>0</v>
      </c>
      <c r="L844" s="231">
        <f>'40'!B20</f>
        <v>0</v>
      </c>
      <c r="N844" s="231">
        <f>'41'!B20</f>
        <v>0</v>
      </c>
      <c r="P844" s="722">
        <f t="shared" si="145"/>
        <v>0</v>
      </c>
      <c r="Q844" s="461"/>
      <c r="R844" s="722">
        <f t="shared" si="146"/>
        <v>0</v>
      </c>
      <c r="T844" s="655">
        <f t="shared" si="147"/>
        <v>0</v>
      </c>
    </row>
    <row r="845" spans="1:20">
      <c r="A845" s="485">
        <f t="shared" si="148"/>
        <v>845</v>
      </c>
      <c r="B845" t="s">
        <v>221</v>
      </c>
      <c r="D845" t="s">
        <v>905</v>
      </c>
      <c r="F845" s="737">
        <f>'40'!B21</f>
        <v>0</v>
      </c>
      <c r="H845" s="231">
        <f>'41'!B21</f>
        <v>0</v>
      </c>
      <c r="K845" s="503">
        <v>0</v>
      </c>
      <c r="L845" s="231">
        <f>'40'!B21</f>
        <v>0</v>
      </c>
      <c r="N845" s="231">
        <f>'41'!B21</f>
        <v>0</v>
      </c>
      <c r="P845" s="722">
        <f t="shared" si="145"/>
        <v>0</v>
      </c>
      <c r="Q845" s="461"/>
      <c r="R845" s="722">
        <f t="shared" si="146"/>
        <v>0</v>
      </c>
      <c r="T845" s="655">
        <f t="shared" si="147"/>
        <v>0</v>
      </c>
    </row>
    <row r="846" spans="1:20">
      <c r="A846" s="485">
        <f t="shared" si="148"/>
        <v>846</v>
      </c>
      <c r="B846" t="s">
        <v>222</v>
      </c>
      <c r="D846" t="s">
        <v>905</v>
      </c>
      <c r="F846" s="737">
        <f>'40'!B22</f>
        <v>0</v>
      </c>
      <c r="H846" s="231">
        <f>'41'!B22</f>
        <v>0</v>
      </c>
      <c r="K846" s="503">
        <v>0</v>
      </c>
      <c r="L846" s="231">
        <f>'40'!B22</f>
        <v>0</v>
      </c>
      <c r="N846" s="231">
        <f>'41'!B22</f>
        <v>0</v>
      </c>
      <c r="P846" s="722">
        <f t="shared" si="145"/>
        <v>0</v>
      </c>
      <c r="Q846" s="461"/>
      <c r="R846" s="722">
        <f t="shared" si="146"/>
        <v>0</v>
      </c>
      <c r="T846" s="655">
        <f t="shared" si="147"/>
        <v>0</v>
      </c>
    </row>
    <row r="847" spans="1:20">
      <c r="A847" s="485">
        <f t="shared" si="148"/>
        <v>847</v>
      </c>
      <c r="B847" t="s">
        <v>223</v>
      </c>
      <c r="D847" t="s">
        <v>905</v>
      </c>
      <c r="F847" s="737">
        <f>'40'!B23</f>
        <v>128</v>
      </c>
      <c r="H847" s="231">
        <f>'41'!B23</f>
        <v>2682</v>
      </c>
      <c r="K847" s="503">
        <v>0</v>
      </c>
      <c r="L847" s="231">
        <f>'40'!B23</f>
        <v>128</v>
      </c>
      <c r="N847" s="231">
        <f>'41'!B23</f>
        <v>2682</v>
      </c>
      <c r="P847" s="722">
        <f t="shared" si="145"/>
        <v>0</v>
      </c>
      <c r="Q847" s="461"/>
      <c r="R847" s="722">
        <f t="shared" si="146"/>
        <v>0</v>
      </c>
      <c r="T847" s="655">
        <f t="shared" si="147"/>
        <v>2682</v>
      </c>
    </row>
    <row r="848" spans="1:20">
      <c r="A848" s="485">
        <f t="shared" si="148"/>
        <v>848</v>
      </c>
      <c r="B848" t="s">
        <v>457</v>
      </c>
      <c r="D848" t="s">
        <v>905</v>
      </c>
      <c r="F848" s="737">
        <f>'40'!B24</f>
        <v>0</v>
      </c>
      <c r="H848" s="231">
        <f>'41'!B24</f>
        <v>74</v>
      </c>
      <c r="K848" s="503">
        <v>126</v>
      </c>
      <c r="L848" s="231">
        <f>'40'!B24</f>
        <v>0</v>
      </c>
      <c r="N848" s="231">
        <f>'41'!B24</f>
        <v>74</v>
      </c>
      <c r="P848" s="722">
        <f t="shared" si="145"/>
        <v>0</v>
      </c>
      <c r="Q848" s="461"/>
      <c r="R848" s="722">
        <f t="shared" si="146"/>
        <v>0</v>
      </c>
      <c r="T848" s="655">
        <f t="shared" si="147"/>
        <v>-52</v>
      </c>
    </row>
    <row r="849" spans="1:20">
      <c r="A849" s="485">
        <f t="shared" si="148"/>
        <v>849</v>
      </c>
      <c r="B849" t="s">
        <v>8</v>
      </c>
      <c r="D849" t="s">
        <v>905</v>
      </c>
      <c r="F849" s="737">
        <f>'40'!B25</f>
        <v>-221</v>
      </c>
      <c r="H849" s="231">
        <f>'41'!B25</f>
        <v>-295</v>
      </c>
      <c r="K849" s="503">
        <v>113</v>
      </c>
      <c r="L849" s="231">
        <f>'40'!B25</f>
        <v>-221</v>
      </c>
      <c r="N849" s="231">
        <f>'41'!B25</f>
        <v>-295</v>
      </c>
      <c r="P849" s="722">
        <f t="shared" si="145"/>
        <v>0</v>
      </c>
      <c r="Q849" s="461"/>
      <c r="R849" s="722">
        <f t="shared" si="146"/>
        <v>0</v>
      </c>
      <c r="T849" s="655">
        <f t="shared" si="147"/>
        <v>-408</v>
      </c>
    </row>
    <row r="850" spans="1:20">
      <c r="A850" s="485">
        <f t="shared" si="148"/>
        <v>850</v>
      </c>
      <c r="B850" t="s">
        <v>224</v>
      </c>
      <c r="D850" t="s">
        <v>905</v>
      </c>
      <c r="F850" s="737">
        <f>'40'!B26</f>
        <v>-170</v>
      </c>
      <c r="H850" s="231">
        <f>'41'!B26</f>
        <v>0</v>
      </c>
      <c r="K850" s="503">
        <v>-155</v>
      </c>
      <c r="L850" s="231">
        <f>'40'!B26</f>
        <v>-170</v>
      </c>
      <c r="N850" s="231">
        <f>'41'!B26</f>
        <v>0</v>
      </c>
      <c r="P850" s="722">
        <f t="shared" si="145"/>
        <v>0</v>
      </c>
      <c r="Q850" s="461"/>
      <c r="R850" s="722">
        <f t="shared" si="146"/>
        <v>0</v>
      </c>
      <c r="T850" s="655">
        <f t="shared" si="147"/>
        <v>155</v>
      </c>
    </row>
    <row r="851" spans="1:20">
      <c r="A851" s="485">
        <f t="shared" si="148"/>
        <v>851</v>
      </c>
      <c r="B851" t="s">
        <v>225</v>
      </c>
      <c r="D851" t="s">
        <v>905</v>
      </c>
      <c r="F851" s="737">
        <f>'40'!B27</f>
        <v>0</v>
      </c>
      <c r="H851" s="231">
        <f>'41'!B27</f>
        <v>0</v>
      </c>
      <c r="K851" s="503">
        <v>-20</v>
      </c>
      <c r="L851" s="231">
        <f>'40'!B27</f>
        <v>0</v>
      </c>
      <c r="N851" s="231">
        <f>'41'!B27</f>
        <v>0</v>
      </c>
      <c r="P851" s="722">
        <f t="shared" si="145"/>
        <v>0</v>
      </c>
      <c r="Q851" s="461"/>
      <c r="R851" s="722">
        <f t="shared" si="146"/>
        <v>0</v>
      </c>
      <c r="T851" s="655">
        <f t="shared" si="147"/>
        <v>20</v>
      </c>
    </row>
    <row r="852" spans="1:20" ht="15.75">
      <c r="A852" s="485">
        <f t="shared" si="148"/>
        <v>852</v>
      </c>
      <c r="B852" s="234" t="s">
        <v>982</v>
      </c>
      <c r="D852" t="s">
        <v>905</v>
      </c>
      <c r="F852" s="737">
        <f>'40'!B28</f>
        <v>39700</v>
      </c>
      <c r="H852" s="231">
        <f>'41'!B28</f>
        <v>40795</v>
      </c>
      <c r="K852" s="503">
        <v>56827</v>
      </c>
      <c r="L852" s="231">
        <f>'40'!B28</f>
        <v>39700</v>
      </c>
      <c r="N852" s="231">
        <f>'41'!B28</f>
        <v>40795</v>
      </c>
      <c r="P852" s="722">
        <f t="shared" si="145"/>
        <v>0</v>
      </c>
      <c r="Q852" s="461"/>
      <c r="R852" s="722">
        <f t="shared" si="146"/>
        <v>0</v>
      </c>
      <c r="T852" s="655">
        <f t="shared" si="147"/>
        <v>-16032</v>
      </c>
    </row>
    <row r="853" spans="1:20" ht="15.75">
      <c r="A853" s="485">
        <f t="shared" si="148"/>
        <v>853</v>
      </c>
      <c r="B853" s="234" t="s">
        <v>983</v>
      </c>
      <c r="D853" t="s">
        <v>905</v>
      </c>
      <c r="F853" s="737">
        <f>'40'!B34</f>
        <v>0</v>
      </c>
      <c r="H853" s="231">
        <f>'41'!B35</f>
        <v>0</v>
      </c>
      <c r="K853" s="503">
        <v>0</v>
      </c>
      <c r="L853" s="231">
        <f>'40'!B34</f>
        <v>0</v>
      </c>
      <c r="N853" s="231">
        <f>'41'!B35</f>
        <v>0</v>
      </c>
      <c r="P853" s="722">
        <f t="shared" si="145"/>
        <v>0</v>
      </c>
      <c r="Q853" s="461"/>
      <c r="R853" s="722">
        <f t="shared" si="146"/>
        <v>0</v>
      </c>
      <c r="T853" s="655">
        <f t="shared" si="147"/>
        <v>0</v>
      </c>
    </row>
    <row r="854" spans="1:20">
      <c r="A854" s="485">
        <f t="shared" si="148"/>
        <v>854</v>
      </c>
      <c r="B854" t="s">
        <v>220</v>
      </c>
      <c r="D854" t="s">
        <v>905</v>
      </c>
      <c r="F854" s="737">
        <f>'40'!B35</f>
        <v>0</v>
      </c>
      <c r="H854" s="231">
        <f>'41'!B36</f>
        <v>0</v>
      </c>
      <c r="K854" s="503">
        <v>0</v>
      </c>
      <c r="L854" s="231">
        <f>'40'!B35</f>
        <v>0</v>
      </c>
      <c r="N854" s="231">
        <f>'41'!B36</f>
        <v>0</v>
      </c>
      <c r="P854" s="722">
        <f t="shared" si="145"/>
        <v>0</v>
      </c>
      <c r="Q854" s="461"/>
      <c r="R854" s="722">
        <f t="shared" si="146"/>
        <v>0</v>
      </c>
      <c r="T854" s="655">
        <f t="shared" si="147"/>
        <v>0</v>
      </c>
    </row>
    <row r="855" spans="1:20">
      <c r="A855" s="485">
        <f t="shared" si="148"/>
        <v>855</v>
      </c>
      <c r="B855" t="s">
        <v>984</v>
      </c>
      <c r="D855" t="s">
        <v>905</v>
      </c>
      <c r="F855" s="737">
        <f>'40'!B36</f>
        <v>0</v>
      </c>
      <c r="H855" s="231">
        <f>'41'!B37</f>
        <v>0</v>
      </c>
      <c r="K855" s="503">
        <v>0</v>
      </c>
      <c r="L855" s="231">
        <f>'40'!B36</f>
        <v>0</v>
      </c>
      <c r="N855" s="231">
        <f>'41'!B37</f>
        <v>0</v>
      </c>
      <c r="P855" s="722">
        <f t="shared" si="145"/>
        <v>0</v>
      </c>
      <c r="Q855" s="461"/>
      <c r="R855" s="722">
        <f t="shared" si="146"/>
        <v>0</v>
      </c>
      <c r="T855" s="655">
        <f t="shared" si="147"/>
        <v>0</v>
      </c>
    </row>
    <row r="856" spans="1:20">
      <c r="A856" s="485">
        <f t="shared" si="148"/>
        <v>856</v>
      </c>
      <c r="B856" t="s">
        <v>222</v>
      </c>
      <c r="D856" t="s">
        <v>905</v>
      </c>
      <c r="F856" s="737">
        <f>'40'!B37</f>
        <v>0</v>
      </c>
      <c r="H856" s="231">
        <f>'41'!B38</f>
        <v>0</v>
      </c>
      <c r="K856" s="503">
        <v>0</v>
      </c>
      <c r="L856" s="231">
        <f>'40'!B37</f>
        <v>0</v>
      </c>
      <c r="N856" s="231">
        <f>'41'!B38</f>
        <v>0</v>
      </c>
      <c r="P856" s="722">
        <f t="shared" si="145"/>
        <v>0</v>
      </c>
      <c r="Q856" s="461"/>
      <c r="R856" s="722">
        <f t="shared" si="146"/>
        <v>0</v>
      </c>
      <c r="T856" s="655">
        <f t="shared" si="147"/>
        <v>0</v>
      </c>
    </row>
    <row r="857" spans="1:20">
      <c r="A857" s="485">
        <f t="shared" si="148"/>
        <v>857</v>
      </c>
      <c r="B857" t="s">
        <v>223</v>
      </c>
      <c r="D857" t="s">
        <v>905</v>
      </c>
      <c r="F857" s="737">
        <f>'40'!B38</f>
        <v>0</v>
      </c>
      <c r="H857" s="231">
        <f>'41'!B39</f>
        <v>0</v>
      </c>
      <c r="K857" s="503">
        <v>0</v>
      </c>
      <c r="L857" s="231">
        <f>'40'!B38</f>
        <v>0</v>
      </c>
      <c r="N857" s="231">
        <f>'41'!B39</f>
        <v>0</v>
      </c>
      <c r="P857" s="722">
        <f t="shared" si="145"/>
        <v>0</v>
      </c>
      <c r="Q857" s="461"/>
      <c r="R857" s="722">
        <f t="shared" si="146"/>
        <v>0</v>
      </c>
      <c r="T857" s="655">
        <f t="shared" si="147"/>
        <v>0</v>
      </c>
    </row>
    <row r="858" spans="1:20">
      <c r="A858" s="485">
        <f t="shared" si="148"/>
        <v>858</v>
      </c>
      <c r="B858" t="s">
        <v>457</v>
      </c>
      <c r="D858" t="s">
        <v>905</v>
      </c>
      <c r="F858" s="737">
        <f>'40'!B39</f>
        <v>0</v>
      </c>
      <c r="H858" s="231">
        <f>'41'!B40</f>
        <v>0</v>
      </c>
      <c r="K858" s="503">
        <v>0</v>
      </c>
      <c r="L858" s="231">
        <f>'40'!B39</f>
        <v>0</v>
      </c>
      <c r="N858" s="231">
        <f>'41'!B40</f>
        <v>0</v>
      </c>
      <c r="P858" s="722">
        <f t="shared" si="145"/>
        <v>0</v>
      </c>
      <c r="Q858" s="461"/>
      <c r="R858" s="722">
        <f t="shared" si="146"/>
        <v>0</v>
      </c>
      <c r="T858" s="655">
        <f t="shared" si="147"/>
        <v>0</v>
      </c>
    </row>
    <row r="859" spans="1:20">
      <c r="A859" s="485">
        <f t="shared" si="148"/>
        <v>859</v>
      </c>
      <c r="B859" t="s">
        <v>8</v>
      </c>
      <c r="D859" t="s">
        <v>905</v>
      </c>
      <c r="F859" s="737">
        <f>'40'!B40</f>
        <v>0</v>
      </c>
      <c r="H859" s="231">
        <f>'41'!B41</f>
        <v>0</v>
      </c>
      <c r="K859" s="503">
        <v>0</v>
      </c>
      <c r="L859" s="231">
        <f>'40'!B40</f>
        <v>0</v>
      </c>
      <c r="N859" s="231">
        <f>'41'!B41</f>
        <v>0</v>
      </c>
      <c r="P859" s="722">
        <f t="shared" si="145"/>
        <v>0</v>
      </c>
      <c r="Q859" s="461"/>
      <c r="R859" s="722">
        <f t="shared" si="146"/>
        <v>0</v>
      </c>
      <c r="T859" s="655">
        <f t="shared" si="147"/>
        <v>0</v>
      </c>
    </row>
    <row r="860" spans="1:20">
      <c r="A860" s="485">
        <f t="shared" si="148"/>
        <v>860</v>
      </c>
      <c r="B860" t="s">
        <v>224</v>
      </c>
      <c r="D860" t="s">
        <v>905</v>
      </c>
      <c r="F860" s="737">
        <f>'40'!B41</f>
        <v>0</v>
      </c>
      <c r="H860" s="231">
        <f>'41'!B42</f>
        <v>0</v>
      </c>
      <c r="K860" s="503">
        <v>0</v>
      </c>
      <c r="L860" s="231">
        <f>'40'!B41</f>
        <v>0</v>
      </c>
      <c r="N860" s="231">
        <f>'41'!B42</f>
        <v>0</v>
      </c>
      <c r="P860" s="722">
        <f t="shared" si="145"/>
        <v>0</v>
      </c>
      <c r="Q860" s="461"/>
      <c r="R860" s="722">
        <f t="shared" si="146"/>
        <v>0</v>
      </c>
      <c r="T860" s="655">
        <f t="shared" si="147"/>
        <v>0</v>
      </c>
    </row>
    <row r="861" spans="1:20">
      <c r="A861" s="485">
        <f t="shared" si="148"/>
        <v>861</v>
      </c>
      <c r="B861" t="s">
        <v>226</v>
      </c>
      <c r="D861" t="s">
        <v>905</v>
      </c>
      <c r="F861" s="737">
        <f>'40'!B42</f>
        <v>0</v>
      </c>
      <c r="H861" s="231">
        <f>'41'!B43</f>
        <v>0</v>
      </c>
      <c r="K861" s="503">
        <v>0</v>
      </c>
      <c r="L861" s="231">
        <f>'40'!B42</f>
        <v>0</v>
      </c>
      <c r="N861" s="231">
        <f>'41'!B43</f>
        <v>0</v>
      </c>
      <c r="P861" s="722">
        <f t="shared" si="145"/>
        <v>0</v>
      </c>
      <c r="Q861" s="461"/>
      <c r="R861" s="722">
        <f t="shared" si="146"/>
        <v>0</v>
      </c>
      <c r="T861" s="655">
        <f t="shared" si="147"/>
        <v>0</v>
      </c>
    </row>
    <row r="862" spans="1:20">
      <c r="A862" s="485">
        <f t="shared" si="148"/>
        <v>862</v>
      </c>
      <c r="B862" t="s">
        <v>227</v>
      </c>
      <c r="D862" t="s">
        <v>905</v>
      </c>
      <c r="F862" s="737">
        <f>'40'!B43</f>
        <v>0</v>
      </c>
      <c r="H862" s="231">
        <f>'41'!B44</f>
        <v>0</v>
      </c>
      <c r="K862" s="503">
        <v>0</v>
      </c>
      <c r="L862" s="231">
        <f>'40'!B43</f>
        <v>0</v>
      </c>
      <c r="N862" s="231">
        <f>'41'!B44</f>
        <v>0</v>
      </c>
      <c r="P862" s="722">
        <f t="shared" si="145"/>
        <v>0</v>
      </c>
      <c r="Q862" s="461"/>
      <c r="R862" s="722">
        <f t="shared" si="146"/>
        <v>0</v>
      </c>
      <c r="T862" s="655">
        <f t="shared" si="147"/>
        <v>0</v>
      </c>
    </row>
    <row r="863" spans="1:20" ht="15.75">
      <c r="A863" s="485">
        <f t="shared" si="148"/>
        <v>863</v>
      </c>
      <c r="B863" s="234" t="s">
        <v>982</v>
      </c>
      <c r="D863" t="s">
        <v>905</v>
      </c>
      <c r="F863" s="737">
        <f>'40'!B44</f>
        <v>0</v>
      </c>
      <c r="H863" s="231">
        <f>'41'!B45</f>
        <v>0</v>
      </c>
      <c r="K863" s="503">
        <v>0</v>
      </c>
      <c r="L863" s="231">
        <f>'40'!B44</f>
        <v>0</v>
      </c>
      <c r="N863" s="231">
        <f>'41'!B45</f>
        <v>0</v>
      </c>
      <c r="P863" s="722">
        <f t="shared" si="145"/>
        <v>0</v>
      </c>
      <c r="Q863" s="461"/>
      <c r="R863" s="722">
        <f t="shared" si="146"/>
        <v>0</v>
      </c>
      <c r="T863" s="655">
        <f t="shared" si="147"/>
        <v>0</v>
      </c>
    </row>
    <row r="864" spans="1:20" ht="15.75">
      <c r="A864" s="485">
        <f t="shared" si="148"/>
        <v>864</v>
      </c>
      <c r="B864" s="234" t="s">
        <v>985</v>
      </c>
      <c r="D864" t="s">
        <v>905</v>
      </c>
      <c r="F864" s="737">
        <f>'40'!B46</f>
        <v>40795</v>
      </c>
      <c r="H864" s="231">
        <f>'41'!B47</f>
        <v>39567</v>
      </c>
      <c r="K864" s="503">
        <v>55640</v>
      </c>
      <c r="L864" s="231">
        <f>'40'!B46</f>
        <v>40795</v>
      </c>
      <c r="N864" s="231">
        <f>'41'!B47</f>
        <v>39567</v>
      </c>
      <c r="P864" s="722">
        <f t="shared" si="145"/>
        <v>0</v>
      </c>
      <c r="Q864" s="461"/>
      <c r="R864" s="722">
        <f t="shared" si="146"/>
        <v>0</v>
      </c>
      <c r="T864" s="655">
        <f t="shared" si="147"/>
        <v>-16073</v>
      </c>
    </row>
    <row r="865" spans="1:20" ht="15.75">
      <c r="A865" s="485">
        <f t="shared" si="148"/>
        <v>865</v>
      </c>
      <c r="B865" s="234" t="s">
        <v>986</v>
      </c>
      <c r="D865" t="s">
        <v>905</v>
      </c>
      <c r="F865" s="737">
        <f>'40'!B48</f>
        <v>39700</v>
      </c>
      <c r="H865" s="231">
        <f>'41'!B49</f>
        <v>40795</v>
      </c>
      <c r="K865" s="503">
        <v>56827</v>
      </c>
      <c r="L865" s="231">
        <f>'40'!B48</f>
        <v>39700</v>
      </c>
      <c r="N865" s="231">
        <f>'41'!B49</f>
        <v>40795</v>
      </c>
      <c r="P865" s="722">
        <f t="shared" si="145"/>
        <v>0</v>
      </c>
      <c r="Q865" s="461"/>
      <c r="R865" s="722">
        <f t="shared" si="146"/>
        <v>0</v>
      </c>
      <c r="T865" s="655">
        <f t="shared" si="147"/>
        <v>-16032</v>
      </c>
    </row>
    <row r="866" spans="1:20" ht="15.75">
      <c r="A866" s="485">
        <f t="shared" si="148"/>
        <v>866</v>
      </c>
      <c r="B866" s="234" t="s">
        <v>987</v>
      </c>
      <c r="F866" s="737"/>
      <c r="H866" s="231"/>
      <c r="K866" s="503"/>
      <c r="T866" s="655"/>
    </row>
    <row r="867" spans="1:20">
      <c r="A867" s="485">
        <f t="shared" si="148"/>
        <v>867</v>
      </c>
      <c r="B867" t="s">
        <v>228</v>
      </c>
      <c r="D867" t="s">
        <v>905</v>
      </c>
      <c r="F867" s="737">
        <f>'40'!B54</f>
        <v>39698</v>
      </c>
      <c r="H867" s="231">
        <f>'41'!B55</f>
        <v>40795</v>
      </c>
      <c r="K867" s="503">
        <v>56827</v>
      </c>
      <c r="L867" s="231">
        <f>'40'!B54</f>
        <v>39698</v>
      </c>
      <c r="N867" s="231">
        <f>'41'!B55</f>
        <v>40795</v>
      </c>
      <c r="P867" s="722">
        <f>F867-L867</f>
        <v>0</v>
      </c>
      <c r="Q867" s="461"/>
      <c r="R867" s="722">
        <f>H867-N867</f>
        <v>0</v>
      </c>
      <c r="T867" s="655">
        <f>H867-K867</f>
        <v>-16032</v>
      </c>
    </row>
    <row r="868" spans="1:20">
      <c r="A868" s="485">
        <f t="shared" si="148"/>
        <v>868</v>
      </c>
      <c r="B868" t="s">
        <v>229</v>
      </c>
      <c r="D868" t="s">
        <v>905</v>
      </c>
      <c r="F868" s="737">
        <f>'40'!B55</f>
        <v>0</v>
      </c>
      <c r="H868" s="231">
        <f>'41'!B56</f>
        <v>0</v>
      </c>
      <c r="K868" s="503">
        <v>0</v>
      </c>
      <c r="L868" s="231">
        <f>'40'!B55</f>
        <v>0</v>
      </c>
      <c r="N868" s="231">
        <f>'41'!B56</f>
        <v>0</v>
      </c>
      <c r="P868" s="722">
        <f>F868-L868</f>
        <v>0</v>
      </c>
      <c r="Q868" s="461"/>
      <c r="R868" s="722">
        <f>H868-N868</f>
        <v>0</v>
      </c>
      <c r="T868" s="655">
        <f>H868-K868</f>
        <v>0</v>
      </c>
    </row>
    <row r="869" spans="1:20">
      <c r="A869" s="485">
        <f t="shared" si="148"/>
        <v>869</v>
      </c>
      <c r="B869" t="s">
        <v>230</v>
      </c>
      <c r="D869" t="s">
        <v>905</v>
      </c>
      <c r="F869" s="737">
        <f>'40'!B56</f>
        <v>0</v>
      </c>
      <c r="H869" s="231">
        <f>'41'!B57</f>
        <v>0</v>
      </c>
      <c r="K869" s="503">
        <v>0</v>
      </c>
      <c r="L869" s="231">
        <f>'40'!B56</f>
        <v>0</v>
      </c>
      <c r="N869" s="231">
        <f>'41'!B57</f>
        <v>0</v>
      </c>
      <c r="P869" s="722">
        <f>F869-L869</f>
        <v>0</v>
      </c>
      <c r="Q869" s="461"/>
      <c r="R869" s="722">
        <f>H869-N869</f>
        <v>0</v>
      </c>
      <c r="T869" s="655">
        <f>H869-K869</f>
        <v>0</v>
      </c>
    </row>
    <row r="870" spans="1:20" ht="15.75">
      <c r="A870" s="485">
        <f t="shared" si="148"/>
        <v>870</v>
      </c>
      <c r="B870" s="234" t="s">
        <v>106</v>
      </c>
      <c r="D870" t="s">
        <v>905</v>
      </c>
      <c r="F870" s="737">
        <f>'40'!B57</f>
        <v>39698</v>
      </c>
      <c r="H870" s="231">
        <f>'41'!B58</f>
        <v>40795</v>
      </c>
      <c r="K870" s="503">
        <v>56827</v>
      </c>
      <c r="L870" s="231">
        <f>'40'!B57</f>
        <v>39698</v>
      </c>
      <c r="N870" s="231">
        <f>'41'!B58</f>
        <v>40795</v>
      </c>
      <c r="P870" s="722">
        <f>F870-L870</f>
        <v>0</v>
      </c>
      <c r="Q870" s="461"/>
      <c r="R870" s="722">
        <f>H870-N870</f>
        <v>0</v>
      </c>
      <c r="T870" s="655">
        <f>H870-K870</f>
        <v>-16032</v>
      </c>
    </row>
    <row r="871" spans="1:20" ht="15.75">
      <c r="A871" s="485">
        <f t="shared" si="148"/>
        <v>871</v>
      </c>
      <c r="B871" s="234" t="s">
        <v>231</v>
      </c>
      <c r="F871" s="737"/>
      <c r="H871" s="231"/>
      <c r="K871" s="503"/>
      <c r="T871" s="655"/>
    </row>
    <row r="872" spans="1:20">
      <c r="A872" s="485">
        <f t="shared" si="148"/>
        <v>872</v>
      </c>
      <c r="B872" t="s">
        <v>232</v>
      </c>
      <c r="D872" t="s">
        <v>905</v>
      </c>
      <c r="F872" s="737">
        <f>'40'!B60</f>
        <v>37818</v>
      </c>
      <c r="H872" s="231">
        <f>'41'!B61</f>
        <v>38855</v>
      </c>
      <c r="K872" s="503">
        <v>54787</v>
      </c>
      <c r="L872" s="231">
        <f>'40'!B60</f>
        <v>37818</v>
      </c>
      <c r="N872" s="231">
        <f>'41'!B61</f>
        <v>38855</v>
      </c>
      <c r="P872" s="722">
        <f>F872-L872</f>
        <v>0</v>
      </c>
      <c r="Q872" s="461"/>
      <c r="R872" s="722">
        <f>H872-N872</f>
        <v>0</v>
      </c>
      <c r="T872" s="655">
        <f>H872-K872</f>
        <v>-15932</v>
      </c>
    </row>
    <row r="873" spans="1:20">
      <c r="A873" s="485">
        <f t="shared" si="148"/>
        <v>873</v>
      </c>
      <c r="B873" t="s">
        <v>233</v>
      </c>
      <c r="D873" t="s">
        <v>905</v>
      </c>
      <c r="F873" s="737">
        <f>'40'!B61</f>
        <v>0</v>
      </c>
      <c r="H873" s="231">
        <f>'41'!B62</f>
        <v>0</v>
      </c>
      <c r="K873" s="503">
        <v>0</v>
      </c>
      <c r="L873" s="231">
        <f>'40'!B61</f>
        <v>0</v>
      </c>
      <c r="N873" s="231">
        <f>'41'!B62</f>
        <v>0</v>
      </c>
      <c r="P873" s="722">
        <f>F873-L873</f>
        <v>0</v>
      </c>
      <c r="Q873" s="461"/>
      <c r="R873" s="722">
        <f>H873-N873</f>
        <v>0</v>
      </c>
      <c r="T873" s="655">
        <f>H873-K873</f>
        <v>0</v>
      </c>
    </row>
    <row r="874" spans="1:20">
      <c r="A874" s="485">
        <f t="shared" si="148"/>
        <v>874</v>
      </c>
      <c r="B874" t="s">
        <v>391</v>
      </c>
      <c r="D874" t="s">
        <v>905</v>
      </c>
      <c r="F874" s="737">
        <f>'40'!B62</f>
        <v>1880</v>
      </c>
      <c r="H874" s="231">
        <f>'41'!B63</f>
        <v>1940</v>
      </c>
      <c r="K874" s="503">
        <v>2040</v>
      </c>
      <c r="L874" s="231">
        <f>'40'!B62</f>
        <v>1880</v>
      </c>
      <c r="N874" s="231">
        <f>'41'!B63</f>
        <v>1940</v>
      </c>
      <c r="P874" s="722">
        <f>F874-L874</f>
        <v>0</v>
      </c>
      <c r="Q874" s="461"/>
      <c r="R874" s="722">
        <f>H874-N874</f>
        <v>0</v>
      </c>
      <c r="T874" s="655">
        <f>H874-K874</f>
        <v>-100</v>
      </c>
    </row>
    <row r="875" spans="1:20">
      <c r="A875" s="485">
        <f t="shared" si="148"/>
        <v>875</v>
      </c>
      <c r="B875" t="s">
        <v>234</v>
      </c>
      <c r="D875" t="s">
        <v>905</v>
      </c>
      <c r="F875" s="737">
        <f>'40'!B63</f>
        <v>0</v>
      </c>
      <c r="H875" s="231">
        <f>'41'!B64</f>
        <v>0</v>
      </c>
      <c r="K875" s="503">
        <v>0</v>
      </c>
      <c r="L875" s="231">
        <f>'40'!B63</f>
        <v>0</v>
      </c>
      <c r="N875" s="231">
        <f>'41'!B64</f>
        <v>0</v>
      </c>
      <c r="P875" s="722">
        <f>F875-L875</f>
        <v>0</v>
      </c>
      <c r="Q875" s="461"/>
      <c r="R875" s="722">
        <f>H875-N875</f>
        <v>0</v>
      </c>
      <c r="T875" s="655">
        <f>H875-K875</f>
        <v>0</v>
      </c>
    </row>
    <row r="876" spans="1:20" ht="15.75">
      <c r="A876" s="485">
        <f t="shared" si="148"/>
        <v>876</v>
      </c>
      <c r="B876" s="234" t="s">
        <v>106</v>
      </c>
      <c r="D876" t="s">
        <v>905</v>
      </c>
      <c r="F876" s="737">
        <f>'40'!B64</f>
        <v>39698</v>
      </c>
      <c r="H876" s="231">
        <f>'41'!B65</f>
        <v>40795</v>
      </c>
      <c r="K876" s="503">
        <v>56827</v>
      </c>
      <c r="L876" s="231">
        <f>'40'!B64</f>
        <v>39698</v>
      </c>
      <c r="N876" s="231">
        <f>'41'!B65</f>
        <v>40795</v>
      </c>
      <c r="P876" s="722">
        <f>F876-L876</f>
        <v>0</v>
      </c>
      <c r="Q876" s="461"/>
      <c r="R876" s="722">
        <f>H876-N876</f>
        <v>0</v>
      </c>
      <c r="T876" s="655">
        <f>H876-K876</f>
        <v>-16032</v>
      </c>
    </row>
    <row r="877" spans="1:20" ht="15.75">
      <c r="A877" s="485">
        <f t="shared" si="148"/>
        <v>877</v>
      </c>
      <c r="B877" s="234" t="s">
        <v>988</v>
      </c>
      <c r="F877" s="737"/>
      <c r="H877" s="231"/>
      <c r="K877" s="503"/>
      <c r="T877" s="655"/>
    </row>
    <row r="878" spans="1:20" ht="15.75">
      <c r="A878" s="485">
        <f t="shared" si="148"/>
        <v>878</v>
      </c>
      <c r="B878" s="234" t="s">
        <v>981</v>
      </c>
      <c r="D878" t="s">
        <v>905</v>
      </c>
      <c r="F878" s="737">
        <f>'40'!D15</f>
        <v>437749</v>
      </c>
      <c r="H878" s="231">
        <f>'41'!D15</f>
        <v>437543</v>
      </c>
      <c r="K878" s="503">
        <v>477074</v>
      </c>
      <c r="L878" s="231">
        <f>'40'!D15</f>
        <v>437749</v>
      </c>
      <c r="N878" s="231">
        <f>'41'!D15</f>
        <v>437543</v>
      </c>
      <c r="P878" s="722">
        <f t="shared" ref="P878:P903" si="149">F878-L878</f>
        <v>0</v>
      </c>
      <c r="Q878" s="461"/>
      <c r="R878" s="722">
        <f t="shared" ref="R878:R903" si="150">H878-N878</f>
        <v>0</v>
      </c>
      <c r="T878" s="655">
        <f t="shared" ref="T878:T903" si="151">H878-K878</f>
        <v>-39531</v>
      </c>
    </row>
    <row r="879" spans="1:20">
      <c r="A879" s="485">
        <f t="shared" si="148"/>
        <v>879</v>
      </c>
      <c r="B879" t="s">
        <v>220</v>
      </c>
      <c r="D879" t="s">
        <v>905</v>
      </c>
      <c r="F879" s="737">
        <f>'40'!D16</f>
        <v>18581</v>
      </c>
      <c r="H879" s="231">
        <f>'41'!D16</f>
        <v>19488</v>
      </c>
      <c r="K879" s="503">
        <v>2519</v>
      </c>
      <c r="L879" s="231">
        <f>'40'!D16</f>
        <v>18581</v>
      </c>
      <c r="N879" s="231">
        <f>'41'!D16</f>
        <v>19488</v>
      </c>
      <c r="P879" s="722">
        <f t="shared" si="149"/>
        <v>0</v>
      </c>
      <c r="Q879" s="461"/>
      <c r="R879" s="722">
        <f t="shared" si="150"/>
        <v>0</v>
      </c>
      <c r="T879" s="655">
        <f t="shared" si="151"/>
        <v>16969</v>
      </c>
    </row>
    <row r="880" spans="1:20">
      <c r="A880" s="485">
        <f t="shared" si="148"/>
        <v>880</v>
      </c>
      <c r="B880" t="s">
        <v>647</v>
      </c>
      <c r="D880" t="s">
        <v>905</v>
      </c>
      <c r="F880" s="737">
        <f>'40'!D18</f>
        <v>1032</v>
      </c>
      <c r="H880" s="231">
        <f>'41'!D18</f>
        <v>460</v>
      </c>
      <c r="K880" s="503">
        <v>5237</v>
      </c>
      <c r="L880" s="231">
        <f>'40'!D18</f>
        <v>1032</v>
      </c>
      <c r="N880" s="231">
        <f>'41'!D18</f>
        <v>460</v>
      </c>
      <c r="P880" s="722">
        <f t="shared" si="149"/>
        <v>0</v>
      </c>
      <c r="Q880" s="461"/>
      <c r="R880" s="722">
        <f t="shared" si="150"/>
        <v>0</v>
      </c>
      <c r="T880" s="655">
        <f t="shared" si="151"/>
        <v>-4777</v>
      </c>
    </row>
    <row r="881" spans="1:20">
      <c r="A881" s="485">
        <f t="shared" si="148"/>
        <v>881</v>
      </c>
      <c r="B881" t="s">
        <v>648</v>
      </c>
      <c r="D881" t="s">
        <v>905</v>
      </c>
      <c r="F881" s="737">
        <f>'40'!D19</f>
        <v>0</v>
      </c>
      <c r="H881" s="231">
        <f>'41'!D19</f>
        <v>110</v>
      </c>
      <c r="K881" s="503">
        <v>38</v>
      </c>
      <c r="L881" s="231">
        <f>'40'!D19</f>
        <v>0</v>
      </c>
      <c r="N881" s="231">
        <f>'41'!D19</f>
        <v>110</v>
      </c>
      <c r="P881" s="722">
        <f t="shared" si="149"/>
        <v>0</v>
      </c>
      <c r="Q881" s="461"/>
      <c r="R881" s="722">
        <f t="shared" si="150"/>
        <v>0</v>
      </c>
      <c r="T881" s="655">
        <f t="shared" si="151"/>
        <v>72</v>
      </c>
    </row>
    <row r="882" spans="1:20">
      <c r="A882" s="485">
        <f t="shared" si="148"/>
        <v>882</v>
      </c>
      <c r="B882" t="s">
        <v>649</v>
      </c>
      <c r="D882" t="s">
        <v>905</v>
      </c>
      <c r="F882" s="737">
        <f>'40'!D20</f>
        <v>0</v>
      </c>
      <c r="H882" s="231">
        <f>'41'!D20</f>
        <v>0</v>
      </c>
      <c r="K882" s="503">
        <v>0</v>
      </c>
      <c r="L882" s="231">
        <f>'40'!D20</f>
        <v>0</v>
      </c>
      <c r="N882" s="231">
        <f>'41'!D20</f>
        <v>0</v>
      </c>
      <c r="P882" s="722">
        <f t="shared" si="149"/>
        <v>0</v>
      </c>
      <c r="Q882" s="461"/>
      <c r="R882" s="722">
        <f t="shared" si="150"/>
        <v>0</v>
      </c>
      <c r="T882" s="655">
        <f t="shared" si="151"/>
        <v>0</v>
      </c>
    </row>
    <row r="883" spans="1:20">
      <c r="A883" s="485">
        <f t="shared" si="148"/>
        <v>883</v>
      </c>
      <c r="B883" t="s">
        <v>221</v>
      </c>
      <c r="D883" t="s">
        <v>905</v>
      </c>
      <c r="F883" s="737">
        <f>'40'!D21</f>
        <v>0</v>
      </c>
      <c r="H883" s="231">
        <f>'41'!D21</f>
        <v>0</v>
      </c>
      <c r="K883" s="503">
        <v>0</v>
      </c>
      <c r="L883" s="231">
        <f>'40'!D21</f>
        <v>0</v>
      </c>
      <c r="N883" s="231">
        <f>'41'!D21</f>
        <v>0</v>
      </c>
      <c r="P883" s="722">
        <f t="shared" si="149"/>
        <v>0</v>
      </c>
      <c r="Q883" s="461"/>
      <c r="R883" s="722">
        <f t="shared" si="150"/>
        <v>0</v>
      </c>
      <c r="T883" s="655">
        <f t="shared" si="151"/>
        <v>0</v>
      </c>
    </row>
    <row r="884" spans="1:20">
      <c r="A884" s="485">
        <f t="shared" si="148"/>
        <v>884</v>
      </c>
      <c r="B884" t="s">
        <v>222</v>
      </c>
      <c r="D884" t="s">
        <v>905</v>
      </c>
      <c r="F884" s="737">
        <f>'40'!D22</f>
        <v>33450</v>
      </c>
      <c r="H884" s="231">
        <f>'41'!D22</f>
        <v>22959</v>
      </c>
      <c r="K884" s="503">
        <v>10830</v>
      </c>
      <c r="L884" s="231">
        <f>'40'!D22</f>
        <v>33450</v>
      </c>
      <c r="N884" s="231">
        <f>'41'!D22</f>
        <v>22959</v>
      </c>
      <c r="P884" s="722">
        <f t="shared" si="149"/>
        <v>0</v>
      </c>
      <c r="Q884" s="461"/>
      <c r="R884" s="722">
        <f t="shared" si="150"/>
        <v>0</v>
      </c>
      <c r="T884" s="655">
        <f t="shared" si="151"/>
        <v>12129</v>
      </c>
    </row>
    <row r="885" spans="1:20">
      <c r="A885" s="485">
        <f t="shared" si="148"/>
        <v>885</v>
      </c>
      <c r="B885" t="s">
        <v>223</v>
      </c>
      <c r="D885" t="s">
        <v>905</v>
      </c>
      <c r="F885" s="737">
        <f>'40'!D23</f>
        <v>-523</v>
      </c>
      <c r="H885" s="231">
        <f>'41'!D23</f>
        <v>-46757</v>
      </c>
      <c r="K885" s="503">
        <v>0</v>
      </c>
      <c r="L885" s="231">
        <f>'40'!D23</f>
        <v>-523</v>
      </c>
      <c r="N885" s="231">
        <f>'41'!D23</f>
        <v>-46757</v>
      </c>
      <c r="P885" s="722">
        <f t="shared" si="149"/>
        <v>0</v>
      </c>
      <c r="Q885" s="461"/>
      <c r="R885" s="722">
        <f t="shared" si="150"/>
        <v>0</v>
      </c>
      <c r="T885" s="655">
        <f t="shared" si="151"/>
        <v>-46757</v>
      </c>
    </row>
    <row r="886" spans="1:20">
      <c r="A886" s="485">
        <f t="shared" si="148"/>
        <v>886</v>
      </c>
      <c r="B886" t="s">
        <v>457</v>
      </c>
      <c r="D886" t="s">
        <v>905</v>
      </c>
      <c r="F886" s="737">
        <f>'40'!D24</f>
        <v>7538</v>
      </c>
      <c r="H886" s="231">
        <f>'41'!D24</f>
        <v>15922</v>
      </c>
      <c r="K886" s="503">
        <v>2253</v>
      </c>
      <c r="L886" s="231">
        <f>'40'!D24</f>
        <v>7538</v>
      </c>
      <c r="N886" s="231">
        <f>'41'!D24</f>
        <v>15922</v>
      </c>
      <c r="P886" s="722">
        <f t="shared" si="149"/>
        <v>0</v>
      </c>
      <c r="Q886" s="461"/>
      <c r="R886" s="722">
        <f t="shared" si="150"/>
        <v>0</v>
      </c>
      <c r="T886" s="655">
        <f t="shared" si="151"/>
        <v>13669</v>
      </c>
    </row>
    <row r="887" spans="1:20">
      <c r="A887" s="485">
        <f t="shared" si="148"/>
        <v>887</v>
      </c>
      <c r="B887" t="s">
        <v>8</v>
      </c>
      <c r="D887" t="s">
        <v>905</v>
      </c>
      <c r="F887" s="737">
        <f>'40'!D25</f>
        <v>-23469</v>
      </c>
      <c r="H887" s="231">
        <f>'41'!D25</f>
        <v>-11976</v>
      </c>
      <c r="K887" s="503">
        <v>-3887</v>
      </c>
      <c r="L887" s="231">
        <f>'40'!D25</f>
        <v>-23469</v>
      </c>
      <c r="N887" s="231">
        <f>'41'!D25</f>
        <v>-11976</v>
      </c>
      <c r="P887" s="722">
        <f t="shared" si="149"/>
        <v>0</v>
      </c>
      <c r="Q887" s="461"/>
      <c r="R887" s="722">
        <f t="shared" si="150"/>
        <v>0</v>
      </c>
      <c r="T887" s="655">
        <f t="shared" si="151"/>
        <v>-8089</v>
      </c>
    </row>
    <row r="888" spans="1:20">
      <c r="A888" s="485">
        <f t="shared" si="148"/>
        <v>888</v>
      </c>
      <c r="B888" t="s">
        <v>224</v>
      </c>
      <c r="D888" t="s">
        <v>905</v>
      </c>
      <c r="F888" s="737">
        <f>'40'!D26</f>
        <v>0</v>
      </c>
      <c r="H888" s="231">
        <f>'41'!D26</f>
        <v>0</v>
      </c>
      <c r="K888" s="503">
        <v>0</v>
      </c>
      <c r="L888" s="231">
        <f>'40'!D26</f>
        <v>0</v>
      </c>
      <c r="N888" s="231">
        <f>'41'!D26</f>
        <v>0</v>
      </c>
      <c r="P888" s="722">
        <f t="shared" si="149"/>
        <v>0</v>
      </c>
      <c r="Q888" s="461"/>
      <c r="R888" s="722">
        <f t="shared" si="150"/>
        <v>0</v>
      </c>
      <c r="T888" s="655">
        <f t="shared" si="151"/>
        <v>0</v>
      </c>
    </row>
    <row r="889" spans="1:20">
      <c r="A889" s="485">
        <f t="shared" si="148"/>
        <v>889</v>
      </c>
      <c r="B889" t="s">
        <v>225</v>
      </c>
      <c r="D889" t="s">
        <v>905</v>
      </c>
      <c r="F889" s="737">
        <f>'40'!D27</f>
        <v>0</v>
      </c>
      <c r="H889" s="231">
        <f>'41'!D27</f>
        <v>0</v>
      </c>
      <c r="K889" s="503">
        <v>65</v>
      </c>
      <c r="L889" s="231">
        <f>'40'!D27</f>
        <v>0</v>
      </c>
      <c r="N889" s="231">
        <f>'41'!D27</f>
        <v>0</v>
      </c>
      <c r="P889" s="722">
        <f t="shared" si="149"/>
        <v>0</v>
      </c>
      <c r="Q889" s="461"/>
      <c r="R889" s="722">
        <f t="shared" si="150"/>
        <v>0</v>
      </c>
      <c r="T889" s="655">
        <f t="shared" si="151"/>
        <v>-65</v>
      </c>
    </row>
    <row r="890" spans="1:20" ht="15.75">
      <c r="A890" s="485">
        <f t="shared" si="148"/>
        <v>890</v>
      </c>
      <c r="B890" s="234" t="s">
        <v>982</v>
      </c>
      <c r="D890" t="s">
        <v>905</v>
      </c>
      <c r="F890" s="737">
        <f>'40'!D28</f>
        <v>474358</v>
      </c>
      <c r="H890" s="231">
        <f>'41'!D28</f>
        <v>437749</v>
      </c>
      <c r="K890" s="503">
        <v>494129</v>
      </c>
      <c r="L890" s="231">
        <f>'40'!D28</f>
        <v>474358</v>
      </c>
      <c r="N890" s="231">
        <f>'41'!D28</f>
        <v>437749</v>
      </c>
      <c r="P890" s="722">
        <f t="shared" si="149"/>
        <v>0</v>
      </c>
      <c r="Q890" s="461"/>
      <c r="R890" s="722">
        <f t="shared" si="150"/>
        <v>0</v>
      </c>
      <c r="T890" s="655">
        <f t="shared" si="151"/>
        <v>-56380</v>
      </c>
    </row>
    <row r="891" spans="1:20" ht="15.75">
      <c r="A891" s="485">
        <f t="shared" si="148"/>
        <v>891</v>
      </c>
      <c r="B891" s="234" t="s">
        <v>983</v>
      </c>
      <c r="D891" t="s">
        <v>905</v>
      </c>
      <c r="F891" s="737">
        <f>'40'!D34</f>
        <v>12591</v>
      </c>
      <c r="H891" s="231">
        <f>'41'!D35</f>
        <v>49203</v>
      </c>
      <c r="K891" s="503">
        <v>10476</v>
      </c>
      <c r="L891" s="231">
        <f>'40'!D34</f>
        <v>12591</v>
      </c>
      <c r="N891" s="231">
        <f>'41'!D35</f>
        <v>49203</v>
      </c>
      <c r="P891" s="722">
        <f t="shared" si="149"/>
        <v>0</v>
      </c>
      <c r="Q891" s="461"/>
      <c r="R891" s="722">
        <f t="shared" si="150"/>
        <v>0</v>
      </c>
      <c r="T891" s="655">
        <f t="shared" si="151"/>
        <v>38727</v>
      </c>
    </row>
    <row r="892" spans="1:20">
      <c r="A892" s="485">
        <f t="shared" si="148"/>
        <v>892</v>
      </c>
      <c r="B892" t="s">
        <v>220</v>
      </c>
      <c r="D892" t="s">
        <v>905</v>
      </c>
      <c r="F892" s="737">
        <f>'40'!D35</f>
        <v>751</v>
      </c>
      <c r="H892" s="231">
        <f>'41'!D36</f>
        <v>54</v>
      </c>
      <c r="K892" s="503">
        <v>105</v>
      </c>
      <c r="L892" s="231">
        <f>'40'!D35</f>
        <v>751</v>
      </c>
      <c r="N892" s="231">
        <f>'41'!D36</f>
        <v>54</v>
      </c>
      <c r="P892" s="722">
        <f t="shared" si="149"/>
        <v>0</v>
      </c>
      <c r="Q892" s="461"/>
      <c r="R892" s="722">
        <f t="shared" si="150"/>
        <v>0</v>
      </c>
      <c r="T892" s="655">
        <f t="shared" si="151"/>
        <v>-51</v>
      </c>
    </row>
    <row r="893" spans="1:20">
      <c r="A893" s="485">
        <f t="shared" si="148"/>
        <v>893</v>
      </c>
      <c r="B893" t="s">
        <v>984</v>
      </c>
      <c r="D893" t="s">
        <v>905</v>
      </c>
      <c r="F893" s="737">
        <f>'40'!D36</f>
        <v>0</v>
      </c>
      <c r="H893" s="231">
        <f>'41'!D37</f>
        <v>0</v>
      </c>
      <c r="K893" s="503">
        <v>0</v>
      </c>
      <c r="L893" s="231">
        <f>'40'!D36</f>
        <v>0</v>
      </c>
      <c r="N893" s="231">
        <f>'41'!D37</f>
        <v>0</v>
      </c>
      <c r="P893" s="722">
        <f t="shared" si="149"/>
        <v>0</v>
      </c>
      <c r="Q893" s="461"/>
      <c r="R893" s="722">
        <f t="shared" si="150"/>
        <v>0</v>
      </c>
      <c r="T893" s="655">
        <f t="shared" si="151"/>
        <v>0</v>
      </c>
    </row>
    <row r="894" spans="1:20">
      <c r="A894" s="485">
        <f t="shared" si="148"/>
        <v>894</v>
      </c>
      <c r="B894" t="s">
        <v>222</v>
      </c>
      <c r="D894" t="s">
        <v>905</v>
      </c>
      <c r="F894" s="737">
        <f>'40'!D37</f>
        <v>0</v>
      </c>
      <c r="H894" s="231">
        <f>'41'!D38</f>
        <v>0</v>
      </c>
      <c r="K894" s="503">
        <v>0</v>
      </c>
      <c r="L894" s="231">
        <f>'40'!D37</f>
        <v>0</v>
      </c>
      <c r="N894" s="231">
        <f>'41'!D38</f>
        <v>0</v>
      </c>
      <c r="P894" s="722">
        <f t="shared" si="149"/>
        <v>0</v>
      </c>
      <c r="Q894" s="461"/>
      <c r="R894" s="722">
        <f t="shared" si="150"/>
        <v>0</v>
      </c>
      <c r="T894" s="655">
        <f t="shared" si="151"/>
        <v>0</v>
      </c>
    </row>
    <row r="895" spans="1:20">
      <c r="A895" s="485">
        <f t="shared" si="148"/>
        <v>895</v>
      </c>
      <c r="B895" t="s">
        <v>223</v>
      </c>
      <c r="D895" t="s">
        <v>905</v>
      </c>
      <c r="F895" s="737">
        <f>'40'!D38</f>
        <v>-602</v>
      </c>
      <c r="H895" s="231">
        <f>'41'!D39</f>
        <v>-49198</v>
      </c>
      <c r="K895" s="503">
        <v>0</v>
      </c>
      <c r="L895" s="231">
        <f>'40'!D38</f>
        <v>-602</v>
      </c>
      <c r="N895" s="231">
        <f>'41'!D39</f>
        <v>-49198</v>
      </c>
      <c r="P895" s="722">
        <f t="shared" si="149"/>
        <v>0</v>
      </c>
      <c r="Q895" s="461"/>
      <c r="R895" s="722">
        <f t="shared" si="150"/>
        <v>0</v>
      </c>
      <c r="T895" s="655">
        <f t="shared" si="151"/>
        <v>-49198</v>
      </c>
    </row>
    <row r="896" spans="1:20">
      <c r="A896" s="485">
        <f t="shared" si="148"/>
        <v>896</v>
      </c>
      <c r="B896" t="s">
        <v>457</v>
      </c>
      <c r="D896" t="s">
        <v>905</v>
      </c>
      <c r="F896" s="737">
        <f>'40'!D39</f>
        <v>0</v>
      </c>
      <c r="H896" s="231">
        <f>'41'!D40</f>
        <v>0</v>
      </c>
      <c r="K896" s="503">
        <v>0</v>
      </c>
      <c r="L896" s="231">
        <f>'40'!D39</f>
        <v>0</v>
      </c>
      <c r="N896" s="231">
        <f>'41'!D40</f>
        <v>0</v>
      </c>
      <c r="P896" s="722">
        <f t="shared" si="149"/>
        <v>0</v>
      </c>
      <c r="Q896" s="461"/>
      <c r="R896" s="722">
        <f t="shared" si="150"/>
        <v>0</v>
      </c>
      <c r="T896" s="655">
        <f t="shared" si="151"/>
        <v>0</v>
      </c>
    </row>
    <row r="897" spans="1:20">
      <c r="A897" s="485">
        <f t="shared" si="148"/>
        <v>897</v>
      </c>
      <c r="B897" t="s">
        <v>8</v>
      </c>
      <c r="D897" t="s">
        <v>905</v>
      </c>
      <c r="F897" s="737">
        <f>'40'!D40</f>
        <v>-4525</v>
      </c>
      <c r="H897" s="231">
        <f>'41'!D41</f>
        <v>-1965</v>
      </c>
      <c r="K897" s="503">
        <v>-306</v>
      </c>
      <c r="L897" s="231">
        <f>'40'!D40</f>
        <v>-4525</v>
      </c>
      <c r="N897" s="231">
        <f>'41'!D41</f>
        <v>-1965</v>
      </c>
      <c r="P897" s="722">
        <f t="shared" si="149"/>
        <v>0</v>
      </c>
      <c r="Q897" s="461"/>
      <c r="R897" s="722">
        <f t="shared" si="150"/>
        <v>0</v>
      </c>
      <c r="T897" s="655">
        <f t="shared" si="151"/>
        <v>-1659</v>
      </c>
    </row>
    <row r="898" spans="1:20">
      <c r="A898" s="485">
        <f t="shared" si="148"/>
        <v>898</v>
      </c>
      <c r="B898" t="s">
        <v>224</v>
      </c>
      <c r="D898" t="s">
        <v>905</v>
      </c>
      <c r="F898" s="737">
        <f>'40'!D41</f>
        <v>0</v>
      </c>
      <c r="H898" s="231">
        <f>'41'!D42</f>
        <v>0</v>
      </c>
      <c r="K898" s="503">
        <v>0</v>
      </c>
      <c r="L898" s="231">
        <f>'40'!D41</f>
        <v>0</v>
      </c>
      <c r="N898" s="231">
        <f>'41'!D42</f>
        <v>0</v>
      </c>
      <c r="P898" s="722">
        <f t="shared" si="149"/>
        <v>0</v>
      </c>
      <c r="Q898" s="461"/>
      <c r="R898" s="722">
        <f t="shared" si="150"/>
        <v>0</v>
      </c>
      <c r="T898" s="655">
        <f t="shared" si="151"/>
        <v>0</v>
      </c>
    </row>
    <row r="899" spans="1:20">
      <c r="A899" s="485">
        <f t="shared" si="148"/>
        <v>899</v>
      </c>
      <c r="B899" t="s">
        <v>226</v>
      </c>
      <c r="D899" t="s">
        <v>905</v>
      </c>
      <c r="F899" s="737">
        <f>'40'!D42</f>
        <v>0</v>
      </c>
      <c r="H899" s="231">
        <f>'41'!D43</f>
        <v>0</v>
      </c>
      <c r="K899" s="503">
        <v>65</v>
      </c>
      <c r="L899" s="231">
        <f>'40'!D42</f>
        <v>0</v>
      </c>
      <c r="N899" s="231">
        <f>'41'!D43</f>
        <v>0</v>
      </c>
      <c r="P899" s="722">
        <f t="shared" si="149"/>
        <v>0</v>
      </c>
      <c r="Q899" s="461"/>
      <c r="R899" s="722">
        <f t="shared" si="150"/>
        <v>0</v>
      </c>
      <c r="T899" s="655">
        <f t="shared" si="151"/>
        <v>-65</v>
      </c>
    </row>
    <row r="900" spans="1:20">
      <c r="A900" s="485">
        <f t="shared" si="148"/>
        <v>900</v>
      </c>
      <c r="B900" t="s">
        <v>227</v>
      </c>
      <c r="D900" t="s">
        <v>905</v>
      </c>
      <c r="F900" s="737">
        <f>'40'!D43</f>
        <v>15770</v>
      </c>
      <c r="H900" s="231">
        <f>'41'!D44</f>
        <v>14497</v>
      </c>
      <c r="K900" s="503">
        <v>16504</v>
      </c>
      <c r="L900" s="231">
        <f>'40'!D43</f>
        <v>15770</v>
      </c>
      <c r="N900" s="231">
        <f>'41'!D44</f>
        <v>14497</v>
      </c>
      <c r="P900" s="722">
        <f t="shared" si="149"/>
        <v>0</v>
      </c>
      <c r="Q900" s="461"/>
      <c r="R900" s="722">
        <f t="shared" si="150"/>
        <v>0</v>
      </c>
      <c r="T900" s="655">
        <f t="shared" si="151"/>
        <v>-2007</v>
      </c>
    </row>
    <row r="901" spans="1:20" ht="15.75">
      <c r="A901" s="485">
        <f t="shared" si="148"/>
        <v>901</v>
      </c>
      <c r="B901" s="234" t="s">
        <v>982</v>
      </c>
      <c r="D901" t="s">
        <v>905</v>
      </c>
      <c r="F901" s="737">
        <f>'40'!D44</f>
        <v>23985</v>
      </c>
      <c r="H901" s="231">
        <f>'41'!D45</f>
        <v>12591</v>
      </c>
      <c r="K901" s="503">
        <v>26844</v>
      </c>
      <c r="L901" s="231">
        <f>'40'!D44</f>
        <v>23985</v>
      </c>
      <c r="N901" s="231">
        <f>'41'!D45</f>
        <v>12591</v>
      </c>
      <c r="P901" s="722">
        <f t="shared" si="149"/>
        <v>0</v>
      </c>
      <c r="Q901" s="461"/>
      <c r="R901" s="722">
        <f t="shared" si="150"/>
        <v>0</v>
      </c>
      <c r="T901" s="655">
        <f t="shared" si="151"/>
        <v>-14253</v>
      </c>
    </row>
    <row r="902" spans="1:20" ht="15.75">
      <c r="A902" s="485">
        <f t="shared" si="148"/>
        <v>902</v>
      </c>
      <c r="B902" s="234" t="s">
        <v>985</v>
      </c>
      <c r="D902" t="s">
        <v>905</v>
      </c>
      <c r="F902" s="737">
        <f>'40'!D46</f>
        <v>425158</v>
      </c>
      <c r="H902" s="231">
        <f>'41'!D47</f>
        <v>388340</v>
      </c>
      <c r="K902" s="503">
        <v>466598</v>
      </c>
      <c r="L902" s="231">
        <f>'40'!D46</f>
        <v>425158</v>
      </c>
      <c r="N902" s="231">
        <f>'41'!D47</f>
        <v>388340</v>
      </c>
      <c r="P902" s="722">
        <f t="shared" si="149"/>
        <v>0</v>
      </c>
      <c r="Q902" s="461"/>
      <c r="R902" s="722">
        <f t="shared" si="150"/>
        <v>0</v>
      </c>
      <c r="T902" s="655">
        <f t="shared" si="151"/>
        <v>-78258</v>
      </c>
    </row>
    <row r="903" spans="1:20" ht="15.75">
      <c r="A903" s="485">
        <f t="shared" si="148"/>
        <v>903</v>
      </c>
      <c r="B903" s="234" t="s">
        <v>986</v>
      </c>
      <c r="D903" t="s">
        <v>905</v>
      </c>
      <c r="F903" s="737">
        <f>'40'!D48</f>
        <v>450373</v>
      </c>
      <c r="H903" s="231">
        <f>'41'!D49</f>
        <v>425158</v>
      </c>
      <c r="K903" s="503">
        <v>467285</v>
      </c>
      <c r="L903" s="231">
        <f>'40'!D48</f>
        <v>450373</v>
      </c>
      <c r="N903" s="231">
        <f>'41'!D49</f>
        <v>425158</v>
      </c>
      <c r="P903" s="722">
        <f t="shared" si="149"/>
        <v>0</v>
      </c>
      <c r="Q903" s="461"/>
      <c r="R903" s="722">
        <f t="shared" si="150"/>
        <v>0</v>
      </c>
      <c r="T903" s="655">
        <f t="shared" si="151"/>
        <v>-42127</v>
      </c>
    </row>
    <row r="904" spans="1:20" ht="15.75">
      <c r="A904" s="485">
        <f t="shared" si="148"/>
        <v>904</v>
      </c>
      <c r="B904" s="234" t="s">
        <v>987</v>
      </c>
      <c r="F904" s="737"/>
      <c r="H904" s="231"/>
      <c r="K904" s="503"/>
      <c r="T904" s="655"/>
    </row>
    <row r="905" spans="1:20">
      <c r="A905" s="485">
        <f t="shared" si="148"/>
        <v>905</v>
      </c>
      <c r="B905" t="s">
        <v>228</v>
      </c>
      <c r="D905" t="s">
        <v>905</v>
      </c>
      <c r="F905" s="737">
        <f>'40'!D54</f>
        <v>446995</v>
      </c>
      <c r="H905" s="231">
        <f>'41'!D55</f>
        <v>421825</v>
      </c>
      <c r="K905" s="503">
        <v>463491</v>
      </c>
      <c r="L905" s="231">
        <f>'40'!D54</f>
        <v>446995</v>
      </c>
      <c r="N905" s="231">
        <f>'41'!D55</f>
        <v>421825</v>
      </c>
      <c r="P905" s="722">
        <f>F905-L905</f>
        <v>0</v>
      </c>
      <c r="Q905" s="461"/>
      <c r="R905" s="722">
        <f>H905-N905</f>
        <v>0</v>
      </c>
      <c r="T905" s="655">
        <f>H905-K905</f>
        <v>-41666</v>
      </c>
    </row>
    <row r="906" spans="1:20">
      <c r="A906" s="485">
        <f t="shared" si="148"/>
        <v>906</v>
      </c>
      <c r="B906" t="s">
        <v>229</v>
      </c>
      <c r="D906" t="s">
        <v>905</v>
      </c>
      <c r="F906" s="737">
        <f>'40'!D55</f>
        <v>2682</v>
      </c>
      <c r="H906" s="231">
        <f>'41'!D56</f>
        <v>2654</v>
      </c>
      <c r="K906" s="503">
        <v>3720</v>
      </c>
      <c r="L906" s="231">
        <f>'40'!D55</f>
        <v>2682</v>
      </c>
      <c r="N906" s="231">
        <f>'41'!D56</f>
        <v>2654</v>
      </c>
      <c r="P906" s="722">
        <f>F906-L906</f>
        <v>0</v>
      </c>
      <c r="Q906" s="461"/>
      <c r="R906" s="722">
        <f>H906-N906</f>
        <v>0</v>
      </c>
      <c r="T906" s="655">
        <f>H906-K906</f>
        <v>-1066</v>
      </c>
    </row>
    <row r="907" spans="1:20">
      <c r="A907" s="485">
        <f t="shared" ref="A907:A970" si="152">A906+1</f>
        <v>907</v>
      </c>
      <c r="B907" t="s">
        <v>230</v>
      </c>
      <c r="D907" t="s">
        <v>905</v>
      </c>
      <c r="F907" s="737">
        <f>'40'!D56</f>
        <v>697</v>
      </c>
      <c r="H907" s="231">
        <f>'41'!D57</f>
        <v>679</v>
      </c>
      <c r="K907" s="503">
        <v>74</v>
      </c>
      <c r="L907" s="231">
        <f>'40'!D56</f>
        <v>697</v>
      </c>
      <c r="N907" s="231">
        <f>'41'!D57</f>
        <v>679</v>
      </c>
      <c r="P907" s="722">
        <f>F907-L907</f>
        <v>0</v>
      </c>
      <c r="Q907" s="461"/>
      <c r="R907" s="722">
        <f>H907-N907</f>
        <v>0</v>
      </c>
      <c r="T907" s="655">
        <f>H907-K907</f>
        <v>605</v>
      </c>
    </row>
    <row r="908" spans="1:20" ht="15.75">
      <c r="A908" s="485">
        <f t="shared" si="152"/>
        <v>908</v>
      </c>
      <c r="B908" s="234" t="s">
        <v>106</v>
      </c>
      <c r="D908" t="s">
        <v>905</v>
      </c>
      <c r="F908" s="737">
        <f>'40'!D57</f>
        <v>450374</v>
      </c>
      <c r="H908" s="231">
        <f>'41'!D58</f>
        <v>425158</v>
      </c>
      <c r="K908" s="503">
        <v>467285</v>
      </c>
      <c r="L908" s="231">
        <f>'40'!D57</f>
        <v>450374</v>
      </c>
      <c r="N908" s="231">
        <f>'41'!D58</f>
        <v>425158</v>
      </c>
      <c r="P908" s="722">
        <f>F908-L908</f>
        <v>0</v>
      </c>
      <c r="Q908" s="461"/>
      <c r="R908" s="722">
        <f>H908-N908</f>
        <v>0</v>
      </c>
      <c r="T908" s="655">
        <f>H908-K908</f>
        <v>-42127</v>
      </c>
    </row>
    <row r="909" spans="1:20" ht="15.75">
      <c r="A909" s="485">
        <f t="shared" si="152"/>
        <v>909</v>
      </c>
      <c r="B909" s="234" t="s">
        <v>231</v>
      </c>
      <c r="F909" s="737"/>
      <c r="H909" s="231"/>
      <c r="K909" s="503"/>
      <c r="T909" s="655"/>
    </row>
    <row r="910" spans="1:20">
      <c r="A910" s="485">
        <f t="shared" si="152"/>
        <v>910</v>
      </c>
      <c r="B910" t="s">
        <v>232</v>
      </c>
      <c r="D910" t="s">
        <v>905</v>
      </c>
      <c r="F910" s="737">
        <f>'40'!D60</f>
        <v>385607</v>
      </c>
      <c r="H910" s="231">
        <f>'41'!D61</f>
        <v>365160</v>
      </c>
      <c r="K910" s="503">
        <v>416318</v>
      </c>
      <c r="L910" s="231">
        <f>'40'!D60</f>
        <v>385607</v>
      </c>
      <c r="N910" s="231">
        <f>'41'!D61</f>
        <v>365160</v>
      </c>
      <c r="P910" s="722">
        <f>F910-L910</f>
        <v>0</v>
      </c>
      <c r="Q910" s="461"/>
      <c r="R910" s="722">
        <f>H910-N910</f>
        <v>0</v>
      </c>
      <c r="T910" s="655">
        <f>H910-K910</f>
        <v>-51158</v>
      </c>
    </row>
    <row r="911" spans="1:20">
      <c r="A911" s="485">
        <f t="shared" si="152"/>
        <v>911</v>
      </c>
      <c r="B911" t="s">
        <v>233</v>
      </c>
      <c r="D911" t="s">
        <v>905</v>
      </c>
      <c r="F911" s="737">
        <f>'40'!D61</f>
        <v>0</v>
      </c>
      <c r="H911" s="231">
        <f>'41'!D62</f>
        <v>0</v>
      </c>
      <c r="K911" s="503">
        <v>0</v>
      </c>
      <c r="L911" s="231">
        <f>'40'!D61</f>
        <v>0</v>
      </c>
      <c r="N911" s="231">
        <f>'41'!D62</f>
        <v>0</v>
      </c>
      <c r="P911" s="722">
        <f>F911-L911</f>
        <v>0</v>
      </c>
      <c r="Q911" s="461"/>
      <c r="R911" s="722">
        <f>H911-N911</f>
        <v>0</v>
      </c>
      <c r="T911" s="655">
        <f>H911-K911</f>
        <v>0</v>
      </c>
    </row>
    <row r="912" spans="1:20">
      <c r="A912" s="485">
        <f t="shared" si="152"/>
        <v>912</v>
      </c>
      <c r="B912" t="s">
        <v>391</v>
      </c>
      <c r="D912" t="s">
        <v>905</v>
      </c>
      <c r="F912" s="737">
        <f>'40'!D62</f>
        <v>64767</v>
      </c>
      <c r="H912" s="231">
        <f>'41'!D63</f>
        <v>59998</v>
      </c>
      <c r="K912" s="503">
        <v>50967</v>
      </c>
      <c r="L912" s="231">
        <f>'40'!D62</f>
        <v>64767</v>
      </c>
      <c r="N912" s="231">
        <f>'41'!D63</f>
        <v>59998</v>
      </c>
      <c r="P912" s="722">
        <f>F912-L912</f>
        <v>0</v>
      </c>
      <c r="Q912" s="461"/>
      <c r="R912" s="722">
        <f>H912-N912</f>
        <v>0</v>
      </c>
      <c r="T912" s="655">
        <f>H912-K912</f>
        <v>9031</v>
      </c>
    </row>
    <row r="913" spans="1:20">
      <c r="A913" s="485">
        <f t="shared" si="152"/>
        <v>913</v>
      </c>
      <c r="B913" t="s">
        <v>234</v>
      </c>
      <c r="D913" t="s">
        <v>905</v>
      </c>
      <c r="F913" s="737">
        <f>'40'!D63</f>
        <v>0</v>
      </c>
      <c r="H913" s="231">
        <f>'41'!D64</f>
        <v>0</v>
      </c>
      <c r="K913" s="503">
        <v>0</v>
      </c>
      <c r="L913" s="231">
        <f>'40'!D63</f>
        <v>0</v>
      </c>
      <c r="N913" s="231">
        <f>'41'!D64</f>
        <v>0</v>
      </c>
      <c r="P913" s="722">
        <f>F913-L913</f>
        <v>0</v>
      </c>
      <c r="Q913" s="461"/>
      <c r="R913" s="722">
        <f>H913-N913</f>
        <v>0</v>
      </c>
      <c r="T913" s="655">
        <f>H913-K913</f>
        <v>0</v>
      </c>
    </row>
    <row r="914" spans="1:20" ht="15.75">
      <c r="A914" s="485">
        <f t="shared" si="152"/>
        <v>914</v>
      </c>
      <c r="B914" s="234" t="s">
        <v>106</v>
      </c>
      <c r="D914" t="s">
        <v>905</v>
      </c>
      <c r="F914" s="737">
        <f>'40'!D64</f>
        <v>450374</v>
      </c>
      <c r="H914" s="231">
        <f>'41'!D65</f>
        <v>425158</v>
      </c>
      <c r="K914" s="503">
        <v>467285</v>
      </c>
      <c r="L914" s="231">
        <f>'40'!D64</f>
        <v>450374</v>
      </c>
      <c r="N914" s="231">
        <f>'41'!D65</f>
        <v>425158</v>
      </c>
      <c r="P914" s="722">
        <f>F914-L914</f>
        <v>0</v>
      </c>
      <c r="Q914" s="461"/>
      <c r="R914" s="722">
        <f>H914-N914</f>
        <v>0</v>
      </c>
      <c r="T914" s="655">
        <f>H914-K914</f>
        <v>-42127</v>
      </c>
    </row>
    <row r="915" spans="1:20" ht="15.75">
      <c r="A915" s="485">
        <f t="shared" si="152"/>
        <v>915</v>
      </c>
      <c r="B915" s="234" t="s">
        <v>989</v>
      </c>
      <c r="F915" s="737"/>
      <c r="H915" s="231"/>
      <c r="K915" s="503"/>
      <c r="T915" s="655"/>
    </row>
    <row r="916" spans="1:20" ht="15.75">
      <c r="A916" s="485">
        <f t="shared" si="152"/>
        <v>916</v>
      </c>
      <c r="B916" s="234" t="s">
        <v>981</v>
      </c>
      <c r="D916" t="s">
        <v>905</v>
      </c>
      <c r="F916" s="737">
        <f>'40'!F15</f>
        <v>10214</v>
      </c>
      <c r="H916" s="231">
        <f>'41'!F15</f>
        <v>10043</v>
      </c>
      <c r="K916" s="503">
        <v>12829</v>
      </c>
      <c r="L916" s="231">
        <f>'40'!F15</f>
        <v>10214</v>
      </c>
      <c r="N916" s="231">
        <f>'41'!F15</f>
        <v>10043</v>
      </c>
      <c r="P916" s="722">
        <f t="shared" ref="P916:P941" si="153">F916-L916</f>
        <v>0</v>
      </c>
      <c r="Q916" s="461"/>
      <c r="R916" s="722">
        <f t="shared" ref="R916:R941" si="154">H916-N916</f>
        <v>0</v>
      </c>
      <c r="T916" s="655">
        <f t="shared" ref="T916:T941" si="155">H916-K916</f>
        <v>-2786</v>
      </c>
    </row>
    <row r="917" spans="1:20">
      <c r="A917" s="485">
        <f t="shared" si="152"/>
        <v>917</v>
      </c>
      <c r="B917" t="s">
        <v>220</v>
      </c>
      <c r="D917" t="s">
        <v>905</v>
      </c>
      <c r="F917" s="737">
        <f>'40'!F16</f>
        <v>609</v>
      </c>
      <c r="H917" s="231">
        <f>'41'!F16</f>
        <v>463</v>
      </c>
      <c r="K917" s="503">
        <v>129</v>
      </c>
      <c r="L917" s="231">
        <f>'40'!F16</f>
        <v>609</v>
      </c>
      <c r="N917" s="231">
        <f>'41'!F16</f>
        <v>463</v>
      </c>
      <c r="P917" s="722">
        <f t="shared" si="153"/>
        <v>0</v>
      </c>
      <c r="Q917" s="461"/>
      <c r="R917" s="722">
        <f t="shared" si="154"/>
        <v>0</v>
      </c>
      <c r="T917" s="655">
        <f t="shared" si="155"/>
        <v>334</v>
      </c>
    </row>
    <row r="918" spans="1:20">
      <c r="A918" s="485">
        <f t="shared" si="152"/>
        <v>918</v>
      </c>
      <c r="B918" t="s">
        <v>647</v>
      </c>
      <c r="D918" t="s">
        <v>905</v>
      </c>
      <c r="F918" s="737">
        <f>'40'!F18</f>
        <v>0</v>
      </c>
      <c r="H918" s="231">
        <f>'41'!F18</f>
        <v>0</v>
      </c>
      <c r="K918" s="503">
        <v>0</v>
      </c>
      <c r="L918" s="231">
        <f>'40'!F18</f>
        <v>0</v>
      </c>
      <c r="N918" s="231">
        <f>'41'!F18</f>
        <v>0</v>
      </c>
      <c r="P918" s="722">
        <f t="shared" si="153"/>
        <v>0</v>
      </c>
      <c r="Q918" s="461"/>
      <c r="R918" s="722">
        <f t="shared" si="154"/>
        <v>0</v>
      </c>
      <c r="T918" s="655">
        <f t="shared" si="155"/>
        <v>0</v>
      </c>
    </row>
    <row r="919" spans="1:20">
      <c r="A919" s="485">
        <f t="shared" si="152"/>
        <v>919</v>
      </c>
      <c r="B919" t="s">
        <v>648</v>
      </c>
      <c r="D919" t="s">
        <v>905</v>
      </c>
      <c r="F919" s="737">
        <f>'40'!F19</f>
        <v>0</v>
      </c>
      <c r="H919" s="231">
        <f>'41'!F19</f>
        <v>0</v>
      </c>
      <c r="K919" s="503">
        <v>0</v>
      </c>
      <c r="L919" s="231">
        <f>'40'!F19</f>
        <v>0</v>
      </c>
      <c r="N919" s="231">
        <f>'41'!F19</f>
        <v>0</v>
      </c>
      <c r="P919" s="722">
        <f t="shared" si="153"/>
        <v>0</v>
      </c>
      <c r="Q919" s="461"/>
      <c r="R919" s="722">
        <f t="shared" si="154"/>
        <v>0</v>
      </c>
      <c r="T919" s="655">
        <f t="shared" si="155"/>
        <v>0</v>
      </c>
    </row>
    <row r="920" spans="1:20">
      <c r="A920" s="485">
        <f t="shared" si="152"/>
        <v>920</v>
      </c>
      <c r="B920" t="s">
        <v>649</v>
      </c>
      <c r="D920" t="s">
        <v>905</v>
      </c>
      <c r="F920" s="737">
        <f>'40'!F20</f>
        <v>0</v>
      </c>
      <c r="H920" s="231">
        <f>'41'!F20</f>
        <v>0</v>
      </c>
      <c r="K920" s="503">
        <v>0</v>
      </c>
      <c r="L920" s="231">
        <f>'40'!F20</f>
        <v>0</v>
      </c>
      <c r="N920" s="231">
        <f>'41'!F20</f>
        <v>0</v>
      </c>
      <c r="P920" s="722">
        <f t="shared" si="153"/>
        <v>0</v>
      </c>
      <c r="Q920" s="461"/>
      <c r="R920" s="722">
        <f t="shared" si="154"/>
        <v>0</v>
      </c>
      <c r="T920" s="655">
        <f t="shared" si="155"/>
        <v>0</v>
      </c>
    </row>
    <row r="921" spans="1:20">
      <c r="A921" s="485">
        <f t="shared" si="152"/>
        <v>921</v>
      </c>
      <c r="B921" t="s">
        <v>221</v>
      </c>
      <c r="D921" t="s">
        <v>905</v>
      </c>
      <c r="F921" s="737">
        <f>'40'!F21</f>
        <v>0</v>
      </c>
      <c r="H921" s="231">
        <f>'41'!F21</f>
        <v>0</v>
      </c>
      <c r="K921" s="503">
        <v>0</v>
      </c>
      <c r="L921" s="231">
        <f>'40'!F21</f>
        <v>0</v>
      </c>
      <c r="N921" s="231">
        <f>'41'!F21</f>
        <v>0</v>
      </c>
      <c r="P921" s="722">
        <f t="shared" si="153"/>
        <v>0</v>
      </c>
      <c r="Q921" s="461"/>
      <c r="R921" s="722">
        <f t="shared" si="154"/>
        <v>0</v>
      </c>
      <c r="T921" s="655">
        <f t="shared" si="155"/>
        <v>0</v>
      </c>
    </row>
    <row r="922" spans="1:20">
      <c r="A922" s="485">
        <f t="shared" si="152"/>
        <v>922</v>
      </c>
      <c r="B922" t="s">
        <v>222</v>
      </c>
      <c r="D922" t="s">
        <v>905</v>
      </c>
      <c r="F922" s="737">
        <f>'40'!F22</f>
        <v>0</v>
      </c>
      <c r="H922" s="231">
        <f>'41'!F22</f>
        <v>0</v>
      </c>
      <c r="K922" s="503">
        <v>0</v>
      </c>
      <c r="L922" s="231">
        <f>'40'!F22</f>
        <v>0</v>
      </c>
      <c r="N922" s="231">
        <f>'41'!F22</f>
        <v>0</v>
      </c>
      <c r="P922" s="722">
        <f t="shared" si="153"/>
        <v>0</v>
      </c>
      <c r="Q922" s="461"/>
      <c r="R922" s="722">
        <f t="shared" si="154"/>
        <v>0</v>
      </c>
      <c r="T922" s="655">
        <f t="shared" si="155"/>
        <v>0</v>
      </c>
    </row>
    <row r="923" spans="1:20">
      <c r="A923" s="485">
        <f t="shared" si="152"/>
        <v>923</v>
      </c>
      <c r="B923" t="s">
        <v>223</v>
      </c>
      <c r="D923" t="s">
        <v>905</v>
      </c>
      <c r="F923" s="737">
        <f>'40'!F23</f>
        <v>0</v>
      </c>
      <c r="H923" s="231">
        <f>'41'!F23</f>
        <v>-292</v>
      </c>
      <c r="K923" s="503">
        <v>0</v>
      </c>
      <c r="L923" s="231">
        <f>'40'!F23</f>
        <v>0</v>
      </c>
      <c r="N923" s="231">
        <f>'41'!F23</f>
        <v>-292</v>
      </c>
      <c r="P923" s="722">
        <f t="shared" si="153"/>
        <v>0</v>
      </c>
      <c r="Q923" s="461"/>
      <c r="R923" s="722">
        <f t="shared" si="154"/>
        <v>0</v>
      </c>
      <c r="T923" s="655">
        <f t="shared" si="155"/>
        <v>-292</v>
      </c>
    </row>
    <row r="924" spans="1:20">
      <c r="A924" s="485">
        <f t="shared" si="152"/>
        <v>924</v>
      </c>
      <c r="B924" t="s">
        <v>457</v>
      </c>
      <c r="D924" t="s">
        <v>905</v>
      </c>
      <c r="F924" s="737">
        <f>'40'!F24</f>
        <v>0</v>
      </c>
      <c r="H924" s="231">
        <f>'41'!F24</f>
        <v>0</v>
      </c>
      <c r="K924" s="503">
        <v>0</v>
      </c>
      <c r="L924" s="231">
        <f>'40'!F24</f>
        <v>0</v>
      </c>
      <c r="N924" s="231">
        <f>'41'!F24</f>
        <v>0</v>
      </c>
      <c r="P924" s="722">
        <f t="shared" si="153"/>
        <v>0</v>
      </c>
      <c r="Q924" s="461"/>
      <c r="R924" s="722">
        <f t="shared" si="154"/>
        <v>0</v>
      </c>
      <c r="T924" s="655">
        <f t="shared" si="155"/>
        <v>0</v>
      </c>
    </row>
    <row r="925" spans="1:20">
      <c r="A925" s="485">
        <f t="shared" si="152"/>
        <v>925</v>
      </c>
      <c r="B925" t="s">
        <v>8</v>
      </c>
      <c r="D925" t="s">
        <v>905</v>
      </c>
      <c r="F925" s="737">
        <f>'40'!F25</f>
        <v>0</v>
      </c>
      <c r="H925" s="231">
        <f>'41'!F25</f>
        <v>0</v>
      </c>
      <c r="K925" s="503">
        <v>0</v>
      </c>
      <c r="L925" s="231">
        <f>'40'!F25</f>
        <v>0</v>
      </c>
      <c r="N925" s="231">
        <f>'41'!F25</f>
        <v>0</v>
      </c>
      <c r="P925" s="722">
        <f t="shared" si="153"/>
        <v>0</v>
      </c>
      <c r="Q925" s="461"/>
      <c r="R925" s="722">
        <f t="shared" si="154"/>
        <v>0</v>
      </c>
      <c r="T925" s="655">
        <f t="shared" si="155"/>
        <v>0</v>
      </c>
    </row>
    <row r="926" spans="1:20">
      <c r="A926" s="485">
        <f t="shared" si="152"/>
        <v>926</v>
      </c>
      <c r="B926" t="s">
        <v>224</v>
      </c>
      <c r="D926" t="s">
        <v>905</v>
      </c>
      <c r="F926" s="737">
        <f>'40'!F26</f>
        <v>0</v>
      </c>
      <c r="H926" s="231">
        <f>'41'!F26</f>
        <v>0</v>
      </c>
      <c r="K926" s="503">
        <v>0</v>
      </c>
      <c r="L926" s="231">
        <f>'40'!F26</f>
        <v>0</v>
      </c>
      <c r="N926" s="231">
        <f>'41'!F26</f>
        <v>0</v>
      </c>
      <c r="P926" s="722">
        <f t="shared" si="153"/>
        <v>0</v>
      </c>
      <c r="Q926" s="461"/>
      <c r="R926" s="722">
        <f t="shared" si="154"/>
        <v>0</v>
      </c>
      <c r="T926" s="655">
        <f t="shared" si="155"/>
        <v>0</v>
      </c>
    </row>
    <row r="927" spans="1:20">
      <c r="A927" s="485">
        <f t="shared" si="152"/>
        <v>927</v>
      </c>
      <c r="B927" t="s">
        <v>225</v>
      </c>
      <c r="D927" t="s">
        <v>905</v>
      </c>
      <c r="F927" s="737">
        <f>'40'!F27</f>
        <v>0</v>
      </c>
      <c r="H927" s="231">
        <f>'41'!F27</f>
        <v>0</v>
      </c>
      <c r="K927" s="503">
        <v>0</v>
      </c>
      <c r="L927" s="231">
        <f>'40'!F27</f>
        <v>0</v>
      </c>
      <c r="N927" s="231">
        <f>'41'!F27</f>
        <v>0</v>
      </c>
      <c r="P927" s="722">
        <f t="shared" si="153"/>
        <v>0</v>
      </c>
      <c r="Q927" s="461"/>
      <c r="R927" s="722">
        <f t="shared" si="154"/>
        <v>0</v>
      </c>
      <c r="T927" s="655">
        <f t="shared" si="155"/>
        <v>0</v>
      </c>
    </row>
    <row r="928" spans="1:20" ht="15.75">
      <c r="A928" s="485">
        <f t="shared" si="152"/>
        <v>928</v>
      </c>
      <c r="B928" s="234" t="s">
        <v>982</v>
      </c>
      <c r="D928" t="s">
        <v>905</v>
      </c>
      <c r="F928" s="737">
        <f>'40'!F28</f>
        <v>10823</v>
      </c>
      <c r="H928" s="231">
        <f>'41'!F28</f>
        <v>10214</v>
      </c>
      <c r="K928" s="503">
        <v>12958</v>
      </c>
      <c r="L928" s="231">
        <f>'40'!F28</f>
        <v>10823</v>
      </c>
      <c r="N928" s="231">
        <f>'41'!F28</f>
        <v>10214</v>
      </c>
      <c r="P928" s="722">
        <f t="shared" si="153"/>
        <v>0</v>
      </c>
      <c r="Q928" s="461"/>
      <c r="R928" s="722">
        <f t="shared" si="154"/>
        <v>0</v>
      </c>
      <c r="T928" s="655">
        <f t="shared" si="155"/>
        <v>-2744</v>
      </c>
    </row>
    <row r="929" spans="1:20" ht="15.75">
      <c r="A929" s="485">
        <f t="shared" si="152"/>
        <v>929</v>
      </c>
      <c r="B929" s="234" t="s">
        <v>983</v>
      </c>
      <c r="D929" t="s">
        <v>905</v>
      </c>
      <c r="F929" s="737">
        <f>'40'!F34</f>
        <v>316</v>
      </c>
      <c r="H929" s="231">
        <f>'41'!F35</f>
        <v>1207</v>
      </c>
      <c r="K929" s="503">
        <v>169</v>
      </c>
      <c r="L929" s="231">
        <f>'40'!F34</f>
        <v>316</v>
      </c>
      <c r="N929" s="231">
        <f>'41'!F35</f>
        <v>1207</v>
      </c>
      <c r="P929" s="722">
        <f t="shared" si="153"/>
        <v>0</v>
      </c>
      <c r="Q929" s="461"/>
      <c r="R929" s="722">
        <f t="shared" si="154"/>
        <v>0</v>
      </c>
      <c r="T929" s="655">
        <f t="shared" si="155"/>
        <v>1038</v>
      </c>
    </row>
    <row r="930" spans="1:20">
      <c r="A930" s="485">
        <f t="shared" si="152"/>
        <v>930</v>
      </c>
      <c r="B930" t="s">
        <v>220</v>
      </c>
      <c r="D930" t="s">
        <v>905</v>
      </c>
      <c r="F930" s="737">
        <f>'40'!F35</f>
        <v>19</v>
      </c>
      <c r="H930" s="231">
        <f>'41'!F36</f>
        <v>1</v>
      </c>
      <c r="K930" s="503">
        <v>2</v>
      </c>
      <c r="L930" s="231">
        <f>'40'!F35</f>
        <v>19</v>
      </c>
      <c r="N930" s="231">
        <f>'41'!F36</f>
        <v>1</v>
      </c>
      <c r="P930" s="722">
        <f t="shared" si="153"/>
        <v>0</v>
      </c>
      <c r="Q930" s="461"/>
      <c r="R930" s="722">
        <f t="shared" si="154"/>
        <v>0</v>
      </c>
      <c r="T930" s="655">
        <f t="shared" si="155"/>
        <v>-1</v>
      </c>
    </row>
    <row r="931" spans="1:20">
      <c r="A931" s="485">
        <f t="shared" si="152"/>
        <v>931</v>
      </c>
      <c r="B931" t="s">
        <v>984</v>
      </c>
      <c r="D931" t="s">
        <v>905</v>
      </c>
      <c r="F931" s="737">
        <f>'40'!F36</f>
        <v>0</v>
      </c>
      <c r="H931" s="231">
        <f>'41'!F37</f>
        <v>0</v>
      </c>
      <c r="K931" s="503">
        <v>0</v>
      </c>
      <c r="L931" s="231">
        <f>'40'!F36</f>
        <v>0</v>
      </c>
      <c r="N931" s="231">
        <f>'41'!F37</f>
        <v>0</v>
      </c>
      <c r="P931" s="722">
        <f t="shared" si="153"/>
        <v>0</v>
      </c>
      <c r="Q931" s="461"/>
      <c r="R931" s="722">
        <f t="shared" si="154"/>
        <v>0</v>
      </c>
      <c r="T931" s="655">
        <f t="shared" si="155"/>
        <v>0</v>
      </c>
    </row>
    <row r="932" spans="1:20">
      <c r="A932" s="485">
        <f t="shared" si="152"/>
        <v>932</v>
      </c>
      <c r="B932" t="s">
        <v>222</v>
      </c>
      <c r="D932" t="s">
        <v>905</v>
      </c>
      <c r="F932" s="737">
        <f>'40'!F37</f>
        <v>0</v>
      </c>
      <c r="H932" s="231">
        <f>'41'!F38</f>
        <v>0</v>
      </c>
      <c r="K932" s="503">
        <v>0</v>
      </c>
      <c r="L932" s="231">
        <f>'40'!F37</f>
        <v>0</v>
      </c>
      <c r="N932" s="231">
        <f>'41'!F38</f>
        <v>0</v>
      </c>
      <c r="P932" s="722">
        <f t="shared" si="153"/>
        <v>0</v>
      </c>
      <c r="Q932" s="461"/>
      <c r="R932" s="722">
        <f t="shared" si="154"/>
        <v>0</v>
      </c>
      <c r="T932" s="655">
        <f t="shared" si="155"/>
        <v>0</v>
      </c>
    </row>
    <row r="933" spans="1:20">
      <c r="A933" s="485">
        <f t="shared" si="152"/>
        <v>933</v>
      </c>
      <c r="B933" t="s">
        <v>223</v>
      </c>
      <c r="D933" t="s">
        <v>905</v>
      </c>
      <c r="F933" s="737">
        <f>'40'!F38</f>
        <v>0</v>
      </c>
      <c r="H933" s="231">
        <f>'41'!F39</f>
        <v>-1207</v>
      </c>
      <c r="K933" s="503">
        <v>0</v>
      </c>
      <c r="L933" s="231">
        <f>'40'!F38</f>
        <v>0</v>
      </c>
      <c r="N933" s="231">
        <f>'41'!F39</f>
        <v>-1207</v>
      </c>
      <c r="P933" s="722">
        <f t="shared" si="153"/>
        <v>0</v>
      </c>
      <c r="Q933" s="461"/>
      <c r="R933" s="722">
        <f t="shared" si="154"/>
        <v>0</v>
      </c>
      <c r="T933" s="655">
        <f t="shared" si="155"/>
        <v>-1207</v>
      </c>
    </row>
    <row r="934" spans="1:20">
      <c r="A934" s="485">
        <f t="shared" si="152"/>
        <v>934</v>
      </c>
      <c r="B934" t="s">
        <v>457</v>
      </c>
      <c r="D934" t="s">
        <v>905</v>
      </c>
      <c r="F934" s="737">
        <f>'40'!F39</f>
        <v>0</v>
      </c>
      <c r="H934" s="231">
        <f>'41'!F40</f>
        <v>0</v>
      </c>
      <c r="K934" s="503">
        <v>0</v>
      </c>
      <c r="L934" s="231">
        <f>'40'!F39</f>
        <v>0</v>
      </c>
      <c r="N934" s="231">
        <f>'41'!F40</f>
        <v>0</v>
      </c>
      <c r="P934" s="722">
        <f t="shared" si="153"/>
        <v>0</v>
      </c>
      <c r="Q934" s="461"/>
      <c r="R934" s="722">
        <f t="shared" si="154"/>
        <v>0</v>
      </c>
      <c r="T934" s="655">
        <f t="shared" si="155"/>
        <v>0</v>
      </c>
    </row>
    <row r="935" spans="1:20">
      <c r="A935" s="485">
        <f t="shared" si="152"/>
        <v>935</v>
      </c>
      <c r="B935" t="s">
        <v>8</v>
      </c>
      <c r="D935" t="s">
        <v>905</v>
      </c>
      <c r="F935" s="737">
        <f>'40'!F40</f>
        <v>0</v>
      </c>
      <c r="H935" s="231">
        <f>'41'!F41</f>
        <v>0</v>
      </c>
      <c r="K935" s="503">
        <v>0</v>
      </c>
      <c r="L935" s="231">
        <f>'40'!F40</f>
        <v>0</v>
      </c>
      <c r="N935" s="231">
        <f>'41'!F41</f>
        <v>0</v>
      </c>
      <c r="P935" s="722">
        <f t="shared" si="153"/>
        <v>0</v>
      </c>
      <c r="Q935" s="461"/>
      <c r="R935" s="722">
        <f t="shared" si="154"/>
        <v>0</v>
      </c>
      <c r="T935" s="655">
        <f t="shared" si="155"/>
        <v>0</v>
      </c>
    </row>
    <row r="936" spans="1:20">
      <c r="A936" s="485">
        <f t="shared" si="152"/>
        <v>936</v>
      </c>
      <c r="B936" t="s">
        <v>224</v>
      </c>
      <c r="D936" t="s">
        <v>905</v>
      </c>
      <c r="F936" s="737">
        <f>'40'!F41</f>
        <v>0</v>
      </c>
      <c r="H936" s="231">
        <f>'41'!F42</f>
        <v>0</v>
      </c>
      <c r="K936" s="503">
        <v>0</v>
      </c>
      <c r="L936" s="231">
        <f>'40'!F41</f>
        <v>0</v>
      </c>
      <c r="N936" s="231">
        <f>'41'!F42</f>
        <v>0</v>
      </c>
      <c r="P936" s="722">
        <f t="shared" si="153"/>
        <v>0</v>
      </c>
      <c r="Q936" s="461"/>
      <c r="R936" s="722">
        <f t="shared" si="154"/>
        <v>0</v>
      </c>
      <c r="T936" s="655">
        <f t="shared" si="155"/>
        <v>0</v>
      </c>
    </row>
    <row r="937" spans="1:20">
      <c r="A937" s="485">
        <f t="shared" si="152"/>
        <v>937</v>
      </c>
      <c r="B937" t="s">
        <v>226</v>
      </c>
      <c r="D937" t="s">
        <v>905</v>
      </c>
      <c r="F937" s="737">
        <f>'40'!F42</f>
        <v>0</v>
      </c>
      <c r="H937" s="231">
        <f>'41'!F43</f>
        <v>0</v>
      </c>
      <c r="K937" s="503">
        <v>0</v>
      </c>
      <c r="L937" s="231">
        <f>'40'!F42</f>
        <v>0</v>
      </c>
      <c r="N937" s="231">
        <f>'41'!F43</f>
        <v>0</v>
      </c>
      <c r="P937" s="722">
        <f t="shared" si="153"/>
        <v>0</v>
      </c>
      <c r="Q937" s="461"/>
      <c r="R937" s="722">
        <f t="shared" si="154"/>
        <v>0</v>
      </c>
      <c r="T937" s="655">
        <f t="shared" si="155"/>
        <v>0</v>
      </c>
    </row>
    <row r="938" spans="1:20">
      <c r="A938" s="485">
        <f t="shared" si="152"/>
        <v>938</v>
      </c>
      <c r="B938" t="s">
        <v>227</v>
      </c>
      <c r="D938" t="s">
        <v>905</v>
      </c>
      <c r="F938" s="737">
        <f>'40'!F43</f>
        <v>335</v>
      </c>
      <c r="H938" s="231">
        <f>'41'!F44</f>
        <v>315</v>
      </c>
      <c r="K938" s="503">
        <v>354</v>
      </c>
      <c r="L938" s="231">
        <f>'40'!F43</f>
        <v>335</v>
      </c>
      <c r="N938" s="231">
        <f>'41'!F44</f>
        <v>315</v>
      </c>
      <c r="P938" s="722">
        <f t="shared" si="153"/>
        <v>0</v>
      </c>
      <c r="Q938" s="461"/>
      <c r="R938" s="722">
        <f t="shared" si="154"/>
        <v>0</v>
      </c>
      <c r="T938" s="655">
        <f t="shared" si="155"/>
        <v>-39</v>
      </c>
    </row>
    <row r="939" spans="1:20" ht="15.75">
      <c r="A939" s="485">
        <f t="shared" si="152"/>
        <v>939</v>
      </c>
      <c r="B939" s="234" t="s">
        <v>982</v>
      </c>
      <c r="D939" t="s">
        <v>905</v>
      </c>
      <c r="F939" s="737">
        <f>'40'!F44</f>
        <v>670</v>
      </c>
      <c r="H939" s="231">
        <f>'41'!F45</f>
        <v>316</v>
      </c>
      <c r="K939" s="503">
        <v>525</v>
      </c>
      <c r="L939" s="231">
        <f>'40'!F44</f>
        <v>670</v>
      </c>
      <c r="N939" s="231">
        <f>'41'!F45</f>
        <v>316</v>
      </c>
      <c r="P939" s="722">
        <f t="shared" si="153"/>
        <v>0</v>
      </c>
      <c r="Q939" s="461"/>
      <c r="R939" s="722">
        <f t="shared" si="154"/>
        <v>0</v>
      </c>
      <c r="T939" s="655">
        <f t="shared" si="155"/>
        <v>-209</v>
      </c>
    </row>
    <row r="940" spans="1:20" ht="15.75">
      <c r="A940" s="485">
        <f t="shared" si="152"/>
        <v>940</v>
      </c>
      <c r="B940" s="234" t="s">
        <v>985</v>
      </c>
      <c r="D940" t="s">
        <v>905</v>
      </c>
      <c r="F940" s="737">
        <f>'40'!F46</f>
        <v>9898</v>
      </c>
      <c r="H940" s="231">
        <f>'41'!F47</f>
        <v>8836</v>
      </c>
      <c r="K940" s="503">
        <v>12660</v>
      </c>
      <c r="L940" s="231">
        <f>'40'!F46</f>
        <v>9898</v>
      </c>
      <c r="N940" s="231">
        <f>'41'!F47</f>
        <v>8836</v>
      </c>
      <c r="P940" s="722">
        <f t="shared" si="153"/>
        <v>0</v>
      </c>
      <c r="Q940" s="461"/>
      <c r="R940" s="722">
        <f t="shared" si="154"/>
        <v>0</v>
      </c>
      <c r="T940" s="655">
        <f t="shared" si="155"/>
        <v>-3824</v>
      </c>
    </row>
    <row r="941" spans="1:20" ht="15.75">
      <c r="A941" s="485">
        <f t="shared" si="152"/>
        <v>941</v>
      </c>
      <c r="B941" s="234" t="s">
        <v>986</v>
      </c>
      <c r="D941" t="s">
        <v>905</v>
      </c>
      <c r="F941" s="737">
        <f>'40'!F48</f>
        <v>10153</v>
      </c>
      <c r="H941" s="231">
        <f>'41'!F49</f>
        <v>9898</v>
      </c>
      <c r="K941" s="503">
        <v>12433</v>
      </c>
      <c r="L941" s="231">
        <f>'40'!F48</f>
        <v>10153</v>
      </c>
      <c r="N941" s="231">
        <f>'41'!F49</f>
        <v>9898</v>
      </c>
      <c r="P941" s="722">
        <f t="shared" si="153"/>
        <v>0</v>
      </c>
      <c r="Q941" s="461"/>
      <c r="R941" s="722">
        <f t="shared" si="154"/>
        <v>0</v>
      </c>
      <c r="T941" s="655">
        <f t="shared" si="155"/>
        <v>-2535</v>
      </c>
    </row>
    <row r="942" spans="1:20" ht="15.75">
      <c r="A942" s="485">
        <f t="shared" si="152"/>
        <v>942</v>
      </c>
      <c r="B942" s="234" t="s">
        <v>987</v>
      </c>
      <c r="F942" s="737"/>
      <c r="H942" s="231"/>
      <c r="K942" s="503"/>
      <c r="T942" s="655"/>
    </row>
    <row r="943" spans="1:20">
      <c r="A943" s="485">
        <f t="shared" si="152"/>
        <v>943</v>
      </c>
      <c r="B943" t="s">
        <v>228</v>
      </c>
      <c r="D943" t="s">
        <v>905</v>
      </c>
      <c r="F943" s="737">
        <f>'40'!F54</f>
        <v>10153</v>
      </c>
      <c r="H943" s="231">
        <f>'41'!F55</f>
        <v>9898</v>
      </c>
      <c r="K943" s="503">
        <v>12433</v>
      </c>
      <c r="L943" s="231">
        <f>'40'!F54</f>
        <v>10153</v>
      </c>
      <c r="N943" s="231">
        <f>'41'!F55</f>
        <v>9898</v>
      </c>
      <c r="P943" s="722">
        <f>F943-L943</f>
        <v>0</v>
      </c>
      <c r="Q943" s="461"/>
      <c r="R943" s="722">
        <f>H943-N943</f>
        <v>0</v>
      </c>
      <c r="T943" s="655">
        <f>H943-K943</f>
        <v>-2535</v>
      </c>
    </row>
    <row r="944" spans="1:20">
      <c r="A944" s="485">
        <f t="shared" si="152"/>
        <v>944</v>
      </c>
      <c r="B944" t="s">
        <v>229</v>
      </c>
      <c r="D944" t="s">
        <v>905</v>
      </c>
      <c r="F944" s="737">
        <f>'40'!F55</f>
        <v>0</v>
      </c>
      <c r="H944" s="231">
        <f>'41'!F56</f>
        <v>0</v>
      </c>
      <c r="K944" s="503">
        <v>0</v>
      </c>
      <c r="L944" s="231">
        <f>'40'!F55</f>
        <v>0</v>
      </c>
      <c r="N944" s="231">
        <f>'41'!F56</f>
        <v>0</v>
      </c>
      <c r="P944" s="722">
        <f>F944-L944</f>
        <v>0</v>
      </c>
      <c r="Q944" s="461"/>
      <c r="R944" s="722">
        <f>H944-N944</f>
        <v>0</v>
      </c>
      <c r="T944" s="655">
        <f>H944-K944</f>
        <v>0</v>
      </c>
    </row>
    <row r="945" spans="1:20">
      <c r="A945" s="485">
        <f t="shared" si="152"/>
        <v>945</v>
      </c>
      <c r="B945" t="s">
        <v>230</v>
      </c>
      <c r="D945" t="s">
        <v>905</v>
      </c>
      <c r="F945" s="737">
        <f>'40'!F56</f>
        <v>0</v>
      </c>
      <c r="H945" s="231">
        <f>'41'!F57</f>
        <v>0</v>
      </c>
      <c r="K945" s="503">
        <v>0</v>
      </c>
      <c r="L945" s="231">
        <f>'40'!F56</f>
        <v>0</v>
      </c>
      <c r="N945" s="231">
        <f>'41'!F57</f>
        <v>0</v>
      </c>
      <c r="P945" s="722">
        <f>F945-L945</f>
        <v>0</v>
      </c>
      <c r="Q945" s="461"/>
      <c r="R945" s="722">
        <f>H945-N945</f>
        <v>0</v>
      </c>
      <c r="T945" s="655">
        <f>H945-K945</f>
        <v>0</v>
      </c>
    </row>
    <row r="946" spans="1:20" ht="15.75">
      <c r="A946" s="485">
        <f t="shared" si="152"/>
        <v>946</v>
      </c>
      <c r="B946" s="234" t="s">
        <v>106</v>
      </c>
      <c r="D946" t="s">
        <v>905</v>
      </c>
      <c r="F946" s="737">
        <f>'40'!F57</f>
        <v>10153</v>
      </c>
      <c r="H946" s="231">
        <f>'41'!F58</f>
        <v>9898</v>
      </c>
      <c r="K946" s="503">
        <v>12433</v>
      </c>
      <c r="L946" s="231">
        <f>'40'!F57</f>
        <v>10153</v>
      </c>
      <c r="N946" s="231">
        <f>'41'!F58</f>
        <v>9898</v>
      </c>
      <c r="P946" s="722">
        <f>F946-L946</f>
        <v>0</v>
      </c>
      <c r="Q946" s="461"/>
      <c r="R946" s="722">
        <f>H946-N946</f>
        <v>0</v>
      </c>
      <c r="T946" s="655">
        <f>H946-K946</f>
        <v>-2535</v>
      </c>
    </row>
    <row r="947" spans="1:20" ht="15.75">
      <c r="A947" s="485">
        <f t="shared" si="152"/>
        <v>947</v>
      </c>
      <c r="B947" s="234" t="s">
        <v>231</v>
      </c>
      <c r="F947" s="737"/>
      <c r="H947" s="231"/>
      <c r="K947" s="503"/>
      <c r="T947" s="655"/>
    </row>
    <row r="948" spans="1:20">
      <c r="A948" s="485">
        <f t="shared" si="152"/>
        <v>948</v>
      </c>
      <c r="B948" t="s">
        <v>232</v>
      </c>
      <c r="D948" t="s">
        <v>905</v>
      </c>
      <c r="F948" s="737">
        <f>'40'!F60</f>
        <v>10153</v>
      </c>
      <c r="H948" s="231">
        <f>'41'!F61</f>
        <v>9898</v>
      </c>
      <c r="K948" s="503">
        <v>12433</v>
      </c>
      <c r="L948" s="231">
        <f>'40'!F60</f>
        <v>10153</v>
      </c>
      <c r="N948" s="231">
        <f>'41'!F61</f>
        <v>9898</v>
      </c>
      <c r="P948" s="722">
        <f>F948-L948</f>
        <v>0</v>
      </c>
      <c r="Q948" s="461"/>
      <c r="R948" s="722">
        <f>H948-N948</f>
        <v>0</v>
      </c>
      <c r="T948" s="655">
        <f>H948-K948</f>
        <v>-2535</v>
      </c>
    </row>
    <row r="949" spans="1:20">
      <c r="A949" s="485">
        <f t="shared" si="152"/>
        <v>949</v>
      </c>
      <c r="B949" t="s">
        <v>233</v>
      </c>
      <c r="D949" t="s">
        <v>905</v>
      </c>
      <c r="F949" s="737">
        <f>'40'!F61</f>
        <v>0</v>
      </c>
      <c r="H949" s="231">
        <f>'41'!F62</f>
        <v>0</v>
      </c>
      <c r="K949" s="503">
        <v>0</v>
      </c>
      <c r="L949" s="231">
        <f>'40'!F61</f>
        <v>0</v>
      </c>
      <c r="N949" s="231">
        <f>'41'!F62</f>
        <v>0</v>
      </c>
      <c r="P949" s="722">
        <f>F949-L949</f>
        <v>0</v>
      </c>
      <c r="Q949" s="461"/>
      <c r="R949" s="722">
        <f>H949-N949</f>
        <v>0</v>
      </c>
      <c r="T949" s="655">
        <f>H949-K949</f>
        <v>0</v>
      </c>
    </row>
    <row r="950" spans="1:20">
      <c r="A950" s="485">
        <f t="shared" si="152"/>
        <v>950</v>
      </c>
      <c r="B950" t="s">
        <v>391</v>
      </c>
      <c r="D950" t="s">
        <v>905</v>
      </c>
      <c r="F950" s="737">
        <f>'40'!F62</f>
        <v>0</v>
      </c>
      <c r="H950" s="231">
        <f>'41'!F63</f>
        <v>0</v>
      </c>
      <c r="K950" s="503">
        <v>0</v>
      </c>
      <c r="L950" s="231">
        <f>'40'!F62</f>
        <v>0</v>
      </c>
      <c r="N950" s="231">
        <f>'41'!F63</f>
        <v>0</v>
      </c>
      <c r="P950" s="722">
        <f>F950-L950</f>
        <v>0</v>
      </c>
      <c r="Q950" s="461"/>
      <c r="R950" s="722">
        <f>H950-N950</f>
        <v>0</v>
      </c>
      <c r="T950" s="655">
        <f>H950-K950</f>
        <v>0</v>
      </c>
    </row>
    <row r="951" spans="1:20">
      <c r="A951" s="485">
        <f t="shared" si="152"/>
        <v>951</v>
      </c>
      <c r="B951" t="s">
        <v>234</v>
      </c>
      <c r="D951" t="s">
        <v>905</v>
      </c>
      <c r="F951" s="737">
        <f>'40'!F63</f>
        <v>0</v>
      </c>
      <c r="H951" s="231">
        <f>'41'!F64</f>
        <v>0</v>
      </c>
      <c r="K951" s="503">
        <v>0</v>
      </c>
      <c r="L951" s="231">
        <f>'40'!F63</f>
        <v>0</v>
      </c>
      <c r="N951" s="231">
        <f>'41'!F64</f>
        <v>0</v>
      </c>
      <c r="P951" s="722">
        <f>F951-L951</f>
        <v>0</v>
      </c>
      <c r="Q951" s="461"/>
      <c r="R951" s="722">
        <f>H951-N951</f>
        <v>0</v>
      </c>
      <c r="T951" s="655">
        <f>H951-K951</f>
        <v>0</v>
      </c>
    </row>
    <row r="952" spans="1:20" ht="15.75">
      <c r="A952" s="485">
        <f t="shared" si="152"/>
        <v>952</v>
      </c>
      <c r="B952" s="234" t="s">
        <v>106</v>
      </c>
      <c r="D952" t="s">
        <v>905</v>
      </c>
      <c r="F952" s="737">
        <f>'40'!F64</f>
        <v>10153</v>
      </c>
      <c r="H952" s="231">
        <f>'41'!F65</f>
        <v>9898</v>
      </c>
      <c r="K952" s="503">
        <v>12433</v>
      </c>
      <c r="L952" s="231">
        <f>'40'!F64</f>
        <v>10153</v>
      </c>
      <c r="N952" s="231">
        <f>'41'!F65</f>
        <v>9898</v>
      </c>
      <c r="P952" s="722">
        <f>F952-L952</f>
        <v>0</v>
      </c>
      <c r="Q952" s="461"/>
      <c r="R952" s="722">
        <f>H952-N952</f>
        <v>0</v>
      </c>
      <c r="T952" s="655">
        <f>H952-K952</f>
        <v>-2535</v>
      </c>
    </row>
    <row r="953" spans="1:20" ht="15.75">
      <c r="A953" s="485">
        <f t="shared" si="152"/>
        <v>953</v>
      </c>
      <c r="B953" s="234" t="s">
        <v>652</v>
      </c>
      <c r="F953" s="737"/>
      <c r="H953" s="231"/>
      <c r="K953" s="503"/>
      <c r="T953" s="655"/>
    </row>
    <row r="954" spans="1:20" ht="15.75">
      <c r="A954" s="485">
        <f t="shared" si="152"/>
        <v>954</v>
      </c>
      <c r="B954" s="234" t="s">
        <v>981</v>
      </c>
      <c r="D954" t="s">
        <v>905</v>
      </c>
      <c r="F954" s="737">
        <f>'40'!H15</f>
        <v>38505</v>
      </c>
      <c r="H954" s="231">
        <f>'41'!H15</f>
        <v>40475</v>
      </c>
      <c r="K954" s="503">
        <v>15541</v>
      </c>
      <c r="L954" s="231">
        <f>'40'!H15</f>
        <v>38505</v>
      </c>
      <c r="N954" s="231">
        <f>'41'!H15</f>
        <v>40475</v>
      </c>
      <c r="P954" s="722">
        <f t="shared" ref="P954:P979" si="156">F954-L954</f>
        <v>0</v>
      </c>
      <c r="Q954" s="461"/>
      <c r="R954" s="722">
        <f t="shared" ref="R954:R979" si="157">H954-N954</f>
        <v>0</v>
      </c>
      <c r="T954" s="655">
        <f t="shared" ref="T954:T979" si="158">H954-K954</f>
        <v>24934</v>
      </c>
    </row>
    <row r="955" spans="1:20">
      <c r="A955" s="485">
        <f t="shared" si="152"/>
        <v>955</v>
      </c>
      <c r="B955" t="s">
        <v>220</v>
      </c>
      <c r="D955" t="s">
        <v>905</v>
      </c>
      <c r="F955" s="737">
        <f>'40'!H16</f>
        <v>0</v>
      </c>
      <c r="H955" s="231">
        <f>'41'!H16</f>
        <v>0</v>
      </c>
      <c r="K955" s="503">
        <v>0</v>
      </c>
      <c r="L955" s="231">
        <f>'40'!H16</f>
        <v>0</v>
      </c>
      <c r="N955" s="231">
        <f>'41'!H16</f>
        <v>0</v>
      </c>
      <c r="P955" s="722">
        <f t="shared" si="156"/>
        <v>0</v>
      </c>
      <c r="Q955" s="461"/>
      <c r="R955" s="722">
        <f t="shared" si="157"/>
        <v>0</v>
      </c>
      <c r="T955" s="655">
        <f t="shared" si="158"/>
        <v>0</v>
      </c>
    </row>
    <row r="956" spans="1:20">
      <c r="A956" s="485">
        <f t="shared" si="152"/>
        <v>956</v>
      </c>
      <c r="B956" t="s">
        <v>647</v>
      </c>
      <c r="D956" t="s">
        <v>905</v>
      </c>
      <c r="F956" s="737">
        <f>'40'!H18</f>
        <v>34507</v>
      </c>
      <c r="H956" s="231">
        <f>'41'!H18</f>
        <v>28899</v>
      </c>
      <c r="K956" s="503">
        <v>16486</v>
      </c>
      <c r="L956" s="231">
        <f>'40'!H18</f>
        <v>34507</v>
      </c>
      <c r="N956" s="231">
        <f>'41'!H18</f>
        <v>28899</v>
      </c>
      <c r="P956" s="722">
        <f t="shared" si="156"/>
        <v>0</v>
      </c>
      <c r="Q956" s="461"/>
      <c r="R956" s="722">
        <f t="shared" si="157"/>
        <v>0</v>
      </c>
      <c r="T956" s="655">
        <f t="shared" si="158"/>
        <v>12413</v>
      </c>
    </row>
    <row r="957" spans="1:20">
      <c r="A957" s="485">
        <f t="shared" si="152"/>
        <v>957</v>
      </c>
      <c r="B957" t="s">
        <v>648</v>
      </c>
      <c r="D957" t="s">
        <v>905</v>
      </c>
      <c r="F957" s="737">
        <f>'40'!H19</f>
        <v>0</v>
      </c>
      <c r="H957" s="231">
        <f>'41'!H19</f>
        <v>0</v>
      </c>
      <c r="K957" s="503">
        <v>188</v>
      </c>
      <c r="L957" s="231">
        <f>'40'!H19</f>
        <v>0</v>
      </c>
      <c r="N957" s="231">
        <f>'41'!H19</f>
        <v>0</v>
      </c>
      <c r="P957" s="722">
        <f t="shared" si="156"/>
        <v>0</v>
      </c>
      <c r="Q957" s="461"/>
      <c r="R957" s="722">
        <f t="shared" si="157"/>
        <v>0</v>
      </c>
      <c r="T957" s="655">
        <f t="shared" si="158"/>
        <v>-188</v>
      </c>
    </row>
    <row r="958" spans="1:20">
      <c r="A958" s="485">
        <f t="shared" si="152"/>
        <v>958</v>
      </c>
      <c r="B958" t="s">
        <v>649</v>
      </c>
      <c r="D958" t="s">
        <v>905</v>
      </c>
      <c r="F958" s="737">
        <f>'40'!H20</f>
        <v>0</v>
      </c>
      <c r="H958" s="231">
        <f>'41'!H20</f>
        <v>0</v>
      </c>
      <c r="K958" s="503">
        <v>383</v>
      </c>
      <c r="L958" s="231">
        <f>'40'!H20</f>
        <v>0</v>
      </c>
      <c r="N958" s="231">
        <f>'41'!H20</f>
        <v>0</v>
      </c>
      <c r="P958" s="722">
        <f t="shared" si="156"/>
        <v>0</v>
      </c>
      <c r="Q958" s="461"/>
      <c r="R958" s="722">
        <f t="shared" si="157"/>
        <v>0</v>
      </c>
      <c r="T958" s="655">
        <f t="shared" si="158"/>
        <v>-383</v>
      </c>
    </row>
    <row r="959" spans="1:20">
      <c r="A959" s="485">
        <f t="shared" si="152"/>
        <v>959</v>
      </c>
      <c r="B959" t="s">
        <v>221</v>
      </c>
      <c r="D959" t="s">
        <v>905</v>
      </c>
      <c r="F959" s="737">
        <f>'40'!H21</f>
        <v>0</v>
      </c>
      <c r="H959" s="231">
        <f>'41'!H21</f>
        <v>-1788</v>
      </c>
      <c r="K959" s="503">
        <v>0</v>
      </c>
      <c r="L959" s="231">
        <f>'40'!H21</f>
        <v>0</v>
      </c>
      <c r="N959" s="231">
        <f>'41'!H21</f>
        <v>-1788</v>
      </c>
      <c r="P959" s="722">
        <f t="shared" si="156"/>
        <v>0</v>
      </c>
      <c r="Q959" s="461"/>
      <c r="R959" s="722">
        <f t="shared" si="157"/>
        <v>0</v>
      </c>
      <c r="T959" s="655">
        <f t="shared" si="158"/>
        <v>-1788</v>
      </c>
    </row>
    <row r="960" spans="1:20">
      <c r="A960" s="485">
        <f t="shared" si="152"/>
        <v>960</v>
      </c>
      <c r="B960" t="s">
        <v>222</v>
      </c>
      <c r="D960" t="s">
        <v>905</v>
      </c>
      <c r="F960" s="737">
        <f>'40'!H22</f>
        <v>-44881</v>
      </c>
      <c r="H960" s="231">
        <f>'41'!H22</f>
        <v>-29081</v>
      </c>
      <c r="K960" s="503">
        <v>-11867</v>
      </c>
      <c r="L960" s="231">
        <f>'40'!H22</f>
        <v>-44881</v>
      </c>
      <c r="N960" s="231">
        <f>'41'!H22</f>
        <v>-29081</v>
      </c>
      <c r="P960" s="722">
        <f t="shared" si="156"/>
        <v>0</v>
      </c>
      <c r="Q960" s="461"/>
      <c r="R960" s="722">
        <f t="shared" si="157"/>
        <v>0</v>
      </c>
      <c r="T960" s="655">
        <f t="shared" si="158"/>
        <v>-17214</v>
      </c>
    </row>
    <row r="961" spans="1:20">
      <c r="A961" s="485">
        <f t="shared" si="152"/>
        <v>961</v>
      </c>
      <c r="B961" t="s">
        <v>223</v>
      </c>
      <c r="D961" t="s">
        <v>905</v>
      </c>
      <c r="F961" s="737">
        <f>'40'!H23</f>
        <v>0</v>
      </c>
      <c r="H961" s="231">
        <f>'41'!H23</f>
        <v>0</v>
      </c>
      <c r="K961" s="503">
        <v>0</v>
      </c>
      <c r="L961" s="231">
        <f>'40'!H23</f>
        <v>0</v>
      </c>
      <c r="N961" s="231">
        <f>'41'!H23</f>
        <v>0</v>
      </c>
      <c r="P961" s="722">
        <f t="shared" si="156"/>
        <v>0</v>
      </c>
      <c r="Q961" s="461"/>
      <c r="R961" s="722">
        <f t="shared" si="157"/>
        <v>0</v>
      </c>
      <c r="T961" s="655">
        <f t="shared" si="158"/>
        <v>0</v>
      </c>
    </row>
    <row r="962" spans="1:20">
      <c r="A962" s="485">
        <f t="shared" si="152"/>
        <v>962</v>
      </c>
      <c r="B962" t="s">
        <v>457</v>
      </c>
      <c r="D962" t="s">
        <v>905</v>
      </c>
      <c r="F962" s="737">
        <f>'40'!H24</f>
        <v>0</v>
      </c>
      <c r="H962" s="231">
        <f>'41'!H24</f>
        <v>0</v>
      </c>
      <c r="K962" s="503">
        <v>0</v>
      </c>
      <c r="L962" s="231">
        <f>'40'!H24</f>
        <v>0</v>
      </c>
      <c r="N962" s="231">
        <f>'41'!H24</f>
        <v>0</v>
      </c>
      <c r="P962" s="722">
        <f t="shared" si="156"/>
        <v>0</v>
      </c>
      <c r="Q962" s="461"/>
      <c r="R962" s="722">
        <f t="shared" si="157"/>
        <v>0</v>
      </c>
      <c r="T962" s="655">
        <f t="shared" si="158"/>
        <v>0</v>
      </c>
    </row>
    <row r="963" spans="1:20">
      <c r="A963" s="485">
        <f t="shared" si="152"/>
        <v>963</v>
      </c>
      <c r="B963" t="s">
        <v>8</v>
      </c>
      <c r="D963" t="s">
        <v>905</v>
      </c>
      <c r="F963" s="737">
        <f>'40'!H25</f>
        <v>0</v>
      </c>
      <c r="H963" s="231">
        <f>'41'!H25</f>
        <v>0</v>
      </c>
      <c r="K963" s="503">
        <v>0</v>
      </c>
      <c r="L963" s="231">
        <f>'40'!H25</f>
        <v>0</v>
      </c>
      <c r="N963" s="231">
        <f>'41'!H25</f>
        <v>0</v>
      </c>
      <c r="P963" s="722">
        <f t="shared" si="156"/>
        <v>0</v>
      </c>
      <c r="Q963" s="461"/>
      <c r="R963" s="722">
        <f t="shared" si="157"/>
        <v>0</v>
      </c>
      <c r="T963" s="655">
        <f t="shared" si="158"/>
        <v>0</v>
      </c>
    </row>
    <row r="964" spans="1:20">
      <c r="A964" s="485">
        <f t="shared" si="152"/>
        <v>964</v>
      </c>
      <c r="B964" t="s">
        <v>224</v>
      </c>
      <c r="D964" t="s">
        <v>905</v>
      </c>
      <c r="F964" s="737">
        <f>'40'!H26</f>
        <v>0</v>
      </c>
      <c r="H964" s="231">
        <f>'41'!H26</f>
        <v>0</v>
      </c>
      <c r="K964" s="503">
        <v>0</v>
      </c>
      <c r="L964" s="231">
        <f>'40'!H26</f>
        <v>0</v>
      </c>
      <c r="N964" s="231">
        <f>'41'!H26</f>
        <v>0</v>
      </c>
      <c r="P964" s="722">
        <f t="shared" si="156"/>
        <v>0</v>
      </c>
      <c r="Q964" s="461"/>
      <c r="R964" s="722">
        <f t="shared" si="157"/>
        <v>0</v>
      </c>
      <c r="T964" s="655">
        <f t="shared" si="158"/>
        <v>0</v>
      </c>
    </row>
    <row r="965" spans="1:20">
      <c r="A965" s="485">
        <f t="shared" si="152"/>
        <v>965</v>
      </c>
      <c r="B965" t="s">
        <v>225</v>
      </c>
      <c r="D965" t="s">
        <v>905</v>
      </c>
      <c r="F965" s="737">
        <f>'40'!H27</f>
        <v>0</v>
      </c>
      <c r="H965" s="231">
        <f>'41'!H27</f>
        <v>0</v>
      </c>
      <c r="K965" s="503">
        <v>0</v>
      </c>
      <c r="L965" s="231">
        <f>'40'!H27</f>
        <v>0</v>
      </c>
      <c r="N965" s="231">
        <f>'41'!H27</f>
        <v>0</v>
      </c>
      <c r="P965" s="722">
        <f t="shared" si="156"/>
        <v>0</v>
      </c>
      <c r="Q965" s="461"/>
      <c r="R965" s="722">
        <f t="shared" si="157"/>
        <v>0</v>
      </c>
      <c r="T965" s="655">
        <f t="shared" si="158"/>
        <v>0</v>
      </c>
    </row>
    <row r="966" spans="1:20" ht="15.75">
      <c r="A966" s="485">
        <f t="shared" si="152"/>
        <v>966</v>
      </c>
      <c r="B966" s="234" t="s">
        <v>982</v>
      </c>
      <c r="D966" t="s">
        <v>905</v>
      </c>
      <c r="F966" s="737">
        <f>'40'!H28</f>
        <v>28131</v>
      </c>
      <c r="H966" s="231">
        <f>'41'!H28</f>
        <v>38505</v>
      </c>
      <c r="K966" s="503">
        <v>20731</v>
      </c>
      <c r="L966" s="231">
        <f>'40'!H28</f>
        <v>28131</v>
      </c>
      <c r="N966" s="231">
        <f>'41'!H28</f>
        <v>38505</v>
      </c>
      <c r="P966" s="722">
        <f t="shared" si="156"/>
        <v>0</v>
      </c>
      <c r="Q966" s="461"/>
      <c r="R966" s="722">
        <f t="shared" si="157"/>
        <v>0</v>
      </c>
      <c r="T966" s="655">
        <f t="shared" si="158"/>
        <v>17774</v>
      </c>
    </row>
    <row r="967" spans="1:20" ht="15.75">
      <c r="A967" s="485">
        <f t="shared" si="152"/>
        <v>967</v>
      </c>
      <c r="B967" s="234" t="s">
        <v>983</v>
      </c>
      <c r="D967" t="s">
        <v>905</v>
      </c>
      <c r="F967" s="737">
        <f>'40'!H34</f>
        <v>0</v>
      </c>
      <c r="H967" s="231">
        <f>'41'!H35</f>
        <v>0</v>
      </c>
      <c r="K967" s="503">
        <v>0</v>
      </c>
      <c r="L967" s="231">
        <f>'40'!H34</f>
        <v>0</v>
      </c>
      <c r="N967" s="231">
        <f>'41'!H35</f>
        <v>0</v>
      </c>
      <c r="P967" s="722">
        <f t="shared" si="156"/>
        <v>0</v>
      </c>
      <c r="Q967" s="461"/>
      <c r="R967" s="722">
        <f t="shared" si="157"/>
        <v>0</v>
      </c>
      <c r="T967" s="655">
        <f t="shared" si="158"/>
        <v>0</v>
      </c>
    </row>
    <row r="968" spans="1:20">
      <c r="A968" s="485">
        <f t="shared" si="152"/>
        <v>968</v>
      </c>
      <c r="B968" t="s">
        <v>220</v>
      </c>
      <c r="D968" t="s">
        <v>905</v>
      </c>
      <c r="F968" s="737">
        <f>'40'!H35</f>
        <v>0</v>
      </c>
      <c r="H968" s="231">
        <f>'41'!H36</f>
        <v>0</v>
      </c>
      <c r="K968" s="503">
        <v>0</v>
      </c>
      <c r="L968" s="231">
        <f>'40'!H35</f>
        <v>0</v>
      </c>
      <c r="N968" s="231">
        <f>'41'!H36</f>
        <v>0</v>
      </c>
      <c r="P968" s="722">
        <f t="shared" si="156"/>
        <v>0</v>
      </c>
      <c r="Q968" s="461"/>
      <c r="R968" s="722">
        <f t="shared" si="157"/>
        <v>0</v>
      </c>
      <c r="T968" s="655">
        <f t="shared" si="158"/>
        <v>0</v>
      </c>
    </row>
    <row r="969" spans="1:20">
      <c r="A969" s="485">
        <f t="shared" si="152"/>
        <v>969</v>
      </c>
      <c r="B969" t="s">
        <v>984</v>
      </c>
      <c r="D969" t="s">
        <v>905</v>
      </c>
      <c r="F969" s="737">
        <f>'40'!H36</f>
        <v>0</v>
      </c>
      <c r="H969" s="231">
        <f>'41'!H37</f>
        <v>0</v>
      </c>
      <c r="K969" s="503">
        <v>0</v>
      </c>
      <c r="L969" s="231">
        <f>'40'!H36</f>
        <v>0</v>
      </c>
      <c r="N969" s="231">
        <f>'41'!H37</f>
        <v>0</v>
      </c>
      <c r="P969" s="722">
        <f t="shared" si="156"/>
        <v>0</v>
      </c>
      <c r="Q969" s="461"/>
      <c r="R969" s="722">
        <f t="shared" si="157"/>
        <v>0</v>
      </c>
      <c r="T969" s="655">
        <f t="shared" si="158"/>
        <v>0</v>
      </c>
    </row>
    <row r="970" spans="1:20">
      <c r="A970" s="485">
        <f t="shared" si="152"/>
        <v>970</v>
      </c>
      <c r="B970" t="s">
        <v>222</v>
      </c>
      <c r="D970" t="s">
        <v>905</v>
      </c>
      <c r="F970" s="737">
        <f>'40'!H37</f>
        <v>0</v>
      </c>
      <c r="H970" s="231">
        <f>'41'!H38</f>
        <v>0</v>
      </c>
      <c r="K970" s="503">
        <v>0</v>
      </c>
      <c r="L970" s="231">
        <f>'40'!H37</f>
        <v>0</v>
      </c>
      <c r="N970" s="231">
        <f>'41'!H38</f>
        <v>0</v>
      </c>
      <c r="P970" s="722">
        <f t="shared" si="156"/>
        <v>0</v>
      </c>
      <c r="Q970" s="461"/>
      <c r="R970" s="722">
        <f t="shared" si="157"/>
        <v>0</v>
      </c>
      <c r="T970" s="655">
        <f t="shared" si="158"/>
        <v>0</v>
      </c>
    </row>
    <row r="971" spans="1:20">
      <c r="A971" s="485">
        <f t="shared" ref="A971:A1034" si="159">A970+1</f>
        <v>971</v>
      </c>
      <c r="B971" t="s">
        <v>223</v>
      </c>
      <c r="D971" t="s">
        <v>905</v>
      </c>
      <c r="F971" s="737">
        <f>'40'!H38</f>
        <v>0</v>
      </c>
      <c r="H971" s="231">
        <f>'41'!H39</f>
        <v>0</v>
      </c>
      <c r="K971" s="503">
        <v>0</v>
      </c>
      <c r="L971" s="231">
        <f>'40'!H38</f>
        <v>0</v>
      </c>
      <c r="N971" s="231">
        <f>'41'!H39</f>
        <v>0</v>
      </c>
      <c r="P971" s="722">
        <f t="shared" si="156"/>
        <v>0</v>
      </c>
      <c r="Q971" s="461"/>
      <c r="R971" s="722">
        <f t="shared" si="157"/>
        <v>0</v>
      </c>
      <c r="T971" s="655">
        <f t="shared" si="158"/>
        <v>0</v>
      </c>
    </row>
    <row r="972" spans="1:20">
      <c r="A972" s="485">
        <f t="shared" si="159"/>
        <v>972</v>
      </c>
      <c r="B972" t="s">
        <v>457</v>
      </c>
      <c r="D972" t="s">
        <v>905</v>
      </c>
      <c r="F972" s="737">
        <f>'40'!H39</f>
        <v>0</v>
      </c>
      <c r="H972" s="231">
        <f>'41'!H40</f>
        <v>0</v>
      </c>
      <c r="K972" s="503">
        <v>0</v>
      </c>
      <c r="L972" s="231">
        <f>'40'!H39</f>
        <v>0</v>
      </c>
      <c r="N972" s="231">
        <f>'41'!H40</f>
        <v>0</v>
      </c>
      <c r="P972" s="722">
        <f t="shared" si="156"/>
        <v>0</v>
      </c>
      <c r="Q972" s="461"/>
      <c r="R972" s="722">
        <f t="shared" si="157"/>
        <v>0</v>
      </c>
      <c r="T972" s="655">
        <f t="shared" si="158"/>
        <v>0</v>
      </c>
    </row>
    <row r="973" spans="1:20">
      <c r="A973" s="485">
        <f t="shared" si="159"/>
        <v>973</v>
      </c>
      <c r="B973" t="s">
        <v>8</v>
      </c>
      <c r="D973" t="s">
        <v>905</v>
      </c>
      <c r="F973" s="737">
        <f>'40'!H40</f>
        <v>0</v>
      </c>
      <c r="H973" s="231">
        <f>'41'!H41</f>
        <v>0</v>
      </c>
      <c r="K973" s="503">
        <v>0</v>
      </c>
      <c r="L973" s="231">
        <f>'40'!H40</f>
        <v>0</v>
      </c>
      <c r="N973" s="231">
        <f>'41'!H41</f>
        <v>0</v>
      </c>
      <c r="P973" s="722">
        <f t="shared" si="156"/>
        <v>0</v>
      </c>
      <c r="Q973" s="461"/>
      <c r="R973" s="722">
        <f t="shared" si="157"/>
        <v>0</v>
      </c>
      <c r="T973" s="655">
        <f t="shared" si="158"/>
        <v>0</v>
      </c>
    </row>
    <row r="974" spans="1:20">
      <c r="A974" s="485">
        <f t="shared" si="159"/>
        <v>974</v>
      </c>
      <c r="B974" t="s">
        <v>224</v>
      </c>
      <c r="D974" t="s">
        <v>905</v>
      </c>
      <c r="F974" s="737">
        <f>'40'!H41</f>
        <v>0</v>
      </c>
      <c r="H974" s="231">
        <f>'41'!H42</f>
        <v>0</v>
      </c>
      <c r="K974" s="503">
        <v>0</v>
      </c>
      <c r="L974" s="231">
        <f>'40'!H41</f>
        <v>0</v>
      </c>
      <c r="N974" s="231">
        <f>'41'!H42</f>
        <v>0</v>
      </c>
      <c r="P974" s="722">
        <f t="shared" si="156"/>
        <v>0</v>
      </c>
      <c r="Q974" s="461"/>
      <c r="R974" s="722">
        <f t="shared" si="157"/>
        <v>0</v>
      </c>
      <c r="T974" s="655">
        <f t="shared" si="158"/>
        <v>0</v>
      </c>
    </row>
    <row r="975" spans="1:20">
      <c r="A975" s="485">
        <f t="shared" si="159"/>
        <v>975</v>
      </c>
      <c r="B975" t="s">
        <v>226</v>
      </c>
      <c r="D975" t="s">
        <v>905</v>
      </c>
      <c r="F975" s="737">
        <f>'40'!H42</f>
        <v>0</v>
      </c>
      <c r="H975" s="231">
        <f>'41'!H43</f>
        <v>0</v>
      </c>
      <c r="K975" s="503">
        <v>0</v>
      </c>
      <c r="L975" s="231">
        <f>'40'!H42</f>
        <v>0</v>
      </c>
      <c r="N975" s="231">
        <f>'41'!H43</f>
        <v>0</v>
      </c>
      <c r="P975" s="722">
        <f t="shared" si="156"/>
        <v>0</v>
      </c>
      <c r="Q975" s="461"/>
      <c r="R975" s="722">
        <f t="shared" si="157"/>
        <v>0</v>
      </c>
      <c r="T975" s="655">
        <f t="shared" si="158"/>
        <v>0</v>
      </c>
    </row>
    <row r="976" spans="1:20">
      <c r="A976" s="485">
        <f t="shared" si="159"/>
        <v>976</v>
      </c>
      <c r="B976" t="s">
        <v>227</v>
      </c>
      <c r="D976" t="s">
        <v>905</v>
      </c>
      <c r="F976" s="737">
        <f>'40'!H43</f>
        <v>0</v>
      </c>
      <c r="H976" s="231">
        <f>'41'!H44</f>
        <v>0</v>
      </c>
      <c r="K976" s="503">
        <v>0</v>
      </c>
      <c r="L976" s="231">
        <f>'40'!H43</f>
        <v>0</v>
      </c>
      <c r="N976" s="231">
        <f>'41'!H44</f>
        <v>0</v>
      </c>
      <c r="P976" s="722">
        <f t="shared" si="156"/>
        <v>0</v>
      </c>
      <c r="Q976" s="461"/>
      <c r="R976" s="722">
        <f t="shared" si="157"/>
        <v>0</v>
      </c>
      <c r="T976" s="655">
        <f t="shared" si="158"/>
        <v>0</v>
      </c>
    </row>
    <row r="977" spans="1:20" ht="15.75">
      <c r="A977" s="485">
        <f t="shared" si="159"/>
        <v>977</v>
      </c>
      <c r="B977" s="234" t="s">
        <v>982</v>
      </c>
      <c r="D977" t="s">
        <v>905</v>
      </c>
      <c r="F977" s="737">
        <f>'40'!H44</f>
        <v>0</v>
      </c>
      <c r="H977" s="231">
        <f>'41'!H45</f>
        <v>0</v>
      </c>
      <c r="K977" s="503">
        <v>0</v>
      </c>
      <c r="L977" s="231">
        <f>'40'!H44</f>
        <v>0</v>
      </c>
      <c r="N977" s="231">
        <f>'41'!H45</f>
        <v>0</v>
      </c>
      <c r="P977" s="722">
        <f t="shared" si="156"/>
        <v>0</v>
      </c>
      <c r="Q977" s="461"/>
      <c r="R977" s="722">
        <f t="shared" si="157"/>
        <v>0</v>
      </c>
      <c r="T977" s="655">
        <f t="shared" si="158"/>
        <v>0</v>
      </c>
    </row>
    <row r="978" spans="1:20" ht="15.75">
      <c r="A978" s="485">
        <f t="shared" si="159"/>
        <v>978</v>
      </c>
      <c r="B978" s="234" t="s">
        <v>985</v>
      </c>
      <c r="D978" t="s">
        <v>905</v>
      </c>
      <c r="F978" s="737">
        <f>'40'!H46</f>
        <v>38505</v>
      </c>
      <c r="H978" s="231">
        <f>'41'!H47</f>
        <v>40475</v>
      </c>
      <c r="K978" s="503">
        <v>15541</v>
      </c>
      <c r="L978" s="231">
        <f>'40'!H46</f>
        <v>38505</v>
      </c>
      <c r="N978" s="231">
        <f>'41'!H47</f>
        <v>40475</v>
      </c>
      <c r="P978" s="722">
        <f t="shared" si="156"/>
        <v>0</v>
      </c>
      <c r="Q978" s="461"/>
      <c r="R978" s="722">
        <f t="shared" si="157"/>
        <v>0</v>
      </c>
      <c r="T978" s="655">
        <f t="shared" si="158"/>
        <v>24934</v>
      </c>
    </row>
    <row r="979" spans="1:20" ht="15.75">
      <c r="A979" s="485">
        <f t="shared" si="159"/>
        <v>979</v>
      </c>
      <c r="B979" s="234" t="s">
        <v>986</v>
      </c>
      <c r="D979" t="s">
        <v>905</v>
      </c>
      <c r="F979" s="737">
        <f>'40'!H48</f>
        <v>28131</v>
      </c>
      <c r="H979" s="231">
        <f>'41'!H49</f>
        <v>38505</v>
      </c>
      <c r="K979" s="503">
        <v>20731</v>
      </c>
      <c r="L979" s="231">
        <f>'40'!H48</f>
        <v>28131</v>
      </c>
      <c r="N979" s="231">
        <f>'41'!H49</f>
        <v>38505</v>
      </c>
      <c r="P979" s="722">
        <f t="shared" si="156"/>
        <v>0</v>
      </c>
      <c r="Q979" s="461"/>
      <c r="R979" s="722">
        <f t="shared" si="157"/>
        <v>0</v>
      </c>
      <c r="T979" s="655">
        <f t="shared" si="158"/>
        <v>17774</v>
      </c>
    </row>
    <row r="980" spans="1:20" ht="15.75">
      <c r="A980" s="485">
        <f t="shared" si="159"/>
        <v>980</v>
      </c>
      <c r="B980" s="234" t="s">
        <v>987</v>
      </c>
      <c r="F980" s="737"/>
      <c r="H980" s="231"/>
      <c r="K980" s="503"/>
      <c r="T980" s="655"/>
    </row>
    <row r="981" spans="1:20">
      <c r="A981" s="485">
        <f t="shared" si="159"/>
        <v>981</v>
      </c>
      <c r="B981" t="s">
        <v>228</v>
      </c>
      <c r="D981" t="s">
        <v>905</v>
      </c>
      <c r="F981" s="737">
        <f>'40'!H54</f>
        <v>28130</v>
      </c>
      <c r="H981" s="231">
        <f>'41'!H55</f>
        <v>38505</v>
      </c>
      <c r="K981" s="503">
        <v>20234</v>
      </c>
      <c r="L981" s="231">
        <f>'40'!H54</f>
        <v>28130</v>
      </c>
      <c r="N981" s="231">
        <f>'41'!H55</f>
        <v>38505</v>
      </c>
      <c r="P981" s="722">
        <f>F981-L981</f>
        <v>0</v>
      </c>
      <c r="Q981" s="461"/>
      <c r="R981" s="722">
        <f>H981-N981</f>
        <v>0</v>
      </c>
      <c r="T981" s="655">
        <f>H981-K981</f>
        <v>18271</v>
      </c>
    </row>
    <row r="982" spans="1:20">
      <c r="A982" s="485">
        <f t="shared" si="159"/>
        <v>982</v>
      </c>
      <c r="B982" t="s">
        <v>229</v>
      </c>
      <c r="D982" t="s">
        <v>905</v>
      </c>
      <c r="F982" s="737">
        <f>'40'!H55</f>
        <v>0</v>
      </c>
      <c r="H982" s="231">
        <f>'41'!H56</f>
        <v>0</v>
      </c>
      <c r="K982" s="503">
        <v>188</v>
      </c>
      <c r="L982" s="231">
        <f>'40'!H55</f>
        <v>0</v>
      </c>
      <c r="N982" s="231">
        <f>'41'!H56</f>
        <v>0</v>
      </c>
      <c r="P982" s="722">
        <f>F982-L982</f>
        <v>0</v>
      </c>
      <c r="Q982" s="461"/>
      <c r="R982" s="722">
        <f>H982-N982</f>
        <v>0</v>
      </c>
      <c r="T982" s="655">
        <f>H982-K982</f>
        <v>-188</v>
      </c>
    </row>
    <row r="983" spans="1:20">
      <c r="A983" s="485">
        <f t="shared" si="159"/>
        <v>983</v>
      </c>
      <c r="B983" t="s">
        <v>230</v>
      </c>
      <c r="D983" t="s">
        <v>905</v>
      </c>
      <c r="F983" s="737">
        <f>'40'!H56</f>
        <v>0</v>
      </c>
      <c r="H983" s="231">
        <f>'41'!H57</f>
        <v>0</v>
      </c>
      <c r="K983" s="503">
        <v>309</v>
      </c>
      <c r="L983" s="231">
        <f>'40'!H56</f>
        <v>0</v>
      </c>
      <c r="N983" s="231">
        <f>'41'!H57</f>
        <v>0</v>
      </c>
      <c r="P983" s="722">
        <f>F983-L983</f>
        <v>0</v>
      </c>
      <c r="Q983" s="461"/>
      <c r="R983" s="722">
        <f>H983-N983</f>
        <v>0</v>
      </c>
      <c r="T983" s="655">
        <f>H983-K983</f>
        <v>-309</v>
      </c>
    </row>
    <row r="984" spans="1:20" ht="15.75">
      <c r="A984" s="485">
        <f t="shared" si="159"/>
        <v>984</v>
      </c>
      <c r="B984" s="234" t="s">
        <v>106</v>
      </c>
      <c r="D984" t="s">
        <v>905</v>
      </c>
      <c r="F984" s="737">
        <f>'40'!H57</f>
        <v>28130</v>
      </c>
      <c r="H984" s="231">
        <f>'41'!H58</f>
        <v>38505</v>
      </c>
      <c r="K984" s="503">
        <v>20731</v>
      </c>
      <c r="L984" s="231">
        <f>'40'!H57</f>
        <v>28130</v>
      </c>
      <c r="N984" s="231">
        <f>'41'!H58</f>
        <v>38505</v>
      </c>
      <c r="P984" s="722">
        <f>F984-L984</f>
        <v>0</v>
      </c>
      <c r="Q984" s="461"/>
      <c r="R984" s="722">
        <f>H984-N984</f>
        <v>0</v>
      </c>
      <c r="T984" s="655">
        <f>H984-K984</f>
        <v>17774</v>
      </c>
    </row>
    <row r="985" spans="1:20" ht="15.75">
      <c r="A985" s="485">
        <f t="shared" si="159"/>
        <v>985</v>
      </c>
      <c r="B985" s="234" t="s">
        <v>231</v>
      </c>
      <c r="F985" s="737"/>
      <c r="H985" s="231"/>
      <c r="K985" s="503"/>
      <c r="T985" s="655"/>
    </row>
    <row r="986" spans="1:20">
      <c r="A986" s="485">
        <f t="shared" si="159"/>
        <v>986</v>
      </c>
      <c r="B986" t="s">
        <v>232</v>
      </c>
      <c r="D986" t="s">
        <v>905</v>
      </c>
      <c r="F986" s="737">
        <f>'40'!H60</f>
        <v>28005</v>
      </c>
      <c r="H986" s="231">
        <f>'41'!H61</f>
        <v>38505</v>
      </c>
      <c r="K986" s="503">
        <v>20731</v>
      </c>
      <c r="L986" s="231">
        <f>'40'!H60</f>
        <v>28005</v>
      </c>
      <c r="N986" s="231">
        <f>'41'!H61</f>
        <v>38505</v>
      </c>
      <c r="P986" s="722">
        <f>F986-L986</f>
        <v>0</v>
      </c>
      <c r="Q986" s="461"/>
      <c r="R986" s="722">
        <f>H986-N986</f>
        <v>0</v>
      </c>
      <c r="T986" s="655">
        <f>H986-K986</f>
        <v>17774</v>
      </c>
    </row>
    <row r="987" spans="1:20">
      <c r="A987" s="485">
        <f t="shared" si="159"/>
        <v>987</v>
      </c>
      <c r="B987" t="s">
        <v>233</v>
      </c>
      <c r="D987" t="s">
        <v>905</v>
      </c>
      <c r="F987" s="737">
        <f>'40'!H61</f>
        <v>0</v>
      </c>
      <c r="H987" s="231">
        <f>'41'!H62</f>
        <v>0</v>
      </c>
      <c r="K987" s="503">
        <v>0</v>
      </c>
      <c r="L987" s="231">
        <f>'40'!H61</f>
        <v>0</v>
      </c>
      <c r="N987" s="231">
        <f>'41'!H62</f>
        <v>0</v>
      </c>
      <c r="P987" s="722">
        <f>F987-L987</f>
        <v>0</v>
      </c>
      <c r="Q987" s="461"/>
      <c r="R987" s="722">
        <f>H987-N987</f>
        <v>0</v>
      </c>
      <c r="T987" s="655">
        <f>H987-K987</f>
        <v>0</v>
      </c>
    </row>
    <row r="988" spans="1:20">
      <c r="A988" s="485">
        <f t="shared" si="159"/>
        <v>988</v>
      </c>
      <c r="B988" t="s">
        <v>391</v>
      </c>
      <c r="D988" t="s">
        <v>905</v>
      </c>
      <c r="F988" s="737">
        <f>'40'!H62</f>
        <v>125</v>
      </c>
      <c r="H988" s="231">
        <f>'41'!H63</f>
        <v>0</v>
      </c>
      <c r="K988" s="503">
        <v>0</v>
      </c>
      <c r="L988" s="231">
        <f>'40'!H62</f>
        <v>125</v>
      </c>
      <c r="N988" s="231">
        <f>'41'!H63</f>
        <v>0</v>
      </c>
      <c r="P988" s="722">
        <f>F988-L988</f>
        <v>0</v>
      </c>
      <c r="Q988" s="461"/>
      <c r="R988" s="722">
        <f>H988-N988</f>
        <v>0</v>
      </c>
      <c r="T988" s="655">
        <f>H988-K988</f>
        <v>0</v>
      </c>
    </row>
    <row r="989" spans="1:20">
      <c r="A989" s="485">
        <f t="shared" si="159"/>
        <v>989</v>
      </c>
      <c r="B989" t="s">
        <v>234</v>
      </c>
      <c r="D989" t="s">
        <v>905</v>
      </c>
      <c r="F989" s="737">
        <f>'40'!H63</f>
        <v>0</v>
      </c>
      <c r="H989" s="231">
        <f>'41'!H64</f>
        <v>0</v>
      </c>
      <c r="K989" s="503">
        <v>0</v>
      </c>
      <c r="L989" s="231">
        <f>'40'!H63</f>
        <v>0</v>
      </c>
      <c r="N989" s="231">
        <f>'41'!H64</f>
        <v>0</v>
      </c>
      <c r="P989" s="722">
        <f>F989-L989</f>
        <v>0</v>
      </c>
      <c r="Q989" s="461"/>
      <c r="R989" s="722">
        <f>H989-N989</f>
        <v>0</v>
      </c>
      <c r="T989" s="655">
        <f>H989-K989</f>
        <v>0</v>
      </c>
    </row>
    <row r="990" spans="1:20" ht="15.75">
      <c r="A990" s="485">
        <f t="shared" si="159"/>
        <v>990</v>
      </c>
      <c r="B990" s="234" t="s">
        <v>106</v>
      </c>
      <c r="D990" t="s">
        <v>905</v>
      </c>
      <c r="F990" s="737">
        <f>'40'!H64</f>
        <v>28130</v>
      </c>
      <c r="H990" s="231">
        <f>'41'!H65</f>
        <v>38505</v>
      </c>
      <c r="K990" s="503">
        <v>20731</v>
      </c>
      <c r="L990" s="231">
        <f>'40'!H64</f>
        <v>28130</v>
      </c>
      <c r="N990" s="231">
        <f>'41'!H65</f>
        <v>38505</v>
      </c>
      <c r="P990" s="722">
        <f>F990-L990</f>
        <v>0</v>
      </c>
      <c r="Q990" s="461"/>
      <c r="R990" s="722">
        <f>H990-N990</f>
        <v>0</v>
      </c>
      <c r="T990" s="655">
        <f>H990-K990</f>
        <v>17774</v>
      </c>
    </row>
    <row r="991" spans="1:20" ht="15.75">
      <c r="A991" s="485">
        <f t="shared" si="159"/>
        <v>991</v>
      </c>
      <c r="B991" s="234" t="s">
        <v>990</v>
      </c>
      <c r="F991" s="737"/>
      <c r="H991" s="231"/>
      <c r="K991" s="503"/>
      <c r="T991" s="655"/>
    </row>
    <row r="992" spans="1:20" ht="15.75">
      <c r="A992" s="485">
        <f t="shared" si="159"/>
        <v>992</v>
      </c>
      <c r="B992" s="234" t="s">
        <v>981</v>
      </c>
      <c r="D992" t="s">
        <v>905</v>
      </c>
      <c r="F992" s="737">
        <f>'40'!J15</f>
        <v>145297</v>
      </c>
      <c r="H992" s="231">
        <f>'41'!J15</f>
        <v>140081</v>
      </c>
      <c r="K992" s="503">
        <v>133243</v>
      </c>
      <c r="L992" s="231">
        <f>'40'!J15</f>
        <v>145297</v>
      </c>
      <c r="N992" s="231">
        <f>'41'!J15</f>
        <v>140081</v>
      </c>
      <c r="P992" s="722">
        <f t="shared" ref="P992:P1017" si="160">F992-L992</f>
        <v>0</v>
      </c>
      <c r="Q992" s="461"/>
      <c r="R992" s="722">
        <f t="shared" ref="R992:R1017" si="161">H992-N992</f>
        <v>0</v>
      </c>
      <c r="T992" s="655">
        <f t="shared" ref="T992:T1017" si="162">H992-K992</f>
        <v>6838</v>
      </c>
    </row>
    <row r="993" spans="1:20">
      <c r="A993" s="485">
        <f t="shared" si="159"/>
        <v>993</v>
      </c>
      <c r="B993" t="s">
        <v>220</v>
      </c>
      <c r="D993" t="s">
        <v>905</v>
      </c>
      <c r="F993" s="737">
        <f>'40'!J16</f>
        <v>0</v>
      </c>
      <c r="H993" s="231">
        <f>'41'!J16</f>
        <v>0</v>
      </c>
      <c r="K993" s="503">
        <v>0</v>
      </c>
      <c r="L993" s="231">
        <f>'40'!J16</f>
        <v>0</v>
      </c>
      <c r="N993" s="231">
        <f>'41'!J16</f>
        <v>0</v>
      </c>
      <c r="P993" s="722">
        <f t="shared" si="160"/>
        <v>0</v>
      </c>
      <c r="Q993" s="461"/>
      <c r="R993" s="722">
        <f t="shared" si="161"/>
        <v>0</v>
      </c>
      <c r="T993" s="655">
        <f t="shared" si="162"/>
        <v>0</v>
      </c>
    </row>
    <row r="994" spans="1:20">
      <c r="A994" s="485">
        <f t="shared" si="159"/>
        <v>994</v>
      </c>
      <c r="B994" t="s">
        <v>647</v>
      </c>
      <c r="D994" t="s">
        <v>905</v>
      </c>
      <c r="F994" s="737">
        <f>'40'!J18</f>
        <v>3312</v>
      </c>
      <c r="H994" s="231">
        <f>'41'!J18</f>
        <v>4065</v>
      </c>
      <c r="K994" s="503">
        <v>9371</v>
      </c>
      <c r="L994" s="231">
        <f>'40'!J18</f>
        <v>3312</v>
      </c>
      <c r="N994" s="231">
        <f>'41'!J18</f>
        <v>4065</v>
      </c>
      <c r="P994" s="722">
        <f t="shared" si="160"/>
        <v>0</v>
      </c>
      <c r="Q994" s="461"/>
      <c r="R994" s="722">
        <f t="shared" si="161"/>
        <v>0</v>
      </c>
      <c r="T994" s="655">
        <f t="shared" si="162"/>
        <v>-5306</v>
      </c>
    </row>
    <row r="995" spans="1:20">
      <c r="A995" s="485">
        <f t="shared" si="159"/>
        <v>995</v>
      </c>
      <c r="B995" t="s">
        <v>648</v>
      </c>
      <c r="D995" t="s">
        <v>905</v>
      </c>
      <c r="F995" s="737">
        <f>'40'!J19</f>
        <v>258</v>
      </c>
      <c r="H995" s="231">
        <f>'41'!J19</f>
        <v>121</v>
      </c>
      <c r="K995" s="503">
        <v>398</v>
      </c>
      <c r="L995" s="231">
        <f>'40'!J19</f>
        <v>258</v>
      </c>
      <c r="N995" s="231">
        <f>'41'!J19</f>
        <v>121</v>
      </c>
      <c r="P995" s="722">
        <f t="shared" si="160"/>
        <v>0</v>
      </c>
      <c r="Q995" s="461"/>
      <c r="R995" s="722">
        <f t="shared" si="161"/>
        <v>0</v>
      </c>
      <c r="T995" s="655">
        <f t="shared" si="162"/>
        <v>-277</v>
      </c>
    </row>
    <row r="996" spans="1:20">
      <c r="A996" s="485">
        <f t="shared" si="159"/>
        <v>996</v>
      </c>
      <c r="B996" t="s">
        <v>649</v>
      </c>
      <c r="D996" t="s">
        <v>905</v>
      </c>
      <c r="F996" s="737">
        <f>'40'!J20</f>
        <v>0</v>
      </c>
      <c r="H996" s="231">
        <f>'41'!J20</f>
        <v>43</v>
      </c>
      <c r="K996" s="503">
        <v>0</v>
      </c>
      <c r="L996" s="231">
        <f>'40'!J20</f>
        <v>0</v>
      </c>
      <c r="N996" s="231">
        <f>'41'!J20</f>
        <v>43</v>
      </c>
      <c r="P996" s="722">
        <f t="shared" si="160"/>
        <v>0</v>
      </c>
      <c r="Q996" s="461"/>
      <c r="R996" s="722">
        <f t="shared" si="161"/>
        <v>0</v>
      </c>
      <c r="T996" s="655">
        <f t="shared" si="162"/>
        <v>43</v>
      </c>
    </row>
    <row r="997" spans="1:20">
      <c r="A997" s="485">
        <f t="shared" si="159"/>
        <v>997</v>
      </c>
      <c r="B997" t="s">
        <v>221</v>
      </c>
      <c r="D997" t="s">
        <v>905</v>
      </c>
      <c r="F997" s="737">
        <f>'40'!J21</f>
        <v>6</v>
      </c>
      <c r="H997" s="231">
        <f>'41'!J21</f>
        <v>0</v>
      </c>
      <c r="K997" s="503">
        <v>0</v>
      </c>
      <c r="L997" s="231">
        <f>'40'!J21</f>
        <v>6</v>
      </c>
      <c r="N997" s="231">
        <f>'41'!J21</f>
        <v>0</v>
      </c>
      <c r="P997" s="722">
        <f t="shared" si="160"/>
        <v>0</v>
      </c>
      <c r="Q997" s="461"/>
      <c r="R997" s="722">
        <f t="shared" si="161"/>
        <v>0</v>
      </c>
      <c r="T997" s="655">
        <f t="shared" si="162"/>
        <v>0</v>
      </c>
    </row>
    <row r="998" spans="1:20">
      <c r="A998" s="485">
        <f t="shared" si="159"/>
        <v>998</v>
      </c>
      <c r="B998" t="s">
        <v>222</v>
      </c>
      <c r="D998" t="s">
        <v>905</v>
      </c>
      <c r="F998" s="737">
        <f>'40'!J22</f>
        <v>8711</v>
      </c>
      <c r="H998" s="231">
        <f>'41'!J22</f>
        <v>5181</v>
      </c>
      <c r="K998" s="503">
        <v>592</v>
      </c>
      <c r="L998" s="231">
        <f>'40'!J22</f>
        <v>8711</v>
      </c>
      <c r="N998" s="231">
        <f>'41'!J22</f>
        <v>5181</v>
      </c>
      <c r="P998" s="722">
        <f t="shared" si="160"/>
        <v>0</v>
      </c>
      <c r="Q998" s="461"/>
      <c r="R998" s="722">
        <f t="shared" si="161"/>
        <v>0</v>
      </c>
      <c r="T998" s="655">
        <f t="shared" si="162"/>
        <v>4589</v>
      </c>
    </row>
    <row r="999" spans="1:20">
      <c r="A999" s="485">
        <f t="shared" si="159"/>
        <v>999</v>
      </c>
      <c r="B999" t="s">
        <v>223</v>
      </c>
      <c r="D999" t="s">
        <v>905</v>
      </c>
      <c r="F999" s="737">
        <f>'40'!J23</f>
        <v>0</v>
      </c>
      <c r="H999" s="231">
        <f>'41'!J23</f>
        <v>0</v>
      </c>
      <c r="K999" s="503">
        <v>0</v>
      </c>
      <c r="L999" s="231">
        <f>'40'!J23</f>
        <v>0</v>
      </c>
      <c r="N999" s="231">
        <f>'41'!J23</f>
        <v>0</v>
      </c>
      <c r="P999" s="722">
        <f t="shared" si="160"/>
        <v>0</v>
      </c>
      <c r="Q999" s="461"/>
      <c r="R999" s="722">
        <f t="shared" si="161"/>
        <v>0</v>
      </c>
      <c r="T999" s="655">
        <f t="shared" si="162"/>
        <v>0</v>
      </c>
    </row>
    <row r="1000" spans="1:20">
      <c r="A1000" s="485">
        <f t="shared" si="159"/>
        <v>1000</v>
      </c>
      <c r="B1000" t="s">
        <v>457</v>
      </c>
      <c r="D1000" t="s">
        <v>905</v>
      </c>
      <c r="F1000" s="737">
        <f>'40'!J24</f>
        <v>0</v>
      </c>
      <c r="H1000" s="231">
        <f>'41'!J24</f>
        <v>0</v>
      </c>
      <c r="K1000" s="503">
        <v>0</v>
      </c>
      <c r="L1000" s="231">
        <f>'40'!J24</f>
        <v>0</v>
      </c>
      <c r="N1000" s="231">
        <f>'41'!J24</f>
        <v>0</v>
      </c>
      <c r="P1000" s="722">
        <f t="shared" si="160"/>
        <v>0</v>
      </c>
      <c r="Q1000" s="461"/>
      <c r="R1000" s="722">
        <f t="shared" si="161"/>
        <v>0</v>
      </c>
      <c r="T1000" s="655">
        <f t="shared" si="162"/>
        <v>0</v>
      </c>
    </row>
    <row r="1001" spans="1:20">
      <c r="A1001" s="485">
        <f t="shared" si="159"/>
        <v>1001</v>
      </c>
      <c r="B1001" t="s">
        <v>8</v>
      </c>
      <c r="D1001" t="s">
        <v>905</v>
      </c>
      <c r="F1001" s="737">
        <f>'40'!J25</f>
        <v>0</v>
      </c>
      <c r="H1001" s="231">
        <f>'41'!J25</f>
        <v>0</v>
      </c>
      <c r="K1001" s="503">
        <v>0</v>
      </c>
      <c r="L1001" s="231">
        <f>'40'!J25</f>
        <v>0</v>
      </c>
      <c r="N1001" s="231">
        <f>'41'!J25</f>
        <v>0</v>
      </c>
      <c r="P1001" s="722">
        <f t="shared" si="160"/>
        <v>0</v>
      </c>
      <c r="Q1001" s="461"/>
      <c r="R1001" s="722">
        <f t="shared" si="161"/>
        <v>0</v>
      </c>
      <c r="T1001" s="655">
        <f t="shared" si="162"/>
        <v>0</v>
      </c>
    </row>
    <row r="1002" spans="1:20">
      <c r="A1002" s="485">
        <f t="shared" si="159"/>
        <v>1002</v>
      </c>
      <c r="B1002" t="s">
        <v>224</v>
      </c>
      <c r="D1002" t="s">
        <v>905</v>
      </c>
      <c r="F1002" s="737">
        <f>'40'!J26</f>
        <v>0</v>
      </c>
      <c r="H1002" s="231">
        <f>'41'!J26</f>
        <v>0</v>
      </c>
      <c r="K1002" s="503">
        <v>0</v>
      </c>
      <c r="L1002" s="231">
        <f>'40'!J26</f>
        <v>0</v>
      </c>
      <c r="N1002" s="231">
        <f>'41'!J26</f>
        <v>0</v>
      </c>
      <c r="P1002" s="722">
        <f t="shared" si="160"/>
        <v>0</v>
      </c>
      <c r="Q1002" s="461"/>
      <c r="R1002" s="722">
        <f t="shared" si="161"/>
        <v>0</v>
      </c>
      <c r="T1002" s="655">
        <f t="shared" si="162"/>
        <v>0</v>
      </c>
    </row>
    <row r="1003" spans="1:20">
      <c r="A1003" s="485">
        <f t="shared" si="159"/>
        <v>1003</v>
      </c>
      <c r="B1003" t="s">
        <v>225</v>
      </c>
      <c r="D1003" t="s">
        <v>905</v>
      </c>
      <c r="F1003" s="737">
        <f>'40'!J27</f>
        <v>-8218</v>
      </c>
      <c r="H1003" s="231">
        <f>'41'!J27</f>
        <v>-4194</v>
      </c>
      <c r="K1003" s="503">
        <v>-6940</v>
      </c>
      <c r="L1003" s="231">
        <f>'40'!J27</f>
        <v>-8218</v>
      </c>
      <c r="N1003" s="231">
        <f>'41'!J27</f>
        <v>-4194</v>
      </c>
      <c r="P1003" s="722">
        <f t="shared" si="160"/>
        <v>0</v>
      </c>
      <c r="Q1003" s="461"/>
      <c r="R1003" s="722">
        <f t="shared" si="161"/>
        <v>0</v>
      </c>
      <c r="T1003" s="655">
        <f t="shared" si="162"/>
        <v>2746</v>
      </c>
    </row>
    <row r="1004" spans="1:20" ht="15.75">
      <c r="A1004" s="485">
        <f t="shared" si="159"/>
        <v>1004</v>
      </c>
      <c r="B1004" s="234" t="s">
        <v>982</v>
      </c>
      <c r="D1004" t="s">
        <v>905</v>
      </c>
      <c r="F1004" s="737">
        <f>'40'!J28</f>
        <v>149366</v>
      </c>
      <c r="H1004" s="231">
        <f>'41'!J28</f>
        <v>145297</v>
      </c>
      <c r="K1004" s="503">
        <v>136664</v>
      </c>
      <c r="L1004" s="231">
        <f>'40'!J28</f>
        <v>149366</v>
      </c>
      <c r="N1004" s="231">
        <f>'41'!J28</f>
        <v>145297</v>
      </c>
      <c r="P1004" s="722">
        <f t="shared" si="160"/>
        <v>0</v>
      </c>
      <c r="Q1004" s="461"/>
      <c r="R1004" s="722">
        <f t="shared" si="161"/>
        <v>0</v>
      </c>
      <c r="T1004" s="655">
        <f t="shared" si="162"/>
        <v>8633</v>
      </c>
    </row>
    <row r="1005" spans="1:20" ht="15.75">
      <c r="A1005" s="485">
        <f t="shared" si="159"/>
        <v>1005</v>
      </c>
      <c r="B1005" s="234" t="s">
        <v>983</v>
      </c>
      <c r="D1005" t="s">
        <v>905</v>
      </c>
      <c r="F1005" s="737">
        <f>'40'!J34</f>
        <v>98176</v>
      </c>
      <c r="H1005" s="231">
        <f>'41'!J35</f>
        <v>92272</v>
      </c>
      <c r="K1005" s="503">
        <v>99012</v>
      </c>
      <c r="L1005" s="231">
        <f>'40'!J34</f>
        <v>98176</v>
      </c>
      <c r="N1005" s="231">
        <f>'41'!J35</f>
        <v>92272</v>
      </c>
      <c r="P1005" s="722">
        <f t="shared" si="160"/>
        <v>0</v>
      </c>
      <c r="Q1005" s="461"/>
      <c r="R1005" s="722">
        <f t="shared" si="161"/>
        <v>0</v>
      </c>
      <c r="T1005" s="655">
        <f t="shared" si="162"/>
        <v>-6740</v>
      </c>
    </row>
    <row r="1006" spans="1:20">
      <c r="A1006" s="485">
        <f t="shared" si="159"/>
        <v>1006</v>
      </c>
      <c r="B1006" t="s">
        <v>220</v>
      </c>
      <c r="D1006" t="s">
        <v>905</v>
      </c>
      <c r="F1006" s="737">
        <f>'40'!J35</f>
        <v>0</v>
      </c>
      <c r="H1006" s="231">
        <f>'41'!J36</f>
        <v>0</v>
      </c>
      <c r="K1006" s="503">
        <v>0</v>
      </c>
      <c r="L1006" s="231">
        <f>'40'!J35</f>
        <v>0</v>
      </c>
      <c r="N1006" s="231">
        <f>'41'!J36</f>
        <v>0</v>
      </c>
      <c r="P1006" s="722">
        <f t="shared" si="160"/>
        <v>0</v>
      </c>
      <c r="Q1006" s="461"/>
      <c r="R1006" s="722">
        <f t="shared" si="161"/>
        <v>0</v>
      </c>
      <c r="T1006" s="655">
        <f t="shared" si="162"/>
        <v>0</v>
      </c>
    </row>
    <row r="1007" spans="1:20">
      <c r="A1007" s="485">
        <f t="shared" si="159"/>
        <v>1007</v>
      </c>
      <c r="B1007" t="s">
        <v>984</v>
      </c>
      <c r="D1007" t="s">
        <v>905</v>
      </c>
      <c r="F1007" s="737">
        <f>'40'!J36</f>
        <v>0</v>
      </c>
      <c r="H1007" s="231">
        <f>'41'!J37</f>
        <v>0</v>
      </c>
      <c r="K1007" s="503">
        <v>0</v>
      </c>
      <c r="L1007" s="231">
        <f>'40'!J36</f>
        <v>0</v>
      </c>
      <c r="N1007" s="231">
        <f>'41'!J37</f>
        <v>0</v>
      </c>
      <c r="P1007" s="722">
        <f t="shared" si="160"/>
        <v>0</v>
      </c>
      <c r="Q1007" s="461"/>
      <c r="R1007" s="722">
        <f t="shared" si="161"/>
        <v>0</v>
      </c>
      <c r="T1007" s="655">
        <f t="shared" si="162"/>
        <v>0</v>
      </c>
    </row>
    <row r="1008" spans="1:20">
      <c r="A1008" s="485">
        <f t="shared" si="159"/>
        <v>1008</v>
      </c>
      <c r="B1008" t="s">
        <v>222</v>
      </c>
      <c r="D1008" t="s">
        <v>905</v>
      </c>
      <c r="F1008" s="737">
        <f>'40'!J37</f>
        <v>0</v>
      </c>
      <c r="H1008" s="231">
        <f>'41'!J38</f>
        <v>0</v>
      </c>
      <c r="K1008" s="503">
        <v>3</v>
      </c>
      <c r="L1008" s="231">
        <f>'40'!J37</f>
        <v>0</v>
      </c>
      <c r="N1008" s="231">
        <f>'41'!J38</f>
        <v>0</v>
      </c>
      <c r="P1008" s="722">
        <f t="shared" si="160"/>
        <v>0</v>
      </c>
      <c r="Q1008" s="461"/>
      <c r="R1008" s="722">
        <f t="shared" si="161"/>
        <v>0</v>
      </c>
      <c r="T1008" s="655">
        <f t="shared" si="162"/>
        <v>-3</v>
      </c>
    </row>
    <row r="1009" spans="1:20">
      <c r="A1009" s="485">
        <f t="shared" si="159"/>
        <v>1009</v>
      </c>
      <c r="B1009" t="s">
        <v>223</v>
      </c>
      <c r="D1009" t="s">
        <v>905</v>
      </c>
      <c r="F1009" s="737">
        <f>'40'!J38</f>
        <v>0</v>
      </c>
      <c r="H1009" s="231">
        <f>'41'!J39</f>
        <v>0</v>
      </c>
      <c r="K1009" s="503">
        <v>0</v>
      </c>
      <c r="L1009" s="231">
        <f>'40'!J38</f>
        <v>0</v>
      </c>
      <c r="N1009" s="231">
        <f>'41'!J39</f>
        <v>0</v>
      </c>
      <c r="P1009" s="722">
        <f t="shared" si="160"/>
        <v>0</v>
      </c>
      <c r="Q1009" s="461"/>
      <c r="R1009" s="722">
        <f t="shared" si="161"/>
        <v>0</v>
      </c>
      <c r="T1009" s="655">
        <f t="shared" si="162"/>
        <v>0</v>
      </c>
    </row>
    <row r="1010" spans="1:20">
      <c r="A1010" s="485">
        <f t="shared" si="159"/>
        <v>1010</v>
      </c>
      <c r="B1010" t="s">
        <v>457</v>
      </c>
      <c r="D1010" t="s">
        <v>905</v>
      </c>
      <c r="F1010" s="737">
        <f>'40'!J39</f>
        <v>0</v>
      </c>
      <c r="H1010" s="231">
        <f>'41'!J40</f>
        <v>0</v>
      </c>
      <c r="K1010" s="503">
        <v>0</v>
      </c>
      <c r="L1010" s="231">
        <f>'40'!J39</f>
        <v>0</v>
      </c>
      <c r="N1010" s="231">
        <f>'41'!J40</f>
        <v>0</v>
      </c>
      <c r="P1010" s="722">
        <f t="shared" si="160"/>
        <v>0</v>
      </c>
      <c r="Q1010" s="461"/>
      <c r="R1010" s="722">
        <f t="shared" si="161"/>
        <v>0</v>
      </c>
      <c r="T1010" s="655">
        <f t="shared" si="162"/>
        <v>0</v>
      </c>
    </row>
    <row r="1011" spans="1:20">
      <c r="A1011" s="485">
        <f t="shared" si="159"/>
        <v>1011</v>
      </c>
      <c r="B1011" t="s">
        <v>8</v>
      </c>
      <c r="D1011" t="s">
        <v>905</v>
      </c>
      <c r="F1011" s="737">
        <f>'40'!J40</f>
        <v>0</v>
      </c>
      <c r="H1011" s="231">
        <f>'41'!J41</f>
        <v>0</v>
      </c>
      <c r="K1011" s="503">
        <v>0</v>
      </c>
      <c r="L1011" s="231">
        <f>'40'!J40</f>
        <v>0</v>
      </c>
      <c r="N1011" s="231">
        <f>'41'!J41</f>
        <v>0</v>
      </c>
      <c r="P1011" s="722">
        <f t="shared" si="160"/>
        <v>0</v>
      </c>
      <c r="Q1011" s="461"/>
      <c r="R1011" s="722">
        <f t="shared" si="161"/>
        <v>0</v>
      </c>
      <c r="T1011" s="655">
        <f t="shared" si="162"/>
        <v>0</v>
      </c>
    </row>
    <row r="1012" spans="1:20">
      <c r="A1012" s="485">
        <f t="shared" si="159"/>
        <v>1012</v>
      </c>
      <c r="B1012" t="s">
        <v>224</v>
      </c>
      <c r="D1012" t="s">
        <v>905</v>
      </c>
      <c r="F1012" s="737">
        <f>'40'!J41</f>
        <v>0</v>
      </c>
      <c r="H1012" s="231">
        <f>'41'!J42</f>
        <v>0</v>
      </c>
      <c r="K1012" s="503">
        <v>0</v>
      </c>
      <c r="L1012" s="231">
        <f>'40'!J41</f>
        <v>0</v>
      </c>
      <c r="N1012" s="231">
        <f>'41'!J42</f>
        <v>0</v>
      </c>
      <c r="P1012" s="722">
        <f t="shared" si="160"/>
        <v>0</v>
      </c>
      <c r="Q1012" s="461"/>
      <c r="R1012" s="722">
        <f t="shared" si="161"/>
        <v>0</v>
      </c>
      <c r="T1012" s="655">
        <f t="shared" si="162"/>
        <v>0</v>
      </c>
    </row>
    <row r="1013" spans="1:20">
      <c r="A1013" s="485">
        <f t="shared" si="159"/>
        <v>1013</v>
      </c>
      <c r="B1013" t="s">
        <v>226</v>
      </c>
      <c r="D1013" t="s">
        <v>905</v>
      </c>
      <c r="F1013" s="737">
        <f>'40'!J42</f>
        <v>-8204</v>
      </c>
      <c r="H1013" s="231">
        <f>'41'!J43</f>
        <v>-4179</v>
      </c>
      <c r="K1013" s="503">
        <v>-6938</v>
      </c>
      <c r="L1013" s="231">
        <f>'40'!J42</f>
        <v>-8204</v>
      </c>
      <c r="N1013" s="231">
        <f>'41'!J43</f>
        <v>-4179</v>
      </c>
      <c r="P1013" s="722">
        <f t="shared" si="160"/>
        <v>0</v>
      </c>
      <c r="Q1013" s="461"/>
      <c r="R1013" s="722">
        <f t="shared" si="161"/>
        <v>0</v>
      </c>
      <c r="T1013" s="655">
        <f t="shared" si="162"/>
        <v>2759</v>
      </c>
    </row>
    <row r="1014" spans="1:20">
      <c r="A1014" s="485">
        <f t="shared" si="159"/>
        <v>1014</v>
      </c>
      <c r="B1014" t="s">
        <v>227</v>
      </c>
      <c r="D1014" t="s">
        <v>905</v>
      </c>
      <c r="F1014" s="737">
        <f>'40'!J43</f>
        <v>11017</v>
      </c>
      <c r="H1014" s="231">
        <f>'41'!J44</f>
        <v>10083</v>
      </c>
      <c r="K1014" s="503">
        <v>8220</v>
      </c>
      <c r="L1014" s="231">
        <f>'40'!J43</f>
        <v>11017</v>
      </c>
      <c r="N1014" s="231">
        <f>'41'!J44</f>
        <v>10083</v>
      </c>
      <c r="P1014" s="722">
        <f t="shared" si="160"/>
        <v>0</v>
      </c>
      <c r="Q1014" s="461"/>
      <c r="R1014" s="722">
        <f t="shared" si="161"/>
        <v>0</v>
      </c>
      <c r="T1014" s="655">
        <f t="shared" si="162"/>
        <v>1863</v>
      </c>
    </row>
    <row r="1015" spans="1:20" ht="15.75">
      <c r="A1015" s="485">
        <f t="shared" si="159"/>
        <v>1015</v>
      </c>
      <c r="B1015" s="234" t="s">
        <v>982</v>
      </c>
      <c r="D1015" t="s">
        <v>905</v>
      </c>
      <c r="F1015" s="737">
        <f>'40'!J44</f>
        <v>100989</v>
      </c>
      <c r="H1015" s="231">
        <f>'41'!J45</f>
        <v>98176</v>
      </c>
      <c r="K1015" s="503">
        <v>100297</v>
      </c>
      <c r="L1015" s="231">
        <f>'40'!J44</f>
        <v>100989</v>
      </c>
      <c r="N1015" s="231">
        <f>'41'!J45</f>
        <v>98176</v>
      </c>
      <c r="P1015" s="722">
        <f t="shared" si="160"/>
        <v>0</v>
      </c>
      <c r="Q1015" s="461"/>
      <c r="R1015" s="722">
        <f t="shared" si="161"/>
        <v>0</v>
      </c>
      <c r="T1015" s="655">
        <f t="shared" si="162"/>
        <v>-2121</v>
      </c>
    </row>
    <row r="1016" spans="1:20" ht="15.75">
      <c r="A1016" s="485">
        <f t="shared" si="159"/>
        <v>1016</v>
      </c>
      <c r="B1016" s="234" t="s">
        <v>985</v>
      </c>
      <c r="D1016" t="s">
        <v>905</v>
      </c>
      <c r="F1016" s="737">
        <f>'40'!J46</f>
        <v>47121</v>
      </c>
      <c r="H1016" s="231">
        <f>'41'!J47</f>
        <v>47809</v>
      </c>
      <c r="K1016" s="503">
        <v>34231</v>
      </c>
      <c r="L1016" s="231">
        <f>'40'!J46</f>
        <v>47121</v>
      </c>
      <c r="N1016" s="231">
        <f>'41'!J47</f>
        <v>47809</v>
      </c>
      <c r="P1016" s="722">
        <f t="shared" si="160"/>
        <v>0</v>
      </c>
      <c r="Q1016" s="461"/>
      <c r="R1016" s="722">
        <f t="shared" si="161"/>
        <v>0</v>
      </c>
      <c r="T1016" s="655">
        <f t="shared" si="162"/>
        <v>13578</v>
      </c>
    </row>
    <row r="1017" spans="1:20" ht="15.75">
      <c r="A1017" s="485">
        <f t="shared" si="159"/>
        <v>1017</v>
      </c>
      <c r="B1017" s="234" t="s">
        <v>986</v>
      </c>
      <c r="D1017" t="s">
        <v>905</v>
      </c>
      <c r="F1017" s="737">
        <f>'40'!J48</f>
        <v>48377</v>
      </c>
      <c r="H1017" s="231">
        <f>'41'!J49</f>
        <v>47121</v>
      </c>
      <c r="K1017" s="503">
        <v>36367</v>
      </c>
      <c r="L1017" s="231">
        <f>'40'!J48</f>
        <v>48377</v>
      </c>
      <c r="N1017" s="231">
        <f>'41'!J49</f>
        <v>47121</v>
      </c>
      <c r="P1017" s="722">
        <f t="shared" si="160"/>
        <v>0</v>
      </c>
      <c r="Q1017" s="461"/>
      <c r="R1017" s="722">
        <f t="shared" si="161"/>
        <v>0</v>
      </c>
      <c r="T1017" s="655">
        <f t="shared" si="162"/>
        <v>10754</v>
      </c>
    </row>
    <row r="1018" spans="1:20" ht="15.75">
      <c r="A1018" s="485">
        <f t="shared" si="159"/>
        <v>1018</v>
      </c>
      <c r="B1018" s="234" t="s">
        <v>987</v>
      </c>
      <c r="F1018" s="737"/>
      <c r="H1018" s="231"/>
      <c r="K1018" s="503"/>
      <c r="T1018" s="655"/>
    </row>
    <row r="1019" spans="1:20">
      <c r="A1019" s="485">
        <f t="shared" si="159"/>
        <v>1019</v>
      </c>
      <c r="B1019" t="s">
        <v>228</v>
      </c>
      <c r="D1019" t="s">
        <v>905</v>
      </c>
      <c r="F1019" s="737">
        <f>'40'!J54</f>
        <v>46638</v>
      </c>
      <c r="H1019" s="231">
        <f>'41'!J55</f>
        <v>45161</v>
      </c>
      <c r="K1019" s="503">
        <v>35455</v>
      </c>
      <c r="L1019" s="231">
        <f>'40'!J54</f>
        <v>46638</v>
      </c>
      <c r="N1019" s="231">
        <f>'41'!J55</f>
        <v>45161</v>
      </c>
      <c r="P1019" s="722">
        <f>F1019-L1019</f>
        <v>0</v>
      </c>
      <c r="Q1019" s="461"/>
      <c r="R1019" s="722">
        <f>H1019-N1019</f>
        <v>0</v>
      </c>
      <c r="T1019" s="655">
        <f>H1019-K1019</f>
        <v>9706</v>
      </c>
    </row>
    <row r="1020" spans="1:20">
      <c r="A1020" s="485">
        <f t="shared" si="159"/>
        <v>1020</v>
      </c>
      <c r="B1020" t="s">
        <v>229</v>
      </c>
      <c r="D1020" t="s">
        <v>905</v>
      </c>
      <c r="F1020" s="737">
        <f>'40'!J55</f>
        <v>609</v>
      </c>
      <c r="H1020" s="231">
        <f>'41'!J56</f>
        <v>513</v>
      </c>
      <c r="K1020" s="503">
        <v>897</v>
      </c>
      <c r="L1020" s="231">
        <f>'40'!J55</f>
        <v>609</v>
      </c>
      <c r="N1020" s="231">
        <f>'41'!J56</f>
        <v>513</v>
      </c>
      <c r="P1020" s="722">
        <f>F1020-L1020</f>
        <v>0</v>
      </c>
      <c r="Q1020" s="461"/>
      <c r="R1020" s="722">
        <f>H1020-N1020</f>
        <v>0</v>
      </c>
      <c r="T1020" s="655">
        <f>H1020-K1020</f>
        <v>-384</v>
      </c>
    </row>
    <row r="1021" spans="1:20">
      <c r="A1021" s="485">
        <f t="shared" si="159"/>
        <v>1021</v>
      </c>
      <c r="B1021" t="s">
        <v>230</v>
      </c>
      <c r="D1021" t="s">
        <v>905</v>
      </c>
      <c r="F1021" s="737">
        <f>'40'!J56</f>
        <v>1129</v>
      </c>
      <c r="H1021" s="231">
        <f>'41'!J57</f>
        <v>1447</v>
      </c>
      <c r="K1021" s="503">
        <v>15</v>
      </c>
      <c r="L1021" s="231">
        <f>'40'!J56</f>
        <v>1129</v>
      </c>
      <c r="N1021" s="231">
        <f>'41'!J57</f>
        <v>1447</v>
      </c>
      <c r="P1021" s="722">
        <f>F1021-L1021</f>
        <v>0</v>
      </c>
      <c r="Q1021" s="461"/>
      <c r="R1021" s="722">
        <f>H1021-N1021</f>
        <v>0</v>
      </c>
      <c r="T1021" s="655">
        <f>H1021-K1021</f>
        <v>1432</v>
      </c>
    </row>
    <row r="1022" spans="1:20" ht="15.75">
      <c r="A1022" s="485">
        <f t="shared" si="159"/>
        <v>1022</v>
      </c>
      <c r="B1022" s="234" t="s">
        <v>106</v>
      </c>
      <c r="D1022" t="s">
        <v>905</v>
      </c>
      <c r="F1022" s="737">
        <f>'40'!J57</f>
        <v>48376</v>
      </c>
      <c r="H1022" s="231">
        <f>'41'!J58</f>
        <v>47121</v>
      </c>
      <c r="K1022" s="503">
        <v>36367</v>
      </c>
      <c r="L1022" s="231">
        <f>'40'!J57</f>
        <v>48376</v>
      </c>
      <c r="N1022" s="231">
        <f>'41'!J58</f>
        <v>47121</v>
      </c>
      <c r="P1022" s="722">
        <f>F1022-L1022</f>
        <v>0</v>
      </c>
      <c r="Q1022" s="461"/>
      <c r="R1022" s="722">
        <f>H1022-N1022</f>
        <v>0</v>
      </c>
      <c r="T1022" s="655">
        <f>H1022-K1022</f>
        <v>10754</v>
      </c>
    </row>
    <row r="1023" spans="1:20" ht="15.75">
      <c r="A1023" s="485">
        <f t="shared" si="159"/>
        <v>1023</v>
      </c>
      <c r="B1023" s="234" t="s">
        <v>231</v>
      </c>
      <c r="F1023" s="737"/>
      <c r="H1023" s="231"/>
      <c r="K1023" s="503"/>
      <c r="T1023" s="655"/>
    </row>
    <row r="1024" spans="1:20">
      <c r="A1024" s="485">
        <f t="shared" si="159"/>
        <v>1024</v>
      </c>
      <c r="B1024" t="s">
        <v>232</v>
      </c>
      <c r="D1024" t="s">
        <v>905</v>
      </c>
      <c r="F1024" s="737">
        <f>'40'!J60</f>
        <v>48376</v>
      </c>
      <c r="H1024" s="231">
        <f>'41'!J61</f>
        <v>47121</v>
      </c>
      <c r="K1024" s="503">
        <v>35947</v>
      </c>
      <c r="L1024" s="231">
        <f>'40'!J60</f>
        <v>48376</v>
      </c>
      <c r="N1024" s="231">
        <f>'41'!J61</f>
        <v>47121</v>
      </c>
      <c r="P1024" s="722">
        <f>F1024-L1024</f>
        <v>0</v>
      </c>
      <c r="Q1024" s="461"/>
      <c r="R1024" s="722">
        <f>H1024-N1024</f>
        <v>0</v>
      </c>
      <c r="T1024" s="655">
        <f>H1024-K1024</f>
        <v>11174</v>
      </c>
    </row>
    <row r="1025" spans="1:20">
      <c r="A1025" s="485">
        <f t="shared" si="159"/>
        <v>1025</v>
      </c>
      <c r="B1025" t="s">
        <v>233</v>
      </c>
      <c r="D1025" t="s">
        <v>905</v>
      </c>
      <c r="F1025" s="737">
        <f>'40'!J61</f>
        <v>0</v>
      </c>
      <c r="H1025" s="231">
        <f>'41'!J62</f>
        <v>0</v>
      </c>
      <c r="K1025" s="503">
        <v>420</v>
      </c>
      <c r="L1025" s="231">
        <f>'40'!J61</f>
        <v>0</v>
      </c>
      <c r="N1025" s="231">
        <f>'41'!J62</f>
        <v>0</v>
      </c>
      <c r="P1025" s="722">
        <f>F1025-L1025</f>
        <v>0</v>
      </c>
      <c r="Q1025" s="461"/>
      <c r="R1025" s="722">
        <f>H1025-N1025</f>
        <v>0</v>
      </c>
      <c r="T1025" s="655">
        <f>H1025-K1025</f>
        <v>-420</v>
      </c>
    </row>
    <row r="1026" spans="1:20">
      <c r="A1026" s="485">
        <f t="shared" si="159"/>
        <v>1026</v>
      </c>
      <c r="B1026" t="s">
        <v>391</v>
      </c>
      <c r="D1026" t="s">
        <v>905</v>
      </c>
      <c r="F1026" s="737">
        <f>'40'!J62</f>
        <v>0</v>
      </c>
      <c r="H1026" s="231">
        <f>'41'!J63</f>
        <v>0</v>
      </c>
      <c r="K1026" s="503">
        <v>0</v>
      </c>
      <c r="L1026" s="231">
        <f>'40'!J62</f>
        <v>0</v>
      </c>
      <c r="N1026" s="231">
        <f>'41'!J63</f>
        <v>0</v>
      </c>
      <c r="P1026" s="722">
        <f>F1026-L1026</f>
        <v>0</v>
      </c>
      <c r="Q1026" s="461"/>
      <c r="R1026" s="722">
        <f>H1026-N1026</f>
        <v>0</v>
      </c>
      <c r="T1026" s="655">
        <f>H1026-K1026</f>
        <v>0</v>
      </c>
    </row>
    <row r="1027" spans="1:20">
      <c r="A1027" s="485">
        <f t="shared" si="159"/>
        <v>1027</v>
      </c>
      <c r="B1027" t="s">
        <v>234</v>
      </c>
      <c r="D1027" t="s">
        <v>905</v>
      </c>
      <c r="F1027" s="737">
        <f>'40'!J63</f>
        <v>0</v>
      </c>
      <c r="H1027" s="231">
        <f>'41'!J64</f>
        <v>0</v>
      </c>
      <c r="K1027" s="503">
        <v>0</v>
      </c>
      <c r="L1027" s="231">
        <f>'40'!J63</f>
        <v>0</v>
      </c>
      <c r="N1027" s="231">
        <f>'41'!J64</f>
        <v>0</v>
      </c>
      <c r="P1027" s="722">
        <f>F1027-L1027</f>
        <v>0</v>
      </c>
      <c r="Q1027" s="461"/>
      <c r="R1027" s="722">
        <f>H1027-N1027</f>
        <v>0</v>
      </c>
      <c r="T1027" s="655">
        <f>H1027-K1027</f>
        <v>0</v>
      </c>
    </row>
    <row r="1028" spans="1:20" ht="15.75">
      <c r="A1028" s="485">
        <f t="shared" si="159"/>
        <v>1028</v>
      </c>
      <c r="B1028" s="234" t="s">
        <v>106</v>
      </c>
      <c r="D1028" t="s">
        <v>905</v>
      </c>
      <c r="F1028" s="737">
        <f>'40'!J64</f>
        <v>48376</v>
      </c>
      <c r="H1028" s="231">
        <f>'41'!J65</f>
        <v>47121</v>
      </c>
      <c r="K1028" s="503">
        <v>36367</v>
      </c>
      <c r="L1028" s="231">
        <f>'40'!J64</f>
        <v>48376</v>
      </c>
      <c r="N1028" s="231">
        <f>'41'!J65</f>
        <v>47121</v>
      </c>
      <c r="P1028" s="722">
        <f>F1028-L1028</f>
        <v>0</v>
      </c>
      <c r="Q1028" s="461"/>
      <c r="R1028" s="722">
        <f>H1028-N1028</f>
        <v>0</v>
      </c>
      <c r="T1028" s="655">
        <f>H1028-K1028</f>
        <v>10754</v>
      </c>
    </row>
    <row r="1029" spans="1:20" ht="15.75">
      <c r="A1029" s="485">
        <f t="shared" si="159"/>
        <v>1029</v>
      </c>
      <c r="B1029" s="234" t="s">
        <v>991</v>
      </c>
      <c r="F1029" s="737"/>
      <c r="H1029" s="231"/>
      <c r="K1029" s="503"/>
      <c r="T1029" s="655"/>
    </row>
    <row r="1030" spans="1:20" ht="15.75">
      <c r="A1030" s="485">
        <f t="shared" si="159"/>
        <v>1030</v>
      </c>
      <c r="B1030" s="234" t="s">
        <v>981</v>
      </c>
      <c r="D1030" t="s">
        <v>905</v>
      </c>
      <c r="F1030" s="737">
        <f>'40'!L15</f>
        <v>1303</v>
      </c>
      <c r="H1030" s="231">
        <f>'41'!L15</f>
        <v>1350</v>
      </c>
      <c r="K1030" s="503">
        <v>1585</v>
      </c>
      <c r="L1030" s="231">
        <f>'40'!L15</f>
        <v>1303</v>
      </c>
      <c r="N1030" s="231">
        <f>'41'!L15</f>
        <v>1350</v>
      </c>
      <c r="P1030" s="722">
        <f t="shared" ref="P1030:P1055" si="163">F1030-L1030</f>
        <v>0</v>
      </c>
      <c r="Q1030" s="461"/>
      <c r="R1030" s="722">
        <f t="shared" ref="R1030:R1055" si="164">H1030-N1030</f>
        <v>0</v>
      </c>
      <c r="T1030" s="655">
        <f t="shared" ref="T1030:T1055" si="165">H1030-K1030</f>
        <v>-235</v>
      </c>
    </row>
    <row r="1031" spans="1:20">
      <c r="A1031" s="485">
        <f t="shared" si="159"/>
        <v>1031</v>
      </c>
      <c r="B1031" t="s">
        <v>220</v>
      </c>
      <c r="D1031" t="s">
        <v>905</v>
      </c>
      <c r="F1031" s="737">
        <f>'40'!L16</f>
        <v>0</v>
      </c>
      <c r="H1031" s="231">
        <f>'41'!L16</f>
        <v>0</v>
      </c>
      <c r="K1031" s="503">
        <v>0</v>
      </c>
      <c r="L1031" s="231">
        <f>'40'!L16</f>
        <v>0</v>
      </c>
      <c r="N1031" s="231">
        <f>'41'!L16</f>
        <v>0</v>
      </c>
      <c r="P1031" s="722">
        <f t="shared" si="163"/>
        <v>0</v>
      </c>
      <c r="Q1031" s="461"/>
      <c r="R1031" s="722">
        <f t="shared" si="164"/>
        <v>0</v>
      </c>
      <c r="T1031" s="655">
        <f t="shared" si="165"/>
        <v>0</v>
      </c>
    </row>
    <row r="1032" spans="1:20">
      <c r="A1032" s="485">
        <f t="shared" si="159"/>
        <v>1032</v>
      </c>
      <c r="B1032" t="s">
        <v>647</v>
      </c>
      <c r="D1032" t="s">
        <v>905</v>
      </c>
      <c r="F1032" s="737">
        <f>'40'!L18</f>
        <v>357</v>
      </c>
      <c r="H1032" s="231">
        <f>'41'!L18</f>
        <v>12</v>
      </c>
      <c r="K1032" s="503">
        <v>165</v>
      </c>
      <c r="L1032" s="231">
        <f>'40'!L18</f>
        <v>357</v>
      </c>
      <c r="N1032" s="231">
        <f>'41'!L18</f>
        <v>12</v>
      </c>
      <c r="P1032" s="722">
        <f t="shared" si="163"/>
        <v>0</v>
      </c>
      <c r="Q1032" s="461"/>
      <c r="R1032" s="722">
        <f t="shared" si="164"/>
        <v>0</v>
      </c>
      <c r="T1032" s="655">
        <f t="shared" si="165"/>
        <v>-153</v>
      </c>
    </row>
    <row r="1033" spans="1:20">
      <c r="A1033" s="485">
        <f t="shared" si="159"/>
        <v>1033</v>
      </c>
      <c r="B1033" t="s">
        <v>648</v>
      </c>
      <c r="D1033" t="s">
        <v>905</v>
      </c>
      <c r="F1033" s="737">
        <f>'40'!L19</f>
        <v>0</v>
      </c>
      <c r="H1033" s="231">
        <f>'41'!L19</f>
        <v>0</v>
      </c>
      <c r="K1033" s="503">
        <v>0</v>
      </c>
      <c r="L1033" s="231">
        <f>'40'!L19</f>
        <v>0</v>
      </c>
      <c r="N1033" s="231">
        <f>'41'!L19</f>
        <v>0</v>
      </c>
      <c r="P1033" s="722">
        <f t="shared" si="163"/>
        <v>0</v>
      </c>
      <c r="Q1033" s="461"/>
      <c r="R1033" s="722">
        <f t="shared" si="164"/>
        <v>0</v>
      </c>
      <c r="T1033" s="655">
        <f t="shared" si="165"/>
        <v>0</v>
      </c>
    </row>
    <row r="1034" spans="1:20">
      <c r="A1034" s="485">
        <f t="shared" si="159"/>
        <v>1034</v>
      </c>
      <c r="B1034" t="s">
        <v>649</v>
      </c>
      <c r="D1034" t="s">
        <v>905</v>
      </c>
      <c r="F1034" s="737">
        <f>'40'!L20</f>
        <v>0</v>
      </c>
      <c r="H1034" s="231">
        <f>'41'!L20</f>
        <v>0</v>
      </c>
      <c r="K1034" s="503">
        <v>0</v>
      </c>
      <c r="L1034" s="231">
        <f>'40'!L20</f>
        <v>0</v>
      </c>
      <c r="N1034" s="231">
        <f>'41'!L20</f>
        <v>0</v>
      </c>
      <c r="P1034" s="722">
        <f t="shared" si="163"/>
        <v>0</v>
      </c>
      <c r="Q1034" s="461"/>
      <c r="R1034" s="722">
        <f t="shared" si="164"/>
        <v>0</v>
      </c>
      <c r="T1034" s="655">
        <f t="shared" si="165"/>
        <v>0</v>
      </c>
    </row>
    <row r="1035" spans="1:20">
      <c r="A1035" s="485">
        <f t="shared" ref="A1035:A1098" si="166">A1034+1</f>
        <v>1035</v>
      </c>
      <c r="B1035" t="s">
        <v>221</v>
      </c>
      <c r="D1035" t="s">
        <v>905</v>
      </c>
      <c r="F1035" s="737">
        <f>'40'!L21</f>
        <v>0</v>
      </c>
      <c r="H1035" s="231">
        <f>'41'!L21</f>
        <v>0</v>
      </c>
      <c r="K1035" s="503">
        <v>0</v>
      </c>
      <c r="L1035" s="231">
        <f>'40'!L21</f>
        <v>0</v>
      </c>
      <c r="N1035" s="231">
        <f>'41'!L21</f>
        <v>0</v>
      </c>
      <c r="P1035" s="722">
        <f t="shared" si="163"/>
        <v>0</v>
      </c>
      <c r="Q1035" s="461"/>
      <c r="R1035" s="722">
        <f t="shared" si="164"/>
        <v>0</v>
      </c>
      <c r="T1035" s="655">
        <f t="shared" si="165"/>
        <v>0</v>
      </c>
    </row>
    <row r="1036" spans="1:20">
      <c r="A1036" s="485">
        <f t="shared" si="166"/>
        <v>1036</v>
      </c>
      <c r="B1036" t="s">
        <v>222</v>
      </c>
      <c r="D1036" t="s">
        <v>905</v>
      </c>
      <c r="F1036" s="737">
        <f>'40'!L22</f>
        <v>0</v>
      </c>
      <c r="H1036" s="231">
        <f>'41'!L22</f>
        <v>0</v>
      </c>
      <c r="K1036" s="503">
        <v>0</v>
      </c>
      <c r="L1036" s="231">
        <f>'40'!L22</f>
        <v>0</v>
      </c>
      <c r="N1036" s="231">
        <f>'41'!L22</f>
        <v>0</v>
      </c>
      <c r="P1036" s="722">
        <f t="shared" si="163"/>
        <v>0</v>
      </c>
      <c r="Q1036" s="461"/>
      <c r="R1036" s="722">
        <f t="shared" si="164"/>
        <v>0</v>
      </c>
      <c r="T1036" s="655">
        <f t="shared" si="165"/>
        <v>0</v>
      </c>
    </row>
    <row r="1037" spans="1:20">
      <c r="A1037" s="485">
        <f t="shared" si="166"/>
        <v>1037</v>
      </c>
      <c r="B1037" t="s">
        <v>223</v>
      </c>
      <c r="D1037" t="s">
        <v>905</v>
      </c>
      <c r="F1037" s="737">
        <f>'40'!L23</f>
        <v>0</v>
      </c>
      <c r="H1037" s="231">
        <f>'41'!L23</f>
        <v>0</v>
      </c>
      <c r="K1037" s="503">
        <v>0</v>
      </c>
      <c r="L1037" s="231">
        <f>'40'!L23</f>
        <v>0</v>
      </c>
      <c r="N1037" s="231">
        <f>'41'!L23</f>
        <v>0</v>
      </c>
      <c r="P1037" s="722">
        <f t="shared" si="163"/>
        <v>0</v>
      </c>
      <c r="Q1037" s="461"/>
      <c r="R1037" s="722">
        <f t="shared" si="164"/>
        <v>0</v>
      </c>
      <c r="T1037" s="655">
        <f t="shared" si="165"/>
        <v>0</v>
      </c>
    </row>
    <row r="1038" spans="1:20">
      <c r="A1038" s="485">
        <f t="shared" si="166"/>
        <v>1038</v>
      </c>
      <c r="B1038" t="s">
        <v>457</v>
      </c>
      <c r="D1038" t="s">
        <v>905</v>
      </c>
      <c r="F1038" s="737">
        <f>'40'!L24</f>
        <v>0</v>
      </c>
      <c r="H1038" s="231">
        <f>'41'!L24</f>
        <v>0</v>
      </c>
      <c r="K1038" s="503">
        <v>0</v>
      </c>
      <c r="L1038" s="231">
        <f>'40'!L24</f>
        <v>0</v>
      </c>
      <c r="N1038" s="231">
        <f>'41'!L24</f>
        <v>0</v>
      </c>
      <c r="P1038" s="722">
        <f t="shared" si="163"/>
        <v>0</v>
      </c>
      <c r="Q1038" s="461"/>
      <c r="R1038" s="722">
        <f t="shared" si="164"/>
        <v>0</v>
      </c>
      <c r="T1038" s="655">
        <f t="shared" si="165"/>
        <v>0</v>
      </c>
    </row>
    <row r="1039" spans="1:20">
      <c r="A1039" s="485">
        <f t="shared" si="166"/>
        <v>1039</v>
      </c>
      <c r="B1039" t="s">
        <v>8</v>
      </c>
      <c r="D1039" t="s">
        <v>905</v>
      </c>
      <c r="F1039" s="737">
        <f>'40'!L25</f>
        <v>0</v>
      </c>
      <c r="H1039" s="231">
        <f>'41'!L25</f>
        <v>0</v>
      </c>
      <c r="K1039" s="503">
        <v>0</v>
      </c>
      <c r="L1039" s="231">
        <f>'40'!L25</f>
        <v>0</v>
      </c>
      <c r="N1039" s="231">
        <f>'41'!L25</f>
        <v>0</v>
      </c>
      <c r="P1039" s="722">
        <f t="shared" si="163"/>
        <v>0</v>
      </c>
      <c r="Q1039" s="461"/>
      <c r="R1039" s="722">
        <f t="shared" si="164"/>
        <v>0</v>
      </c>
      <c r="T1039" s="655">
        <f t="shared" si="165"/>
        <v>0</v>
      </c>
    </row>
    <row r="1040" spans="1:20">
      <c r="A1040" s="485">
        <f t="shared" si="166"/>
        <v>1040</v>
      </c>
      <c r="B1040" t="s">
        <v>224</v>
      </c>
      <c r="D1040" t="s">
        <v>905</v>
      </c>
      <c r="F1040" s="737">
        <f>'40'!L26</f>
        <v>0</v>
      </c>
      <c r="H1040" s="231">
        <f>'41'!L26</f>
        <v>0</v>
      </c>
      <c r="K1040" s="503">
        <v>0</v>
      </c>
      <c r="L1040" s="231">
        <f>'40'!L26</f>
        <v>0</v>
      </c>
      <c r="N1040" s="231">
        <f>'41'!L26</f>
        <v>0</v>
      </c>
      <c r="P1040" s="722">
        <f t="shared" si="163"/>
        <v>0</v>
      </c>
      <c r="Q1040" s="461"/>
      <c r="R1040" s="722">
        <f t="shared" si="164"/>
        <v>0</v>
      </c>
      <c r="T1040" s="655">
        <f t="shared" si="165"/>
        <v>0</v>
      </c>
    </row>
    <row r="1041" spans="1:20">
      <c r="A1041" s="485">
        <f t="shared" si="166"/>
        <v>1041</v>
      </c>
      <c r="B1041" t="s">
        <v>225</v>
      </c>
      <c r="D1041" t="s">
        <v>905</v>
      </c>
      <c r="F1041" s="737">
        <f>'40'!L27</f>
        <v>0</v>
      </c>
      <c r="H1041" s="231">
        <f>'41'!L27</f>
        <v>-59</v>
      </c>
      <c r="K1041" s="503">
        <v>-124</v>
      </c>
      <c r="L1041" s="231">
        <f>'40'!L27</f>
        <v>0</v>
      </c>
      <c r="N1041" s="231">
        <f>'41'!L27</f>
        <v>-59</v>
      </c>
      <c r="P1041" s="722">
        <f t="shared" si="163"/>
        <v>0</v>
      </c>
      <c r="Q1041" s="461"/>
      <c r="R1041" s="722">
        <f t="shared" si="164"/>
        <v>0</v>
      </c>
      <c r="T1041" s="655">
        <f t="shared" si="165"/>
        <v>65</v>
      </c>
    </row>
    <row r="1042" spans="1:20" ht="15.75">
      <c r="A1042" s="485">
        <f t="shared" si="166"/>
        <v>1042</v>
      </c>
      <c r="B1042" s="234" t="s">
        <v>982</v>
      </c>
      <c r="D1042" t="s">
        <v>905</v>
      </c>
      <c r="F1042" s="737">
        <f>'40'!L28</f>
        <v>1660</v>
      </c>
      <c r="H1042" s="231">
        <f>'41'!L28</f>
        <v>1303</v>
      </c>
      <c r="K1042" s="503">
        <v>1626</v>
      </c>
      <c r="L1042" s="231">
        <f>'40'!L28</f>
        <v>1660</v>
      </c>
      <c r="N1042" s="231">
        <f>'41'!L28</f>
        <v>1303</v>
      </c>
      <c r="P1042" s="722">
        <f t="shared" si="163"/>
        <v>0</v>
      </c>
      <c r="Q1042" s="461"/>
      <c r="R1042" s="722">
        <f t="shared" si="164"/>
        <v>0</v>
      </c>
      <c r="T1042" s="655">
        <f t="shared" si="165"/>
        <v>-323</v>
      </c>
    </row>
    <row r="1043" spans="1:20" ht="15.75">
      <c r="A1043" s="485">
        <f t="shared" si="166"/>
        <v>1043</v>
      </c>
      <c r="B1043" s="234" t="s">
        <v>983</v>
      </c>
      <c r="D1043" t="s">
        <v>905</v>
      </c>
      <c r="F1043" s="737">
        <f>'40'!L34</f>
        <v>1154</v>
      </c>
      <c r="H1043" s="231">
        <f>'41'!L35</f>
        <v>1166</v>
      </c>
      <c r="K1043" s="503">
        <v>1272</v>
      </c>
      <c r="L1043" s="231">
        <f>'40'!L34</f>
        <v>1154</v>
      </c>
      <c r="N1043" s="231">
        <f>'41'!L35</f>
        <v>1166</v>
      </c>
      <c r="P1043" s="722">
        <f t="shared" si="163"/>
        <v>0</v>
      </c>
      <c r="Q1043" s="461"/>
      <c r="R1043" s="722">
        <f t="shared" si="164"/>
        <v>0</v>
      </c>
      <c r="T1043" s="655">
        <f t="shared" si="165"/>
        <v>-106</v>
      </c>
    </row>
    <row r="1044" spans="1:20">
      <c r="A1044" s="485">
        <f t="shared" si="166"/>
        <v>1044</v>
      </c>
      <c r="B1044" t="s">
        <v>220</v>
      </c>
      <c r="D1044" t="s">
        <v>905</v>
      </c>
      <c r="F1044" s="737">
        <f>'40'!L35</f>
        <v>0</v>
      </c>
      <c r="H1044" s="231">
        <f>'41'!L36</f>
        <v>0</v>
      </c>
      <c r="K1044" s="503">
        <v>0</v>
      </c>
      <c r="L1044" s="231">
        <f>'40'!L35</f>
        <v>0</v>
      </c>
      <c r="N1044" s="231">
        <f>'41'!L36</f>
        <v>0</v>
      </c>
      <c r="P1044" s="722">
        <f t="shared" si="163"/>
        <v>0</v>
      </c>
      <c r="Q1044" s="461"/>
      <c r="R1044" s="722">
        <f t="shared" si="164"/>
        <v>0</v>
      </c>
      <c r="T1044" s="655">
        <f t="shared" si="165"/>
        <v>0</v>
      </c>
    </row>
    <row r="1045" spans="1:20">
      <c r="A1045" s="485">
        <f t="shared" si="166"/>
        <v>1045</v>
      </c>
      <c r="B1045" t="s">
        <v>984</v>
      </c>
      <c r="D1045" t="s">
        <v>905</v>
      </c>
      <c r="F1045" s="737">
        <f>'40'!L36</f>
        <v>0</v>
      </c>
      <c r="H1045" s="231">
        <f>'41'!L37</f>
        <v>0</v>
      </c>
      <c r="K1045" s="503">
        <v>0</v>
      </c>
      <c r="L1045" s="231">
        <f>'40'!L36</f>
        <v>0</v>
      </c>
      <c r="N1045" s="231">
        <f>'41'!L37</f>
        <v>0</v>
      </c>
      <c r="P1045" s="722">
        <f t="shared" si="163"/>
        <v>0</v>
      </c>
      <c r="Q1045" s="461"/>
      <c r="R1045" s="722">
        <f t="shared" si="164"/>
        <v>0</v>
      </c>
      <c r="T1045" s="655">
        <f t="shared" si="165"/>
        <v>0</v>
      </c>
    </row>
    <row r="1046" spans="1:20">
      <c r="A1046" s="485">
        <f t="shared" si="166"/>
        <v>1046</v>
      </c>
      <c r="B1046" t="s">
        <v>222</v>
      </c>
      <c r="D1046" t="s">
        <v>905</v>
      </c>
      <c r="F1046" s="737">
        <f>'40'!L37</f>
        <v>0</v>
      </c>
      <c r="H1046" s="231">
        <f>'41'!L38</f>
        <v>0</v>
      </c>
      <c r="K1046" s="503">
        <v>0</v>
      </c>
      <c r="L1046" s="231">
        <f>'40'!L37</f>
        <v>0</v>
      </c>
      <c r="N1046" s="231">
        <f>'41'!L38</f>
        <v>0</v>
      </c>
      <c r="P1046" s="722">
        <f t="shared" si="163"/>
        <v>0</v>
      </c>
      <c r="Q1046" s="461"/>
      <c r="R1046" s="722">
        <f t="shared" si="164"/>
        <v>0</v>
      </c>
      <c r="T1046" s="655">
        <f t="shared" si="165"/>
        <v>0</v>
      </c>
    </row>
    <row r="1047" spans="1:20">
      <c r="A1047" s="485">
        <f t="shared" si="166"/>
        <v>1047</v>
      </c>
      <c r="B1047" t="s">
        <v>223</v>
      </c>
      <c r="D1047" t="s">
        <v>905</v>
      </c>
      <c r="F1047" s="737">
        <f>'40'!L38</f>
        <v>0</v>
      </c>
      <c r="H1047" s="231">
        <f>'41'!L39</f>
        <v>0</v>
      </c>
      <c r="K1047" s="503">
        <v>0</v>
      </c>
      <c r="L1047" s="231">
        <f>'40'!L38</f>
        <v>0</v>
      </c>
      <c r="N1047" s="231">
        <f>'41'!L39</f>
        <v>0</v>
      </c>
      <c r="P1047" s="722">
        <f t="shared" si="163"/>
        <v>0</v>
      </c>
      <c r="Q1047" s="461"/>
      <c r="R1047" s="722">
        <f t="shared" si="164"/>
        <v>0</v>
      </c>
      <c r="T1047" s="655">
        <f t="shared" si="165"/>
        <v>0</v>
      </c>
    </row>
    <row r="1048" spans="1:20">
      <c r="A1048" s="485">
        <f t="shared" si="166"/>
        <v>1048</v>
      </c>
      <c r="B1048" t="s">
        <v>457</v>
      </c>
      <c r="D1048" t="s">
        <v>905</v>
      </c>
      <c r="F1048" s="737">
        <f>'40'!L39</f>
        <v>0</v>
      </c>
      <c r="H1048" s="231">
        <f>'41'!L40</f>
        <v>0</v>
      </c>
      <c r="K1048" s="503">
        <v>0</v>
      </c>
      <c r="L1048" s="231">
        <f>'40'!L39</f>
        <v>0</v>
      </c>
      <c r="N1048" s="231">
        <f>'41'!L40</f>
        <v>0</v>
      </c>
      <c r="P1048" s="722">
        <f t="shared" si="163"/>
        <v>0</v>
      </c>
      <c r="Q1048" s="461"/>
      <c r="R1048" s="722">
        <f t="shared" si="164"/>
        <v>0</v>
      </c>
      <c r="T1048" s="655">
        <f t="shared" si="165"/>
        <v>0</v>
      </c>
    </row>
    <row r="1049" spans="1:20">
      <c r="A1049" s="485">
        <f t="shared" si="166"/>
        <v>1049</v>
      </c>
      <c r="B1049" t="s">
        <v>8</v>
      </c>
      <c r="D1049" t="s">
        <v>905</v>
      </c>
      <c r="F1049" s="737">
        <f>'40'!L40</f>
        <v>0</v>
      </c>
      <c r="H1049" s="231">
        <f>'41'!L41</f>
        <v>0</v>
      </c>
      <c r="K1049" s="503">
        <v>0</v>
      </c>
      <c r="L1049" s="231">
        <f>'40'!L40</f>
        <v>0</v>
      </c>
      <c r="N1049" s="231">
        <f>'41'!L41</f>
        <v>0</v>
      </c>
      <c r="P1049" s="722">
        <f t="shared" si="163"/>
        <v>0</v>
      </c>
      <c r="Q1049" s="461"/>
      <c r="R1049" s="722">
        <f t="shared" si="164"/>
        <v>0</v>
      </c>
      <c r="T1049" s="655">
        <f t="shared" si="165"/>
        <v>0</v>
      </c>
    </row>
    <row r="1050" spans="1:20">
      <c r="A1050" s="485">
        <f t="shared" si="166"/>
        <v>1050</v>
      </c>
      <c r="B1050" t="s">
        <v>224</v>
      </c>
      <c r="D1050" t="s">
        <v>905</v>
      </c>
      <c r="F1050" s="737">
        <f>'40'!L41</f>
        <v>0</v>
      </c>
      <c r="H1050" s="231">
        <f>'41'!L42</f>
        <v>0</v>
      </c>
      <c r="K1050" s="503">
        <v>0</v>
      </c>
      <c r="L1050" s="231">
        <f>'40'!L41</f>
        <v>0</v>
      </c>
      <c r="N1050" s="231">
        <f>'41'!L42</f>
        <v>0</v>
      </c>
      <c r="P1050" s="722">
        <f t="shared" si="163"/>
        <v>0</v>
      </c>
      <c r="Q1050" s="461"/>
      <c r="R1050" s="722">
        <f t="shared" si="164"/>
        <v>0</v>
      </c>
      <c r="T1050" s="655">
        <f t="shared" si="165"/>
        <v>0</v>
      </c>
    </row>
    <row r="1051" spans="1:20">
      <c r="A1051" s="485">
        <f t="shared" si="166"/>
        <v>1051</v>
      </c>
      <c r="B1051" t="s">
        <v>226</v>
      </c>
      <c r="D1051" t="s">
        <v>905</v>
      </c>
      <c r="F1051" s="737">
        <f>'40'!L42</f>
        <v>0</v>
      </c>
      <c r="H1051" s="231">
        <f>'41'!L43</f>
        <v>-59</v>
      </c>
      <c r="K1051" s="503">
        <v>-124</v>
      </c>
      <c r="L1051" s="231">
        <f>'40'!L42</f>
        <v>0</v>
      </c>
      <c r="N1051" s="231">
        <f>'41'!L43</f>
        <v>-59</v>
      </c>
      <c r="P1051" s="722">
        <f t="shared" si="163"/>
        <v>0</v>
      </c>
      <c r="Q1051" s="461"/>
      <c r="R1051" s="722">
        <f t="shared" si="164"/>
        <v>0</v>
      </c>
      <c r="T1051" s="655">
        <f t="shared" si="165"/>
        <v>65</v>
      </c>
    </row>
    <row r="1052" spans="1:20">
      <c r="A1052" s="485">
        <f t="shared" si="166"/>
        <v>1052</v>
      </c>
      <c r="B1052" t="s">
        <v>227</v>
      </c>
      <c r="D1052" t="s">
        <v>905</v>
      </c>
      <c r="F1052" s="737">
        <f>'40'!L43</f>
        <v>76</v>
      </c>
      <c r="H1052" s="231">
        <f>'41'!L44</f>
        <v>47</v>
      </c>
      <c r="K1052" s="503">
        <v>111</v>
      </c>
      <c r="L1052" s="231">
        <f>'40'!L43</f>
        <v>76</v>
      </c>
      <c r="N1052" s="231">
        <f>'41'!L44</f>
        <v>47</v>
      </c>
      <c r="P1052" s="722">
        <f t="shared" si="163"/>
        <v>0</v>
      </c>
      <c r="Q1052" s="461"/>
      <c r="R1052" s="722">
        <f t="shared" si="164"/>
        <v>0</v>
      </c>
      <c r="T1052" s="655">
        <f t="shared" si="165"/>
        <v>-64</v>
      </c>
    </row>
    <row r="1053" spans="1:20" ht="15.75">
      <c r="A1053" s="485">
        <f t="shared" si="166"/>
        <v>1053</v>
      </c>
      <c r="B1053" s="234" t="s">
        <v>982</v>
      </c>
      <c r="D1053" t="s">
        <v>905</v>
      </c>
      <c r="F1053" s="737">
        <f>'40'!L44</f>
        <v>1230</v>
      </c>
      <c r="H1053" s="231">
        <f>'41'!L45</f>
        <v>1154</v>
      </c>
      <c r="K1053" s="503">
        <v>1259</v>
      </c>
      <c r="L1053" s="231">
        <f>'40'!L44</f>
        <v>1230</v>
      </c>
      <c r="N1053" s="231">
        <f>'41'!L45</f>
        <v>1154</v>
      </c>
      <c r="P1053" s="722">
        <f t="shared" si="163"/>
        <v>0</v>
      </c>
      <c r="Q1053" s="461"/>
      <c r="R1053" s="722">
        <f t="shared" si="164"/>
        <v>0</v>
      </c>
      <c r="T1053" s="655">
        <f t="shared" si="165"/>
        <v>-105</v>
      </c>
    </row>
    <row r="1054" spans="1:20" ht="15.75">
      <c r="A1054" s="485">
        <f t="shared" si="166"/>
        <v>1054</v>
      </c>
      <c r="B1054" s="234" t="s">
        <v>985</v>
      </c>
      <c r="D1054" t="s">
        <v>905</v>
      </c>
      <c r="F1054" s="737">
        <f>'40'!L46</f>
        <v>149</v>
      </c>
      <c r="H1054" s="231">
        <f>'41'!L47</f>
        <v>184</v>
      </c>
      <c r="K1054" s="503">
        <v>313</v>
      </c>
      <c r="L1054" s="231">
        <f>'40'!L46</f>
        <v>149</v>
      </c>
      <c r="N1054" s="231">
        <f>'41'!L47</f>
        <v>184</v>
      </c>
      <c r="P1054" s="722">
        <f t="shared" si="163"/>
        <v>0</v>
      </c>
      <c r="Q1054" s="461"/>
      <c r="R1054" s="722">
        <f t="shared" si="164"/>
        <v>0</v>
      </c>
      <c r="T1054" s="655">
        <f t="shared" si="165"/>
        <v>-129</v>
      </c>
    </row>
    <row r="1055" spans="1:20" ht="15.75">
      <c r="A1055" s="485">
        <f t="shared" si="166"/>
        <v>1055</v>
      </c>
      <c r="B1055" s="234" t="s">
        <v>986</v>
      </c>
      <c r="D1055" t="s">
        <v>905</v>
      </c>
      <c r="F1055" s="737">
        <f>'40'!L48</f>
        <v>430</v>
      </c>
      <c r="H1055" s="231">
        <f>'41'!L49</f>
        <v>149</v>
      </c>
      <c r="K1055" s="503">
        <v>367</v>
      </c>
      <c r="L1055" s="231">
        <f>'40'!L48</f>
        <v>430</v>
      </c>
      <c r="N1055" s="231">
        <f>'41'!L49</f>
        <v>149</v>
      </c>
      <c r="P1055" s="722">
        <f t="shared" si="163"/>
        <v>0</v>
      </c>
      <c r="Q1055" s="461"/>
      <c r="R1055" s="722">
        <f t="shared" si="164"/>
        <v>0</v>
      </c>
      <c r="T1055" s="655">
        <f t="shared" si="165"/>
        <v>-218</v>
      </c>
    </row>
    <row r="1056" spans="1:20" ht="15.75">
      <c r="A1056" s="485">
        <f t="shared" si="166"/>
        <v>1056</v>
      </c>
      <c r="B1056" s="234" t="s">
        <v>987</v>
      </c>
      <c r="F1056" s="737"/>
      <c r="H1056" s="231"/>
      <c r="K1056" s="503"/>
      <c r="T1056" s="655"/>
    </row>
    <row r="1057" spans="1:20">
      <c r="A1057" s="485">
        <f t="shared" si="166"/>
        <v>1057</v>
      </c>
      <c r="B1057" t="s">
        <v>228</v>
      </c>
      <c r="D1057" t="s">
        <v>905</v>
      </c>
      <c r="F1057" s="737">
        <f>'40'!L54</f>
        <v>430</v>
      </c>
      <c r="H1057" s="231">
        <f>'41'!L55</f>
        <v>149</v>
      </c>
      <c r="K1057" s="503">
        <v>362</v>
      </c>
      <c r="L1057" s="231">
        <f>'40'!L54</f>
        <v>430</v>
      </c>
      <c r="N1057" s="231">
        <f>'41'!L55</f>
        <v>149</v>
      </c>
      <c r="P1057" s="722">
        <f>F1057-L1057</f>
        <v>0</v>
      </c>
      <c r="Q1057" s="461"/>
      <c r="R1057" s="722">
        <f>H1057-N1057</f>
        <v>0</v>
      </c>
      <c r="T1057" s="655">
        <f>H1057-K1057</f>
        <v>-213</v>
      </c>
    </row>
    <row r="1058" spans="1:20">
      <c r="A1058" s="485">
        <f t="shared" si="166"/>
        <v>1058</v>
      </c>
      <c r="B1058" t="s">
        <v>229</v>
      </c>
      <c r="D1058" t="s">
        <v>905</v>
      </c>
      <c r="F1058" s="737">
        <f>'40'!L55</f>
        <v>0</v>
      </c>
      <c r="H1058" s="231">
        <f>'41'!L56</f>
        <v>0</v>
      </c>
      <c r="K1058" s="503">
        <v>0</v>
      </c>
      <c r="L1058" s="231">
        <f>'40'!L55</f>
        <v>0</v>
      </c>
      <c r="N1058" s="231">
        <f>'41'!L56</f>
        <v>0</v>
      </c>
      <c r="P1058" s="722">
        <f>F1058-L1058</f>
        <v>0</v>
      </c>
      <c r="Q1058" s="461"/>
      <c r="R1058" s="722">
        <f>H1058-N1058</f>
        <v>0</v>
      </c>
      <c r="T1058" s="655">
        <f>H1058-K1058</f>
        <v>0</v>
      </c>
    </row>
    <row r="1059" spans="1:20">
      <c r="A1059" s="485">
        <f t="shared" si="166"/>
        <v>1059</v>
      </c>
      <c r="B1059" t="s">
        <v>230</v>
      </c>
      <c r="D1059" t="s">
        <v>905</v>
      </c>
      <c r="F1059" s="737">
        <f>'40'!L56</f>
        <v>0</v>
      </c>
      <c r="H1059" s="231">
        <f>'41'!L57</f>
        <v>0</v>
      </c>
      <c r="K1059" s="503">
        <v>5</v>
      </c>
      <c r="L1059" s="231">
        <f>'40'!L56</f>
        <v>0</v>
      </c>
      <c r="N1059" s="231">
        <f>'41'!L57</f>
        <v>0</v>
      </c>
      <c r="P1059" s="722">
        <f>F1059-L1059</f>
        <v>0</v>
      </c>
      <c r="Q1059" s="461"/>
      <c r="R1059" s="722">
        <f>H1059-N1059</f>
        <v>0</v>
      </c>
      <c r="T1059" s="655">
        <f>H1059-K1059</f>
        <v>-5</v>
      </c>
    </row>
    <row r="1060" spans="1:20" ht="15.75">
      <c r="A1060" s="485">
        <f t="shared" si="166"/>
        <v>1060</v>
      </c>
      <c r="B1060" s="234" t="s">
        <v>106</v>
      </c>
      <c r="D1060" t="s">
        <v>905</v>
      </c>
      <c r="F1060" s="737">
        <f>'40'!L57</f>
        <v>430</v>
      </c>
      <c r="H1060" s="231">
        <f>'41'!L58</f>
        <v>149</v>
      </c>
      <c r="K1060" s="503">
        <v>367</v>
      </c>
      <c r="L1060" s="231">
        <f>'40'!L57</f>
        <v>430</v>
      </c>
      <c r="N1060" s="231">
        <f>'41'!L58</f>
        <v>149</v>
      </c>
      <c r="P1060" s="722">
        <f>F1060-L1060</f>
        <v>0</v>
      </c>
      <c r="Q1060" s="461"/>
      <c r="R1060" s="722">
        <f>H1060-N1060</f>
        <v>0</v>
      </c>
      <c r="T1060" s="655">
        <f>H1060-K1060</f>
        <v>-218</v>
      </c>
    </row>
    <row r="1061" spans="1:20" ht="15.75">
      <c r="A1061" s="485">
        <f t="shared" si="166"/>
        <v>1061</v>
      </c>
      <c r="B1061" s="234" t="s">
        <v>231</v>
      </c>
      <c r="F1061" s="737"/>
      <c r="H1061" s="231"/>
      <c r="K1061" s="503"/>
      <c r="T1061" s="655"/>
    </row>
    <row r="1062" spans="1:20">
      <c r="A1062" s="485">
        <f t="shared" si="166"/>
        <v>1062</v>
      </c>
      <c r="B1062" t="s">
        <v>232</v>
      </c>
      <c r="D1062" t="s">
        <v>905</v>
      </c>
      <c r="F1062" s="737">
        <f>'40'!L60</f>
        <v>430</v>
      </c>
      <c r="H1062" s="231">
        <f>'41'!L61</f>
        <v>149</v>
      </c>
      <c r="K1062" s="503">
        <v>367</v>
      </c>
      <c r="L1062" s="231">
        <f>'40'!L60</f>
        <v>430</v>
      </c>
      <c r="N1062" s="231">
        <f>'41'!L61</f>
        <v>149</v>
      </c>
      <c r="P1062" s="722">
        <f>F1062-L1062</f>
        <v>0</v>
      </c>
      <c r="Q1062" s="461"/>
      <c r="R1062" s="722">
        <f>H1062-N1062</f>
        <v>0</v>
      </c>
      <c r="T1062" s="655">
        <f>H1062-K1062</f>
        <v>-218</v>
      </c>
    </row>
    <row r="1063" spans="1:20">
      <c r="A1063" s="485">
        <f t="shared" si="166"/>
        <v>1063</v>
      </c>
      <c r="B1063" t="s">
        <v>233</v>
      </c>
      <c r="D1063" t="s">
        <v>905</v>
      </c>
      <c r="F1063" s="737">
        <f>'40'!L61</f>
        <v>0</v>
      </c>
      <c r="H1063" s="231">
        <f>'41'!L62</f>
        <v>0</v>
      </c>
      <c r="K1063" s="503">
        <v>0</v>
      </c>
      <c r="L1063" s="231">
        <f>'40'!L61</f>
        <v>0</v>
      </c>
      <c r="N1063" s="231">
        <f>'41'!L62</f>
        <v>0</v>
      </c>
      <c r="P1063" s="722">
        <f>F1063-L1063</f>
        <v>0</v>
      </c>
      <c r="Q1063" s="461"/>
      <c r="R1063" s="722">
        <f>H1063-N1063</f>
        <v>0</v>
      </c>
      <c r="T1063" s="655">
        <f>H1063-K1063</f>
        <v>0</v>
      </c>
    </row>
    <row r="1064" spans="1:20">
      <c r="A1064" s="485">
        <f t="shared" si="166"/>
        <v>1064</v>
      </c>
      <c r="B1064" t="s">
        <v>391</v>
      </c>
      <c r="D1064" t="s">
        <v>905</v>
      </c>
      <c r="F1064" s="737">
        <f>'40'!L62</f>
        <v>0</v>
      </c>
      <c r="H1064" s="231">
        <f>'41'!L63</f>
        <v>0</v>
      </c>
      <c r="K1064" s="503">
        <v>0</v>
      </c>
      <c r="L1064" s="231">
        <f>'40'!L62</f>
        <v>0</v>
      </c>
      <c r="N1064" s="231">
        <f>'41'!L63</f>
        <v>0</v>
      </c>
      <c r="P1064" s="722">
        <f>F1064-L1064</f>
        <v>0</v>
      </c>
      <c r="Q1064" s="461"/>
      <c r="R1064" s="722">
        <f>H1064-N1064</f>
        <v>0</v>
      </c>
      <c r="T1064" s="655">
        <f>H1064-K1064</f>
        <v>0</v>
      </c>
    </row>
    <row r="1065" spans="1:20">
      <c r="A1065" s="485">
        <f t="shared" si="166"/>
        <v>1065</v>
      </c>
      <c r="B1065" t="s">
        <v>234</v>
      </c>
      <c r="D1065" t="s">
        <v>905</v>
      </c>
      <c r="F1065" s="737">
        <f>'40'!L63</f>
        <v>0</v>
      </c>
      <c r="H1065" s="231">
        <f>'41'!L64</f>
        <v>0</v>
      </c>
      <c r="K1065" s="503">
        <v>0</v>
      </c>
      <c r="L1065" s="231">
        <f>'40'!L63</f>
        <v>0</v>
      </c>
      <c r="N1065" s="231">
        <f>'41'!L64</f>
        <v>0</v>
      </c>
      <c r="P1065" s="722">
        <f>F1065-L1065</f>
        <v>0</v>
      </c>
      <c r="Q1065" s="461"/>
      <c r="R1065" s="722">
        <f>H1065-N1065</f>
        <v>0</v>
      </c>
      <c r="T1065" s="655">
        <f>H1065-K1065</f>
        <v>0</v>
      </c>
    </row>
    <row r="1066" spans="1:20" ht="15.75">
      <c r="A1066" s="485">
        <f t="shared" si="166"/>
        <v>1066</v>
      </c>
      <c r="B1066" s="234" t="s">
        <v>106</v>
      </c>
      <c r="D1066" t="s">
        <v>905</v>
      </c>
      <c r="F1066" s="737">
        <f>'40'!L64</f>
        <v>430</v>
      </c>
      <c r="H1066" s="231">
        <f>'41'!L65</f>
        <v>149</v>
      </c>
      <c r="K1066" s="503">
        <v>367</v>
      </c>
      <c r="L1066" s="231">
        <f>'40'!L64</f>
        <v>430</v>
      </c>
      <c r="N1066" s="231">
        <f>'41'!L65</f>
        <v>149</v>
      </c>
      <c r="P1066" s="722">
        <f>F1066-L1066</f>
        <v>0</v>
      </c>
      <c r="Q1066" s="461"/>
      <c r="R1066" s="722">
        <f>H1066-N1066</f>
        <v>0</v>
      </c>
      <c r="T1066" s="655">
        <f>H1066-K1066</f>
        <v>-218</v>
      </c>
    </row>
    <row r="1067" spans="1:20" ht="15.75">
      <c r="A1067" s="485">
        <f t="shared" si="166"/>
        <v>1067</v>
      </c>
      <c r="B1067" s="234" t="s">
        <v>992</v>
      </c>
      <c r="F1067" s="737"/>
      <c r="H1067" s="231"/>
      <c r="K1067" s="503"/>
      <c r="T1067" s="655"/>
    </row>
    <row r="1068" spans="1:20" ht="15.75">
      <c r="A1068" s="485">
        <f t="shared" si="166"/>
        <v>1068</v>
      </c>
      <c r="B1068" s="234" t="s">
        <v>981</v>
      </c>
      <c r="D1068" t="s">
        <v>905</v>
      </c>
      <c r="F1068" s="737">
        <f>'40'!N15</f>
        <v>47917</v>
      </c>
      <c r="H1068" s="231">
        <f>'41'!N15</f>
        <v>44471</v>
      </c>
      <c r="K1068" s="503">
        <v>41983</v>
      </c>
      <c r="L1068" s="231">
        <f>'40'!N15</f>
        <v>47917</v>
      </c>
      <c r="N1068" s="231">
        <f>'41'!N15</f>
        <v>44471</v>
      </c>
      <c r="P1068" s="722">
        <f t="shared" ref="P1068:P1093" si="167">F1068-L1068</f>
        <v>0</v>
      </c>
      <c r="Q1068" s="461"/>
      <c r="R1068" s="722">
        <f t="shared" ref="R1068:R1093" si="168">H1068-N1068</f>
        <v>0</v>
      </c>
      <c r="T1068" s="655">
        <f t="shared" ref="T1068:T1093" si="169">H1068-K1068</f>
        <v>2488</v>
      </c>
    </row>
    <row r="1069" spans="1:20">
      <c r="A1069" s="485">
        <f t="shared" si="166"/>
        <v>1069</v>
      </c>
      <c r="B1069" t="s">
        <v>220</v>
      </c>
      <c r="D1069" t="s">
        <v>905</v>
      </c>
      <c r="F1069" s="737">
        <f>'40'!N16</f>
        <v>0</v>
      </c>
      <c r="H1069" s="231">
        <f>'41'!N16</f>
        <v>0</v>
      </c>
      <c r="K1069" s="503">
        <v>0</v>
      </c>
      <c r="L1069" s="231">
        <f>'40'!N16</f>
        <v>0</v>
      </c>
      <c r="N1069" s="231">
        <f>'41'!N16</f>
        <v>0</v>
      </c>
      <c r="P1069" s="722">
        <f t="shared" si="167"/>
        <v>0</v>
      </c>
      <c r="Q1069" s="461"/>
      <c r="R1069" s="722">
        <f t="shared" si="168"/>
        <v>0</v>
      </c>
      <c r="T1069" s="655">
        <f t="shared" si="169"/>
        <v>0</v>
      </c>
    </row>
    <row r="1070" spans="1:20">
      <c r="A1070" s="485">
        <f t="shared" si="166"/>
        <v>1070</v>
      </c>
      <c r="B1070" t="s">
        <v>647</v>
      </c>
      <c r="D1070" t="s">
        <v>905</v>
      </c>
      <c r="F1070" s="737">
        <f>'40'!N18</f>
        <v>5133</v>
      </c>
      <c r="H1070" s="231">
        <f>'41'!N18</f>
        <v>3877</v>
      </c>
      <c r="K1070" s="503">
        <v>4121</v>
      </c>
      <c r="L1070" s="231">
        <f>'40'!N18</f>
        <v>5133</v>
      </c>
      <c r="N1070" s="231">
        <f>'41'!N18</f>
        <v>3877</v>
      </c>
      <c r="P1070" s="722">
        <f t="shared" si="167"/>
        <v>0</v>
      </c>
      <c r="Q1070" s="461"/>
      <c r="R1070" s="722">
        <f t="shared" si="168"/>
        <v>0</v>
      </c>
      <c r="T1070" s="655">
        <f t="shared" si="169"/>
        <v>-244</v>
      </c>
    </row>
    <row r="1071" spans="1:20">
      <c r="A1071" s="485">
        <f t="shared" si="166"/>
        <v>1071</v>
      </c>
      <c r="B1071" t="s">
        <v>648</v>
      </c>
      <c r="D1071" t="s">
        <v>905</v>
      </c>
      <c r="F1071" s="737">
        <f>'40'!N19</f>
        <v>1</v>
      </c>
      <c r="H1071" s="231">
        <f>'41'!N19</f>
        <v>1</v>
      </c>
      <c r="K1071" s="503">
        <v>106</v>
      </c>
      <c r="L1071" s="231">
        <f>'40'!N19</f>
        <v>1</v>
      </c>
      <c r="N1071" s="231">
        <f>'41'!N19</f>
        <v>1</v>
      </c>
      <c r="P1071" s="722">
        <f t="shared" si="167"/>
        <v>0</v>
      </c>
      <c r="Q1071" s="461"/>
      <c r="R1071" s="722">
        <f t="shared" si="168"/>
        <v>0</v>
      </c>
      <c r="T1071" s="655">
        <f t="shared" si="169"/>
        <v>-105</v>
      </c>
    </row>
    <row r="1072" spans="1:20">
      <c r="A1072" s="485">
        <f t="shared" si="166"/>
        <v>1072</v>
      </c>
      <c r="B1072" t="s">
        <v>649</v>
      </c>
      <c r="D1072" t="s">
        <v>905</v>
      </c>
      <c r="F1072" s="737">
        <f>'40'!N20</f>
        <v>0</v>
      </c>
      <c r="H1072" s="231">
        <f>'41'!N20</f>
        <v>0</v>
      </c>
      <c r="K1072" s="503">
        <v>1</v>
      </c>
      <c r="L1072" s="231">
        <f>'40'!N20</f>
        <v>0</v>
      </c>
      <c r="N1072" s="231">
        <f>'41'!N20</f>
        <v>0</v>
      </c>
      <c r="P1072" s="722">
        <f t="shared" si="167"/>
        <v>0</v>
      </c>
      <c r="Q1072" s="461"/>
      <c r="R1072" s="722">
        <f t="shared" si="168"/>
        <v>0</v>
      </c>
      <c r="T1072" s="655">
        <f t="shared" si="169"/>
        <v>-1</v>
      </c>
    </row>
    <row r="1073" spans="1:20">
      <c r="A1073" s="485">
        <f t="shared" si="166"/>
        <v>1073</v>
      </c>
      <c r="B1073" t="s">
        <v>221</v>
      </c>
      <c r="D1073" t="s">
        <v>905</v>
      </c>
      <c r="F1073" s="737">
        <f>'40'!N21</f>
        <v>0</v>
      </c>
      <c r="H1073" s="231">
        <f>'41'!N21</f>
        <v>0</v>
      </c>
      <c r="K1073" s="503">
        <v>0</v>
      </c>
      <c r="L1073" s="231">
        <f>'40'!N21</f>
        <v>0</v>
      </c>
      <c r="N1073" s="231">
        <f>'41'!N21</f>
        <v>0</v>
      </c>
      <c r="P1073" s="722">
        <f t="shared" si="167"/>
        <v>0</v>
      </c>
      <c r="Q1073" s="461"/>
      <c r="R1073" s="722">
        <f t="shared" si="168"/>
        <v>0</v>
      </c>
      <c r="T1073" s="655">
        <f t="shared" si="169"/>
        <v>0</v>
      </c>
    </row>
    <row r="1074" spans="1:20">
      <c r="A1074" s="485">
        <f t="shared" si="166"/>
        <v>1074</v>
      </c>
      <c r="B1074" t="s">
        <v>222</v>
      </c>
      <c r="D1074" t="s">
        <v>905</v>
      </c>
      <c r="F1074" s="737">
        <f>'40'!N22</f>
        <v>1399</v>
      </c>
      <c r="H1074" s="231">
        <f>'41'!N22</f>
        <v>940</v>
      </c>
      <c r="K1074" s="503">
        <v>323</v>
      </c>
      <c r="L1074" s="231">
        <f>'40'!N22</f>
        <v>1399</v>
      </c>
      <c r="N1074" s="231">
        <f>'41'!N22</f>
        <v>940</v>
      </c>
      <c r="P1074" s="722">
        <f t="shared" si="167"/>
        <v>0</v>
      </c>
      <c r="Q1074" s="461"/>
      <c r="R1074" s="722">
        <f t="shared" si="168"/>
        <v>0</v>
      </c>
      <c r="T1074" s="655">
        <f t="shared" si="169"/>
        <v>617</v>
      </c>
    </row>
    <row r="1075" spans="1:20">
      <c r="A1075" s="485">
        <f t="shared" si="166"/>
        <v>1075</v>
      </c>
      <c r="B1075" t="s">
        <v>223</v>
      </c>
      <c r="D1075" t="s">
        <v>905</v>
      </c>
      <c r="F1075" s="737">
        <f>'40'!N23</f>
        <v>0</v>
      </c>
      <c r="H1075" s="231">
        <f>'41'!N23</f>
        <v>0</v>
      </c>
      <c r="K1075" s="503">
        <v>0</v>
      </c>
      <c r="L1075" s="231">
        <f>'40'!N23</f>
        <v>0</v>
      </c>
      <c r="N1075" s="231">
        <f>'41'!N23</f>
        <v>0</v>
      </c>
      <c r="P1075" s="722">
        <f t="shared" si="167"/>
        <v>0</v>
      </c>
      <c r="Q1075" s="461"/>
      <c r="R1075" s="722">
        <f t="shared" si="168"/>
        <v>0</v>
      </c>
      <c r="T1075" s="655">
        <f t="shared" si="169"/>
        <v>0</v>
      </c>
    </row>
    <row r="1076" spans="1:20">
      <c r="A1076" s="485">
        <f t="shared" si="166"/>
        <v>1076</v>
      </c>
      <c r="B1076" t="s">
        <v>457</v>
      </c>
      <c r="D1076" t="s">
        <v>905</v>
      </c>
      <c r="F1076" s="737">
        <f>'40'!N24</f>
        <v>0</v>
      </c>
      <c r="H1076" s="231">
        <f>'41'!N24</f>
        <v>0</v>
      </c>
      <c r="K1076" s="503">
        <v>0</v>
      </c>
      <c r="L1076" s="231">
        <f>'40'!N24</f>
        <v>0</v>
      </c>
      <c r="N1076" s="231">
        <f>'41'!N24</f>
        <v>0</v>
      </c>
      <c r="P1076" s="722">
        <f t="shared" si="167"/>
        <v>0</v>
      </c>
      <c r="Q1076" s="461"/>
      <c r="R1076" s="722">
        <f t="shared" si="168"/>
        <v>0</v>
      </c>
      <c r="T1076" s="655">
        <f t="shared" si="169"/>
        <v>0</v>
      </c>
    </row>
    <row r="1077" spans="1:20">
      <c r="A1077" s="485">
        <f t="shared" si="166"/>
        <v>1077</v>
      </c>
      <c r="B1077" t="s">
        <v>8</v>
      </c>
      <c r="D1077" t="s">
        <v>905</v>
      </c>
      <c r="F1077" s="737">
        <f>'40'!N25</f>
        <v>-32</v>
      </c>
      <c r="H1077" s="231">
        <f>'41'!N25</f>
        <v>0</v>
      </c>
      <c r="K1077" s="503">
        <v>0</v>
      </c>
      <c r="L1077" s="231">
        <f>'40'!N25</f>
        <v>-32</v>
      </c>
      <c r="N1077" s="231">
        <f>'41'!N25</f>
        <v>0</v>
      </c>
      <c r="P1077" s="722">
        <f t="shared" si="167"/>
        <v>0</v>
      </c>
      <c r="Q1077" s="461"/>
      <c r="R1077" s="722">
        <f t="shared" si="168"/>
        <v>0</v>
      </c>
      <c r="T1077" s="655">
        <f t="shared" si="169"/>
        <v>0</v>
      </c>
    </row>
    <row r="1078" spans="1:20">
      <c r="A1078" s="485">
        <f t="shared" si="166"/>
        <v>1078</v>
      </c>
      <c r="B1078" t="s">
        <v>224</v>
      </c>
      <c r="D1078" t="s">
        <v>905</v>
      </c>
      <c r="F1078" s="737">
        <f>'40'!N26</f>
        <v>0</v>
      </c>
      <c r="H1078" s="231">
        <f>'41'!N26</f>
        <v>0</v>
      </c>
      <c r="K1078" s="503">
        <v>0</v>
      </c>
      <c r="L1078" s="231">
        <f>'40'!N26</f>
        <v>0</v>
      </c>
      <c r="N1078" s="231">
        <f>'41'!N26</f>
        <v>0</v>
      </c>
      <c r="P1078" s="722">
        <f t="shared" si="167"/>
        <v>0</v>
      </c>
      <c r="Q1078" s="461"/>
      <c r="R1078" s="722">
        <f t="shared" si="168"/>
        <v>0</v>
      </c>
      <c r="T1078" s="655">
        <f t="shared" si="169"/>
        <v>0</v>
      </c>
    </row>
    <row r="1079" spans="1:20">
      <c r="A1079" s="485">
        <f t="shared" si="166"/>
        <v>1079</v>
      </c>
      <c r="B1079" t="s">
        <v>225</v>
      </c>
      <c r="D1079" t="s">
        <v>905</v>
      </c>
      <c r="F1079" s="737">
        <f>'40'!N27</f>
        <v>-12964</v>
      </c>
      <c r="H1079" s="231">
        <f>'41'!N27</f>
        <v>-1372</v>
      </c>
      <c r="K1079" s="503">
        <v>-3127</v>
      </c>
      <c r="L1079" s="231">
        <f>'40'!N27</f>
        <v>-12964</v>
      </c>
      <c r="N1079" s="231">
        <f>'41'!N27</f>
        <v>-1372</v>
      </c>
      <c r="P1079" s="722">
        <f t="shared" si="167"/>
        <v>0</v>
      </c>
      <c r="Q1079" s="461"/>
      <c r="R1079" s="722">
        <f t="shared" si="168"/>
        <v>0</v>
      </c>
      <c r="T1079" s="655">
        <f t="shared" si="169"/>
        <v>1755</v>
      </c>
    </row>
    <row r="1080" spans="1:20" ht="15.75">
      <c r="A1080" s="485">
        <f t="shared" si="166"/>
        <v>1080</v>
      </c>
      <c r="B1080" s="234" t="s">
        <v>982</v>
      </c>
      <c r="D1080" t="s">
        <v>905</v>
      </c>
      <c r="F1080" s="737">
        <f>'40'!N28</f>
        <v>41454</v>
      </c>
      <c r="H1080" s="231">
        <f>'41'!N28</f>
        <v>47917</v>
      </c>
      <c r="K1080" s="503">
        <v>43407</v>
      </c>
      <c r="L1080" s="231">
        <f>'40'!N28</f>
        <v>41454</v>
      </c>
      <c r="N1080" s="231">
        <f>'41'!N28</f>
        <v>47917</v>
      </c>
      <c r="P1080" s="722">
        <f t="shared" si="167"/>
        <v>0</v>
      </c>
      <c r="Q1080" s="461"/>
      <c r="R1080" s="722">
        <f t="shared" si="168"/>
        <v>0</v>
      </c>
      <c r="T1080" s="655">
        <f t="shared" si="169"/>
        <v>4510</v>
      </c>
    </row>
    <row r="1081" spans="1:20" ht="15.75">
      <c r="A1081" s="485">
        <f t="shared" si="166"/>
        <v>1081</v>
      </c>
      <c r="B1081" s="234" t="s">
        <v>983</v>
      </c>
      <c r="D1081" t="s">
        <v>905</v>
      </c>
      <c r="F1081" s="737">
        <f>'40'!N34</f>
        <v>33464</v>
      </c>
      <c r="H1081" s="231">
        <f>'41'!N35</f>
        <v>29671</v>
      </c>
      <c r="K1081" s="503">
        <v>26228</v>
      </c>
      <c r="L1081" s="231">
        <f>'40'!N34</f>
        <v>33464</v>
      </c>
      <c r="N1081" s="231">
        <f>'41'!N35</f>
        <v>29671</v>
      </c>
      <c r="P1081" s="722">
        <f t="shared" si="167"/>
        <v>0</v>
      </c>
      <c r="Q1081" s="461"/>
      <c r="R1081" s="722">
        <f t="shared" si="168"/>
        <v>0</v>
      </c>
      <c r="T1081" s="655">
        <f t="shared" si="169"/>
        <v>3443</v>
      </c>
    </row>
    <row r="1082" spans="1:20">
      <c r="A1082" s="485">
        <f t="shared" si="166"/>
        <v>1082</v>
      </c>
      <c r="B1082" t="s">
        <v>220</v>
      </c>
      <c r="D1082" t="s">
        <v>905</v>
      </c>
      <c r="F1082" s="737">
        <f>'40'!N35</f>
        <v>0</v>
      </c>
      <c r="H1082" s="231">
        <f>'41'!N36</f>
        <v>0</v>
      </c>
      <c r="K1082" s="503">
        <v>0</v>
      </c>
      <c r="L1082" s="231">
        <f>'40'!N35</f>
        <v>0</v>
      </c>
      <c r="N1082" s="231">
        <f>'41'!N36</f>
        <v>0</v>
      </c>
      <c r="P1082" s="722">
        <f t="shared" si="167"/>
        <v>0</v>
      </c>
      <c r="Q1082" s="461"/>
      <c r="R1082" s="722">
        <f t="shared" si="168"/>
        <v>0</v>
      </c>
      <c r="T1082" s="655">
        <f t="shared" si="169"/>
        <v>0</v>
      </c>
    </row>
    <row r="1083" spans="1:20">
      <c r="A1083" s="485">
        <f t="shared" si="166"/>
        <v>1083</v>
      </c>
      <c r="B1083" t="s">
        <v>984</v>
      </c>
      <c r="D1083" t="s">
        <v>905</v>
      </c>
      <c r="F1083" s="737">
        <f>'40'!N36</f>
        <v>0</v>
      </c>
      <c r="H1083" s="231">
        <f>'41'!N37</f>
        <v>0</v>
      </c>
      <c r="K1083" s="503">
        <v>0</v>
      </c>
      <c r="L1083" s="231">
        <f>'40'!N36</f>
        <v>0</v>
      </c>
      <c r="N1083" s="231">
        <f>'41'!N37</f>
        <v>0</v>
      </c>
      <c r="P1083" s="722">
        <f t="shared" si="167"/>
        <v>0</v>
      </c>
      <c r="Q1083" s="461"/>
      <c r="R1083" s="722">
        <f t="shared" si="168"/>
        <v>0</v>
      </c>
      <c r="T1083" s="655">
        <f t="shared" si="169"/>
        <v>0</v>
      </c>
    </row>
    <row r="1084" spans="1:20">
      <c r="A1084" s="485">
        <f t="shared" si="166"/>
        <v>1084</v>
      </c>
      <c r="B1084" t="s">
        <v>222</v>
      </c>
      <c r="D1084" t="s">
        <v>905</v>
      </c>
      <c r="F1084" s="737">
        <f>'40'!N37</f>
        <v>0</v>
      </c>
      <c r="H1084" s="231">
        <f>'41'!N38</f>
        <v>0</v>
      </c>
      <c r="K1084" s="503">
        <v>0</v>
      </c>
      <c r="L1084" s="231">
        <f>'40'!N37</f>
        <v>0</v>
      </c>
      <c r="N1084" s="231">
        <f>'41'!N38</f>
        <v>0</v>
      </c>
      <c r="P1084" s="722">
        <f t="shared" si="167"/>
        <v>0</v>
      </c>
      <c r="Q1084" s="461"/>
      <c r="R1084" s="722">
        <f t="shared" si="168"/>
        <v>0</v>
      </c>
      <c r="T1084" s="655">
        <f t="shared" si="169"/>
        <v>0</v>
      </c>
    </row>
    <row r="1085" spans="1:20">
      <c r="A1085" s="485">
        <f t="shared" si="166"/>
        <v>1085</v>
      </c>
      <c r="B1085" t="s">
        <v>223</v>
      </c>
      <c r="D1085" t="s">
        <v>905</v>
      </c>
      <c r="F1085" s="737">
        <f>'40'!N38</f>
        <v>0</v>
      </c>
      <c r="H1085" s="231">
        <f>'41'!N39</f>
        <v>0</v>
      </c>
      <c r="K1085" s="503">
        <v>0</v>
      </c>
      <c r="L1085" s="231">
        <f>'40'!N38</f>
        <v>0</v>
      </c>
      <c r="N1085" s="231">
        <f>'41'!N39</f>
        <v>0</v>
      </c>
      <c r="P1085" s="722">
        <f t="shared" si="167"/>
        <v>0</v>
      </c>
      <c r="Q1085" s="461"/>
      <c r="R1085" s="722">
        <f t="shared" si="168"/>
        <v>0</v>
      </c>
      <c r="T1085" s="655">
        <f t="shared" si="169"/>
        <v>0</v>
      </c>
    </row>
    <row r="1086" spans="1:20">
      <c r="A1086" s="485">
        <f t="shared" si="166"/>
        <v>1086</v>
      </c>
      <c r="B1086" t="s">
        <v>457</v>
      </c>
      <c r="D1086" t="s">
        <v>905</v>
      </c>
      <c r="F1086" s="737">
        <f>'40'!N39</f>
        <v>0</v>
      </c>
      <c r="H1086" s="231">
        <f>'41'!N40</f>
        <v>0</v>
      </c>
      <c r="K1086" s="503">
        <v>0</v>
      </c>
      <c r="L1086" s="231">
        <f>'40'!N39</f>
        <v>0</v>
      </c>
      <c r="N1086" s="231">
        <f>'41'!N40</f>
        <v>0</v>
      </c>
      <c r="P1086" s="722">
        <f t="shared" si="167"/>
        <v>0</v>
      </c>
      <c r="Q1086" s="461"/>
      <c r="R1086" s="722">
        <f t="shared" si="168"/>
        <v>0</v>
      </c>
      <c r="T1086" s="655">
        <f t="shared" si="169"/>
        <v>0</v>
      </c>
    </row>
    <row r="1087" spans="1:20">
      <c r="A1087" s="485">
        <f t="shared" si="166"/>
        <v>1087</v>
      </c>
      <c r="B1087" t="s">
        <v>8</v>
      </c>
      <c r="D1087" t="s">
        <v>905</v>
      </c>
      <c r="F1087" s="737">
        <f>'40'!N40</f>
        <v>0</v>
      </c>
      <c r="H1087" s="231">
        <f>'41'!N41</f>
        <v>0</v>
      </c>
      <c r="K1087" s="503">
        <v>0</v>
      </c>
      <c r="L1087" s="231">
        <f>'40'!N40</f>
        <v>0</v>
      </c>
      <c r="N1087" s="231">
        <f>'41'!N41</f>
        <v>0</v>
      </c>
      <c r="P1087" s="722">
        <f t="shared" si="167"/>
        <v>0</v>
      </c>
      <c r="Q1087" s="461"/>
      <c r="R1087" s="722">
        <f t="shared" si="168"/>
        <v>0</v>
      </c>
      <c r="T1087" s="655">
        <f t="shared" si="169"/>
        <v>0</v>
      </c>
    </row>
    <row r="1088" spans="1:20">
      <c r="A1088" s="485">
        <f t="shared" si="166"/>
        <v>1088</v>
      </c>
      <c r="B1088" t="s">
        <v>224</v>
      </c>
      <c r="D1088" t="s">
        <v>905</v>
      </c>
      <c r="F1088" s="737">
        <f>'40'!N41</f>
        <v>0</v>
      </c>
      <c r="H1088" s="231">
        <f>'41'!N42</f>
        <v>0</v>
      </c>
      <c r="K1088" s="503">
        <v>0</v>
      </c>
      <c r="L1088" s="231">
        <f>'40'!N41</f>
        <v>0</v>
      </c>
      <c r="N1088" s="231">
        <f>'41'!N42</f>
        <v>0</v>
      </c>
      <c r="P1088" s="722">
        <f t="shared" si="167"/>
        <v>0</v>
      </c>
      <c r="Q1088" s="461"/>
      <c r="R1088" s="722">
        <f t="shared" si="168"/>
        <v>0</v>
      </c>
      <c r="T1088" s="655">
        <f t="shared" si="169"/>
        <v>0</v>
      </c>
    </row>
    <row r="1089" spans="1:20">
      <c r="A1089" s="485">
        <f t="shared" si="166"/>
        <v>1089</v>
      </c>
      <c r="B1089" t="s">
        <v>226</v>
      </c>
      <c r="D1089" t="s">
        <v>905</v>
      </c>
      <c r="F1089" s="737">
        <f>'40'!N42</f>
        <v>-12923</v>
      </c>
      <c r="H1089" s="231">
        <f>'41'!N43</f>
        <v>-1372</v>
      </c>
      <c r="K1089" s="503">
        <v>-3127</v>
      </c>
      <c r="L1089" s="231">
        <f>'40'!N42</f>
        <v>-12923</v>
      </c>
      <c r="N1089" s="231">
        <f>'41'!N43</f>
        <v>-1372</v>
      </c>
      <c r="P1089" s="722">
        <f t="shared" si="167"/>
        <v>0</v>
      </c>
      <c r="Q1089" s="461"/>
      <c r="R1089" s="722">
        <f t="shared" si="168"/>
        <v>0</v>
      </c>
      <c r="T1089" s="655">
        <f t="shared" si="169"/>
        <v>1755</v>
      </c>
    </row>
    <row r="1090" spans="1:20">
      <c r="A1090" s="485">
        <f t="shared" si="166"/>
        <v>1090</v>
      </c>
      <c r="B1090" t="s">
        <v>227</v>
      </c>
      <c r="D1090" t="s">
        <v>905</v>
      </c>
      <c r="F1090" s="737">
        <f>'40'!N43</f>
        <v>4820</v>
      </c>
      <c r="H1090" s="231">
        <f>'41'!N44</f>
        <v>5165</v>
      </c>
      <c r="K1090" s="503">
        <v>4778</v>
      </c>
      <c r="L1090" s="231">
        <f>'40'!N43</f>
        <v>4820</v>
      </c>
      <c r="N1090" s="231">
        <f>'41'!N44</f>
        <v>5165</v>
      </c>
      <c r="P1090" s="722">
        <f t="shared" si="167"/>
        <v>0</v>
      </c>
      <c r="Q1090" s="461"/>
      <c r="R1090" s="722">
        <f t="shared" si="168"/>
        <v>0</v>
      </c>
      <c r="T1090" s="655">
        <f t="shared" si="169"/>
        <v>387</v>
      </c>
    </row>
    <row r="1091" spans="1:20" ht="15.75">
      <c r="A1091" s="485">
        <f t="shared" si="166"/>
        <v>1091</v>
      </c>
      <c r="B1091" s="234" t="s">
        <v>982</v>
      </c>
      <c r="D1091" t="s">
        <v>905</v>
      </c>
      <c r="F1091" s="737">
        <f>'40'!N44</f>
        <v>25361</v>
      </c>
      <c r="H1091" s="231">
        <f>'41'!N45</f>
        <v>33464</v>
      </c>
      <c r="K1091" s="503">
        <v>27879</v>
      </c>
      <c r="L1091" s="231">
        <f>'40'!N44</f>
        <v>25361</v>
      </c>
      <c r="N1091" s="231">
        <f>'41'!N45</f>
        <v>33464</v>
      </c>
      <c r="P1091" s="722">
        <f t="shared" si="167"/>
        <v>0</v>
      </c>
      <c r="Q1091" s="461"/>
      <c r="R1091" s="722">
        <f t="shared" si="168"/>
        <v>0</v>
      </c>
      <c r="T1091" s="655">
        <f t="shared" si="169"/>
        <v>5585</v>
      </c>
    </row>
    <row r="1092" spans="1:20" ht="15.75">
      <c r="A1092" s="485">
        <f t="shared" si="166"/>
        <v>1092</v>
      </c>
      <c r="B1092" s="234" t="s">
        <v>985</v>
      </c>
      <c r="D1092" t="s">
        <v>905</v>
      </c>
      <c r="F1092" s="737">
        <f>'40'!N46</f>
        <v>14453</v>
      </c>
      <c r="H1092" s="231">
        <f>'41'!N47</f>
        <v>14800</v>
      </c>
      <c r="K1092" s="503">
        <v>15755</v>
      </c>
      <c r="L1092" s="231">
        <f>'40'!N46</f>
        <v>14453</v>
      </c>
      <c r="N1092" s="231">
        <f>'41'!N47</f>
        <v>14800</v>
      </c>
      <c r="P1092" s="722">
        <f t="shared" si="167"/>
        <v>0</v>
      </c>
      <c r="Q1092" s="461"/>
      <c r="R1092" s="722">
        <f t="shared" si="168"/>
        <v>0</v>
      </c>
      <c r="T1092" s="655">
        <f t="shared" si="169"/>
        <v>-955</v>
      </c>
    </row>
    <row r="1093" spans="1:20" ht="15.75">
      <c r="A1093" s="485">
        <f t="shared" si="166"/>
        <v>1093</v>
      </c>
      <c r="B1093" s="234" t="s">
        <v>986</v>
      </c>
      <c r="D1093" t="s">
        <v>905</v>
      </c>
      <c r="F1093" s="737">
        <f>'40'!N48</f>
        <v>16093</v>
      </c>
      <c r="H1093" s="231">
        <f>'41'!N49</f>
        <v>14453</v>
      </c>
      <c r="K1093" s="503">
        <v>15528</v>
      </c>
      <c r="L1093" s="231">
        <f>'40'!N48</f>
        <v>16093</v>
      </c>
      <c r="N1093" s="231">
        <f>'41'!N49</f>
        <v>14453</v>
      </c>
      <c r="P1093" s="722">
        <f t="shared" si="167"/>
        <v>0</v>
      </c>
      <c r="Q1093" s="461"/>
      <c r="R1093" s="722">
        <f t="shared" si="168"/>
        <v>0</v>
      </c>
      <c r="T1093" s="655">
        <f t="shared" si="169"/>
        <v>-1075</v>
      </c>
    </row>
    <row r="1094" spans="1:20" ht="15.75">
      <c r="A1094" s="485">
        <f t="shared" si="166"/>
        <v>1094</v>
      </c>
      <c r="B1094" s="234" t="s">
        <v>987</v>
      </c>
      <c r="F1094" s="737"/>
      <c r="H1094" s="231"/>
      <c r="K1094" s="503"/>
      <c r="T1094" s="655"/>
    </row>
    <row r="1095" spans="1:20">
      <c r="A1095" s="485">
        <f t="shared" si="166"/>
        <v>1095</v>
      </c>
      <c r="B1095" t="s">
        <v>228</v>
      </c>
      <c r="D1095" t="s">
        <v>905</v>
      </c>
      <c r="F1095" s="737">
        <f>'40'!N54</f>
        <v>16075</v>
      </c>
      <c r="H1095" s="231">
        <f>'41'!N55</f>
        <v>14402</v>
      </c>
      <c r="K1095" s="503">
        <v>15111</v>
      </c>
      <c r="L1095" s="231">
        <f>'40'!N54</f>
        <v>16075</v>
      </c>
      <c r="N1095" s="231">
        <f>'41'!N55</f>
        <v>14402</v>
      </c>
      <c r="P1095" s="722">
        <f>F1095-L1095</f>
        <v>0</v>
      </c>
      <c r="Q1095" s="461"/>
      <c r="R1095" s="722">
        <f>H1095-N1095</f>
        <v>0</v>
      </c>
      <c r="T1095" s="655">
        <f>H1095-K1095</f>
        <v>-709</v>
      </c>
    </row>
    <row r="1096" spans="1:20">
      <c r="A1096" s="485">
        <f t="shared" si="166"/>
        <v>1096</v>
      </c>
      <c r="B1096" t="s">
        <v>229</v>
      </c>
      <c r="D1096" t="s">
        <v>905</v>
      </c>
      <c r="F1096" s="737">
        <f>'40'!N55</f>
        <v>18</v>
      </c>
      <c r="H1096" s="231">
        <f>'41'!N56</f>
        <v>51</v>
      </c>
      <c r="K1096" s="503">
        <v>354</v>
      </c>
      <c r="L1096" s="231">
        <f>'40'!N55</f>
        <v>18</v>
      </c>
      <c r="N1096" s="231">
        <f>'41'!N56</f>
        <v>51</v>
      </c>
      <c r="P1096" s="722">
        <f>F1096-L1096</f>
        <v>0</v>
      </c>
      <c r="Q1096" s="461"/>
      <c r="R1096" s="722">
        <f>H1096-N1096</f>
        <v>0</v>
      </c>
      <c r="T1096" s="655">
        <f>H1096-K1096</f>
        <v>-303</v>
      </c>
    </row>
    <row r="1097" spans="1:20">
      <c r="A1097" s="485">
        <f t="shared" si="166"/>
        <v>1097</v>
      </c>
      <c r="B1097" t="s">
        <v>230</v>
      </c>
      <c r="D1097" t="s">
        <v>905</v>
      </c>
      <c r="F1097" s="737">
        <f>'40'!N56</f>
        <v>0</v>
      </c>
      <c r="H1097" s="231">
        <f>'41'!N57</f>
        <v>0</v>
      </c>
      <c r="K1097" s="503">
        <v>63</v>
      </c>
      <c r="L1097" s="231">
        <f>'40'!N56</f>
        <v>0</v>
      </c>
      <c r="N1097" s="231">
        <f>'41'!N57</f>
        <v>0</v>
      </c>
      <c r="P1097" s="722">
        <f>F1097-L1097</f>
        <v>0</v>
      </c>
      <c r="Q1097" s="461"/>
      <c r="R1097" s="722">
        <f>H1097-N1097</f>
        <v>0</v>
      </c>
      <c r="T1097" s="655">
        <f>H1097-K1097</f>
        <v>-63</v>
      </c>
    </row>
    <row r="1098" spans="1:20" ht="15.75">
      <c r="A1098" s="485">
        <f t="shared" si="166"/>
        <v>1098</v>
      </c>
      <c r="B1098" s="234" t="s">
        <v>106</v>
      </c>
      <c r="D1098" t="s">
        <v>905</v>
      </c>
      <c r="F1098" s="737">
        <f>'40'!N57</f>
        <v>16093</v>
      </c>
      <c r="H1098" s="231">
        <f>'41'!N58</f>
        <v>14453</v>
      </c>
      <c r="K1098" s="503">
        <v>15528</v>
      </c>
      <c r="L1098" s="231">
        <f>'40'!N57</f>
        <v>16093</v>
      </c>
      <c r="N1098" s="231">
        <f>'41'!N58</f>
        <v>14453</v>
      </c>
      <c r="P1098" s="722">
        <f>F1098-L1098</f>
        <v>0</v>
      </c>
      <c r="Q1098" s="461"/>
      <c r="R1098" s="722">
        <f>H1098-N1098</f>
        <v>0</v>
      </c>
      <c r="T1098" s="655">
        <f>H1098-K1098</f>
        <v>-1075</v>
      </c>
    </row>
    <row r="1099" spans="1:20" ht="15.75">
      <c r="A1099" s="485">
        <f t="shared" ref="A1099:A1162" si="170">A1098+1</f>
        <v>1099</v>
      </c>
      <c r="B1099" s="234" t="s">
        <v>231</v>
      </c>
      <c r="F1099" s="737"/>
      <c r="H1099" s="231"/>
      <c r="K1099" s="503"/>
      <c r="T1099" s="655"/>
    </row>
    <row r="1100" spans="1:20">
      <c r="A1100" s="485">
        <f t="shared" si="170"/>
        <v>1100</v>
      </c>
      <c r="B1100" t="s">
        <v>232</v>
      </c>
      <c r="D1100" t="s">
        <v>905</v>
      </c>
      <c r="F1100" s="737">
        <f>'40'!N60</f>
        <v>16093</v>
      </c>
      <c r="H1100" s="231">
        <f>'41'!N61</f>
        <v>14453</v>
      </c>
      <c r="K1100" s="503">
        <v>15528</v>
      </c>
      <c r="L1100" s="231">
        <f>'40'!N60</f>
        <v>16093</v>
      </c>
      <c r="N1100" s="231">
        <f>'41'!N61</f>
        <v>14453</v>
      </c>
      <c r="P1100" s="722">
        <f>F1100-L1100</f>
        <v>0</v>
      </c>
      <c r="Q1100" s="461"/>
      <c r="R1100" s="722">
        <f>H1100-N1100</f>
        <v>0</v>
      </c>
      <c r="T1100" s="655">
        <f>H1100-K1100</f>
        <v>-1075</v>
      </c>
    </row>
    <row r="1101" spans="1:20">
      <c r="A1101" s="485">
        <f t="shared" si="170"/>
        <v>1101</v>
      </c>
      <c r="B1101" t="s">
        <v>233</v>
      </c>
      <c r="D1101" t="s">
        <v>905</v>
      </c>
      <c r="F1101" s="737">
        <f>'40'!N61</f>
        <v>0</v>
      </c>
      <c r="H1101" s="231">
        <f>'41'!N62</f>
        <v>0</v>
      </c>
      <c r="K1101" s="503">
        <v>0</v>
      </c>
      <c r="L1101" s="231">
        <f>'40'!N61</f>
        <v>0</v>
      </c>
      <c r="N1101" s="231">
        <f>'41'!N62</f>
        <v>0</v>
      </c>
      <c r="P1101" s="722">
        <f>F1101-L1101</f>
        <v>0</v>
      </c>
      <c r="Q1101" s="461"/>
      <c r="R1101" s="722">
        <f>H1101-N1101</f>
        <v>0</v>
      </c>
      <c r="T1101" s="655">
        <f>H1101-K1101</f>
        <v>0</v>
      </c>
    </row>
    <row r="1102" spans="1:20">
      <c r="A1102" s="485">
        <f t="shared" si="170"/>
        <v>1102</v>
      </c>
      <c r="B1102" t="s">
        <v>391</v>
      </c>
      <c r="D1102" t="s">
        <v>905</v>
      </c>
      <c r="F1102" s="737">
        <f>'40'!N62</f>
        <v>0</v>
      </c>
      <c r="H1102" s="231">
        <f>'41'!N63</f>
        <v>0</v>
      </c>
      <c r="K1102" s="503">
        <v>0</v>
      </c>
      <c r="L1102" s="231">
        <f>'40'!N62</f>
        <v>0</v>
      </c>
      <c r="N1102" s="231">
        <f>'41'!N63</f>
        <v>0</v>
      </c>
      <c r="P1102" s="722">
        <f>F1102-L1102</f>
        <v>0</v>
      </c>
      <c r="Q1102" s="461"/>
      <c r="R1102" s="722">
        <f>H1102-N1102</f>
        <v>0</v>
      </c>
      <c r="T1102" s="655">
        <f>H1102-K1102</f>
        <v>0</v>
      </c>
    </row>
    <row r="1103" spans="1:20">
      <c r="A1103" s="485">
        <f t="shared" si="170"/>
        <v>1103</v>
      </c>
      <c r="B1103" t="s">
        <v>234</v>
      </c>
      <c r="D1103" t="s">
        <v>905</v>
      </c>
      <c r="F1103" s="737">
        <f>'40'!N63</f>
        <v>0</v>
      </c>
      <c r="H1103" s="231">
        <f>'41'!N64</f>
        <v>0</v>
      </c>
      <c r="K1103" s="503">
        <v>0</v>
      </c>
      <c r="L1103" s="231">
        <f>'40'!N63</f>
        <v>0</v>
      </c>
      <c r="N1103" s="231">
        <f>'41'!N64</f>
        <v>0</v>
      </c>
      <c r="P1103" s="722">
        <f>F1103-L1103</f>
        <v>0</v>
      </c>
      <c r="Q1103" s="461"/>
      <c r="R1103" s="722">
        <f>H1103-N1103</f>
        <v>0</v>
      </c>
      <c r="T1103" s="655">
        <f>H1103-K1103</f>
        <v>0</v>
      </c>
    </row>
    <row r="1104" spans="1:20" ht="15.75">
      <c r="A1104" s="485">
        <f t="shared" si="170"/>
        <v>1104</v>
      </c>
      <c r="B1104" s="234" t="s">
        <v>106</v>
      </c>
      <c r="D1104" t="s">
        <v>905</v>
      </c>
      <c r="F1104" s="737">
        <f>'40'!N64</f>
        <v>16093</v>
      </c>
      <c r="H1104" s="231">
        <f>'41'!N65</f>
        <v>14453</v>
      </c>
      <c r="K1104" s="503">
        <v>15528</v>
      </c>
      <c r="L1104" s="231">
        <f>'40'!N64</f>
        <v>16093</v>
      </c>
      <c r="N1104" s="231">
        <f>'41'!N65</f>
        <v>14453</v>
      </c>
      <c r="P1104" s="722">
        <f>F1104-L1104</f>
        <v>0</v>
      </c>
      <c r="Q1104" s="461"/>
      <c r="R1104" s="722">
        <f>H1104-N1104</f>
        <v>0</v>
      </c>
      <c r="T1104" s="655">
        <f>H1104-K1104</f>
        <v>-1075</v>
      </c>
    </row>
    <row r="1105" spans="1:20" ht="15.75">
      <c r="A1105" s="485">
        <f t="shared" si="170"/>
        <v>1105</v>
      </c>
      <c r="B1105" s="234" t="s">
        <v>993</v>
      </c>
      <c r="F1105" s="737"/>
      <c r="H1105" s="231"/>
      <c r="K1105" s="503"/>
      <c r="T1105" s="655"/>
    </row>
    <row r="1106" spans="1:20" ht="15.75">
      <c r="A1106" s="485">
        <f t="shared" si="170"/>
        <v>1106</v>
      </c>
      <c r="B1106" s="234" t="s">
        <v>981</v>
      </c>
      <c r="D1106" t="s">
        <v>905</v>
      </c>
      <c r="F1106" s="737">
        <f>'40'!P15</f>
        <v>4566</v>
      </c>
      <c r="H1106" s="231">
        <f>'41'!P15</f>
        <v>3997</v>
      </c>
      <c r="K1106" s="503">
        <v>7978</v>
      </c>
      <c r="L1106" s="231">
        <f>'40'!P15</f>
        <v>4566</v>
      </c>
      <c r="N1106" s="231">
        <f>'41'!P15</f>
        <v>3997</v>
      </c>
      <c r="P1106" s="722">
        <f t="shared" ref="P1106:P1131" si="171">F1106-L1106</f>
        <v>0</v>
      </c>
      <c r="Q1106" s="461"/>
      <c r="R1106" s="722">
        <f t="shared" ref="R1106:R1131" si="172">H1106-N1106</f>
        <v>0</v>
      </c>
      <c r="T1106" s="655">
        <f t="shared" ref="T1106:T1131" si="173">H1106-K1106</f>
        <v>-3981</v>
      </c>
    </row>
    <row r="1107" spans="1:20">
      <c r="A1107" s="485">
        <f t="shared" si="170"/>
        <v>1107</v>
      </c>
      <c r="B1107" t="s">
        <v>220</v>
      </c>
      <c r="D1107" t="s">
        <v>905</v>
      </c>
      <c r="F1107" s="737">
        <f>'40'!P16</f>
        <v>0</v>
      </c>
      <c r="H1107" s="231">
        <f>'41'!P16</f>
        <v>0</v>
      </c>
      <c r="K1107" s="503">
        <v>0</v>
      </c>
      <c r="L1107" s="231">
        <f>'40'!P16</f>
        <v>0</v>
      </c>
      <c r="N1107" s="231">
        <f>'41'!P16</f>
        <v>0</v>
      </c>
      <c r="P1107" s="722">
        <f t="shared" si="171"/>
        <v>0</v>
      </c>
      <c r="Q1107" s="461"/>
      <c r="R1107" s="722">
        <f t="shared" si="172"/>
        <v>0</v>
      </c>
      <c r="T1107" s="655">
        <f t="shared" si="173"/>
        <v>0</v>
      </c>
    </row>
    <row r="1108" spans="1:20">
      <c r="A1108" s="485">
        <f t="shared" si="170"/>
        <v>1108</v>
      </c>
      <c r="B1108" t="s">
        <v>647</v>
      </c>
      <c r="D1108" t="s">
        <v>905</v>
      </c>
      <c r="F1108" s="737">
        <f>'40'!P18</f>
        <v>201</v>
      </c>
      <c r="H1108" s="231">
        <f>'41'!P18</f>
        <v>716</v>
      </c>
      <c r="K1108" s="503">
        <v>250</v>
      </c>
      <c r="L1108" s="231">
        <f>'40'!P18</f>
        <v>201</v>
      </c>
      <c r="N1108" s="231">
        <f>'41'!P18</f>
        <v>716</v>
      </c>
      <c r="P1108" s="722">
        <f t="shared" si="171"/>
        <v>0</v>
      </c>
      <c r="Q1108" s="461"/>
      <c r="R1108" s="722">
        <f t="shared" si="172"/>
        <v>0</v>
      </c>
      <c r="T1108" s="655">
        <f t="shared" si="173"/>
        <v>466</v>
      </c>
    </row>
    <row r="1109" spans="1:20">
      <c r="A1109" s="485">
        <f t="shared" si="170"/>
        <v>1109</v>
      </c>
      <c r="B1109" t="s">
        <v>648</v>
      </c>
      <c r="D1109" t="s">
        <v>905</v>
      </c>
      <c r="F1109" s="737">
        <f>'40'!P19</f>
        <v>0</v>
      </c>
      <c r="H1109" s="231">
        <f>'41'!P19</f>
        <v>0</v>
      </c>
      <c r="K1109" s="503">
        <v>0</v>
      </c>
      <c r="L1109" s="231">
        <f>'40'!P19</f>
        <v>0</v>
      </c>
      <c r="N1109" s="231">
        <f>'41'!P19</f>
        <v>0</v>
      </c>
      <c r="P1109" s="722">
        <f t="shared" si="171"/>
        <v>0</v>
      </c>
      <c r="Q1109" s="461"/>
      <c r="R1109" s="722">
        <f t="shared" si="172"/>
        <v>0</v>
      </c>
      <c r="T1109" s="655">
        <f t="shared" si="173"/>
        <v>0</v>
      </c>
    </row>
    <row r="1110" spans="1:20">
      <c r="A1110" s="485">
        <f t="shared" si="170"/>
        <v>1110</v>
      </c>
      <c r="B1110" t="s">
        <v>649</v>
      </c>
      <c r="D1110" t="s">
        <v>905</v>
      </c>
      <c r="F1110" s="737">
        <f>'40'!P20</f>
        <v>0</v>
      </c>
      <c r="H1110" s="231">
        <f>'41'!P20</f>
        <v>0</v>
      </c>
      <c r="K1110" s="503">
        <v>0</v>
      </c>
      <c r="L1110" s="231">
        <f>'40'!P20</f>
        <v>0</v>
      </c>
      <c r="N1110" s="231">
        <f>'41'!P20</f>
        <v>0</v>
      </c>
      <c r="P1110" s="722">
        <f t="shared" si="171"/>
        <v>0</v>
      </c>
      <c r="Q1110" s="461"/>
      <c r="R1110" s="722">
        <f t="shared" si="172"/>
        <v>0</v>
      </c>
      <c r="T1110" s="655">
        <f t="shared" si="173"/>
        <v>0</v>
      </c>
    </row>
    <row r="1111" spans="1:20">
      <c r="A1111" s="485">
        <f t="shared" si="170"/>
        <v>1111</v>
      </c>
      <c r="B1111" t="s">
        <v>221</v>
      </c>
      <c r="D1111" t="s">
        <v>905</v>
      </c>
      <c r="F1111" s="737">
        <f>'40'!P21</f>
        <v>0</v>
      </c>
      <c r="H1111" s="231">
        <f>'41'!P21</f>
        <v>0</v>
      </c>
      <c r="K1111" s="503">
        <v>0</v>
      </c>
      <c r="L1111" s="231">
        <f>'40'!P21</f>
        <v>0</v>
      </c>
      <c r="N1111" s="231">
        <f>'41'!P21</f>
        <v>0</v>
      </c>
      <c r="P1111" s="722">
        <f t="shared" si="171"/>
        <v>0</v>
      </c>
      <c r="Q1111" s="461"/>
      <c r="R1111" s="722">
        <f t="shared" si="172"/>
        <v>0</v>
      </c>
      <c r="T1111" s="655">
        <f t="shared" si="173"/>
        <v>0</v>
      </c>
    </row>
    <row r="1112" spans="1:20">
      <c r="A1112" s="485">
        <f t="shared" si="170"/>
        <v>1112</v>
      </c>
      <c r="B1112" t="s">
        <v>222</v>
      </c>
      <c r="D1112" t="s">
        <v>905</v>
      </c>
      <c r="F1112" s="737">
        <f>'40'!P22</f>
        <v>0</v>
      </c>
      <c r="H1112" s="231">
        <f>'41'!P22</f>
        <v>0</v>
      </c>
      <c r="K1112" s="503">
        <v>66</v>
      </c>
      <c r="L1112" s="231">
        <f>'40'!P22</f>
        <v>0</v>
      </c>
      <c r="N1112" s="231">
        <f>'41'!P22</f>
        <v>0</v>
      </c>
      <c r="P1112" s="722">
        <f t="shared" si="171"/>
        <v>0</v>
      </c>
      <c r="Q1112" s="461"/>
      <c r="R1112" s="722">
        <f t="shared" si="172"/>
        <v>0</v>
      </c>
      <c r="T1112" s="655">
        <f t="shared" si="173"/>
        <v>-66</v>
      </c>
    </row>
    <row r="1113" spans="1:20">
      <c r="A1113" s="485">
        <f t="shared" si="170"/>
        <v>1113</v>
      </c>
      <c r="B1113" t="s">
        <v>223</v>
      </c>
      <c r="D1113" t="s">
        <v>905</v>
      </c>
      <c r="F1113" s="737">
        <f>'40'!P23</f>
        <v>0</v>
      </c>
      <c r="H1113" s="231">
        <f>'41'!P23</f>
        <v>0</v>
      </c>
      <c r="K1113" s="503">
        <v>0</v>
      </c>
      <c r="L1113" s="231">
        <f>'40'!P23</f>
        <v>0</v>
      </c>
      <c r="N1113" s="231">
        <f>'41'!P23</f>
        <v>0</v>
      </c>
      <c r="P1113" s="722">
        <f t="shared" si="171"/>
        <v>0</v>
      </c>
      <c r="Q1113" s="461"/>
      <c r="R1113" s="722">
        <f t="shared" si="172"/>
        <v>0</v>
      </c>
      <c r="T1113" s="655">
        <f t="shared" si="173"/>
        <v>0</v>
      </c>
    </row>
    <row r="1114" spans="1:20">
      <c r="A1114" s="485">
        <f t="shared" si="170"/>
        <v>1114</v>
      </c>
      <c r="B1114" t="s">
        <v>457</v>
      </c>
      <c r="D1114" t="s">
        <v>905</v>
      </c>
      <c r="F1114" s="737">
        <f>'40'!P24</f>
        <v>0</v>
      </c>
      <c r="H1114" s="231">
        <f>'41'!P24</f>
        <v>0</v>
      </c>
      <c r="K1114" s="503">
        <v>0</v>
      </c>
      <c r="L1114" s="231">
        <f>'40'!P24</f>
        <v>0</v>
      </c>
      <c r="N1114" s="231">
        <f>'41'!P24</f>
        <v>0</v>
      </c>
      <c r="P1114" s="722">
        <f t="shared" si="171"/>
        <v>0</v>
      </c>
      <c r="Q1114" s="461"/>
      <c r="R1114" s="722">
        <f t="shared" si="172"/>
        <v>0</v>
      </c>
      <c r="T1114" s="655">
        <f t="shared" si="173"/>
        <v>0</v>
      </c>
    </row>
    <row r="1115" spans="1:20">
      <c r="A1115" s="485">
        <f t="shared" si="170"/>
        <v>1115</v>
      </c>
      <c r="B1115" t="s">
        <v>8</v>
      </c>
      <c r="D1115" t="s">
        <v>905</v>
      </c>
      <c r="F1115" s="737">
        <f>'40'!P25</f>
        <v>0</v>
      </c>
      <c r="H1115" s="231">
        <f>'41'!P25</f>
        <v>0</v>
      </c>
      <c r="K1115" s="503">
        <v>0</v>
      </c>
      <c r="L1115" s="231">
        <f>'40'!P25</f>
        <v>0</v>
      </c>
      <c r="N1115" s="231">
        <f>'41'!P25</f>
        <v>0</v>
      </c>
      <c r="P1115" s="722">
        <f t="shared" si="171"/>
        <v>0</v>
      </c>
      <c r="Q1115" s="461"/>
      <c r="R1115" s="722">
        <f t="shared" si="172"/>
        <v>0</v>
      </c>
      <c r="T1115" s="655">
        <f t="shared" si="173"/>
        <v>0</v>
      </c>
    </row>
    <row r="1116" spans="1:20">
      <c r="A1116" s="485">
        <f t="shared" si="170"/>
        <v>1116</v>
      </c>
      <c r="B1116" t="s">
        <v>224</v>
      </c>
      <c r="D1116" t="s">
        <v>905</v>
      </c>
      <c r="F1116" s="737">
        <f>'40'!P26</f>
        <v>0</v>
      </c>
      <c r="H1116" s="231">
        <f>'41'!P26</f>
        <v>0</v>
      </c>
      <c r="K1116" s="503">
        <v>0</v>
      </c>
      <c r="L1116" s="231">
        <f>'40'!P26</f>
        <v>0</v>
      </c>
      <c r="N1116" s="231">
        <f>'41'!P26</f>
        <v>0</v>
      </c>
      <c r="P1116" s="722">
        <f t="shared" si="171"/>
        <v>0</v>
      </c>
      <c r="Q1116" s="461"/>
      <c r="R1116" s="722">
        <f t="shared" si="172"/>
        <v>0</v>
      </c>
      <c r="T1116" s="655">
        <f t="shared" si="173"/>
        <v>0</v>
      </c>
    </row>
    <row r="1117" spans="1:20">
      <c r="A1117" s="485">
        <f t="shared" si="170"/>
        <v>1117</v>
      </c>
      <c r="B1117" t="s">
        <v>225</v>
      </c>
      <c r="D1117" t="s">
        <v>905</v>
      </c>
      <c r="F1117" s="737">
        <f>'40'!P27</f>
        <v>-308</v>
      </c>
      <c r="H1117" s="231">
        <f>'41'!P27</f>
        <v>-147</v>
      </c>
      <c r="K1117" s="503">
        <v>-2638</v>
      </c>
      <c r="L1117" s="231">
        <f>'40'!P27</f>
        <v>-308</v>
      </c>
      <c r="N1117" s="231">
        <f>'41'!P27</f>
        <v>-147</v>
      </c>
      <c r="P1117" s="722">
        <f t="shared" si="171"/>
        <v>0</v>
      </c>
      <c r="Q1117" s="461"/>
      <c r="R1117" s="722">
        <f t="shared" si="172"/>
        <v>0</v>
      </c>
      <c r="T1117" s="655">
        <f t="shared" si="173"/>
        <v>2491</v>
      </c>
    </row>
    <row r="1118" spans="1:20" ht="15.75">
      <c r="A1118" s="485">
        <f t="shared" si="170"/>
        <v>1118</v>
      </c>
      <c r="B1118" s="234" t="s">
        <v>982</v>
      </c>
      <c r="D1118" t="s">
        <v>905</v>
      </c>
      <c r="F1118" s="737">
        <f>'40'!P28</f>
        <v>4459</v>
      </c>
      <c r="H1118" s="231">
        <f>'41'!P28</f>
        <v>4566</v>
      </c>
      <c r="K1118" s="503">
        <v>5656</v>
      </c>
      <c r="L1118" s="231">
        <f>'40'!P28</f>
        <v>4459</v>
      </c>
      <c r="N1118" s="231">
        <f>'41'!P28</f>
        <v>4566</v>
      </c>
      <c r="P1118" s="722">
        <f t="shared" si="171"/>
        <v>0</v>
      </c>
      <c r="Q1118" s="461"/>
      <c r="R1118" s="722">
        <f t="shared" si="172"/>
        <v>0</v>
      </c>
      <c r="T1118" s="655">
        <f t="shared" si="173"/>
        <v>-1090</v>
      </c>
    </row>
    <row r="1119" spans="1:20" ht="15.75">
      <c r="A1119" s="485">
        <f t="shared" si="170"/>
        <v>1119</v>
      </c>
      <c r="B1119" s="234" t="s">
        <v>983</v>
      </c>
      <c r="D1119" t="s">
        <v>905</v>
      </c>
      <c r="F1119" s="737">
        <f>'40'!P34</f>
        <v>2234</v>
      </c>
      <c r="H1119" s="231">
        <f>'41'!P35</f>
        <v>1991</v>
      </c>
      <c r="K1119" s="503">
        <v>5288</v>
      </c>
      <c r="L1119" s="231">
        <f>'40'!P34</f>
        <v>2234</v>
      </c>
      <c r="N1119" s="231">
        <f>'41'!P35</f>
        <v>1991</v>
      </c>
      <c r="P1119" s="722">
        <f t="shared" si="171"/>
        <v>0</v>
      </c>
      <c r="Q1119" s="461"/>
      <c r="R1119" s="722">
        <f t="shared" si="172"/>
        <v>0</v>
      </c>
      <c r="T1119" s="655">
        <f t="shared" si="173"/>
        <v>-3297</v>
      </c>
    </row>
    <row r="1120" spans="1:20">
      <c r="A1120" s="485">
        <f t="shared" si="170"/>
        <v>1120</v>
      </c>
      <c r="B1120" t="s">
        <v>220</v>
      </c>
      <c r="D1120" t="s">
        <v>905</v>
      </c>
      <c r="F1120" s="737">
        <f>'40'!P35</f>
        <v>0</v>
      </c>
      <c r="H1120" s="231">
        <f>'41'!P36</f>
        <v>0</v>
      </c>
      <c r="K1120" s="503">
        <v>0</v>
      </c>
      <c r="L1120" s="231">
        <f>'40'!P35</f>
        <v>0</v>
      </c>
      <c r="N1120" s="231">
        <f>'41'!P36</f>
        <v>0</v>
      </c>
      <c r="P1120" s="722">
        <f t="shared" si="171"/>
        <v>0</v>
      </c>
      <c r="Q1120" s="461"/>
      <c r="R1120" s="722">
        <f t="shared" si="172"/>
        <v>0</v>
      </c>
      <c r="T1120" s="655">
        <f t="shared" si="173"/>
        <v>0</v>
      </c>
    </row>
    <row r="1121" spans="1:20">
      <c r="A1121" s="485">
        <f t="shared" si="170"/>
        <v>1121</v>
      </c>
      <c r="B1121" t="s">
        <v>984</v>
      </c>
      <c r="D1121" t="s">
        <v>905</v>
      </c>
      <c r="F1121" s="737">
        <f>'40'!P36</f>
        <v>0</v>
      </c>
      <c r="H1121" s="231">
        <f>'41'!P37</f>
        <v>0</v>
      </c>
      <c r="K1121" s="503">
        <v>0</v>
      </c>
      <c r="L1121" s="231">
        <f>'40'!P36</f>
        <v>0</v>
      </c>
      <c r="N1121" s="231">
        <f>'41'!P37</f>
        <v>0</v>
      </c>
      <c r="P1121" s="722">
        <f t="shared" si="171"/>
        <v>0</v>
      </c>
      <c r="Q1121" s="461"/>
      <c r="R1121" s="722">
        <f t="shared" si="172"/>
        <v>0</v>
      </c>
      <c r="T1121" s="655">
        <f t="shared" si="173"/>
        <v>0</v>
      </c>
    </row>
    <row r="1122" spans="1:20">
      <c r="A1122" s="485">
        <f t="shared" si="170"/>
        <v>1122</v>
      </c>
      <c r="B1122" t="s">
        <v>222</v>
      </c>
      <c r="D1122" t="s">
        <v>905</v>
      </c>
      <c r="F1122" s="737">
        <f>'40'!P37</f>
        <v>0</v>
      </c>
      <c r="H1122" s="231">
        <f>'41'!P38</f>
        <v>0</v>
      </c>
      <c r="K1122" s="503">
        <v>0</v>
      </c>
      <c r="L1122" s="231">
        <f>'40'!P37</f>
        <v>0</v>
      </c>
      <c r="N1122" s="231">
        <f>'41'!P38</f>
        <v>0</v>
      </c>
      <c r="P1122" s="722">
        <f t="shared" si="171"/>
        <v>0</v>
      </c>
      <c r="Q1122" s="461"/>
      <c r="R1122" s="722">
        <f t="shared" si="172"/>
        <v>0</v>
      </c>
      <c r="T1122" s="655">
        <f t="shared" si="173"/>
        <v>0</v>
      </c>
    </row>
    <row r="1123" spans="1:20">
      <c r="A1123" s="485">
        <f t="shared" si="170"/>
        <v>1123</v>
      </c>
      <c r="B1123" t="s">
        <v>223</v>
      </c>
      <c r="D1123" t="s">
        <v>905</v>
      </c>
      <c r="F1123" s="737">
        <f>'40'!P38</f>
        <v>0</v>
      </c>
      <c r="H1123" s="231">
        <f>'41'!P39</f>
        <v>0</v>
      </c>
      <c r="K1123" s="503">
        <v>0</v>
      </c>
      <c r="L1123" s="231">
        <f>'40'!P38</f>
        <v>0</v>
      </c>
      <c r="N1123" s="231">
        <f>'41'!P39</f>
        <v>0</v>
      </c>
      <c r="P1123" s="722">
        <f t="shared" si="171"/>
        <v>0</v>
      </c>
      <c r="Q1123" s="461"/>
      <c r="R1123" s="722">
        <f t="shared" si="172"/>
        <v>0</v>
      </c>
      <c r="T1123" s="655">
        <f t="shared" si="173"/>
        <v>0</v>
      </c>
    </row>
    <row r="1124" spans="1:20">
      <c r="A1124" s="485">
        <f t="shared" si="170"/>
        <v>1124</v>
      </c>
      <c r="B1124" t="s">
        <v>457</v>
      </c>
      <c r="D1124" t="s">
        <v>905</v>
      </c>
      <c r="F1124" s="737">
        <f>'40'!P39</f>
        <v>0</v>
      </c>
      <c r="H1124" s="231">
        <f>'41'!P40</f>
        <v>0</v>
      </c>
      <c r="K1124" s="503">
        <v>0</v>
      </c>
      <c r="L1124" s="231">
        <f>'40'!P39</f>
        <v>0</v>
      </c>
      <c r="N1124" s="231">
        <f>'41'!P40</f>
        <v>0</v>
      </c>
      <c r="P1124" s="722">
        <f t="shared" si="171"/>
        <v>0</v>
      </c>
      <c r="Q1124" s="461"/>
      <c r="R1124" s="722">
        <f t="shared" si="172"/>
        <v>0</v>
      </c>
      <c r="T1124" s="655">
        <f t="shared" si="173"/>
        <v>0</v>
      </c>
    </row>
    <row r="1125" spans="1:20">
      <c r="A1125" s="485">
        <f t="shared" si="170"/>
        <v>1125</v>
      </c>
      <c r="B1125" t="s">
        <v>8</v>
      </c>
      <c r="D1125" t="s">
        <v>905</v>
      </c>
      <c r="F1125" s="737">
        <f>'40'!P40</f>
        <v>0</v>
      </c>
      <c r="H1125" s="231">
        <f>'41'!P41</f>
        <v>0</v>
      </c>
      <c r="K1125" s="503">
        <v>0</v>
      </c>
      <c r="L1125" s="231">
        <f>'40'!P40</f>
        <v>0</v>
      </c>
      <c r="N1125" s="231">
        <f>'41'!P41</f>
        <v>0</v>
      </c>
      <c r="P1125" s="722">
        <f t="shared" si="171"/>
        <v>0</v>
      </c>
      <c r="Q1125" s="461"/>
      <c r="R1125" s="722">
        <f t="shared" si="172"/>
        <v>0</v>
      </c>
      <c r="T1125" s="655">
        <f t="shared" si="173"/>
        <v>0</v>
      </c>
    </row>
    <row r="1126" spans="1:20">
      <c r="A1126" s="485">
        <f t="shared" si="170"/>
        <v>1126</v>
      </c>
      <c r="B1126" t="s">
        <v>224</v>
      </c>
      <c r="D1126" t="s">
        <v>905</v>
      </c>
      <c r="F1126" s="737">
        <f>'40'!P41</f>
        <v>0</v>
      </c>
      <c r="H1126" s="231">
        <f>'41'!P42</f>
        <v>0</v>
      </c>
      <c r="K1126" s="503">
        <v>0</v>
      </c>
      <c r="L1126" s="231">
        <f>'40'!P41</f>
        <v>0</v>
      </c>
      <c r="N1126" s="231">
        <f>'41'!P42</f>
        <v>0</v>
      </c>
      <c r="P1126" s="722">
        <f t="shared" si="171"/>
        <v>0</v>
      </c>
      <c r="Q1126" s="461"/>
      <c r="R1126" s="722">
        <f t="shared" si="172"/>
        <v>0</v>
      </c>
      <c r="T1126" s="655">
        <f t="shared" si="173"/>
        <v>0</v>
      </c>
    </row>
    <row r="1127" spans="1:20">
      <c r="A1127" s="485">
        <f t="shared" si="170"/>
        <v>1127</v>
      </c>
      <c r="B1127" t="s">
        <v>226</v>
      </c>
      <c r="D1127" t="s">
        <v>905</v>
      </c>
      <c r="F1127" s="737">
        <f>'40'!P42</f>
        <v>-308</v>
      </c>
      <c r="H1127" s="231">
        <f>'41'!P43</f>
        <v>-147</v>
      </c>
      <c r="K1127" s="503">
        <v>-2638</v>
      </c>
      <c r="L1127" s="231">
        <f>'40'!P42</f>
        <v>-308</v>
      </c>
      <c r="N1127" s="231">
        <f>'41'!P43</f>
        <v>-147</v>
      </c>
      <c r="P1127" s="722">
        <f t="shared" si="171"/>
        <v>0</v>
      </c>
      <c r="Q1127" s="461"/>
      <c r="R1127" s="722">
        <f t="shared" si="172"/>
        <v>0</v>
      </c>
      <c r="T1127" s="655">
        <f t="shared" si="173"/>
        <v>2491</v>
      </c>
    </row>
    <row r="1128" spans="1:20">
      <c r="A1128" s="485">
        <f t="shared" si="170"/>
        <v>1128</v>
      </c>
      <c r="B1128" t="s">
        <v>227</v>
      </c>
      <c r="D1128" t="s">
        <v>905</v>
      </c>
      <c r="F1128" s="737">
        <f>'40'!P43</f>
        <v>433</v>
      </c>
      <c r="H1128" s="231">
        <f>'41'!P44</f>
        <v>390</v>
      </c>
      <c r="K1128" s="503">
        <v>562</v>
      </c>
      <c r="L1128" s="231">
        <f>'40'!P43</f>
        <v>433</v>
      </c>
      <c r="N1128" s="231">
        <f>'41'!P44</f>
        <v>390</v>
      </c>
      <c r="P1128" s="722">
        <f t="shared" si="171"/>
        <v>0</v>
      </c>
      <c r="Q1128" s="461"/>
      <c r="R1128" s="722">
        <f t="shared" si="172"/>
        <v>0</v>
      </c>
      <c r="T1128" s="655">
        <f t="shared" si="173"/>
        <v>-172</v>
      </c>
    </row>
    <row r="1129" spans="1:20" ht="15.75">
      <c r="A1129" s="485">
        <f t="shared" si="170"/>
        <v>1129</v>
      </c>
      <c r="B1129" s="234" t="s">
        <v>982</v>
      </c>
      <c r="D1129" t="s">
        <v>905</v>
      </c>
      <c r="F1129" s="737">
        <f>'40'!P44</f>
        <v>2359</v>
      </c>
      <c r="H1129" s="231">
        <f>'41'!P45</f>
        <v>2234</v>
      </c>
      <c r="K1129" s="503">
        <v>3212</v>
      </c>
      <c r="L1129" s="231">
        <f>'40'!P44</f>
        <v>2359</v>
      </c>
      <c r="N1129" s="231">
        <f>'41'!P45</f>
        <v>2234</v>
      </c>
      <c r="P1129" s="722">
        <f t="shared" si="171"/>
        <v>0</v>
      </c>
      <c r="Q1129" s="461"/>
      <c r="R1129" s="722">
        <f t="shared" si="172"/>
        <v>0</v>
      </c>
      <c r="T1129" s="655">
        <f t="shared" si="173"/>
        <v>-978</v>
      </c>
    </row>
    <row r="1130" spans="1:20" ht="15.75">
      <c r="A1130" s="485">
        <f t="shared" si="170"/>
        <v>1130</v>
      </c>
      <c r="B1130" s="234" t="s">
        <v>985</v>
      </c>
      <c r="D1130" t="s">
        <v>905</v>
      </c>
      <c r="F1130" s="737">
        <f>'40'!P46</f>
        <v>2332</v>
      </c>
      <c r="H1130" s="231">
        <f>'41'!P47</f>
        <v>2006</v>
      </c>
      <c r="K1130" s="503">
        <v>2690</v>
      </c>
      <c r="L1130" s="231">
        <f>'40'!P46</f>
        <v>2332</v>
      </c>
      <c r="N1130" s="231">
        <f>'41'!P47</f>
        <v>2006</v>
      </c>
      <c r="P1130" s="722">
        <f t="shared" si="171"/>
        <v>0</v>
      </c>
      <c r="Q1130" s="461"/>
      <c r="R1130" s="722">
        <f t="shared" si="172"/>
        <v>0</v>
      </c>
      <c r="T1130" s="655">
        <f t="shared" si="173"/>
        <v>-684</v>
      </c>
    </row>
    <row r="1131" spans="1:20" ht="15.75">
      <c r="A1131" s="485">
        <f t="shared" si="170"/>
        <v>1131</v>
      </c>
      <c r="B1131" s="234" t="s">
        <v>986</v>
      </c>
      <c r="D1131" t="s">
        <v>905</v>
      </c>
      <c r="F1131" s="737">
        <f>'40'!P48</f>
        <v>2100</v>
      </c>
      <c r="H1131" s="231">
        <f>'41'!P49</f>
        <v>2332</v>
      </c>
      <c r="K1131" s="503">
        <v>2444</v>
      </c>
      <c r="L1131" s="231">
        <f>'40'!P48</f>
        <v>2100</v>
      </c>
      <c r="N1131" s="231">
        <f>'41'!P49</f>
        <v>2332</v>
      </c>
      <c r="P1131" s="722">
        <f t="shared" si="171"/>
        <v>0</v>
      </c>
      <c r="Q1131" s="461"/>
      <c r="R1131" s="722">
        <f t="shared" si="172"/>
        <v>0</v>
      </c>
      <c r="T1131" s="655">
        <f t="shared" si="173"/>
        <v>-112</v>
      </c>
    </row>
    <row r="1132" spans="1:20" ht="15.75">
      <c r="A1132" s="485">
        <f t="shared" si="170"/>
        <v>1132</v>
      </c>
      <c r="B1132" s="234" t="s">
        <v>987</v>
      </c>
      <c r="F1132" s="737"/>
      <c r="H1132" s="231"/>
      <c r="K1132" s="503"/>
      <c r="T1132" s="655"/>
    </row>
    <row r="1133" spans="1:20">
      <c r="A1133" s="485">
        <f t="shared" si="170"/>
        <v>1133</v>
      </c>
      <c r="B1133" t="s">
        <v>228</v>
      </c>
      <c r="D1133" t="s">
        <v>905</v>
      </c>
      <c r="F1133" s="737">
        <f>'40'!P54</f>
        <v>2099</v>
      </c>
      <c r="H1133" s="231">
        <f>'41'!P55</f>
        <v>2327</v>
      </c>
      <c r="K1133" s="503">
        <v>2418</v>
      </c>
      <c r="L1133" s="231">
        <f>'40'!P54</f>
        <v>2099</v>
      </c>
      <c r="N1133" s="231">
        <f>'41'!P55</f>
        <v>2327</v>
      </c>
      <c r="P1133" s="722">
        <f>F1133-L1133</f>
        <v>0</v>
      </c>
      <c r="Q1133" s="461"/>
      <c r="R1133" s="722">
        <f>H1133-N1133</f>
        <v>0</v>
      </c>
      <c r="T1133" s="655">
        <f>H1133-K1133</f>
        <v>-91</v>
      </c>
    </row>
    <row r="1134" spans="1:20">
      <c r="A1134" s="485">
        <f t="shared" si="170"/>
        <v>1134</v>
      </c>
      <c r="B1134" t="s">
        <v>229</v>
      </c>
      <c r="D1134" t="s">
        <v>905</v>
      </c>
      <c r="F1134" s="737">
        <f>'40'!P55</f>
        <v>0</v>
      </c>
      <c r="H1134" s="231">
        <f>'41'!P56</f>
        <v>0</v>
      </c>
      <c r="K1134" s="503">
        <v>5</v>
      </c>
      <c r="L1134" s="231">
        <f>'40'!P55</f>
        <v>0</v>
      </c>
      <c r="N1134" s="231">
        <f>'41'!P56</f>
        <v>0</v>
      </c>
      <c r="P1134" s="722">
        <f>F1134-L1134</f>
        <v>0</v>
      </c>
      <c r="Q1134" s="461"/>
      <c r="R1134" s="722">
        <f>H1134-N1134</f>
        <v>0</v>
      </c>
      <c r="T1134" s="655">
        <f>H1134-K1134</f>
        <v>-5</v>
      </c>
    </row>
    <row r="1135" spans="1:20">
      <c r="A1135" s="485">
        <f t="shared" si="170"/>
        <v>1135</v>
      </c>
      <c r="B1135" t="s">
        <v>230</v>
      </c>
      <c r="D1135" t="s">
        <v>905</v>
      </c>
      <c r="F1135" s="737">
        <f>'40'!P56</f>
        <v>3</v>
      </c>
      <c r="H1135" s="231">
        <f>'41'!P57</f>
        <v>5</v>
      </c>
      <c r="K1135" s="503">
        <v>21</v>
      </c>
      <c r="L1135" s="231">
        <f>'40'!P56</f>
        <v>3</v>
      </c>
      <c r="N1135" s="231">
        <f>'41'!P57</f>
        <v>5</v>
      </c>
      <c r="P1135" s="722">
        <f>F1135-L1135</f>
        <v>0</v>
      </c>
      <c r="Q1135" s="461"/>
      <c r="R1135" s="722">
        <f>H1135-N1135</f>
        <v>0</v>
      </c>
      <c r="T1135" s="655">
        <f>H1135-K1135</f>
        <v>-16</v>
      </c>
    </row>
    <row r="1136" spans="1:20" ht="15.75">
      <c r="A1136" s="485">
        <f t="shared" si="170"/>
        <v>1136</v>
      </c>
      <c r="B1136" s="234" t="s">
        <v>106</v>
      </c>
      <c r="D1136" t="s">
        <v>905</v>
      </c>
      <c r="F1136" s="737">
        <f>'40'!P57</f>
        <v>2102</v>
      </c>
      <c r="H1136" s="231">
        <f>'41'!P58</f>
        <v>2332</v>
      </c>
      <c r="K1136" s="503">
        <v>2444</v>
      </c>
      <c r="L1136" s="231">
        <f>'40'!P57</f>
        <v>2102</v>
      </c>
      <c r="N1136" s="231">
        <f>'41'!P58</f>
        <v>2332</v>
      </c>
      <c r="P1136" s="722">
        <f>F1136-L1136</f>
        <v>0</v>
      </c>
      <c r="Q1136" s="461"/>
      <c r="R1136" s="722">
        <f>H1136-N1136</f>
        <v>0</v>
      </c>
      <c r="T1136" s="655">
        <f>H1136-K1136</f>
        <v>-112</v>
      </c>
    </row>
    <row r="1137" spans="1:20" ht="15.75">
      <c r="A1137" s="485">
        <f t="shared" si="170"/>
        <v>1137</v>
      </c>
      <c r="B1137" s="234" t="s">
        <v>231</v>
      </c>
      <c r="F1137" s="737"/>
      <c r="H1137" s="231"/>
      <c r="K1137" s="503"/>
      <c r="T1137" s="655"/>
    </row>
    <row r="1138" spans="1:20">
      <c r="A1138" s="485">
        <f t="shared" si="170"/>
        <v>1138</v>
      </c>
      <c r="B1138" t="s">
        <v>232</v>
      </c>
      <c r="D1138" t="s">
        <v>905</v>
      </c>
      <c r="F1138" s="737">
        <f>'40'!P60</f>
        <v>2102</v>
      </c>
      <c r="H1138" s="231">
        <f>'41'!P61</f>
        <v>2332</v>
      </c>
      <c r="K1138" s="503">
        <v>2444</v>
      </c>
      <c r="L1138" s="231">
        <f>'40'!P60</f>
        <v>2102</v>
      </c>
      <c r="N1138" s="231">
        <f>'41'!P61</f>
        <v>2332</v>
      </c>
      <c r="P1138" s="722">
        <f>F1138-L1138</f>
        <v>0</v>
      </c>
      <c r="Q1138" s="461"/>
      <c r="R1138" s="722">
        <f>H1138-N1138</f>
        <v>0</v>
      </c>
      <c r="T1138" s="655">
        <f>H1138-K1138</f>
        <v>-112</v>
      </c>
    </row>
    <row r="1139" spans="1:20">
      <c r="A1139" s="485">
        <f t="shared" si="170"/>
        <v>1139</v>
      </c>
      <c r="B1139" t="s">
        <v>233</v>
      </c>
      <c r="D1139" t="s">
        <v>905</v>
      </c>
      <c r="F1139" s="737">
        <f>'40'!P61</f>
        <v>0</v>
      </c>
      <c r="H1139" s="231">
        <f>'41'!P62</f>
        <v>0</v>
      </c>
      <c r="K1139" s="503">
        <v>0</v>
      </c>
      <c r="L1139" s="231">
        <f>'40'!P61</f>
        <v>0</v>
      </c>
      <c r="N1139" s="231">
        <f>'41'!P62</f>
        <v>0</v>
      </c>
      <c r="P1139" s="722">
        <f>F1139-L1139</f>
        <v>0</v>
      </c>
      <c r="Q1139" s="461"/>
      <c r="R1139" s="722">
        <f>H1139-N1139</f>
        <v>0</v>
      </c>
      <c r="T1139" s="655">
        <f>H1139-K1139</f>
        <v>0</v>
      </c>
    </row>
    <row r="1140" spans="1:20">
      <c r="A1140" s="485">
        <f t="shared" si="170"/>
        <v>1140</v>
      </c>
      <c r="B1140" t="s">
        <v>391</v>
      </c>
      <c r="D1140" t="s">
        <v>905</v>
      </c>
      <c r="F1140" s="737">
        <f>'40'!P62</f>
        <v>0</v>
      </c>
      <c r="H1140" s="231">
        <f>'41'!P63</f>
        <v>0</v>
      </c>
      <c r="K1140" s="503">
        <v>0</v>
      </c>
      <c r="L1140" s="231">
        <f>'40'!P62</f>
        <v>0</v>
      </c>
      <c r="N1140" s="231">
        <f>'41'!P63</f>
        <v>0</v>
      </c>
      <c r="P1140" s="722">
        <f>F1140-L1140</f>
        <v>0</v>
      </c>
      <c r="Q1140" s="461"/>
      <c r="R1140" s="722">
        <f>H1140-N1140</f>
        <v>0</v>
      </c>
      <c r="T1140" s="655">
        <f>H1140-K1140</f>
        <v>0</v>
      </c>
    </row>
    <row r="1141" spans="1:20">
      <c r="A1141" s="485">
        <f t="shared" si="170"/>
        <v>1141</v>
      </c>
      <c r="B1141" t="s">
        <v>234</v>
      </c>
      <c r="D1141" t="s">
        <v>905</v>
      </c>
      <c r="F1141" s="737">
        <f>'40'!P63</f>
        <v>0</v>
      </c>
      <c r="H1141" s="231">
        <f>'41'!P64</f>
        <v>0</v>
      </c>
      <c r="K1141" s="503">
        <v>0</v>
      </c>
      <c r="L1141" s="231">
        <f>'40'!P63</f>
        <v>0</v>
      </c>
      <c r="N1141" s="231">
        <f>'41'!P64</f>
        <v>0</v>
      </c>
      <c r="P1141" s="722">
        <f>F1141-L1141</f>
        <v>0</v>
      </c>
      <c r="Q1141" s="461"/>
      <c r="R1141" s="722">
        <f>H1141-N1141</f>
        <v>0</v>
      </c>
      <c r="T1141" s="655">
        <f>H1141-K1141</f>
        <v>0</v>
      </c>
    </row>
    <row r="1142" spans="1:20" ht="15.75">
      <c r="A1142" s="485">
        <f t="shared" si="170"/>
        <v>1142</v>
      </c>
      <c r="B1142" s="234" t="s">
        <v>106</v>
      </c>
      <c r="D1142" t="s">
        <v>905</v>
      </c>
      <c r="F1142" s="737">
        <f>'40'!P64</f>
        <v>2102</v>
      </c>
      <c r="H1142" s="231">
        <f>'41'!P65</f>
        <v>2332</v>
      </c>
      <c r="K1142" s="503">
        <v>2444</v>
      </c>
      <c r="L1142" s="231">
        <f>'40'!P64</f>
        <v>2102</v>
      </c>
      <c r="N1142" s="231">
        <f>'41'!P65</f>
        <v>2332</v>
      </c>
      <c r="P1142" s="722">
        <f>F1142-L1142</f>
        <v>0</v>
      </c>
      <c r="Q1142" s="461"/>
      <c r="R1142" s="722">
        <f>H1142-N1142</f>
        <v>0</v>
      </c>
      <c r="T1142" s="655">
        <f>H1142-K1142</f>
        <v>-112</v>
      </c>
    </row>
    <row r="1143" spans="1:20" ht="15.75">
      <c r="A1143" s="485">
        <f t="shared" si="170"/>
        <v>1143</v>
      </c>
      <c r="B1143" s="234" t="s">
        <v>172</v>
      </c>
      <c r="F1143" s="737"/>
      <c r="H1143" s="231"/>
      <c r="K1143" s="503"/>
      <c r="T1143" s="655"/>
    </row>
    <row r="1144" spans="1:20" ht="15.75">
      <c r="A1144" s="485">
        <f t="shared" si="170"/>
        <v>1144</v>
      </c>
      <c r="B1144" s="234" t="s">
        <v>981</v>
      </c>
      <c r="D1144" t="s">
        <v>905</v>
      </c>
      <c r="F1144" s="737">
        <f>'40'!R15</f>
        <v>726346</v>
      </c>
      <c r="H1144" s="231">
        <f>'41'!R15</f>
        <v>717527</v>
      </c>
      <c r="K1144" s="503">
        <v>745873</v>
      </c>
      <c r="L1144" s="231">
        <f>'40'!R15</f>
        <v>726346</v>
      </c>
      <c r="N1144" s="231">
        <f>'41'!R15</f>
        <v>717527</v>
      </c>
      <c r="P1144" s="722">
        <f t="shared" ref="P1144:P1169" si="174">F1144-L1144</f>
        <v>0</v>
      </c>
      <c r="Q1144" s="461"/>
      <c r="R1144" s="722">
        <f t="shared" ref="R1144:R1169" si="175">H1144-N1144</f>
        <v>0</v>
      </c>
      <c r="T1144" s="655">
        <f t="shared" ref="T1144:T1169" si="176">H1144-K1144</f>
        <v>-28346</v>
      </c>
    </row>
    <row r="1145" spans="1:20">
      <c r="A1145" s="485">
        <f t="shared" si="170"/>
        <v>1145</v>
      </c>
      <c r="B1145" t="s">
        <v>220</v>
      </c>
      <c r="D1145" t="s">
        <v>905</v>
      </c>
      <c r="F1145" s="737">
        <f>'40'!R16</f>
        <v>18149</v>
      </c>
      <c r="H1145" s="231">
        <f>'41'!R16</f>
        <v>18689</v>
      </c>
      <c r="K1145" s="503">
        <v>3635</v>
      </c>
      <c r="L1145" s="231">
        <f>'40'!R16</f>
        <v>18149</v>
      </c>
      <c r="N1145" s="231">
        <f>'41'!R16</f>
        <v>18689</v>
      </c>
      <c r="P1145" s="722">
        <f t="shared" si="174"/>
        <v>0</v>
      </c>
      <c r="Q1145" s="461"/>
      <c r="R1145" s="722">
        <f t="shared" si="175"/>
        <v>0</v>
      </c>
      <c r="T1145" s="655">
        <f t="shared" si="176"/>
        <v>15054</v>
      </c>
    </row>
    <row r="1146" spans="1:20">
      <c r="A1146" s="485">
        <f t="shared" si="170"/>
        <v>1146</v>
      </c>
      <c r="B1146" t="s">
        <v>647</v>
      </c>
      <c r="D1146" t="s">
        <v>905</v>
      </c>
      <c r="F1146" s="737">
        <f>'40'!R18</f>
        <v>44751</v>
      </c>
      <c r="H1146" s="231">
        <f>'41'!R18</f>
        <v>38058</v>
      </c>
      <c r="K1146" s="503">
        <v>35766</v>
      </c>
      <c r="L1146" s="231">
        <f>'40'!R18</f>
        <v>44751</v>
      </c>
      <c r="N1146" s="231">
        <f>'41'!R18</f>
        <v>38058</v>
      </c>
      <c r="P1146" s="722">
        <f t="shared" si="174"/>
        <v>0</v>
      </c>
      <c r="Q1146" s="461"/>
      <c r="R1146" s="722">
        <f t="shared" si="175"/>
        <v>0</v>
      </c>
      <c r="T1146" s="655">
        <f t="shared" si="176"/>
        <v>2292</v>
      </c>
    </row>
    <row r="1147" spans="1:20">
      <c r="A1147" s="485">
        <f t="shared" si="170"/>
        <v>1147</v>
      </c>
      <c r="B1147" t="s">
        <v>648</v>
      </c>
      <c r="D1147" t="s">
        <v>905</v>
      </c>
      <c r="F1147" s="737">
        <f>'40'!R19</f>
        <v>259</v>
      </c>
      <c r="H1147" s="231">
        <f>'41'!R19</f>
        <v>232</v>
      </c>
      <c r="K1147" s="503">
        <v>730</v>
      </c>
      <c r="L1147" s="231">
        <f>'40'!R19</f>
        <v>259</v>
      </c>
      <c r="N1147" s="231">
        <f>'41'!R19</f>
        <v>232</v>
      </c>
      <c r="P1147" s="722">
        <f t="shared" si="174"/>
        <v>0</v>
      </c>
      <c r="Q1147" s="461"/>
      <c r="R1147" s="722">
        <f t="shared" si="175"/>
        <v>0</v>
      </c>
      <c r="T1147" s="655">
        <f t="shared" si="176"/>
        <v>-498</v>
      </c>
    </row>
    <row r="1148" spans="1:20">
      <c r="A1148" s="485">
        <f t="shared" si="170"/>
        <v>1148</v>
      </c>
      <c r="B1148" t="s">
        <v>649</v>
      </c>
      <c r="D1148" t="s">
        <v>905</v>
      </c>
      <c r="F1148" s="737">
        <f>'40'!R20</f>
        <v>0</v>
      </c>
      <c r="H1148" s="231">
        <f>'41'!R20</f>
        <v>43</v>
      </c>
      <c r="K1148" s="503">
        <v>384</v>
      </c>
      <c r="L1148" s="231">
        <f>'40'!R20</f>
        <v>0</v>
      </c>
      <c r="N1148" s="231">
        <f>'41'!R20</f>
        <v>43</v>
      </c>
      <c r="P1148" s="722">
        <f t="shared" si="174"/>
        <v>0</v>
      </c>
      <c r="Q1148" s="461"/>
      <c r="R1148" s="722">
        <f t="shared" si="175"/>
        <v>0</v>
      </c>
      <c r="T1148" s="655">
        <f t="shared" si="176"/>
        <v>-341</v>
      </c>
    </row>
    <row r="1149" spans="1:20">
      <c r="A1149" s="485">
        <f t="shared" si="170"/>
        <v>1149</v>
      </c>
      <c r="B1149" t="s">
        <v>221</v>
      </c>
      <c r="D1149" t="s">
        <v>905</v>
      </c>
      <c r="F1149" s="737">
        <f>'40'!R21</f>
        <v>6</v>
      </c>
      <c r="H1149" s="231">
        <f>'41'!R21</f>
        <v>-1788</v>
      </c>
      <c r="K1149" s="503">
        <v>0</v>
      </c>
      <c r="L1149" s="231">
        <f>'40'!R21</f>
        <v>6</v>
      </c>
      <c r="N1149" s="231">
        <f>'41'!R21</f>
        <v>-1788</v>
      </c>
      <c r="P1149" s="722">
        <f t="shared" si="174"/>
        <v>0</v>
      </c>
      <c r="Q1149" s="461"/>
      <c r="R1149" s="722">
        <f t="shared" si="175"/>
        <v>0</v>
      </c>
      <c r="T1149" s="655">
        <f t="shared" si="176"/>
        <v>-1788</v>
      </c>
    </row>
    <row r="1150" spans="1:20">
      <c r="A1150" s="485">
        <f t="shared" si="170"/>
        <v>1150</v>
      </c>
      <c r="B1150" t="s">
        <v>222</v>
      </c>
      <c r="D1150" t="s">
        <v>905</v>
      </c>
      <c r="F1150" s="737">
        <f>'40'!R22</f>
        <v>-1321</v>
      </c>
      <c r="H1150" s="231">
        <f>'41'!R22</f>
        <v>-1</v>
      </c>
      <c r="K1150" s="503">
        <v>-56</v>
      </c>
      <c r="L1150" s="231">
        <f>'40'!R22</f>
        <v>-1321</v>
      </c>
      <c r="N1150" s="231">
        <f>'41'!R22</f>
        <v>-1</v>
      </c>
      <c r="P1150" s="722">
        <f t="shared" si="174"/>
        <v>0</v>
      </c>
      <c r="Q1150" s="461"/>
      <c r="R1150" s="722">
        <f t="shared" si="175"/>
        <v>0</v>
      </c>
      <c r="T1150" s="655">
        <f t="shared" si="176"/>
        <v>55</v>
      </c>
    </row>
    <row r="1151" spans="1:20">
      <c r="A1151" s="485">
        <f t="shared" si="170"/>
        <v>1151</v>
      </c>
      <c r="B1151" t="s">
        <v>223</v>
      </c>
      <c r="D1151" t="s">
        <v>905</v>
      </c>
      <c r="F1151" s="737">
        <f>'40'!R23</f>
        <v>-395</v>
      </c>
      <c r="H1151" s="231">
        <f>'41'!R23</f>
        <v>-44367</v>
      </c>
      <c r="K1151" s="503">
        <v>0</v>
      </c>
      <c r="L1151" s="231">
        <f>'40'!R23</f>
        <v>-395</v>
      </c>
      <c r="N1151" s="231">
        <f>'41'!R23</f>
        <v>-44367</v>
      </c>
      <c r="P1151" s="722">
        <f t="shared" si="174"/>
        <v>0</v>
      </c>
      <c r="Q1151" s="461"/>
      <c r="R1151" s="722">
        <f t="shared" si="175"/>
        <v>0</v>
      </c>
      <c r="T1151" s="655">
        <f t="shared" si="176"/>
        <v>-44367</v>
      </c>
    </row>
    <row r="1152" spans="1:20">
      <c r="A1152" s="485">
        <f t="shared" si="170"/>
        <v>1152</v>
      </c>
      <c r="B1152" t="s">
        <v>457</v>
      </c>
      <c r="D1152" t="s">
        <v>905</v>
      </c>
      <c r="F1152" s="737">
        <f>'40'!R24</f>
        <v>7538</v>
      </c>
      <c r="H1152" s="231">
        <f>'41'!R24</f>
        <v>15996</v>
      </c>
      <c r="K1152" s="503">
        <v>2379</v>
      </c>
      <c r="L1152" s="231">
        <f>'40'!R24</f>
        <v>7538</v>
      </c>
      <c r="N1152" s="231">
        <f>'41'!R24</f>
        <v>15996</v>
      </c>
      <c r="P1152" s="722">
        <f t="shared" si="174"/>
        <v>0</v>
      </c>
      <c r="Q1152" s="461"/>
      <c r="R1152" s="722">
        <f t="shared" si="175"/>
        <v>0</v>
      </c>
      <c r="T1152" s="655">
        <f t="shared" si="176"/>
        <v>13617</v>
      </c>
    </row>
    <row r="1153" spans="1:20">
      <c r="A1153" s="485">
        <f t="shared" si="170"/>
        <v>1153</v>
      </c>
      <c r="B1153" t="s">
        <v>8</v>
      </c>
      <c r="D1153" t="s">
        <v>905</v>
      </c>
      <c r="F1153" s="737">
        <f>'40'!R25</f>
        <v>-23722</v>
      </c>
      <c r="H1153" s="231">
        <f>'41'!R25</f>
        <v>-12271</v>
      </c>
      <c r="K1153" s="503">
        <v>-3774</v>
      </c>
      <c r="L1153" s="231">
        <f>'40'!R25</f>
        <v>-23722</v>
      </c>
      <c r="N1153" s="231">
        <f>'41'!R25</f>
        <v>-12271</v>
      </c>
      <c r="P1153" s="722">
        <f t="shared" si="174"/>
        <v>0</v>
      </c>
      <c r="Q1153" s="461"/>
      <c r="R1153" s="722">
        <f t="shared" si="175"/>
        <v>0</v>
      </c>
      <c r="T1153" s="655">
        <f t="shared" si="176"/>
        <v>-8497</v>
      </c>
    </row>
    <row r="1154" spans="1:20">
      <c r="A1154" s="485">
        <f t="shared" si="170"/>
        <v>1154</v>
      </c>
      <c r="B1154" t="s">
        <v>224</v>
      </c>
      <c r="D1154" t="s">
        <v>905</v>
      </c>
      <c r="F1154" s="737">
        <f>'40'!R26</f>
        <v>-170</v>
      </c>
      <c r="H1154" s="231">
        <f>'41'!R26</f>
        <v>0</v>
      </c>
      <c r="K1154" s="503">
        <v>-155</v>
      </c>
      <c r="L1154" s="231">
        <f>'40'!R26</f>
        <v>-170</v>
      </c>
      <c r="N1154" s="231">
        <f>'41'!R26</f>
        <v>0</v>
      </c>
      <c r="P1154" s="722">
        <f t="shared" si="174"/>
        <v>0</v>
      </c>
      <c r="Q1154" s="461"/>
      <c r="R1154" s="722">
        <f t="shared" si="175"/>
        <v>0</v>
      </c>
      <c r="T1154" s="655">
        <f t="shared" si="176"/>
        <v>155</v>
      </c>
    </row>
    <row r="1155" spans="1:20">
      <c r="A1155" s="485">
        <f t="shared" si="170"/>
        <v>1155</v>
      </c>
      <c r="B1155" t="s">
        <v>225</v>
      </c>
      <c r="D1155" t="s">
        <v>905</v>
      </c>
      <c r="F1155" s="737">
        <f>'40'!R27</f>
        <v>-21490</v>
      </c>
      <c r="H1155" s="231">
        <f>'41'!R27</f>
        <v>-5772</v>
      </c>
      <c r="K1155" s="503">
        <v>-12784</v>
      </c>
      <c r="L1155" s="231">
        <f>'40'!R27</f>
        <v>-21490</v>
      </c>
      <c r="N1155" s="231">
        <f>'41'!R27</f>
        <v>-5772</v>
      </c>
      <c r="P1155" s="722">
        <f t="shared" si="174"/>
        <v>0</v>
      </c>
      <c r="Q1155" s="461"/>
      <c r="R1155" s="722">
        <f t="shared" si="175"/>
        <v>0</v>
      </c>
      <c r="T1155" s="655">
        <f t="shared" si="176"/>
        <v>7012</v>
      </c>
    </row>
    <row r="1156" spans="1:20" ht="15.75">
      <c r="A1156" s="485">
        <f t="shared" si="170"/>
        <v>1156</v>
      </c>
      <c r="B1156" s="234" t="s">
        <v>982</v>
      </c>
      <c r="D1156" t="s">
        <v>905</v>
      </c>
      <c r="F1156" s="737">
        <f>'40'!R28</f>
        <v>749951</v>
      </c>
      <c r="H1156" s="231">
        <f>'41'!R28</f>
        <v>726346</v>
      </c>
      <c r="K1156" s="503">
        <v>771998</v>
      </c>
      <c r="L1156" s="231">
        <f>'40'!R28</f>
        <v>749951</v>
      </c>
      <c r="N1156" s="231">
        <f>'41'!R28</f>
        <v>726346</v>
      </c>
      <c r="P1156" s="722">
        <f t="shared" si="174"/>
        <v>0</v>
      </c>
      <c r="Q1156" s="461"/>
      <c r="R1156" s="722">
        <f t="shared" si="175"/>
        <v>0</v>
      </c>
      <c r="T1156" s="655">
        <f t="shared" si="176"/>
        <v>-45652</v>
      </c>
    </row>
    <row r="1157" spans="1:20" ht="15.75">
      <c r="A1157" s="485">
        <f t="shared" si="170"/>
        <v>1157</v>
      </c>
      <c r="B1157" s="234" t="s">
        <v>983</v>
      </c>
      <c r="D1157" t="s">
        <v>905</v>
      </c>
      <c r="F1157" s="737">
        <f>'40'!R34</f>
        <v>147935</v>
      </c>
      <c r="H1157" s="231">
        <f>'41'!R35</f>
        <v>175510</v>
      </c>
      <c r="K1157" s="503">
        <v>142445</v>
      </c>
      <c r="L1157" s="231">
        <f>'40'!R34</f>
        <v>147935</v>
      </c>
      <c r="N1157" s="231">
        <f>'41'!R35</f>
        <v>175510</v>
      </c>
      <c r="P1157" s="722">
        <f t="shared" si="174"/>
        <v>0</v>
      </c>
      <c r="Q1157" s="461"/>
      <c r="R1157" s="722">
        <f t="shared" si="175"/>
        <v>0</v>
      </c>
      <c r="T1157" s="655">
        <f t="shared" si="176"/>
        <v>33065</v>
      </c>
    </row>
    <row r="1158" spans="1:20">
      <c r="A1158" s="485">
        <f t="shared" si="170"/>
        <v>1158</v>
      </c>
      <c r="B1158" t="s">
        <v>220</v>
      </c>
      <c r="D1158" t="s">
        <v>905</v>
      </c>
      <c r="F1158" s="737">
        <f>'40'!R35</f>
        <v>770</v>
      </c>
      <c r="H1158" s="231">
        <f>'41'!R36</f>
        <v>55</v>
      </c>
      <c r="K1158" s="503">
        <v>107</v>
      </c>
      <c r="L1158" s="231">
        <f>'40'!R35</f>
        <v>770</v>
      </c>
      <c r="N1158" s="231">
        <f>'41'!R36</f>
        <v>55</v>
      </c>
      <c r="P1158" s="722">
        <f t="shared" si="174"/>
        <v>0</v>
      </c>
      <c r="Q1158" s="461"/>
      <c r="R1158" s="722">
        <f t="shared" si="175"/>
        <v>0</v>
      </c>
      <c r="T1158" s="655">
        <f t="shared" si="176"/>
        <v>-52</v>
      </c>
    </row>
    <row r="1159" spans="1:20">
      <c r="A1159" s="485">
        <f t="shared" si="170"/>
        <v>1159</v>
      </c>
      <c r="B1159" t="s">
        <v>984</v>
      </c>
      <c r="D1159" t="s">
        <v>905</v>
      </c>
      <c r="F1159" s="737">
        <f>'40'!R36</f>
        <v>0</v>
      </c>
      <c r="H1159" s="231">
        <f>'41'!R37</f>
        <v>0</v>
      </c>
      <c r="K1159" s="503">
        <v>0</v>
      </c>
      <c r="L1159" s="231">
        <f>'40'!R36</f>
        <v>0</v>
      </c>
      <c r="N1159" s="231">
        <f>'41'!R37</f>
        <v>0</v>
      </c>
      <c r="P1159" s="722">
        <f t="shared" si="174"/>
        <v>0</v>
      </c>
      <c r="Q1159" s="461"/>
      <c r="R1159" s="722">
        <f t="shared" si="175"/>
        <v>0</v>
      </c>
      <c r="T1159" s="655">
        <f t="shared" si="176"/>
        <v>0</v>
      </c>
    </row>
    <row r="1160" spans="1:20">
      <c r="A1160" s="485">
        <f t="shared" si="170"/>
        <v>1160</v>
      </c>
      <c r="B1160" t="s">
        <v>222</v>
      </c>
      <c r="D1160" t="s">
        <v>905</v>
      </c>
      <c r="F1160" s="737">
        <f>'40'!R37</f>
        <v>0</v>
      </c>
      <c r="H1160" s="231">
        <f>'41'!R38</f>
        <v>0</v>
      </c>
      <c r="K1160" s="503">
        <v>3</v>
      </c>
      <c r="L1160" s="231">
        <f>'40'!R37</f>
        <v>0</v>
      </c>
      <c r="N1160" s="231">
        <f>'41'!R38</f>
        <v>0</v>
      </c>
      <c r="P1160" s="722">
        <f t="shared" si="174"/>
        <v>0</v>
      </c>
      <c r="Q1160" s="461"/>
      <c r="R1160" s="722">
        <f t="shared" si="175"/>
        <v>0</v>
      </c>
      <c r="T1160" s="655">
        <f t="shared" si="176"/>
        <v>-3</v>
      </c>
    </row>
    <row r="1161" spans="1:20">
      <c r="A1161" s="485">
        <f t="shared" si="170"/>
        <v>1161</v>
      </c>
      <c r="B1161" t="s">
        <v>223</v>
      </c>
      <c r="D1161" t="s">
        <v>905</v>
      </c>
      <c r="F1161" s="737">
        <f>'40'!R38</f>
        <v>-602</v>
      </c>
      <c r="H1161" s="231">
        <f>'41'!R39</f>
        <v>-50405</v>
      </c>
      <c r="K1161" s="503">
        <v>0</v>
      </c>
      <c r="L1161" s="231">
        <f>'40'!R38</f>
        <v>-602</v>
      </c>
      <c r="N1161" s="231">
        <f>'41'!R39</f>
        <v>-50405</v>
      </c>
      <c r="P1161" s="722">
        <f t="shared" si="174"/>
        <v>0</v>
      </c>
      <c r="Q1161" s="461"/>
      <c r="R1161" s="722">
        <f t="shared" si="175"/>
        <v>0</v>
      </c>
      <c r="T1161" s="655">
        <f t="shared" si="176"/>
        <v>-50405</v>
      </c>
    </row>
    <row r="1162" spans="1:20">
      <c r="A1162" s="485">
        <f t="shared" si="170"/>
        <v>1162</v>
      </c>
      <c r="B1162" t="s">
        <v>457</v>
      </c>
      <c r="D1162" t="s">
        <v>905</v>
      </c>
      <c r="F1162" s="737">
        <f>'40'!R39</f>
        <v>0</v>
      </c>
      <c r="H1162" s="231">
        <f>'41'!R40</f>
        <v>0</v>
      </c>
      <c r="K1162" s="503">
        <v>0</v>
      </c>
      <c r="L1162" s="231">
        <f>'40'!R39</f>
        <v>0</v>
      </c>
      <c r="N1162" s="231">
        <f>'41'!R40</f>
        <v>0</v>
      </c>
      <c r="P1162" s="722">
        <f t="shared" si="174"/>
        <v>0</v>
      </c>
      <c r="Q1162" s="461"/>
      <c r="R1162" s="722">
        <f t="shared" si="175"/>
        <v>0</v>
      </c>
      <c r="T1162" s="655">
        <f t="shared" si="176"/>
        <v>0</v>
      </c>
    </row>
    <row r="1163" spans="1:20">
      <c r="A1163" s="485">
        <f t="shared" ref="A1163:A1226" si="177">A1162+1</f>
        <v>1163</v>
      </c>
      <c r="B1163" t="s">
        <v>8</v>
      </c>
      <c r="D1163" t="s">
        <v>905</v>
      </c>
      <c r="F1163" s="737">
        <f>'40'!R40</f>
        <v>-4525</v>
      </c>
      <c r="H1163" s="231">
        <f>'41'!R41</f>
        <v>-1965</v>
      </c>
      <c r="K1163" s="503">
        <v>-306</v>
      </c>
      <c r="L1163" s="231">
        <f>'40'!R40</f>
        <v>-4525</v>
      </c>
      <c r="N1163" s="231">
        <f>'41'!R41</f>
        <v>-1965</v>
      </c>
      <c r="P1163" s="722">
        <f t="shared" si="174"/>
        <v>0</v>
      </c>
      <c r="Q1163" s="461"/>
      <c r="R1163" s="722">
        <f t="shared" si="175"/>
        <v>0</v>
      </c>
      <c r="T1163" s="655">
        <f t="shared" si="176"/>
        <v>-1659</v>
      </c>
    </row>
    <row r="1164" spans="1:20">
      <c r="A1164" s="485">
        <f t="shared" si="177"/>
        <v>1164</v>
      </c>
      <c r="B1164" t="s">
        <v>224</v>
      </c>
      <c r="D1164" t="s">
        <v>905</v>
      </c>
      <c r="F1164" s="737">
        <f>'40'!R41</f>
        <v>0</v>
      </c>
      <c r="H1164" s="231">
        <f>'41'!R42</f>
        <v>0</v>
      </c>
      <c r="K1164" s="503">
        <v>0</v>
      </c>
      <c r="L1164" s="231">
        <f>'40'!R41</f>
        <v>0</v>
      </c>
      <c r="N1164" s="231">
        <f>'41'!R42</f>
        <v>0</v>
      </c>
      <c r="P1164" s="722">
        <f t="shared" si="174"/>
        <v>0</v>
      </c>
      <c r="Q1164" s="461"/>
      <c r="R1164" s="722">
        <f t="shared" si="175"/>
        <v>0</v>
      </c>
      <c r="T1164" s="655">
        <f t="shared" si="176"/>
        <v>0</v>
      </c>
    </row>
    <row r="1165" spans="1:20">
      <c r="A1165" s="485">
        <f t="shared" si="177"/>
        <v>1165</v>
      </c>
      <c r="B1165" t="s">
        <v>226</v>
      </c>
      <c r="D1165" t="s">
        <v>905</v>
      </c>
      <c r="F1165" s="737">
        <f>'40'!R42</f>
        <v>-21435</v>
      </c>
      <c r="H1165" s="231">
        <f>'41'!R43</f>
        <v>-5757</v>
      </c>
      <c r="K1165" s="503">
        <v>-12762</v>
      </c>
      <c r="L1165" s="231">
        <f>'40'!R42</f>
        <v>-21435</v>
      </c>
      <c r="N1165" s="231">
        <f>'41'!R43</f>
        <v>-5757</v>
      </c>
      <c r="P1165" s="722">
        <f t="shared" si="174"/>
        <v>0</v>
      </c>
      <c r="Q1165" s="461"/>
      <c r="R1165" s="722">
        <f t="shared" si="175"/>
        <v>0</v>
      </c>
      <c r="T1165" s="655">
        <f t="shared" si="176"/>
        <v>7005</v>
      </c>
    </row>
    <row r="1166" spans="1:20">
      <c r="A1166" s="485">
        <f t="shared" si="177"/>
        <v>1166</v>
      </c>
      <c r="B1166" t="s">
        <v>227</v>
      </c>
      <c r="D1166" t="s">
        <v>905</v>
      </c>
      <c r="F1166" s="737">
        <f>'40'!R43</f>
        <v>32451</v>
      </c>
      <c r="H1166" s="231">
        <f>'41'!R44</f>
        <v>30497</v>
      </c>
      <c r="K1166" s="503">
        <v>30529</v>
      </c>
      <c r="L1166" s="231">
        <f>'40'!R43</f>
        <v>32451</v>
      </c>
      <c r="N1166" s="231">
        <f>'41'!R44</f>
        <v>30497</v>
      </c>
      <c r="P1166" s="722">
        <f t="shared" si="174"/>
        <v>0</v>
      </c>
      <c r="Q1166" s="461"/>
      <c r="R1166" s="722">
        <f t="shared" si="175"/>
        <v>0</v>
      </c>
      <c r="T1166" s="655">
        <f t="shared" si="176"/>
        <v>-32</v>
      </c>
    </row>
    <row r="1167" spans="1:20" ht="15.75">
      <c r="A1167" s="485">
        <f t="shared" si="177"/>
        <v>1167</v>
      </c>
      <c r="B1167" s="234" t="s">
        <v>982</v>
      </c>
      <c r="D1167" t="s">
        <v>905</v>
      </c>
      <c r="F1167" s="737">
        <f>'40'!R44</f>
        <v>154594</v>
      </c>
      <c r="H1167" s="231">
        <f>'41'!R45</f>
        <v>147935</v>
      </c>
      <c r="K1167" s="503">
        <v>160016</v>
      </c>
      <c r="L1167" s="231">
        <f>'40'!R44</f>
        <v>154594</v>
      </c>
      <c r="N1167" s="231">
        <f>'41'!R45</f>
        <v>147935</v>
      </c>
      <c r="P1167" s="722">
        <f t="shared" si="174"/>
        <v>0</v>
      </c>
      <c r="Q1167" s="461"/>
      <c r="R1167" s="722">
        <f t="shared" si="175"/>
        <v>0</v>
      </c>
      <c r="T1167" s="655">
        <f t="shared" si="176"/>
        <v>-12081</v>
      </c>
    </row>
    <row r="1168" spans="1:20" ht="15.75">
      <c r="A1168" s="485">
        <f t="shared" si="177"/>
        <v>1168</v>
      </c>
      <c r="B1168" s="234" t="s">
        <v>985</v>
      </c>
      <c r="D1168" t="s">
        <v>905</v>
      </c>
      <c r="F1168" s="737">
        <f>'40'!R46</f>
        <v>578411</v>
      </c>
      <c r="H1168" s="231">
        <f>'41'!R47</f>
        <v>542017</v>
      </c>
      <c r="K1168" s="503">
        <v>603428</v>
      </c>
      <c r="L1168" s="231">
        <f>'40'!R46</f>
        <v>578411</v>
      </c>
      <c r="N1168" s="231">
        <f>'41'!R47</f>
        <v>542017</v>
      </c>
      <c r="P1168" s="722">
        <f t="shared" si="174"/>
        <v>0</v>
      </c>
      <c r="Q1168" s="461"/>
      <c r="R1168" s="722">
        <f t="shared" si="175"/>
        <v>0</v>
      </c>
      <c r="T1168" s="655">
        <f t="shared" si="176"/>
        <v>-61411</v>
      </c>
    </row>
    <row r="1169" spans="1:20" ht="15.75">
      <c r="A1169" s="485">
        <f t="shared" si="177"/>
        <v>1169</v>
      </c>
      <c r="B1169" s="234" t="s">
        <v>986</v>
      </c>
      <c r="D1169" t="s">
        <v>905</v>
      </c>
      <c r="F1169" s="737">
        <f>'40'!R48</f>
        <v>595357</v>
      </c>
      <c r="H1169" s="231">
        <f>'41'!R49</f>
        <v>578411</v>
      </c>
      <c r="K1169" s="503">
        <v>611982</v>
      </c>
      <c r="L1169" s="231">
        <f>'40'!R48</f>
        <v>595357</v>
      </c>
      <c r="N1169" s="231">
        <f>'41'!R49</f>
        <v>578411</v>
      </c>
      <c r="P1169" s="722">
        <f t="shared" si="174"/>
        <v>0</v>
      </c>
      <c r="Q1169" s="461"/>
      <c r="R1169" s="722">
        <f t="shared" si="175"/>
        <v>0</v>
      </c>
      <c r="T1169" s="655">
        <f t="shared" si="176"/>
        <v>-33571</v>
      </c>
    </row>
    <row r="1170" spans="1:20" ht="15.75">
      <c r="A1170" s="485">
        <f t="shared" si="177"/>
        <v>1170</v>
      </c>
      <c r="B1170" s="234" t="s">
        <v>987</v>
      </c>
      <c r="F1170" s="737"/>
      <c r="H1170" s="231"/>
      <c r="K1170" s="503"/>
      <c r="T1170" s="655"/>
    </row>
    <row r="1171" spans="1:20">
      <c r="A1171" s="485">
        <f t="shared" si="177"/>
        <v>1171</v>
      </c>
      <c r="B1171" t="s">
        <v>228</v>
      </c>
      <c r="D1171" t="s">
        <v>905</v>
      </c>
      <c r="F1171" s="737">
        <f>'40'!R54</f>
        <v>590218</v>
      </c>
      <c r="H1171" s="231">
        <f>'41'!R55</f>
        <v>573062</v>
      </c>
      <c r="K1171" s="503">
        <v>606331</v>
      </c>
      <c r="L1171" s="231">
        <f>'40'!R54</f>
        <v>590218</v>
      </c>
      <c r="N1171" s="231">
        <f>'41'!R55</f>
        <v>573062</v>
      </c>
      <c r="P1171" s="722">
        <f>F1171-L1171</f>
        <v>0</v>
      </c>
      <c r="Q1171" s="461"/>
      <c r="R1171" s="722">
        <f>H1171-N1171</f>
        <v>0</v>
      </c>
      <c r="T1171" s="655">
        <f>H1171-K1171</f>
        <v>-33269</v>
      </c>
    </row>
    <row r="1172" spans="1:20">
      <c r="A1172" s="485">
        <f t="shared" si="177"/>
        <v>1172</v>
      </c>
      <c r="B1172" t="s">
        <v>229</v>
      </c>
      <c r="D1172" t="s">
        <v>905</v>
      </c>
      <c r="F1172" s="737">
        <f>'40'!R55</f>
        <v>3309</v>
      </c>
      <c r="H1172" s="231">
        <f>'41'!R56</f>
        <v>3218</v>
      </c>
      <c r="K1172" s="503">
        <v>5164</v>
      </c>
      <c r="L1172" s="231">
        <f>'40'!R55</f>
        <v>3309</v>
      </c>
      <c r="N1172" s="231">
        <f>'41'!R56</f>
        <v>3218</v>
      </c>
      <c r="P1172" s="722">
        <f>F1172-L1172</f>
        <v>0</v>
      </c>
      <c r="Q1172" s="461"/>
      <c r="R1172" s="722">
        <f>H1172-N1172</f>
        <v>0</v>
      </c>
      <c r="T1172" s="655">
        <f>H1172-K1172</f>
        <v>-1946</v>
      </c>
    </row>
    <row r="1173" spans="1:20">
      <c r="A1173" s="485">
        <f t="shared" si="177"/>
        <v>1173</v>
      </c>
      <c r="B1173" t="s">
        <v>230</v>
      </c>
      <c r="D1173" t="s">
        <v>905</v>
      </c>
      <c r="F1173" s="737">
        <f>'40'!R56</f>
        <v>1829</v>
      </c>
      <c r="H1173" s="231">
        <f>'41'!R57</f>
        <v>2131</v>
      </c>
      <c r="K1173" s="503">
        <v>487</v>
      </c>
      <c r="L1173" s="231">
        <f>'40'!R56</f>
        <v>1829</v>
      </c>
      <c r="N1173" s="231">
        <f>'41'!R57</f>
        <v>2131</v>
      </c>
      <c r="P1173" s="722">
        <f>F1173-L1173</f>
        <v>0</v>
      </c>
      <c r="Q1173" s="461"/>
      <c r="R1173" s="722">
        <f>H1173-N1173</f>
        <v>0</v>
      </c>
      <c r="T1173" s="655">
        <f>H1173-K1173</f>
        <v>1644</v>
      </c>
    </row>
    <row r="1174" spans="1:20" ht="15.75">
      <c r="A1174" s="485">
        <f t="shared" si="177"/>
        <v>1174</v>
      </c>
      <c r="B1174" s="234" t="s">
        <v>106</v>
      </c>
      <c r="D1174" t="s">
        <v>905</v>
      </c>
      <c r="F1174" s="737">
        <f>'40'!R57</f>
        <v>595356</v>
      </c>
      <c r="H1174" s="231">
        <f>'41'!R58</f>
        <v>578411</v>
      </c>
      <c r="K1174" s="503">
        <v>611982</v>
      </c>
      <c r="L1174" s="231">
        <f>'40'!R57</f>
        <v>595356</v>
      </c>
      <c r="N1174" s="231">
        <f>'41'!R58</f>
        <v>578411</v>
      </c>
      <c r="P1174" s="722">
        <f>F1174-L1174</f>
        <v>0</v>
      </c>
      <c r="Q1174" s="461"/>
      <c r="R1174" s="722">
        <f>H1174-N1174</f>
        <v>0</v>
      </c>
      <c r="T1174" s="655">
        <f>H1174-K1174</f>
        <v>-33571</v>
      </c>
    </row>
    <row r="1175" spans="1:20" ht="15.75">
      <c r="A1175" s="485">
        <f t="shared" si="177"/>
        <v>1175</v>
      </c>
      <c r="B1175" s="234" t="s">
        <v>231</v>
      </c>
      <c r="F1175" s="737"/>
      <c r="H1175" s="231"/>
      <c r="K1175" s="503"/>
      <c r="T1175" s="655"/>
    </row>
    <row r="1176" spans="1:20">
      <c r="A1176" s="485">
        <f t="shared" si="177"/>
        <v>1176</v>
      </c>
      <c r="B1176" t="s">
        <v>232</v>
      </c>
      <c r="D1176" t="s">
        <v>905</v>
      </c>
      <c r="F1176" s="737">
        <f>'40'!R60</f>
        <v>528584</v>
      </c>
      <c r="H1176" s="231">
        <f>'41'!R61</f>
        <v>516473</v>
      </c>
      <c r="K1176" s="503">
        <v>558555</v>
      </c>
      <c r="L1176" s="231">
        <f>'40'!R60</f>
        <v>528584</v>
      </c>
      <c r="N1176" s="231">
        <f>'41'!R61</f>
        <v>516473</v>
      </c>
      <c r="P1176" s="722">
        <f>F1176-L1176</f>
        <v>0</v>
      </c>
      <c r="Q1176" s="461"/>
      <c r="R1176" s="722">
        <f>H1176-N1176</f>
        <v>0</v>
      </c>
      <c r="T1176" s="655">
        <f>H1176-K1176</f>
        <v>-42082</v>
      </c>
    </row>
    <row r="1177" spans="1:20">
      <c r="A1177" s="485">
        <f t="shared" si="177"/>
        <v>1177</v>
      </c>
      <c r="B1177" t="s">
        <v>233</v>
      </c>
      <c r="D1177" t="s">
        <v>905</v>
      </c>
      <c r="F1177" s="737">
        <f>'40'!R61</f>
        <v>0</v>
      </c>
      <c r="H1177" s="231">
        <f>'41'!R62</f>
        <v>0</v>
      </c>
      <c r="K1177" s="503">
        <v>420</v>
      </c>
      <c r="L1177" s="231">
        <f>'40'!R61</f>
        <v>0</v>
      </c>
      <c r="N1177" s="231">
        <f>'41'!R62</f>
        <v>0</v>
      </c>
      <c r="P1177" s="722">
        <f>F1177-L1177</f>
        <v>0</v>
      </c>
      <c r="Q1177" s="461"/>
      <c r="R1177" s="722">
        <f>H1177-N1177</f>
        <v>0</v>
      </c>
      <c r="T1177" s="655">
        <f>H1177-K1177</f>
        <v>-420</v>
      </c>
    </row>
    <row r="1178" spans="1:20">
      <c r="A1178" s="485">
        <f t="shared" si="177"/>
        <v>1178</v>
      </c>
      <c r="B1178" t="s">
        <v>391</v>
      </c>
      <c r="D1178" t="s">
        <v>905</v>
      </c>
      <c r="F1178" s="737">
        <f>'40'!R62</f>
        <v>66772</v>
      </c>
      <c r="H1178" s="231">
        <f>'41'!R63</f>
        <v>61938</v>
      </c>
      <c r="K1178" s="503">
        <v>53007</v>
      </c>
      <c r="L1178" s="231">
        <f>'40'!R62</f>
        <v>66772</v>
      </c>
      <c r="N1178" s="231">
        <f>'41'!R63</f>
        <v>61938</v>
      </c>
      <c r="P1178" s="722">
        <f>F1178-L1178</f>
        <v>0</v>
      </c>
      <c r="Q1178" s="461"/>
      <c r="R1178" s="722">
        <f>H1178-N1178</f>
        <v>0</v>
      </c>
      <c r="T1178" s="655">
        <f>H1178-K1178</f>
        <v>8931</v>
      </c>
    </row>
    <row r="1179" spans="1:20">
      <c r="A1179" s="485">
        <f t="shared" si="177"/>
        <v>1179</v>
      </c>
      <c r="B1179" t="s">
        <v>234</v>
      </c>
      <c r="D1179" t="s">
        <v>905</v>
      </c>
      <c r="F1179" s="737">
        <f>'40'!R63</f>
        <v>0</v>
      </c>
      <c r="H1179" s="231">
        <f>'41'!R64</f>
        <v>0</v>
      </c>
      <c r="K1179" s="503">
        <v>0</v>
      </c>
      <c r="L1179" s="231">
        <f>'40'!R63</f>
        <v>0</v>
      </c>
      <c r="N1179" s="231">
        <f>'41'!R64</f>
        <v>0</v>
      </c>
      <c r="P1179" s="722">
        <f>F1179-L1179</f>
        <v>0</v>
      </c>
      <c r="Q1179" s="461"/>
      <c r="R1179" s="722">
        <f>H1179-N1179</f>
        <v>0</v>
      </c>
      <c r="T1179" s="655">
        <f>H1179-K1179</f>
        <v>0</v>
      </c>
    </row>
    <row r="1180" spans="1:20" ht="15.75">
      <c r="A1180" s="485">
        <f t="shared" si="177"/>
        <v>1180</v>
      </c>
      <c r="B1180" s="234" t="s">
        <v>106</v>
      </c>
      <c r="D1180" t="s">
        <v>905</v>
      </c>
      <c r="F1180" s="737">
        <f>'40'!R64</f>
        <v>595356</v>
      </c>
      <c r="H1180" s="231">
        <f>'41'!R65</f>
        <v>578411</v>
      </c>
      <c r="K1180" s="503">
        <v>611982</v>
      </c>
      <c r="L1180" s="231">
        <f>'40'!R64</f>
        <v>595356</v>
      </c>
      <c r="N1180" s="231">
        <f>'41'!R65</f>
        <v>578411</v>
      </c>
      <c r="P1180" s="722">
        <f>F1180-L1180</f>
        <v>0</v>
      </c>
      <c r="Q1180" s="461"/>
      <c r="R1180" s="722">
        <f>H1180-N1180</f>
        <v>0</v>
      </c>
      <c r="T1180" s="655">
        <f>H1180-K1180</f>
        <v>-33571</v>
      </c>
    </row>
    <row r="1181" spans="1:20" ht="15.75">
      <c r="A1181" s="485">
        <f t="shared" si="177"/>
        <v>1181</v>
      </c>
      <c r="B1181" s="234" t="s">
        <v>1206</v>
      </c>
      <c r="F1181" s="737"/>
      <c r="H1181" s="231"/>
      <c r="K1181" s="503"/>
      <c r="T1181" s="655"/>
    </row>
    <row r="1182" spans="1:20">
      <c r="A1182" s="485">
        <f t="shared" si="177"/>
        <v>1182</v>
      </c>
      <c r="B1182" t="s">
        <v>236</v>
      </c>
      <c r="D1182" t="s">
        <v>905</v>
      </c>
      <c r="F1182" s="737">
        <f>'40'!R69</f>
        <v>500225</v>
      </c>
      <c r="H1182" s="231">
        <f>'41'!R70</f>
        <v>475850</v>
      </c>
      <c r="K1182" s="503">
        <v>481080</v>
      </c>
      <c r="L1182" s="231">
        <f>'40'!R69</f>
        <v>500225</v>
      </c>
      <c r="N1182" s="231">
        <f>'41'!R70</f>
        <v>475850</v>
      </c>
      <c r="P1182" s="722">
        <f>F1182-L1182</f>
        <v>0</v>
      </c>
      <c r="Q1182" s="461"/>
      <c r="R1182" s="722">
        <f>H1182-N1182</f>
        <v>0</v>
      </c>
      <c r="T1182" s="655">
        <f>H1182-K1182</f>
        <v>-5230</v>
      </c>
    </row>
    <row r="1183" spans="1:20">
      <c r="A1183" s="485">
        <f t="shared" si="177"/>
        <v>1183</v>
      </c>
      <c r="B1183" t="s">
        <v>237</v>
      </c>
      <c r="D1183" t="s">
        <v>905</v>
      </c>
      <c r="F1183" s="737">
        <f>'40'!R70</f>
        <v>0</v>
      </c>
      <c r="H1183" s="231">
        <f>'41'!R71</f>
        <v>0</v>
      </c>
      <c r="K1183" s="503">
        <v>55465</v>
      </c>
      <c r="L1183" s="231">
        <f>'40'!R70</f>
        <v>0</v>
      </c>
      <c r="N1183" s="231">
        <f>'41'!R71</f>
        <v>0</v>
      </c>
      <c r="P1183" s="722">
        <f>F1183-L1183</f>
        <v>0</v>
      </c>
      <c r="Q1183" s="461"/>
      <c r="R1183" s="722">
        <f>H1183-N1183</f>
        <v>0</v>
      </c>
      <c r="T1183" s="655">
        <f>H1183-K1183</f>
        <v>-55465</v>
      </c>
    </row>
    <row r="1184" spans="1:20">
      <c r="A1184" s="485">
        <f t="shared" si="177"/>
        <v>1184</v>
      </c>
      <c r="B1184" t="s">
        <v>238</v>
      </c>
      <c r="D1184" t="s">
        <v>905</v>
      </c>
      <c r="F1184" s="737">
        <f>'40'!R71</f>
        <v>0</v>
      </c>
      <c r="H1184" s="231">
        <f>'41'!R72</f>
        <v>0</v>
      </c>
      <c r="K1184" s="503">
        <v>0</v>
      </c>
      <c r="L1184" s="231">
        <f>'40'!R71</f>
        <v>0</v>
      </c>
      <c r="N1184" s="231">
        <f>'41'!R72</f>
        <v>0</v>
      </c>
      <c r="P1184" s="722">
        <f>F1184-L1184</f>
        <v>0</v>
      </c>
      <c r="Q1184" s="461"/>
      <c r="R1184" s="722">
        <f>H1184-N1184</f>
        <v>0</v>
      </c>
      <c r="T1184" s="655">
        <f>H1184-K1184</f>
        <v>0</v>
      </c>
    </row>
    <row r="1185" spans="1:20" ht="15.75">
      <c r="A1185" s="485">
        <f t="shared" si="177"/>
        <v>1185</v>
      </c>
      <c r="B1185" s="234" t="s">
        <v>106</v>
      </c>
      <c r="D1185" t="s">
        <v>905</v>
      </c>
      <c r="F1185" s="737">
        <f>'40'!R72</f>
        <v>500225</v>
      </c>
      <c r="H1185" s="231">
        <f>'41'!R73</f>
        <v>475850</v>
      </c>
      <c r="K1185" s="503">
        <v>536545</v>
      </c>
      <c r="L1185" s="231">
        <f>'40'!R72</f>
        <v>500225</v>
      </c>
      <c r="N1185" s="231">
        <f>'41'!R73</f>
        <v>475850</v>
      </c>
      <c r="P1185" s="722">
        <f>F1185-L1185</f>
        <v>0</v>
      </c>
      <c r="Q1185" s="461"/>
      <c r="R1185" s="722">
        <f>H1185-N1185</f>
        <v>0</v>
      </c>
      <c r="T1185" s="655">
        <f>H1185-K1185</f>
        <v>-60695</v>
      </c>
    </row>
    <row r="1186" spans="1:20" ht="15.75">
      <c r="A1186" s="485">
        <f t="shared" si="177"/>
        <v>1186</v>
      </c>
      <c r="B1186" s="234" t="s">
        <v>1089</v>
      </c>
      <c r="F1186" s="737"/>
      <c r="H1186" s="231"/>
      <c r="K1186" s="503"/>
      <c r="T1186" s="655"/>
    </row>
    <row r="1187" spans="1:20" ht="15.75">
      <c r="A1187" s="485">
        <f t="shared" si="177"/>
        <v>1187</v>
      </c>
      <c r="B1187" s="234" t="s">
        <v>219</v>
      </c>
      <c r="F1187" s="737"/>
      <c r="H1187" s="231"/>
      <c r="K1187" s="503"/>
      <c r="T1187" s="655"/>
    </row>
    <row r="1188" spans="1:20" ht="15.75">
      <c r="A1188" s="485">
        <f t="shared" si="177"/>
        <v>1188</v>
      </c>
      <c r="B1188" s="234" t="s">
        <v>994</v>
      </c>
      <c r="D1188" t="s">
        <v>905</v>
      </c>
      <c r="F1188" s="737">
        <f>'43'!B6</f>
        <v>0</v>
      </c>
      <c r="H1188" s="231">
        <f>'43'!B15</f>
        <v>0</v>
      </c>
      <c r="K1188" s="503">
        <v>330</v>
      </c>
      <c r="L1188" s="231">
        <f>'43'!B6</f>
        <v>0</v>
      </c>
      <c r="N1188" s="231">
        <f>'43'!B15</f>
        <v>0</v>
      </c>
      <c r="P1188" s="722">
        <f t="shared" ref="P1188:P1195" si="178">F1188-L1188</f>
        <v>0</v>
      </c>
      <c r="Q1188" s="461"/>
      <c r="R1188" s="722">
        <f t="shared" ref="R1188:R1195" si="179">H1188-N1188</f>
        <v>0</v>
      </c>
      <c r="T1188" s="655">
        <f t="shared" ref="T1188:T1195" si="180">H1188-K1188</f>
        <v>-330</v>
      </c>
    </row>
    <row r="1189" spans="1:20">
      <c r="A1189" s="485">
        <f t="shared" si="177"/>
        <v>1189</v>
      </c>
      <c r="B1189" t="s">
        <v>240</v>
      </c>
      <c r="D1189" t="s">
        <v>905</v>
      </c>
      <c r="F1189" s="737">
        <f>'43'!B7</f>
        <v>170</v>
      </c>
      <c r="H1189" s="231">
        <f>'43'!B16</f>
        <v>0</v>
      </c>
      <c r="K1189" s="503">
        <v>155</v>
      </c>
      <c r="L1189" s="231">
        <f>'43'!B7</f>
        <v>170</v>
      </c>
      <c r="N1189" s="231">
        <f>'43'!B16</f>
        <v>0</v>
      </c>
      <c r="P1189" s="722">
        <f t="shared" si="178"/>
        <v>0</v>
      </c>
      <c r="Q1189" s="461"/>
      <c r="R1189" s="722">
        <f t="shared" si="179"/>
        <v>0</v>
      </c>
      <c r="T1189" s="655">
        <f t="shared" si="180"/>
        <v>-155</v>
      </c>
    </row>
    <row r="1190" spans="1:20">
      <c r="A1190" s="485">
        <f t="shared" si="177"/>
        <v>1190</v>
      </c>
      <c r="B1190" t="s">
        <v>245</v>
      </c>
      <c r="D1190" t="s">
        <v>905</v>
      </c>
      <c r="F1190" s="737">
        <f>'43'!B8</f>
        <v>0</v>
      </c>
      <c r="H1190" s="231">
        <f>'43'!B17</f>
        <v>0</v>
      </c>
      <c r="K1190" s="503">
        <v>0</v>
      </c>
      <c r="L1190" s="231">
        <f>'43'!B8</f>
        <v>0</v>
      </c>
      <c r="N1190" s="231">
        <f>'43'!B17</f>
        <v>0</v>
      </c>
      <c r="P1190" s="722">
        <f t="shared" si="178"/>
        <v>0</v>
      </c>
      <c r="Q1190" s="461"/>
      <c r="R1190" s="722">
        <f t="shared" si="179"/>
        <v>0</v>
      </c>
      <c r="T1190" s="655">
        <f t="shared" si="180"/>
        <v>0</v>
      </c>
    </row>
    <row r="1191" spans="1:20">
      <c r="A1191" s="485">
        <f t="shared" si="177"/>
        <v>1191</v>
      </c>
      <c r="B1191" t="s">
        <v>241</v>
      </c>
      <c r="D1191" t="s">
        <v>905</v>
      </c>
      <c r="F1191" s="737">
        <f>'43'!B9</f>
        <v>0</v>
      </c>
      <c r="H1191" s="231">
        <f>'43'!B18</f>
        <v>0</v>
      </c>
      <c r="K1191" s="503">
        <v>-330</v>
      </c>
      <c r="L1191" s="231">
        <f>'43'!B9</f>
        <v>0</v>
      </c>
      <c r="N1191" s="231">
        <f>'43'!B18</f>
        <v>0</v>
      </c>
      <c r="P1191" s="722">
        <f t="shared" si="178"/>
        <v>0</v>
      </c>
      <c r="Q1191" s="461"/>
      <c r="R1191" s="722">
        <f t="shared" si="179"/>
        <v>0</v>
      </c>
      <c r="T1191" s="655">
        <f t="shared" si="180"/>
        <v>330</v>
      </c>
    </row>
    <row r="1192" spans="1:20">
      <c r="A1192" s="485">
        <f t="shared" si="177"/>
        <v>1192</v>
      </c>
      <c r="B1192" t="s">
        <v>457</v>
      </c>
      <c r="D1192" t="s">
        <v>905</v>
      </c>
      <c r="F1192" s="737">
        <f>'43'!B10</f>
        <v>0</v>
      </c>
      <c r="H1192" s="231">
        <f>'43'!B19</f>
        <v>0</v>
      </c>
      <c r="K1192" s="503">
        <v>0</v>
      </c>
      <c r="L1192" s="231">
        <f>'43'!B10</f>
        <v>0</v>
      </c>
      <c r="N1192" s="231">
        <f>'43'!B19</f>
        <v>0</v>
      </c>
      <c r="P1192" s="722">
        <f t="shared" si="178"/>
        <v>0</v>
      </c>
      <c r="Q1192" s="461"/>
      <c r="R1192" s="722">
        <f t="shared" si="179"/>
        <v>0</v>
      </c>
      <c r="T1192" s="655">
        <f t="shared" si="180"/>
        <v>0</v>
      </c>
    </row>
    <row r="1193" spans="1:20">
      <c r="A1193" s="485">
        <f t="shared" si="177"/>
        <v>1193</v>
      </c>
      <c r="B1193" t="s">
        <v>242</v>
      </c>
      <c r="D1193" t="s">
        <v>905</v>
      </c>
      <c r="F1193" s="737">
        <f>'43'!B11</f>
        <v>0</v>
      </c>
      <c r="H1193" s="231">
        <f>'43'!B20</f>
        <v>0</v>
      </c>
      <c r="K1193" s="503">
        <v>0</v>
      </c>
      <c r="L1193" s="231">
        <f>'43'!B11</f>
        <v>0</v>
      </c>
      <c r="N1193" s="231">
        <f>'43'!B20</f>
        <v>0</v>
      </c>
      <c r="P1193" s="722">
        <f t="shared" si="178"/>
        <v>0</v>
      </c>
      <c r="Q1193" s="461"/>
      <c r="R1193" s="722">
        <f t="shared" si="179"/>
        <v>0</v>
      </c>
      <c r="T1193" s="655">
        <f t="shared" si="180"/>
        <v>0</v>
      </c>
    </row>
    <row r="1194" spans="1:20">
      <c r="A1194" s="485">
        <f t="shared" si="177"/>
        <v>1194</v>
      </c>
      <c r="B1194" t="s">
        <v>243</v>
      </c>
      <c r="D1194" t="s">
        <v>905</v>
      </c>
      <c r="F1194" s="737">
        <f>'43'!B12</f>
        <v>0</v>
      </c>
      <c r="H1194" s="231">
        <f>'43'!B21</f>
        <v>0</v>
      </c>
      <c r="K1194" s="503">
        <v>0</v>
      </c>
      <c r="L1194" s="231">
        <f>'43'!B12</f>
        <v>0</v>
      </c>
      <c r="N1194" s="231">
        <f>'43'!B21</f>
        <v>0</v>
      </c>
      <c r="P1194" s="722">
        <f t="shared" si="178"/>
        <v>0</v>
      </c>
      <c r="Q1194" s="461"/>
      <c r="R1194" s="722">
        <f t="shared" si="179"/>
        <v>0</v>
      </c>
      <c r="T1194" s="655">
        <f t="shared" si="180"/>
        <v>0</v>
      </c>
    </row>
    <row r="1195" spans="1:20" ht="15.75">
      <c r="A1195" s="485">
        <f t="shared" si="177"/>
        <v>1195</v>
      </c>
      <c r="B1195" s="234" t="s">
        <v>995</v>
      </c>
      <c r="D1195" t="s">
        <v>905</v>
      </c>
      <c r="F1195" s="737">
        <f>'43'!B13</f>
        <v>170</v>
      </c>
      <c r="H1195" s="231">
        <f>'43'!B22</f>
        <v>0</v>
      </c>
      <c r="K1195" s="503">
        <v>155</v>
      </c>
      <c r="L1195" s="231">
        <f>'43'!B13</f>
        <v>170</v>
      </c>
      <c r="N1195" s="231">
        <f>'43'!B22</f>
        <v>0</v>
      </c>
      <c r="P1195" s="722">
        <f t="shared" si="178"/>
        <v>0</v>
      </c>
      <c r="Q1195" s="461"/>
      <c r="R1195" s="722">
        <f t="shared" si="179"/>
        <v>0</v>
      </c>
      <c r="T1195" s="655">
        <f t="shared" si="180"/>
        <v>-155</v>
      </c>
    </row>
    <row r="1196" spans="1:20" ht="15.75">
      <c r="A1196" s="485">
        <f t="shared" si="177"/>
        <v>1196</v>
      </c>
      <c r="B1196" s="234" t="s">
        <v>659</v>
      </c>
      <c r="F1196" s="737"/>
      <c r="H1196" s="231"/>
      <c r="K1196" s="503"/>
      <c r="T1196" s="655"/>
    </row>
    <row r="1197" spans="1:20" ht="15.75">
      <c r="A1197" s="485">
        <f t="shared" si="177"/>
        <v>1197</v>
      </c>
      <c r="B1197" s="234" t="s">
        <v>994</v>
      </c>
      <c r="D1197" t="s">
        <v>905</v>
      </c>
      <c r="F1197" s="737">
        <f>'43'!D6</f>
        <v>0</v>
      </c>
      <c r="H1197" s="231">
        <f>'43'!D15</f>
        <v>0</v>
      </c>
      <c r="K1197" s="503">
        <v>0</v>
      </c>
      <c r="L1197" s="231">
        <f>'43'!D6</f>
        <v>0</v>
      </c>
      <c r="N1197" s="231">
        <f>'43'!D15</f>
        <v>0</v>
      </c>
      <c r="P1197" s="722">
        <f t="shared" ref="P1197:P1204" si="181">F1197-L1197</f>
        <v>0</v>
      </c>
      <c r="Q1197" s="461"/>
      <c r="R1197" s="722">
        <f t="shared" ref="R1197:R1204" si="182">H1197-N1197</f>
        <v>0</v>
      </c>
      <c r="T1197" s="655">
        <f t="shared" ref="T1197:T1204" si="183">H1197-K1197</f>
        <v>0</v>
      </c>
    </row>
    <row r="1198" spans="1:20">
      <c r="A1198" s="485">
        <f t="shared" si="177"/>
        <v>1198</v>
      </c>
      <c r="B1198" t="s">
        <v>240</v>
      </c>
      <c r="D1198" t="s">
        <v>905</v>
      </c>
      <c r="F1198" s="737">
        <f>'43'!D7</f>
        <v>0</v>
      </c>
      <c r="H1198" s="231">
        <f>'43'!D16</f>
        <v>0</v>
      </c>
      <c r="K1198" s="503">
        <v>0</v>
      </c>
      <c r="L1198" s="231">
        <f>'43'!D7</f>
        <v>0</v>
      </c>
      <c r="N1198" s="231">
        <f>'43'!D16</f>
        <v>0</v>
      </c>
      <c r="P1198" s="722">
        <f t="shared" si="181"/>
        <v>0</v>
      </c>
      <c r="Q1198" s="461"/>
      <c r="R1198" s="722">
        <f t="shared" si="182"/>
        <v>0</v>
      </c>
      <c r="T1198" s="655">
        <f t="shared" si="183"/>
        <v>0</v>
      </c>
    </row>
    <row r="1199" spans="1:20">
      <c r="A1199" s="485">
        <f t="shared" si="177"/>
        <v>1199</v>
      </c>
      <c r="B1199" t="s">
        <v>245</v>
      </c>
      <c r="D1199" t="s">
        <v>905</v>
      </c>
      <c r="F1199" s="737">
        <f>'43'!D8</f>
        <v>0</v>
      </c>
      <c r="H1199" s="231">
        <f>'43'!D17</f>
        <v>0</v>
      </c>
      <c r="K1199" s="503">
        <v>0</v>
      </c>
      <c r="L1199" s="231">
        <f>'43'!D8</f>
        <v>0</v>
      </c>
      <c r="N1199" s="231">
        <f>'43'!D17</f>
        <v>0</v>
      </c>
      <c r="P1199" s="722">
        <f t="shared" si="181"/>
        <v>0</v>
      </c>
      <c r="Q1199" s="461"/>
      <c r="R1199" s="722">
        <f t="shared" si="182"/>
        <v>0</v>
      </c>
      <c r="T1199" s="655">
        <f t="shared" si="183"/>
        <v>0</v>
      </c>
    </row>
    <row r="1200" spans="1:20">
      <c r="A1200" s="485">
        <f t="shared" si="177"/>
        <v>1200</v>
      </c>
      <c r="B1200" t="s">
        <v>241</v>
      </c>
      <c r="D1200" t="s">
        <v>905</v>
      </c>
      <c r="F1200" s="737">
        <f>'43'!D9</f>
        <v>0</v>
      </c>
      <c r="H1200" s="231">
        <f>'43'!D18</f>
        <v>0</v>
      </c>
      <c r="K1200" s="503">
        <v>0</v>
      </c>
      <c r="L1200" s="231">
        <f>'43'!D9</f>
        <v>0</v>
      </c>
      <c r="N1200" s="231">
        <f>'43'!D18</f>
        <v>0</v>
      </c>
      <c r="P1200" s="722">
        <f t="shared" si="181"/>
        <v>0</v>
      </c>
      <c r="Q1200" s="461"/>
      <c r="R1200" s="722">
        <f t="shared" si="182"/>
        <v>0</v>
      </c>
      <c r="T1200" s="655">
        <f t="shared" si="183"/>
        <v>0</v>
      </c>
    </row>
    <row r="1201" spans="1:20">
      <c r="A1201" s="485">
        <f t="shared" si="177"/>
        <v>1201</v>
      </c>
      <c r="B1201" t="s">
        <v>457</v>
      </c>
      <c r="D1201" t="s">
        <v>905</v>
      </c>
      <c r="F1201" s="737">
        <f>'43'!D10</f>
        <v>0</v>
      </c>
      <c r="H1201" s="231">
        <f>'43'!D19</f>
        <v>0</v>
      </c>
      <c r="K1201" s="503">
        <v>0</v>
      </c>
      <c r="L1201" s="231">
        <f>'43'!D10</f>
        <v>0</v>
      </c>
      <c r="N1201" s="231">
        <f>'43'!D19</f>
        <v>0</v>
      </c>
      <c r="P1201" s="722">
        <f t="shared" si="181"/>
        <v>0</v>
      </c>
      <c r="Q1201" s="461"/>
      <c r="R1201" s="722">
        <f t="shared" si="182"/>
        <v>0</v>
      </c>
      <c r="T1201" s="655">
        <f t="shared" si="183"/>
        <v>0</v>
      </c>
    </row>
    <row r="1202" spans="1:20">
      <c r="A1202" s="485">
        <f t="shared" si="177"/>
        <v>1202</v>
      </c>
      <c r="B1202" t="s">
        <v>242</v>
      </c>
      <c r="D1202" t="s">
        <v>905</v>
      </c>
      <c r="F1202" s="737">
        <f>'43'!D11</f>
        <v>0</v>
      </c>
      <c r="H1202" s="231">
        <f>'43'!D20</f>
        <v>0</v>
      </c>
      <c r="K1202" s="503">
        <v>0</v>
      </c>
      <c r="L1202" s="231">
        <f>'43'!D11</f>
        <v>0</v>
      </c>
      <c r="N1202" s="231">
        <f>'43'!D20</f>
        <v>0</v>
      </c>
      <c r="P1202" s="722">
        <f t="shared" si="181"/>
        <v>0</v>
      </c>
      <c r="Q1202" s="461"/>
      <c r="R1202" s="722">
        <f t="shared" si="182"/>
        <v>0</v>
      </c>
      <c r="T1202" s="655">
        <f t="shared" si="183"/>
        <v>0</v>
      </c>
    </row>
    <row r="1203" spans="1:20">
      <c r="A1203" s="485">
        <f t="shared" si="177"/>
        <v>1203</v>
      </c>
      <c r="B1203" t="s">
        <v>243</v>
      </c>
      <c r="D1203" t="s">
        <v>905</v>
      </c>
      <c r="F1203" s="737">
        <f>'43'!D12</f>
        <v>0</v>
      </c>
      <c r="H1203" s="231">
        <f>'43'!D21</f>
        <v>0</v>
      </c>
      <c r="K1203" s="503">
        <v>0</v>
      </c>
      <c r="L1203" s="231">
        <f>'43'!D12</f>
        <v>0</v>
      </c>
      <c r="N1203" s="231">
        <f>'43'!D21</f>
        <v>0</v>
      </c>
      <c r="P1203" s="722">
        <f t="shared" si="181"/>
        <v>0</v>
      </c>
      <c r="Q1203" s="461"/>
      <c r="R1203" s="722">
        <f t="shared" si="182"/>
        <v>0</v>
      </c>
      <c r="T1203" s="655">
        <f t="shared" si="183"/>
        <v>0</v>
      </c>
    </row>
    <row r="1204" spans="1:20" ht="15.75">
      <c r="A1204" s="485">
        <f t="shared" si="177"/>
        <v>1204</v>
      </c>
      <c r="B1204" s="234" t="s">
        <v>995</v>
      </c>
      <c r="D1204" t="s">
        <v>905</v>
      </c>
      <c r="F1204" s="737">
        <f>'43'!D13</f>
        <v>0</v>
      </c>
      <c r="H1204" s="231">
        <f>'43'!D22</f>
        <v>0</v>
      </c>
      <c r="K1204" s="503">
        <v>0</v>
      </c>
      <c r="L1204" s="231">
        <f>'43'!D13</f>
        <v>0</v>
      </c>
      <c r="N1204" s="231">
        <f>'43'!D22</f>
        <v>0</v>
      </c>
      <c r="P1204" s="722">
        <f t="shared" si="181"/>
        <v>0</v>
      </c>
      <c r="Q1204" s="461"/>
      <c r="R1204" s="722">
        <f t="shared" si="182"/>
        <v>0</v>
      </c>
      <c r="T1204" s="655">
        <f t="shared" si="183"/>
        <v>0</v>
      </c>
    </row>
    <row r="1205" spans="1:20" ht="15.75">
      <c r="A1205" s="485">
        <f t="shared" si="177"/>
        <v>1205</v>
      </c>
      <c r="B1205" s="234" t="s">
        <v>996</v>
      </c>
      <c r="F1205" s="737"/>
      <c r="H1205" s="231"/>
      <c r="K1205" s="503"/>
      <c r="T1205" s="655"/>
    </row>
    <row r="1206" spans="1:20" ht="15.75">
      <c r="A1206" s="485">
        <f t="shared" si="177"/>
        <v>1206</v>
      </c>
      <c r="B1206" s="234" t="s">
        <v>994</v>
      </c>
      <c r="D1206" t="s">
        <v>905</v>
      </c>
      <c r="F1206" s="737">
        <f>'43'!F6</f>
        <v>0</v>
      </c>
      <c r="H1206" s="231">
        <f>'43'!F15</f>
        <v>0</v>
      </c>
      <c r="K1206" s="503">
        <v>0</v>
      </c>
      <c r="L1206" s="231">
        <f>'43'!F6</f>
        <v>0</v>
      </c>
      <c r="N1206" s="231">
        <f>'43'!F15</f>
        <v>0</v>
      </c>
      <c r="P1206" s="722">
        <f t="shared" ref="P1206:P1213" si="184">F1206-L1206</f>
        <v>0</v>
      </c>
      <c r="Q1206" s="461"/>
      <c r="R1206" s="722">
        <f t="shared" ref="R1206:R1213" si="185">H1206-N1206</f>
        <v>0</v>
      </c>
      <c r="T1206" s="655">
        <f t="shared" ref="T1206:T1213" si="186">H1206-K1206</f>
        <v>0</v>
      </c>
    </row>
    <row r="1207" spans="1:20">
      <c r="A1207" s="485">
        <f t="shared" si="177"/>
        <v>1207</v>
      </c>
      <c r="B1207" t="s">
        <v>240</v>
      </c>
      <c r="D1207" t="s">
        <v>905</v>
      </c>
      <c r="F1207" s="737">
        <v>0</v>
      </c>
      <c r="H1207" s="231">
        <v>0</v>
      </c>
      <c r="K1207" s="503">
        <v>0</v>
      </c>
      <c r="L1207" s="231">
        <v>0</v>
      </c>
      <c r="N1207" s="231">
        <v>0</v>
      </c>
      <c r="P1207" s="722">
        <f t="shared" si="184"/>
        <v>0</v>
      </c>
      <c r="Q1207" s="461"/>
      <c r="R1207" s="722">
        <f t="shared" si="185"/>
        <v>0</v>
      </c>
      <c r="T1207" s="655">
        <f t="shared" si="186"/>
        <v>0</v>
      </c>
    </row>
    <row r="1208" spans="1:20">
      <c r="A1208" s="485">
        <f t="shared" si="177"/>
        <v>1208</v>
      </c>
      <c r="B1208" t="s">
        <v>245</v>
      </c>
      <c r="D1208" t="s">
        <v>905</v>
      </c>
      <c r="F1208" s="737">
        <v>0</v>
      </c>
      <c r="H1208" s="231">
        <v>0</v>
      </c>
      <c r="K1208" s="503">
        <v>0</v>
      </c>
      <c r="L1208" s="231">
        <v>0</v>
      </c>
      <c r="N1208" s="231">
        <v>0</v>
      </c>
      <c r="P1208" s="722">
        <f t="shared" si="184"/>
        <v>0</v>
      </c>
      <c r="Q1208" s="461"/>
      <c r="R1208" s="722">
        <f t="shared" si="185"/>
        <v>0</v>
      </c>
      <c r="T1208" s="655">
        <f t="shared" si="186"/>
        <v>0</v>
      </c>
    </row>
    <row r="1209" spans="1:20">
      <c r="A1209" s="485">
        <f t="shared" si="177"/>
        <v>1209</v>
      </c>
      <c r="B1209" t="s">
        <v>241</v>
      </c>
      <c r="D1209" t="s">
        <v>905</v>
      </c>
      <c r="F1209" s="737">
        <v>0</v>
      </c>
      <c r="H1209" s="231">
        <v>0</v>
      </c>
      <c r="K1209" s="503">
        <v>0</v>
      </c>
      <c r="L1209" s="231">
        <v>0</v>
      </c>
      <c r="N1209" s="231">
        <v>0</v>
      </c>
      <c r="P1209" s="722">
        <f t="shared" si="184"/>
        <v>0</v>
      </c>
      <c r="Q1209" s="461"/>
      <c r="R1209" s="722">
        <f t="shared" si="185"/>
        <v>0</v>
      </c>
      <c r="T1209" s="655">
        <f t="shared" si="186"/>
        <v>0</v>
      </c>
    </row>
    <row r="1210" spans="1:20">
      <c r="A1210" s="485">
        <f t="shared" si="177"/>
        <v>1210</v>
      </c>
      <c r="B1210" t="s">
        <v>457</v>
      </c>
      <c r="D1210" t="s">
        <v>905</v>
      </c>
      <c r="F1210" s="737">
        <v>0</v>
      </c>
      <c r="H1210" s="231">
        <v>0</v>
      </c>
      <c r="K1210" s="503">
        <v>0</v>
      </c>
      <c r="L1210" s="231">
        <v>0</v>
      </c>
      <c r="N1210" s="231">
        <v>0</v>
      </c>
      <c r="P1210" s="722">
        <f t="shared" si="184"/>
        <v>0</v>
      </c>
      <c r="Q1210" s="461"/>
      <c r="R1210" s="722">
        <f t="shared" si="185"/>
        <v>0</v>
      </c>
      <c r="T1210" s="655">
        <f t="shared" si="186"/>
        <v>0</v>
      </c>
    </row>
    <row r="1211" spans="1:20">
      <c r="A1211" s="485">
        <f t="shared" si="177"/>
        <v>1211</v>
      </c>
      <c r="B1211" t="s">
        <v>242</v>
      </c>
      <c r="D1211" t="s">
        <v>905</v>
      </c>
      <c r="F1211" s="737">
        <v>0</v>
      </c>
      <c r="H1211" s="231">
        <v>0</v>
      </c>
      <c r="K1211" s="503">
        <v>0</v>
      </c>
      <c r="L1211" s="231">
        <v>0</v>
      </c>
      <c r="N1211" s="231">
        <v>0</v>
      </c>
      <c r="P1211" s="722">
        <f t="shared" si="184"/>
        <v>0</v>
      </c>
      <c r="Q1211" s="461"/>
      <c r="R1211" s="722">
        <f t="shared" si="185"/>
        <v>0</v>
      </c>
      <c r="T1211" s="655">
        <f t="shared" si="186"/>
        <v>0</v>
      </c>
    </row>
    <row r="1212" spans="1:20">
      <c r="A1212" s="485">
        <f t="shared" si="177"/>
        <v>1212</v>
      </c>
      <c r="B1212" t="s">
        <v>243</v>
      </c>
      <c r="D1212" t="s">
        <v>905</v>
      </c>
      <c r="F1212" s="737">
        <v>0</v>
      </c>
      <c r="H1212" s="231">
        <v>0</v>
      </c>
      <c r="K1212" s="503">
        <v>0</v>
      </c>
      <c r="L1212" s="231">
        <v>0</v>
      </c>
      <c r="N1212" s="231">
        <v>0</v>
      </c>
      <c r="P1212" s="722">
        <f t="shared" si="184"/>
        <v>0</v>
      </c>
      <c r="Q1212" s="461"/>
      <c r="R1212" s="722">
        <f t="shared" si="185"/>
        <v>0</v>
      </c>
      <c r="T1212" s="655">
        <f t="shared" si="186"/>
        <v>0</v>
      </c>
    </row>
    <row r="1213" spans="1:20" ht="15.75">
      <c r="A1213" s="485">
        <f t="shared" si="177"/>
        <v>1213</v>
      </c>
      <c r="B1213" s="234" t="s">
        <v>995</v>
      </c>
      <c r="D1213" t="s">
        <v>905</v>
      </c>
      <c r="F1213" s="737">
        <v>0</v>
      </c>
      <c r="H1213" s="231">
        <v>0</v>
      </c>
      <c r="K1213" s="503">
        <v>0</v>
      </c>
      <c r="L1213" s="231">
        <v>0</v>
      </c>
      <c r="N1213" s="231">
        <v>0</v>
      </c>
      <c r="P1213" s="722">
        <f t="shared" si="184"/>
        <v>0</v>
      </c>
      <c r="Q1213" s="461"/>
      <c r="R1213" s="722">
        <f t="shared" si="185"/>
        <v>0</v>
      </c>
      <c r="T1213" s="655">
        <f t="shared" si="186"/>
        <v>0</v>
      </c>
    </row>
    <row r="1214" spans="1:20" ht="15.75">
      <c r="A1214" s="485">
        <f t="shared" si="177"/>
        <v>1214</v>
      </c>
      <c r="B1214" s="234" t="s">
        <v>997</v>
      </c>
      <c r="F1214" s="737"/>
      <c r="H1214" s="231"/>
      <c r="K1214" s="503"/>
      <c r="T1214" s="655"/>
    </row>
    <row r="1215" spans="1:20" ht="15.75">
      <c r="A1215" s="485">
        <f t="shared" si="177"/>
        <v>1215</v>
      </c>
      <c r="B1215" s="234" t="s">
        <v>994</v>
      </c>
      <c r="D1215" t="s">
        <v>905</v>
      </c>
      <c r="F1215" s="737">
        <f>'43'!H6</f>
        <v>0</v>
      </c>
      <c r="H1215" s="231">
        <f>'43'!H15</f>
        <v>0</v>
      </c>
      <c r="K1215" s="503">
        <v>0</v>
      </c>
      <c r="L1215" s="231">
        <f>'43'!H6</f>
        <v>0</v>
      </c>
      <c r="N1215" s="231">
        <f>'43'!H15</f>
        <v>0</v>
      </c>
      <c r="P1215" s="722">
        <f t="shared" ref="P1215:P1222" si="187">F1215-L1215</f>
        <v>0</v>
      </c>
      <c r="Q1215" s="461"/>
      <c r="R1215" s="722">
        <f t="shared" ref="R1215:R1222" si="188">H1215-N1215</f>
        <v>0</v>
      </c>
      <c r="T1215" s="655">
        <f t="shared" ref="T1215:T1222" si="189">H1215-K1215</f>
        <v>0</v>
      </c>
    </row>
    <row r="1216" spans="1:20">
      <c r="A1216" s="485">
        <f t="shared" si="177"/>
        <v>1216</v>
      </c>
      <c r="B1216" t="s">
        <v>240</v>
      </c>
      <c r="D1216" t="s">
        <v>905</v>
      </c>
      <c r="F1216" s="737">
        <f>'43'!H7</f>
        <v>0</v>
      </c>
      <c r="H1216" s="231">
        <f>'43'!H16</f>
        <v>0</v>
      </c>
      <c r="K1216" s="503">
        <v>0</v>
      </c>
      <c r="L1216" s="231">
        <f>'43'!H7</f>
        <v>0</v>
      </c>
      <c r="N1216" s="231">
        <f>'43'!H16</f>
        <v>0</v>
      </c>
      <c r="P1216" s="722">
        <f t="shared" si="187"/>
        <v>0</v>
      </c>
      <c r="Q1216" s="461"/>
      <c r="R1216" s="722">
        <f t="shared" si="188"/>
        <v>0</v>
      </c>
      <c r="T1216" s="655">
        <f t="shared" si="189"/>
        <v>0</v>
      </c>
    </row>
    <row r="1217" spans="1:20">
      <c r="A1217" s="485">
        <f t="shared" si="177"/>
        <v>1217</v>
      </c>
      <c r="B1217" t="s">
        <v>245</v>
      </c>
      <c r="D1217" t="s">
        <v>905</v>
      </c>
      <c r="F1217" s="737">
        <f>'43'!H8</f>
        <v>0</v>
      </c>
      <c r="H1217" s="231">
        <f>'43'!H17</f>
        <v>0</v>
      </c>
      <c r="K1217" s="503">
        <v>0</v>
      </c>
      <c r="L1217" s="231">
        <f>'43'!H8</f>
        <v>0</v>
      </c>
      <c r="N1217" s="231">
        <f>'43'!H17</f>
        <v>0</v>
      </c>
      <c r="P1217" s="722">
        <f t="shared" si="187"/>
        <v>0</v>
      </c>
      <c r="Q1217" s="461"/>
      <c r="R1217" s="722">
        <f t="shared" si="188"/>
        <v>0</v>
      </c>
      <c r="T1217" s="655">
        <f t="shared" si="189"/>
        <v>0</v>
      </c>
    </row>
    <row r="1218" spans="1:20">
      <c r="A1218" s="485">
        <f t="shared" si="177"/>
        <v>1218</v>
      </c>
      <c r="B1218" t="s">
        <v>241</v>
      </c>
      <c r="D1218" t="s">
        <v>905</v>
      </c>
      <c r="F1218" s="737">
        <f>'43'!H9</f>
        <v>0</v>
      </c>
      <c r="H1218" s="231">
        <f>'43'!H18</f>
        <v>0</v>
      </c>
      <c r="K1218" s="503">
        <v>0</v>
      </c>
      <c r="L1218" s="231">
        <f>'43'!H9</f>
        <v>0</v>
      </c>
      <c r="N1218" s="231">
        <f>'43'!H18</f>
        <v>0</v>
      </c>
      <c r="P1218" s="722">
        <f t="shared" si="187"/>
        <v>0</v>
      </c>
      <c r="Q1218" s="461"/>
      <c r="R1218" s="722">
        <f t="shared" si="188"/>
        <v>0</v>
      </c>
      <c r="T1218" s="655">
        <f t="shared" si="189"/>
        <v>0</v>
      </c>
    </row>
    <row r="1219" spans="1:20">
      <c r="A1219" s="485">
        <f t="shared" si="177"/>
        <v>1219</v>
      </c>
      <c r="B1219" t="s">
        <v>457</v>
      </c>
      <c r="D1219" t="s">
        <v>905</v>
      </c>
      <c r="F1219" s="737">
        <f>'43'!H10</f>
        <v>0</v>
      </c>
      <c r="H1219" s="231">
        <f>'43'!H19</f>
        <v>0</v>
      </c>
      <c r="K1219" s="503">
        <v>0</v>
      </c>
      <c r="L1219" s="231">
        <f>'43'!H10</f>
        <v>0</v>
      </c>
      <c r="N1219" s="231">
        <f>'43'!H19</f>
        <v>0</v>
      </c>
      <c r="P1219" s="722">
        <f t="shared" si="187"/>
        <v>0</v>
      </c>
      <c r="Q1219" s="461"/>
      <c r="R1219" s="722">
        <f t="shared" si="188"/>
        <v>0</v>
      </c>
      <c r="T1219" s="655">
        <f t="shared" si="189"/>
        <v>0</v>
      </c>
    </row>
    <row r="1220" spans="1:20">
      <c r="A1220" s="485">
        <f t="shared" si="177"/>
        <v>1220</v>
      </c>
      <c r="B1220" t="s">
        <v>242</v>
      </c>
      <c r="D1220" t="s">
        <v>905</v>
      </c>
      <c r="F1220" s="737">
        <f>'43'!H11</f>
        <v>0</v>
      </c>
      <c r="H1220" s="231">
        <f>'43'!H20</f>
        <v>0</v>
      </c>
      <c r="K1220" s="503">
        <v>0</v>
      </c>
      <c r="L1220" s="231">
        <f>'43'!H11</f>
        <v>0</v>
      </c>
      <c r="N1220" s="231">
        <f>'43'!H20</f>
        <v>0</v>
      </c>
      <c r="P1220" s="722">
        <f t="shared" si="187"/>
        <v>0</v>
      </c>
      <c r="Q1220" s="461"/>
      <c r="R1220" s="722">
        <f t="shared" si="188"/>
        <v>0</v>
      </c>
      <c r="T1220" s="655">
        <f t="shared" si="189"/>
        <v>0</v>
      </c>
    </row>
    <row r="1221" spans="1:20">
      <c r="A1221" s="485">
        <f t="shared" si="177"/>
        <v>1221</v>
      </c>
      <c r="B1221" t="s">
        <v>243</v>
      </c>
      <c r="D1221" t="s">
        <v>905</v>
      </c>
      <c r="F1221" s="737">
        <f>'43'!H12</f>
        <v>0</v>
      </c>
      <c r="H1221" s="231">
        <f>'43'!H21</f>
        <v>0</v>
      </c>
      <c r="K1221" s="503">
        <v>0</v>
      </c>
      <c r="L1221" s="231">
        <f>'43'!H12</f>
        <v>0</v>
      </c>
      <c r="N1221" s="231">
        <f>'43'!H21</f>
        <v>0</v>
      </c>
      <c r="P1221" s="722">
        <f t="shared" si="187"/>
        <v>0</v>
      </c>
      <c r="Q1221" s="461"/>
      <c r="R1221" s="722">
        <f t="shared" si="188"/>
        <v>0</v>
      </c>
      <c r="T1221" s="655">
        <f t="shared" si="189"/>
        <v>0</v>
      </c>
    </row>
    <row r="1222" spans="1:20" ht="15.75">
      <c r="A1222" s="485">
        <f t="shared" si="177"/>
        <v>1222</v>
      </c>
      <c r="B1222" s="234" t="s">
        <v>995</v>
      </c>
      <c r="D1222" t="s">
        <v>905</v>
      </c>
      <c r="F1222" s="737">
        <f>'43'!H13</f>
        <v>0</v>
      </c>
      <c r="H1222" s="231">
        <f>'43'!H22</f>
        <v>0</v>
      </c>
      <c r="K1222" s="503">
        <v>0</v>
      </c>
      <c r="L1222" s="231">
        <f>'43'!H13</f>
        <v>0</v>
      </c>
      <c r="N1222" s="231">
        <f>'43'!H22</f>
        <v>0</v>
      </c>
      <c r="P1222" s="722">
        <f t="shared" si="187"/>
        <v>0</v>
      </c>
      <c r="Q1222" s="461"/>
      <c r="R1222" s="722">
        <f t="shared" si="188"/>
        <v>0</v>
      </c>
      <c r="T1222" s="655">
        <f t="shared" si="189"/>
        <v>0</v>
      </c>
    </row>
    <row r="1223" spans="1:20" ht="15.75">
      <c r="A1223" s="485">
        <f t="shared" si="177"/>
        <v>1223</v>
      </c>
      <c r="B1223" s="234" t="s">
        <v>998</v>
      </c>
      <c r="F1223" s="737"/>
      <c r="H1223" s="231"/>
      <c r="K1223" s="503"/>
      <c r="T1223" s="655"/>
    </row>
    <row r="1224" spans="1:20" ht="15.75">
      <c r="A1224" s="485">
        <f t="shared" si="177"/>
        <v>1224</v>
      </c>
      <c r="B1224" s="234" t="s">
        <v>994</v>
      </c>
      <c r="D1224" t="s">
        <v>905</v>
      </c>
      <c r="F1224" s="737">
        <f>'43'!J6</f>
        <v>0</v>
      </c>
      <c r="H1224" s="231">
        <f>'43'!J15</f>
        <v>0</v>
      </c>
      <c r="K1224" s="503">
        <v>0</v>
      </c>
      <c r="L1224" s="231">
        <f>'43'!J6</f>
        <v>0</v>
      </c>
      <c r="N1224" s="231">
        <f>'43'!J15</f>
        <v>0</v>
      </c>
      <c r="P1224" s="722">
        <f t="shared" ref="P1224:P1231" si="190">F1224-L1224</f>
        <v>0</v>
      </c>
      <c r="Q1224" s="461"/>
      <c r="R1224" s="722">
        <f t="shared" ref="R1224:R1231" si="191">H1224-N1224</f>
        <v>0</v>
      </c>
      <c r="T1224" s="655">
        <f t="shared" ref="T1224:T1231" si="192">H1224-K1224</f>
        <v>0</v>
      </c>
    </row>
    <row r="1225" spans="1:20">
      <c r="A1225" s="485">
        <f t="shared" si="177"/>
        <v>1225</v>
      </c>
      <c r="B1225" t="s">
        <v>240</v>
      </c>
      <c r="D1225" t="s">
        <v>905</v>
      </c>
      <c r="F1225" s="737">
        <f>'43'!J7</f>
        <v>0</v>
      </c>
      <c r="H1225" s="231">
        <f>'43'!J16</f>
        <v>0</v>
      </c>
      <c r="K1225" s="503">
        <v>0</v>
      </c>
      <c r="L1225" s="231">
        <f>'43'!J7</f>
        <v>0</v>
      </c>
      <c r="N1225" s="231">
        <f>'43'!J16</f>
        <v>0</v>
      </c>
      <c r="P1225" s="722">
        <f t="shared" si="190"/>
        <v>0</v>
      </c>
      <c r="Q1225" s="461"/>
      <c r="R1225" s="722">
        <f t="shared" si="191"/>
        <v>0</v>
      </c>
      <c r="T1225" s="655">
        <f t="shared" si="192"/>
        <v>0</v>
      </c>
    </row>
    <row r="1226" spans="1:20">
      <c r="A1226" s="485">
        <f t="shared" si="177"/>
        <v>1226</v>
      </c>
      <c r="B1226" t="s">
        <v>245</v>
      </c>
      <c r="D1226" t="s">
        <v>905</v>
      </c>
      <c r="F1226" s="737">
        <f>'43'!J8</f>
        <v>0</v>
      </c>
      <c r="H1226" s="231">
        <f>'43'!J17</f>
        <v>0</v>
      </c>
      <c r="K1226" s="503">
        <v>0</v>
      </c>
      <c r="L1226" s="231">
        <f>'43'!J8</f>
        <v>0</v>
      </c>
      <c r="N1226" s="231">
        <f>'43'!J17</f>
        <v>0</v>
      </c>
      <c r="P1226" s="722">
        <f t="shared" si="190"/>
        <v>0</v>
      </c>
      <c r="Q1226" s="461"/>
      <c r="R1226" s="722">
        <f t="shared" si="191"/>
        <v>0</v>
      </c>
      <c r="T1226" s="655">
        <f t="shared" si="192"/>
        <v>0</v>
      </c>
    </row>
    <row r="1227" spans="1:20">
      <c r="A1227" s="485">
        <f t="shared" ref="A1227:A1290" si="193">A1226+1</f>
        <v>1227</v>
      </c>
      <c r="B1227" t="s">
        <v>241</v>
      </c>
      <c r="D1227" t="s">
        <v>905</v>
      </c>
      <c r="F1227" s="737">
        <f>'43'!J9</f>
        <v>0</v>
      </c>
      <c r="H1227" s="231">
        <f>'43'!J18</f>
        <v>0</v>
      </c>
      <c r="K1227" s="503">
        <v>0</v>
      </c>
      <c r="L1227" s="231">
        <f>'43'!J9</f>
        <v>0</v>
      </c>
      <c r="N1227" s="231">
        <f>'43'!J18</f>
        <v>0</v>
      </c>
      <c r="P1227" s="722">
        <f t="shared" si="190"/>
        <v>0</v>
      </c>
      <c r="Q1227" s="461"/>
      <c r="R1227" s="722">
        <f t="shared" si="191"/>
        <v>0</v>
      </c>
      <c r="T1227" s="655">
        <f t="shared" si="192"/>
        <v>0</v>
      </c>
    </row>
    <row r="1228" spans="1:20">
      <c r="A1228" s="485">
        <f t="shared" si="193"/>
        <v>1228</v>
      </c>
      <c r="B1228" t="s">
        <v>457</v>
      </c>
      <c r="D1228" t="s">
        <v>905</v>
      </c>
      <c r="F1228" s="737">
        <f>'43'!J10</f>
        <v>0</v>
      </c>
      <c r="H1228" s="231">
        <f>'43'!J19</f>
        <v>0</v>
      </c>
      <c r="K1228" s="503">
        <v>0</v>
      </c>
      <c r="L1228" s="231">
        <f>'43'!J10</f>
        <v>0</v>
      </c>
      <c r="N1228" s="231">
        <f>'43'!J19</f>
        <v>0</v>
      </c>
      <c r="P1228" s="722">
        <f t="shared" si="190"/>
        <v>0</v>
      </c>
      <c r="Q1228" s="461"/>
      <c r="R1228" s="722">
        <f t="shared" si="191"/>
        <v>0</v>
      </c>
      <c r="T1228" s="655">
        <f t="shared" si="192"/>
        <v>0</v>
      </c>
    </row>
    <row r="1229" spans="1:20">
      <c r="A1229" s="485">
        <f t="shared" si="193"/>
        <v>1229</v>
      </c>
      <c r="B1229" t="s">
        <v>242</v>
      </c>
      <c r="D1229" t="s">
        <v>905</v>
      </c>
      <c r="F1229" s="737">
        <f>'43'!J11</f>
        <v>0</v>
      </c>
      <c r="H1229" s="231">
        <f>'43'!J20</f>
        <v>0</v>
      </c>
      <c r="K1229" s="503">
        <v>0</v>
      </c>
      <c r="L1229" s="231">
        <f>'43'!J11</f>
        <v>0</v>
      </c>
      <c r="N1229" s="231">
        <f>'43'!J20</f>
        <v>0</v>
      </c>
      <c r="P1229" s="722">
        <f t="shared" si="190"/>
        <v>0</v>
      </c>
      <c r="Q1229" s="461"/>
      <c r="R1229" s="722">
        <f t="shared" si="191"/>
        <v>0</v>
      </c>
      <c r="T1229" s="655">
        <f t="shared" si="192"/>
        <v>0</v>
      </c>
    </row>
    <row r="1230" spans="1:20">
      <c r="A1230" s="485">
        <f t="shared" si="193"/>
        <v>1230</v>
      </c>
      <c r="B1230" t="s">
        <v>243</v>
      </c>
      <c r="D1230" t="s">
        <v>905</v>
      </c>
      <c r="F1230" s="737">
        <f>'43'!J12</f>
        <v>0</v>
      </c>
      <c r="H1230" s="231">
        <f>'43'!J21</f>
        <v>0</v>
      </c>
      <c r="K1230" s="503">
        <v>0</v>
      </c>
      <c r="L1230" s="231">
        <f>'43'!J12</f>
        <v>0</v>
      </c>
      <c r="N1230" s="231">
        <f>'43'!J21</f>
        <v>0</v>
      </c>
      <c r="P1230" s="722">
        <f t="shared" si="190"/>
        <v>0</v>
      </c>
      <c r="Q1230" s="461"/>
      <c r="R1230" s="722">
        <f t="shared" si="191"/>
        <v>0</v>
      </c>
      <c r="T1230" s="655">
        <f t="shared" si="192"/>
        <v>0</v>
      </c>
    </row>
    <row r="1231" spans="1:20" ht="15.75">
      <c r="A1231" s="485">
        <f t="shared" si="193"/>
        <v>1231</v>
      </c>
      <c r="B1231" s="234" t="s">
        <v>995</v>
      </c>
      <c r="D1231" t="s">
        <v>905</v>
      </c>
      <c r="F1231" s="737">
        <f>'43'!J13</f>
        <v>0</v>
      </c>
      <c r="H1231" s="231">
        <f>'43'!J22</f>
        <v>0</v>
      </c>
      <c r="K1231" s="503">
        <v>0</v>
      </c>
      <c r="L1231" s="231">
        <f>'43'!J13</f>
        <v>0</v>
      </c>
      <c r="N1231" s="231">
        <f>'43'!J22</f>
        <v>0</v>
      </c>
      <c r="P1231" s="722">
        <f t="shared" si="190"/>
        <v>0</v>
      </c>
      <c r="Q1231" s="461"/>
      <c r="R1231" s="722">
        <f t="shared" si="191"/>
        <v>0</v>
      </c>
      <c r="T1231" s="655">
        <f t="shared" si="192"/>
        <v>0</v>
      </c>
    </row>
    <row r="1232" spans="1:20" ht="15.75">
      <c r="A1232" s="485">
        <f t="shared" si="193"/>
        <v>1232</v>
      </c>
      <c r="B1232" s="234" t="s">
        <v>999</v>
      </c>
      <c r="F1232" s="737"/>
      <c r="H1232" s="231"/>
      <c r="K1232" s="503"/>
      <c r="T1232" s="655"/>
    </row>
    <row r="1233" spans="1:20" ht="15.75">
      <c r="A1233" s="485">
        <f t="shared" si="193"/>
        <v>1233</v>
      </c>
      <c r="B1233" s="234" t="s">
        <v>994</v>
      </c>
      <c r="D1233" t="s">
        <v>905</v>
      </c>
      <c r="F1233" s="737">
        <f>'43'!L6</f>
        <v>0</v>
      </c>
      <c r="H1233" s="231">
        <f>'43'!L15</f>
        <v>0</v>
      </c>
      <c r="K1233" s="503">
        <v>330</v>
      </c>
      <c r="L1233" s="231">
        <f>'43'!L6</f>
        <v>0</v>
      </c>
      <c r="N1233" s="231">
        <f>'43'!L15</f>
        <v>0</v>
      </c>
      <c r="P1233" s="722">
        <f t="shared" ref="P1233:P1240" si="194">F1233-L1233</f>
        <v>0</v>
      </c>
      <c r="Q1233" s="461"/>
      <c r="R1233" s="722">
        <f t="shared" ref="R1233:R1240" si="195">H1233-N1233</f>
        <v>0</v>
      </c>
      <c r="T1233" s="655">
        <f t="shared" ref="T1233:T1240" si="196">H1233-K1233</f>
        <v>-330</v>
      </c>
    </row>
    <row r="1234" spans="1:20">
      <c r="A1234" s="485">
        <f t="shared" si="193"/>
        <v>1234</v>
      </c>
      <c r="B1234" t="s">
        <v>240</v>
      </c>
      <c r="D1234" t="s">
        <v>905</v>
      </c>
      <c r="F1234" s="737">
        <f>'43'!L7</f>
        <v>170</v>
      </c>
      <c r="H1234" s="231">
        <f>'43'!L16</f>
        <v>0</v>
      </c>
      <c r="K1234" s="503">
        <v>155</v>
      </c>
      <c r="L1234" s="231">
        <f>'43'!L7</f>
        <v>170</v>
      </c>
      <c r="N1234" s="231">
        <f>'43'!L16</f>
        <v>0</v>
      </c>
      <c r="P1234" s="722">
        <f t="shared" si="194"/>
        <v>0</v>
      </c>
      <c r="Q1234" s="461"/>
      <c r="R1234" s="722">
        <f t="shared" si="195"/>
        <v>0</v>
      </c>
      <c r="T1234" s="655">
        <f t="shared" si="196"/>
        <v>-155</v>
      </c>
    </row>
    <row r="1235" spans="1:20">
      <c r="A1235" s="485">
        <f t="shared" si="193"/>
        <v>1235</v>
      </c>
      <c r="B1235" t="s">
        <v>245</v>
      </c>
      <c r="D1235" t="s">
        <v>905</v>
      </c>
      <c r="F1235" s="737">
        <f>'43'!L8</f>
        <v>0</v>
      </c>
      <c r="H1235" s="231">
        <f>'43'!L17</f>
        <v>0</v>
      </c>
      <c r="K1235" s="503">
        <v>0</v>
      </c>
      <c r="L1235" s="231">
        <f>'43'!L8</f>
        <v>0</v>
      </c>
      <c r="N1235" s="231">
        <f>'43'!L17</f>
        <v>0</v>
      </c>
      <c r="P1235" s="722">
        <f t="shared" si="194"/>
        <v>0</v>
      </c>
      <c r="Q1235" s="461"/>
      <c r="R1235" s="722">
        <f t="shared" si="195"/>
        <v>0</v>
      </c>
      <c r="T1235" s="655">
        <f t="shared" si="196"/>
        <v>0</v>
      </c>
    </row>
    <row r="1236" spans="1:20">
      <c r="A1236" s="485">
        <f t="shared" si="193"/>
        <v>1236</v>
      </c>
      <c r="B1236" t="s">
        <v>241</v>
      </c>
      <c r="D1236" t="s">
        <v>905</v>
      </c>
      <c r="F1236" s="737">
        <f>'43'!L9</f>
        <v>0</v>
      </c>
      <c r="H1236" s="231">
        <f>'43'!L18</f>
        <v>0</v>
      </c>
      <c r="K1236" s="503">
        <v>-330</v>
      </c>
      <c r="L1236" s="231">
        <f>'43'!L9</f>
        <v>0</v>
      </c>
      <c r="N1236" s="231">
        <f>'43'!L18</f>
        <v>0</v>
      </c>
      <c r="P1236" s="722">
        <f t="shared" si="194"/>
        <v>0</v>
      </c>
      <c r="Q1236" s="461"/>
      <c r="R1236" s="722">
        <f t="shared" si="195"/>
        <v>0</v>
      </c>
      <c r="T1236" s="655">
        <f t="shared" si="196"/>
        <v>330</v>
      </c>
    </row>
    <row r="1237" spans="1:20">
      <c r="A1237" s="485">
        <f t="shared" si="193"/>
        <v>1237</v>
      </c>
      <c r="B1237" t="s">
        <v>457</v>
      </c>
      <c r="D1237" t="s">
        <v>905</v>
      </c>
      <c r="F1237" s="737">
        <f>'43'!L10</f>
        <v>0</v>
      </c>
      <c r="H1237" s="231">
        <f>'43'!L19</f>
        <v>0</v>
      </c>
      <c r="K1237" s="503">
        <v>0</v>
      </c>
      <c r="L1237" s="231">
        <f>'43'!L10</f>
        <v>0</v>
      </c>
      <c r="N1237" s="231">
        <f>'43'!L19</f>
        <v>0</v>
      </c>
      <c r="P1237" s="722">
        <f t="shared" si="194"/>
        <v>0</v>
      </c>
      <c r="Q1237" s="461"/>
      <c r="R1237" s="722">
        <f t="shared" si="195"/>
        <v>0</v>
      </c>
      <c r="T1237" s="655">
        <f t="shared" si="196"/>
        <v>0</v>
      </c>
    </row>
    <row r="1238" spans="1:20">
      <c r="A1238" s="485">
        <f t="shared" si="193"/>
        <v>1238</v>
      </c>
      <c r="B1238" t="s">
        <v>242</v>
      </c>
      <c r="D1238" t="s">
        <v>905</v>
      </c>
      <c r="F1238" s="737">
        <f>'43'!L11</f>
        <v>0</v>
      </c>
      <c r="H1238" s="231">
        <f>'43'!L20</f>
        <v>0</v>
      </c>
      <c r="K1238" s="503">
        <v>0</v>
      </c>
      <c r="L1238" s="231">
        <f>'43'!L11</f>
        <v>0</v>
      </c>
      <c r="N1238" s="231">
        <f>'43'!L20</f>
        <v>0</v>
      </c>
      <c r="P1238" s="722">
        <f t="shared" si="194"/>
        <v>0</v>
      </c>
      <c r="Q1238" s="461"/>
      <c r="R1238" s="722">
        <f t="shared" si="195"/>
        <v>0</v>
      </c>
      <c r="T1238" s="655">
        <f t="shared" si="196"/>
        <v>0</v>
      </c>
    </row>
    <row r="1239" spans="1:20">
      <c r="A1239" s="485">
        <f t="shared" si="193"/>
        <v>1239</v>
      </c>
      <c r="B1239" t="s">
        <v>243</v>
      </c>
      <c r="D1239" t="s">
        <v>905</v>
      </c>
      <c r="F1239" s="737">
        <f>'43'!L12</f>
        <v>0</v>
      </c>
      <c r="H1239" s="231">
        <f>'43'!L21</f>
        <v>0</v>
      </c>
      <c r="K1239" s="503">
        <v>0</v>
      </c>
      <c r="L1239" s="231">
        <f>'43'!L12</f>
        <v>0</v>
      </c>
      <c r="N1239" s="231">
        <f>'43'!L21</f>
        <v>0</v>
      </c>
      <c r="P1239" s="722">
        <f t="shared" si="194"/>
        <v>0</v>
      </c>
      <c r="Q1239" s="461"/>
      <c r="R1239" s="722">
        <f t="shared" si="195"/>
        <v>0</v>
      </c>
      <c r="T1239" s="655">
        <f t="shared" si="196"/>
        <v>0</v>
      </c>
    </row>
    <row r="1240" spans="1:20" ht="15.75">
      <c r="A1240" s="485">
        <f t="shared" si="193"/>
        <v>1240</v>
      </c>
      <c r="B1240" s="234" t="s">
        <v>995</v>
      </c>
      <c r="D1240" t="s">
        <v>905</v>
      </c>
      <c r="F1240" s="737">
        <f>'43'!L13</f>
        <v>170</v>
      </c>
      <c r="H1240" s="231">
        <f>'43'!L22</f>
        <v>0</v>
      </c>
      <c r="K1240" s="503">
        <v>155</v>
      </c>
      <c r="L1240" s="231">
        <f>'43'!L13</f>
        <v>170</v>
      </c>
      <c r="N1240" s="231">
        <f>'43'!L22</f>
        <v>0</v>
      </c>
      <c r="P1240" s="722">
        <f t="shared" si="194"/>
        <v>0</v>
      </c>
      <c r="Q1240" s="461"/>
      <c r="R1240" s="722">
        <f t="shared" si="195"/>
        <v>0</v>
      </c>
      <c r="T1240" s="655">
        <f t="shared" si="196"/>
        <v>-155</v>
      </c>
    </row>
    <row r="1241" spans="1:20" ht="15.75">
      <c r="A1241" s="485">
        <f t="shared" si="193"/>
        <v>1241</v>
      </c>
      <c r="B1241" s="234" t="s">
        <v>475</v>
      </c>
      <c r="F1241" s="737"/>
      <c r="H1241" s="231"/>
      <c r="K1241" s="503"/>
      <c r="T1241" s="655"/>
    </row>
    <row r="1242" spans="1:20" ht="15.75">
      <c r="A1242" s="485">
        <f t="shared" si="193"/>
        <v>1242</v>
      </c>
      <c r="B1242" s="234" t="s">
        <v>1000</v>
      </c>
      <c r="F1242" s="737"/>
      <c r="H1242" s="231"/>
      <c r="K1242" s="503"/>
      <c r="T1242" s="655"/>
    </row>
    <row r="1243" spans="1:20" ht="15.75">
      <c r="A1243" s="485">
        <f t="shared" si="193"/>
        <v>1243</v>
      </c>
      <c r="B1243" s="234" t="s">
        <v>1001</v>
      </c>
      <c r="D1243" t="s">
        <v>905</v>
      </c>
      <c r="F1243" s="737">
        <f>'47'!B14</f>
        <v>13200</v>
      </c>
      <c r="H1243" s="231">
        <f>'48'!B14</f>
        <v>12862</v>
      </c>
      <c r="K1243" s="503">
        <v>6953</v>
      </c>
      <c r="L1243" s="231">
        <f>'47'!B14</f>
        <v>13200</v>
      </c>
      <c r="N1243" s="231">
        <f>'48'!B14</f>
        <v>12862</v>
      </c>
      <c r="P1243" s="722">
        <f t="shared" ref="P1243:P1267" si="197">F1243-L1243</f>
        <v>0</v>
      </c>
      <c r="Q1243" s="461"/>
      <c r="R1243" s="722">
        <f t="shared" ref="R1243:R1267" si="198">H1243-N1243</f>
        <v>0</v>
      </c>
      <c r="T1243" s="655">
        <f t="shared" ref="T1243:T1267" si="199">H1243-K1243</f>
        <v>5909</v>
      </c>
    </row>
    <row r="1244" spans="1:20">
      <c r="A1244" s="485">
        <f t="shared" si="193"/>
        <v>1244</v>
      </c>
      <c r="B1244" t="s">
        <v>245</v>
      </c>
      <c r="D1244" t="s">
        <v>905</v>
      </c>
      <c r="F1244" s="737">
        <f>'47'!B15</f>
        <v>0</v>
      </c>
      <c r="H1244" s="231">
        <f>'48'!B15</f>
        <v>0</v>
      </c>
      <c r="K1244" s="503">
        <v>0</v>
      </c>
      <c r="L1244" s="231">
        <f>'47'!B15</f>
        <v>0</v>
      </c>
      <c r="N1244" s="231">
        <f>'48'!B15</f>
        <v>0</v>
      </c>
      <c r="P1244" s="722">
        <f t="shared" si="197"/>
        <v>0</v>
      </c>
      <c r="Q1244" s="461"/>
      <c r="R1244" s="722">
        <f t="shared" si="198"/>
        <v>0</v>
      </c>
      <c r="T1244" s="655">
        <f t="shared" si="199"/>
        <v>0</v>
      </c>
    </row>
    <row r="1245" spans="1:20">
      <c r="A1245" s="485">
        <f t="shared" si="193"/>
        <v>1245</v>
      </c>
      <c r="B1245" t="s">
        <v>222</v>
      </c>
      <c r="D1245" t="s">
        <v>905</v>
      </c>
      <c r="F1245" s="737">
        <f>'47'!B16</f>
        <v>1321</v>
      </c>
      <c r="H1245" s="231">
        <f>'48'!B16</f>
        <v>0</v>
      </c>
      <c r="K1245" s="503">
        <v>56</v>
      </c>
      <c r="L1245" s="231">
        <f>'47'!B16</f>
        <v>1321</v>
      </c>
      <c r="N1245" s="231">
        <f>'48'!B16</f>
        <v>0</v>
      </c>
      <c r="P1245" s="722">
        <f t="shared" si="197"/>
        <v>0</v>
      </c>
      <c r="Q1245" s="461"/>
      <c r="R1245" s="722">
        <f t="shared" si="198"/>
        <v>0</v>
      </c>
      <c r="T1245" s="655">
        <f t="shared" si="199"/>
        <v>-56</v>
      </c>
    </row>
    <row r="1246" spans="1:20">
      <c r="A1246" s="485">
        <f t="shared" si="193"/>
        <v>1246</v>
      </c>
      <c r="B1246" t="s">
        <v>457</v>
      </c>
      <c r="D1246" t="s">
        <v>905</v>
      </c>
      <c r="F1246" s="737">
        <f>'47'!B17</f>
        <v>0</v>
      </c>
      <c r="H1246" s="231">
        <f>'48'!B17</f>
        <v>0</v>
      </c>
      <c r="K1246" s="503">
        <v>0</v>
      </c>
      <c r="L1246" s="231">
        <f>'47'!B17</f>
        <v>0</v>
      </c>
      <c r="N1246" s="231">
        <f>'48'!B17</f>
        <v>0</v>
      </c>
      <c r="P1246" s="722">
        <f t="shared" si="197"/>
        <v>0</v>
      </c>
      <c r="Q1246" s="461"/>
      <c r="R1246" s="722">
        <f t="shared" si="198"/>
        <v>0</v>
      </c>
      <c r="T1246" s="655">
        <f t="shared" si="199"/>
        <v>0</v>
      </c>
    </row>
    <row r="1247" spans="1:20">
      <c r="A1247" s="485">
        <f t="shared" si="193"/>
        <v>1247</v>
      </c>
      <c r="B1247" t="s">
        <v>8</v>
      </c>
      <c r="D1247" t="s">
        <v>905</v>
      </c>
      <c r="F1247" s="737">
        <f>'47'!B18</f>
        <v>-1244</v>
      </c>
      <c r="H1247" s="231">
        <f>'48'!B18</f>
        <v>0</v>
      </c>
      <c r="K1247" s="503">
        <v>0</v>
      </c>
      <c r="L1247" s="231">
        <f>'47'!B18</f>
        <v>-1244</v>
      </c>
      <c r="N1247" s="231">
        <f>'48'!B18</f>
        <v>0</v>
      </c>
      <c r="P1247" s="722">
        <f t="shared" si="197"/>
        <v>0</v>
      </c>
      <c r="Q1247" s="461"/>
      <c r="R1247" s="722">
        <f t="shared" si="198"/>
        <v>0</v>
      </c>
      <c r="T1247" s="655">
        <f t="shared" si="199"/>
        <v>0</v>
      </c>
    </row>
    <row r="1248" spans="1:20">
      <c r="A1248" s="485">
        <f t="shared" si="193"/>
        <v>1248</v>
      </c>
      <c r="B1248" t="s">
        <v>246</v>
      </c>
      <c r="D1248" t="s">
        <v>905</v>
      </c>
      <c r="F1248" s="737">
        <f>'47'!B19</f>
        <v>252</v>
      </c>
      <c r="H1248" s="231">
        <f>'48'!B19</f>
        <v>338</v>
      </c>
      <c r="K1248" s="503">
        <v>797</v>
      </c>
      <c r="L1248" s="231">
        <f>'47'!B19</f>
        <v>252</v>
      </c>
      <c r="N1248" s="231">
        <f>'48'!B19</f>
        <v>338</v>
      </c>
      <c r="P1248" s="722">
        <f t="shared" si="197"/>
        <v>0</v>
      </c>
      <c r="Q1248" s="461"/>
      <c r="R1248" s="722">
        <f t="shared" si="198"/>
        <v>0</v>
      </c>
      <c r="T1248" s="655">
        <f t="shared" si="199"/>
        <v>-459</v>
      </c>
    </row>
    <row r="1249" spans="1:20">
      <c r="A1249" s="485">
        <f t="shared" si="193"/>
        <v>1249</v>
      </c>
      <c r="B1249" t="s">
        <v>247</v>
      </c>
      <c r="D1249" t="s">
        <v>905</v>
      </c>
      <c r="F1249" s="737">
        <f>'47'!B20</f>
        <v>0</v>
      </c>
      <c r="H1249" s="231">
        <f>'48'!B20</f>
        <v>0</v>
      </c>
      <c r="K1249" s="503">
        <v>0</v>
      </c>
      <c r="L1249" s="231">
        <f>'47'!B20</f>
        <v>0</v>
      </c>
      <c r="N1249" s="231">
        <f>'48'!B20</f>
        <v>0</v>
      </c>
      <c r="P1249" s="722">
        <f t="shared" si="197"/>
        <v>0</v>
      </c>
      <c r="Q1249" s="461"/>
      <c r="R1249" s="722">
        <f t="shared" si="198"/>
        <v>0</v>
      </c>
      <c r="T1249" s="655">
        <f t="shared" si="199"/>
        <v>0</v>
      </c>
    </row>
    <row r="1250" spans="1:20">
      <c r="A1250" s="485">
        <f t="shared" si="193"/>
        <v>1250</v>
      </c>
      <c r="B1250" t="s">
        <v>248</v>
      </c>
      <c r="D1250" t="s">
        <v>905</v>
      </c>
      <c r="F1250" s="737">
        <f>'47'!B21</f>
        <v>0</v>
      </c>
      <c r="H1250" s="231">
        <f>'48'!B21</f>
        <v>0</v>
      </c>
      <c r="K1250" s="503">
        <v>0</v>
      </c>
      <c r="L1250" s="231">
        <f>'47'!B21</f>
        <v>0</v>
      </c>
      <c r="N1250" s="231">
        <f>'48'!B21</f>
        <v>0</v>
      </c>
      <c r="P1250" s="722">
        <f t="shared" si="197"/>
        <v>0</v>
      </c>
      <c r="Q1250" s="461"/>
      <c r="R1250" s="722">
        <f t="shared" si="198"/>
        <v>0</v>
      </c>
      <c r="T1250" s="655">
        <f t="shared" si="199"/>
        <v>0</v>
      </c>
    </row>
    <row r="1251" spans="1:20">
      <c r="A1251" s="485">
        <f t="shared" si="193"/>
        <v>1251</v>
      </c>
      <c r="B1251" t="s">
        <v>249</v>
      </c>
      <c r="D1251" t="s">
        <v>905</v>
      </c>
      <c r="F1251" s="737">
        <f>'47'!B22</f>
        <v>0</v>
      </c>
      <c r="H1251" s="231">
        <f>'48'!B22</f>
        <v>0</v>
      </c>
      <c r="K1251" s="503">
        <v>0</v>
      </c>
      <c r="L1251" s="231">
        <f>'47'!B22</f>
        <v>0</v>
      </c>
      <c r="N1251" s="231">
        <f>'48'!B22</f>
        <v>0</v>
      </c>
      <c r="P1251" s="722">
        <f t="shared" si="197"/>
        <v>0</v>
      </c>
      <c r="Q1251" s="461"/>
      <c r="R1251" s="722">
        <f t="shared" si="198"/>
        <v>0</v>
      </c>
      <c r="T1251" s="655">
        <f t="shared" si="199"/>
        <v>0</v>
      </c>
    </row>
    <row r="1252" spans="1:20">
      <c r="A1252" s="485">
        <f t="shared" si="193"/>
        <v>1252</v>
      </c>
      <c r="B1252" t="s">
        <v>224</v>
      </c>
      <c r="D1252" t="s">
        <v>905</v>
      </c>
      <c r="F1252" s="737">
        <f>'47'!B23</f>
        <v>0</v>
      </c>
      <c r="H1252" s="231">
        <f>'48'!B23</f>
        <v>0</v>
      </c>
      <c r="K1252" s="503">
        <v>0</v>
      </c>
      <c r="L1252" s="231">
        <f>'47'!B23</f>
        <v>0</v>
      </c>
      <c r="N1252" s="231">
        <f>'48'!B23</f>
        <v>0</v>
      </c>
      <c r="P1252" s="722">
        <f t="shared" si="197"/>
        <v>0</v>
      </c>
      <c r="Q1252" s="461"/>
      <c r="R1252" s="722">
        <f t="shared" si="198"/>
        <v>0</v>
      </c>
      <c r="T1252" s="655">
        <f t="shared" si="199"/>
        <v>0</v>
      </c>
    </row>
    <row r="1253" spans="1:20">
      <c r="A1253" s="485">
        <f t="shared" si="193"/>
        <v>1253</v>
      </c>
      <c r="B1253" t="s">
        <v>468</v>
      </c>
      <c r="D1253" t="s">
        <v>905</v>
      </c>
      <c r="F1253" s="737">
        <f>'47'!B24</f>
        <v>0</v>
      </c>
      <c r="H1253" s="231">
        <f>'48'!B24</f>
        <v>0</v>
      </c>
      <c r="K1253" s="503">
        <v>0</v>
      </c>
      <c r="L1253" s="231">
        <f>'47'!B24</f>
        <v>0</v>
      </c>
      <c r="N1253" s="231">
        <f>'48'!B24</f>
        <v>0</v>
      </c>
      <c r="P1253" s="722">
        <f t="shared" si="197"/>
        <v>0</v>
      </c>
      <c r="Q1253" s="461"/>
      <c r="R1253" s="722">
        <f t="shared" si="198"/>
        <v>0</v>
      </c>
      <c r="T1253" s="655">
        <f t="shared" si="199"/>
        <v>0</v>
      </c>
    </row>
    <row r="1254" spans="1:20">
      <c r="A1254" s="485">
        <f t="shared" si="193"/>
        <v>1254</v>
      </c>
      <c r="B1254" t="s">
        <v>226</v>
      </c>
      <c r="D1254" t="s">
        <v>905</v>
      </c>
      <c r="F1254" s="737">
        <f>'47'!B25</f>
        <v>-51</v>
      </c>
      <c r="H1254" s="231">
        <f>'48'!B25</f>
        <v>0</v>
      </c>
      <c r="K1254" s="503">
        <v>0</v>
      </c>
      <c r="L1254" s="231">
        <f>'47'!B25</f>
        <v>-51</v>
      </c>
      <c r="N1254" s="231">
        <f>'48'!B25</f>
        <v>0</v>
      </c>
      <c r="P1254" s="722">
        <f t="shared" si="197"/>
        <v>0</v>
      </c>
      <c r="Q1254" s="461"/>
      <c r="R1254" s="722">
        <f t="shared" si="198"/>
        <v>0</v>
      </c>
      <c r="T1254" s="655">
        <f t="shared" si="199"/>
        <v>0</v>
      </c>
    </row>
    <row r="1255" spans="1:20" ht="15.75">
      <c r="A1255" s="485">
        <f t="shared" si="193"/>
        <v>1255</v>
      </c>
      <c r="B1255" s="234" t="s">
        <v>1002</v>
      </c>
      <c r="D1255" t="s">
        <v>905</v>
      </c>
      <c r="F1255" s="737">
        <f>'47'!B27</f>
        <v>13478</v>
      </c>
      <c r="H1255" s="231">
        <f>'48'!B27</f>
        <v>13200</v>
      </c>
      <c r="K1255" s="503">
        <v>7806</v>
      </c>
      <c r="L1255" s="231">
        <f>'47'!B27</f>
        <v>13478</v>
      </c>
      <c r="N1255" s="231">
        <f>'48'!B27</f>
        <v>13200</v>
      </c>
      <c r="P1255" s="722">
        <f t="shared" si="197"/>
        <v>0</v>
      </c>
      <c r="Q1255" s="461"/>
      <c r="R1255" s="722">
        <f t="shared" si="198"/>
        <v>0</v>
      </c>
      <c r="T1255" s="655">
        <f t="shared" si="199"/>
        <v>5394</v>
      </c>
    </row>
    <row r="1256" spans="1:20" ht="15.75">
      <c r="A1256" s="485">
        <f t="shared" si="193"/>
        <v>1256</v>
      </c>
      <c r="B1256" s="234" t="s">
        <v>1003</v>
      </c>
      <c r="D1256" t="s">
        <v>905</v>
      </c>
      <c r="F1256" s="737">
        <f>'47'!B32</f>
        <v>10079</v>
      </c>
      <c r="H1256" s="231">
        <f>'48'!B32</f>
        <v>8232</v>
      </c>
      <c r="K1256" s="503">
        <v>4756</v>
      </c>
      <c r="L1256" s="231">
        <f>'47'!B32</f>
        <v>10079</v>
      </c>
      <c r="N1256" s="231">
        <f>'48'!B32</f>
        <v>8232</v>
      </c>
      <c r="P1256" s="722">
        <f t="shared" si="197"/>
        <v>0</v>
      </c>
      <c r="Q1256" s="461"/>
      <c r="R1256" s="722">
        <f t="shared" si="198"/>
        <v>0</v>
      </c>
      <c r="T1256" s="655">
        <f t="shared" si="199"/>
        <v>3476</v>
      </c>
    </row>
    <row r="1257" spans="1:20">
      <c r="A1257" s="485">
        <f t="shared" si="193"/>
        <v>1257</v>
      </c>
      <c r="B1257" t="s">
        <v>245</v>
      </c>
      <c r="D1257" t="s">
        <v>905</v>
      </c>
      <c r="F1257" s="737">
        <f>'47'!B33</f>
        <v>0</v>
      </c>
      <c r="H1257" s="231">
        <f>'48'!B33</f>
        <v>0</v>
      </c>
      <c r="K1257" s="503">
        <v>0</v>
      </c>
      <c r="L1257" s="231">
        <f>'47'!B33</f>
        <v>0</v>
      </c>
      <c r="N1257" s="231">
        <f>'48'!B33</f>
        <v>0</v>
      </c>
      <c r="P1257" s="722">
        <f t="shared" si="197"/>
        <v>0</v>
      </c>
      <c r="Q1257" s="461"/>
      <c r="R1257" s="722">
        <f t="shared" si="198"/>
        <v>0</v>
      </c>
      <c r="T1257" s="655">
        <f t="shared" si="199"/>
        <v>0</v>
      </c>
    </row>
    <row r="1258" spans="1:20">
      <c r="A1258" s="485">
        <f t="shared" si="193"/>
        <v>1258</v>
      </c>
      <c r="B1258" t="s">
        <v>222</v>
      </c>
      <c r="D1258" t="s">
        <v>905</v>
      </c>
      <c r="F1258" s="737">
        <f>'47'!B34</f>
        <v>0</v>
      </c>
      <c r="H1258" s="231">
        <f>'48'!B34</f>
        <v>0</v>
      </c>
      <c r="K1258" s="503">
        <v>0</v>
      </c>
      <c r="L1258" s="231">
        <f>'47'!B34</f>
        <v>0</v>
      </c>
      <c r="N1258" s="231">
        <f>'48'!B34</f>
        <v>0</v>
      </c>
      <c r="P1258" s="722">
        <f t="shared" si="197"/>
        <v>0</v>
      </c>
      <c r="Q1258" s="461"/>
      <c r="R1258" s="722">
        <f t="shared" si="198"/>
        <v>0</v>
      </c>
      <c r="T1258" s="655">
        <f t="shared" si="199"/>
        <v>0</v>
      </c>
    </row>
    <row r="1259" spans="1:20">
      <c r="A1259" s="485">
        <f t="shared" si="193"/>
        <v>1259</v>
      </c>
      <c r="B1259" t="s">
        <v>457</v>
      </c>
      <c r="D1259" t="s">
        <v>905</v>
      </c>
      <c r="F1259" s="737">
        <f>'47'!B35</f>
        <v>0</v>
      </c>
      <c r="H1259" s="231">
        <f>'48'!B35</f>
        <v>0</v>
      </c>
      <c r="K1259" s="503">
        <v>0</v>
      </c>
      <c r="L1259" s="231">
        <f>'47'!B35</f>
        <v>0</v>
      </c>
      <c r="N1259" s="231">
        <f>'48'!B35</f>
        <v>0</v>
      </c>
      <c r="P1259" s="722">
        <f t="shared" si="197"/>
        <v>0</v>
      </c>
      <c r="Q1259" s="461"/>
      <c r="R1259" s="722">
        <f t="shared" si="198"/>
        <v>0</v>
      </c>
      <c r="T1259" s="655">
        <f t="shared" si="199"/>
        <v>0</v>
      </c>
    </row>
    <row r="1260" spans="1:20">
      <c r="A1260" s="485">
        <f t="shared" si="193"/>
        <v>1260</v>
      </c>
      <c r="B1260" t="s">
        <v>399</v>
      </c>
      <c r="D1260" t="s">
        <v>905</v>
      </c>
      <c r="F1260" s="737">
        <f>'47'!B36</f>
        <v>0</v>
      </c>
      <c r="H1260" s="231">
        <f>'48'!B36</f>
        <v>0</v>
      </c>
      <c r="K1260" s="503">
        <v>0</v>
      </c>
      <c r="L1260" s="231">
        <f>'47'!B36</f>
        <v>0</v>
      </c>
      <c r="N1260" s="231">
        <f>'48'!B36</f>
        <v>0</v>
      </c>
      <c r="P1260" s="722">
        <f t="shared" si="197"/>
        <v>0</v>
      </c>
      <c r="Q1260" s="461"/>
      <c r="R1260" s="722">
        <f t="shared" si="198"/>
        <v>0</v>
      </c>
      <c r="T1260" s="655">
        <f t="shared" si="199"/>
        <v>0</v>
      </c>
    </row>
    <row r="1261" spans="1:20">
      <c r="A1261" s="485">
        <f t="shared" si="193"/>
        <v>1261</v>
      </c>
      <c r="B1261" t="s">
        <v>227</v>
      </c>
      <c r="D1261" t="s">
        <v>905</v>
      </c>
      <c r="F1261" s="737">
        <f>'47'!B37</f>
        <v>1608</v>
      </c>
      <c r="H1261" s="231">
        <f>'48'!B37</f>
        <v>1847</v>
      </c>
      <c r="K1261" s="503">
        <v>619</v>
      </c>
      <c r="L1261" s="231">
        <f>'47'!B37</f>
        <v>1608</v>
      </c>
      <c r="N1261" s="231">
        <f>'48'!B37</f>
        <v>1847</v>
      </c>
      <c r="P1261" s="722">
        <f t="shared" si="197"/>
        <v>0</v>
      </c>
      <c r="Q1261" s="461"/>
      <c r="R1261" s="722">
        <f t="shared" si="198"/>
        <v>0</v>
      </c>
      <c r="T1261" s="655">
        <f t="shared" si="199"/>
        <v>1228</v>
      </c>
    </row>
    <row r="1262" spans="1:20">
      <c r="A1262" s="485">
        <f t="shared" si="193"/>
        <v>1262</v>
      </c>
      <c r="B1262" t="s">
        <v>224</v>
      </c>
      <c r="D1262" t="s">
        <v>905</v>
      </c>
      <c r="F1262" s="737">
        <f>'47'!B38</f>
        <v>0</v>
      </c>
      <c r="H1262" s="231">
        <f>'48'!B38</f>
        <v>0</v>
      </c>
      <c r="K1262" s="503">
        <v>0</v>
      </c>
      <c r="L1262" s="231">
        <f>'47'!B38</f>
        <v>0</v>
      </c>
      <c r="N1262" s="231">
        <f>'48'!B38</f>
        <v>0</v>
      </c>
      <c r="P1262" s="722">
        <f t="shared" si="197"/>
        <v>0</v>
      </c>
      <c r="Q1262" s="461"/>
      <c r="R1262" s="722">
        <f t="shared" si="198"/>
        <v>0</v>
      </c>
      <c r="T1262" s="655">
        <f t="shared" si="199"/>
        <v>0</v>
      </c>
    </row>
    <row r="1263" spans="1:20">
      <c r="A1263" s="485">
        <f t="shared" si="193"/>
        <v>1263</v>
      </c>
      <c r="B1263" t="s">
        <v>468</v>
      </c>
      <c r="D1263" t="s">
        <v>905</v>
      </c>
      <c r="F1263" s="737">
        <f>'47'!B39</f>
        <v>0</v>
      </c>
      <c r="H1263" s="231">
        <f>'48'!B39</f>
        <v>0</v>
      </c>
      <c r="K1263" s="503">
        <v>0</v>
      </c>
      <c r="L1263" s="231">
        <f>'47'!B39</f>
        <v>0</v>
      </c>
      <c r="N1263" s="231">
        <f>'48'!B39</f>
        <v>0</v>
      </c>
      <c r="P1263" s="722">
        <f t="shared" si="197"/>
        <v>0</v>
      </c>
      <c r="Q1263" s="461"/>
      <c r="R1263" s="722">
        <f t="shared" si="198"/>
        <v>0</v>
      </c>
      <c r="T1263" s="655">
        <f t="shared" si="199"/>
        <v>0</v>
      </c>
    </row>
    <row r="1264" spans="1:20">
      <c r="A1264" s="485">
        <f t="shared" si="193"/>
        <v>1264</v>
      </c>
      <c r="B1264" t="s">
        <v>226</v>
      </c>
      <c r="D1264" t="s">
        <v>905</v>
      </c>
      <c r="F1264" s="737">
        <f>'47'!B40</f>
        <v>-205</v>
      </c>
      <c r="H1264" s="231">
        <f>'48'!B40</f>
        <v>0</v>
      </c>
      <c r="K1264" s="503">
        <v>0</v>
      </c>
      <c r="L1264" s="231">
        <f>'47'!B40</f>
        <v>-205</v>
      </c>
      <c r="N1264" s="231">
        <f>'48'!B40</f>
        <v>0</v>
      </c>
      <c r="P1264" s="722">
        <f t="shared" si="197"/>
        <v>0</v>
      </c>
      <c r="Q1264" s="461"/>
      <c r="R1264" s="722">
        <f t="shared" si="198"/>
        <v>0</v>
      </c>
      <c r="T1264" s="655">
        <f t="shared" si="199"/>
        <v>0</v>
      </c>
    </row>
    <row r="1265" spans="1:20" ht="15.75">
      <c r="A1265" s="485">
        <f t="shared" si="193"/>
        <v>1265</v>
      </c>
      <c r="B1265" s="234" t="s">
        <v>1004</v>
      </c>
      <c r="D1265" t="s">
        <v>905</v>
      </c>
      <c r="F1265" s="737">
        <f>'47'!B42</f>
        <v>11482</v>
      </c>
      <c r="H1265" s="231">
        <f>'48'!B42</f>
        <v>10079</v>
      </c>
      <c r="K1265" s="503">
        <v>5375</v>
      </c>
      <c r="L1265" s="231">
        <f>'47'!B42</f>
        <v>11482</v>
      </c>
      <c r="N1265" s="231">
        <f>'48'!B42</f>
        <v>10079</v>
      </c>
      <c r="P1265" s="722">
        <f t="shared" si="197"/>
        <v>0</v>
      </c>
      <c r="Q1265" s="461"/>
      <c r="R1265" s="722">
        <f t="shared" si="198"/>
        <v>0</v>
      </c>
      <c r="T1265" s="655">
        <f t="shared" si="199"/>
        <v>4704</v>
      </c>
    </row>
    <row r="1266" spans="1:20" ht="15.75">
      <c r="A1266" s="485">
        <f t="shared" si="193"/>
        <v>1266</v>
      </c>
      <c r="B1266" s="234" t="s">
        <v>1005</v>
      </c>
      <c r="D1266" t="s">
        <v>905</v>
      </c>
      <c r="F1266" s="737">
        <f>'47'!B44</f>
        <v>3121</v>
      </c>
      <c r="H1266" s="231">
        <f>'48'!B44</f>
        <v>4630</v>
      </c>
      <c r="K1266" s="503">
        <v>2197</v>
      </c>
      <c r="L1266" s="231">
        <f>'47'!B44</f>
        <v>3121</v>
      </c>
      <c r="N1266" s="231">
        <f>'48'!B44</f>
        <v>4630</v>
      </c>
      <c r="P1266" s="722">
        <f t="shared" si="197"/>
        <v>0</v>
      </c>
      <c r="Q1266" s="461"/>
      <c r="R1266" s="722">
        <f t="shared" si="198"/>
        <v>0</v>
      </c>
      <c r="T1266" s="655">
        <f t="shared" si="199"/>
        <v>2433</v>
      </c>
    </row>
    <row r="1267" spans="1:20" ht="15.75">
      <c r="A1267" s="485">
        <f t="shared" si="193"/>
        <v>1267</v>
      </c>
      <c r="B1267" s="234" t="s">
        <v>1006</v>
      </c>
      <c r="D1267" t="s">
        <v>905</v>
      </c>
      <c r="F1267" s="737">
        <f>'47'!B46</f>
        <v>1996</v>
      </c>
      <c r="H1267" s="231">
        <f>'48'!B46</f>
        <v>3121</v>
      </c>
      <c r="K1267" s="503">
        <v>2431</v>
      </c>
      <c r="L1267" s="231">
        <f>'47'!B46</f>
        <v>1996</v>
      </c>
      <c r="N1267" s="231">
        <f>'48'!B46</f>
        <v>3121</v>
      </c>
      <c r="P1267" s="722">
        <f t="shared" si="197"/>
        <v>0</v>
      </c>
      <c r="Q1267" s="461"/>
      <c r="R1267" s="722">
        <f t="shared" si="198"/>
        <v>0</v>
      </c>
      <c r="T1267" s="655">
        <f t="shared" si="199"/>
        <v>690</v>
      </c>
    </row>
    <row r="1268" spans="1:20" ht="15.75">
      <c r="A1268" s="485">
        <f t="shared" si="193"/>
        <v>1268</v>
      </c>
      <c r="B1268" s="234" t="s">
        <v>1007</v>
      </c>
      <c r="F1268" s="737"/>
      <c r="H1268" s="231"/>
      <c r="K1268" s="503"/>
      <c r="T1268" s="655"/>
    </row>
    <row r="1269" spans="1:20">
      <c r="A1269" s="485">
        <f t="shared" si="193"/>
        <v>1269</v>
      </c>
      <c r="B1269" t="s">
        <v>228</v>
      </c>
      <c r="D1269" t="s">
        <v>905</v>
      </c>
      <c r="F1269" s="737">
        <f>'47'!B50</f>
        <v>1996</v>
      </c>
      <c r="H1269" s="231">
        <f>'48'!B50</f>
        <v>3121</v>
      </c>
      <c r="K1269" s="503">
        <v>2409</v>
      </c>
      <c r="L1269" s="231">
        <f>'47'!B50</f>
        <v>1996</v>
      </c>
      <c r="N1269" s="231">
        <f>'48'!B50</f>
        <v>3121</v>
      </c>
      <c r="P1269" s="722">
        <f>F1269-L1269</f>
        <v>0</v>
      </c>
      <c r="Q1269" s="461"/>
      <c r="R1269" s="722">
        <f>H1269-N1269</f>
        <v>0</v>
      </c>
      <c r="T1269" s="655">
        <f>H1269-K1269</f>
        <v>712</v>
      </c>
    </row>
    <row r="1270" spans="1:20">
      <c r="A1270" s="485">
        <f t="shared" si="193"/>
        <v>1270</v>
      </c>
      <c r="B1270" t="s">
        <v>229</v>
      </c>
      <c r="D1270" t="s">
        <v>905</v>
      </c>
      <c r="F1270" s="737">
        <f>'47'!B51</f>
        <v>0</v>
      </c>
      <c r="H1270" s="231">
        <f>'48'!B51</f>
        <v>0</v>
      </c>
      <c r="K1270" s="503">
        <v>22</v>
      </c>
      <c r="L1270" s="231">
        <f>'47'!B51</f>
        <v>0</v>
      </c>
      <c r="N1270" s="231">
        <f>'48'!B51</f>
        <v>0</v>
      </c>
      <c r="P1270" s="722">
        <f>F1270-L1270</f>
        <v>0</v>
      </c>
      <c r="Q1270" s="461"/>
      <c r="R1270" s="722">
        <f>H1270-N1270</f>
        <v>0</v>
      </c>
      <c r="T1270" s="655">
        <f>H1270-K1270</f>
        <v>-22</v>
      </c>
    </row>
    <row r="1271" spans="1:20">
      <c r="A1271" s="485">
        <f t="shared" si="193"/>
        <v>1271</v>
      </c>
      <c r="B1271" t="s">
        <v>230</v>
      </c>
      <c r="D1271" t="s">
        <v>905</v>
      </c>
      <c r="F1271" s="737">
        <f>'47'!B52</f>
        <v>0</v>
      </c>
      <c r="H1271" s="231">
        <f>'48'!B52</f>
        <v>0</v>
      </c>
      <c r="K1271" s="503">
        <v>0</v>
      </c>
      <c r="L1271" s="231">
        <f>'47'!B52</f>
        <v>0</v>
      </c>
      <c r="N1271" s="231">
        <f>'48'!B52</f>
        <v>0</v>
      </c>
      <c r="P1271" s="722">
        <f>F1271-L1271</f>
        <v>0</v>
      </c>
      <c r="Q1271" s="461"/>
      <c r="R1271" s="722">
        <f>H1271-N1271</f>
        <v>0</v>
      </c>
      <c r="T1271" s="655">
        <f>H1271-K1271</f>
        <v>0</v>
      </c>
    </row>
    <row r="1272" spans="1:20">
      <c r="A1272" s="485">
        <f t="shared" si="193"/>
        <v>1272</v>
      </c>
      <c r="B1272" t="s">
        <v>250</v>
      </c>
      <c r="D1272" t="s">
        <v>905</v>
      </c>
      <c r="F1272" s="737">
        <f>'47'!B53</f>
        <v>0</v>
      </c>
      <c r="H1272" s="231">
        <f>'48'!B53</f>
        <v>0</v>
      </c>
      <c r="K1272" s="503">
        <v>0</v>
      </c>
      <c r="L1272" s="231">
        <f>'47'!B53</f>
        <v>0</v>
      </c>
      <c r="N1272" s="231">
        <f>'48'!B53</f>
        <v>0</v>
      </c>
      <c r="P1272" s="722">
        <f>F1272-L1272</f>
        <v>0</v>
      </c>
      <c r="Q1272" s="461"/>
      <c r="R1272" s="722">
        <f>H1272-N1272</f>
        <v>0</v>
      </c>
      <c r="T1272" s="655">
        <f>H1272-K1272</f>
        <v>0</v>
      </c>
    </row>
    <row r="1273" spans="1:20" ht="15.75">
      <c r="A1273" s="485">
        <f t="shared" si="193"/>
        <v>1273</v>
      </c>
      <c r="B1273" s="234" t="s">
        <v>1008</v>
      </c>
      <c r="D1273" t="s">
        <v>905</v>
      </c>
      <c r="F1273" s="737">
        <f>'47'!B54</f>
        <v>1996</v>
      </c>
      <c r="H1273" s="231">
        <f>'48'!B54</f>
        <v>3121</v>
      </c>
      <c r="K1273" s="503">
        <v>2431</v>
      </c>
      <c r="L1273" s="231">
        <f>'47'!B54</f>
        <v>1996</v>
      </c>
      <c r="N1273" s="231">
        <f>'48'!B54</f>
        <v>3121</v>
      </c>
      <c r="P1273" s="722">
        <f>F1273-L1273</f>
        <v>0</v>
      </c>
      <c r="Q1273" s="461"/>
      <c r="R1273" s="722">
        <f>H1273-N1273</f>
        <v>0</v>
      </c>
      <c r="T1273" s="655">
        <f>H1273-K1273</f>
        <v>690</v>
      </c>
    </row>
    <row r="1274" spans="1:20" ht="15.75">
      <c r="A1274" s="485">
        <f t="shared" si="193"/>
        <v>1274</v>
      </c>
      <c r="B1274" s="234" t="s">
        <v>1009</v>
      </c>
      <c r="F1274" s="737"/>
      <c r="H1274" s="231"/>
      <c r="K1274" s="503"/>
      <c r="T1274" s="655"/>
    </row>
    <row r="1275" spans="1:20" ht="15.75">
      <c r="A1275" s="485">
        <f t="shared" si="193"/>
        <v>1275</v>
      </c>
      <c r="B1275" s="234" t="s">
        <v>1001</v>
      </c>
      <c r="D1275" t="s">
        <v>905</v>
      </c>
      <c r="F1275" s="737">
        <f>'47'!D14</f>
        <v>0</v>
      </c>
      <c r="H1275" s="231">
        <f>'48'!D14</f>
        <v>0</v>
      </c>
      <c r="K1275" s="503">
        <v>0</v>
      </c>
      <c r="L1275" s="231">
        <f>'47'!D14</f>
        <v>0</v>
      </c>
      <c r="N1275" s="231">
        <f>'48'!D14</f>
        <v>0</v>
      </c>
      <c r="P1275" s="722">
        <f t="shared" ref="P1275:P1299" si="200">F1275-L1275</f>
        <v>0</v>
      </c>
      <c r="Q1275" s="461"/>
      <c r="R1275" s="722">
        <f t="shared" ref="R1275:R1299" si="201">H1275-N1275</f>
        <v>0</v>
      </c>
      <c r="T1275" s="655">
        <f t="shared" ref="T1275:T1299" si="202">H1275-K1275</f>
        <v>0</v>
      </c>
    </row>
    <row r="1276" spans="1:20">
      <c r="A1276" s="485">
        <f t="shared" si="193"/>
        <v>1276</v>
      </c>
      <c r="B1276" t="s">
        <v>245</v>
      </c>
      <c r="D1276" t="s">
        <v>905</v>
      </c>
      <c r="F1276" s="737">
        <f>'47'!D15</f>
        <v>0</v>
      </c>
      <c r="H1276" s="231">
        <f>'48'!D15</f>
        <v>0</v>
      </c>
      <c r="K1276" s="503">
        <v>0</v>
      </c>
      <c r="L1276" s="231">
        <f>'47'!D15</f>
        <v>0</v>
      </c>
      <c r="N1276" s="231">
        <f>'48'!D15</f>
        <v>0</v>
      </c>
      <c r="P1276" s="722">
        <f t="shared" si="200"/>
        <v>0</v>
      </c>
      <c r="Q1276" s="461"/>
      <c r="R1276" s="722">
        <f t="shared" si="201"/>
        <v>0</v>
      </c>
      <c r="T1276" s="655">
        <f t="shared" si="202"/>
        <v>0</v>
      </c>
    </row>
    <row r="1277" spans="1:20">
      <c r="A1277" s="485">
        <f t="shared" si="193"/>
        <v>1277</v>
      </c>
      <c r="B1277" t="s">
        <v>222</v>
      </c>
      <c r="D1277" t="s">
        <v>905</v>
      </c>
      <c r="F1277" s="737">
        <f>'47'!D16</f>
        <v>0</v>
      </c>
      <c r="H1277" s="231">
        <f>'48'!D16</f>
        <v>0</v>
      </c>
      <c r="K1277" s="503">
        <v>0</v>
      </c>
      <c r="L1277" s="231">
        <f>'47'!D16</f>
        <v>0</v>
      </c>
      <c r="N1277" s="231">
        <f>'48'!D16</f>
        <v>0</v>
      </c>
      <c r="P1277" s="722">
        <f t="shared" si="200"/>
        <v>0</v>
      </c>
      <c r="Q1277" s="461"/>
      <c r="R1277" s="722">
        <f t="shared" si="201"/>
        <v>0</v>
      </c>
      <c r="T1277" s="655">
        <f t="shared" si="202"/>
        <v>0</v>
      </c>
    </row>
    <row r="1278" spans="1:20">
      <c r="A1278" s="485">
        <f t="shared" si="193"/>
        <v>1278</v>
      </c>
      <c r="B1278" t="s">
        <v>457</v>
      </c>
      <c r="D1278" t="s">
        <v>905</v>
      </c>
      <c r="F1278" s="737">
        <f>'47'!D17</f>
        <v>0</v>
      </c>
      <c r="H1278" s="231">
        <f>'48'!D17</f>
        <v>0</v>
      </c>
      <c r="K1278" s="503">
        <v>0</v>
      </c>
      <c r="L1278" s="231">
        <f>'47'!D17</f>
        <v>0</v>
      </c>
      <c r="N1278" s="231">
        <f>'48'!D17</f>
        <v>0</v>
      </c>
      <c r="P1278" s="722">
        <f t="shared" si="200"/>
        <v>0</v>
      </c>
      <c r="Q1278" s="461"/>
      <c r="R1278" s="722">
        <f t="shared" si="201"/>
        <v>0</v>
      </c>
      <c r="T1278" s="655">
        <f t="shared" si="202"/>
        <v>0</v>
      </c>
    </row>
    <row r="1279" spans="1:20">
      <c r="A1279" s="485">
        <f t="shared" si="193"/>
        <v>1279</v>
      </c>
      <c r="B1279" t="s">
        <v>8</v>
      </c>
      <c r="D1279" t="s">
        <v>905</v>
      </c>
      <c r="F1279" s="737">
        <f>'47'!D18</f>
        <v>0</v>
      </c>
      <c r="H1279" s="231">
        <f>'48'!D18</f>
        <v>0</v>
      </c>
      <c r="K1279" s="503">
        <v>0</v>
      </c>
      <c r="L1279" s="231">
        <f>'47'!D18</f>
        <v>0</v>
      </c>
      <c r="N1279" s="231">
        <f>'48'!D18</f>
        <v>0</v>
      </c>
      <c r="P1279" s="722">
        <f t="shared" si="200"/>
        <v>0</v>
      </c>
      <c r="Q1279" s="461"/>
      <c r="R1279" s="722">
        <f t="shared" si="201"/>
        <v>0</v>
      </c>
      <c r="T1279" s="655">
        <f t="shared" si="202"/>
        <v>0</v>
      </c>
    </row>
    <row r="1280" spans="1:20">
      <c r="A1280" s="485">
        <f t="shared" si="193"/>
        <v>1280</v>
      </c>
      <c r="B1280" t="s">
        <v>246</v>
      </c>
      <c r="D1280" t="s">
        <v>905</v>
      </c>
      <c r="F1280" s="737">
        <f>'47'!D19</f>
        <v>0</v>
      </c>
      <c r="H1280" s="231">
        <f>'48'!D19</f>
        <v>0</v>
      </c>
      <c r="K1280" s="503">
        <v>0</v>
      </c>
      <c r="L1280" s="231">
        <f>'47'!D19</f>
        <v>0</v>
      </c>
      <c r="N1280" s="231">
        <f>'48'!D19</f>
        <v>0</v>
      </c>
      <c r="P1280" s="722">
        <f t="shared" si="200"/>
        <v>0</v>
      </c>
      <c r="Q1280" s="461"/>
      <c r="R1280" s="722">
        <f t="shared" si="201"/>
        <v>0</v>
      </c>
      <c r="T1280" s="655">
        <f t="shared" si="202"/>
        <v>0</v>
      </c>
    </row>
    <row r="1281" spans="1:20">
      <c r="A1281" s="485">
        <f t="shared" si="193"/>
        <v>1281</v>
      </c>
      <c r="B1281" t="s">
        <v>247</v>
      </c>
      <c r="D1281" t="s">
        <v>905</v>
      </c>
      <c r="F1281" s="737">
        <f>'47'!D20</f>
        <v>0</v>
      </c>
      <c r="H1281" s="231">
        <f>'48'!D20</f>
        <v>0</v>
      </c>
      <c r="K1281" s="503">
        <v>0</v>
      </c>
      <c r="L1281" s="231">
        <f>'47'!D20</f>
        <v>0</v>
      </c>
      <c r="N1281" s="231">
        <f>'48'!D20</f>
        <v>0</v>
      </c>
      <c r="P1281" s="722">
        <f t="shared" si="200"/>
        <v>0</v>
      </c>
      <c r="Q1281" s="461"/>
      <c r="R1281" s="722">
        <f t="shared" si="201"/>
        <v>0</v>
      </c>
      <c r="T1281" s="655">
        <f t="shared" si="202"/>
        <v>0</v>
      </c>
    </row>
    <row r="1282" spans="1:20">
      <c r="A1282" s="485">
        <f t="shared" si="193"/>
        <v>1282</v>
      </c>
      <c r="B1282" t="s">
        <v>248</v>
      </c>
      <c r="D1282" t="s">
        <v>905</v>
      </c>
      <c r="F1282" s="737">
        <f>'47'!D21</f>
        <v>0</v>
      </c>
      <c r="H1282" s="231">
        <f>'48'!D21</f>
        <v>0</v>
      </c>
      <c r="K1282" s="503">
        <v>0</v>
      </c>
      <c r="L1282" s="231">
        <f>'47'!D21</f>
        <v>0</v>
      </c>
      <c r="N1282" s="231">
        <f>'48'!D21</f>
        <v>0</v>
      </c>
      <c r="P1282" s="722">
        <f t="shared" si="200"/>
        <v>0</v>
      </c>
      <c r="Q1282" s="461"/>
      <c r="R1282" s="722">
        <f t="shared" si="201"/>
        <v>0</v>
      </c>
      <c r="T1282" s="655">
        <f t="shared" si="202"/>
        <v>0</v>
      </c>
    </row>
    <row r="1283" spans="1:20">
      <c r="A1283" s="485">
        <f t="shared" si="193"/>
        <v>1283</v>
      </c>
      <c r="B1283" t="s">
        <v>249</v>
      </c>
      <c r="D1283" t="s">
        <v>905</v>
      </c>
      <c r="F1283" s="737">
        <f>'47'!D22</f>
        <v>0</v>
      </c>
      <c r="H1283" s="231">
        <f>'48'!D22</f>
        <v>0</v>
      </c>
      <c r="K1283" s="503">
        <v>0</v>
      </c>
      <c r="L1283" s="231">
        <f>'47'!D22</f>
        <v>0</v>
      </c>
      <c r="N1283" s="231">
        <f>'48'!D22</f>
        <v>0</v>
      </c>
      <c r="P1283" s="722">
        <f t="shared" si="200"/>
        <v>0</v>
      </c>
      <c r="Q1283" s="461"/>
      <c r="R1283" s="722">
        <f t="shared" si="201"/>
        <v>0</v>
      </c>
      <c r="T1283" s="655">
        <f t="shared" si="202"/>
        <v>0</v>
      </c>
    </row>
    <row r="1284" spans="1:20">
      <c r="A1284" s="485">
        <f t="shared" si="193"/>
        <v>1284</v>
      </c>
      <c r="B1284" t="s">
        <v>224</v>
      </c>
      <c r="D1284" t="s">
        <v>905</v>
      </c>
      <c r="F1284" s="737">
        <f>'47'!D23</f>
        <v>0</v>
      </c>
      <c r="H1284" s="231">
        <f>'48'!D23</f>
        <v>0</v>
      </c>
      <c r="K1284" s="503">
        <v>0</v>
      </c>
      <c r="L1284" s="231">
        <f>'47'!D23</f>
        <v>0</v>
      </c>
      <c r="N1284" s="231">
        <f>'48'!D23</f>
        <v>0</v>
      </c>
      <c r="P1284" s="722">
        <f t="shared" si="200"/>
        <v>0</v>
      </c>
      <c r="Q1284" s="461"/>
      <c r="R1284" s="722">
        <f t="shared" si="201"/>
        <v>0</v>
      </c>
      <c r="T1284" s="655">
        <f t="shared" si="202"/>
        <v>0</v>
      </c>
    </row>
    <row r="1285" spans="1:20">
      <c r="A1285" s="485">
        <f t="shared" si="193"/>
        <v>1285</v>
      </c>
      <c r="B1285" t="s">
        <v>468</v>
      </c>
      <c r="D1285" t="s">
        <v>905</v>
      </c>
      <c r="F1285" s="737">
        <f>'47'!D24</f>
        <v>0</v>
      </c>
      <c r="H1285" s="231">
        <f>'48'!D24</f>
        <v>0</v>
      </c>
      <c r="K1285" s="503">
        <v>0</v>
      </c>
      <c r="L1285" s="231">
        <f>'47'!D24</f>
        <v>0</v>
      </c>
      <c r="N1285" s="231">
        <f>'48'!D24</f>
        <v>0</v>
      </c>
      <c r="P1285" s="722">
        <f t="shared" si="200"/>
        <v>0</v>
      </c>
      <c r="Q1285" s="461"/>
      <c r="R1285" s="722">
        <f t="shared" si="201"/>
        <v>0</v>
      </c>
      <c r="T1285" s="655">
        <f t="shared" si="202"/>
        <v>0</v>
      </c>
    </row>
    <row r="1286" spans="1:20">
      <c r="A1286" s="485">
        <f t="shared" si="193"/>
        <v>1286</v>
      </c>
      <c r="B1286" t="s">
        <v>226</v>
      </c>
      <c r="D1286" t="s">
        <v>905</v>
      </c>
      <c r="F1286" s="737">
        <f>'47'!D25</f>
        <v>0</v>
      </c>
      <c r="H1286" s="231">
        <f>'48'!D25</f>
        <v>0</v>
      </c>
      <c r="K1286" s="503">
        <v>0</v>
      </c>
      <c r="L1286" s="231">
        <f>'47'!D25</f>
        <v>0</v>
      </c>
      <c r="N1286" s="231">
        <f>'48'!D25</f>
        <v>0</v>
      </c>
      <c r="P1286" s="722">
        <f t="shared" si="200"/>
        <v>0</v>
      </c>
      <c r="Q1286" s="461"/>
      <c r="R1286" s="722">
        <f t="shared" si="201"/>
        <v>0</v>
      </c>
      <c r="T1286" s="655">
        <f t="shared" si="202"/>
        <v>0</v>
      </c>
    </row>
    <row r="1287" spans="1:20" ht="15.75">
      <c r="A1287" s="485">
        <f t="shared" si="193"/>
        <v>1287</v>
      </c>
      <c r="B1287" s="234" t="s">
        <v>1002</v>
      </c>
      <c r="D1287" t="s">
        <v>905</v>
      </c>
      <c r="F1287" s="737">
        <f>'47'!D27</f>
        <v>0</v>
      </c>
      <c r="H1287" s="231">
        <f>'48'!D27</f>
        <v>0</v>
      </c>
      <c r="K1287" s="503">
        <v>0</v>
      </c>
      <c r="L1287" s="231">
        <f>'47'!D27</f>
        <v>0</v>
      </c>
      <c r="N1287" s="231">
        <f>'48'!D27</f>
        <v>0</v>
      </c>
      <c r="P1287" s="722">
        <f t="shared" si="200"/>
        <v>0</v>
      </c>
      <c r="Q1287" s="461"/>
      <c r="R1287" s="722">
        <f t="shared" si="201"/>
        <v>0</v>
      </c>
      <c r="T1287" s="655">
        <f t="shared" si="202"/>
        <v>0</v>
      </c>
    </row>
    <row r="1288" spans="1:20" ht="15.75">
      <c r="A1288" s="485">
        <f t="shared" si="193"/>
        <v>1288</v>
      </c>
      <c r="B1288" s="234" t="s">
        <v>1003</v>
      </c>
      <c r="D1288" t="s">
        <v>905</v>
      </c>
      <c r="F1288" s="737">
        <f>'47'!D32</f>
        <v>0</v>
      </c>
      <c r="H1288" s="231">
        <f>'48'!D32</f>
        <v>0</v>
      </c>
      <c r="K1288" s="503">
        <v>0</v>
      </c>
      <c r="L1288" s="231">
        <f>'47'!D32</f>
        <v>0</v>
      </c>
      <c r="N1288" s="231">
        <f>'48'!D32</f>
        <v>0</v>
      </c>
      <c r="P1288" s="722">
        <f t="shared" si="200"/>
        <v>0</v>
      </c>
      <c r="Q1288" s="461"/>
      <c r="R1288" s="722">
        <f t="shared" si="201"/>
        <v>0</v>
      </c>
      <c r="T1288" s="655">
        <f t="shared" si="202"/>
        <v>0</v>
      </c>
    </row>
    <row r="1289" spans="1:20">
      <c r="A1289" s="485">
        <f t="shared" si="193"/>
        <v>1289</v>
      </c>
      <c r="B1289" t="s">
        <v>245</v>
      </c>
      <c r="D1289" t="s">
        <v>905</v>
      </c>
      <c r="F1289" s="737">
        <f>'47'!D33</f>
        <v>0</v>
      </c>
      <c r="H1289" s="231">
        <f>'48'!D33</f>
        <v>0</v>
      </c>
      <c r="K1289" s="503">
        <v>0</v>
      </c>
      <c r="L1289" s="231">
        <f>'47'!D33</f>
        <v>0</v>
      </c>
      <c r="N1289" s="231">
        <f>'48'!D33</f>
        <v>0</v>
      </c>
      <c r="P1289" s="722">
        <f t="shared" si="200"/>
        <v>0</v>
      </c>
      <c r="Q1289" s="461"/>
      <c r="R1289" s="722">
        <f t="shared" si="201"/>
        <v>0</v>
      </c>
      <c r="T1289" s="655">
        <f t="shared" si="202"/>
        <v>0</v>
      </c>
    </row>
    <row r="1290" spans="1:20">
      <c r="A1290" s="485">
        <f t="shared" si="193"/>
        <v>1290</v>
      </c>
      <c r="B1290" t="s">
        <v>222</v>
      </c>
      <c r="D1290" t="s">
        <v>905</v>
      </c>
      <c r="F1290" s="737">
        <f>'47'!D34</f>
        <v>0</v>
      </c>
      <c r="H1290" s="231">
        <f>'48'!D34</f>
        <v>0</v>
      </c>
      <c r="K1290" s="503">
        <v>0</v>
      </c>
      <c r="L1290" s="231">
        <f>'47'!D34</f>
        <v>0</v>
      </c>
      <c r="N1290" s="231">
        <f>'48'!D34</f>
        <v>0</v>
      </c>
      <c r="P1290" s="722">
        <f t="shared" si="200"/>
        <v>0</v>
      </c>
      <c r="Q1290" s="461"/>
      <c r="R1290" s="722">
        <f t="shared" si="201"/>
        <v>0</v>
      </c>
      <c r="T1290" s="655">
        <f t="shared" si="202"/>
        <v>0</v>
      </c>
    </row>
    <row r="1291" spans="1:20">
      <c r="A1291" s="485">
        <f t="shared" ref="A1291:A1354" si="203">A1290+1</f>
        <v>1291</v>
      </c>
      <c r="B1291" t="s">
        <v>457</v>
      </c>
      <c r="D1291" t="s">
        <v>905</v>
      </c>
      <c r="F1291" s="737">
        <f>'47'!D35</f>
        <v>0</v>
      </c>
      <c r="H1291" s="231">
        <f>'48'!D35</f>
        <v>0</v>
      </c>
      <c r="K1291" s="503">
        <v>0</v>
      </c>
      <c r="L1291" s="231">
        <f>'47'!D35</f>
        <v>0</v>
      </c>
      <c r="N1291" s="231">
        <f>'48'!D35</f>
        <v>0</v>
      </c>
      <c r="P1291" s="722">
        <f t="shared" si="200"/>
        <v>0</v>
      </c>
      <c r="Q1291" s="461"/>
      <c r="R1291" s="722">
        <f t="shared" si="201"/>
        <v>0</v>
      </c>
      <c r="T1291" s="655">
        <f t="shared" si="202"/>
        <v>0</v>
      </c>
    </row>
    <row r="1292" spans="1:20">
      <c r="A1292" s="485">
        <f t="shared" si="203"/>
        <v>1292</v>
      </c>
      <c r="B1292" t="s">
        <v>399</v>
      </c>
      <c r="D1292" t="s">
        <v>905</v>
      </c>
      <c r="F1292" s="737">
        <f>'47'!D36</f>
        <v>0</v>
      </c>
      <c r="H1292" s="231">
        <f>'48'!D36</f>
        <v>0</v>
      </c>
      <c r="K1292" s="503">
        <v>0</v>
      </c>
      <c r="L1292" s="231">
        <f>'47'!D36</f>
        <v>0</v>
      </c>
      <c r="N1292" s="231">
        <f>'48'!D36</f>
        <v>0</v>
      </c>
      <c r="P1292" s="722">
        <f t="shared" si="200"/>
        <v>0</v>
      </c>
      <c r="Q1292" s="461"/>
      <c r="R1292" s="722">
        <f t="shared" si="201"/>
        <v>0</v>
      </c>
      <c r="T1292" s="655">
        <f t="shared" si="202"/>
        <v>0</v>
      </c>
    </row>
    <row r="1293" spans="1:20">
      <c r="A1293" s="485">
        <f t="shared" si="203"/>
        <v>1293</v>
      </c>
      <c r="B1293" t="s">
        <v>227</v>
      </c>
      <c r="D1293" t="s">
        <v>905</v>
      </c>
      <c r="F1293" s="737">
        <f>'47'!D37</f>
        <v>0</v>
      </c>
      <c r="H1293" s="231">
        <f>'48'!D37</f>
        <v>0</v>
      </c>
      <c r="K1293" s="503">
        <v>0</v>
      </c>
      <c r="L1293" s="231">
        <f>'47'!D37</f>
        <v>0</v>
      </c>
      <c r="N1293" s="231">
        <f>'48'!D37</f>
        <v>0</v>
      </c>
      <c r="P1293" s="722">
        <f t="shared" si="200"/>
        <v>0</v>
      </c>
      <c r="Q1293" s="461"/>
      <c r="R1293" s="722">
        <f t="shared" si="201"/>
        <v>0</v>
      </c>
      <c r="T1293" s="655">
        <f t="shared" si="202"/>
        <v>0</v>
      </c>
    </row>
    <row r="1294" spans="1:20">
      <c r="A1294" s="485">
        <f t="shared" si="203"/>
        <v>1294</v>
      </c>
      <c r="B1294" t="s">
        <v>224</v>
      </c>
      <c r="D1294" t="s">
        <v>905</v>
      </c>
      <c r="F1294" s="737">
        <f>'47'!D38</f>
        <v>0</v>
      </c>
      <c r="H1294" s="231">
        <f>'48'!D38</f>
        <v>0</v>
      </c>
      <c r="K1294" s="503">
        <v>0</v>
      </c>
      <c r="L1294" s="231">
        <f>'47'!D38</f>
        <v>0</v>
      </c>
      <c r="N1294" s="231">
        <f>'48'!D38</f>
        <v>0</v>
      </c>
      <c r="P1294" s="722">
        <f t="shared" si="200"/>
        <v>0</v>
      </c>
      <c r="Q1294" s="461"/>
      <c r="R1294" s="722">
        <f t="shared" si="201"/>
        <v>0</v>
      </c>
      <c r="T1294" s="655">
        <f t="shared" si="202"/>
        <v>0</v>
      </c>
    </row>
    <row r="1295" spans="1:20">
      <c r="A1295" s="485">
        <f t="shared" si="203"/>
        <v>1295</v>
      </c>
      <c r="B1295" t="s">
        <v>468</v>
      </c>
      <c r="D1295" t="s">
        <v>905</v>
      </c>
      <c r="F1295" s="737">
        <f>'47'!D39</f>
        <v>0</v>
      </c>
      <c r="H1295" s="231">
        <f>'48'!D39</f>
        <v>0</v>
      </c>
      <c r="K1295" s="503">
        <v>0</v>
      </c>
      <c r="L1295" s="231">
        <f>'47'!D39</f>
        <v>0</v>
      </c>
      <c r="N1295" s="231">
        <f>'48'!D39</f>
        <v>0</v>
      </c>
      <c r="P1295" s="722">
        <f t="shared" si="200"/>
        <v>0</v>
      </c>
      <c r="Q1295" s="461"/>
      <c r="R1295" s="722">
        <f t="shared" si="201"/>
        <v>0</v>
      </c>
      <c r="T1295" s="655">
        <f t="shared" si="202"/>
        <v>0</v>
      </c>
    </row>
    <row r="1296" spans="1:20">
      <c r="A1296" s="485">
        <f t="shared" si="203"/>
        <v>1296</v>
      </c>
      <c r="B1296" t="s">
        <v>226</v>
      </c>
      <c r="D1296" t="s">
        <v>905</v>
      </c>
      <c r="F1296" s="737">
        <f>'47'!D40</f>
        <v>0</v>
      </c>
      <c r="H1296" s="231">
        <f>'48'!D40</f>
        <v>0</v>
      </c>
      <c r="K1296" s="503">
        <v>0</v>
      </c>
      <c r="L1296" s="231">
        <f>'47'!D40</f>
        <v>0</v>
      </c>
      <c r="N1296" s="231">
        <f>'48'!D40</f>
        <v>0</v>
      </c>
      <c r="P1296" s="722">
        <f t="shared" si="200"/>
        <v>0</v>
      </c>
      <c r="Q1296" s="461"/>
      <c r="R1296" s="722">
        <f t="shared" si="201"/>
        <v>0</v>
      </c>
      <c r="T1296" s="655">
        <f t="shared" si="202"/>
        <v>0</v>
      </c>
    </row>
    <row r="1297" spans="1:20" ht="15.75">
      <c r="A1297" s="485">
        <f t="shared" si="203"/>
        <v>1297</v>
      </c>
      <c r="B1297" s="234" t="s">
        <v>1004</v>
      </c>
      <c r="D1297" t="s">
        <v>905</v>
      </c>
      <c r="F1297" s="737">
        <f>'47'!D42</f>
        <v>0</v>
      </c>
      <c r="H1297" s="231">
        <f>'48'!D42</f>
        <v>0</v>
      </c>
      <c r="K1297" s="503">
        <v>0</v>
      </c>
      <c r="L1297" s="231">
        <f>'47'!D42</f>
        <v>0</v>
      </c>
      <c r="N1297" s="231">
        <f>'48'!D42</f>
        <v>0</v>
      </c>
      <c r="P1297" s="722">
        <f t="shared" si="200"/>
        <v>0</v>
      </c>
      <c r="Q1297" s="461"/>
      <c r="R1297" s="722">
        <f t="shared" si="201"/>
        <v>0</v>
      </c>
      <c r="T1297" s="655">
        <f t="shared" si="202"/>
        <v>0</v>
      </c>
    </row>
    <row r="1298" spans="1:20" ht="15.75">
      <c r="A1298" s="485">
        <f t="shared" si="203"/>
        <v>1298</v>
      </c>
      <c r="B1298" s="234" t="s">
        <v>1005</v>
      </c>
      <c r="D1298" t="s">
        <v>905</v>
      </c>
      <c r="F1298" s="737">
        <f>'47'!D44</f>
        <v>0</v>
      </c>
      <c r="H1298" s="231">
        <f>'48'!D44</f>
        <v>0</v>
      </c>
      <c r="K1298" s="503">
        <v>0</v>
      </c>
      <c r="L1298" s="231">
        <f>'47'!D44</f>
        <v>0</v>
      </c>
      <c r="N1298" s="231">
        <f>'48'!D44</f>
        <v>0</v>
      </c>
      <c r="P1298" s="722">
        <f t="shared" si="200"/>
        <v>0</v>
      </c>
      <c r="Q1298" s="461"/>
      <c r="R1298" s="722">
        <f t="shared" si="201"/>
        <v>0</v>
      </c>
      <c r="T1298" s="655">
        <f t="shared" si="202"/>
        <v>0</v>
      </c>
    </row>
    <row r="1299" spans="1:20" ht="15.75">
      <c r="A1299" s="485">
        <f t="shared" si="203"/>
        <v>1299</v>
      </c>
      <c r="B1299" s="234" t="s">
        <v>1006</v>
      </c>
      <c r="D1299" t="s">
        <v>905</v>
      </c>
      <c r="F1299" s="737">
        <f>'47'!D46</f>
        <v>0</v>
      </c>
      <c r="H1299" s="231">
        <f>'48'!D46</f>
        <v>0</v>
      </c>
      <c r="K1299" s="503">
        <v>0</v>
      </c>
      <c r="L1299" s="231">
        <f>'47'!D46</f>
        <v>0</v>
      </c>
      <c r="N1299" s="231">
        <f>'48'!D46</f>
        <v>0</v>
      </c>
      <c r="P1299" s="722">
        <f t="shared" si="200"/>
        <v>0</v>
      </c>
      <c r="Q1299" s="461"/>
      <c r="R1299" s="722">
        <f t="shared" si="201"/>
        <v>0</v>
      </c>
      <c r="T1299" s="655">
        <f t="shared" si="202"/>
        <v>0</v>
      </c>
    </row>
    <row r="1300" spans="1:20" ht="15.75">
      <c r="A1300" s="485">
        <f t="shared" si="203"/>
        <v>1300</v>
      </c>
      <c r="B1300" s="234" t="s">
        <v>1007</v>
      </c>
      <c r="F1300" s="737"/>
      <c r="H1300" s="231"/>
      <c r="K1300" s="503"/>
      <c r="T1300" s="655"/>
    </row>
    <row r="1301" spans="1:20">
      <c r="A1301" s="485">
        <f t="shared" si="203"/>
        <v>1301</v>
      </c>
      <c r="B1301" t="s">
        <v>228</v>
      </c>
      <c r="D1301" t="s">
        <v>905</v>
      </c>
      <c r="F1301" s="737">
        <f>'47'!D50</f>
        <v>0</v>
      </c>
      <c r="H1301" s="231">
        <f>'48'!D50</f>
        <v>0</v>
      </c>
      <c r="K1301" s="503">
        <v>0</v>
      </c>
      <c r="L1301" s="231">
        <f>'47'!D50</f>
        <v>0</v>
      </c>
      <c r="N1301" s="231">
        <f>'48'!D50</f>
        <v>0</v>
      </c>
      <c r="P1301" s="722">
        <f>F1301-L1301</f>
        <v>0</v>
      </c>
      <c r="Q1301" s="461"/>
      <c r="R1301" s="722">
        <f>H1301-N1301</f>
        <v>0</v>
      </c>
      <c r="T1301" s="655">
        <f>H1301-K1301</f>
        <v>0</v>
      </c>
    </row>
    <row r="1302" spans="1:20">
      <c r="A1302" s="485">
        <f t="shared" si="203"/>
        <v>1302</v>
      </c>
      <c r="B1302" t="s">
        <v>229</v>
      </c>
      <c r="D1302" t="s">
        <v>905</v>
      </c>
      <c r="F1302" s="737">
        <f>'47'!D51</f>
        <v>0</v>
      </c>
      <c r="H1302" s="231">
        <f>'48'!D51</f>
        <v>0</v>
      </c>
      <c r="K1302" s="503">
        <v>0</v>
      </c>
      <c r="L1302" s="231">
        <f>'47'!D51</f>
        <v>0</v>
      </c>
      <c r="N1302" s="231">
        <f>'48'!D51</f>
        <v>0</v>
      </c>
      <c r="P1302" s="722">
        <f>F1302-L1302</f>
        <v>0</v>
      </c>
      <c r="Q1302" s="461"/>
      <c r="R1302" s="722">
        <f>H1302-N1302</f>
        <v>0</v>
      </c>
      <c r="T1302" s="655">
        <f>H1302-K1302</f>
        <v>0</v>
      </c>
    </row>
    <row r="1303" spans="1:20">
      <c r="A1303" s="485">
        <f t="shared" si="203"/>
        <v>1303</v>
      </c>
      <c r="B1303" t="s">
        <v>230</v>
      </c>
      <c r="D1303" t="s">
        <v>905</v>
      </c>
      <c r="F1303" s="737">
        <f>'47'!D52</f>
        <v>0</v>
      </c>
      <c r="H1303" s="231">
        <f>'48'!D52</f>
        <v>0</v>
      </c>
      <c r="K1303" s="503">
        <v>0</v>
      </c>
      <c r="L1303" s="231">
        <f>'47'!D52</f>
        <v>0</v>
      </c>
      <c r="N1303" s="231">
        <f>'48'!D52</f>
        <v>0</v>
      </c>
      <c r="P1303" s="722">
        <f>F1303-L1303</f>
        <v>0</v>
      </c>
      <c r="Q1303" s="461"/>
      <c r="R1303" s="722">
        <f>H1303-N1303</f>
        <v>0</v>
      </c>
      <c r="T1303" s="655">
        <f>H1303-K1303</f>
        <v>0</v>
      </c>
    </row>
    <row r="1304" spans="1:20">
      <c r="A1304" s="485">
        <f t="shared" si="203"/>
        <v>1304</v>
      </c>
      <c r="B1304" t="s">
        <v>250</v>
      </c>
      <c r="D1304" t="s">
        <v>905</v>
      </c>
      <c r="F1304" s="737">
        <f>'47'!D53</f>
        <v>0</v>
      </c>
      <c r="H1304" s="231">
        <f>'48'!D53</f>
        <v>0</v>
      </c>
      <c r="K1304" s="503">
        <v>0</v>
      </c>
      <c r="L1304" s="231">
        <f>'47'!D53</f>
        <v>0</v>
      </c>
      <c r="N1304" s="231">
        <f>'48'!D53</f>
        <v>0</v>
      </c>
      <c r="P1304" s="722">
        <f>F1304-L1304</f>
        <v>0</v>
      </c>
      <c r="Q1304" s="461"/>
      <c r="R1304" s="722">
        <f>H1304-N1304</f>
        <v>0</v>
      </c>
      <c r="T1304" s="655">
        <f>H1304-K1304</f>
        <v>0</v>
      </c>
    </row>
    <row r="1305" spans="1:20" ht="15.75">
      <c r="A1305" s="485">
        <f t="shared" si="203"/>
        <v>1305</v>
      </c>
      <c r="B1305" s="234" t="s">
        <v>1008</v>
      </c>
      <c r="D1305" t="s">
        <v>905</v>
      </c>
      <c r="F1305" s="737">
        <f>'47'!D54</f>
        <v>0</v>
      </c>
      <c r="H1305" s="231">
        <f>'48'!D54</f>
        <v>0</v>
      </c>
      <c r="K1305" s="503">
        <v>0</v>
      </c>
      <c r="L1305" s="231">
        <f>'47'!D54</f>
        <v>0</v>
      </c>
      <c r="N1305" s="231">
        <f>'48'!D54</f>
        <v>0</v>
      </c>
      <c r="P1305" s="722">
        <f>F1305-L1305</f>
        <v>0</v>
      </c>
      <c r="Q1305" s="461"/>
      <c r="R1305" s="722">
        <f>H1305-N1305</f>
        <v>0</v>
      </c>
      <c r="T1305" s="655">
        <f>H1305-K1305</f>
        <v>0</v>
      </c>
    </row>
    <row r="1306" spans="1:20" ht="15.75">
      <c r="A1306" s="485">
        <f t="shared" si="203"/>
        <v>1306</v>
      </c>
      <c r="B1306" s="234" t="s">
        <v>1010</v>
      </c>
      <c r="F1306" s="737"/>
      <c r="H1306" s="231"/>
      <c r="K1306" s="503"/>
      <c r="T1306" s="655"/>
    </row>
    <row r="1307" spans="1:20" ht="15.75">
      <c r="A1307" s="485">
        <f t="shared" si="203"/>
        <v>1307</v>
      </c>
      <c r="B1307" s="234" t="s">
        <v>1001</v>
      </c>
      <c r="D1307" t="s">
        <v>905</v>
      </c>
      <c r="F1307" s="737">
        <f>'47'!F14</f>
        <v>1029</v>
      </c>
      <c r="H1307" s="231">
        <f>'48'!F14</f>
        <v>1029</v>
      </c>
      <c r="K1307" s="503">
        <v>279</v>
      </c>
      <c r="L1307" s="231">
        <f>'47'!F14</f>
        <v>1029</v>
      </c>
      <c r="N1307" s="231">
        <f>'48'!F14</f>
        <v>1029</v>
      </c>
      <c r="P1307" s="722">
        <f t="shared" ref="P1307:P1331" si="204">F1307-L1307</f>
        <v>0</v>
      </c>
      <c r="Q1307" s="461"/>
      <c r="R1307" s="722">
        <f t="shared" ref="R1307:R1331" si="205">H1307-N1307</f>
        <v>0</v>
      </c>
      <c r="T1307" s="655">
        <f t="shared" ref="T1307:T1331" si="206">H1307-K1307</f>
        <v>750</v>
      </c>
    </row>
    <row r="1308" spans="1:20">
      <c r="A1308" s="485">
        <f t="shared" si="203"/>
        <v>1308</v>
      </c>
      <c r="B1308" t="s">
        <v>245</v>
      </c>
      <c r="D1308" t="s">
        <v>905</v>
      </c>
      <c r="F1308" s="737">
        <f>'47'!F15</f>
        <v>0</v>
      </c>
      <c r="H1308" s="231">
        <f>'48'!F15</f>
        <v>0</v>
      </c>
      <c r="K1308" s="503">
        <v>0</v>
      </c>
      <c r="L1308" s="231">
        <f>'47'!F15</f>
        <v>0</v>
      </c>
      <c r="N1308" s="231">
        <f>'48'!F15</f>
        <v>0</v>
      </c>
      <c r="P1308" s="722">
        <f t="shared" si="204"/>
        <v>0</v>
      </c>
      <c r="Q1308" s="461"/>
      <c r="R1308" s="722">
        <f t="shared" si="205"/>
        <v>0</v>
      </c>
      <c r="T1308" s="655">
        <f t="shared" si="206"/>
        <v>0</v>
      </c>
    </row>
    <row r="1309" spans="1:20">
      <c r="A1309" s="485">
        <f t="shared" si="203"/>
        <v>1309</v>
      </c>
      <c r="B1309" t="s">
        <v>222</v>
      </c>
      <c r="D1309" t="s">
        <v>905</v>
      </c>
      <c r="F1309" s="737">
        <f>'47'!F16</f>
        <v>0</v>
      </c>
      <c r="H1309" s="231">
        <f>'48'!F16</f>
        <v>0</v>
      </c>
      <c r="K1309" s="503">
        <v>0</v>
      </c>
      <c r="L1309" s="231">
        <f>'47'!F16</f>
        <v>0</v>
      </c>
      <c r="N1309" s="231">
        <f>'48'!F16</f>
        <v>0</v>
      </c>
      <c r="P1309" s="722">
        <f t="shared" si="204"/>
        <v>0</v>
      </c>
      <c r="Q1309" s="461"/>
      <c r="R1309" s="722">
        <f t="shared" si="205"/>
        <v>0</v>
      </c>
      <c r="T1309" s="655">
        <f t="shared" si="206"/>
        <v>0</v>
      </c>
    </row>
    <row r="1310" spans="1:20">
      <c r="A1310" s="485">
        <f t="shared" si="203"/>
        <v>1310</v>
      </c>
      <c r="B1310" t="s">
        <v>457</v>
      </c>
      <c r="D1310" t="s">
        <v>905</v>
      </c>
      <c r="F1310" s="737">
        <f>'47'!F17</f>
        <v>0</v>
      </c>
      <c r="H1310" s="231">
        <f>'48'!F17</f>
        <v>0</v>
      </c>
      <c r="K1310" s="503">
        <v>0</v>
      </c>
      <c r="L1310" s="231">
        <f>'47'!F17</f>
        <v>0</v>
      </c>
      <c r="N1310" s="231">
        <f>'48'!F17</f>
        <v>0</v>
      </c>
      <c r="P1310" s="722">
        <f t="shared" si="204"/>
        <v>0</v>
      </c>
      <c r="Q1310" s="461"/>
      <c r="R1310" s="722">
        <f t="shared" si="205"/>
        <v>0</v>
      </c>
      <c r="T1310" s="655">
        <f t="shared" si="206"/>
        <v>0</v>
      </c>
    </row>
    <row r="1311" spans="1:20">
      <c r="A1311" s="485">
        <f t="shared" si="203"/>
        <v>1311</v>
      </c>
      <c r="B1311" t="s">
        <v>8</v>
      </c>
      <c r="D1311" t="s">
        <v>905</v>
      </c>
      <c r="F1311" s="737">
        <f>'47'!F18</f>
        <v>0</v>
      </c>
      <c r="H1311" s="231">
        <f>'48'!F18</f>
        <v>0</v>
      </c>
      <c r="K1311" s="503">
        <v>0</v>
      </c>
      <c r="L1311" s="231">
        <f>'47'!F18</f>
        <v>0</v>
      </c>
      <c r="N1311" s="231">
        <f>'48'!F18</f>
        <v>0</v>
      </c>
      <c r="P1311" s="722">
        <f t="shared" si="204"/>
        <v>0</v>
      </c>
      <c r="Q1311" s="461"/>
      <c r="R1311" s="722">
        <f t="shared" si="205"/>
        <v>0</v>
      </c>
      <c r="T1311" s="655">
        <f t="shared" si="206"/>
        <v>0</v>
      </c>
    </row>
    <row r="1312" spans="1:20">
      <c r="A1312" s="485">
        <f t="shared" si="203"/>
        <v>1312</v>
      </c>
      <c r="B1312" t="s">
        <v>246</v>
      </c>
      <c r="D1312" t="s">
        <v>905</v>
      </c>
      <c r="F1312" s="737">
        <f>'47'!F19</f>
        <v>233</v>
      </c>
      <c r="H1312" s="231">
        <f>'48'!F19</f>
        <v>0</v>
      </c>
      <c r="K1312" s="503">
        <v>196</v>
      </c>
      <c r="L1312" s="231">
        <f>'47'!F19</f>
        <v>233</v>
      </c>
      <c r="N1312" s="231">
        <f>'48'!F19</f>
        <v>0</v>
      </c>
      <c r="P1312" s="722">
        <f t="shared" si="204"/>
        <v>0</v>
      </c>
      <c r="Q1312" s="461"/>
      <c r="R1312" s="722">
        <f t="shared" si="205"/>
        <v>0</v>
      </c>
      <c r="T1312" s="655">
        <f t="shared" si="206"/>
        <v>-196</v>
      </c>
    </row>
    <row r="1313" spans="1:20">
      <c r="A1313" s="485">
        <f t="shared" si="203"/>
        <v>1313</v>
      </c>
      <c r="B1313" t="s">
        <v>247</v>
      </c>
      <c r="D1313" t="s">
        <v>905</v>
      </c>
      <c r="F1313" s="737">
        <f>'47'!F20</f>
        <v>0</v>
      </c>
      <c r="H1313" s="231">
        <f>'48'!F20</f>
        <v>0</v>
      </c>
      <c r="K1313" s="503">
        <v>0</v>
      </c>
      <c r="L1313" s="231">
        <f>'47'!F20</f>
        <v>0</v>
      </c>
      <c r="N1313" s="231">
        <f>'48'!F20</f>
        <v>0</v>
      </c>
      <c r="P1313" s="722">
        <f t="shared" si="204"/>
        <v>0</v>
      </c>
      <c r="Q1313" s="461"/>
      <c r="R1313" s="722">
        <f t="shared" si="205"/>
        <v>0</v>
      </c>
      <c r="T1313" s="655">
        <f t="shared" si="206"/>
        <v>0</v>
      </c>
    </row>
    <row r="1314" spans="1:20">
      <c r="A1314" s="485">
        <f t="shared" si="203"/>
        <v>1314</v>
      </c>
      <c r="B1314" t="s">
        <v>248</v>
      </c>
      <c r="D1314" t="s">
        <v>905</v>
      </c>
      <c r="F1314" s="737">
        <f>'47'!F21</f>
        <v>0</v>
      </c>
      <c r="H1314" s="231">
        <f>'48'!F21</f>
        <v>0</v>
      </c>
      <c r="K1314" s="503">
        <v>0</v>
      </c>
      <c r="L1314" s="231">
        <f>'47'!F21</f>
        <v>0</v>
      </c>
      <c r="N1314" s="231">
        <f>'48'!F21</f>
        <v>0</v>
      </c>
      <c r="P1314" s="722">
        <f t="shared" si="204"/>
        <v>0</v>
      </c>
      <c r="Q1314" s="461"/>
      <c r="R1314" s="722">
        <f t="shared" si="205"/>
        <v>0</v>
      </c>
      <c r="T1314" s="655">
        <f t="shared" si="206"/>
        <v>0</v>
      </c>
    </row>
    <row r="1315" spans="1:20">
      <c r="A1315" s="485">
        <f t="shared" si="203"/>
        <v>1315</v>
      </c>
      <c r="B1315" t="s">
        <v>249</v>
      </c>
      <c r="D1315" t="s">
        <v>905</v>
      </c>
      <c r="F1315" s="737">
        <f>'47'!F22</f>
        <v>0</v>
      </c>
      <c r="H1315" s="231">
        <f>'48'!F22</f>
        <v>0</v>
      </c>
      <c r="K1315" s="503">
        <v>0</v>
      </c>
      <c r="L1315" s="231">
        <f>'47'!F22</f>
        <v>0</v>
      </c>
      <c r="N1315" s="231">
        <f>'48'!F22</f>
        <v>0</v>
      </c>
      <c r="P1315" s="722">
        <f t="shared" si="204"/>
        <v>0</v>
      </c>
      <c r="Q1315" s="461"/>
      <c r="R1315" s="722">
        <f t="shared" si="205"/>
        <v>0</v>
      </c>
      <c r="T1315" s="655">
        <f t="shared" si="206"/>
        <v>0</v>
      </c>
    </row>
    <row r="1316" spans="1:20">
      <c r="A1316" s="485">
        <f t="shared" si="203"/>
        <v>1316</v>
      </c>
      <c r="B1316" t="s">
        <v>224</v>
      </c>
      <c r="D1316" t="s">
        <v>905</v>
      </c>
      <c r="F1316" s="737">
        <f>'47'!F23</f>
        <v>0</v>
      </c>
      <c r="H1316" s="231">
        <f>'48'!F23</f>
        <v>0</v>
      </c>
      <c r="K1316" s="503">
        <v>0</v>
      </c>
      <c r="L1316" s="231">
        <f>'47'!F23</f>
        <v>0</v>
      </c>
      <c r="N1316" s="231">
        <f>'48'!F23</f>
        <v>0</v>
      </c>
      <c r="P1316" s="722">
        <f t="shared" si="204"/>
        <v>0</v>
      </c>
      <c r="Q1316" s="461"/>
      <c r="R1316" s="722">
        <f t="shared" si="205"/>
        <v>0</v>
      </c>
      <c r="T1316" s="655">
        <f t="shared" si="206"/>
        <v>0</v>
      </c>
    </row>
    <row r="1317" spans="1:20">
      <c r="A1317" s="485">
        <f t="shared" si="203"/>
        <v>1317</v>
      </c>
      <c r="B1317" t="s">
        <v>468</v>
      </c>
      <c r="D1317" t="s">
        <v>905</v>
      </c>
      <c r="F1317" s="737">
        <f>'47'!F24</f>
        <v>0</v>
      </c>
      <c r="H1317" s="231">
        <f>'48'!F24</f>
        <v>0</v>
      </c>
      <c r="K1317" s="503">
        <v>0</v>
      </c>
      <c r="L1317" s="231">
        <f>'47'!F24</f>
        <v>0</v>
      </c>
      <c r="N1317" s="231">
        <f>'48'!F24</f>
        <v>0</v>
      </c>
      <c r="P1317" s="722">
        <f t="shared" si="204"/>
        <v>0</v>
      </c>
      <c r="Q1317" s="461"/>
      <c r="R1317" s="722">
        <f t="shared" si="205"/>
        <v>0</v>
      </c>
      <c r="T1317" s="655">
        <f t="shared" si="206"/>
        <v>0</v>
      </c>
    </row>
    <row r="1318" spans="1:20">
      <c r="A1318" s="485">
        <f t="shared" si="203"/>
        <v>1318</v>
      </c>
      <c r="B1318" t="s">
        <v>226</v>
      </c>
      <c r="D1318" t="s">
        <v>905</v>
      </c>
      <c r="F1318" s="737">
        <f>'47'!F25</f>
        <v>-154</v>
      </c>
      <c r="H1318" s="231">
        <f>'48'!F25</f>
        <v>0</v>
      </c>
      <c r="K1318" s="503">
        <v>0</v>
      </c>
      <c r="L1318" s="231">
        <f>'47'!F25</f>
        <v>-154</v>
      </c>
      <c r="N1318" s="231">
        <f>'48'!F25</f>
        <v>0</v>
      </c>
      <c r="P1318" s="722">
        <f t="shared" si="204"/>
        <v>0</v>
      </c>
      <c r="Q1318" s="461"/>
      <c r="R1318" s="722">
        <f t="shared" si="205"/>
        <v>0</v>
      </c>
      <c r="T1318" s="655">
        <f t="shared" si="206"/>
        <v>0</v>
      </c>
    </row>
    <row r="1319" spans="1:20" ht="15.75">
      <c r="A1319" s="485">
        <f t="shared" si="203"/>
        <v>1319</v>
      </c>
      <c r="B1319" s="234" t="s">
        <v>1002</v>
      </c>
      <c r="D1319" t="s">
        <v>905</v>
      </c>
      <c r="F1319" s="737">
        <f>'47'!F27</f>
        <v>1108</v>
      </c>
      <c r="H1319" s="231">
        <f>'48'!F27</f>
        <v>1029</v>
      </c>
      <c r="K1319" s="503">
        <v>475</v>
      </c>
      <c r="L1319" s="231">
        <f>'47'!F27</f>
        <v>1108</v>
      </c>
      <c r="N1319" s="231">
        <f>'48'!F27</f>
        <v>1029</v>
      </c>
      <c r="P1319" s="722">
        <f t="shared" si="204"/>
        <v>0</v>
      </c>
      <c r="Q1319" s="461"/>
      <c r="R1319" s="722">
        <f t="shared" si="205"/>
        <v>0</v>
      </c>
      <c r="T1319" s="655">
        <f t="shared" si="206"/>
        <v>554</v>
      </c>
    </row>
    <row r="1320" spans="1:20" ht="15.75">
      <c r="A1320" s="485">
        <f t="shared" si="203"/>
        <v>1320</v>
      </c>
      <c r="B1320" s="234" t="s">
        <v>1003</v>
      </c>
      <c r="D1320" t="s">
        <v>905</v>
      </c>
      <c r="F1320" s="737">
        <f>'47'!F32</f>
        <v>117</v>
      </c>
      <c r="H1320" s="231">
        <f>'48'!F32</f>
        <v>117</v>
      </c>
      <c r="K1320" s="503">
        <v>2</v>
      </c>
      <c r="L1320" s="231">
        <f>'47'!F32</f>
        <v>117</v>
      </c>
      <c r="N1320" s="231">
        <f>'48'!F32</f>
        <v>117</v>
      </c>
      <c r="P1320" s="722">
        <f t="shared" si="204"/>
        <v>0</v>
      </c>
      <c r="Q1320" s="461"/>
      <c r="R1320" s="722">
        <f t="shared" si="205"/>
        <v>0</v>
      </c>
      <c r="T1320" s="655">
        <f t="shared" si="206"/>
        <v>115</v>
      </c>
    </row>
    <row r="1321" spans="1:20">
      <c r="A1321" s="485">
        <f t="shared" si="203"/>
        <v>1321</v>
      </c>
      <c r="B1321" t="s">
        <v>245</v>
      </c>
      <c r="D1321" t="s">
        <v>905</v>
      </c>
      <c r="F1321" s="737">
        <f>'47'!F33</f>
        <v>0</v>
      </c>
      <c r="H1321" s="231">
        <f>'48'!F33</f>
        <v>0</v>
      </c>
      <c r="K1321" s="503">
        <v>0</v>
      </c>
      <c r="L1321" s="231">
        <f>'47'!F33</f>
        <v>0</v>
      </c>
      <c r="N1321" s="231">
        <f>'48'!F33</f>
        <v>0</v>
      </c>
      <c r="P1321" s="722">
        <f t="shared" si="204"/>
        <v>0</v>
      </c>
      <c r="Q1321" s="461"/>
      <c r="R1321" s="722">
        <f t="shared" si="205"/>
        <v>0</v>
      </c>
      <c r="T1321" s="655">
        <f t="shared" si="206"/>
        <v>0</v>
      </c>
    </row>
    <row r="1322" spans="1:20">
      <c r="A1322" s="485">
        <f t="shared" si="203"/>
        <v>1322</v>
      </c>
      <c r="B1322" t="s">
        <v>222</v>
      </c>
      <c r="D1322" t="s">
        <v>905</v>
      </c>
      <c r="F1322" s="737">
        <f>'47'!F34</f>
        <v>0</v>
      </c>
      <c r="H1322" s="231">
        <f>'48'!F34</f>
        <v>0</v>
      </c>
      <c r="K1322" s="503">
        <v>0</v>
      </c>
      <c r="L1322" s="231">
        <f>'47'!F34</f>
        <v>0</v>
      </c>
      <c r="N1322" s="231">
        <f>'48'!F34</f>
        <v>0</v>
      </c>
      <c r="P1322" s="722">
        <f t="shared" si="204"/>
        <v>0</v>
      </c>
      <c r="Q1322" s="461"/>
      <c r="R1322" s="722">
        <f t="shared" si="205"/>
        <v>0</v>
      </c>
      <c r="T1322" s="655">
        <f t="shared" si="206"/>
        <v>0</v>
      </c>
    </row>
    <row r="1323" spans="1:20">
      <c r="A1323" s="485">
        <f t="shared" si="203"/>
        <v>1323</v>
      </c>
      <c r="B1323" t="s">
        <v>457</v>
      </c>
      <c r="D1323" t="s">
        <v>905</v>
      </c>
      <c r="F1323" s="737">
        <f>'47'!F35</f>
        <v>0</v>
      </c>
      <c r="H1323" s="231">
        <f>'48'!F35</f>
        <v>0</v>
      </c>
      <c r="K1323" s="503">
        <v>0</v>
      </c>
      <c r="L1323" s="231">
        <f>'47'!F35</f>
        <v>0</v>
      </c>
      <c r="N1323" s="231">
        <f>'48'!F35</f>
        <v>0</v>
      </c>
      <c r="P1323" s="722">
        <f t="shared" si="204"/>
        <v>0</v>
      </c>
      <c r="Q1323" s="461"/>
      <c r="R1323" s="722">
        <f t="shared" si="205"/>
        <v>0</v>
      </c>
      <c r="T1323" s="655">
        <f t="shared" si="206"/>
        <v>0</v>
      </c>
    </row>
    <row r="1324" spans="1:20">
      <c r="A1324" s="485">
        <f t="shared" si="203"/>
        <v>1324</v>
      </c>
      <c r="B1324" t="s">
        <v>399</v>
      </c>
      <c r="D1324" t="s">
        <v>905</v>
      </c>
      <c r="F1324" s="737">
        <f>'47'!F36</f>
        <v>0</v>
      </c>
      <c r="H1324" s="231">
        <f>'48'!F36</f>
        <v>0</v>
      </c>
      <c r="K1324" s="503">
        <v>0</v>
      </c>
      <c r="L1324" s="231">
        <f>'47'!F36</f>
        <v>0</v>
      </c>
      <c r="N1324" s="231">
        <f>'48'!F36</f>
        <v>0</v>
      </c>
      <c r="P1324" s="722">
        <f t="shared" si="204"/>
        <v>0</v>
      </c>
      <c r="Q1324" s="461"/>
      <c r="R1324" s="722">
        <f t="shared" si="205"/>
        <v>0</v>
      </c>
      <c r="T1324" s="655">
        <f t="shared" si="206"/>
        <v>0</v>
      </c>
    </row>
    <row r="1325" spans="1:20">
      <c r="A1325" s="485">
        <f t="shared" si="203"/>
        <v>1325</v>
      </c>
      <c r="B1325" t="s">
        <v>227</v>
      </c>
      <c r="D1325" t="s">
        <v>905</v>
      </c>
      <c r="F1325" s="737">
        <f>'47'!F37</f>
        <v>0</v>
      </c>
      <c r="H1325" s="231">
        <f>'48'!F37</f>
        <v>0</v>
      </c>
      <c r="K1325" s="503">
        <v>153</v>
      </c>
      <c r="L1325" s="231">
        <f>'47'!F37</f>
        <v>0</v>
      </c>
      <c r="N1325" s="231">
        <f>'48'!F37</f>
        <v>0</v>
      </c>
      <c r="P1325" s="722">
        <f t="shared" si="204"/>
        <v>0</v>
      </c>
      <c r="Q1325" s="461"/>
      <c r="R1325" s="722">
        <f t="shared" si="205"/>
        <v>0</v>
      </c>
      <c r="T1325" s="655">
        <f t="shared" si="206"/>
        <v>-153</v>
      </c>
    </row>
    <row r="1326" spans="1:20">
      <c r="A1326" s="485">
        <f t="shared" si="203"/>
        <v>1326</v>
      </c>
      <c r="B1326" t="s">
        <v>224</v>
      </c>
      <c r="D1326" t="s">
        <v>905</v>
      </c>
      <c r="F1326" s="737">
        <f>'47'!F38</f>
        <v>0</v>
      </c>
      <c r="H1326" s="231">
        <f>'48'!F38</f>
        <v>0</v>
      </c>
      <c r="K1326" s="503">
        <v>0</v>
      </c>
      <c r="L1326" s="231">
        <f>'47'!F38</f>
        <v>0</v>
      </c>
      <c r="N1326" s="231">
        <f>'48'!F38</f>
        <v>0</v>
      </c>
      <c r="P1326" s="722">
        <f t="shared" si="204"/>
        <v>0</v>
      </c>
      <c r="Q1326" s="461"/>
      <c r="R1326" s="722">
        <f t="shared" si="205"/>
        <v>0</v>
      </c>
      <c r="T1326" s="655">
        <f t="shared" si="206"/>
        <v>0</v>
      </c>
    </row>
    <row r="1327" spans="1:20">
      <c r="A1327" s="485">
        <f t="shared" si="203"/>
        <v>1327</v>
      </c>
      <c r="B1327" t="s">
        <v>468</v>
      </c>
      <c r="D1327" t="s">
        <v>905</v>
      </c>
      <c r="F1327" s="737">
        <f>'47'!F39</f>
        <v>0</v>
      </c>
      <c r="H1327" s="231">
        <f>'48'!F39</f>
        <v>0</v>
      </c>
      <c r="K1327" s="503">
        <v>0</v>
      </c>
      <c r="L1327" s="231">
        <f>'47'!F39</f>
        <v>0</v>
      </c>
      <c r="N1327" s="231">
        <f>'48'!F39</f>
        <v>0</v>
      </c>
      <c r="P1327" s="722">
        <f t="shared" si="204"/>
        <v>0</v>
      </c>
      <c r="Q1327" s="461"/>
      <c r="R1327" s="722">
        <f t="shared" si="205"/>
        <v>0</v>
      </c>
      <c r="T1327" s="655">
        <f t="shared" si="206"/>
        <v>0</v>
      </c>
    </row>
    <row r="1328" spans="1:20">
      <c r="A1328" s="485">
        <f t="shared" si="203"/>
        <v>1328</v>
      </c>
      <c r="B1328" t="s">
        <v>226</v>
      </c>
      <c r="D1328" t="s">
        <v>905</v>
      </c>
      <c r="F1328" s="737">
        <f>'47'!F40</f>
        <v>0</v>
      </c>
      <c r="H1328" s="231">
        <f>'48'!F40</f>
        <v>0</v>
      </c>
      <c r="K1328" s="503">
        <v>0</v>
      </c>
      <c r="L1328" s="231">
        <f>'47'!F40</f>
        <v>0</v>
      </c>
      <c r="N1328" s="231">
        <f>'48'!F40</f>
        <v>0</v>
      </c>
      <c r="P1328" s="722">
        <f t="shared" si="204"/>
        <v>0</v>
      </c>
      <c r="Q1328" s="461"/>
      <c r="R1328" s="722">
        <f t="shared" si="205"/>
        <v>0</v>
      </c>
      <c r="T1328" s="655">
        <f t="shared" si="206"/>
        <v>0</v>
      </c>
    </row>
    <row r="1329" spans="1:20" ht="15.75">
      <c r="A1329" s="485">
        <f t="shared" si="203"/>
        <v>1329</v>
      </c>
      <c r="B1329" s="234" t="s">
        <v>1004</v>
      </c>
      <c r="D1329" t="s">
        <v>905</v>
      </c>
      <c r="F1329" s="737">
        <f>'47'!F42</f>
        <v>117</v>
      </c>
      <c r="H1329" s="231">
        <f>'48'!F42</f>
        <v>117</v>
      </c>
      <c r="K1329" s="503">
        <v>155</v>
      </c>
      <c r="L1329" s="231">
        <f>'47'!F42</f>
        <v>117</v>
      </c>
      <c r="N1329" s="231">
        <f>'48'!F42</f>
        <v>117</v>
      </c>
      <c r="P1329" s="722">
        <f t="shared" si="204"/>
        <v>0</v>
      </c>
      <c r="Q1329" s="461"/>
      <c r="R1329" s="722">
        <f t="shared" si="205"/>
        <v>0</v>
      </c>
      <c r="T1329" s="655">
        <f t="shared" si="206"/>
        <v>-38</v>
      </c>
    </row>
    <row r="1330" spans="1:20" ht="15.75">
      <c r="A1330" s="485">
        <f t="shared" si="203"/>
        <v>1330</v>
      </c>
      <c r="B1330" s="234" t="s">
        <v>1005</v>
      </c>
      <c r="D1330" t="s">
        <v>905</v>
      </c>
      <c r="F1330" s="737">
        <f>'47'!F44</f>
        <v>912</v>
      </c>
      <c r="H1330" s="231">
        <f>'48'!F44</f>
        <v>912</v>
      </c>
      <c r="K1330" s="503">
        <v>277</v>
      </c>
      <c r="L1330" s="231">
        <f>'47'!F44</f>
        <v>912</v>
      </c>
      <c r="N1330" s="231">
        <f>'48'!F44</f>
        <v>912</v>
      </c>
      <c r="P1330" s="722">
        <f t="shared" si="204"/>
        <v>0</v>
      </c>
      <c r="Q1330" s="461"/>
      <c r="R1330" s="722">
        <f t="shared" si="205"/>
        <v>0</v>
      </c>
      <c r="T1330" s="655">
        <f t="shared" si="206"/>
        <v>635</v>
      </c>
    </row>
    <row r="1331" spans="1:20" ht="15.75">
      <c r="A1331" s="485">
        <f t="shared" si="203"/>
        <v>1331</v>
      </c>
      <c r="B1331" s="234" t="s">
        <v>1006</v>
      </c>
      <c r="D1331" t="s">
        <v>905</v>
      </c>
      <c r="F1331" s="737">
        <f>'47'!F46</f>
        <v>991</v>
      </c>
      <c r="H1331" s="231">
        <f>'48'!F46</f>
        <v>912</v>
      </c>
      <c r="K1331" s="503">
        <v>320</v>
      </c>
      <c r="L1331" s="231">
        <f>'47'!F46</f>
        <v>991</v>
      </c>
      <c r="N1331" s="231">
        <f>'48'!F46</f>
        <v>912</v>
      </c>
      <c r="P1331" s="722">
        <f t="shared" si="204"/>
        <v>0</v>
      </c>
      <c r="Q1331" s="461"/>
      <c r="R1331" s="722">
        <f t="shared" si="205"/>
        <v>0</v>
      </c>
      <c r="T1331" s="655">
        <f t="shared" si="206"/>
        <v>592</v>
      </c>
    </row>
    <row r="1332" spans="1:20" ht="15.75">
      <c r="A1332" s="485">
        <f t="shared" si="203"/>
        <v>1332</v>
      </c>
      <c r="B1332" s="234" t="s">
        <v>1007</v>
      </c>
      <c r="F1332" s="737"/>
      <c r="H1332" s="231"/>
      <c r="K1332" s="503"/>
      <c r="T1332" s="655"/>
    </row>
    <row r="1333" spans="1:20">
      <c r="A1333" s="485">
        <f t="shared" si="203"/>
        <v>1333</v>
      </c>
      <c r="B1333" t="s">
        <v>228</v>
      </c>
      <c r="D1333" t="s">
        <v>905</v>
      </c>
      <c r="F1333" s="737">
        <f>'47'!F50</f>
        <v>991</v>
      </c>
      <c r="H1333" s="231">
        <f>'48'!F50</f>
        <v>912</v>
      </c>
      <c r="K1333" s="503">
        <v>320</v>
      </c>
      <c r="L1333" s="231">
        <f>'47'!F50</f>
        <v>991</v>
      </c>
      <c r="N1333" s="231">
        <f>'48'!F50</f>
        <v>912</v>
      </c>
      <c r="P1333" s="722">
        <f>F1333-L1333</f>
        <v>0</v>
      </c>
      <c r="Q1333" s="461"/>
      <c r="R1333" s="722">
        <f>H1333-N1333</f>
        <v>0</v>
      </c>
      <c r="T1333" s="655">
        <f>H1333-K1333</f>
        <v>592</v>
      </c>
    </row>
    <row r="1334" spans="1:20">
      <c r="A1334" s="485">
        <f t="shared" si="203"/>
        <v>1334</v>
      </c>
      <c r="B1334" t="s">
        <v>229</v>
      </c>
      <c r="D1334" t="s">
        <v>905</v>
      </c>
      <c r="F1334" s="737">
        <f>'47'!F51</f>
        <v>0</v>
      </c>
      <c r="H1334" s="231">
        <f>'48'!F51</f>
        <v>0</v>
      </c>
      <c r="K1334" s="503">
        <v>0</v>
      </c>
      <c r="L1334" s="231">
        <f>'47'!F51</f>
        <v>0</v>
      </c>
      <c r="N1334" s="231">
        <f>'48'!F51</f>
        <v>0</v>
      </c>
      <c r="P1334" s="722">
        <f>F1334-L1334</f>
        <v>0</v>
      </c>
      <c r="Q1334" s="461"/>
      <c r="R1334" s="722">
        <f>H1334-N1334</f>
        <v>0</v>
      </c>
      <c r="T1334" s="655">
        <f>H1334-K1334</f>
        <v>0</v>
      </c>
    </row>
    <row r="1335" spans="1:20">
      <c r="A1335" s="485">
        <f t="shared" si="203"/>
        <v>1335</v>
      </c>
      <c r="B1335" t="s">
        <v>230</v>
      </c>
      <c r="D1335" t="s">
        <v>905</v>
      </c>
      <c r="F1335" s="737">
        <f>'47'!F52</f>
        <v>0</v>
      </c>
      <c r="H1335" s="231">
        <f>'48'!F52</f>
        <v>0</v>
      </c>
      <c r="K1335" s="503">
        <v>0</v>
      </c>
      <c r="L1335" s="231">
        <f>'47'!F52</f>
        <v>0</v>
      </c>
      <c r="N1335" s="231">
        <f>'48'!F52</f>
        <v>0</v>
      </c>
      <c r="P1335" s="722">
        <f>F1335-L1335</f>
        <v>0</v>
      </c>
      <c r="Q1335" s="461"/>
      <c r="R1335" s="722">
        <f>H1335-N1335</f>
        <v>0</v>
      </c>
      <c r="T1335" s="655">
        <f>H1335-K1335</f>
        <v>0</v>
      </c>
    </row>
    <row r="1336" spans="1:20">
      <c r="A1336" s="485">
        <f t="shared" si="203"/>
        <v>1336</v>
      </c>
      <c r="B1336" t="s">
        <v>250</v>
      </c>
      <c r="D1336" t="s">
        <v>905</v>
      </c>
      <c r="F1336" s="737">
        <f>'47'!F53</f>
        <v>0</v>
      </c>
      <c r="H1336" s="231">
        <f>'48'!F53</f>
        <v>0</v>
      </c>
      <c r="K1336" s="503">
        <v>0</v>
      </c>
      <c r="L1336" s="231">
        <f>'47'!F53</f>
        <v>0</v>
      </c>
      <c r="N1336" s="231">
        <f>'48'!F53</f>
        <v>0</v>
      </c>
      <c r="P1336" s="722">
        <f>F1336-L1336</f>
        <v>0</v>
      </c>
      <c r="Q1336" s="461"/>
      <c r="R1336" s="722">
        <f>H1336-N1336</f>
        <v>0</v>
      </c>
      <c r="T1336" s="655">
        <f>H1336-K1336</f>
        <v>0</v>
      </c>
    </row>
    <row r="1337" spans="1:20" ht="15.75">
      <c r="A1337" s="485">
        <f t="shared" si="203"/>
        <v>1337</v>
      </c>
      <c r="B1337" s="234" t="s">
        <v>1008</v>
      </c>
      <c r="D1337" t="s">
        <v>905</v>
      </c>
      <c r="F1337" s="737">
        <f>'47'!F54</f>
        <v>991</v>
      </c>
      <c r="H1337" s="231">
        <f>'48'!F54</f>
        <v>912</v>
      </c>
      <c r="K1337" s="503">
        <v>320</v>
      </c>
      <c r="L1337" s="231">
        <f>'47'!F54</f>
        <v>991</v>
      </c>
      <c r="N1337" s="231">
        <f>'48'!F54</f>
        <v>912</v>
      </c>
      <c r="P1337" s="722">
        <f>F1337-L1337</f>
        <v>0</v>
      </c>
      <c r="Q1337" s="461"/>
      <c r="R1337" s="722">
        <f>H1337-N1337</f>
        <v>0</v>
      </c>
      <c r="T1337" s="655">
        <f>H1337-K1337</f>
        <v>592</v>
      </c>
    </row>
    <row r="1338" spans="1:20" ht="15.75">
      <c r="A1338" s="485">
        <f t="shared" si="203"/>
        <v>1338</v>
      </c>
      <c r="B1338" s="234" t="s">
        <v>1011</v>
      </c>
      <c r="F1338" s="737"/>
      <c r="H1338" s="231"/>
      <c r="K1338" s="503"/>
      <c r="T1338" s="655"/>
    </row>
    <row r="1339" spans="1:20" ht="15.75">
      <c r="A1339" s="485">
        <f t="shared" si="203"/>
        <v>1339</v>
      </c>
      <c r="B1339" s="234" t="s">
        <v>1001</v>
      </c>
      <c r="D1339" t="s">
        <v>905</v>
      </c>
      <c r="F1339" s="737">
        <f>'47'!H14</f>
        <v>0</v>
      </c>
      <c r="H1339" s="231">
        <f>'48'!H14</f>
        <v>0</v>
      </c>
      <c r="K1339" s="503">
        <v>0</v>
      </c>
      <c r="L1339" s="231">
        <f>'47'!H14</f>
        <v>0</v>
      </c>
      <c r="N1339" s="231">
        <f>'48'!H14</f>
        <v>0</v>
      </c>
      <c r="P1339" s="722">
        <f t="shared" ref="P1339:P1363" si="207">F1339-L1339</f>
        <v>0</v>
      </c>
      <c r="Q1339" s="461"/>
      <c r="R1339" s="722">
        <f t="shared" ref="R1339:R1363" si="208">H1339-N1339</f>
        <v>0</v>
      </c>
      <c r="T1339" s="655">
        <f t="shared" ref="T1339:T1363" si="209">H1339-K1339</f>
        <v>0</v>
      </c>
    </row>
    <row r="1340" spans="1:20">
      <c r="A1340" s="485">
        <f t="shared" si="203"/>
        <v>1340</v>
      </c>
      <c r="B1340" t="s">
        <v>245</v>
      </c>
      <c r="D1340" t="s">
        <v>905</v>
      </c>
      <c r="F1340" s="737">
        <f>'47'!H15</f>
        <v>0</v>
      </c>
      <c r="H1340" s="231">
        <f>'48'!H15</f>
        <v>0</v>
      </c>
      <c r="K1340" s="503">
        <v>0</v>
      </c>
      <c r="L1340" s="231">
        <f>'47'!H15</f>
        <v>0</v>
      </c>
      <c r="N1340" s="231">
        <f>'48'!H15</f>
        <v>0</v>
      </c>
      <c r="P1340" s="722">
        <f t="shared" si="207"/>
        <v>0</v>
      </c>
      <c r="Q1340" s="461"/>
      <c r="R1340" s="722">
        <f t="shared" si="208"/>
        <v>0</v>
      </c>
      <c r="T1340" s="655">
        <f t="shared" si="209"/>
        <v>0</v>
      </c>
    </row>
    <row r="1341" spans="1:20">
      <c r="A1341" s="485">
        <f t="shared" si="203"/>
        <v>1341</v>
      </c>
      <c r="B1341" t="s">
        <v>222</v>
      </c>
      <c r="D1341" t="s">
        <v>905</v>
      </c>
      <c r="F1341" s="737">
        <f>'47'!H16</f>
        <v>0</v>
      </c>
      <c r="H1341" s="231">
        <f>'48'!H16</f>
        <v>0</v>
      </c>
      <c r="K1341" s="503">
        <v>0</v>
      </c>
      <c r="L1341" s="231">
        <f>'47'!H16</f>
        <v>0</v>
      </c>
      <c r="N1341" s="231">
        <f>'48'!H16</f>
        <v>0</v>
      </c>
      <c r="P1341" s="722">
        <f t="shared" si="207"/>
        <v>0</v>
      </c>
      <c r="Q1341" s="461"/>
      <c r="R1341" s="722">
        <f t="shared" si="208"/>
        <v>0</v>
      </c>
      <c r="T1341" s="655">
        <f t="shared" si="209"/>
        <v>0</v>
      </c>
    </row>
    <row r="1342" spans="1:20">
      <c r="A1342" s="485">
        <f t="shared" si="203"/>
        <v>1342</v>
      </c>
      <c r="B1342" t="s">
        <v>457</v>
      </c>
      <c r="D1342" t="s">
        <v>905</v>
      </c>
      <c r="F1342" s="737">
        <f>'47'!H17</f>
        <v>0</v>
      </c>
      <c r="H1342" s="231">
        <f>'48'!H17</f>
        <v>0</v>
      </c>
      <c r="K1342" s="503">
        <v>0</v>
      </c>
      <c r="L1342" s="231">
        <f>'47'!H17</f>
        <v>0</v>
      </c>
      <c r="N1342" s="231">
        <f>'48'!H17</f>
        <v>0</v>
      </c>
      <c r="P1342" s="722">
        <f t="shared" si="207"/>
        <v>0</v>
      </c>
      <c r="Q1342" s="461"/>
      <c r="R1342" s="722">
        <f t="shared" si="208"/>
        <v>0</v>
      </c>
      <c r="T1342" s="655">
        <f t="shared" si="209"/>
        <v>0</v>
      </c>
    </row>
    <row r="1343" spans="1:20">
      <c r="A1343" s="485">
        <f t="shared" si="203"/>
        <v>1343</v>
      </c>
      <c r="B1343" t="s">
        <v>8</v>
      </c>
      <c r="D1343" t="s">
        <v>905</v>
      </c>
      <c r="F1343" s="737">
        <f>'47'!H18</f>
        <v>0</v>
      </c>
      <c r="H1343" s="231">
        <f>'48'!H18</f>
        <v>0</v>
      </c>
      <c r="K1343" s="503">
        <v>0</v>
      </c>
      <c r="L1343" s="231">
        <f>'47'!H18</f>
        <v>0</v>
      </c>
      <c r="N1343" s="231">
        <f>'48'!H18</f>
        <v>0</v>
      </c>
      <c r="P1343" s="722">
        <f t="shared" si="207"/>
        <v>0</v>
      </c>
      <c r="Q1343" s="461"/>
      <c r="R1343" s="722">
        <f t="shared" si="208"/>
        <v>0</v>
      </c>
      <c r="T1343" s="655">
        <f t="shared" si="209"/>
        <v>0</v>
      </c>
    </row>
    <row r="1344" spans="1:20">
      <c r="A1344" s="485">
        <f t="shared" si="203"/>
        <v>1344</v>
      </c>
      <c r="B1344" t="s">
        <v>246</v>
      </c>
      <c r="D1344" t="s">
        <v>905</v>
      </c>
      <c r="F1344" s="737">
        <f>'47'!H19</f>
        <v>0</v>
      </c>
      <c r="H1344" s="231">
        <f>'48'!H19</f>
        <v>0</v>
      </c>
      <c r="K1344" s="503">
        <v>0</v>
      </c>
      <c r="L1344" s="231">
        <f>'47'!H19</f>
        <v>0</v>
      </c>
      <c r="N1344" s="231">
        <f>'48'!H19</f>
        <v>0</v>
      </c>
      <c r="P1344" s="722">
        <f t="shared" si="207"/>
        <v>0</v>
      </c>
      <c r="Q1344" s="461"/>
      <c r="R1344" s="722">
        <f t="shared" si="208"/>
        <v>0</v>
      </c>
      <c r="T1344" s="655">
        <f t="shared" si="209"/>
        <v>0</v>
      </c>
    </row>
    <row r="1345" spans="1:20">
      <c r="A1345" s="485">
        <f t="shared" si="203"/>
        <v>1345</v>
      </c>
      <c r="B1345" t="s">
        <v>247</v>
      </c>
      <c r="D1345" t="s">
        <v>905</v>
      </c>
      <c r="F1345" s="737">
        <f>'47'!H20</f>
        <v>0</v>
      </c>
      <c r="H1345" s="231">
        <f>'48'!H20</f>
        <v>0</v>
      </c>
      <c r="K1345" s="503">
        <v>0</v>
      </c>
      <c r="L1345" s="231">
        <f>'47'!H20</f>
        <v>0</v>
      </c>
      <c r="N1345" s="231">
        <f>'48'!H20</f>
        <v>0</v>
      </c>
      <c r="P1345" s="722">
        <f t="shared" si="207"/>
        <v>0</v>
      </c>
      <c r="Q1345" s="461"/>
      <c r="R1345" s="722">
        <f t="shared" si="208"/>
        <v>0</v>
      </c>
      <c r="T1345" s="655">
        <f t="shared" si="209"/>
        <v>0</v>
      </c>
    </row>
    <row r="1346" spans="1:20">
      <c r="A1346" s="485">
        <f t="shared" si="203"/>
        <v>1346</v>
      </c>
      <c r="B1346" t="s">
        <v>248</v>
      </c>
      <c r="D1346" t="s">
        <v>905</v>
      </c>
      <c r="F1346" s="737">
        <f>'47'!H21</f>
        <v>0</v>
      </c>
      <c r="H1346" s="231">
        <f>'48'!H21</f>
        <v>0</v>
      </c>
      <c r="K1346" s="503">
        <v>0</v>
      </c>
      <c r="L1346" s="231">
        <f>'47'!H21</f>
        <v>0</v>
      </c>
      <c r="N1346" s="231">
        <f>'48'!H21</f>
        <v>0</v>
      </c>
      <c r="P1346" s="722">
        <f t="shared" si="207"/>
        <v>0</v>
      </c>
      <c r="Q1346" s="461"/>
      <c r="R1346" s="722">
        <f t="shared" si="208"/>
        <v>0</v>
      </c>
      <c r="T1346" s="655">
        <f t="shared" si="209"/>
        <v>0</v>
      </c>
    </row>
    <row r="1347" spans="1:20">
      <c r="A1347" s="485">
        <f t="shared" si="203"/>
        <v>1347</v>
      </c>
      <c r="B1347" t="s">
        <v>249</v>
      </c>
      <c r="D1347" t="s">
        <v>905</v>
      </c>
      <c r="F1347" s="737">
        <f>'47'!H22</f>
        <v>0</v>
      </c>
      <c r="H1347" s="231">
        <f>'48'!H22</f>
        <v>0</v>
      </c>
      <c r="K1347" s="503">
        <v>0</v>
      </c>
      <c r="L1347" s="231">
        <f>'47'!H22</f>
        <v>0</v>
      </c>
      <c r="N1347" s="231">
        <f>'48'!H22</f>
        <v>0</v>
      </c>
      <c r="P1347" s="722">
        <f t="shared" si="207"/>
        <v>0</v>
      </c>
      <c r="Q1347" s="461"/>
      <c r="R1347" s="722">
        <f t="shared" si="208"/>
        <v>0</v>
      </c>
      <c r="T1347" s="655">
        <f t="shared" si="209"/>
        <v>0</v>
      </c>
    </row>
    <row r="1348" spans="1:20">
      <c r="A1348" s="485">
        <f t="shared" si="203"/>
        <v>1348</v>
      </c>
      <c r="B1348" t="s">
        <v>224</v>
      </c>
      <c r="D1348" t="s">
        <v>905</v>
      </c>
      <c r="F1348" s="737">
        <f>'47'!H23</f>
        <v>0</v>
      </c>
      <c r="H1348" s="231">
        <f>'48'!H23</f>
        <v>0</v>
      </c>
      <c r="K1348" s="503">
        <v>0</v>
      </c>
      <c r="L1348" s="231">
        <f>'47'!H23</f>
        <v>0</v>
      </c>
      <c r="N1348" s="231">
        <f>'48'!H23</f>
        <v>0</v>
      </c>
      <c r="P1348" s="722">
        <f t="shared" si="207"/>
        <v>0</v>
      </c>
      <c r="Q1348" s="461"/>
      <c r="R1348" s="722">
        <f t="shared" si="208"/>
        <v>0</v>
      </c>
      <c r="T1348" s="655">
        <f t="shared" si="209"/>
        <v>0</v>
      </c>
    </row>
    <row r="1349" spans="1:20">
      <c r="A1349" s="485">
        <f t="shared" si="203"/>
        <v>1349</v>
      </c>
      <c r="B1349" t="s">
        <v>468</v>
      </c>
      <c r="D1349" t="s">
        <v>905</v>
      </c>
      <c r="F1349" s="737">
        <f>'47'!H24</f>
        <v>0</v>
      </c>
      <c r="H1349" s="231">
        <f>'48'!H24</f>
        <v>0</v>
      </c>
      <c r="K1349" s="503">
        <v>0</v>
      </c>
      <c r="L1349" s="231">
        <f>'47'!H24</f>
        <v>0</v>
      </c>
      <c r="N1349" s="231">
        <f>'48'!H24</f>
        <v>0</v>
      </c>
      <c r="P1349" s="722">
        <f t="shared" si="207"/>
        <v>0</v>
      </c>
      <c r="Q1349" s="461"/>
      <c r="R1349" s="722">
        <f t="shared" si="208"/>
        <v>0</v>
      </c>
      <c r="T1349" s="655">
        <f t="shared" si="209"/>
        <v>0</v>
      </c>
    </row>
    <row r="1350" spans="1:20">
      <c r="A1350" s="485">
        <f t="shared" si="203"/>
        <v>1350</v>
      </c>
      <c r="B1350" t="s">
        <v>226</v>
      </c>
      <c r="D1350" t="s">
        <v>905</v>
      </c>
      <c r="F1350" s="737">
        <f>'47'!H25</f>
        <v>0</v>
      </c>
      <c r="H1350" s="231">
        <f>'48'!H25</f>
        <v>0</v>
      </c>
      <c r="K1350" s="503">
        <v>0</v>
      </c>
      <c r="L1350" s="231">
        <f>'47'!H25</f>
        <v>0</v>
      </c>
      <c r="N1350" s="231">
        <f>'48'!H25</f>
        <v>0</v>
      </c>
      <c r="P1350" s="722">
        <f t="shared" si="207"/>
        <v>0</v>
      </c>
      <c r="Q1350" s="461"/>
      <c r="R1350" s="722">
        <f t="shared" si="208"/>
        <v>0</v>
      </c>
      <c r="T1350" s="655">
        <f t="shared" si="209"/>
        <v>0</v>
      </c>
    </row>
    <row r="1351" spans="1:20" ht="15.75">
      <c r="A1351" s="485">
        <f t="shared" si="203"/>
        <v>1351</v>
      </c>
      <c r="B1351" s="234" t="s">
        <v>1002</v>
      </c>
      <c r="D1351" t="s">
        <v>905</v>
      </c>
      <c r="F1351" s="737">
        <f>'47'!H27</f>
        <v>0</v>
      </c>
      <c r="H1351" s="231">
        <f>'48'!H27</f>
        <v>0</v>
      </c>
      <c r="K1351" s="503">
        <v>0</v>
      </c>
      <c r="L1351" s="231">
        <f>'47'!H27</f>
        <v>0</v>
      </c>
      <c r="N1351" s="231">
        <f>'48'!H27</f>
        <v>0</v>
      </c>
      <c r="P1351" s="722">
        <f t="shared" si="207"/>
        <v>0</v>
      </c>
      <c r="Q1351" s="461"/>
      <c r="R1351" s="722">
        <f t="shared" si="208"/>
        <v>0</v>
      </c>
      <c r="T1351" s="655">
        <f t="shared" si="209"/>
        <v>0</v>
      </c>
    </row>
    <row r="1352" spans="1:20" ht="15.75">
      <c r="A1352" s="485">
        <f t="shared" si="203"/>
        <v>1352</v>
      </c>
      <c r="B1352" s="234" t="s">
        <v>1003</v>
      </c>
      <c r="D1352" t="s">
        <v>905</v>
      </c>
      <c r="F1352" s="737">
        <f>'47'!H32</f>
        <v>0</v>
      </c>
      <c r="H1352" s="231">
        <f>'48'!H32</f>
        <v>0</v>
      </c>
      <c r="K1352" s="503">
        <v>0</v>
      </c>
      <c r="L1352" s="231">
        <f>'47'!H32</f>
        <v>0</v>
      </c>
      <c r="N1352" s="231">
        <f>'48'!H32</f>
        <v>0</v>
      </c>
      <c r="P1352" s="722">
        <f t="shared" si="207"/>
        <v>0</v>
      </c>
      <c r="Q1352" s="461"/>
      <c r="R1352" s="722">
        <f t="shared" si="208"/>
        <v>0</v>
      </c>
      <c r="T1352" s="655">
        <f t="shared" si="209"/>
        <v>0</v>
      </c>
    </row>
    <row r="1353" spans="1:20">
      <c r="A1353" s="485">
        <f t="shared" si="203"/>
        <v>1353</v>
      </c>
      <c r="B1353" t="s">
        <v>245</v>
      </c>
      <c r="D1353" t="s">
        <v>905</v>
      </c>
      <c r="F1353" s="737">
        <f>'47'!H33</f>
        <v>0</v>
      </c>
      <c r="H1353" s="231">
        <f>'48'!H33</f>
        <v>0</v>
      </c>
      <c r="K1353" s="503">
        <v>0</v>
      </c>
      <c r="L1353" s="231">
        <f>'47'!H33</f>
        <v>0</v>
      </c>
      <c r="N1353" s="231">
        <f>'48'!H33</f>
        <v>0</v>
      </c>
      <c r="P1353" s="722">
        <f t="shared" si="207"/>
        <v>0</v>
      </c>
      <c r="Q1353" s="461"/>
      <c r="R1353" s="722">
        <f t="shared" si="208"/>
        <v>0</v>
      </c>
      <c r="T1353" s="655">
        <f t="shared" si="209"/>
        <v>0</v>
      </c>
    </row>
    <row r="1354" spans="1:20">
      <c r="A1354" s="485">
        <f t="shared" si="203"/>
        <v>1354</v>
      </c>
      <c r="B1354" t="s">
        <v>222</v>
      </c>
      <c r="D1354" t="s">
        <v>905</v>
      </c>
      <c r="F1354" s="737">
        <f>'47'!H34</f>
        <v>0</v>
      </c>
      <c r="H1354" s="231">
        <f>'48'!H34</f>
        <v>0</v>
      </c>
      <c r="K1354" s="503">
        <v>0</v>
      </c>
      <c r="L1354" s="231">
        <f>'47'!H34</f>
        <v>0</v>
      </c>
      <c r="N1354" s="231">
        <f>'48'!H34</f>
        <v>0</v>
      </c>
      <c r="P1354" s="722">
        <f t="shared" si="207"/>
        <v>0</v>
      </c>
      <c r="Q1354" s="461"/>
      <c r="R1354" s="722">
        <f t="shared" si="208"/>
        <v>0</v>
      </c>
      <c r="T1354" s="655">
        <f t="shared" si="209"/>
        <v>0</v>
      </c>
    </row>
    <row r="1355" spans="1:20">
      <c r="A1355" s="485">
        <f t="shared" ref="A1355:A1418" si="210">A1354+1</f>
        <v>1355</v>
      </c>
      <c r="B1355" t="s">
        <v>457</v>
      </c>
      <c r="D1355" t="s">
        <v>905</v>
      </c>
      <c r="F1355" s="737">
        <f>'47'!H35</f>
        <v>0</v>
      </c>
      <c r="H1355" s="231">
        <f>'48'!H35</f>
        <v>0</v>
      </c>
      <c r="K1355" s="503">
        <v>0</v>
      </c>
      <c r="L1355" s="231">
        <f>'47'!H35</f>
        <v>0</v>
      </c>
      <c r="N1355" s="231">
        <f>'48'!H35</f>
        <v>0</v>
      </c>
      <c r="P1355" s="722">
        <f t="shared" si="207"/>
        <v>0</v>
      </c>
      <c r="Q1355" s="461"/>
      <c r="R1355" s="722">
        <f t="shared" si="208"/>
        <v>0</v>
      </c>
      <c r="T1355" s="655">
        <f t="shared" si="209"/>
        <v>0</v>
      </c>
    </row>
    <row r="1356" spans="1:20">
      <c r="A1356" s="485">
        <f t="shared" si="210"/>
        <v>1356</v>
      </c>
      <c r="B1356" t="s">
        <v>399</v>
      </c>
      <c r="D1356" t="s">
        <v>905</v>
      </c>
      <c r="F1356" s="737">
        <f>'47'!H36</f>
        <v>0</v>
      </c>
      <c r="H1356" s="231">
        <f>'48'!H36</f>
        <v>0</v>
      </c>
      <c r="K1356" s="503">
        <v>0</v>
      </c>
      <c r="L1356" s="231">
        <f>'47'!H36</f>
        <v>0</v>
      </c>
      <c r="N1356" s="231">
        <f>'48'!H36</f>
        <v>0</v>
      </c>
      <c r="P1356" s="722">
        <f t="shared" si="207"/>
        <v>0</v>
      </c>
      <c r="Q1356" s="461"/>
      <c r="R1356" s="722">
        <f t="shared" si="208"/>
        <v>0</v>
      </c>
      <c r="T1356" s="655">
        <f t="shared" si="209"/>
        <v>0</v>
      </c>
    </row>
    <row r="1357" spans="1:20">
      <c r="A1357" s="485">
        <f t="shared" si="210"/>
        <v>1357</v>
      </c>
      <c r="B1357" t="s">
        <v>227</v>
      </c>
      <c r="D1357" t="s">
        <v>905</v>
      </c>
      <c r="F1357" s="737">
        <f>'47'!H37</f>
        <v>0</v>
      </c>
      <c r="H1357" s="231">
        <f>'48'!H37</f>
        <v>0</v>
      </c>
      <c r="K1357" s="503">
        <v>0</v>
      </c>
      <c r="L1357" s="231">
        <f>'47'!H37</f>
        <v>0</v>
      </c>
      <c r="N1357" s="231">
        <f>'48'!H37</f>
        <v>0</v>
      </c>
      <c r="P1357" s="722">
        <f t="shared" si="207"/>
        <v>0</v>
      </c>
      <c r="Q1357" s="461"/>
      <c r="R1357" s="722">
        <f t="shared" si="208"/>
        <v>0</v>
      </c>
      <c r="T1357" s="655">
        <f t="shared" si="209"/>
        <v>0</v>
      </c>
    </row>
    <row r="1358" spans="1:20">
      <c r="A1358" s="485">
        <f t="shared" si="210"/>
        <v>1358</v>
      </c>
      <c r="B1358" t="s">
        <v>224</v>
      </c>
      <c r="D1358" t="s">
        <v>905</v>
      </c>
      <c r="F1358" s="737">
        <f>'47'!H38</f>
        <v>0</v>
      </c>
      <c r="H1358" s="231">
        <f>'48'!H38</f>
        <v>0</v>
      </c>
      <c r="K1358" s="503">
        <v>0</v>
      </c>
      <c r="L1358" s="231">
        <f>'47'!H38</f>
        <v>0</v>
      </c>
      <c r="N1358" s="231">
        <f>'48'!H38</f>
        <v>0</v>
      </c>
      <c r="P1358" s="722">
        <f t="shared" si="207"/>
        <v>0</v>
      </c>
      <c r="Q1358" s="461"/>
      <c r="R1358" s="722">
        <f t="shared" si="208"/>
        <v>0</v>
      </c>
      <c r="T1358" s="655">
        <f t="shared" si="209"/>
        <v>0</v>
      </c>
    </row>
    <row r="1359" spans="1:20">
      <c r="A1359" s="485">
        <f t="shared" si="210"/>
        <v>1359</v>
      </c>
      <c r="B1359" t="s">
        <v>468</v>
      </c>
      <c r="D1359" t="s">
        <v>905</v>
      </c>
      <c r="F1359" s="737">
        <f>'47'!H39</f>
        <v>0</v>
      </c>
      <c r="H1359" s="231">
        <f>'48'!H39</f>
        <v>0</v>
      </c>
      <c r="K1359" s="503">
        <v>0</v>
      </c>
      <c r="L1359" s="231">
        <f>'47'!H39</f>
        <v>0</v>
      </c>
      <c r="N1359" s="231">
        <f>'48'!H39</f>
        <v>0</v>
      </c>
      <c r="P1359" s="722">
        <f t="shared" si="207"/>
        <v>0</v>
      </c>
      <c r="Q1359" s="461"/>
      <c r="R1359" s="722">
        <f t="shared" si="208"/>
        <v>0</v>
      </c>
      <c r="T1359" s="655">
        <f t="shared" si="209"/>
        <v>0</v>
      </c>
    </row>
    <row r="1360" spans="1:20">
      <c r="A1360" s="485">
        <f t="shared" si="210"/>
        <v>1360</v>
      </c>
      <c r="B1360" t="s">
        <v>226</v>
      </c>
      <c r="D1360" t="s">
        <v>905</v>
      </c>
      <c r="F1360" s="737">
        <f>'47'!H40</f>
        <v>0</v>
      </c>
      <c r="H1360" s="231">
        <f>'48'!H40</f>
        <v>0</v>
      </c>
      <c r="K1360" s="503">
        <v>0</v>
      </c>
      <c r="L1360" s="231">
        <f>'47'!H40</f>
        <v>0</v>
      </c>
      <c r="N1360" s="231">
        <f>'48'!H40</f>
        <v>0</v>
      </c>
      <c r="P1360" s="722">
        <f t="shared" si="207"/>
        <v>0</v>
      </c>
      <c r="Q1360" s="461"/>
      <c r="R1360" s="722">
        <f t="shared" si="208"/>
        <v>0</v>
      </c>
      <c r="T1360" s="655">
        <f t="shared" si="209"/>
        <v>0</v>
      </c>
    </row>
    <row r="1361" spans="1:20" ht="15.75">
      <c r="A1361" s="485">
        <f t="shared" si="210"/>
        <v>1361</v>
      </c>
      <c r="B1361" s="234" t="s">
        <v>1004</v>
      </c>
      <c r="D1361" t="s">
        <v>905</v>
      </c>
      <c r="F1361" s="737">
        <f>'47'!H42</f>
        <v>0</v>
      </c>
      <c r="H1361" s="231">
        <f>'48'!H42</f>
        <v>0</v>
      </c>
      <c r="K1361" s="503">
        <v>0</v>
      </c>
      <c r="L1361" s="231">
        <f>'47'!H42</f>
        <v>0</v>
      </c>
      <c r="N1361" s="231">
        <f>'48'!H42</f>
        <v>0</v>
      </c>
      <c r="P1361" s="722">
        <f t="shared" si="207"/>
        <v>0</v>
      </c>
      <c r="Q1361" s="461"/>
      <c r="R1361" s="722">
        <f t="shared" si="208"/>
        <v>0</v>
      </c>
      <c r="T1361" s="655">
        <f t="shared" si="209"/>
        <v>0</v>
      </c>
    </row>
    <row r="1362" spans="1:20" ht="15.75">
      <c r="A1362" s="485">
        <f t="shared" si="210"/>
        <v>1362</v>
      </c>
      <c r="B1362" s="234" t="s">
        <v>1005</v>
      </c>
      <c r="D1362" t="s">
        <v>905</v>
      </c>
      <c r="F1362" s="737">
        <f>'47'!H44</f>
        <v>0</v>
      </c>
      <c r="H1362" s="231">
        <f>'48'!H44</f>
        <v>0</v>
      </c>
      <c r="K1362" s="503">
        <v>0</v>
      </c>
      <c r="L1362" s="231">
        <f>'47'!H44</f>
        <v>0</v>
      </c>
      <c r="N1362" s="231">
        <f>'48'!H44</f>
        <v>0</v>
      </c>
      <c r="P1362" s="722">
        <f t="shared" si="207"/>
        <v>0</v>
      </c>
      <c r="Q1362" s="461"/>
      <c r="R1362" s="722">
        <f t="shared" si="208"/>
        <v>0</v>
      </c>
      <c r="T1362" s="655">
        <f t="shared" si="209"/>
        <v>0</v>
      </c>
    </row>
    <row r="1363" spans="1:20" ht="15.75">
      <c r="A1363" s="485">
        <f t="shared" si="210"/>
        <v>1363</v>
      </c>
      <c r="B1363" s="234" t="s">
        <v>1006</v>
      </c>
      <c r="D1363" t="s">
        <v>905</v>
      </c>
      <c r="F1363" s="737">
        <f>'47'!H46</f>
        <v>0</v>
      </c>
      <c r="H1363" s="231">
        <f>'48'!H46</f>
        <v>0</v>
      </c>
      <c r="K1363" s="503">
        <v>0</v>
      </c>
      <c r="L1363" s="231">
        <f>'47'!H46</f>
        <v>0</v>
      </c>
      <c r="N1363" s="231">
        <f>'48'!H46</f>
        <v>0</v>
      </c>
      <c r="P1363" s="722">
        <f t="shared" si="207"/>
        <v>0</v>
      </c>
      <c r="Q1363" s="461"/>
      <c r="R1363" s="722">
        <f t="shared" si="208"/>
        <v>0</v>
      </c>
      <c r="T1363" s="655">
        <f t="shared" si="209"/>
        <v>0</v>
      </c>
    </row>
    <row r="1364" spans="1:20" ht="15.75">
      <c r="A1364" s="485">
        <f t="shared" si="210"/>
        <v>1364</v>
      </c>
      <c r="B1364" s="234" t="s">
        <v>1007</v>
      </c>
      <c r="F1364" s="737"/>
      <c r="H1364" s="231"/>
      <c r="K1364" s="503"/>
      <c r="T1364" s="655"/>
    </row>
    <row r="1365" spans="1:20">
      <c r="A1365" s="485">
        <f t="shared" si="210"/>
        <v>1365</v>
      </c>
      <c r="B1365" t="s">
        <v>228</v>
      </c>
      <c r="D1365" t="s">
        <v>905</v>
      </c>
      <c r="F1365" s="737">
        <f>'47'!H50</f>
        <v>0</v>
      </c>
      <c r="H1365" s="231">
        <f>'48'!H50</f>
        <v>0</v>
      </c>
      <c r="K1365" s="503">
        <v>0</v>
      </c>
      <c r="L1365" s="231">
        <f>'47'!H50</f>
        <v>0</v>
      </c>
      <c r="N1365" s="231">
        <f>'48'!H50</f>
        <v>0</v>
      </c>
      <c r="P1365" s="722">
        <f>F1365-L1365</f>
        <v>0</v>
      </c>
      <c r="Q1365" s="461"/>
      <c r="R1365" s="722">
        <f>H1365-N1365</f>
        <v>0</v>
      </c>
      <c r="T1365" s="655">
        <f>H1365-K1365</f>
        <v>0</v>
      </c>
    </row>
    <row r="1366" spans="1:20">
      <c r="A1366" s="485">
        <f t="shared" si="210"/>
        <v>1366</v>
      </c>
      <c r="B1366" t="s">
        <v>229</v>
      </c>
      <c r="D1366" t="s">
        <v>905</v>
      </c>
      <c r="F1366" s="737">
        <f>'47'!H51</f>
        <v>0</v>
      </c>
      <c r="H1366" s="231">
        <f>'48'!H51</f>
        <v>0</v>
      </c>
      <c r="K1366" s="503">
        <v>0</v>
      </c>
      <c r="L1366" s="231">
        <f>'47'!H51</f>
        <v>0</v>
      </c>
      <c r="N1366" s="231">
        <f>'48'!H51</f>
        <v>0</v>
      </c>
      <c r="P1366" s="722">
        <f>F1366-L1366</f>
        <v>0</v>
      </c>
      <c r="Q1366" s="461"/>
      <c r="R1366" s="722">
        <f>H1366-N1366</f>
        <v>0</v>
      </c>
      <c r="T1366" s="655">
        <f>H1366-K1366</f>
        <v>0</v>
      </c>
    </row>
    <row r="1367" spans="1:20">
      <c r="A1367" s="485">
        <f t="shared" si="210"/>
        <v>1367</v>
      </c>
      <c r="B1367" t="s">
        <v>230</v>
      </c>
      <c r="D1367" t="s">
        <v>905</v>
      </c>
      <c r="F1367" s="737">
        <f>'47'!H52</f>
        <v>0</v>
      </c>
      <c r="H1367" s="231">
        <f>'48'!H52</f>
        <v>0</v>
      </c>
      <c r="K1367" s="503">
        <v>0</v>
      </c>
      <c r="L1367" s="231">
        <f>'47'!H52</f>
        <v>0</v>
      </c>
      <c r="N1367" s="231">
        <f>'48'!H52</f>
        <v>0</v>
      </c>
      <c r="P1367" s="722">
        <f>F1367-L1367</f>
        <v>0</v>
      </c>
      <c r="Q1367" s="461"/>
      <c r="R1367" s="722">
        <f>H1367-N1367</f>
        <v>0</v>
      </c>
      <c r="T1367" s="655">
        <f>H1367-K1367</f>
        <v>0</v>
      </c>
    </row>
    <row r="1368" spans="1:20">
      <c r="A1368" s="485">
        <f t="shared" si="210"/>
        <v>1368</v>
      </c>
      <c r="B1368" t="s">
        <v>250</v>
      </c>
      <c r="D1368" t="s">
        <v>905</v>
      </c>
      <c r="F1368" s="737">
        <f>'47'!H53</f>
        <v>0</v>
      </c>
      <c r="H1368" s="231">
        <f>'48'!H53</f>
        <v>0</v>
      </c>
      <c r="K1368" s="503">
        <v>0</v>
      </c>
      <c r="L1368" s="231">
        <f>'47'!H53</f>
        <v>0</v>
      </c>
      <c r="N1368" s="231">
        <f>'48'!H53</f>
        <v>0</v>
      </c>
      <c r="P1368" s="722">
        <f>F1368-L1368</f>
        <v>0</v>
      </c>
      <c r="Q1368" s="461"/>
      <c r="R1368" s="722">
        <f>H1368-N1368</f>
        <v>0</v>
      </c>
      <c r="T1368" s="655">
        <f>H1368-K1368</f>
        <v>0</v>
      </c>
    </row>
    <row r="1369" spans="1:20" ht="15.75">
      <c r="A1369" s="485">
        <f t="shared" si="210"/>
        <v>1369</v>
      </c>
      <c r="B1369" s="234" t="s">
        <v>1008</v>
      </c>
      <c r="D1369" t="s">
        <v>905</v>
      </c>
      <c r="F1369" s="737">
        <f>'47'!H54</f>
        <v>0</v>
      </c>
      <c r="H1369" s="231">
        <f>'48'!H54</f>
        <v>0</v>
      </c>
      <c r="K1369" s="503">
        <v>0</v>
      </c>
      <c r="L1369" s="231">
        <f>'47'!H54</f>
        <v>0</v>
      </c>
      <c r="N1369" s="231">
        <f>'48'!H54</f>
        <v>0</v>
      </c>
      <c r="P1369" s="722">
        <f>F1369-L1369</f>
        <v>0</v>
      </c>
      <c r="Q1369" s="461"/>
      <c r="R1369" s="722">
        <f>H1369-N1369</f>
        <v>0</v>
      </c>
      <c r="T1369" s="655">
        <f>H1369-K1369</f>
        <v>0</v>
      </c>
    </row>
    <row r="1370" spans="1:20" ht="15.75">
      <c r="A1370" s="485">
        <f t="shared" si="210"/>
        <v>1370</v>
      </c>
      <c r="B1370" s="234" t="s">
        <v>1012</v>
      </c>
      <c r="F1370" s="737"/>
      <c r="H1370" s="231"/>
      <c r="K1370" s="503"/>
      <c r="T1370" s="655"/>
    </row>
    <row r="1371" spans="1:20" ht="15.75">
      <c r="A1371" s="485">
        <f t="shared" si="210"/>
        <v>1371</v>
      </c>
      <c r="B1371" s="234" t="s">
        <v>1001</v>
      </c>
      <c r="D1371" t="s">
        <v>905</v>
      </c>
      <c r="F1371" s="737">
        <f>'47'!J14</f>
        <v>0</v>
      </c>
      <c r="H1371" s="231">
        <f>'48'!J14</f>
        <v>0</v>
      </c>
      <c r="K1371" s="503">
        <v>0</v>
      </c>
      <c r="L1371" s="231">
        <f>'47'!J14</f>
        <v>0</v>
      </c>
      <c r="N1371" s="231">
        <f>'48'!J14</f>
        <v>0</v>
      </c>
      <c r="P1371" s="722">
        <f t="shared" ref="P1371:P1395" si="211">F1371-L1371</f>
        <v>0</v>
      </c>
      <c r="Q1371" s="461"/>
      <c r="R1371" s="722">
        <f t="shared" ref="R1371:R1395" si="212">H1371-N1371</f>
        <v>0</v>
      </c>
      <c r="T1371" s="655">
        <f t="shared" ref="T1371:T1395" si="213">H1371-K1371</f>
        <v>0</v>
      </c>
    </row>
    <row r="1372" spans="1:20">
      <c r="A1372" s="485">
        <f t="shared" si="210"/>
        <v>1372</v>
      </c>
      <c r="B1372" t="s">
        <v>245</v>
      </c>
      <c r="D1372" t="s">
        <v>905</v>
      </c>
      <c r="F1372" s="737">
        <f>'47'!J15</f>
        <v>0</v>
      </c>
      <c r="H1372" s="231">
        <f>'48'!J15</f>
        <v>0</v>
      </c>
      <c r="K1372" s="503">
        <v>0</v>
      </c>
      <c r="L1372" s="231">
        <f>'47'!J15</f>
        <v>0</v>
      </c>
      <c r="N1372" s="231">
        <f>'48'!J15</f>
        <v>0</v>
      </c>
      <c r="P1372" s="722">
        <f t="shared" si="211"/>
        <v>0</v>
      </c>
      <c r="Q1372" s="461"/>
      <c r="R1372" s="722">
        <f t="shared" si="212"/>
        <v>0</v>
      </c>
      <c r="T1372" s="655">
        <f t="shared" si="213"/>
        <v>0</v>
      </c>
    </row>
    <row r="1373" spans="1:20">
      <c r="A1373" s="485">
        <f t="shared" si="210"/>
        <v>1373</v>
      </c>
      <c r="B1373" t="s">
        <v>222</v>
      </c>
      <c r="D1373" t="s">
        <v>905</v>
      </c>
      <c r="F1373" s="737">
        <f>'47'!J16</f>
        <v>0</v>
      </c>
      <c r="H1373" s="231">
        <f>'48'!J16</f>
        <v>0</v>
      </c>
      <c r="K1373" s="503">
        <v>0</v>
      </c>
      <c r="L1373" s="231">
        <f>'47'!J16</f>
        <v>0</v>
      </c>
      <c r="N1373" s="231">
        <f>'48'!J16</f>
        <v>0</v>
      </c>
      <c r="P1373" s="722">
        <f t="shared" si="211"/>
        <v>0</v>
      </c>
      <c r="Q1373" s="461"/>
      <c r="R1373" s="722">
        <f t="shared" si="212"/>
        <v>0</v>
      </c>
      <c r="T1373" s="655">
        <f t="shared" si="213"/>
        <v>0</v>
      </c>
    </row>
    <row r="1374" spans="1:20">
      <c r="A1374" s="485">
        <f t="shared" si="210"/>
        <v>1374</v>
      </c>
      <c r="B1374" t="s">
        <v>457</v>
      </c>
      <c r="D1374" t="s">
        <v>905</v>
      </c>
      <c r="F1374" s="737">
        <f>'47'!J17</f>
        <v>0</v>
      </c>
      <c r="H1374" s="231">
        <f>'48'!J17</f>
        <v>0</v>
      </c>
      <c r="K1374" s="503">
        <v>0</v>
      </c>
      <c r="L1374" s="231">
        <f>'47'!J17</f>
        <v>0</v>
      </c>
      <c r="N1374" s="231">
        <f>'48'!J17</f>
        <v>0</v>
      </c>
      <c r="P1374" s="722">
        <f t="shared" si="211"/>
        <v>0</v>
      </c>
      <c r="Q1374" s="461"/>
      <c r="R1374" s="722">
        <f t="shared" si="212"/>
        <v>0</v>
      </c>
      <c r="T1374" s="655">
        <f t="shared" si="213"/>
        <v>0</v>
      </c>
    </row>
    <row r="1375" spans="1:20">
      <c r="A1375" s="485">
        <f t="shared" si="210"/>
        <v>1375</v>
      </c>
      <c r="B1375" t="s">
        <v>8</v>
      </c>
      <c r="D1375" t="s">
        <v>905</v>
      </c>
      <c r="F1375" s="737">
        <f>'47'!J18</f>
        <v>0</v>
      </c>
      <c r="H1375" s="231">
        <f>'48'!J18</f>
        <v>0</v>
      </c>
      <c r="K1375" s="503">
        <v>0</v>
      </c>
      <c r="L1375" s="231">
        <f>'47'!J18</f>
        <v>0</v>
      </c>
      <c r="N1375" s="231">
        <f>'48'!J18</f>
        <v>0</v>
      </c>
      <c r="P1375" s="722">
        <f t="shared" si="211"/>
        <v>0</v>
      </c>
      <c r="Q1375" s="461"/>
      <c r="R1375" s="722">
        <f t="shared" si="212"/>
        <v>0</v>
      </c>
      <c r="T1375" s="655">
        <f t="shared" si="213"/>
        <v>0</v>
      </c>
    </row>
    <row r="1376" spans="1:20">
      <c r="A1376" s="485">
        <f t="shared" si="210"/>
        <v>1376</v>
      </c>
      <c r="B1376" t="s">
        <v>246</v>
      </c>
      <c r="D1376" t="s">
        <v>905</v>
      </c>
      <c r="F1376" s="737">
        <f>'47'!J19</f>
        <v>0</v>
      </c>
      <c r="H1376" s="231">
        <f>'48'!J19</f>
        <v>0</v>
      </c>
      <c r="K1376" s="503">
        <v>0</v>
      </c>
      <c r="L1376" s="231">
        <f>'47'!J19</f>
        <v>0</v>
      </c>
      <c r="N1376" s="231">
        <f>'48'!J19</f>
        <v>0</v>
      </c>
      <c r="P1376" s="722">
        <f t="shared" si="211"/>
        <v>0</v>
      </c>
      <c r="Q1376" s="461"/>
      <c r="R1376" s="722">
        <f t="shared" si="212"/>
        <v>0</v>
      </c>
      <c r="T1376" s="655">
        <f t="shared" si="213"/>
        <v>0</v>
      </c>
    </row>
    <row r="1377" spans="1:20">
      <c r="A1377" s="485">
        <f t="shared" si="210"/>
        <v>1377</v>
      </c>
      <c r="B1377" t="s">
        <v>247</v>
      </c>
      <c r="D1377" t="s">
        <v>905</v>
      </c>
      <c r="F1377" s="737">
        <f>'47'!J20</f>
        <v>0</v>
      </c>
      <c r="H1377" s="231">
        <f>'48'!J20</f>
        <v>0</v>
      </c>
      <c r="K1377" s="503">
        <v>0</v>
      </c>
      <c r="L1377" s="231">
        <f>'47'!J20</f>
        <v>0</v>
      </c>
      <c r="N1377" s="231">
        <f>'48'!J20</f>
        <v>0</v>
      </c>
      <c r="P1377" s="722">
        <f t="shared" si="211"/>
        <v>0</v>
      </c>
      <c r="Q1377" s="461"/>
      <c r="R1377" s="722">
        <f t="shared" si="212"/>
        <v>0</v>
      </c>
      <c r="T1377" s="655">
        <f t="shared" si="213"/>
        <v>0</v>
      </c>
    </row>
    <row r="1378" spans="1:20">
      <c r="A1378" s="485">
        <f t="shared" si="210"/>
        <v>1378</v>
      </c>
      <c r="B1378" t="s">
        <v>248</v>
      </c>
      <c r="D1378" t="s">
        <v>905</v>
      </c>
      <c r="F1378" s="737">
        <f>'47'!J21</f>
        <v>0</v>
      </c>
      <c r="H1378" s="231">
        <f>'48'!J21</f>
        <v>0</v>
      </c>
      <c r="K1378" s="503">
        <v>0</v>
      </c>
      <c r="L1378" s="231">
        <f>'47'!J21</f>
        <v>0</v>
      </c>
      <c r="N1378" s="231">
        <f>'48'!J21</f>
        <v>0</v>
      </c>
      <c r="P1378" s="722">
        <f t="shared" si="211"/>
        <v>0</v>
      </c>
      <c r="Q1378" s="461"/>
      <c r="R1378" s="722">
        <f t="shared" si="212"/>
        <v>0</v>
      </c>
      <c r="T1378" s="655">
        <f t="shared" si="213"/>
        <v>0</v>
      </c>
    </row>
    <row r="1379" spans="1:20">
      <c r="A1379" s="485">
        <f t="shared" si="210"/>
        <v>1379</v>
      </c>
      <c r="B1379" t="s">
        <v>249</v>
      </c>
      <c r="D1379" t="s">
        <v>905</v>
      </c>
      <c r="F1379" s="737">
        <f>'47'!J22</f>
        <v>0</v>
      </c>
      <c r="H1379" s="231">
        <f>'48'!J22</f>
        <v>0</v>
      </c>
      <c r="K1379" s="503">
        <v>0</v>
      </c>
      <c r="L1379" s="231">
        <f>'47'!J22</f>
        <v>0</v>
      </c>
      <c r="N1379" s="231">
        <f>'48'!J22</f>
        <v>0</v>
      </c>
      <c r="P1379" s="722">
        <f t="shared" si="211"/>
        <v>0</v>
      </c>
      <c r="Q1379" s="461"/>
      <c r="R1379" s="722">
        <f t="shared" si="212"/>
        <v>0</v>
      </c>
      <c r="T1379" s="655">
        <f t="shared" si="213"/>
        <v>0</v>
      </c>
    </row>
    <row r="1380" spans="1:20">
      <c r="A1380" s="485">
        <f t="shared" si="210"/>
        <v>1380</v>
      </c>
      <c r="B1380" t="s">
        <v>224</v>
      </c>
      <c r="D1380" t="s">
        <v>905</v>
      </c>
      <c r="F1380" s="737">
        <f>'47'!J23</f>
        <v>0</v>
      </c>
      <c r="H1380" s="231">
        <f>'48'!J23</f>
        <v>0</v>
      </c>
      <c r="K1380" s="503">
        <v>0</v>
      </c>
      <c r="L1380" s="231">
        <f>'47'!J23</f>
        <v>0</v>
      </c>
      <c r="N1380" s="231">
        <f>'48'!J23</f>
        <v>0</v>
      </c>
      <c r="P1380" s="722">
        <f t="shared" si="211"/>
        <v>0</v>
      </c>
      <c r="Q1380" s="461"/>
      <c r="R1380" s="722">
        <f t="shared" si="212"/>
        <v>0</v>
      </c>
      <c r="T1380" s="655">
        <f t="shared" si="213"/>
        <v>0</v>
      </c>
    </row>
    <row r="1381" spans="1:20">
      <c r="A1381" s="485">
        <f t="shared" si="210"/>
        <v>1381</v>
      </c>
      <c r="B1381" t="s">
        <v>468</v>
      </c>
      <c r="D1381" t="s">
        <v>905</v>
      </c>
      <c r="F1381" s="737">
        <f>'47'!J24</f>
        <v>0</v>
      </c>
      <c r="H1381" s="231">
        <f>'48'!J24</f>
        <v>0</v>
      </c>
      <c r="K1381" s="503">
        <v>0</v>
      </c>
      <c r="L1381" s="231">
        <f>'47'!J24</f>
        <v>0</v>
      </c>
      <c r="N1381" s="231">
        <f>'48'!J24</f>
        <v>0</v>
      </c>
      <c r="P1381" s="722">
        <f t="shared" si="211"/>
        <v>0</v>
      </c>
      <c r="Q1381" s="461"/>
      <c r="R1381" s="722">
        <f t="shared" si="212"/>
        <v>0</v>
      </c>
      <c r="T1381" s="655">
        <f t="shared" si="213"/>
        <v>0</v>
      </c>
    </row>
    <row r="1382" spans="1:20">
      <c r="A1382" s="485">
        <f t="shared" si="210"/>
        <v>1382</v>
      </c>
      <c r="B1382" t="s">
        <v>226</v>
      </c>
      <c r="D1382" t="s">
        <v>905</v>
      </c>
      <c r="F1382" s="737">
        <f>'47'!J25</f>
        <v>0</v>
      </c>
      <c r="H1382" s="231">
        <f>'48'!J25</f>
        <v>0</v>
      </c>
      <c r="K1382" s="503">
        <v>0</v>
      </c>
      <c r="L1382" s="231">
        <f>'47'!J25</f>
        <v>0</v>
      </c>
      <c r="N1382" s="231">
        <f>'48'!J25</f>
        <v>0</v>
      </c>
      <c r="P1382" s="722">
        <f t="shared" si="211"/>
        <v>0</v>
      </c>
      <c r="Q1382" s="461"/>
      <c r="R1382" s="722">
        <f t="shared" si="212"/>
        <v>0</v>
      </c>
      <c r="T1382" s="655">
        <f t="shared" si="213"/>
        <v>0</v>
      </c>
    </row>
    <row r="1383" spans="1:20" ht="15.75">
      <c r="A1383" s="485">
        <f t="shared" si="210"/>
        <v>1383</v>
      </c>
      <c r="B1383" s="234" t="s">
        <v>1002</v>
      </c>
      <c r="D1383" t="s">
        <v>905</v>
      </c>
      <c r="F1383" s="737">
        <f>'47'!J27</f>
        <v>0</v>
      </c>
      <c r="H1383" s="231">
        <f>'48'!J27</f>
        <v>0</v>
      </c>
      <c r="K1383" s="503">
        <v>0</v>
      </c>
      <c r="L1383" s="231">
        <f>'47'!J27</f>
        <v>0</v>
      </c>
      <c r="N1383" s="231">
        <f>'48'!J27</f>
        <v>0</v>
      </c>
      <c r="P1383" s="722">
        <f t="shared" si="211"/>
        <v>0</v>
      </c>
      <c r="Q1383" s="461"/>
      <c r="R1383" s="722">
        <f t="shared" si="212"/>
        <v>0</v>
      </c>
      <c r="T1383" s="655">
        <f t="shared" si="213"/>
        <v>0</v>
      </c>
    </row>
    <row r="1384" spans="1:20" ht="15.75">
      <c r="A1384" s="485">
        <f t="shared" si="210"/>
        <v>1384</v>
      </c>
      <c r="B1384" s="234" t="s">
        <v>1003</v>
      </c>
      <c r="D1384" t="s">
        <v>905</v>
      </c>
      <c r="F1384" s="737">
        <f>'47'!J32</f>
        <v>0</v>
      </c>
      <c r="H1384" s="231">
        <f>'48'!J32</f>
        <v>0</v>
      </c>
      <c r="K1384" s="503">
        <v>0</v>
      </c>
      <c r="L1384" s="231">
        <f>'47'!J32</f>
        <v>0</v>
      </c>
      <c r="N1384" s="231">
        <f>'48'!J32</f>
        <v>0</v>
      </c>
      <c r="P1384" s="722">
        <f t="shared" si="211"/>
        <v>0</v>
      </c>
      <c r="Q1384" s="461"/>
      <c r="R1384" s="722">
        <f t="shared" si="212"/>
        <v>0</v>
      </c>
      <c r="T1384" s="655">
        <f t="shared" si="213"/>
        <v>0</v>
      </c>
    </row>
    <row r="1385" spans="1:20">
      <c r="A1385" s="485">
        <f t="shared" si="210"/>
        <v>1385</v>
      </c>
      <c r="B1385" t="s">
        <v>245</v>
      </c>
      <c r="D1385" t="s">
        <v>905</v>
      </c>
      <c r="F1385" s="737">
        <f>'47'!J33</f>
        <v>0</v>
      </c>
      <c r="H1385" s="231">
        <f>'48'!J33</f>
        <v>0</v>
      </c>
      <c r="K1385" s="503">
        <v>0</v>
      </c>
      <c r="L1385" s="231">
        <f>'47'!J33</f>
        <v>0</v>
      </c>
      <c r="N1385" s="231">
        <f>'48'!J33</f>
        <v>0</v>
      </c>
      <c r="P1385" s="722">
        <f t="shared" si="211"/>
        <v>0</v>
      </c>
      <c r="Q1385" s="461"/>
      <c r="R1385" s="722">
        <f t="shared" si="212"/>
        <v>0</v>
      </c>
      <c r="T1385" s="655">
        <f t="shared" si="213"/>
        <v>0</v>
      </c>
    </row>
    <row r="1386" spans="1:20">
      <c r="A1386" s="485">
        <f t="shared" si="210"/>
        <v>1386</v>
      </c>
      <c r="B1386" t="s">
        <v>222</v>
      </c>
      <c r="D1386" t="s">
        <v>905</v>
      </c>
      <c r="F1386" s="737">
        <f>'47'!J34</f>
        <v>0</v>
      </c>
      <c r="H1386" s="231">
        <f>'48'!J34</f>
        <v>0</v>
      </c>
      <c r="K1386" s="503">
        <v>0</v>
      </c>
      <c r="L1386" s="231">
        <f>'47'!J34</f>
        <v>0</v>
      </c>
      <c r="N1386" s="231">
        <f>'48'!J34</f>
        <v>0</v>
      </c>
      <c r="P1386" s="722">
        <f t="shared" si="211"/>
        <v>0</v>
      </c>
      <c r="Q1386" s="461"/>
      <c r="R1386" s="722">
        <f t="shared" si="212"/>
        <v>0</v>
      </c>
      <c r="T1386" s="655">
        <f t="shared" si="213"/>
        <v>0</v>
      </c>
    </row>
    <row r="1387" spans="1:20">
      <c r="A1387" s="485">
        <f t="shared" si="210"/>
        <v>1387</v>
      </c>
      <c r="B1387" t="s">
        <v>457</v>
      </c>
      <c r="D1387" t="s">
        <v>905</v>
      </c>
      <c r="F1387" s="737">
        <f>'47'!J35</f>
        <v>0</v>
      </c>
      <c r="H1387" s="231">
        <f>'48'!J35</f>
        <v>0</v>
      </c>
      <c r="K1387" s="503">
        <v>0</v>
      </c>
      <c r="L1387" s="231">
        <f>'47'!J35</f>
        <v>0</v>
      </c>
      <c r="N1387" s="231">
        <f>'48'!J35</f>
        <v>0</v>
      </c>
      <c r="P1387" s="722">
        <f t="shared" si="211"/>
        <v>0</v>
      </c>
      <c r="Q1387" s="461"/>
      <c r="R1387" s="722">
        <f t="shared" si="212"/>
        <v>0</v>
      </c>
      <c r="T1387" s="655">
        <f t="shared" si="213"/>
        <v>0</v>
      </c>
    </row>
    <row r="1388" spans="1:20">
      <c r="A1388" s="485">
        <f t="shared" si="210"/>
        <v>1388</v>
      </c>
      <c r="B1388" t="s">
        <v>399</v>
      </c>
      <c r="D1388" t="s">
        <v>905</v>
      </c>
      <c r="F1388" s="737">
        <f>'47'!J36</f>
        <v>0</v>
      </c>
      <c r="H1388" s="231">
        <f>'48'!J36</f>
        <v>0</v>
      </c>
      <c r="K1388" s="503">
        <v>0</v>
      </c>
      <c r="L1388" s="231">
        <f>'47'!J36</f>
        <v>0</v>
      </c>
      <c r="N1388" s="231">
        <f>'48'!J36</f>
        <v>0</v>
      </c>
      <c r="P1388" s="722">
        <f t="shared" si="211"/>
        <v>0</v>
      </c>
      <c r="Q1388" s="461"/>
      <c r="R1388" s="722">
        <f t="shared" si="212"/>
        <v>0</v>
      </c>
      <c r="T1388" s="655">
        <f t="shared" si="213"/>
        <v>0</v>
      </c>
    </row>
    <row r="1389" spans="1:20">
      <c r="A1389" s="485">
        <f t="shared" si="210"/>
        <v>1389</v>
      </c>
      <c r="B1389" t="s">
        <v>227</v>
      </c>
      <c r="D1389" t="s">
        <v>905</v>
      </c>
      <c r="F1389" s="737">
        <f>'47'!J37</f>
        <v>0</v>
      </c>
      <c r="H1389" s="231">
        <f>'48'!J37</f>
        <v>0</v>
      </c>
      <c r="K1389" s="503">
        <v>0</v>
      </c>
      <c r="L1389" s="231">
        <f>'47'!J37</f>
        <v>0</v>
      </c>
      <c r="N1389" s="231">
        <f>'48'!J37</f>
        <v>0</v>
      </c>
      <c r="P1389" s="722">
        <f t="shared" si="211"/>
        <v>0</v>
      </c>
      <c r="Q1389" s="461"/>
      <c r="R1389" s="722">
        <f t="shared" si="212"/>
        <v>0</v>
      </c>
      <c r="T1389" s="655">
        <f t="shared" si="213"/>
        <v>0</v>
      </c>
    </row>
    <row r="1390" spans="1:20">
      <c r="A1390" s="485">
        <f t="shared" si="210"/>
        <v>1390</v>
      </c>
      <c r="B1390" t="s">
        <v>224</v>
      </c>
      <c r="D1390" t="s">
        <v>905</v>
      </c>
      <c r="F1390" s="737">
        <f>'47'!J38</f>
        <v>0</v>
      </c>
      <c r="H1390" s="231">
        <f>'48'!J38</f>
        <v>0</v>
      </c>
      <c r="K1390" s="503">
        <v>0</v>
      </c>
      <c r="L1390" s="231">
        <f>'47'!J38</f>
        <v>0</v>
      </c>
      <c r="N1390" s="231">
        <f>'48'!J38</f>
        <v>0</v>
      </c>
      <c r="P1390" s="722">
        <f t="shared" si="211"/>
        <v>0</v>
      </c>
      <c r="Q1390" s="461"/>
      <c r="R1390" s="722">
        <f t="shared" si="212"/>
        <v>0</v>
      </c>
      <c r="T1390" s="655">
        <f t="shared" si="213"/>
        <v>0</v>
      </c>
    </row>
    <row r="1391" spans="1:20">
      <c r="A1391" s="485">
        <f t="shared" si="210"/>
        <v>1391</v>
      </c>
      <c r="B1391" t="s">
        <v>468</v>
      </c>
      <c r="D1391" t="s">
        <v>905</v>
      </c>
      <c r="F1391" s="737">
        <f>'47'!J39</f>
        <v>0</v>
      </c>
      <c r="H1391" s="231">
        <f>'48'!J39</f>
        <v>0</v>
      </c>
      <c r="K1391" s="503">
        <v>0</v>
      </c>
      <c r="L1391" s="231">
        <f>'47'!J39</f>
        <v>0</v>
      </c>
      <c r="N1391" s="231">
        <f>'48'!J39</f>
        <v>0</v>
      </c>
      <c r="P1391" s="722">
        <f t="shared" si="211"/>
        <v>0</v>
      </c>
      <c r="Q1391" s="461"/>
      <c r="R1391" s="722">
        <f t="shared" si="212"/>
        <v>0</v>
      </c>
      <c r="T1391" s="655">
        <f t="shared" si="213"/>
        <v>0</v>
      </c>
    </row>
    <row r="1392" spans="1:20">
      <c r="A1392" s="485">
        <f t="shared" si="210"/>
        <v>1392</v>
      </c>
      <c r="B1392" t="s">
        <v>226</v>
      </c>
      <c r="D1392" t="s">
        <v>905</v>
      </c>
      <c r="F1392" s="737">
        <f>'47'!J40</f>
        <v>0</v>
      </c>
      <c r="H1392" s="231">
        <f>'48'!J40</f>
        <v>0</v>
      </c>
      <c r="K1392" s="503">
        <v>0</v>
      </c>
      <c r="L1392" s="231">
        <f>'47'!J40</f>
        <v>0</v>
      </c>
      <c r="N1392" s="231">
        <f>'48'!J40</f>
        <v>0</v>
      </c>
      <c r="P1392" s="722">
        <f t="shared" si="211"/>
        <v>0</v>
      </c>
      <c r="Q1392" s="461"/>
      <c r="R1392" s="722">
        <f t="shared" si="212"/>
        <v>0</v>
      </c>
      <c r="T1392" s="655">
        <f t="shared" si="213"/>
        <v>0</v>
      </c>
    </row>
    <row r="1393" spans="1:20" ht="15.75">
      <c r="A1393" s="485">
        <f t="shared" si="210"/>
        <v>1393</v>
      </c>
      <c r="B1393" s="234" t="s">
        <v>1004</v>
      </c>
      <c r="D1393" t="s">
        <v>905</v>
      </c>
      <c r="F1393" s="737">
        <f>'47'!J42</f>
        <v>0</v>
      </c>
      <c r="H1393" s="231">
        <f>'48'!J42</f>
        <v>0</v>
      </c>
      <c r="K1393" s="503">
        <v>0</v>
      </c>
      <c r="L1393" s="231">
        <f>'47'!J42</f>
        <v>0</v>
      </c>
      <c r="N1393" s="231">
        <f>'48'!J42</f>
        <v>0</v>
      </c>
      <c r="P1393" s="722">
        <f t="shared" si="211"/>
        <v>0</v>
      </c>
      <c r="Q1393" s="461"/>
      <c r="R1393" s="722">
        <f t="shared" si="212"/>
        <v>0</v>
      </c>
      <c r="T1393" s="655">
        <f t="shared" si="213"/>
        <v>0</v>
      </c>
    </row>
    <row r="1394" spans="1:20" ht="15.75">
      <c r="A1394" s="485">
        <f t="shared" si="210"/>
        <v>1394</v>
      </c>
      <c r="B1394" s="234" t="s">
        <v>1005</v>
      </c>
      <c r="D1394" t="s">
        <v>905</v>
      </c>
      <c r="F1394" s="737">
        <f>'47'!J44</f>
        <v>0</v>
      </c>
      <c r="H1394" s="231">
        <f>'48'!J44</f>
        <v>0</v>
      </c>
      <c r="K1394" s="503">
        <v>0</v>
      </c>
      <c r="L1394" s="231">
        <f>'47'!J44</f>
        <v>0</v>
      </c>
      <c r="N1394" s="231">
        <f>'48'!J44</f>
        <v>0</v>
      </c>
      <c r="P1394" s="722">
        <f t="shared" si="211"/>
        <v>0</v>
      </c>
      <c r="Q1394" s="461"/>
      <c r="R1394" s="722">
        <f t="shared" si="212"/>
        <v>0</v>
      </c>
      <c r="T1394" s="655">
        <f t="shared" si="213"/>
        <v>0</v>
      </c>
    </row>
    <row r="1395" spans="1:20" ht="15.75">
      <c r="A1395" s="485">
        <f t="shared" si="210"/>
        <v>1395</v>
      </c>
      <c r="B1395" s="234" t="s">
        <v>1006</v>
      </c>
      <c r="D1395" t="s">
        <v>905</v>
      </c>
      <c r="F1395" s="737">
        <f>'47'!J46</f>
        <v>0</v>
      </c>
      <c r="H1395" s="231">
        <f>'48'!J46</f>
        <v>0</v>
      </c>
      <c r="K1395" s="503">
        <v>0</v>
      </c>
      <c r="L1395" s="231">
        <f>'47'!J46</f>
        <v>0</v>
      </c>
      <c r="N1395" s="231">
        <f>'48'!J46</f>
        <v>0</v>
      </c>
      <c r="P1395" s="722">
        <f t="shared" si="211"/>
        <v>0</v>
      </c>
      <c r="Q1395" s="461"/>
      <c r="R1395" s="722">
        <f t="shared" si="212"/>
        <v>0</v>
      </c>
      <c r="T1395" s="655">
        <f t="shared" si="213"/>
        <v>0</v>
      </c>
    </row>
    <row r="1396" spans="1:20" ht="15.75">
      <c r="A1396" s="485">
        <f t="shared" si="210"/>
        <v>1396</v>
      </c>
      <c r="B1396" s="234" t="s">
        <v>1007</v>
      </c>
      <c r="F1396" s="737"/>
      <c r="H1396" s="231"/>
      <c r="K1396" s="503"/>
      <c r="T1396" s="655"/>
    </row>
    <row r="1397" spans="1:20">
      <c r="A1397" s="485">
        <f t="shared" si="210"/>
        <v>1397</v>
      </c>
      <c r="B1397" t="s">
        <v>228</v>
      </c>
      <c r="D1397" t="s">
        <v>905</v>
      </c>
      <c r="F1397" s="737">
        <f>'47'!J50</f>
        <v>0</v>
      </c>
      <c r="H1397" s="231">
        <f>'48'!J50</f>
        <v>0</v>
      </c>
      <c r="K1397" s="503">
        <v>0</v>
      </c>
      <c r="L1397" s="231">
        <f>'47'!J50</f>
        <v>0</v>
      </c>
      <c r="N1397" s="231">
        <f>'48'!J50</f>
        <v>0</v>
      </c>
      <c r="P1397" s="722">
        <f>F1397-L1397</f>
        <v>0</v>
      </c>
      <c r="Q1397" s="461"/>
      <c r="R1397" s="722">
        <f>H1397-N1397</f>
        <v>0</v>
      </c>
      <c r="T1397" s="655">
        <f>H1397-K1397</f>
        <v>0</v>
      </c>
    </row>
    <row r="1398" spans="1:20">
      <c r="A1398" s="485">
        <f t="shared" si="210"/>
        <v>1398</v>
      </c>
      <c r="B1398" t="s">
        <v>229</v>
      </c>
      <c r="D1398" t="s">
        <v>905</v>
      </c>
      <c r="F1398" s="737">
        <f>'47'!J51</f>
        <v>0</v>
      </c>
      <c r="H1398" s="231">
        <f>'48'!J51</f>
        <v>0</v>
      </c>
      <c r="K1398" s="503">
        <v>0</v>
      </c>
      <c r="L1398" s="231">
        <f>'47'!J51</f>
        <v>0</v>
      </c>
      <c r="N1398" s="231">
        <f>'48'!J51</f>
        <v>0</v>
      </c>
      <c r="P1398" s="722">
        <f>F1398-L1398</f>
        <v>0</v>
      </c>
      <c r="Q1398" s="461"/>
      <c r="R1398" s="722">
        <f>H1398-N1398</f>
        <v>0</v>
      </c>
      <c r="T1398" s="655">
        <f>H1398-K1398</f>
        <v>0</v>
      </c>
    </row>
    <row r="1399" spans="1:20">
      <c r="A1399" s="485">
        <f t="shared" si="210"/>
        <v>1399</v>
      </c>
      <c r="B1399" t="s">
        <v>230</v>
      </c>
      <c r="D1399" t="s">
        <v>905</v>
      </c>
      <c r="F1399" s="737">
        <f>'47'!J52</f>
        <v>0</v>
      </c>
      <c r="H1399" s="231">
        <f>'48'!J52</f>
        <v>0</v>
      </c>
      <c r="K1399" s="503">
        <v>0</v>
      </c>
      <c r="L1399" s="231">
        <f>'47'!J52</f>
        <v>0</v>
      </c>
      <c r="N1399" s="231">
        <f>'48'!J52</f>
        <v>0</v>
      </c>
      <c r="P1399" s="722">
        <f>F1399-L1399</f>
        <v>0</v>
      </c>
      <c r="Q1399" s="461"/>
      <c r="R1399" s="722">
        <f>H1399-N1399</f>
        <v>0</v>
      </c>
      <c r="T1399" s="655">
        <f>H1399-K1399</f>
        <v>0</v>
      </c>
    </row>
    <row r="1400" spans="1:20">
      <c r="A1400" s="485">
        <f t="shared" si="210"/>
        <v>1400</v>
      </c>
      <c r="B1400" t="s">
        <v>250</v>
      </c>
      <c r="D1400" t="s">
        <v>905</v>
      </c>
      <c r="F1400" s="737">
        <f>'47'!J53</f>
        <v>0</v>
      </c>
      <c r="H1400" s="231">
        <f>'48'!J53</f>
        <v>0</v>
      </c>
      <c r="K1400" s="503">
        <v>0</v>
      </c>
      <c r="L1400" s="231">
        <f>'47'!J53</f>
        <v>0</v>
      </c>
      <c r="N1400" s="231">
        <f>'48'!J53</f>
        <v>0</v>
      </c>
      <c r="P1400" s="722">
        <f>F1400-L1400</f>
        <v>0</v>
      </c>
      <c r="Q1400" s="461"/>
      <c r="R1400" s="722">
        <f>H1400-N1400</f>
        <v>0</v>
      </c>
      <c r="T1400" s="655">
        <f>H1400-K1400</f>
        <v>0</v>
      </c>
    </row>
    <row r="1401" spans="1:20" ht="15.75">
      <c r="A1401" s="485">
        <f t="shared" si="210"/>
        <v>1401</v>
      </c>
      <c r="B1401" s="234" t="s">
        <v>1008</v>
      </c>
      <c r="D1401" t="s">
        <v>905</v>
      </c>
      <c r="F1401" s="737">
        <f>'47'!J54</f>
        <v>0</v>
      </c>
      <c r="H1401" s="231">
        <f>'48'!J54</f>
        <v>0</v>
      </c>
      <c r="K1401" s="503">
        <v>0</v>
      </c>
      <c r="L1401" s="231">
        <f>'47'!J54</f>
        <v>0</v>
      </c>
      <c r="N1401" s="231">
        <f>'48'!J54</f>
        <v>0</v>
      </c>
      <c r="P1401" s="722">
        <f>F1401-L1401</f>
        <v>0</v>
      </c>
      <c r="Q1401" s="461"/>
      <c r="R1401" s="722">
        <f>H1401-N1401</f>
        <v>0</v>
      </c>
      <c r="T1401" s="655">
        <f>H1401-K1401</f>
        <v>0</v>
      </c>
    </row>
    <row r="1402" spans="1:20" ht="15.75">
      <c r="A1402" s="485">
        <f t="shared" si="210"/>
        <v>1402</v>
      </c>
      <c r="B1402" s="234" t="s">
        <v>1013</v>
      </c>
      <c r="F1402" s="737"/>
      <c r="H1402" s="231"/>
      <c r="K1402" s="503"/>
      <c r="T1402" s="655"/>
    </row>
    <row r="1403" spans="1:20" ht="15.75">
      <c r="A1403" s="485">
        <f t="shared" si="210"/>
        <v>1403</v>
      </c>
      <c r="B1403" s="234" t="s">
        <v>1001</v>
      </c>
      <c r="D1403" t="s">
        <v>905</v>
      </c>
      <c r="F1403" s="737">
        <f>'47'!L14</f>
        <v>0</v>
      </c>
      <c r="H1403" s="231">
        <f>'48'!L14</f>
        <v>0</v>
      </c>
      <c r="K1403" s="503">
        <v>0</v>
      </c>
      <c r="L1403" s="231">
        <f>'47'!L14</f>
        <v>0</v>
      </c>
      <c r="N1403" s="231">
        <f>'48'!L14</f>
        <v>0</v>
      </c>
      <c r="P1403" s="722">
        <f t="shared" ref="P1403:P1427" si="214">F1403-L1403</f>
        <v>0</v>
      </c>
      <c r="Q1403" s="461"/>
      <c r="R1403" s="722">
        <f t="shared" ref="R1403:R1427" si="215">H1403-N1403</f>
        <v>0</v>
      </c>
      <c r="T1403" s="655">
        <f t="shared" ref="T1403:T1427" si="216">H1403-K1403</f>
        <v>0</v>
      </c>
    </row>
    <row r="1404" spans="1:20">
      <c r="A1404" s="485">
        <f t="shared" si="210"/>
        <v>1404</v>
      </c>
      <c r="B1404" t="s">
        <v>245</v>
      </c>
      <c r="D1404" t="s">
        <v>905</v>
      </c>
      <c r="F1404" s="737">
        <f>'47'!L15</f>
        <v>0</v>
      </c>
      <c r="H1404" s="231">
        <f>'48'!L15</f>
        <v>0</v>
      </c>
      <c r="K1404" s="503">
        <v>0</v>
      </c>
      <c r="L1404" s="231">
        <f>'47'!L15</f>
        <v>0</v>
      </c>
      <c r="N1404" s="231">
        <f>'48'!L15</f>
        <v>0</v>
      </c>
      <c r="P1404" s="722">
        <f t="shared" si="214"/>
        <v>0</v>
      </c>
      <c r="Q1404" s="461"/>
      <c r="R1404" s="722">
        <f t="shared" si="215"/>
        <v>0</v>
      </c>
      <c r="T1404" s="655">
        <f t="shared" si="216"/>
        <v>0</v>
      </c>
    </row>
    <row r="1405" spans="1:20">
      <c r="A1405" s="485">
        <f t="shared" si="210"/>
        <v>1405</v>
      </c>
      <c r="B1405" t="s">
        <v>222</v>
      </c>
      <c r="D1405" t="s">
        <v>905</v>
      </c>
      <c r="F1405" s="737">
        <f>'47'!L16</f>
        <v>0</v>
      </c>
      <c r="H1405" s="231">
        <f>'48'!L16</f>
        <v>0</v>
      </c>
      <c r="K1405" s="503">
        <v>0</v>
      </c>
      <c r="L1405" s="231">
        <f>'47'!L16</f>
        <v>0</v>
      </c>
      <c r="N1405" s="231">
        <f>'48'!L16</f>
        <v>0</v>
      </c>
      <c r="P1405" s="722">
        <f t="shared" si="214"/>
        <v>0</v>
      </c>
      <c r="Q1405" s="461"/>
      <c r="R1405" s="722">
        <f t="shared" si="215"/>
        <v>0</v>
      </c>
      <c r="T1405" s="655">
        <f t="shared" si="216"/>
        <v>0</v>
      </c>
    </row>
    <row r="1406" spans="1:20">
      <c r="A1406" s="485">
        <f t="shared" si="210"/>
        <v>1406</v>
      </c>
      <c r="B1406" t="s">
        <v>457</v>
      </c>
      <c r="D1406" t="s">
        <v>905</v>
      </c>
      <c r="F1406" s="737">
        <f>'47'!L17</f>
        <v>0</v>
      </c>
      <c r="H1406" s="231">
        <f>'48'!L17</f>
        <v>0</v>
      </c>
      <c r="K1406" s="503">
        <v>0</v>
      </c>
      <c r="L1406" s="231">
        <f>'47'!L17</f>
        <v>0</v>
      </c>
      <c r="N1406" s="231">
        <f>'48'!L17</f>
        <v>0</v>
      </c>
      <c r="P1406" s="722">
        <f t="shared" si="214"/>
        <v>0</v>
      </c>
      <c r="Q1406" s="461"/>
      <c r="R1406" s="722">
        <f t="shared" si="215"/>
        <v>0</v>
      </c>
      <c r="T1406" s="655">
        <f t="shared" si="216"/>
        <v>0</v>
      </c>
    </row>
    <row r="1407" spans="1:20">
      <c r="A1407" s="485">
        <f t="shared" si="210"/>
        <v>1407</v>
      </c>
      <c r="B1407" t="s">
        <v>8</v>
      </c>
      <c r="D1407" t="s">
        <v>905</v>
      </c>
      <c r="F1407" s="737">
        <f>'47'!L18</f>
        <v>0</v>
      </c>
      <c r="H1407" s="231">
        <f>'48'!L18</f>
        <v>0</v>
      </c>
      <c r="K1407" s="503">
        <v>0</v>
      </c>
      <c r="L1407" s="231">
        <f>'47'!L18</f>
        <v>0</v>
      </c>
      <c r="N1407" s="231">
        <f>'48'!L18</f>
        <v>0</v>
      </c>
      <c r="P1407" s="722">
        <f t="shared" si="214"/>
        <v>0</v>
      </c>
      <c r="Q1407" s="461"/>
      <c r="R1407" s="722">
        <f t="shared" si="215"/>
        <v>0</v>
      </c>
      <c r="T1407" s="655">
        <f t="shared" si="216"/>
        <v>0</v>
      </c>
    </row>
    <row r="1408" spans="1:20">
      <c r="A1408" s="485">
        <f t="shared" si="210"/>
        <v>1408</v>
      </c>
      <c r="B1408" t="s">
        <v>246</v>
      </c>
      <c r="D1408" t="s">
        <v>905</v>
      </c>
      <c r="F1408" s="737">
        <f>'47'!L19</f>
        <v>0</v>
      </c>
      <c r="H1408" s="231">
        <f>'48'!L19</f>
        <v>0</v>
      </c>
      <c r="K1408" s="503">
        <v>0</v>
      </c>
      <c r="L1408" s="231">
        <f>'47'!L19</f>
        <v>0</v>
      </c>
      <c r="N1408" s="231">
        <f>'48'!L19</f>
        <v>0</v>
      </c>
      <c r="P1408" s="722">
        <f t="shared" si="214"/>
        <v>0</v>
      </c>
      <c r="Q1408" s="461"/>
      <c r="R1408" s="722">
        <f t="shared" si="215"/>
        <v>0</v>
      </c>
      <c r="T1408" s="655">
        <f t="shared" si="216"/>
        <v>0</v>
      </c>
    </row>
    <row r="1409" spans="1:20">
      <c r="A1409" s="485">
        <f t="shared" si="210"/>
        <v>1409</v>
      </c>
      <c r="B1409" t="s">
        <v>247</v>
      </c>
      <c r="D1409" t="s">
        <v>905</v>
      </c>
      <c r="F1409" s="737">
        <f>'47'!L20</f>
        <v>0</v>
      </c>
      <c r="H1409" s="231">
        <f>'48'!L20</f>
        <v>0</v>
      </c>
      <c r="K1409" s="503">
        <v>0</v>
      </c>
      <c r="L1409" s="231">
        <f>'47'!L20</f>
        <v>0</v>
      </c>
      <c r="N1409" s="231">
        <f>'48'!L20</f>
        <v>0</v>
      </c>
      <c r="P1409" s="722">
        <f t="shared" si="214"/>
        <v>0</v>
      </c>
      <c r="Q1409" s="461"/>
      <c r="R1409" s="722">
        <f t="shared" si="215"/>
        <v>0</v>
      </c>
      <c r="T1409" s="655">
        <f t="shared" si="216"/>
        <v>0</v>
      </c>
    </row>
    <row r="1410" spans="1:20">
      <c r="A1410" s="485">
        <f t="shared" si="210"/>
        <v>1410</v>
      </c>
      <c r="B1410" t="s">
        <v>248</v>
      </c>
      <c r="D1410" t="s">
        <v>905</v>
      </c>
      <c r="F1410" s="737">
        <f>'47'!L21</f>
        <v>0</v>
      </c>
      <c r="H1410" s="231">
        <f>'48'!L21</f>
        <v>0</v>
      </c>
      <c r="K1410" s="503">
        <v>0</v>
      </c>
      <c r="L1410" s="231">
        <f>'47'!L21</f>
        <v>0</v>
      </c>
      <c r="N1410" s="231">
        <f>'48'!L21</f>
        <v>0</v>
      </c>
      <c r="P1410" s="722">
        <f t="shared" si="214"/>
        <v>0</v>
      </c>
      <c r="Q1410" s="461"/>
      <c r="R1410" s="722">
        <f t="shared" si="215"/>
        <v>0</v>
      </c>
      <c r="T1410" s="655">
        <f t="shared" si="216"/>
        <v>0</v>
      </c>
    </row>
    <row r="1411" spans="1:20">
      <c r="A1411" s="485">
        <f t="shared" si="210"/>
        <v>1411</v>
      </c>
      <c r="B1411" t="s">
        <v>249</v>
      </c>
      <c r="D1411" t="s">
        <v>905</v>
      </c>
      <c r="F1411" s="737">
        <f>'47'!L22</f>
        <v>0</v>
      </c>
      <c r="H1411" s="231">
        <f>'48'!L22</f>
        <v>0</v>
      </c>
      <c r="K1411" s="503">
        <v>0</v>
      </c>
      <c r="L1411" s="231">
        <f>'47'!L22</f>
        <v>0</v>
      </c>
      <c r="N1411" s="231">
        <f>'48'!L22</f>
        <v>0</v>
      </c>
      <c r="P1411" s="722">
        <f t="shared" si="214"/>
        <v>0</v>
      </c>
      <c r="Q1411" s="461"/>
      <c r="R1411" s="722">
        <f t="shared" si="215"/>
        <v>0</v>
      </c>
      <c r="T1411" s="655">
        <f t="shared" si="216"/>
        <v>0</v>
      </c>
    </row>
    <row r="1412" spans="1:20">
      <c r="A1412" s="485">
        <f t="shared" si="210"/>
        <v>1412</v>
      </c>
      <c r="B1412" t="s">
        <v>224</v>
      </c>
      <c r="D1412" t="s">
        <v>905</v>
      </c>
      <c r="F1412" s="737">
        <f>'47'!L23</f>
        <v>0</v>
      </c>
      <c r="H1412" s="231">
        <f>'48'!L23</f>
        <v>0</v>
      </c>
      <c r="K1412" s="503">
        <v>0</v>
      </c>
      <c r="L1412" s="231">
        <f>'47'!L23</f>
        <v>0</v>
      </c>
      <c r="N1412" s="231">
        <f>'48'!L23</f>
        <v>0</v>
      </c>
      <c r="P1412" s="722">
        <f t="shared" si="214"/>
        <v>0</v>
      </c>
      <c r="Q1412" s="461"/>
      <c r="R1412" s="722">
        <f t="shared" si="215"/>
        <v>0</v>
      </c>
      <c r="T1412" s="655">
        <f t="shared" si="216"/>
        <v>0</v>
      </c>
    </row>
    <row r="1413" spans="1:20">
      <c r="A1413" s="485">
        <f t="shared" si="210"/>
        <v>1413</v>
      </c>
      <c r="B1413" t="s">
        <v>468</v>
      </c>
      <c r="D1413" t="s">
        <v>905</v>
      </c>
      <c r="F1413" s="737">
        <f>'47'!L24</f>
        <v>0</v>
      </c>
      <c r="H1413" s="231">
        <f>'48'!L24</f>
        <v>0</v>
      </c>
      <c r="K1413" s="503">
        <v>0</v>
      </c>
      <c r="L1413" s="231">
        <f>'47'!L24</f>
        <v>0</v>
      </c>
      <c r="N1413" s="231">
        <f>'48'!L24</f>
        <v>0</v>
      </c>
      <c r="P1413" s="722">
        <f t="shared" si="214"/>
        <v>0</v>
      </c>
      <c r="Q1413" s="461"/>
      <c r="R1413" s="722">
        <f t="shared" si="215"/>
        <v>0</v>
      </c>
      <c r="T1413" s="655">
        <f t="shared" si="216"/>
        <v>0</v>
      </c>
    </row>
    <row r="1414" spans="1:20">
      <c r="A1414" s="485">
        <f t="shared" si="210"/>
        <v>1414</v>
      </c>
      <c r="B1414" t="s">
        <v>226</v>
      </c>
      <c r="D1414" t="s">
        <v>905</v>
      </c>
      <c r="F1414" s="737">
        <f>'47'!L25</f>
        <v>0</v>
      </c>
      <c r="H1414" s="231">
        <f>'48'!L25</f>
        <v>0</v>
      </c>
      <c r="K1414" s="503">
        <v>0</v>
      </c>
      <c r="L1414" s="231">
        <f>'47'!L25</f>
        <v>0</v>
      </c>
      <c r="N1414" s="231">
        <f>'48'!L25</f>
        <v>0</v>
      </c>
      <c r="P1414" s="722">
        <f t="shared" si="214"/>
        <v>0</v>
      </c>
      <c r="Q1414" s="461"/>
      <c r="R1414" s="722">
        <f t="shared" si="215"/>
        <v>0</v>
      </c>
      <c r="T1414" s="655">
        <f t="shared" si="216"/>
        <v>0</v>
      </c>
    </row>
    <row r="1415" spans="1:20" ht="15.75">
      <c r="A1415" s="485">
        <f t="shared" si="210"/>
        <v>1415</v>
      </c>
      <c r="B1415" s="234" t="s">
        <v>1002</v>
      </c>
      <c r="D1415" t="s">
        <v>905</v>
      </c>
      <c r="F1415" s="737">
        <f>'47'!L27</f>
        <v>0</v>
      </c>
      <c r="H1415" s="231">
        <f>'48'!L27</f>
        <v>0</v>
      </c>
      <c r="K1415" s="503">
        <v>0</v>
      </c>
      <c r="L1415" s="231">
        <f>'47'!L27</f>
        <v>0</v>
      </c>
      <c r="N1415" s="231">
        <f>'48'!L27</f>
        <v>0</v>
      </c>
      <c r="P1415" s="722">
        <f t="shared" si="214"/>
        <v>0</v>
      </c>
      <c r="Q1415" s="461"/>
      <c r="R1415" s="722">
        <f t="shared" si="215"/>
        <v>0</v>
      </c>
      <c r="T1415" s="655">
        <f t="shared" si="216"/>
        <v>0</v>
      </c>
    </row>
    <row r="1416" spans="1:20" ht="15.75">
      <c r="A1416" s="485">
        <f t="shared" si="210"/>
        <v>1416</v>
      </c>
      <c r="B1416" s="234" t="s">
        <v>1003</v>
      </c>
      <c r="D1416" t="s">
        <v>905</v>
      </c>
      <c r="F1416" s="737">
        <f>'47'!L32</f>
        <v>0</v>
      </c>
      <c r="H1416" s="231">
        <f>'48'!L32</f>
        <v>0</v>
      </c>
      <c r="K1416" s="503">
        <v>0</v>
      </c>
      <c r="L1416" s="231">
        <f>'47'!L32</f>
        <v>0</v>
      </c>
      <c r="N1416" s="231">
        <f>'48'!L32</f>
        <v>0</v>
      </c>
      <c r="P1416" s="722">
        <f t="shared" si="214"/>
        <v>0</v>
      </c>
      <c r="Q1416" s="461"/>
      <c r="R1416" s="722">
        <f t="shared" si="215"/>
        <v>0</v>
      </c>
      <c r="T1416" s="655">
        <f t="shared" si="216"/>
        <v>0</v>
      </c>
    </row>
    <row r="1417" spans="1:20">
      <c r="A1417" s="485">
        <f t="shared" si="210"/>
        <v>1417</v>
      </c>
      <c r="B1417" t="s">
        <v>245</v>
      </c>
      <c r="D1417" t="s">
        <v>905</v>
      </c>
      <c r="F1417" s="737">
        <f>'47'!L33</f>
        <v>0</v>
      </c>
      <c r="H1417" s="231">
        <f>'48'!L33</f>
        <v>0</v>
      </c>
      <c r="K1417" s="503">
        <v>0</v>
      </c>
      <c r="L1417" s="231">
        <f>'47'!L33</f>
        <v>0</v>
      </c>
      <c r="N1417" s="231">
        <f>'48'!L33</f>
        <v>0</v>
      </c>
      <c r="P1417" s="722">
        <f t="shared" si="214"/>
        <v>0</v>
      </c>
      <c r="Q1417" s="461"/>
      <c r="R1417" s="722">
        <f t="shared" si="215"/>
        <v>0</v>
      </c>
      <c r="T1417" s="655">
        <f t="shared" si="216"/>
        <v>0</v>
      </c>
    </row>
    <row r="1418" spans="1:20">
      <c r="A1418" s="485">
        <f t="shared" si="210"/>
        <v>1418</v>
      </c>
      <c r="B1418" t="s">
        <v>222</v>
      </c>
      <c r="D1418" t="s">
        <v>905</v>
      </c>
      <c r="F1418" s="737">
        <f>'47'!L34</f>
        <v>0</v>
      </c>
      <c r="H1418" s="231">
        <f>'48'!L34</f>
        <v>0</v>
      </c>
      <c r="K1418" s="503">
        <v>0</v>
      </c>
      <c r="L1418" s="231">
        <f>'47'!L34</f>
        <v>0</v>
      </c>
      <c r="N1418" s="231">
        <f>'48'!L34</f>
        <v>0</v>
      </c>
      <c r="P1418" s="722">
        <f t="shared" si="214"/>
        <v>0</v>
      </c>
      <c r="Q1418" s="461"/>
      <c r="R1418" s="722">
        <f t="shared" si="215"/>
        <v>0</v>
      </c>
      <c r="T1418" s="655">
        <f t="shared" si="216"/>
        <v>0</v>
      </c>
    </row>
    <row r="1419" spans="1:20">
      <c r="A1419" s="485">
        <f t="shared" ref="A1419:A1482" si="217">A1418+1</f>
        <v>1419</v>
      </c>
      <c r="B1419" t="s">
        <v>457</v>
      </c>
      <c r="D1419" t="s">
        <v>905</v>
      </c>
      <c r="F1419" s="737">
        <f>'47'!L35</f>
        <v>0</v>
      </c>
      <c r="H1419" s="231">
        <f>'48'!L35</f>
        <v>0</v>
      </c>
      <c r="K1419" s="503">
        <v>0</v>
      </c>
      <c r="L1419" s="231">
        <f>'47'!L35</f>
        <v>0</v>
      </c>
      <c r="N1419" s="231">
        <f>'48'!L35</f>
        <v>0</v>
      </c>
      <c r="P1419" s="722">
        <f t="shared" si="214"/>
        <v>0</v>
      </c>
      <c r="Q1419" s="461"/>
      <c r="R1419" s="722">
        <f t="shared" si="215"/>
        <v>0</v>
      </c>
      <c r="T1419" s="655">
        <f t="shared" si="216"/>
        <v>0</v>
      </c>
    </row>
    <row r="1420" spans="1:20">
      <c r="A1420" s="485">
        <f t="shared" si="217"/>
        <v>1420</v>
      </c>
      <c r="B1420" t="s">
        <v>399</v>
      </c>
      <c r="D1420" t="s">
        <v>905</v>
      </c>
      <c r="F1420" s="737">
        <f>'47'!L36</f>
        <v>0</v>
      </c>
      <c r="H1420" s="231">
        <f>'48'!L36</f>
        <v>0</v>
      </c>
      <c r="K1420" s="503">
        <v>0</v>
      </c>
      <c r="L1420" s="231">
        <f>'47'!L36</f>
        <v>0</v>
      </c>
      <c r="N1420" s="231">
        <f>'48'!L36</f>
        <v>0</v>
      </c>
      <c r="P1420" s="722">
        <f t="shared" si="214"/>
        <v>0</v>
      </c>
      <c r="Q1420" s="461"/>
      <c r="R1420" s="722">
        <f t="shared" si="215"/>
        <v>0</v>
      </c>
      <c r="T1420" s="655">
        <f t="shared" si="216"/>
        <v>0</v>
      </c>
    </row>
    <row r="1421" spans="1:20">
      <c r="A1421" s="485">
        <f t="shared" si="217"/>
        <v>1421</v>
      </c>
      <c r="B1421" t="s">
        <v>227</v>
      </c>
      <c r="D1421" t="s">
        <v>905</v>
      </c>
      <c r="F1421" s="737">
        <f>'47'!L37</f>
        <v>0</v>
      </c>
      <c r="H1421" s="231">
        <f>'48'!L37</f>
        <v>0</v>
      </c>
      <c r="K1421" s="503">
        <v>0</v>
      </c>
      <c r="L1421" s="231">
        <f>'47'!L37</f>
        <v>0</v>
      </c>
      <c r="N1421" s="231">
        <f>'48'!L37</f>
        <v>0</v>
      </c>
      <c r="P1421" s="722">
        <f t="shared" si="214"/>
        <v>0</v>
      </c>
      <c r="Q1421" s="461"/>
      <c r="R1421" s="722">
        <f t="shared" si="215"/>
        <v>0</v>
      </c>
      <c r="T1421" s="655">
        <f t="shared" si="216"/>
        <v>0</v>
      </c>
    </row>
    <row r="1422" spans="1:20">
      <c r="A1422" s="485">
        <f t="shared" si="217"/>
        <v>1422</v>
      </c>
      <c r="B1422" t="s">
        <v>224</v>
      </c>
      <c r="D1422" t="s">
        <v>905</v>
      </c>
      <c r="F1422" s="737">
        <f>'47'!L38</f>
        <v>0</v>
      </c>
      <c r="H1422" s="231">
        <f>'48'!L38</f>
        <v>0</v>
      </c>
      <c r="K1422" s="503">
        <v>0</v>
      </c>
      <c r="L1422" s="231">
        <f>'47'!L38</f>
        <v>0</v>
      </c>
      <c r="N1422" s="231">
        <f>'48'!L38</f>
        <v>0</v>
      </c>
      <c r="P1422" s="722">
        <f t="shared" si="214"/>
        <v>0</v>
      </c>
      <c r="Q1422" s="461"/>
      <c r="R1422" s="722">
        <f t="shared" si="215"/>
        <v>0</v>
      </c>
      <c r="T1422" s="655">
        <f t="shared" si="216"/>
        <v>0</v>
      </c>
    </row>
    <row r="1423" spans="1:20">
      <c r="A1423" s="485">
        <f t="shared" si="217"/>
        <v>1423</v>
      </c>
      <c r="B1423" t="s">
        <v>468</v>
      </c>
      <c r="D1423" t="s">
        <v>905</v>
      </c>
      <c r="F1423" s="737">
        <f>'47'!L39</f>
        <v>0</v>
      </c>
      <c r="H1423" s="231">
        <f>'48'!L39</f>
        <v>0</v>
      </c>
      <c r="K1423" s="503">
        <v>0</v>
      </c>
      <c r="L1423" s="231">
        <f>'47'!L39</f>
        <v>0</v>
      </c>
      <c r="N1423" s="231">
        <f>'48'!L39</f>
        <v>0</v>
      </c>
      <c r="P1423" s="722">
        <f t="shared" si="214"/>
        <v>0</v>
      </c>
      <c r="Q1423" s="461"/>
      <c r="R1423" s="722">
        <f t="shared" si="215"/>
        <v>0</v>
      </c>
      <c r="T1423" s="655">
        <f t="shared" si="216"/>
        <v>0</v>
      </c>
    </row>
    <row r="1424" spans="1:20">
      <c r="A1424" s="485">
        <f t="shared" si="217"/>
        <v>1424</v>
      </c>
      <c r="B1424" t="s">
        <v>226</v>
      </c>
      <c r="D1424" t="s">
        <v>905</v>
      </c>
      <c r="F1424" s="737">
        <f>'47'!L40</f>
        <v>0</v>
      </c>
      <c r="H1424" s="231">
        <f>'48'!L40</f>
        <v>0</v>
      </c>
      <c r="K1424" s="503">
        <v>0</v>
      </c>
      <c r="L1424" s="231">
        <f>'47'!L40</f>
        <v>0</v>
      </c>
      <c r="N1424" s="231">
        <f>'48'!L40</f>
        <v>0</v>
      </c>
      <c r="P1424" s="722">
        <f t="shared" si="214"/>
        <v>0</v>
      </c>
      <c r="Q1424" s="461"/>
      <c r="R1424" s="722">
        <f t="shared" si="215"/>
        <v>0</v>
      </c>
      <c r="T1424" s="655">
        <f t="shared" si="216"/>
        <v>0</v>
      </c>
    </row>
    <row r="1425" spans="1:20" ht="15.75">
      <c r="A1425" s="485">
        <f t="shared" si="217"/>
        <v>1425</v>
      </c>
      <c r="B1425" s="234" t="s">
        <v>1004</v>
      </c>
      <c r="D1425" t="s">
        <v>905</v>
      </c>
      <c r="F1425" s="737">
        <f>'47'!L42</f>
        <v>0</v>
      </c>
      <c r="H1425" s="231">
        <f>'48'!L42</f>
        <v>0</v>
      </c>
      <c r="K1425" s="503">
        <v>0</v>
      </c>
      <c r="L1425" s="231">
        <f>'47'!L42</f>
        <v>0</v>
      </c>
      <c r="N1425" s="231">
        <f>'48'!L42</f>
        <v>0</v>
      </c>
      <c r="P1425" s="722">
        <f t="shared" si="214"/>
        <v>0</v>
      </c>
      <c r="Q1425" s="461"/>
      <c r="R1425" s="722">
        <f t="shared" si="215"/>
        <v>0</v>
      </c>
      <c r="T1425" s="655">
        <f t="shared" si="216"/>
        <v>0</v>
      </c>
    </row>
    <row r="1426" spans="1:20" ht="15.75">
      <c r="A1426" s="485">
        <f t="shared" si="217"/>
        <v>1426</v>
      </c>
      <c r="B1426" s="234" t="s">
        <v>1005</v>
      </c>
      <c r="D1426" t="s">
        <v>905</v>
      </c>
      <c r="F1426" s="737">
        <f>'47'!L44</f>
        <v>0</v>
      </c>
      <c r="H1426" s="231">
        <f>'48'!L44</f>
        <v>0</v>
      </c>
      <c r="K1426" s="503">
        <v>0</v>
      </c>
      <c r="L1426" s="231">
        <f>'47'!L44</f>
        <v>0</v>
      </c>
      <c r="N1426" s="231">
        <f>'48'!L44</f>
        <v>0</v>
      </c>
      <c r="P1426" s="722">
        <f t="shared" si="214"/>
        <v>0</v>
      </c>
      <c r="Q1426" s="461"/>
      <c r="R1426" s="722">
        <f t="shared" si="215"/>
        <v>0</v>
      </c>
      <c r="T1426" s="655">
        <f t="shared" si="216"/>
        <v>0</v>
      </c>
    </row>
    <row r="1427" spans="1:20" ht="15.75">
      <c r="A1427" s="485">
        <f t="shared" si="217"/>
        <v>1427</v>
      </c>
      <c r="B1427" s="234" t="s">
        <v>1006</v>
      </c>
      <c r="D1427" t="s">
        <v>905</v>
      </c>
      <c r="F1427" s="737">
        <f>'47'!L46</f>
        <v>0</v>
      </c>
      <c r="H1427" s="231">
        <f>'48'!L46</f>
        <v>0</v>
      </c>
      <c r="K1427" s="503">
        <v>0</v>
      </c>
      <c r="L1427" s="231">
        <f>'47'!L46</f>
        <v>0</v>
      </c>
      <c r="N1427" s="231">
        <f>'48'!L46</f>
        <v>0</v>
      </c>
      <c r="P1427" s="722">
        <f t="shared" si="214"/>
        <v>0</v>
      </c>
      <c r="Q1427" s="461"/>
      <c r="R1427" s="722">
        <f t="shared" si="215"/>
        <v>0</v>
      </c>
      <c r="T1427" s="655">
        <f t="shared" si="216"/>
        <v>0</v>
      </c>
    </row>
    <row r="1428" spans="1:20" ht="15.75">
      <c r="A1428" s="485">
        <f t="shared" si="217"/>
        <v>1428</v>
      </c>
      <c r="B1428" s="234" t="s">
        <v>1007</v>
      </c>
      <c r="F1428" s="737"/>
      <c r="H1428" s="231"/>
      <c r="K1428" s="503"/>
      <c r="T1428" s="655"/>
    </row>
    <row r="1429" spans="1:20">
      <c r="A1429" s="485">
        <f t="shared" si="217"/>
        <v>1429</v>
      </c>
      <c r="B1429" t="s">
        <v>228</v>
      </c>
      <c r="D1429" t="s">
        <v>905</v>
      </c>
      <c r="F1429" s="737">
        <f>'47'!L50</f>
        <v>0</v>
      </c>
      <c r="H1429" s="231">
        <f>'48'!L50</f>
        <v>0</v>
      </c>
      <c r="K1429" s="503">
        <v>0</v>
      </c>
      <c r="L1429" s="231">
        <f>'47'!L50</f>
        <v>0</v>
      </c>
      <c r="N1429" s="231">
        <f>'48'!L50</f>
        <v>0</v>
      </c>
      <c r="P1429" s="722">
        <f>F1429-L1429</f>
        <v>0</v>
      </c>
      <c r="Q1429" s="461"/>
      <c r="R1429" s="722">
        <f>H1429-N1429</f>
        <v>0</v>
      </c>
      <c r="T1429" s="655">
        <f>H1429-K1429</f>
        <v>0</v>
      </c>
    </row>
    <row r="1430" spans="1:20">
      <c r="A1430" s="485">
        <f t="shared" si="217"/>
        <v>1430</v>
      </c>
      <c r="B1430" t="s">
        <v>229</v>
      </c>
      <c r="D1430" t="s">
        <v>905</v>
      </c>
      <c r="F1430" s="737">
        <f>'47'!L51</f>
        <v>0</v>
      </c>
      <c r="H1430" s="231">
        <f>'48'!L51</f>
        <v>0</v>
      </c>
      <c r="K1430" s="503">
        <v>0</v>
      </c>
      <c r="L1430" s="231">
        <f>'47'!L51</f>
        <v>0</v>
      </c>
      <c r="N1430" s="231">
        <f>'48'!L51</f>
        <v>0</v>
      </c>
      <c r="P1430" s="722">
        <f>F1430-L1430</f>
        <v>0</v>
      </c>
      <c r="Q1430" s="461"/>
      <c r="R1430" s="722">
        <f>H1430-N1430</f>
        <v>0</v>
      </c>
      <c r="T1430" s="655">
        <f>H1430-K1430</f>
        <v>0</v>
      </c>
    </row>
    <row r="1431" spans="1:20">
      <c r="A1431" s="485">
        <f t="shared" si="217"/>
        <v>1431</v>
      </c>
      <c r="B1431" t="s">
        <v>230</v>
      </c>
      <c r="D1431" t="s">
        <v>905</v>
      </c>
      <c r="F1431" s="737">
        <f>'47'!L52</f>
        <v>0</v>
      </c>
      <c r="H1431" s="231">
        <f>'48'!L52</f>
        <v>0</v>
      </c>
      <c r="K1431" s="503">
        <v>0</v>
      </c>
      <c r="L1431" s="231">
        <f>'47'!L52</f>
        <v>0</v>
      </c>
      <c r="N1431" s="231">
        <f>'48'!L52</f>
        <v>0</v>
      </c>
      <c r="P1431" s="722">
        <f>F1431-L1431</f>
        <v>0</v>
      </c>
      <c r="Q1431" s="461"/>
      <c r="R1431" s="722">
        <f>H1431-N1431</f>
        <v>0</v>
      </c>
      <c r="T1431" s="655">
        <f>H1431-K1431</f>
        <v>0</v>
      </c>
    </row>
    <row r="1432" spans="1:20">
      <c r="A1432" s="485">
        <f t="shared" si="217"/>
        <v>1432</v>
      </c>
      <c r="B1432" t="s">
        <v>250</v>
      </c>
      <c r="D1432" t="s">
        <v>905</v>
      </c>
      <c r="F1432" s="737">
        <f>'47'!L53</f>
        <v>0</v>
      </c>
      <c r="H1432" s="231">
        <f>'48'!L53</f>
        <v>0</v>
      </c>
      <c r="K1432" s="503">
        <v>0</v>
      </c>
      <c r="L1432" s="231">
        <f>'47'!L53</f>
        <v>0</v>
      </c>
      <c r="N1432" s="231">
        <f>'48'!L53</f>
        <v>0</v>
      </c>
      <c r="P1432" s="722">
        <f>F1432-L1432</f>
        <v>0</v>
      </c>
      <c r="Q1432" s="461"/>
      <c r="R1432" s="722">
        <f>H1432-N1432</f>
        <v>0</v>
      </c>
      <c r="T1432" s="655">
        <f>H1432-K1432</f>
        <v>0</v>
      </c>
    </row>
    <row r="1433" spans="1:20" ht="15.75">
      <c r="A1433" s="485">
        <f t="shared" si="217"/>
        <v>1433</v>
      </c>
      <c r="B1433" s="234" t="s">
        <v>1008</v>
      </c>
      <c r="D1433" t="s">
        <v>905</v>
      </c>
      <c r="F1433" s="737">
        <f>'47'!L54</f>
        <v>0</v>
      </c>
      <c r="H1433" s="231">
        <f>'48'!L54</f>
        <v>0</v>
      </c>
      <c r="K1433" s="503">
        <v>0</v>
      </c>
      <c r="L1433" s="231">
        <f>'47'!L54</f>
        <v>0</v>
      </c>
      <c r="N1433" s="231">
        <f>'48'!L54</f>
        <v>0</v>
      </c>
      <c r="P1433" s="722">
        <f>F1433-L1433</f>
        <v>0</v>
      </c>
      <c r="Q1433" s="461"/>
      <c r="R1433" s="722">
        <f>H1433-N1433</f>
        <v>0</v>
      </c>
      <c r="T1433" s="655">
        <f>H1433-K1433</f>
        <v>0</v>
      </c>
    </row>
    <row r="1434" spans="1:20" ht="15.75">
      <c r="A1434" s="485">
        <f t="shared" si="217"/>
        <v>1434</v>
      </c>
      <c r="B1434" s="234" t="s">
        <v>172</v>
      </c>
      <c r="F1434" s="737"/>
      <c r="H1434" s="231"/>
      <c r="K1434" s="503"/>
      <c r="T1434" s="655"/>
    </row>
    <row r="1435" spans="1:20" ht="15.75">
      <c r="A1435" s="485">
        <f t="shared" si="217"/>
        <v>1435</v>
      </c>
      <c r="B1435" s="234" t="s">
        <v>1001</v>
      </c>
      <c r="D1435" t="s">
        <v>905</v>
      </c>
      <c r="F1435" s="737">
        <f>'47'!N14</f>
        <v>14229</v>
      </c>
      <c r="H1435" s="231">
        <f>'48'!N14</f>
        <v>13891</v>
      </c>
      <c r="K1435" s="503">
        <v>7232</v>
      </c>
      <c r="L1435" s="231">
        <f>'47'!N14</f>
        <v>14229</v>
      </c>
      <c r="N1435" s="231">
        <f>'48'!N14</f>
        <v>13891</v>
      </c>
      <c r="P1435" s="722">
        <f t="shared" ref="P1435:P1459" si="218">F1435-L1435</f>
        <v>0</v>
      </c>
      <c r="Q1435" s="461"/>
      <c r="R1435" s="722">
        <f t="shared" ref="R1435:R1459" si="219">H1435-N1435</f>
        <v>0</v>
      </c>
      <c r="T1435" s="655">
        <f t="shared" ref="T1435:T1459" si="220">H1435-K1435</f>
        <v>6659</v>
      </c>
    </row>
    <row r="1436" spans="1:20">
      <c r="A1436" s="485">
        <f t="shared" si="217"/>
        <v>1436</v>
      </c>
      <c r="B1436" t="s">
        <v>245</v>
      </c>
      <c r="D1436" t="s">
        <v>905</v>
      </c>
      <c r="F1436" s="737">
        <f>'47'!N15</f>
        <v>0</v>
      </c>
      <c r="H1436" s="231">
        <f>'48'!N15</f>
        <v>0</v>
      </c>
      <c r="K1436" s="503">
        <v>0</v>
      </c>
      <c r="L1436" s="231">
        <f>'47'!N15</f>
        <v>0</v>
      </c>
      <c r="N1436" s="231">
        <f>'48'!N15</f>
        <v>0</v>
      </c>
      <c r="P1436" s="722">
        <f t="shared" si="218"/>
        <v>0</v>
      </c>
      <c r="Q1436" s="461"/>
      <c r="R1436" s="722">
        <f t="shared" si="219"/>
        <v>0</v>
      </c>
      <c r="T1436" s="655">
        <f t="shared" si="220"/>
        <v>0</v>
      </c>
    </row>
    <row r="1437" spans="1:20">
      <c r="A1437" s="485">
        <f t="shared" si="217"/>
        <v>1437</v>
      </c>
      <c r="B1437" t="s">
        <v>222</v>
      </c>
      <c r="D1437" t="s">
        <v>905</v>
      </c>
      <c r="F1437" s="737">
        <f>'47'!N16</f>
        <v>1321</v>
      </c>
      <c r="H1437" s="231">
        <f>'48'!N16</f>
        <v>0</v>
      </c>
      <c r="K1437" s="503">
        <v>56</v>
      </c>
      <c r="L1437" s="231">
        <f>'47'!N16</f>
        <v>1321</v>
      </c>
      <c r="N1437" s="231">
        <f>'48'!N16</f>
        <v>0</v>
      </c>
      <c r="P1437" s="722">
        <f t="shared" si="218"/>
        <v>0</v>
      </c>
      <c r="Q1437" s="461"/>
      <c r="R1437" s="722">
        <f t="shared" si="219"/>
        <v>0</v>
      </c>
      <c r="T1437" s="655">
        <f t="shared" si="220"/>
        <v>-56</v>
      </c>
    </row>
    <row r="1438" spans="1:20">
      <c r="A1438" s="485">
        <f t="shared" si="217"/>
        <v>1438</v>
      </c>
      <c r="B1438" t="s">
        <v>457</v>
      </c>
      <c r="D1438" t="s">
        <v>905</v>
      </c>
      <c r="F1438" s="737">
        <f>'47'!N17</f>
        <v>0</v>
      </c>
      <c r="H1438" s="231">
        <f>'48'!N17</f>
        <v>0</v>
      </c>
      <c r="K1438" s="503">
        <v>0</v>
      </c>
      <c r="L1438" s="231">
        <f>'47'!N17</f>
        <v>0</v>
      </c>
      <c r="N1438" s="231">
        <f>'48'!N17</f>
        <v>0</v>
      </c>
      <c r="P1438" s="722">
        <f t="shared" si="218"/>
        <v>0</v>
      </c>
      <c r="Q1438" s="461"/>
      <c r="R1438" s="722">
        <f t="shared" si="219"/>
        <v>0</v>
      </c>
      <c r="T1438" s="655">
        <f t="shared" si="220"/>
        <v>0</v>
      </c>
    </row>
    <row r="1439" spans="1:20">
      <c r="A1439" s="485">
        <f t="shared" si="217"/>
        <v>1439</v>
      </c>
      <c r="B1439" t="s">
        <v>8</v>
      </c>
      <c r="D1439" t="s">
        <v>905</v>
      </c>
      <c r="F1439" s="737">
        <f>'47'!N18</f>
        <v>-1244</v>
      </c>
      <c r="H1439" s="231">
        <f>'48'!N18</f>
        <v>0</v>
      </c>
      <c r="K1439" s="503">
        <v>0</v>
      </c>
      <c r="L1439" s="231">
        <f>'47'!N18</f>
        <v>-1244</v>
      </c>
      <c r="N1439" s="231">
        <f>'48'!N18</f>
        <v>0</v>
      </c>
      <c r="P1439" s="722">
        <f t="shared" si="218"/>
        <v>0</v>
      </c>
      <c r="Q1439" s="461"/>
      <c r="R1439" s="722">
        <f t="shared" si="219"/>
        <v>0</v>
      </c>
      <c r="T1439" s="655">
        <f t="shared" si="220"/>
        <v>0</v>
      </c>
    </row>
    <row r="1440" spans="1:20">
      <c r="A1440" s="485">
        <f t="shared" si="217"/>
        <v>1440</v>
      </c>
      <c r="B1440" t="s">
        <v>246</v>
      </c>
      <c r="D1440" t="s">
        <v>905</v>
      </c>
      <c r="F1440" s="737">
        <f>'47'!N19</f>
        <v>485</v>
      </c>
      <c r="H1440" s="231">
        <f>'48'!N19</f>
        <v>338</v>
      </c>
      <c r="K1440" s="503">
        <v>993</v>
      </c>
      <c r="L1440" s="231">
        <f>'47'!N19</f>
        <v>485</v>
      </c>
      <c r="N1440" s="231">
        <f>'48'!N19</f>
        <v>338</v>
      </c>
      <c r="P1440" s="722">
        <f t="shared" si="218"/>
        <v>0</v>
      </c>
      <c r="Q1440" s="461"/>
      <c r="R1440" s="722">
        <f t="shared" si="219"/>
        <v>0</v>
      </c>
      <c r="T1440" s="655">
        <f t="shared" si="220"/>
        <v>-655</v>
      </c>
    </row>
    <row r="1441" spans="1:20">
      <c r="A1441" s="485">
        <f t="shared" si="217"/>
        <v>1441</v>
      </c>
      <c r="B1441" t="s">
        <v>247</v>
      </c>
      <c r="D1441" t="s">
        <v>905</v>
      </c>
      <c r="F1441" s="737">
        <f>'47'!N20</f>
        <v>0</v>
      </c>
      <c r="H1441" s="231">
        <f>'48'!N20</f>
        <v>0</v>
      </c>
      <c r="K1441" s="503">
        <v>0</v>
      </c>
      <c r="L1441" s="231">
        <f>'47'!N20</f>
        <v>0</v>
      </c>
      <c r="N1441" s="231">
        <f>'48'!N20</f>
        <v>0</v>
      </c>
      <c r="P1441" s="722">
        <f t="shared" si="218"/>
        <v>0</v>
      </c>
      <c r="Q1441" s="461"/>
      <c r="R1441" s="722">
        <f t="shared" si="219"/>
        <v>0</v>
      </c>
      <c r="T1441" s="655">
        <f t="shared" si="220"/>
        <v>0</v>
      </c>
    </row>
    <row r="1442" spans="1:20">
      <c r="A1442" s="485">
        <f t="shared" si="217"/>
        <v>1442</v>
      </c>
      <c r="B1442" t="s">
        <v>248</v>
      </c>
      <c r="D1442" t="s">
        <v>905</v>
      </c>
      <c r="F1442" s="737">
        <f>'47'!N21</f>
        <v>0</v>
      </c>
      <c r="H1442" s="231">
        <f>'48'!N21</f>
        <v>0</v>
      </c>
      <c r="K1442" s="503">
        <v>0</v>
      </c>
      <c r="L1442" s="231">
        <f>'47'!N21</f>
        <v>0</v>
      </c>
      <c r="N1442" s="231">
        <f>'48'!N21</f>
        <v>0</v>
      </c>
      <c r="P1442" s="722">
        <f t="shared" si="218"/>
        <v>0</v>
      </c>
      <c r="Q1442" s="461"/>
      <c r="R1442" s="722">
        <f t="shared" si="219"/>
        <v>0</v>
      </c>
      <c r="T1442" s="655">
        <f t="shared" si="220"/>
        <v>0</v>
      </c>
    </row>
    <row r="1443" spans="1:20">
      <c r="A1443" s="485">
        <f t="shared" si="217"/>
        <v>1443</v>
      </c>
      <c r="B1443" t="s">
        <v>249</v>
      </c>
      <c r="D1443" t="s">
        <v>905</v>
      </c>
      <c r="F1443" s="737">
        <f>'47'!N22</f>
        <v>0</v>
      </c>
      <c r="H1443" s="231">
        <f>'48'!N22</f>
        <v>0</v>
      </c>
      <c r="K1443" s="503">
        <v>0</v>
      </c>
      <c r="L1443" s="231">
        <f>'47'!N22</f>
        <v>0</v>
      </c>
      <c r="N1443" s="231">
        <f>'48'!N22</f>
        <v>0</v>
      </c>
      <c r="P1443" s="722">
        <f t="shared" si="218"/>
        <v>0</v>
      </c>
      <c r="Q1443" s="461"/>
      <c r="R1443" s="722">
        <f t="shared" si="219"/>
        <v>0</v>
      </c>
      <c r="T1443" s="655">
        <f t="shared" si="220"/>
        <v>0</v>
      </c>
    </row>
    <row r="1444" spans="1:20">
      <c r="A1444" s="485">
        <f t="shared" si="217"/>
        <v>1444</v>
      </c>
      <c r="B1444" t="s">
        <v>224</v>
      </c>
      <c r="D1444" t="s">
        <v>905</v>
      </c>
      <c r="F1444" s="737">
        <f>'47'!N23</f>
        <v>0</v>
      </c>
      <c r="H1444" s="231">
        <f>'48'!N23</f>
        <v>0</v>
      </c>
      <c r="K1444" s="503">
        <v>0</v>
      </c>
      <c r="L1444" s="231">
        <f>'47'!N23</f>
        <v>0</v>
      </c>
      <c r="N1444" s="231">
        <f>'48'!N23</f>
        <v>0</v>
      </c>
      <c r="P1444" s="722">
        <f t="shared" si="218"/>
        <v>0</v>
      </c>
      <c r="Q1444" s="461"/>
      <c r="R1444" s="722">
        <f t="shared" si="219"/>
        <v>0</v>
      </c>
      <c r="T1444" s="655">
        <f t="shared" si="220"/>
        <v>0</v>
      </c>
    </row>
    <row r="1445" spans="1:20">
      <c r="A1445" s="485">
        <f t="shared" si="217"/>
        <v>1445</v>
      </c>
      <c r="B1445" t="s">
        <v>468</v>
      </c>
      <c r="D1445" t="s">
        <v>905</v>
      </c>
      <c r="F1445" s="737">
        <f>'47'!N24</f>
        <v>0</v>
      </c>
      <c r="H1445" s="231">
        <f>'48'!N24</f>
        <v>0</v>
      </c>
      <c r="K1445" s="503">
        <v>0</v>
      </c>
      <c r="L1445" s="231">
        <f>'47'!N24</f>
        <v>0</v>
      </c>
      <c r="N1445" s="231">
        <f>'48'!N24</f>
        <v>0</v>
      </c>
      <c r="P1445" s="722">
        <f t="shared" si="218"/>
        <v>0</v>
      </c>
      <c r="Q1445" s="461"/>
      <c r="R1445" s="722">
        <f t="shared" si="219"/>
        <v>0</v>
      </c>
      <c r="T1445" s="655">
        <f t="shared" si="220"/>
        <v>0</v>
      </c>
    </row>
    <row r="1446" spans="1:20">
      <c r="A1446" s="485">
        <f t="shared" si="217"/>
        <v>1446</v>
      </c>
      <c r="B1446" t="s">
        <v>226</v>
      </c>
      <c r="D1446" t="s">
        <v>905</v>
      </c>
      <c r="F1446" s="737">
        <f>'47'!N25</f>
        <v>-205</v>
      </c>
      <c r="H1446" s="231">
        <f>'48'!N25</f>
        <v>0</v>
      </c>
      <c r="K1446" s="503">
        <v>0</v>
      </c>
      <c r="L1446" s="231">
        <f>'47'!N25</f>
        <v>-205</v>
      </c>
      <c r="N1446" s="231">
        <f>'48'!N25</f>
        <v>0</v>
      </c>
      <c r="P1446" s="722">
        <f t="shared" si="218"/>
        <v>0</v>
      </c>
      <c r="Q1446" s="461"/>
      <c r="R1446" s="722">
        <f t="shared" si="219"/>
        <v>0</v>
      </c>
      <c r="T1446" s="655">
        <f t="shared" si="220"/>
        <v>0</v>
      </c>
    </row>
    <row r="1447" spans="1:20" ht="15.75">
      <c r="A1447" s="485">
        <f t="shared" si="217"/>
        <v>1447</v>
      </c>
      <c r="B1447" s="234" t="s">
        <v>1002</v>
      </c>
      <c r="D1447" t="s">
        <v>905</v>
      </c>
      <c r="F1447" s="737">
        <f>'47'!N27</f>
        <v>14586</v>
      </c>
      <c r="H1447" s="231">
        <f>'48'!N27</f>
        <v>14229</v>
      </c>
      <c r="K1447" s="503">
        <v>8281</v>
      </c>
      <c r="L1447" s="231">
        <f>'47'!N27</f>
        <v>14586</v>
      </c>
      <c r="N1447" s="231">
        <f>'48'!N27</f>
        <v>14229</v>
      </c>
      <c r="P1447" s="722">
        <f t="shared" si="218"/>
        <v>0</v>
      </c>
      <c r="Q1447" s="461"/>
      <c r="R1447" s="722">
        <f t="shared" si="219"/>
        <v>0</v>
      </c>
      <c r="T1447" s="655">
        <f t="shared" si="220"/>
        <v>5948</v>
      </c>
    </row>
    <row r="1448" spans="1:20" ht="15.75">
      <c r="A1448" s="485">
        <f t="shared" si="217"/>
        <v>1448</v>
      </c>
      <c r="B1448" s="234" t="s">
        <v>1003</v>
      </c>
      <c r="D1448" t="s">
        <v>905</v>
      </c>
      <c r="F1448" s="737">
        <f>'47'!N32</f>
        <v>10196</v>
      </c>
      <c r="H1448" s="231">
        <f>'48'!N32</f>
        <v>8349</v>
      </c>
      <c r="K1448" s="503">
        <v>4758</v>
      </c>
      <c r="L1448" s="231">
        <f>'47'!N32</f>
        <v>10196</v>
      </c>
      <c r="N1448" s="231">
        <f>'48'!N32</f>
        <v>8349</v>
      </c>
      <c r="P1448" s="722">
        <f t="shared" si="218"/>
        <v>0</v>
      </c>
      <c r="Q1448" s="461"/>
      <c r="R1448" s="722">
        <f t="shared" si="219"/>
        <v>0</v>
      </c>
      <c r="T1448" s="655">
        <f t="shared" si="220"/>
        <v>3591</v>
      </c>
    </row>
    <row r="1449" spans="1:20">
      <c r="A1449" s="485">
        <f t="shared" si="217"/>
        <v>1449</v>
      </c>
      <c r="B1449" t="s">
        <v>245</v>
      </c>
      <c r="D1449" t="s">
        <v>905</v>
      </c>
      <c r="F1449" s="737">
        <f>'47'!N33</f>
        <v>0</v>
      </c>
      <c r="H1449" s="231">
        <f>'48'!N33</f>
        <v>0</v>
      </c>
      <c r="K1449" s="503">
        <v>0</v>
      </c>
      <c r="L1449" s="231">
        <f>'47'!N33</f>
        <v>0</v>
      </c>
      <c r="N1449" s="231">
        <f>'48'!N33</f>
        <v>0</v>
      </c>
      <c r="P1449" s="722">
        <f t="shared" si="218"/>
        <v>0</v>
      </c>
      <c r="Q1449" s="461"/>
      <c r="R1449" s="722">
        <f t="shared" si="219"/>
        <v>0</v>
      </c>
      <c r="T1449" s="655">
        <f t="shared" si="220"/>
        <v>0</v>
      </c>
    </row>
    <row r="1450" spans="1:20">
      <c r="A1450" s="485">
        <f t="shared" si="217"/>
        <v>1450</v>
      </c>
      <c r="B1450" t="s">
        <v>222</v>
      </c>
      <c r="D1450" t="s">
        <v>905</v>
      </c>
      <c r="F1450" s="737">
        <f>'47'!N34</f>
        <v>0</v>
      </c>
      <c r="H1450" s="231">
        <f>'48'!N34</f>
        <v>0</v>
      </c>
      <c r="K1450" s="503">
        <v>0</v>
      </c>
      <c r="L1450" s="231">
        <f>'47'!N34</f>
        <v>0</v>
      </c>
      <c r="N1450" s="231">
        <f>'48'!N34</f>
        <v>0</v>
      </c>
      <c r="P1450" s="722">
        <f t="shared" si="218"/>
        <v>0</v>
      </c>
      <c r="Q1450" s="461"/>
      <c r="R1450" s="722">
        <f t="shared" si="219"/>
        <v>0</v>
      </c>
      <c r="T1450" s="655">
        <f t="shared" si="220"/>
        <v>0</v>
      </c>
    </row>
    <row r="1451" spans="1:20">
      <c r="A1451" s="485">
        <f t="shared" si="217"/>
        <v>1451</v>
      </c>
      <c r="B1451" t="s">
        <v>457</v>
      </c>
      <c r="D1451" t="s">
        <v>905</v>
      </c>
      <c r="F1451" s="737">
        <f>'47'!N35</f>
        <v>0</v>
      </c>
      <c r="H1451" s="231">
        <f>'48'!N35</f>
        <v>0</v>
      </c>
      <c r="K1451" s="503">
        <v>0</v>
      </c>
      <c r="L1451" s="231">
        <f>'47'!N35</f>
        <v>0</v>
      </c>
      <c r="N1451" s="231">
        <f>'48'!N35</f>
        <v>0</v>
      </c>
      <c r="P1451" s="722">
        <f t="shared" si="218"/>
        <v>0</v>
      </c>
      <c r="Q1451" s="461"/>
      <c r="R1451" s="722">
        <f t="shared" si="219"/>
        <v>0</v>
      </c>
      <c r="T1451" s="655">
        <f t="shared" si="220"/>
        <v>0</v>
      </c>
    </row>
    <row r="1452" spans="1:20">
      <c r="A1452" s="485">
        <f t="shared" si="217"/>
        <v>1452</v>
      </c>
      <c r="B1452" t="s">
        <v>399</v>
      </c>
      <c r="D1452" t="s">
        <v>905</v>
      </c>
      <c r="F1452" s="737">
        <f>'47'!N36</f>
        <v>0</v>
      </c>
      <c r="H1452" s="231">
        <f>'48'!N36</f>
        <v>0</v>
      </c>
      <c r="K1452" s="503">
        <v>0</v>
      </c>
      <c r="L1452" s="231">
        <f>'47'!N36</f>
        <v>0</v>
      </c>
      <c r="N1452" s="231">
        <f>'48'!N36</f>
        <v>0</v>
      </c>
      <c r="P1452" s="722">
        <f t="shared" si="218"/>
        <v>0</v>
      </c>
      <c r="Q1452" s="461"/>
      <c r="R1452" s="722">
        <f t="shared" si="219"/>
        <v>0</v>
      </c>
      <c r="T1452" s="655">
        <f t="shared" si="220"/>
        <v>0</v>
      </c>
    </row>
    <row r="1453" spans="1:20">
      <c r="A1453" s="485">
        <f t="shared" si="217"/>
        <v>1453</v>
      </c>
      <c r="B1453" t="s">
        <v>227</v>
      </c>
      <c r="D1453" t="s">
        <v>905</v>
      </c>
      <c r="F1453" s="737">
        <f>'47'!N37</f>
        <v>1608</v>
      </c>
      <c r="H1453" s="231">
        <f>'48'!N37</f>
        <v>1847</v>
      </c>
      <c r="K1453" s="503">
        <v>772</v>
      </c>
      <c r="L1453" s="231">
        <f>'47'!N37</f>
        <v>1608</v>
      </c>
      <c r="N1453" s="231">
        <f>'48'!N37</f>
        <v>1847</v>
      </c>
      <c r="P1453" s="722">
        <f t="shared" si="218"/>
        <v>0</v>
      </c>
      <c r="Q1453" s="461"/>
      <c r="R1453" s="722">
        <f t="shared" si="219"/>
        <v>0</v>
      </c>
      <c r="T1453" s="655">
        <f t="shared" si="220"/>
        <v>1075</v>
      </c>
    </row>
    <row r="1454" spans="1:20">
      <c r="A1454" s="485">
        <f t="shared" si="217"/>
        <v>1454</v>
      </c>
      <c r="B1454" t="s">
        <v>224</v>
      </c>
      <c r="D1454" t="s">
        <v>905</v>
      </c>
      <c r="F1454" s="737">
        <f>'47'!N38</f>
        <v>0</v>
      </c>
      <c r="H1454" s="231">
        <f>'48'!N38</f>
        <v>0</v>
      </c>
      <c r="K1454" s="503">
        <v>0</v>
      </c>
      <c r="L1454" s="231">
        <f>'47'!N38</f>
        <v>0</v>
      </c>
      <c r="N1454" s="231">
        <f>'48'!N38</f>
        <v>0</v>
      </c>
      <c r="P1454" s="722">
        <f t="shared" si="218"/>
        <v>0</v>
      </c>
      <c r="Q1454" s="461"/>
      <c r="R1454" s="722">
        <f t="shared" si="219"/>
        <v>0</v>
      </c>
      <c r="T1454" s="655">
        <f t="shared" si="220"/>
        <v>0</v>
      </c>
    </row>
    <row r="1455" spans="1:20">
      <c r="A1455" s="485">
        <f t="shared" si="217"/>
        <v>1455</v>
      </c>
      <c r="B1455" t="s">
        <v>468</v>
      </c>
      <c r="D1455" t="s">
        <v>905</v>
      </c>
      <c r="F1455" s="737">
        <f>'47'!N39</f>
        <v>0</v>
      </c>
      <c r="H1455" s="231">
        <f>'48'!N39</f>
        <v>0</v>
      </c>
      <c r="K1455" s="503">
        <v>0</v>
      </c>
      <c r="L1455" s="231">
        <f>'47'!N39</f>
        <v>0</v>
      </c>
      <c r="N1455" s="231">
        <f>'48'!N39</f>
        <v>0</v>
      </c>
      <c r="P1455" s="722">
        <f t="shared" si="218"/>
        <v>0</v>
      </c>
      <c r="Q1455" s="461"/>
      <c r="R1455" s="722">
        <f t="shared" si="219"/>
        <v>0</v>
      </c>
      <c r="T1455" s="655">
        <f t="shared" si="220"/>
        <v>0</v>
      </c>
    </row>
    <row r="1456" spans="1:20">
      <c r="A1456" s="485">
        <f t="shared" si="217"/>
        <v>1456</v>
      </c>
      <c r="B1456" t="s">
        <v>226</v>
      </c>
      <c r="D1456" t="s">
        <v>905</v>
      </c>
      <c r="F1456" s="737">
        <f>'47'!N40</f>
        <v>-205</v>
      </c>
      <c r="H1456" s="231">
        <f>'48'!N40</f>
        <v>0</v>
      </c>
      <c r="K1456" s="503">
        <v>0</v>
      </c>
      <c r="L1456" s="231">
        <f>'47'!N40</f>
        <v>-205</v>
      </c>
      <c r="N1456" s="231">
        <f>'48'!N40</f>
        <v>0</v>
      </c>
      <c r="P1456" s="722">
        <f t="shared" si="218"/>
        <v>0</v>
      </c>
      <c r="Q1456" s="461"/>
      <c r="R1456" s="722">
        <f t="shared" si="219"/>
        <v>0</v>
      </c>
      <c r="T1456" s="655">
        <f t="shared" si="220"/>
        <v>0</v>
      </c>
    </row>
    <row r="1457" spans="1:20" ht="15.75">
      <c r="A1457" s="485">
        <f t="shared" si="217"/>
        <v>1457</v>
      </c>
      <c r="B1457" s="234" t="s">
        <v>1004</v>
      </c>
      <c r="D1457" t="s">
        <v>905</v>
      </c>
      <c r="F1457" s="737">
        <f>'47'!N42</f>
        <v>11599</v>
      </c>
      <c r="H1457" s="231">
        <f>'48'!N42</f>
        <v>10196</v>
      </c>
      <c r="K1457" s="503">
        <v>5530</v>
      </c>
      <c r="L1457" s="231">
        <f>'47'!N42</f>
        <v>11599</v>
      </c>
      <c r="N1457" s="231">
        <f>'48'!N42</f>
        <v>10196</v>
      </c>
      <c r="P1457" s="722">
        <f t="shared" si="218"/>
        <v>0</v>
      </c>
      <c r="Q1457" s="461"/>
      <c r="R1457" s="722">
        <f t="shared" si="219"/>
        <v>0</v>
      </c>
      <c r="T1457" s="655">
        <f t="shared" si="220"/>
        <v>4666</v>
      </c>
    </row>
    <row r="1458" spans="1:20" ht="15.75">
      <c r="A1458" s="485">
        <f t="shared" si="217"/>
        <v>1458</v>
      </c>
      <c r="B1458" s="234" t="s">
        <v>1005</v>
      </c>
      <c r="D1458" t="s">
        <v>905</v>
      </c>
      <c r="F1458" s="737">
        <f>'47'!N44</f>
        <v>4033</v>
      </c>
      <c r="H1458" s="231">
        <f>'48'!N44</f>
        <v>5542</v>
      </c>
      <c r="K1458" s="503">
        <v>2474</v>
      </c>
      <c r="L1458" s="231">
        <f>'47'!N44</f>
        <v>4033</v>
      </c>
      <c r="N1458" s="231">
        <f>'48'!N44</f>
        <v>5542</v>
      </c>
      <c r="P1458" s="722">
        <f t="shared" si="218"/>
        <v>0</v>
      </c>
      <c r="Q1458" s="461"/>
      <c r="R1458" s="722">
        <f t="shared" si="219"/>
        <v>0</v>
      </c>
      <c r="T1458" s="655">
        <f t="shared" si="220"/>
        <v>3068</v>
      </c>
    </row>
    <row r="1459" spans="1:20" ht="15.75">
      <c r="A1459" s="485">
        <f t="shared" si="217"/>
        <v>1459</v>
      </c>
      <c r="B1459" s="234" t="s">
        <v>1006</v>
      </c>
      <c r="D1459" t="s">
        <v>905</v>
      </c>
      <c r="F1459" s="737">
        <f>'47'!N46</f>
        <v>2987</v>
      </c>
      <c r="H1459" s="231">
        <f>'48'!N46</f>
        <v>4033</v>
      </c>
      <c r="K1459" s="503">
        <v>2751</v>
      </c>
      <c r="L1459" s="231">
        <f>'47'!N46</f>
        <v>2987</v>
      </c>
      <c r="N1459" s="231">
        <f>'48'!N46</f>
        <v>4033</v>
      </c>
      <c r="P1459" s="722">
        <f t="shared" si="218"/>
        <v>0</v>
      </c>
      <c r="Q1459" s="461"/>
      <c r="R1459" s="722">
        <f t="shared" si="219"/>
        <v>0</v>
      </c>
      <c r="T1459" s="655">
        <f t="shared" si="220"/>
        <v>1282</v>
      </c>
    </row>
    <row r="1460" spans="1:20" ht="15.75">
      <c r="A1460" s="485">
        <f t="shared" si="217"/>
        <v>1460</v>
      </c>
      <c r="B1460" s="234" t="s">
        <v>1007</v>
      </c>
      <c r="F1460" s="737"/>
      <c r="H1460" s="231"/>
      <c r="K1460" s="503"/>
      <c r="T1460" s="655"/>
    </row>
    <row r="1461" spans="1:20">
      <c r="A1461" s="485">
        <f t="shared" si="217"/>
        <v>1461</v>
      </c>
      <c r="B1461" t="s">
        <v>228</v>
      </c>
      <c r="D1461" t="s">
        <v>905</v>
      </c>
      <c r="F1461" s="737">
        <f>'47'!N50</f>
        <v>2987</v>
      </c>
      <c r="H1461" s="231">
        <f>'48'!N50</f>
        <v>4033</v>
      </c>
      <c r="K1461" s="503">
        <v>2729</v>
      </c>
      <c r="L1461" s="231">
        <f>'47'!N50</f>
        <v>2987</v>
      </c>
      <c r="N1461" s="231">
        <f>'48'!N50</f>
        <v>4033</v>
      </c>
      <c r="P1461" s="722">
        <f>F1461-L1461</f>
        <v>0</v>
      </c>
      <c r="Q1461" s="461"/>
      <c r="R1461" s="722">
        <f>H1461-N1461</f>
        <v>0</v>
      </c>
      <c r="T1461" s="655">
        <f>H1461-K1461</f>
        <v>1304</v>
      </c>
    </row>
    <row r="1462" spans="1:20">
      <c r="A1462" s="485">
        <f t="shared" si="217"/>
        <v>1462</v>
      </c>
      <c r="B1462" t="s">
        <v>229</v>
      </c>
      <c r="D1462" t="s">
        <v>905</v>
      </c>
      <c r="F1462" s="737">
        <f>'47'!N51</f>
        <v>0</v>
      </c>
      <c r="H1462" s="231">
        <f>'48'!N51</f>
        <v>0</v>
      </c>
      <c r="K1462" s="503">
        <v>22</v>
      </c>
      <c r="L1462" s="231">
        <f>'47'!N51</f>
        <v>0</v>
      </c>
      <c r="N1462" s="231">
        <f>'48'!N51</f>
        <v>0</v>
      </c>
      <c r="P1462" s="722">
        <f>F1462-L1462</f>
        <v>0</v>
      </c>
      <c r="Q1462" s="461"/>
      <c r="R1462" s="722">
        <f>H1462-N1462</f>
        <v>0</v>
      </c>
      <c r="T1462" s="655">
        <f>H1462-K1462</f>
        <v>-22</v>
      </c>
    </row>
    <row r="1463" spans="1:20">
      <c r="A1463" s="485">
        <f t="shared" si="217"/>
        <v>1463</v>
      </c>
      <c r="B1463" t="s">
        <v>230</v>
      </c>
      <c r="D1463" t="s">
        <v>905</v>
      </c>
      <c r="F1463" s="737">
        <f>'47'!N52</f>
        <v>0</v>
      </c>
      <c r="H1463" s="231">
        <f>'48'!N52</f>
        <v>0</v>
      </c>
      <c r="K1463" s="503">
        <v>0</v>
      </c>
      <c r="L1463" s="231">
        <f>'47'!N52</f>
        <v>0</v>
      </c>
      <c r="N1463" s="231">
        <f>'48'!N52</f>
        <v>0</v>
      </c>
      <c r="P1463" s="722">
        <f>F1463-L1463</f>
        <v>0</v>
      </c>
      <c r="Q1463" s="461"/>
      <c r="R1463" s="722">
        <f>H1463-N1463</f>
        <v>0</v>
      </c>
      <c r="T1463" s="655">
        <f>H1463-K1463</f>
        <v>0</v>
      </c>
    </row>
    <row r="1464" spans="1:20">
      <c r="A1464" s="485">
        <f t="shared" si="217"/>
        <v>1464</v>
      </c>
      <c r="B1464" t="s">
        <v>250</v>
      </c>
      <c r="D1464" t="s">
        <v>905</v>
      </c>
      <c r="F1464" s="737">
        <f>'47'!N53</f>
        <v>0</v>
      </c>
      <c r="H1464" s="231">
        <f>'48'!N53</f>
        <v>0</v>
      </c>
      <c r="K1464" s="503">
        <v>0</v>
      </c>
      <c r="L1464" s="231">
        <f>'47'!N53</f>
        <v>0</v>
      </c>
      <c r="N1464" s="231">
        <f>'48'!N53</f>
        <v>0</v>
      </c>
      <c r="P1464" s="722">
        <f>F1464-L1464</f>
        <v>0</v>
      </c>
      <c r="Q1464" s="461"/>
      <c r="R1464" s="722">
        <f>H1464-N1464</f>
        <v>0</v>
      </c>
      <c r="T1464" s="655">
        <f>H1464-K1464</f>
        <v>0</v>
      </c>
    </row>
    <row r="1465" spans="1:20" ht="15.75">
      <c r="A1465" s="485">
        <f t="shared" si="217"/>
        <v>1465</v>
      </c>
      <c r="B1465" s="234" t="s">
        <v>1008</v>
      </c>
      <c r="D1465" t="s">
        <v>905</v>
      </c>
      <c r="F1465" s="737">
        <f>'47'!N54</f>
        <v>2987</v>
      </c>
      <c r="H1465" s="231">
        <f>'48'!N54</f>
        <v>4033</v>
      </c>
      <c r="K1465" s="503">
        <v>2751</v>
      </c>
      <c r="L1465" s="231">
        <f>'47'!N54</f>
        <v>2987</v>
      </c>
      <c r="N1465" s="231">
        <f>'48'!N54</f>
        <v>4033</v>
      </c>
      <c r="P1465" s="722">
        <f>F1465-L1465</f>
        <v>0</v>
      </c>
      <c r="Q1465" s="461"/>
      <c r="R1465" s="722">
        <f>H1465-N1465</f>
        <v>0</v>
      </c>
      <c r="T1465" s="655">
        <f>H1465-K1465</f>
        <v>1282</v>
      </c>
    </row>
    <row r="1466" spans="1:20" ht="15.75">
      <c r="A1466" s="485">
        <f t="shared" si="217"/>
        <v>1466</v>
      </c>
      <c r="B1466" s="234" t="s">
        <v>1142</v>
      </c>
      <c r="F1466" s="737"/>
      <c r="H1466" s="231"/>
      <c r="K1466" s="503"/>
      <c r="T1466" s="655"/>
    </row>
    <row r="1467" spans="1:20" ht="15.75">
      <c r="A1467" s="485">
        <f t="shared" si="217"/>
        <v>1467</v>
      </c>
      <c r="B1467" s="234" t="s">
        <v>1014</v>
      </c>
      <c r="F1467" s="737"/>
      <c r="H1467" s="231"/>
      <c r="K1467" s="503"/>
      <c r="T1467" s="655"/>
    </row>
    <row r="1468" spans="1:20" ht="15.75">
      <c r="A1468" s="485">
        <f t="shared" si="217"/>
        <v>1468</v>
      </c>
      <c r="B1468" s="234" t="s">
        <v>253</v>
      </c>
      <c r="F1468" s="737"/>
      <c r="H1468" s="231"/>
      <c r="K1468" s="503"/>
      <c r="T1468" s="655"/>
    </row>
    <row r="1469" spans="1:20">
      <c r="A1469" s="485">
        <f t="shared" si="217"/>
        <v>1469</v>
      </c>
      <c r="B1469" t="s">
        <v>254</v>
      </c>
      <c r="D1469" t="s">
        <v>905</v>
      </c>
      <c r="F1469" s="737">
        <f>'50'!D11</f>
        <v>0</v>
      </c>
      <c r="G1469" s="370"/>
      <c r="H1469" s="231">
        <f>'50'!J11</f>
        <v>0</v>
      </c>
      <c r="K1469" s="503">
        <v>0</v>
      </c>
      <c r="L1469" s="231">
        <f>'50'!D11</f>
        <v>0</v>
      </c>
      <c r="N1469" s="231">
        <f>'50'!J11</f>
        <v>0</v>
      </c>
      <c r="P1469" s="722">
        <f t="shared" ref="P1469:P1477" si="221">F1469-L1469</f>
        <v>0</v>
      </c>
      <c r="Q1469" s="461"/>
      <c r="R1469" s="722">
        <f t="shared" ref="R1469:R1477" si="222">H1469-N1469</f>
        <v>0</v>
      </c>
      <c r="T1469" s="655">
        <f t="shared" ref="T1469:T1477" si="223">H1469-K1469</f>
        <v>0</v>
      </c>
    </row>
    <row r="1470" spans="1:20">
      <c r="A1470" s="485">
        <f t="shared" si="217"/>
        <v>1470</v>
      </c>
      <c r="B1470" t="s">
        <v>255</v>
      </c>
      <c r="D1470" t="s">
        <v>905</v>
      </c>
      <c r="F1470" s="737">
        <f>'50'!D12</f>
        <v>4</v>
      </c>
      <c r="G1470" s="370"/>
      <c r="H1470" s="231">
        <f>'50'!J12</f>
        <v>153</v>
      </c>
      <c r="K1470" s="503">
        <v>24</v>
      </c>
      <c r="L1470" s="231">
        <f>'50'!D12</f>
        <v>4</v>
      </c>
      <c r="N1470" s="231">
        <f>'50'!J12</f>
        <v>153</v>
      </c>
      <c r="P1470" s="722">
        <f t="shared" si="221"/>
        <v>0</v>
      </c>
      <c r="Q1470" s="461"/>
      <c r="R1470" s="722">
        <f t="shared" si="222"/>
        <v>0</v>
      </c>
      <c r="T1470" s="655">
        <f t="shared" si="223"/>
        <v>129</v>
      </c>
    </row>
    <row r="1471" spans="1:20">
      <c r="A1471" s="485">
        <f t="shared" si="217"/>
        <v>1471</v>
      </c>
      <c r="B1471" t="s">
        <v>256</v>
      </c>
      <c r="D1471" t="s">
        <v>905</v>
      </c>
      <c r="F1471" s="737">
        <f>'50'!D13</f>
        <v>0</v>
      </c>
      <c r="G1471" s="370"/>
      <c r="H1471" s="231">
        <f>'50'!J13</f>
        <v>0</v>
      </c>
      <c r="K1471" s="503">
        <v>0</v>
      </c>
      <c r="L1471" s="231">
        <f>'50'!D13</f>
        <v>0</v>
      </c>
      <c r="N1471" s="231">
        <f>'50'!J13</f>
        <v>0</v>
      </c>
      <c r="P1471" s="722">
        <f t="shared" si="221"/>
        <v>0</v>
      </c>
      <c r="Q1471" s="461"/>
      <c r="R1471" s="722">
        <f t="shared" si="222"/>
        <v>0</v>
      </c>
      <c r="T1471" s="655">
        <f t="shared" si="223"/>
        <v>0</v>
      </c>
    </row>
    <row r="1472" spans="1:20">
      <c r="A1472" s="485">
        <f t="shared" si="217"/>
        <v>1472</v>
      </c>
      <c r="B1472" t="s">
        <v>257</v>
      </c>
      <c r="D1472" t="s">
        <v>905</v>
      </c>
      <c r="F1472" s="737">
        <f>'50'!D14</f>
        <v>0</v>
      </c>
      <c r="G1472" s="370"/>
      <c r="H1472" s="231">
        <f>'50'!J14</f>
        <v>0</v>
      </c>
      <c r="K1472" s="503">
        <v>0</v>
      </c>
      <c r="L1472" s="231">
        <f>'50'!D14</f>
        <v>0</v>
      </c>
      <c r="N1472" s="231">
        <f>'50'!J14</f>
        <v>0</v>
      </c>
      <c r="P1472" s="722">
        <f t="shared" si="221"/>
        <v>0</v>
      </c>
      <c r="Q1472" s="461"/>
      <c r="R1472" s="722">
        <f t="shared" si="222"/>
        <v>0</v>
      </c>
      <c r="T1472" s="655">
        <f t="shared" si="223"/>
        <v>0</v>
      </c>
    </row>
    <row r="1473" spans="1:20">
      <c r="A1473" s="485">
        <f t="shared" si="217"/>
        <v>1473</v>
      </c>
      <c r="B1473" t="s">
        <v>258</v>
      </c>
      <c r="D1473" t="s">
        <v>905</v>
      </c>
      <c r="F1473" s="737">
        <f>'50'!D15</f>
        <v>0</v>
      </c>
      <c r="G1473" s="370"/>
      <c r="H1473" s="231">
        <f>'50'!J15</f>
        <v>0</v>
      </c>
      <c r="K1473" s="503">
        <v>0</v>
      </c>
      <c r="L1473" s="231">
        <f>'50'!D15</f>
        <v>0</v>
      </c>
      <c r="N1473" s="231">
        <f>'50'!J15</f>
        <v>0</v>
      </c>
      <c r="P1473" s="722">
        <f t="shared" si="221"/>
        <v>0</v>
      </c>
      <c r="Q1473" s="461"/>
      <c r="R1473" s="722">
        <f t="shared" si="222"/>
        <v>0</v>
      </c>
      <c r="T1473" s="655">
        <f t="shared" si="223"/>
        <v>0</v>
      </c>
    </row>
    <row r="1474" spans="1:20">
      <c r="A1474" s="485">
        <f t="shared" si="217"/>
        <v>1474</v>
      </c>
      <c r="B1474" t="s">
        <v>259</v>
      </c>
      <c r="D1474" t="s">
        <v>905</v>
      </c>
      <c r="F1474" s="737">
        <f>'50'!D16</f>
        <v>191</v>
      </c>
      <c r="G1474" s="370"/>
      <c r="H1474" s="231">
        <f>'50'!J16</f>
        <v>0</v>
      </c>
      <c r="K1474" s="503">
        <v>10</v>
      </c>
      <c r="L1474" s="231">
        <f>'50'!D16</f>
        <v>191</v>
      </c>
      <c r="N1474" s="231">
        <f>'50'!J16</f>
        <v>0</v>
      </c>
      <c r="P1474" s="722">
        <f t="shared" si="221"/>
        <v>0</v>
      </c>
      <c r="Q1474" s="461"/>
      <c r="R1474" s="722">
        <f t="shared" si="222"/>
        <v>0</v>
      </c>
      <c r="T1474" s="655">
        <f t="shared" si="223"/>
        <v>-10</v>
      </c>
    </row>
    <row r="1475" spans="1:20">
      <c r="A1475" s="485">
        <f t="shared" si="217"/>
        <v>1475</v>
      </c>
      <c r="B1475" t="s">
        <v>1090</v>
      </c>
      <c r="D1475" t="s">
        <v>905</v>
      </c>
      <c r="F1475" s="737">
        <f>'50'!D17</f>
        <v>18948</v>
      </c>
      <c r="G1475" s="370"/>
      <c r="H1475" s="231">
        <f>'50'!J17</f>
        <v>7799</v>
      </c>
      <c r="K1475" s="503">
        <v>3434</v>
      </c>
      <c r="L1475" s="231">
        <f>'50'!D17</f>
        <v>18948</v>
      </c>
      <c r="N1475" s="231">
        <f>'50'!J17</f>
        <v>7799</v>
      </c>
      <c r="P1475" s="722">
        <f t="shared" si="221"/>
        <v>0</v>
      </c>
      <c r="Q1475" s="461"/>
      <c r="R1475" s="722">
        <f t="shared" si="222"/>
        <v>0</v>
      </c>
      <c r="T1475" s="655">
        <f t="shared" si="223"/>
        <v>4365</v>
      </c>
    </row>
    <row r="1476" spans="1:20">
      <c r="A1476" s="485">
        <f t="shared" si="217"/>
        <v>1476</v>
      </c>
      <c r="B1476" t="s">
        <v>457</v>
      </c>
      <c r="D1476" t="s">
        <v>905</v>
      </c>
      <c r="F1476" s="737">
        <f>'50'!D18</f>
        <v>-7317</v>
      </c>
      <c r="G1476" s="370"/>
      <c r="H1476" s="231">
        <f>'50'!J18</f>
        <v>-13642</v>
      </c>
      <c r="K1476" s="503">
        <v>-2379</v>
      </c>
      <c r="L1476" s="231">
        <f>'50'!D18</f>
        <v>-7317</v>
      </c>
      <c r="N1476" s="231">
        <f>'50'!J18</f>
        <v>-13642</v>
      </c>
      <c r="P1476" s="722">
        <f t="shared" si="221"/>
        <v>0</v>
      </c>
      <c r="Q1476" s="461"/>
      <c r="R1476" s="722">
        <f t="shared" si="222"/>
        <v>0</v>
      </c>
      <c r="T1476" s="655">
        <f t="shared" si="223"/>
        <v>-11263</v>
      </c>
    </row>
    <row r="1477" spans="1:20" ht="15.75">
      <c r="A1477" s="485">
        <f t="shared" si="217"/>
        <v>1477</v>
      </c>
      <c r="B1477" s="234" t="s">
        <v>405</v>
      </c>
      <c r="D1477" t="s">
        <v>905</v>
      </c>
      <c r="F1477" s="737">
        <f>'50'!D19</f>
        <v>11826</v>
      </c>
      <c r="G1477" s="370"/>
      <c r="H1477" s="231">
        <f>'50'!J19</f>
        <v>-5690</v>
      </c>
      <c r="K1477" s="503">
        <v>1089</v>
      </c>
      <c r="L1477" s="231">
        <f>'50'!D19</f>
        <v>11826</v>
      </c>
      <c r="N1477" s="231">
        <f>'50'!J19</f>
        <v>-5690</v>
      </c>
      <c r="P1477" s="722">
        <f t="shared" si="221"/>
        <v>0</v>
      </c>
      <c r="Q1477" s="461"/>
      <c r="R1477" s="722">
        <f t="shared" si="222"/>
        <v>0</v>
      </c>
      <c r="T1477" s="655">
        <f t="shared" si="223"/>
        <v>-6779</v>
      </c>
    </row>
    <row r="1478" spans="1:20" ht="15.75">
      <c r="A1478" s="485">
        <f t="shared" si="217"/>
        <v>1478</v>
      </c>
      <c r="B1478" s="234" t="s">
        <v>406</v>
      </c>
      <c r="F1478" s="737"/>
      <c r="H1478" s="231"/>
      <c r="K1478" s="503"/>
      <c r="T1478" s="655"/>
    </row>
    <row r="1479" spans="1:20">
      <c r="A1479" s="485">
        <f t="shared" si="217"/>
        <v>1479</v>
      </c>
      <c r="B1479" t="s">
        <v>407</v>
      </c>
      <c r="D1479" t="s">
        <v>905</v>
      </c>
      <c r="F1479" s="737">
        <f>'50'!D23</f>
        <v>11659</v>
      </c>
      <c r="H1479" s="231">
        <f>'50'!J23</f>
        <v>-5689</v>
      </c>
      <c r="K1479" s="503">
        <v>1089</v>
      </c>
      <c r="L1479" s="231">
        <f>'50'!D23</f>
        <v>11659</v>
      </c>
      <c r="N1479" s="231">
        <f>'50'!J23</f>
        <v>-5689</v>
      </c>
      <c r="P1479" s="722">
        <f>F1479-L1479</f>
        <v>0</v>
      </c>
      <c r="Q1479" s="461"/>
      <c r="R1479" s="722">
        <f>H1479-N1479</f>
        <v>0</v>
      </c>
      <c r="T1479" s="655">
        <f>H1479-K1479</f>
        <v>-6778</v>
      </c>
    </row>
    <row r="1480" spans="1:20">
      <c r="A1480" s="485">
        <f t="shared" si="217"/>
        <v>1480</v>
      </c>
      <c r="B1480" t="s">
        <v>408</v>
      </c>
      <c r="D1480" t="s">
        <v>905</v>
      </c>
      <c r="F1480" s="737">
        <f>'50'!D24</f>
        <v>166</v>
      </c>
      <c r="H1480" s="231">
        <f>'50'!J24</f>
        <v>0</v>
      </c>
      <c r="K1480" s="503">
        <v>0</v>
      </c>
      <c r="L1480" s="231">
        <f>'50'!D24</f>
        <v>166</v>
      </c>
      <c r="N1480" s="231">
        <f>'50'!J24</f>
        <v>0</v>
      </c>
      <c r="P1480" s="722">
        <f>F1480-L1480</f>
        <v>0</v>
      </c>
      <c r="Q1480" s="461"/>
      <c r="R1480" s="722">
        <f>H1480-N1480</f>
        <v>0</v>
      </c>
      <c r="T1480" s="655">
        <f>H1480-K1480</f>
        <v>0</v>
      </c>
    </row>
    <row r="1481" spans="1:20" ht="15.75">
      <c r="A1481" s="485">
        <f t="shared" si="217"/>
        <v>1481</v>
      </c>
      <c r="B1481" s="234" t="s">
        <v>106</v>
      </c>
      <c r="D1481" t="s">
        <v>905</v>
      </c>
      <c r="F1481" s="737">
        <f>'50'!D25</f>
        <v>11825</v>
      </c>
      <c r="H1481" s="231">
        <f>'50'!J25</f>
        <v>-5689</v>
      </c>
      <c r="K1481" s="503">
        <v>1089</v>
      </c>
      <c r="L1481" s="231">
        <f>'50'!D25</f>
        <v>11825</v>
      </c>
      <c r="N1481" s="231">
        <f>'50'!J25</f>
        <v>-5689</v>
      </c>
      <c r="P1481" s="722">
        <f>F1481-L1481</f>
        <v>0</v>
      </c>
      <c r="Q1481" s="461"/>
      <c r="R1481" s="722">
        <f>H1481-N1481</f>
        <v>0</v>
      </c>
      <c r="T1481" s="655">
        <f>H1481-K1481</f>
        <v>-6778</v>
      </c>
    </row>
    <row r="1482" spans="1:20" ht="15.75">
      <c r="A1482" s="485">
        <f t="shared" si="217"/>
        <v>1482</v>
      </c>
      <c r="B1482" s="234" t="s">
        <v>997</v>
      </c>
      <c r="F1482" s="737"/>
      <c r="H1482" s="231"/>
      <c r="K1482" s="503"/>
      <c r="T1482" s="655"/>
    </row>
    <row r="1483" spans="1:20" ht="15.75">
      <c r="A1483" s="485">
        <f t="shared" ref="A1483:A1546" si="224">A1482+1</f>
        <v>1483</v>
      </c>
      <c r="B1483" s="234" t="s">
        <v>253</v>
      </c>
      <c r="F1483" s="737"/>
      <c r="H1483" s="231"/>
      <c r="K1483" s="503"/>
      <c r="T1483" s="655"/>
    </row>
    <row r="1484" spans="1:20">
      <c r="A1484" s="485">
        <f t="shared" si="224"/>
        <v>1484</v>
      </c>
      <c r="B1484" t="s">
        <v>254</v>
      </c>
      <c r="D1484" t="s">
        <v>905</v>
      </c>
      <c r="F1484" s="737">
        <f>'50'!H11</f>
        <v>0</v>
      </c>
      <c r="G1484" s="370"/>
      <c r="H1484" s="231">
        <f>'50'!M11</f>
        <v>0</v>
      </c>
      <c r="K1484" s="503">
        <v>0</v>
      </c>
      <c r="L1484" s="231">
        <f>'50'!H11</f>
        <v>0</v>
      </c>
      <c r="N1484" s="231">
        <f>'50'!M11</f>
        <v>0</v>
      </c>
      <c r="P1484" s="722">
        <f t="shared" ref="P1484:P1492" si="225">F1484-L1484</f>
        <v>0</v>
      </c>
      <c r="Q1484" s="461"/>
      <c r="R1484" s="722">
        <f t="shared" ref="R1484:R1492" si="226">H1484-N1484</f>
        <v>0</v>
      </c>
      <c r="T1484" s="655">
        <f t="shared" ref="T1484:T1492" si="227">H1484-K1484</f>
        <v>0</v>
      </c>
    </row>
    <row r="1485" spans="1:20">
      <c r="A1485" s="485">
        <f t="shared" si="224"/>
        <v>1485</v>
      </c>
      <c r="B1485" t="s">
        <v>255</v>
      </c>
      <c r="D1485" t="s">
        <v>905</v>
      </c>
      <c r="F1485" s="737">
        <f>'50'!H12</f>
        <v>1244</v>
      </c>
      <c r="G1485" s="370"/>
      <c r="H1485" s="231">
        <f>'50'!M12</f>
        <v>0</v>
      </c>
      <c r="K1485" s="503">
        <v>0</v>
      </c>
      <c r="L1485" s="231">
        <f>'50'!H12</f>
        <v>1244</v>
      </c>
      <c r="N1485" s="231">
        <f>'50'!M12</f>
        <v>0</v>
      </c>
      <c r="P1485" s="722">
        <f t="shared" si="225"/>
        <v>0</v>
      </c>
      <c r="Q1485" s="461"/>
      <c r="R1485" s="722">
        <f t="shared" si="226"/>
        <v>0</v>
      </c>
      <c r="T1485" s="655">
        <f t="shared" si="227"/>
        <v>0</v>
      </c>
    </row>
    <row r="1486" spans="1:20">
      <c r="A1486" s="485">
        <f t="shared" si="224"/>
        <v>1486</v>
      </c>
      <c r="B1486" t="s">
        <v>256</v>
      </c>
      <c r="D1486" t="s">
        <v>905</v>
      </c>
      <c r="F1486" s="737">
        <f>'50'!H13</f>
        <v>0</v>
      </c>
      <c r="G1486" s="370"/>
      <c r="H1486" s="231">
        <f>'50'!M13</f>
        <v>0</v>
      </c>
      <c r="K1486" s="503">
        <v>0</v>
      </c>
      <c r="L1486" s="231">
        <f>'50'!H13</f>
        <v>0</v>
      </c>
      <c r="N1486" s="231">
        <f>'50'!M13</f>
        <v>0</v>
      </c>
      <c r="P1486" s="722">
        <f t="shared" si="225"/>
        <v>0</v>
      </c>
      <c r="Q1486" s="461"/>
      <c r="R1486" s="722">
        <f t="shared" si="226"/>
        <v>0</v>
      </c>
      <c r="T1486" s="655">
        <f t="shared" si="227"/>
        <v>0</v>
      </c>
    </row>
    <row r="1487" spans="1:20">
      <c r="A1487" s="485">
        <f t="shared" si="224"/>
        <v>1487</v>
      </c>
      <c r="B1487" t="s">
        <v>257</v>
      </c>
      <c r="D1487" t="s">
        <v>905</v>
      </c>
      <c r="F1487" s="737">
        <f>'50'!H14</f>
        <v>0</v>
      </c>
      <c r="G1487" s="370"/>
      <c r="H1487" s="231">
        <f>'50'!M14</f>
        <v>0</v>
      </c>
      <c r="K1487" s="503">
        <v>0</v>
      </c>
      <c r="L1487" s="231">
        <f>'50'!H14</f>
        <v>0</v>
      </c>
      <c r="N1487" s="231">
        <f>'50'!M14</f>
        <v>0</v>
      </c>
      <c r="P1487" s="722">
        <f t="shared" si="225"/>
        <v>0</v>
      </c>
      <c r="Q1487" s="461"/>
      <c r="R1487" s="722">
        <f t="shared" si="226"/>
        <v>0</v>
      </c>
      <c r="T1487" s="655">
        <f t="shared" si="227"/>
        <v>0</v>
      </c>
    </row>
    <row r="1488" spans="1:20">
      <c r="A1488" s="485">
        <f t="shared" si="224"/>
        <v>1488</v>
      </c>
      <c r="B1488" t="s">
        <v>258</v>
      </c>
      <c r="D1488" t="s">
        <v>905</v>
      </c>
      <c r="F1488" s="737">
        <f>'50'!H15</f>
        <v>0</v>
      </c>
      <c r="G1488" s="370"/>
      <c r="H1488" s="231">
        <f>'50'!M15</f>
        <v>0</v>
      </c>
      <c r="K1488" s="503">
        <v>0</v>
      </c>
      <c r="L1488" s="231">
        <f>'50'!H15</f>
        <v>0</v>
      </c>
      <c r="N1488" s="231">
        <f>'50'!M15</f>
        <v>0</v>
      </c>
      <c r="P1488" s="722">
        <f t="shared" si="225"/>
        <v>0</v>
      </c>
      <c r="Q1488" s="461"/>
      <c r="R1488" s="722">
        <f t="shared" si="226"/>
        <v>0</v>
      </c>
      <c r="T1488" s="655">
        <f t="shared" si="227"/>
        <v>0</v>
      </c>
    </row>
    <row r="1489" spans="1:20">
      <c r="A1489" s="485">
        <f t="shared" si="224"/>
        <v>1489</v>
      </c>
      <c r="B1489" t="s">
        <v>259</v>
      </c>
      <c r="D1489" t="s">
        <v>905</v>
      </c>
      <c r="F1489" s="737">
        <f>'50'!H16</f>
        <v>0</v>
      </c>
      <c r="G1489" s="370"/>
      <c r="H1489" s="231">
        <f>'50'!M16</f>
        <v>0</v>
      </c>
      <c r="K1489" s="503">
        <v>0</v>
      </c>
      <c r="L1489" s="231">
        <f>'50'!H16</f>
        <v>0</v>
      </c>
      <c r="N1489" s="231">
        <f>'50'!M16</f>
        <v>0</v>
      </c>
      <c r="P1489" s="722">
        <f t="shared" si="225"/>
        <v>0</v>
      </c>
      <c r="Q1489" s="461"/>
      <c r="R1489" s="722">
        <f t="shared" si="226"/>
        <v>0</v>
      </c>
      <c r="T1489" s="655">
        <f t="shared" si="227"/>
        <v>0</v>
      </c>
    </row>
    <row r="1490" spans="1:20">
      <c r="A1490" s="485">
        <f t="shared" si="224"/>
        <v>1490</v>
      </c>
      <c r="B1490" t="s">
        <v>1090</v>
      </c>
      <c r="D1490" t="s">
        <v>905</v>
      </c>
      <c r="F1490" s="737">
        <f>'50'!H17</f>
        <v>0</v>
      </c>
      <c r="G1490" s="370"/>
      <c r="H1490" s="231">
        <f>'50'!M17</f>
        <v>0</v>
      </c>
      <c r="K1490" s="503">
        <v>0</v>
      </c>
      <c r="L1490" s="231">
        <f>'50'!H17</f>
        <v>0</v>
      </c>
      <c r="N1490" s="231">
        <f>'50'!M17</f>
        <v>0</v>
      </c>
      <c r="P1490" s="722">
        <f t="shared" si="225"/>
        <v>0</v>
      </c>
      <c r="Q1490" s="461"/>
      <c r="R1490" s="722">
        <f t="shared" si="226"/>
        <v>0</v>
      </c>
      <c r="T1490" s="655">
        <f t="shared" si="227"/>
        <v>0</v>
      </c>
    </row>
    <row r="1491" spans="1:20">
      <c r="A1491" s="485">
        <f t="shared" si="224"/>
        <v>1491</v>
      </c>
      <c r="B1491" t="s">
        <v>457</v>
      </c>
      <c r="D1491" t="s">
        <v>905</v>
      </c>
      <c r="F1491" s="737">
        <f>'50'!H18</f>
        <v>0</v>
      </c>
      <c r="G1491" s="370"/>
      <c r="H1491" s="231">
        <f>'50'!M18</f>
        <v>0</v>
      </c>
      <c r="K1491" s="503">
        <v>0</v>
      </c>
      <c r="L1491" s="231">
        <f>'50'!H18</f>
        <v>0</v>
      </c>
      <c r="N1491" s="231">
        <f>'50'!M18</f>
        <v>0</v>
      </c>
      <c r="P1491" s="722">
        <f t="shared" si="225"/>
        <v>0</v>
      </c>
      <c r="Q1491" s="461"/>
      <c r="R1491" s="722">
        <f t="shared" si="226"/>
        <v>0</v>
      </c>
      <c r="T1491" s="655">
        <f t="shared" si="227"/>
        <v>0</v>
      </c>
    </row>
    <row r="1492" spans="1:20" ht="15.75">
      <c r="A1492" s="485">
        <f t="shared" si="224"/>
        <v>1492</v>
      </c>
      <c r="B1492" s="234" t="s">
        <v>405</v>
      </c>
      <c r="D1492" t="s">
        <v>905</v>
      </c>
      <c r="F1492" s="737">
        <f>'50'!H19</f>
        <v>1244</v>
      </c>
      <c r="G1492" s="370"/>
      <c r="H1492" s="231">
        <f>'50'!M19</f>
        <v>0</v>
      </c>
      <c r="K1492" s="503">
        <v>0</v>
      </c>
      <c r="L1492" s="231">
        <f>'50'!H19</f>
        <v>1244</v>
      </c>
      <c r="N1492" s="231">
        <f>'50'!M19</f>
        <v>0</v>
      </c>
      <c r="P1492" s="722">
        <f t="shared" si="225"/>
        <v>0</v>
      </c>
      <c r="Q1492" s="461"/>
      <c r="R1492" s="722">
        <f t="shared" si="226"/>
        <v>0</v>
      </c>
      <c r="T1492" s="655">
        <f t="shared" si="227"/>
        <v>0</v>
      </c>
    </row>
    <row r="1493" spans="1:20" ht="15.75">
      <c r="A1493" s="485">
        <f t="shared" si="224"/>
        <v>1493</v>
      </c>
      <c r="B1493" s="234" t="s">
        <v>406</v>
      </c>
      <c r="F1493" s="737"/>
      <c r="H1493" s="231"/>
      <c r="K1493" s="503"/>
      <c r="T1493" s="655"/>
    </row>
    <row r="1494" spans="1:20">
      <c r="A1494" s="485">
        <f t="shared" si="224"/>
        <v>1494</v>
      </c>
      <c r="B1494" t="s">
        <v>407</v>
      </c>
      <c r="D1494" t="s">
        <v>905</v>
      </c>
      <c r="F1494" s="737">
        <f>'50'!H23</f>
        <v>1244</v>
      </c>
      <c r="G1494" s="370"/>
      <c r="H1494" s="231">
        <f>'50'!M23</f>
        <v>0</v>
      </c>
      <c r="K1494" s="503">
        <v>0</v>
      </c>
      <c r="L1494" s="231">
        <f>'50'!H23</f>
        <v>1244</v>
      </c>
      <c r="N1494" s="231">
        <f>'50'!M23</f>
        <v>0</v>
      </c>
      <c r="P1494" s="722">
        <f>F1494-L1494</f>
        <v>0</v>
      </c>
      <c r="Q1494" s="461"/>
      <c r="R1494" s="722">
        <f>H1494-N1494</f>
        <v>0</v>
      </c>
      <c r="T1494" s="655">
        <f>H1494-K1494</f>
        <v>0</v>
      </c>
    </row>
    <row r="1495" spans="1:20">
      <c r="A1495" s="485">
        <f t="shared" si="224"/>
        <v>1495</v>
      </c>
      <c r="B1495" t="s">
        <v>408</v>
      </c>
      <c r="D1495" t="s">
        <v>905</v>
      </c>
      <c r="F1495" s="737">
        <f>'50'!H24</f>
        <v>0</v>
      </c>
      <c r="G1495" s="370"/>
      <c r="H1495" s="231">
        <f>'50'!M24</f>
        <v>0</v>
      </c>
      <c r="K1495" s="503">
        <v>0</v>
      </c>
      <c r="L1495" s="231">
        <f>'50'!H24</f>
        <v>0</v>
      </c>
      <c r="N1495" s="231">
        <f>'50'!M24</f>
        <v>0</v>
      </c>
      <c r="P1495" s="722">
        <f>F1495-L1495</f>
        <v>0</v>
      </c>
      <c r="Q1495" s="461"/>
      <c r="R1495" s="722">
        <f>H1495-N1495</f>
        <v>0</v>
      </c>
      <c r="T1495" s="655">
        <f>H1495-K1495</f>
        <v>0</v>
      </c>
    </row>
    <row r="1496" spans="1:20" ht="15.75">
      <c r="A1496" s="485">
        <f t="shared" si="224"/>
        <v>1496</v>
      </c>
      <c r="B1496" s="234" t="s">
        <v>106</v>
      </c>
      <c r="D1496" t="s">
        <v>905</v>
      </c>
      <c r="F1496" s="737">
        <f>'50'!H25</f>
        <v>1244</v>
      </c>
      <c r="G1496" s="370"/>
      <c r="H1496" s="231">
        <f>'50'!M25</f>
        <v>0</v>
      </c>
      <c r="K1496" s="503">
        <v>0</v>
      </c>
      <c r="L1496" s="231">
        <f>'50'!H25</f>
        <v>1244</v>
      </c>
      <c r="N1496" s="231">
        <f>'50'!M25</f>
        <v>0</v>
      </c>
      <c r="P1496" s="722">
        <f>F1496-L1496</f>
        <v>0</v>
      </c>
      <c r="Q1496" s="461"/>
      <c r="R1496" s="722">
        <f>H1496-N1496</f>
        <v>0</v>
      </c>
      <c r="T1496" s="655">
        <f>H1496-K1496</f>
        <v>0</v>
      </c>
    </row>
    <row r="1497" spans="1:20" ht="15.75">
      <c r="A1497" s="485">
        <f t="shared" si="224"/>
        <v>1497</v>
      </c>
      <c r="B1497" s="234" t="s">
        <v>1143</v>
      </c>
      <c r="F1497" s="737"/>
      <c r="H1497" s="231"/>
      <c r="K1497" s="503"/>
      <c r="T1497" s="655"/>
    </row>
    <row r="1498" spans="1:20" ht="15.75">
      <c r="A1498" s="485">
        <f t="shared" si="224"/>
        <v>1498</v>
      </c>
      <c r="B1498" s="234" t="s">
        <v>409</v>
      </c>
      <c r="F1498" s="737"/>
      <c r="H1498" s="231"/>
      <c r="K1498" s="503"/>
      <c r="T1498" s="655"/>
    </row>
    <row r="1499" spans="1:20">
      <c r="A1499" s="485">
        <f t="shared" si="224"/>
        <v>1499</v>
      </c>
      <c r="B1499" t="s">
        <v>261</v>
      </c>
      <c r="D1499" t="s">
        <v>905</v>
      </c>
      <c r="F1499" s="737">
        <f>'51'!F7</f>
        <v>5854.7941600000004</v>
      </c>
      <c r="G1499" s="370"/>
      <c r="H1499" s="231">
        <f>'51'!H7</f>
        <v>4982</v>
      </c>
      <c r="K1499" s="503">
        <v>4525</v>
      </c>
      <c r="L1499" s="231">
        <f>'51'!F7</f>
        <v>5854.7941600000004</v>
      </c>
      <c r="N1499" s="231">
        <f>'51'!H7</f>
        <v>4982</v>
      </c>
      <c r="P1499" s="722">
        <f t="shared" ref="P1499:P1505" si="228">F1499-L1499</f>
        <v>0</v>
      </c>
      <c r="Q1499" s="461"/>
      <c r="R1499" s="722">
        <f t="shared" ref="R1499:R1505" si="229">H1499-N1499</f>
        <v>0</v>
      </c>
      <c r="T1499" s="655">
        <f t="shared" ref="T1499:T1505" si="230">H1499-K1499</f>
        <v>457</v>
      </c>
    </row>
    <row r="1500" spans="1:20">
      <c r="A1500" s="485">
        <f t="shared" si="224"/>
        <v>1500</v>
      </c>
      <c r="B1500" t="s">
        <v>262</v>
      </c>
      <c r="D1500" t="s">
        <v>905</v>
      </c>
      <c r="F1500" s="737">
        <f>'51'!F8</f>
        <v>6014.8851940000004</v>
      </c>
      <c r="G1500" s="370"/>
      <c r="H1500" s="231">
        <f>'51'!H8</f>
        <v>5275</v>
      </c>
      <c r="K1500" s="503">
        <v>5334</v>
      </c>
      <c r="L1500" s="231">
        <f>'51'!F8</f>
        <v>6014.8851940000004</v>
      </c>
      <c r="N1500" s="231">
        <f>'51'!H8</f>
        <v>5275</v>
      </c>
      <c r="P1500" s="722">
        <f t="shared" si="228"/>
        <v>0</v>
      </c>
      <c r="Q1500" s="461"/>
      <c r="R1500" s="722">
        <f t="shared" si="229"/>
        <v>0</v>
      </c>
      <c r="T1500" s="655">
        <f t="shared" si="230"/>
        <v>-59</v>
      </c>
    </row>
    <row r="1501" spans="1:20">
      <c r="A1501" s="485">
        <f t="shared" si="224"/>
        <v>1501</v>
      </c>
      <c r="B1501" t="s">
        <v>263</v>
      </c>
      <c r="D1501" t="s">
        <v>905</v>
      </c>
      <c r="F1501" s="737">
        <f>'51'!F9</f>
        <v>393.63442500000002</v>
      </c>
      <c r="G1501" s="370"/>
      <c r="H1501" s="231">
        <f>'51'!H9</f>
        <v>457</v>
      </c>
      <c r="K1501" s="503">
        <v>375</v>
      </c>
      <c r="L1501" s="231">
        <f>'51'!F9</f>
        <v>393.63442500000002</v>
      </c>
      <c r="N1501" s="231">
        <f>'51'!H9</f>
        <v>457</v>
      </c>
      <c r="P1501" s="722">
        <f t="shared" si="228"/>
        <v>0</v>
      </c>
      <c r="Q1501" s="461"/>
      <c r="R1501" s="722">
        <f t="shared" si="229"/>
        <v>0</v>
      </c>
      <c r="T1501" s="655">
        <f t="shared" si="230"/>
        <v>82</v>
      </c>
    </row>
    <row r="1502" spans="1:20">
      <c r="A1502" s="485">
        <f t="shared" si="224"/>
        <v>1502</v>
      </c>
      <c r="B1502" t="s">
        <v>264</v>
      </c>
      <c r="D1502" t="s">
        <v>905</v>
      </c>
      <c r="F1502" s="737">
        <f>'51'!F10</f>
        <v>0</v>
      </c>
      <c r="G1502" s="370"/>
      <c r="H1502" s="231">
        <f>'51'!H10</f>
        <v>0</v>
      </c>
      <c r="K1502" s="503">
        <v>0</v>
      </c>
      <c r="L1502" s="231">
        <f>'51'!F10</f>
        <v>0</v>
      </c>
      <c r="N1502" s="231">
        <f>'51'!H10</f>
        <v>0</v>
      </c>
      <c r="P1502" s="722">
        <f t="shared" si="228"/>
        <v>0</v>
      </c>
      <c r="Q1502" s="461"/>
      <c r="R1502" s="722">
        <f t="shared" si="229"/>
        <v>0</v>
      </c>
      <c r="T1502" s="655">
        <f t="shared" si="230"/>
        <v>0</v>
      </c>
    </row>
    <row r="1503" spans="1:20">
      <c r="A1503" s="485">
        <f t="shared" si="224"/>
        <v>1503</v>
      </c>
      <c r="B1503" t="s">
        <v>115</v>
      </c>
      <c r="D1503" t="s">
        <v>905</v>
      </c>
      <c r="F1503" s="737">
        <f>'51'!F11</f>
        <v>0</v>
      </c>
      <c r="G1503" s="370"/>
      <c r="H1503" s="231">
        <f>'51'!H11</f>
        <v>0</v>
      </c>
      <c r="K1503" s="503">
        <v>0</v>
      </c>
      <c r="L1503" s="231">
        <f>'51'!F11</f>
        <v>0</v>
      </c>
      <c r="N1503" s="231">
        <f>'51'!H11</f>
        <v>0</v>
      </c>
      <c r="P1503" s="722">
        <f t="shared" si="228"/>
        <v>0</v>
      </c>
      <c r="Q1503" s="461"/>
      <c r="R1503" s="722">
        <f t="shared" si="229"/>
        <v>0</v>
      </c>
      <c r="T1503" s="655">
        <f t="shared" si="230"/>
        <v>0</v>
      </c>
    </row>
    <row r="1504" spans="1:20" ht="15.75">
      <c r="A1504" s="485">
        <f t="shared" si="224"/>
        <v>1504</v>
      </c>
      <c r="B1504" s="234" t="s">
        <v>106</v>
      </c>
      <c r="D1504" t="s">
        <v>905</v>
      </c>
      <c r="F1504" s="737">
        <f>'51'!F12</f>
        <v>12263.313779</v>
      </c>
      <c r="G1504" s="370"/>
      <c r="H1504" s="231">
        <f>'51'!H12</f>
        <v>10714</v>
      </c>
      <c r="K1504" s="503">
        <v>10234</v>
      </c>
      <c r="L1504" s="231">
        <f>'51'!F12</f>
        <v>12263.313779</v>
      </c>
      <c r="N1504" s="231">
        <f>'51'!H12</f>
        <v>10714</v>
      </c>
      <c r="P1504" s="722">
        <f t="shared" si="228"/>
        <v>0</v>
      </c>
      <c r="Q1504" s="461"/>
      <c r="R1504" s="722">
        <f t="shared" si="229"/>
        <v>0</v>
      </c>
      <c r="T1504" s="655">
        <f t="shared" si="230"/>
        <v>480</v>
      </c>
    </row>
    <row r="1505" spans="1:20" ht="15.75">
      <c r="A1505" s="485">
        <f t="shared" si="224"/>
        <v>1505</v>
      </c>
      <c r="B1505" s="234" t="s">
        <v>265</v>
      </c>
      <c r="D1505" t="s">
        <v>905</v>
      </c>
      <c r="F1505" s="737">
        <f>'51'!F13</f>
        <v>0</v>
      </c>
      <c r="G1505" s="370"/>
      <c r="H1505" s="231">
        <f>'51'!H13</f>
        <v>0</v>
      </c>
      <c r="K1505" s="503">
        <v>0</v>
      </c>
      <c r="L1505" s="231">
        <f>'51'!F13</f>
        <v>0</v>
      </c>
      <c r="N1505" s="231">
        <f>'51'!H13</f>
        <v>0</v>
      </c>
      <c r="P1505" s="722">
        <f t="shared" si="228"/>
        <v>0</v>
      </c>
      <c r="Q1505" s="461"/>
      <c r="R1505" s="722">
        <f t="shared" si="229"/>
        <v>0</v>
      </c>
      <c r="T1505" s="655">
        <f t="shared" si="230"/>
        <v>0</v>
      </c>
    </row>
    <row r="1506" spans="1:20" ht="15.75">
      <c r="A1506" s="485">
        <f t="shared" si="224"/>
        <v>1506</v>
      </c>
      <c r="B1506" s="234" t="s">
        <v>266</v>
      </c>
      <c r="F1506" s="737"/>
      <c r="H1506" s="231"/>
      <c r="K1506" s="503"/>
      <c r="T1506" s="655"/>
    </row>
    <row r="1507" spans="1:20">
      <c r="A1507" s="485">
        <f t="shared" si="224"/>
        <v>1507</v>
      </c>
      <c r="B1507" t="s">
        <v>267</v>
      </c>
      <c r="D1507" t="s">
        <v>905</v>
      </c>
      <c r="F1507" s="737">
        <f>'51'!F24</f>
        <v>0</v>
      </c>
      <c r="G1507" s="370"/>
      <c r="H1507" s="231">
        <f>'51'!H24</f>
        <v>0</v>
      </c>
      <c r="K1507" s="503">
        <v>0</v>
      </c>
      <c r="L1507" s="231">
        <f>'51'!F24</f>
        <v>0</v>
      </c>
      <c r="N1507" s="231">
        <f>'51'!H24</f>
        <v>0</v>
      </c>
      <c r="P1507" s="722">
        <f>F1507-L1507</f>
        <v>0</v>
      </c>
      <c r="Q1507" s="461"/>
      <c r="R1507" s="722">
        <f>H1507-N1507</f>
        <v>0</v>
      </c>
      <c r="T1507" s="655">
        <f>H1507-K1507</f>
        <v>0</v>
      </c>
    </row>
    <row r="1508" spans="1:20">
      <c r="A1508" s="485">
        <f t="shared" si="224"/>
        <v>1508</v>
      </c>
      <c r="B1508" t="s">
        <v>268</v>
      </c>
      <c r="D1508" t="s">
        <v>905</v>
      </c>
      <c r="F1508" s="737">
        <f>'51'!F25</f>
        <v>0</v>
      </c>
      <c r="G1508" s="370"/>
      <c r="H1508" s="231">
        <f>'51'!H25</f>
        <v>0</v>
      </c>
      <c r="K1508" s="503">
        <v>0</v>
      </c>
      <c r="L1508" s="231">
        <f>'51'!F25</f>
        <v>0</v>
      </c>
      <c r="N1508" s="231">
        <f>'51'!H25</f>
        <v>0</v>
      </c>
      <c r="P1508" s="722">
        <f>F1508-L1508</f>
        <v>0</v>
      </c>
      <c r="Q1508" s="461"/>
      <c r="R1508" s="722">
        <f>H1508-N1508</f>
        <v>0</v>
      </c>
      <c r="T1508" s="655">
        <f>H1508-K1508</f>
        <v>0</v>
      </c>
    </row>
    <row r="1509" spans="1:20">
      <c r="A1509" s="485">
        <f t="shared" si="224"/>
        <v>1509</v>
      </c>
      <c r="B1509" t="s">
        <v>269</v>
      </c>
      <c r="D1509" t="s">
        <v>905</v>
      </c>
      <c r="F1509" s="737">
        <f>'51'!F26</f>
        <v>0</v>
      </c>
      <c r="G1509" s="370"/>
      <c r="H1509" s="231">
        <f>'51'!H26</f>
        <v>0</v>
      </c>
      <c r="K1509" s="503">
        <v>0</v>
      </c>
      <c r="L1509" s="231">
        <f>'51'!F26</f>
        <v>0</v>
      </c>
      <c r="N1509" s="231">
        <f>'51'!H26</f>
        <v>0</v>
      </c>
      <c r="P1509" s="722">
        <f>F1509-L1509</f>
        <v>0</v>
      </c>
      <c r="Q1509" s="461"/>
      <c r="R1509" s="722">
        <f>H1509-N1509</f>
        <v>0</v>
      </c>
      <c r="T1509" s="655">
        <f>H1509-K1509</f>
        <v>0</v>
      </c>
    </row>
    <row r="1510" spans="1:20" ht="15.75">
      <c r="A1510" s="485">
        <f t="shared" si="224"/>
        <v>1510</v>
      </c>
      <c r="B1510" s="234" t="s">
        <v>106</v>
      </c>
      <c r="D1510" t="s">
        <v>905</v>
      </c>
      <c r="F1510" s="737">
        <f>'51'!F27</f>
        <v>0</v>
      </c>
      <c r="G1510" s="370"/>
      <c r="H1510" s="231">
        <f>'51'!H27</f>
        <v>0</v>
      </c>
      <c r="K1510" s="503">
        <v>0</v>
      </c>
      <c r="L1510" s="231">
        <f>'51'!F27</f>
        <v>0</v>
      </c>
      <c r="N1510" s="231">
        <f>'51'!H27</f>
        <v>0</v>
      </c>
      <c r="P1510" s="722">
        <f>F1510-L1510</f>
        <v>0</v>
      </c>
      <c r="Q1510" s="461"/>
      <c r="R1510" s="722">
        <f>H1510-N1510</f>
        <v>0</v>
      </c>
      <c r="T1510" s="655">
        <f>H1510-K1510</f>
        <v>0</v>
      </c>
    </row>
    <row r="1511" spans="1:20" ht="15.75">
      <c r="A1511" s="485">
        <f t="shared" si="224"/>
        <v>1511</v>
      </c>
      <c r="B1511" s="234" t="s">
        <v>1144</v>
      </c>
      <c r="F1511" s="737"/>
      <c r="H1511" s="231"/>
      <c r="K1511" s="503"/>
      <c r="T1511" s="655"/>
    </row>
    <row r="1512" spans="1:20" ht="15.75">
      <c r="A1512" s="485">
        <f t="shared" si="224"/>
        <v>1512</v>
      </c>
      <c r="B1512" s="234" t="s">
        <v>271</v>
      </c>
      <c r="F1512" s="737"/>
      <c r="H1512" s="231"/>
      <c r="K1512" s="503"/>
      <c r="T1512" s="655"/>
    </row>
    <row r="1513" spans="1:20">
      <c r="A1513" s="485">
        <f t="shared" si="224"/>
        <v>1513</v>
      </c>
      <c r="B1513" t="s">
        <v>318</v>
      </c>
      <c r="D1513" t="s">
        <v>905</v>
      </c>
      <c r="F1513" s="737">
        <f>'52'!G9</f>
        <v>1376</v>
      </c>
      <c r="H1513" s="231">
        <f>'52'!J9</f>
        <v>1534</v>
      </c>
      <c r="K1513" s="503">
        <v>4853</v>
      </c>
      <c r="L1513" s="231">
        <f>'52'!G9</f>
        <v>1376</v>
      </c>
      <c r="N1513" s="231">
        <f>'52'!J9</f>
        <v>1534</v>
      </c>
      <c r="P1513" s="722">
        <f t="shared" ref="P1513:P1519" si="231">F1513-L1513</f>
        <v>0</v>
      </c>
      <c r="Q1513" s="461"/>
      <c r="R1513" s="722">
        <f t="shared" ref="R1513:R1519" si="232">H1513-N1513</f>
        <v>0</v>
      </c>
      <c r="T1513" s="655">
        <f t="shared" ref="T1513:T1519" si="233">H1513-K1513</f>
        <v>-3319</v>
      </c>
    </row>
    <row r="1514" spans="1:20">
      <c r="A1514" s="485">
        <f t="shared" si="224"/>
        <v>1514</v>
      </c>
      <c r="B1514" t="s">
        <v>1017</v>
      </c>
      <c r="D1514" t="s">
        <v>905</v>
      </c>
      <c r="F1514" s="737">
        <f>'52'!G10</f>
        <v>5087</v>
      </c>
      <c r="H1514" s="231">
        <f>'52'!J10</f>
        <v>5009</v>
      </c>
      <c r="K1514" s="503">
        <v>1981</v>
      </c>
      <c r="L1514" s="231">
        <f>'52'!G10</f>
        <v>5087</v>
      </c>
      <c r="N1514" s="231">
        <f>'52'!J10</f>
        <v>5009</v>
      </c>
      <c r="P1514" s="722">
        <f t="shared" si="231"/>
        <v>0</v>
      </c>
      <c r="Q1514" s="461"/>
      <c r="R1514" s="722">
        <f t="shared" si="232"/>
        <v>0</v>
      </c>
      <c r="T1514" s="655">
        <f t="shared" si="233"/>
        <v>3028</v>
      </c>
    </row>
    <row r="1515" spans="1:20">
      <c r="A1515" s="485">
        <f t="shared" si="224"/>
        <v>1515</v>
      </c>
      <c r="B1515" t="s">
        <v>272</v>
      </c>
      <c r="D1515" t="s">
        <v>905</v>
      </c>
      <c r="F1515" s="737">
        <f>'52'!G11</f>
        <v>5824</v>
      </c>
      <c r="H1515" s="231">
        <f>'52'!J11</f>
        <v>5770</v>
      </c>
      <c r="K1515" s="503">
        <v>3612</v>
      </c>
      <c r="L1515" s="231">
        <f>'52'!G11</f>
        <v>5824</v>
      </c>
      <c r="N1515" s="231">
        <f>'52'!J11</f>
        <v>5770</v>
      </c>
      <c r="P1515" s="722">
        <f t="shared" si="231"/>
        <v>0</v>
      </c>
      <c r="Q1515" s="461"/>
      <c r="R1515" s="722">
        <f t="shared" si="232"/>
        <v>0</v>
      </c>
      <c r="T1515" s="655">
        <f t="shared" si="233"/>
        <v>2158</v>
      </c>
    </row>
    <row r="1516" spans="1:20">
      <c r="A1516" s="485">
        <f t="shared" si="224"/>
        <v>1516</v>
      </c>
      <c r="B1516" t="s">
        <v>273</v>
      </c>
      <c r="D1516" t="s">
        <v>905</v>
      </c>
      <c r="F1516" s="737">
        <f>'52'!G12</f>
        <v>2436</v>
      </c>
      <c r="H1516" s="231">
        <f>'52'!J12</f>
        <v>1632</v>
      </c>
      <c r="K1516" s="503">
        <v>1640</v>
      </c>
      <c r="L1516" s="231">
        <f>'52'!G12</f>
        <v>2436</v>
      </c>
      <c r="N1516" s="231">
        <f>'52'!J12</f>
        <v>1632</v>
      </c>
      <c r="P1516" s="722">
        <f t="shared" si="231"/>
        <v>0</v>
      </c>
      <c r="Q1516" s="461"/>
      <c r="R1516" s="722">
        <f t="shared" si="232"/>
        <v>0</v>
      </c>
      <c r="T1516" s="655">
        <f t="shared" si="233"/>
        <v>-8</v>
      </c>
    </row>
    <row r="1517" spans="1:20">
      <c r="A1517" s="485">
        <f t="shared" si="224"/>
        <v>1517</v>
      </c>
      <c r="B1517" t="s">
        <v>869</v>
      </c>
      <c r="D1517" t="s">
        <v>905</v>
      </c>
      <c r="F1517" s="737">
        <f>'52'!G13</f>
        <v>1407</v>
      </c>
      <c r="H1517" s="231">
        <f>'52'!J13</f>
        <v>995</v>
      </c>
      <c r="K1517" s="503">
        <v>329</v>
      </c>
      <c r="L1517" s="231">
        <f>'52'!G13</f>
        <v>1407</v>
      </c>
      <c r="N1517" s="231">
        <f>'52'!J13</f>
        <v>995</v>
      </c>
      <c r="P1517" s="722">
        <f t="shared" si="231"/>
        <v>0</v>
      </c>
      <c r="Q1517" s="461"/>
      <c r="R1517" s="722">
        <f t="shared" si="232"/>
        <v>0</v>
      </c>
      <c r="T1517" s="655">
        <f t="shared" si="233"/>
        <v>666</v>
      </c>
    </row>
    <row r="1518" spans="1:20">
      <c r="A1518" s="485">
        <f t="shared" si="224"/>
        <v>1518</v>
      </c>
      <c r="B1518" t="s">
        <v>274</v>
      </c>
      <c r="D1518" t="s">
        <v>905</v>
      </c>
      <c r="F1518" s="737">
        <f>'52'!G14</f>
        <v>454</v>
      </c>
      <c r="H1518" s="231">
        <f>'52'!J14</f>
        <v>295</v>
      </c>
      <c r="K1518" s="503">
        <v>75</v>
      </c>
      <c r="L1518" s="231">
        <f>'52'!G14</f>
        <v>454</v>
      </c>
      <c r="N1518" s="231">
        <f>'52'!J14</f>
        <v>295</v>
      </c>
      <c r="P1518" s="722">
        <f t="shared" si="231"/>
        <v>0</v>
      </c>
      <c r="Q1518" s="461"/>
      <c r="R1518" s="722">
        <f t="shared" si="232"/>
        <v>0</v>
      </c>
      <c r="T1518" s="655">
        <f t="shared" si="233"/>
        <v>220</v>
      </c>
    </row>
    <row r="1519" spans="1:20">
      <c r="A1519" s="485">
        <f t="shared" si="224"/>
        <v>1519</v>
      </c>
      <c r="B1519" t="s">
        <v>275</v>
      </c>
      <c r="D1519" t="s">
        <v>905</v>
      </c>
      <c r="F1519" s="737">
        <f>'52'!G15</f>
        <v>214</v>
      </c>
      <c r="H1519" s="231">
        <f>'52'!J15</f>
        <v>155</v>
      </c>
      <c r="K1519" s="503">
        <v>253</v>
      </c>
      <c r="L1519" s="231">
        <f>'52'!G15</f>
        <v>214</v>
      </c>
      <c r="N1519" s="231">
        <f>'52'!J15</f>
        <v>155</v>
      </c>
      <c r="P1519" s="722">
        <f t="shared" si="231"/>
        <v>0</v>
      </c>
      <c r="Q1519" s="461"/>
      <c r="R1519" s="722">
        <f t="shared" si="232"/>
        <v>0</v>
      </c>
      <c r="T1519" s="655">
        <f t="shared" si="233"/>
        <v>-98</v>
      </c>
    </row>
    <row r="1520" spans="1:20">
      <c r="A1520" s="485">
        <f t="shared" si="224"/>
        <v>1520</v>
      </c>
      <c r="B1520" s="638" t="s">
        <v>1148</v>
      </c>
      <c r="D1520" t="s">
        <v>905</v>
      </c>
      <c r="F1520" s="737"/>
      <c r="H1520" s="231"/>
      <c r="K1520" s="503"/>
      <c r="T1520" s="655"/>
    </row>
    <row r="1521" spans="1:20">
      <c r="A1521" s="485">
        <f t="shared" si="224"/>
        <v>1521</v>
      </c>
      <c r="B1521" s="634" t="s">
        <v>1127</v>
      </c>
      <c r="D1521" t="s">
        <v>905</v>
      </c>
      <c r="F1521" s="737">
        <f>'52'!G18</f>
        <v>62693</v>
      </c>
      <c r="H1521" s="231">
        <f>'52'!J18</f>
        <v>44156</v>
      </c>
      <c r="K1521" s="503">
        <v>37701</v>
      </c>
      <c r="L1521" s="231">
        <f>'52'!G18</f>
        <v>62693</v>
      </c>
      <c r="N1521" s="231">
        <f>'52'!J18</f>
        <v>44156</v>
      </c>
      <c r="P1521" s="722">
        <f t="shared" ref="P1521:P1534" si="234">F1521-L1521</f>
        <v>0</v>
      </c>
      <c r="Q1521" s="461"/>
      <c r="R1521" s="722">
        <f t="shared" ref="R1521:R1534" si="235">H1521-N1521</f>
        <v>0</v>
      </c>
      <c r="T1521" s="655">
        <f t="shared" ref="T1521:T1534" si="236">H1521-K1521</f>
        <v>6455</v>
      </c>
    </row>
    <row r="1522" spans="1:20">
      <c r="A1522" s="485">
        <f t="shared" si="224"/>
        <v>1522</v>
      </c>
      <c r="B1522" s="634" t="s">
        <v>1130</v>
      </c>
      <c r="D1522" t="s">
        <v>905</v>
      </c>
      <c r="F1522" s="737">
        <f>'52'!G19</f>
        <v>263</v>
      </c>
      <c r="H1522" s="231">
        <f>'52'!J19</f>
        <v>418</v>
      </c>
      <c r="K1522" s="503">
        <v>0</v>
      </c>
      <c r="L1522" s="231">
        <f>'52'!G19</f>
        <v>263</v>
      </c>
      <c r="N1522" s="231">
        <f>'52'!J19</f>
        <v>418</v>
      </c>
      <c r="P1522" s="722">
        <f t="shared" si="234"/>
        <v>0</v>
      </c>
      <c r="Q1522" s="461"/>
      <c r="R1522" s="722">
        <f t="shared" si="235"/>
        <v>0</v>
      </c>
      <c r="T1522" s="655">
        <f t="shared" si="236"/>
        <v>418</v>
      </c>
    </row>
    <row r="1523" spans="1:20">
      <c r="A1523" s="485">
        <f t="shared" si="224"/>
        <v>1523</v>
      </c>
      <c r="B1523" s="634" t="s">
        <v>1131</v>
      </c>
      <c r="D1523" t="s">
        <v>905</v>
      </c>
      <c r="F1523" s="737">
        <f>'52'!G20</f>
        <v>1131</v>
      </c>
      <c r="H1523" s="231">
        <f>'52'!J20</f>
        <v>903</v>
      </c>
      <c r="K1523" s="503">
        <v>510</v>
      </c>
      <c r="L1523" s="231">
        <f>'52'!G20</f>
        <v>1131</v>
      </c>
      <c r="N1523" s="231">
        <f>'52'!J20</f>
        <v>903</v>
      </c>
      <c r="P1523" s="722">
        <f t="shared" si="234"/>
        <v>0</v>
      </c>
      <c r="Q1523" s="461"/>
      <c r="R1523" s="722">
        <f t="shared" si="235"/>
        <v>0</v>
      </c>
      <c r="T1523" s="655">
        <f t="shared" si="236"/>
        <v>393</v>
      </c>
    </row>
    <row r="1524" spans="1:20">
      <c r="A1524" s="485">
        <f t="shared" si="224"/>
        <v>1524</v>
      </c>
      <c r="B1524" s="634" t="s">
        <v>323</v>
      </c>
      <c r="D1524" t="s">
        <v>905</v>
      </c>
      <c r="F1524" s="737">
        <f>'52'!G21</f>
        <v>0</v>
      </c>
      <c r="H1524" s="231">
        <f>'52'!J21</f>
        <v>0</v>
      </c>
      <c r="K1524" s="503">
        <v>0</v>
      </c>
      <c r="L1524" s="231">
        <f>'52'!G21</f>
        <v>0</v>
      </c>
      <c r="N1524" s="231">
        <f>'52'!J21</f>
        <v>0</v>
      </c>
      <c r="P1524" s="722">
        <f t="shared" si="234"/>
        <v>0</v>
      </c>
      <c r="Q1524" s="461"/>
      <c r="R1524" s="722">
        <f t="shared" si="235"/>
        <v>0</v>
      </c>
      <c r="T1524" s="655">
        <f t="shared" si="236"/>
        <v>0</v>
      </c>
    </row>
    <row r="1525" spans="1:20">
      <c r="A1525" s="485">
        <f t="shared" si="224"/>
        <v>1525</v>
      </c>
      <c r="B1525" t="s">
        <v>110</v>
      </c>
      <c r="D1525" t="s">
        <v>905</v>
      </c>
      <c r="F1525" s="737">
        <f>'52'!G22</f>
        <v>1900</v>
      </c>
      <c r="H1525" s="231">
        <f>'52'!J22</f>
        <v>914</v>
      </c>
      <c r="K1525" s="503">
        <v>2235</v>
      </c>
      <c r="L1525" s="231">
        <f>'52'!G22</f>
        <v>1900</v>
      </c>
      <c r="N1525" s="231">
        <f>'52'!J22</f>
        <v>914</v>
      </c>
      <c r="P1525" s="722">
        <f t="shared" si="234"/>
        <v>0</v>
      </c>
      <c r="Q1525" s="461"/>
      <c r="R1525" s="722">
        <f t="shared" si="235"/>
        <v>0</v>
      </c>
      <c r="T1525" s="655">
        <f t="shared" si="236"/>
        <v>-1321</v>
      </c>
    </row>
    <row r="1526" spans="1:20">
      <c r="A1526" s="485">
        <f t="shared" si="224"/>
        <v>1526</v>
      </c>
      <c r="B1526" s="388" t="s">
        <v>1045</v>
      </c>
      <c r="C1526" s="388"/>
      <c r="D1526" s="388" t="s">
        <v>905</v>
      </c>
      <c r="E1526" s="388"/>
      <c r="F1526" s="737">
        <f>'52'!G23</f>
        <v>0</v>
      </c>
      <c r="H1526" s="231">
        <f>'52'!J23</f>
        <v>0</v>
      </c>
      <c r="I1526" s="388"/>
      <c r="J1526" s="388"/>
      <c r="K1526" s="503">
        <v>0</v>
      </c>
      <c r="L1526" s="231">
        <f>'52'!G23</f>
        <v>0</v>
      </c>
      <c r="N1526" s="231">
        <f>'52'!J23</f>
        <v>0</v>
      </c>
      <c r="P1526" s="722">
        <f t="shared" si="234"/>
        <v>0</v>
      </c>
      <c r="Q1526" s="461"/>
      <c r="R1526" s="722">
        <f t="shared" si="235"/>
        <v>0</v>
      </c>
      <c r="T1526" s="655">
        <f t="shared" si="236"/>
        <v>0</v>
      </c>
    </row>
    <row r="1527" spans="1:20">
      <c r="A1527" s="485">
        <f t="shared" si="224"/>
        <v>1527</v>
      </c>
      <c r="B1527" s="388" t="s">
        <v>1046</v>
      </c>
      <c r="C1527" s="388"/>
      <c r="D1527" s="388" t="s">
        <v>905</v>
      </c>
      <c r="E1527" s="388"/>
      <c r="F1527" s="737">
        <f>'52'!G25</f>
        <v>0</v>
      </c>
      <c r="H1527" s="231">
        <f>'52'!J25</f>
        <v>0</v>
      </c>
      <c r="I1527" s="388"/>
      <c r="J1527" s="388"/>
      <c r="K1527" s="503">
        <v>0</v>
      </c>
      <c r="L1527" s="231">
        <f>'52'!G25</f>
        <v>0</v>
      </c>
      <c r="N1527" s="231">
        <f>'52'!J25</f>
        <v>0</v>
      </c>
      <c r="P1527" s="722">
        <f t="shared" si="234"/>
        <v>0</v>
      </c>
      <c r="Q1527" s="461"/>
      <c r="R1527" s="722">
        <f t="shared" si="235"/>
        <v>0</v>
      </c>
      <c r="T1527" s="655">
        <f t="shared" si="236"/>
        <v>0</v>
      </c>
    </row>
    <row r="1528" spans="1:20">
      <c r="A1528" s="485">
        <f t="shared" si="224"/>
        <v>1528</v>
      </c>
      <c r="B1528" t="s">
        <v>278</v>
      </c>
      <c r="D1528" t="s">
        <v>905</v>
      </c>
      <c r="F1528" s="737">
        <f>'52'!G26</f>
        <v>9115</v>
      </c>
      <c r="H1528" s="231">
        <f>'52'!J26</f>
        <v>8074</v>
      </c>
      <c r="K1528" s="503">
        <v>10522</v>
      </c>
      <c r="L1528" s="231">
        <f>'52'!G26</f>
        <v>9115</v>
      </c>
      <c r="N1528" s="231">
        <f>'52'!J26</f>
        <v>8074</v>
      </c>
      <c r="P1528" s="722">
        <f t="shared" si="234"/>
        <v>0</v>
      </c>
      <c r="Q1528" s="461"/>
      <c r="R1528" s="722">
        <f t="shared" si="235"/>
        <v>0</v>
      </c>
      <c r="T1528" s="655">
        <f t="shared" si="236"/>
        <v>-2448</v>
      </c>
    </row>
    <row r="1529" spans="1:20">
      <c r="A1529" s="485">
        <f t="shared" si="224"/>
        <v>1529</v>
      </c>
      <c r="B1529" t="s">
        <v>279</v>
      </c>
      <c r="D1529" t="s">
        <v>905</v>
      </c>
      <c r="F1529" s="737">
        <f>'52'!G27</f>
        <v>-2282</v>
      </c>
      <c r="H1529" s="231">
        <f>'52'!J27</f>
        <v>-2326</v>
      </c>
      <c r="K1529" s="503">
        <v>-3068</v>
      </c>
      <c r="L1529" s="231">
        <f>'52'!G27</f>
        <v>-2282</v>
      </c>
      <c r="N1529" s="231">
        <f>'52'!J27</f>
        <v>-2326</v>
      </c>
      <c r="P1529" s="722">
        <f t="shared" si="234"/>
        <v>0</v>
      </c>
      <c r="Q1529" s="461"/>
      <c r="R1529" s="722">
        <f t="shared" si="235"/>
        <v>0</v>
      </c>
      <c r="T1529" s="655">
        <f t="shared" si="236"/>
        <v>742</v>
      </c>
    </row>
    <row r="1530" spans="1:20">
      <c r="A1530" s="485">
        <f t="shared" si="224"/>
        <v>1530</v>
      </c>
      <c r="B1530" t="s">
        <v>1015</v>
      </c>
      <c r="D1530" t="s">
        <v>905</v>
      </c>
      <c r="F1530" s="737">
        <f>'52'!G28</f>
        <v>0</v>
      </c>
      <c r="H1530" s="231">
        <f>'52'!J28</f>
        <v>0</v>
      </c>
      <c r="K1530" s="503">
        <v>0</v>
      </c>
      <c r="L1530" s="231">
        <f>'52'!G28</f>
        <v>0</v>
      </c>
      <c r="N1530" s="231">
        <f>'52'!J28</f>
        <v>0</v>
      </c>
      <c r="P1530" s="722">
        <f t="shared" si="234"/>
        <v>0</v>
      </c>
      <c r="Q1530" s="461"/>
      <c r="R1530" s="722">
        <f t="shared" si="235"/>
        <v>0</v>
      </c>
      <c r="T1530" s="655">
        <f t="shared" si="236"/>
        <v>0</v>
      </c>
    </row>
    <row r="1531" spans="1:20">
      <c r="A1531" s="485">
        <f t="shared" si="224"/>
        <v>1531</v>
      </c>
      <c r="B1531" s="672" t="s">
        <v>1016</v>
      </c>
      <c r="D1531" t="s">
        <v>905</v>
      </c>
      <c r="F1531" s="737">
        <f>'52'!G29</f>
        <v>0</v>
      </c>
      <c r="H1531" s="231">
        <f>'52'!J29</f>
        <v>0</v>
      </c>
      <c r="K1531" s="503">
        <v>0</v>
      </c>
      <c r="L1531" s="231">
        <f>'52'!G29</f>
        <v>0</v>
      </c>
      <c r="N1531" s="231">
        <f>'52'!J29</f>
        <v>0</v>
      </c>
      <c r="P1531" s="722">
        <f t="shared" si="234"/>
        <v>0</v>
      </c>
      <c r="Q1531" s="461"/>
      <c r="R1531" s="722">
        <f t="shared" si="235"/>
        <v>0</v>
      </c>
      <c r="T1531" s="655">
        <f t="shared" si="236"/>
        <v>0</v>
      </c>
    </row>
    <row r="1532" spans="1:20">
      <c r="A1532" s="485">
        <f t="shared" si="224"/>
        <v>1532</v>
      </c>
      <c r="B1532" t="s">
        <v>524</v>
      </c>
      <c r="D1532" t="s">
        <v>905</v>
      </c>
      <c r="F1532" s="737">
        <f>'52'!G30</f>
        <v>9486</v>
      </c>
      <c r="H1532" s="231">
        <f>'52'!J30</f>
        <v>7910</v>
      </c>
      <c r="K1532" s="503">
        <v>5037</v>
      </c>
      <c r="L1532" s="231">
        <f>'52'!G30</f>
        <v>9486</v>
      </c>
      <c r="N1532" s="231">
        <f>'52'!J30</f>
        <v>7910</v>
      </c>
      <c r="P1532" s="722">
        <f t="shared" si="234"/>
        <v>0</v>
      </c>
      <c r="Q1532" s="461"/>
      <c r="R1532" s="722">
        <f t="shared" si="235"/>
        <v>0</v>
      </c>
      <c r="T1532" s="655">
        <f t="shared" si="236"/>
        <v>2873</v>
      </c>
    </row>
    <row r="1533" spans="1:20">
      <c r="A1533" s="485">
        <f t="shared" si="224"/>
        <v>1533</v>
      </c>
      <c r="B1533" t="s">
        <v>494</v>
      </c>
      <c r="D1533" t="s">
        <v>905</v>
      </c>
      <c r="F1533" s="737">
        <f>'52'!G31</f>
        <v>185</v>
      </c>
      <c r="H1533" s="231">
        <f>'52'!J31</f>
        <v>191</v>
      </c>
      <c r="K1533" s="503">
        <v>651</v>
      </c>
      <c r="L1533" s="231">
        <f>'52'!G31</f>
        <v>185</v>
      </c>
      <c r="N1533" s="231">
        <f>'52'!J31</f>
        <v>191</v>
      </c>
      <c r="P1533" s="722">
        <f t="shared" si="234"/>
        <v>0</v>
      </c>
      <c r="Q1533" s="461"/>
      <c r="R1533" s="722">
        <f t="shared" si="235"/>
        <v>0</v>
      </c>
      <c r="T1533" s="655">
        <f t="shared" si="236"/>
        <v>-460</v>
      </c>
    </row>
    <row r="1534" spans="1:20" ht="15.75">
      <c r="A1534" s="485">
        <f t="shared" si="224"/>
        <v>1534</v>
      </c>
      <c r="B1534" s="234" t="s">
        <v>281</v>
      </c>
      <c r="D1534" t="s">
        <v>905</v>
      </c>
      <c r="F1534" s="737">
        <f>'52'!G33</f>
        <v>99292</v>
      </c>
      <c r="H1534" s="231">
        <f>'52'!J33</f>
        <v>75640</v>
      </c>
      <c r="K1534" s="503">
        <v>66331</v>
      </c>
      <c r="L1534" s="231">
        <f>'52'!G33</f>
        <v>99292</v>
      </c>
      <c r="N1534" s="231">
        <f>'52'!J33</f>
        <v>75640</v>
      </c>
      <c r="P1534" s="722">
        <f t="shared" si="234"/>
        <v>0</v>
      </c>
      <c r="Q1534" s="461"/>
      <c r="R1534" s="722">
        <f t="shared" si="235"/>
        <v>0</v>
      </c>
      <c r="T1534" s="655">
        <f t="shared" si="236"/>
        <v>9309</v>
      </c>
    </row>
    <row r="1535" spans="1:20" ht="15.75">
      <c r="A1535" s="485">
        <f t="shared" si="224"/>
        <v>1535</v>
      </c>
      <c r="B1535" s="234" t="s">
        <v>282</v>
      </c>
      <c r="F1535" s="737"/>
      <c r="H1535" s="231"/>
      <c r="K1535" s="503"/>
      <c r="T1535" s="655"/>
    </row>
    <row r="1536" spans="1:20">
      <c r="A1536" s="485">
        <f t="shared" si="224"/>
        <v>1536</v>
      </c>
      <c r="B1536" t="s">
        <v>318</v>
      </c>
      <c r="D1536" t="s">
        <v>905</v>
      </c>
      <c r="F1536" s="737">
        <f>'52'!G36</f>
        <v>0</v>
      </c>
      <c r="H1536" s="231">
        <f>'52'!J36</f>
        <v>0</v>
      </c>
      <c r="K1536" s="503">
        <v>0</v>
      </c>
      <c r="L1536" s="231">
        <f>'52'!G36</f>
        <v>0</v>
      </c>
      <c r="N1536" s="231">
        <f>'52'!J36</f>
        <v>0</v>
      </c>
      <c r="P1536" s="722">
        <f t="shared" ref="P1536:P1542" si="237">F1536-L1536</f>
        <v>0</v>
      </c>
      <c r="Q1536" s="461"/>
      <c r="R1536" s="722">
        <f t="shared" ref="R1536:R1542" si="238">H1536-N1536</f>
        <v>0</v>
      </c>
      <c r="T1536" s="655">
        <f t="shared" ref="T1536:T1542" si="239">H1536-K1536</f>
        <v>0</v>
      </c>
    </row>
    <row r="1537" spans="1:20">
      <c r="A1537" s="485">
        <f t="shared" si="224"/>
        <v>1537</v>
      </c>
      <c r="B1537" t="s">
        <v>1017</v>
      </c>
      <c r="D1537" t="s">
        <v>905</v>
      </c>
      <c r="F1537" s="737">
        <f>'52'!G37</f>
        <v>0</v>
      </c>
      <c r="H1537" s="231">
        <f>'52'!J37</f>
        <v>0</v>
      </c>
      <c r="K1537" s="503">
        <v>0</v>
      </c>
      <c r="L1537" s="231">
        <f>'52'!G37</f>
        <v>0</v>
      </c>
      <c r="N1537" s="231">
        <f>'52'!J37</f>
        <v>0</v>
      </c>
      <c r="P1537" s="722">
        <f t="shared" si="237"/>
        <v>0</v>
      </c>
      <c r="Q1537" s="461"/>
      <c r="R1537" s="722">
        <f t="shared" si="238"/>
        <v>0</v>
      </c>
      <c r="T1537" s="655">
        <f t="shared" si="239"/>
        <v>0</v>
      </c>
    </row>
    <row r="1538" spans="1:20">
      <c r="A1538" s="485">
        <f t="shared" si="224"/>
        <v>1538</v>
      </c>
      <c r="B1538" t="s">
        <v>272</v>
      </c>
      <c r="D1538" t="s">
        <v>905</v>
      </c>
      <c r="F1538" s="737">
        <f>'52'!G38</f>
        <v>0</v>
      </c>
      <c r="H1538" s="231">
        <f>'52'!J38</f>
        <v>0</v>
      </c>
      <c r="K1538" s="503">
        <v>0</v>
      </c>
      <c r="L1538" s="231">
        <f>'52'!G38</f>
        <v>0</v>
      </c>
      <c r="N1538" s="231">
        <f>'52'!J38</f>
        <v>0</v>
      </c>
      <c r="P1538" s="722">
        <f t="shared" si="237"/>
        <v>0</v>
      </c>
      <c r="Q1538" s="461"/>
      <c r="R1538" s="722">
        <f t="shared" si="238"/>
        <v>0</v>
      </c>
      <c r="T1538" s="655">
        <f t="shared" si="239"/>
        <v>0</v>
      </c>
    </row>
    <row r="1539" spans="1:20">
      <c r="A1539" s="485">
        <f t="shared" si="224"/>
        <v>1539</v>
      </c>
      <c r="B1539" t="s">
        <v>273</v>
      </c>
      <c r="D1539" t="s">
        <v>905</v>
      </c>
      <c r="F1539" s="737">
        <f>'52'!G39</f>
        <v>0</v>
      </c>
      <c r="H1539" s="231">
        <f>'52'!J39</f>
        <v>0</v>
      </c>
      <c r="K1539" s="503">
        <v>0</v>
      </c>
      <c r="L1539" s="231">
        <f>'52'!G39</f>
        <v>0</v>
      </c>
      <c r="N1539" s="231">
        <f>'52'!J39</f>
        <v>0</v>
      </c>
      <c r="P1539" s="722">
        <f t="shared" si="237"/>
        <v>0</v>
      </c>
      <c r="Q1539" s="461"/>
      <c r="R1539" s="722">
        <f t="shared" si="238"/>
        <v>0</v>
      </c>
      <c r="T1539" s="655">
        <f t="shared" si="239"/>
        <v>0</v>
      </c>
    </row>
    <row r="1540" spans="1:20">
      <c r="A1540" s="485">
        <f t="shared" si="224"/>
        <v>1540</v>
      </c>
      <c r="B1540" t="s">
        <v>869</v>
      </c>
      <c r="D1540" t="s">
        <v>905</v>
      </c>
      <c r="F1540" s="737">
        <f>'52'!G40</f>
        <v>0</v>
      </c>
      <c r="H1540" s="231">
        <f>'52'!J40</f>
        <v>0</v>
      </c>
      <c r="K1540" s="503">
        <v>0</v>
      </c>
      <c r="L1540" s="231">
        <f>'52'!G40</f>
        <v>0</v>
      </c>
      <c r="N1540" s="231">
        <f>'52'!J40</f>
        <v>0</v>
      </c>
      <c r="P1540" s="722">
        <f t="shared" si="237"/>
        <v>0</v>
      </c>
      <c r="Q1540" s="461"/>
      <c r="R1540" s="722">
        <f t="shared" si="238"/>
        <v>0</v>
      </c>
      <c r="T1540" s="655">
        <f t="shared" si="239"/>
        <v>0</v>
      </c>
    </row>
    <row r="1541" spans="1:20">
      <c r="A1541" s="485">
        <f t="shared" si="224"/>
        <v>1541</v>
      </c>
      <c r="B1541" t="s">
        <v>274</v>
      </c>
      <c r="D1541" t="s">
        <v>905</v>
      </c>
      <c r="F1541" s="737">
        <f>'52'!G41</f>
        <v>0</v>
      </c>
      <c r="H1541" s="231">
        <f>'52'!J41</f>
        <v>0</v>
      </c>
      <c r="K1541" s="503">
        <v>0</v>
      </c>
      <c r="L1541" s="231">
        <f>'52'!G41</f>
        <v>0</v>
      </c>
      <c r="N1541" s="231">
        <f>'52'!J41</f>
        <v>0</v>
      </c>
      <c r="P1541" s="722">
        <f t="shared" si="237"/>
        <v>0</v>
      </c>
      <c r="Q1541" s="461"/>
      <c r="R1541" s="722">
        <f t="shared" si="238"/>
        <v>0</v>
      </c>
      <c r="T1541" s="655">
        <f t="shared" si="239"/>
        <v>0</v>
      </c>
    </row>
    <row r="1542" spans="1:20">
      <c r="A1542" s="485">
        <f t="shared" si="224"/>
        <v>1542</v>
      </c>
      <c r="B1542" t="s">
        <v>275</v>
      </c>
      <c r="D1542" t="s">
        <v>905</v>
      </c>
      <c r="F1542" s="737">
        <f>'52'!G42</f>
        <v>0</v>
      </c>
      <c r="H1542" s="231">
        <f>'52'!J42</f>
        <v>0</v>
      </c>
      <c r="K1542" s="503">
        <v>0</v>
      </c>
      <c r="L1542" s="231">
        <f>'52'!G42</f>
        <v>0</v>
      </c>
      <c r="N1542" s="231">
        <f>'52'!J42</f>
        <v>0</v>
      </c>
      <c r="P1542" s="722">
        <f t="shared" si="237"/>
        <v>0</v>
      </c>
      <c r="Q1542" s="461"/>
      <c r="R1542" s="722">
        <f t="shared" si="238"/>
        <v>0</v>
      </c>
      <c r="T1542" s="655">
        <f t="shared" si="239"/>
        <v>0</v>
      </c>
    </row>
    <row r="1543" spans="1:20">
      <c r="A1543" s="485">
        <f t="shared" si="224"/>
        <v>1543</v>
      </c>
      <c r="B1543" s="638" t="s">
        <v>1148</v>
      </c>
      <c r="D1543" t="s">
        <v>905</v>
      </c>
      <c r="F1543" s="737"/>
      <c r="H1543" s="231"/>
      <c r="K1543" s="503"/>
      <c r="T1543" s="655"/>
    </row>
    <row r="1544" spans="1:20">
      <c r="A1544" s="485">
        <f t="shared" si="224"/>
        <v>1544</v>
      </c>
      <c r="B1544" s="634" t="s">
        <v>1127</v>
      </c>
      <c r="D1544" t="s">
        <v>905</v>
      </c>
      <c r="F1544" s="737">
        <f>'52'!G45</f>
        <v>152559</v>
      </c>
      <c r="H1544" s="231">
        <f>'52'!J45</f>
        <v>123494</v>
      </c>
      <c r="K1544" s="503">
        <v>108880</v>
      </c>
      <c r="L1544" s="231">
        <f>'52'!G45</f>
        <v>152559</v>
      </c>
      <c r="N1544" s="231">
        <f>'52'!J45</f>
        <v>123494</v>
      </c>
      <c r="P1544" s="722">
        <f t="shared" ref="P1544:P1558" si="240">F1544-L1544</f>
        <v>0</v>
      </c>
      <c r="Q1544" s="461"/>
      <c r="R1544" s="722">
        <f t="shared" ref="R1544:R1558" si="241">H1544-N1544</f>
        <v>0</v>
      </c>
      <c r="T1544" s="655">
        <f t="shared" ref="T1544:T1558" si="242">H1544-K1544</f>
        <v>14614</v>
      </c>
    </row>
    <row r="1545" spans="1:20">
      <c r="A1545" s="485">
        <f t="shared" si="224"/>
        <v>1545</v>
      </c>
      <c r="B1545" s="634" t="s">
        <v>1130</v>
      </c>
      <c r="D1545" t="s">
        <v>905</v>
      </c>
      <c r="F1545" s="737">
        <f>'52'!G46</f>
        <v>13</v>
      </c>
      <c r="H1545" s="231">
        <f>'52'!J46</f>
        <v>0</v>
      </c>
      <c r="K1545" s="503">
        <v>0</v>
      </c>
      <c r="L1545" s="231">
        <f>'52'!G46</f>
        <v>13</v>
      </c>
      <c r="N1545" s="231">
        <f>'52'!J46</f>
        <v>0</v>
      </c>
      <c r="P1545" s="722">
        <f t="shared" si="240"/>
        <v>0</v>
      </c>
      <c r="Q1545" s="461"/>
      <c r="R1545" s="722">
        <f t="shared" si="241"/>
        <v>0</v>
      </c>
      <c r="T1545" s="655">
        <f t="shared" si="242"/>
        <v>0</v>
      </c>
    </row>
    <row r="1546" spans="1:20">
      <c r="A1546" s="485">
        <f t="shared" si="224"/>
        <v>1546</v>
      </c>
      <c r="B1546" s="634" t="s">
        <v>1131</v>
      </c>
      <c r="D1546" t="s">
        <v>905</v>
      </c>
      <c r="F1546" s="737">
        <f>'52'!G47</f>
        <v>0</v>
      </c>
      <c r="H1546" s="231">
        <f>'52'!J47</f>
        <v>2</v>
      </c>
      <c r="K1546" s="503">
        <v>0</v>
      </c>
      <c r="L1546" s="231">
        <f>'52'!G47</f>
        <v>0</v>
      </c>
      <c r="N1546" s="231">
        <f>'52'!J47</f>
        <v>2</v>
      </c>
      <c r="P1546" s="722">
        <f t="shared" si="240"/>
        <v>0</v>
      </c>
      <c r="Q1546" s="461"/>
      <c r="R1546" s="722">
        <f t="shared" si="241"/>
        <v>0</v>
      </c>
      <c r="T1546" s="655">
        <f t="shared" si="242"/>
        <v>2</v>
      </c>
    </row>
    <row r="1547" spans="1:20">
      <c r="A1547" s="485">
        <f t="shared" ref="A1547:A1610" si="243">A1546+1</f>
        <v>1547</v>
      </c>
      <c r="B1547" s="634" t="s">
        <v>323</v>
      </c>
      <c r="D1547" t="s">
        <v>905</v>
      </c>
      <c r="F1547" s="737">
        <f>'52'!G48</f>
        <v>0</v>
      </c>
      <c r="H1547" s="231">
        <f>'52'!J48</f>
        <v>0</v>
      </c>
      <c r="K1547" s="503">
        <v>0</v>
      </c>
      <c r="L1547" s="231">
        <f>'52'!G48</f>
        <v>0</v>
      </c>
      <c r="N1547" s="231">
        <f>'52'!J48</f>
        <v>0</v>
      </c>
      <c r="P1547" s="722">
        <f t="shared" si="240"/>
        <v>0</v>
      </c>
      <c r="Q1547" s="461"/>
      <c r="R1547" s="722">
        <f t="shared" si="241"/>
        <v>0</v>
      </c>
      <c r="T1547" s="655">
        <f t="shared" si="242"/>
        <v>0</v>
      </c>
    </row>
    <row r="1548" spans="1:20">
      <c r="A1548" s="485">
        <f t="shared" si="243"/>
        <v>1548</v>
      </c>
      <c r="B1548" t="s">
        <v>110</v>
      </c>
      <c r="D1548" t="s">
        <v>905</v>
      </c>
      <c r="F1548" s="737">
        <f>'52'!G49</f>
        <v>0</v>
      </c>
      <c r="H1548" s="231">
        <f>'52'!J49</f>
        <v>0</v>
      </c>
      <c r="K1548" s="503">
        <v>0</v>
      </c>
      <c r="L1548" s="231">
        <f>'52'!G49</f>
        <v>0</v>
      </c>
      <c r="N1548" s="231">
        <f>'52'!J49</f>
        <v>0</v>
      </c>
      <c r="P1548" s="722">
        <f t="shared" si="240"/>
        <v>0</v>
      </c>
      <c r="Q1548" s="461"/>
      <c r="R1548" s="722">
        <f t="shared" si="241"/>
        <v>0</v>
      </c>
      <c r="T1548" s="655">
        <f t="shared" si="242"/>
        <v>0</v>
      </c>
    </row>
    <row r="1549" spans="1:20">
      <c r="A1549" s="485">
        <f t="shared" si="243"/>
        <v>1549</v>
      </c>
      <c r="B1549" s="388" t="s">
        <v>1045</v>
      </c>
      <c r="C1549" s="388"/>
      <c r="D1549" s="388" t="s">
        <v>905</v>
      </c>
      <c r="E1549" s="388"/>
      <c r="F1549" s="737">
        <f>'52'!G50</f>
        <v>0</v>
      </c>
      <c r="H1549" s="231">
        <f>'52'!J50</f>
        <v>0</v>
      </c>
      <c r="I1549" s="388"/>
      <c r="J1549" s="388"/>
      <c r="K1549" s="503">
        <v>0</v>
      </c>
      <c r="L1549" s="231">
        <f>'52'!G50</f>
        <v>0</v>
      </c>
      <c r="N1549" s="231">
        <f>'52'!J50</f>
        <v>0</v>
      </c>
      <c r="P1549" s="722">
        <f t="shared" si="240"/>
        <v>0</v>
      </c>
      <c r="Q1549" s="461"/>
      <c r="R1549" s="722">
        <f t="shared" si="241"/>
        <v>0</v>
      </c>
      <c r="T1549" s="655">
        <f t="shared" si="242"/>
        <v>0</v>
      </c>
    </row>
    <row r="1550" spans="1:20">
      <c r="A1550" s="485">
        <f t="shared" si="243"/>
        <v>1550</v>
      </c>
      <c r="B1550" s="388" t="s">
        <v>1046</v>
      </c>
      <c r="C1550" s="388"/>
      <c r="D1550" s="388" t="s">
        <v>905</v>
      </c>
      <c r="E1550" s="388"/>
      <c r="F1550" s="737">
        <f>'52'!G52</f>
        <v>0</v>
      </c>
      <c r="H1550" s="231">
        <f>'52'!J52</f>
        <v>0</v>
      </c>
      <c r="I1550" s="388"/>
      <c r="J1550" s="388"/>
      <c r="K1550" s="503">
        <v>0</v>
      </c>
      <c r="L1550" s="231">
        <f>'52'!G52</f>
        <v>0</v>
      </c>
      <c r="N1550" s="231">
        <f>'52'!J52</f>
        <v>0</v>
      </c>
      <c r="P1550" s="722">
        <f t="shared" si="240"/>
        <v>0</v>
      </c>
      <c r="Q1550" s="461"/>
      <c r="R1550" s="722">
        <f t="shared" si="241"/>
        <v>0</v>
      </c>
      <c r="T1550" s="655">
        <f t="shared" si="242"/>
        <v>0</v>
      </c>
    </row>
    <row r="1551" spans="1:20">
      <c r="A1551" s="485">
        <f t="shared" si="243"/>
        <v>1551</v>
      </c>
      <c r="B1551" t="s">
        <v>278</v>
      </c>
      <c r="D1551" t="s">
        <v>905</v>
      </c>
      <c r="F1551" s="737">
        <f>'52'!G53</f>
        <v>0</v>
      </c>
      <c r="H1551" s="231">
        <f>'52'!J53</f>
        <v>0</v>
      </c>
      <c r="K1551" s="503">
        <v>0</v>
      </c>
      <c r="L1551" s="231">
        <f>'52'!G53</f>
        <v>0</v>
      </c>
      <c r="N1551" s="231">
        <f>'52'!J53</f>
        <v>0</v>
      </c>
      <c r="P1551" s="722">
        <f t="shared" si="240"/>
        <v>0</v>
      </c>
      <c r="Q1551" s="461"/>
      <c r="R1551" s="722">
        <f t="shared" si="241"/>
        <v>0</v>
      </c>
      <c r="T1551" s="655">
        <f t="shared" si="242"/>
        <v>0</v>
      </c>
    </row>
    <row r="1552" spans="1:20">
      <c r="A1552" s="485">
        <f t="shared" si="243"/>
        <v>1552</v>
      </c>
      <c r="B1552" t="s">
        <v>279</v>
      </c>
      <c r="D1552" t="s">
        <v>905</v>
      </c>
      <c r="F1552" s="737">
        <f>'52'!G54</f>
        <v>0</v>
      </c>
      <c r="H1552" s="231">
        <f>'52'!J54</f>
        <v>0</v>
      </c>
      <c r="K1552" s="503">
        <v>0</v>
      </c>
      <c r="L1552" s="231">
        <f>'52'!G54</f>
        <v>0</v>
      </c>
      <c r="N1552" s="231">
        <f>'52'!J54</f>
        <v>0</v>
      </c>
      <c r="P1552" s="722">
        <f t="shared" si="240"/>
        <v>0</v>
      </c>
      <c r="Q1552" s="461"/>
      <c r="R1552" s="722">
        <f t="shared" si="241"/>
        <v>0</v>
      </c>
      <c r="T1552" s="655">
        <f t="shared" si="242"/>
        <v>0</v>
      </c>
    </row>
    <row r="1553" spans="1:20">
      <c r="A1553" s="485">
        <f t="shared" si="243"/>
        <v>1553</v>
      </c>
      <c r="B1553" t="s">
        <v>1015</v>
      </c>
      <c r="D1553" t="s">
        <v>905</v>
      </c>
      <c r="F1553" s="737">
        <f>'52'!G55</f>
        <v>0</v>
      </c>
      <c r="H1553" s="231">
        <f>'52'!J55</f>
        <v>0</v>
      </c>
      <c r="K1553" s="503">
        <v>0</v>
      </c>
      <c r="L1553" s="231">
        <f>'52'!G55</f>
        <v>0</v>
      </c>
      <c r="N1553" s="231">
        <f>'52'!J55</f>
        <v>0</v>
      </c>
      <c r="P1553" s="722">
        <f t="shared" si="240"/>
        <v>0</v>
      </c>
      <c r="Q1553" s="461"/>
      <c r="R1553" s="722">
        <f t="shared" si="241"/>
        <v>0</v>
      </c>
      <c r="T1553" s="655">
        <f t="shared" si="242"/>
        <v>0</v>
      </c>
    </row>
    <row r="1554" spans="1:20">
      <c r="A1554" s="485">
        <f t="shared" si="243"/>
        <v>1554</v>
      </c>
      <c r="B1554" s="672" t="s">
        <v>1016</v>
      </c>
      <c r="D1554" t="s">
        <v>905</v>
      </c>
      <c r="F1554" s="737">
        <f>'52'!G56</f>
        <v>0</v>
      </c>
      <c r="H1554" s="231">
        <f>'52'!J56</f>
        <v>0</v>
      </c>
      <c r="K1554" s="503">
        <v>0</v>
      </c>
      <c r="L1554" s="231">
        <f>'52'!G56</f>
        <v>0</v>
      </c>
      <c r="N1554" s="231">
        <f>'52'!J56</f>
        <v>0</v>
      </c>
      <c r="P1554" s="722">
        <f t="shared" si="240"/>
        <v>0</v>
      </c>
      <c r="Q1554" s="461"/>
      <c r="R1554" s="722">
        <f t="shared" si="241"/>
        <v>0</v>
      </c>
      <c r="T1554" s="655">
        <f t="shared" si="242"/>
        <v>0</v>
      </c>
    </row>
    <row r="1555" spans="1:20">
      <c r="A1555" s="485">
        <f t="shared" si="243"/>
        <v>1555</v>
      </c>
      <c r="B1555" t="s">
        <v>675</v>
      </c>
      <c r="D1555" t="s">
        <v>905</v>
      </c>
      <c r="F1555" s="737">
        <f>'52'!G57</f>
        <v>0</v>
      </c>
      <c r="H1555" s="231">
        <f>'52'!J57</f>
        <v>0</v>
      </c>
      <c r="K1555" s="503">
        <v>0</v>
      </c>
      <c r="L1555" s="231">
        <f>'52'!G57</f>
        <v>0</v>
      </c>
      <c r="N1555" s="231">
        <f>'52'!J57</f>
        <v>0</v>
      </c>
      <c r="P1555" s="722">
        <f t="shared" si="240"/>
        <v>0</v>
      </c>
      <c r="Q1555" s="461"/>
      <c r="R1555" s="722">
        <f t="shared" si="241"/>
        <v>0</v>
      </c>
      <c r="T1555" s="655">
        <f t="shared" si="242"/>
        <v>0</v>
      </c>
    </row>
    <row r="1556" spans="1:20">
      <c r="A1556" s="485">
        <f t="shared" si="243"/>
        <v>1556</v>
      </c>
      <c r="B1556" t="s">
        <v>494</v>
      </c>
      <c r="D1556" t="s">
        <v>905</v>
      </c>
      <c r="F1556" s="737">
        <f>'52'!G58</f>
        <v>0</v>
      </c>
      <c r="H1556" s="231">
        <f>'52'!J58</f>
        <v>0</v>
      </c>
      <c r="K1556" s="503">
        <v>0</v>
      </c>
      <c r="L1556" s="231">
        <f>'52'!G58</f>
        <v>0</v>
      </c>
      <c r="N1556" s="231">
        <f>'52'!J58</f>
        <v>0</v>
      </c>
      <c r="P1556" s="722">
        <f t="shared" si="240"/>
        <v>0</v>
      </c>
      <c r="Q1556" s="461"/>
      <c r="R1556" s="722">
        <f t="shared" si="241"/>
        <v>0</v>
      </c>
      <c r="T1556" s="655">
        <f t="shared" si="242"/>
        <v>0</v>
      </c>
    </row>
    <row r="1557" spans="1:20" ht="15.75">
      <c r="A1557" s="485">
        <f t="shared" si="243"/>
        <v>1557</v>
      </c>
      <c r="B1557" s="234" t="s">
        <v>281</v>
      </c>
      <c r="D1557" t="s">
        <v>905</v>
      </c>
      <c r="F1557" s="737">
        <f>'52'!G59</f>
        <v>153538</v>
      </c>
      <c r="H1557" s="231">
        <f>'52'!J59</f>
        <v>124590</v>
      </c>
      <c r="K1557" s="503">
        <v>108880</v>
      </c>
      <c r="L1557" s="231">
        <f>'52'!G59</f>
        <v>153538</v>
      </c>
      <c r="N1557" s="231">
        <f>'52'!J59</f>
        <v>124590</v>
      </c>
      <c r="P1557" s="722">
        <f t="shared" si="240"/>
        <v>0</v>
      </c>
      <c r="Q1557" s="461"/>
      <c r="R1557" s="722">
        <f t="shared" si="241"/>
        <v>0</v>
      </c>
      <c r="T1557" s="655">
        <f t="shared" si="242"/>
        <v>15710</v>
      </c>
    </row>
    <row r="1558" spans="1:20" ht="15.75">
      <c r="A1558" s="485">
        <f t="shared" si="243"/>
        <v>1558</v>
      </c>
      <c r="B1558" s="234" t="s">
        <v>106</v>
      </c>
      <c r="D1558" t="s">
        <v>905</v>
      </c>
      <c r="F1558" s="737">
        <f>'52'!G60</f>
        <v>252830</v>
      </c>
      <c r="H1558" s="231">
        <f>'52'!J60</f>
        <v>200230</v>
      </c>
      <c r="K1558" s="503">
        <v>175211</v>
      </c>
      <c r="L1558" s="231">
        <f>'52'!G60</f>
        <v>252830</v>
      </c>
      <c r="N1558" s="231">
        <f>'52'!J60</f>
        <v>200230</v>
      </c>
      <c r="P1558" s="722">
        <f t="shared" si="240"/>
        <v>0</v>
      </c>
      <c r="Q1558" s="461"/>
      <c r="R1558" s="722">
        <f t="shared" si="241"/>
        <v>0</v>
      </c>
      <c r="T1558" s="655">
        <f t="shared" si="242"/>
        <v>25019</v>
      </c>
    </row>
    <row r="1559" spans="1:20" ht="15.75">
      <c r="A1559" s="485">
        <f t="shared" si="243"/>
        <v>1559</v>
      </c>
      <c r="B1559" s="234" t="s">
        <v>283</v>
      </c>
      <c r="F1559" s="737"/>
      <c r="H1559" s="231"/>
      <c r="K1559" s="503"/>
      <c r="T1559" s="655"/>
    </row>
    <row r="1560" spans="1:20">
      <c r="A1560" s="485">
        <f t="shared" si="243"/>
        <v>1560</v>
      </c>
      <c r="B1560" t="s">
        <v>284</v>
      </c>
      <c r="D1560" t="s">
        <v>905</v>
      </c>
      <c r="F1560" s="737">
        <f>'53'!G10</f>
        <v>15519</v>
      </c>
      <c r="H1560" s="231">
        <f>'53'!I10</f>
        <v>13147</v>
      </c>
      <c r="K1560" s="503">
        <v>6772</v>
      </c>
      <c r="L1560" s="231">
        <f>'53'!G10</f>
        <v>15519</v>
      </c>
      <c r="N1560" s="231">
        <f>'53'!I10</f>
        <v>13147</v>
      </c>
      <c r="P1560" s="722">
        <f>F1560-L1560</f>
        <v>0</v>
      </c>
      <c r="Q1560" s="461"/>
      <c r="R1560" s="722">
        <f>H1560-N1560</f>
        <v>0</v>
      </c>
      <c r="T1560" s="655">
        <f>H1560-K1560</f>
        <v>6375</v>
      </c>
    </row>
    <row r="1561" spans="1:20">
      <c r="A1561" s="485">
        <f t="shared" si="243"/>
        <v>1561</v>
      </c>
      <c r="B1561" t="s">
        <v>285</v>
      </c>
      <c r="D1561" t="s">
        <v>905</v>
      </c>
      <c r="F1561" s="737">
        <f>'53'!G11</f>
        <v>397</v>
      </c>
      <c r="H1561" s="231">
        <f>'53'!I11</f>
        <v>387</v>
      </c>
      <c r="K1561" s="503">
        <v>358</v>
      </c>
      <c r="L1561" s="231">
        <f>'53'!G11</f>
        <v>397</v>
      </c>
      <c r="N1561" s="231">
        <f>'53'!I11</f>
        <v>387</v>
      </c>
      <c r="P1561" s="722">
        <f>F1561-L1561</f>
        <v>0</v>
      </c>
      <c r="Q1561" s="461"/>
      <c r="R1561" s="722">
        <f>H1561-N1561</f>
        <v>0</v>
      </c>
      <c r="T1561" s="655">
        <f>H1561-K1561</f>
        <v>29</v>
      </c>
    </row>
    <row r="1562" spans="1:20">
      <c r="A1562" s="485">
        <f t="shared" si="243"/>
        <v>1562</v>
      </c>
      <c r="B1562" t="s">
        <v>286</v>
      </c>
      <c r="D1562" t="s">
        <v>905</v>
      </c>
      <c r="F1562" s="737">
        <f>'53'!G12</f>
        <v>460</v>
      </c>
      <c r="H1562" s="231">
        <f>'53'!I12</f>
        <v>617</v>
      </c>
      <c r="K1562" s="503">
        <v>467</v>
      </c>
      <c r="L1562" s="231">
        <f>'53'!G12</f>
        <v>460</v>
      </c>
      <c r="N1562" s="231">
        <f>'53'!I12</f>
        <v>617</v>
      </c>
      <c r="P1562" s="722">
        <f>F1562-L1562</f>
        <v>0</v>
      </c>
      <c r="Q1562" s="461"/>
      <c r="R1562" s="722">
        <f>H1562-N1562</f>
        <v>0</v>
      </c>
      <c r="T1562" s="655">
        <f>H1562-K1562</f>
        <v>150</v>
      </c>
    </row>
    <row r="1563" spans="1:20" ht="15.75">
      <c r="A1563" s="485">
        <f t="shared" si="243"/>
        <v>1563</v>
      </c>
      <c r="B1563" s="234" t="s">
        <v>106</v>
      </c>
      <c r="D1563" t="s">
        <v>905</v>
      </c>
      <c r="F1563" s="737">
        <f>'53'!G13</f>
        <v>16376</v>
      </c>
      <c r="H1563" s="231">
        <f>'53'!I13</f>
        <v>14151</v>
      </c>
      <c r="K1563" s="503">
        <v>7597</v>
      </c>
      <c r="L1563" s="231">
        <f>'53'!G13</f>
        <v>16376</v>
      </c>
      <c r="N1563" s="231">
        <f>'53'!I13</f>
        <v>14151</v>
      </c>
      <c r="P1563" s="722">
        <f>F1563-L1563</f>
        <v>0</v>
      </c>
      <c r="Q1563" s="461"/>
      <c r="R1563" s="722">
        <f>H1563-N1563</f>
        <v>0</v>
      </c>
      <c r="T1563" s="655">
        <f>H1563-K1563</f>
        <v>6554</v>
      </c>
    </row>
    <row r="1564" spans="1:20" ht="15.75">
      <c r="A1564" s="485">
        <f t="shared" si="243"/>
        <v>1564</v>
      </c>
      <c r="B1564" s="234" t="s">
        <v>1091</v>
      </c>
      <c r="F1564" s="737"/>
      <c r="H1564" s="231"/>
      <c r="K1564" s="503"/>
      <c r="T1564" s="655"/>
    </row>
    <row r="1565" spans="1:20" ht="15.75">
      <c r="A1565" s="485">
        <f t="shared" si="243"/>
        <v>1565</v>
      </c>
      <c r="B1565" s="234" t="s">
        <v>291</v>
      </c>
      <c r="D1565" t="s">
        <v>905</v>
      </c>
      <c r="F1565" s="737">
        <f>'53'!G17</f>
        <v>0</v>
      </c>
      <c r="H1565" s="231">
        <f>'53'!I17</f>
        <v>0</v>
      </c>
      <c r="K1565" s="503">
        <v>-2222</v>
      </c>
      <c r="L1565" s="231">
        <f>'53'!G17</f>
        <v>0</v>
      </c>
      <c r="N1565" s="231">
        <f>'53'!I17</f>
        <v>0</v>
      </c>
      <c r="P1565" s="722">
        <f t="shared" ref="P1565:P1573" si="244">F1565-L1565</f>
        <v>0</v>
      </c>
      <c r="Q1565" s="461"/>
      <c r="R1565" s="722">
        <f t="shared" ref="R1565:R1573" si="245">H1565-N1565</f>
        <v>0</v>
      </c>
      <c r="T1565" s="655">
        <f t="shared" ref="T1565:T1573" si="246">H1565-K1565</f>
        <v>2222</v>
      </c>
    </row>
    <row r="1566" spans="1:20">
      <c r="A1566" s="485">
        <f t="shared" si="243"/>
        <v>1566</v>
      </c>
      <c r="B1566" t="s">
        <v>874</v>
      </c>
      <c r="D1566" t="s">
        <v>905</v>
      </c>
      <c r="F1566" s="737">
        <f>'53'!G18</f>
        <v>0</v>
      </c>
      <c r="H1566" s="231">
        <f>'53'!I18</f>
        <v>0</v>
      </c>
      <c r="K1566" s="503">
        <v>-504</v>
      </c>
      <c r="L1566" s="231">
        <f>'53'!G18</f>
        <v>0</v>
      </c>
      <c r="N1566" s="231">
        <f>'53'!I18</f>
        <v>0</v>
      </c>
      <c r="P1566" s="722">
        <f t="shared" si="244"/>
        <v>0</v>
      </c>
      <c r="Q1566" s="461"/>
      <c r="R1566" s="722">
        <f t="shared" si="245"/>
        <v>0</v>
      </c>
      <c r="T1566" s="655">
        <f t="shared" si="246"/>
        <v>504</v>
      </c>
    </row>
    <row r="1567" spans="1:20" ht="15.75">
      <c r="A1567" s="485">
        <f t="shared" si="243"/>
        <v>1567</v>
      </c>
      <c r="B1567" s="234" t="s">
        <v>288</v>
      </c>
      <c r="D1567" t="s">
        <v>905</v>
      </c>
      <c r="F1567" s="737">
        <f>'53'!G19</f>
        <v>-2326</v>
      </c>
      <c r="H1567" s="231">
        <f>'53'!I19</f>
        <v>-2916</v>
      </c>
      <c r="K1567" s="503">
        <v>-2726</v>
      </c>
      <c r="L1567" s="231">
        <f>'53'!G19</f>
        <v>-2326</v>
      </c>
      <c r="N1567" s="231">
        <f>'53'!I19</f>
        <v>-2916</v>
      </c>
      <c r="P1567" s="722">
        <f t="shared" si="244"/>
        <v>0</v>
      </c>
      <c r="Q1567" s="461"/>
      <c r="R1567" s="722">
        <f t="shared" si="245"/>
        <v>0</v>
      </c>
      <c r="T1567" s="655">
        <f t="shared" si="246"/>
        <v>-190</v>
      </c>
    </row>
    <row r="1568" spans="1:20">
      <c r="A1568" s="485">
        <f t="shared" si="243"/>
        <v>1568</v>
      </c>
      <c r="B1568" t="s">
        <v>442</v>
      </c>
      <c r="D1568" t="s">
        <v>905</v>
      </c>
      <c r="F1568" s="737">
        <f>'53'!G20</f>
        <v>0</v>
      </c>
      <c r="H1568" s="231">
        <f>'53'!I20</f>
        <v>0</v>
      </c>
      <c r="K1568" s="503">
        <v>0</v>
      </c>
      <c r="L1568" s="231">
        <f>'53'!G20</f>
        <v>0</v>
      </c>
      <c r="N1568" s="231">
        <f>'53'!I20</f>
        <v>0</v>
      </c>
      <c r="P1568" s="722">
        <f t="shared" si="244"/>
        <v>0</v>
      </c>
      <c r="Q1568" s="461"/>
      <c r="R1568" s="722">
        <f t="shared" si="245"/>
        <v>0</v>
      </c>
      <c r="T1568" s="655">
        <f t="shared" si="246"/>
        <v>0</v>
      </c>
    </row>
    <row r="1569" spans="1:20">
      <c r="A1569" s="485">
        <f t="shared" si="243"/>
        <v>1569</v>
      </c>
      <c r="B1569" t="s">
        <v>289</v>
      </c>
      <c r="D1569" t="s">
        <v>905</v>
      </c>
      <c r="F1569" s="737">
        <f>'53'!G21</f>
        <v>119</v>
      </c>
      <c r="H1569" s="231">
        <f>'53'!I21</f>
        <v>58</v>
      </c>
      <c r="K1569" s="503">
        <v>635</v>
      </c>
      <c r="L1569" s="231">
        <f>'53'!G21</f>
        <v>119</v>
      </c>
      <c r="N1569" s="231">
        <f>'53'!I21</f>
        <v>58</v>
      </c>
      <c r="P1569" s="722">
        <f t="shared" si="244"/>
        <v>0</v>
      </c>
      <c r="Q1569" s="461"/>
      <c r="R1569" s="722">
        <f t="shared" si="245"/>
        <v>0</v>
      </c>
      <c r="T1569" s="655">
        <f t="shared" si="246"/>
        <v>-577</v>
      </c>
    </row>
    <row r="1570" spans="1:20">
      <c r="A1570" s="485">
        <f t="shared" si="243"/>
        <v>1570</v>
      </c>
      <c r="B1570" t="s">
        <v>410</v>
      </c>
      <c r="D1570" t="s">
        <v>905</v>
      </c>
      <c r="F1570" s="737">
        <f>'53'!G22</f>
        <v>3</v>
      </c>
      <c r="H1570" s="231">
        <f>'53'!I22</f>
        <v>4</v>
      </c>
      <c r="K1570" s="503">
        <v>94</v>
      </c>
      <c r="L1570" s="231">
        <f>'53'!G22</f>
        <v>3</v>
      </c>
      <c r="N1570" s="231">
        <f>'53'!I22</f>
        <v>4</v>
      </c>
      <c r="P1570" s="722">
        <f t="shared" si="244"/>
        <v>0</v>
      </c>
      <c r="Q1570" s="461"/>
      <c r="R1570" s="722">
        <f t="shared" si="245"/>
        <v>0</v>
      </c>
      <c r="T1570" s="655">
        <f t="shared" si="246"/>
        <v>-90</v>
      </c>
    </row>
    <row r="1571" spans="1:20">
      <c r="A1571" s="485">
        <f t="shared" si="243"/>
        <v>1571</v>
      </c>
      <c r="B1571" t="s">
        <v>290</v>
      </c>
      <c r="D1571" t="s">
        <v>905</v>
      </c>
      <c r="F1571" s="737">
        <f>'53'!G23</f>
        <v>-78</v>
      </c>
      <c r="H1571" s="231">
        <f>'53'!I23</f>
        <v>528</v>
      </c>
      <c r="K1571" s="503">
        <v>-1071</v>
      </c>
      <c r="L1571" s="231">
        <f>'53'!G23</f>
        <v>-78</v>
      </c>
      <c r="N1571" s="231">
        <f>'53'!I23</f>
        <v>528</v>
      </c>
      <c r="P1571" s="722">
        <f t="shared" si="244"/>
        <v>0</v>
      </c>
      <c r="Q1571" s="461"/>
      <c r="R1571" s="722">
        <f t="shared" si="245"/>
        <v>0</v>
      </c>
      <c r="T1571" s="655">
        <f t="shared" si="246"/>
        <v>1599</v>
      </c>
    </row>
    <row r="1572" spans="1:20">
      <c r="A1572" s="485">
        <f t="shared" si="243"/>
        <v>1572</v>
      </c>
      <c r="B1572" t="s">
        <v>443</v>
      </c>
      <c r="D1572" t="s">
        <v>905</v>
      </c>
      <c r="F1572" s="737">
        <f>'53'!G24</f>
        <v>0</v>
      </c>
      <c r="H1572" s="231">
        <f>'53'!I24</f>
        <v>0</v>
      </c>
      <c r="K1572" s="503">
        <v>0</v>
      </c>
      <c r="L1572" s="231">
        <f>'53'!G24</f>
        <v>0</v>
      </c>
      <c r="N1572" s="231">
        <f>'53'!I24</f>
        <v>0</v>
      </c>
      <c r="P1572" s="722">
        <f t="shared" si="244"/>
        <v>0</v>
      </c>
      <c r="Q1572" s="461"/>
      <c r="R1572" s="722">
        <f t="shared" si="245"/>
        <v>0</v>
      </c>
      <c r="T1572" s="655">
        <f t="shared" si="246"/>
        <v>0</v>
      </c>
    </row>
    <row r="1573" spans="1:20" ht="15.75">
      <c r="A1573" s="485">
        <f t="shared" si="243"/>
        <v>1573</v>
      </c>
      <c r="B1573" s="234" t="s">
        <v>291</v>
      </c>
      <c r="D1573" t="s">
        <v>905</v>
      </c>
      <c r="F1573" s="737">
        <f>'53'!G25</f>
        <v>-2282</v>
      </c>
      <c r="H1573" s="231">
        <f>'53'!I25</f>
        <v>-2326</v>
      </c>
      <c r="K1573" s="503">
        <v>-3068</v>
      </c>
      <c r="L1573" s="231">
        <f>'53'!G25</f>
        <v>-2282</v>
      </c>
      <c r="N1573" s="231">
        <f>'53'!I25</f>
        <v>-2326</v>
      </c>
      <c r="P1573" s="722">
        <f t="shared" si="244"/>
        <v>0</v>
      </c>
      <c r="Q1573" s="461"/>
      <c r="R1573" s="722">
        <f t="shared" si="245"/>
        <v>0</v>
      </c>
      <c r="T1573" s="655">
        <f t="shared" si="246"/>
        <v>742</v>
      </c>
    </row>
    <row r="1574" spans="1:20" ht="15.75">
      <c r="A1574" s="485">
        <f t="shared" si="243"/>
        <v>1574</v>
      </c>
      <c r="B1574" s="234" t="s">
        <v>444</v>
      </c>
      <c r="F1574" s="737"/>
      <c r="H1574" s="231"/>
      <c r="K1574" s="503"/>
      <c r="T1574" s="655"/>
    </row>
    <row r="1575" spans="1:20">
      <c r="A1575" s="485">
        <f t="shared" si="243"/>
        <v>1575</v>
      </c>
      <c r="B1575" t="s">
        <v>317</v>
      </c>
      <c r="D1575" t="s">
        <v>905</v>
      </c>
      <c r="F1575" s="737">
        <f>'53'!G32</f>
        <v>4052</v>
      </c>
      <c r="H1575" s="231">
        <f>'53'!I32</f>
        <v>2360</v>
      </c>
      <c r="K1575" s="503">
        <v>2373</v>
      </c>
      <c r="L1575" s="231">
        <f>'53'!G32</f>
        <v>4052</v>
      </c>
      <c r="N1575" s="231">
        <f>'53'!I32</f>
        <v>2360</v>
      </c>
      <c r="P1575" s="722">
        <f>F1575-L1575</f>
        <v>0</v>
      </c>
      <c r="Q1575" s="461"/>
      <c r="R1575" s="722">
        <f>H1575-N1575</f>
        <v>0</v>
      </c>
      <c r="T1575" s="655">
        <f>H1575-K1575</f>
        <v>-13</v>
      </c>
    </row>
    <row r="1576" spans="1:20">
      <c r="A1576" s="485">
        <f t="shared" si="243"/>
        <v>1576</v>
      </c>
      <c r="B1576" t="s">
        <v>115</v>
      </c>
      <c r="D1576" t="s">
        <v>905</v>
      </c>
      <c r="F1576" s="737">
        <f>'53'!G33</f>
        <v>0</v>
      </c>
      <c r="H1576" s="231">
        <f>'53'!I33</f>
        <v>0</v>
      </c>
      <c r="K1576" s="503">
        <v>0</v>
      </c>
      <c r="L1576" s="231">
        <f>'53'!G33</f>
        <v>0</v>
      </c>
      <c r="N1576" s="231">
        <f>'53'!I33</f>
        <v>0</v>
      </c>
      <c r="P1576" s="722">
        <f>F1576-L1576</f>
        <v>0</v>
      </c>
      <c r="Q1576" s="461"/>
      <c r="R1576" s="722">
        <f>H1576-N1576</f>
        <v>0</v>
      </c>
      <c r="T1576" s="655">
        <f>H1576-K1576</f>
        <v>0</v>
      </c>
    </row>
    <row r="1577" spans="1:20" ht="15.75">
      <c r="A1577" s="485">
        <f t="shared" si="243"/>
        <v>1577</v>
      </c>
      <c r="B1577" s="234" t="s">
        <v>106</v>
      </c>
      <c r="D1577" t="s">
        <v>905</v>
      </c>
      <c r="F1577" s="737">
        <f>'53'!G34</f>
        <v>4052</v>
      </c>
      <c r="H1577" s="231">
        <f>'53'!I34</f>
        <v>2360</v>
      </c>
      <c r="K1577" s="503">
        <v>2373</v>
      </c>
      <c r="L1577" s="231">
        <f>'53'!G34</f>
        <v>4052</v>
      </c>
      <c r="N1577" s="231">
        <f>'53'!I34</f>
        <v>2360</v>
      </c>
      <c r="P1577" s="722">
        <f>F1577-L1577</f>
        <v>0</v>
      </c>
      <c r="Q1577" s="461"/>
      <c r="R1577" s="722">
        <f>H1577-N1577</f>
        <v>0</v>
      </c>
      <c r="T1577" s="655">
        <f>H1577-K1577</f>
        <v>-13</v>
      </c>
    </row>
    <row r="1578" spans="1:20" ht="15.75">
      <c r="A1578" s="485">
        <f t="shared" si="243"/>
        <v>1578</v>
      </c>
      <c r="B1578" s="234" t="s">
        <v>596</v>
      </c>
      <c r="F1578" s="737"/>
      <c r="H1578" s="231"/>
      <c r="K1578" s="503"/>
      <c r="T1578" s="655"/>
    </row>
    <row r="1579" spans="1:20" ht="15.75">
      <c r="A1579" s="485">
        <f t="shared" si="243"/>
        <v>1579</v>
      </c>
      <c r="B1579" s="234" t="s">
        <v>316</v>
      </c>
      <c r="F1579" s="737"/>
      <c r="H1579" s="231"/>
      <c r="K1579" s="503"/>
      <c r="T1579" s="655"/>
    </row>
    <row r="1580" spans="1:20" ht="15.75">
      <c r="A1580" s="485">
        <f t="shared" si="243"/>
        <v>1580</v>
      </c>
      <c r="B1580" s="234" t="s">
        <v>271</v>
      </c>
      <c r="F1580" s="737"/>
      <c r="H1580" s="231"/>
      <c r="K1580" s="503"/>
      <c r="T1580" s="655"/>
    </row>
    <row r="1581" spans="1:20">
      <c r="A1581" s="485">
        <f t="shared" si="243"/>
        <v>1581</v>
      </c>
      <c r="B1581" t="s">
        <v>693</v>
      </c>
      <c r="F1581" s="737"/>
      <c r="H1581" s="231"/>
      <c r="K1581" s="503"/>
      <c r="T1581" s="655"/>
    </row>
    <row r="1582" spans="1:20">
      <c r="A1582" s="485">
        <f t="shared" si="243"/>
        <v>1582</v>
      </c>
      <c r="B1582" t="s">
        <v>481</v>
      </c>
      <c r="D1582" t="s">
        <v>905</v>
      </c>
      <c r="F1582" s="737">
        <f>'54'!E10</f>
        <v>0</v>
      </c>
      <c r="H1582" s="231">
        <f>'54'!G10</f>
        <v>0</v>
      </c>
      <c r="K1582" s="503">
        <v>0</v>
      </c>
      <c r="L1582" s="231">
        <f>'54'!E10</f>
        <v>0</v>
      </c>
      <c r="N1582" s="231">
        <f>'54'!G10</f>
        <v>0</v>
      </c>
      <c r="P1582" s="722">
        <f t="shared" ref="P1582:P1592" si="247">F1582-L1582</f>
        <v>0</v>
      </c>
      <c r="Q1582" s="461"/>
      <c r="R1582" s="722">
        <f t="shared" ref="R1582:R1592" si="248">H1582-N1582</f>
        <v>0</v>
      </c>
      <c r="T1582" s="655">
        <f t="shared" ref="T1582:T1592" si="249">H1582-K1582</f>
        <v>0</v>
      </c>
    </row>
    <row r="1583" spans="1:20">
      <c r="A1583" s="485">
        <f t="shared" si="243"/>
        <v>1583</v>
      </c>
      <c r="B1583" t="s">
        <v>521</v>
      </c>
      <c r="D1583" t="s">
        <v>905</v>
      </c>
      <c r="F1583" s="737">
        <f>'54'!E11</f>
        <v>0</v>
      </c>
      <c r="H1583" s="231">
        <f>'54'!G11</f>
        <v>0</v>
      </c>
      <c r="K1583" s="503">
        <v>0</v>
      </c>
      <c r="L1583" s="231">
        <f>'54'!E11</f>
        <v>0</v>
      </c>
      <c r="N1583" s="231">
        <f>'54'!G11</f>
        <v>0</v>
      </c>
      <c r="P1583" s="722">
        <f t="shared" si="247"/>
        <v>0</v>
      </c>
      <c r="Q1583" s="461"/>
      <c r="R1583" s="722">
        <f t="shared" si="248"/>
        <v>0</v>
      </c>
      <c r="T1583" s="655">
        <f t="shared" si="249"/>
        <v>0</v>
      </c>
    </row>
    <row r="1584" spans="1:20">
      <c r="A1584" s="485">
        <f t="shared" si="243"/>
        <v>1584</v>
      </c>
      <c r="B1584" t="s">
        <v>480</v>
      </c>
      <c r="D1584" t="s">
        <v>905</v>
      </c>
      <c r="F1584" s="737">
        <f>'54'!E12</f>
        <v>0</v>
      </c>
      <c r="H1584" s="231">
        <f>'54'!G12</f>
        <v>0</v>
      </c>
      <c r="K1584" s="503">
        <v>0</v>
      </c>
      <c r="L1584" s="231">
        <f>'54'!E12</f>
        <v>0</v>
      </c>
      <c r="N1584" s="231">
        <f>'54'!G12</f>
        <v>0</v>
      </c>
      <c r="P1584" s="722">
        <f t="shared" si="247"/>
        <v>0</v>
      </c>
      <c r="Q1584" s="461"/>
      <c r="R1584" s="722">
        <f t="shared" si="248"/>
        <v>0</v>
      </c>
      <c r="T1584" s="655">
        <f t="shared" si="249"/>
        <v>0</v>
      </c>
    </row>
    <row r="1585" spans="1:20">
      <c r="A1585" s="485">
        <f t="shared" si="243"/>
        <v>1585</v>
      </c>
      <c r="B1585" t="s">
        <v>477</v>
      </c>
      <c r="D1585" t="s">
        <v>905</v>
      </c>
      <c r="F1585" s="737">
        <f>'54'!E13</f>
        <v>0</v>
      </c>
      <c r="H1585" s="231">
        <f>'54'!G13</f>
        <v>0</v>
      </c>
      <c r="K1585" s="503">
        <v>0</v>
      </c>
      <c r="L1585" s="231">
        <f>'54'!E13</f>
        <v>0</v>
      </c>
      <c r="N1585" s="231">
        <f>'54'!G13</f>
        <v>0</v>
      </c>
      <c r="P1585" s="722">
        <f t="shared" si="247"/>
        <v>0</v>
      </c>
      <c r="Q1585" s="461"/>
      <c r="R1585" s="722">
        <f t="shared" si="248"/>
        <v>0</v>
      </c>
      <c r="T1585" s="655">
        <f t="shared" si="249"/>
        <v>0</v>
      </c>
    </row>
    <row r="1586" spans="1:20">
      <c r="A1586" s="485">
        <f t="shared" si="243"/>
        <v>1586</v>
      </c>
      <c r="B1586" t="s">
        <v>1092</v>
      </c>
      <c r="D1586" t="s">
        <v>905</v>
      </c>
      <c r="F1586" s="737">
        <f>'54'!E14</f>
        <v>0</v>
      </c>
      <c r="H1586" s="231">
        <f>'54'!G14</f>
        <v>0</v>
      </c>
      <c r="K1586" s="503">
        <v>0</v>
      </c>
      <c r="L1586" s="231">
        <f>'54'!E14</f>
        <v>0</v>
      </c>
      <c r="N1586" s="231">
        <f>'54'!G14</f>
        <v>0</v>
      </c>
      <c r="P1586" s="722">
        <f t="shared" si="247"/>
        <v>0</v>
      </c>
      <c r="Q1586" s="461"/>
      <c r="R1586" s="722">
        <f t="shared" si="248"/>
        <v>0</v>
      </c>
      <c r="T1586" s="655">
        <f t="shared" si="249"/>
        <v>0</v>
      </c>
    </row>
    <row r="1587" spans="1:20">
      <c r="A1587" s="485">
        <f t="shared" si="243"/>
        <v>1587</v>
      </c>
      <c r="B1587" t="s">
        <v>479</v>
      </c>
      <c r="D1587" t="s">
        <v>905</v>
      </c>
      <c r="F1587" s="737">
        <f>'54'!E15</f>
        <v>0</v>
      </c>
      <c r="H1587" s="231">
        <f>'54'!G15</f>
        <v>0</v>
      </c>
      <c r="K1587" s="503">
        <v>0</v>
      </c>
      <c r="L1587" s="231">
        <f>'54'!E15</f>
        <v>0</v>
      </c>
      <c r="N1587" s="231">
        <f>'54'!G15</f>
        <v>0</v>
      </c>
      <c r="P1587" s="722">
        <f t="shared" si="247"/>
        <v>0</v>
      </c>
      <c r="Q1587" s="461"/>
      <c r="R1587" s="722">
        <f t="shared" si="248"/>
        <v>0</v>
      </c>
      <c r="T1587" s="655">
        <f t="shared" si="249"/>
        <v>0</v>
      </c>
    </row>
    <row r="1588" spans="1:20">
      <c r="A1588" s="485">
        <f t="shared" si="243"/>
        <v>1588</v>
      </c>
      <c r="B1588" t="s">
        <v>483</v>
      </c>
      <c r="D1588" t="s">
        <v>905</v>
      </c>
      <c r="F1588" s="737">
        <f>'54'!E16</f>
        <v>0</v>
      </c>
      <c r="H1588" s="231">
        <f>'54'!G16</f>
        <v>0</v>
      </c>
      <c r="K1588" s="503">
        <v>0</v>
      </c>
      <c r="L1588" s="231">
        <f>'54'!E16</f>
        <v>0</v>
      </c>
      <c r="N1588" s="231">
        <f>'54'!G16</f>
        <v>0</v>
      </c>
      <c r="P1588" s="722">
        <f t="shared" si="247"/>
        <v>0</v>
      </c>
      <c r="Q1588" s="461"/>
      <c r="R1588" s="722">
        <f t="shared" si="248"/>
        <v>0</v>
      </c>
      <c r="T1588" s="655">
        <f t="shared" si="249"/>
        <v>0</v>
      </c>
    </row>
    <row r="1589" spans="1:20">
      <c r="A1589" s="485">
        <f t="shared" si="243"/>
        <v>1589</v>
      </c>
      <c r="B1589" t="s">
        <v>481</v>
      </c>
      <c r="D1589" t="s">
        <v>905</v>
      </c>
      <c r="F1589" s="737">
        <f>'54'!E18</f>
        <v>0</v>
      </c>
      <c r="H1589" s="231">
        <f>'54'!G18</f>
        <v>0</v>
      </c>
      <c r="K1589" s="503">
        <v>0</v>
      </c>
      <c r="L1589" s="231">
        <f>'54'!E18</f>
        <v>0</v>
      </c>
      <c r="N1589" s="231">
        <f>'54'!G18</f>
        <v>0</v>
      </c>
      <c r="P1589" s="722">
        <f t="shared" si="247"/>
        <v>0</v>
      </c>
      <c r="Q1589" s="461"/>
      <c r="R1589" s="722">
        <f t="shared" si="248"/>
        <v>0</v>
      </c>
      <c r="T1589" s="655">
        <f t="shared" si="249"/>
        <v>0</v>
      </c>
    </row>
    <row r="1590" spans="1:20">
      <c r="A1590" s="485">
        <f t="shared" si="243"/>
        <v>1590</v>
      </c>
      <c r="B1590" t="s">
        <v>522</v>
      </c>
      <c r="D1590" t="s">
        <v>905</v>
      </c>
      <c r="F1590" s="737">
        <f>'54'!E19</f>
        <v>0</v>
      </c>
      <c r="H1590" s="231">
        <f>'54'!G19</f>
        <v>0</v>
      </c>
      <c r="K1590" s="503">
        <v>0</v>
      </c>
      <c r="L1590" s="231">
        <f>'54'!E19</f>
        <v>0</v>
      </c>
      <c r="N1590" s="231">
        <f>'54'!G19</f>
        <v>0</v>
      </c>
      <c r="P1590" s="722">
        <f t="shared" si="247"/>
        <v>0</v>
      </c>
      <c r="Q1590" s="461"/>
      <c r="R1590" s="722">
        <f t="shared" si="248"/>
        <v>0</v>
      </c>
      <c r="T1590" s="655">
        <f t="shared" si="249"/>
        <v>0</v>
      </c>
    </row>
    <row r="1591" spans="1:20">
      <c r="A1591" s="485">
        <f t="shared" si="243"/>
        <v>1591</v>
      </c>
      <c r="B1591" t="s">
        <v>480</v>
      </c>
      <c r="D1591" t="s">
        <v>905</v>
      </c>
      <c r="F1591" s="737">
        <f>'54'!E20</f>
        <v>0</v>
      </c>
      <c r="H1591" s="231">
        <f>'54'!G20</f>
        <v>0</v>
      </c>
      <c r="K1591" s="503">
        <v>0</v>
      </c>
      <c r="L1591" s="231">
        <f>'54'!E20</f>
        <v>0</v>
      </c>
      <c r="N1591" s="231">
        <f>'54'!G20</f>
        <v>0</v>
      </c>
      <c r="P1591" s="722">
        <f t="shared" si="247"/>
        <v>0</v>
      </c>
      <c r="Q1591" s="461"/>
      <c r="R1591" s="722">
        <f t="shared" si="248"/>
        <v>0</v>
      </c>
      <c r="T1591" s="655">
        <f t="shared" si="249"/>
        <v>0</v>
      </c>
    </row>
    <row r="1592" spans="1:20" ht="15.75">
      <c r="A1592" s="485">
        <f t="shared" si="243"/>
        <v>1592</v>
      </c>
      <c r="B1592" s="234" t="s">
        <v>106</v>
      </c>
      <c r="D1592" t="s">
        <v>905</v>
      </c>
      <c r="F1592" s="737">
        <f>'54'!E21</f>
        <v>0</v>
      </c>
      <c r="H1592" s="231">
        <f>'54'!G21</f>
        <v>0</v>
      </c>
      <c r="K1592" s="503">
        <v>0</v>
      </c>
      <c r="L1592" s="231">
        <f>'54'!E21</f>
        <v>0</v>
      </c>
      <c r="N1592" s="231">
        <f>'54'!G21</f>
        <v>0</v>
      </c>
      <c r="P1592" s="722">
        <f t="shared" si="247"/>
        <v>0</v>
      </c>
      <c r="Q1592" s="461"/>
      <c r="R1592" s="722">
        <f t="shared" si="248"/>
        <v>0</v>
      </c>
      <c r="T1592" s="655">
        <f t="shared" si="249"/>
        <v>0</v>
      </c>
    </row>
    <row r="1593" spans="1:20" ht="15.75">
      <c r="A1593" s="485">
        <f t="shared" si="243"/>
        <v>1593</v>
      </c>
      <c r="B1593" s="234" t="s">
        <v>303</v>
      </c>
      <c r="F1593" s="737"/>
      <c r="H1593" s="231"/>
      <c r="K1593" s="503"/>
      <c r="T1593" s="655"/>
    </row>
    <row r="1594" spans="1:20">
      <c r="A1594" s="485">
        <f t="shared" si="243"/>
        <v>1594</v>
      </c>
      <c r="B1594" t="s">
        <v>693</v>
      </c>
      <c r="F1594" s="737"/>
      <c r="H1594" s="231"/>
      <c r="K1594" s="503"/>
      <c r="T1594" s="655"/>
    </row>
    <row r="1595" spans="1:20">
      <c r="A1595" s="485">
        <f t="shared" si="243"/>
        <v>1595</v>
      </c>
      <c r="B1595" t="s">
        <v>481</v>
      </c>
      <c r="D1595" t="s">
        <v>905</v>
      </c>
      <c r="F1595" s="737">
        <f>'54'!I10</f>
        <v>0</v>
      </c>
      <c r="H1595" s="231">
        <f>'54'!K10</f>
        <v>0</v>
      </c>
      <c r="K1595" s="503">
        <v>0</v>
      </c>
      <c r="L1595" s="231">
        <f>'54'!I10</f>
        <v>0</v>
      </c>
      <c r="N1595" s="231">
        <f>'54'!K10</f>
        <v>0</v>
      </c>
      <c r="P1595" s="722">
        <f t="shared" ref="P1595:P1605" si="250">F1595-L1595</f>
        <v>0</v>
      </c>
      <c r="Q1595" s="461"/>
      <c r="R1595" s="722">
        <f t="shared" ref="R1595:R1605" si="251">H1595-N1595</f>
        <v>0</v>
      </c>
      <c r="T1595" s="655">
        <f t="shared" ref="T1595:T1605" si="252">H1595-K1595</f>
        <v>0</v>
      </c>
    </row>
    <row r="1596" spans="1:20">
      <c r="A1596" s="485">
        <f t="shared" si="243"/>
        <v>1596</v>
      </c>
      <c r="B1596" t="s">
        <v>521</v>
      </c>
      <c r="D1596" t="s">
        <v>905</v>
      </c>
      <c r="F1596" s="737">
        <f>'54'!I11</f>
        <v>0</v>
      </c>
      <c r="H1596" s="231">
        <f>'54'!K11</f>
        <v>0</v>
      </c>
      <c r="K1596" s="503">
        <v>0</v>
      </c>
      <c r="L1596" s="231">
        <f>'54'!I11</f>
        <v>0</v>
      </c>
      <c r="N1596" s="231">
        <f>'54'!K11</f>
        <v>0</v>
      </c>
      <c r="P1596" s="722">
        <f t="shared" si="250"/>
        <v>0</v>
      </c>
      <c r="Q1596" s="461"/>
      <c r="R1596" s="722">
        <f t="shared" si="251"/>
        <v>0</v>
      </c>
      <c r="T1596" s="655">
        <f t="shared" si="252"/>
        <v>0</v>
      </c>
    </row>
    <row r="1597" spans="1:20">
      <c r="A1597" s="485">
        <f t="shared" si="243"/>
        <v>1597</v>
      </c>
      <c r="B1597" t="s">
        <v>480</v>
      </c>
      <c r="D1597" t="s">
        <v>905</v>
      </c>
      <c r="F1597" s="737">
        <f>'54'!I12</f>
        <v>0</v>
      </c>
      <c r="H1597" s="231">
        <f>'54'!K12</f>
        <v>0</v>
      </c>
      <c r="K1597" s="503">
        <v>0</v>
      </c>
      <c r="L1597" s="231">
        <f>'54'!I12</f>
        <v>0</v>
      </c>
      <c r="N1597" s="231">
        <f>'54'!K12</f>
        <v>0</v>
      </c>
      <c r="P1597" s="722">
        <f t="shared" si="250"/>
        <v>0</v>
      </c>
      <c r="Q1597" s="461"/>
      <c r="R1597" s="722">
        <f t="shared" si="251"/>
        <v>0</v>
      </c>
      <c r="T1597" s="655">
        <f t="shared" si="252"/>
        <v>0</v>
      </c>
    </row>
    <row r="1598" spans="1:20">
      <c r="A1598" s="485">
        <f t="shared" si="243"/>
        <v>1598</v>
      </c>
      <c r="B1598" t="s">
        <v>477</v>
      </c>
      <c r="D1598" t="s">
        <v>905</v>
      </c>
      <c r="F1598" s="737">
        <f>'54'!I13</f>
        <v>0</v>
      </c>
      <c r="H1598" s="231">
        <f>'54'!K13</f>
        <v>0</v>
      </c>
      <c r="K1598" s="503">
        <v>0</v>
      </c>
      <c r="L1598" s="231">
        <f>'54'!I13</f>
        <v>0</v>
      </c>
      <c r="N1598" s="231">
        <f>'54'!K13</f>
        <v>0</v>
      </c>
      <c r="P1598" s="722">
        <f t="shared" si="250"/>
        <v>0</v>
      </c>
      <c r="Q1598" s="461"/>
      <c r="R1598" s="722">
        <f t="shared" si="251"/>
        <v>0</v>
      </c>
      <c r="T1598" s="655">
        <f t="shared" si="252"/>
        <v>0</v>
      </c>
    </row>
    <row r="1599" spans="1:20">
      <c r="A1599" s="485">
        <f t="shared" si="243"/>
        <v>1599</v>
      </c>
      <c r="B1599" t="s">
        <v>1092</v>
      </c>
      <c r="D1599" t="s">
        <v>905</v>
      </c>
      <c r="F1599" s="737">
        <f>'54'!I14</f>
        <v>0</v>
      </c>
      <c r="H1599" s="231">
        <f>'54'!K14</f>
        <v>0</v>
      </c>
      <c r="K1599" s="503">
        <v>0</v>
      </c>
      <c r="L1599" s="231">
        <f>'54'!I14</f>
        <v>0</v>
      </c>
      <c r="N1599" s="231">
        <f>'54'!K14</f>
        <v>0</v>
      </c>
      <c r="P1599" s="722">
        <f t="shared" si="250"/>
        <v>0</v>
      </c>
      <c r="Q1599" s="461"/>
      <c r="R1599" s="722">
        <f t="shared" si="251"/>
        <v>0</v>
      </c>
      <c r="T1599" s="655">
        <f t="shared" si="252"/>
        <v>0</v>
      </c>
    </row>
    <row r="1600" spans="1:20">
      <c r="A1600" s="485">
        <f t="shared" si="243"/>
        <v>1600</v>
      </c>
      <c r="B1600" t="s">
        <v>479</v>
      </c>
      <c r="D1600" t="s">
        <v>905</v>
      </c>
      <c r="F1600" s="737">
        <f>'54'!I15</f>
        <v>0</v>
      </c>
      <c r="H1600" s="231">
        <f>'54'!K15</f>
        <v>0</v>
      </c>
      <c r="K1600" s="503">
        <v>0</v>
      </c>
      <c r="L1600" s="231">
        <f>'54'!I15</f>
        <v>0</v>
      </c>
      <c r="N1600" s="231">
        <f>'54'!K15</f>
        <v>0</v>
      </c>
      <c r="P1600" s="722">
        <f t="shared" si="250"/>
        <v>0</v>
      </c>
      <c r="Q1600" s="461"/>
      <c r="R1600" s="722">
        <f t="shared" si="251"/>
        <v>0</v>
      </c>
      <c r="T1600" s="655">
        <f t="shared" si="252"/>
        <v>0</v>
      </c>
    </row>
    <row r="1601" spans="1:20">
      <c r="A1601" s="485">
        <f t="shared" si="243"/>
        <v>1601</v>
      </c>
      <c r="B1601" t="s">
        <v>483</v>
      </c>
      <c r="D1601" t="s">
        <v>905</v>
      </c>
      <c r="F1601" s="737">
        <f>'54'!I16</f>
        <v>0</v>
      </c>
      <c r="H1601" s="231">
        <f>'54'!K16</f>
        <v>0</v>
      </c>
      <c r="K1601" s="503">
        <v>0</v>
      </c>
      <c r="L1601" s="231">
        <f>'54'!I16</f>
        <v>0</v>
      </c>
      <c r="N1601" s="231">
        <f>'54'!K16</f>
        <v>0</v>
      </c>
      <c r="P1601" s="722">
        <f t="shared" si="250"/>
        <v>0</v>
      </c>
      <c r="Q1601" s="461"/>
      <c r="R1601" s="722">
        <f t="shared" si="251"/>
        <v>0</v>
      </c>
      <c r="T1601" s="655">
        <f t="shared" si="252"/>
        <v>0</v>
      </c>
    </row>
    <row r="1602" spans="1:20">
      <c r="A1602" s="485">
        <f t="shared" si="243"/>
        <v>1602</v>
      </c>
      <c r="B1602" t="s">
        <v>481</v>
      </c>
      <c r="D1602" t="s">
        <v>905</v>
      </c>
      <c r="F1602" s="737">
        <f>'54'!I18</f>
        <v>0</v>
      </c>
      <c r="H1602" s="231">
        <f>'54'!K18</f>
        <v>0</v>
      </c>
      <c r="K1602" s="503">
        <v>0</v>
      </c>
      <c r="L1602" s="231">
        <f>'54'!I18</f>
        <v>0</v>
      </c>
      <c r="N1602" s="231">
        <f>'54'!K18</f>
        <v>0</v>
      </c>
      <c r="P1602" s="722">
        <f t="shared" si="250"/>
        <v>0</v>
      </c>
      <c r="Q1602" s="461"/>
      <c r="R1602" s="722">
        <f t="shared" si="251"/>
        <v>0</v>
      </c>
      <c r="T1602" s="655">
        <f t="shared" si="252"/>
        <v>0</v>
      </c>
    </row>
    <row r="1603" spans="1:20">
      <c r="A1603" s="485">
        <f t="shared" si="243"/>
        <v>1603</v>
      </c>
      <c r="B1603" t="s">
        <v>522</v>
      </c>
      <c r="D1603" t="s">
        <v>905</v>
      </c>
      <c r="F1603" s="737">
        <f>'54'!I19</f>
        <v>0</v>
      </c>
      <c r="H1603" s="231">
        <f>'54'!K19</f>
        <v>0</v>
      </c>
      <c r="K1603" s="503">
        <v>0</v>
      </c>
      <c r="L1603" s="231">
        <f>'54'!I19</f>
        <v>0</v>
      </c>
      <c r="N1603" s="231">
        <f>'54'!K19</f>
        <v>0</v>
      </c>
      <c r="P1603" s="722">
        <f t="shared" si="250"/>
        <v>0</v>
      </c>
      <c r="Q1603" s="461"/>
      <c r="R1603" s="722">
        <f t="shared" si="251"/>
        <v>0</v>
      </c>
      <c r="T1603" s="655">
        <f t="shared" si="252"/>
        <v>0</v>
      </c>
    </row>
    <row r="1604" spans="1:20">
      <c r="A1604" s="485">
        <f t="shared" si="243"/>
        <v>1604</v>
      </c>
      <c r="B1604" t="s">
        <v>480</v>
      </c>
      <c r="D1604" t="s">
        <v>905</v>
      </c>
      <c r="F1604" s="737">
        <f>'54'!I20</f>
        <v>0</v>
      </c>
      <c r="H1604" s="231">
        <f>'54'!K20</f>
        <v>0</v>
      </c>
      <c r="K1604" s="503">
        <v>0</v>
      </c>
      <c r="L1604" s="231">
        <f>'54'!I20</f>
        <v>0</v>
      </c>
      <c r="N1604" s="231">
        <f>'54'!K20</f>
        <v>0</v>
      </c>
      <c r="P1604" s="722">
        <f t="shared" si="250"/>
        <v>0</v>
      </c>
      <c r="Q1604" s="461"/>
      <c r="R1604" s="722">
        <f t="shared" si="251"/>
        <v>0</v>
      </c>
      <c r="T1604" s="655">
        <f t="shared" si="252"/>
        <v>0</v>
      </c>
    </row>
    <row r="1605" spans="1:20" ht="15.75">
      <c r="A1605" s="485">
        <f t="shared" si="243"/>
        <v>1605</v>
      </c>
      <c r="B1605" s="234" t="s">
        <v>106</v>
      </c>
      <c r="D1605" t="s">
        <v>905</v>
      </c>
      <c r="F1605" s="737">
        <f>'54'!I21</f>
        <v>0</v>
      </c>
      <c r="H1605" s="231">
        <f>'54'!K21</f>
        <v>0</v>
      </c>
      <c r="K1605" s="503">
        <v>0</v>
      </c>
      <c r="L1605" s="231">
        <f>'54'!I21</f>
        <v>0</v>
      </c>
      <c r="N1605" s="231">
        <f>'54'!K21</f>
        <v>0</v>
      </c>
      <c r="P1605" s="722">
        <f t="shared" si="250"/>
        <v>0</v>
      </c>
      <c r="Q1605" s="461"/>
      <c r="R1605" s="722">
        <f t="shared" si="251"/>
        <v>0</v>
      </c>
      <c r="T1605" s="655">
        <f t="shared" si="252"/>
        <v>0</v>
      </c>
    </row>
    <row r="1606" spans="1:20" ht="15.75">
      <c r="A1606" s="485">
        <f t="shared" si="243"/>
        <v>1606</v>
      </c>
      <c r="B1606" s="234" t="s">
        <v>597</v>
      </c>
      <c r="F1606" s="737"/>
      <c r="H1606" s="231"/>
      <c r="K1606" s="503"/>
      <c r="T1606" s="655"/>
    </row>
    <row r="1607" spans="1:20" ht="15.75">
      <c r="A1607" s="485">
        <f t="shared" si="243"/>
        <v>1607</v>
      </c>
      <c r="B1607" s="234" t="s">
        <v>288</v>
      </c>
      <c r="D1607" t="s">
        <v>905</v>
      </c>
      <c r="F1607" s="737">
        <f>'54'!I34</f>
        <v>2859</v>
      </c>
      <c r="H1607" s="231">
        <f>'54'!K34</f>
        <v>4398</v>
      </c>
      <c r="K1607" s="503">
        <v>491</v>
      </c>
      <c r="L1607" s="231">
        <f>'54'!I34</f>
        <v>2859</v>
      </c>
      <c r="N1607" s="231">
        <f>'54'!K34</f>
        <v>4398</v>
      </c>
      <c r="P1607" s="722">
        <f>F1607-L1607</f>
        <v>0</v>
      </c>
      <c r="Q1607" s="461"/>
      <c r="R1607" s="722">
        <f>H1607-N1607</f>
        <v>0</v>
      </c>
      <c r="T1607" s="655">
        <f>H1607-K1607</f>
        <v>3907</v>
      </c>
    </row>
    <row r="1608" spans="1:20">
      <c r="A1608" s="485">
        <f t="shared" si="243"/>
        <v>1608</v>
      </c>
      <c r="B1608" t="s">
        <v>310</v>
      </c>
      <c r="D1608" t="s">
        <v>905</v>
      </c>
      <c r="F1608" s="737">
        <f>'54'!I35</f>
        <v>-35</v>
      </c>
      <c r="H1608" s="231">
        <f>'54'!K35</f>
        <v>-1539</v>
      </c>
      <c r="K1608" s="503">
        <v>339</v>
      </c>
      <c r="L1608" s="231">
        <f>'54'!I35</f>
        <v>-35</v>
      </c>
      <c r="N1608" s="231">
        <f>'54'!K35</f>
        <v>-1539</v>
      </c>
      <c r="P1608" s="722">
        <f>F1608-L1608</f>
        <v>0</v>
      </c>
      <c r="Q1608" s="461"/>
      <c r="R1608" s="722">
        <f>H1608-N1608</f>
        <v>0</v>
      </c>
      <c r="T1608" s="655">
        <f>H1608-K1608</f>
        <v>-1878</v>
      </c>
    </row>
    <row r="1609" spans="1:20">
      <c r="A1609" s="485">
        <f t="shared" si="243"/>
        <v>1609</v>
      </c>
      <c r="B1609" t="s">
        <v>291</v>
      </c>
      <c r="D1609" t="s">
        <v>905</v>
      </c>
      <c r="F1609" s="737">
        <f>'54'!I36</f>
        <v>2824</v>
      </c>
      <c r="H1609" s="231">
        <f>'54'!K36</f>
        <v>2859</v>
      </c>
      <c r="K1609" s="503">
        <v>830</v>
      </c>
      <c r="L1609" s="231">
        <f>'54'!I36</f>
        <v>2824</v>
      </c>
      <c r="N1609" s="231">
        <f>'54'!K36</f>
        <v>2859</v>
      </c>
      <c r="P1609" s="722">
        <f>F1609-L1609</f>
        <v>0</v>
      </c>
      <c r="Q1609" s="461"/>
      <c r="R1609" s="722">
        <f>H1609-N1609</f>
        <v>0</v>
      </c>
      <c r="T1609" s="655">
        <f>H1609-K1609</f>
        <v>2029</v>
      </c>
    </row>
    <row r="1610" spans="1:20" ht="15.75">
      <c r="A1610" s="485">
        <f t="shared" si="243"/>
        <v>1610</v>
      </c>
      <c r="B1610" s="234" t="s">
        <v>311</v>
      </c>
      <c r="F1610" s="737"/>
      <c r="H1610" s="231"/>
      <c r="K1610" s="503"/>
      <c r="T1610" s="655"/>
    </row>
    <row r="1611" spans="1:20">
      <c r="A1611" s="485">
        <f t="shared" ref="A1611:A1674" si="253">A1610+1</f>
        <v>1611</v>
      </c>
      <c r="B1611" t="s">
        <v>1093</v>
      </c>
      <c r="D1611" t="s">
        <v>905</v>
      </c>
      <c r="F1611" s="737">
        <f>'54'!I39</f>
        <v>2725</v>
      </c>
      <c r="H1611" s="231">
        <f>'54'!K39</f>
        <v>2774</v>
      </c>
      <c r="K1611" s="503">
        <v>708</v>
      </c>
      <c r="L1611" s="231">
        <f>'54'!I39</f>
        <v>2725</v>
      </c>
      <c r="N1611" s="231">
        <f>'54'!K39</f>
        <v>2774</v>
      </c>
      <c r="P1611" s="722">
        <f t="shared" ref="P1611:P1619" si="254">F1611-L1611</f>
        <v>0</v>
      </c>
      <c r="Q1611" s="461"/>
      <c r="R1611" s="722">
        <f t="shared" ref="R1611:R1619" si="255">H1611-N1611</f>
        <v>0</v>
      </c>
      <c r="T1611" s="655">
        <f t="shared" ref="T1611:T1619" si="256">H1611-K1611</f>
        <v>2066</v>
      </c>
    </row>
    <row r="1612" spans="1:20">
      <c r="A1612" s="485">
        <f t="shared" si="253"/>
        <v>1612</v>
      </c>
      <c r="B1612" t="s">
        <v>1094</v>
      </c>
      <c r="D1612" t="s">
        <v>905</v>
      </c>
      <c r="F1612" s="737">
        <f>'54'!I40</f>
        <v>0</v>
      </c>
      <c r="H1612" s="231">
        <f>'54'!K40</f>
        <v>0</v>
      </c>
      <c r="K1612" s="503">
        <v>0</v>
      </c>
      <c r="L1612" s="231">
        <f>'54'!I40</f>
        <v>0</v>
      </c>
      <c r="N1612" s="231">
        <f>'54'!K40</f>
        <v>0</v>
      </c>
      <c r="P1612" s="722">
        <f t="shared" si="254"/>
        <v>0</v>
      </c>
      <c r="Q1612" s="461"/>
      <c r="R1612" s="722">
        <f t="shared" si="255"/>
        <v>0</v>
      </c>
      <c r="T1612" s="655">
        <f t="shared" si="256"/>
        <v>0</v>
      </c>
    </row>
    <row r="1613" spans="1:20">
      <c r="A1613" s="485">
        <f t="shared" si="253"/>
        <v>1613</v>
      </c>
      <c r="B1613" t="s">
        <v>495</v>
      </c>
      <c r="D1613" t="s">
        <v>905</v>
      </c>
      <c r="F1613" s="737">
        <f>'54'!I41</f>
        <v>99</v>
      </c>
      <c r="H1613" s="231">
        <f>'54'!K41</f>
        <v>85</v>
      </c>
      <c r="K1613" s="503">
        <v>122</v>
      </c>
      <c r="L1613" s="231">
        <f>'54'!I41</f>
        <v>99</v>
      </c>
      <c r="N1613" s="231">
        <f>'54'!K41</f>
        <v>85</v>
      </c>
      <c r="P1613" s="722">
        <f t="shared" si="254"/>
        <v>0</v>
      </c>
      <c r="Q1613" s="461"/>
      <c r="R1613" s="722">
        <f t="shared" si="255"/>
        <v>0</v>
      </c>
      <c r="T1613" s="655">
        <f t="shared" si="256"/>
        <v>-37</v>
      </c>
    </row>
    <row r="1614" spans="1:20" ht="15.75">
      <c r="A1614" s="485">
        <f t="shared" si="253"/>
        <v>1614</v>
      </c>
      <c r="B1614" s="234" t="s">
        <v>1095</v>
      </c>
      <c r="D1614" t="s">
        <v>905</v>
      </c>
      <c r="F1614" s="737">
        <f>'54'!I42</f>
        <v>2824</v>
      </c>
      <c r="H1614" s="231">
        <f>'54'!K42</f>
        <v>2859</v>
      </c>
      <c r="K1614" s="503">
        <v>830</v>
      </c>
      <c r="L1614" s="231">
        <f>'54'!I42</f>
        <v>2824</v>
      </c>
      <c r="N1614" s="231">
        <f>'54'!K42</f>
        <v>2859</v>
      </c>
      <c r="P1614" s="722">
        <f t="shared" si="254"/>
        <v>0</v>
      </c>
      <c r="Q1614" s="461"/>
      <c r="R1614" s="722">
        <f t="shared" si="255"/>
        <v>0</v>
      </c>
      <c r="T1614" s="655">
        <f t="shared" si="256"/>
        <v>2029</v>
      </c>
    </row>
    <row r="1615" spans="1:20">
      <c r="A1615" s="485">
        <f t="shared" si="253"/>
        <v>1615</v>
      </c>
      <c r="B1615" t="s">
        <v>312</v>
      </c>
      <c r="D1615" t="s">
        <v>905</v>
      </c>
      <c r="F1615" s="737">
        <f>'54'!I43</f>
        <v>0</v>
      </c>
      <c r="H1615" s="231">
        <f>'54'!K43</f>
        <v>0</v>
      </c>
      <c r="K1615" s="503">
        <v>0</v>
      </c>
      <c r="L1615" s="231">
        <f>'54'!I43</f>
        <v>0</v>
      </c>
      <c r="N1615" s="231">
        <f>'54'!K43</f>
        <v>0</v>
      </c>
      <c r="P1615" s="722">
        <f t="shared" si="254"/>
        <v>0</v>
      </c>
      <c r="Q1615" s="461"/>
      <c r="R1615" s="722">
        <f t="shared" si="255"/>
        <v>0</v>
      </c>
      <c r="T1615" s="655">
        <f t="shared" si="256"/>
        <v>0</v>
      </c>
    </row>
    <row r="1616" spans="1:20" ht="15.75">
      <c r="A1616" s="485">
        <f t="shared" si="253"/>
        <v>1616</v>
      </c>
      <c r="B1616" s="234" t="s">
        <v>313</v>
      </c>
      <c r="D1616" t="s">
        <v>905</v>
      </c>
      <c r="F1616" s="737">
        <f>'54'!I44</f>
        <v>2824</v>
      </c>
      <c r="H1616" s="231">
        <f>'54'!K44</f>
        <v>2859</v>
      </c>
      <c r="K1616" s="503">
        <v>830</v>
      </c>
      <c r="L1616" s="231">
        <f>'54'!I44</f>
        <v>2824</v>
      </c>
      <c r="N1616" s="231">
        <f>'54'!K44</f>
        <v>2859</v>
      </c>
      <c r="P1616" s="722">
        <f t="shared" si="254"/>
        <v>0</v>
      </c>
      <c r="Q1616" s="461"/>
      <c r="R1616" s="722">
        <f t="shared" si="255"/>
        <v>0</v>
      </c>
      <c r="T1616" s="655">
        <f t="shared" si="256"/>
        <v>2029</v>
      </c>
    </row>
    <row r="1617" spans="1:20">
      <c r="A1617" s="485">
        <f t="shared" si="253"/>
        <v>1617</v>
      </c>
      <c r="B1617" t="s">
        <v>1096</v>
      </c>
      <c r="D1617" t="s">
        <v>905</v>
      </c>
      <c r="F1617" s="737">
        <f>'54'!I45</f>
        <v>0</v>
      </c>
      <c r="H1617" s="231">
        <f>'54'!K45</f>
        <v>0</v>
      </c>
      <c r="K1617" s="503">
        <v>0</v>
      </c>
      <c r="L1617" s="231">
        <f>'54'!I45</f>
        <v>0</v>
      </c>
      <c r="N1617" s="231">
        <f>'54'!K45</f>
        <v>0</v>
      </c>
      <c r="P1617" s="722">
        <f t="shared" si="254"/>
        <v>0</v>
      </c>
      <c r="Q1617" s="461"/>
      <c r="R1617" s="722">
        <f t="shared" si="255"/>
        <v>0</v>
      </c>
      <c r="T1617" s="655">
        <f t="shared" si="256"/>
        <v>0</v>
      </c>
    </row>
    <row r="1618" spans="1:20">
      <c r="A1618" s="485">
        <f t="shared" si="253"/>
        <v>1618</v>
      </c>
      <c r="B1618" t="s">
        <v>314</v>
      </c>
      <c r="D1618" t="s">
        <v>905</v>
      </c>
      <c r="F1618" s="737">
        <f>'54'!I46</f>
        <v>0</v>
      </c>
      <c r="H1618" s="231">
        <f>'54'!K46</f>
        <v>0</v>
      </c>
      <c r="K1618" s="503">
        <v>0</v>
      </c>
      <c r="L1618" s="231">
        <f>'54'!I46</f>
        <v>0</v>
      </c>
      <c r="N1618" s="231">
        <f>'54'!K46</f>
        <v>0</v>
      </c>
      <c r="P1618" s="722">
        <f t="shared" si="254"/>
        <v>0</v>
      </c>
      <c r="Q1618" s="461"/>
      <c r="R1618" s="722">
        <f t="shared" si="255"/>
        <v>0</v>
      </c>
      <c r="T1618" s="655">
        <f t="shared" si="256"/>
        <v>0</v>
      </c>
    </row>
    <row r="1619" spans="1:20" ht="15.75">
      <c r="A1619" s="485">
        <f t="shared" si="253"/>
        <v>1619</v>
      </c>
      <c r="B1619" s="234" t="s">
        <v>315</v>
      </c>
      <c r="D1619" t="s">
        <v>905</v>
      </c>
      <c r="F1619" s="737">
        <f>'54'!I47</f>
        <v>2824</v>
      </c>
      <c r="H1619" s="231">
        <f>'54'!K47</f>
        <v>2859</v>
      </c>
      <c r="K1619" s="503">
        <v>830</v>
      </c>
      <c r="L1619" s="231">
        <f>'54'!I47</f>
        <v>2824</v>
      </c>
      <c r="N1619" s="231">
        <f>'54'!K47</f>
        <v>2859</v>
      </c>
      <c r="P1619" s="722">
        <f t="shared" si="254"/>
        <v>0</v>
      </c>
      <c r="Q1619" s="461"/>
      <c r="R1619" s="722">
        <f t="shared" si="255"/>
        <v>0</v>
      </c>
      <c r="T1619" s="655">
        <f t="shared" si="256"/>
        <v>2029</v>
      </c>
    </row>
    <row r="1620" spans="1:20" ht="15.75">
      <c r="A1620" s="485">
        <f t="shared" si="253"/>
        <v>1620</v>
      </c>
      <c r="B1620" s="234" t="s">
        <v>578</v>
      </c>
      <c r="F1620" s="737"/>
      <c r="H1620" s="231"/>
      <c r="K1620" s="503"/>
      <c r="T1620" s="655"/>
    </row>
    <row r="1621" spans="1:20" ht="15.75">
      <c r="A1621" s="485">
        <f t="shared" si="253"/>
        <v>1621</v>
      </c>
      <c r="B1621" s="234" t="s">
        <v>271</v>
      </c>
      <c r="F1621" s="737"/>
      <c r="H1621" s="231"/>
      <c r="K1621" s="503"/>
      <c r="T1621" s="655"/>
    </row>
    <row r="1622" spans="1:20">
      <c r="A1622" s="485">
        <f t="shared" si="253"/>
        <v>1622</v>
      </c>
      <c r="B1622" t="s">
        <v>318</v>
      </c>
      <c r="D1622" t="s">
        <v>905</v>
      </c>
      <c r="F1622" s="737">
        <f>'55'!C8</f>
        <v>59</v>
      </c>
      <c r="H1622" s="231">
        <f>'55'!E8</f>
        <v>46</v>
      </c>
      <c r="K1622" s="503">
        <v>16</v>
      </c>
      <c r="L1622" s="231">
        <f>'55'!C8</f>
        <v>59</v>
      </c>
      <c r="N1622" s="231">
        <f>'55'!E8</f>
        <v>46</v>
      </c>
      <c r="P1622" s="722">
        <f t="shared" ref="P1622:P1642" si="257">F1622-L1622</f>
        <v>0</v>
      </c>
      <c r="Q1622" s="461"/>
      <c r="R1622" s="722">
        <f t="shared" ref="R1622:R1642" si="258">H1622-N1622</f>
        <v>0</v>
      </c>
      <c r="T1622" s="655">
        <f t="shared" ref="T1622:T1642" si="259">H1622-K1622</f>
        <v>30</v>
      </c>
    </row>
    <row r="1623" spans="1:20">
      <c r="A1623" s="485">
        <f t="shared" si="253"/>
        <v>1623</v>
      </c>
      <c r="B1623" t="s">
        <v>1017</v>
      </c>
      <c r="D1623" t="s">
        <v>905</v>
      </c>
      <c r="F1623" s="737">
        <f>'55'!C9</f>
        <v>2473</v>
      </c>
      <c r="H1623" s="231">
        <f>'55'!E9</f>
        <v>907</v>
      </c>
      <c r="K1623" s="503">
        <v>650</v>
      </c>
      <c r="L1623" s="231">
        <f>'55'!C9</f>
        <v>2473</v>
      </c>
      <c r="N1623" s="231">
        <f>'55'!E9</f>
        <v>907</v>
      </c>
      <c r="P1623" s="722">
        <f t="shared" si="257"/>
        <v>0</v>
      </c>
      <c r="Q1623" s="461"/>
      <c r="R1623" s="722">
        <f t="shared" si="258"/>
        <v>0</v>
      </c>
      <c r="T1623" s="655">
        <f t="shared" si="259"/>
        <v>257</v>
      </c>
    </row>
    <row r="1624" spans="1:20">
      <c r="A1624" s="485">
        <f t="shared" si="253"/>
        <v>1624</v>
      </c>
      <c r="B1624" s="635" t="s">
        <v>272</v>
      </c>
      <c r="D1624" t="s">
        <v>905</v>
      </c>
      <c r="F1624" s="737">
        <f>'55'!C10</f>
        <v>3042</v>
      </c>
      <c r="H1624" s="231">
        <f>'55'!E10</f>
        <v>5052</v>
      </c>
      <c r="K1624" s="503">
        <v>4532</v>
      </c>
      <c r="L1624" s="231">
        <f>'55'!C10</f>
        <v>3042</v>
      </c>
      <c r="N1624" s="231">
        <f>'55'!E10</f>
        <v>5052</v>
      </c>
      <c r="P1624" s="722">
        <f t="shared" si="257"/>
        <v>0</v>
      </c>
      <c r="Q1624" s="461"/>
      <c r="R1624" s="722">
        <f t="shared" si="258"/>
        <v>0</v>
      </c>
      <c r="T1624" s="655">
        <f t="shared" si="259"/>
        <v>520</v>
      </c>
    </row>
    <row r="1625" spans="1:20">
      <c r="A1625" s="485">
        <f t="shared" si="253"/>
        <v>1625</v>
      </c>
      <c r="B1625" s="635" t="s">
        <v>1132</v>
      </c>
      <c r="D1625" t="s">
        <v>905</v>
      </c>
      <c r="F1625" s="737">
        <f>'55'!C11</f>
        <v>4386</v>
      </c>
      <c r="H1625" s="231">
        <f>'55'!E11</f>
        <v>2966</v>
      </c>
      <c r="K1625" s="503">
        <v>2540</v>
      </c>
      <c r="L1625" s="231">
        <f>'55'!C11</f>
        <v>4386</v>
      </c>
      <c r="N1625" s="231">
        <f>'55'!E11</f>
        <v>2966</v>
      </c>
      <c r="P1625" s="722">
        <f t="shared" si="257"/>
        <v>0</v>
      </c>
      <c r="Q1625" s="461"/>
      <c r="R1625" s="722">
        <f t="shared" si="258"/>
        <v>0</v>
      </c>
      <c r="T1625" s="655">
        <f t="shared" si="259"/>
        <v>426</v>
      </c>
    </row>
    <row r="1626" spans="1:20">
      <c r="A1626" s="485">
        <f t="shared" si="253"/>
        <v>1626</v>
      </c>
      <c r="B1626" t="s">
        <v>869</v>
      </c>
      <c r="D1626" t="s">
        <v>905</v>
      </c>
      <c r="F1626" s="737">
        <f>'55'!C12</f>
        <v>38</v>
      </c>
      <c r="H1626" s="231">
        <f>'55'!E12</f>
        <v>56</v>
      </c>
      <c r="K1626" s="503">
        <v>0</v>
      </c>
      <c r="L1626" s="231">
        <f>'55'!C12</f>
        <v>38</v>
      </c>
      <c r="N1626" s="231">
        <f>'55'!E12</f>
        <v>56</v>
      </c>
      <c r="P1626" s="722">
        <f t="shared" si="257"/>
        <v>0</v>
      </c>
      <c r="Q1626" s="461"/>
      <c r="R1626" s="722">
        <f t="shared" si="258"/>
        <v>0</v>
      </c>
      <c r="T1626" s="655">
        <f t="shared" si="259"/>
        <v>56</v>
      </c>
    </row>
    <row r="1627" spans="1:20">
      <c r="A1627" s="485">
        <f t="shared" si="253"/>
        <v>1627</v>
      </c>
      <c r="B1627" t="s">
        <v>275</v>
      </c>
      <c r="D1627" t="s">
        <v>905</v>
      </c>
      <c r="F1627" s="737">
        <f>'55'!C13</f>
        <v>2048</v>
      </c>
      <c r="H1627" s="231">
        <f>'55'!E13</f>
        <v>2643</v>
      </c>
      <c r="K1627" s="503">
        <v>1192</v>
      </c>
      <c r="L1627" s="231">
        <f>'55'!C13</f>
        <v>2048</v>
      </c>
      <c r="N1627" s="231">
        <f>'55'!E13</f>
        <v>2643</v>
      </c>
      <c r="P1627" s="722">
        <f t="shared" si="257"/>
        <v>0</v>
      </c>
      <c r="Q1627" s="461"/>
      <c r="R1627" s="722">
        <f t="shared" si="258"/>
        <v>0</v>
      </c>
      <c r="T1627" s="655">
        <f t="shared" si="259"/>
        <v>1451</v>
      </c>
    </row>
    <row r="1628" spans="1:20">
      <c r="A1628" s="485">
        <f t="shared" si="253"/>
        <v>1628</v>
      </c>
      <c r="B1628" t="s">
        <v>437</v>
      </c>
      <c r="D1628" t="s">
        <v>905</v>
      </c>
      <c r="F1628" s="737">
        <f>'55'!C14</f>
        <v>7511</v>
      </c>
      <c r="H1628" s="231">
        <f>'55'!E14</f>
        <v>7606</v>
      </c>
      <c r="K1628" s="503">
        <v>5896</v>
      </c>
      <c r="L1628" s="231">
        <f>'55'!C14</f>
        <v>7511</v>
      </c>
      <c r="N1628" s="231">
        <f>'55'!E14</f>
        <v>7606</v>
      </c>
      <c r="P1628" s="722">
        <f t="shared" si="257"/>
        <v>0</v>
      </c>
      <c r="Q1628" s="461"/>
      <c r="R1628" s="722">
        <f t="shared" si="258"/>
        <v>0</v>
      </c>
      <c r="T1628" s="655">
        <f t="shared" si="259"/>
        <v>1710</v>
      </c>
    </row>
    <row r="1629" spans="1:20">
      <c r="A1629" s="485">
        <f t="shared" si="253"/>
        <v>1629</v>
      </c>
      <c r="B1629" t="s">
        <v>438</v>
      </c>
      <c r="D1629" t="s">
        <v>905</v>
      </c>
      <c r="F1629" s="737">
        <f>'55'!C15</f>
        <v>0</v>
      </c>
      <c r="H1629" s="231">
        <f>'55'!E15</f>
        <v>0</v>
      </c>
      <c r="K1629" s="503">
        <v>0</v>
      </c>
      <c r="L1629" s="231">
        <f>'55'!C15</f>
        <v>0</v>
      </c>
      <c r="N1629" s="231">
        <f>'55'!E15</f>
        <v>0</v>
      </c>
      <c r="P1629" s="722">
        <f t="shared" si="257"/>
        <v>0</v>
      </c>
      <c r="Q1629" s="461"/>
      <c r="R1629" s="722">
        <f t="shared" si="258"/>
        <v>0</v>
      </c>
      <c r="T1629" s="655">
        <f t="shared" si="259"/>
        <v>0</v>
      </c>
    </row>
    <row r="1630" spans="1:20">
      <c r="A1630" s="485">
        <f t="shared" si="253"/>
        <v>1630</v>
      </c>
      <c r="B1630" t="s">
        <v>439</v>
      </c>
      <c r="D1630" t="s">
        <v>905</v>
      </c>
      <c r="F1630" s="737">
        <f>'55'!C16</f>
        <v>94</v>
      </c>
      <c r="H1630" s="231">
        <f>'55'!E16</f>
        <v>145</v>
      </c>
      <c r="K1630" s="503">
        <v>241</v>
      </c>
      <c r="L1630" s="231">
        <f>'55'!C16</f>
        <v>94</v>
      </c>
      <c r="N1630" s="231">
        <f>'55'!E16</f>
        <v>145</v>
      </c>
      <c r="P1630" s="722">
        <f t="shared" si="257"/>
        <v>0</v>
      </c>
      <c r="Q1630" s="461"/>
      <c r="R1630" s="722">
        <f t="shared" si="258"/>
        <v>0</v>
      </c>
      <c r="T1630" s="655">
        <f t="shared" si="259"/>
        <v>-96</v>
      </c>
    </row>
    <row r="1631" spans="1:20">
      <c r="A1631" s="485">
        <f t="shared" si="253"/>
        <v>1631</v>
      </c>
      <c r="B1631" t="s">
        <v>440</v>
      </c>
      <c r="D1631" t="s">
        <v>905</v>
      </c>
      <c r="F1631" s="737">
        <f>'55'!C17</f>
        <v>0</v>
      </c>
      <c r="H1631" s="231">
        <f>'55'!E17</f>
        <v>2</v>
      </c>
      <c r="K1631" s="503">
        <v>0</v>
      </c>
      <c r="L1631" s="231">
        <f>'55'!C17</f>
        <v>0</v>
      </c>
      <c r="N1631" s="231">
        <f>'55'!E17</f>
        <v>2</v>
      </c>
      <c r="P1631" s="722">
        <f t="shared" si="257"/>
        <v>0</v>
      </c>
      <c r="Q1631" s="461"/>
      <c r="R1631" s="722">
        <f t="shared" si="258"/>
        <v>0</v>
      </c>
      <c r="T1631" s="655">
        <f t="shared" si="259"/>
        <v>2</v>
      </c>
    </row>
    <row r="1632" spans="1:20">
      <c r="A1632" s="485">
        <f t="shared" si="253"/>
        <v>1632</v>
      </c>
      <c r="B1632" t="s">
        <v>441</v>
      </c>
      <c r="D1632" t="s">
        <v>905</v>
      </c>
      <c r="F1632" s="737">
        <f>'55'!C18</f>
        <v>7857</v>
      </c>
      <c r="H1632" s="231">
        <f>'55'!E18</f>
        <v>8356</v>
      </c>
      <c r="K1632" s="503">
        <v>7571</v>
      </c>
      <c r="L1632" s="231">
        <f>'55'!C18</f>
        <v>7857</v>
      </c>
      <c r="N1632" s="231">
        <f>'55'!E18</f>
        <v>8356</v>
      </c>
      <c r="P1632" s="722">
        <f t="shared" si="257"/>
        <v>0</v>
      </c>
      <c r="Q1632" s="461"/>
      <c r="R1632" s="722">
        <f t="shared" si="258"/>
        <v>0</v>
      </c>
      <c r="T1632" s="655">
        <f t="shared" si="259"/>
        <v>785</v>
      </c>
    </row>
    <row r="1633" spans="1:20">
      <c r="A1633" s="485">
        <f t="shared" si="253"/>
        <v>1633</v>
      </c>
      <c r="B1633" t="s">
        <v>1157</v>
      </c>
      <c r="D1633" t="s">
        <v>905</v>
      </c>
      <c r="F1633" s="737">
        <f>'55'!C19</f>
        <v>37081</v>
      </c>
      <c r="H1633" s="231">
        <f>'55'!E19</f>
        <v>34909</v>
      </c>
      <c r="K1633" s="503">
        <v>19622</v>
      </c>
      <c r="L1633" s="231">
        <f>'55'!C19</f>
        <v>37081</v>
      </c>
      <c r="N1633" s="231">
        <f>'55'!E19</f>
        <v>34909</v>
      </c>
      <c r="P1633" s="722">
        <f t="shared" si="257"/>
        <v>0</v>
      </c>
      <c r="Q1633" s="461"/>
      <c r="R1633" s="722">
        <f t="shared" si="258"/>
        <v>0</v>
      </c>
      <c r="T1633" s="655">
        <f t="shared" si="259"/>
        <v>15287</v>
      </c>
    </row>
    <row r="1634" spans="1:20">
      <c r="A1634" s="485">
        <f t="shared" si="253"/>
        <v>1634</v>
      </c>
      <c r="B1634" t="s">
        <v>110</v>
      </c>
      <c r="D1634" t="s">
        <v>905</v>
      </c>
      <c r="F1634" s="737">
        <f>'55'!C20</f>
        <v>1186</v>
      </c>
      <c r="H1634" s="231">
        <f>'55'!E20</f>
        <v>353</v>
      </c>
      <c r="K1634" s="503">
        <v>6285</v>
      </c>
      <c r="L1634" s="231">
        <f>'55'!C20</f>
        <v>1186</v>
      </c>
      <c r="N1634" s="231">
        <f>'55'!E20</f>
        <v>353</v>
      </c>
      <c r="P1634" s="722">
        <f t="shared" si="257"/>
        <v>0</v>
      </c>
      <c r="Q1634" s="461"/>
      <c r="R1634" s="722">
        <f t="shared" si="258"/>
        <v>0</v>
      </c>
      <c r="T1634" s="655">
        <f t="shared" si="259"/>
        <v>-5932</v>
      </c>
    </row>
    <row r="1635" spans="1:20">
      <c r="A1635" s="485">
        <f t="shared" si="253"/>
        <v>1635</v>
      </c>
      <c r="B1635" s="388" t="s">
        <v>1043</v>
      </c>
      <c r="C1635" s="388"/>
      <c r="D1635" s="388" t="s">
        <v>905</v>
      </c>
      <c r="E1635" s="388"/>
      <c r="F1635" s="737">
        <f>'55'!C21</f>
        <v>1778</v>
      </c>
      <c r="H1635" s="231">
        <f>'55'!E21</f>
        <v>5402</v>
      </c>
      <c r="I1635" s="388"/>
      <c r="J1635" s="388"/>
      <c r="K1635" s="503">
        <v>10224</v>
      </c>
      <c r="L1635" s="231">
        <f>'55'!C21</f>
        <v>1778</v>
      </c>
      <c r="N1635" s="231">
        <f>'55'!E21</f>
        <v>5402</v>
      </c>
      <c r="P1635" s="722">
        <f t="shared" si="257"/>
        <v>0</v>
      </c>
      <c r="Q1635" s="461"/>
      <c r="R1635" s="722">
        <f t="shared" si="258"/>
        <v>0</v>
      </c>
      <c r="T1635" s="655">
        <f t="shared" si="259"/>
        <v>-4822</v>
      </c>
    </row>
    <row r="1636" spans="1:20">
      <c r="A1636" s="485">
        <f t="shared" si="253"/>
        <v>1636</v>
      </c>
      <c r="B1636" s="388" t="s">
        <v>1044</v>
      </c>
      <c r="C1636" s="388"/>
      <c r="D1636" s="388" t="s">
        <v>905</v>
      </c>
      <c r="E1636" s="388"/>
      <c r="F1636" s="737">
        <f>'55'!C22</f>
        <v>281</v>
      </c>
      <c r="H1636" s="231">
        <f>'55'!E22</f>
        <v>38</v>
      </c>
      <c r="I1636" s="388"/>
      <c r="J1636" s="388"/>
      <c r="K1636" s="503">
        <v>419</v>
      </c>
      <c r="L1636" s="231">
        <f>'55'!C22</f>
        <v>281</v>
      </c>
      <c r="N1636" s="231">
        <f>'55'!E22</f>
        <v>38</v>
      </c>
      <c r="P1636" s="722">
        <f t="shared" si="257"/>
        <v>0</v>
      </c>
      <c r="Q1636" s="461"/>
      <c r="R1636" s="722">
        <f t="shared" si="258"/>
        <v>0</v>
      </c>
      <c r="T1636" s="655">
        <f t="shared" si="259"/>
        <v>-381</v>
      </c>
    </row>
    <row r="1637" spans="1:20">
      <c r="A1637" s="485">
        <f t="shared" si="253"/>
        <v>1637</v>
      </c>
      <c r="B1637" t="s">
        <v>294</v>
      </c>
      <c r="D1637" t="s">
        <v>905</v>
      </c>
      <c r="F1637" s="737">
        <f>'55'!C23</f>
        <v>0</v>
      </c>
      <c r="H1637" s="231">
        <f>'55'!E23</f>
        <v>0</v>
      </c>
      <c r="K1637" s="503">
        <v>0</v>
      </c>
      <c r="L1637" s="231">
        <f>'55'!C23</f>
        <v>0</v>
      </c>
      <c r="N1637" s="231">
        <f>'55'!E23</f>
        <v>0</v>
      </c>
      <c r="P1637" s="722">
        <f t="shared" si="257"/>
        <v>0</v>
      </c>
      <c r="Q1637" s="461"/>
      <c r="R1637" s="722">
        <f t="shared" si="258"/>
        <v>0</v>
      </c>
      <c r="T1637" s="655">
        <f t="shared" si="259"/>
        <v>0</v>
      </c>
    </row>
    <row r="1638" spans="1:20">
      <c r="A1638" s="485">
        <f t="shared" si="253"/>
        <v>1638</v>
      </c>
      <c r="B1638" t="s">
        <v>295</v>
      </c>
      <c r="D1638" t="s">
        <v>905</v>
      </c>
      <c r="F1638" s="737">
        <f>'55'!C24</f>
        <v>0</v>
      </c>
      <c r="H1638" s="231">
        <f>'55'!E24</f>
        <v>0</v>
      </c>
      <c r="K1638" s="503">
        <v>0</v>
      </c>
      <c r="L1638" s="231">
        <f>'55'!C24</f>
        <v>0</v>
      </c>
      <c r="N1638" s="231">
        <f>'55'!E24</f>
        <v>0</v>
      </c>
      <c r="P1638" s="722">
        <f t="shared" si="257"/>
        <v>0</v>
      </c>
      <c r="Q1638" s="461"/>
      <c r="R1638" s="722">
        <f t="shared" si="258"/>
        <v>0</v>
      </c>
      <c r="T1638" s="655">
        <f t="shared" si="259"/>
        <v>0</v>
      </c>
    </row>
    <row r="1639" spans="1:20">
      <c r="A1639" s="485">
        <f t="shared" si="253"/>
        <v>1639</v>
      </c>
      <c r="B1639" t="s">
        <v>445</v>
      </c>
      <c r="D1639" t="s">
        <v>905</v>
      </c>
      <c r="F1639" s="737">
        <f>'55'!C26</f>
        <v>0</v>
      </c>
      <c r="H1639" s="231">
        <f>'55'!E26</f>
        <v>0</v>
      </c>
      <c r="K1639" s="503">
        <v>270</v>
      </c>
      <c r="L1639" s="231">
        <f>'55'!C26</f>
        <v>0</v>
      </c>
      <c r="N1639" s="231">
        <f>'55'!E26</f>
        <v>0</v>
      </c>
      <c r="P1639" s="722">
        <f t="shared" si="257"/>
        <v>0</v>
      </c>
      <c r="Q1639" s="461"/>
      <c r="R1639" s="722">
        <f t="shared" si="258"/>
        <v>0</v>
      </c>
      <c r="T1639" s="655">
        <f t="shared" si="259"/>
        <v>-270</v>
      </c>
    </row>
    <row r="1640" spans="1:20">
      <c r="A1640" s="485">
        <f t="shared" si="253"/>
        <v>1640</v>
      </c>
      <c r="B1640" t="s">
        <v>433</v>
      </c>
      <c r="D1640" t="s">
        <v>905</v>
      </c>
      <c r="F1640" s="737">
        <f>'55'!C27</f>
        <v>3755</v>
      </c>
      <c r="H1640" s="231">
        <f>'55'!E27</f>
        <v>3194</v>
      </c>
      <c r="K1640" s="503">
        <v>2569</v>
      </c>
      <c r="L1640" s="231">
        <f>'55'!C27</f>
        <v>3755</v>
      </c>
      <c r="N1640" s="231">
        <f>'55'!E27</f>
        <v>3194</v>
      </c>
      <c r="P1640" s="722">
        <f t="shared" si="257"/>
        <v>0</v>
      </c>
      <c r="Q1640" s="461"/>
      <c r="R1640" s="722">
        <f t="shared" si="258"/>
        <v>0</v>
      </c>
      <c r="T1640" s="655">
        <f t="shared" si="259"/>
        <v>625</v>
      </c>
    </row>
    <row r="1641" spans="1:20">
      <c r="A1641" s="485">
        <f t="shared" si="253"/>
        <v>1641</v>
      </c>
      <c r="B1641" t="s">
        <v>296</v>
      </c>
      <c r="D1641" t="s">
        <v>905</v>
      </c>
      <c r="F1641" s="737">
        <f>'55'!C29</f>
        <v>10019</v>
      </c>
      <c r="H1641" s="231">
        <f>'55'!E29</f>
        <v>9325</v>
      </c>
      <c r="K1641" s="503">
        <v>10297</v>
      </c>
      <c r="L1641" s="231">
        <f>'55'!C29</f>
        <v>10019</v>
      </c>
      <c r="N1641" s="231">
        <f>'55'!E29</f>
        <v>9325</v>
      </c>
      <c r="P1641" s="722">
        <f t="shared" si="257"/>
        <v>0</v>
      </c>
      <c r="Q1641" s="461"/>
      <c r="R1641" s="722">
        <f t="shared" si="258"/>
        <v>0</v>
      </c>
      <c r="T1641" s="655">
        <f t="shared" si="259"/>
        <v>-972</v>
      </c>
    </row>
    <row r="1642" spans="1:20">
      <c r="A1642" s="485">
        <f t="shared" si="253"/>
        <v>1642</v>
      </c>
      <c r="B1642" t="s">
        <v>1135</v>
      </c>
      <c r="D1642" t="s">
        <v>905</v>
      </c>
      <c r="F1642" s="737">
        <f>'55'!C30</f>
        <v>111593</v>
      </c>
      <c r="H1642" s="231">
        <f>'55'!E30</f>
        <v>134752</v>
      </c>
      <c r="K1642" s="503">
        <v>75354</v>
      </c>
      <c r="L1642" s="231">
        <f>'55'!C30</f>
        <v>111593</v>
      </c>
      <c r="N1642" s="231">
        <f>'55'!E30</f>
        <v>134752</v>
      </c>
      <c r="P1642" s="722">
        <f t="shared" si="257"/>
        <v>0</v>
      </c>
      <c r="Q1642" s="461"/>
      <c r="R1642" s="722">
        <f t="shared" si="258"/>
        <v>0</v>
      </c>
      <c r="T1642" s="655">
        <f t="shared" si="259"/>
        <v>59398</v>
      </c>
    </row>
    <row r="1643" spans="1:20">
      <c r="A1643" s="485">
        <f t="shared" si="253"/>
        <v>1643</v>
      </c>
      <c r="B1643" t="s">
        <v>467</v>
      </c>
      <c r="D1643" t="s">
        <v>905</v>
      </c>
      <c r="F1643" s="737"/>
      <c r="H1643" s="231"/>
      <c r="K1643" s="503"/>
      <c r="T1643" s="655"/>
    </row>
    <row r="1644" spans="1:20">
      <c r="A1644" s="485">
        <f t="shared" si="253"/>
        <v>1644</v>
      </c>
      <c r="B1644" t="s">
        <v>434</v>
      </c>
      <c r="D1644" t="s">
        <v>905</v>
      </c>
      <c r="F1644" s="737">
        <f>'55'!C32</f>
        <v>876</v>
      </c>
      <c r="H1644" s="231">
        <f>'55'!E32</f>
        <v>660</v>
      </c>
      <c r="K1644" s="503">
        <v>2720</v>
      </c>
      <c r="L1644" s="231">
        <f>'55'!C32</f>
        <v>876</v>
      </c>
      <c r="N1644" s="231">
        <f>'55'!E32</f>
        <v>660</v>
      </c>
      <c r="P1644" s="722">
        <f t="shared" ref="P1644:P1651" si="260">F1644-L1644</f>
        <v>0</v>
      </c>
      <c r="Q1644" s="461"/>
      <c r="R1644" s="722">
        <f t="shared" ref="R1644:R1651" si="261">H1644-N1644</f>
        <v>0</v>
      </c>
      <c r="T1644" s="655">
        <f t="shared" ref="T1644:T1651" si="262">H1644-K1644</f>
        <v>-2060</v>
      </c>
    </row>
    <row r="1645" spans="1:20">
      <c r="A1645" s="485">
        <f t="shared" si="253"/>
        <v>1645</v>
      </c>
      <c r="B1645" t="s">
        <v>435</v>
      </c>
      <c r="D1645" t="s">
        <v>905</v>
      </c>
      <c r="F1645" s="737">
        <f>'55'!C33</f>
        <v>171</v>
      </c>
      <c r="H1645" s="231">
        <f>'55'!E33</f>
        <v>810</v>
      </c>
      <c r="K1645" s="503">
        <v>1061</v>
      </c>
      <c r="L1645" s="231">
        <f>'55'!C33</f>
        <v>171</v>
      </c>
      <c r="N1645" s="231">
        <f>'55'!E33</f>
        <v>810</v>
      </c>
      <c r="P1645" s="722">
        <f t="shared" si="260"/>
        <v>0</v>
      </c>
      <c r="Q1645" s="461"/>
      <c r="R1645" s="722">
        <f t="shared" si="261"/>
        <v>0</v>
      </c>
      <c r="T1645" s="655">
        <f t="shared" si="262"/>
        <v>-251</v>
      </c>
    </row>
    <row r="1646" spans="1:20">
      <c r="A1646" s="485">
        <f t="shared" si="253"/>
        <v>1646</v>
      </c>
      <c r="B1646" t="s">
        <v>436</v>
      </c>
      <c r="D1646" t="s">
        <v>905</v>
      </c>
      <c r="F1646" s="737">
        <f>'55'!C34</f>
        <v>0</v>
      </c>
      <c r="H1646" s="231">
        <f>'55'!E34</f>
        <v>0</v>
      </c>
      <c r="K1646" s="503">
        <v>0</v>
      </c>
      <c r="L1646" s="231">
        <f>'55'!C34</f>
        <v>0</v>
      </c>
      <c r="N1646" s="231">
        <f>'55'!E34</f>
        <v>0</v>
      </c>
      <c r="P1646" s="722">
        <f t="shared" si="260"/>
        <v>0</v>
      </c>
      <c r="Q1646" s="461"/>
      <c r="R1646" s="722">
        <f t="shared" si="261"/>
        <v>0</v>
      </c>
      <c r="T1646" s="655">
        <f t="shared" si="262"/>
        <v>0</v>
      </c>
    </row>
    <row r="1647" spans="1:20">
      <c r="A1647" s="485">
        <f t="shared" si="253"/>
        <v>1647</v>
      </c>
      <c r="B1647" t="s">
        <v>446</v>
      </c>
      <c r="D1647" t="s">
        <v>905</v>
      </c>
      <c r="F1647" s="737">
        <f>'55'!C35</f>
        <v>-807</v>
      </c>
      <c r="H1647" s="231">
        <f>'55'!E35</f>
        <v>-594</v>
      </c>
      <c r="K1647" s="503">
        <v>-822</v>
      </c>
      <c r="L1647" s="231">
        <f>'55'!C35</f>
        <v>-807</v>
      </c>
      <c r="N1647" s="231">
        <f>'55'!E35</f>
        <v>-594</v>
      </c>
      <c r="P1647" s="722">
        <f t="shared" si="260"/>
        <v>0</v>
      </c>
      <c r="Q1647" s="461"/>
      <c r="R1647" s="722">
        <f t="shared" si="261"/>
        <v>0</v>
      </c>
      <c r="T1647" s="655">
        <f t="shared" si="262"/>
        <v>228</v>
      </c>
    </row>
    <row r="1648" spans="1:20">
      <c r="A1648" s="485">
        <f t="shared" si="253"/>
        <v>1648</v>
      </c>
      <c r="B1648" t="s">
        <v>298</v>
      </c>
      <c r="D1648" t="s">
        <v>905</v>
      </c>
      <c r="F1648" s="737">
        <f>'55'!C36</f>
        <v>-831</v>
      </c>
      <c r="H1648" s="231">
        <f>'55'!E36</f>
        <v>214</v>
      </c>
      <c r="K1648" s="503">
        <v>534</v>
      </c>
      <c r="L1648" s="231">
        <f>'55'!C36</f>
        <v>-831</v>
      </c>
      <c r="N1648" s="231">
        <f>'55'!E36</f>
        <v>214</v>
      </c>
      <c r="P1648" s="722">
        <f t="shared" si="260"/>
        <v>0</v>
      </c>
      <c r="Q1648" s="461"/>
      <c r="R1648" s="722">
        <f t="shared" si="261"/>
        <v>0</v>
      </c>
      <c r="T1648" s="655">
        <f t="shared" si="262"/>
        <v>-320</v>
      </c>
    </row>
    <row r="1649" spans="1:20">
      <c r="A1649" s="485">
        <f t="shared" si="253"/>
        <v>1649</v>
      </c>
      <c r="B1649" t="s">
        <v>525</v>
      </c>
      <c r="D1649" t="s">
        <v>905</v>
      </c>
      <c r="F1649" s="737">
        <f>'55'!C37</f>
        <v>0</v>
      </c>
      <c r="H1649" s="231">
        <f>'55'!E37</f>
        <v>0</v>
      </c>
      <c r="K1649" s="503">
        <v>0</v>
      </c>
      <c r="L1649" s="231">
        <f>'55'!C37</f>
        <v>0</v>
      </c>
      <c r="N1649" s="231">
        <f>'55'!E37</f>
        <v>0</v>
      </c>
      <c r="P1649" s="722">
        <f t="shared" si="260"/>
        <v>0</v>
      </c>
      <c r="Q1649" s="461"/>
      <c r="R1649" s="722">
        <f t="shared" si="261"/>
        <v>0</v>
      </c>
      <c r="T1649" s="655">
        <f t="shared" si="262"/>
        <v>0</v>
      </c>
    </row>
    <row r="1650" spans="1:20">
      <c r="A1650" s="485">
        <f t="shared" si="253"/>
        <v>1650</v>
      </c>
      <c r="B1650" t="s">
        <v>502</v>
      </c>
      <c r="D1650" t="s">
        <v>905</v>
      </c>
      <c r="F1650" s="737">
        <f>'55'!C38</f>
        <v>0</v>
      </c>
      <c r="H1650" s="231">
        <f>'55'!E38</f>
        <v>0</v>
      </c>
      <c r="K1650" s="503">
        <v>0</v>
      </c>
      <c r="L1650" s="231">
        <f>'55'!C38</f>
        <v>0</v>
      </c>
      <c r="N1650" s="231">
        <f>'55'!E38</f>
        <v>0</v>
      </c>
      <c r="P1650" s="722">
        <f t="shared" si="260"/>
        <v>0</v>
      </c>
      <c r="Q1650" s="461"/>
      <c r="R1650" s="722">
        <f t="shared" si="261"/>
        <v>0</v>
      </c>
      <c r="T1650" s="655">
        <f t="shared" si="262"/>
        <v>0</v>
      </c>
    </row>
    <row r="1651" spans="1:20" ht="15.75">
      <c r="A1651" s="485">
        <f t="shared" si="253"/>
        <v>1651</v>
      </c>
      <c r="B1651" s="234" t="s">
        <v>106</v>
      </c>
      <c r="D1651" t="s">
        <v>905</v>
      </c>
      <c r="F1651" s="737">
        <f>'55'!C39</f>
        <v>197915</v>
      </c>
      <c r="H1651" s="231">
        <f>'55'!E39</f>
        <v>219166</v>
      </c>
      <c r="K1651" s="503">
        <v>151171</v>
      </c>
      <c r="L1651" s="231">
        <f>'55'!C39</f>
        <v>197915</v>
      </c>
      <c r="N1651" s="231">
        <f>'55'!E39</f>
        <v>219166</v>
      </c>
      <c r="P1651" s="722">
        <f t="shared" si="260"/>
        <v>0</v>
      </c>
      <c r="Q1651" s="461"/>
      <c r="R1651" s="722">
        <f t="shared" si="261"/>
        <v>0</v>
      </c>
      <c r="T1651" s="655">
        <f t="shared" si="262"/>
        <v>67995</v>
      </c>
    </row>
    <row r="1652" spans="1:20" ht="15.75">
      <c r="A1652" s="485">
        <f t="shared" si="253"/>
        <v>1652</v>
      </c>
      <c r="B1652" s="234" t="s">
        <v>282</v>
      </c>
      <c r="F1652" s="737"/>
      <c r="H1652" s="231"/>
      <c r="K1652" s="503"/>
      <c r="T1652" s="655"/>
    </row>
    <row r="1653" spans="1:20">
      <c r="A1653" s="485">
        <f t="shared" si="253"/>
        <v>1653</v>
      </c>
      <c r="B1653" t="s">
        <v>318</v>
      </c>
      <c r="D1653" t="s">
        <v>905</v>
      </c>
      <c r="F1653" s="737">
        <f>'55'!C42</f>
        <v>0</v>
      </c>
      <c r="H1653" s="231">
        <f>'55'!E42</f>
        <v>0</v>
      </c>
      <c r="K1653" s="503">
        <v>0</v>
      </c>
      <c r="L1653" s="231">
        <f>'55'!C42</f>
        <v>0</v>
      </c>
      <c r="N1653" s="231">
        <f>'55'!E42</f>
        <v>0</v>
      </c>
      <c r="P1653" s="722">
        <f t="shared" ref="P1653:P1673" si="263">F1653-L1653</f>
        <v>0</v>
      </c>
      <c r="Q1653" s="461"/>
      <c r="R1653" s="722">
        <f t="shared" ref="R1653:R1673" si="264">H1653-N1653</f>
        <v>0</v>
      </c>
      <c r="T1653" s="655">
        <f t="shared" ref="T1653:T1673" si="265">H1653-K1653</f>
        <v>0</v>
      </c>
    </row>
    <row r="1654" spans="1:20">
      <c r="A1654" s="485">
        <f t="shared" si="253"/>
        <v>1654</v>
      </c>
      <c r="B1654" t="s">
        <v>1017</v>
      </c>
      <c r="D1654" t="s">
        <v>905</v>
      </c>
      <c r="F1654" s="737">
        <f>'55'!C43</f>
        <v>0</v>
      </c>
      <c r="H1654" s="231">
        <f>'55'!E43</f>
        <v>0</v>
      </c>
      <c r="K1654" s="503">
        <v>0</v>
      </c>
      <c r="L1654" s="231">
        <f>'55'!C43</f>
        <v>0</v>
      </c>
      <c r="N1654" s="231">
        <f>'55'!E43</f>
        <v>0</v>
      </c>
      <c r="P1654" s="722">
        <f t="shared" si="263"/>
        <v>0</v>
      </c>
      <c r="Q1654" s="461"/>
      <c r="R1654" s="722">
        <f t="shared" si="264"/>
        <v>0</v>
      </c>
      <c r="T1654" s="655">
        <f t="shared" si="265"/>
        <v>0</v>
      </c>
    </row>
    <row r="1655" spans="1:20">
      <c r="A1655" s="485">
        <f t="shared" si="253"/>
        <v>1655</v>
      </c>
      <c r="B1655" s="635" t="s">
        <v>272</v>
      </c>
      <c r="D1655" t="s">
        <v>905</v>
      </c>
      <c r="F1655" s="737">
        <f>'55'!C44</f>
        <v>0</v>
      </c>
      <c r="H1655" s="231">
        <f>'55'!E44</f>
        <v>0</v>
      </c>
      <c r="K1655" s="503">
        <v>0</v>
      </c>
      <c r="L1655" s="231">
        <f>'55'!C44</f>
        <v>0</v>
      </c>
      <c r="N1655" s="231">
        <f>'55'!E44</f>
        <v>0</v>
      </c>
      <c r="P1655" s="722">
        <f t="shared" si="263"/>
        <v>0</v>
      </c>
      <c r="Q1655" s="461"/>
      <c r="R1655" s="722">
        <f t="shared" si="264"/>
        <v>0</v>
      </c>
      <c r="T1655" s="655">
        <f t="shared" si="265"/>
        <v>0</v>
      </c>
    </row>
    <row r="1656" spans="1:20">
      <c r="A1656" s="485">
        <f t="shared" si="253"/>
        <v>1656</v>
      </c>
      <c r="B1656" s="635" t="s">
        <v>1132</v>
      </c>
      <c r="D1656" t="s">
        <v>905</v>
      </c>
      <c r="F1656" s="737">
        <f>'55'!C45</f>
        <v>0</v>
      </c>
      <c r="H1656" s="231">
        <f>'55'!E45</f>
        <v>0</v>
      </c>
      <c r="K1656" s="503">
        <v>0</v>
      </c>
      <c r="L1656" s="231">
        <f>'55'!C45</f>
        <v>0</v>
      </c>
      <c r="N1656" s="231">
        <f>'55'!E45</f>
        <v>0</v>
      </c>
      <c r="P1656" s="722">
        <f t="shared" si="263"/>
        <v>0</v>
      </c>
      <c r="Q1656" s="461"/>
      <c r="R1656" s="722">
        <f t="shared" si="264"/>
        <v>0</v>
      </c>
      <c r="T1656" s="655">
        <f t="shared" si="265"/>
        <v>0</v>
      </c>
    </row>
    <row r="1657" spans="1:20">
      <c r="A1657" s="485">
        <f t="shared" si="253"/>
        <v>1657</v>
      </c>
      <c r="B1657" t="s">
        <v>869</v>
      </c>
      <c r="D1657" t="s">
        <v>905</v>
      </c>
      <c r="F1657" s="737">
        <f>'55'!C46</f>
        <v>0</v>
      </c>
      <c r="H1657" s="231">
        <f>'55'!E46</f>
        <v>0</v>
      </c>
      <c r="K1657" s="503">
        <v>0</v>
      </c>
      <c r="L1657" s="231">
        <f>'55'!C46</f>
        <v>0</v>
      </c>
      <c r="N1657" s="231">
        <f>'55'!E46</f>
        <v>0</v>
      </c>
      <c r="P1657" s="722">
        <f t="shared" si="263"/>
        <v>0</v>
      </c>
      <c r="Q1657" s="461"/>
      <c r="R1657" s="722">
        <f t="shared" si="264"/>
        <v>0</v>
      </c>
      <c r="T1657" s="655">
        <f t="shared" si="265"/>
        <v>0</v>
      </c>
    </row>
    <row r="1658" spans="1:20">
      <c r="A1658" s="485">
        <f t="shared" si="253"/>
        <v>1658</v>
      </c>
      <c r="B1658" t="s">
        <v>275</v>
      </c>
      <c r="D1658" t="s">
        <v>905</v>
      </c>
      <c r="F1658" s="737">
        <f>'55'!C47</f>
        <v>0</v>
      </c>
      <c r="H1658" s="231">
        <f>'55'!E47</f>
        <v>0</v>
      </c>
      <c r="K1658" s="503">
        <v>0</v>
      </c>
      <c r="L1658" s="231">
        <f>'55'!C47</f>
        <v>0</v>
      </c>
      <c r="N1658" s="231">
        <f>'55'!E47</f>
        <v>0</v>
      </c>
      <c r="P1658" s="722">
        <f t="shared" si="263"/>
        <v>0</v>
      </c>
      <c r="Q1658" s="461"/>
      <c r="R1658" s="722">
        <f t="shared" si="264"/>
        <v>0</v>
      </c>
      <c r="T1658" s="655">
        <f t="shared" si="265"/>
        <v>0</v>
      </c>
    </row>
    <row r="1659" spans="1:20">
      <c r="A1659" s="485">
        <f t="shared" si="253"/>
        <v>1659</v>
      </c>
      <c r="B1659" t="s">
        <v>437</v>
      </c>
      <c r="D1659" t="s">
        <v>905</v>
      </c>
      <c r="F1659" s="737">
        <f>'55'!C48</f>
        <v>0</v>
      </c>
      <c r="H1659" s="231">
        <f>'55'!E48</f>
        <v>0</v>
      </c>
      <c r="K1659" s="503">
        <v>0</v>
      </c>
      <c r="L1659" s="231">
        <f>'55'!C48</f>
        <v>0</v>
      </c>
      <c r="N1659" s="231">
        <f>'55'!E48</f>
        <v>0</v>
      </c>
      <c r="P1659" s="722">
        <f t="shared" si="263"/>
        <v>0</v>
      </c>
      <c r="Q1659" s="461"/>
      <c r="R1659" s="722">
        <f t="shared" si="264"/>
        <v>0</v>
      </c>
      <c r="T1659" s="655">
        <f t="shared" si="265"/>
        <v>0</v>
      </c>
    </row>
    <row r="1660" spans="1:20">
      <c r="A1660" s="485">
        <f t="shared" si="253"/>
        <v>1660</v>
      </c>
      <c r="B1660" t="s">
        <v>438</v>
      </c>
      <c r="D1660" t="s">
        <v>905</v>
      </c>
      <c r="F1660" s="737">
        <f>'55'!C49</f>
        <v>0</v>
      </c>
      <c r="H1660" s="231">
        <f>'55'!E49</f>
        <v>0</v>
      </c>
      <c r="K1660" s="503">
        <v>0</v>
      </c>
      <c r="L1660" s="231">
        <f>'55'!C49</f>
        <v>0</v>
      </c>
      <c r="N1660" s="231">
        <f>'55'!E49</f>
        <v>0</v>
      </c>
      <c r="P1660" s="722">
        <f t="shared" si="263"/>
        <v>0</v>
      </c>
      <c r="Q1660" s="461"/>
      <c r="R1660" s="722">
        <f t="shared" si="264"/>
        <v>0</v>
      </c>
      <c r="T1660" s="655">
        <f t="shared" si="265"/>
        <v>0</v>
      </c>
    </row>
    <row r="1661" spans="1:20">
      <c r="A1661" s="485">
        <f t="shared" si="253"/>
        <v>1661</v>
      </c>
      <c r="B1661" t="s">
        <v>439</v>
      </c>
      <c r="D1661" t="s">
        <v>905</v>
      </c>
      <c r="F1661" s="737">
        <f>'55'!C50</f>
        <v>0</v>
      </c>
      <c r="H1661" s="231">
        <f>'55'!E50</f>
        <v>0</v>
      </c>
      <c r="K1661" s="503">
        <v>0</v>
      </c>
      <c r="L1661" s="231">
        <f>'55'!C50</f>
        <v>0</v>
      </c>
      <c r="N1661" s="231">
        <f>'55'!E50</f>
        <v>0</v>
      </c>
      <c r="P1661" s="722">
        <f t="shared" si="263"/>
        <v>0</v>
      </c>
      <c r="Q1661" s="461"/>
      <c r="R1661" s="722">
        <f t="shared" si="264"/>
        <v>0</v>
      </c>
      <c r="T1661" s="655">
        <f t="shared" si="265"/>
        <v>0</v>
      </c>
    </row>
    <row r="1662" spans="1:20">
      <c r="A1662" s="485">
        <f t="shared" si="253"/>
        <v>1662</v>
      </c>
      <c r="B1662" t="s">
        <v>440</v>
      </c>
      <c r="D1662" t="s">
        <v>905</v>
      </c>
      <c r="F1662" s="737">
        <f>'55'!C51</f>
        <v>0</v>
      </c>
      <c r="H1662" s="231">
        <f>'55'!E51</f>
        <v>0</v>
      </c>
      <c r="K1662" s="503">
        <v>0</v>
      </c>
      <c r="L1662" s="231">
        <f>'55'!C51</f>
        <v>0</v>
      </c>
      <c r="N1662" s="231">
        <f>'55'!E51</f>
        <v>0</v>
      </c>
      <c r="P1662" s="722">
        <f t="shared" si="263"/>
        <v>0</v>
      </c>
      <c r="Q1662" s="461"/>
      <c r="R1662" s="722">
        <f t="shared" si="264"/>
        <v>0</v>
      </c>
      <c r="T1662" s="655">
        <f t="shared" si="265"/>
        <v>0</v>
      </c>
    </row>
    <row r="1663" spans="1:20">
      <c r="A1663" s="485">
        <f t="shared" si="253"/>
        <v>1663</v>
      </c>
      <c r="B1663" t="s">
        <v>441</v>
      </c>
      <c r="D1663" t="s">
        <v>905</v>
      </c>
      <c r="F1663" s="737">
        <f>'55'!C52</f>
        <v>0</v>
      </c>
      <c r="H1663" s="231">
        <f>'55'!E52</f>
        <v>0</v>
      </c>
      <c r="K1663" s="503">
        <v>0</v>
      </c>
      <c r="L1663" s="231">
        <f>'55'!C52</f>
        <v>0</v>
      </c>
      <c r="N1663" s="231">
        <f>'55'!E52</f>
        <v>0</v>
      </c>
      <c r="P1663" s="722">
        <f t="shared" si="263"/>
        <v>0</v>
      </c>
      <c r="Q1663" s="461"/>
      <c r="R1663" s="722">
        <f t="shared" si="264"/>
        <v>0</v>
      </c>
      <c r="T1663" s="655">
        <f t="shared" si="265"/>
        <v>0</v>
      </c>
    </row>
    <row r="1664" spans="1:20">
      <c r="A1664" s="485">
        <f t="shared" si="253"/>
        <v>1664</v>
      </c>
      <c r="B1664" t="s">
        <v>1157</v>
      </c>
      <c r="D1664" t="s">
        <v>905</v>
      </c>
      <c r="F1664" s="737">
        <f>'55'!C53</f>
        <v>0</v>
      </c>
      <c r="H1664" s="231">
        <f>'55'!E53</f>
        <v>0</v>
      </c>
      <c r="K1664" s="503">
        <v>0</v>
      </c>
      <c r="L1664" s="231">
        <f>'55'!C53</f>
        <v>0</v>
      </c>
      <c r="N1664" s="231">
        <f>'55'!E53</f>
        <v>0</v>
      </c>
      <c r="P1664" s="722">
        <f t="shared" si="263"/>
        <v>0</v>
      </c>
      <c r="Q1664" s="461"/>
      <c r="R1664" s="722">
        <f t="shared" si="264"/>
        <v>0</v>
      </c>
      <c r="T1664" s="655">
        <f t="shared" si="265"/>
        <v>0</v>
      </c>
    </row>
    <row r="1665" spans="1:20">
      <c r="A1665" s="485">
        <f t="shared" si="253"/>
        <v>1665</v>
      </c>
      <c r="B1665" t="s">
        <v>110</v>
      </c>
      <c r="D1665" t="s">
        <v>905</v>
      </c>
      <c r="F1665" s="737">
        <f>'55'!C54</f>
        <v>0</v>
      </c>
      <c r="H1665" s="231">
        <f>'55'!E54</f>
        <v>0</v>
      </c>
      <c r="K1665" s="503">
        <v>0</v>
      </c>
      <c r="L1665" s="231">
        <f>'55'!C54</f>
        <v>0</v>
      </c>
      <c r="N1665" s="231">
        <f>'55'!E54</f>
        <v>0</v>
      </c>
      <c r="P1665" s="722">
        <f t="shared" si="263"/>
        <v>0</v>
      </c>
      <c r="Q1665" s="461"/>
      <c r="R1665" s="722">
        <f t="shared" si="264"/>
        <v>0</v>
      </c>
      <c r="T1665" s="655">
        <f t="shared" si="265"/>
        <v>0</v>
      </c>
    </row>
    <row r="1666" spans="1:20">
      <c r="A1666" s="485">
        <f t="shared" si="253"/>
        <v>1666</v>
      </c>
      <c r="B1666" s="388" t="s">
        <v>1043</v>
      </c>
      <c r="C1666" s="388"/>
      <c r="D1666" s="388" t="s">
        <v>905</v>
      </c>
      <c r="E1666" s="388"/>
      <c r="F1666" s="737">
        <f>'55'!C55</f>
        <v>0</v>
      </c>
      <c r="H1666" s="231">
        <f>'55'!E55</f>
        <v>0</v>
      </c>
      <c r="I1666" s="388"/>
      <c r="J1666" s="388"/>
      <c r="K1666" s="503">
        <v>0</v>
      </c>
      <c r="L1666" s="231">
        <f>'55'!C55</f>
        <v>0</v>
      </c>
      <c r="N1666" s="231">
        <f>'55'!E55</f>
        <v>0</v>
      </c>
      <c r="P1666" s="722">
        <f t="shared" si="263"/>
        <v>0</v>
      </c>
      <c r="Q1666" s="461"/>
      <c r="R1666" s="722">
        <f t="shared" si="264"/>
        <v>0</v>
      </c>
      <c r="T1666" s="655">
        <f t="shared" si="265"/>
        <v>0</v>
      </c>
    </row>
    <row r="1667" spans="1:20">
      <c r="A1667" s="485">
        <f t="shared" si="253"/>
        <v>1667</v>
      </c>
      <c r="B1667" s="388" t="s">
        <v>1044</v>
      </c>
      <c r="C1667" s="388"/>
      <c r="D1667" s="388" t="s">
        <v>905</v>
      </c>
      <c r="E1667" s="388"/>
      <c r="F1667" s="737">
        <f>'55'!C56</f>
        <v>0</v>
      </c>
      <c r="H1667" s="231">
        <f>'55'!E56</f>
        <v>0</v>
      </c>
      <c r="I1667" s="388"/>
      <c r="J1667" s="388"/>
      <c r="K1667" s="503">
        <v>0</v>
      </c>
      <c r="L1667" s="231">
        <f>'55'!C56</f>
        <v>0</v>
      </c>
      <c r="N1667" s="231">
        <f>'55'!E56</f>
        <v>0</v>
      </c>
      <c r="P1667" s="722">
        <f t="shared" si="263"/>
        <v>0</v>
      </c>
      <c r="Q1667" s="461"/>
      <c r="R1667" s="722">
        <f t="shared" si="264"/>
        <v>0</v>
      </c>
      <c r="T1667" s="655">
        <f t="shared" si="265"/>
        <v>0</v>
      </c>
    </row>
    <row r="1668" spans="1:20">
      <c r="A1668" s="485">
        <f t="shared" si="253"/>
        <v>1668</v>
      </c>
      <c r="B1668" t="s">
        <v>294</v>
      </c>
      <c r="D1668" t="s">
        <v>905</v>
      </c>
      <c r="F1668" s="737">
        <f>'55'!C57</f>
        <v>0</v>
      </c>
      <c r="H1668" s="231">
        <f>'55'!E57</f>
        <v>0</v>
      </c>
      <c r="K1668" s="503">
        <v>0</v>
      </c>
      <c r="L1668" s="231">
        <f>'55'!C57</f>
        <v>0</v>
      </c>
      <c r="N1668" s="231">
        <f>'55'!E57</f>
        <v>0</v>
      </c>
      <c r="P1668" s="722">
        <f t="shared" si="263"/>
        <v>0</v>
      </c>
      <c r="Q1668" s="461"/>
      <c r="R1668" s="722">
        <f t="shared" si="264"/>
        <v>0</v>
      </c>
      <c r="T1668" s="655">
        <f t="shared" si="265"/>
        <v>0</v>
      </c>
    </row>
    <row r="1669" spans="1:20">
      <c r="A1669" s="485">
        <f t="shared" si="253"/>
        <v>1669</v>
      </c>
      <c r="B1669" t="s">
        <v>295</v>
      </c>
      <c r="D1669" t="s">
        <v>905</v>
      </c>
      <c r="F1669" s="737">
        <f>'55'!C58</f>
        <v>0</v>
      </c>
      <c r="H1669" s="231">
        <f>'55'!E58</f>
        <v>0</v>
      </c>
      <c r="K1669" s="503">
        <v>0</v>
      </c>
      <c r="L1669" s="231">
        <f>'55'!C58</f>
        <v>0</v>
      </c>
      <c r="N1669" s="231">
        <f>'55'!E58</f>
        <v>0</v>
      </c>
      <c r="P1669" s="722">
        <f t="shared" si="263"/>
        <v>0</v>
      </c>
      <c r="Q1669" s="461"/>
      <c r="R1669" s="722">
        <f t="shared" si="264"/>
        <v>0</v>
      </c>
      <c r="T1669" s="655">
        <f t="shared" si="265"/>
        <v>0</v>
      </c>
    </row>
    <row r="1670" spans="1:20">
      <c r="A1670" s="485">
        <f t="shared" si="253"/>
        <v>1670</v>
      </c>
      <c r="B1670" t="s">
        <v>445</v>
      </c>
      <c r="D1670" t="s">
        <v>905</v>
      </c>
      <c r="F1670" s="737">
        <f>'55'!C60</f>
        <v>0</v>
      </c>
      <c r="H1670" s="231">
        <f>'55'!E60</f>
        <v>0</v>
      </c>
      <c r="K1670" s="503">
        <v>211</v>
      </c>
      <c r="L1670" s="231">
        <f>'55'!C60</f>
        <v>0</v>
      </c>
      <c r="N1670" s="231">
        <f>'55'!E60</f>
        <v>0</v>
      </c>
      <c r="P1670" s="722">
        <f t="shared" si="263"/>
        <v>0</v>
      </c>
      <c r="Q1670" s="461"/>
      <c r="R1670" s="722">
        <f t="shared" si="264"/>
        <v>0</v>
      </c>
      <c r="T1670" s="655">
        <f t="shared" si="265"/>
        <v>-211</v>
      </c>
    </row>
    <row r="1671" spans="1:20">
      <c r="A1671" s="485">
        <f t="shared" si="253"/>
        <v>1671</v>
      </c>
      <c r="B1671" t="s">
        <v>433</v>
      </c>
      <c r="D1671" t="s">
        <v>905</v>
      </c>
      <c r="F1671" s="737">
        <f>'55'!C61</f>
        <v>49588</v>
      </c>
      <c r="H1671" s="231">
        <f>'55'!E61</f>
        <v>27722</v>
      </c>
      <c r="K1671" s="503">
        <v>39967</v>
      </c>
      <c r="L1671" s="231">
        <f>'55'!C61</f>
        <v>49588</v>
      </c>
      <c r="N1671" s="231">
        <f>'55'!E61</f>
        <v>27722</v>
      </c>
      <c r="P1671" s="722">
        <f t="shared" si="263"/>
        <v>0</v>
      </c>
      <c r="Q1671" s="461"/>
      <c r="R1671" s="722">
        <f t="shared" si="264"/>
        <v>0</v>
      </c>
      <c r="T1671" s="655">
        <f t="shared" si="265"/>
        <v>-12245</v>
      </c>
    </row>
    <row r="1672" spans="1:20">
      <c r="A1672" s="485">
        <f t="shared" si="253"/>
        <v>1672</v>
      </c>
      <c r="B1672" t="s">
        <v>296</v>
      </c>
      <c r="D1672" t="s">
        <v>905</v>
      </c>
      <c r="F1672" s="737">
        <f>'55'!C63</f>
        <v>0</v>
      </c>
      <c r="H1672" s="231">
        <f>'55'!E63</f>
        <v>0</v>
      </c>
      <c r="K1672" s="503">
        <v>0</v>
      </c>
      <c r="L1672" s="231">
        <f>'55'!C63</f>
        <v>0</v>
      </c>
      <c r="N1672" s="231">
        <f>'55'!E63</f>
        <v>0</v>
      </c>
      <c r="P1672" s="722">
        <f t="shared" si="263"/>
        <v>0</v>
      </c>
      <c r="Q1672" s="461"/>
      <c r="R1672" s="722">
        <f t="shared" si="264"/>
        <v>0</v>
      </c>
      <c r="T1672" s="655">
        <f t="shared" si="265"/>
        <v>0</v>
      </c>
    </row>
    <row r="1673" spans="1:20">
      <c r="A1673" s="485">
        <f t="shared" si="253"/>
        <v>1673</v>
      </c>
      <c r="B1673" t="s">
        <v>1135</v>
      </c>
      <c r="D1673" t="s">
        <v>905</v>
      </c>
      <c r="F1673" s="737">
        <f>'55'!C64</f>
        <v>0</v>
      </c>
      <c r="H1673" s="231">
        <f>'55'!E64</f>
        <v>0</v>
      </c>
      <c r="K1673" s="503">
        <v>0</v>
      </c>
      <c r="L1673" s="231">
        <f>'55'!C64</f>
        <v>0</v>
      </c>
      <c r="N1673" s="231">
        <f>'55'!E64</f>
        <v>0</v>
      </c>
      <c r="P1673" s="722">
        <f t="shared" si="263"/>
        <v>0</v>
      </c>
      <c r="Q1673" s="461"/>
      <c r="R1673" s="722">
        <f t="shared" si="264"/>
        <v>0</v>
      </c>
      <c r="T1673" s="655">
        <f t="shared" si="265"/>
        <v>0</v>
      </c>
    </row>
    <row r="1674" spans="1:20">
      <c r="A1674" s="485">
        <f t="shared" si="253"/>
        <v>1674</v>
      </c>
      <c r="B1674" t="s">
        <v>467</v>
      </c>
      <c r="D1674" t="s">
        <v>905</v>
      </c>
      <c r="F1674" s="737"/>
      <c r="H1674" s="231"/>
      <c r="K1674" s="503"/>
      <c r="T1674" s="655"/>
    </row>
    <row r="1675" spans="1:20">
      <c r="A1675" s="485">
        <f t="shared" ref="A1675:A1738" si="266">A1674+1</f>
        <v>1675</v>
      </c>
      <c r="B1675" t="s">
        <v>434</v>
      </c>
      <c r="D1675" t="s">
        <v>905</v>
      </c>
      <c r="F1675" s="737">
        <f>'55'!C66</f>
        <v>0</v>
      </c>
      <c r="H1675" s="231">
        <f>'55'!E66</f>
        <v>0</v>
      </c>
      <c r="K1675" s="503">
        <v>0</v>
      </c>
      <c r="L1675" s="231">
        <f>'55'!C66</f>
        <v>0</v>
      </c>
      <c r="N1675" s="231">
        <f>'55'!E66</f>
        <v>0</v>
      </c>
      <c r="P1675" s="722">
        <f t="shared" ref="P1675:P1683" si="267">F1675-L1675</f>
        <v>0</v>
      </c>
      <c r="Q1675" s="461"/>
      <c r="R1675" s="722">
        <f t="shared" ref="R1675:R1683" si="268">H1675-N1675</f>
        <v>0</v>
      </c>
      <c r="T1675" s="655">
        <f t="shared" ref="T1675:T1683" si="269">H1675-K1675</f>
        <v>0</v>
      </c>
    </row>
    <row r="1676" spans="1:20">
      <c r="A1676" s="485">
        <f t="shared" si="266"/>
        <v>1676</v>
      </c>
      <c r="B1676" t="s">
        <v>435</v>
      </c>
      <c r="D1676" t="s">
        <v>905</v>
      </c>
      <c r="F1676" s="737">
        <f>'55'!C67</f>
        <v>0</v>
      </c>
      <c r="H1676" s="231">
        <f>'55'!E67</f>
        <v>0</v>
      </c>
      <c r="K1676" s="503">
        <v>0</v>
      </c>
      <c r="L1676" s="231">
        <f>'55'!C67</f>
        <v>0</v>
      </c>
      <c r="N1676" s="231">
        <f>'55'!E67</f>
        <v>0</v>
      </c>
      <c r="P1676" s="722">
        <f t="shared" si="267"/>
        <v>0</v>
      </c>
      <c r="Q1676" s="461"/>
      <c r="R1676" s="722">
        <f t="shared" si="268"/>
        <v>0</v>
      </c>
      <c r="T1676" s="655">
        <f t="shared" si="269"/>
        <v>0</v>
      </c>
    </row>
    <row r="1677" spans="1:20">
      <c r="A1677" s="485">
        <f t="shared" si="266"/>
        <v>1677</v>
      </c>
      <c r="B1677" t="s">
        <v>436</v>
      </c>
      <c r="D1677" t="s">
        <v>905</v>
      </c>
      <c r="F1677" s="737">
        <f>'55'!C68</f>
        <v>0</v>
      </c>
      <c r="H1677" s="231">
        <f>'55'!E68</f>
        <v>0</v>
      </c>
      <c r="K1677" s="503">
        <v>0</v>
      </c>
      <c r="L1677" s="231">
        <f>'55'!C68</f>
        <v>0</v>
      </c>
      <c r="N1677" s="231">
        <f>'55'!E68</f>
        <v>0</v>
      </c>
      <c r="P1677" s="722">
        <f t="shared" si="267"/>
        <v>0</v>
      </c>
      <c r="Q1677" s="461"/>
      <c r="R1677" s="722">
        <f t="shared" si="268"/>
        <v>0</v>
      </c>
      <c r="T1677" s="655">
        <f t="shared" si="269"/>
        <v>0</v>
      </c>
    </row>
    <row r="1678" spans="1:20">
      <c r="A1678" s="485">
        <f t="shared" si="266"/>
        <v>1678</v>
      </c>
      <c r="B1678" t="s">
        <v>446</v>
      </c>
      <c r="D1678" t="s">
        <v>905</v>
      </c>
      <c r="F1678" s="737">
        <f>'55'!C69</f>
        <v>0</v>
      </c>
      <c r="H1678" s="231">
        <f>'55'!E69</f>
        <v>0</v>
      </c>
      <c r="K1678" s="503">
        <v>0</v>
      </c>
      <c r="L1678" s="231">
        <f>'55'!C69</f>
        <v>0</v>
      </c>
      <c r="N1678" s="231">
        <f>'55'!E69</f>
        <v>0</v>
      </c>
      <c r="P1678" s="722">
        <f t="shared" si="267"/>
        <v>0</v>
      </c>
      <c r="Q1678" s="461"/>
      <c r="R1678" s="722">
        <f t="shared" si="268"/>
        <v>0</v>
      </c>
      <c r="T1678" s="655">
        <f t="shared" si="269"/>
        <v>0</v>
      </c>
    </row>
    <row r="1679" spans="1:20">
      <c r="A1679" s="485">
        <f t="shared" si="266"/>
        <v>1679</v>
      </c>
      <c r="B1679" t="s">
        <v>298</v>
      </c>
      <c r="D1679" t="s">
        <v>905</v>
      </c>
      <c r="F1679" s="737">
        <f>'55'!C70</f>
        <v>0</v>
      </c>
      <c r="H1679" s="231">
        <f>'55'!E70</f>
        <v>0</v>
      </c>
      <c r="K1679" s="503">
        <v>0</v>
      </c>
      <c r="L1679" s="231">
        <f>'55'!C70</f>
        <v>0</v>
      </c>
      <c r="N1679" s="231">
        <f>'55'!E70</f>
        <v>0</v>
      </c>
      <c r="P1679" s="722">
        <f t="shared" si="267"/>
        <v>0</v>
      </c>
      <c r="Q1679" s="461"/>
      <c r="R1679" s="722">
        <f t="shared" si="268"/>
        <v>0</v>
      </c>
      <c r="T1679" s="655">
        <f t="shared" si="269"/>
        <v>0</v>
      </c>
    </row>
    <row r="1680" spans="1:20">
      <c r="A1680" s="485">
        <f t="shared" si="266"/>
        <v>1680</v>
      </c>
      <c r="B1680" t="s">
        <v>525</v>
      </c>
      <c r="D1680" t="s">
        <v>905</v>
      </c>
      <c r="F1680" s="737">
        <f>'55'!C71</f>
        <v>0</v>
      </c>
      <c r="H1680" s="231">
        <f>'55'!E71</f>
        <v>0</v>
      </c>
      <c r="K1680" s="503">
        <v>0</v>
      </c>
      <c r="L1680" s="231">
        <f>'55'!C71</f>
        <v>0</v>
      </c>
      <c r="N1680" s="231">
        <f>'55'!E71</f>
        <v>0</v>
      </c>
      <c r="P1680" s="722">
        <f t="shared" si="267"/>
        <v>0</v>
      </c>
      <c r="Q1680" s="461"/>
      <c r="R1680" s="722">
        <f t="shared" si="268"/>
        <v>0</v>
      </c>
      <c r="T1680" s="655">
        <f t="shared" si="269"/>
        <v>0</v>
      </c>
    </row>
    <row r="1681" spans="1:20">
      <c r="A1681" s="485">
        <f t="shared" si="266"/>
        <v>1681</v>
      </c>
      <c r="B1681" t="s">
        <v>502</v>
      </c>
      <c r="D1681" t="s">
        <v>905</v>
      </c>
      <c r="F1681" s="737">
        <f>'55'!C72</f>
        <v>0</v>
      </c>
      <c r="H1681" s="231">
        <f>'55'!E72</f>
        <v>0</v>
      </c>
      <c r="K1681" s="503">
        <v>0</v>
      </c>
      <c r="L1681" s="231">
        <f>'55'!C72</f>
        <v>0</v>
      </c>
      <c r="N1681" s="231">
        <f>'55'!E72</f>
        <v>0</v>
      </c>
      <c r="P1681" s="722">
        <f t="shared" si="267"/>
        <v>0</v>
      </c>
      <c r="Q1681" s="461"/>
      <c r="R1681" s="722">
        <f t="shared" si="268"/>
        <v>0</v>
      </c>
      <c r="T1681" s="655">
        <f t="shared" si="269"/>
        <v>0</v>
      </c>
    </row>
    <row r="1682" spans="1:20" ht="15.75">
      <c r="A1682" s="485">
        <f t="shared" si="266"/>
        <v>1682</v>
      </c>
      <c r="B1682" s="234" t="s">
        <v>77</v>
      </c>
      <c r="D1682" t="s">
        <v>905</v>
      </c>
      <c r="F1682" s="737">
        <f>'55'!C73</f>
        <v>80726</v>
      </c>
      <c r="H1682" s="231">
        <f>'55'!E73</f>
        <v>41052</v>
      </c>
      <c r="K1682" s="503">
        <v>40178</v>
      </c>
      <c r="L1682" s="231">
        <f>'55'!C73</f>
        <v>80726</v>
      </c>
      <c r="N1682" s="231">
        <f>'55'!E73</f>
        <v>41052</v>
      </c>
      <c r="P1682" s="722">
        <f t="shared" si="267"/>
        <v>0</v>
      </c>
      <c r="Q1682" s="461"/>
      <c r="R1682" s="722">
        <f t="shared" si="268"/>
        <v>0</v>
      </c>
      <c r="T1682" s="655">
        <f t="shared" si="269"/>
        <v>874</v>
      </c>
    </row>
    <row r="1683" spans="1:20" ht="15.75">
      <c r="A1683" s="485">
        <f t="shared" si="266"/>
        <v>1683</v>
      </c>
      <c r="B1683" s="234" t="s">
        <v>106</v>
      </c>
      <c r="D1683" t="s">
        <v>905</v>
      </c>
      <c r="F1683" s="737">
        <f>'55'!C74</f>
        <v>278641</v>
      </c>
      <c r="H1683" s="231">
        <f>'55'!E74</f>
        <v>260218</v>
      </c>
      <c r="K1683" s="503">
        <v>191349</v>
      </c>
      <c r="L1683" s="231">
        <f>'55'!C74</f>
        <v>278641</v>
      </c>
      <c r="N1683" s="231">
        <f>'55'!E74</f>
        <v>260218</v>
      </c>
      <c r="P1683" s="722">
        <f t="shared" si="267"/>
        <v>0</v>
      </c>
      <c r="Q1683" s="461"/>
      <c r="R1683" s="722">
        <f t="shared" si="268"/>
        <v>0</v>
      </c>
      <c r="T1683" s="655">
        <f t="shared" si="269"/>
        <v>68869</v>
      </c>
    </row>
    <row r="1684" spans="1:20" ht="17.25">
      <c r="A1684" s="485">
        <f t="shared" si="266"/>
        <v>1684</v>
      </c>
      <c r="B1684" s="673" t="s">
        <v>826</v>
      </c>
      <c r="C1684" s="468"/>
      <c r="F1684" s="737"/>
      <c r="H1684" s="231"/>
      <c r="K1684" s="503"/>
      <c r="T1684" s="655"/>
    </row>
    <row r="1685" spans="1:20" ht="15.75">
      <c r="A1685" s="485">
        <f t="shared" si="266"/>
        <v>1685</v>
      </c>
      <c r="B1685" s="673" t="s">
        <v>271</v>
      </c>
      <c r="F1685" s="737"/>
      <c r="H1685" s="231"/>
      <c r="I1685" s="375" t="s">
        <v>1034</v>
      </c>
      <c r="K1685" s="503"/>
      <c r="T1685" s="655"/>
    </row>
    <row r="1686" spans="1:20">
      <c r="A1686" s="485">
        <f t="shared" si="266"/>
        <v>1686</v>
      </c>
      <c r="B1686" s="672" t="s">
        <v>417</v>
      </c>
      <c r="D1686" t="s">
        <v>905</v>
      </c>
      <c r="F1686" s="741"/>
      <c r="H1686" s="718"/>
      <c r="K1686" s="503"/>
      <c r="L1686" s="718"/>
      <c r="N1686" s="718"/>
      <c r="T1686" s="655"/>
    </row>
    <row r="1687" spans="1:20">
      <c r="A1687" s="485">
        <f t="shared" si="266"/>
        <v>1687</v>
      </c>
      <c r="B1687" s="672" t="s">
        <v>1097</v>
      </c>
      <c r="D1687" t="s">
        <v>905</v>
      </c>
      <c r="F1687" s="741"/>
      <c r="H1687" s="718"/>
      <c r="K1687" s="503"/>
      <c r="L1687" s="718"/>
      <c r="N1687" s="718"/>
      <c r="T1687" s="655"/>
    </row>
    <row r="1688" spans="1:20">
      <c r="A1688" s="485">
        <f t="shared" si="266"/>
        <v>1688</v>
      </c>
      <c r="B1688" s="672" t="s">
        <v>1098</v>
      </c>
      <c r="F1688" s="741"/>
      <c r="H1688" s="718"/>
      <c r="K1688" s="503"/>
      <c r="L1688" s="718"/>
      <c r="N1688" s="718"/>
      <c r="T1688" s="655"/>
    </row>
    <row r="1689" spans="1:20">
      <c r="A1689" s="485">
        <f t="shared" si="266"/>
        <v>1689</v>
      </c>
      <c r="B1689" s="672" t="s">
        <v>318</v>
      </c>
      <c r="D1689" t="s">
        <v>905</v>
      </c>
      <c r="F1689" s="741"/>
      <c r="H1689" s="718"/>
      <c r="K1689" s="503"/>
      <c r="L1689" s="718"/>
      <c r="N1689" s="718"/>
      <c r="T1689" s="655"/>
    </row>
    <row r="1690" spans="1:20">
      <c r="A1690" s="485">
        <f t="shared" si="266"/>
        <v>1690</v>
      </c>
      <c r="B1690" s="672" t="s">
        <v>1154</v>
      </c>
      <c r="D1690" t="s">
        <v>905</v>
      </c>
      <c r="F1690" s="741"/>
      <c r="H1690" s="718"/>
      <c r="K1690" s="503"/>
      <c r="L1690" s="718"/>
      <c r="N1690" s="718"/>
      <c r="T1690" s="655"/>
    </row>
    <row r="1691" spans="1:20" ht="15.75">
      <c r="A1691" s="485">
        <f t="shared" si="266"/>
        <v>1691</v>
      </c>
      <c r="B1691" s="673" t="s">
        <v>1099</v>
      </c>
      <c r="F1691" s="741"/>
      <c r="H1691" s="718"/>
      <c r="K1691" s="503"/>
      <c r="L1691" s="718"/>
      <c r="N1691" s="718"/>
      <c r="T1691" s="655"/>
    </row>
    <row r="1692" spans="1:20">
      <c r="A1692" s="485">
        <f t="shared" si="266"/>
        <v>1692</v>
      </c>
      <c r="B1692" s="672" t="s">
        <v>1155</v>
      </c>
      <c r="D1692" t="s">
        <v>905</v>
      </c>
      <c r="F1692" s="741"/>
      <c r="H1692" s="718"/>
      <c r="K1692" s="503"/>
      <c r="L1692" s="718"/>
      <c r="N1692" s="718"/>
      <c r="T1692" s="655"/>
    </row>
    <row r="1693" spans="1:20">
      <c r="A1693" s="485">
        <f t="shared" si="266"/>
        <v>1693</v>
      </c>
      <c r="B1693" s="672" t="s">
        <v>1156</v>
      </c>
      <c r="D1693" t="s">
        <v>905</v>
      </c>
      <c r="F1693" s="741"/>
      <c r="H1693" s="718"/>
      <c r="K1693" s="503"/>
      <c r="L1693" s="718"/>
      <c r="N1693" s="718"/>
      <c r="T1693" s="655"/>
    </row>
    <row r="1694" spans="1:20">
      <c r="A1694" s="485">
        <f t="shared" si="266"/>
        <v>1694</v>
      </c>
      <c r="B1694" s="672" t="s">
        <v>1100</v>
      </c>
      <c r="D1694" t="s">
        <v>905</v>
      </c>
      <c r="F1694" s="741"/>
      <c r="H1694" s="718"/>
      <c r="K1694" s="503"/>
      <c r="L1694" s="718"/>
      <c r="N1694" s="718"/>
      <c r="T1694" s="655"/>
    </row>
    <row r="1695" spans="1:20">
      <c r="A1695" s="485">
        <f t="shared" si="266"/>
        <v>1695</v>
      </c>
      <c r="B1695" s="672" t="s">
        <v>323</v>
      </c>
      <c r="D1695" t="s">
        <v>905</v>
      </c>
      <c r="F1695" s="741"/>
      <c r="H1695" s="718"/>
      <c r="K1695" s="503"/>
      <c r="L1695" s="718"/>
      <c r="N1695" s="718"/>
      <c r="T1695" s="655"/>
    </row>
    <row r="1696" spans="1:20" ht="15.75">
      <c r="A1696" s="485">
        <f t="shared" si="266"/>
        <v>1696</v>
      </c>
      <c r="B1696" s="673" t="s">
        <v>106</v>
      </c>
      <c r="D1696" t="s">
        <v>905</v>
      </c>
      <c r="F1696" s="741"/>
      <c r="H1696" s="718"/>
      <c r="K1696" s="503"/>
      <c r="L1696" s="718"/>
      <c r="N1696" s="718"/>
      <c r="T1696" s="655"/>
    </row>
    <row r="1697" spans="1:20" ht="15.75">
      <c r="A1697" s="485">
        <f t="shared" si="266"/>
        <v>1697</v>
      </c>
      <c r="B1697" s="673" t="s">
        <v>303</v>
      </c>
      <c r="F1697" s="741"/>
      <c r="H1697" s="718"/>
      <c r="K1697" s="503"/>
      <c r="L1697" s="718"/>
      <c r="N1697" s="718"/>
      <c r="T1697" s="655"/>
    </row>
    <row r="1698" spans="1:20">
      <c r="A1698" s="485">
        <f t="shared" si="266"/>
        <v>1698</v>
      </c>
      <c r="B1698" s="672" t="s">
        <v>417</v>
      </c>
      <c r="D1698" t="s">
        <v>905</v>
      </c>
      <c r="F1698" s="741"/>
      <c r="H1698" s="718"/>
      <c r="K1698" s="503"/>
      <c r="L1698" s="718"/>
      <c r="N1698" s="718"/>
      <c r="T1698" s="655"/>
    </row>
    <row r="1699" spans="1:20">
      <c r="A1699" s="485">
        <f t="shared" si="266"/>
        <v>1699</v>
      </c>
      <c r="B1699" s="672" t="s">
        <v>1097</v>
      </c>
      <c r="D1699" t="s">
        <v>905</v>
      </c>
      <c r="F1699" s="741"/>
      <c r="H1699" s="718"/>
      <c r="K1699" s="503"/>
      <c r="L1699" s="718"/>
      <c r="N1699" s="718"/>
      <c r="T1699" s="655"/>
    </row>
    <row r="1700" spans="1:20">
      <c r="A1700" s="485">
        <f t="shared" si="266"/>
        <v>1700</v>
      </c>
      <c r="B1700" s="672" t="s">
        <v>1098</v>
      </c>
      <c r="F1700" s="741"/>
      <c r="H1700" s="718"/>
      <c r="K1700" s="503"/>
      <c r="L1700" s="718"/>
      <c r="N1700" s="718"/>
      <c r="T1700" s="655"/>
    </row>
    <row r="1701" spans="1:20">
      <c r="A1701" s="485">
        <f t="shared" si="266"/>
        <v>1701</v>
      </c>
      <c r="B1701" s="672" t="s">
        <v>318</v>
      </c>
      <c r="D1701" t="s">
        <v>905</v>
      </c>
      <c r="F1701" s="741"/>
      <c r="H1701" s="718"/>
      <c r="K1701" s="503"/>
      <c r="L1701" s="718"/>
      <c r="N1701" s="718"/>
      <c r="T1701" s="655"/>
    </row>
    <row r="1702" spans="1:20">
      <c r="A1702" s="485">
        <f t="shared" si="266"/>
        <v>1702</v>
      </c>
      <c r="B1702" s="672" t="s">
        <v>1154</v>
      </c>
      <c r="D1702" t="s">
        <v>905</v>
      </c>
      <c r="F1702" s="741"/>
      <c r="H1702" s="718"/>
      <c r="K1702" s="503"/>
      <c r="L1702" s="718"/>
      <c r="N1702" s="718"/>
      <c r="T1702" s="655"/>
    </row>
    <row r="1703" spans="1:20">
      <c r="A1703" s="485">
        <f t="shared" si="266"/>
        <v>1703</v>
      </c>
      <c r="B1703" s="672" t="s">
        <v>1099</v>
      </c>
      <c r="F1703" s="741"/>
      <c r="H1703" s="718"/>
      <c r="K1703" s="503"/>
      <c r="L1703" s="718"/>
      <c r="N1703" s="718"/>
      <c r="T1703" s="655"/>
    </row>
    <row r="1704" spans="1:20">
      <c r="A1704" s="485">
        <f t="shared" si="266"/>
        <v>1704</v>
      </c>
      <c r="B1704" s="672" t="s">
        <v>1155</v>
      </c>
      <c r="D1704" t="s">
        <v>905</v>
      </c>
      <c r="F1704" s="741"/>
      <c r="H1704" s="718"/>
      <c r="K1704" s="503"/>
      <c r="L1704" s="718"/>
      <c r="N1704" s="718"/>
      <c r="T1704" s="655"/>
    </row>
    <row r="1705" spans="1:20">
      <c r="A1705" s="485">
        <f t="shared" si="266"/>
        <v>1705</v>
      </c>
      <c r="B1705" s="672" t="s">
        <v>1156</v>
      </c>
      <c r="D1705" t="s">
        <v>905</v>
      </c>
      <c r="F1705" s="741"/>
      <c r="H1705" s="718"/>
      <c r="K1705" s="503"/>
      <c r="L1705" s="718"/>
      <c r="N1705" s="718"/>
      <c r="T1705" s="655"/>
    </row>
    <row r="1706" spans="1:20">
      <c r="A1706" s="485">
        <f t="shared" si="266"/>
        <v>1706</v>
      </c>
      <c r="B1706" s="672" t="s">
        <v>1100</v>
      </c>
      <c r="D1706" t="s">
        <v>905</v>
      </c>
      <c r="F1706" s="741"/>
      <c r="H1706" s="718"/>
      <c r="K1706" s="503"/>
      <c r="L1706" s="718"/>
      <c r="N1706" s="718"/>
      <c r="T1706" s="655"/>
    </row>
    <row r="1707" spans="1:20">
      <c r="A1707" s="485">
        <f t="shared" si="266"/>
        <v>1707</v>
      </c>
      <c r="B1707" s="672" t="s">
        <v>323</v>
      </c>
      <c r="D1707" t="s">
        <v>905</v>
      </c>
      <c r="F1707" s="741"/>
      <c r="H1707" s="718"/>
      <c r="K1707" s="503"/>
      <c r="L1707" s="718"/>
      <c r="N1707" s="718"/>
      <c r="T1707" s="655"/>
    </row>
    <row r="1708" spans="1:20" ht="15.75">
      <c r="A1708" s="485">
        <f t="shared" si="266"/>
        <v>1708</v>
      </c>
      <c r="B1708" s="673" t="s">
        <v>106</v>
      </c>
      <c r="D1708" t="s">
        <v>905</v>
      </c>
      <c r="F1708" s="741"/>
      <c r="H1708" s="718"/>
      <c r="K1708" s="503"/>
      <c r="L1708" s="718"/>
      <c r="N1708" s="718"/>
      <c r="T1708" s="655"/>
    </row>
    <row r="1709" spans="1:20" ht="15.75">
      <c r="A1709" s="485">
        <f t="shared" si="266"/>
        <v>1709</v>
      </c>
      <c r="B1709" s="673" t="s">
        <v>1145</v>
      </c>
      <c r="F1709" s="741"/>
      <c r="H1709" s="718"/>
      <c r="K1709" s="503"/>
      <c r="L1709" s="718"/>
      <c r="N1709" s="718"/>
      <c r="T1709" s="655"/>
    </row>
    <row r="1710" spans="1:20" ht="15.75">
      <c r="A1710" s="485">
        <f t="shared" si="266"/>
        <v>1710</v>
      </c>
      <c r="B1710" s="673" t="s">
        <v>1207</v>
      </c>
      <c r="C1710" s="532"/>
      <c r="F1710" s="741"/>
      <c r="H1710" s="718"/>
      <c r="K1710" s="503"/>
      <c r="L1710" s="718"/>
      <c r="N1710" s="718"/>
      <c r="T1710" s="655"/>
    </row>
    <row r="1711" spans="1:20">
      <c r="A1711" s="485">
        <f t="shared" si="266"/>
        <v>1711</v>
      </c>
      <c r="B1711" s="672" t="s">
        <v>1208</v>
      </c>
      <c r="C1711" s="532"/>
      <c r="F1711" s="741"/>
      <c r="H1711" s="718"/>
      <c r="K1711" s="503"/>
      <c r="L1711" s="718"/>
      <c r="N1711" s="718"/>
      <c r="T1711" s="655"/>
    </row>
    <row r="1712" spans="1:20">
      <c r="A1712" s="485">
        <f t="shared" si="266"/>
        <v>1712</v>
      </c>
      <c r="B1712" s="672" t="s">
        <v>1209</v>
      </c>
      <c r="C1712" s="532"/>
      <c r="F1712" s="741"/>
      <c r="H1712" s="718"/>
      <c r="K1712" s="503"/>
      <c r="L1712" s="718"/>
      <c r="N1712" s="718"/>
      <c r="T1712" s="655"/>
    </row>
    <row r="1713" spans="1:20">
      <c r="A1713" s="485">
        <f t="shared" si="266"/>
        <v>1713</v>
      </c>
      <c r="B1713" s="672" t="s">
        <v>1210</v>
      </c>
      <c r="C1713" s="532"/>
      <c r="F1713" s="741"/>
      <c r="H1713" s="718"/>
      <c r="K1713" s="503"/>
      <c r="L1713" s="718"/>
      <c r="N1713" s="718"/>
      <c r="T1713" s="655"/>
    </row>
    <row r="1714" spans="1:20">
      <c r="A1714" s="485">
        <f t="shared" si="266"/>
        <v>1714</v>
      </c>
      <c r="B1714" s="672" t="s">
        <v>1211</v>
      </c>
      <c r="C1714" s="532"/>
      <c r="F1714" s="741"/>
      <c r="H1714" s="718"/>
      <c r="K1714" s="503"/>
      <c r="L1714" s="718"/>
      <c r="N1714" s="718"/>
      <c r="T1714" s="655"/>
    </row>
    <row r="1715" spans="1:20" ht="15.75">
      <c r="A1715" s="485">
        <f t="shared" si="266"/>
        <v>1715</v>
      </c>
      <c r="B1715" s="673" t="s">
        <v>106</v>
      </c>
      <c r="C1715" s="532"/>
      <c r="F1715" s="741"/>
      <c r="H1715" s="718"/>
      <c r="K1715" s="503"/>
      <c r="L1715" s="718"/>
      <c r="N1715" s="718"/>
      <c r="T1715" s="655"/>
    </row>
    <row r="1716" spans="1:20">
      <c r="A1716" s="485">
        <f t="shared" si="266"/>
        <v>1716</v>
      </c>
      <c r="B1716" s="672" t="s">
        <v>1212</v>
      </c>
      <c r="C1716" s="532"/>
      <c r="F1716" s="741"/>
      <c r="H1716" s="718"/>
      <c r="K1716" s="503"/>
      <c r="L1716" s="718"/>
      <c r="N1716" s="718"/>
      <c r="T1716" s="655"/>
    </row>
    <row r="1717" spans="1:20">
      <c r="A1717" s="485">
        <f t="shared" si="266"/>
        <v>1717</v>
      </c>
      <c r="B1717" s="672" t="s">
        <v>1213</v>
      </c>
      <c r="C1717" s="532"/>
      <c r="F1717" s="741"/>
      <c r="H1717" s="718"/>
      <c r="K1717" s="503"/>
      <c r="L1717" s="718"/>
      <c r="N1717" s="718"/>
      <c r="T1717" s="655"/>
    </row>
    <row r="1718" spans="1:20">
      <c r="A1718" s="485">
        <f t="shared" si="266"/>
        <v>1718</v>
      </c>
      <c r="B1718" s="672" t="s">
        <v>1214</v>
      </c>
      <c r="C1718" s="532"/>
      <c r="F1718" s="741"/>
      <c r="H1718" s="718"/>
      <c r="K1718" s="503"/>
      <c r="L1718" s="718"/>
      <c r="N1718" s="718"/>
      <c r="T1718" s="655"/>
    </row>
    <row r="1719" spans="1:20" ht="15.75">
      <c r="A1719" s="485">
        <f t="shared" si="266"/>
        <v>1719</v>
      </c>
      <c r="B1719" s="673" t="s">
        <v>106</v>
      </c>
      <c r="C1719" s="532"/>
      <c r="F1719" s="741"/>
      <c r="H1719" s="718"/>
      <c r="K1719" s="503"/>
      <c r="L1719" s="718"/>
      <c r="N1719" s="718"/>
      <c r="T1719" s="655"/>
    </row>
    <row r="1720" spans="1:20">
      <c r="A1720" s="485">
        <f t="shared" si="266"/>
        <v>1720</v>
      </c>
      <c r="B1720" s="672" t="s">
        <v>1215</v>
      </c>
      <c r="C1720" s="532"/>
      <c r="F1720" s="741"/>
      <c r="H1720" s="718"/>
      <c r="K1720" s="503"/>
      <c r="L1720" s="718"/>
      <c r="N1720" s="718"/>
      <c r="T1720" s="655"/>
    </row>
    <row r="1721" spans="1:20" ht="15.75">
      <c r="A1721" s="485">
        <f t="shared" si="266"/>
        <v>1721</v>
      </c>
      <c r="B1721" s="234" t="s">
        <v>579</v>
      </c>
      <c r="F1721" s="737"/>
      <c r="H1721" s="231"/>
      <c r="K1721" s="503"/>
      <c r="T1721" s="655"/>
    </row>
    <row r="1722" spans="1:20" ht="15.75">
      <c r="A1722" s="485">
        <f t="shared" si="266"/>
        <v>1722</v>
      </c>
      <c r="B1722" s="234" t="s">
        <v>271</v>
      </c>
      <c r="F1722" s="737"/>
      <c r="H1722" s="231"/>
      <c r="K1722" s="503"/>
      <c r="T1722" s="655"/>
    </row>
    <row r="1723" spans="1:20" ht="15.75">
      <c r="A1723" s="485">
        <f t="shared" si="266"/>
        <v>1723</v>
      </c>
      <c r="B1723" s="234" t="s">
        <v>515</v>
      </c>
      <c r="F1723" s="737"/>
      <c r="H1723" s="231"/>
      <c r="K1723" s="503"/>
      <c r="T1723" s="655"/>
    </row>
    <row r="1724" spans="1:20">
      <c r="A1724" s="485">
        <f t="shared" si="266"/>
        <v>1724</v>
      </c>
      <c r="B1724" t="s">
        <v>487</v>
      </c>
      <c r="D1724" t="s">
        <v>905</v>
      </c>
      <c r="F1724" s="737">
        <f>'56'!F23</f>
        <v>0</v>
      </c>
      <c r="H1724" s="231">
        <f>'56'!H23</f>
        <v>0</v>
      </c>
      <c r="K1724" s="503">
        <v>0</v>
      </c>
      <c r="L1724" s="231">
        <f>'56'!F23</f>
        <v>0</v>
      </c>
      <c r="N1724" s="231">
        <f>'56'!H23</f>
        <v>0</v>
      </c>
      <c r="P1724" s="722">
        <f>F1724-L1724</f>
        <v>0</v>
      </c>
      <c r="Q1724" s="461"/>
      <c r="R1724" s="722">
        <f>H1724-N1724</f>
        <v>0</v>
      </c>
      <c r="T1724" s="655">
        <f>H1724-K1724</f>
        <v>0</v>
      </c>
    </row>
    <row r="1725" spans="1:20">
      <c r="A1725" s="485">
        <f t="shared" si="266"/>
        <v>1725</v>
      </c>
      <c r="B1725" t="s">
        <v>522</v>
      </c>
      <c r="D1725" t="s">
        <v>905</v>
      </c>
      <c r="F1725" s="737">
        <f>'56'!F24</f>
        <v>0</v>
      </c>
      <c r="H1725" s="231">
        <f>'56'!H24</f>
        <v>0</v>
      </c>
      <c r="K1725" s="503">
        <v>0</v>
      </c>
      <c r="L1725" s="231">
        <f>'56'!F24</f>
        <v>0</v>
      </c>
      <c r="N1725" s="231">
        <f>'56'!H24</f>
        <v>0</v>
      </c>
      <c r="P1725" s="722">
        <f>F1725-L1725</f>
        <v>0</v>
      </c>
      <c r="Q1725" s="461"/>
      <c r="R1725" s="722">
        <f>H1725-N1725</f>
        <v>0</v>
      </c>
      <c r="T1725" s="655">
        <f>H1725-K1725</f>
        <v>0</v>
      </c>
    </row>
    <row r="1726" spans="1:20">
      <c r="A1726" s="485">
        <f t="shared" si="266"/>
        <v>1726</v>
      </c>
      <c r="B1726" t="s">
        <v>523</v>
      </c>
      <c r="D1726" t="s">
        <v>905</v>
      </c>
      <c r="F1726" s="737">
        <f>'56'!F25</f>
        <v>0</v>
      </c>
      <c r="H1726" s="231">
        <f>'56'!H25</f>
        <v>0</v>
      </c>
      <c r="K1726" s="503">
        <v>0</v>
      </c>
      <c r="L1726" s="231">
        <f>'56'!F25</f>
        <v>0</v>
      </c>
      <c r="N1726" s="231">
        <f>'56'!H25</f>
        <v>0</v>
      </c>
      <c r="P1726" s="722">
        <f>F1726-L1726</f>
        <v>0</v>
      </c>
      <c r="Q1726" s="461"/>
      <c r="R1726" s="722">
        <f>H1726-N1726</f>
        <v>0</v>
      </c>
      <c r="T1726" s="655">
        <f>H1726-K1726</f>
        <v>0</v>
      </c>
    </row>
    <row r="1727" spans="1:20" ht="15.75">
      <c r="A1727" s="485">
        <f t="shared" si="266"/>
        <v>1727</v>
      </c>
      <c r="B1727" s="234" t="s">
        <v>516</v>
      </c>
      <c r="F1727" s="737"/>
      <c r="H1727" s="231"/>
      <c r="K1727" s="503"/>
      <c r="T1727" s="655"/>
    </row>
    <row r="1728" spans="1:20">
      <c r="A1728" s="485">
        <f t="shared" si="266"/>
        <v>1728</v>
      </c>
      <c r="B1728" t="s">
        <v>487</v>
      </c>
      <c r="D1728" t="s">
        <v>905</v>
      </c>
      <c r="F1728" s="737">
        <f>'56'!F27</f>
        <v>0</v>
      </c>
      <c r="H1728" s="231">
        <f>'56'!H27</f>
        <v>0</v>
      </c>
      <c r="K1728" s="503">
        <v>0</v>
      </c>
      <c r="L1728" s="231">
        <f>'56'!F27</f>
        <v>0</v>
      </c>
      <c r="N1728" s="231">
        <f>'56'!H27</f>
        <v>0</v>
      </c>
      <c r="P1728" s="722">
        <f>F1728-L1728</f>
        <v>0</v>
      </c>
      <c r="Q1728" s="461"/>
      <c r="R1728" s="722">
        <f>H1728-N1728</f>
        <v>0</v>
      </c>
      <c r="T1728" s="655">
        <f>H1728-K1728</f>
        <v>0</v>
      </c>
    </row>
    <row r="1729" spans="1:20">
      <c r="A1729" s="485">
        <f t="shared" si="266"/>
        <v>1729</v>
      </c>
      <c r="B1729" t="s">
        <v>522</v>
      </c>
      <c r="D1729" t="s">
        <v>905</v>
      </c>
      <c r="F1729" s="737">
        <f>'56'!F28</f>
        <v>0</v>
      </c>
      <c r="H1729" s="231">
        <f>'56'!H28</f>
        <v>0</v>
      </c>
      <c r="K1729" s="503">
        <v>0</v>
      </c>
      <c r="L1729" s="231">
        <f>'56'!F28</f>
        <v>0</v>
      </c>
      <c r="N1729" s="231">
        <f>'56'!H28</f>
        <v>0</v>
      </c>
      <c r="P1729" s="722">
        <f>F1729-L1729</f>
        <v>0</v>
      </c>
      <c r="Q1729" s="461"/>
      <c r="R1729" s="722">
        <f>H1729-N1729</f>
        <v>0</v>
      </c>
      <c r="T1729" s="655">
        <f>H1729-K1729</f>
        <v>0</v>
      </c>
    </row>
    <row r="1730" spans="1:20" ht="15.75">
      <c r="A1730" s="485">
        <f t="shared" si="266"/>
        <v>1730</v>
      </c>
      <c r="B1730" s="234" t="s">
        <v>106</v>
      </c>
      <c r="F1730" s="737">
        <f>'56'!F29</f>
        <v>0</v>
      </c>
      <c r="H1730" s="231">
        <f>'56'!H29</f>
        <v>0</v>
      </c>
      <c r="K1730" s="503">
        <v>0</v>
      </c>
      <c r="L1730" s="231">
        <f>'56'!F29</f>
        <v>0</v>
      </c>
      <c r="N1730" s="231">
        <f>'56'!H29</f>
        <v>0</v>
      </c>
      <c r="P1730" s="722">
        <f>F1730-L1730</f>
        <v>0</v>
      </c>
      <c r="Q1730" s="461"/>
      <c r="R1730" s="722">
        <f>H1730-N1730</f>
        <v>0</v>
      </c>
      <c r="T1730" s="655">
        <f>H1730-K1730</f>
        <v>0</v>
      </c>
    </row>
    <row r="1731" spans="1:20" ht="15.75">
      <c r="A1731" s="485">
        <f t="shared" si="266"/>
        <v>1731</v>
      </c>
      <c r="B1731" s="234" t="s">
        <v>303</v>
      </c>
      <c r="F1731" s="737"/>
      <c r="H1731" s="231"/>
      <c r="K1731" s="503"/>
      <c r="T1731" s="655"/>
    </row>
    <row r="1732" spans="1:20" ht="15.75">
      <c r="A1732" s="485">
        <f t="shared" si="266"/>
        <v>1732</v>
      </c>
      <c r="B1732" s="234" t="s">
        <v>515</v>
      </c>
      <c r="F1732" s="737"/>
      <c r="H1732" s="231"/>
      <c r="K1732" s="503"/>
      <c r="T1732" s="655"/>
    </row>
    <row r="1733" spans="1:20">
      <c r="A1733" s="485">
        <f t="shared" si="266"/>
        <v>1733</v>
      </c>
      <c r="B1733" t="s">
        <v>487</v>
      </c>
      <c r="D1733" t="s">
        <v>905</v>
      </c>
      <c r="F1733" s="737">
        <f>'56'!J23</f>
        <v>0</v>
      </c>
      <c r="H1733" s="231">
        <f>'56'!L23</f>
        <v>0</v>
      </c>
      <c r="K1733" s="503">
        <v>0</v>
      </c>
      <c r="L1733" s="231">
        <f>'56'!J23</f>
        <v>0</v>
      </c>
      <c r="N1733" s="231">
        <f>'56'!L23</f>
        <v>0</v>
      </c>
      <c r="P1733" s="722">
        <f>F1733-L1733</f>
        <v>0</v>
      </c>
      <c r="Q1733" s="461"/>
      <c r="R1733" s="722">
        <f>H1733-N1733</f>
        <v>0</v>
      </c>
      <c r="T1733" s="655">
        <f>H1733-K1733</f>
        <v>0</v>
      </c>
    </row>
    <row r="1734" spans="1:20">
      <c r="A1734" s="485">
        <f t="shared" si="266"/>
        <v>1734</v>
      </c>
      <c r="B1734" t="s">
        <v>522</v>
      </c>
      <c r="D1734" t="s">
        <v>905</v>
      </c>
      <c r="F1734" s="737">
        <f>'56'!J24</f>
        <v>0</v>
      </c>
      <c r="H1734" s="231">
        <f>'56'!L24</f>
        <v>0</v>
      </c>
      <c r="K1734" s="503">
        <v>0</v>
      </c>
      <c r="L1734" s="231">
        <f>'56'!J24</f>
        <v>0</v>
      </c>
      <c r="N1734" s="231">
        <f>'56'!L24</f>
        <v>0</v>
      </c>
      <c r="P1734" s="722">
        <f>F1734-L1734</f>
        <v>0</v>
      </c>
      <c r="Q1734" s="461"/>
      <c r="R1734" s="722">
        <f>H1734-N1734</f>
        <v>0</v>
      </c>
      <c r="T1734" s="655">
        <f>H1734-K1734</f>
        <v>0</v>
      </c>
    </row>
    <row r="1735" spans="1:20">
      <c r="A1735" s="485">
        <f t="shared" si="266"/>
        <v>1735</v>
      </c>
      <c r="B1735" t="s">
        <v>523</v>
      </c>
      <c r="D1735" t="s">
        <v>905</v>
      </c>
      <c r="F1735" s="737">
        <f>'56'!J25</f>
        <v>0</v>
      </c>
      <c r="H1735" s="231">
        <f>'56'!L25</f>
        <v>0</v>
      </c>
      <c r="K1735" s="503">
        <v>0</v>
      </c>
      <c r="L1735" s="231">
        <f>'56'!J25</f>
        <v>0</v>
      </c>
      <c r="N1735" s="231">
        <f>'56'!L25</f>
        <v>0</v>
      </c>
      <c r="P1735" s="722">
        <f>F1735-L1735</f>
        <v>0</v>
      </c>
      <c r="Q1735" s="461"/>
      <c r="R1735" s="722">
        <f>H1735-N1735</f>
        <v>0</v>
      </c>
      <c r="T1735" s="655">
        <f>H1735-K1735</f>
        <v>0</v>
      </c>
    </row>
    <row r="1736" spans="1:20" ht="15.75">
      <c r="A1736" s="485">
        <f t="shared" si="266"/>
        <v>1736</v>
      </c>
      <c r="B1736" s="234" t="s">
        <v>516</v>
      </c>
      <c r="F1736" s="737"/>
      <c r="H1736" s="231"/>
      <c r="K1736" s="503"/>
      <c r="T1736" s="655"/>
    </row>
    <row r="1737" spans="1:20">
      <c r="A1737" s="485">
        <f t="shared" si="266"/>
        <v>1737</v>
      </c>
      <c r="B1737" t="s">
        <v>487</v>
      </c>
      <c r="D1737" t="s">
        <v>905</v>
      </c>
      <c r="F1737" s="737">
        <f>'56'!J27</f>
        <v>0</v>
      </c>
      <c r="H1737" s="231">
        <f>'56'!L27</f>
        <v>0</v>
      </c>
      <c r="K1737" s="503">
        <v>0</v>
      </c>
      <c r="L1737" s="231">
        <f>'56'!J27</f>
        <v>0</v>
      </c>
      <c r="N1737" s="231">
        <f>'56'!L27</f>
        <v>0</v>
      </c>
      <c r="P1737" s="722">
        <f>F1737-L1737</f>
        <v>0</v>
      </c>
      <c r="Q1737" s="461"/>
      <c r="R1737" s="722">
        <f>H1737-N1737</f>
        <v>0</v>
      </c>
      <c r="T1737" s="655">
        <f>H1737-K1737</f>
        <v>0</v>
      </c>
    </row>
    <row r="1738" spans="1:20">
      <c r="A1738" s="485">
        <f t="shared" si="266"/>
        <v>1738</v>
      </c>
      <c r="B1738" t="s">
        <v>522</v>
      </c>
      <c r="D1738" t="s">
        <v>905</v>
      </c>
      <c r="F1738" s="737">
        <f>'56'!J28</f>
        <v>0</v>
      </c>
      <c r="H1738" s="231">
        <f>'56'!L28</f>
        <v>0</v>
      </c>
      <c r="K1738" s="503">
        <v>0</v>
      </c>
      <c r="L1738" s="231">
        <f>'56'!J28</f>
        <v>0</v>
      </c>
      <c r="N1738" s="231">
        <f>'56'!L28</f>
        <v>0</v>
      </c>
      <c r="P1738" s="722">
        <f>F1738-L1738</f>
        <v>0</v>
      </c>
      <c r="Q1738" s="461"/>
      <c r="R1738" s="722">
        <f>H1738-N1738</f>
        <v>0</v>
      </c>
      <c r="T1738" s="655">
        <f>H1738-K1738</f>
        <v>0</v>
      </c>
    </row>
    <row r="1739" spans="1:20" ht="15.75">
      <c r="A1739" s="485">
        <f t="shared" ref="A1739:A1802" si="270">A1738+1</f>
        <v>1739</v>
      </c>
      <c r="B1739" s="234" t="s">
        <v>106</v>
      </c>
      <c r="D1739" t="s">
        <v>905</v>
      </c>
      <c r="F1739" s="737">
        <f>'56'!J29</f>
        <v>0</v>
      </c>
      <c r="H1739" s="231">
        <f>'56'!L29</f>
        <v>0</v>
      </c>
      <c r="K1739" s="503">
        <v>0</v>
      </c>
      <c r="L1739" s="231">
        <f>'56'!J29</f>
        <v>0</v>
      </c>
      <c r="N1739" s="231">
        <f>'56'!L29</f>
        <v>0</v>
      </c>
      <c r="P1739" s="722">
        <f>F1739-L1739</f>
        <v>0</v>
      </c>
      <c r="Q1739" s="461"/>
      <c r="R1739" s="722">
        <f>H1739-N1739</f>
        <v>0</v>
      </c>
      <c r="T1739" s="655">
        <f>H1739-K1739</f>
        <v>0</v>
      </c>
    </row>
    <row r="1740" spans="1:20" ht="15.75">
      <c r="A1740" s="485">
        <f t="shared" si="270"/>
        <v>1740</v>
      </c>
      <c r="B1740" s="234" t="s">
        <v>730</v>
      </c>
      <c r="F1740" s="737"/>
      <c r="H1740" s="231"/>
      <c r="K1740" s="503"/>
      <c r="T1740" s="655"/>
    </row>
    <row r="1741" spans="1:20" ht="15.75">
      <c r="A1741" s="485">
        <f t="shared" si="270"/>
        <v>1741</v>
      </c>
      <c r="B1741" s="234" t="s">
        <v>1101</v>
      </c>
      <c r="F1741" s="737"/>
      <c r="H1741" s="231"/>
      <c r="K1741" s="503"/>
      <c r="T1741" s="655"/>
    </row>
    <row r="1742" spans="1:20" ht="15.75">
      <c r="A1742" s="485">
        <f t="shared" si="270"/>
        <v>1742</v>
      </c>
      <c r="B1742" s="234" t="s">
        <v>680</v>
      </c>
      <c r="F1742" s="737"/>
      <c r="H1742" s="231"/>
      <c r="K1742" s="503"/>
      <c r="T1742" s="655"/>
    </row>
    <row r="1743" spans="1:20" ht="15.75">
      <c r="A1743" s="485">
        <f t="shared" si="270"/>
        <v>1743</v>
      </c>
      <c r="B1743" s="234" t="s">
        <v>271</v>
      </c>
      <c r="F1743" s="737"/>
      <c r="H1743" s="231"/>
      <c r="K1743" s="503"/>
      <c r="T1743" s="655"/>
    </row>
    <row r="1744" spans="1:20">
      <c r="A1744" s="485">
        <f t="shared" si="270"/>
        <v>1744</v>
      </c>
      <c r="B1744" t="s">
        <v>135</v>
      </c>
      <c r="F1744" s="737"/>
      <c r="H1744" s="231"/>
      <c r="K1744" s="503"/>
      <c r="T1744" s="655"/>
    </row>
    <row r="1745" spans="1:20">
      <c r="A1745" s="485">
        <f t="shared" si="270"/>
        <v>1745</v>
      </c>
      <c r="B1745" s="636" t="s">
        <v>1220</v>
      </c>
      <c r="D1745" t="s">
        <v>905</v>
      </c>
      <c r="F1745" s="737">
        <f>'57'!C14</f>
        <v>23994</v>
      </c>
      <c r="H1745" s="231">
        <f>'58'!C14</f>
        <v>19969</v>
      </c>
      <c r="K1745" s="503">
        <v>17587</v>
      </c>
      <c r="L1745" s="231">
        <f>'57'!C14</f>
        <v>23994</v>
      </c>
      <c r="N1745" s="231">
        <f>'58'!C14</f>
        <v>19969</v>
      </c>
      <c r="P1745" s="722">
        <f t="shared" ref="P1745:P1751" si="271">F1745-L1745</f>
        <v>0</v>
      </c>
      <c r="Q1745" s="461"/>
      <c r="R1745" s="722">
        <f t="shared" ref="R1745:R1751" si="272">H1745-N1745</f>
        <v>0</v>
      </c>
      <c r="T1745" s="655">
        <f t="shared" ref="T1745:T1751" si="273">H1745-K1745</f>
        <v>2382</v>
      </c>
    </row>
    <row r="1746" spans="1:20">
      <c r="A1746" s="485">
        <f t="shared" si="270"/>
        <v>1746</v>
      </c>
      <c r="B1746" s="636" t="s">
        <v>1221</v>
      </c>
      <c r="D1746" t="s">
        <v>905</v>
      </c>
      <c r="F1746" s="737">
        <f>'57'!C15</f>
        <v>268</v>
      </c>
      <c r="H1746" s="231">
        <f>'58'!C15</f>
        <v>70</v>
      </c>
      <c r="K1746" s="503">
        <v>0</v>
      </c>
      <c r="L1746" s="231">
        <f>'57'!C15</f>
        <v>268</v>
      </c>
      <c r="N1746" s="231">
        <f>'58'!C15</f>
        <v>70</v>
      </c>
      <c r="P1746" s="722">
        <f t="shared" si="271"/>
        <v>0</v>
      </c>
      <c r="Q1746" s="461"/>
      <c r="R1746" s="722">
        <f t="shared" si="272"/>
        <v>0</v>
      </c>
      <c r="T1746" s="655">
        <f t="shared" si="273"/>
        <v>70</v>
      </c>
    </row>
    <row r="1747" spans="1:20">
      <c r="A1747" s="485">
        <f t="shared" si="270"/>
        <v>1747</v>
      </c>
      <c r="B1747" s="636" t="s">
        <v>1222</v>
      </c>
      <c r="D1747" t="s">
        <v>905</v>
      </c>
      <c r="F1747" s="737">
        <f>'57'!C16</f>
        <v>593</v>
      </c>
      <c r="H1747" s="231">
        <f>'58'!C16</f>
        <v>538</v>
      </c>
      <c r="K1747" s="503">
        <v>0</v>
      </c>
      <c r="L1747" s="231">
        <f>'57'!C16</f>
        <v>593</v>
      </c>
      <c r="N1747" s="231">
        <f>'58'!C16</f>
        <v>538</v>
      </c>
      <c r="P1747" s="722">
        <f t="shared" si="271"/>
        <v>0</v>
      </c>
      <c r="Q1747" s="461"/>
      <c r="R1747" s="722">
        <f t="shared" si="272"/>
        <v>0</v>
      </c>
      <c r="T1747" s="655">
        <f t="shared" si="273"/>
        <v>538</v>
      </c>
    </row>
    <row r="1748" spans="1:20">
      <c r="A1748" s="485">
        <f t="shared" si="270"/>
        <v>1748</v>
      </c>
      <c r="B1748" s="636" t="s">
        <v>1223</v>
      </c>
      <c r="D1748" t="s">
        <v>905</v>
      </c>
      <c r="F1748" s="737">
        <f>'57'!C17</f>
        <v>0</v>
      </c>
      <c r="H1748" s="231">
        <f>'58'!C17</f>
        <v>0</v>
      </c>
      <c r="K1748" s="503">
        <v>0</v>
      </c>
      <c r="L1748" s="231">
        <f>'57'!C17</f>
        <v>0</v>
      </c>
      <c r="N1748" s="231">
        <f>'58'!C17</f>
        <v>0</v>
      </c>
      <c r="P1748" s="722">
        <f t="shared" si="271"/>
        <v>0</v>
      </c>
      <c r="Q1748" s="461"/>
      <c r="R1748" s="722">
        <f t="shared" si="272"/>
        <v>0</v>
      </c>
      <c r="T1748" s="655">
        <f t="shared" si="273"/>
        <v>0</v>
      </c>
    </row>
    <row r="1749" spans="1:20">
      <c r="A1749" s="485">
        <f t="shared" si="270"/>
        <v>1749</v>
      </c>
      <c r="B1749" t="s">
        <v>136</v>
      </c>
      <c r="D1749" t="s">
        <v>905</v>
      </c>
      <c r="F1749" s="737">
        <f>'57'!C18</f>
        <v>769</v>
      </c>
      <c r="H1749" s="231">
        <f>'58'!C18</f>
        <v>652</v>
      </c>
      <c r="K1749" s="503">
        <v>1010</v>
      </c>
      <c r="L1749" s="231">
        <f>'57'!C18</f>
        <v>769</v>
      </c>
      <c r="N1749" s="231">
        <f>'58'!C18</f>
        <v>652</v>
      </c>
      <c r="P1749" s="722">
        <f t="shared" si="271"/>
        <v>0</v>
      </c>
      <c r="Q1749" s="461"/>
      <c r="R1749" s="722">
        <f t="shared" si="272"/>
        <v>0</v>
      </c>
      <c r="T1749" s="655">
        <f t="shared" si="273"/>
        <v>-358</v>
      </c>
    </row>
    <row r="1750" spans="1:20">
      <c r="A1750" s="485">
        <f t="shared" si="270"/>
        <v>1750</v>
      </c>
      <c r="B1750" t="s">
        <v>137</v>
      </c>
      <c r="D1750" t="s">
        <v>905</v>
      </c>
      <c r="F1750" s="737">
        <f>'57'!C19</f>
        <v>0</v>
      </c>
      <c r="H1750" s="231">
        <f>'58'!C19</f>
        <v>0</v>
      </c>
      <c r="K1750" s="503">
        <v>0</v>
      </c>
      <c r="L1750" s="231">
        <f>'57'!C19</f>
        <v>0</v>
      </c>
      <c r="N1750" s="231">
        <f>'58'!C19</f>
        <v>0</v>
      </c>
      <c r="P1750" s="722">
        <f t="shared" si="271"/>
        <v>0</v>
      </c>
      <c r="Q1750" s="461"/>
      <c r="R1750" s="722">
        <f t="shared" si="272"/>
        <v>0</v>
      </c>
      <c r="T1750" s="655">
        <f t="shared" si="273"/>
        <v>0</v>
      </c>
    </row>
    <row r="1751" spans="1:20">
      <c r="A1751" s="485">
        <f t="shared" si="270"/>
        <v>1751</v>
      </c>
      <c r="B1751" t="s">
        <v>299</v>
      </c>
      <c r="D1751" t="s">
        <v>905</v>
      </c>
      <c r="F1751" s="737">
        <f>'57'!C20</f>
        <v>1693</v>
      </c>
      <c r="H1751" s="231">
        <f>'58'!C20</f>
        <v>1624</v>
      </c>
      <c r="K1751" s="503">
        <v>1489</v>
      </c>
      <c r="L1751" s="231">
        <f>'57'!C20</f>
        <v>1693</v>
      </c>
      <c r="N1751" s="231">
        <f>'58'!C20</f>
        <v>1624</v>
      </c>
      <c r="P1751" s="722">
        <f t="shared" si="271"/>
        <v>0</v>
      </c>
      <c r="Q1751" s="461"/>
      <c r="R1751" s="722">
        <f t="shared" si="272"/>
        <v>0</v>
      </c>
      <c r="T1751" s="655">
        <f t="shared" si="273"/>
        <v>135</v>
      </c>
    </row>
    <row r="1752" spans="1:20">
      <c r="A1752" s="485">
        <f t="shared" si="270"/>
        <v>1752</v>
      </c>
      <c r="B1752" s="672" t="s">
        <v>1102</v>
      </c>
      <c r="D1752" t="s">
        <v>905</v>
      </c>
      <c r="F1752" s="741"/>
      <c r="H1752" s="718"/>
      <c r="K1752" s="503"/>
      <c r="L1752" s="718"/>
      <c r="N1752" s="718"/>
      <c r="T1752" s="655"/>
    </row>
    <row r="1753" spans="1:20">
      <c r="A1753" s="485">
        <f t="shared" si="270"/>
        <v>1753</v>
      </c>
      <c r="B1753" t="s">
        <v>300</v>
      </c>
      <c r="D1753" t="s">
        <v>905</v>
      </c>
      <c r="F1753" s="737">
        <f>'57'!C22</f>
        <v>0</v>
      </c>
      <c r="H1753" s="231">
        <f>'58'!C22</f>
        <v>0</v>
      </c>
      <c r="K1753" s="503">
        <v>4</v>
      </c>
      <c r="L1753" s="231">
        <f>'57'!C22</f>
        <v>0</v>
      </c>
      <c r="N1753" s="231">
        <f>'58'!C22</f>
        <v>0</v>
      </c>
      <c r="P1753" s="722">
        <f>F1753-L1753</f>
        <v>0</v>
      </c>
      <c r="Q1753" s="461"/>
      <c r="R1753" s="722">
        <f>H1753-N1753</f>
        <v>0</v>
      </c>
      <c r="T1753" s="655">
        <f>H1753-K1753</f>
        <v>-4</v>
      </c>
    </row>
    <row r="1754" spans="1:20">
      <c r="A1754" s="485">
        <f t="shared" si="270"/>
        <v>1754</v>
      </c>
      <c r="B1754" t="s">
        <v>301</v>
      </c>
      <c r="D1754" t="s">
        <v>905</v>
      </c>
      <c r="F1754" s="737">
        <f>'57'!C23</f>
        <v>36</v>
      </c>
      <c r="H1754" s="231">
        <f>'58'!C23</f>
        <v>41</v>
      </c>
      <c r="K1754" s="503">
        <v>139</v>
      </c>
      <c r="L1754" s="231">
        <f>'57'!C23</f>
        <v>36</v>
      </c>
      <c r="N1754" s="231">
        <f>'58'!C23</f>
        <v>41</v>
      </c>
      <c r="P1754" s="722">
        <f>F1754-L1754</f>
        <v>0</v>
      </c>
      <c r="Q1754" s="461"/>
      <c r="R1754" s="722">
        <f>H1754-N1754</f>
        <v>0</v>
      </c>
      <c r="T1754" s="655">
        <f>H1754-K1754</f>
        <v>-98</v>
      </c>
    </row>
    <row r="1755" spans="1:20">
      <c r="A1755" s="485">
        <f t="shared" si="270"/>
        <v>1755</v>
      </c>
      <c r="B1755" t="s">
        <v>302</v>
      </c>
      <c r="D1755" t="s">
        <v>905</v>
      </c>
      <c r="F1755" s="737">
        <f>'57'!C25</f>
        <v>0</v>
      </c>
      <c r="H1755" s="231">
        <f>'58'!C25</f>
        <v>0</v>
      </c>
      <c r="K1755" s="503">
        <v>0</v>
      </c>
      <c r="L1755" s="231">
        <f>'57'!C25</f>
        <v>0</v>
      </c>
      <c r="N1755" s="231">
        <f>'58'!C25</f>
        <v>0</v>
      </c>
      <c r="P1755" s="722">
        <f>F1755-L1755</f>
        <v>0</v>
      </c>
      <c r="Q1755" s="461"/>
      <c r="R1755" s="722">
        <f>H1755-N1755</f>
        <v>0</v>
      </c>
      <c r="T1755" s="655">
        <f>H1755-K1755</f>
        <v>0</v>
      </c>
    </row>
    <row r="1756" spans="1:20">
      <c r="A1756" s="485">
        <f t="shared" si="270"/>
        <v>1756</v>
      </c>
      <c r="B1756" t="s">
        <v>115</v>
      </c>
      <c r="D1756" t="s">
        <v>905</v>
      </c>
      <c r="F1756" s="737">
        <f>'57'!C28</f>
        <v>2488</v>
      </c>
      <c r="H1756" s="231">
        <f>'58'!C28</f>
        <v>1527</v>
      </c>
      <c r="K1756" s="503">
        <v>3863</v>
      </c>
      <c r="L1756" s="231">
        <f>'57'!C28</f>
        <v>2488</v>
      </c>
      <c r="N1756" s="231">
        <f>'58'!C28</f>
        <v>1527</v>
      </c>
      <c r="P1756" s="722">
        <f>F1756-L1756</f>
        <v>0</v>
      </c>
      <c r="Q1756" s="461"/>
      <c r="R1756" s="722">
        <f>H1756-N1756</f>
        <v>0</v>
      </c>
      <c r="T1756" s="655">
        <f>H1756-K1756</f>
        <v>-2336</v>
      </c>
    </row>
    <row r="1757" spans="1:20" ht="15.75">
      <c r="A1757" s="485">
        <f t="shared" si="270"/>
        <v>1757</v>
      </c>
      <c r="B1757" s="234" t="s">
        <v>106</v>
      </c>
      <c r="D1757" t="s">
        <v>905</v>
      </c>
      <c r="F1757" s="737">
        <f>'57'!C29</f>
        <v>29851</v>
      </c>
      <c r="H1757" s="231">
        <f>'58'!C29</f>
        <v>24449</v>
      </c>
      <c r="K1757" s="503">
        <v>24092</v>
      </c>
      <c r="L1757" s="231">
        <f>'57'!C29</f>
        <v>29851</v>
      </c>
      <c r="N1757" s="231">
        <f>'58'!C29</f>
        <v>24449</v>
      </c>
      <c r="P1757" s="722">
        <f>F1757-L1757</f>
        <v>0</v>
      </c>
      <c r="Q1757" s="461"/>
      <c r="R1757" s="722">
        <f>H1757-N1757</f>
        <v>0</v>
      </c>
      <c r="T1757" s="655">
        <f>H1757-K1757</f>
        <v>357</v>
      </c>
    </row>
    <row r="1758" spans="1:20" ht="15.75">
      <c r="A1758" s="485">
        <f t="shared" si="270"/>
        <v>1758</v>
      </c>
      <c r="B1758" s="234" t="s">
        <v>303</v>
      </c>
      <c r="F1758" s="737"/>
      <c r="H1758" s="231"/>
      <c r="K1758" s="503"/>
      <c r="T1758" s="655"/>
    </row>
    <row r="1759" spans="1:20">
      <c r="A1759" s="485">
        <f t="shared" si="270"/>
        <v>1759</v>
      </c>
      <c r="B1759" t="s">
        <v>135</v>
      </c>
      <c r="F1759" s="737"/>
      <c r="H1759" s="231"/>
      <c r="K1759" s="503"/>
      <c r="P1759"/>
      <c r="R1759"/>
      <c r="T1759" s="655"/>
    </row>
    <row r="1760" spans="1:20">
      <c r="A1760" s="485">
        <f t="shared" si="270"/>
        <v>1760</v>
      </c>
      <c r="B1760" s="636" t="s">
        <v>1220</v>
      </c>
      <c r="D1760" t="s">
        <v>905</v>
      </c>
      <c r="F1760" s="737">
        <f>'57'!C33</f>
        <v>121369</v>
      </c>
      <c r="H1760" s="231">
        <f>'58'!C33</f>
        <v>117107</v>
      </c>
      <c r="K1760" s="503">
        <v>152908</v>
      </c>
      <c r="L1760" s="231">
        <f>'57'!C33</f>
        <v>121369</v>
      </c>
      <c r="N1760" s="231">
        <f>'58'!C33</f>
        <v>117107</v>
      </c>
      <c r="P1760" s="722">
        <f t="shared" ref="P1760:P1766" si="274">F1760-L1760</f>
        <v>0</v>
      </c>
      <c r="Q1760" s="461"/>
      <c r="R1760" s="722">
        <f t="shared" ref="R1760:R1766" si="275">H1760-N1760</f>
        <v>0</v>
      </c>
      <c r="T1760" s="655">
        <f t="shared" ref="T1760:T1766" si="276">H1760-K1760</f>
        <v>-35801</v>
      </c>
    </row>
    <row r="1761" spans="1:20">
      <c r="A1761" s="485">
        <f t="shared" si="270"/>
        <v>1761</v>
      </c>
      <c r="B1761" s="636" t="s">
        <v>1221</v>
      </c>
      <c r="D1761" t="s">
        <v>905</v>
      </c>
      <c r="F1761" s="737">
        <f>'57'!C34</f>
        <v>0</v>
      </c>
      <c r="H1761" s="231">
        <f>'58'!C34</f>
        <v>0</v>
      </c>
      <c r="K1761" s="503">
        <v>0</v>
      </c>
      <c r="L1761" s="231">
        <f>'57'!C34</f>
        <v>0</v>
      </c>
      <c r="N1761" s="231">
        <f>'58'!C34</f>
        <v>0</v>
      </c>
      <c r="P1761" s="722">
        <f t="shared" si="274"/>
        <v>0</v>
      </c>
      <c r="Q1761" s="461"/>
      <c r="R1761" s="722">
        <f t="shared" si="275"/>
        <v>0</v>
      </c>
      <c r="T1761" s="655">
        <f t="shared" si="276"/>
        <v>0</v>
      </c>
    </row>
    <row r="1762" spans="1:20">
      <c r="A1762" s="485">
        <f t="shared" si="270"/>
        <v>1762</v>
      </c>
      <c r="B1762" s="636" t="s">
        <v>1222</v>
      </c>
      <c r="D1762" t="s">
        <v>905</v>
      </c>
      <c r="F1762" s="737">
        <f>'57'!C35</f>
        <v>2</v>
      </c>
      <c r="H1762" s="231">
        <f>'58'!C35</f>
        <v>0</v>
      </c>
      <c r="K1762" s="503">
        <v>0</v>
      </c>
      <c r="L1762" s="231">
        <f>'57'!C35</f>
        <v>2</v>
      </c>
      <c r="N1762" s="231">
        <f>'58'!C35</f>
        <v>0</v>
      </c>
      <c r="P1762" s="722">
        <f t="shared" si="274"/>
        <v>0</v>
      </c>
      <c r="Q1762" s="461"/>
      <c r="R1762" s="722">
        <f t="shared" si="275"/>
        <v>0</v>
      </c>
      <c r="T1762" s="655">
        <f t="shared" si="276"/>
        <v>0</v>
      </c>
    </row>
    <row r="1763" spans="1:20">
      <c r="A1763" s="485">
        <f t="shared" si="270"/>
        <v>1763</v>
      </c>
      <c r="B1763" s="636" t="s">
        <v>1223</v>
      </c>
      <c r="D1763" t="s">
        <v>905</v>
      </c>
      <c r="F1763" s="737">
        <f>'57'!C36</f>
        <v>0</v>
      </c>
      <c r="H1763" s="231">
        <f>'58'!C36</f>
        <v>0</v>
      </c>
      <c r="K1763" s="503">
        <v>0</v>
      </c>
      <c r="L1763" s="231">
        <f>'57'!C36</f>
        <v>0</v>
      </c>
      <c r="N1763" s="231">
        <f>'58'!C36</f>
        <v>0</v>
      </c>
      <c r="P1763" s="722">
        <f t="shared" si="274"/>
        <v>0</v>
      </c>
      <c r="Q1763" s="461"/>
      <c r="R1763" s="722">
        <f t="shared" si="275"/>
        <v>0</v>
      </c>
      <c r="T1763" s="655">
        <f t="shared" si="276"/>
        <v>0</v>
      </c>
    </row>
    <row r="1764" spans="1:20">
      <c r="A1764" s="485">
        <f t="shared" si="270"/>
        <v>1764</v>
      </c>
      <c r="B1764" t="s">
        <v>136</v>
      </c>
      <c r="D1764" t="s">
        <v>905</v>
      </c>
      <c r="F1764" s="737">
        <f>'57'!C37</f>
        <v>3813</v>
      </c>
      <c r="H1764" s="231">
        <f>'58'!C37</f>
        <v>5472</v>
      </c>
      <c r="K1764" s="503">
        <v>6036</v>
      </c>
      <c r="L1764" s="231">
        <f>'57'!C37</f>
        <v>3813</v>
      </c>
      <c r="N1764" s="231">
        <f>'58'!C37</f>
        <v>5472</v>
      </c>
      <c r="P1764" s="722">
        <f t="shared" si="274"/>
        <v>0</v>
      </c>
      <c r="Q1764" s="461"/>
      <c r="R1764" s="722">
        <f t="shared" si="275"/>
        <v>0</v>
      </c>
      <c r="T1764" s="655">
        <f t="shared" si="276"/>
        <v>-564</v>
      </c>
    </row>
    <row r="1765" spans="1:20">
      <c r="A1765" s="485">
        <f t="shared" si="270"/>
        <v>1765</v>
      </c>
      <c r="B1765" t="s">
        <v>137</v>
      </c>
      <c r="D1765" t="s">
        <v>905</v>
      </c>
      <c r="F1765" s="737">
        <f>'57'!C38</f>
        <v>0</v>
      </c>
      <c r="H1765" s="231">
        <f>'58'!C38</f>
        <v>0</v>
      </c>
      <c r="K1765" s="503">
        <v>0</v>
      </c>
      <c r="L1765" s="231">
        <f>'57'!C38</f>
        <v>0</v>
      </c>
      <c r="N1765" s="231">
        <f>'58'!C38</f>
        <v>0</v>
      </c>
      <c r="P1765" s="722">
        <f t="shared" si="274"/>
        <v>0</v>
      </c>
      <c r="Q1765" s="461"/>
      <c r="R1765" s="722">
        <f t="shared" si="275"/>
        <v>0</v>
      </c>
      <c r="T1765" s="655">
        <f t="shared" si="276"/>
        <v>0</v>
      </c>
    </row>
    <row r="1766" spans="1:20">
      <c r="A1766" s="485">
        <f t="shared" si="270"/>
        <v>1766</v>
      </c>
      <c r="B1766" t="s">
        <v>299</v>
      </c>
      <c r="D1766" t="s">
        <v>905</v>
      </c>
      <c r="F1766" s="737">
        <f>'57'!C39</f>
        <v>2332</v>
      </c>
      <c r="H1766" s="231">
        <f>'58'!C39</f>
        <v>1685</v>
      </c>
      <c r="K1766" s="503">
        <v>1277</v>
      </c>
      <c r="L1766" s="231">
        <f>'57'!C39</f>
        <v>2332</v>
      </c>
      <c r="N1766" s="231">
        <f>'58'!C39</f>
        <v>1685</v>
      </c>
      <c r="P1766" s="722">
        <f t="shared" si="274"/>
        <v>0</v>
      </c>
      <c r="Q1766" s="461"/>
      <c r="R1766" s="722">
        <f t="shared" si="275"/>
        <v>0</v>
      </c>
      <c r="T1766" s="655">
        <f t="shared" si="276"/>
        <v>408</v>
      </c>
    </row>
    <row r="1767" spans="1:20">
      <c r="A1767" s="485">
        <f t="shared" si="270"/>
        <v>1767</v>
      </c>
      <c r="B1767" s="672" t="s">
        <v>1102</v>
      </c>
      <c r="D1767" t="s">
        <v>905</v>
      </c>
      <c r="F1767" s="741"/>
      <c r="H1767" s="718"/>
      <c r="K1767" s="503"/>
      <c r="L1767" s="718"/>
      <c r="N1767" s="718"/>
      <c r="T1767" s="655"/>
    </row>
    <row r="1768" spans="1:20">
      <c r="A1768" s="485">
        <f t="shared" si="270"/>
        <v>1768</v>
      </c>
      <c r="B1768" t="s">
        <v>300</v>
      </c>
      <c r="D1768" t="s">
        <v>905</v>
      </c>
      <c r="F1768" s="737">
        <f>'57'!C41</f>
        <v>0</v>
      </c>
      <c r="H1768" s="231">
        <f>'58'!C41</f>
        <v>0</v>
      </c>
      <c r="K1768" s="503">
        <v>16</v>
      </c>
      <c r="L1768" s="231">
        <f>'57'!C41</f>
        <v>0</v>
      </c>
      <c r="N1768" s="231">
        <f>'58'!C41</f>
        <v>0</v>
      </c>
      <c r="P1768" s="722">
        <f>F1768-L1768</f>
        <v>0</v>
      </c>
      <c r="Q1768" s="461"/>
      <c r="R1768" s="722">
        <f>H1768-N1768</f>
        <v>0</v>
      </c>
      <c r="T1768" s="655">
        <f>H1768-K1768</f>
        <v>-16</v>
      </c>
    </row>
    <row r="1769" spans="1:20">
      <c r="A1769" s="485">
        <f t="shared" si="270"/>
        <v>1769</v>
      </c>
      <c r="B1769" t="s">
        <v>301</v>
      </c>
      <c r="D1769" t="s">
        <v>905</v>
      </c>
      <c r="F1769" s="737">
        <f>'57'!C42</f>
        <v>12</v>
      </c>
      <c r="H1769" s="231">
        <f>'58'!C42</f>
        <v>17</v>
      </c>
      <c r="K1769" s="503">
        <v>200</v>
      </c>
      <c r="L1769" s="231">
        <f>'57'!C42</f>
        <v>12</v>
      </c>
      <c r="N1769" s="231">
        <f>'58'!C42</f>
        <v>17</v>
      </c>
      <c r="P1769" s="722">
        <f>F1769-L1769</f>
        <v>0</v>
      </c>
      <c r="Q1769" s="461"/>
      <c r="R1769" s="722">
        <f>H1769-N1769</f>
        <v>0</v>
      </c>
      <c r="T1769" s="655">
        <f>H1769-K1769</f>
        <v>-183</v>
      </c>
    </row>
    <row r="1770" spans="1:20">
      <c r="A1770" s="485">
        <f t="shared" si="270"/>
        <v>1770</v>
      </c>
      <c r="B1770" t="s">
        <v>302</v>
      </c>
      <c r="D1770" t="s">
        <v>905</v>
      </c>
      <c r="F1770" s="737">
        <f>'57'!C44</f>
        <v>0</v>
      </c>
      <c r="H1770" s="231">
        <f>'58'!C44</f>
        <v>0</v>
      </c>
      <c r="K1770" s="503">
        <v>0</v>
      </c>
      <c r="L1770" s="231">
        <f>'57'!C44</f>
        <v>0</v>
      </c>
      <c r="N1770" s="231">
        <f>'58'!C44</f>
        <v>0</v>
      </c>
      <c r="P1770" s="722">
        <f>F1770-L1770</f>
        <v>0</v>
      </c>
      <c r="Q1770" s="461"/>
      <c r="R1770" s="722">
        <f>H1770-N1770</f>
        <v>0</v>
      </c>
      <c r="T1770" s="655">
        <f>H1770-K1770</f>
        <v>0</v>
      </c>
    </row>
    <row r="1771" spans="1:20">
      <c r="A1771" s="485">
        <f t="shared" si="270"/>
        <v>1771</v>
      </c>
      <c r="B1771" t="s">
        <v>115</v>
      </c>
      <c r="D1771" t="s">
        <v>905</v>
      </c>
      <c r="F1771" s="737">
        <f>'57'!C47</f>
        <v>0</v>
      </c>
      <c r="H1771" s="231">
        <f>'58'!C47</f>
        <v>0</v>
      </c>
      <c r="K1771" s="503">
        <v>0</v>
      </c>
      <c r="L1771" s="231">
        <f>'57'!C47</f>
        <v>0</v>
      </c>
      <c r="N1771" s="231">
        <f>'58'!C47</f>
        <v>0</v>
      </c>
      <c r="P1771" s="722">
        <f>F1771-L1771</f>
        <v>0</v>
      </c>
      <c r="Q1771" s="461"/>
      <c r="R1771" s="722">
        <f>H1771-N1771</f>
        <v>0</v>
      </c>
      <c r="T1771" s="655">
        <f>H1771-K1771</f>
        <v>0</v>
      </c>
    </row>
    <row r="1772" spans="1:20" ht="15.75">
      <c r="A1772" s="485">
        <f t="shared" si="270"/>
        <v>1772</v>
      </c>
      <c r="B1772" s="234" t="s">
        <v>106</v>
      </c>
      <c r="D1772" t="s">
        <v>905</v>
      </c>
      <c r="F1772" s="737">
        <f>'57'!C48</f>
        <v>128622</v>
      </c>
      <c r="H1772" s="231">
        <f>'58'!C48</f>
        <v>126206</v>
      </c>
      <c r="K1772" s="503">
        <v>160437</v>
      </c>
      <c r="L1772" s="231">
        <f>'57'!C48</f>
        <v>128622</v>
      </c>
      <c r="N1772" s="231">
        <f>'58'!C48</f>
        <v>126206</v>
      </c>
      <c r="P1772" s="722">
        <f>F1772-L1772</f>
        <v>0</v>
      </c>
      <c r="Q1772" s="461"/>
      <c r="R1772" s="722">
        <f>H1772-N1772</f>
        <v>0</v>
      </c>
      <c r="T1772" s="655">
        <f>H1772-K1772</f>
        <v>-34231</v>
      </c>
    </row>
    <row r="1773" spans="1:20" ht="15.75">
      <c r="A1773" s="485">
        <f t="shared" si="270"/>
        <v>1773</v>
      </c>
      <c r="B1773" s="234" t="s">
        <v>172</v>
      </c>
      <c r="F1773" s="737"/>
      <c r="H1773" s="231"/>
      <c r="K1773" s="503"/>
      <c r="T1773" s="655"/>
    </row>
    <row r="1774" spans="1:20">
      <c r="A1774" s="485">
        <f t="shared" si="270"/>
        <v>1774</v>
      </c>
      <c r="B1774" t="s">
        <v>135</v>
      </c>
      <c r="F1774" s="737"/>
      <c r="H1774" s="231"/>
      <c r="K1774" s="503"/>
      <c r="P1774"/>
      <c r="R1774"/>
      <c r="T1774" s="655"/>
    </row>
    <row r="1775" spans="1:20">
      <c r="A1775" s="485">
        <f t="shared" si="270"/>
        <v>1775</v>
      </c>
      <c r="B1775" s="636" t="s">
        <v>1220</v>
      </c>
      <c r="D1775" t="s">
        <v>905</v>
      </c>
      <c r="F1775" s="737">
        <f>'57'!C52</f>
        <v>145363</v>
      </c>
      <c r="H1775" s="231">
        <f>'58'!C52</f>
        <v>137076</v>
      </c>
      <c r="K1775" s="503">
        <v>170495</v>
      </c>
      <c r="L1775" s="231">
        <f>'57'!C52</f>
        <v>145363</v>
      </c>
      <c r="N1775" s="231">
        <f>'58'!C52</f>
        <v>137076</v>
      </c>
      <c r="P1775" s="722">
        <f t="shared" ref="P1775:P1781" si="277">F1775-L1775</f>
        <v>0</v>
      </c>
      <c r="Q1775" s="461"/>
      <c r="R1775" s="722">
        <f t="shared" ref="R1775:R1781" si="278">H1775-N1775</f>
        <v>0</v>
      </c>
      <c r="T1775" s="655">
        <f t="shared" ref="T1775:T1781" si="279">H1775-K1775</f>
        <v>-33419</v>
      </c>
    </row>
    <row r="1776" spans="1:20">
      <c r="A1776" s="485">
        <f t="shared" si="270"/>
        <v>1776</v>
      </c>
      <c r="B1776" s="636" t="s">
        <v>1221</v>
      </c>
      <c r="D1776" t="s">
        <v>905</v>
      </c>
      <c r="F1776" s="737">
        <f>'57'!C53</f>
        <v>268</v>
      </c>
      <c r="H1776" s="231">
        <f>'58'!C53</f>
        <v>70</v>
      </c>
      <c r="K1776" s="503">
        <v>0</v>
      </c>
      <c r="L1776" s="231">
        <f>'57'!C53</f>
        <v>268</v>
      </c>
      <c r="N1776" s="231">
        <f>'58'!C53</f>
        <v>70</v>
      </c>
      <c r="P1776" s="722">
        <f t="shared" si="277"/>
        <v>0</v>
      </c>
      <c r="Q1776" s="461"/>
      <c r="R1776" s="722">
        <f t="shared" si="278"/>
        <v>0</v>
      </c>
      <c r="T1776" s="655">
        <f t="shared" si="279"/>
        <v>70</v>
      </c>
    </row>
    <row r="1777" spans="1:20">
      <c r="A1777" s="485">
        <f t="shared" si="270"/>
        <v>1777</v>
      </c>
      <c r="B1777" s="636" t="s">
        <v>1222</v>
      </c>
      <c r="D1777" t="s">
        <v>905</v>
      </c>
      <c r="F1777" s="737">
        <f>'57'!C54</f>
        <v>595</v>
      </c>
      <c r="H1777" s="231">
        <f>'58'!C54</f>
        <v>538</v>
      </c>
      <c r="K1777" s="503">
        <v>0</v>
      </c>
      <c r="L1777" s="231">
        <f>'57'!C54</f>
        <v>595</v>
      </c>
      <c r="N1777" s="231">
        <f>'58'!C54</f>
        <v>538</v>
      </c>
      <c r="P1777" s="722">
        <f t="shared" si="277"/>
        <v>0</v>
      </c>
      <c r="Q1777" s="461"/>
      <c r="R1777" s="722">
        <f t="shared" si="278"/>
        <v>0</v>
      </c>
      <c r="T1777" s="655">
        <f t="shared" si="279"/>
        <v>538</v>
      </c>
    </row>
    <row r="1778" spans="1:20">
      <c r="A1778" s="485">
        <f t="shared" si="270"/>
        <v>1778</v>
      </c>
      <c r="B1778" s="636" t="s">
        <v>1223</v>
      </c>
      <c r="D1778" t="s">
        <v>905</v>
      </c>
      <c r="F1778" s="737">
        <f>'57'!C55</f>
        <v>0</v>
      </c>
      <c r="H1778" s="231">
        <f>'58'!C55</f>
        <v>0</v>
      </c>
      <c r="K1778" s="503">
        <v>0</v>
      </c>
      <c r="L1778" s="231">
        <f>'57'!C55</f>
        <v>0</v>
      </c>
      <c r="N1778" s="231">
        <f>'58'!C55</f>
        <v>0</v>
      </c>
      <c r="P1778" s="722">
        <f t="shared" si="277"/>
        <v>0</v>
      </c>
      <c r="Q1778" s="461"/>
      <c r="R1778" s="722">
        <f t="shared" si="278"/>
        <v>0</v>
      </c>
      <c r="T1778" s="655">
        <f t="shared" si="279"/>
        <v>0</v>
      </c>
    </row>
    <row r="1779" spans="1:20">
      <c r="A1779" s="485">
        <f t="shared" si="270"/>
        <v>1779</v>
      </c>
      <c r="B1779" t="s">
        <v>136</v>
      </c>
      <c r="D1779" t="s">
        <v>905</v>
      </c>
      <c r="F1779" s="737">
        <f>'57'!C56</f>
        <v>4582</v>
      </c>
      <c r="H1779" s="231">
        <f>'58'!C56</f>
        <v>6124</v>
      </c>
      <c r="K1779" s="503">
        <v>7046</v>
      </c>
      <c r="L1779" s="231">
        <f>'57'!C56</f>
        <v>4582</v>
      </c>
      <c r="N1779" s="231">
        <f>'58'!C56</f>
        <v>6124</v>
      </c>
      <c r="P1779" s="722">
        <f t="shared" si="277"/>
        <v>0</v>
      </c>
      <c r="Q1779" s="461"/>
      <c r="R1779" s="722">
        <f t="shared" si="278"/>
        <v>0</v>
      </c>
      <c r="T1779" s="655">
        <f t="shared" si="279"/>
        <v>-922</v>
      </c>
    </row>
    <row r="1780" spans="1:20">
      <c r="A1780" s="485">
        <f t="shared" si="270"/>
        <v>1780</v>
      </c>
      <c r="B1780" t="s">
        <v>137</v>
      </c>
      <c r="D1780" t="s">
        <v>905</v>
      </c>
      <c r="F1780" s="737">
        <f>'57'!C57</f>
        <v>0</v>
      </c>
      <c r="H1780" s="231">
        <f>'58'!C57</f>
        <v>0</v>
      </c>
      <c r="K1780" s="503">
        <v>0</v>
      </c>
      <c r="L1780" s="231">
        <f>'57'!C57</f>
        <v>0</v>
      </c>
      <c r="N1780" s="231">
        <f>'58'!C57</f>
        <v>0</v>
      </c>
      <c r="P1780" s="722">
        <f t="shared" si="277"/>
        <v>0</v>
      </c>
      <c r="Q1780" s="461"/>
      <c r="R1780" s="722">
        <f t="shared" si="278"/>
        <v>0</v>
      </c>
      <c r="T1780" s="655">
        <f t="shared" si="279"/>
        <v>0</v>
      </c>
    </row>
    <row r="1781" spans="1:20">
      <c r="A1781" s="485">
        <f t="shared" si="270"/>
        <v>1781</v>
      </c>
      <c r="B1781" t="s">
        <v>299</v>
      </c>
      <c r="D1781" t="s">
        <v>905</v>
      </c>
      <c r="F1781" s="737">
        <f>'57'!C58</f>
        <v>4025</v>
      </c>
      <c r="H1781" s="231">
        <f>'58'!C58</f>
        <v>3309</v>
      </c>
      <c r="K1781" s="503">
        <v>2766</v>
      </c>
      <c r="L1781" s="231">
        <f>'57'!C58</f>
        <v>4025</v>
      </c>
      <c r="N1781" s="231">
        <f>'58'!C58</f>
        <v>3309</v>
      </c>
      <c r="P1781" s="722">
        <f t="shared" si="277"/>
        <v>0</v>
      </c>
      <c r="Q1781" s="461"/>
      <c r="R1781" s="722">
        <f t="shared" si="278"/>
        <v>0</v>
      </c>
      <c r="T1781" s="655">
        <f t="shared" si="279"/>
        <v>543</v>
      </c>
    </row>
    <row r="1782" spans="1:20">
      <c r="A1782" s="485">
        <f t="shared" si="270"/>
        <v>1782</v>
      </c>
      <c r="B1782" s="672" t="s">
        <v>1102</v>
      </c>
      <c r="D1782" t="s">
        <v>905</v>
      </c>
      <c r="F1782" s="741"/>
      <c r="H1782" s="718"/>
      <c r="K1782" s="503"/>
      <c r="L1782" s="718"/>
      <c r="N1782" s="718"/>
      <c r="T1782" s="655"/>
    </row>
    <row r="1783" spans="1:20">
      <c r="A1783" s="485">
        <f t="shared" si="270"/>
        <v>1783</v>
      </c>
      <c r="B1783" t="s">
        <v>300</v>
      </c>
      <c r="D1783" t="s">
        <v>905</v>
      </c>
      <c r="F1783" s="737">
        <f>'57'!C60</f>
        <v>0</v>
      </c>
      <c r="H1783" s="231">
        <f>'58'!C60</f>
        <v>0</v>
      </c>
      <c r="K1783" s="503">
        <v>20</v>
      </c>
      <c r="L1783" s="231">
        <f>'57'!C60</f>
        <v>0</v>
      </c>
      <c r="N1783" s="231">
        <f>'58'!C60</f>
        <v>0</v>
      </c>
      <c r="P1783" s="722">
        <f>F1783-L1783</f>
        <v>0</v>
      </c>
      <c r="Q1783" s="461"/>
      <c r="R1783" s="722">
        <f>H1783-N1783</f>
        <v>0</v>
      </c>
      <c r="T1783" s="655">
        <f>H1783-K1783</f>
        <v>-20</v>
      </c>
    </row>
    <row r="1784" spans="1:20">
      <c r="A1784" s="485">
        <f t="shared" si="270"/>
        <v>1784</v>
      </c>
      <c r="B1784" t="s">
        <v>301</v>
      </c>
      <c r="D1784" t="s">
        <v>905</v>
      </c>
      <c r="F1784" s="737">
        <f>'57'!C61</f>
        <v>48</v>
      </c>
      <c r="H1784" s="231">
        <f>'58'!C61</f>
        <v>58</v>
      </c>
      <c r="K1784" s="503">
        <v>339</v>
      </c>
      <c r="L1784" s="231">
        <f>'57'!C61</f>
        <v>48</v>
      </c>
      <c r="N1784" s="231">
        <f>'58'!C61</f>
        <v>58</v>
      </c>
      <c r="P1784" s="722">
        <f>F1784-L1784</f>
        <v>0</v>
      </c>
      <c r="Q1784" s="461"/>
      <c r="R1784" s="722">
        <f>H1784-N1784</f>
        <v>0</v>
      </c>
      <c r="T1784" s="655">
        <f>H1784-K1784</f>
        <v>-281</v>
      </c>
    </row>
    <row r="1785" spans="1:20">
      <c r="A1785" s="485">
        <f t="shared" si="270"/>
        <v>1785</v>
      </c>
      <c r="B1785" t="s">
        <v>302</v>
      </c>
      <c r="D1785" t="s">
        <v>905</v>
      </c>
      <c r="F1785" s="737">
        <f>'57'!C63</f>
        <v>0</v>
      </c>
      <c r="H1785" s="231">
        <f>'58'!C63</f>
        <v>0</v>
      </c>
      <c r="K1785" s="503">
        <v>0</v>
      </c>
      <c r="L1785" s="231">
        <f>'57'!C63</f>
        <v>0</v>
      </c>
      <c r="N1785" s="231">
        <f>'58'!C63</f>
        <v>0</v>
      </c>
      <c r="P1785" s="722">
        <f>F1785-L1785</f>
        <v>0</v>
      </c>
      <c r="Q1785" s="461"/>
      <c r="R1785" s="722">
        <f>H1785-N1785</f>
        <v>0</v>
      </c>
      <c r="T1785" s="655">
        <f>H1785-K1785</f>
        <v>0</v>
      </c>
    </row>
    <row r="1786" spans="1:20">
      <c r="A1786" s="485">
        <f t="shared" si="270"/>
        <v>1786</v>
      </c>
      <c r="B1786" t="s">
        <v>115</v>
      </c>
      <c r="D1786" t="s">
        <v>905</v>
      </c>
      <c r="F1786" s="737">
        <f>'57'!C66</f>
        <v>2488</v>
      </c>
      <c r="H1786" s="231">
        <f>'58'!C66</f>
        <v>1527</v>
      </c>
      <c r="K1786" s="503">
        <v>3863</v>
      </c>
      <c r="L1786" s="231">
        <f>'57'!C66</f>
        <v>2488</v>
      </c>
      <c r="N1786" s="231">
        <f>'58'!C66</f>
        <v>1527</v>
      </c>
      <c r="P1786" s="722">
        <f>F1786-L1786</f>
        <v>0</v>
      </c>
      <c r="Q1786" s="461"/>
      <c r="R1786" s="722">
        <f>H1786-N1786</f>
        <v>0</v>
      </c>
      <c r="T1786" s="655">
        <f>H1786-K1786</f>
        <v>-2336</v>
      </c>
    </row>
    <row r="1787" spans="1:20" ht="15.75">
      <c r="A1787" s="485">
        <f t="shared" si="270"/>
        <v>1787</v>
      </c>
      <c r="B1787" s="234" t="s">
        <v>106</v>
      </c>
      <c r="D1787" t="s">
        <v>905</v>
      </c>
      <c r="F1787" s="737">
        <f>'57'!C67</f>
        <v>158473</v>
      </c>
      <c r="H1787" s="231">
        <f>'58'!C67</f>
        <v>150655</v>
      </c>
      <c r="K1787" s="503">
        <v>184529</v>
      </c>
      <c r="L1787" s="231">
        <f>'57'!C67</f>
        <v>158473</v>
      </c>
      <c r="N1787" s="231">
        <f>'58'!C67</f>
        <v>150655</v>
      </c>
      <c r="P1787" s="722">
        <f>F1787-L1787</f>
        <v>0</v>
      </c>
      <c r="Q1787" s="461"/>
      <c r="R1787" s="722">
        <f>H1787-N1787</f>
        <v>0</v>
      </c>
      <c r="T1787" s="655">
        <f>H1787-K1787</f>
        <v>-33874</v>
      </c>
    </row>
    <row r="1788" spans="1:20" ht="15.75">
      <c r="A1788" s="485">
        <f t="shared" si="270"/>
        <v>1788</v>
      </c>
      <c r="B1788" s="234" t="s">
        <v>1018</v>
      </c>
      <c r="F1788" s="737"/>
      <c r="H1788" s="231"/>
      <c r="K1788" s="503"/>
      <c r="T1788" s="655"/>
    </row>
    <row r="1789" spans="1:20" ht="15.75">
      <c r="A1789" s="485">
        <f t="shared" si="270"/>
        <v>1789</v>
      </c>
      <c r="B1789" s="234" t="s">
        <v>271</v>
      </c>
      <c r="F1789" s="737"/>
      <c r="H1789" s="231"/>
      <c r="K1789" s="503"/>
      <c r="T1789" s="655"/>
    </row>
    <row r="1790" spans="1:20">
      <c r="A1790" s="485">
        <f t="shared" si="270"/>
        <v>1790</v>
      </c>
      <c r="B1790" t="s">
        <v>135</v>
      </c>
      <c r="F1790" s="737"/>
      <c r="H1790" s="231"/>
      <c r="K1790" s="503"/>
      <c r="T1790" s="655"/>
    </row>
    <row r="1791" spans="1:20">
      <c r="A1791" s="485">
        <f t="shared" si="270"/>
        <v>1791</v>
      </c>
      <c r="B1791" s="636" t="s">
        <v>1220</v>
      </c>
      <c r="D1791" t="s">
        <v>905</v>
      </c>
      <c r="F1791" s="737">
        <f>'57'!E14</f>
        <v>0</v>
      </c>
      <c r="H1791" s="231">
        <f>'58'!E14</f>
        <v>-7834</v>
      </c>
      <c r="K1791" s="503">
        <v>0</v>
      </c>
      <c r="L1791" s="231">
        <f>'57'!E14</f>
        <v>0</v>
      </c>
      <c r="N1791" s="231">
        <f>'58'!E14</f>
        <v>-7834</v>
      </c>
      <c r="P1791" s="722">
        <f t="shared" ref="P1791:P1797" si="280">F1791-L1791</f>
        <v>0</v>
      </c>
      <c r="Q1791" s="461"/>
      <c r="R1791" s="722">
        <f t="shared" ref="R1791:R1797" si="281">H1791-N1791</f>
        <v>0</v>
      </c>
      <c r="T1791" s="655">
        <f t="shared" ref="T1791:T1797" si="282">H1791-K1791</f>
        <v>-7834</v>
      </c>
    </row>
    <row r="1792" spans="1:20">
      <c r="A1792" s="485">
        <f t="shared" si="270"/>
        <v>1792</v>
      </c>
      <c r="B1792" s="636" t="s">
        <v>1221</v>
      </c>
      <c r="D1792" t="s">
        <v>905</v>
      </c>
      <c r="F1792" s="737">
        <f>'57'!E15</f>
        <v>0</v>
      </c>
      <c r="H1792" s="231">
        <f>'58'!E15</f>
        <v>0</v>
      </c>
      <c r="K1792" s="503">
        <v>0</v>
      </c>
      <c r="L1792" s="231">
        <f>'57'!E15</f>
        <v>0</v>
      </c>
      <c r="N1792" s="231">
        <f>'58'!E15</f>
        <v>0</v>
      </c>
      <c r="P1792" s="722">
        <f t="shared" si="280"/>
        <v>0</v>
      </c>
      <c r="Q1792" s="461"/>
      <c r="R1792" s="722">
        <f t="shared" si="281"/>
        <v>0</v>
      </c>
      <c r="T1792" s="655">
        <f t="shared" si="282"/>
        <v>0</v>
      </c>
    </row>
    <row r="1793" spans="1:20">
      <c r="A1793" s="485">
        <f t="shared" si="270"/>
        <v>1793</v>
      </c>
      <c r="B1793" s="636" t="s">
        <v>1222</v>
      </c>
      <c r="D1793" t="s">
        <v>905</v>
      </c>
      <c r="F1793" s="737">
        <f>'57'!E16</f>
        <v>0</v>
      </c>
      <c r="H1793" s="231">
        <f>'58'!E16</f>
        <v>0</v>
      </c>
      <c r="K1793" s="503">
        <v>0</v>
      </c>
      <c r="L1793" s="231">
        <f>'57'!E16</f>
        <v>0</v>
      </c>
      <c r="N1793" s="231">
        <f>'58'!E16</f>
        <v>0</v>
      </c>
      <c r="P1793" s="722">
        <f t="shared" si="280"/>
        <v>0</v>
      </c>
      <c r="Q1793" s="461"/>
      <c r="R1793" s="722">
        <f t="shared" si="281"/>
        <v>0</v>
      </c>
      <c r="T1793" s="655">
        <f t="shared" si="282"/>
        <v>0</v>
      </c>
    </row>
    <row r="1794" spans="1:20">
      <c r="A1794" s="485">
        <f t="shared" si="270"/>
        <v>1794</v>
      </c>
      <c r="B1794" s="636" t="s">
        <v>1223</v>
      </c>
      <c r="D1794" t="s">
        <v>905</v>
      </c>
      <c r="F1794" s="737">
        <f>'57'!E17</f>
        <v>0</v>
      </c>
      <c r="H1794" s="231">
        <f>'58'!E17</f>
        <v>0</v>
      </c>
      <c r="K1794" s="503">
        <v>0</v>
      </c>
      <c r="L1794" s="231">
        <f>'57'!E17</f>
        <v>0</v>
      </c>
      <c r="N1794" s="231">
        <f>'58'!E17</f>
        <v>0</v>
      </c>
      <c r="P1794" s="722">
        <f t="shared" si="280"/>
        <v>0</v>
      </c>
      <c r="Q1794" s="461"/>
      <c r="R1794" s="722">
        <f t="shared" si="281"/>
        <v>0</v>
      </c>
      <c r="T1794" s="655">
        <f t="shared" si="282"/>
        <v>0</v>
      </c>
    </row>
    <row r="1795" spans="1:20">
      <c r="A1795" s="485">
        <f t="shared" si="270"/>
        <v>1795</v>
      </c>
      <c r="B1795" t="s">
        <v>136</v>
      </c>
      <c r="D1795" t="s">
        <v>905</v>
      </c>
      <c r="F1795" s="737">
        <f>'57'!E18</f>
        <v>0</v>
      </c>
      <c r="H1795" s="231">
        <f>'58'!E18</f>
        <v>0</v>
      </c>
      <c r="K1795" s="503">
        <v>0</v>
      </c>
      <c r="L1795" s="231">
        <f>'57'!E18</f>
        <v>0</v>
      </c>
      <c r="N1795" s="231">
        <f>'58'!E18</f>
        <v>0</v>
      </c>
      <c r="P1795" s="722">
        <f t="shared" si="280"/>
        <v>0</v>
      </c>
      <c r="Q1795" s="461"/>
      <c r="R1795" s="722">
        <f t="shared" si="281"/>
        <v>0</v>
      </c>
      <c r="T1795" s="655">
        <f t="shared" si="282"/>
        <v>0</v>
      </c>
    </row>
    <row r="1796" spans="1:20">
      <c r="A1796" s="485">
        <f t="shared" si="270"/>
        <v>1796</v>
      </c>
      <c r="B1796" t="s">
        <v>137</v>
      </c>
      <c r="D1796" t="s">
        <v>905</v>
      </c>
      <c r="F1796" s="737">
        <f>'57'!E19</f>
        <v>0</v>
      </c>
      <c r="H1796" s="231">
        <f>'58'!E19</f>
        <v>0</v>
      </c>
      <c r="K1796" s="503">
        <v>0</v>
      </c>
      <c r="L1796" s="231">
        <f>'57'!E19</f>
        <v>0</v>
      </c>
      <c r="N1796" s="231">
        <f>'58'!E19</f>
        <v>0</v>
      </c>
      <c r="P1796" s="722">
        <f t="shared" si="280"/>
        <v>0</v>
      </c>
      <c r="Q1796" s="461"/>
      <c r="R1796" s="722">
        <f t="shared" si="281"/>
        <v>0</v>
      </c>
      <c r="T1796" s="655">
        <f t="shared" si="282"/>
        <v>0</v>
      </c>
    </row>
    <row r="1797" spans="1:20">
      <c r="A1797" s="485">
        <f t="shared" si="270"/>
        <v>1797</v>
      </c>
      <c r="B1797" t="s">
        <v>299</v>
      </c>
      <c r="D1797" t="s">
        <v>905</v>
      </c>
      <c r="F1797" s="737">
        <f>'57'!E20</f>
        <v>0</v>
      </c>
      <c r="H1797" s="231">
        <f>'58'!E20</f>
        <v>0</v>
      </c>
      <c r="K1797" s="503">
        <v>0</v>
      </c>
      <c r="L1797" s="231">
        <f>'57'!E20</f>
        <v>0</v>
      </c>
      <c r="N1797" s="231">
        <f>'58'!E20</f>
        <v>0</v>
      </c>
      <c r="P1797" s="722">
        <f t="shared" si="280"/>
        <v>0</v>
      </c>
      <c r="Q1797" s="461"/>
      <c r="R1797" s="722">
        <f t="shared" si="281"/>
        <v>0</v>
      </c>
      <c r="T1797" s="655">
        <f t="shared" si="282"/>
        <v>0</v>
      </c>
    </row>
    <row r="1798" spans="1:20">
      <c r="A1798" s="485">
        <f t="shared" si="270"/>
        <v>1798</v>
      </c>
      <c r="B1798" s="672" t="s">
        <v>1102</v>
      </c>
      <c r="D1798" t="s">
        <v>905</v>
      </c>
      <c r="F1798" s="741"/>
      <c r="H1798" s="718"/>
      <c r="K1798" s="503"/>
      <c r="L1798" s="718"/>
      <c r="N1798" s="718"/>
      <c r="T1798" s="655"/>
    </row>
    <row r="1799" spans="1:20">
      <c r="A1799" s="485">
        <f t="shared" si="270"/>
        <v>1799</v>
      </c>
      <c r="B1799" t="s">
        <v>300</v>
      </c>
      <c r="D1799" t="s">
        <v>905</v>
      </c>
      <c r="F1799" s="737">
        <f>'57'!E22</f>
        <v>0</v>
      </c>
      <c r="H1799" s="231">
        <f>'58'!E22</f>
        <v>0</v>
      </c>
      <c r="K1799" s="503">
        <v>0</v>
      </c>
      <c r="L1799" s="231">
        <f>'57'!E22</f>
        <v>0</v>
      </c>
      <c r="N1799" s="231">
        <f>'58'!E22</f>
        <v>0</v>
      </c>
      <c r="P1799" s="722">
        <f>F1799-L1799</f>
        <v>0</v>
      </c>
      <c r="Q1799" s="461"/>
      <c r="R1799" s="722">
        <f>H1799-N1799</f>
        <v>0</v>
      </c>
      <c r="T1799" s="655">
        <f>H1799-K1799</f>
        <v>0</v>
      </c>
    </row>
    <row r="1800" spans="1:20">
      <c r="A1800" s="485">
        <f t="shared" si="270"/>
        <v>1800</v>
      </c>
      <c r="B1800" t="s">
        <v>301</v>
      </c>
      <c r="D1800" t="s">
        <v>905</v>
      </c>
      <c r="F1800" s="737">
        <f>'57'!E23</f>
        <v>0</v>
      </c>
      <c r="H1800" s="231">
        <f>'58'!E23</f>
        <v>0</v>
      </c>
      <c r="K1800" s="503">
        <v>0</v>
      </c>
      <c r="L1800" s="231">
        <f>'57'!E23</f>
        <v>0</v>
      </c>
      <c r="N1800" s="231">
        <f>'58'!E23</f>
        <v>0</v>
      </c>
      <c r="P1800" s="722">
        <f>F1800-L1800</f>
        <v>0</v>
      </c>
      <c r="Q1800" s="461"/>
      <c r="R1800" s="722">
        <f>H1800-N1800</f>
        <v>0</v>
      </c>
      <c r="T1800" s="655">
        <f>H1800-K1800</f>
        <v>0</v>
      </c>
    </row>
    <row r="1801" spans="1:20">
      <c r="A1801" s="485">
        <f t="shared" si="270"/>
        <v>1801</v>
      </c>
      <c r="B1801" t="s">
        <v>302</v>
      </c>
      <c r="D1801" t="s">
        <v>905</v>
      </c>
      <c r="F1801" s="737">
        <f>'57'!E25</f>
        <v>0</v>
      </c>
      <c r="H1801" s="231">
        <f>'58'!E25</f>
        <v>0</v>
      </c>
      <c r="K1801" s="503">
        <v>0</v>
      </c>
      <c r="L1801" s="231">
        <f>'57'!E25</f>
        <v>0</v>
      </c>
      <c r="N1801" s="231">
        <f>'58'!E25</f>
        <v>0</v>
      </c>
      <c r="P1801" s="722">
        <f>F1801-L1801</f>
        <v>0</v>
      </c>
      <c r="Q1801" s="461"/>
      <c r="R1801" s="722">
        <f>H1801-N1801</f>
        <v>0</v>
      </c>
      <c r="T1801" s="655">
        <f>H1801-K1801</f>
        <v>0</v>
      </c>
    </row>
    <row r="1802" spans="1:20">
      <c r="A1802" s="485">
        <f t="shared" si="270"/>
        <v>1802</v>
      </c>
      <c r="B1802" t="s">
        <v>115</v>
      </c>
      <c r="D1802" t="s">
        <v>905</v>
      </c>
      <c r="F1802" s="737">
        <f>'57'!E28</f>
        <v>0</v>
      </c>
      <c r="H1802" s="231">
        <f>'58'!E28</f>
        <v>0</v>
      </c>
      <c r="K1802" s="503">
        <v>0</v>
      </c>
      <c r="L1802" s="231">
        <f>'57'!E28</f>
        <v>0</v>
      </c>
      <c r="N1802" s="231">
        <f>'58'!E28</f>
        <v>0</v>
      </c>
      <c r="P1802" s="722">
        <f>F1802-L1802</f>
        <v>0</v>
      </c>
      <c r="Q1802" s="461"/>
      <c r="R1802" s="722">
        <f>H1802-N1802</f>
        <v>0</v>
      </c>
      <c r="T1802" s="655">
        <f>H1802-K1802</f>
        <v>0</v>
      </c>
    </row>
    <row r="1803" spans="1:20" ht="15.75">
      <c r="A1803" s="485">
        <f t="shared" ref="A1803:A1866" si="283">A1802+1</f>
        <v>1803</v>
      </c>
      <c r="B1803" s="234" t="s">
        <v>106</v>
      </c>
      <c r="D1803" t="s">
        <v>905</v>
      </c>
      <c r="F1803" s="737">
        <f>'57'!E29</f>
        <v>0</v>
      </c>
      <c r="H1803" s="231">
        <f>'58'!E29</f>
        <v>-7834</v>
      </c>
      <c r="K1803" s="503">
        <v>0</v>
      </c>
      <c r="L1803" s="231">
        <f>'57'!E29</f>
        <v>0</v>
      </c>
      <c r="N1803" s="231">
        <f>'58'!E29</f>
        <v>-7834</v>
      </c>
      <c r="P1803" s="722">
        <f>F1803-L1803</f>
        <v>0</v>
      </c>
      <c r="Q1803" s="461"/>
      <c r="R1803" s="722">
        <f>H1803-N1803</f>
        <v>0</v>
      </c>
      <c r="T1803" s="655">
        <f>H1803-K1803</f>
        <v>-7834</v>
      </c>
    </row>
    <row r="1804" spans="1:20" ht="15.75">
      <c r="A1804" s="485">
        <f t="shared" si="283"/>
        <v>1804</v>
      </c>
      <c r="B1804" s="234" t="s">
        <v>303</v>
      </c>
      <c r="F1804" s="737"/>
      <c r="H1804" s="231"/>
      <c r="K1804" s="503"/>
      <c r="T1804" s="655"/>
    </row>
    <row r="1805" spans="1:20">
      <c r="A1805" s="485">
        <f t="shared" si="283"/>
        <v>1805</v>
      </c>
      <c r="B1805" t="s">
        <v>135</v>
      </c>
      <c r="F1805" s="737"/>
      <c r="H1805" s="231"/>
      <c r="K1805" s="503"/>
      <c r="T1805" s="655"/>
    </row>
    <row r="1806" spans="1:20">
      <c r="A1806" s="485">
        <f t="shared" si="283"/>
        <v>1806</v>
      </c>
      <c r="B1806" s="636" t="s">
        <v>1220</v>
      </c>
      <c r="D1806" t="s">
        <v>905</v>
      </c>
      <c r="F1806" s="737">
        <f>'57'!E33</f>
        <v>0</v>
      </c>
      <c r="H1806" s="231">
        <f>'58'!E33</f>
        <v>0</v>
      </c>
      <c r="K1806" s="503">
        <v>0</v>
      </c>
      <c r="L1806" s="231">
        <f>'57'!E33</f>
        <v>0</v>
      </c>
      <c r="N1806" s="231">
        <f>'58'!E33</f>
        <v>0</v>
      </c>
      <c r="P1806" s="722">
        <f t="shared" ref="P1806:P1812" si="284">F1806-L1806</f>
        <v>0</v>
      </c>
      <c r="Q1806" s="461"/>
      <c r="R1806" s="722">
        <f t="shared" ref="R1806:R1812" si="285">H1806-N1806</f>
        <v>0</v>
      </c>
      <c r="T1806" s="655">
        <f t="shared" ref="T1806:T1812" si="286">H1806-K1806</f>
        <v>0</v>
      </c>
    </row>
    <row r="1807" spans="1:20">
      <c r="A1807" s="485">
        <f t="shared" si="283"/>
        <v>1807</v>
      </c>
      <c r="B1807" s="636" t="s">
        <v>1221</v>
      </c>
      <c r="D1807" t="s">
        <v>905</v>
      </c>
      <c r="F1807" s="737">
        <f>'57'!E34</f>
        <v>0</v>
      </c>
      <c r="H1807" s="231">
        <f>'58'!E34</f>
        <v>0</v>
      </c>
      <c r="K1807" s="503">
        <v>0</v>
      </c>
      <c r="L1807" s="231">
        <f>'57'!E34</f>
        <v>0</v>
      </c>
      <c r="N1807" s="231">
        <f>'58'!E34</f>
        <v>0</v>
      </c>
      <c r="P1807" s="722">
        <f t="shared" si="284"/>
        <v>0</v>
      </c>
      <c r="Q1807" s="461"/>
      <c r="R1807" s="722">
        <f t="shared" si="285"/>
        <v>0</v>
      </c>
      <c r="T1807" s="655">
        <f t="shared" si="286"/>
        <v>0</v>
      </c>
    </row>
    <row r="1808" spans="1:20">
      <c r="A1808" s="485">
        <f t="shared" si="283"/>
        <v>1808</v>
      </c>
      <c r="B1808" s="636" t="s">
        <v>1222</v>
      </c>
      <c r="D1808" t="s">
        <v>905</v>
      </c>
      <c r="F1808" s="737">
        <f>'57'!E35</f>
        <v>0</v>
      </c>
      <c r="H1808" s="231">
        <f>'58'!E35</f>
        <v>0</v>
      </c>
      <c r="K1808" s="503">
        <v>0</v>
      </c>
      <c r="L1808" s="231">
        <f>'57'!E35</f>
        <v>0</v>
      </c>
      <c r="N1808" s="231">
        <f>'58'!E35</f>
        <v>0</v>
      </c>
      <c r="P1808" s="722">
        <f t="shared" si="284"/>
        <v>0</v>
      </c>
      <c r="Q1808" s="461"/>
      <c r="R1808" s="722">
        <f t="shared" si="285"/>
        <v>0</v>
      </c>
      <c r="T1808" s="655">
        <f t="shared" si="286"/>
        <v>0</v>
      </c>
    </row>
    <row r="1809" spans="1:20">
      <c r="A1809" s="485">
        <f t="shared" si="283"/>
        <v>1809</v>
      </c>
      <c r="B1809" s="636" t="s">
        <v>1223</v>
      </c>
      <c r="D1809" t="s">
        <v>905</v>
      </c>
      <c r="F1809" s="737">
        <f>'57'!E36</f>
        <v>0</v>
      </c>
      <c r="H1809" s="231">
        <f>'58'!E36</f>
        <v>0</v>
      </c>
      <c r="K1809" s="503">
        <v>0</v>
      </c>
      <c r="L1809" s="231">
        <f>'57'!E36</f>
        <v>0</v>
      </c>
      <c r="N1809" s="231">
        <f>'58'!E36</f>
        <v>0</v>
      </c>
      <c r="P1809" s="722">
        <f t="shared" si="284"/>
        <v>0</v>
      </c>
      <c r="Q1809" s="461"/>
      <c r="R1809" s="722">
        <f t="shared" si="285"/>
        <v>0</v>
      </c>
      <c r="T1809" s="655">
        <f t="shared" si="286"/>
        <v>0</v>
      </c>
    </row>
    <row r="1810" spans="1:20">
      <c r="A1810" s="485">
        <f t="shared" si="283"/>
        <v>1810</v>
      </c>
      <c r="B1810" t="s">
        <v>136</v>
      </c>
      <c r="D1810" t="s">
        <v>905</v>
      </c>
      <c r="F1810" s="737">
        <f>'57'!E37</f>
        <v>0</v>
      </c>
      <c r="H1810" s="231">
        <f>'58'!E37</f>
        <v>0</v>
      </c>
      <c r="K1810" s="503">
        <v>0</v>
      </c>
      <c r="L1810" s="231">
        <f>'57'!E37</f>
        <v>0</v>
      </c>
      <c r="N1810" s="231">
        <f>'58'!E37</f>
        <v>0</v>
      </c>
      <c r="P1810" s="722">
        <f t="shared" si="284"/>
        <v>0</v>
      </c>
      <c r="Q1810" s="461"/>
      <c r="R1810" s="722">
        <f t="shared" si="285"/>
        <v>0</v>
      </c>
      <c r="T1810" s="655">
        <f t="shared" si="286"/>
        <v>0</v>
      </c>
    </row>
    <row r="1811" spans="1:20">
      <c r="A1811" s="485">
        <f t="shared" si="283"/>
        <v>1811</v>
      </c>
      <c r="B1811" t="s">
        <v>137</v>
      </c>
      <c r="D1811" t="s">
        <v>905</v>
      </c>
      <c r="F1811" s="737">
        <f>'57'!E38</f>
        <v>0</v>
      </c>
      <c r="H1811" s="231">
        <f>'58'!E38</f>
        <v>0</v>
      </c>
      <c r="K1811" s="503">
        <v>0</v>
      </c>
      <c r="L1811" s="231">
        <f>'57'!E38</f>
        <v>0</v>
      </c>
      <c r="N1811" s="231">
        <f>'58'!E38</f>
        <v>0</v>
      </c>
      <c r="P1811" s="722">
        <f t="shared" si="284"/>
        <v>0</v>
      </c>
      <c r="Q1811" s="461"/>
      <c r="R1811" s="722">
        <f t="shared" si="285"/>
        <v>0</v>
      </c>
      <c r="T1811" s="655">
        <f t="shared" si="286"/>
        <v>0</v>
      </c>
    </row>
    <row r="1812" spans="1:20">
      <c r="A1812" s="485">
        <f t="shared" si="283"/>
        <v>1812</v>
      </c>
      <c r="B1812" t="s">
        <v>299</v>
      </c>
      <c r="D1812" t="s">
        <v>905</v>
      </c>
      <c r="F1812" s="737">
        <f>'57'!E39</f>
        <v>0</v>
      </c>
      <c r="H1812" s="231">
        <f>'58'!E39</f>
        <v>0</v>
      </c>
      <c r="K1812" s="503">
        <v>0</v>
      </c>
      <c r="L1812" s="231">
        <f>'57'!E39</f>
        <v>0</v>
      </c>
      <c r="N1812" s="231">
        <f>'58'!E39</f>
        <v>0</v>
      </c>
      <c r="P1812" s="722">
        <f t="shared" si="284"/>
        <v>0</v>
      </c>
      <c r="Q1812" s="461"/>
      <c r="R1812" s="722">
        <f t="shared" si="285"/>
        <v>0</v>
      </c>
      <c r="T1812" s="655">
        <f t="shared" si="286"/>
        <v>0</v>
      </c>
    </row>
    <row r="1813" spans="1:20">
      <c r="A1813" s="485">
        <f t="shared" si="283"/>
        <v>1813</v>
      </c>
      <c r="B1813" s="672" t="s">
        <v>1102</v>
      </c>
      <c r="D1813" t="s">
        <v>905</v>
      </c>
      <c r="F1813" s="741"/>
      <c r="H1813" s="718"/>
      <c r="K1813" s="503"/>
      <c r="L1813" s="718"/>
      <c r="N1813" s="718"/>
      <c r="T1813" s="655"/>
    </row>
    <row r="1814" spans="1:20">
      <c r="A1814" s="485">
        <f t="shared" si="283"/>
        <v>1814</v>
      </c>
      <c r="B1814" t="s">
        <v>300</v>
      </c>
      <c r="D1814" t="s">
        <v>905</v>
      </c>
      <c r="F1814" s="737">
        <f>'57'!E41</f>
        <v>0</v>
      </c>
      <c r="H1814" s="231">
        <f>'58'!E41</f>
        <v>0</v>
      </c>
      <c r="K1814" s="503">
        <v>0</v>
      </c>
      <c r="L1814" s="231">
        <f>'57'!E41</f>
        <v>0</v>
      </c>
      <c r="N1814" s="231">
        <f>'58'!E41</f>
        <v>0</v>
      </c>
      <c r="P1814" s="722">
        <f>F1814-L1814</f>
        <v>0</v>
      </c>
      <c r="Q1814" s="461"/>
      <c r="R1814" s="722">
        <f>H1814-N1814</f>
        <v>0</v>
      </c>
      <c r="T1814" s="655">
        <f>H1814-K1814</f>
        <v>0</v>
      </c>
    </row>
    <row r="1815" spans="1:20">
      <c r="A1815" s="485">
        <f t="shared" si="283"/>
        <v>1815</v>
      </c>
      <c r="B1815" t="s">
        <v>301</v>
      </c>
      <c r="D1815" t="s">
        <v>905</v>
      </c>
      <c r="F1815" s="737">
        <f>'57'!E42</f>
        <v>0</v>
      </c>
      <c r="H1815" s="231">
        <f>'58'!E42</f>
        <v>0</v>
      </c>
      <c r="K1815" s="503">
        <v>0</v>
      </c>
      <c r="L1815" s="231">
        <f>'57'!E42</f>
        <v>0</v>
      </c>
      <c r="N1815" s="231">
        <f>'58'!E42</f>
        <v>0</v>
      </c>
      <c r="P1815" s="722">
        <f>F1815-L1815</f>
        <v>0</v>
      </c>
      <c r="Q1815" s="461"/>
      <c r="R1815" s="722">
        <f>H1815-N1815</f>
        <v>0</v>
      </c>
      <c r="T1815" s="655">
        <f>H1815-K1815</f>
        <v>0</v>
      </c>
    </row>
    <row r="1816" spans="1:20">
      <c r="A1816" s="485">
        <f t="shared" si="283"/>
        <v>1816</v>
      </c>
      <c r="B1816" t="s">
        <v>302</v>
      </c>
      <c r="D1816" t="s">
        <v>905</v>
      </c>
      <c r="F1816" s="737">
        <f>'57'!E44</f>
        <v>0</v>
      </c>
      <c r="H1816" s="231">
        <f>'58'!E44</f>
        <v>0</v>
      </c>
      <c r="K1816" s="503">
        <v>0</v>
      </c>
      <c r="L1816" s="231">
        <f>'57'!E44</f>
        <v>0</v>
      </c>
      <c r="N1816" s="231">
        <f>'58'!E44</f>
        <v>0</v>
      </c>
      <c r="P1816" s="722">
        <f>F1816-L1816</f>
        <v>0</v>
      </c>
      <c r="Q1816" s="461"/>
      <c r="R1816" s="722">
        <f>H1816-N1816</f>
        <v>0</v>
      </c>
      <c r="T1816" s="655">
        <f>H1816-K1816</f>
        <v>0</v>
      </c>
    </row>
    <row r="1817" spans="1:20">
      <c r="A1817" s="485">
        <f t="shared" si="283"/>
        <v>1817</v>
      </c>
      <c r="B1817" t="s">
        <v>115</v>
      </c>
      <c r="D1817" t="s">
        <v>905</v>
      </c>
      <c r="F1817" s="737">
        <f>'57'!E47</f>
        <v>0</v>
      </c>
      <c r="H1817" s="231">
        <f>'58'!E47</f>
        <v>0</v>
      </c>
      <c r="K1817" s="503">
        <v>0</v>
      </c>
      <c r="L1817" s="231">
        <f>'57'!E47</f>
        <v>0</v>
      </c>
      <c r="N1817" s="231">
        <f>'58'!E47</f>
        <v>0</v>
      </c>
      <c r="P1817" s="722">
        <f>F1817-L1817</f>
        <v>0</v>
      </c>
      <c r="Q1817" s="461"/>
      <c r="R1817" s="722">
        <f>H1817-N1817</f>
        <v>0</v>
      </c>
      <c r="T1817" s="655">
        <f>H1817-K1817</f>
        <v>0</v>
      </c>
    </row>
    <row r="1818" spans="1:20" ht="15.75">
      <c r="A1818" s="485">
        <f t="shared" si="283"/>
        <v>1818</v>
      </c>
      <c r="B1818" s="234" t="s">
        <v>106</v>
      </c>
      <c r="D1818" t="s">
        <v>905</v>
      </c>
      <c r="F1818" s="737">
        <f>'57'!E48</f>
        <v>0</v>
      </c>
      <c r="H1818" s="231">
        <f>'58'!E48</f>
        <v>0</v>
      </c>
      <c r="K1818" s="503">
        <v>0</v>
      </c>
      <c r="L1818" s="231">
        <f>'57'!E48</f>
        <v>0</v>
      </c>
      <c r="N1818" s="231">
        <f>'58'!E48</f>
        <v>0</v>
      </c>
      <c r="P1818" s="722">
        <f>F1818-L1818</f>
        <v>0</v>
      </c>
      <c r="Q1818" s="461"/>
      <c r="R1818" s="722">
        <f>H1818-N1818</f>
        <v>0</v>
      </c>
      <c r="T1818" s="655">
        <f>H1818-K1818</f>
        <v>0</v>
      </c>
    </row>
    <row r="1819" spans="1:20" ht="15.75">
      <c r="A1819" s="485">
        <f t="shared" si="283"/>
        <v>1819</v>
      </c>
      <c r="B1819" s="234" t="s">
        <v>172</v>
      </c>
      <c r="F1819" s="737"/>
      <c r="H1819" s="231"/>
      <c r="K1819" s="503"/>
      <c r="T1819" s="655"/>
    </row>
    <row r="1820" spans="1:20">
      <c r="A1820" s="485">
        <f t="shared" si="283"/>
        <v>1820</v>
      </c>
      <c r="B1820" t="s">
        <v>135</v>
      </c>
      <c r="F1820" s="737"/>
      <c r="H1820" s="231"/>
      <c r="K1820" s="503"/>
      <c r="T1820" s="655"/>
    </row>
    <row r="1821" spans="1:20">
      <c r="A1821" s="485">
        <f t="shared" si="283"/>
        <v>1821</v>
      </c>
      <c r="B1821" s="636" t="s">
        <v>1220</v>
      </c>
      <c r="D1821" t="s">
        <v>905</v>
      </c>
      <c r="F1821" s="737">
        <f>'57'!E52</f>
        <v>0</v>
      </c>
      <c r="H1821" s="231">
        <f>'58'!E52</f>
        <v>-7834</v>
      </c>
      <c r="K1821" s="503">
        <v>0</v>
      </c>
      <c r="L1821" s="231">
        <f>'57'!E52</f>
        <v>0</v>
      </c>
      <c r="N1821" s="231">
        <f>'58'!E52</f>
        <v>-7834</v>
      </c>
      <c r="P1821" s="722">
        <f t="shared" ref="P1821:P1827" si="287">F1821-L1821</f>
        <v>0</v>
      </c>
      <c r="Q1821" s="461"/>
      <c r="R1821" s="722">
        <f t="shared" ref="R1821:R1827" si="288">H1821-N1821</f>
        <v>0</v>
      </c>
      <c r="T1821" s="655">
        <f t="shared" ref="T1821:T1827" si="289">H1821-K1821</f>
        <v>-7834</v>
      </c>
    </row>
    <row r="1822" spans="1:20">
      <c r="A1822" s="485">
        <f t="shared" si="283"/>
        <v>1822</v>
      </c>
      <c r="B1822" s="636" t="s">
        <v>1221</v>
      </c>
      <c r="D1822" t="s">
        <v>905</v>
      </c>
      <c r="F1822" s="737">
        <f>'57'!E53</f>
        <v>0</v>
      </c>
      <c r="H1822" s="231">
        <f>'58'!E53</f>
        <v>0</v>
      </c>
      <c r="K1822" s="503">
        <v>0</v>
      </c>
      <c r="L1822" s="231">
        <f>'57'!E53</f>
        <v>0</v>
      </c>
      <c r="N1822" s="231">
        <f>'58'!E53</f>
        <v>0</v>
      </c>
      <c r="P1822" s="722">
        <f t="shared" si="287"/>
        <v>0</v>
      </c>
      <c r="Q1822" s="461"/>
      <c r="R1822" s="722">
        <f t="shared" si="288"/>
        <v>0</v>
      </c>
      <c r="T1822" s="655">
        <f t="shared" si="289"/>
        <v>0</v>
      </c>
    </row>
    <row r="1823" spans="1:20">
      <c r="A1823" s="485">
        <f t="shared" si="283"/>
        <v>1823</v>
      </c>
      <c r="B1823" s="636" t="s">
        <v>1222</v>
      </c>
      <c r="D1823" t="s">
        <v>905</v>
      </c>
      <c r="F1823" s="737">
        <f>'57'!E54</f>
        <v>0</v>
      </c>
      <c r="H1823" s="231">
        <f>'58'!E54</f>
        <v>0</v>
      </c>
      <c r="K1823" s="503">
        <v>0</v>
      </c>
      <c r="L1823" s="231">
        <f>'57'!E54</f>
        <v>0</v>
      </c>
      <c r="N1823" s="231">
        <f>'58'!E54</f>
        <v>0</v>
      </c>
      <c r="P1823" s="722">
        <f t="shared" si="287"/>
        <v>0</v>
      </c>
      <c r="Q1823" s="461"/>
      <c r="R1823" s="722">
        <f t="shared" si="288"/>
        <v>0</v>
      </c>
      <c r="T1823" s="655">
        <f t="shared" si="289"/>
        <v>0</v>
      </c>
    </row>
    <row r="1824" spans="1:20">
      <c r="A1824" s="485">
        <f t="shared" si="283"/>
        <v>1824</v>
      </c>
      <c r="B1824" s="636" t="s">
        <v>1223</v>
      </c>
      <c r="D1824" t="s">
        <v>905</v>
      </c>
      <c r="F1824" s="737">
        <f>'57'!E55</f>
        <v>0</v>
      </c>
      <c r="H1824" s="231">
        <f>'58'!E55</f>
        <v>0</v>
      </c>
      <c r="K1824" s="503">
        <v>0</v>
      </c>
      <c r="L1824" s="231">
        <f>'57'!E55</f>
        <v>0</v>
      </c>
      <c r="N1824" s="231">
        <f>'58'!E55</f>
        <v>0</v>
      </c>
      <c r="P1824" s="722">
        <f t="shared" si="287"/>
        <v>0</v>
      </c>
      <c r="Q1824" s="461"/>
      <c r="R1824" s="722">
        <f t="shared" si="288"/>
        <v>0</v>
      </c>
      <c r="T1824" s="655">
        <f t="shared" si="289"/>
        <v>0</v>
      </c>
    </row>
    <row r="1825" spans="1:20">
      <c r="A1825" s="485">
        <f t="shared" si="283"/>
        <v>1825</v>
      </c>
      <c r="B1825" t="s">
        <v>136</v>
      </c>
      <c r="D1825" t="s">
        <v>905</v>
      </c>
      <c r="F1825" s="737">
        <f>'57'!E56</f>
        <v>0</v>
      </c>
      <c r="H1825" s="231">
        <f>'58'!E56</f>
        <v>0</v>
      </c>
      <c r="K1825" s="503">
        <v>0</v>
      </c>
      <c r="L1825" s="231">
        <f>'57'!E56</f>
        <v>0</v>
      </c>
      <c r="N1825" s="231">
        <f>'58'!E56</f>
        <v>0</v>
      </c>
      <c r="P1825" s="722">
        <f t="shared" si="287"/>
        <v>0</v>
      </c>
      <c r="Q1825" s="461"/>
      <c r="R1825" s="722">
        <f t="shared" si="288"/>
        <v>0</v>
      </c>
      <c r="T1825" s="655">
        <f t="shared" si="289"/>
        <v>0</v>
      </c>
    </row>
    <row r="1826" spans="1:20">
      <c r="A1826" s="485">
        <f t="shared" si="283"/>
        <v>1826</v>
      </c>
      <c r="B1826" t="s">
        <v>137</v>
      </c>
      <c r="D1826" t="s">
        <v>905</v>
      </c>
      <c r="F1826" s="737">
        <f>'57'!E57</f>
        <v>0</v>
      </c>
      <c r="H1826" s="231">
        <f>'58'!E57</f>
        <v>0</v>
      </c>
      <c r="K1826" s="503">
        <v>0</v>
      </c>
      <c r="L1826" s="231">
        <f>'57'!E57</f>
        <v>0</v>
      </c>
      <c r="N1826" s="231">
        <f>'58'!E57</f>
        <v>0</v>
      </c>
      <c r="P1826" s="722">
        <f t="shared" si="287"/>
        <v>0</v>
      </c>
      <c r="Q1826" s="461"/>
      <c r="R1826" s="722">
        <f t="shared" si="288"/>
        <v>0</v>
      </c>
      <c r="T1826" s="655">
        <f t="shared" si="289"/>
        <v>0</v>
      </c>
    </row>
    <row r="1827" spans="1:20">
      <c r="A1827" s="485">
        <f t="shared" si="283"/>
        <v>1827</v>
      </c>
      <c r="B1827" t="s">
        <v>299</v>
      </c>
      <c r="D1827" t="s">
        <v>905</v>
      </c>
      <c r="F1827" s="737">
        <f>'57'!E58</f>
        <v>0</v>
      </c>
      <c r="H1827" s="231">
        <f>'58'!E58</f>
        <v>0</v>
      </c>
      <c r="K1827" s="503">
        <v>0</v>
      </c>
      <c r="L1827" s="231">
        <f>'57'!E58</f>
        <v>0</v>
      </c>
      <c r="N1827" s="231">
        <f>'58'!E58</f>
        <v>0</v>
      </c>
      <c r="P1827" s="722">
        <f t="shared" si="287"/>
        <v>0</v>
      </c>
      <c r="Q1827" s="461"/>
      <c r="R1827" s="722">
        <f t="shared" si="288"/>
        <v>0</v>
      </c>
      <c r="T1827" s="655">
        <f t="shared" si="289"/>
        <v>0</v>
      </c>
    </row>
    <row r="1828" spans="1:20">
      <c r="A1828" s="485">
        <f t="shared" si="283"/>
        <v>1828</v>
      </c>
      <c r="B1828" s="672" t="s">
        <v>1102</v>
      </c>
      <c r="D1828" t="s">
        <v>905</v>
      </c>
      <c r="F1828" s="741"/>
      <c r="H1828" s="718"/>
      <c r="K1828" s="503"/>
      <c r="L1828" s="718"/>
      <c r="N1828" s="718"/>
      <c r="T1828" s="655"/>
    </row>
    <row r="1829" spans="1:20">
      <c r="A1829" s="485">
        <f t="shared" si="283"/>
        <v>1829</v>
      </c>
      <c r="B1829" t="s">
        <v>300</v>
      </c>
      <c r="D1829" t="s">
        <v>905</v>
      </c>
      <c r="F1829" s="737">
        <f>'57'!E60</f>
        <v>0</v>
      </c>
      <c r="H1829" s="231">
        <f>'58'!E60</f>
        <v>0</v>
      </c>
      <c r="K1829" s="503">
        <v>0</v>
      </c>
      <c r="L1829" s="231">
        <f>'57'!E60</f>
        <v>0</v>
      </c>
      <c r="N1829" s="231">
        <f>'58'!E60</f>
        <v>0</v>
      </c>
      <c r="P1829" s="722">
        <f>F1829-L1829</f>
        <v>0</v>
      </c>
      <c r="Q1829" s="461"/>
      <c r="R1829" s="722">
        <f>H1829-N1829</f>
        <v>0</v>
      </c>
      <c r="T1829" s="655">
        <f>H1829-K1829</f>
        <v>0</v>
      </c>
    </row>
    <row r="1830" spans="1:20">
      <c r="A1830" s="485">
        <f t="shared" si="283"/>
        <v>1830</v>
      </c>
      <c r="B1830" t="s">
        <v>301</v>
      </c>
      <c r="D1830" t="s">
        <v>905</v>
      </c>
      <c r="F1830" s="737">
        <f>'57'!E61</f>
        <v>0</v>
      </c>
      <c r="H1830" s="231">
        <f>'58'!E61</f>
        <v>0</v>
      </c>
      <c r="K1830" s="503">
        <v>0</v>
      </c>
      <c r="L1830" s="231">
        <f>'57'!E61</f>
        <v>0</v>
      </c>
      <c r="N1830" s="231">
        <f>'58'!E61</f>
        <v>0</v>
      </c>
      <c r="P1830" s="722">
        <f>F1830-L1830</f>
        <v>0</v>
      </c>
      <c r="Q1830" s="461"/>
      <c r="R1830" s="722">
        <f>H1830-N1830</f>
        <v>0</v>
      </c>
      <c r="T1830" s="655">
        <f>H1830-K1830</f>
        <v>0</v>
      </c>
    </row>
    <row r="1831" spans="1:20">
      <c r="A1831" s="485">
        <f t="shared" si="283"/>
        <v>1831</v>
      </c>
      <c r="B1831" t="s">
        <v>302</v>
      </c>
      <c r="D1831" t="s">
        <v>905</v>
      </c>
      <c r="F1831" s="737">
        <f>'57'!E63</f>
        <v>0</v>
      </c>
      <c r="H1831" s="231">
        <f>'58'!E63</f>
        <v>0</v>
      </c>
      <c r="K1831" s="503">
        <v>0</v>
      </c>
      <c r="L1831" s="231">
        <f>'57'!E63</f>
        <v>0</v>
      </c>
      <c r="N1831" s="231">
        <f>'58'!E63</f>
        <v>0</v>
      </c>
      <c r="P1831" s="722">
        <f>F1831-L1831</f>
        <v>0</v>
      </c>
      <c r="Q1831" s="461"/>
      <c r="R1831" s="722">
        <f>H1831-N1831</f>
        <v>0</v>
      </c>
      <c r="T1831" s="655">
        <f>H1831-K1831</f>
        <v>0</v>
      </c>
    </row>
    <row r="1832" spans="1:20">
      <c r="A1832" s="485">
        <f t="shared" si="283"/>
        <v>1832</v>
      </c>
      <c r="B1832" t="s">
        <v>115</v>
      </c>
      <c r="D1832" t="s">
        <v>905</v>
      </c>
      <c r="F1832" s="737">
        <f>'57'!E66</f>
        <v>0</v>
      </c>
      <c r="H1832" s="231">
        <f>'58'!E66</f>
        <v>0</v>
      </c>
      <c r="K1832" s="503">
        <v>0</v>
      </c>
      <c r="L1832" s="231">
        <f>'57'!E66</f>
        <v>0</v>
      </c>
      <c r="N1832" s="231">
        <f>'58'!E66</f>
        <v>0</v>
      </c>
      <c r="P1832" s="722">
        <f>F1832-L1832</f>
        <v>0</v>
      </c>
      <c r="Q1832" s="461"/>
      <c r="R1832" s="722">
        <f>H1832-N1832</f>
        <v>0</v>
      </c>
      <c r="T1832" s="655">
        <f>H1832-K1832</f>
        <v>0</v>
      </c>
    </row>
    <row r="1833" spans="1:20" ht="15.75">
      <c r="A1833" s="485">
        <f t="shared" si="283"/>
        <v>1833</v>
      </c>
      <c r="B1833" s="234" t="s">
        <v>106</v>
      </c>
      <c r="D1833" t="s">
        <v>905</v>
      </c>
      <c r="F1833" s="737">
        <f>'57'!E67</f>
        <v>0</v>
      </c>
      <c r="H1833" s="231">
        <f>'58'!E67</f>
        <v>-7834</v>
      </c>
      <c r="K1833" s="503">
        <v>0</v>
      </c>
      <c r="L1833" s="231">
        <f>'57'!E67</f>
        <v>0</v>
      </c>
      <c r="N1833" s="231">
        <f>'58'!E67</f>
        <v>-7834</v>
      </c>
      <c r="P1833" s="722">
        <f>F1833-L1833</f>
        <v>0</v>
      </c>
      <c r="Q1833" s="461"/>
      <c r="R1833" s="722">
        <f>H1833-N1833</f>
        <v>0</v>
      </c>
      <c r="T1833" s="655">
        <f>H1833-K1833</f>
        <v>-7834</v>
      </c>
    </row>
    <row r="1834" spans="1:20" ht="15.75">
      <c r="A1834" s="485">
        <f t="shared" si="283"/>
        <v>1834</v>
      </c>
      <c r="B1834" s="234" t="s">
        <v>1019</v>
      </c>
      <c r="F1834" s="737"/>
      <c r="H1834" s="231"/>
      <c r="K1834" s="503"/>
      <c r="T1834" s="655"/>
    </row>
    <row r="1835" spans="1:20" ht="15.75">
      <c r="A1835" s="485">
        <f t="shared" si="283"/>
        <v>1835</v>
      </c>
      <c r="B1835" s="234" t="s">
        <v>271</v>
      </c>
      <c r="F1835" s="737"/>
      <c r="H1835" s="231"/>
      <c r="K1835" s="503"/>
      <c r="T1835" s="655"/>
    </row>
    <row r="1836" spans="1:20">
      <c r="A1836" s="485">
        <f t="shared" si="283"/>
        <v>1836</v>
      </c>
      <c r="B1836" t="s">
        <v>135</v>
      </c>
      <c r="F1836" s="737"/>
      <c r="H1836" s="231"/>
      <c r="K1836" s="503"/>
      <c r="T1836" s="655"/>
    </row>
    <row r="1837" spans="1:20">
      <c r="A1837" s="485">
        <f t="shared" si="283"/>
        <v>1837</v>
      </c>
      <c r="B1837" s="636" t="s">
        <v>1220</v>
      </c>
      <c r="D1837" t="s">
        <v>905</v>
      </c>
      <c r="F1837" s="737">
        <f>'57'!G14</f>
        <v>-1272</v>
      </c>
      <c r="H1837" s="231">
        <f>'58'!G14</f>
        <v>-4151</v>
      </c>
      <c r="K1837" s="503">
        <v>-714</v>
      </c>
      <c r="L1837" s="231">
        <f>'57'!G14</f>
        <v>-1272</v>
      </c>
      <c r="N1837" s="231">
        <f>'58'!G14</f>
        <v>-4151</v>
      </c>
      <c r="P1837" s="722">
        <f t="shared" ref="P1837:P1843" si="290">F1837-L1837</f>
        <v>0</v>
      </c>
      <c r="Q1837" s="461"/>
      <c r="R1837" s="722">
        <f t="shared" ref="R1837:R1843" si="291">H1837-N1837</f>
        <v>0</v>
      </c>
      <c r="T1837" s="655">
        <f t="shared" ref="T1837:T1843" si="292">H1837-K1837</f>
        <v>-3437</v>
      </c>
    </row>
    <row r="1838" spans="1:20">
      <c r="A1838" s="485">
        <f t="shared" si="283"/>
        <v>1838</v>
      </c>
      <c r="B1838" s="636" t="s">
        <v>1221</v>
      </c>
      <c r="D1838" t="s">
        <v>905</v>
      </c>
      <c r="F1838" s="737">
        <f>'57'!G15</f>
        <v>0</v>
      </c>
      <c r="H1838" s="231">
        <f>'58'!G15</f>
        <v>0</v>
      </c>
      <c r="K1838" s="503">
        <v>0</v>
      </c>
      <c r="L1838" s="231">
        <f>'57'!G15</f>
        <v>0</v>
      </c>
      <c r="N1838" s="231">
        <f>'58'!G15</f>
        <v>0</v>
      </c>
      <c r="P1838" s="722">
        <f t="shared" si="290"/>
        <v>0</v>
      </c>
      <c r="Q1838" s="461"/>
      <c r="R1838" s="722">
        <f t="shared" si="291"/>
        <v>0</v>
      </c>
      <c r="T1838" s="655">
        <f t="shared" si="292"/>
        <v>0</v>
      </c>
    </row>
    <row r="1839" spans="1:20">
      <c r="A1839" s="485">
        <f t="shared" si="283"/>
        <v>1839</v>
      </c>
      <c r="B1839" s="636" t="s">
        <v>1222</v>
      </c>
      <c r="D1839" t="s">
        <v>905</v>
      </c>
      <c r="F1839" s="737">
        <f>'57'!G16</f>
        <v>-72</v>
      </c>
      <c r="H1839" s="231">
        <f>'58'!G16</f>
        <v>-98</v>
      </c>
      <c r="K1839" s="503">
        <v>0</v>
      </c>
      <c r="L1839" s="231">
        <f>'57'!G16</f>
        <v>-72</v>
      </c>
      <c r="N1839" s="231">
        <f>'58'!G16</f>
        <v>-98</v>
      </c>
      <c r="P1839" s="722">
        <f t="shared" si="290"/>
        <v>0</v>
      </c>
      <c r="Q1839" s="461"/>
      <c r="R1839" s="722">
        <f t="shared" si="291"/>
        <v>0</v>
      </c>
      <c r="T1839" s="655">
        <f t="shared" si="292"/>
        <v>-98</v>
      </c>
    </row>
    <row r="1840" spans="1:20">
      <c r="A1840" s="485">
        <f t="shared" si="283"/>
        <v>1840</v>
      </c>
      <c r="B1840" s="636" t="s">
        <v>1223</v>
      </c>
      <c r="D1840" t="s">
        <v>905</v>
      </c>
      <c r="F1840" s="737">
        <f>'57'!G17</f>
        <v>0</v>
      </c>
      <c r="H1840" s="231">
        <f>'58'!G17</f>
        <v>0</v>
      </c>
      <c r="K1840" s="503">
        <v>0</v>
      </c>
      <c r="L1840" s="231">
        <f>'57'!G17</f>
        <v>0</v>
      </c>
      <c r="N1840" s="231">
        <f>'58'!G17</f>
        <v>0</v>
      </c>
      <c r="P1840" s="722">
        <f t="shared" si="290"/>
        <v>0</v>
      </c>
      <c r="Q1840" s="461"/>
      <c r="R1840" s="722">
        <f t="shared" si="291"/>
        <v>0</v>
      </c>
      <c r="T1840" s="655">
        <f t="shared" si="292"/>
        <v>0</v>
      </c>
    </row>
    <row r="1841" spans="1:20">
      <c r="A1841" s="485">
        <f t="shared" si="283"/>
        <v>1841</v>
      </c>
      <c r="B1841" t="s">
        <v>136</v>
      </c>
      <c r="D1841" t="s">
        <v>905</v>
      </c>
      <c r="F1841" s="737">
        <f>'57'!G18</f>
        <v>-70</v>
      </c>
      <c r="H1841" s="231">
        <f>'58'!G18</f>
        <v>0</v>
      </c>
      <c r="K1841" s="503">
        <v>0</v>
      </c>
      <c r="L1841" s="231">
        <f>'57'!G18</f>
        <v>-70</v>
      </c>
      <c r="N1841" s="231">
        <f>'58'!G18</f>
        <v>0</v>
      </c>
      <c r="P1841" s="722">
        <f t="shared" si="290"/>
        <v>0</v>
      </c>
      <c r="Q1841" s="461"/>
      <c r="R1841" s="722">
        <f t="shared" si="291"/>
        <v>0</v>
      </c>
      <c r="T1841" s="655">
        <f t="shared" si="292"/>
        <v>0</v>
      </c>
    </row>
    <row r="1842" spans="1:20">
      <c r="A1842" s="485">
        <f t="shared" si="283"/>
        <v>1842</v>
      </c>
      <c r="B1842" t="s">
        <v>137</v>
      </c>
      <c r="D1842" t="s">
        <v>905</v>
      </c>
      <c r="F1842" s="737">
        <f>'57'!G19</f>
        <v>0</v>
      </c>
      <c r="H1842" s="231">
        <f>'58'!G19</f>
        <v>0</v>
      </c>
      <c r="K1842" s="503">
        <v>0</v>
      </c>
      <c r="L1842" s="231">
        <f>'57'!G19</f>
        <v>0</v>
      </c>
      <c r="N1842" s="231">
        <f>'58'!G19</f>
        <v>0</v>
      </c>
      <c r="P1842" s="722">
        <f t="shared" si="290"/>
        <v>0</v>
      </c>
      <c r="Q1842" s="461"/>
      <c r="R1842" s="722">
        <f t="shared" si="291"/>
        <v>0</v>
      </c>
      <c r="T1842" s="655">
        <f t="shared" si="292"/>
        <v>0</v>
      </c>
    </row>
    <row r="1843" spans="1:20">
      <c r="A1843" s="485">
        <f t="shared" si="283"/>
        <v>1843</v>
      </c>
      <c r="B1843" t="s">
        <v>299</v>
      </c>
      <c r="D1843" t="s">
        <v>905</v>
      </c>
      <c r="F1843" s="737">
        <f>'57'!G20</f>
        <v>0</v>
      </c>
      <c r="H1843" s="231">
        <f>'58'!G20</f>
        <v>0</v>
      </c>
      <c r="K1843" s="503">
        <v>0</v>
      </c>
      <c r="L1843" s="231">
        <f>'57'!G20</f>
        <v>0</v>
      </c>
      <c r="N1843" s="231">
        <f>'58'!G20</f>
        <v>0</v>
      </c>
      <c r="P1843" s="722">
        <f t="shared" si="290"/>
        <v>0</v>
      </c>
      <c r="Q1843" s="461"/>
      <c r="R1843" s="722">
        <f t="shared" si="291"/>
        <v>0</v>
      </c>
      <c r="T1843" s="655">
        <f t="shared" si="292"/>
        <v>0</v>
      </c>
    </row>
    <row r="1844" spans="1:20">
      <c r="A1844" s="485">
        <f t="shared" si="283"/>
        <v>1844</v>
      </c>
      <c r="B1844" s="672" t="s">
        <v>1102</v>
      </c>
      <c r="D1844" t="s">
        <v>905</v>
      </c>
      <c r="F1844" s="741"/>
      <c r="H1844" s="718"/>
      <c r="K1844" s="503"/>
      <c r="L1844" s="718"/>
      <c r="N1844" s="718"/>
      <c r="T1844" s="655"/>
    </row>
    <row r="1845" spans="1:20">
      <c r="A1845" s="485">
        <f t="shared" si="283"/>
        <v>1845</v>
      </c>
      <c r="B1845" t="s">
        <v>300</v>
      </c>
      <c r="D1845" t="s">
        <v>905</v>
      </c>
      <c r="F1845" s="737">
        <f>'57'!G22</f>
        <v>0</v>
      </c>
      <c r="H1845" s="231">
        <f>'58'!G22</f>
        <v>0</v>
      </c>
      <c r="K1845" s="503">
        <v>0</v>
      </c>
      <c r="L1845" s="231">
        <f>'57'!G22</f>
        <v>0</v>
      </c>
      <c r="N1845" s="231">
        <f>'58'!G22</f>
        <v>0</v>
      </c>
      <c r="P1845" s="722">
        <f>F1845-L1845</f>
        <v>0</v>
      </c>
      <c r="Q1845" s="461"/>
      <c r="R1845" s="722">
        <f>H1845-N1845</f>
        <v>0</v>
      </c>
      <c r="T1845" s="655">
        <f>H1845-K1845</f>
        <v>0</v>
      </c>
    </row>
    <row r="1846" spans="1:20">
      <c r="A1846" s="485">
        <f t="shared" si="283"/>
        <v>1846</v>
      </c>
      <c r="B1846" t="s">
        <v>301</v>
      </c>
      <c r="D1846" t="s">
        <v>905</v>
      </c>
      <c r="F1846" s="737">
        <f>'57'!G23</f>
        <v>0</v>
      </c>
      <c r="H1846" s="231">
        <f>'58'!G23</f>
        <v>0</v>
      </c>
      <c r="K1846" s="503">
        <v>0</v>
      </c>
      <c r="L1846" s="231">
        <f>'57'!G23</f>
        <v>0</v>
      </c>
      <c r="N1846" s="231">
        <f>'58'!G23</f>
        <v>0</v>
      </c>
      <c r="P1846" s="722">
        <f>F1846-L1846</f>
        <v>0</v>
      </c>
      <c r="Q1846" s="461"/>
      <c r="R1846" s="722">
        <f>H1846-N1846</f>
        <v>0</v>
      </c>
      <c r="T1846" s="655">
        <f>H1846-K1846</f>
        <v>0</v>
      </c>
    </row>
    <row r="1847" spans="1:20">
      <c r="A1847" s="485">
        <f t="shared" si="283"/>
        <v>1847</v>
      </c>
      <c r="B1847" t="s">
        <v>302</v>
      </c>
      <c r="D1847" t="s">
        <v>905</v>
      </c>
      <c r="F1847" s="737">
        <f>'57'!G25</f>
        <v>0</v>
      </c>
      <c r="H1847" s="231">
        <f>'58'!G25</f>
        <v>0</v>
      </c>
      <c r="K1847" s="503">
        <v>0</v>
      </c>
      <c r="L1847" s="231">
        <f>'57'!G25</f>
        <v>0</v>
      </c>
      <c r="N1847" s="231">
        <f>'58'!G25</f>
        <v>0</v>
      </c>
      <c r="P1847" s="722">
        <f>F1847-L1847</f>
        <v>0</v>
      </c>
      <c r="Q1847" s="461"/>
      <c r="R1847" s="722">
        <f>H1847-N1847</f>
        <v>0</v>
      </c>
      <c r="T1847" s="655">
        <f>H1847-K1847</f>
        <v>0</v>
      </c>
    </row>
    <row r="1848" spans="1:20">
      <c r="A1848" s="485">
        <f t="shared" si="283"/>
        <v>1848</v>
      </c>
      <c r="B1848" t="s">
        <v>115</v>
      </c>
      <c r="D1848" t="s">
        <v>905</v>
      </c>
      <c r="F1848" s="737">
        <f>'57'!G28</f>
        <v>-407</v>
      </c>
      <c r="H1848" s="231">
        <f>'58'!G28</f>
        <v>0</v>
      </c>
      <c r="K1848" s="503">
        <v>0</v>
      </c>
      <c r="L1848" s="231">
        <f>'57'!G28</f>
        <v>-407</v>
      </c>
      <c r="N1848" s="231">
        <f>'58'!G28</f>
        <v>0</v>
      </c>
      <c r="P1848" s="722">
        <f>F1848-L1848</f>
        <v>0</v>
      </c>
      <c r="Q1848" s="461"/>
      <c r="R1848" s="722">
        <f>H1848-N1848</f>
        <v>0</v>
      </c>
      <c r="T1848" s="655">
        <f>H1848-K1848</f>
        <v>0</v>
      </c>
    </row>
    <row r="1849" spans="1:20" ht="15.75">
      <c r="A1849" s="485">
        <f t="shared" si="283"/>
        <v>1849</v>
      </c>
      <c r="B1849" s="234" t="s">
        <v>106</v>
      </c>
      <c r="D1849" t="s">
        <v>905</v>
      </c>
      <c r="F1849" s="737">
        <f>'57'!G29</f>
        <v>-1821</v>
      </c>
      <c r="H1849" s="231">
        <f>'58'!G29</f>
        <v>-4249</v>
      </c>
      <c r="K1849" s="503">
        <v>-714</v>
      </c>
      <c r="L1849" s="231">
        <f>'57'!G29</f>
        <v>-1821</v>
      </c>
      <c r="N1849" s="231">
        <f>'58'!G29</f>
        <v>-4249</v>
      </c>
      <c r="P1849" s="722">
        <f>F1849-L1849</f>
        <v>0</v>
      </c>
      <c r="Q1849" s="461"/>
      <c r="R1849" s="722">
        <f>H1849-N1849</f>
        <v>0</v>
      </c>
      <c r="T1849" s="655">
        <f>H1849-K1849</f>
        <v>-3535</v>
      </c>
    </row>
    <row r="1850" spans="1:20" ht="15.75">
      <c r="A1850" s="485">
        <f t="shared" si="283"/>
        <v>1850</v>
      </c>
      <c r="B1850" s="234" t="s">
        <v>303</v>
      </c>
      <c r="F1850" s="737"/>
      <c r="H1850" s="231"/>
      <c r="K1850" s="503"/>
      <c r="T1850" s="655"/>
    </row>
    <row r="1851" spans="1:20">
      <c r="A1851" s="485">
        <f t="shared" si="283"/>
        <v>1851</v>
      </c>
      <c r="B1851" t="s">
        <v>135</v>
      </c>
      <c r="F1851" s="737"/>
      <c r="H1851" s="231"/>
      <c r="K1851" s="503"/>
      <c r="T1851" s="655"/>
    </row>
    <row r="1852" spans="1:20">
      <c r="A1852" s="485">
        <f t="shared" si="283"/>
        <v>1852</v>
      </c>
      <c r="B1852" s="636" t="s">
        <v>1220</v>
      </c>
      <c r="D1852" t="s">
        <v>905</v>
      </c>
      <c r="F1852" s="737">
        <f>'57'!G33</f>
        <v>-1529</v>
      </c>
      <c r="H1852" s="231">
        <f>'58'!G33</f>
        <v>0</v>
      </c>
      <c r="K1852" s="503">
        <v>0</v>
      </c>
      <c r="L1852" s="231">
        <f>'57'!G33</f>
        <v>-1529</v>
      </c>
      <c r="N1852" s="231">
        <f>'58'!G33</f>
        <v>0</v>
      </c>
      <c r="P1852" s="722">
        <f t="shared" ref="P1852:P1858" si="293">F1852-L1852</f>
        <v>0</v>
      </c>
      <c r="Q1852" s="461"/>
      <c r="R1852" s="722">
        <f t="shared" ref="R1852:R1858" si="294">H1852-N1852</f>
        <v>0</v>
      </c>
      <c r="T1852" s="655">
        <f t="shared" ref="T1852:T1858" si="295">H1852-K1852</f>
        <v>0</v>
      </c>
    </row>
    <row r="1853" spans="1:20">
      <c r="A1853" s="485">
        <f t="shared" si="283"/>
        <v>1853</v>
      </c>
      <c r="B1853" s="636" t="s">
        <v>1221</v>
      </c>
      <c r="D1853" t="s">
        <v>905</v>
      </c>
      <c r="F1853" s="737">
        <f>'57'!G34</f>
        <v>0</v>
      </c>
      <c r="H1853" s="231">
        <f>'58'!G34</f>
        <v>0</v>
      </c>
      <c r="K1853" s="503">
        <v>0</v>
      </c>
      <c r="L1853" s="231">
        <f>'57'!G34</f>
        <v>0</v>
      </c>
      <c r="N1853" s="231">
        <f>'58'!G34</f>
        <v>0</v>
      </c>
      <c r="P1853" s="722">
        <f t="shared" si="293"/>
        <v>0</v>
      </c>
      <c r="Q1853" s="461"/>
      <c r="R1853" s="722">
        <f t="shared" si="294"/>
        <v>0</v>
      </c>
      <c r="T1853" s="655">
        <f t="shared" si="295"/>
        <v>0</v>
      </c>
    </row>
    <row r="1854" spans="1:20">
      <c r="A1854" s="485">
        <f t="shared" si="283"/>
        <v>1854</v>
      </c>
      <c r="B1854" s="636" t="s">
        <v>1222</v>
      </c>
      <c r="D1854" t="s">
        <v>905</v>
      </c>
      <c r="F1854" s="737">
        <f>'57'!G35</f>
        <v>0</v>
      </c>
      <c r="H1854" s="231">
        <f>'58'!G35</f>
        <v>0</v>
      </c>
      <c r="K1854" s="503">
        <v>0</v>
      </c>
      <c r="L1854" s="231">
        <f>'57'!G35</f>
        <v>0</v>
      </c>
      <c r="N1854" s="231">
        <f>'58'!G35</f>
        <v>0</v>
      </c>
      <c r="P1854" s="722">
        <f t="shared" si="293"/>
        <v>0</v>
      </c>
      <c r="Q1854" s="461"/>
      <c r="R1854" s="722">
        <f t="shared" si="294"/>
        <v>0</v>
      </c>
      <c r="T1854" s="655">
        <f t="shared" si="295"/>
        <v>0</v>
      </c>
    </row>
    <row r="1855" spans="1:20">
      <c r="A1855" s="485">
        <f t="shared" si="283"/>
        <v>1855</v>
      </c>
      <c r="B1855" s="636" t="s">
        <v>1223</v>
      </c>
      <c r="D1855" t="s">
        <v>905</v>
      </c>
      <c r="F1855" s="737">
        <f>'57'!G36</f>
        <v>0</v>
      </c>
      <c r="H1855" s="231">
        <f>'58'!G36</f>
        <v>0</v>
      </c>
      <c r="K1855" s="503">
        <v>0</v>
      </c>
      <c r="L1855" s="231">
        <f>'57'!G36</f>
        <v>0</v>
      </c>
      <c r="N1855" s="231">
        <f>'58'!G36</f>
        <v>0</v>
      </c>
      <c r="P1855" s="722">
        <f t="shared" si="293"/>
        <v>0</v>
      </c>
      <c r="Q1855" s="461"/>
      <c r="R1855" s="722">
        <f t="shared" si="294"/>
        <v>0</v>
      </c>
      <c r="T1855" s="655">
        <f t="shared" si="295"/>
        <v>0</v>
      </c>
    </row>
    <row r="1856" spans="1:20">
      <c r="A1856" s="485">
        <f t="shared" si="283"/>
        <v>1856</v>
      </c>
      <c r="B1856" t="s">
        <v>136</v>
      </c>
      <c r="D1856" t="s">
        <v>905</v>
      </c>
      <c r="F1856" s="737">
        <f>'57'!G37</f>
        <v>0</v>
      </c>
      <c r="H1856" s="231">
        <f>'58'!G37</f>
        <v>0</v>
      </c>
      <c r="K1856" s="503">
        <v>0</v>
      </c>
      <c r="L1856" s="231">
        <f>'57'!G37</f>
        <v>0</v>
      </c>
      <c r="N1856" s="231">
        <f>'58'!G37</f>
        <v>0</v>
      </c>
      <c r="P1856" s="722">
        <f t="shared" si="293"/>
        <v>0</v>
      </c>
      <c r="Q1856" s="461"/>
      <c r="R1856" s="722">
        <f t="shared" si="294"/>
        <v>0</v>
      </c>
      <c r="T1856" s="655">
        <f t="shared" si="295"/>
        <v>0</v>
      </c>
    </row>
    <row r="1857" spans="1:20">
      <c r="A1857" s="485">
        <f t="shared" si="283"/>
        <v>1857</v>
      </c>
      <c r="B1857" t="s">
        <v>137</v>
      </c>
      <c r="D1857" t="s">
        <v>905</v>
      </c>
      <c r="F1857" s="737">
        <f>'57'!G38</f>
        <v>0</v>
      </c>
      <c r="H1857" s="231">
        <f>'58'!G38</f>
        <v>0</v>
      </c>
      <c r="K1857" s="503">
        <v>0</v>
      </c>
      <c r="L1857" s="231">
        <f>'57'!G38</f>
        <v>0</v>
      </c>
      <c r="N1857" s="231">
        <f>'58'!G38</f>
        <v>0</v>
      </c>
      <c r="P1857" s="722">
        <f t="shared" si="293"/>
        <v>0</v>
      </c>
      <c r="Q1857" s="461"/>
      <c r="R1857" s="722">
        <f t="shared" si="294"/>
        <v>0</v>
      </c>
      <c r="T1857" s="655">
        <f t="shared" si="295"/>
        <v>0</v>
      </c>
    </row>
    <row r="1858" spans="1:20">
      <c r="A1858" s="485">
        <f t="shared" si="283"/>
        <v>1858</v>
      </c>
      <c r="B1858" t="s">
        <v>299</v>
      </c>
      <c r="D1858" t="s">
        <v>905</v>
      </c>
      <c r="F1858" s="737">
        <f>'57'!G39</f>
        <v>0</v>
      </c>
      <c r="H1858" s="231">
        <f>'58'!G39</f>
        <v>0</v>
      </c>
      <c r="K1858" s="503">
        <v>0</v>
      </c>
      <c r="L1858" s="231">
        <f>'57'!G39</f>
        <v>0</v>
      </c>
      <c r="N1858" s="231">
        <f>'58'!G39</f>
        <v>0</v>
      </c>
      <c r="P1858" s="722">
        <f t="shared" si="293"/>
        <v>0</v>
      </c>
      <c r="Q1858" s="461"/>
      <c r="R1858" s="722">
        <f t="shared" si="294"/>
        <v>0</v>
      </c>
      <c r="T1858" s="655">
        <f t="shared" si="295"/>
        <v>0</v>
      </c>
    </row>
    <row r="1859" spans="1:20">
      <c r="A1859" s="485">
        <f t="shared" si="283"/>
        <v>1859</v>
      </c>
      <c r="B1859" s="672" t="s">
        <v>1102</v>
      </c>
      <c r="D1859" t="s">
        <v>905</v>
      </c>
      <c r="F1859" s="741"/>
      <c r="H1859" s="718"/>
      <c r="K1859" s="503"/>
      <c r="L1859" s="718"/>
      <c r="N1859" s="718"/>
      <c r="T1859" s="655"/>
    </row>
    <row r="1860" spans="1:20">
      <c r="A1860" s="485">
        <f t="shared" si="283"/>
        <v>1860</v>
      </c>
      <c r="B1860" t="s">
        <v>300</v>
      </c>
      <c r="D1860" t="s">
        <v>905</v>
      </c>
      <c r="F1860" s="737">
        <f>'57'!G41</f>
        <v>0</v>
      </c>
      <c r="H1860" s="231">
        <f>'58'!G41</f>
        <v>0</v>
      </c>
      <c r="K1860" s="503">
        <v>0</v>
      </c>
      <c r="L1860" s="231">
        <f>'57'!G41</f>
        <v>0</v>
      </c>
      <c r="N1860" s="231">
        <f>'58'!G41</f>
        <v>0</v>
      </c>
      <c r="P1860" s="722">
        <f>F1860-L1860</f>
        <v>0</v>
      </c>
      <c r="Q1860" s="461"/>
      <c r="R1860" s="722">
        <f>H1860-N1860</f>
        <v>0</v>
      </c>
      <c r="T1860" s="655">
        <f>H1860-K1860</f>
        <v>0</v>
      </c>
    </row>
    <row r="1861" spans="1:20">
      <c r="A1861" s="485">
        <f t="shared" si="283"/>
        <v>1861</v>
      </c>
      <c r="B1861" t="s">
        <v>301</v>
      </c>
      <c r="D1861" t="s">
        <v>905</v>
      </c>
      <c r="F1861" s="737">
        <f>'57'!G42</f>
        <v>0</v>
      </c>
      <c r="H1861" s="231">
        <f>'58'!G42</f>
        <v>0</v>
      </c>
      <c r="K1861" s="503">
        <v>0</v>
      </c>
      <c r="L1861" s="231">
        <f>'57'!G42</f>
        <v>0</v>
      </c>
      <c r="N1861" s="231">
        <f>'58'!G42</f>
        <v>0</v>
      </c>
      <c r="P1861" s="722">
        <f>F1861-L1861</f>
        <v>0</v>
      </c>
      <c r="Q1861" s="461"/>
      <c r="R1861" s="722">
        <f>H1861-N1861</f>
        <v>0</v>
      </c>
      <c r="T1861" s="655">
        <f>H1861-K1861</f>
        <v>0</v>
      </c>
    </row>
    <row r="1862" spans="1:20">
      <c r="A1862" s="485">
        <f t="shared" si="283"/>
        <v>1862</v>
      </c>
      <c r="B1862" t="s">
        <v>302</v>
      </c>
      <c r="D1862" t="s">
        <v>905</v>
      </c>
      <c r="F1862" s="737">
        <f>'57'!G44</f>
        <v>0</v>
      </c>
      <c r="H1862" s="231">
        <f>'58'!G44</f>
        <v>0</v>
      </c>
      <c r="K1862" s="503">
        <v>0</v>
      </c>
      <c r="L1862" s="231">
        <f>'57'!G44</f>
        <v>0</v>
      </c>
      <c r="N1862" s="231">
        <f>'58'!G44</f>
        <v>0</v>
      </c>
      <c r="P1862" s="722">
        <f>F1862-L1862</f>
        <v>0</v>
      </c>
      <c r="Q1862" s="461"/>
      <c r="R1862" s="722">
        <f>H1862-N1862</f>
        <v>0</v>
      </c>
      <c r="T1862" s="655">
        <f>H1862-K1862</f>
        <v>0</v>
      </c>
    </row>
    <row r="1863" spans="1:20">
      <c r="A1863" s="485">
        <f t="shared" si="283"/>
        <v>1863</v>
      </c>
      <c r="B1863" t="s">
        <v>115</v>
      </c>
      <c r="D1863" t="s">
        <v>905</v>
      </c>
      <c r="F1863" s="737">
        <f>'57'!G47</f>
        <v>0</v>
      </c>
      <c r="H1863" s="231">
        <f>'58'!G47</f>
        <v>0</v>
      </c>
      <c r="K1863" s="503">
        <v>0</v>
      </c>
      <c r="L1863" s="231">
        <f>'57'!G47</f>
        <v>0</v>
      </c>
      <c r="N1863" s="231">
        <f>'58'!G47</f>
        <v>0</v>
      </c>
      <c r="P1863" s="722">
        <f>F1863-L1863</f>
        <v>0</v>
      </c>
      <c r="Q1863" s="461"/>
      <c r="R1863" s="722">
        <f>H1863-N1863</f>
        <v>0</v>
      </c>
      <c r="T1863" s="655">
        <f>H1863-K1863</f>
        <v>0</v>
      </c>
    </row>
    <row r="1864" spans="1:20" ht="15.75">
      <c r="A1864" s="485">
        <f t="shared" si="283"/>
        <v>1864</v>
      </c>
      <c r="B1864" s="234" t="s">
        <v>106</v>
      </c>
      <c r="D1864" t="s">
        <v>905</v>
      </c>
      <c r="F1864" s="737">
        <f>'57'!G48</f>
        <v>-1529</v>
      </c>
      <c r="H1864" s="231">
        <f>'58'!G48</f>
        <v>0</v>
      </c>
      <c r="K1864" s="503">
        <v>0</v>
      </c>
      <c r="L1864" s="231">
        <f>'57'!G48</f>
        <v>-1529</v>
      </c>
      <c r="N1864" s="231">
        <f>'58'!G48</f>
        <v>0</v>
      </c>
      <c r="P1864" s="722">
        <f>F1864-L1864</f>
        <v>0</v>
      </c>
      <c r="Q1864" s="461"/>
      <c r="R1864" s="722">
        <f>H1864-N1864</f>
        <v>0</v>
      </c>
      <c r="T1864" s="655">
        <f>H1864-K1864</f>
        <v>0</v>
      </c>
    </row>
    <row r="1865" spans="1:20" ht="15.75">
      <c r="A1865" s="485">
        <f t="shared" si="283"/>
        <v>1865</v>
      </c>
      <c r="B1865" s="234" t="s">
        <v>172</v>
      </c>
      <c r="F1865" s="737"/>
      <c r="H1865" s="231"/>
      <c r="K1865" s="503"/>
      <c r="T1865" s="655"/>
    </row>
    <row r="1866" spans="1:20">
      <c r="A1866" s="485">
        <f t="shared" si="283"/>
        <v>1866</v>
      </c>
      <c r="B1866" t="s">
        <v>135</v>
      </c>
      <c r="F1866" s="737"/>
      <c r="H1866" s="231"/>
      <c r="K1866" s="503"/>
      <c r="T1866" s="655"/>
    </row>
    <row r="1867" spans="1:20">
      <c r="A1867" s="485">
        <f t="shared" ref="A1867:A1930" si="296">A1866+1</f>
        <v>1867</v>
      </c>
      <c r="B1867" s="636" t="s">
        <v>1220</v>
      </c>
      <c r="D1867" t="s">
        <v>905</v>
      </c>
      <c r="F1867" s="737">
        <f>'57'!G52</f>
        <v>-2801</v>
      </c>
      <c r="H1867" s="231">
        <f>'58'!G52</f>
        <v>-4151</v>
      </c>
      <c r="K1867" s="503">
        <v>-714</v>
      </c>
      <c r="L1867" s="231">
        <f>'57'!G52</f>
        <v>-2801</v>
      </c>
      <c r="N1867" s="231">
        <f>'58'!G52</f>
        <v>-4151</v>
      </c>
      <c r="P1867" s="722">
        <f t="shared" ref="P1867:P1873" si="297">F1867-L1867</f>
        <v>0</v>
      </c>
      <c r="Q1867" s="461"/>
      <c r="R1867" s="722">
        <f t="shared" ref="R1867:R1873" si="298">H1867-N1867</f>
        <v>0</v>
      </c>
      <c r="T1867" s="655">
        <f t="shared" ref="T1867:T1873" si="299">H1867-K1867</f>
        <v>-3437</v>
      </c>
    </row>
    <row r="1868" spans="1:20">
      <c r="A1868" s="485">
        <f t="shared" si="296"/>
        <v>1868</v>
      </c>
      <c r="B1868" s="636" t="s">
        <v>1221</v>
      </c>
      <c r="D1868" t="s">
        <v>905</v>
      </c>
      <c r="F1868" s="737">
        <f>'57'!G53</f>
        <v>0</v>
      </c>
      <c r="H1868" s="231">
        <f>'58'!G53</f>
        <v>0</v>
      </c>
      <c r="K1868" s="503">
        <v>0</v>
      </c>
      <c r="L1868" s="231">
        <f>'57'!G53</f>
        <v>0</v>
      </c>
      <c r="N1868" s="231">
        <f>'58'!G53</f>
        <v>0</v>
      </c>
      <c r="P1868" s="722">
        <f t="shared" si="297"/>
        <v>0</v>
      </c>
      <c r="Q1868" s="461"/>
      <c r="R1868" s="722">
        <f t="shared" si="298"/>
        <v>0</v>
      </c>
      <c r="T1868" s="655">
        <f t="shared" si="299"/>
        <v>0</v>
      </c>
    </row>
    <row r="1869" spans="1:20">
      <c r="A1869" s="485">
        <f t="shared" si="296"/>
        <v>1869</v>
      </c>
      <c r="B1869" s="636" t="s">
        <v>1222</v>
      </c>
      <c r="D1869" t="s">
        <v>905</v>
      </c>
      <c r="F1869" s="737">
        <f>'57'!G54</f>
        <v>-72</v>
      </c>
      <c r="H1869" s="231">
        <f>'58'!G54</f>
        <v>-98</v>
      </c>
      <c r="K1869" s="503">
        <v>0</v>
      </c>
      <c r="L1869" s="231">
        <f>'57'!G54</f>
        <v>-72</v>
      </c>
      <c r="N1869" s="231">
        <f>'58'!G54</f>
        <v>-98</v>
      </c>
      <c r="P1869" s="722">
        <f t="shared" si="297"/>
        <v>0</v>
      </c>
      <c r="Q1869" s="461"/>
      <c r="R1869" s="722">
        <f t="shared" si="298"/>
        <v>0</v>
      </c>
      <c r="T1869" s="655">
        <f t="shared" si="299"/>
        <v>-98</v>
      </c>
    </row>
    <row r="1870" spans="1:20">
      <c r="A1870" s="485">
        <f t="shared" si="296"/>
        <v>1870</v>
      </c>
      <c r="B1870" s="636" t="s">
        <v>1223</v>
      </c>
      <c r="D1870" t="s">
        <v>905</v>
      </c>
      <c r="F1870" s="737">
        <f>'57'!G55</f>
        <v>0</v>
      </c>
      <c r="H1870" s="231">
        <f>'58'!G55</f>
        <v>0</v>
      </c>
      <c r="K1870" s="503">
        <v>0</v>
      </c>
      <c r="L1870" s="231">
        <f>'57'!G55</f>
        <v>0</v>
      </c>
      <c r="N1870" s="231">
        <f>'58'!G55</f>
        <v>0</v>
      </c>
      <c r="P1870" s="722">
        <f t="shared" si="297"/>
        <v>0</v>
      </c>
      <c r="Q1870" s="461"/>
      <c r="R1870" s="722">
        <f t="shared" si="298"/>
        <v>0</v>
      </c>
      <c r="T1870" s="655">
        <f t="shared" si="299"/>
        <v>0</v>
      </c>
    </row>
    <row r="1871" spans="1:20">
      <c r="A1871" s="485">
        <f t="shared" si="296"/>
        <v>1871</v>
      </c>
      <c r="B1871" t="s">
        <v>136</v>
      </c>
      <c r="D1871" t="s">
        <v>905</v>
      </c>
      <c r="F1871" s="737">
        <f>'57'!G56</f>
        <v>-70</v>
      </c>
      <c r="H1871" s="231">
        <f>'58'!G56</f>
        <v>0</v>
      </c>
      <c r="K1871" s="503">
        <v>0</v>
      </c>
      <c r="L1871" s="231">
        <f>'57'!G56</f>
        <v>-70</v>
      </c>
      <c r="N1871" s="231">
        <f>'58'!G56</f>
        <v>0</v>
      </c>
      <c r="P1871" s="722">
        <f t="shared" si="297"/>
        <v>0</v>
      </c>
      <c r="Q1871" s="461"/>
      <c r="R1871" s="722">
        <f t="shared" si="298"/>
        <v>0</v>
      </c>
      <c r="T1871" s="655">
        <f t="shared" si="299"/>
        <v>0</v>
      </c>
    </row>
    <row r="1872" spans="1:20">
      <c r="A1872" s="485">
        <f t="shared" si="296"/>
        <v>1872</v>
      </c>
      <c r="B1872" t="s">
        <v>137</v>
      </c>
      <c r="D1872" t="s">
        <v>905</v>
      </c>
      <c r="F1872" s="737">
        <f>'57'!G57</f>
        <v>0</v>
      </c>
      <c r="H1872" s="231">
        <f>'58'!G57</f>
        <v>0</v>
      </c>
      <c r="K1872" s="503">
        <v>0</v>
      </c>
      <c r="L1872" s="231">
        <f>'57'!G57</f>
        <v>0</v>
      </c>
      <c r="N1872" s="231">
        <f>'58'!G57</f>
        <v>0</v>
      </c>
      <c r="P1872" s="722">
        <f t="shared" si="297"/>
        <v>0</v>
      </c>
      <c r="Q1872" s="461"/>
      <c r="R1872" s="722">
        <f t="shared" si="298"/>
        <v>0</v>
      </c>
      <c r="T1872" s="655">
        <f t="shared" si="299"/>
        <v>0</v>
      </c>
    </row>
    <row r="1873" spans="1:20">
      <c r="A1873" s="485">
        <f t="shared" si="296"/>
        <v>1873</v>
      </c>
      <c r="B1873" t="s">
        <v>299</v>
      </c>
      <c r="D1873" t="s">
        <v>905</v>
      </c>
      <c r="F1873" s="737">
        <f>'57'!G58</f>
        <v>0</v>
      </c>
      <c r="H1873" s="231">
        <f>'58'!G58</f>
        <v>0</v>
      </c>
      <c r="K1873" s="503">
        <v>0</v>
      </c>
      <c r="L1873" s="231">
        <f>'57'!G58</f>
        <v>0</v>
      </c>
      <c r="N1873" s="231">
        <f>'58'!G58</f>
        <v>0</v>
      </c>
      <c r="P1873" s="722">
        <f t="shared" si="297"/>
        <v>0</v>
      </c>
      <c r="Q1873" s="461"/>
      <c r="R1873" s="722">
        <f t="shared" si="298"/>
        <v>0</v>
      </c>
      <c r="T1873" s="655">
        <f t="shared" si="299"/>
        <v>0</v>
      </c>
    </row>
    <row r="1874" spans="1:20">
      <c r="A1874" s="485">
        <f t="shared" si="296"/>
        <v>1874</v>
      </c>
      <c r="B1874" s="672" t="s">
        <v>1102</v>
      </c>
      <c r="D1874" t="s">
        <v>905</v>
      </c>
      <c r="F1874" s="741"/>
      <c r="H1874" s="718"/>
      <c r="K1874" s="503"/>
      <c r="L1874" s="718"/>
      <c r="N1874" s="718"/>
      <c r="T1874" s="655"/>
    </row>
    <row r="1875" spans="1:20">
      <c r="A1875" s="485">
        <f t="shared" si="296"/>
        <v>1875</v>
      </c>
      <c r="B1875" t="s">
        <v>300</v>
      </c>
      <c r="D1875" t="s">
        <v>905</v>
      </c>
      <c r="F1875" s="737">
        <f>'57'!G60</f>
        <v>0</v>
      </c>
      <c r="H1875" s="231">
        <f>'58'!G60</f>
        <v>0</v>
      </c>
      <c r="K1875" s="503">
        <v>0</v>
      </c>
      <c r="L1875" s="231">
        <f>'57'!G60</f>
        <v>0</v>
      </c>
      <c r="N1875" s="231">
        <f>'58'!G60</f>
        <v>0</v>
      </c>
      <c r="P1875" s="722">
        <f>F1875-L1875</f>
        <v>0</v>
      </c>
      <c r="Q1875" s="461"/>
      <c r="R1875" s="722">
        <f>H1875-N1875</f>
        <v>0</v>
      </c>
      <c r="T1875" s="655">
        <f>H1875-K1875</f>
        <v>0</v>
      </c>
    </row>
    <row r="1876" spans="1:20">
      <c r="A1876" s="485">
        <f t="shared" si="296"/>
        <v>1876</v>
      </c>
      <c r="B1876" t="s">
        <v>301</v>
      </c>
      <c r="D1876" t="s">
        <v>905</v>
      </c>
      <c r="F1876" s="737">
        <f>'57'!G61</f>
        <v>0</v>
      </c>
      <c r="H1876" s="231">
        <f>'58'!G61</f>
        <v>0</v>
      </c>
      <c r="K1876" s="503">
        <v>0</v>
      </c>
      <c r="L1876" s="231">
        <f>'57'!G61</f>
        <v>0</v>
      </c>
      <c r="N1876" s="231">
        <f>'58'!G61</f>
        <v>0</v>
      </c>
      <c r="P1876" s="722">
        <f>F1876-L1876</f>
        <v>0</v>
      </c>
      <c r="Q1876" s="461"/>
      <c r="R1876" s="722">
        <f>H1876-N1876</f>
        <v>0</v>
      </c>
      <c r="T1876" s="655">
        <f>H1876-K1876</f>
        <v>0</v>
      </c>
    </row>
    <row r="1877" spans="1:20">
      <c r="A1877" s="485">
        <f t="shared" si="296"/>
        <v>1877</v>
      </c>
      <c r="B1877" t="s">
        <v>302</v>
      </c>
      <c r="D1877" t="s">
        <v>905</v>
      </c>
      <c r="F1877" s="737">
        <f>'57'!G63</f>
        <v>0</v>
      </c>
      <c r="H1877" s="231">
        <f>'58'!G63</f>
        <v>0</v>
      </c>
      <c r="K1877" s="503">
        <v>0</v>
      </c>
      <c r="L1877" s="231">
        <f>'57'!G63</f>
        <v>0</v>
      </c>
      <c r="N1877" s="231">
        <f>'58'!G63</f>
        <v>0</v>
      </c>
      <c r="P1877" s="722">
        <f>F1877-L1877</f>
        <v>0</v>
      </c>
      <c r="Q1877" s="461"/>
      <c r="R1877" s="722">
        <f>H1877-N1877</f>
        <v>0</v>
      </c>
      <c r="T1877" s="655">
        <f>H1877-K1877</f>
        <v>0</v>
      </c>
    </row>
    <row r="1878" spans="1:20">
      <c r="A1878" s="485">
        <f t="shared" si="296"/>
        <v>1878</v>
      </c>
      <c r="B1878" t="s">
        <v>115</v>
      </c>
      <c r="D1878" t="s">
        <v>905</v>
      </c>
      <c r="F1878" s="737">
        <f>'57'!G66</f>
        <v>-407</v>
      </c>
      <c r="H1878" s="231">
        <f>'58'!G66</f>
        <v>0</v>
      </c>
      <c r="K1878" s="503">
        <v>0</v>
      </c>
      <c r="L1878" s="231">
        <f>'57'!G66</f>
        <v>-407</v>
      </c>
      <c r="N1878" s="231">
        <f>'58'!G66</f>
        <v>0</v>
      </c>
      <c r="P1878" s="722">
        <f>F1878-L1878</f>
        <v>0</v>
      </c>
      <c r="Q1878" s="461"/>
      <c r="R1878" s="722">
        <f>H1878-N1878</f>
        <v>0</v>
      </c>
      <c r="T1878" s="655">
        <f>H1878-K1878</f>
        <v>0</v>
      </c>
    </row>
    <row r="1879" spans="1:20" ht="15.75">
      <c r="A1879" s="485">
        <f t="shared" si="296"/>
        <v>1879</v>
      </c>
      <c r="B1879" s="234" t="s">
        <v>106</v>
      </c>
      <c r="D1879" t="s">
        <v>905</v>
      </c>
      <c r="F1879" s="737">
        <f>'57'!G67</f>
        <v>-3350</v>
      </c>
      <c r="H1879" s="231">
        <f>'58'!G67</f>
        <v>-4249</v>
      </c>
      <c r="K1879" s="503">
        <v>-714</v>
      </c>
      <c r="L1879" s="231">
        <f>'57'!G67</f>
        <v>-3350</v>
      </c>
      <c r="N1879" s="231">
        <f>'58'!G67</f>
        <v>-4249</v>
      </c>
      <c r="P1879" s="722">
        <f>F1879-L1879</f>
        <v>0</v>
      </c>
      <c r="Q1879" s="461"/>
      <c r="R1879" s="722">
        <f>H1879-N1879</f>
        <v>0</v>
      </c>
      <c r="T1879" s="655">
        <f>H1879-K1879</f>
        <v>-3535</v>
      </c>
    </row>
    <row r="1880" spans="1:20" ht="15.75">
      <c r="A1880" s="485">
        <f t="shared" si="296"/>
        <v>1880</v>
      </c>
      <c r="B1880" s="234" t="s">
        <v>1020</v>
      </c>
      <c r="F1880" s="737"/>
      <c r="H1880" s="231"/>
      <c r="K1880" s="503"/>
      <c r="T1880" s="655"/>
    </row>
    <row r="1881" spans="1:20" ht="15.75">
      <c r="A1881" s="485">
        <f t="shared" si="296"/>
        <v>1881</v>
      </c>
      <c r="B1881" s="234" t="s">
        <v>271</v>
      </c>
      <c r="F1881" s="737"/>
      <c r="H1881" s="231"/>
      <c r="K1881" s="503"/>
      <c r="T1881" s="655"/>
    </row>
    <row r="1882" spans="1:20">
      <c r="A1882" s="485">
        <f t="shared" si="296"/>
        <v>1882</v>
      </c>
      <c r="B1882" t="s">
        <v>135</v>
      </c>
      <c r="F1882" s="737"/>
      <c r="H1882" s="231"/>
      <c r="K1882" s="503"/>
      <c r="T1882" s="655"/>
    </row>
    <row r="1883" spans="1:20">
      <c r="A1883" s="485">
        <f t="shared" si="296"/>
        <v>1883</v>
      </c>
      <c r="B1883" s="636" t="s">
        <v>1220</v>
      </c>
      <c r="D1883" t="s">
        <v>905</v>
      </c>
      <c r="F1883" s="737">
        <f>'57'!I14</f>
        <v>24756</v>
      </c>
      <c r="H1883" s="231">
        <f>'58'!I14</f>
        <v>11834</v>
      </c>
      <c r="K1883" s="503">
        <v>43837</v>
      </c>
      <c r="L1883" s="231">
        <f>'57'!I14</f>
        <v>24756</v>
      </c>
      <c r="N1883" s="231">
        <f>'58'!I14</f>
        <v>11834</v>
      </c>
      <c r="P1883" s="722">
        <f t="shared" ref="P1883:P1889" si="300">F1883-L1883</f>
        <v>0</v>
      </c>
      <c r="Q1883" s="461"/>
      <c r="R1883" s="722">
        <f t="shared" ref="R1883:R1889" si="301">H1883-N1883</f>
        <v>0</v>
      </c>
      <c r="T1883" s="655">
        <f t="shared" ref="T1883:T1889" si="302">H1883-K1883</f>
        <v>-32003</v>
      </c>
    </row>
    <row r="1884" spans="1:20">
      <c r="A1884" s="485">
        <f t="shared" si="296"/>
        <v>1884</v>
      </c>
      <c r="B1884" s="636" t="s">
        <v>1221</v>
      </c>
      <c r="D1884" t="s">
        <v>905</v>
      </c>
      <c r="F1884" s="737">
        <f>'57'!I15</f>
        <v>0</v>
      </c>
      <c r="H1884" s="231">
        <f>'58'!I15</f>
        <v>0</v>
      </c>
      <c r="K1884" s="503">
        <v>0</v>
      </c>
      <c r="L1884" s="231">
        <f>'57'!I15</f>
        <v>0</v>
      </c>
      <c r="N1884" s="231">
        <f>'58'!I15</f>
        <v>0</v>
      </c>
      <c r="P1884" s="722">
        <f t="shared" si="300"/>
        <v>0</v>
      </c>
      <c r="Q1884" s="461"/>
      <c r="R1884" s="722">
        <f t="shared" si="301"/>
        <v>0</v>
      </c>
      <c r="T1884" s="655">
        <f t="shared" si="302"/>
        <v>0</v>
      </c>
    </row>
    <row r="1885" spans="1:20">
      <c r="A1885" s="485">
        <f t="shared" si="296"/>
        <v>1885</v>
      </c>
      <c r="B1885" s="636" t="s">
        <v>1222</v>
      </c>
      <c r="D1885" t="s">
        <v>905</v>
      </c>
      <c r="F1885" s="737">
        <f>'57'!I16</f>
        <v>2</v>
      </c>
      <c r="H1885" s="231">
        <f>'58'!I16</f>
        <v>0</v>
      </c>
      <c r="K1885" s="503">
        <v>0</v>
      </c>
      <c r="L1885" s="231">
        <f>'57'!I16</f>
        <v>2</v>
      </c>
      <c r="N1885" s="231">
        <f>'58'!I16</f>
        <v>0</v>
      </c>
      <c r="P1885" s="722">
        <f t="shared" si="300"/>
        <v>0</v>
      </c>
      <c r="Q1885" s="461"/>
      <c r="R1885" s="722">
        <f t="shared" si="301"/>
        <v>0</v>
      </c>
      <c r="T1885" s="655">
        <f t="shared" si="302"/>
        <v>0</v>
      </c>
    </row>
    <row r="1886" spans="1:20">
      <c r="A1886" s="485">
        <f t="shared" si="296"/>
        <v>1886</v>
      </c>
      <c r="B1886" s="636" t="s">
        <v>1223</v>
      </c>
      <c r="D1886" t="s">
        <v>905</v>
      </c>
      <c r="F1886" s="737">
        <f>'57'!I17</f>
        <v>0</v>
      </c>
      <c r="H1886" s="231">
        <f>'58'!I17</f>
        <v>0</v>
      </c>
      <c r="K1886" s="503">
        <v>0</v>
      </c>
      <c r="L1886" s="231">
        <f>'57'!I17</f>
        <v>0</v>
      </c>
      <c r="N1886" s="231">
        <f>'58'!I17</f>
        <v>0</v>
      </c>
      <c r="P1886" s="722">
        <f t="shared" si="300"/>
        <v>0</v>
      </c>
      <c r="Q1886" s="461"/>
      <c r="R1886" s="722">
        <f t="shared" si="301"/>
        <v>0</v>
      </c>
      <c r="T1886" s="655">
        <f t="shared" si="302"/>
        <v>0</v>
      </c>
    </row>
    <row r="1887" spans="1:20">
      <c r="A1887" s="485">
        <f t="shared" si="296"/>
        <v>1887</v>
      </c>
      <c r="B1887" t="s">
        <v>136</v>
      </c>
      <c r="D1887" t="s">
        <v>905</v>
      </c>
      <c r="F1887" s="737">
        <f>'57'!I18</f>
        <v>148</v>
      </c>
      <c r="H1887" s="231">
        <f>'58'!I18</f>
        <v>424</v>
      </c>
      <c r="K1887" s="503">
        <v>446</v>
      </c>
      <c r="L1887" s="231">
        <f>'57'!I18</f>
        <v>148</v>
      </c>
      <c r="N1887" s="231">
        <f>'58'!I18</f>
        <v>424</v>
      </c>
      <c r="P1887" s="722">
        <f t="shared" si="300"/>
        <v>0</v>
      </c>
      <c r="Q1887" s="461"/>
      <c r="R1887" s="722">
        <f t="shared" si="301"/>
        <v>0</v>
      </c>
      <c r="T1887" s="655">
        <f t="shared" si="302"/>
        <v>-22</v>
      </c>
    </row>
    <row r="1888" spans="1:20">
      <c r="A1888" s="485">
        <f t="shared" si="296"/>
        <v>1888</v>
      </c>
      <c r="B1888" t="s">
        <v>137</v>
      </c>
      <c r="D1888" t="s">
        <v>905</v>
      </c>
      <c r="F1888" s="737">
        <f>'57'!I19</f>
        <v>0</v>
      </c>
      <c r="H1888" s="231">
        <f>'58'!I19</f>
        <v>0</v>
      </c>
      <c r="K1888" s="503">
        <v>0</v>
      </c>
      <c r="L1888" s="231">
        <f>'57'!I19</f>
        <v>0</v>
      </c>
      <c r="N1888" s="231">
        <f>'58'!I19</f>
        <v>0</v>
      </c>
      <c r="P1888" s="722">
        <f t="shared" si="300"/>
        <v>0</v>
      </c>
      <c r="Q1888" s="461"/>
      <c r="R1888" s="722">
        <f t="shared" si="301"/>
        <v>0</v>
      </c>
      <c r="T1888" s="655">
        <f t="shared" si="302"/>
        <v>0</v>
      </c>
    </row>
    <row r="1889" spans="1:20">
      <c r="A1889" s="485">
        <f t="shared" si="296"/>
        <v>1889</v>
      </c>
      <c r="B1889" t="s">
        <v>299</v>
      </c>
      <c r="D1889" t="s">
        <v>905</v>
      </c>
      <c r="F1889" s="737">
        <f>'57'!I20</f>
        <v>400</v>
      </c>
      <c r="H1889" s="231">
        <f>'58'!I20</f>
        <v>150</v>
      </c>
      <c r="K1889" s="503">
        <v>275</v>
      </c>
      <c r="L1889" s="231">
        <f>'57'!I20</f>
        <v>400</v>
      </c>
      <c r="N1889" s="231">
        <f>'58'!I20</f>
        <v>150</v>
      </c>
      <c r="P1889" s="722">
        <f t="shared" si="300"/>
        <v>0</v>
      </c>
      <c r="Q1889" s="461"/>
      <c r="R1889" s="722">
        <f t="shared" si="301"/>
        <v>0</v>
      </c>
      <c r="T1889" s="655">
        <f t="shared" si="302"/>
        <v>-125</v>
      </c>
    </row>
    <row r="1890" spans="1:20">
      <c r="A1890" s="485">
        <f t="shared" si="296"/>
        <v>1890</v>
      </c>
      <c r="B1890" s="672" t="s">
        <v>1102</v>
      </c>
      <c r="D1890" t="s">
        <v>905</v>
      </c>
      <c r="F1890" s="741"/>
      <c r="H1890" s="718"/>
      <c r="K1890" s="503"/>
      <c r="L1890" s="718"/>
      <c r="N1890" s="718"/>
      <c r="T1890" s="655"/>
    </row>
    <row r="1891" spans="1:20">
      <c r="A1891" s="485">
        <f t="shared" si="296"/>
        <v>1891</v>
      </c>
      <c r="B1891" t="s">
        <v>300</v>
      </c>
      <c r="D1891" t="s">
        <v>905</v>
      </c>
      <c r="F1891" s="737">
        <f>'57'!I22</f>
        <v>0</v>
      </c>
      <c r="H1891" s="231">
        <f>'58'!I22</f>
        <v>0</v>
      </c>
      <c r="K1891" s="503">
        <v>4</v>
      </c>
      <c r="L1891" s="231">
        <f>'57'!I22</f>
        <v>0</v>
      </c>
      <c r="N1891" s="231">
        <f>'58'!I22</f>
        <v>0</v>
      </c>
      <c r="P1891" s="722">
        <f>F1891-L1891</f>
        <v>0</v>
      </c>
      <c r="Q1891" s="461"/>
      <c r="R1891" s="722">
        <f>H1891-N1891</f>
        <v>0</v>
      </c>
      <c r="T1891" s="655">
        <f>H1891-K1891</f>
        <v>-4</v>
      </c>
    </row>
    <row r="1892" spans="1:20">
      <c r="A1892" s="485">
        <f t="shared" si="296"/>
        <v>1892</v>
      </c>
      <c r="B1892" t="s">
        <v>301</v>
      </c>
      <c r="D1892" t="s">
        <v>905</v>
      </c>
      <c r="F1892" s="737">
        <f>'57'!I23</f>
        <v>3</v>
      </c>
      <c r="H1892" s="231">
        <f>'58'!I23</f>
        <v>3</v>
      </c>
      <c r="K1892" s="503">
        <v>47</v>
      </c>
      <c r="L1892" s="231">
        <f>'57'!I23</f>
        <v>3</v>
      </c>
      <c r="N1892" s="231">
        <f>'58'!I23</f>
        <v>3</v>
      </c>
      <c r="P1892" s="722">
        <f>F1892-L1892</f>
        <v>0</v>
      </c>
      <c r="Q1892" s="461"/>
      <c r="R1892" s="722">
        <f>H1892-N1892</f>
        <v>0</v>
      </c>
      <c r="T1892" s="655">
        <f>H1892-K1892</f>
        <v>-44</v>
      </c>
    </row>
    <row r="1893" spans="1:20">
      <c r="A1893" s="485">
        <f t="shared" si="296"/>
        <v>1893</v>
      </c>
      <c r="B1893" t="s">
        <v>302</v>
      </c>
      <c r="D1893" t="s">
        <v>905</v>
      </c>
      <c r="F1893" s="737">
        <f>'57'!I25</f>
        <v>0</v>
      </c>
      <c r="H1893" s="231">
        <f>'58'!I25</f>
        <v>0</v>
      </c>
      <c r="K1893" s="503">
        <v>0</v>
      </c>
      <c r="L1893" s="231">
        <f>'57'!I25</f>
        <v>0</v>
      </c>
      <c r="N1893" s="231">
        <f>'58'!I25</f>
        <v>0</v>
      </c>
      <c r="P1893" s="722">
        <f>F1893-L1893</f>
        <v>0</v>
      </c>
      <c r="Q1893" s="461"/>
      <c r="R1893" s="722">
        <f>H1893-N1893</f>
        <v>0</v>
      </c>
      <c r="T1893" s="655">
        <f>H1893-K1893</f>
        <v>0</v>
      </c>
    </row>
    <row r="1894" spans="1:20">
      <c r="A1894" s="485">
        <f t="shared" si="296"/>
        <v>1894</v>
      </c>
      <c r="B1894" t="s">
        <v>115</v>
      </c>
      <c r="D1894" t="s">
        <v>905</v>
      </c>
      <c r="F1894" s="737">
        <f>'57'!I28</f>
        <v>0</v>
      </c>
      <c r="H1894" s="231">
        <f>'58'!I28</f>
        <v>0</v>
      </c>
      <c r="K1894" s="503">
        <v>0</v>
      </c>
      <c r="L1894" s="231">
        <f>'57'!I28</f>
        <v>0</v>
      </c>
      <c r="N1894" s="231">
        <f>'58'!I28</f>
        <v>0</v>
      </c>
      <c r="P1894" s="722">
        <f>F1894-L1894</f>
        <v>0</v>
      </c>
      <c r="Q1894" s="461"/>
      <c r="R1894" s="722">
        <f>H1894-N1894</f>
        <v>0</v>
      </c>
      <c r="T1894" s="655">
        <f>H1894-K1894</f>
        <v>0</v>
      </c>
    </row>
    <row r="1895" spans="1:20" ht="15.75">
      <c r="A1895" s="485">
        <f t="shared" si="296"/>
        <v>1895</v>
      </c>
      <c r="B1895" s="234" t="s">
        <v>106</v>
      </c>
      <c r="D1895" t="s">
        <v>905</v>
      </c>
      <c r="F1895" s="737">
        <f>'57'!I29</f>
        <v>25309</v>
      </c>
      <c r="H1895" s="231">
        <f>'58'!I29</f>
        <v>12411</v>
      </c>
      <c r="K1895" s="503">
        <v>44609</v>
      </c>
      <c r="L1895" s="231">
        <f>'57'!I29</f>
        <v>25309</v>
      </c>
      <c r="N1895" s="231">
        <f>'58'!I29</f>
        <v>12411</v>
      </c>
      <c r="P1895" s="722">
        <f>F1895-L1895</f>
        <v>0</v>
      </c>
      <c r="Q1895" s="461"/>
      <c r="R1895" s="722">
        <f>H1895-N1895</f>
        <v>0</v>
      </c>
      <c r="T1895" s="655">
        <f>H1895-K1895</f>
        <v>-32198</v>
      </c>
    </row>
    <row r="1896" spans="1:20" ht="15.75">
      <c r="A1896" s="485">
        <f t="shared" si="296"/>
        <v>1896</v>
      </c>
      <c r="B1896" s="234" t="s">
        <v>303</v>
      </c>
      <c r="F1896" s="737"/>
      <c r="H1896" s="231"/>
      <c r="K1896" s="503"/>
      <c r="T1896" s="655"/>
    </row>
    <row r="1897" spans="1:20">
      <c r="A1897" s="485">
        <f t="shared" si="296"/>
        <v>1897</v>
      </c>
      <c r="B1897" t="s">
        <v>135</v>
      </c>
      <c r="F1897" s="737"/>
      <c r="H1897" s="231"/>
      <c r="K1897" s="503"/>
      <c r="T1897" s="655"/>
    </row>
    <row r="1898" spans="1:20">
      <c r="A1898" s="485">
        <f t="shared" si="296"/>
        <v>1898</v>
      </c>
      <c r="B1898" s="636" t="s">
        <v>1220</v>
      </c>
      <c r="D1898" t="s">
        <v>905</v>
      </c>
      <c r="F1898" s="737">
        <f>'57'!I33</f>
        <v>-24756</v>
      </c>
      <c r="H1898" s="231">
        <f>'58'!I33</f>
        <v>-11834</v>
      </c>
      <c r="K1898" s="503">
        <v>-43837</v>
      </c>
      <c r="L1898" s="231">
        <f>'57'!I33</f>
        <v>-24756</v>
      </c>
      <c r="N1898" s="231">
        <f>'58'!I33</f>
        <v>-11834</v>
      </c>
      <c r="P1898" s="722">
        <f t="shared" ref="P1898:P1904" si="303">F1898-L1898</f>
        <v>0</v>
      </c>
      <c r="Q1898" s="461"/>
      <c r="R1898" s="722">
        <f t="shared" ref="R1898:R1904" si="304">H1898-N1898</f>
        <v>0</v>
      </c>
      <c r="T1898" s="655">
        <f t="shared" ref="T1898:T1904" si="305">H1898-K1898</f>
        <v>32003</v>
      </c>
    </row>
    <row r="1899" spans="1:20">
      <c r="A1899" s="485">
        <f t="shared" si="296"/>
        <v>1899</v>
      </c>
      <c r="B1899" s="636" t="s">
        <v>1221</v>
      </c>
      <c r="D1899" t="s">
        <v>905</v>
      </c>
      <c r="F1899" s="737">
        <f>'57'!I34</f>
        <v>0</v>
      </c>
      <c r="H1899" s="231">
        <f>'58'!I34</f>
        <v>0</v>
      </c>
      <c r="K1899" s="503">
        <v>0</v>
      </c>
      <c r="L1899" s="231">
        <f>'57'!I34</f>
        <v>0</v>
      </c>
      <c r="N1899" s="231">
        <f>'58'!I34</f>
        <v>0</v>
      </c>
      <c r="P1899" s="722">
        <f t="shared" si="303"/>
        <v>0</v>
      </c>
      <c r="Q1899" s="461"/>
      <c r="R1899" s="722">
        <f t="shared" si="304"/>
        <v>0</v>
      </c>
      <c r="T1899" s="655">
        <f t="shared" si="305"/>
        <v>0</v>
      </c>
    </row>
    <row r="1900" spans="1:20">
      <c r="A1900" s="485">
        <f t="shared" si="296"/>
        <v>1900</v>
      </c>
      <c r="B1900" s="636" t="s">
        <v>1222</v>
      </c>
      <c r="D1900" t="s">
        <v>905</v>
      </c>
      <c r="F1900" s="737">
        <f>'57'!I35</f>
        <v>-2</v>
      </c>
      <c r="H1900" s="231">
        <f>'58'!I35</f>
        <v>0</v>
      </c>
      <c r="K1900" s="503">
        <v>0</v>
      </c>
      <c r="L1900" s="231">
        <f>'57'!I35</f>
        <v>-2</v>
      </c>
      <c r="N1900" s="231">
        <f>'58'!I35</f>
        <v>0</v>
      </c>
      <c r="P1900" s="722">
        <f t="shared" si="303"/>
        <v>0</v>
      </c>
      <c r="Q1900" s="461"/>
      <c r="R1900" s="722">
        <f t="shared" si="304"/>
        <v>0</v>
      </c>
      <c r="T1900" s="655">
        <f t="shared" si="305"/>
        <v>0</v>
      </c>
    </row>
    <row r="1901" spans="1:20">
      <c r="A1901" s="485">
        <f t="shared" si="296"/>
        <v>1901</v>
      </c>
      <c r="B1901" s="636" t="s">
        <v>1223</v>
      </c>
      <c r="D1901" t="s">
        <v>905</v>
      </c>
      <c r="F1901" s="737">
        <f>'57'!I36</f>
        <v>0</v>
      </c>
      <c r="H1901" s="231">
        <f>'58'!I36</f>
        <v>0</v>
      </c>
      <c r="K1901" s="503">
        <v>0</v>
      </c>
      <c r="L1901" s="231">
        <f>'57'!I36</f>
        <v>0</v>
      </c>
      <c r="N1901" s="231">
        <f>'58'!I36</f>
        <v>0</v>
      </c>
      <c r="P1901" s="722">
        <f t="shared" si="303"/>
        <v>0</v>
      </c>
      <c r="Q1901" s="461"/>
      <c r="R1901" s="722">
        <f t="shared" si="304"/>
        <v>0</v>
      </c>
      <c r="T1901" s="655">
        <f t="shared" si="305"/>
        <v>0</v>
      </c>
    </row>
    <row r="1902" spans="1:20">
      <c r="A1902" s="485">
        <f t="shared" si="296"/>
        <v>1902</v>
      </c>
      <c r="B1902" t="s">
        <v>136</v>
      </c>
      <c r="D1902" t="s">
        <v>905</v>
      </c>
      <c r="F1902" s="737">
        <f>'57'!I37</f>
        <v>-148</v>
      </c>
      <c r="H1902" s="231">
        <f>'58'!I37</f>
        <v>-424</v>
      </c>
      <c r="K1902" s="503">
        <v>-446</v>
      </c>
      <c r="L1902" s="231">
        <f>'57'!I37</f>
        <v>-148</v>
      </c>
      <c r="N1902" s="231">
        <f>'58'!I37</f>
        <v>-424</v>
      </c>
      <c r="P1902" s="722">
        <f t="shared" si="303"/>
        <v>0</v>
      </c>
      <c r="Q1902" s="461"/>
      <c r="R1902" s="722">
        <f t="shared" si="304"/>
        <v>0</v>
      </c>
      <c r="T1902" s="655">
        <f t="shared" si="305"/>
        <v>22</v>
      </c>
    </row>
    <row r="1903" spans="1:20">
      <c r="A1903" s="485">
        <f t="shared" si="296"/>
        <v>1903</v>
      </c>
      <c r="B1903" t="s">
        <v>137</v>
      </c>
      <c r="D1903" t="s">
        <v>905</v>
      </c>
      <c r="F1903" s="737">
        <f>'57'!I38</f>
        <v>0</v>
      </c>
      <c r="H1903" s="231">
        <f>'58'!I38</f>
        <v>0</v>
      </c>
      <c r="K1903" s="503">
        <v>0</v>
      </c>
      <c r="L1903" s="231">
        <f>'57'!I38</f>
        <v>0</v>
      </c>
      <c r="N1903" s="231">
        <f>'58'!I38</f>
        <v>0</v>
      </c>
      <c r="P1903" s="722">
        <f t="shared" si="303"/>
        <v>0</v>
      </c>
      <c r="Q1903" s="461"/>
      <c r="R1903" s="722">
        <f t="shared" si="304"/>
        <v>0</v>
      </c>
      <c r="T1903" s="655">
        <f t="shared" si="305"/>
        <v>0</v>
      </c>
    </row>
    <row r="1904" spans="1:20">
      <c r="A1904" s="485">
        <f t="shared" si="296"/>
        <v>1904</v>
      </c>
      <c r="B1904" t="s">
        <v>299</v>
      </c>
      <c r="D1904" t="s">
        <v>905</v>
      </c>
      <c r="F1904" s="737">
        <f>'57'!I39</f>
        <v>-400</v>
      </c>
      <c r="H1904" s="231">
        <f>'58'!I39</f>
        <v>-150</v>
      </c>
      <c r="K1904" s="503">
        <v>-275</v>
      </c>
      <c r="L1904" s="231">
        <f>'57'!I39</f>
        <v>-400</v>
      </c>
      <c r="N1904" s="231">
        <f>'58'!I39</f>
        <v>-150</v>
      </c>
      <c r="P1904" s="722">
        <f t="shared" si="303"/>
        <v>0</v>
      </c>
      <c r="Q1904" s="461"/>
      <c r="R1904" s="722">
        <f t="shared" si="304"/>
        <v>0</v>
      </c>
      <c r="T1904" s="655">
        <f t="shared" si="305"/>
        <v>125</v>
      </c>
    </row>
    <row r="1905" spans="1:20">
      <c r="A1905" s="485">
        <f t="shared" si="296"/>
        <v>1905</v>
      </c>
      <c r="B1905" s="672" t="s">
        <v>1102</v>
      </c>
      <c r="D1905" t="s">
        <v>905</v>
      </c>
      <c r="F1905" s="741"/>
      <c r="H1905" s="718"/>
      <c r="K1905" s="503"/>
      <c r="L1905" s="718"/>
      <c r="N1905" s="718"/>
      <c r="T1905" s="655"/>
    </row>
    <row r="1906" spans="1:20">
      <c r="A1906" s="485">
        <f t="shared" si="296"/>
        <v>1906</v>
      </c>
      <c r="B1906" t="s">
        <v>300</v>
      </c>
      <c r="D1906" t="s">
        <v>905</v>
      </c>
      <c r="F1906" s="737">
        <f>'57'!I41</f>
        <v>0</v>
      </c>
      <c r="H1906" s="231">
        <f>'58'!I41</f>
        <v>0</v>
      </c>
      <c r="K1906" s="503">
        <v>-4</v>
      </c>
      <c r="L1906" s="231">
        <f>'57'!I41</f>
        <v>0</v>
      </c>
      <c r="N1906" s="231">
        <f>'58'!I41</f>
        <v>0</v>
      </c>
      <c r="P1906" s="722">
        <f>F1906-L1906</f>
        <v>0</v>
      </c>
      <c r="Q1906" s="461"/>
      <c r="R1906" s="722">
        <f>H1906-N1906</f>
        <v>0</v>
      </c>
      <c r="T1906" s="655">
        <f>H1906-K1906</f>
        <v>4</v>
      </c>
    </row>
    <row r="1907" spans="1:20">
      <c r="A1907" s="485">
        <f t="shared" si="296"/>
        <v>1907</v>
      </c>
      <c r="B1907" t="s">
        <v>301</v>
      </c>
      <c r="D1907" t="s">
        <v>905</v>
      </c>
      <c r="F1907" s="737">
        <f>'57'!I42</f>
        <v>-3</v>
      </c>
      <c r="H1907" s="231">
        <f>'58'!I42</f>
        <v>-3</v>
      </c>
      <c r="K1907" s="503">
        <v>-47</v>
      </c>
      <c r="L1907" s="231">
        <f>'57'!I42</f>
        <v>-3</v>
      </c>
      <c r="N1907" s="231">
        <f>'58'!I42</f>
        <v>-3</v>
      </c>
      <c r="P1907" s="722">
        <f>F1907-L1907</f>
        <v>0</v>
      </c>
      <c r="Q1907" s="461"/>
      <c r="R1907" s="722">
        <f>H1907-N1907</f>
        <v>0</v>
      </c>
      <c r="T1907" s="655">
        <f>H1907-K1907</f>
        <v>44</v>
      </c>
    </row>
    <row r="1908" spans="1:20">
      <c r="A1908" s="485">
        <f t="shared" si="296"/>
        <v>1908</v>
      </c>
      <c r="B1908" t="s">
        <v>302</v>
      </c>
      <c r="D1908" t="s">
        <v>905</v>
      </c>
      <c r="F1908" s="737">
        <f>'57'!I44</f>
        <v>0</v>
      </c>
      <c r="H1908" s="231">
        <f>'58'!I44</f>
        <v>0</v>
      </c>
      <c r="K1908" s="503">
        <v>0</v>
      </c>
      <c r="L1908" s="231">
        <f>'57'!I44</f>
        <v>0</v>
      </c>
      <c r="N1908" s="231">
        <f>'58'!I44</f>
        <v>0</v>
      </c>
      <c r="P1908" s="722">
        <f>F1908-L1908</f>
        <v>0</v>
      </c>
      <c r="Q1908" s="461"/>
      <c r="R1908" s="722">
        <f>H1908-N1908</f>
        <v>0</v>
      </c>
      <c r="T1908" s="655">
        <f>H1908-K1908</f>
        <v>0</v>
      </c>
    </row>
    <row r="1909" spans="1:20">
      <c r="A1909" s="485">
        <f t="shared" si="296"/>
        <v>1909</v>
      </c>
      <c r="B1909" t="s">
        <v>115</v>
      </c>
      <c r="D1909" t="s">
        <v>905</v>
      </c>
      <c r="F1909" s="737">
        <f>'57'!I47</f>
        <v>0</v>
      </c>
      <c r="H1909" s="231">
        <f>'58'!I47</f>
        <v>0</v>
      </c>
      <c r="K1909" s="503">
        <v>0</v>
      </c>
      <c r="L1909" s="231">
        <f>'57'!I47</f>
        <v>0</v>
      </c>
      <c r="N1909" s="231">
        <f>'58'!I47</f>
        <v>0</v>
      </c>
      <c r="P1909" s="722">
        <f>F1909-L1909</f>
        <v>0</v>
      </c>
      <c r="Q1909" s="461"/>
      <c r="R1909" s="722">
        <f>H1909-N1909</f>
        <v>0</v>
      </c>
      <c r="T1909" s="655">
        <f>H1909-K1909</f>
        <v>0</v>
      </c>
    </row>
    <row r="1910" spans="1:20" ht="15.75">
      <c r="A1910" s="485">
        <f t="shared" si="296"/>
        <v>1910</v>
      </c>
      <c r="B1910" s="234" t="s">
        <v>106</v>
      </c>
      <c r="D1910" t="s">
        <v>905</v>
      </c>
      <c r="F1910" s="737">
        <f>'57'!I48</f>
        <v>-25309</v>
      </c>
      <c r="H1910" s="231">
        <f>'58'!I48</f>
        <v>-12411</v>
      </c>
      <c r="K1910" s="503">
        <v>-44609</v>
      </c>
      <c r="L1910" s="231">
        <f>'57'!I48</f>
        <v>-25309</v>
      </c>
      <c r="N1910" s="231">
        <f>'58'!I48</f>
        <v>-12411</v>
      </c>
      <c r="P1910" s="722">
        <f>F1910-L1910</f>
        <v>0</v>
      </c>
      <c r="Q1910" s="461"/>
      <c r="R1910" s="722">
        <f>H1910-N1910</f>
        <v>0</v>
      </c>
      <c r="T1910" s="655">
        <f>H1910-K1910</f>
        <v>32198</v>
      </c>
    </row>
    <row r="1911" spans="1:20" ht="15.75">
      <c r="A1911" s="485">
        <f t="shared" si="296"/>
        <v>1911</v>
      </c>
      <c r="B1911" s="234" t="s">
        <v>172</v>
      </c>
      <c r="F1911" s="737"/>
      <c r="H1911" s="231"/>
      <c r="K1911" s="503"/>
      <c r="T1911" s="655"/>
    </row>
    <row r="1912" spans="1:20">
      <c r="A1912" s="485">
        <f t="shared" si="296"/>
        <v>1912</v>
      </c>
      <c r="B1912" t="s">
        <v>135</v>
      </c>
      <c r="F1912" s="737"/>
      <c r="H1912" s="231"/>
      <c r="K1912" s="503"/>
      <c r="T1912" s="655"/>
    </row>
    <row r="1913" spans="1:20">
      <c r="A1913" s="485">
        <f t="shared" si="296"/>
        <v>1913</v>
      </c>
      <c r="B1913" s="636" t="s">
        <v>1220</v>
      </c>
      <c r="D1913" t="s">
        <v>905</v>
      </c>
      <c r="F1913" s="737">
        <f>'57'!I52</f>
        <v>0</v>
      </c>
      <c r="H1913" s="231">
        <f>'58'!I52</f>
        <v>0</v>
      </c>
      <c r="K1913" s="503">
        <v>0</v>
      </c>
      <c r="L1913" s="231">
        <f>'57'!I52</f>
        <v>0</v>
      </c>
      <c r="N1913" s="231">
        <f>'58'!I52</f>
        <v>0</v>
      </c>
      <c r="P1913" s="722">
        <f t="shared" ref="P1913:P1919" si="306">F1913-L1913</f>
        <v>0</v>
      </c>
      <c r="Q1913" s="461"/>
      <c r="R1913" s="722">
        <f t="shared" ref="R1913:R1919" si="307">H1913-N1913</f>
        <v>0</v>
      </c>
      <c r="T1913" s="655">
        <f t="shared" ref="T1913:T1919" si="308">H1913-K1913</f>
        <v>0</v>
      </c>
    </row>
    <row r="1914" spans="1:20">
      <c r="A1914" s="485">
        <f t="shared" si="296"/>
        <v>1914</v>
      </c>
      <c r="B1914" s="636" t="s">
        <v>1221</v>
      </c>
      <c r="D1914" t="s">
        <v>905</v>
      </c>
      <c r="F1914" s="737">
        <f>'57'!I53</f>
        <v>0</v>
      </c>
      <c r="H1914" s="231">
        <f>'58'!I53</f>
        <v>0</v>
      </c>
      <c r="K1914" s="503">
        <v>0</v>
      </c>
      <c r="L1914" s="231">
        <f>'57'!I53</f>
        <v>0</v>
      </c>
      <c r="N1914" s="231">
        <f>'58'!I53</f>
        <v>0</v>
      </c>
      <c r="P1914" s="722">
        <f t="shared" si="306"/>
        <v>0</v>
      </c>
      <c r="Q1914" s="461"/>
      <c r="R1914" s="722">
        <f t="shared" si="307"/>
        <v>0</v>
      </c>
      <c r="T1914" s="655">
        <f t="shared" si="308"/>
        <v>0</v>
      </c>
    </row>
    <row r="1915" spans="1:20">
      <c r="A1915" s="485">
        <f t="shared" si="296"/>
        <v>1915</v>
      </c>
      <c r="B1915" s="636" t="s">
        <v>1222</v>
      </c>
      <c r="D1915" t="s">
        <v>905</v>
      </c>
      <c r="F1915" s="737">
        <f>'57'!I54</f>
        <v>0</v>
      </c>
      <c r="H1915" s="231">
        <f>'58'!I54</f>
        <v>0</v>
      </c>
      <c r="K1915" s="503">
        <v>0</v>
      </c>
      <c r="L1915" s="231">
        <f>'57'!I54</f>
        <v>0</v>
      </c>
      <c r="N1915" s="231">
        <f>'58'!I54</f>
        <v>0</v>
      </c>
      <c r="P1915" s="722">
        <f t="shared" si="306"/>
        <v>0</v>
      </c>
      <c r="Q1915" s="461"/>
      <c r="R1915" s="722">
        <f t="shared" si="307"/>
        <v>0</v>
      </c>
      <c r="T1915" s="655">
        <f t="shared" si="308"/>
        <v>0</v>
      </c>
    </row>
    <row r="1916" spans="1:20">
      <c r="A1916" s="485">
        <f t="shared" si="296"/>
        <v>1916</v>
      </c>
      <c r="B1916" s="636" t="s">
        <v>1223</v>
      </c>
      <c r="D1916" t="s">
        <v>905</v>
      </c>
      <c r="F1916" s="737">
        <f>'57'!I55</f>
        <v>0</v>
      </c>
      <c r="H1916" s="231">
        <f>'58'!I55</f>
        <v>0</v>
      </c>
      <c r="K1916" s="503">
        <v>0</v>
      </c>
      <c r="L1916" s="231">
        <f>'57'!I55</f>
        <v>0</v>
      </c>
      <c r="N1916" s="231">
        <f>'58'!I55</f>
        <v>0</v>
      </c>
      <c r="P1916" s="722">
        <f t="shared" si="306"/>
        <v>0</v>
      </c>
      <c r="Q1916" s="461"/>
      <c r="R1916" s="722">
        <f t="shared" si="307"/>
        <v>0</v>
      </c>
      <c r="T1916" s="655">
        <f t="shared" si="308"/>
        <v>0</v>
      </c>
    </row>
    <row r="1917" spans="1:20">
      <c r="A1917" s="485">
        <f t="shared" si="296"/>
        <v>1917</v>
      </c>
      <c r="B1917" t="s">
        <v>136</v>
      </c>
      <c r="D1917" t="s">
        <v>905</v>
      </c>
      <c r="F1917" s="737">
        <f>'57'!I56</f>
        <v>0</v>
      </c>
      <c r="H1917" s="231">
        <f>'58'!I56</f>
        <v>0</v>
      </c>
      <c r="K1917" s="503">
        <v>0</v>
      </c>
      <c r="L1917" s="231">
        <f>'57'!I56</f>
        <v>0</v>
      </c>
      <c r="N1917" s="231">
        <f>'58'!I56</f>
        <v>0</v>
      </c>
      <c r="P1917" s="722">
        <f t="shared" si="306"/>
        <v>0</v>
      </c>
      <c r="Q1917" s="461"/>
      <c r="R1917" s="722">
        <f t="shared" si="307"/>
        <v>0</v>
      </c>
      <c r="T1917" s="655">
        <f t="shared" si="308"/>
        <v>0</v>
      </c>
    </row>
    <row r="1918" spans="1:20">
      <c r="A1918" s="485">
        <f t="shared" si="296"/>
        <v>1918</v>
      </c>
      <c r="B1918" t="s">
        <v>137</v>
      </c>
      <c r="D1918" t="s">
        <v>905</v>
      </c>
      <c r="F1918" s="737">
        <f>'57'!I57</f>
        <v>0</v>
      </c>
      <c r="H1918" s="231">
        <f>'58'!I57</f>
        <v>0</v>
      </c>
      <c r="K1918" s="503">
        <v>0</v>
      </c>
      <c r="L1918" s="231">
        <f>'57'!I57</f>
        <v>0</v>
      </c>
      <c r="N1918" s="231">
        <f>'58'!I57</f>
        <v>0</v>
      </c>
      <c r="P1918" s="722">
        <f t="shared" si="306"/>
        <v>0</v>
      </c>
      <c r="Q1918" s="461"/>
      <c r="R1918" s="722">
        <f t="shared" si="307"/>
        <v>0</v>
      </c>
      <c r="T1918" s="655">
        <f t="shared" si="308"/>
        <v>0</v>
      </c>
    </row>
    <row r="1919" spans="1:20">
      <c r="A1919" s="485">
        <f t="shared" si="296"/>
        <v>1919</v>
      </c>
      <c r="B1919" t="s">
        <v>299</v>
      </c>
      <c r="D1919" t="s">
        <v>905</v>
      </c>
      <c r="F1919" s="737">
        <f>'57'!I58</f>
        <v>0</v>
      </c>
      <c r="H1919" s="231">
        <f>'58'!I58</f>
        <v>0</v>
      </c>
      <c r="K1919" s="503">
        <v>0</v>
      </c>
      <c r="L1919" s="231">
        <f>'57'!I58</f>
        <v>0</v>
      </c>
      <c r="N1919" s="231">
        <f>'58'!I58</f>
        <v>0</v>
      </c>
      <c r="P1919" s="722">
        <f t="shared" si="306"/>
        <v>0</v>
      </c>
      <c r="Q1919" s="461"/>
      <c r="R1919" s="722">
        <f t="shared" si="307"/>
        <v>0</v>
      </c>
      <c r="T1919" s="655">
        <f t="shared" si="308"/>
        <v>0</v>
      </c>
    </row>
    <row r="1920" spans="1:20">
      <c r="A1920" s="485">
        <f t="shared" si="296"/>
        <v>1920</v>
      </c>
      <c r="B1920" s="672" t="s">
        <v>1102</v>
      </c>
      <c r="D1920" t="s">
        <v>905</v>
      </c>
      <c r="F1920" s="741"/>
      <c r="H1920" s="718"/>
      <c r="K1920" s="503"/>
      <c r="L1920" s="718"/>
      <c r="N1920" s="718"/>
      <c r="T1920" s="655"/>
    </row>
    <row r="1921" spans="1:20">
      <c r="A1921" s="485">
        <f t="shared" si="296"/>
        <v>1921</v>
      </c>
      <c r="B1921" t="s">
        <v>300</v>
      </c>
      <c r="D1921" t="s">
        <v>905</v>
      </c>
      <c r="F1921" s="737">
        <f>'57'!I60</f>
        <v>0</v>
      </c>
      <c r="H1921" s="231">
        <f>'58'!I60</f>
        <v>0</v>
      </c>
      <c r="K1921" s="503">
        <v>0</v>
      </c>
      <c r="L1921" s="231">
        <f>'57'!I60</f>
        <v>0</v>
      </c>
      <c r="N1921" s="231">
        <f>'58'!I60</f>
        <v>0</v>
      </c>
      <c r="P1921" s="722">
        <f>F1921-L1921</f>
        <v>0</v>
      </c>
      <c r="Q1921" s="461"/>
      <c r="R1921" s="722">
        <f>H1921-N1921</f>
        <v>0</v>
      </c>
      <c r="T1921" s="655">
        <f>H1921-K1921</f>
        <v>0</v>
      </c>
    </row>
    <row r="1922" spans="1:20">
      <c r="A1922" s="485">
        <f t="shared" si="296"/>
        <v>1922</v>
      </c>
      <c r="B1922" t="s">
        <v>301</v>
      </c>
      <c r="D1922" t="s">
        <v>905</v>
      </c>
      <c r="F1922" s="737">
        <f>'57'!I61</f>
        <v>0</v>
      </c>
      <c r="H1922" s="231">
        <f>'58'!I61</f>
        <v>0</v>
      </c>
      <c r="K1922" s="503">
        <v>0</v>
      </c>
      <c r="L1922" s="231">
        <f>'57'!I61</f>
        <v>0</v>
      </c>
      <c r="N1922" s="231">
        <f>'58'!I61</f>
        <v>0</v>
      </c>
      <c r="P1922" s="722">
        <f>F1922-L1922</f>
        <v>0</v>
      </c>
      <c r="Q1922" s="461"/>
      <c r="R1922" s="722">
        <f>H1922-N1922</f>
        <v>0</v>
      </c>
      <c r="T1922" s="655">
        <f>H1922-K1922</f>
        <v>0</v>
      </c>
    </row>
    <row r="1923" spans="1:20">
      <c r="A1923" s="485">
        <f t="shared" si="296"/>
        <v>1923</v>
      </c>
      <c r="B1923" t="s">
        <v>302</v>
      </c>
      <c r="D1923" t="s">
        <v>905</v>
      </c>
      <c r="F1923" s="737">
        <f>'57'!I63</f>
        <v>0</v>
      </c>
      <c r="H1923" s="231">
        <f>'58'!I63</f>
        <v>0</v>
      </c>
      <c r="K1923" s="503">
        <v>0</v>
      </c>
      <c r="L1923" s="231">
        <f>'57'!I63</f>
        <v>0</v>
      </c>
      <c r="N1923" s="231">
        <f>'58'!I63</f>
        <v>0</v>
      </c>
      <c r="P1923" s="722">
        <f>F1923-L1923</f>
        <v>0</v>
      </c>
      <c r="Q1923" s="461"/>
      <c r="R1923" s="722">
        <f>H1923-N1923</f>
        <v>0</v>
      </c>
      <c r="T1923" s="655">
        <f>H1923-K1923</f>
        <v>0</v>
      </c>
    </row>
    <row r="1924" spans="1:20">
      <c r="A1924" s="485">
        <f t="shared" si="296"/>
        <v>1924</v>
      </c>
      <c r="B1924" t="s">
        <v>115</v>
      </c>
      <c r="D1924" t="s">
        <v>905</v>
      </c>
      <c r="F1924" s="737">
        <f>'57'!I66</f>
        <v>0</v>
      </c>
      <c r="H1924" s="231">
        <f>'58'!I66</f>
        <v>0</v>
      </c>
      <c r="K1924" s="503">
        <v>0</v>
      </c>
      <c r="L1924" s="231">
        <f>'57'!I66</f>
        <v>0</v>
      </c>
      <c r="N1924" s="231">
        <f>'58'!I66</f>
        <v>0</v>
      </c>
      <c r="P1924" s="722">
        <f>F1924-L1924</f>
        <v>0</v>
      </c>
      <c r="Q1924" s="461"/>
      <c r="R1924" s="722">
        <f>H1924-N1924</f>
        <v>0</v>
      </c>
      <c r="T1924" s="655">
        <f>H1924-K1924</f>
        <v>0</v>
      </c>
    </row>
    <row r="1925" spans="1:20" ht="15.75">
      <c r="A1925" s="485">
        <f t="shared" si="296"/>
        <v>1925</v>
      </c>
      <c r="B1925" s="234" t="s">
        <v>106</v>
      </c>
      <c r="D1925" t="s">
        <v>905</v>
      </c>
      <c r="F1925" s="737">
        <f>'57'!I67</f>
        <v>0</v>
      </c>
      <c r="H1925" s="231">
        <f>'58'!I67</f>
        <v>0</v>
      </c>
      <c r="K1925" s="503">
        <v>0</v>
      </c>
      <c r="L1925" s="231">
        <f>'57'!I67</f>
        <v>0</v>
      </c>
      <c r="N1925" s="231">
        <f>'58'!I67</f>
        <v>0</v>
      </c>
      <c r="P1925" s="722">
        <f>F1925-L1925</f>
        <v>0</v>
      </c>
      <c r="Q1925" s="461"/>
      <c r="R1925" s="722">
        <f>H1925-N1925</f>
        <v>0</v>
      </c>
      <c r="T1925" s="655">
        <f>H1925-K1925</f>
        <v>0</v>
      </c>
    </row>
    <row r="1926" spans="1:20" ht="15.75">
      <c r="A1926" s="485">
        <f t="shared" si="296"/>
        <v>1926</v>
      </c>
      <c r="B1926" s="673" t="s">
        <v>1133</v>
      </c>
      <c r="F1926" s="737"/>
      <c r="H1926" s="231"/>
      <c r="K1926" s="503"/>
      <c r="T1926" s="655"/>
    </row>
    <row r="1927" spans="1:20" ht="15.75">
      <c r="A1927" s="485">
        <f t="shared" si="296"/>
        <v>1927</v>
      </c>
      <c r="B1927" s="673" t="s">
        <v>271</v>
      </c>
      <c r="F1927" s="737"/>
      <c r="H1927" s="231"/>
      <c r="K1927" s="503"/>
      <c r="T1927" s="655"/>
    </row>
    <row r="1928" spans="1:20">
      <c r="A1928" s="485">
        <f t="shared" si="296"/>
        <v>1928</v>
      </c>
      <c r="B1928" s="672" t="s">
        <v>135</v>
      </c>
      <c r="K1928" s="503"/>
      <c r="L1928"/>
      <c r="M1928"/>
      <c r="N1928"/>
      <c r="T1928" s="655"/>
    </row>
    <row r="1929" spans="1:20">
      <c r="A1929" s="485">
        <f t="shared" si="296"/>
        <v>1929</v>
      </c>
      <c r="B1929" s="637" t="s">
        <v>1220</v>
      </c>
      <c r="F1929" s="737">
        <f>'57'!K14</f>
        <v>0</v>
      </c>
      <c r="H1929" s="231">
        <f>'58'!K14</f>
        <v>0</v>
      </c>
      <c r="K1929" s="503">
        <v>0</v>
      </c>
      <c r="L1929" s="231">
        <f>'57'!K14</f>
        <v>0</v>
      </c>
      <c r="N1929" s="231">
        <f>'58'!K14</f>
        <v>0</v>
      </c>
      <c r="P1929" s="722">
        <f t="shared" ref="P1929:P1935" si="309">F1929-L1929</f>
        <v>0</v>
      </c>
      <c r="Q1929" s="461"/>
      <c r="R1929" s="722">
        <f t="shared" ref="R1929:R1935" si="310">H1929-N1929</f>
        <v>0</v>
      </c>
      <c r="T1929" s="655">
        <f t="shared" ref="T1929:T1935" si="311">H1929-K1929</f>
        <v>0</v>
      </c>
    </row>
    <row r="1930" spans="1:20">
      <c r="A1930" s="485">
        <f t="shared" si="296"/>
        <v>1930</v>
      </c>
      <c r="B1930" s="637" t="s">
        <v>1221</v>
      </c>
      <c r="F1930" s="737">
        <f>'57'!K15</f>
        <v>0</v>
      </c>
      <c r="H1930" s="231">
        <f>'58'!K15</f>
        <v>0</v>
      </c>
      <c r="K1930" s="503">
        <v>0</v>
      </c>
      <c r="L1930" s="231">
        <f>'57'!K15</f>
        <v>0</v>
      </c>
      <c r="N1930" s="231">
        <f>'58'!K15</f>
        <v>0</v>
      </c>
      <c r="P1930" s="722">
        <f t="shared" si="309"/>
        <v>0</v>
      </c>
      <c r="Q1930" s="461"/>
      <c r="R1930" s="722">
        <f t="shared" si="310"/>
        <v>0</v>
      </c>
      <c r="T1930" s="655">
        <f t="shared" si="311"/>
        <v>0</v>
      </c>
    </row>
    <row r="1931" spans="1:20">
      <c r="A1931" s="485">
        <f t="shared" ref="A1931:A1994" si="312">A1930+1</f>
        <v>1931</v>
      </c>
      <c r="B1931" s="637" t="s">
        <v>1222</v>
      </c>
      <c r="F1931" s="737">
        <f>'57'!K16</f>
        <v>0</v>
      </c>
      <c r="H1931" s="231">
        <f>'58'!K16</f>
        <v>0</v>
      </c>
      <c r="K1931" s="503">
        <v>0</v>
      </c>
      <c r="L1931" s="231">
        <f>'57'!K16</f>
        <v>0</v>
      </c>
      <c r="N1931" s="231">
        <f>'58'!K16</f>
        <v>0</v>
      </c>
      <c r="P1931" s="722">
        <f t="shared" si="309"/>
        <v>0</v>
      </c>
      <c r="Q1931" s="461"/>
      <c r="R1931" s="722">
        <f t="shared" si="310"/>
        <v>0</v>
      </c>
      <c r="T1931" s="655">
        <f t="shared" si="311"/>
        <v>0</v>
      </c>
    </row>
    <row r="1932" spans="1:20">
      <c r="A1932" s="485">
        <f t="shared" si="312"/>
        <v>1932</v>
      </c>
      <c r="B1932" s="637" t="s">
        <v>1223</v>
      </c>
      <c r="F1932" s="737">
        <f>'57'!K17</f>
        <v>0</v>
      </c>
      <c r="H1932" s="231">
        <f>'58'!K17</f>
        <v>0</v>
      </c>
      <c r="K1932" s="503">
        <v>0</v>
      </c>
      <c r="L1932" s="231">
        <f>'57'!K17</f>
        <v>0</v>
      </c>
      <c r="N1932" s="231">
        <f>'58'!K17</f>
        <v>0</v>
      </c>
      <c r="P1932" s="722">
        <f t="shared" si="309"/>
        <v>0</v>
      </c>
      <c r="Q1932" s="461"/>
      <c r="R1932" s="722">
        <f t="shared" si="310"/>
        <v>0</v>
      </c>
      <c r="T1932" s="655">
        <f t="shared" si="311"/>
        <v>0</v>
      </c>
    </row>
    <row r="1933" spans="1:20">
      <c r="A1933" s="485">
        <f t="shared" si="312"/>
        <v>1933</v>
      </c>
      <c r="B1933" s="672" t="s">
        <v>136</v>
      </c>
      <c r="F1933" s="737">
        <f>'57'!K18</f>
        <v>0</v>
      </c>
      <c r="H1933" s="231">
        <f>'58'!K18</f>
        <v>0</v>
      </c>
      <c r="K1933" s="503">
        <v>0</v>
      </c>
      <c r="L1933" s="231">
        <f>'57'!K18</f>
        <v>0</v>
      </c>
      <c r="N1933" s="231">
        <f>'58'!K18</f>
        <v>0</v>
      </c>
      <c r="P1933" s="722">
        <f t="shared" si="309"/>
        <v>0</v>
      </c>
      <c r="Q1933" s="461"/>
      <c r="R1933" s="722">
        <f t="shared" si="310"/>
        <v>0</v>
      </c>
      <c r="T1933" s="655">
        <f t="shared" si="311"/>
        <v>0</v>
      </c>
    </row>
    <row r="1934" spans="1:20">
      <c r="A1934" s="485">
        <f t="shared" si="312"/>
        <v>1934</v>
      </c>
      <c r="B1934" s="672" t="s">
        <v>137</v>
      </c>
      <c r="F1934" s="737">
        <f>'57'!K19</f>
        <v>0</v>
      </c>
      <c r="H1934" s="231">
        <f>'58'!K19</f>
        <v>0</v>
      </c>
      <c r="K1934" s="503">
        <v>0</v>
      </c>
      <c r="L1934" s="231">
        <f>'57'!K19</f>
        <v>0</v>
      </c>
      <c r="N1934" s="231">
        <f>'58'!K19</f>
        <v>0</v>
      </c>
      <c r="P1934" s="722">
        <f t="shared" si="309"/>
        <v>0</v>
      </c>
      <c r="Q1934" s="461"/>
      <c r="R1934" s="722">
        <f t="shared" si="310"/>
        <v>0</v>
      </c>
      <c r="T1934" s="655">
        <f t="shared" si="311"/>
        <v>0</v>
      </c>
    </row>
    <row r="1935" spans="1:20">
      <c r="A1935" s="485">
        <f t="shared" si="312"/>
        <v>1935</v>
      </c>
      <c r="B1935" s="672" t="s">
        <v>299</v>
      </c>
      <c r="F1935" s="737">
        <f>'57'!K20</f>
        <v>0</v>
      </c>
      <c r="H1935" s="231">
        <f>'58'!K20</f>
        <v>0</v>
      </c>
      <c r="K1935" s="503">
        <v>0</v>
      </c>
      <c r="L1935" s="231">
        <f>'57'!K20</f>
        <v>0</v>
      </c>
      <c r="N1935" s="231">
        <f>'58'!K20</f>
        <v>0</v>
      </c>
      <c r="P1935" s="722">
        <f t="shared" si="309"/>
        <v>0</v>
      </c>
      <c r="Q1935" s="461"/>
      <c r="R1935" s="722">
        <f t="shared" si="310"/>
        <v>0</v>
      </c>
      <c r="T1935" s="655">
        <f t="shared" si="311"/>
        <v>0</v>
      </c>
    </row>
    <row r="1936" spans="1:20">
      <c r="A1936" s="485">
        <f t="shared" si="312"/>
        <v>1936</v>
      </c>
      <c r="B1936" s="672" t="s">
        <v>1102</v>
      </c>
      <c r="F1936" s="741"/>
      <c r="H1936" s="718"/>
      <c r="K1936" s="503"/>
      <c r="L1936" s="718"/>
      <c r="N1936" s="718"/>
      <c r="T1936" s="655"/>
    </row>
    <row r="1937" spans="1:20">
      <c r="A1937" s="485">
        <f t="shared" si="312"/>
        <v>1937</v>
      </c>
      <c r="B1937" s="672" t="s">
        <v>300</v>
      </c>
      <c r="F1937" s="737">
        <f>'57'!K22</f>
        <v>0</v>
      </c>
      <c r="H1937" s="231">
        <f>'58'!K22</f>
        <v>0</v>
      </c>
      <c r="K1937" s="503">
        <v>0</v>
      </c>
      <c r="L1937" s="231">
        <f>'57'!K22</f>
        <v>0</v>
      </c>
      <c r="N1937" s="231">
        <f>'58'!K22</f>
        <v>0</v>
      </c>
      <c r="P1937" s="722">
        <f>F1937-L1937</f>
        <v>0</v>
      </c>
      <c r="Q1937" s="461"/>
      <c r="R1937" s="722">
        <f>H1937-N1937</f>
        <v>0</v>
      </c>
      <c r="T1937" s="655">
        <f>H1937-K1937</f>
        <v>0</v>
      </c>
    </row>
    <row r="1938" spans="1:20">
      <c r="A1938" s="485">
        <f t="shared" si="312"/>
        <v>1938</v>
      </c>
      <c r="B1938" s="672" t="s">
        <v>301</v>
      </c>
      <c r="F1938" s="737">
        <f>'57'!K23</f>
        <v>0</v>
      </c>
      <c r="H1938" s="231">
        <f>'58'!K23</f>
        <v>0</v>
      </c>
      <c r="K1938" s="503">
        <v>0</v>
      </c>
      <c r="L1938" s="231">
        <f>'57'!K23</f>
        <v>0</v>
      </c>
      <c r="N1938" s="231">
        <f>'58'!K23</f>
        <v>0</v>
      </c>
      <c r="P1938" s="722">
        <f>F1938-L1938</f>
        <v>0</v>
      </c>
      <c r="Q1938" s="461"/>
      <c r="R1938" s="722">
        <f>H1938-N1938</f>
        <v>0</v>
      </c>
      <c r="T1938" s="655">
        <f>H1938-K1938</f>
        <v>0</v>
      </c>
    </row>
    <row r="1939" spans="1:20">
      <c r="A1939" s="485">
        <f t="shared" si="312"/>
        <v>1939</v>
      </c>
      <c r="B1939" s="672" t="s">
        <v>302</v>
      </c>
      <c r="F1939" s="737">
        <f>'57'!K25</f>
        <v>0</v>
      </c>
      <c r="H1939" s="231">
        <f>'58'!K25</f>
        <v>0</v>
      </c>
      <c r="K1939" s="503">
        <v>0</v>
      </c>
      <c r="L1939" s="231">
        <f>'57'!K25</f>
        <v>0</v>
      </c>
      <c r="N1939" s="231">
        <f>'58'!K25</f>
        <v>0</v>
      </c>
      <c r="P1939" s="722">
        <f>F1939-L1939</f>
        <v>0</v>
      </c>
      <c r="Q1939" s="461"/>
      <c r="R1939" s="722">
        <f>H1939-N1939</f>
        <v>0</v>
      </c>
      <c r="T1939" s="655">
        <f>H1939-K1939</f>
        <v>0</v>
      </c>
    </row>
    <row r="1940" spans="1:20">
      <c r="A1940" s="485">
        <f t="shared" si="312"/>
        <v>1940</v>
      </c>
      <c r="B1940" s="672" t="s">
        <v>115</v>
      </c>
      <c r="F1940" s="737">
        <f>'57'!K28</f>
        <v>0</v>
      </c>
      <c r="H1940" s="231">
        <f>'58'!K28</f>
        <v>0</v>
      </c>
      <c r="K1940" s="503">
        <v>0</v>
      </c>
      <c r="L1940" s="231">
        <f>'57'!K28</f>
        <v>0</v>
      </c>
      <c r="N1940" s="231">
        <f>'58'!K28</f>
        <v>0</v>
      </c>
      <c r="P1940" s="722">
        <f>F1940-L1940</f>
        <v>0</v>
      </c>
      <c r="Q1940" s="461"/>
      <c r="R1940" s="722">
        <f>H1940-N1940</f>
        <v>0</v>
      </c>
      <c r="T1940" s="655">
        <f>H1940-K1940</f>
        <v>0</v>
      </c>
    </row>
    <row r="1941" spans="1:20" ht="15.75">
      <c r="A1941" s="485">
        <f t="shared" si="312"/>
        <v>1941</v>
      </c>
      <c r="B1941" s="673" t="s">
        <v>106</v>
      </c>
      <c r="F1941" s="737">
        <f>'57'!K29</f>
        <v>0</v>
      </c>
      <c r="H1941" s="231">
        <f>'58'!K29</f>
        <v>0</v>
      </c>
      <c r="K1941" s="503">
        <v>0</v>
      </c>
      <c r="L1941" s="231">
        <f>'57'!K29</f>
        <v>0</v>
      </c>
      <c r="N1941" s="231">
        <f>'58'!K29</f>
        <v>0</v>
      </c>
      <c r="P1941" s="722">
        <f>F1941-L1941</f>
        <v>0</v>
      </c>
      <c r="Q1941" s="461"/>
      <c r="R1941" s="722">
        <f>H1941-N1941</f>
        <v>0</v>
      </c>
      <c r="T1941" s="655">
        <f>H1941-K1941</f>
        <v>0</v>
      </c>
    </row>
    <row r="1942" spans="1:20" ht="15.75">
      <c r="A1942" s="485">
        <f t="shared" si="312"/>
        <v>1942</v>
      </c>
      <c r="B1942" s="673" t="s">
        <v>303</v>
      </c>
      <c r="F1942" s="737"/>
      <c r="H1942" s="231"/>
      <c r="K1942" s="503"/>
      <c r="T1942" s="655"/>
    </row>
    <row r="1943" spans="1:20">
      <c r="A1943" s="485">
        <f t="shared" si="312"/>
        <v>1943</v>
      </c>
      <c r="B1943" s="672" t="s">
        <v>135</v>
      </c>
      <c r="F1943" s="737"/>
      <c r="H1943" s="231"/>
      <c r="K1943" s="503"/>
      <c r="T1943" s="655"/>
    </row>
    <row r="1944" spans="1:20">
      <c r="A1944" s="485">
        <f t="shared" si="312"/>
        <v>1944</v>
      </c>
      <c r="B1944" s="637" t="s">
        <v>1220</v>
      </c>
      <c r="F1944" s="737">
        <f>'57'!K33</f>
        <v>0</v>
      </c>
      <c r="H1944" s="231">
        <f>'58'!K33</f>
        <v>0</v>
      </c>
      <c r="K1944" s="503">
        <v>0</v>
      </c>
      <c r="L1944" s="231">
        <f>'57'!K33</f>
        <v>0</v>
      </c>
      <c r="N1944" s="231">
        <f>'58'!K33</f>
        <v>0</v>
      </c>
      <c r="P1944" s="722">
        <f t="shared" ref="P1944:P1950" si="313">F1944-L1944</f>
        <v>0</v>
      </c>
      <c r="Q1944" s="461"/>
      <c r="R1944" s="722">
        <f t="shared" ref="R1944:R1950" si="314">H1944-N1944</f>
        <v>0</v>
      </c>
      <c r="T1944" s="655">
        <f t="shared" ref="T1944:T1950" si="315">H1944-K1944</f>
        <v>0</v>
      </c>
    </row>
    <row r="1945" spans="1:20">
      <c r="A1945" s="485">
        <f t="shared" si="312"/>
        <v>1945</v>
      </c>
      <c r="B1945" s="637" t="s">
        <v>1221</v>
      </c>
      <c r="F1945" s="737">
        <f>'57'!K34</f>
        <v>0</v>
      </c>
      <c r="H1945" s="231">
        <f>'58'!K34</f>
        <v>0</v>
      </c>
      <c r="K1945" s="503">
        <v>0</v>
      </c>
      <c r="L1945" s="231">
        <f>'57'!K34</f>
        <v>0</v>
      </c>
      <c r="N1945" s="231">
        <f>'58'!K34</f>
        <v>0</v>
      </c>
      <c r="P1945" s="722">
        <f t="shared" si="313"/>
        <v>0</v>
      </c>
      <c r="Q1945" s="461"/>
      <c r="R1945" s="722">
        <f t="shared" si="314"/>
        <v>0</v>
      </c>
      <c r="T1945" s="655">
        <f t="shared" si="315"/>
        <v>0</v>
      </c>
    </row>
    <row r="1946" spans="1:20">
      <c r="A1946" s="485">
        <f t="shared" si="312"/>
        <v>1946</v>
      </c>
      <c r="B1946" s="637" t="s">
        <v>1222</v>
      </c>
      <c r="F1946" s="737">
        <f>'57'!K35</f>
        <v>0</v>
      </c>
      <c r="H1946" s="231">
        <f>'58'!K35</f>
        <v>0</v>
      </c>
      <c r="K1946" s="503">
        <v>0</v>
      </c>
      <c r="L1946" s="231">
        <f>'57'!K35</f>
        <v>0</v>
      </c>
      <c r="N1946" s="231">
        <f>'58'!K35</f>
        <v>0</v>
      </c>
      <c r="P1946" s="722">
        <f t="shared" si="313"/>
        <v>0</v>
      </c>
      <c r="Q1946" s="461"/>
      <c r="R1946" s="722">
        <f t="shared" si="314"/>
        <v>0</v>
      </c>
      <c r="T1946" s="655">
        <f t="shared" si="315"/>
        <v>0</v>
      </c>
    </row>
    <row r="1947" spans="1:20">
      <c r="A1947" s="485">
        <f t="shared" si="312"/>
        <v>1947</v>
      </c>
      <c r="B1947" s="637" t="s">
        <v>1223</v>
      </c>
      <c r="F1947" s="737">
        <f>'57'!K36</f>
        <v>0</v>
      </c>
      <c r="H1947" s="231">
        <f>'58'!K36</f>
        <v>0</v>
      </c>
      <c r="K1947" s="503">
        <v>0</v>
      </c>
      <c r="L1947" s="231">
        <f>'57'!K36</f>
        <v>0</v>
      </c>
      <c r="N1947" s="231">
        <f>'58'!K36</f>
        <v>0</v>
      </c>
      <c r="P1947" s="722">
        <f t="shared" si="313"/>
        <v>0</v>
      </c>
      <c r="Q1947" s="461"/>
      <c r="R1947" s="722">
        <f t="shared" si="314"/>
        <v>0</v>
      </c>
      <c r="T1947" s="655">
        <f t="shared" si="315"/>
        <v>0</v>
      </c>
    </row>
    <row r="1948" spans="1:20">
      <c r="A1948" s="485">
        <f t="shared" si="312"/>
        <v>1948</v>
      </c>
      <c r="B1948" s="672" t="s">
        <v>136</v>
      </c>
      <c r="F1948" s="737">
        <f>'57'!K37</f>
        <v>0</v>
      </c>
      <c r="H1948" s="231">
        <f>'58'!K37</f>
        <v>0</v>
      </c>
      <c r="K1948" s="503">
        <v>0</v>
      </c>
      <c r="L1948" s="231">
        <f>'57'!K37</f>
        <v>0</v>
      </c>
      <c r="N1948" s="231">
        <f>'58'!K37</f>
        <v>0</v>
      </c>
      <c r="P1948" s="722">
        <f t="shared" si="313"/>
        <v>0</v>
      </c>
      <c r="Q1948" s="461"/>
      <c r="R1948" s="722">
        <f t="shared" si="314"/>
        <v>0</v>
      </c>
      <c r="T1948" s="655">
        <f t="shared" si="315"/>
        <v>0</v>
      </c>
    </row>
    <row r="1949" spans="1:20">
      <c r="A1949" s="485">
        <f t="shared" si="312"/>
        <v>1949</v>
      </c>
      <c r="B1949" s="672" t="s">
        <v>137</v>
      </c>
      <c r="F1949" s="737">
        <f>'57'!K38</f>
        <v>0</v>
      </c>
      <c r="H1949" s="231">
        <f>'58'!K38</f>
        <v>0</v>
      </c>
      <c r="K1949" s="503">
        <v>0</v>
      </c>
      <c r="L1949" s="231">
        <f>'57'!K38</f>
        <v>0</v>
      </c>
      <c r="N1949" s="231">
        <f>'58'!K38</f>
        <v>0</v>
      </c>
      <c r="P1949" s="722">
        <f t="shared" si="313"/>
        <v>0</v>
      </c>
      <c r="Q1949" s="461"/>
      <c r="R1949" s="722">
        <f t="shared" si="314"/>
        <v>0</v>
      </c>
      <c r="T1949" s="655">
        <f t="shared" si="315"/>
        <v>0</v>
      </c>
    </row>
    <row r="1950" spans="1:20">
      <c r="A1950" s="485">
        <f t="shared" si="312"/>
        <v>1950</v>
      </c>
      <c r="B1950" s="672" t="s">
        <v>299</v>
      </c>
      <c r="F1950" s="737">
        <f>'57'!K39</f>
        <v>0</v>
      </c>
      <c r="H1950" s="231">
        <f>'58'!K39</f>
        <v>0</v>
      </c>
      <c r="K1950" s="503">
        <v>0</v>
      </c>
      <c r="L1950" s="231">
        <f>'57'!K39</f>
        <v>0</v>
      </c>
      <c r="N1950" s="231">
        <f>'58'!K39</f>
        <v>0</v>
      </c>
      <c r="P1950" s="722">
        <f t="shared" si="313"/>
        <v>0</v>
      </c>
      <c r="Q1950" s="461"/>
      <c r="R1950" s="722">
        <f t="shared" si="314"/>
        <v>0</v>
      </c>
      <c r="T1950" s="655">
        <f t="shared" si="315"/>
        <v>0</v>
      </c>
    </row>
    <row r="1951" spans="1:20">
      <c r="A1951" s="485">
        <f t="shared" si="312"/>
        <v>1951</v>
      </c>
      <c r="B1951" s="672" t="s">
        <v>1102</v>
      </c>
      <c r="F1951" s="741"/>
      <c r="H1951" s="718"/>
      <c r="K1951" s="503"/>
      <c r="L1951" s="718"/>
      <c r="N1951" s="718"/>
      <c r="T1951" s="655"/>
    </row>
    <row r="1952" spans="1:20">
      <c r="A1952" s="485">
        <f t="shared" si="312"/>
        <v>1952</v>
      </c>
      <c r="B1952" s="672" t="s">
        <v>300</v>
      </c>
      <c r="F1952" s="737">
        <f>'57'!K41</f>
        <v>0</v>
      </c>
      <c r="H1952" s="231">
        <f>'58'!K41</f>
        <v>0</v>
      </c>
      <c r="K1952" s="503">
        <v>0</v>
      </c>
      <c r="L1952" s="231">
        <f>'57'!K41</f>
        <v>0</v>
      </c>
      <c r="N1952" s="231">
        <f>'58'!K41</f>
        <v>0</v>
      </c>
      <c r="P1952" s="722">
        <f>F1952-L1952</f>
        <v>0</v>
      </c>
      <c r="Q1952" s="461"/>
      <c r="R1952" s="722">
        <f>H1952-N1952</f>
        <v>0</v>
      </c>
      <c r="T1952" s="655">
        <f>H1952-K1952</f>
        <v>0</v>
      </c>
    </row>
    <row r="1953" spans="1:20">
      <c r="A1953" s="485">
        <f t="shared" si="312"/>
        <v>1953</v>
      </c>
      <c r="B1953" s="672" t="s">
        <v>301</v>
      </c>
      <c r="F1953" s="737">
        <f>'57'!K42</f>
        <v>0</v>
      </c>
      <c r="H1953" s="231">
        <f>'58'!K42</f>
        <v>0</v>
      </c>
      <c r="K1953" s="503">
        <v>0</v>
      </c>
      <c r="L1953" s="231">
        <f>'57'!K42</f>
        <v>0</v>
      </c>
      <c r="N1953" s="231">
        <f>'58'!K42</f>
        <v>0</v>
      </c>
      <c r="P1953" s="722">
        <f>F1953-L1953</f>
        <v>0</v>
      </c>
      <c r="Q1953" s="461"/>
      <c r="R1953" s="722">
        <f>H1953-N1953</f>
        <v>0</v>
      </c>
      <c r="T1953" s="655">
        <f>H1953-K1953</f>
        <v>0</v>
      </c>
    </row>
    <row r="1954" spans="1:20">
      <c r="A1954" s="485">
        <f t="shared" si="312"/>
        <v>1954</v>
      </c>
      <c r="B1954" s="672" t="s">
        <v>302</v>
      </c>
      <c r="F1954" s="737">
        <f>'57'!K44</f>
        <v>0</v>
      </c>
      <c r="H1954" s="231">
        <f>'58'!K44</f>
        <v>0</v>
      </c>
      <c r="K1954" s="503">
        <v>0</v>
      </c>
      <c r="L1954" s="231">
        <f>'57'!K44</f>
        <v>0</v>
      </c>
      <c r="N1954" s="231">
        <f>'58'!K44</f>
        <v>0</v>
      </c>
      <c r="P1954" s="722">
        <f>F1954-L1954</f>
        <v>0</v>
      </c>
      <c r="Q1954" s="461"/>
      <c r="R1954" s="722">
        <f>H1954-N1954</f>
        <v>0</v>
      </c>
      <c r="T1954" s="655">
        <f>H1954-K1954</f>
        <v>0</v>
      </c>
    </row>
    <row r="1955" spans="1:20">
      <c r="A1955" s="485">
        <f t="shared" si="312"/>
        <v>1955</v>
      </c>
      <c r="B1955" s="672" t="s">
        <v>115</v>
      </c>
      <c r="F1955" s="737">
        <f>'57'!K47</f>
        <v>0</v>
      </c>
      <c r="H1955" s="231">
        <f>'58'!K47</f>
        <v>0</v>
      </c>
      <c r="K1955" s="503">
        <v>0</v>
      </c>
      <c r="L1955" s="231">
        <f>'57'!K47</f>
        <v>0</v>
      </c>
      <c r="N1955" s="231">
        <f>'58'!K47</f>
        <v>0</v>
      </c>
      <c r="P1955" s="722">
        <f>F1955-L1955</f>
        <v>0</v>
      </c>
      <c r="Q1955" s="461"/>
      <c r="R1955" s="722">
        <f>H1955-N1955</f>
        <v>0</v>
      </c>
      <c r="T1955" s="655">
        <f>H1955-K1955</f>
        <v>0</v>
      </c>
    </row>
    <row r="1956" spans="1:20" ht="15.75">
      <c r="A1956" s="485">
        <f t="shared" si="312"/>
        <v>1956</v>
      </c>
      <c r="B1956" s="673" t="s">
        <v>106</v>
      </c>
      <c r="F1956" s="737">
        <f>'57'!K48</f>
        <v>0</v>
      </c>
      <c r="H1956" s="231">
        <f>'58'!K48</f>
        <v>0</v>
      </c>
      <c r="K1956" s="503">
        <v>0</v>
      </c>
      <c r="L1956" s="231">
        <f>'57'!K48</f>
        <v>0</v>
      </c>
      <c r="N1956" s="231">
        <f>'58'!K48</f>
        <v>0</v>
      </c>
      <c r="P1956" s="722">
        <f>F1956-L1956</f>
        <v>0</v>
      </c>
      <c r="Q1956" s="461"/>
      <c r="R1956" s="722">
        <f>H1956-N1956</f>
        <v>0</v>
      </c>
      <c r="T1956" s="655">
        <f>H1956-K1956</f>
        <v>0</v>
      </c>
    </row>
    <row r="1957" spans="1:20" ht="15.75">
      <c r="A1957" s="485">
        <f t="shared" si="312"/>
        <v>1957</v>
      </c>
      <c r="B1957" s="673" t="s">
        <v>172</v>
      </c>
      <c r="F1957" s="737"/>
      <c r="H1957" s="231"/>
      <c r="K1957" s="503"/>
      <c r="T1957" s="655"/>
    </row>
    <row r="1958" spans="1:20">
      <c r="A1958" s="485">
        <f t="shared" si="312"/>
        <v>1958</v>
      </c>
      <c r="B1958" s="672" t="s">
        <v>135</v>
      </c>
      <c r="F1958" s="737"/>
      <c r="H1958" s="231"/>
      <c r="K1958" s="503"/>
      <c r="T1958" s="655"/>
    </row>
    <row r="1959" spans="1:20">
      <c r="A1959" s="485">
        <f t="shared" si="312"/>
        <v>1959</v>
      </c>
      <c r="B1959" s="637" t="s">
        <v>1220</v>
      </c>
      <c r="F1959" s="737">
        <f>'57'!K52</f>
        <v>0</v>
      </c>
      <c r="H1959" s="231">
        <f>'58'!K52</f>
        <v>0</v>
      </c>
      <c r="K1959" s="503">
        <v>0</v>
      </c>
      <c r="L1959" s="231">
        <f>'57'!K52</f>
        <v>0</v>
      </c>
      <c r="N1959" s="231">
        <f>'58'!K52</f>
        <v>0</v>
      </c>
      <c r="P1959" s="722">
        <f t="shared" ref="P1959:P1965" si="316">F1959-L1959</f>
        <v>0</v>
      </c>
      <c r="Q1959" s="461"/>
      <c r="R1959" s="722">
        <f t="shared" ref="R1959:R1965" si="317">H1959-N1959</f>
        <v>0</v>
      </c>
      <c r="T1959" s="655">
        <f t="shared" ref="T1959:T1965" si="318">H1959-K1959</f>
        <v>0</v>
      </c>
    </row>
    <row r="1960" spans="1:20">
      <c r="A1960" s="485">
        <f t="shared" si="312"/>
        <v>1960</v>
      </c>
      <c r="B1960" s="637" t="s">
        <v>1221</v>
      </c>
      <c r="F1960" s="737">
        <f>'57'!K53</f>
        <v>0</v>
      </c>
      <c r="H1960" s="231">
        <f>'58'!K53</f>
        <v>0</v>
      </c>
      <c r="K1960" s="503">
        <v>0</v>
      </c>
      <c r="L1960" s="231">
        <f>'57'!K53</f>
        <v>0</v>
      </c>
      <c r="N1960" s="231">
        <f>'58'!K53</f>
        <v>0</v>
      </c>
      <c r="P1960" s="722">
        <f t="shared" si="316"/>
        <v>0</v>
      </c>
      <c r="Q1960" s="461"/>
      <c r="R1960" s="722">
        <f t="shared" si="317"/>
        <v>0</v>
      </c>
      <c r="T1960" s="655">
        <f t="shared" si="318"/>
        <v>0</v>
      </c>
    </row>
    <row r="1961" spans="1:20">
      <c r="A1961" s="485">
        <f t="shared" si="312"/>
        <v>1961</v>
      </c>
      <c r="B1961" s="637" t="s">
        <v>1222</v>
      </c>
      <c r="F1961" s="737">
        <f>'57'!K54</f>
        <v>0</v>
      </c>
      <c r="H1961" s="231">
        <f>'58'!K54</f>
        <v>0</v>
      </c>
      <c r="K1961" s="503">
        <v>0</v>
      </c>
      <c r="L1961" s="231">
        <f>'57'!K54</f>
        <v>0</v>
      </c>
      <c r="N1961" s="231">
        <f>'58'!K54</f>
        <v>0</v>
      </c>
      <c r="P1961" s="722">
        <f t="shared" si="316"/>
        <v>0</v>
      </c>
      <c r="Q1961" s="461"/>
      <c r="R1961" s="722">
        <f t="shared" si="317"/>
        <v>0</v>
      </c>
      <c r="T1961" s="655">
        <f t="shared" si="318"/>
        <v>0</v>
      </c>
    </row>
    <row r="1962" spans="1:20">
      <c r="A1962" s="485">
        <f t="shared" si="312"/>
        <v>1962</v>
      </c>
      <c r="B1962" s="637" t="s">
        <v>1223</v>
      </c>
      <c r="F1962" s="737">
        <f>'57'!K55</f>
        <v>0</v>
      </c>
      <c r="H1962" s="231">
        <f>'58'!K55</f>
        <v>0</v>
      </c>
      <c r="K1962" s="503">
        <v>0</v>
      </c>
      <c r="L1962" s="231">
        <f>'57'!K55</f>
        <v>0</v>
      </c>
      <c r="N1962" s="231">
        <f>'58'!K55</f>
        <v>0</v>
      </c>
      <c r="P1962" s="722">
        <f t="shared" si="316"/>
        <v>0</v>
      </c>
      <c r="Q1962" s="461"/>
      <c r="R1962" s="722">
        <f t="shared" si="317"/>
        <v>0</v>
      </c>
      <c r="T1962" s="655">
        <f t="shared" si="318"/>
        <v>0</v>
      </c>
    </row>
    <row r="1963" spans="1:20">
      <c r="A1963" s="485">
        <f t="shared" si="312"/>
        <v>1963</v>
      </c>
      <c r="B1963" s="672" t="s">
        <v>136</v>
      </c>
      <c r="F1963" s="737">
        <f>'57'!K56</f>
        <v>0</v>
      </c>
      <c r="H1963" s="231">
        <f>'58'!K56</f>
        <v>0</v>
      </c>
      <c r="K1963" s="503">
        <v>0</v>
      </c>
      <c r="L1963" s="231">
        <f>'57'!K56</f>
        <v>0</v>
      </c>
      <c r="N1963" s="231">
        <f>'58'!K56</f>
        <v>0</v>
      </c>
      <c r="P1963" s="722">
        <f t="shared" si="316"/>
        <v>0</v>
      </c>
      <c r="Q1963" s="461"/>
      <c r="R1963" s="722">
        <f t="shared" si="317"/>
        <v>0</v>
      </c>
      <c r="T1963" s="655">
        <f t="shared" si="318"/>
        <v>0</v>
      </c>
    </row>
    <row r="1964" spans="1:20">
      <c r="A1964" s="485">
        <f t="shared" si="312"/>
        <v>1964</v>
      </c>
      <c r="B1964" s="672" t="s">
        <v>137</v>
      </c>
      <c r="F1964" s="737">
        <f>'57'!K57</f>
        <v>0</v>
      </c>
      <c r="H1964" s="231">
        <f>'58'!K57</f>
        <v>0</v>
      </c>
      <c r="K1964" s="503">
        <v>0</v>
      </c>
      <c r="L1964" s="231">
        <f>'57'!K57</f>
        <v>0</v>
      </c>
      <c r="N1964" s="231">
        <f>'58'!K57</f>
        <v>0</v>
      </c>
      <c r="P1964" s="722">
        <f t="shared" si="316"/>
        <v>0</v>
      </c>
      <c r="Q1964" s="461"/>
      <c r="R1964" s="722">
        <f t="shared" si="317"/>
        <v>0</v>
      </c>
      <c r="T1964" s="655">
        <f t="shared" si="318"/>
        <v>0</v>
      </c>
    </row>
    <row r="1965" spans="1:20">
      <c r="A1965" s="485">
        <f t="shared" si="312"/>
        <v>1965</v>
      </c>
      <c r="B1965" s="672" t="s">
        <v>299</v>
      </c>
      <c r="F1965" s="737">
        <f>'57'!K58</f>
        <v>0</v>
      </c>
      <c r="H1965" s="231">
        <f>'58'!K58</f>
        <v>0</v>
      </c>
      <c r="K1965" s="503">
        <v>0</v>
      </c>
      <c r="L1965" s="231">
        <f>'57'!K58</f>
        <v>0</v>
      </c>
      <c r="N1965" s="231">
        <f>'58'!K58</f>
        <v>0</v>
      </c>
      <c r="P1965" s="722">
        <f t="shared" si="316"/>
        <v>0</v>
      </c>
      <c r="Q1965" s="461"/>
      <c r="R1965" s="722">
        <f t="shared" si="317"/>
        <v>0</v>
      </c>
      <c r="T1965" s="655">
        <f t="shared" si="318"/>
        <v>0</v>
      </c>
    </row>
    <row r="1966" spans="1:20">
      <c r="A1966" s="485">
        <f t="shared" si="312"/>
        <v>1966</v>
      </c>
      <c r="B1966" s="672" t="s">
        <v>1102</v>
      </c>
      <c r="F1966" s="741"/>
      <c r="H1966" s="718"/>
      <c r="K1966" s="503"/>
      <c r="L1966" s="718"/>
      <c r="N1966" s="718"/>
      <c r="T1966" s="655"/>
    </row>
    <row r="1967" spans="1:20">
      <c r="A1967" s="485">
        <f t="shared" si="312"/>
        <v>1967</v>
      </c>
      <c r="B1967" s="672" t="s">
        <v>300</v>
      </c>
      <c r="F1967" s="737">
        <f>'57'!K60</f>
        <v>0</v>
      </c>
      <c r="H1967" s="231">
        <f>'58'!K60</f>
        <v>0</v>
      </c>
      <c r="K1967" s="503">
        <v>0</v>
      </c>
      <c r="L1967" s="231">
        <f>'57'!K60</f>
        <v>0</v>
      </c>
      <c r="N1967" s="231">
        <f>'58'!K60</f>
        <v>0</v>
      </c>
      <c r="P1967" s="722">
        <f>F1967-L1967</f>
        <v>0</v>
      </c>
      <c r="Q1967" s="461"/>
      <c r="R1967" s="722">
        <f>H1967-N1967</f>
        <v>0</v>
      </c>
      <c r="T1967" s="655">
        <f>H1967-K1967</f>
        <v>0</v>
      </c>
    </row>
    <row r="1968" spans="1:20">
      <c r="A1968" s="485">
        <f t="shared" si="312"/>
        <v>1968</v>
      </c>
      <c r="B1968" s="672" t="s">
        <v>301</v>
      </c>
      <c r="F1968" s="737">
        <f>'57'!K61</f>
        <v>0</v>
      </c>
      <c r="H1968" s="231">
        <f>'58'!K61</f>
        <v>0</v>
      </c>
      <c r="K1968" s="503">
        <v>0</v>
      </c>
      <c r="L1968" s="231">
        <f>'57'!K61</f>
        <v>0</v>
      </c>
      <c r="N1968" s="231">
        <f>'58'!K61</f>
        <v>0</v>
      </c>
      <c r="P1968" s="722">
        <f>F1968-L1968</f>
        <v>0</v>
      </c>
      <c r="Q1968" s="461"/>
      <c r="R1968" s="722">
        <f>H1968-N1968</f>
        <v>0</v>
      </c>
      <c r="T1968" s="655">
        <f>H1968-K1968</f>
        <v>0</v>
      </c>
    </row>
    <row r="1969" spans="1:20">
      <c r="A1969" s="485">
        <f t="shared" si="312"/>
        <v>1969</v>
      </c>
      <c r="B1969" s="672" t="s">
        <v>302</v>
      </c>
      <c r="F1969" s="737">
        <f>'57'!K63</f>
        <v>0</v>
      </c>
      <c r="H1969" s="231">
        <f>'58'!K63</f>
        <v>0</v>
      </c>
      <c r="K1969" s="503">
        <v>0</v>
      </c>
      <c r="L1969" s="231">
        <f>'57'!K63</f>
        <v>0</v>
      </c>
      <c r="N1969" s="231">
        <f>'58'!K63</f>
        <v>0</v>
      </c>
      <c r="P1969" s="722">
        <f>F1969-L1969</f>
        <v>0</v>
      </c>
      <c r="Q1969" s="461"/>
      <c r="R1969" s="722">
        <f>H1969-N1969</f>
        <v>0</v>
      </c>
      <c r="T1969" s="655">
        <f>H1969-K1969</f>
        <v>0</v>
      </c>
    </row>
    <row r="1970" spans="1:20">
      <c r="A1970" s="485">
        <f t="shared" si="312"/>
        <v>1970</v>
      </c>
      <c r="B1970" s="672" t="s">
        <v>115</v>
      </c>
      <c r="F1970" s="737">
        <f>'57'!K66</f>
        <v>0</v>
      </c>
      <c r="H1970" s="231">
        <f>'58'!K66</f>
        <v>0</v>
      </c>
      <c r="K1970" s="503">
        <v>0</v>
      </c>
      <c r="L1970" s="231">
        <f>'57'!K66</f>
        <v>0</v>
      </c>
      <c r="N1970" s="231">
        <f>'58'!K66</f>
        <v>0</v>
      </c>
      <c r="P1970" s="722">
        <f>F1970-L1970</f>
        <v>0</v>
      </c>
      <c r="Q1970" s="461"/>
      <c r="R1970" s="722">
        <f>H1970-N1970</f>
        <v>0</v>
      </c>
      <c r="T1970" s="655">
        <f>H1970-K1970</f>
        <v>0</v>
      </c>
    </row>
    <row r="1971" spans="1:20" ht="15.75">
      <c r="A1971" s="485">
        <f t="shared" si="312"/>
        <v>1971</v>
      </c>
      <c r="B1971" s="673" t="s">
        <v>106</v>
      </c>
      <c r="F1971" s="737">
        <f>'57'!K67</f>
        <v>0</v>
      </c>
      <c r="H1971" s="231">
        <f>'58'!K67</f>
        <v>0</v>
      </c>
      <c r="K1971" s="503">
        <v>0</v>
      </c>
      <c r="L1971" s="231">
        <f>'57'!K67</f>
        <v>0</v>
      </c>
      <c r="N1971" s="231">
        <f>'58'!K67</f>
        <v>0</v>
      </c>
      <c r="P1971" s="722">
        <f>F1971-L1971</f>
        <v>0</v>
      </c>
      <c r="Q1971" s="461"/>
      <c r="R1971" s="722">
        <f>H1971-N1971</f>
        <v>0</v>
      </c>
      <c r="T1971" s="655">
        <f>H1971-K1971</f>
        <v>0</v>
      </c>
    </row>
    <row r="1972" spans="1:20" ht="15.75">
      <c r="A1972" s="485">
        <f t="shared" si="312"/>
        <v>1972</v>
      </c>
      <c r="B1972" s="234" t="s">
        <v>414</v>
      </c>
      <c r="F1972" s="737"/>
      <c r="H1972" s="231"/>
      <c r="K1972" s="503"/>
      <c r="T1972" s="655"/>
    </row>
    <row r="1973" spans="1:20" ht="15.75">
      <c r="A1973" s="485">
        <f t="shared" si="312"/>
        <v>1973</v>
      </c>
      <c r="B1973" s="234" t="s">
        <v>271</v>
      </c>
      <c r="F1973" s="737"/>
      <c r="H1973" s="231"/>
      <c r="K1973" s="503"/>
      <c r="T1973" s="655"/>
    </row>
    <row r="1974" spans="1:20">
      <c r="A1974" s="485">
        <f t="shared" si="312"/>
        <v>1974</v>
      </c>
      <c r="B1974" t="s">
        <v>135</v>
      </c>
      <c r="F1974" s="737"/>
      <c r="H1974" s="231"/>
      <c r="K1974" s="503"/>
      <c r="T1974" s="655"/>
    </row>
    <row r="1975" spans="1:20">
      <c r="A1975" s="485">
        <f t="shared" si="312"/>
        <v>1975</v>
      </c>
      <c r="B1975" s="636" t="s">
        <v>1220</v>
      </c>
      <c r="D1975" t="s">
        <v>905</v>
      </c>
      <c r="F1975" s="737">
        <f>'57'!M14</f>
        <v>13949</v>
      </c>
      <c r="H1975" s="231">
        <f>'58'!M14</f>
        <v>27190</v>
      </c>
      <c r="K1975" s="503">
        <v>27458</v>
      </c>
      <c r="L1975" s="231">
        <f>'57'!M14</f>
        <v>13949</v>
      </c>
      <c r="N1975" s="231">
        <f>'58'!M14</f>
        <v>27190</v>
      </c>
      <c r="P1975" s="722">
        <f t="shared" ref="P1975:P1981" si="319">F1975-L1975</f>
        <v>0</v>
      </c>
      <c r="Q1975" s="461"/>
      <c r="R1975" s="722">
        <f t="shared" ref="R1975:R1981" si="320">H1975-N1975</f>
        <v>0</v>
      </c>
      <c r="T1975" s="655">
        <f t="shared" ref="T1975:T1981" si="321">H1975-K1975</f>
        <v>-268</v>
      </c>
    </row>
    <row r="1976" spans="1:20">
      <c r="A1976" s="485">
        <f t="shared" si="312"/>
        <v>1976</v>
      </c>
      <c r="B1976" s="636" t="s">
        <v>1221</v>
      </c>
      <c r="D1976" t="s">
        <v>905</v>
      </c>
      <c r="F1976" s="737">
        <f>'57'!M15</f>
        <v>35</v>
      </c>
      <c r="H1976" s="231">
        <f>'58'!M15</f>
        <v>298</v>
      </c>
      <c r="K1976" s="503">
        <v>0</v>
      </c>
      <c r="L1976" s="231">
        <f>'57'!M15</f>
        <v>35</v>
      </c>
      <c r="N1976" s="231">
        <f>'58'!M15</f>
        <v>298</v>
      </c>
      <c r="P1976" s="722">
        <f t="shared" si="319"/>
        <v>0</v>
      </c>
      <c r="Q1976" s="461"/>
      <c r="R1976" s="722">
        <f t="shared" si="320"/>
        <v>0</v>
      </c>
      <c r="T1976" s="655">
        <f t="shared" si="321"/>
        <v>298</v>
      </c>
    </row>
    <row r="1977" spans="1:20">
      <c r="A1977" s="485">
        <f t="shared" si="312"/>
        <v>1977</v>
      </c>
      <c r="B1977" s="636" t="s">
        <v>1222</v>
      </c>
      <c r="D1977" t="s">
        <v>905</v>
      </c>
      <c r="F1977" s="737">
        <f>'57'!M16</f>
        <v>597</v>
      </c>
      <c r="H1977" s="231">
        <f>'58'!M16</f>
        <v>633</v>
      </c>
      <c r="K1977" s="503">
        <v>488</v>
      </c>
      <c r="L1977" s="231">
        <f>'57'!M16</f>
        <v>597</v>
      </c>
      <c r="N1977" s="231">
        <f>'58'!M16</f>
        <v>633</v>
      </c>
      <c r="P1977" s="722">
        <f t="shared" si="319"/>
        <v>0</v>
      </c>
      <c r="Q1977" s="461"/>
      <c r="R1977" s="722">
        <f t="shared" si="320"/>
        <v>0</v>
      </c>
      <c r="T1977" s="655">
        <f t="shared" si="321"/>
        <v>145</v>
      </c>
    </row>
    <row r="1978" spans="1:20">
      <c r="A1978" s="485">
        <f t="shared" si="312"/>
        <v>1978</v>
      </c>
      <c r="B1978" s="636" t="s">
        <v>1223</v>
      </c>
      <c r="D1978" t="s">
        <v>905</v>
      </c>
      <c r="F1978" s="737">
        <f>'57'!M17</f>
        <v>0</v>
      </c>
      <c r="H1978" s="231">
        <f>'58'!M17</f>
        <v>0</v>
      </c>
      <c r="K1978" s="503">
        <v>0</v>
      </c>
      <c r="L1978" s="231">
        <f>'57'!M17</f>
        <v>0</v>
      </c>
      <c r="N1978" s="231">
        <f>'58'!M17</f>
        <v>0</v>
      </c>
      <c r="P1978" s="722">
        <f t="shared" si="319"/>
        <v>0</v>
      </c>
      <c r="Q1978" s="461"/>
      <c r="R1978" s="722">
        <f t="shared" si="320"/>
        <v>0</v>
      </c>
      <c r="T1978" s="655">
        <f t="shared" si="321"/>
        <v>0</v>
      </c>
    </row>
    <row r="1979" spans="1:20">
      <c r="A1979" s="485">
        <f t="shared" si="312"/>
        <v>1979</v>
      </c>
      <c r="B1979" t="s">
        <v>136</v>
      </c>
      <c r="D1979" t="s">
        <v>905</v>
      </c>
      <c r="F1979" s="737">
        <f>'57'!M18</f>
        <v>393</v>
      </c>
      <c r="H1979" s="231">
        <f>'58'!M18</f>
        <v>817</v>
      </c>
      <c r="K1979" s="503">
        <v>554</v>
      </c>
      <c r="L1979" s="231">
        <f>'57'!M18</f>
        <v>393</v>
      </c>
      <c r="N1979" s="231">
        <f>'58'!M18</f>
        <v>817</v>
      </c>
      <c r="P1979" s="722">
        <f t="shared" si="319"/>
        <v>0</v>
      </c>
      <c r="Q1979" s="461"/>
      <c r="R1979" s="722">
        <f t="shared" si="320"/>
        <v>0</v>
      </c>
      <c r="T1979" s="655">
        <f t="shared" si="321"/>
        <v>263</v>
      </c>
    </row>
    <row r="1980" spans="1:20">
      <c r="A1980" s="485">
        <f t="shared" si="312"/>
        <v>1980</v>
      </c>
      <c r="B1980" t="s">
        <v>137</v>
      </c>
      <c r="D1980" t="s">
        <v>905</v>
      </c>
      <c r="F1980" s="737">
        <f>'57'!M19</f>
        <v>152</v>
      </c>
      <c r="H1980" s="231">
        <f>'58'!M19</f>
        <v>100</v>
      </c>
      <c r="K1980" s="503">
        <v>693</v>
      </c>
      <c r="L1980" s="231">
        <f>'57'!M19</f>
        <v>152</v>
      </c>
      <c r="N1980" s="231">
        <f>'58'!M19</f>
        <v>100</v>
      </c>
      <c r="P1980" s="722">
        <f t="shared" si="319"/>
        <v>0</v>
      </c>
      <c r="Q1980" s="461"/>
      <c r="R1980" s="722">
        <f t="shared" si="320"/>
        <v>0</v>
      </c>
      <c r="T1980" s="655">
        <f t="shared" si="321"/>
        <v>-593</v>
      </c>
    </row>
    <row r="1981" spans="1:20">
      <c r="A1981" s="485">
        <f t="shared" si="312"/>
        <v>1981</v>
      </c>
      <c r="B1981" t="s">
        <v>299</v>
      </c>
      <c r="D1981" t="s">
        <v>905</v>
      </c>
      <c r="F1981" s="737">
        <f>'57'!M20</f>
        <v>1458</v>
      </c>
      <c r="H1981" s="231">
        <f>'58'!M20</f>
        <v>1994</v>
      </c>
      <c r="K1981" s="503">
        <v>2389</v>
      </c>
      <c r="L1981" s="231">
        <f>'57'!M20</f>
        <v>1458</v>
      </c>
      <c r="N1981" s="231">
        <f>'58'!M20</f>
        <v>1994</v>
      </c>
      <c r="P1981" s="722">
        <f t="shared" si="319"/>
        <v>0</v>
      </c>
      <c r="Q1981" s="461"/>
      <c r="R1981" s="722">
        <f t="shared" si="320"/>
        <v>0</v>
      </c>
      <c r="T1981" s="655">
        <f t="shared" si="321"/>
        <v>-395</v>
      </c>
    </row>
    <row r="1982" spans="1:20">
      <c r="A1982" s="485">
        <f t="shared" si="312"/>
        <v>1982</v>
      </c>
      <c r="B1982" s="672" t="s">
        <v>1102</v>
      </c>
      <c r="D1982" t="s">
        <v>905</v>
      </c>
      <c r="F1982" s="741"/>
      <c r="H1982" s="718"/>
      <c r="K1982" s="503"/>
      <c r="L1982" s="718"/>
      <c r="N1982" s="718"/>
      <c r="T1982" s="655"/>
    </row>
    <row r="1983" spans="1:20">
      <c r="A1983" s="485">
        <f t="shared" si="312"/>
        <v>1983</v>
      </c>
      <c r="B1983" t="s">
        <v>300</v>
      </c>
      <c r="D1983" t="s">
        <v>905</v>
      </c>
      <c r="F1983" s="737">
        <f>'57'!M22</f>
        <v>0</v>
      </c>
      <c r="H1983" s="231">
        <f>'58'!M22</f>
        <v>0</v>
      </c>
      <c r="K1983" s="503">
        <v>0</v>
      </c>
      <c r="L1983" s="231">
        <f>'57'!M22</f>
        <v>0</v>
      </c>
      <c r="N1983" s="231">
        <f>'58'!M22</f>
        <v>0</v>
      </c>
      <c r="P1983" s="722">
        <f>F1983-L1983</f>
        <v>0</v>
      </c>
      <c r="Q1983" s="461"/>
      <c r="R1983" s="722">
        <f>H1983-N1983</f>
        <v>0</v>
      </c>
      <c r="T1983" s="655">
        <f>H1983-K1983</f>
        <v>0</v>
      </c>
    </row>
    <row r="1984" spans="1:20">
      <c r="A1984" s="485">
        <f t="shared" si="312"/>
        <v>1984</v>
      </c>
      <c r="B1984" t="s">
        <v>301</v>
      </c>
      <c r="D1984" t="s">
        <v>905</v>
      </c>
      <c r="F1984" s="737">
        <f>'57'!M23</f>
        <v>39</v>
      </c>
      <c r="H1984" s="231">
        <f>'58'!M23</f>
        <v>36</v>
      </c>
      <c r="K1984" s="503">
        <v>96</v>
      </c>
      <c r="L1984" s="231">
        <f>'57'!M23</f>
        <v>39</v>
      </c>
      <c r="N1984" s="231">
        <f>'58'!M23</f>
        <v>36</v>
      </c>
      <c r="P1984" s="722">
        <f>F1984-L1984</f>
        <v>0</v>
      </c>
      <c r="Q1984" s="461"/>
      <c r="R1984" s="722">
        <f>H1984-N1984</f>
        <v>0</v>
      </c>
      <c r="T1984" s="655">
        <f>H1984-K1984</f>
        <v>-60</v>
      </c>
    </row>
    <row r="1985" spans="1:20">
      <c r="A1985" s="485">
        <f t="shared" si="312"/>
        <v>1985</v>
      </c>
      <c r="B1985" t="s">
        <v>302</v>
      </c>
      <c r="D1985" t="s">
        <v>905</v>
      </c>
      <c r="F1985" s="737">
        <f>'57'!M25</f>
        <v>0</v>
      </c>
      <c r="H1985" s="231">
        <f>'58'!M25</f>
        <v>0</v>
      </c>
      <c r="K1985" s="503">
        <v>0</v>
      </c>
      <c r="L1985" s="231">
        <f>'57'!M25</f>
        <v>0</v>
      </c>
      <c r="N1985" s="231">
        <f>'58'!M25</f>
        <v>0</v>
      </c>
      <c r="P1985" s="722">
        <f>F1985-L1985</f>
        <v>0</v>
      </c>
      <c r="Q1985" s="461"/>
      <c r="R1985" s="722">
        <f>H1985-N1985</f>
        <v>0</v>
      </c>
      <c r="T1985" s="655">
        <f>H1985-K1985</f>
        <v>0</v>
      </c>
    </row>
    <row r="1986" spans="1:20">
      <c r="A1986" s="485">
        <f t="shared" si="312"/>
        <v>1986</v>
      </c>
      <c r="B1986" t="s">
        <v>115</v>
      </c>
      <c r="D1986" t="s">
        <v>905</v>
      </c>
      <c r="F1986" s="737">
        <f>'57'!M28</f>
        <v>4886</v>
      </c>
      <c r="H1986" s="231">
        <f>'58'!M28</f>
        <v>2191</v>
      </c>
      <c r="K1986" s="503">
        <v>1437</v>
      </c>
      <c r="L1986" s="231">
        <f>'57'!M28</f>
        <v>4886</v>
      </c>
      <c r="N1986" s="231">
        <f>'58'!M28</f>
        <v>2191</v>
      </c>
      <c r="P1986" s="722">
        <f>F1986-L1986</f>
        <v>0</v>
      </c>
      <c r="Q1986" s="461"/>
      <c r="R1986" s="722">
        <f>H1986-N1986</f>
        <v>0</v>
      </c>
      <c r="T1986" s="655">
        <f>H1986-K1986</f>
        <v>754</v>
      </c>
    </row>
    <row r="1987" spans="1:20" ht="15.75">
      <c r="A1987" s="485">
        <f t="shared" si="312"/>
        <v>1987</v>
      </c>
      <c r="B1987" s="234" t="s">
        <v>106</v>
      </c>
      <c r="D1987" t="s">
        <v>905</v>
      </c>
      <c r="F1987" s="737">
        <f>'57'!M29</f>
        <v>21559</v>
      </c>
      <c r="H1987" s="231">
        <f>'58'!M29</f>
        <v>33265</v>
      </c>
      <c r="K1987" s="503">
        <v>33115</v>
      </c>
      <c r="L1987" s="231">
        <f>'57'!M29</f>
        <v>21559</v>
      </c>
      <c r="N1987" s="231">
        <f>'58'!M29</f>
        <v>33265</v>
      </c>
      <c r="P1987" s="722">
        <f>F1987-L1987</f>
        <v>0</v>
      </c>
      <c r="Q1987" s="461"/>
      <c r="R1987" s="722">
        <f>H1987-N1987</f>
        <v>0</v>
      </c>
      <c r="T1987" s="655">
        <f>H1987-K1987</f>
        <v>150</v>
      </c>
    </row>
    <row r="1988" spans="1:20" ht="15.75">
      <c r="A1988" s="485">
        <f t="shared" si="312"/>
        <v>1988</v>
      </c>
      <c r="B1988" s="234" t="s">
        <v>303</v>
      </c>
      <c r="F1988" s="737"/>
      <c r="H1988" s="231"/>
      <c r="K1988" s="503"/>
      <c r="T1988" s="655"/>
    </row>
    <row r="1989" spans="1:20">
      <c r="A1989" s="485">
        <f t="shared" si="312"/>
        <v>1989</v>
      </c>
      <c r="B1989" t="s">
        <v>135</v>
      </c>
      <c r="F1989" s="737"/>
      <c r="H1989" s="231"/>
      <c r="K1989" s="503"/>
      <c r="T1989" s="655"/>
    </row>
    <row r="1990" spans="1:20">
      <c r="A1990" s="485">
        <f t="shared" si="312"/>
        <v>1990</v>
      </c>
      <c r="B1990" s="636" t="s">
        <v>1220</v>
      </c>
      <c r="D1990" t="s">
        <v>905</v>
      </c>
      <c r="F1990" s="737">
        <f>'57'!M33</f>
        <v>56328</v>
      </c>
      <c r="H1990" s="231">
        <f>'58'!M33</f>
        <v>20153</v>
      </c>
      <c r="K1990" s="503">
        <v>5067</v>
      </c>
      <c r="L1990" s="231">
        <f>'57'!M33</f>
        <v>56328</v>
      </c>
      <c r="N1990" s="231">
        <f>'58'!M33</f>
        <v>20153</v>
      </c>
      <c r="P1990" s="722">
        <f t="shared" ref="P1990:P1996" si="322">F1990-L1990</f>
        <v>0</v>
      </c>
      <c r="Q1990" s="461"/>
      <c r="R1990" s="722">
        <f t="shared" ref="R1990:R1996" si="323">H1990-N1990</f>
        <v>0</v>
      </c>
      <c r="T1990" s="655">
        <f t="shared" ref="T1990:T1996" si="324">H1990-K1990</f>
        <v>15086</v>
      </c>
    </row>
    <row r="1991" spans="1:20">
      <c r="A1991" s="485">
        <f t="shared" si="312"/>
        <v>1991</v>
      </c>
      <c r="B1991" s="636" t="s">
        <v>1221</v>
      </c>
      <c r="D1991" t="s">
        <v>905</v>
      </c>
      <c r="F1991" s="737">
        <f>'57'!M34</f>
        <v>0</v>
      </c>
      <c r="H1991" s="231">
        <f>'58'!M34</f>
        <v>0</v>
      </c>
      <c r="K1991" s="503">
        <v>0</v>
      </c>
      <c r="L1991" s="231">
        <f>'57'!M34</f>
        <v>0</v>
      </c>
      <c r="N1991" s="231">
        <f>'58'!M34</f>
        <v>0</v>
      </c>
      <c r="P1991" s="722">
        <f t="shared" si="322"/>
        <v>0</v>
      </c>
      <c r="Q1991" s="461"/>
      <c r="R1991" s="722">
        <f t="shared" si="323"/>
        <v>0</v>
      </c>
      <c r="T1991" s="655">
        <f t="shared" si="324"/>
        <v>0</v>
      </c>
    </row>
    <row r="1992" spans="1:20">
      <c r="A1992" s="485">
        <f t="shared" si="312"/>
        <v>1992</v>
      </c>
      <c r="B1992" s="636" t="s">
        <v>1222</v>
      </c>
      <c r="D1992" t="s">
        <v>905</v>
      </c>
      <c r="F1992" s="737">
        <f>'57'!M35</f>
        <v>0</v>
      </c>
      <c r="H1992" s="231">
        <f>'58'!M35</f>
        <v>2</v>
      </c>
      <c r="K1992" s="503">
        <v>0</v>
      </c>
      <c r="L1992" s="231">
        <f>'57'!M35</f>
        <v>0</v>
      </c>
      <c r="N1992" s="231">
        <f>'58'!M35</f>
        <v>2</v>
      </c>
      <c r="P1992" s="722">
        <f t="shared" si="322"/>
        <v>0</v>
      </c>
      <c r="Q1992" s="461"/>
      <c r="R1992" s="722">
        <f t="shared" si="323"/>
        <v>0</v>
      </c>
      <c r="T1992" s="655">
        <f t="shared" si="324"/>
        <v>2</v>
      </c>
    </row>
    <row r="1993" spans="1:20">
      <c r="A1993" s="485">
        <f t="shared" si="312"/>
        <v>1993</v>
      </c>
      <c r="B1993" s="636" t="s">
        <v>1223</v>
      </c>
      <c r="D1993" t="s">
        <v>905</v>
      </c>
      <c r="F1993" s="737">
        <f>'57'!M36</f>
        <v>0</v>
      </c>
      <c r="H1993" s="231">
        <f>'58'!M36</f>
        <v>0</v>
      </c>
      <c r="K1993" s="503">
        <v>0</v>
      </c>
      <c r="L1993" s="231">
        <f>'57'!M36</f>
        <v>0</v>
      </c>
      <c r="N1993" s="231">
        <f>'58'!M36</f>
        <v>0</v>
      </c>
      <c r="P1993" s="722">
        <f t="shared" si="322"/>
        <v>0</v>
      </c>
      <c r="Q1993" s="461"/>
      <c r="R1993" s="722">
        <f t="shared" si="323"/>
        <v>0</v>
      </c>
      <c r="T1993" s="655">
        <f t="shared" si="324"/>
        <v>0</v>
      </c>
    </row>
    <row r="1994" spans="1:20">
      <c r="A1994" s="485">
        <f t="shared" si="312"/>
        <v>1994</v>
      </c>
      <c r="B1994" t="s">
        <v>136</v>
      </c>
      <c r="D1994" t="s">
        <v>905</v>
      </c>
      <c r="F1994" s="737">
        <f>'57'!M37</f>
        <v>1679</v>
      </c>
      <c r="H1994" s="231">
        <f>'58'!M37</f>
        <v>115</v>
      </c>
      <c r="K1994" s="503">
        <v>275</v>
      </c>
      <c r="L1994" s="231">
        <f>'57'!M37</f>
        <v>1679</v>
      </c>
      <c r="N1994" s="231">
        <f>'58'!M37</f>
        <v>115</v>
      </c>
      <c r="P1994" s="722">
        <f t="shared" si="322"/>
        <v>0</v>
      </c>
      <c r="Q1994" s="461"/>
      <c r="R1994" s="722">
        <f t="shared" si="323"/>
        <v>0</v>
      </c>
      <c r="T1994" s="655">
        <f t="shared" si="324"/>
        <v>-160</v>
      </c>
    </row>
    <row r="1995" spans="1:20">
      <c r="A1995" s="485">
        <f t="shared" ref="A1995:A2058" si="325">A1994+1</f>
        <v>1995</v>
      </c>
      <c r="B1995" t="s">
        <v>137</v>
      </c>
      <c r="D1995" t="s">
        <v>905</v>
      </c>
      <c r="F1995" s="737">
        <f>'57'!M38</f>
        <v>0</v>
      </c>
      <c r="H1995" s="231">
        <f>'58'!M38</f>
        <v>0</v>
      </c>
      <c r="K1995" s="503">
        <v>0</v>
      </c>
      <c r="L1995" s="231">
        <f>'57'!M38</f>
        <v>0</v>
      </c>
      <c r="N1995" s="231">
        <f>'58'!M38</f>
        <v>0</v>
      </c>
      <c r="P1995" s="722">
        <f t="shared" si="322"/>
        <v>0</v>
      </c>
      <c r="Q1995" s="461"/>
      <c r="R1995" s="722">
        <f t="shared" si="323"/>
        <v>0</v>
      </c>
      <c r="T1995" s="655">
        <f t="shared" si="324"/>
        <v>0</v>
      </c>
    </row>
    <row r="1996" spans="1:20">
      <c r="A1996" s="485">
        <f t="shared" si="325"/>
        <v>1996</v>
      </c>
      <c r="B1996" t="s">
        <v>299</v>
      </c>
      <c r="D1996" t="s">
        <v>905</v>
      </c>
      <c r="F1996" s="737">
        <f>'57'!M39</f>
        <v>2092</v>
      </c>
      <c r="H1996" s="231">
        <f>'58'!M39</f>
        <v>843</v>
      </c>
      <c r="K1996" s="503">
        <v>210</v>
      </c>
      <c r="L1996" s="231">
        <f>'57'!M39</f>
        <v>2092</v>
      </c>
      <c r="N1996" s="231">
        <f>'58'!M39</f>
        <v>843</v>
      </c>
      <c r="P1996" s="722">
        <f t="shared" si="322"/>
        <v>0</v>
      </c>
      <c r="Q1996" s="461"/>
      <c r="R1996" s="722">
        <f t="shared" si="323"/>
        <v>0</v>
      </c>
      <c r="T1996" s="655">
        <f t="shared" si="324"/>
        <v>633</v>
      </c>
    </row>
    <row r="1997" spans="1:20">
      <c r="A1997" s="485">
        <f t="shared" si="325"/>
        <v>1997</v>
      </c>
      <c r="B1997" s="672" t="s">
        <v>1102</v>
      </c>
      <c r="D1997" t="s">
        <v>905</v>
      </c>
      <c r="F1997" s="741"/>
      <c r="H1997" s="718"/>
      <c r="K1997" s="503"/>
      <c r="L1997" s="718"/>
      <c r="N1997" s="718"/>
      <c r="T1997" s="655"/>
    </row>
    <row r="1998" spans="1:20">
      <c r="A1998" s="485">
        <f t="shared" si="325"/>
        <v>1998</v>
      </c>
      <c r="B1998" t="s">
        <v>300</v>
      </c>
      <c r="D1998" t="s">
        <v>905</v>
      </c>
      <c r="F1998" s="737">
        <f>'57'!M41</f>
        <v>0</v>
      </c>
      <c r="H1998" s="231">
        <f>'58'!M41</f>
        <v>0</v>
      </c>
      <c r="K1998" s="503">
        <v>0</v>
      </c>
      <c r="L1998" s="231">
        <f>'57'!M41</f>
        <v>0</v>
      </c>
      <c r="N1998" s="231">
        <f>'58'!M41</f>
        <v>0</v>
      </c>
      <c r="P1998" s="722">
        <f>F1998-L1998</f>
        <v>0</v>
      </c>
      <c r="Q1998" s="461"/>
      <c r="R1998" s="722">
        <f>H1998-N1998</f>
        <v>0</v>
      </c>
      <c r="T1998" s="655">
        <f>H1998-K1998</f>
        <v>0</v>
      </c>
    </row>
    <row r="1999" spans="1:20">
      <c r="A1999" s="485">
        <f t="shared" si="325"/>
        <v>1999</v>
      </c>
      <c r="B1999" t="s">
        <v>301</v>
      </c>
      <c r="D1999" t="s">
        <v>905</v>
      </c>
      <c r="F1999" s="737">
        <f>'57'!M42</f>
        <v>1</v>
      </c>
      <c r="H1999" s="231">
        <f>'58'!M42</f>
        <v>0</v>
      </c>
      <c r="K1999" s="503">
        <v>4</v>
      </c>
      <c r="L1999" s="231">
        <f>'57'!M42</f>
        <v>1</v>
      </c>
      <c r="N1999" s="231">
        <f>'58'!M42</f>
        <v>0</v>
      </c>
      <c r="P1999" s="722">
        <f>F1999-L1999</f>
        <v>0</v>
      </c>
      <c r="Q1999" s="461"/>
      <c r="R1999" s="722">
        <f>H1999-N1999</f>
        <v>0</v>
      </c>
      <c r="T1999" s="655">
        <f>H1999-K1999</f>
        <v>-4</v>
      </c>
    </row>
    <row r="2000" spans="1:20">
      <c r="A2000" s="485">
        <f t="shared" si="325"/>
        <v>2000</v>
      </c>
      <c r="B2000" t="s">
        <v>302</v>
      </c>
      <c r="D2000" t="s">
        <v>905</v>
      </c>
      <c r="F2000" s="737">
        <f>'57'!M44</f>
        <v>0</v>
      </c>
      <c r="H2000" s="231">
        <f>'58'!M44</f>
        <v>0</v>
      </c>
      <c r="K2000" s="503">
        <v>0</v>
      </c>
      <c r="L2000" s="231">
        <f>'57'!M44</f>
        <v>0</v>
      </c>
      <c r="N2000" s="231">
        <f>'58'!M44</f>
        <v>0</v>
      </c>
      <c r="P2000" s="722">
        <f>F2000-L2000</f>
        <v>0</v>
      </c>
      <c r="Q2000" s="461"/>
      <c r="R2000" s="722">
        <f>H2000-N2000</f>
        <v>0</v>
      </c>
      <c r="T2000" s="655">
        <f>H2000-K2000</f>
        <v>0</v>
      </c>
    </row>
    <row r="2001" spans="1:20">
      <c r="A2001" s="485">
        <f t="shared" si="325"/>
        <v>2001</v>
      </c>
      <c r="B2001" t="s">
        <v>115</v>
      </c>
      <c r="D2001" t="s">
        <v>905</v>
      </c>
      <c r="F2001" s="737">
        <f>'57'!M47</f>
        <v>0</v>
      </c>
      <c r="H2001" s="231">
        <f>'58'!M47</f>
        <v>0</v>
      </c>
      <c r="K2001" s="503">
        <v>0</v>
      </c>
      <c r="L2001" s="231">
        <f>'57'!M47</f>
        <v>0</v>
      </c>
      <c r="N2001" s="231">
        <f>'58'!M47</f>
        <v>0</v>
      </c>
      <c r="P2001" s="722">
        <f>F2001-L2001</f>
        <v>0</v>
      </c>
      <c r="Q2001" s="461"/>
      <c r="R2001" s="722">
        <f>H2001-N2001</f>
        <v>0</v>
      </c>
      <c r="T2001" s="655">
        <f>H2001-K2001</f>
        <v>0</v>
      </c>
    </row>
    <row r="2002" spans="1:20" ht="15.75">
      <c r="A2002" s="485">
        <f t="shared" si="325"/>
        <v>2002</v>
      </c>
      <c r="B2002" s="234" t="s">
        <v>106</v>
      </c>
      <c r="D2002" t="s">
        <v>905</v>
      </c>
      <c r="F2002" s="737">
        <f>'57'!M48</f>
        <v>60350</v>
      </c>
      <c r="H2002" s="231">
        <f>'58'!M48</f>
        <v>21113</v>
      </c>
      <c r="K2002" s="503">
        <v>5556</v>
      </c>
      <c r="L2002" s="231">
        <f>'57'!M48</f>
        <v>60350</v>
      </c>
      <c r="N2002" s="231">
        <f>'58'!M48</f>
        <v>21113</v>
      </c>
      <c r="P2002" s="722">
        <f>F2002-L2002</f>
        <v>0</v>
      </c>
      <c r="Q2002" s="461"/>
      <c r="R2002" s="722">
        <f>H2002-N2002</f>
        <v>0</v>
      </c>
      <c r="T2002" s="655">
        <f>H2002-K2002</f>
        <v>15557</v>
      </c>
    </row>
    <row r="2003" spans="1:20" ht="15.75">
      <c r="A2003" s="485">
        <f t="shared" si="325"/>
        <v>2003</v>
      </c>
      <c r="B2003" s="234" t="s">
        <v>172</v>
      </c>
      <c r="F2003" s="737"/>
      <c r="H2003" s="231"/>
      <c r="K2003" s="503"/>
      <c r="T2003" s="655"/>
    </row>
    <row r="2004" spans="1:20">
      <c r="A2004" s="485">
        <f t="shared" si="325"/>
        <v>2004</v>
      </c>
      <c r="B2004" t="s">
        <v>135</v>
      </c>
      <c r="F2004" s="737"/>
      <c r="H2004" s="231"/>
      <c r="K2004" s="503"/>
      <c r="T2004" s="655"/>
    </row>
    <row r="2005" spans="1:20">
      <c r="A2005" s="485">
        <f t="shared" si="325"/>
        <v>2005</v>
      </c>
      <c r="B2005" s="636" t="s">
        <v>1220</v>
      </c>
      <c r="D2005" t="s">
        <v>905</v>
      </c>
      <c r="F2005" s="737">
        <f>'57'!M52</f>
        <v>70277</v>
      </c>
      <c r="H2005" s="231">
        <f>'58'!M52</f>
        <v>47343</v>
      </c>
      <c r="K2005" s="503">
        <v>32525</v>
      </c>
      <c r="L2005" s="231">
        <f>'57'!M52</f>
        <v>70277</v>
      </c>
      <c r="N2005" s="231">
        <f>'58'!M52</f>
        <v>47343</v>
      </c>
      <c r="P2005" s="722">
        <f t="shared" ref="P2005:P2011" si="326">F2005-L2005</f>
        <v>0</v>
      </c>
      <c r="Q2005" s="461"/>
      <c r="R2005" s="722">
        <f t="shared" ref="R2005:R2011" si="327">H2005-N2005</f>
        <v>0</v>
      </c>
      <c r="T2005" s="655">
        <f t="shared" ref="T2005:T2011" si="328">H2005-K2005</f>
        <v>14818</v>
      </c>
    </row>
    <row r="2006" spans="1:20">
      <c r="A2006" s="485">
        <f t="shared" si="325"/>
        <v>2006</v>
      </c>
      <c r="B2006" s="636" t="s">
        <v>1221</v>
      </c>
      <c r="D2006" t="s">
        <v>905</v>
      </c>
      <c r="F2006" s="737">
        <f>'57'!M53</f>
        <v>35</v>
      </c>
      <c r="H2006" s="231">
        <f>'58'!M53</f>
        <v>298</v>
      </c>
      <c r="K2006" s="503">
        <v>0</v>
      </c>
      <c r="L2006" s="231">
        <f>'57'!M53</f>
        <v>35</v>
      </c>
      <c r="N2006" s="231">
        <f>'58'!M53</f>
        <v>298</v>
      </c>
      <c r="P2006" s="722">
        <f t="shared" si="326"/>
        <v>0</v>
      </c>
      <c r="Q2006" s="461"/>
      <c r="R2006" s="722">
        <f t="shared" si="327"/>
        <v>0</v>
      </c>
      <c r="T2006" s="655">
        <f t="shared" si="328"/>
        <v>298</v>
      </c>
    </row>
    <row r="2007" spans="1:20">
      <c r="A2007" s="485">
        <f t="shared" si="325"/>
        <v>2007</v>
      </c>
      <c r="B2007" s="636" t="s">
        <v>1222</v>
      </c>
      <c r="D2007" t="s">
        <v>905</v>
      </c>
      <c r="F2007" s="737">
        <f>'57'!M54</f>
        <v>597</v>
      </c>
      <c r="H2007" s="231">
        <f>'58'!M54</f>
        <v>635</v>
      </c>
      <c r="K2007" s="503">
        <v>488</v>
      </c>
      <c r="L2007" s="231">
        <f>'57'!M54</f>
        <v>597</v>
      </c>
      <c r="N2007" s="231">
        <f>'58'!M54</f>
        <v>635</v>
      </c>
      <c r="P2007" s="722">
        <f t="shared" si="326"/>
        <v>0</v>
      </c>
      <c r="Q2007" s="461"/>
      <c r="R2007" s="722">
        <f t="shared" si="327"/>
        <v>0</v>
      </c>
      <c r="T2007" s="655">
        <f t="shared" si="328"/>
        <v>147</v>
      </c>
    </row>
    <row r="2008" spans="1:20">
      <c r="A2008" s="485">
        <f t="shared" si="325"/>
        <v>2008</v>
      </c>
      <c r="B2008" s="636" t="s">
        <v>1223</v>
      </c>
      <c r="D2008" t="s">
        <v>905</v>
      </c>
      <c r="F2008" s="737">
        <f>'57'!M55</f>
        <v>0</v>
      </c>
      <c r="H2008" s="231">
        <f>'58'!M55</f>
        <v>0</v>
      </c>
      <c r="K2008" s="503">
        <v>0</v>
      </c>
      <c r="L2008" s="231">
        <f>'57'!M55</f>
        <v>0</v>
      </c>
      <c r="N2008" s="231">
        <f>'58'!M55</f>
        <v>0</v>
      </c>
      <c r="P2008" s="722">
        <f t="shared" si="326"/>
        <v>0</v>
      </c>
      <c r="Q2008" s="461"/>
      <c r="R2008" s="722">
        <f t="shared" si="327"/>
        <v>0</v>
      </c>
      <c r="T2008" s="655">
        <f t="shared" si="328"/>
        <v>0</v>
      </c>
    </row>
    <row r="2009" spans="1:20">
      <c r="A2009" s="485">
        <f t="shared" si="325"/>
        <v>2009</v>
      </c>
      <c r="B2009" t="s">
        <v>136</v>
      </c>
      <c r="D2009" t="s">
        <v>905</v>
      </c>
      <c r="F2009" s="737">
        <f>'57'!M56</f>
        <v>2072</v>
      </c>
      <c r="H2009" s="231">
        <f>'58'!M56</f>
        <v>932</v>
      </c>
      <c r="K2009" s="503">
        <v>829</v>
      </c>
      <c r="L2009" s="231">
        <f>'57'!M56</f>
        <v>2072</v>
      </c>
      <c r="N2009" s="231">
        <f>'58'!M56</f>
        <v>932</v>
      </c>
      <c r="P2009" s="722">
        <f t="shared" si="326"/>
        <v>0</v>
      </c>
      <c r="Q2009" s="461"/>
      <c r="R2009" s="722">
        <f t="shared" si="327"/>
        <v>0</v>
      </c>
      <c r="T2009" s="655">
        <f t="shared" si="328"/>
        <v>103</v>
      </c>
    </row>
    <row r="2010" spans="1:20">
      <c r="A2010" s="485">
        <f t="shared" si="325"/>
        <v>2010</v>
      </c>
      <c r="B2010" t="s">
        <v>137</v>
      </c>
      <c r="D2010" t="s">
        <v>905</v>
      </c>
      <c r="F2010" s="737">
        <f>'57'!M57</f>
        <v>152</v>
      </c>
      <c r="H2010" s="231">
        <f>'58'!M57</f>
        <v>100</v>
      </c>
      <c r="K2010" s="503">
        <v>693</v>
      </c>
      <c r="L2010" s="231">
        <f>'57'!M57</f>
        <v>152</v>
      </c>
      <c r="N2010" s="231">
        <f>'58'!M57</f>
        <v>100</v>
      </c>
      <c r="P2010" s="722">
        <f t="shared" si="326"/>
        <v>0</v>
      </c>
      <c r="Q2010" s="461"/>
      <c r="R2010" s="722">
        <f t="shared" si="327"/>
        <v>0</v>
      </c>
      <c r="T2010" s="655">
        <f t="shared" si="328"/>
        <v>-593</v>
      </c>
    </row>
    <row r="2011" spans="1:20">
      <c r="A2011" s="485">
        <f t="shared" si="325"/>
        <v>2011</v>
      </c>
      <c r="B2011" t="s">
        <v>299</v>
      </c>
      <c r="D2011" t="s">
        <v>905</v>
      </c>
      <c r="F2011" s="737">
        <f>'57'!M58</f>
        <v>3550</v>
      </c>
      <c r="H2011" s="231">
        <f>'58'!M58</f>
        <v>2837</v>
      </c>
      <c r="K2011" s="503">
        <v>2599</v>
      </c>
      <c r="L2011" s="231">
        <f>'57'!M58</f>
        <v>3550</v>
      </c>
      <c r="N2011" s="231">
        <f>'58'!M58</f>
        <v>2837</v>
      </c>
      <c r="P2011" s="722">
        <f t="shared" si="326"/>
        <v>0</v>
      </c>
      <c r="Q2011" s="461"/>
      <c r="R2011" s="722">
        <f t="shared" si="327"/>
        <v>0</v>
      </c>
      <c r="T2011" s="655">
        <f t="shared" si="328"/>
        <v>238</v>
      </c>
    </row>
    <row r="2012" spans="1:20">
      <c r="A2012" s="485">
        <f t="shared" si="325"/>
        <v>2012</v>
      </c>
      <c r="B2012" s="672" t="s">
        <v>1102</v>
      </c>
      <c r="D2012" t="s">
        <v>905</v>
      </c>
      <c r="F2012" s="741"/>
      <c r="H2012" s="718"/>
      <c r="K2012" s="503"/>
      <c r="L2012" s="718"/>
      <c r="N2012" s="718"/>
      <c r="T2012" s="655"/>
    </row>
    <row r="2013" spans="1:20">
      <c r="A2013" s="485">
        <f t="shared" si="325"/>
        <v>2013</v>
      </c>
      <c r="B2013" t="s">
        <v>300</v>
      </c>
      <c r="D2013" t="s">
        <v>905</v>
      </c>
      <c r="F2013" s="737">
        <f>'57'!M60</f>
        <v>0</v>
      </c>
      <c r="H2013" s="231">
        <f>'58'!M60</f>
        <v>0</v>
      </c>
      <c r="K2013" s="503">
        <v>0</v>
      </c>
      <c r="L2013" s="231">
        <f>'57'!M60</f>
        <v>0</v>
      </c>
      <c r="N2013" s="231">
        <f>'58'!M60</f>
        <v>0</v>
      </c>
      <c r="P2013" s="722">
        <f>F2013-L2013</f>
        <v>0</v>
      </c>
      <c r="Q2013" s="461"/>
      <c r="R2013" s="722">
        <f>H2013-N2013</f>
        <v>0</v>
      </c>
      <c r="T2013" s="655">
        <f>H2013-K2013</f>
        <v>0</v>
      </c>
    </row>
    <row r="2014" spans="1:20">
      <c r="A2014" s="485">
        <f t="shared" si="325"/>
        <v>2014</v>
      </c>
      <c r="B2014" t="s">
        <v>301</v>
      </c>
      <c r="D2014" t="s">
        <v>905</v>
      </c>
      <c r="F2014" s="737">
        <f>'57'!M61</f>
        <v>40</v>
      </c>
      <c r="H2014" s="231">
        <f>'58'!M61</f>
        <v>36</v>
      </c>
      <c r="K2014" s="503">
        <v>100</v>
      </c>
      <c r="L2014" s="231">
        <f>'57'!M61</f>
        <v>40</v>
      </c>
      <c r="N2014" s="231">
        <f>'58'!M61</f>
        <v>36</v>
      </c>
      <c r="P2014" s="722">
        <f>F2014-L2014</f>
        <v>0</v>
      </c>
      <c r="Q2014" s="461"/>
      <c r="R2014" s="722">
        <f>H2014-N2014</f>
        <v>0</v>
      </c>
      <c r="T2014" s="655">
        <f>H2014-K2014</f>
        <v>-64</v>
      </c>
    </row>
    <row r="2015" spans="1:20">
      <c r="A2015" s="485">
        <f t="shared" si="325"/>
        <v>2015</v>
      </c>
      <c r="B2015" t="s">
        <v>302</v>
      </c>
      <c r="D2015" t="s">
        <v>905</v>
      </c>
      <c r="F2015" s="737">
        <f>'57'!M63</f>
        <v>0</v>
      </c>
      <c r="H2015" s="231">
        <f>'58'!M63</f>
        <v>0</v>
      </c>
      <c r="K2015" s="503">
        <v>0</v>
      </c>
      <c r="L2015" s="231">
        <f>'57'!M63</f>
        <v>0</v>
      </c>
      <c r="N2015" s="231">
        <f>'58'!M63</f>
        <v>0</v>
      </c>
      <c r="P2015" s="722">
        <f>F2015-L2015</f>
        <v>0</v>
      </c>
      <c r="Q2015" s="461"/>
      <c r="R2015" s="722">
        <f>H2015-N2015</f>
        <v>0</v>
      </c>
      <c r="T2015" s="655">
        <f>H2015-K2015</f>
        <v>0</v>
      </c>
    </row>
    <row r="2016" spans="1:20">
      <c r="A2016" s="485">
        <f t="shared" si="325"/>
        <v>2016</v>
      </c>
      <c r="B2016" t="s">
        <v>115</v>
      </c>
      <c r="D2016" t="s">
        <v>905</v>
      </c>
      <c r="F2016" s="737">
        <f>'57'!M66</f>
        <v>4886</v>
      </c>
      <c r="H2016" s="231">
        <f>'58'!M66</f>
        <v>2191</v>
      </c>
      <c r="K2016" s="503">
        <v>1437</v>
      </c>
      <c r="L2016" s="231">
        <f>'57'!M66</f>
        <v>4886</v>
      </c>
      <c r="N2016" s="231">
        <f>'58'!M66</f>
        <v>2191</v>
      </c>
      <c r="P2016" s="722">
        <f>F2016-L2016</f>
        <v>0</v>
      </c>
      <c r="Q2016" s="461"/>
      <c r="R2016" s="722">
        <f>H2016-N2016</f>
        <v>0</v>
      </c>
      <c r="T2016" s="655">
        <f>H2016-K2016</f>
        <v>754</v>
      </c>
    </row>
    <row r="2017" spans="1:20" ht="15.75">
      <c r="A2017" s="485">
        <f t="shared" si="325"/>
        <v>2017</v>
      </c>
      <c r="B2017" s="234" t="s">
        <v>106</v>
      </c>
      <c r="D2017" t="s">
        <v>905</v>
      </c>
      <c r="F2017" s="737">
        <f>'57'!M67</f>
        <v>81909</v>
      </c>
      <c r="H2017" s="231">
        <f>'58'!M67</f>
        <v>54378</v>
      </c>
      <c r="K2017" s="503">
        <v>38671</v>
      </c>
      <c r="L2017" s="231">
        <f>'57'!M67</f>
        <v>81909</v>
      </c>
      <c r="N2017" s="231">
        <f>'58'!M67</f>
        <v>54378</v>
      </c>
      <c r="P2017" s="722">
        <f>F2017-L2017</f>
        <v>0</v>
      </c>
      <c r="Q2017" s="461"/>
      <c r="R2017" s="722">
        <f>H2017-N2017</f>
        <v>0</v>
      </c>
      <c r="T2017" s="655">
        <f>H2017-K2017</f>
        <v>15707</v>
      </c>
    </row>
    <row r="2018" spans="1:20" ht="15.75">
      <c r="A2018" s="485">
        <f t="shared" si="325"/>
        <v>2018</v>
      </c>
      <c r="B2018" s="234" t="s">
        <v>305</v>
      </c>
      <c r="F2018" s="737"/>
      <c r="H2018" s="231"/>
      <c r="K2018" s="503"/>
      <c r="T2018" s="655"/>
    </row>
    <row r="2019" spans="1:20" ht="15.75">
      <c r="A2019" s="485">
        <f t="shared" si="325"/>
        <v>2019</v>
      </c>
      <c r="B2019" s="234" t="s">
        <v>271</v>
      </c>
      <c r="F2019" s="737"/>
      <c r="H2019" s="231"/>
      <c r="K2019" s="503"/>
      <c r="T2019" s="655"/>
    </row>
    <row r="2020" spans="1:20">
      <c r="A2020" s="485">
        <f t="shared" si="325"/>
        <v>2020</v>
      </c>
      <c r="B2020" t="s">
        <v>135</v>
      </c>
      <c r="F2020" s="737"/>
      <c r="H2020" s="231"/>
      <c r="K2020" s="503"/>
      <c r="T2020" s="655"/>
    </row>
    <row r="2021" spans="1:20">
      <c r="A2021" s="485">
        <f t="shared" si="325"/>
        <v>2021</v>
      </c>
      <c r="B2021" s="636" t="s">
        <v>1220</v>
      </c>
      <c r="D2021" t="s">
        <v>905</v>
      </c>
      <c r="F2021" s="737">
        <f>'57'!O14</f>
        <v>-6665</v>
      </c>
      <c r="H2021" s="231">
        <f>'58'!O14</f>
        <v>-16284</v>
      </c>
      <c r="K2021" s="503">
        <v>-20296</v>
      </c>
      <c r="L2021" s="231">
        <f>'57'!O14</f>
        <v>-6665</v>
      </c>
      <c r="N2021" s="231">
        <f>'58'!O14</f>
        <v>-16284</v>
      </c>
      <c r="P2021" s="722">
        <f t="shared" ref="P2021:P2027" si="329">F2021-L2021</f>
        <v>0</v>
      </c>
      <c r="Q2021" s="461"/>
      <c r="R2021" s="722">
        <f t="shared" ref="R2021:R2027" si="330">H2021-N2021</f>
        <v>0</v>
      </c>
      <c r="T2021" s="655">
        <f t="shared" ref="T2021:T2027" si="331">H2021-K2021</f>
        <v>4012</v>
      </c>
    </row>
    <row r="2022" spans="1:20">
      <c r="A2022" s="485">
        <f t="shared" si="325"/>
        <v>2022</v>
      </c>
      <c r="B2022" s="636" t="s">
        <v>1221</v>
      </c>
      <c r="D2022" t="s">
        <v>905</v>
      </c>
      <c r="F2022" s="737">
        <f>'57'!O15</f>
        <v>-160</v>
      </c>
      <c r="H2022" s="231">
        <f>'58'!O15</f>
        <v>-35</v>
      </c>
      <c r="K2022" s="503">
        <v>0</v>
      </c>
      <c r="L2022" s="231">
        <f>'57'!O15</f>
        <v>-160</v>
      </c>
      <c r="N2022" s="231">
        <f>'58'!O15</f>
        <v>-35</v>
      </c>
      <c r="P2022" s="722">
        <f t="shared" si="329"/>
        <v>0</v>
      </c>
      <c r="Q2022" s="461"/>
      <c r="R2022" s="722">
        <f t="shared" si="330"/>
        <v>0</v>
      </c>
      <c r="T2022" s="655">
        <f t="shared" si="331"/>
        <v>-35</v>
      </c>
    </row>
    <row r="2023" spans="1:20">
      <c r="A2023" s="485">
        <f t="shared" si="325"/>
        <v>2023</v>
      </c>
      <c r="B2023" s="636" t="s">
        <v>1222</v>
      </c>
      <c r="D2023" t="s">
        <v>905</v>
      </c>
      <c r="F2023" s="737">
        <f>'57'!O16</f>
        <v>-201</v>
      </c>
      <c r="H2023" s="231">
        <f>'58'!O16</f>
        <v>-202</v>
      </c>
      <c r="K2023" s="503">
        <v>-51</v>
      </c>
      <c r="L2023" s="231">
        <f>'57'!O16</f>
        <v>-201</v>
      </c>
      <c r="N2023" s="231">
        <f>'58'!O16</f>
        <v>-202</v>
      </c>
      <c r="P2023" s="722">
        <f t="shared" si="329"/>
        <v>0</v>
      </c>
      <c r="Q2023" s="461"/>
      <c r="R2023" s="722">
        <f t="shared" si="330"/>
        <v>0</v>
      </c>
      <c r="T2023" s="655">
        <f t="shared" si="331"/>
        <v>-151</v>
      </c>
    </row>
    <row r="2024" spans="1:20">
      <c r="A2024" s="485">
        <f t="shared" si="325"/>
        <v>2024</v>
      </c>
      <c r="B2024" s="636" t="s">
        <v>1223</v>
      </c>
      <c r="D2024" t="s">
        <v>905</v>
      </c>
      <c r="F2024" s="737">
        <f>'57'!O17</f>
        <v>0</v>
      </c>
      <c r="H2024" s="231">
        <f>'58'!O17</f>
        <v>0</v>
      </c>
      <c r="K2024" s="503">
        <v>0</v>
      </c>
      <c r="L2024" s="231">
        <f>'57'!O17</f>
        <v>0</v>
      </c>
      <c r="N2024" s="231">
        <f>'58'!O17</f>
        <v>0</v>
      </c>
      <c r="P2024" s="722">
        <f t="shared" si="329"/>
        <v>0</v>
      </c>
      <c r="Q2024" s="461"/>
      <c r="R2024" s="722">
        <f t="shared" si="330"/>
        <v>0</v>
      </c>
      <c r="T2024" s="655">
        <f t="shared" si="331"/>
        <v>0</v>
      </c>
    </row>
    <row r="2025" spans="1:20">
      <c r="A2025" s="485">
        <f t="shared" si="325"/>
        <v>2025</v>
      </c>
      <c r="B2025" t="s">
        <v>136</v>
      </c>
      <c r="D2025" t="s">
        <v>905</v>
      </c>
      <c r="F2025" s="737">
        <f>'57'!O18</f>
        <v>-622</v>
      </c>
      <c r="H2025" s="231">
        <f>'58'!O18</f>
        <v>-728</v>
      </c>
      <c r="K2025" s="503">
        <v>-976</v>
      </c>
      <c r="L2025" s="231">
        <f>'57'!O18</f>
        <v>-622</v>
      </c>
      <c r="N2025" s="231">
        <f>'58'!O18</f>
        <v>-728</v>
      </c>
      <c r="P2025" s="722">
        <f t="shared" si="329"/>
        <v>0</v>
      </c>
      <c r="Q2025" s="461"/>
      <c r="R2025" s="722">
        <f t="shared" si="330"/>
        <v>0</v>
      </c>
      <c r="T2025" s="655">
        <f t="shared" si="331"/>
        <v>248</v>
      </c>
    </row>
    <row r="2026" spans="1:20">
      <c r="A2026" s="485">
        <f t="shared" si="325"/>
        <v>2026</v>
      </c>
      <c r="B2026" t="s">
        <v>137</v>
      </c>
      <c r="D2026" t="s">
        <v>905</v>
      </c>
      <c r="F2026" s="737">
        <f>'57'!O19</f>
        <v>-152</v>
      </c>
      <c r="H2026" s="231">
        <f>'58'!O19</f>
        <v>-100</v>
      </c>
      <c r="K2026" s="503">
        <v>-693</v>
      </c>
      <c r="L2026" s="231">
        <f>'57'!O19</f>
        <v>-152</v>
      </c>
      <c r="N2026" s="231">
        <f>'58'!O19</f>
        <v>-100</v>
      </c>
      <c r="P2026" s="722">
        <f t="shared" si="329"/>
        <v>0</v>
      </c>
      <c r="Q2026" s="461"/>
      <c r="R2026" s="722">
        <f t="shared" si="330"/>
        <v>0</v>
      </c>
      <c r="T2026" s="655">
        <f t="shared" si="331"/>
        <v>593</v>
      </c>
    </row>
    <row r="2027" spans="1:20">
      <c r="A2027" s="485">
        <f t="shared" si="325"/>
        <v>2027</v>
      </c>
      <c r="B2027" t="s">
        <v>299</v>
      </c>
      <c r="D2027" t="s">
        <v>905</v>
      </c>
      <c r="F2027" s="737">
        <f>'57'!O20</f>
        <v>-874</v>
      </c>
      <c r="H2027" s="231">
        <f>'58'!O20</f>
        <v>-1047</v>
      </c>
      <c r="K2027" s="503">
        <v>-862</v>
      </c>
      <c r="L2027" s="231">
        <f>'57'!O20</f>
        <v>-874</v>
      </c>
      <c r="N2027" s="231">
        <f>'58'!O20</f>
        <v>-1047</v>
      </c>
      <c r="P2027" s="722">
        <f t="shared" si="329"/>
        <v>0</v>
      </c>
      <c r="Q2027" s="461"/>
      <c r="R2027" s="722">
        <f t="shared" si="330"/>
        <v>0</v>
      </c>
      <c r="T2027" s="655">
        <f t="shared" si="331"/>
        <v>-185</v>
      </c>
    </row>
    <row r="2028" spans="1:20">
      <c r="A2028" s="485">
        <f t="shared" si="325"/>
        <v>2028</v>
      </c>
      <c r="B2028" s="672" t="s">
        <v>1102</v>
      </c>
      <c r="D2028" t="s">
        <v>905</v>
      </c>
      <c r="F2028" s="741"/>
      <c r="H2028" s="718"/>
      <c r="K2028" s="503"/>
      <c r="L2028" s="718"/>
      <c r="N2028" s="718"/>
      <c r="T2028" s="655"/>
    </row>
    <row r="2029" spans="1:20">
      <c r="A2029" s="485">
        <f t="shared" si="325"/>
        <v>2029</v>
      </c>
      <c r="B2029" t="s">
        <v>300</v>
      </c>
      <c r="D2029" t="s">
        <v>905</v>
      </c>
      <c r="F2029" s="737">
        <f>'57'!O22</f>
        <v>0</v>
      </c>
      <c r="H2029" s="231">
        <f>'58'!O22</f>
        <v>0</v>
      </c>
      <c r="K2029" s="503">
        <v>-4</v>
      </c>
      <c r="L2029" s="231">
        <f>'57'!O22</f>
        <v>0</v>
      </c>
      <c r="N2029" s="231">
        <f>'58'!O22</f>
        <v>0</v>
      </c>
      <c r="P2029" s="722">
        <f>F2029-L2029</f>
        <v>0</v>
      </c>
      <c r="Q2029" s="461"/>
      <c r="R2029" s="722">
        <f>H2029-N2029</f>
        <v>0</v>
      </c>
      <c r="T2029" s="655">
        <f>H2029-K2029</f>
        <v>4</v>
      </c>
    </row>
    <row r="2030" spans="1:20">
      <c r="A2030" s="485">
        <f t="shared" si="325"/>
        <v>2030</v>
      </c>
      <c r="B2030" t="s">
        <v>301</v>
      </c>
      <c r="D2030" t="s">
        <v>905</v>
      </c>
      <c r="F2030" s="737">
        <f>'57'!O23</f>
        <v>-39</v>
      </c>
      <c r="H2030" s="231">
        <f>'58'!O23</f>
        <v>-39</v>
      </c>
      <c r="K2030" s="503">
        <v>-139</v>
      </c>
      <c r="L2030" s="231">
        <f>'57'!O23</f>
        <v>-39</v>
      </c>
      <c r="N2030" s="231">
        <f>'58'!O23</f>
        <v>-39</v>
      </c>
      <c r="P2030" s="722">
        <f>F2030-L2030</f>
        <v>0</v>
      </c>
      <c r="Q2030" s="461"/>
      <c r="R2030" s="722">
        <f>H2030-N2030</f>
        <v>0</v>
      </c>
      <c r="T2030" s="655">
        <f>H2030-K2030</f>
        <v>100</v>
      </c>
    </row>
    <row r="2031" spans="1:20">
      <c r="A2031" s="485">
        <f t="shared" si="325"/>
        <v>2031</v>
      </c>
      <c r="B2031" t="s">
        <v>302</v>
      </c>
      <c r="D2031" t="s">
        <v>905</v>
      </c>
      <c r="F2031" s="737">
        <f>'57'!O25</f>
        <v>0</v>
      </c>
      <c r="H2031" s="231">
        <f>'58'!O25</f>
        <v>0</v>
      </c>
      <c r="K2031" s="503">
        <v>0</v>
      </c>
      <c r="L2031" s="231">
        <f>'57'!O25</f>
        <v>0</v>
      </c>
      <c r="N2031" s="231">
        <f>'58'!O25</f>
        <v>0</v>
      </c>
      <c r="P2031" s="722">
        <f>F2031-L2031</f>
        <v>0</v>
      </c>
      <c r="Q2031" s="461"/>
      <c r="R2031" s="722">
        <f>H2031-N2031</f>
        <v>0</v>
      </c>
      <c r="T2031" s="655">
        <f>H2031-K2031</f>
        <v>0</v>
      </c>
    </row>
    <row r="2032" spans="1:20">
      <c r="A2032" s="485">
        <f t="shared" si="325"/>
        <v>2032</v>
      </c>
      <c r="B2032" t="s">
        <v>115</v>
      </c>
      <c r="D2032" t="s">
        <v>905</v>
      </c>
      <c r="F2032" s="737">
        <f>'57'!O28</f>
        <v>-406</v>
      </c>
      <c r="H2032" s="231">
        <f>'58'!O28</f>
        <v>-140</v>
      </c>
      <c r="K2032" s="503">
        <v>-1247</v>
      </c>
      <c r="L2032" s="231">
        <f>'57'!O28</f>
        <v>-406</v>
      </c>
      <c r="N2032" s="231">
        <f>'58'!O28</f>
        <v>-140</v>
      </c>
      <c r="P2032" s="722">
        <f>F2032-L2032</f>
        <v>0</v>
      </c>
      <c r="Q2032" s="461"/>
      <c r="R2032" s="722">
        <f>H2032-N2032</f>
        <v>0</v>
      </c>
      <c r="T2032" s="655">
        <f>H2032-K2032</f>
        <v>1107</v>
      </c>
    </row>
    <row r="2033" spans="1:20" ht="15.75">
      <c r="A2033" s="485">
        <f t="shared" si="325"/>
        <v>2033</v>
      </c>
      <c r="B2033" s="234" t="s">
        <v>106</v>
      </c>
      <c r="D2033" t="s">
        <v>905</v>
      </c>
      <c r="F2033" s="737">
        <f>'57'!O29</f>
        <v>-9146</v>
      </c>
      <c r="H2033" s="231">
        <f>'58'!O29</f>
        <v>-18599</v>
      </c>
      <c r="K2033" s="503">
        <v>-24268</v>
      </c>
      <c r="L2033" s="231">
        <f>'57'!O29</f>
        <v>-9146</v>
      </c>
      <c r="N2033" s="231">
        <f>'58'!O29</f>
        <v>-18599</v>
      </c>
      <c r="P2033" s="722">
        <f>F2033-L2033</f>
        <v>0</v>
      </c>
      <c r="Q2033" s="461"/>
      <c r="R2033" s="722">
        <f>H2033-N2033</f>
        <v>0</v>
      </c>
      <c r="T2033" s="655">
        <f>H2033-K2033</f>
        <v>5669</v>
      </c>
    </row>
    <row r="2034" spans="1:20" ht="15.75">
      <c r="A2034" s="485">
        <f t="shared" si="325"/>
        <v>2034</v>
      </c>
      <c r="B2034" s="234" t="s">
        <v>303</v>
      </c>
      <c r="F2034" s="737"/>
      <c r="H2034" s="231"/>
      <c r="K2034" s="503"/>
      <c r="T2034" s="655"/>
    </row>
    <row r="2035" spans="1:20">
      <c r="A2035" s="485">
        <f t="shared" si="325"/>
        <v>2035</v>
      </c>
      <c r="B2035" t="s">
        <v>135</v>
      </c>
      <c r="F2035" s="737"/>
      <c r="H2035" s="231"/>
      <c r="K2035" s="503"/>
      <c r="T2035" s="655"/>
    </row>
    <row r="2036" spans="1:20">
      <c r="A2036" s="485">
        <f t="shared" si="325"/>
        <v>2036</v>
      </c>
      <c r="B2036" s="636" t="s">
        <v>1220</v>
      </c>
      <c r="D2036" t="s">
        <v>905</v>
      </c>
      <c r="F2036" s="737">
        <f>'57'!O33</f>
        <v>-1648</v>
      </c>
      <c r="H2036" s="231">
        <f>'58'!O33</f>
        <v>-857</v>
      </c>
      <c r="K2036" s="503">
        <v>-1104</v>
      </c>
      <c r="L2036" s="231">
        <f>'57'!O33</f>
        <v>-1648</v>
      </c>
      <c r="N2036" s="231">
        <f>'58'!O33</f>
        <v>-857</v>
      </c>
      <c r="P2036" s="722">
        <f t="shared" ref="P2036:P2042" si="332">F2036-L2036</f>
        <v>0</v>
      </c>
      <c r="Q2036" s="461"/>
      <c r="R2036" s="722">
        <f t="shared" ref="R2036:R2042" si="333">H2036-N2036</f>
        <v>0</v>
      </c>
      <c r="T2036" s="655">
        <f t="shared" ref="T2036:T2042" si="334">H2036-K2036</f>
        <v>247</v>
      </c>
    </row>
    <row r="2037" spans="1:20">
      <c r="A2037" s="485">
        <f t="shared" si="325"/>
        <v>2037</v>
      </c>
      <c r="B2037" s="636" t="s">
        <v>1221</v>
      </c>
      <c r="D2037" t="s">
        <v>905</v>
      </c>
      <c r="F2037" s="737">
        <f>'57'!O34</f>
        <v>0</v>
      </c>
      <c r="H2037" s="231">
        <f>'58'!O34</f>
        <v>0</v>
      </c>
      <c r="K2037" s="503">
        <v>0</v>
      </c>
      <c r="L2037" s="231">
        <f>'57'!O34</f>
        <v>0</v>
      </c>
      <c r="N2037" s="231">
        <f>'58'!O34</f>
        <v>0</v>
      </c>
      <c r="P2037" s="722">
        <f t="shared" si="332"/>
        <v>0</v>
      </c>
      <c r="Q2037" s="461"/>
      <c r="R2037" s="722">
        <f t="shared" si="333"/>
        <v>0</v>
      </c>
      <c r="T2037" s="655">
        <f t="shared" si="334"/>
        <v>0</v>
      </c>
    </row>
    <row r="2038" spans="1:20">
      <c r="A2038" s="485">
        <f t="shared" si="325"/>
        <v>2038</v>
      </c>
      <c r="B2038" s="636" t="s">
        <v>1222</v>
      </c>
      <c r="D2038" t="s">
        <v>905</v>
      </c>
      <c r="F2038" s="737">
        <f>'57'!O35</f>
        <v>0</v>
      </c>
      <c r="H2038" s="231">
        <f>'58'!O35</f>
        <v>0</v>
      </c>
      <c r="K2038" s="503">
        <v>0</v>
      </c>
      <c r="L2038" s="231">
        <f>'57'!O35</f>
        <v>0</v>
      </c>
      <c r="N2038" s="231">
        <f>'58'!O35</f>
        <v>0</v>
      </c>
      <c r="P2038" s="722">
        <f t="shared" si="332"/>
        <v>0</v>
      </c>
      <c r="Q2038" s="461"/>
      <c r="R2038" s="722">
        <f t="shared" si="333"/>
        <v>0</v>
      </c>
      <c r="T2038" s="655">
        <f t="shared" si="334"/>
        <v>0</v>
      </c>
    </row>
    <row r="2039" spans="1:20">
      <c r="A2039" s="485">
        <f t="shared" si="325"/>
        <v>2039</v>
      </c>
      <c r="B2039" s="636" t="s">
        <v>1223</v>
      </c>
      <c r="D2039" t="s">
        <v>905</v>
      </c>
      <c r="F2039" s="737">
        <f>'57'!O36</f>
        <v>0</v>
      </c>
      <c r="H2039" s="231">
        <f>'58'!O36</f>
        <v>0</v>
      </c>
      <c r="K2039" s="503">
        <v>0</v>
      </c>
      <c r="L2039" s="231">
        <f>'57'!O36</f>
        <v>0</v>
      </c>
      <c r="N2039" s="231">
        <f>'58'!O36</f>
        <v>0</v>
      </c>
      <c r="P2039" s="722">
        <f t="shared" si="332"/>
        <v>0</v>
      </c>
      <c r="Q2039" s="461"/>
      <c r="R2039" s="722">
        <f t="shared" si="333"/>
        <v>0</v>
      </c>
      <c r="T2039" s="655">
        <f t="shared" si="334"/>
        <v>0</v>
      </c>
    </row>
    <row r="2040" spans="1:20">
      <c r="A2040" s="485">
        <f t="shared" si="325"/>
        <v>2040</v>
      </c>
      <c r="B2040" t="s">
        <v>136</v>
      </c>
      <c r="D2040" t="s">
        <v>905</v>
      </c>
      <c r="F2040" s="737">
        <f>'57'!O37</f>
        <v>-932</v>
      </c>
      <c r="H2040" s="231">
        <f>'58'!O37</f>
        <v>0</v>
      </c>
      <c r="K2040" s="503">
        <v>0</v>
      </c>
      <c r="L2040" s="231">
        <f>'57'!O37</f>
        <v>-932</v>
      </c>
      <c r="N2040" s="231">
        <f>'58'!O37</f>
        <v>0</v>
      </c>
      <c r="P2040" s="722">
        <f t="shared" si="332"/>
        <v>0</v>
      </c>
      <c r="Q2040" s="461"/>
      <c r="R2040" s="722">
        <f t="shared" si="333"/>
        <v>0</v>
      </c>
      <c r="T2040" s="655">
        <f t="shared" si="334"/>
        <v>0</v>
      </c>
    </row>
    <row r="2041" spans="1:20">
      <c r="A2041" s="485">
        <f t="shared" si="325"/>
        <v>2041</v>
      </c>
      <c r="B2041" t="s">
        <v>137</v>
      </c>
      <c r="D2041" t="s">
        <v>905</v>
      </c>
      <c r="F2041" s="737">
        <f>'57'!O38</f>
        <v>0</v>
      </c>
      <c r="H2041" s="231">
        <f>'58'!O38</f>
        <v>0</v>
      </c>
      <c r="K2041" s="503">
        <v>0</v>
      </c>
      <c r="L2041" s="231">
        <f>'57'!O38</f>
        <v>0</v>
      </c>
      <c r="N2041" s="231">
        <f>'58'!O38</f>
        <v>0</v>
      </c>
      <c r="P2041" s="722">
        <f t="shared" si="332"/>
        <v>0</v>
      </c>
      <c r="Q2041" s="461"/>
      <c r="R2041" s="722">
        <f t="shared" si="333"/>
        <v>0</v>
      </c>
      <c r="T2041" s="655">
        <f t="shared" si="334"/>
        <v>0</v>
      </c>
    </row>
    <row r="2042" spans="1:20">
      <c r="A2042" s="485">
        <f t="shared" si="325"/>
        <v>2042</v>
      </c>
      <c r="B2042" t="s">
        <v>299</v>
      </c>
      <c r="D2042" t="s">
        <v>905</v>
      </c>
      <c r="F2042" s="737">
        <f>'57'!O39</f>
        <v>-298</v>
      </c>
      <c r="H2042" s="231">
        <f>'58'!O39</f>
        <v>-44</v>
      </c>
      <c r="K2042" s="503">
        <v>-17</v>
      </c>
      <c r="L2042" s="231">
        <f>'57'!O39</f>
        <v>-298</v>
      </c>
      <c r="N2042" s="231">
        <f>'58'!O39</f>
        <v>-44</v>
      </c>
      <c r="P2042" s="722">
        <f t="shared" si="332"/>
        <v>0</v>
      </c>
      <c r="Q2042" s="461"/>
      <c r="R2042" s="722">
        <f t="shared" si="333"/>
        <v>0</v>
      </c>
      <c r="T2042" s="655">
        <f t="shared" si="334"/>
        <v>-27</v>
      </c>
    </row>
    <row r="2043" spans="1:20">
      <c r="A2043" s="485">
        <f t="shared" si="325"/>
        <v>2043</v>
      </c>
      <c r="B2043" s="672" t="s">
        <v>1102</v>
      </c>
      <c r="D2043" t="s">
        <v>905</v>
      </c>
      <c r="F2043" s="741"/>
      <c r="H2043" s="718"/>
      <c r="K2043" s="503"/>
      <c r="L2043" s="718"/>
      <c r="N2043" s="718"/>
      <c r="T2043" s="655"/>
    </row>
    <row r="2044" spans="1:20">
      <c r="A2044" s="485">
        <f t="shared" si="325"/>
        <v>2044</v>
      </c>
      <c r="B2044" t="s">
        <v>300</v>
      </c>
      <c r="D2044" t="s">
        <v>905</v>
      </c>
      <c r="F2044" s="737">
        <f>'57'!O41</f>
        <v>0</v>
      </c>
      <c r="H2044" s="231">
        <f>'58'!O41</f>
        <v>0</v>
      </c>
      <c r="K2044" s="503">
        <v>0</v>
      </c>
      <c r="L2044" s="231">
        <f>'57'!O41</f>
        <v>0</v>
      </c>
      <c r="N2044" s="231">
        <f>'58'!O41</f>
        <v>0</v>
      </c>
      <c r="P2044" s="722">
        <f>F2044-L2044</f>
        <v>0</v>
      </c>
      <c r="Q2044" s="461"/>
      <c r="R2044" s="722">
        <f>H2044-N2044</f>
        <v>0</v>
      </c>
      <c r="T2044" s="655">
        <f>H2044-K2044</f>
        <v>0</v>
      </c>
    </row>
    <row r="2045" spans="1:20">
      <c r="A2045" s="485">
        <f t="shared" si="325"/>
        <v>2045</v>
      </c>
      <c r="B2045" t="s">
        <v>301</v>
      </c>
      <c r="D2045" t="s">
        <v>905</v>
      </c>
      <c r="F2045" s="737">
        <f>'57'!O42</f>
        <v>0</v>
      </c>
      <c r="H2045" s="231">
        <f>'58'!O42</f>
        <v>0</v>
      </c>
      <c r="K2045" s="503">
        <v>0</v>
      </c>
      <c r="L2045" s="231">
        <f>'57'!O42</f>
        <v>0</v>
      </c>
      <c r="N2045" s="231">
        <f>'58'!O42</f>
        <v>0</v>
      </c>
      <c r="P2045" s="722">
        <f>F2045-L2045</f>
        <v>0</v>
      </c>
      <c r="Q2045" s="461"/>
      <c r="R2045" s="722">
        <f>H2045-N2045</f>
        <v>0</v>
      </c>
      <c r="T2045" s="655">
        <f>H2045-K2045</f>
        <v>0</v>
      </c>
    </row>
    <row r="2046" spans="1:20">
      <c r="A2046" s="485">
        <f t="shared" si="325"/>
        <v>2046</v>
      </c>
      <c r="B2046" t="s">
        <v>302</v>
      </c>
      <c r="D2046" t="s">
        <v>905</v>
      </c>
      <c r="F2046" s="737">
        <f>'57'!O44</f>
        <v>0</v>
      </c>
      <c r="H2046" s="231">
        <f>'58'!O44</f>
        <v>0</v>
      </c>
      <c r="K2046" s="503">
        <v>0</v>
      </c>
      <c r="L2046" s="231">
        <f>'57'!O44</f>
        <v>0</v>
      </c>
      <c r="N2046" s="231">
        <f>'58'!O44</f>
        <v>0</v>
      </c>
      <c r="P2046" s="722">
        <f>F2046-L2046</f>
        <v>0</v>
      </c>
      <c r="Q2046" s="461"/>
      <c r="R2046" s="722">
        <f>H2046-N2046</f>
        <v>0</v>
      </c>
      <c r="T2046" s="655">
        <f>H2046-K2046</f>
        <v>0</v>
      </c>
    </row>
    <row r="2047" spans="1:20">
      <c r="A2047" s="485">
        <f t="shared" si="325"/>
        <v>2047</v>
      </c>
      <c r="B2047" t="s">
        <v>115</v>
      </c>
      <c r="D2047" t="s">
        <v>905</v>
      </c>
      <c r="F2047" s="737">
        <f>'57'!O47</f>
        <v>0</v>
      </c>
      <c r="H2047" s="231">
        <f>'58'!O47</f>
        <v>0</v>
      </c>
      <c r="K2047" s="503">
        <v>0</v>
      </c>
      <c r="L2047" s="231">
        <f>'57'!O47</f>
        <v>0</v>
      </c>
      <c r="N2047" s="231">
        <f>'58'!O47</f>
        <v>0</v>
      </c>
      <c r="P2047" s="722">
        <f>F2047-L2047</f>
        <v>0</v>
      </c>
      <c r="Q2047" s="461"/>
      <c r="R2047" s="722">
        <f>H2047-N2047</f>
        <v>0</v>
      </c>
      <c r="T2047" s="655">
        <f>H2047-K2047</f>
        <v>0</v>
      </c>
    </row>
    <row r="2048" spans="1:20" ht="15.75">
      <c r="A2048" s="485">
        <f t="shared" si="325"/>
        <v>2048</v>
      </c>
      <c r="B2048" s="234" t="s">
        <v>106</v>
      </c>
      <c r="D2048" t="s">
        <v>905</v>
      </c>
      <c r="F2048" s="737">
        <f>'57'!O48</f>
        <v>-2878</v>
      </c>
      <c r="H2048" s="231">
        <f>'58'!O48</f>
        <v>-901</v>
      </c>
      <c r="K2048" s="503">
        <v>-1121</v>
      </c>
      <c r="L2048" s="231">
        <f>'57'!O48</f>
        <v>-2878</v>
      </c>
      <c r="N2048" s="231">
        <f>'58'!O48</f>
        <v>-901</v>
      </c>
      <c r="P2048" s="722">
        <f>F2048-L2048</f>
        <v>0</v>
      </c>
      <c r="Q2048" s="461"/>
      <c r="R2048" s="722">
        <f>H2048-N2048</f>
        <v>0</v>
      </c>
      <c r="T2048" s="655">
        <f>H2048-K2048</f>
        <v>220</v>
      </c>
    </row>
    <row r="2049" spans="1:20" ht="15.75">
      <c r="A2049" s="485">
        <f t="shared" si="325"/>
        <v>2049</v>
      </c>
      <c r="B2049" s="234" t="s">
        <v>172</v>
      </c>
      <c r="F2049" s="737"/>
      <c r="H2049" s="231"/>
      <c r="K2049" s="503"/>
      <c r="T2049" s="655"/>
    </row>
    <row r="2050" spans="1:20">
      <c r="A2050" s="485">
        <f t="shared" si="325"/>
        <v>2050</v>
      </c>
      <c r="B2050" t="s">
        <v>135</v>
      </c>
      <c r="F2050" s="737"/>
      <c r="H2050" s="231"/>
      <c r="K2050" s="503"/>
      <c r="T2050" s="655"/>
    </row>
    <row r="2051" spans="1:20">
      <c r="A2051" s="485">
        <f t="shared" si="325"/>
        <v>2051</v>
      </c>
      <c r="B2051" s="636" t="s">
        <v>1220</v>
      </c>
      <c r="D2051" t="s">
        <v>905</v>
      </c>
      <c r="F2051" s="737">
        <f>'57'!O52</f>
        <v>-8313</v>
      </c>
      <c r="H2051" s="231">
        <f>'58'!O52</f>
        <v>-17141</v>
      </c>
      <c r="K2051" s="503">
        <v>-21400</v>
      </c>
      <c r="L2051" s="231">
        <f>'57'!O52</f>
        <v>-8313</v>
      </c>
      <c r="N2051" s="231">
        <f>'58'!O52</f>
        <v>-17141</v>
      </c>
      <c r="P2051" s="722">
        <f t="shared" ref="P2051:P2057" si="335">F2051-L2051</f>
        <v>0</v>
      </c>
      <c r="Q2051" s="461"/>
      <c r="R2051" s="722">
        <f t="shared" ref="R2051:R2057" si="336">H2051-N2051</f>
        <v>0</v>
      </c>
      <c r="T2051" s="655">
        <f t="shared" ref="T2051:T2057" si="337">H2051-K2051</f>
        <v>4259</v>
      </c>
    </row>
    <row r="2052" spans="1:20">
      <c r="A2052" s="485">
        <f t="shared" si="325"/>
        <v>2052</v>
      </c>
      <c r="B2052" s="636" t="s">
        <v>1221</v>
      </c>
      <c r="D2052" t="s">
        <v>905</v>
      </c>
      <c r="F2052" s="737">
        <f>'57'!O53</f>
        <v>-160</v>
      </c>
      <c r="H2052" s="231">
        <f>'58'!O53</f>
        <v>-35</v>
      </c>
      <c r="K2052" s="503">
        <v>0</v>
      </c>
      <c r="L2052" s="231">
        <f>'57'!O53</f>
        <v>-160</v>
      </c>
      <c r="N2052" s="231">
        <f>'58'!O53</f>
        <v>-35</v>
      </c>
      <c r="P2052" s="722">
        <f t="shared" si="335"/>
        <v>0</v>
      </c>
      <c r="Q2052" s="461"/>
      <c r="R2052" s="722">
        <f t="shared" si="336"/>
        <v>0</v>
      </c>
      <c r="T2052" s="655">
        <f t="shared" si="337"/>
        <v>-35</v>
      </c>
    </row>
    <row r="2053" spans="1:20">
      <c r="A2053" s="485">
        <f t="shared" si="325"/>
        <v>2053</v>
      </c>
      <c r="B2053" s="636" t="s">
        <v>1222</v>
      </c>
      <c r="D2053" t="s">
        <v>905</v>
      </c>
      <c r="F2053" s="737">
        <f>'57'!O54</f>
        <v>-201</v>
      </c>
      <c r="H2053" s="231">
        <f>'58'!O54</f>
        <v>-202</v>
      </c>
      <c r="K2053" s="503">
        <v>-51</v>
      </c>
      <c r="L2053" s="231">
        <f>'57'!O54</f>
        <v>-201</v>
      </c>
      <c r="N2053" s="231">
        <f>'58'!O54</f>
        <v>-202</v>
      </c>
      <c r="P2053" s="722">
        <f t="shared" si="335"/>
        <v>0</v>
      </c>
      <c r="Q2053" s="461"/>
      <c r="R2053" s="722">
        <f t="shared" si="336"/>
        <v>0</v>
      </c>
      <c r="T2053" s="655">
        <f t="shared" si="337"/>
        <v>-151</v>
      </c>
    </row>
    <row r="2054" spans="1:20">
      <c r="A2054" s="485">
        <f t="shared" si="325"/>
        <v>2054</v>
      </c>
      <c r="B2054" s="636" t="s">
        <v>1223</v>
      </c>
      <c r="D2054" t="s">
        <v>905</v>
      </c>
      <c r="F2054" s="737">
        <f>'57'!O55</f>
        <v>0</v>
      </c>
      <c r="H2054" s="231">
        <f>'58'!O55</f>
        <v>0</v>
      </c>
      <c r="K2054" s="503">
        <v>0</v>
      </c>
      <c r="L2054" s="231">
        <f>'57'!O55</f>
        <v>0</v>
      </c>
      <c r="N2054" s="231">
        <f>'58'!O55</f>
        <v>0</v>
      </c>
      <c r="P2054" s="722">
        <f t="shared" si="335"/>
        <v>0</v>
      </c>
      <c r="Q2054" s="461"/>
      <c r="R2054" s="722">
        <f t="shared" si="336"/>
        <v>0</v>
      </c>
      <c r="T2054" s="655">
        <f t="shared" si="337"/>
        <v>0</v>
      </c>
    </row>
    <row r="2055" spans="1:20">
      <c r="A2055" s="485">
        <f t="shared" si="325"/>
        <v>2055</v>
      </c>
      <c r="B2055" t="s">
        <v>136</v>
      </c>
      <c r="D2055" t="s">
        <v>905</v>
      </c>
      <c r="F2055" s="737">
        <f>'57'!O56</f>
        <v>-1554</v>
      </c>
      <c r="H2055" s="231">
        <f>'58'!O56</f>
        <v>-728</v>
      </c>
      <c r="K2055" s="503">
        <v>-976</v>
      </c>
      <c r="L2055" s="231">
        <f>'57'!O56</f>
        <v>-1554</v>
      </c>
      <c r="N2055" s="231">
        <f>'58'!O56</f>
        <v>-728</v>
      </c>
      <c r="P2055" s="722">
        <f t="shared" si="335"/>
        <v>0</v>
      </c>
      <c r="Q2055" s="461"/>
      <c r="R2055" s="722">
        <f t="shared" si="336"/>
        <v>0</v>
      </c>
      <c r="T2055" s="655">
        <f t="shared" si="337"/>
        <v>248</v>
      </c>
    </row>
    <row r="2056" spans="1:20">
      <c r="A2056" s="485">
        <f t="shared" si="325"/>
        <v>2056</v>
      </c>
      <c r="B2056" t="s">
        <v>137</v>
      </c>
      <c r="D2056" t="s">
        <v>905</v>
      </c>
      <c r="F2056" s="737">
        <f>'57'!O57</f>
        <v>-152</v>
      </c>
      <c r="H2056" s="231">
        <f>'58'!O57</f>
        <v>-100</v>
      </c>
      <c r="K2056" s="503">
        <v>-693</v>
      </c>
      <c r="L2056" s="231">
        <f>'57'!O57</f>
        <v>-152</v>
      </c>
      <c r="N2056" s="231">
        <f>'58'!O57</f>
        <v>-100</v>
      </c>
      <c r="P2056" s="722">
        <f t="shared" si="335"/>
        <v>0</v>
      </c>
      <c r="Q2056" s="461"/>
      <c r="R2056" s="722">
        <f t="shared" si="336"/>
        <v>0</v>
      </c>
      <c r="T2056" s="655">
        <f t="shared" si="337"/>
        <v>593</v>
      </c>
    </row>
    <row r="2057" spans="1:20">
      <c r="A2057" s="485">
        <f t="shared" si="325"/>
        <v>2057</v>
      </c>
      <c r="B2057" t="s">
        <v>299</v>
      </c>
      <c r="D2057" t="s">
        <v>905</v>
      </c>
      <c r="F2057" s="737">
        <f>'57'!O58</f>
        <v>-1172</v>
      </c>
      <c r="H2057" s="231">
        <f>'58'!O58</f>
        <v>-1091</v>
      </c>
      <c r="K2057" s="503">
        <v>-879</v>
      </c>
      <c r="L2057" s="231">
        <f>'57'!O58</f>
        <v>-1172</v>
      </c>
      <c r="N2057" s="231">
        <f>'58'!O58</f>
        <v>-1091</v>
      </c>
      <c r="P2057" s="722">
        <f t="shared" si="335"/>
        <v>0</v>
      </c>
      <c r="Q2057" s="461"/>
      <c r="R2057" s="722">
        <f t="shared" si="336"/>
        <v>0</v>
      </c>
      <c r="T2057" s="655">
        <f t="shared" si="337"/>
        <v>-212</v>
      </c>
    </row>
    <row r="2058" spans="1:20">
      <c r="A2058" s="485">
        <f t="shared" si="325"/>
        <v>2058</v>
      </c>
      <c r="B2058" s="672" t="s">
        <v>1102</v>
      </c>
      <c r="D2058" t="s">
        <v>905</v>
      </c>
      <c r="F2058" s="741"/>
      <c r="H2058" s="718"/>
      <c r="K2058" s="503"/>
      <c r="L2058" s="718"/>
      <c r="N2058" s="718"/>
      <c r="T2058" s="655"/>
    </row>
    <row r="2059" spans="1:20">
      <c r="A2059" s="485">
        <f t="shared" ref="A2059:A2122" si="338">A2058+1</f>
        <v>2059</v>
      </c>
      <c r="B2059" t="s">
        <v>300</v>
      </c>
      <c r="D2059" t="s">
        <v>905</v>
      </c>
      <c r="F2059" s="737">
        <f>'57'!O60</f>
        <v>0</v>
      </c>
      <c r="H2059" s="231">
        <f>'58'!O60</f>
        <v>0</v>
      </c>
      <c r="K2059" s="503">
        <v>-4</v>
      </c>
      <c r="L2059" s="231">
        <f>'57'!O60</f>
        <v>0</v>
      </c>
      <c r="N2059" s="231">
        <f>'58'!O60</f>
        <v>0</v>
      </c>
      <c r="P2059" s="722">
        <f>F2059-L2059</f>
        <v>0</v>
      </c>
      <c r="Q2059" s="461"/>
      <c r="R2059" s="722">
        <f>H2059-N2059</f>
        <v>0</v>
      </c>
      <c r="T2059" s="655">
        <f>H2059-K2059</f>
        <v>4</v>
      </c>
    </row>
    <row r="2060" spans="1:20">
      <c r="A2060" s="485">
        <f t="shared" si="338"/>
        <v>2060</v>
      </c>
      <c r="B2060" t="s">
        <v>301</v>
      </c>
      <c r="D2060" t="s">
        <v>905</v>
      </c>
      <c r="F2060" s="737">
        <f>'57'!O61</f>
        <v>-39</v>
      </c>
      <c r="H2060" s="231">
        <f>'58'!O61</f>
        <v>-39</v>
      </c>
      <c r="K2060" s="503">
        <v>-139</v>
      </c>
      <c r="L2060" s="231">
        <f>'57'!O61</f>
        <v>-39</v>
      </c>
      <c r="N2060" s="231">
        <f>'58'!O61</f>
        <v>-39</v>
      </c>
      <c r="P2060" s="722">
        <f>F2060-L2060</f>
        <v>0</v>
      </c>
      <c r="Q2060" s="461"/>
      <c r="R2060" s="722">
        <f>H2060-N2060</f>
        <v>0</v>
      </c>
      <c r="T2060" s="655">
        <f>H2060-K2060</f>
        <v>100</v>
      </c>
    </row>
    <row r="2061" spans="1:20">
      <c r="A2061" s="485">
        <f t="shared" si="338"/>
        <v>2061</v>
      </c>
      <c r="B2061" t="s">
        <v>302</v>
      </c>
      <c r="D2061" t="s">
        <v>905</v>
      </c>
      <c r="F2061" s="737">
        <f>'57'!O63</f>
        <v>0</v>
      </c>
      <c r="H2061" s="231">
        <f>'58'!O63</f>
        <v>0</v>
      </c>
      <c r="K2061" s="503">
        <v>0</v>
      </c>
      <c r="L2061" s="231">
        <f>'57'!O63</f>
        <v>0</v>
      </c>
      <c r="N2061" s="231">
        <f>'58'!O63</f>
        <v>0</v>
      </c>
      <c r="P2061" s="722">
        <f>F2061-L2061</f>
        <v>0</v>
      </c>
      <c r="Q2061" s="461"/>
      <c r="R2061" s="722">
        <f>H2061-N2061</f>
        <v>0</v>
      </c>
      <c r="T2061" s="655">
        <f>H2061-K2061</f>
        <v>0</v>
      </c>
    </row>
    <row r="2062" spans="1:20">
      <c r="A2062" s="485">
        <f t="shared" si="338"/>
        <v>2062</v>
      </c>
      <c r="B2062" t="s">
        <v>115</v>
      </c>
      <c r="D2062" t="s">
        <v>905</v>
      </c>
      <c r="F2062" s="737">
        <f>'57'!O66</f>
        <v>-406</v>
      </c>
      <c r="H2062" s="231">
        <f>'58'!O66</f>
        <v>-140</v>
      </c>
      <c r="K2062" s="503">
        <v>-1247</v>
      </c>
      <c r="L2062" s="231">
        <f>'57'!O66</f>
        <v>-406</v>
      </c>
      <c r="N2062" s="231">
        <f>'58'!O66</f>
        <v>-140</v>
      </c>
      <c r="P2062" s="722">
        <f>F2062-L2062</f>
        <v>0</v>
      </c>
      <c r="Q2062" s="461"/>
      <c r="R2062" s="722">
        <f>H2062-N2062</f>
        <v>0</v>
      </c>
      <c r="T2062" s="655">
        <f>H2062-K2062</f>
        <v>1107</v>
      </c>
    </row>
    <row r="2063" spans="1:20" ht="15.75">
      <c r="A2063" s="485">
        <f t="shared" si="338"/>
        <v>2063</v>
      </c>
      <c r="B2063" s="234" t="s">
        <v>106</v>
      </c>
      <c r="D2063" t="s">
        <v>905</v>
      </c>
      <c r="F2063" s="737">
        <f>'57'!O67</f>
        <v>-12024</v>
      </c>
      <c r="H2063" s="231">
        <f>'58'!O67</f>
        <v>-19500</v>
      </c>
      <c r="K2063" s="503">
        <v>-25389</v>
      </c>
      <c r="L2063" s="231">
        <f>'57'!O67</f>
        <v>-12024</v>
      </c>
      <c r="N2063" s="231">
        <f>'58'!O67</f>
        <v>-19500</v>
      </c>
      <c r="P2063" s="722">
        <f>F2063-L2063</f>
        <v>0</v>
      </c>
      <c r="Q2063" s="461"/>
      <c r="R2063" s="722">
        <f>H2063-N2063</f>
        <v>0</v>
      </c>
      <c r="T2063" s="655">
        <f>H2063-K2063</f>
        <v>5889</v>
      </c>
    </row>
    <row r="2064" spans="1:20" ht="15.75">
      <c r="A2064" s="485">
        <f t="shared" si="338"/>
        <v>2064</v>
      </c>
      <c r="B2064" s="234" t="s">
        <v>306</v>
      </c>
      <c r="F2064" s="737"/>
      <c r="H2064" s="231"/>
      <c r="K2064" s="503"/>
      <c r="T2064" s="655"/>
    </row>
    <row r="2065" spans="1:20" ht="15.75">
      <c r="A2065" s="485">
        <f t="shared" si="338"/>
        <v>2065</v>
      </c>
      <c r="B2065" s="234" t="s">
        <v>271</v>
      </c>
      <c r="F2065" s="737"/>
      <c r="H2065" s="231"/>
      <c r="K2065" s="503"/>
      <c r="T2065" s="655"/>
    </row>
    <row r="2066" spans="1:20">
      <c r="A2066" s="485">
        <f t="shared" si="338"/>
        <v>2066</v>
      </c>
      <c r="B2066" t="s">
        <v>135</v>
      </c>
      <c r="F2066" s="737"/>
      <c r="H2066" s="231"/>
      <c r="K2066" s="503"/>
      <c r="T2066" s="655"/>
    </row>
    <row r="2067" spans="1:20">
      <c r="A2067" s="485">
        <f t="shared" si="338"/>
        <v>2067</v>
      </c>
      <c r="B2067" s="636" t="s">
        <v>1220</v>
      </c>
      <c r="D2067" t="s">
        <v>905</v>
      </c>
      <c r="F2067" s="737">
        <f>'57'!Q14</f>
        <v>-9941</v>
      </c>
      <c r="H2067" s="231">
        <f>'58'!Q14</f>
        <v>-6730</v>
      </c>
      <c r="K2067" s="503">
        <v>-37908</v>
      </c>
      <c r="L2067" s="231">
        <f>'57'!Q14</f>
        <v>-9941</v>
      </c>
      <c r="N2067" s="231">
        <f>'58'!Q14</f>
        <v>-6730</v>
      </c>
      <c r="P2067" s="722">
        <f t="shared" ref="P2067:P2073" si="339">F2067-L2067</f>
        <v>0</v>
      </c>
      <c r="Q2067" s="461"/>
      <c r="R2067" s="722">
        <f t="shared" ref="R2067:R2073" si="340">H2067-N2067</f>
        <v>0</v>
      </c>
      <c r="T2067" s="655">
        <f t="shared" ref="T2067:T2073" si="341">H2067-K2067</f>
        <v>31178</v>
      </c>
    </row>
    <row r="2068" spans="1:20">
      <c r="A2068" s="485">
        <f t="shared" si="338"/>
        <v>2068</v>
      </c>
      <c r="B2068" s="636" t="s">
        <v>1221</v>
      </c>
      <c r="D2068" t="s">
        <v>905</v>
      </c>
      <c r="F2068" s="737">
        <f>'57'!Q15</f>
        <v>-103</v>
      </c>
      <c r="H2068" s="231">
        <f>'58'!Q15</f>
        <v>-65</v>
      </c>
      <c r="K2068" s="503">
        <v>0</v>
      </c>
      <c r="L2068" s="231">
        <f>'57'!Q15</f>
        <v>-103</v>
      </c>
      <c r="N2068" s="231">
        <f>'58'!Q15</f>
        <v>-65</v>
      </c>
      <c r="P2068" s="722">
        <f t="shared" si="339"/>
        <v>0</v>
      </c>
      <c r="Q2068" s="461"/>
      <c r="R2068" s="722">
        <f t="shared" si="340"/>
        <v>0</v>
      </c>
      <c r="T2068" s="655">
        <f t="shared" si="341"/>
        <v>-65</v>
      </c>
    </row>
    <row r="2069" spans="1:20">
      <c r="A2069" s="485">
        <f t="shared" si="338"/>
        <v>2069</v>
      </c>
      <c r="B2069" s="636" t="s">
        <v>1222</v>
      </c>
      <c r="D2069" t="s">
        <v>905</v>
      </c>
      <c r="F2069" s="737">
        <f>'57'!Q16</f>
        <v>-211</v>
      </c>
      <c r="H2069" s="231">
        <f>'58'!Q16</f>
        <v>-278</v>
      </c>
      <c r="K2069" s="503">
        <v>-4</v>
      </c>
      <c r="L2069" s="231">
        <f>'57'!Q16</f>
        <v>-211</v>
      </c>
      <c r="N2069" s="231">
        <f>'58'!Q16</f>
        <v>-278</v>
      </c>
      <c r="P2069" s="722">
        <f t="shared" si="339"/>
        <v>0</v>
      </c>
      <c r="Q2069" s="461"/>
      <c r="R2069" s="722">
        <f t="shared" si="340"/>
        <v>0</v>
      </c>
      <c r="T2069" s="655">
        <f t="shared" si="341"/>
        <v>-274</v>
      </c>
    </row>
    <row r="2070" spans="1:20">
      <c r="A2070" s="485">
        <f t="shared" si="338"/>
        <v>2070</v>
      </c>
      <c r="B2070" s="636" t="s">
        <v>1223</v>
      </c>
      <c r="D2070" t="s">
        <v>905</v>
      </c>
      <c r="F2070" s="737">
        <f>'57'!Q17</f>
        <v>0</v>
      </c>
      <c r="H2070" s="231">
        <f>'58'!Q17</f>
        <v>0</v>
      </c>
      <c r="K2070" s="503">
        <v>0</v>
      </c>
      <c r="L2070" s="231">
        <f>'57'!Q17</f>
        <v>0</v>
      </c>
      <c r="N2070" s="231">
        <f>'58'!Q17</f>
        <v>0</v>
      </c>
      <c r="P2070" s="722">
        <f t="shared" si="339"/>
        <v>0</v>
      </c>
      <c r="Q2070" s="461"/>
      <c r="R2070" s="722">
        <f t="shared" si="340"/>
        <v>0</v>
      </c>
      <c r="T2070" s="655">
        <f t="shared" si="341"/>
        <v>0</v>
      </c>
    </row>
    <row r="2071" spans="1:20">
      <c r="A2071" s="485">
        <f t="shared" si="338"/>
        <v>2071</v>
      </c>
      <c r="B2071" t="s">
        <v>136</v>
      </c>
      <c r="D2071" t="s">
        <v>905</v>
      </c>
      <c r="F2071" s="737">
        <f>'57'!Q18</f>
        <v>-34</v>
      </c>
      <c r="H2071" s="231">
        <f>'58'!Q18</f>
        <v>-320</v>
      </c>
      <c r="K2071" s="503">
        <v>-312</v>
      </c>
      <c r="L2071" s="231">
        <f>'57'!Q18</f>
        <v>-34</v>
      </c>
      <c r="N2071" s="231">
        <f>'58'!Q18</f>
        <v>-320</v>
      </c>
      <c r="P2071" s="722">
        <f t="shared" si="339"/>
        <v>0</v>
      </c>
      <c r="Q2071" s="461"/>
      <c r="R2071" s="722">
        <f t="shared" si="340"/>
        <v>0</v>
      </c>
      <c r="T2071" s="655">
        <f t="shared" si="341"/>
        <v>-8</v>
      </c>
    </row>
    <row r="2072" spans="1:20">
      <c r="A2072" s="485">
        <f t="shared" si="338"/>
        <v>2072</v>
      </c>
      <c r="B2072" t="s">
        <v>137</v>
      </c>
      <c r="D2072" t="s">
        <v>905</v>
      </c>
      <c r="F2072" s="737">
        <f>'57'!Q19</f>
        <v>0</v>
      </c>
      <c r="H2072" s="231">
        <f>'58'!Q19</f>
        <v>0</v>
      </c>
      <c r="K2072" s="503">
        <v>0</v>
      </c>
      <c r="L2072" s="231">
        <f>'57'!Q19</f>
        <v>0</v>
      </c>
      <c r="N2072" s="231">
        <f>'58'!Q19</f>
        <v>0</v>
      </c>
      <c r="P2072" s="722">
        <f t="shared" si="339"/>
        <v>0</v>
      </c>
      <c r="Q2072" s="461"/>
      <c r="R2072" s="722">
        <f t="shared" si="340"/>
        <v>0</v>
      </c>
      <c r="T2072" s="655">
        <f t="shared" si="341"/>
        <v>0</v>
      </c>
    </row>
    <row r="2073" spans="1:20">
      <c r="A2073" s="485">
        <f t="shared" si="338"/>
        <v>2073</v>
      </c>
      <c r="B2073" t="s">
        <v>299</v>
      </c>
      <c r="D2073" t="s">
        <v>905</v>
      </c>
      <c r="F2073" s="737">
        <f>'57'!Q20</f>
        <v>-1002</v>
      </c>
      <c r="H2073" s="231">
        <f>'58'!Q20</f>
        <v>-1028</v>
      </c>
      <c r="K2073" s="503">
        <v>-1137</v>
      </c>
      <c r="L2073" s="231">
        <f>'57'!Q20</f>
        <v>-1002</v>
      </c>
      <c r="N2073" s="231">
        <f>'58'!Q20</f>
        <v>-1028</v>
      </c>
      <c r="P2073" s="722">
        <f t="shared" si="339"/>
        <v>0</v>
      </c>
      <c r="Q2073" s="461"/>
      <c r="R2073" s="722">
        <f t="shared" si="340"/>
        <v>0</v>
      </c>
      <c r="T2073" s="655">
        <f t="shared" si="341"/>
        <v>109</v>
      </c>
    </row>
    <row r="2074" spans="1:20">
      <c r="A2074" s="485">
        <f t="shared" si="338"/>
        <v>2074</v>
      </c>
      <c r="B2074" s="672" t="s">
        <v>1102</v>
      </c>
      <c r="D2074" t="s">
        <v>905</v>
      </c>
      <c r="F2074" s="741"/>
      <c r="H2074" s="718"/>
      <c r="K2074" s="503"/>
      <c r="L2074" s="718"/>
      <c r="N2074" s="718"/>
      <c r="T2074" s="655"/>
    </row>
    <row r="2075" spans="1:20">
      <c r="A2075" s="485">
        <f t="shared" si="338"/>
        <v>2075</v>
      </c>
      <c r="B2075" t="s">
        <v>300</v>
      </c>
      <c r="D2075" t="s">
        <v>905</v>
      </c>
      <c r="F2075" s="737">
        <f>'57'!Q22</f>
        <v>0</v>
      </c>
      <c r="H2075" s="231">
        <f>'58'!Q22</f>
        <v>0</v>
      </c>
      <c r="K2075" s="503">
        <v>0</v>
      </c>
      <c r="L2075" s="231">
        <f>'57'!Q22</f>
        <v>0</v>
      </c>
      <c r="N2075" s="231">
        <f>'58'!Q22</f>
        <v>0</v>
      </c>
      <c r="P2075" s="722">
        <f>F2075-L2075</f>
        <v>0</v>
      </c>
      <c r="Q2075" s="461"/>
      <c r="R2075" s="722">
        <f>H2075-N2075</f>
        <v>0</v>
      </c>
      <c r="T2075" s="655">
        <f>H2075-K2075</f>
        <v>0</v>
      </c>
    </row>
    <row r="2076" spans="1:20">
      <c r="A2076" s="485">
        <f t="shared" si="338"/>
        <v>2076</v>
      </c>
      <c r="B2076" t="s">
        <v>301</v>
      </c>
      <c r="D2076" t="s">
        <v>905</v>
      </c>
      <c r="F2076" s="737">
        <f>'57'!Q23</f>
        <v>-3</v>
      </c>
      <c r="H2076" s="231">
        <f>'58'!Q23</f>
        <v>-4</v>
      </c>
      <c r="K2076" s="503">
        <v>-4</v>
      </c>
      <c r="L2076" s="231">
        <f>'57'!Q23</f>
        <v>-3</v>
      </c>
      <c r="N2076" s="231">
        <f>'58'!Q23</f>
        <v>-4</v>
      </c>
      <c r="P2076" s="722">
        <f>F2076-L2076</f>
        <v>0</v>
      </c>
      <c r="Q2076" s="461"/>
      <c r="R2076" s="722">
        <f>H2076-N2076</f>
        <v>0</v>
      </c>
      <c r="T2076" s="655">
        <f>H2076-K2076</f>
        <v>0</v>
      </c>
    </row>
    <row r="2077" spans="1:20">
      <c r="A2077" s="485">
        <f t="shared" si="338"/>
        <v>2077</v>
      </c>
      <c r="B2077" t="s">
        <v>302</v>
      </c>
      <c r="D2077" t="s">
        <v>905</v>
      </c>
      <c r="F2077" s="737">
        <f>'57'!Q25</f>
        <v>0</v>
      </c>
      <c r="H2077" s="231">
        <f>'58'!Q25</f>
        <v>0</v>
      </c>
      <c r="K2077" s="503">
        <v>0</v>
      </c>
      <c r="L2077" s="231">
        <f>'57'!Q25</f>
        <v>0</v>
      </c>
      <c r="N2077" s="231">
        <f>'58'!Q25</f>
        <v>0</v>
      </c>
      <c r="P2077" s="722">
        <f>F2077-L2077</f>
        <v>0</v>
      </c>
      <c r="Q2077" s="461"/>
      <c r="R2077" s="722">
        <f>H2077-N2077</f>
        <v>0</v>
      </c>
      <c r="T2077" s="655">
        <f>H2077-K2077</f>
        <v>0</v>
      </c>
    </row>
    <row r="2078" spans="1:20">
      <c r="A2078" s="485">
        <f t="shared" si="338"/>
        <v>2078</v>
      </c>
      <c r="B2078" t="s">
        <v>115</v>
      </c>
      <c r="D2078" t="s">
        <v>905</v>
      </c>
      <c r="F2078" s="737">
        <f>'57'!Q28</f>
        <v>-1449</v>
      </c>
      <c r="H2078" s="231">
        <f>'58'!Q28</f>
        <v>-1090</v>
      </c>
      <c r="K2078" s="503">
        <v>-2017</v>
      </c>
      <c r="L2078" s="231">
        <f>'57'!Q28</f>
        <v>-1449</v>
      </c>
      <c r="N2078" s="231">
        <f>'58'!Q28</f>
        <v>-1090</v>
      </c>
      <c r="P2078" s="722">
        <f>F2078-L2078</f>
        <v>0</v>
      </c>
      <c r="Q2078" s="461"/>
      <c r="R2078" s="722">
        <f>H2078-N2078</f>
        <v>0</v>
      </c>
      <c r="T2078" s="655">
        <f>H2078-K2078</f>
        <v>927</v>
      </c>
    </row>
    <row r="2079" spans="1:20" ht="15.75">
      <c r="A2079" s="485">
        <f t="shared" si="338"/>
        <v>2079</v>
      </c>
      <c r="B2079" s="234" t="s">
        <v>106</v>
      </c>
      <c r="D2079" t="s">
        <v>905</v>
      </c>
      <c r="F2079" s="737">
        <f>'57'!Q29</f>
        <v>-12743</v>
      </c>
      <c r="H2079" s="231">
        <f>'58'!Q29</f>
        <v>-9515</v>
      </c>
      <c r="K2079" s="503">
        <v>-41382</v>
      </c>
      <c r="L2079" s="231">
        <f>'57'!Q29</f>
        <v>-12743</v>
      </c>
      <c r="N2079" s="231">
        <f>'58'!Q29</f>
        <v>-9515</v>
      </c>
      <c r="P2079" s="722">
        <f>F2079-L2079</f>
        <v>0</v>
      </c>
      <c r="Q2079" s="461"/>
      <c r="R2079" s="722">
        <f>H2079-N2079</f>
        <v>0</v>
      </c>
      <c r="T2079" s="655">
        <f>H2079-K2079</f>
        <v>31867</v>
      </c>
    </row>
    <row r="2080" spans="1:20" ht="15.75">
      <c r="A2080" s="485">
        <f t="shared" si="338"/>
        <v>2080</v>
      </c>
      <c r="B2080" s="234" t="s">
        <v>303</v>
      </c>
      <c r="F2080" s="737"/>
      <c r="H2080" s="231"/>
      <c r="K2080" s="503"/>
      <c r="T2080" s="655"/>
    </row>
    <row r="2081" spans="1:20">
      <c r="A2081" s="485">
        <f t="shared" si="338"/>
        <v>2081</v>
      </c>
      <c r="B2081" t="s">
        <v>135</v>
      </c>
      <c r="F2081" s="737"/>
      <c r="H2081" s="231"/>
      <c r="K2081" s="503"/>
      <c r="T2081" s="655"/>
    </row>
    <row r="2082" spans="1:20">
      <c r="A2082" s="485">
        <f t="shared" si="338"/>
        <v>2082</v>
      </c>
      <c r="B2082" s="636" t="s">
        <v>1220</v>
      </c>
      <c r="D2082" t="s">
        <v>905</v>
      </c>
      <c r="F2082" s="737">
        <f>'57'!Q33</f>
        <v>-359</v>
      </c>
      <c r="H2082" s="231">
        <f>'58'!Q33</f>
        <v>-3200</v>
      </c>
      <c r="K2082" s="503">
        <v>-5089</v>
      </c>
      <c r="L2082" s="231">
        <f>'57'!Q33</f>
        <v>-359</v>
      </c>
      <c r="N2082" s="231">
        <f>'58'!Q33</f>
        <v>-3200</v>
      </c>
      <c r="P2082" s="722">
        <f t="shared" ref="P2082:P2088" si="342">F2082-L2082</f>
        <v>0</v>
      </c>
      <c r="Q2082" s="461"/>
      <c r="R2082" s="722">
        <f t="shared" ref="R2082:R2088" si="343">H2082-N2082</f>
        <v>0</v>
      </c>
      <c r="T2082" s="655">
        <f t="shared" ref="T2082:T2088" si="344">H2082-K2082</f>
        <v>1889</v>
      </c>
    </row>
    <row r="2083" spans="1:20">
      <c r="A2083" s="485">
        <f t="shared" si="338"/>
        <v>2083</v>
      </c>
      <c r="B2083" s="636" t="s">
        <v>1221</v>
      </c>
      <c r="D2083" t="s">
        <v>905</v>
      </c>
      <c r="F2083" s="737">
        <f>'57'!Q34</f>
        <v>0</v>
      </c>
      <c r="H2083" s="231">
        <f>'58'!Q34</f>
        <v>0</v>
      </c>
      <c r="K2083" s="503">
        <v>0</v>
      </c>
      <c r="L2083" s="231">
        <f>'57'!Q34</f>
        <v>0</v>
      </c>
      <c r="N2083" s="231">
        <f>'58'!Q34</f>
        <v>0</v>
      </c>
      <c r="P2083" s="722">
        <f t="shared" si="342"/>
        <v>0</v>
      </c>
      <c r="Q2083" s="461"/>
      <c r="R2083" s="722">
        <f t="shared" si="343"/>
        <v>0</v>
      </c>
      <c r="T2083" s="655">
        <f t="shared" si="344"/>
        <v>0</v>
      </c>
    </row>
    <row r="2084" spans="1:20">
      <c r="A2084" s="485">
        <f t="shared" si="338"/>
        <v>2084</v>
      </c>
      <c r="B2084" s="636" t="s">
        <v>1222</v>
      </c>
      <c r="D2084" t="s">
        <v>905</v>
      </c>
      <c r="F2084" s="737">
        <f>'57'!Q35</f>
        <v>0</v>
      </c>
      <c r="H2084" s="231">
        <f>'58'!Q35</f>
        <v>0</v>
      </c>
      <c r="K2084" s="503">
        <v>0</v>
      </c>
      <c r="L2084" s="231">
        <f>'57'!Q35</f>
        <v>0</v>
      </c>
      <c r="N2084" s="231">
        <f>'58'!Q35</f>
        <v>0</v>
      </c>
      <c r="P2084" s="722">
        <f t="shared" si="342"/>
        <v>0</v>
      </c>
      <c r="Q2084" s="461"/>
      <c r="R2084" s="722">
        <f t="shared" si="343"/>
        <v>0</v>
      </c>
      <c r="T2084" s="655">
        <f t="shared" si="344"/>
        <v>0</v>
      </c>
    </row>
    <row r="2085" spans="1:20">
      <c r="A2085" s="485">
        <f t="shared" si="338"/>
        <v>2085</v>
      </c>
      <c r="B2085" s="636" t="s">
        <v>1223</v>
      </c>
      <c r="D2085" t="s">
        <v>905</v>
      </c>
      <c r="F2085" s="737">
        <f>'57'!Q36</f>
        <v>0</v>
      </c>
      <c r="H2085" s="231">
        <f>'58'!Q36</f>
        <v>0</v>
      </c>
      <c r="K2085" s="503">
        <v>0</v>
      </c>
      <c r="L2085" s="231">
        <f>'57'!Q36</f>
        <v>0</v>
      </c>
      <c r="N2085" s="231">
        <f>'58'!Q36</f>
        <v>0</v>
      </c>
      <c r="P2085" s="722">
        <f t="shared" si="342"/>
        <v>0</v>
      </c>
      <c r="Q2085" s="461"/>
      <c r="R2085" s="722">
        <f t="shared" si="343"/>
        <v>0</v>
      </c>
      <c r="T2085" s="655">
        <f t="shared" si="344"/>
        <v>0</v>
      </c>
    </row>
    <row r="2086" spans="1:20">
      <c r="A2086" s="485">
        <f t="shared" si="338"/>
        <v>2086</v>
      </c>
      <c r="B2086" t="s">
        <v>136</v>
      </c>
      <c r="D2086" t="s">
        <v>905</v>
      </c>
      <c r="F2086" s="737">
        <f>'57'!Q37</f>
        <v>-349</v>
      </c>
      <c r="H2086" s="231">
        <f>'58'!Q37</f>
        <v>-1350</v>
      </c>
      <c r="K2086" s="503">
        <v>-121</v>
      </c>
      <c r="L2086" s="231">
        <f>'57'!Q37</f>
        <v>-349</v>
      </c>
      <c r="N2086" s="231">
        <f>'58'!Q37</f>
        <v>-1350</v>
      </c>
      <c r="P2086" s="722">
        <f t="shared" si="342"/>
        <v>0</v>
      </c>
      <c r="Q2086" s="461"/>
      <c r="R2086" s="722">
        <f t="shared" si="343"/>
        <v>0</v>
      </c>
      <c r="T2086" s="655">
        <f t="shared" si="344"/>
        <v>-1229</v>
      </c>
    </row>
    <row r="2087" spans="1:20">
      <c r="A2087" s="485">
        <f t="shared" si="338"/>
        <v>2087</v>
      </c>
      <c r="B2087" t="s">
        <v>137</v>
      </c>
      <c r="D2087" t="s">
        <v>905</v>
      </c>
      <c r="F2087" s="737">
        <f>'57'!Q38</f>
        <v>0</v>
      </c>
      <c r="H2087" s="231">
        <f>'58'!Q38</f>
        <v>0</v>
      </c>
      <c r="K2087" s="503">
        <v>0</v>
      </c>
      <c r="L2087" s="231">
        <f>'57'!Q38</f>
        <v>0</v>
      </c>
      <c r="N2087" s="231">
        <f>'58'!Q38</f>
        <v>0</v>
      </c>
      <c r="P2087" s="722">
        <f t="shared" si="342"/>
        <v>0</v>
      </c>
      <c r="Q2087" s="461"/>
      <c r="R2087" s="722">
        <f t="shared" si="343"/>
        <v>0</v>
      </c>
      <c r="T2087" s="655">
        <f t="shared" si="344"/>
        <v>0</v>
      </c>
    </row>
    <row r="2088" spans="1:20">
      <c r="A2088" s="485">
        <f t="shared" si="338"/>
        <v>2088</v>
      </c>
      <c r="B2088" t="s">
        <v>299</v>
      </c>
      <c r="D2088" t="s">
        <v>905</v>
      </c>
      <c r="F2088" s="737">
        <f>'57'!Q39</f>
        <v>-243</v>
      </c>
      <c r="H2088" s="231">
        <f>'58'!Q39</f>
        <v>-2</v>
      </c>
      <c r="K2088" s="503">
        <v>-4</v>
      </c>
      <c r="L2088" s="231">
        <f>'57'!Q39</f>
        <v>-243</v>
      </c>
      <c r="N2088" s="231">
        <f>'58'!Q39</f>
        <v>-2</v>
      </c>
      <c r="P2088" s="722">
        <f t="shared" si="342"/>
        <v>0</v>
      </c>
      <c r="Q2088" s="461"/>
      <c r="R2088" s="722">
        <f t="shared" si="343"/>
        <v>0</v>
      </c>
      <c r="T2088" s="655">
        <f t="shared" si="344"/>
        <v>2</v>
      </c>
    </row>
    <row r="2089" spans="1:20">
      <c r="A2089" s="485">
        <f t="shared" si="338"/>
        <v>2089</v>
      </c>
      <c r="B2089" s="672" t="s">
        <v>1102</v>
      </c>
      <c r="D2089" t="s">
        <v>905</v>
      </c>
      <c r="F2089" s="741"/>
      <c r="H2089" s="718"/>
      <c r="K2089" s="503"/>
      <c r="L2089" s="718"/>
      <c r="N2089" s="718"/>
      <c r="T2089" s="655"/>
    </row>
    <row r="2090" spans="1:20">
      <c r="A2090" s="485">
        <f t="shared" si="338"/>
        <v>2090</v>
      </c>
      <c r="B2090" t="s">
        <v>300</v>
      </c>
      <c r="D2090" t="s">
        <v>905</v>
      </c>
      <c r="F2090" s="737">
        <f>'57'!Q41</f>
        <v>0</v>
      </c>
      <c r="H2090" s="231">
        <f>'58'!Q41</f>
        <v>0</v>
      </c>
      <c r="K2090" s="503">
        <v>0</v>
      </c>
      <c r="L2090" s="231">
        <f>'57'!Q41</f>
        <v>0</v>
      </c>
      <c r="N2090" s="231">
        <f>'58'!Q41</f>
        <v>0</v>
      </c>
      <c r="P2090" s="722">
        <f>F2090-L2090</f>
        <v>0</v>
      </c>
      <c r="Q2090" s="461"/>
      <c r="R2090" s="722">
        <f>H2090-N2090</f>
        <v>0</v>
      </c>
      <c r="T2090" s="655">
        <f>H2090-K2090</f>
        <v>0</v>
      </c>
    </row>
    <row r="2091" spans="1:20">
      <c r="A2091" s="485">
        <f t="shared" si="338"/>
        <v>2091</v>
      </c>
      <c r="B2091" t="s">
        <v>301</v>
      </c>
      <c r="D2091" t="s">
        <v>905</v>
      </c>
      <c r="F2091" s="737">
        <f>'57'!Q42</f>
        <v>0</v>
      </c>
      <c r="H2091" s="231">
        <f>'58'!Q42</f>
        <v>-2</v>
      </c>
      <c r="K2091" s="503">
        <v>-1</v>
      </c>
      <c r="L2091" s="231">
        <f>'57'!Q42</f>
        <v>0</v>
      </c>
      <c r="N2091" s="231">
        <f>'58'!Q42</f>
        <v>-2</v>
      </c>
      <c r="P2091" s="722">
        <f>F2091-L2091</f>
        <v>0</v>
      </c>
      <c r="Q2091" s="461"/>
      <c r="R2091" s="722">
        <f>H2091-N2091</f>
        <v>0</v>
      </c>
      <c r="T2091" s="655">
        <f>H2091-K2091</f>
        <v>-1</v>
      </c>
    </row>
    <row r="2092" spans="1:20">
      <c r="A2092" s="485">
        <f t="shared" si="338"/>
        <v>2092</v>
      </c>
      <c r="B2092" t="s">
        <v>302</v>
      </c>
      <c r="D2092" t="s">
        <v>905</v>
      </c>
      <c r="F2092" s="737">
        <f>'57'!Q44</f>
        <v>0</v>
      </c>
      <c r="H2092" s="231">
        <f>'58'!Q44</f>
        <v>0</v>
      </c>
      <c r="K2092" s="503">
        <v>0</v>
      </c>
      <c r="L2092" s="231">
        <f>'57'!Q44</f>
        <v>0</v>
      </c>
      <c r="N2092" s="231">
        <f>'58'!Q44</f>
        <v>0</v>
      </c>
      <c r="P2092" s="722">
        <f>F2092-L2092</f>
        <v>0</v>
      </c>
      <c r="Q2092" s="461"/>
      <c r="R2092" s="722">
        <f>H2092-N2092</f>
        <v>0</v>
      </c>
      <c r="T2092" s="655">
        <f>H2092-K2092</f>
        <v>0</v>
      </c>
    </row>
    <row r="2093" spans="1:20">
      <c r="A2093" s="485">
        <f t="shared" si="338"/>
        <v>2093</v>
      </c>
      <c r="B2093" t="s">
        <v>115</v>
      </c>
      <c r="D2093" t="s">
        <v>905</v>
      </c>
      <c r="F2093" s="737">
        <f>'57'!Q47</f>
        <v>0</v>
      </c>
      <c r="H2093" s="231">
        <f>'58'!Q47</f>
        <v>0</v>
      </c>
      <c r="K2093" s="503">
        <v>0</v>
      </c>
      <c r="L2093" s="231">
        <f>'57'!Q47</f>
        <v>0</v>
      </c>
      <c r="N2093" s="231">
        <f>'58'!Q47</f>
        <v>0</v>
      </c>
      <c r="P2093" s="722">
        <f>F2093-L2093</f>
        <v>0</v>
      </c>
      <c r="Q2093" s="461"/>
      <c r="R2093" s="722">
        <f>H2093-N2093</f>
        <v>0</v>
      </c>
      <c r="T2093" s="655">
        <f>H2093-K2093</f>
        <v>0</v>
      </c>
    </row>
    <row r="2094" spans="1:20" ht="15.75">
      <c r="A2094" s="485">
        <f t="shared" si="338"/>
        <v>2094</v>
      </c>
      <c r="B2094" s="234" t="s">
        <v>106</v>
      </c>
      <c r="D2094" t="s">
        <v>905</v>
      </c>
      <c r="F2094" s="737">
        <f>'57'!Q48</f>
        <v>-1109</v>
      </c>
      <c r="H2094" s="231">
        <f>'58'!Q48</f>
        <v>-5385</v>
      </c>
      <c r="K2094" s="503">
        <v>-5215</v>
      </c>
      <c r="L2094" s="231">
        <f>'57'!Q48</f>
        <v>-1109</v>
      </c>
      <c r="N2094" s="231">
        <f>'58'!Q48</f>
        <v>-5385</v>
      </c>
      <c r="P2094" s="722">
        <f>F2094-L2094</f>
        <v>0</v>
      </c>
      <c r="Q2094" s="461"/>
      <c r="R2094" s="722">
        <f>H2094-N2094</f>
        <v>0</v>
      </c>
      <c r="T2094" s="655">
        <f>H2094-K2094</f>
        <v>-170</v>
      </c>
    </row>
    <row r="2095" spans="1:20" ht="15.75">
      <c r="A2095" s="485">
        <f t="shared" si="338"/>
        <v>2095</v>
      </c>
      <c r="B2095" s="234" t="s">
        <v>172</v>
      </c>
      <c r="F2095" s="737"/>
      <c r="H2095" s="231"/>
      <c r="K2095" s="503"/>
      <c r="T2095" s="655"/>
    </row>
    <row r="2096" spans="1:20">
      <c r="A2096" s="485">
        <f t="shared" si="338"/>
        <v>2096</v>
      </c>
      <c r="B2096" t="s">
        <v>135</v>
      </c>
      <c r="F2096" s="737"/>
      <c r="H2096" s="231"/>
      <c r="K2096" s="503"/>
      <c r="T2096" s="655"/>
    </row>
    <row r="2097" spans="1:20">
      <c r="A2097" s="485">
        <f t="shared" si="338"/>
        <v>2097</v>
      </c>
      <c r="B2097" s="636" t="s">
        <v>1220</v>
      </c>
      <c r="D2097" t="s">
        <v>905</v>
      </c>
      <c r="F2097" s="737">
        <f>'57'!Q52</f>
        <v>-10300</v>
      </c>
      <c r="H2097" s="231">
        <f>'58'!Q52</f>
        <v>-9930</v>
      </c>
      <c r="K2097" s="503">
        <v>-42997</v>
      </c>
      <c r="L2097" s="231">
        <f>'57'!Q52</f>
        <v>-10300</v>
      </c>
      <c r="N2097" s="231">
        <f>'58'!Q52</f>
        <v>-9930</v>
      </c>
      <c r="P2097" s="722">
        <f t="shared" ref="P2097:P2103" si="345">F2097-L2097</f>
        <v>0</v>
      </c>
      <c r="Q2097" s="461"/>
      <c r="R2097" s="722">
        <f t="shared" ref="R2097:R2103" si="346">H2097-N2097</f>
        <v>0</v>
      </c>
      <c r="T2097" s="655">
        <f t="shared" ref="T2097:T2103" si="347">H2097-K2097</f>
        <v>33067</v>
      </c>
    </row>
    <row r="2098" spans="1:20">
      <c r="A2098" s="485">
        <f t="shared" si="338"/>
        <v>2098</v>
      </c>
      <c r="B2098" s="636" t="s">
        <v>1221</v>
      </c>
      <c r="D2098" t="s">
        <v>905</v>
      </c>
      <c r="F2098" s="737">
        <f>'57'!Q53</f>
        <v>-103</v>
      </c>
      <c r="H2098" s="231">
        <f>'58'!Q53</f>
        <v>-65</v>
      </c>
      <c r="K2098" s="503">
        <v>0</v>
      </c>
      <c r="L2098" s="231">
        <f>'57'!Q53</f>
        <v>-103</v>
      </c>
      <c r="N2098" s="231">
        <f>'58'!Q53</f>
        <v>-65</v>
      </c>
      <c r="P2098" s="722">
        <f t="shared" si="345"/>
        <v>0</v>
      </c>
      <c r="Q2098" s="461"/>
      <c r="R2098" s="722">
        <f t="shared" si="346"/>
        <v>0</v>
      </c>
      <c r="T2098" s="655">
        <f t="shared" si="347"/>
        <v>-65</v>
      </c>
    </row>
    <row r="2099" spans="1:20">
      <c r="A2099" s="485">
        <f t="shared" si="338"/>
        <v>2099</v>
      </c>
      <c r="B2099" s="636" t="s">
        <v>1222</v>
      </c>
      <c r="D2099" t="s">
        <v>905</v>
      </c>
      <c r="F2099" s="737">
        <f>'57'!Q54</f>
        <v>-211</v>
      </c>
      <c r="H2099" s="231">
        <f>'58'!Q54</f>
        <v>-278</v>
      </c>
      <c r="K2099" s="503">
        <v>-4</v>
      </c>
      <c r="L2099" s="231">
        <f>'57'!Q54</f>
        <v>-211</v>
      </c>
      <c r="N2099" s="231">
        <f>'58'!Q54</f>
        <v>-278</v>
      </c>
      <c r="P2099" s="722">
        <f t="shared" si="345"/>
        <v>0</v>
      </c>
      <c r="Q2099" s="461"/>
      <c r="R2099" s="722">
        <f t="shared" si="346"/>
        <v>0</v>
      </c>
      <c r="T2099" s="655">
        <f t="shared" si="347"/>
        <v>-274</v>
      </c>
    </row>
    <row r="2100" spans="1:20">
      <c r="A2100" s="485">
        <f t="shared" si="338"/>
        <v>2100</v>
      </c>
      <c r="B2100" s="636" t="s">
        <v>1223</v>
      </c>
      <c r="D2100" t="s">
        <v>905</v>
      </c>
      <c r="F2100" s="737">
        <f>'57'!Q55</f>
        <v>0</v>
      </c>
      <c r="H2100" s="231">
        <f>'58'!Q55</f>
        <v>0</v>
      </c>
      <c r="K2100" s="503">
        <v>0</v>
      </c>
      <c r="L2100" s="231">
        <f>'57'!Q55</f>
        <v>0</v>
      </c>
      <c r="N2100" s="231">
        <f>'58'!Q55</f>
        <v>0</v>
      </c>
      <c r="P2100" s="722">
        <f t="shared" si="345"/>
        <v>0</v>
      </c>
      <c r="Q2100" s="461"/>
      <c r="R2100" s="722">
        <f t="shared" si="346"/>
        <v>0</v>
      </c>
      <c r="T2100" s="655">
        <f t="shared" si="347"/>
        <v>0</v>
      </c>
    </row>
    <row r="2101" spans="1:20">
      <c r="A2101" s="485">
        <f t="shared" si="338"/>
        <v>2101</v>
      </c>
      <c r="B2101" t="s">
        <v>136</v>
      </c>
      <c r="D2101" t="s">
        <v>905</v>
      </c>
      <c r="F2101" s="737">
        <f>'57'!Q56</f>
        <v>-383</v>
      </c>
      <c r="H2101" s="231">
        <f>'58'!Q56</f>
        <v>-1670</v>
      </c>
      <c r="K2101" s="503">
        <v>-433</v>
      </c>
      <c r="L2101" s="231">
        <f>'57'!Q56</f>
        <v>-383</v>
      </c>
      <c r="N2101" s="231">
        <f>'58'!Q56</f>
        <v>-1670</v>
      </c>
      <c r="P2101" s="722">
        <f t="shared" si="345"/>
        <v>0</v>
      </c>
      <c r="Q2101" s="461"/>
      <c r="R2101" s="722">
        <f t="shared" si="346"/>
        <v>0</v>
      </c>
      <c r="T2101" s="655">
        <f t="shared" si="347"/>
        <v>-1237</v>
      </c>
    </row>
    <row r="2102" spans="1:20">
      <c r="A2102" s="485">
        <f t="shared" si="338"/>
        <v>2102</v>
      </c>
      <c r="B2102" t="s">
        <v>137</v>
      </c>
      <c r="D2102" t="s">
        <v>905</v>
      </c>
      <c r="F2102" s="737">
        <f>'57'!Q57</f>
        <v>0</v>
      </c>
      <c r="H2102" s="231">
        <f>'58'!Q57</f>
        <v>0</v>
      </c>
      <c r="K2102" s="503">
        <v>0</v>
      </c>
      <c r="L2102" s="231">
        <f>'57'!Q57</f>
        <v>0</v>
      </c>
      <c r="N2102" s="231">
        <f>'58'!Q57</f>
        <v>0</v>
      </c>
      <c r="P2102" s="722">
        <f t="shared" si="345"/>
        <v>0</v>
      </c>
      <c r="Q2102" s="461"/>
      <c r="R2102" s="722">
        <f t="shared" si="346"/>
        <v>0</v>
      </c>
      <c r="T2102" s="655">
        <f t="shared" si="347"/>
        <v>0</v>
      </c>
    </row>
    <row r="2103" spans="1:20">
      <c r="A2103" s="485">
        <f t="shared" si="338"/>
        <v>2103</v>
      </c>
      <c r="B2103" t="s">
        <v>299</v>
      </c>
      <c r="D2103" t="s">
        <v>905</v>
      </c>
      <c r="F2103" s="737">
        <f>'57'!Q58</f>
        <v>-1245</v>
      </c>
      <c r="H2103" s="231">
        <f>'58'!Q58</f>
        <v>-1030</v>
      </c>
      <c r="K2103" s="503">
        <v>-1141</v>
      </c>
      <c r="L2103" s="231">
        <f>'57'!Q58</f>
        <v>-1245</v>
      </c>
      <c r="N2103" s="231">
        <f>'58'!Q58</f>
        <v>-1030</v>
      </c>
      <c r="P2103" s="722">
        <f t="shared" si="345"/>
        <v>0</v>
      </c>
      <c r="Q2103" s="461"/>
      <c r="R2103" s="722">
        <f t="shared" si="346"/>
        <v>0</v>
      </c>
      <c r="T2103" s="655">
        <f t="shared" si="347"/>
        <v>111</v>
      </c>
    </row>
    <row r="2104" spans="1:20">
      <c r="A2104" s="485">
        <f t="shared" si="338"/>
        <v>2104</v>
      </c>
      <c r="B2104" s="672" t="s">
        <v>1102</v>
      </c>
      <c r="D2104" t="s">
        <v>905</v>
      </c>
      <c r="F2104" s="741"/>
      <c r="H2104" s="718"/>
      <c r="K2104" s="503"/>
      <c r="L2104" s="718"/>
      <c r="N2104" s="718"/>
      <c r="T2104" s="655"/>
    </row>
    <row r="2105" spans="1:20">
      <c r="A2105" s="485">
        <f t="shared" si="338"/>
        <v>2105</v>
      </c>
      <c r="B2105" t="s">
        <v>300</v>
      </c>
      <c r="D2105" t="s">
        <v>905</v>
      </c>
      <c r="F2105" s="737">
        <f>'57'!Q60</f>
        <v>0</v>
      </c>
      <c r="H2105" s="231">
        <f>'58'!Q60</f>
        <v>0</v>
      </c>
      <c r="K2105" s="503">
        <v>0</v>
      </c>
      <c r="L2105" s="231">
        <f>'57'!Q60</f>
        <v>0</v>
      </c>
      <c r="N2105" s="231">
        <f>'58'!Q60</f>
        <v>0</v>
      </c>
      <c r="P2105" s="722">
        <f>F2105-L2105</f>
        <v>0</v>
      </c>
      <c r="Q2105" s="461"/>
      <c r="R2105" s="722">
        <f>H2105-N2105</f>
        <v>0</v>
      </c>
      <c r="T2105" s="655">
        <f>H2105-K2105</f>
        <v>0</v>
      </c>
    </row>
    <row r="2106" spans="1:20">
      <c r="A2106" s="485">
        <f t="shared" si="338"/>
        <v>2106</v>
      </c>
      <c r="B2106" t="s">
        <v>301</v>
      </c>
      <c r="D2106" t="s">
        <v>905</v>
      </c>
      <c r="F2106" s="737">
        <f>'57'!Q61</f>
        <v>-3</v>
      </c>
      <c r="H2106" s="231">
        <f>'58'!Q61</f>
        <v>-6</v>
      </c>
      <c r="K2106" s="503">
        <v>-5</v>
      </c>
      <c r="L2106" s="231">
        <f>'57'!Q61</f>
        <v>-3</v>
      </c>
      <c r="N2106" s="231">
        <f>'58'!Q61</f>
        <v>-6</v>
      </c>
      <c r="P2106" s="722">
        <f>F2106-L2106</f>
        <v>0</v>
      </c>
      <c r="Q2106" s="461"/>
      <c r="R2106" s="722">
        <f>H2106-N2106</f>
        <v>0</v>
      </c>
      <c r="T2106" s="655">
        <f>H2106-K2106</f>
        <v>-1</v>
      </c>
    </row>
    <row r="2107" spans="1:20">
      <c r="A2107" s="485">
        <f t="shared" si="338"/>
        <v>2107</v>
      </c>
      <c r="B2107" t="s">
        <v>302</v>
      </c>
      <c r="D2107" t="s">
        <v>905</v>
      </c>
      <c r="F2107" s="737">
        <f>'57'!Q63</f>
        <v>0</v>
      </c>
      <c r="H2107" s="231">
        <f>'58'!Q63</f>
        <v>0</v>
      </c>
      <c r="K2107" s="503">
        <v>0</v>
      </c>
      <c r="L2107" s="231">
        <f>'57'!Q63</f>
        <v>0</v>
      </c>
      <c r="N2107" s="231">
        <f>'58'!Q63</f>
        <v>0</v>
      </c>
      <c r="P2107" s="722">
        <f>F2107-L2107</f>
        <v>0</v>
      </c>
      <c r="Q2107" s="461"/>
      <c r="R2107" s="722">
        <f>H2107-N2107</f>
        <v>0</v>
      </c>
      <c r="T2107" s="655">
        <f>H2107-K2107</f>
        <v>0</v>
      </c>
    </row>
    <row r="2108" spans="1:20">
      <c r="A2108" s="485">
        <f t="shared" si="338"/>
        <v>2108</v>
      </c>
      <c r="B2108" t="s">
        <v>115</v>
      </c>
      <c r="D2108" t="s">
        <v>905</v>
      </c>
      <c r="F2108" s="737">
        <f>'57'!Q66</f>
        <v>-1449</v>
      </c>
      <c r="H2108" s="231">
        <f>'58'!Q66</f>
        <v>-1090</v>
      </c>
      <c r="K2108" s="503">
        <v>-2017</v>
      </c>
      <c r="L2108" s="231">
        <f>'57'!Q66</f>
        <v>-1449</v>
      </c>
      <c r="N2108" s="231">
        <f>'58'!Q66</f>
        <v>-1090</v>
      </c>
      <c r="P2108" s="722">
        <f>F2108-L2108</f>
        <v>0</v>
      </c>
      <c r="Q2108" s="461"/>
      <c r="R2108" s="722">
        <f>H2108-N2108</f>
        <v>0</v>
      </c>
      <c r="T2108" s="655">
        <f>H2108-K2108</f>
        <v>927</v>
      </c>
    </row>
    <row r="2109" spans="1:20" ht="15.75">
      <c r="A2109" s="485">
        <f t="shared" si="338"/>
        <v>2109</v>
      </c>
      <c r="B2109" s="234" t="s">
        <v>106</v>
      </c>
      <c r="D2109" t="s">
        <v>905</v>
      </c>
      <c r="F2109" s="737">
        <f>'57'!Q67</f>
        <v>-13852</v>
      </c>
      <c r="H2109" s="231">
        <f>'58'!Q67</f>
        <v>-14900</v>
      </c>
      <c r="K2109" s="503">
        <v>-46597</v>
      </c>
      <c r="L2109" s="231">
        <f>'57'!Q67</f>
        <v>-13852</v>
      </c>
      <c r="N2109" s="231">
        <f>'58'!Q67</f>
        <v>-14900</v>
      </c>
      <c r="P2109" s="722">
        <f>F2109-L2109</f>
        <v>0</v>
      </c>
      <c r="Q2109" s="461"/>
      <c r="R2109" s="722">
        <f>H2109-N2109</f>
        <v>0</v>
      </c>
      <c r="T2109" s="655">
        <f>H2109-K2109</f>
        <v>31697</v>
      </c>
    </row>
    <row r="2110" spans="1:20" ht="15.75">
      <c r="A2110" s="485">
        <f t="shared" si="338"/>
        <v>2110</v>
      </c>
      <c r="B2110" s="234" t="s">
        <v>1021</v>
      </c>
      <c r="F2110" s="737"/>
      <c r="H2110" s="231"/>
      <c r="K2110" s="503"/>
      <c r="T2110" s="655"/>
    </row>
    <row r="2111" spans="1:20" ht="15.75">
      <c r="A2111" s="485">
        <f t="shared" si="338"/>
        <v>2111</v>
      </c>
      <c r="B2111" s="234" t="s">
        <v>271</v>
      </c>
      <c r="F2111" s="737"/>
      <c r="H2111" s="231"/>
      <c r="K2111" s="503"/>
      <c r="T2111" s="655"/>
    </row>
    <row r="2112" spans="1:20">
      <c r="A2112" s="485">
        <f t="shared" si="338"/>
        <v>2112</v>
      </c>
      <c r="B2112" t="s">
        <v>135</v>
      </c>
      <c r="F2112" s="737"/>
      <c r="H2112" s="231"/>
      <c r="K2112" s="503"/>
      <c r="T2112" s="655"/>
    </row>
    <row r="2113" spans="1:20">
      <c r="A2113" s="485">
        <f t="shared" si="338"/>
        <v>2113</v>
      </c>
      <c r="B2113" s="636" t="s">
        <v>1220</v>
      </c>
      <c r="D2113" t="s">
        <v>905</v>
      </c>
      <c r="F2113" s="737">
        <f>'57'!S14</f>
        <v>0</v>
      </c>
      <c r="H2113" s="231">
        <f>'58'!S14</f>
        <v>0</v>
      </c>
      <c r="K2113" s="503">
        <v>0</v>
      </c>
      <c r="L2113" s="231">
        <f>'57'!S14</f>
        <v>0</v>
      </c>
      <c r="N2113" s="231">
        <f>'58'!S14</f>
        <v>0</v>
      </c>
      <c r="P2113" s="722">
        <f t="shared" ref="P2113:P2119" si="348">F2113-L2113</f>
        <v>0</v>
      </c>
      <c r="Q2113" s="461"/>
      <c r="R2113" s="722">
        <f t="shared" ref="R2113:R2119" si="349">H2113-N2113</f>
        <v>0</v>
      </c>
      <c r="T2113" s="655">
        <f t="shared" ref="T2113:T2119" si="350">H2113-K2113</f>
        <v>0</v>
      </c>
    </row>
    <row r="2114" spans="1:20">
      <c r="A2114" s="485">
        <f t="shared" si="338"/>
        <v>2114</v>
      </c>
      <c r="B2114" s="636" t="s">
        <v>1221</v>
      </c>
      <c r="D2114" t="s">
        <v>905</v>
      </c>
      <c r="F2114" s="737">
        <f>'57'!S15</f>
        <v>0</v>
      </c>
      <c r="H2114" s="231">
        <f>'58'!S15</f>
        <v>0</v>
      </c>
      <c r="K2114" s="503">
        <v>0</v>
      </c>
      <c r="L2114" s="231">
        <f>'57'!S15</f>
        <v>0</v>
      </c>
      <c r="N2114" s="231">
        <f>'58'!S15</f>
        <v>0</v>
      </c>
      <c r="P2114" s="722">
        <f t="shared" si="348"/>
        <v>0</v>
      </c>
      <c r="Q2114" s="461"/>
      <c r="R2114" s="722">
        <f t="shared" si="349"/>
        <v>0</v>
      </c>
      <c r="T2114" s="655">
        <f t="shared" si="350"/>
        <v>0</v>
      </c>
    </row>
    <row r="2115" spans="1:20">
      <c r="A2115" s="485">
        <f t="shared" si="338"/>
        <v>2115</v>
      </c>
      <c r="B2115" s="636" t="s">
        <v>1222</v>
      </c>
      <c r="D2115" t="s">
        <v>905</v>
      </c>
      <c r="F2115" s="737">
        <f>'57'!S16</f>
        <v>0</v>
      </c>
      <c r="H2115" s="231">
        <f>'58'!S16</f>
        <v>0</v>
      </c>
      <c r="K2115" s="503">
        <v>0</v>
      </c>
      <c r="L2115" s="231">
        <f>'57'!S16</f>
        <v>0</v>
      </c>
      <c r="N2115" s="231">
        <f>'58'!S16</f>
        <v>0</v>
      </c>
      <c r="P2115" s="722">
        <f t="shared" si="348"/>
        <v>0</v>
      </c>
      <c r="Q2115" s="461"/>
      <c r="R2115" s="722">
        <f t="shared" si="349"/>
        <v>0</v>
      </c>
      <c r="T2115" s="655">
        <f t="shared" si="350"/>
        <v>0</v>
      </c>
    </row>
    <row r="2116" spans="1:20">
      <c r="A2116" s="485">
        <f t="shared" si="338"/>
        <v>2116</v>
      </c>
      <c r="B2116" s="636" t="s">
        <v>1223</v>
      </c>
      <c r="D2116" t="s">
        <v>905</v>
      </c>
      <c r="F2116" s="737">
        <f>'57'!S17</f>
        <v>0</v>
      </c>
      <c r="H2116" s="231">
        <f>'58'!S17</f>
        <v>0</v>
      </c>
      <c r="K2116" s="503">
        <v>0</v>
      </c>
      <c r="L2116" s="231">
        <f>'57'!S17</f>
        <v>0</v>
      </c>
      <c r="N2116" s="231">
        <f>'58'!S17</f>
        <v>0</v>
      </c>
      <c r="P2116" s="722">
        <f t="shared" si="348"/>
        <v>0</v>
      </c>
      <c r="Q2116" s="461"/>
      <c r="R2116" s="722">
        <f t="shared" si="349"/>
        <v>0</v>
      </c>
      <c r="T2116" s="655">
        <f t="shared" si="350"/>
        <v>0</v>
      </c>
    </row>
    <row r="2117" spans="1:20">
      <c r="A2117" s="485">
        <f t="shared" si="338"/>
        <v>2117</v>
      </c>
      <c r="B2117" t="s">
        <v>136</v>
      </c>
      <c r="D2117" t="s">
        <v>905</v>
      </c>
      <c r="F2117" s="737">
        <f>'57'!S18</f>
        <v>72</v>
      </c>
      <c r="H2117" s="231">
        <f>'58'!S18</f>
        <v>-76</v>
      </c>
      <c r="K2117" s="503">
        <v>6</v>
      </c>
      <c r="L2117" s="231">
        <f>'57'!S18</f>
        <v>72</v>
      </c>
      <c r="N2117" s="231">
        <f>'58'!S18</f>
        <v>-76</v>
      </c>
      <c r="P2117" s="722">
        <f t="shared" si="348"/>
        <v>0</v>
      </c>
      <c r="Q2117" s="461"/>
      <c r="R2117" s="722">
        <f t="shared" si="349"/>
        <v>0</v>
      </c>
      <c r="T2117" s="655">
        <f t="shared" si="350"/>
        <v>-82</v>
      </c>
    </row>
    <row r="2118" spans="1:20">
      <c r="A2118" s="485">
        <f t="shared" si="338"/>
        <v>2118</v>
      </c>
      <c r="B2118" t="s">
        <v>137</v>
      </c>
      <c r="D2118" t="s">
        <v>905</v>
      </c>
      <c r="F2118" s="737">
        <f>'57'!S19</f>
        <v>0</v>
      </c>
      <c r="H2118" s="231">
        <f>'58'!S19</f>
        <v>0</v>
      </c>
      <c r="K2118" s="503">
        <v>0</v>
      </c>
      <c r="L2118" s="231">
        <f>'57'!S19</f>
        <v>0</v>
      </c>
      <c r="N2118" s="231">
        <f>'58'!S19</f>
        <v>0</v>
      </c>
      <c r="P2118" s="722">
        <f t="shared" si="348"/>
        <v>0</v>
      </c>
      <c r="Q2118" s="461"/>
      <c r="R2118" s="722">
        <f t="shared" si="349"/>
        <v>0</v>
      </c>
      <c r="T2118" s="655">
        <f t="shared" si="350"/>
        <v>0</v>
      </c>
    </row>
    <row r="2119" spans="1:20">
      <c r="A2119" s="485">
        <f t="shared" si="338"/>
        <v>2119</v>
      </c>
      <c r="B2119" t="s">
        <v>299</v>
      </c>
      <c r="D2119" t="s">
        <v>905</v>
      </c>
      <c r="F2119" s="737">
        <f>'57'!S20</f>
        <v>0</v>
      </c>
      <c r="H2119" s="231">
        <f>'58'!S20</f>
        <v>0</v>
      </c>
      <c r="K2119" s="503">
        <v>0</v>
      </c>
      <c r="L2119" s="231">
        <f>'57'!S20</f>
        <v>0</v>
      </c>
      <c r="N2119" s="231">
        <f>'58'!S20</f>
        <v>0</v>
      </c>
      <c r="P2119" s="722">
        <f t="shared" si="348"/>
        <v>0</v>
      </c>
      <c r="Q2119" s="461"/>
      <c r="R2119" s="722">
        <f t="shared" si="349"/>
        <v>0</v>
      </c>
      <c r="T2119" s="655">
        <f t="shared" si="350"/>
        <v>0</v>
      </c>
    </row>
    <row r="2120" spans="1:20">
      <c r="A2120" s="485">
        <f t="shared" si="338"/>
        <v>2120</v>
      </c>
      <c r="B2120" s="672" t="s">
        <v>1102</v>
      </c>
      <c r="D2120" t="s">
        <v>905</v>
      </c>
      <c r="F2120" s="741"/>
      <c r="H2120" s="718"/>
      <c r="K2120" s="503"/>
      <c r="L2120" s="718"/>
      <c r="N2120" s="718"/>
      <c r="T2120" s="655"/>
    </row>
    <row r="2121" spans="1:20">
      <c r="A2121" s="485">
        <f t="shared" si="338"/>
        <v>2121</v>
      </c>
      <c r="B2121" t="s">
        <v>300</v>
      </c>
      <c r="D2121" t="s">
        <v>905</v>
      </c>
      <c r="F2121" s="737">
        <f>'57'!S22</f>
        <v>0</v>
      </c>
      <c r="H2121" s="231">
        <f>'58'!S22</f>
        <v>0</v>
      </c>
      <c r="K2121" s="503">
        <v>0</v>
      </c>
      <c r="L2121" s="231">
        <f>'57'!S22</f>
        <v>0</v>
      </c>
      <c r="N2121" s="231">
        <f>'58'!S22</f>
        <v>0</v>
      </c>
      <c r="P2121" s="722">
        <f>F2121-L2121</f>
        <v>0</v>
      </c>
      <c r="Q2121" s="461"/>
      <c r="R2121" s="722">
        <f>H2121-N2121</f>
        <v>0</v>
      </c>
      <c r="T2121" s="655">
        <f>H2121-K2121</f>
        <v>0</v>
      </c>
    </row>
    <row r="2122" spans="1:20">
      <c r="A2122" s="485">
        <f t="shared" si="338"/>
        <v>2122</v>
      </c>
      <c r="B2122" t="s">
        <v>301</v>
      </c>
      <c r="D2122" t="s">
        <v>905</v>
      </c>
      <c r="F2122" s="737">
        <f>'57'!S23</f>
        <v>1</v>
      </c>
      <c r="H2122" s="231">
        <f>'58'!S23</f>
        <v>-1</v>
      </c>
      <c r="K2122" s="503">
        <v>0</v>
      </c>
      <c r="L2122" s="231">
        <f>'57'!S23</f>
        <v>1</v>
      </c>
      <c r="N2122" s="231">
        <f>'58'!S23</f>
        <v>-1</v>
      </c>
      <c r="P2122" s="722">
        <f>F2122-L2122</f>
        <v>0</v>
      </c>
      <c r="Q2122" s="461"/>
      <c r="R2122" s="722">
        <f>H2122-N2122</f>
        <v>0</v>
      </c>
      <c r="T2122" s="655">
        <f>H2122-K2122</f>
        <v>-1</v>
      </c>
    </row>
    <row r="2123" spans="1:20">
      <c r="A2123" s="485">
        <f t="shared" ref="A2123:A2186" si="351">A2122+1</f>
        <v>2123</v>
      </c>
      <c r="B2123" t="s">
        <v>302</v>
      </c>
      <c r="D2123" t="s">
        <v>905</v>
      </c>
      <c r="F2123" s="737">
        <f>'57'!S25</f>
        <v>0</v>
      </c>
      <c r="H2123" s="231">
        <f>'58'!S25</f>
        <v>0</v>
      </c>
      <c r="K2123" s="503">
        <v>0</v>
      </c>
      <c r="L2123" s="231">
        <f>'57'!S25</f>
        <v>0</v>
      </c>
      <c r="N2123" s="231">
        <f>'58'!S25</f>
        <v>0</v>
      </c>
      <c r="P2123" s="722">
        <f>F2123-L2123</f>
        <v>0</v>
      </c>
      <c r="Q2123" s="461"/>
      <c r="R2123" s="722">
        <f>H2123-N2123</f>
        <v>0</v>
      </c>
      <c r="T2123" s="655">
        <f>H2123-K2123</f>
        <v>0</v>
      </c>
    </row>
    <row r="2124" spans="1:20">
      <c r="A2124" s="485">
        <f t="shared" si="351"/>
        <v>2124</v>
      </c>
      <c r="B2124" t="s">
        <v>115</v>
      </c>
      <c r="D2124" t="s">
        <v>905</v>
      </c>
      <c r="F2124" s="737">
        <f>'57'!S28</f>
        <v>0</v>
      </c>
      <c r="H2124" s="231">
        <f>'58'!S28</f>
        <v>0</v>
      </c>
      <c r="K2124" s="503">
        <v>0</v>
      </c>
      <c r="L2124" s="231">
        <f>'57'!S28</f>
        <v>0</v>
      </c>
      <c r="N2124" s="231">
        <f>'58'!S28</f>
        <v>0</v>
      </c>
      <c r="P2124" s="722">
        <f>F2124-L2124</f>
        <v>0</v>
      </c>
      <c r="Q2124" s="461"/>
      <c r="R2124" s="722">
        <f>H2124-N2124</f>
        <v>0</v>
      </c>
      <c r="T2124" s="655">
        <f>H2124-K2124</f>
        <v>0</v>
      </c>
    </row>
    <row r="2125" spans="1:20" ht="15.75">
      <c r="A2125" s="485">
        <f t="shared" si="351"/>
        <v>2125</v>
      </c>
      <c r="B2125" s="234" t="s">
        <v>106</v>
      </c>
      <c r="D2125" t="s">
        <v>905</v>
      </c>
      <c r="F2125" s="737">
        <f>'57'!S29</f>
        <v>73</v>
      </c>
      <c r="H2125" s="231">
        <f>'58'!S29</f>
        <v>-77</v>
      </c>
      <c r="K2125" s="503">
        <v>6</v>
      </c>
      <c r="L2125" s="231">
        <f>'57'!S29</f>
        <v>73</v>
      </c>
      <c r="N2125" s="231">
        <f>'58'!S29</f>
        <v>-77</v>
      </c>
      <c r="P2125" s="722">
        <f>F2125-L2125</f>
        <v>0</v>
      </c>
      <c r="Q2125" s="461"/>
      <c r="R2125" s="722">
        <f>H2125-N2125</f>
        <v>0</v>
      </c>
      <c r="T2125" s="655">
        <f>H2125-K2125</f>
        <v>-83</v>
      </c>
    </row>
    <row r="2126" spans="1:20" ht="15.75">
      <c r="A2126" s="485">
        <f t="shared" si="351"/>
        <v>2126</v>
      </c>
      <c r="B2126" s="234" t="s">
        <v>303</v>
      </c>
      <c r="F2126" s="737"/>
      <c r="H2126" s="231"/>
      <c r="K2126" s="503"/>
      <c r="T2126" s="655"/>
    </row>
    <row r="2127" spans="1:20">
      <c r="A2127" s="485">
        <f t="shared" si="351"/>
        <v>2127</v>
      </c>
      <c r="B2127" t="s">
        <v>135</v>
      </c>
      <c r="F2127" s="737"/>
      <c r="H2127" s="231"/>
      <c r="K2127" s="503"/>
      <c r="T2127" s="655"/>
    </row>
    <row r="2128" spans="1:20">
      <c r="A2128" s="485">
        <f t="shared" si="351"/>
        <v>2128</v>
      </c>
      <c r="B2128" s="636" t="s">
        <v>1220</v>
      </c>
      <c r="D2128" t="s">
        <v>905</v>
      </c>
      <c r="F2128" s="737">
        <f>'57'!S33</f>
        <v>0</v>
      </c>
      <c r="H2128" s="231">
        <f>'58'!S33</f>
        <v>0</v>
      </c>
      <c r="K2128" s="503">
        <v>0</v>
      </c>
      <c r="L2128" s="231">
        <f>'57'!S33</f>
        <v>0</v>
      </c>
      <c r="N2128" s="231">
        <f>'58'!S33</f>
        <v>0</v>
      </c>
      <c r="P2128" s="722">
        <f t="shared" ref="P2128:P2134" si="352">F2128-L2128</f>
        <v>0</v>
      </c>
      <c r="Q2128" s="461"/>
      <c r="R2128" s="722">
        <f t="shared" ref="R2128:R2134" si="353">H2128-N2128</f>
        <v>0</v>
      </c>
      <c r="T2128" s="655">
        <f t="shared" ref="T2128:T2134" si="354">H2128-K2128</f>
        <v>0</v>
      </c>
    </row>
    <row r="2129" spans="1:20">
      <c r="A2129" s="485">
        <f t="shared" si="351"/>
        <v>2129</v>
      </c>
      <c r="B2129" s="636" t="s">
        <v>1221</v>
      </c>
      <c r="D2129" t="s">
        <v>905</v>
      </c>
      <c r="F2129" s="737">
        <f>'57'!S34</f>
        <v>0</v>
      </c>
      <c r="H2129" s="231">
        <f>'58'!S34</f>
        <v>0</v>
      </c>
      <c r="K2129" s="503">
        <v>0</v>
      </c>
      <c r="L2129" s="231">
        <f>'57'!S34</f>
        <v>0</v>
      </c>
      <c r="N2129" s="231">
        <f>'58'!S34</f>
        <v>0</v>
      </c>
      <c r="P2129" s="722">
        <f t="shared" si="352"/>
        <v>0</v>
      </c>
      <c r="Q2129" s="461"/>
      <c r="R2129" s="722">
        <f t="shared" si="353"/>
        <v>0</v>
      </c>
      <c r="T2129" s="655">
        <f t="shared" si="354"/>
        <v>0</v>
      </c>
    </row>
    <row r="2130" spans="1:20">
      <c r="A2130" s="485">
        <f t="shared" si="351"/>
        <v>2130</v>
      </c>
      <c r="B2130" s="636" t="s">
        <v>1222</v>
      </c>
      <c r="D2130" t="s">
        <v>905</v>
      </c>
      <c r="F2130" s="737">
        <f>'57'!S35</f>
        <v>0</v>
      </c>
      <c r="H2130" s="231">
        <f>'58'!S35</f>
        <v>0</v>
      </c>
      <c r="K2130" s="503">
        <v>0</v>
      </c>
      <c r="L2130" s="231">
        <f>'57'!S35</f>
        <v>0</v>
      </c>
      <c r="N2130" s="231">
        <f>'58'!S35</f>
        <v>0</v>
      </c>
      <c r="P2130" s="722">
        <f t="shared" si="352"/>
        <v>0</v>
      </c>
      <c r="Q2130" s="461"/>
      <c r="R2130" s="722">
        <f t="shared" si="353"/>
        <v>0</v>
      </c>
      <c r="T2130" s="655">
        <f t="shared" si="354"/>
        <v>0</v>
      </c>
    </row>
    <row r="2131" spans="1:20">
      <c r="A2131" s="485">
        <f t="shared" si="351"/>
        <v>2131</v>
      </c>
      <c r="B2131" s="636" t="s">
        <v>1223</v>
      </c>
      <c r="D2131" t="s">
        <v>905</v>
      </c>
      <c r="F2131" s="737">
        <f>'57'!S36</f>
        <v>0</v>
      </c>
      <c r="H2131" s="231">
        <f>'58'!S36</f>
        <v>0</v>
      </c>
      <c r="K2131" s="503">
        <v>0</v>
      </c>
      <c r="L2131" s="231">
        <f>'57'!S36</f>
        <v>0</v>
      </c>
      <c r="N2131" s="231">
        <f>'58'!S36</f>
        <v>0</v>
      </c>
      <c r="P2131" s="722">
        <f t="shared" si="352"/>
        <v>0</v>
      </c>
      <c r="Q2131" s="461"/>
      <c r="R2131" s="722">
        <f t="shared" si="353"/>
        <v>0</v>
      </c>
      <c r="T2131" s="655">
        <f t="shared" si="354"/>
        <v>0</v>
      </c>
    </row>
    <row r="2132" spans="1:20">
      <c r="A2132" s="485">
        <f t="shared" si="351"/>
        <v>2132</v>
      </c>
      <c r="B2132" t="s">
        <v>136</v>
      </c>
      <c r="D2132" t="s">
        <v>905</v>
      </c>
      <c r="F2132" s="737">
        <f>'57'!S37</f>
        <v>0</v>
      </c>
      <c r="H2132" s="231">
        <f>'58'!S37</f>
        <v>0</v>
      </c>
      <c r="K2132" s="503">
        <v>0</v>
      </c>
      <c r="L2132" s="231">
        <f>'57'!S37</f>
        <v>0</v>
      </c>
      <c r="N2132" s="231">
        <f>'58'!S37</f>
        <v>0</v>
      </c>
      <c r="P2132" s="722">
        <f t="shared" si="352"/>
        <v>0</v>
      </c>
      <c r="Q2132" s="461"/>
      <c r="R2132" s="722">
        <f t="shared" si="353"/>
        <v>0</v>
      </c>
      <c r="T2132" s="655">
        <f t="shared" si="354"/>
        <v>0</v>
      </c>
    </row>
    <row r="2133" spans="1:20">
      <c r="A2133" s="485">
        <f t="shared" si="351"/>
        <v>2133</v>
      </c>
      <c r="B2133" t="s">
        <v>137</v>
      </c>
      <c r="D2133" t="s">
        <v>905</v>
      </c>
      <c r="F2133" s="737">
        <f>'57'!S38</f>
        <v>0</v>
      </c>
      <c r="H2133" s="231">
        <f>'58'!S38</f>
        <v>0</v>
      </c>
      <c r="K2133" s="503">
        <v>0</v>
      </c>
      <c r="L2133" s="231">
        <f>'57'!S38</f>
        <v>0</v>
      </c>
      <c r="N2133" s="231">
        <f>'58'!S38</f>
        <v>0</v>
      </c>
      <c r="P2133" s="722">
        <f t="shared" si="352"/>
        <v>0</v>
      </c>
      <c r="Q2133" s="461"/>
      <c r="R2133" s="722">
        <f t="shared" si="353"/>
        <v>0</v>
      </c>
      <c r="T2133" s="655">
        <f t="shared" si="354"/>
        <v>0</v>
      </c>
    </row>
    <row r="2134" spans="1:20">
      <c r="A2134" s="485">
        <f t="shared" si="351"/>
        <v>2134</v>
      </c>
      <c r="B2134" t="s">
        <v>299</v>
      </c>
      <c r="D2134" t="s">
        <v>905</v>
      </c>
      <c r="F2134" s="737">
        <f>'57'!S39</f>
        <v>0</v>
      </c>
      <c r="H2134" s="231">
        <f>'58'!S39</f>
        <v>0</v>
      </c>
      <c r="K2134" s="503">
        <v>0</v>
      </c>
      <c r="L2134" s="231">
        <f>'57'!S39</f>
        <v>0</v>
      </c>
      <c r="N2134" s="231">
        <f>'58'!S39</f>
        <v>0</v>
      </c>
      <c r="P2134" s="722">
        <f t="shared" si="352"/>
        <v>0</v>
      </c>
      <c r="Q2134" s="461"/>
      <c r="R2134" s="722">
        <f t="shared" si="353"/>
        <v>0</v>
      </c>
      <c r="T2134" s="655">
        <f t="shared" si="354"/>
        <v>0</v>
      </c>
    </row>
    <row r="2135" spans="1:20">
      <c r="A2135" s="485">
        <f t="shared" si="351"/>
        <v>2135</v>
      </c>
      <c r="B2135" s="672" t="s">
        <v>1102</v>
      </c>
      <c r="D2135" t="s">
        <v>905</v>
      </c>
      <c r="F2135" s="741"/>
      <c r="H2135" s="718"/>
      <c r="K2135" s="503"/>
      <c r="L2135" s="718"/>
      <c r="N2135" s="718"/>
      <c r="T2135" s="655"/>
    </row>
    <row r="2136" spans="1:20">
      <c r="A2136" s="485">
        <f t="shared" si="351"/>
        <v>2136</v>
      </c>
      <c r="B2136" t="s">
        <v>300</v>
      </c>
      <c r="D2136" t="s">
        <v>905</v>
      </c>
      <c r="F2136" s="737">
        <f>'57'!S41</f>
        <v>0</v>
      </c>
      <c r="H2136" s="231">
        <f>'58'!S41</f>
        <v>0</v>
      </c>
      <c r="K2136" s="503">
        <v>0</v>
      </c>
      <c r="L2136" s="231">
        <f>'57'!S41</f>
        <v>0</v>
      </c>
      <c r="N2136" s="231">
        <f>'58'!S41</f>
        <v>0</v>
      </c>
      <c r="P2136" s="722">
        <f>F2136-L2136</f>
        <v>0</v>
      </c>
      <c r="Q2136" s="461"/>
      <c r="R2136" s="722">
        <f>H2136-N2136</f>
        <v>0</v>
      </c>
      <c r="T2136" s="655">
        <f>H2136-K2136</f>
        <v>0</v>
      </c>
    </row>
    <row r="2137" spans="1:20">
      <c r="A2137" s="485">
        <f t="shared" si="351"/>
        <v>2137</v>
      </c>
      <c r="B2137" t="s">
        <v>301</v>
      </c>
      <c r="D2137" t="s">
        <v>905</v>
      </c>
      <c r="F2137" s="737">
        <f>'57'!S42</f>
        <v>0</v>
      </c>
      <c r="H2137" s="231">
        <f>'58'!S42</f>
        <v>0</v>
      </c>
      <c r="K2137" s="503">
        <v>0</v>
      </c>
      <c r="L2137" s="231">
        <f>'57'!S42</f>
        <v>0</v>
      </c>
      <c r="N2137" s="231">
        <f>'58'!S42</f>
        <v>0</v>
      </c>
      <c r="P2137" s="722">
        <f>F2137-L2137</f>
        <v>0</v>
      </c>
      <c r="Q2137" s="461"/>
      <c r="R2137" s="722">
        <f>H2137-N2137</f>
        <v>0</v>
      </c>
      <c r="T2137" s="655">
        <f>H2137-K2137</f>
        <v>0</v>
      </c>
    </row>
    <row r="2138" spans="1:20">
      <c r="A2138" s="485">
        <f t="shared" si="351"/>
        <v>2138</v>
      </c>
      <c r="B2138" t="s">
        <v>302</v>
      </c>
      <c r="D2138" t="s">
        <v>905</v>
      </c>
      <c r="F2138" s="737">
        <f>'57'!S44</f>
        <v>0</v>
      </c>
      <c r="H2138" s="231">
        <f>'58'!S44</f>
        <v>0</v>
      </c>
      <c r="K2138" s="503">
        <v>0</v>
      </c>
      <c r="L2138" s="231">
        <f>'57'!S44</f>
        <v>0</v>
      </c>
      <c r="N2138" s="231">
        <f>'58'!S44</f>
        <v>0</v>
      </c>
      <c r="P2138" s="722">
        <f>F2138-L2138</f>
        <v>0</v>
      </c>
      <c r="Q2138" s="461"/>
      <c r="R2138" s="722">
        <f>H2138-N2138</f>
        <v>0</v>
      </c>
      <c r="T2138" s="655">
        <f>H2138-K2138</f>
        <v>0</v>
      </c>
    </row>
    <row r="2139" spans="1:20">
      <c r="A2139" s="485">
        <f t="shared" si="351"/>
        <v>2139</v>
      </c>
      <c r="B2139" t="s">
        <v>115</v>
      </c>
      <c r="D2139" t="s">
        <v>905</v>
      </c>
      <c r="F2139" s="737">
        <f>'57'!S47</f>
        <v>0</v>
      </c>
      <c r="H2139" s="231">
        <f>'58'!S47</f>
        <v>0</v>
      </c>
      <c r="K2139" s="503">
        <v>0</v>
      </c>
      <c r="L2139" s="231">
        <f>'57'!S47</f>
        <v>0</v>
      </c>
      <c r="N2139" s="231">
        <f>'58'!S47</f>
        <v>0</v>
      </c>
      <c r="P2139" s="722">
        <f>F2139-L2139</f>
        <v>0</v>
      </c>
      <c r="Q2139" s="461"/>
      <c r="R2139" s="722">
        <f>H2139-N2139</f>
        <v>0</v>
      </c>
      <c r="T2139" s="655">
        <f>H2139-K2139</f>
        <v>0</v>
      </c>
    </row>
    <row r="2140" spans="1:20" ht="15.75">
      <c r="A2140" s="485">
        <f t="shared" si="351"/>
        <v>2140</v>
      </c>
      <c r="B2140" s="234" t="s">
        <v>106</v>
      </c>
      <c r="D2140" t="s">
        <v>905</v>
      </c>
      <c r="F2140" s="737">
        <f>'57'!S48</f>
        <v>0</v>
      </c>
      <c r="H2140" s="231">
        <f>'58'!S48</f>
        <v>0</v>
      </c>
      <c r="K2140" s="503">
        <v>0</v>
      </c>
      <c r="L2140" s="231">
        <f>'57'!S48</f>
        <v>0</v>
      </c>
      <c r="N2140" s="231">
        <f>'58'!S48</f>
        <v>0</v>
      </c>
      <c r="P2140" s="722">
        <f>F2140-L2140</f>
        <v>0</v>
      </c>
      <c r="Q2140" s="461"/>
      <c r="R2140" s="722">
        <f>H2140-N2140</f>
        <v>0</v>
      </c>
      <c r="T2140" s="655">
        <f>H2140-K2140</f>
        <v>0</v>
      </c>
    </row>
    <row r="2141" spans="1:20" ht="15.75">
      <c r="A2141" s="485">
        <f t="shared" si="351"/>
        <v>2141</v>
      </c>
      <c r="B2141" s="234" t="s">
        <v>172</v>
      </c>
      <c r="F2141" s="737"/>
      <c r="H2141" s="231"/>
      <c r="K2141" s="503"/>
      <c r="T2141" s="655"/>
    </row>
    <row r="2142" spans="1:20">
      <c r="A2142" s="485">
        <f t="shared" si="351"/>
        <v>2142</v>
      </c>
      <c r="B2142" t="s">
        <v>135</v>
      </c>
      <c r="F2142" s="737"/>
      <c r="H2142" s="231"/>
      <c r="K2142" s="503"/>
      <c r="T2142" s="655"/>
    </row>
    <row r="2143" spans="1:20">
      <c r="A2143" s="485">
        <f t="shared" si="351"/>
        <v>2143</v>
      </c>
      <c r="B2143" s="636" t="s">
        <v>1220</v>
      </c>
      <c r="D2143" t="s">
        <v>905</v>
      </c>
      <c r="F2143" s="737">
        <f>'57'!S52</f>
        <v>0</v>
      </c>
      <c r="H2143" s="231">
        <f>'58'!S52</f>
        <v>0</v>
      </c>
      <c r="K2143" s="503">
        <v>0</v>
      </c>
      <c r="L2143" s="231">
        <f>'57'!S52</f>
        <v>0</v>
      </c>
      <c r="N2143" s="231">
        <f>'58'!S52</f>
        <v>0</v>
      </c>
      <c r="P2143" s="722">
        <f t="shared" ref="P2143:P2149" si="355">F2143-L2143</f>
        <v>0</v>
      </c>
      <c r="Q2143" s="461"/>
      <c r="R2143" s="722">
        <f t="shared" ref="R2143:R2149" si="356">H2143-N2143</f>
        <v>0</v>
      </c>
      <c r="T2143" s="655">
        <f t="shared" ref="T2143:T2149" si="357">H2143-K2143</f>
        <v>0</v>
      </c>
    </row>
    <row r="2144" spans="1:20">
      <c r="A2144" s="485">
        <f t="shared" si="351"/>
        <v>2144</v>
      </c>
      <c r="B2144" s="636" t="s">
        <v>1221</v>
      </c>
      <c r="D2144" t="s">
        <v>905</v>
      </c>
      <c r="F2144" s="737">
        <f>'57'!S53</f>
        <v>0</v>
      </c>
      <c r="H2144" s="231">
        <f>'58'!S53</f>
        <v>0</v>
      </c>
      <c r="K2144" s="503">
        <v>0</v>
      </c>
      <c r="L2144" s="231">
        <f>'57'!S53</f>
        <v>0</v>
      </c>
      <c r="N2144" s="231">
        <f>'58'!S53</f>
        <v>0</v>
      </c>
      <c r="P2144" s="722">
        <f t="shared" si="355"/>
        <v>0</v>
      </c>
      <c r="Q2144" s="461"/>
      <c r="R2144" s="722">
        <f t="shared" si="356"/>
        <v>0</v>
      </c>
      <c r="T2144" s="655">
        <f t="shared" si="357"/>
        <v>0</v>
      </c>
    </row>
    <row r="2145" spans="1:20">
      <c r="A2145" s="485">
        <f t="shared" si="351"/>
        <v>2145</v>
      </c>
      <c r="B2145" s="636" t="s">
        <v>1222</v>
      </c>
      <c r="D2145" t="s">
        <v>905</v>
      </c>
      <c r="F2145" s="737">
        <f>'57'!S54</f>
        <v>0</v>
      </c>
      <c r="H2145" s="231">
        <f>'58'!S54</f>
        <v>0</v>
      </c>
      <c r="K2145" s="503">
        <v>0</v>
      </c>
      <c r="L2145" s="231">
        <f>'57'!S54</f>
        <v>0</v>
      </c>
      <c r="N2145" s="231">
        <f>'58'!S54</f>
        <v>0</v>
      </c>
      <c r="P2145" s="722">
        <f t="shared" si="355"/>
        <v>0</v>
      </c>
      <c r="Q2145" s="461"/>
      <c r="R2145" s="722">
        <f t="shared" si="356"/>
        <v>0</v>
      </c>
      <c r="T2145" s="655">
        <f t="shared" si="357"/>
        <v>0</v>
      </c>
    </row>
    <row r="2146" spans="1:20">
      <c r="A2146" s="485">
        <f t="shared" si="351"/>
        <v>2146</v>
      </c>
      <c r="B2146" s="636" t="s">
        <v>1223</v>
      </c>
      <c r="D2146" t="s">
        <v>905</v>
      </c>
      <c r="F2146" s="737">
        <f>'57'!S55</f>
        <v>0</v>
      </c>
      <c r="H2146" s="231">
        <f>'58'!S55</f>
        <v>0</v>
      </c>
      <c r="K2146" s="503">
        <v>0</v>
      </c>
      <c r="L2146" s="231">
        <f>'57'!S55</f>
        <v>0</v>
      </c>
      <c r="N2146" s="231">
        <f>'58'!S55</f>
        <v>0</v>
      </c>
      <c r="P2146" s="722">
        <f t="shared" si="355"/>
        <v>0</v>
      </c>
      <c r="Q2146" s="461"/>
      <c r="R2146" s="722">
        <f t="shared" si="356"/>
        <v>0</v>
      </c>
      <c r="T2146" s="655">
        <f t="shared" si="357"/>
        <v>0</v>
      </c>
    </row>
    <row r="2147" spans="1:20">
      <c r="A2147" s="485">
        <f t="shared" si="351"/>
        <v>2147</v>
      </c>
      <c r="B2147" t="s">
        <v>136</v>
      </c>
      <c r="D2147" t="s">
        <v>905</v>
      </c>
      <c r="F2147" s="737">
        <f>'57'!S56</f>
        <v>72</v>
      </c>
      <c r="H2147" s="231">
        <f>'58'!S56</f>
        <v>-76</v>
      </c>
      <c r="K2147" s="503">
        <v>6</v>
      </c>
      <c r="L2147" s="231">
        <f>'57'!S56</f>
        <v>72</v>
      </c>
      <c r="N2147" s="231">
        <f>'58'!S56</f>
        <v>-76</v>
      </c>
      <c r="P2147" s="722">
        <f t="shared" si="355"/>
        <v>0</v>
      </c>
      <c r="Q2147" s="461"/>
      <c r="R2147" s="722">
        <f t="shared" si="356"/>
        <v>0</v>
      </c>
      <c r="T2147" s="655">
        <f t="shared" si="357"/>
        <v>-82</v>
      </c>
    </row>
    <row r="2148" spans="1:20">
      <c r="A2148" s="485">
        <f t="shared" si="351"/>
        <v>2148</v>
      </c>
      <c r="B2148" t="s">
        <v>137</v>
      </c>
      <c r="D2148" t="s">
        <v>905</v>
      </c>
      <c r="F2148" s="737">
        <f>'57'!S57</f>
        <v>0</v>
      </c>
      <c r="H2148" s="231">
        <f>'58'!S57</f>
        <v>0</v>
      </c>
      <c r="K2148" s="503">
        <v>0</v>
      </c>
      <c r="L2148" s="231">
        <f>'57'!S57</f>
        <v>0</v>
      </c>
      <c r="N2148" s="231">
        <f>'58'!S57</f>
        <v>0</v>
      </c>
      <c r="P2148" s="722">
        <f t="shared" si="355"/>
        <v>0</v>
      </c>
      <c r="Q2148" s="461"/>
      <c r="R2148" s="722">
        <f t="shared" si="356"/>
        <v>0</v>
      </c>
      <c r="T2148" s="655">
        <f t="shared" si="357"/>
        <v>0</v>
      </c>
    </row>
    <row r="2149" spans="1:20">
      <c r="A2149" s="485">
        <f t="shared" si="351"/>
        <v>2149</v>
      </c>
      <c r="B2149" t="s">
        <v>299</v>
      </c>
      <c r="D2149" t="s">
        <v>905</v>
      </c>
      <c r="F2149" s="737">
        <f>'57'!S58</f>
        <v>0</v>
      </c>
      <c r="H2149" s="231">
        <f>'58'!S58</f>
        <v>0</v>
      </c>
      <c r="K2149" s="503">
        <v>0</v>
      </c>
      <c r="L2149" s="231">
        <f>'57'!S58</f>
        <v>0</v>
      </c>
      <c r="N2149" s="231">
        <f>'58'!S58</f>
        <v>0</v>
      </c>
      <c r="P2149" s="722">
        <f t="shared" si="355"/>
        <v>0</v>
      </c>
      <c r="Q2149" s="461"/>
      <c r="R2149" s="722">
        <f t="shared" si="356"/>
        <v>0</v>
      </c>
      <c r="T2149" s="655">
        <f t="shared" si="357"/>
        <v>0</v>
      </c>
    </row>
    <row r="2150" spans="1:20">
      <c r="A2150" s="485">
        <f t="shared" si="351"/>
        <v>2150</v>
      </c>
      <c r="B2150" s="672" t="s">
        <v>1102</v>
      </c>
      <c r="D2150" t="s">
        <v>905</v>
      </c>
      <c r="F2150" s="741"/>
      <c r="H2150" s="718"/>
      <c r="K2150" s="503"/>
      <c r="L2150" s="718"/>
      <c r="N2150" s="718"/>
      <c r="T2150" s="655"/>
    </row>
    <row r="2151" spans="1:20">
      <c r="A2151" s="485">
        <f t="shared" si="351"/>
        <v>2151</v>
      </c>
      <c r="B2151" t="s">
        <v>300</v>
      </c>
      <c r="D2151" t="s">
        <v>905</v>
      </c>
      <c r="F2151" s="737">
        <f>'57'!S60</f>
        <v>0</v>
      </c>
      <c r="H2151" s="231">
        <f>'58'!S60</f>
        <v>0</v>
      </c>
      <c r="K2151" s="503">
        <v>0</v>
      </c>
      <c r="L2151" s="231">
        <f>'57'!S60</f>
        <v>0</v>
      </c>
      <c r="N2151" s="231">
        <f>'58'!S60</f>
        <v>0</v>
      </c>
      <c r="P2151" s="722">
        <f>F2151-L2151</f>
        <v>0</v>
      </c>
      <c r="Q2151" s="461"/>
      <c r="R2151" s="722">
        <f>H2151-N2151</f>
        <v>0</v>
      </c>
      <c r="T2151" s="655">
        <f>H2151-K2151</f>
        <v>0</v>
      </c>
    </row>
    <row r="2152" spans="1:20">
      <c r="A2152" s="485">
        <f t="shared" si="351"/>
        <v>2152</v>
      </c>
      <c r="B2152" t="s">
        <v>301</v>
      </c>
      <c r="D2152" t="s">
        <v>905</v>
      </c>
      <c r="F2152" s="737">
        <f>'57'!S61</f>
        <v>1</v>
      </c>
      <c r="H2152" s="231">
        <f>'58'!S61</f>
        <v>-1</v>
      </c>
      <c r="K2152" s="503">
        <v>0</v>
      </c>
      <c r="L2152" s="231">
        <f>'57'!S61</f>
        <v>1</v>
      </c>
      <c r="N2152" s="231">
        <f>'58'!S61</f>
        <v>-1</v>
      </c>
      <c r="P2152" s="722">
        <f>F2152-L2152</f>
        <v>0</v>
      </c>
      <c r="Q2152" s="461"/>
      <c r="R2152" s="722">
        <f>H2152-N2152</f>
        <v>0</v>
      </c>
      <c r="T2152" s="655">
        <f>H2152-K2152</f>
        <v>-1</v>
      </c>
    </row>
    <row r="2153" spans="1:20">
      <c r="A2153" s="485">
        <f t="shared" si="351"/>
        <v>2153</v>
      </c>
      <c r="B2153" t="s">
        <v>302</v>
      </c>
      <c r="D2153" t="s">
        <v>905</v>
      </c>
      <c r="F2153" s="737">
        <f>'57'!S63</f>
        <v>0</v>
      </c>
      <c r="H2153" s="231">
        <f>'58'!S63</f>
        <v>0</v>
      </c>
      <c r="K2153" s="503">
        <v>0</v>
      </c>
      <c r="L2153" s="231">
        <f>'57'!S63</f>
        <v>0</v>
      </c>
      <c r="N2153" s="231">
        <f>'58'!S63</f>
        <v>0</v>
      </c>
      <c r="P2153" s="722">
        <f>F2153-L2153</f>
        <v>0</v>
      </c>
      <c r="Q2153" s="461"/>
      <c r="R2153" s="722">
        <f>H2153-N2153</f>
        <v>0</v>
      </c>
      <c r="T2153" s="655">
        <f>H2153-K2153</f>
        <v>0</v>
      </c>
    </row>
    <row r="2154" spans="1:20">
      <c r="A2154" s="485">
        <f t="shared" si="351"/>
        <v>2154</v>
      </c>
      <c r="B2154" t="s">
        <v>115</v>
      </c>
      <c r="D2154" t="s">
        <v>905</v>
      </c>
      <c r="F2154" s="737">
        <f>'57'!S66</f>
        <v>0</v>
      </c>
      <c r="H2154" s="231">
        <f>'58'!S66</f>
        <v>0</v>
      </c>
      <c r="K2154" s="503">
        <v>0</v>
      </c>
      <c r="L2154" s="231">
        <f>'57'!S66</f>
        <v>0</v>
      </c>
      <c r="N2154" s="231">
        <f>'58'!S66</f>
        <v>0</v>
      </c>
      <c r="P2154" s="722">
        <f>F2154-L2154</f>
        <v>0</v>
      </c>
      <c r="Q2154" s="461"/>
      <c r="R2154" s="722">
        <f>H2154-N2154</f>
        <v>0</v>
      </c>
      <c r="T2154" s="655">
        <f>H2154-K2154</f>
        <v>0</v>
      </c>
    </row>
    <row r="2155" spans="1:20" ht="15.75">
      <c r="A2155" s="485">
        <f t="shared" si="351"/>
        <v>2155</v>
      </c>
      <c r="B2155" s="234" t="s">
        <v>106</v>
      </c>
      <c r="D2155" t="s">
        <v>905</v>
      </c>
      <c r="F2155" s="737">
        <f>'57'!S67</f>
        <v>73</v>
      </c>
      <c r="H2155" s="231">
        <f>'58'!S67</f>
        <v>-77</v>
      </c>
      <c r="K2155" s="503">
        <v>6</v>
      </c>
      <c r="L2155" s="231">
        <f>'57'!S67</f>
        <v>73</v>
      </c>
      <c r="N2155" s="231">
        <f>'58'!S67</f>
        <v>-77</v>
      </c>
      <c r="P2155" s="722">
        <f>F2155-L2155</f>
        <v>0</v>
      </c>
      <c r="Q2155" s="461"/>
      <c r="R2155" s="722">
        <f>H2155-N2155</f>
        <v>0</v>
      </c>
      <c r="T2155" s="655">
        <f>H2155-K2155</f>
        <v>-83</v>
      </c>
    </row>
    <row r="2156" spans="1:20" ht="15.75">
      <c r="A2156" s="485">
        <f t="shared" si="351"/>
        <v>2156</v>
      </c>
      <c r="B2156" s="234" t="s">
        <v>172</v>
      </c>
      <c r="F2156" s="737"/>
      <c r="H2156" s="231"/>
      <c r="K2156" s="503"/>
      <c r="T2156" s="655"/>
    </row>
    <row r="2157" spans="1:20" ht="15.75">
      <c r="A2157" s="485">
        <f t="shared" si="351"/>
        <v>2157</v>
      </c>
      <c r="B2157" s="234" t="s">
        <v>271</v>
      </c>
      <c r="F2157" s="737"/>
      <c r="H2157" s="231"/>
      <c r="K2157" s="503"/>
      <c r="T2157" s="655"/>
    </row>
    <row r="2158" spans="1:20">
      <c r="A2158" s="485">
        <f t="shared" si="351"/>
        <v>2158</v>
      </c>
      <c r="B2158" t="s">
        <v>135</v>
      </c>
      <c r="F2158" s="737"/>
      <c r="H2158" s="231"/>
      <c r="K2158" s="503"/>
      <c r="T2158" s="655"/>
    </row>
    <row r="2159" spans="1:20">
      <c r="A2159" s="485">
        <f t="shared" si="351"/>
        <v>2159</v>
      </c>
      <c r="B2159" s="636" t="s">
        <v>1220</v>
      </c>
      <c r="D2159" t="s">
        <v>905</v>
      </c>
      <c r="F2159" s="737">
        <f>'57'!U14</f>
        <v>44821</v>
      </c>
      <c r="H2159" s="231">
        <f>'58'!U14</f>
        <v>23994</v>
      </c>
      <c r="K2159" s="503">
        <v>29964</v>
      </c>
      <c r="L2159" s="231">
        <f>'57'!U14</f>
        <v>44821</v>
      </c>
      <c r="N2159" s="231">
        <f>'58'!U14</f>
        <v>23994</v>
      </c>
      <c r="P2159" s="722">
        <f t="shared" ref="P2159:P2165" si="358">F2159-L2159</f>
        <v>0</v>
      </c>
      <c r="Q2159" s="461"/>
      <c r="R2159" s="722">
        <f t="shared" ref="R2159:R2165" si="359">H2159-N2159</f>
        <v>0</v>
      </c>
      <c r="T2159" s="655">
        <f t="shared" ref="T2159:T2165" si="360">H2159-K2159</f>
        <v>-5970</v>
      </c>
    </row>
    <row r="2160" spans="1:20">
      <c r="A2160" s="485">
        <f t="shared" si="351"/>
        <v>2160</v>
      </c>
      <c r="B2160" s="636" t="s">
        <v>1221</v>
      </c>
      <c r="D2160" t="s">
        <v>905</v>
      </c>
      <c r="F2160" s="737">
        <f>'57'!U15</f>
        <v>40</v>
      </c>
      <c r="H2160" s="231">
        <f>'58'!U15</f>
        <v>268</v>
      </c>
      <c r="K2160" s="503">
        <v>0</v>
      </c>
      <c r="L2160" s="231">
        <f>'57'!U15</f>
        <v>40</v>
      </c>
      <c r="N2160" s="231">
        <f>'58'!U15</f>
        <v>268</v>
      </c>
      <c r="P2160" s="722">
        <f t="shared" si="358"/>
        <v>0</v>
      </c>
      <c r="Q2160" s="461"/>
      <c r="R2160" s="722">
        <f t="shared" si="359"/>
        <v>0</v>
      </c>
      <c r="T2160" s="655">
        <f t="shared" si="360"/>
        <v>268</v>
      </c>
    </row>
    <row r="2161" spans="1:20">
      <c r="A2161" s="485">
        <f t="shared" si="351"/>
        <v>2161</v>
      </c>
      <c r="B2161" s="636" t="s">
        <v>1222</v>
      </c>
      <c r="D2161" t="s">
        <v>905</v>
      </c>
      <c r="F2161" s="737">
        <f>'57'!U16</f>
        <v>708</v>
      </c>
      <c r="H2161" s="231">
        <f>'58'!U16</f>
        <v>593</v>
      </c>
      <c r="K2161" s="503">
        <v>433</v>
      </c>
      <c r="L2161" s="231">
        <f>'57'!U16</f>
        <v>708</v>
      </c>
      <c r="N2161" s="231">
        <f>'58'!U16</f>
        <v>593</v>
      </c>
      <c r="P2161" s="722">
        <f t="shared" si="358"/>
        <v>0</v>
      </c>
      <c r="Q2161" s="461"/>
      <c r="R2161" s="722">
        <f t="shared" si="359"/>
        <v>0</v>
      </c>
      <c r="T2161" s="655">
        <f t="shared" si="360"/>
        <v>160</v>
      </c>
    </row>
    <row r="2162" spans="1:20">
      <c r="A2162" s="485">
        <f t="shared" si="351"/>
        <v>2162</v>
      </c>
      <c r="B2162" s="636" t="s">
        <v>1223</v>
      </c>
      <c r="D2162" t="s">
        <v>905</v>
      </c>
      <c r="F2162" s="737">
        <f>'57'!U17</f>
        <v>0</v>
      </c>
      <c r="H2162" s="231">
        <f>'58'!U17</f>
        <v>0</v>
      </c>
      <c r="K2162" s="503">
        <v>0</v>
      </c>
      <c r="L2162" s="231">
        <f>'57'!U17</f>
        <v>0</v>
      </c>
      <c r="N2162" s="231">
        <f>'58'!U17</f>
        <v>0</v>
      </c>
      <c r="P2162" s="722">
        <f t="shared" si="358"/>
        <v>0</v>
      </c>
      <c r="Q2162" s="461"/>
      <c r="R2162" s="722">
        <f t="shared" si="359"/>
        <v>0</v>
      </c>
      <c r="T2162" s="655">
        <f t="shared" si="360"/>
        <v>0</v>
      </c>
    </row>
    <row r="2163" spans="1:20">
      <c r="A2163" s="485">
        <f t="shared" si="351"/>
        <v>2163</v>
      </c>
      <c r="B2163" t="s">
        <v>136</v>
      </c>
      <c r="D2163" t="s">
        <v>905</v>
      </c>
      <c r="F2163" s="737">
        <f>'57'!U18</f>
        <v>656</v>
      </c>
      <c r="H2163" s="231">
        <f>'58'!U18</f>
        <v>769</v>
      </c>
      <c r="K2163" s="503">
        <v>728</v>
      </c>
      <c r="L2163" s="231">
        <f>'57'!U18</f>
        <v>656</v>
      </c>
      <c r="N2163" s="231">
        <f>'58'!U18</f>
        <v>769</v>
      </c>
      <c r="P2163" s="722">
        <f t="shared" si="358"/>
        <v>0</v>
      </c>
      <c r="Q2163" s="461"/>
      <c r="R2163" s="722">
        <f t="shared" si="359"/>
        <v>0</v>
      </c>
      <c r="T2163" s="655">
        <f t="shared" si="360"/>
        <v>41</v>
      </c>
    </row>
    <row r="2164" spans="1:20">
      <c r="A2164" s="485">
        <f t="shared" si="351"/>
        <v>2164</v>
      </c>
      <c r="B2164" t="s">
        <v>137</v>
      </c>
      <c r="D2164" t="s">
        <v>905</v>
      </c>
      <c r="F2164" s="737">
        <f>'57'!U19</f>
        <v>0</v>
      </c>
      <c r="H2164" s="231">
        <f>'58'!U19</f>
        <v>0</v>
      </c>
      <c r="K2164" s="503">
        <v>0</v>
      </c>
      <c r="L2164" s="231">
        <f>'57'!U19</f>
        <v>0</v>
      </c>
      <c r="N2164" s="231">
        <f>'58'!U19</f>
        <v>0</v>
      </c>
      <c r="P2164" s="722">
        <f t="shared" si="358"/>
        <v>0</v>
      </c>
      <c r="Q2164" s="461"/>
      <c r="R2164" s="722">
        <f t="shared" si="359"/>
        <v>0</v>
      </c>
      <c r="T2164" s="655">
        <f t="shared" si="360"/>
        <v>0</v>
      </c>
    </row>
    <row r="2165" spans="1:20">
      <c r="A2165" s="485">
        <f t="shared" si="351"/>
        <v>2165</v>
      </c>
      <c r="B2165" t="s">
        <v>299</v>
      </c>
      <c r="D2165" t="s">
        <v>905</v>
      </c>
      <c r="F2165" s="737">
        <f>'57'!U20</f>
        <v>1675</v>
      </c>
      <c r="H2165" s="231">
        <f>'58'!U20</f>
        <v>1693</v>
      </c>
      <c r="K2165" s="503">
        <v>2154</v>
      </c>
      <c r="L2165" s="231">
        <f>'57'!U20</f>
        <v>1675</v>
      </c>
      <c r="N2165" s="231">
        <f>'58'!U20</f>
        <v>1693</v>
      </c>
      <c r="P2165" s="722">
        <f t="shared" si="358"/>
        <v>0</v>
      </c>
      <c r="Q2165" s="461"/>
      <c r="R2165" s="722">
        <f t="shared" si="359"/>
        <v>0</v>
      </c>
      <c r="T2165" s="655">
        <f t="shared" si="360"/>
        <v>-461</v>
      </c>
    </row>
    <row r="2166" spans="1:20">
      <c r="A2166" s="485">
        <f t="shared" si="351"/>
        <v>2166</v>
      </c>
      <c r="B2166" s="672" t="s">
        <v>1102</v>
      </c>
      <c r="D2166" t="s">
        <v>905</v>
      </c>
      <c r="F2166" s="741"/>
      <c r="H2166" s="718"/>
      <c r="K2166" s="503"/>
      <c r="L2166" s="718"/>
      <c r="N2166" s="718"/>
      <c r="T2166" s="655"/>
    </row>
    <row r="2167" spans="1:20">
      <c r="A2167" s="485">
        <f t="shared" si="351"/>
        <v>2167</v>
      </c>
      <c r="B2167" t="s">
        <v>300</v>
      </c>
      <c r="D2167" t="s">
        <v>905</v>
      </c>
      <c r="F2167" s="737">
        <f>'57'!U22</f>
        <v>0</v>
      </c>
      <c r="H2167" s="231">
        <f>'58'!U22</f>
        <v>0</v>
      </c>
      <c r="K2167" s="503">
        <v>4</v>
      </c>
      <c r="L2167" s="231">
        <f>'57'!U22</f>
        <v>0</v>
      </c>
      <c r="N2167" s="231">
        <f>'58'!U22</f>
        <v>0</v>
      </c>
      <c r="P2167" s="722">
        <f>F2167-L2167</f>
        <v>0</v>
      </c>
      <c r="Q2167" s="461"/>
      <c r="R2167" s="722">
        <f>H2167-N2167</f>
        <v>0</v>
      </c>
      <c r="T2167" s="655">
        <f>H2167-K2167</f>
        <v>-4</v>
      </c>
    </row>
    <row r="2168" spans="1:20">
      <c r="A2168" s="485">
        <f t="shared" si="351"/>
        <v>2168</v>
      </c>
      <c r="B2168" t="s">
        <v>301</v>
      </c>
      <c r="D2168" t="s">
        <v>905</v>
      </c>
      <c r="F2168" s="737">
        <f>'57'!U23</f>
        <v>37</v>
      </c>
      <c r="H2168" s="231">
        <f>'58'!U23</f>
        <v>36</v>
      </c>
      <c r="K2168" s="503">
        <v>139</v>
      </c>
      <c r="L2168" s="231">
        <f>'57'!U23</f>
        <v>37</v>
      </c>
      <c r="N2168" s="231">
        <f>'58'!U23</f>
        <v>36</v>
      </c>
      <c r="P2168" s="722">
        <f>F2168-L2168</f>
        <v>0</v>
      </c>
      <c r="Q2168" s="461"/>
      <c r="R2168" s="722">
        <f>H2168-N2168</f>
        <v>0</v>
      </c>
      <c r="T2168" s="655">
        <f>H2168-K2168</f>
        <v>-103</v>
      </c>
    </row>
    <row r="2169" spans="1:20">
      <c r="A2169" s="485">
        <f t="shared" si="351"/>
        <v>2169</v>
      </c>
      <c r="B2169" t="s">
        <v>302</v>
      </c>
      <c r="D2169" t="s">
        <v>905</v>
      </c>
      <c r="F2169" s="737">
        <f>'57'!U25</f>
        <v>0</v>
      </c>
      <c r="H2169" s="231">
        <f>'58'!U25</f>
        <v>0</v>
      </c>
      <c r="K2169" s="503">
        <v>0</v>
      </c>
      <c r="L2169" s="231">
        <f>'57'!U25</f>
        <v>0</v>
      </c>
      <c r="N2169" s="231">
        <f>'58'!U25</f>
        <v>0</v>
      </c>
      <c r="P2169" s="722">
        <f>F2169-L2169</f>
        <v>0</v>
      </c>
      <c r="Q2169" s="461"/>
      <c r="R2169" s="722">
        <f>H2169-N2169</f>
        <v>0</v>
      </c>
      <c r="T2169" s="655">
        <f>H2169-K2169</f>
        <v>0</v>
      </c>
    </row>
    <row r="2170" spans="1:20">
      <c r="A2170" s="485">
        <f t="shared" si="351"/>
        <v>2170</v>
      </c>
      <c r="B2170" t="s">
        <v>115</v>
      </c>
      <c r="D2170" t="s">
        <v>905</v>
      </c>
      <c r="F2170" s="737">
        <f>'57'!U28</f>
        <v>5112</v>
      </c>
      <c r="H2170" s="231">
        <f>'58'!U28</f>
        <v>2488</v>
      </c>
      <c r="K2170" s="503">
        <v>2036</v>
      </c>
      <c r="L2170" s="231">
        <f>'57'!U28</f>
        <v>5112</v>
      </c>
      <c r="N2170" s="231">
        <f>'58'!U28</f>
        <v>2488</v>
      </c>
      <c r="P2170" s="722">
        <f>F2170-L2170</f>
        <v>0</v>
      </c>
      <c r="Q2170" s="461"/>
      <c r="R2170" s="722">
        <f>H2170-N2170</f>
        <v>0</v>
      </c>
      <c r="T2170" s="655">
        <f>H2170-K2170</f>
        <v>452</v>
      </c>
    </row>
    <row r="2171" spans="1:20" ht="15.75">
      <c r="A2171" s="485">
        <f t="shared" si="351"/>
        <v>2171</v>
      </c>
      <c r="B2171" s="234" t="s">
        <v>106</v>
      </c>
      <c r="D2171" t="s">
        <v>905</v>
      </c>
      <c r="F2171" s="737">
        <f>'57'!U29</f>
        <v>53082</v>
      </c>
      <c r="H2171" s="231">
        <f>'58'!U29</f>
        <v>29851</v>
      </c>
      <c r="K2171" s="503">
        <v>35458</v>
      </c>
      <c r="L2171" s="231">
        <f>'57'!U29</f>
        <v>53082</v>
      </c>
      <c r="N2171" s="231">
        <f>'58'!U29</f>
        <v>29851</v>
      </c>
      <c r="P2171" s="722">
        <f>F2171-L2171</f>
        <v>0</v>
      </c>
      <c r="Q2171" s="461"/>
      <c r="R2171" s="722">
        <f>H2171-N2171</f>
        <v>0</v>
      </c>
      <c r="T2171" s="655">
        <f>H2171-K2171</f>
        <v>-5607</v>
      </c>
    </row>
    <row r="2172" spans="1:20" ht="15.75">
      <c r="A2172" s="485">
        <f t="shared" si="351"/>
        <v>2172</v>
      </c>
      <c r="B2172" s="234" t="s">
        <v>303</v>
      </c>
      <c r="F2172" s="737"/>
      <c r="H2172" s="231"/>
      <c r="K2172" s="503"/>
      <c r="T2172" s="655"/>
    </row>
    <row r="2173" spans="1:20">
      <c r="A2173" s="485">
        <f t="shared" si="351"/>
        <v>2173</v>
      </c>
      <c r="B2173" t="s">
        <v>135</v>
      </c>
      <c r="F2173" s="737"/>
      <c r="H2173" s="231"/>
      <c r="K2173" s="503"/>
      <c r="T2173" s="655"/>
    </row>
    <row r="2174" spans="1:20">
      <c r="A2174" s="485">
        <f t="shared" si="351"/>
        <v>2174</v>
      </c>
      <c r="B2174" s="636" t="s">
        <v>1220</v>
      </c>
      <c r="D2174" t="s">
        <v>905</v>
      </c>
      <c r="F2174" s="737">
        <f>'57'!U33</f>
        <v>149405</v>
      </c>
      <c r="H2174" s="231">
        <f>'58'!U33</f>
        <v>121369</v>
      </c>
      <c r="K2174" s="503">
        <v>107945</v>
      </c>
      <c r="L2174" s="231">
        <f>'57'!U33</f>
        <v>149405</v>
      </c>
      <c r="N2174" s="231">
        <f>'58'!U33</f>
        <v>121369</v>
      </c>
      <c r="P2174" s="722">
        <f t="shared" ref="P2174:P2180" si="361">F2174-L2174</f>
        <v>0</v>
      </c>
      <c r="Q2174" s="461"/>
      <c r="R2174" s="722">
        <f t="shared" ref="R2174:R2180" si="362">H2174-N2174</f>
        <v>0</v>
      </c>
      <c r="T2174" s="655">
        <f t="shared" ref="T2174:T2180" si="363">H2174-K2174</f>
        <v>13424</v>
      </c>
    </row>
    <row r="2175" spans="1:20">
      <c r="A2175" s="485">
        <f t="shared" si="351"/>
        <v>2175</v>
      </c>
      <c r="B2175" s="636" t="s">
        <v>1221</v>
      </c>
      <c r="D2175" t="s">
        <v>905</v>
      </c>
      <c r="F2175" s="737">
        <f>'57'!U34</f>
        <v>0</v>
      </c>
      <c r="H2175" s="231">
        <f>'58'!U34</f>
        <v>0</v>
      </c>
      <c r="K2175" s="503">
        <v>0</v>
      </c>
      <c r="L2175" s="231">
        <f>'57'!U34</f>
        <v>0</v>
      </c>
      <c r="N2175" s="231">
        <f>'58'!U34</f>
        <v>0</v>
      </c>
      <c r="P2175" s="722">
        <f t="shared" si="361"/>
        <v>0</v>
      </c>
      <c r="Q2175" s="461"/>
      <c r="R2175" s="722">
        <f t="shared" si="362"/>
        <v>0</v>
      </c>
      <c r="T2175" s="655">
        <f t="shared" si="363"/>
        <v>0</v>
      </c>
    </row>
    <row r="2176" spans="1:20">
      <c r="A2176" s="485">
        <f t="shared" si="351"/>
        <v>2176</v>
      </c>
      <c r="B2176" s="636" t="s">
        <v>1222</v>
      </c>
      <c r="D2176" t="s">
        <v>905</v>
      </c>
      <c r="F2176" s="737">
        <f>'57'!U35</f>
        <v>0</v>
      </c>
      <c r="H2176" s="231">
        <f>'58'!U35</f>
        <v>2</v>
      </c>
      <c r="K2176" s="503">
        <v>0</v>
      </c>
      <c r="L2176" s="231">
        <f>'57'!U35</f>
        <v>0</v>
      </c>
      <c r="N2176" s="231">
        <f>'58'!U35</f>
        <v>2</v>
      </c>
      <c r="P2176" s="722">
        <f t="shared" si="361"/>
        <v>0</v>
      </c>
      <c r="Q2176" s="461"/>
      <c r="R2176" s="722">
        <f t="shared" si="362"/>
        <v>0</v>
      </c>
      <c r="T2176" s="655">
        <f t="shared" si="363"/>
        <v>2</v>
      </c>
    </row>
    <row r="2177" spans="1:20">
      <c r="A2177" s="485">
        <f t="shared" si="351"/>
        <v>2177</v>
      </c>
      <c r="B2177" s="636" t="s">
        <v>1223</v>
      </c>
      <c r="D2177" t="s">
        <v>905</v>
      </c>
      <c r="F2177" s="737">
        <f>'57'!U36</f>
        <v>0</v>
      </c>
      <c r="H2177" s="231">
        <f>'58'!U36</f>
        <v>0</v>
      </c>
      <c r="K2177" s="503">
        <v>0</v>
      </c>
      <c r="L2177" s="231">
        <f>'57'!U36</f>
        <v>0</v>
      </c>
      <c r="N2177" s="231">
        <f>'58'!U36</f>
        <v>0</v>
      </c>
      <c r="P2177" s="722">
        <f t="shared" si="361"/>
        <v>0</v>
      </c>
      <c r="Q2177" s="461"/>
      <c r="R2177" s="722">
        <f t="shared" si="362"/>
        <v>0</v>
      </c>
      <c r="T2177" s="655">
        <f t="shared" si="363"/>
        <v>0</v>
      </c>
    </row>
    <row r="2178" spans="1:20">
      <c r="A2178" s="485">
        <f t="shared" si="351"/>
        <v>2178</v>
      </c>
      <c r="B2178" t="s">
        <v>136</v>
      </c>
      <c r="D2178" t="s">
        <v>905</v>
      </c>
      <c r="F2178" s="737">
        <f>'57'!U37</f>
        <v>4063</v>
      </c>
      <c r="H2178" s="231">
        <f>'58'!U37</f>
        <v>3813</v>
      </c>
      <c r="K2178" s="503">
        <v>5744</v>
      </c>
      <c r="L2178" s="231">
        <f>'57'!U37</f>
        <v>4063</v>
      </c>
      <c r="N2178" s="231">
        <f>'58'!U37</f>
        <v>3813</v>
      </c>
      <c r="P2178" s="722">
        <f t="shared" si="361"/>
        <v>0</v>
      </c>
      <c r="Q2178" s="461"/>
      <c r="R2178" s="722">
        <f t="shared" si="362"/>
        <v>0</v>
      </c>
      <c r="T2178" s="655">
        <f t="shared" si="363"/>
        <v>-1931</v>
      </c>
    </row>
    <row r="2179" spans="1:20">
      <c r="A2179" s="485">
        <f t="shared" si="351"/>
        <v>2179</v>
      </c>
      <c r="B2179" t="s">
        <v>137</v>
      </c>
      <c r="D2179" t="s">
        <v>905</v>
      </c>
      <c r="F2179" s="737">
        <f>'57'!U38</f>
        <v>0</v>
      </c>
      <c r="H2179" s="231">
        <f>'58'!U38</f>
        <v>0</v>
      </c>
      <c r="K2179" s="503">
        <v>0</v>
      </c>
      <c r="L2179" s="231">
        <f>'57'!U38</f>
        <v>0</v>
      </c>
      <c r="N2179" s="231">
        <f>'58'!U38</f>
        <v>0</v>
      </c>
      <c r="P2179" s="722">
        <f t="shared" si="361"/>
        <v>0</v>
      </c>
      <c r="Q2179" s="461"/>
      <c r="R2179" s="722">
        <f t="shared" si="362"/>
        <v>0</v>
      </c>
      <c r="T2179" s="655">
        <f t="shared" si="363"/>
        <v>0</v>
      </c>
    </row>
    <row r="2180" spans="1:20">
      <c r="A2180" s="485">
        <f t="shared" si="351"/>
        <v>2180</v>
      </c>
      <c r="B2180" t="s">
        <v>299</v>
      </c>
      <c r="D2180" t="s">
        <v>905</v>
      </c>
      <c r="F2180" s="737">
        <f>'57'!U39</f>
        <v>3483</v>
      </c>
      <c r="H2180" s="231">
        <f>'58'!U39</f>
        <v>2332</v>
      </c>
      <c r="K2180" s="503">
        <v>1191</v>
      </c>
      <c r="L2180" s="231">
        <f>'57'!U39</f>
        <v>3483</v>
      </c>
      <c r="N2180" s="231">
        <f>'58'!U39</f>
        <v>2332</v>
      </c>
      <c r="P2180" s="722">
        <f t="shared" si="361"/>
        <v>0</v>
      </c>
      <c r="Q2180" s="461"/>
      <c r="R2180" s="722">
        <f t="shared" si="362"/>
        <v>0</v>
      </c>
      <c r="T2180" s="655">
        <f t="shared" si="363"/>
        <v>1141</v>
      </c>
    </row>
    <row r="2181" spans="1:20">
      <c r="A2181" s="485">
        <f t="shared" si="351"/>
        <v>2181</v>
      </c>
      <c r="B2181" s="672" t="s">
        <v>1102</v>
      </c>
      <c r="D2181" t="s">
        <v>905</v>
      </c>
      <c r="F2181" s="741"/>
      <c r="H2181" s="718"/>
      <c r="K2181" s="503"/>
      <c r="L2181" s="718"/>
      <c r="N2181" s="718"/>
      <c r="T2181" s="655"/>
    </row>
    <row r="2182" spans="1:20">
      <c r="A2182" s="485">
        <f t="shared" si="351"/>
        <v>2182</v>
      </c>
      <c r="B2182" t="s">
        <v>300</v>
      </c>
      <c r="D2182" t="s">
        <v>905</v>
      </c>
      <c r="F2182" s="737">
        <f>'57'!U41</f>
        <v>0</v>
      </c>
      <c r="H2182" s="231">
        <f>'58'!U41</f>
        <v>0</v>
      </c>
      <c r="K2182" s="503">
        <v>12</v>
      </c>
      <c r="L2182" s="231">
        <f>'57'!U41</f>
        <v>0</v>
      </c>
      <c r="N2182" s="231">
        <f>'58'!U41</f>
        <v>0</v>
      </c>
      <c r="P2182" s="722">
        <f>F2182-L2182</f>
        <v>0</v>
      </c>
      <c r="Q2182" s="461"/>
      <c r="R2182" s="722">
        <f>H2182-N2182</f>
        <v>0</v>
      </c>
      <c r="T2182" s="655">
        <f>H2182-K2182</f>
        <v>-12</v>
      </c>
    </row>
    <row r="2183" spans="1:20">
      <c r="A2183" s="485">
        <f t="shared" si="351"/>
        <v>2183</v>
      </c>
      <c r="B2183" t="s">
        <v>301</v>
      </c>
      <c r="D2183" t="s">
        <v>905</v>
      </c>
      <c r="F2183" s="737">
        <f>'57'!U42</f>
        <v>10</v>
      </c>
      <c r="H2183" s="231">
        <f>'58'!U42</f>
        <v>12</v>
      </c>
      <c r="K2183" s="503">
        <v>156</v>
      </c>
      <c r="L2183" s="231">
        <f>'57'!U42</f>
        <v>10</v>
      </c>
      <c r="N2183" s="231">
        <f>'58'!U42</f>
        <v>12</v>
      </c>
      <c r="P2183" s="722">
        <f>F2183-L2183</f>
        <v>0</v>
      </c>
      <c r="Q2183" s="461"/>
      <c r="R2183" s="722">
        <f>H2183-N2183</f>
        <v>0</v>
      </c>
      <c r="T2183" s="655">
        <f>H2183-K2183</f>
        <v>-144</v>
      </c>
    </row>
    <row r="2184" spans="1:20">
      <c r="A2184" s="485">
        <f t="shared" si="351"/>
        <v>2184</v>
      </c>
      <c r="B2184" t="s">
        <v>302</v>
      </c>
      <c r="D2184" t="s">
        <v>905</v>
      </c>
      <c r="F2184" s="737">
        <f>'57'!U44</f>
        <v>0</v>
      </c>
      <c r="H2184" s="231">
        <f>'58'!U44</f>
        <v>0</v>
      </c>
      <c r="K2184" s="503">
        <v>0</v>
      </c>
      <c r="L2184" s="231">
        <f>'57'!U44</f>
        <v>0</v>
      </c>
      <c r="N2184" s="231">
        <f>'58'!U44</f>
        <v>0</v>
      </c>
      <c r="P2184" s="722">
        <f>F2184-L2184</f>
        <v>0</v>
      </c>
      <c r="Q2184" s="461"/>
      <c r="R2184" s="722">
        <f>H2184-N2184</f>
        <v>0</v>
      </c>
      <c r="T2184" s="655">
        <f>H2184-K2184</f>
        <v>0</v>
      </c>
    </row>
    <row r="2185" spans="1:20">
      <c r="A2185" s="485">
        <f t="shared" si="351"/>
        <v>2185</v>
      </c>
      <c r="B2185" t="s">
        <v>115</v>
      </c>
      <c r="D2185" t="s">
        <v>905</v>
      </c>
      <c r="F2185" s="737">
        <f>'57'!U47</f>
        <v>0</v>
      </c>
      <c r="H2185" s="231">
        <f>'58'!U47</f>
        <v>0</v>
      </c>
      <c r="K2185" s="503">
        <v>0</v>
      </c>
      <c r="L2185" s="231">
        <f>'57'!U47</f>
        <v>0</v>
      </c>
      <c r="N2185" s="231">
        <f>'58'!U47</f>
        <v>0</v>
      </c>
      <c r="P2185" s="722">
        <f>F2185-L2185</f>
        <v>0</v>
      </c>
      <c r="Q2185" s="461"/>
      <c r="R2185" s="722">
        <f>H2185-N2185</f>
        <v>0</v>
      </c>
      <c r="T2185" s="655">
        <f>H2185-K2185</f>
        <v>0</v>
      </c>
    </row>
    <row r="2186" spans="1:20" ht="15.75">
      <c r="A2186" s="485">
        <f t="shared" si="351"/>
        <v>2186</v>
      </c>
      <c r="B2186" s="234" t="s">
        <v>106</v>
      </c>
      <c r="D2186" t="s">
        <v>905</v>
      </c>
      <c r="F2186" s="737">
        <f>'57'!U48</f>
        <v>158147</v>
      </c>
      <c r="H2186" s="231">
        <f>'58'!U48</f>
        <v>128622</v>
      </c>
      <c r="K2186" s="503">
        <v>115048</v>
      </c>
      <c r="L2186" s="231">
        <f>'57'!U48</f>
        <v>158147</v>
      </c>
      <c r="N2186" s="231">
        <f>'58'!U48</f>
        <v>128622</v>
      </c>
      <c r="P2186" s="722">
        <f>F2186-L2186</f>
        <v>0</v>
      </c>
      <c r="Q2186" s="461"/>
      <c r="R2186" s="722">
        <f>H2186-N2186</f>
        <v>0</v>
      </c>
      <c r="T2186" s="655">
        <f>H2186-K2186</f>
        <v>13574</v>
      </c>
    </row>
    <row r="2187" spans="1:20" ht="15.75">
      <c r="A2187" s="485">
        <f t="shared" ref="A2187:A2250" si="364">A2186+1</f>
        <v>2187</v>
      </c>
      <c r="B2187" s="234" t="s">
        <v>172</v>
      </c>
      <c r="F2187" s="737"/>
      <c r="H2187" s="231"/>
      <c r="K2187" s="503"/>
      <c r="T2187" s="655"/>
    </row>
    <row r="2188" spans="1:20">
      <c r="A2188" s="485">
        <f t="shared" si="364"/>
        <v>2188</v>
      </c>
      <c r="B2188" t="s">
        <v>135</v>
      </c>
      <c r="F2188" s="737"/>
      <c r="H2188" s="231"/>
      <c r="K2188" s="503"/>
      <c r="T2188" s="655"/>
    </row>
    <row r="2189" spans="1:20">
      <c r="A2189" s="485">
        <f t="shared" si="364"/>
        <v>2189</v>
      </c>
      <c r="B2189" s="636" t="s">
        <v>1220</v>
      </c>
      <c r="D2189" t="s">
        <v>905</v>
      </c>
      <c r="F2189" s="737">
        <f>'57'!U52</f>
        <v>194226</v>
      </c>
      <c r="H2189" s="231">
        <f>'58'!U52</f>
        <v>145363</v>
      </c>
      <c r="K2189" s="503">
        <v>137909</v>
      </c>
      <c r="L2189" s="231">
        <f>'57'!U52</f>
        <v>194226</v>
      </c>
      <c r="N2189" s="231">
        <f>'58'!U52</f>
        <v>145363</v>
      </c>
      <c r="P2189" s="722">
        <f t="shared" ref="P2189:P2195" si="365">F2189-L2189</f>
        <v>0</v>
      </c>
      <c r="Q2189" s="461"/>
      <c r="R2189" s="722">
        <f t="shared" ref="R2189:R2195" si="366">H2189-N2189</f>
        <v>0</v>
      </c>
      <c r="T2189" s="655">
        <f>H2189-K2189</f>
        <v>7454</v>
      </c>
    </row>
    <row r="2190" spans="1:20">
      <c r="A2190" s="485">
        <f t="shared" si="364"/>
        <v>2190</v>
      </c>
      <c r="B2190" s="636" t="s">
        <v>1221</v>
      </c>
      <c r="D2190" t="s">
        <v>905</v>
      </c>
      <c r="F2190" s="737">
        <f>'57'!U53</f>
        <v>40</v>
      </c>
      <c r="H2190" s="231">
        <f>'58'!U53</f>
        <v>268</v>
      </c>
      <c r="K2190" s="503">
        <v>0</v>
      </c>
      <c r="L2190" s="231">
        <f>'57'!U53</f>
        <v>40</v>
      </c>
      <c r="N2190" s="231">
        <f>'58'!U53</f>
        <v>268</v>
      </c>
      <c r="P2190" s="722">
        <f t="shared" si="365"/>
        <v>0</v>
      </c>
      <c r="Q2190" s="461"/>
      <c r="R2190" s="722">
        <f t="shared" si="366"/>
        <v>0</v>
      </c>
      <c r="T2190" s="655">
        <f t="shared" ref="T2190:T2195" si="367">H2190-K2190</f>
        <v>268</v>
      </c>
    </row>
    <row r="2191" spans="1:20">
      <c r="A2191" s="485">
        <f t="shared" si="364"/>
        <v>2191</v>
      </c>
      <c r="B2191" s="636" t="s">
        <v>1222</v>
      </c>
      <c r="D2191" t="s">
        <v>905</v>
      </c>
      <c r="F2191" s="737">
        <f>'57'!U54</f>
        <v>708</v>
      </c>
      <c r="H2191" s="231">
        <f>'58'!U54</f>
        <v>595</v>
      </c>
      <c r="K2191" s="503">
        <v>433</v>
      </c>
      <c r="L2191" s="231">
        <f>'57'!U54</f>
        <v>708</v>
      </c>
      <c r="N2191" s="231">
        <f>'58'!U54</f>
        <v>595</v>
      </c>
      <c r="P2191" s="722">
        <f t="shared" si="365"/>
        <v>0</v>
      </c>
      <c r="Q2191" s="461"/>
      <c r="R2191" s="722">
        <f t="shared" si="366"/>
        <v>0</v>
      </c>
      <c r="T2191" s="655">
        <f t="shared" si="367"/>
        <v>162</v>
      </c>
    </row>
    <row r="2192" spans="1:20">
      <c r="A2192" s="485">
        <f t="shared" si="364"/>
        <v>2192</v>
      </c>
      <c r="B2192" s="636" t="s">
        <v>1223</v>
      </c>
      <c r="D2192" t="s">
        <v>905</v>
      </c>
      <c r="F2192" s="737">
        <f>'57'!U55</f>
        <v>0</v>
      </c>
      <c r="H2192" s="231">
        <f>'58'!U55</f>
        <v>0</v>
      </c>
      <c r="K2192" s="503">
        <v>0</v>
      </c>
      <c r="L2192" s="231">
        <f>'57'!U55</f>
        <v>0</v>
      </c>
      <c r="N2192" s="231">
        <f>'58'!U55</f>
        <v>0</v>
      </c>
      <c r="P2192" s="722">
        <f t="shared" si="365"/>
        <v>0</v>
      </c>
      <c r="Q2192" s="461"/>
      <c r="R2192" s="722">
        <f t="shared" si="366"/>
        <v>0</v>
      </c>
      <c r="T2192" s="655">
        <f t="shared" si="367"/>
        <v>0</v>
      </c>
    </row>
    <row r="2193" spans="1:20">
      <c r="A2193" s="485">
        <f t="shared" si="364"/>
        <v>2193</v>
      </c>
      <c r="B2193" t="s">
        <v>136</v>
      </c>
      <c r="D2193" t="s">
        <v>905</v>
      </c>
      <c r="F2193" s="737">
        <f>'57'!U56</f>
        <v>4719</v>
      </c>
      <c r="H2193" s="231">
        <f>'58'!U56</f>
        <v>4582</v>
      </c>
      <c r="K2193" s="503">
        <v>6472</v>
      </c>
      <c r="L2193" s="231">
        <f>'57'!U56</f>
        <v>4719</v>
      </c>
      <c r="N2193" s="231">
        <f>'58'!U56</f>
        <v>4582</v>
      </c>
      <c r="P2193" s="722">
        <f t="shared" si="365"/>
        <v>0</v>
      </c>
      <c r="Q2193" s="461"/>
      <c r="R2193" s="722">
        <f t="shared" si="366"/>
        <v>0</v>
      </c>
      <c r="T2193" s="655">
        <f t="shared" si="367"/>
        <v>-1890</v>
      </c>
    </row>
    <row r="2194" spans="1:20">
      <c r="A2194" s="485">
        <f t="shared" si="364"/>
        <v>2194</v>
      </c>
      <c r="B2194" t="s">
        <v>137</v>
      </c>
      <c r="D2194" t="s">
        <v>905</v>
      </c>
      <c r="F2194" s="737">
        <f>'57'!U57</f>
        <v>0</v>
      </c>
      <c r="H2194" s="231">
        <f>'58'!U57</f>
        <v>0</v>
      </c>
      <c r="K2194" s="503">
        <v>0</v>
      </c>
      <c r="L2194" s="231">
        <f>'57'!U57</f>
        <v>0</v>
      </c>
      <c r="N2194" s="231">
        <f>'58'!U57</f>
        <v>0</v>
      </c>
      <c r="P2194" s="722">
        <f t="shared" si="365"/>
        <v>0</v>
      </c>
      <c r="Q2194" s="461"/>
      <c r="R2194" s="722">
        <f t="shared" si="366"/>
        <v>0</v>
      </c>
      <c r="T2194" s="655">
        <f t="shared" si="367"/>
        <v>0</v>
      </c>
    </row>
    <row r="2195" spans="1:20">
      <c r="A2195" s="485">
        <f t="shared" si="364"/>
        <v>2195</v>
      </c>
      <c r="B2195" t="s">
        <v>299</v>
      </c>
      <c r="D2195" t="s">
        <v>905</v>
      </c>
      <c r="F2195" s="737">
        <f>'57'!U58</f>
        <v>5158</v>
      </c>
      <c r="H2195" s="231">
        <f>'58'!U58</f>
        <v>4025</v>
      </c>
      <c r="K2195" s="503">
        <v>3345</v>
      </c>
      <c r="L2195" s="231">
        <f>'57'!U58</f>
        <v>5158</v>
      </c>
      <c r="N2195" s="231">
        <f>'58'!U58</f>
        <v>4025</v>
      </c>
      <c r="P2195" s="722">
        <f t="shared" si="365"/>
        <v>0</v>
      </c>
      <c r="Q2195" s="461"/>
      <c r="R2195" s="722">
        <f t="shared" si="366"/>
        <v>0</v>
      </c>
      <c r="T2195" s="655">
        <f t="shared" si="367"/>
        <v>680</v>
      </c>
    </row>
    <row r="2196" spans="1:20">
      <c r="A2196" s="485">
        <f t="shared" si="364"/>
        <v>2196</v>
      </c>
      <c r="B2196" s="672" t="s">
        <v>1102</v>
      </c>
      <c r="D2196" t="s">
        <v>905</v>
      </c>
      <c r="F2196" s="741"/>
      <c r="H2196" s="718"/>
      <c r="K2196" s="503"/>
      <c r="L2196" s="718"/>
      <c r="N2196" s="718"/>
      <c r="T2196" s="655"/>
    </row>
    <row r="2197" spans="1:20">
      <c r="A2197" s="485">
        <f t="shared" si="364"/>
        <v>2197</v>
      </c>
      <c r="B2197" t="s">
        <v>300</v>
      </c>
      <c r="D2197" t="s">
        <v>905</v>
      </c>
      <c r="F2197" s="737">
        <f>'57'!U60</f>
        <v>0</v>
      </c>
      <c r="H2197" s="231">
        <f>'58'!U60</f>
        <v>0</v>
      </c>
      <c r="K2197" s="503">
        <v>16</v>
      </c>
      <c r="L2197" s="231">
        <f>'57'!U60</f>
        <v>0</v>
      </c>
      <c r="N2197" s="231">
        <f>'58'!U60</f>
        <v>0</v>
      </c>
      <c r="P2197" s="722">
        <f>F2197-L2197</f>
        <v>0</v>
      </c>
      <c r="Q2197" s="461"/>
      <c r="R2197" s="722">
        <f>H2197-N2197</f>
        <v>0</v>
      </c>
      <c r="T2197" s="655">
        <f>H2197-K2197</f>
        <v>-16</v>
      </c>
    </row>
    <row r="2198" spans="1:20">
      <c r="A2198" s="485">
        <f t="shared" si="364"/>
        <v>2198</v>
      </c>
      <c r="B2198" t="s">
        <v>301</v>
      </c>
      <c r="D2198" t="s">
        <v>905</v>
      </c>
      <c r="F2198" s="737">
        <f>'57'!U61</f>
        <v>47</v>
      </c>
      <c r="H2198" s="231">
        <f>'58'!U61</f>
        <v>48</v>
      </c>
      <c r="K2198" s="503">
        <v>295</v>
      </c>
      <c r="L2198" s="231">
        <f>'57'!U61</f>
        <v>47</v>
      </c>
      <c r="N2198" s="231">
        <f>'58'!U61</f>
        <v>48</v>
      </c>
      <c r="P2198" s="722">
        <f>F2198-L2198</f>
        <v>0</v>
      </c>
      <c r="Q2198" s="461"/>
      <c r="R2198" s="722">
        <f>H2198-N2198</f>
        <v>0</v>
      </c>
      <c r="T2198" s="655">
        <f>H2198-K2198</f>
        <v>-247</v>
      </c>
    </row>
    <row r="2199" spans="1:20">
      <c r="A2199" s="485">
        <f t="shared" si="364"/>
        <v>2199</v>
      </c>
      <c r="B2199" t="s">
        <v>302</v>
      </c>
      <c r="D2199" t="s">
        <v>905</v>
      </c>
      <c r="F2199" s="737">
        <f>'57'!U63</f>
        <v>0</v>
      </c>
      <c r="H2199" s="231">
        <f>'58'!U63</f>
        <v>0</v>
      </c>
      <c r="K2199" s="503">
        <v>0</v>
      </c>
      <c r="L2199" s="231">
        <f>'57'!U63</f>
        <v>0</v>
      </c>
      <c r="N2199" s="231">
        <f>'58'!U63</f>
        <v>0</v>
      </c>
      <c r="P2199" s="722">
        <f>F2199-L2199</f>
        <v>0</v>
      </c>
      <c r="Q2199" s="461"/>
      <c r="R2199" s="722">
        <f>H2199-N2199</f>
        <v>0</v>
      </c>
      <c r="T2199" s="655">
        <f>H2199-K2199</f>
        <v>0</v>
      </c>
    </row>
    <row r="2200" spans="1:20">
      <c r="A2200" s="485">
        <f t="shared" si="364"/>
        <v>2200</v>
      </c>
      <c r="B2200" t="s">
        <v>115</v>
      </c>
      <c r="D2200" t="s">
        <v>905</v>
      </c>
      <c r="F2200" s="737">
        <f>'57'!U66</f>
        <v>5112</v>
      </c>
      <c r="H2200" s="231">
        <f>'58'!U66</f>
        <v>2488</v>
      </c>
      <c r="K2200" s="503">
        <v>2036</v>
      </c>
      <c r="L2200" s="231">
        <f>'57'!U66</f>
        <v>5112</v>
      </c>
      <c r="N2200" s="231">
        <f>'58'!U66</f>
        <v>2488</v>
      </c>
      <c r="P2200" s="722">
        <f>F2200-L2200</f>
        <v>0</v>
      </c>
      <c r="Q2200" s="461"/>
      <c r="R2200" s="722">
        <f>H2200-N2200</f>
        <v>0</v>
      </c>
      <c r="T2200" s="655">
        <f>H2200-K2200</f>
        <v>452</v>
      </c>
    </row>
    <row r="2201" spans="1:20" ht="15.75">
      <c r="A2201" s="485">
        <f t="shared" si="364"/>
        <v>2201</v>
      </c>
      <c r="B2201" s="234" t="s">
        <v>106</v>
      </c>
      <c r="D2201" t="s">
        <v>905</v>
      </c>
      <c r="F2201" s="737">
        <f>'57'!U67</f>
        <v>211229</v>
      </c>
      <c r="H2201" s="231">
        <f>'58'!U67</f>
        <v>158473</v>
      </c>
      <c r="K2201" s="503">
        <v>150506</v>
      </c>
      <c r="L2201" s="231">
        <f>'57'!U67</f>
        <v>211229</v>
      </c>
      <c r="N2201" s="231">
        <f>'58'!U67</f>
        <v>158473</v>
      </c>
      <c r="P2201" s="722">
        <f>F2201-L2201</f>
        <v>0</v>
      </c>
      <c r="Q2201" s="461"/>
      <c r="R2201" s="722">
        <f>H2201-N2201</f>
        <v>0</v>
      </c>
      <c r="T2201" s="655">
        <f>H2201-K2201</f>
        <v>7967</v>
      </c>
    </row>
    <row r="2202" spans="1:20" ht="15.75">
      <c r="A2202" s="485">
        <f t="shared" si="364"/>
        <v>2202</v>
      </c>
      <c r="B2202" s="234" t="s">
        <v>308</v>
      </c>
      <c r="F2202" s="737"/>
      <c r="H2202" s="231"/>
      <c r="K2202" s="503"/>
      <c r="T2202" s="655"/>
    </row>
    <row r="2203" spans="1:20" ht="15.75">
      <c r="A2203" s="485">
        <f t="shared" si="364"/>
        <v>2203</v>
      </c>
      <c r="B2203" s="234" t="s">
        <v>1022</v>
      </c>
      <c r="F2203" s="737"/>
      <c r="H2203" s="231"/>
      <c r="K2203" s="503"/>
      <c r="T2203" s="655"/>
    </row>
    <row r="2204" spans="1:20">
      <c r="A2204" s="485">
        <f t="shared" si="364"/>
        <v>2204</v>
      </c>
      <c r="B2204" t="s">
        <v>135</v>
      </c>
      <c r="F2204" s="737"/>
      <c r="H2204" s="231"/>
      <c r="K2204" s="503"/>
      <c r="T2204" s="655"/>
    </row>
    <row r="2205" spans="1:20">
      <c r="A2205" s="485">
        <f t="shared" si="364"/>
        <v>2205</v>
      </c>
      <c r="B2205" s="636" t="s">
        <v>1220</v>
      </c>
      <c r="F2205" s="737">
        <f>'57'!O75</f>
        <v>44821</v>
      </c>
      <c r="H2205" s="718"/>
      <c r="K2205" s="503"/>
      <c r="L2205" s="231">
        <f>'57'!O75</f>
        <v>44821</v>
      </c>
      <c r="N2205" s="718"/>
      <c r="P2205" s="722">
        <f t="shared" ref="P2205:P2211" si="368">F2205-L2205</f>
        <v>0</v>
      </c>
      <c r="Q2205" s="461"/>
      <c r="R2205" s="722">
        <f t="shared" ref="R2205:R2211" si="369">H2205-N2205</f>
        <v>0</v>
      </c>
      <c r="T2205" s="655">
        <f t="shared" ref="T2205:T2211" si="370">H2205-K2205</f>
        <v>0</v>
      </c>
    </row>
    <row r="2206" spans="1:20">
      <c r="A2206" s="485">
        <f t="shared" si="364"/>
        <v>2206</v>
      </c>
      <c r="B2206" s="636" t="s">
        <v>1221</v>
      </c>
      <c r="F2206" s="737">
        <f>'57'!O76</f>
        <v>40</v>
      </c>
      <c r="H2206" s="718"/>
      <c r="K2206" s="503"/>
      <c r="L2206" s="231">
        <f>'57'!O76</f>
        <v>40</v>
      </c>
      <c r="N2206" s="718"/>
      <c r="P2206" s="722">
        <f t="shared" si="368"/>
        <v>0</v>
      </c>
      <c r="Q2206" s="461"/>
      <c r="R2206" s="722">
        <f t="shared" si="369"/>
        <v>0</v>
      </c>
      <c r="T2206" s="655">
        <f t="shared" si="370"/>
        <v>0</v>
      </c>
    </row>
    <row r="2207" spans="1:20">
      <c r="A2207" s="485">
        <f t="shared" si="364"/>
        <v>2207</v>
      </c>
      <c r="B2207" s="636" t="s">
        <v>1222</v>
      </c>
      <c r="F2207" s="737">
        <f>'57'!O77</f>
        <v>708</v>
      </c>
      <c r="H2207" s="718"/>
      <c r="K2207" s="503"/>
      <c r="L2207" s="231">
        <f>'57'!O77</f>
        <v>708</v>
      </c>
      <c r="N2207" s="718"/>
      <c r="P2207" s="722">
        <f t="shared" si="368"/>
        <v>0</v>
      </c>
      <c r="Q2207" s="461"/>
      <c r="R2207" s="722">
        <f t="shared" si="369"/>
        <v>0</v>
      </c>
      <c r="T2207" s="655">
        <f t="shared" si="370"/>
        <v>0</v>
      </c>
    </row>
    <row r="2208" spans="1:20">
      <c r="A2208" s="485">
        <f t="shared" si="364"/>
        <v>2208</v>
      </c>
      <c r="B2208" s="636" t="s">
        <v>1223</v>
      </c>
      <c r="F2208" s="737">
        <f>'57'!O78</f>
        <v>0</v>
      </c>
      <c r="H2208" s="718"/>
      <c r="K2208" s="503"/>
      <c r="L2208" s="231">
        <f>'57'!O78</f>
        <v>0</v>
      </c>
      <c r="N2208" s="718"/>
      <c r="P2208" s="722">
        <f t="shared" si="368"/>
        <v>0</v>
      </c>
      <c r="Q2208" s="461"/>
      <c r="R2208" s="722">
        <f t="shared" si="369"/>
        <v>0</v>
      </c>
      <c r="T2208" s="655">
        <f t="shared" si="370"/>
        <v>0</v>
      </c>
    </row>
    <row r="2209" spans="1:20">
      <c r="A2209" s="485">
        <f t="shared" si="364"/>
        <v>2209</v>
      </c>
      <c r="B2209" t="s">
        <v>136</v>
      </c>
      <c r="F2209" s="737">
        <f>'57'!O79</f>
        <v>656</v>
      </c>
      <c r="H2209" s="718"/>
      <c r="K2209" s="503"/>
      <c r="L2209" s="231">
        <f>'57'!O79</f>
        <v>656</v>
      </c>
      <c r="N2209" s="718"/>
      <c r="P2209" s="722">
        <f t="shared" si="368"/>
        <v>0</v>
      </c>
      <c r="Q2209" s="461"/>
      <c r="R2209" s="722">
        <f t="shared" si="369"/>
        <v>0</v>
      </c>
      <c r="T2209" s="655">
        <f t="shared" si="370"/>
        <v>0</v>
      </c>
    </row>
    <row r="2210" spans="1:20">
      <c r="A2210" s="485">
        <f t="shared" si="364"/>
        <v>2210</v>
      </c>
      <c r="B2210" t="s">
        <v>137</v>
      </c>
      <c r="F2210" s="737">
        <f>'57'!O80</f>
        <v>0</v>
      </c>
      <c r="H2210" s="718"/>
      <c r="K2210" s="503"/>
      <c r="L2210" s="231">
        <f>'57'!O80</f>
        <v>0</v>
      </c>
      <c r="N2210" s="718"/>
      <c r="P2210" s="722">
        <f t="shared" si="368"/>
        <v>0</v>
      </c>
      <c r="Q2210" s="461"/>
      <c r="R2210" s="722">
        <f t="shared" si="369"/>
        <v>0</v>
      </c>
      <c r="T2210" s="655">
        <f t="shared" si="370"/>
        <v>0</v>
      </c>
    </row>
    <row r="2211" spans="1:20">
      <c r="A2211" s="485">
        <f t="shared" si="364"/>
        <v>2211</v>
      </c>
      <c r="B2211" t="s">
        <v>299</v>
      </c>
      <c r="F2211" s="737">
        <f>'57'!O81</f>
        <v>1675</v>
      </c>
      <c r="H2211" s="718"/>
      <c r="K2211" s="503"/>
      <c r="L2211" s="231">
        <f>'57'!O81</f>
        <v>1675</v>
      </c>
      <c r="N2211" s="718"/>
      <c r="P2211" s="722">
        <f t="shared" si="368"/>
        <v>0</v>
      </c>
      <c r="Q2211" s="461"/>
      <c r="R2211" s="722">
        <f t="shared" si="369"/>
        <v>0</v>
      </c>
      <c r="T2211" s="655">
        <f t="shared" si="370"/>
        <v>0</v>
      </c>
    </row>
    <row r="2212" spans="1:20">
      <c r="A2212" s="485">
        <f t="shared" si="364"/>
        <v>2212</v>
      </c>
      <c r="B2212" s="672" t="s">
        <v>1102</v>
      </c>
      <c r="F2212" s="741"/>
      <c r="H2212" s="718"/>
      <c r="K2212" s="503"/>
      <c r="L2212" s="718"/>
      <c r="N2212" s="718"/>
      <c r="T2212" s="655"/>
    </row>
    <row r="2213" spans="1:20">
      <c r="A2213" s="485">
        <f t="shared" si="364"/>
        <v>2213</v>
      </c>
      <c r="B2213" t="s">
        <v>300</v>
      </c>
      <c r="F2213" s="737">
        <f>'57'!O83</f>
        <v>0</v>
      </c>
      <c r="H2213" s="718"/>
      <c r="K2213" s="503"/>
      <c r="L2213" s="231">
        <f>'57'!O83</f>
        <v>0</v>
      </c>
      <c r="N2213" s="718"/>
      <c r="P2213" s="722">
        <f>F2213-L2213</f>
        <v>0</v>
      </c>
      <c r="Q2213" s="461"/>
      <c r="R2213" s="722">
        <f>H2213-N2213</f>
        <v>0</v>
      </c>
      <c r="T2213" s="655">
        <f>H2213-K2213</f>
        <v>0</v>
      </c>
    </row>
    <row r="2214" spans="1:20">
      <c r="A2214" s="485">
        <f t="shared" si="364"/>
        <v>2214</v>
      </c>
      <c r="B2214" t="s">
        <v>301</v>
      </c>
      <c r="F2214" s="737">
        <f>'57'!O84</f>
        <v>37</v>
      </c>
      <c r="H2214" s="718"/>
      <c r="K2214" s="503"/>
      <c r="L2214" s="231">
        <f>'57'!O84</f>
        <v>37</v>
      </c>
      <c r="N2214" s="718"/>
      <c r="P2214" s="722">
        <f>F2214-L2214</f>
        <v>0</v>
      </c>
      <c r="Q2214" s="461"/>
      <c r="R2214" s="722">
        <f>H2214-N2214</f>
        <v>0</v>
      </c>
      <c r="T2214" s="655">
        <f>H2214-K2214</f>
        <v>0</v>
      </c>
    </row>
    <row r="2215" spans="1:20">
      <c r="A2215" s="485">
        <f t="shared" si="364"/>
        <v>2215</v>
      </c>
      <c r="B2215" t="s">
        <v>302</v>
      </c>
      <c r="F2215" s="737">
        <f>'57'!O86</f>
        <v>0</v>
      </c>
      <c r="H2215" s="718"/>
      <c r="K2215" s="503"/>
      <c r="L2215" s="231">
        <f>'57'!O86</f>
        <v>0</v>
      </c>
      <c r="N2215" s="718"/>
      <c r="P2215" s="722">
        <f>F2215-L2215</f>
        <v>0</v>
      </c>
      <c r="Q2215" s="461"/>
      <c r="R2215" s="722">
        <f>H2215-N2215</f>
        <v>0</v>
      </c>
      <c r="T2215" s="655">
        <f>H2215-K2215</f>
        <v>0</v>
      </c>
    </row>
    <row r="2216" spans="1:20">
      <c r="A2216" s="485">
        <f t="shared" si="364"/>
        <v>2216</v>
      </c>
      <c r="B2216" t="s">
        <v>115</v>
      </c>
      <c r="F2216" s="737">
        <f>'57'!O89</f>
        <v>5112</v>
      </c>
      <c r="H2216" s="718"/>
      <c r="K2216" s="503"/>
      <c r="L2216" s="231">
        <f>'57'!O89</f>
        <v>5112</v>
      </c>
      <c r="N2216" s="718"/>
      <c r="P2216" s="722">
        <f>F2216-L2216</f>
        <v>0</v>
      </c>
      <c r="Q2216" s="461"/>
      <c r="R2216" s="722">
        <f>H2216-N2216</f>
        <v>0</v>
      </c>
      <c r="T2216" s="655">
        <f>H2216-K2216</f>
        <v>0</v>
      </c>
    </row>
    <row r="2217" spans="1:20" ht="15.75">
      <c r="A2217" s="485">
        <f t="shared" si="364"/>
        <v>2217</v>
      </c>
      <c r="B2217" s="234" t="s">
        <v>106</v>
      </c>
      <c r="F2217" s="737">
        <f>'57'!O90</f>
        <v>53082</v>
      </c>
      <c r="H2217" s="718"/>
      <c r="K2217" s="503"/>
      <c r="L2217" s="231">
        <f>'57'!O90</f>
        <v>53082</v>
      </c>
      <c r="N2217" s="718"/>
      <c r="P2217" s="722">
        <f>F2217-L2217</f>
        <v>0</v>
      </c>
      <c r="Q2217" s="461"/>
      <c r="R2217" s="722">
        <f>H2217-N2217</f>
        <v>0</v>
      </c>
      <c r="T2217" s="655">
        <f>H2217-K2217</f>
        <v>0</v>
      </c>
    </row>
    <row r="2218" spans="1:20" ht="15.75">
      <c r="A2218" s="485">
        <f t="shared" si="364"/>
        <v>2218</v>
      </c>
      <c r="B2218" s="234" t="s">
        <v>1023</v>
      </c>
      <c r="F2218" s="737"/>
      <c r="H2218" s="231"/>
      <c r="K2218" s="503"/>
      <c r="T2218" s="655"/>
    </row>
    <row r="2219" spans="1:20">
      <c r="A2219" s="485">
        <f t="shared" si="364"/>
        <v>2219</v>
      </c>
      <c r="B2219" t="s">
        <v>135</v>
      </c>
      <c r="F2219" s="737"/>
      <c r="H2219" s="231"/>
      <c r="K2219" s="503"/>
      <c r="T2219" s="655"/>
    </row>
    <row r="2220" spans="1:20">
      <c r="A2220" s="485">
        <f t="shared" si="364"/>
        <v>2220</v>
      </c>
      <c r="B2220" s="636" t="s">
        <v>1220</v>
      </c>
      <c r="F2220" s="737">
        <f>'57'!Q75</f>
        <v>149407</v>
      </c>
      <c r="H2220" s="718"/>
      <c r="K2220" s="503"/>
      <c r="L2220" s="231">
        <f>'57'!Q75</f>
        <v>149407</v>
      </c>
      <c r="N2220" s="718"/>
      <c r="P2220" s="722">
        <f t="shared" ref="P2220:P2226" si="371">F2220-L2220</f>
        <v>0</v>
      </c>
      <c r="Q2220" s="461"/>
      <c r="R2220" s="722">
        <f t="shared" ref="R2220:R2226" si="372">H2220-N2220</f>
        <v>0</v>
      </c>
      <c r="T2220" s="655">
        <f t="shared" ref="T2220:T2226" si="373">H2220-K2220</f>
        <v>0</v>
      </c>
    </row>
    <row r="2221" spans="1:20">
      <c r="A2221" s="485">
        <f t="shared" si="364"/>
        <v>2221</v>
      </c>
      <c r="B2221" s="636" t="s">
        <v>1221</v>
      </c>
      <c r="F2221" s="737">
        <f>'57'!Q76</f>
        <v>0</v>
      </c>
      <c r="H2221" s="718"/>
      <c r="K2221" s="503"/>
      <c r="L2221" s="231">
        <f>'57'!Q76</f>
        <v>0</v>
      </c>
      <c r="N2221" s="718"/>
      <c r="P2221" s="722">
        <f t="shared" si="371"/>
        <v>0</v>
      </c>
      <c r="Q2221" s="461"/>
      <c r="R2221" s="722">
        <f t="shared" si="372"/>
        <v>0</v>
      </c>
      <c r="T2221" s="655">
        <f t="shared" si="373"/>
        <v>0</v>
      </c>
    </row>
    <row r="2222" spans="1:20">
      <c r="A2222" s="485">
        <f t="shared" si="364"/>
        <v>2222</v>
      </c>
      <c r="B2222" s="636" t="s">
        <v>1222</v>
      </c>
      <c r="F2222" s="737">
        <f>'57'!Q77</f>
        <v>0</v>
      </c>
      <c r="H2222" s="718"/>
      <c r="K2222" s="503"/>
      <c r="L2222" s="231">
        <f>'57'!Q77</f>
        <v>0</v>
      </c>
      <c r="N2222" s="718"/>
      <c r="P2222" s="722">
        <f t="shared" si="371"/>
        <v>0</v>
      </c>
      <c r="Q2222" s="461"/>
      <c r="R2222" s="722">
        <f t="shared" si="372"/>
        <v>0</v>
      </c>
      <c r="T2222" s="655">
        <f t="shared" si="373"/>
        <v>0</v>
      </c>
    </row>
    <row r="2223" spans="1:20">
      <c r="A2223" s="485">
        <f t="shared" si="364"/>
        <v>2223</v>
      </c>
      <c r="B2223" s="636" t="s">
        <v>1223</v>
      </c>
      <c r="F2223" s="737">
        <f>'57'!Q78</f>
        <v>0</v>
      </c>
      <c r="H2223" s="718"/>
      <c r="K2223" s="503"/>
      <c r="L2223" s="231">
        <f>'57'!Q78</f>
        <v>0</v>
      </c>
      <c r="N2223" s="718"/>
      <c r="P2223" s="722">
        <f t="shared" si="371"/>
        <v>0</v>
      </c>
      <c r="Q2223" s="461"/>
      <c r="R2223" s="722">
        <f t="shared" si="372"/>
        <v>0</v>
      </c>
      <c r="T2223" s="655">
        <f t="shared" si="373"/>
        <v>0</v>
      </c>
    </row>
    <row r="2224" spans="1:20">
      <c r="A2224" s="485">
        <f t="shared" si="364"/>
        <v>2224</v>
      </c>
      <c r="B2224" t="s">
        <v>136</v>
      </c>
      <c r="F2224" s="737">
        <f>'57'!Q79</f>
        <v>1750</v>
      </c>
      <c r="H2224" s="718"/>
      <c r="K2224" s="503"/>
      <c r="L2224" s="231">
        <f>'57'!Q79</f>
        <v>1750</v>
      </c>
      <c r="N2224" s="718"/>
      <c r="P2224" s="722">
        <f t="shared" si="371"/>
        <v>0</v>
      </c>
      <c r="Q2224" s="461"/>
      <c r="R2224" s="722">
        <f t="shared" si="372"/>
        <v>0</v>
      </c>
      <c r="T2224" s="655">
        <f t="shared" si="373"/>
        <v>0</v>
      </c>
    </row>
    <row r="2225" spans="1:20">
      <c r="A2225" s="485">
        <f t="shared" si="364"/>
        <v>2225</v>
      </c>
      <c r="B2225" t="s">
        <v>137</v>
      </c>
      <c r="F2225" s="737">
        <f>'57'!Q80</f>
        <v>0</v>
      </c>
      <c r="H2225" s="718"/>
      <c r="K2225" s="503"/>
      <c r="L2225" s="231">
        <f>'57'!Q80</f>
        <v>0</v>
      </c>
      <c r="N2225" s="718"/>
      <c r="P2225" s="722">
        <f t="shared" si="371"/>
        <v>0</v>
      </c>
      <c r="Q2225" s="461"/>
      <c r="R2225" s="722">
        <f t="shared" si="372"/>
        <v>0</v>
      </c>
      <c r="T2225" s="655">
        <f t="shared" si="373"/>
        <v>0</v>
      </c>
    </row>
    <row r="2226" spans="1:20">
      <c r="A2226" s="485">
        <f t="shared" si="364"/>
        <v>2226</v>
      </c>
      <c r="B2226" t="s">
        <v>299</v>
      </c>
      <c r="F2226" s="737">
        <f>'57'!Q81</f>
        <v>3481</v>
      </c>
      <c r="H2226" s="718"/>
      <c r="K2226" s="503"/>
      <c r="L2226" s="231">
        <f>'57'!Q81</f>
        <v>3481</v>
      </c>
      <c r="N2226" s="718"/>
      <c r="P2226" s="722">
        <f t="shared" si="371"/>
        <v>0</v>
      </c>
      <c r="Q2226" s="461"/>
      <c r="R2226" s="722">
        <f t="shared" si="372"/>
        <v>0</v>
      </c>
      <c r="T2226" s="655">
        <f t="shared" si="373"/>
        <v>0</v>
      </c>
    </row>
    <row r="2227" spans="1:20">
      <c r="A2227" s="485">
        <f t="shared" si="364"/>
        <v>2227</v>
      </c>
      <c r="B2227" s="672" t="s">
        <v>1102</v>
      </c>
      <c r="F2227" s="741"/>
      <c r="H2227" s="718"/>
      <c r="K2227" s="503"/>
      <c r="L2227" s="718"/>
      <c r="N2227" s="718"/>
      <c r="T2227" s="655"/>
    </row>
    <row r="2228" spans="1:20">
      <c r="A2228" s="485">
        <f t="shared" si="364"/>
        <v>2228</v>
      </c>
      <c r="B2228" t="s">
        <v>300</v>
      </c>
      <c r="F2228" s="737">
        <f>'57'!Q83</f>
        <v>0</v>
      </c>
      <c r="H2228" s="718"/>
      <c r="K2228" s="503"/>
      <c r="L2228" s="231">
        <f>'57'!Q83</f>
        <v>0</v>
      </c>
      <c r="N2228" s="718"/>
      <c r="P2228" s="722">
        <f>F2228-L2228</f>
        <v>0</v>
      </c>
      <c r="Q2228" s="461"/>
      <c r="R2228" s="722">
        <f>H2228-N2228</f>
        <v>0</v>
      </c>
      <c r="T2228" s="655">
        <f>H2228-K2228</f>
        <v>0</v>
      </c>
    </row>
    <row r="2229" spans="1:20">
      <c r="A2229" s="485">
        <f t="shared" si="364"/>
        <v>2229</v>
      </c>
      <c r="B2229" t="s">
        <v>301</v>
      </c>
      <c r="F2229" s="737">
        <f>'57'!Q84</f>
        <v>10</v>
      </c>
      <c r="H2229" s="718"/>
      <c r="K2229" s="503"/>
      <c r="L2229" s="231">
        <f>'57'!Q84</f>
        <v>10</v>
      </c>
      <c r="N2229" s="718"/>
      <c r="P2229" s="722">
        <f>F2229-L2229</f>
        <v>0</v>
      </c>
      <c r="Q2229" s="461"/>
      <c r="R2229" s="722">
        <f>H2229-N2229</f>
        <v>0</v>
      </c>
      <c r="T2229" s="655">
        <f>H2229-K2229</f>
        <v>0</v>
      </c>
    </row>
    <row r="2230" spans="1:20">
      <c r="A2230" s="485">
        <f t="shared" si="364"/>
        <v>2230</v>
      </c>
      <c r="B2230" t="s">
        <v>302</v>
      </c>
      <c r="F2230" s="737">
        <f>'57'!Q86</f>
        <v>0</v>
      </c>
      <c r="H2230" s="718"/>
      <c r="K2230" s="503"/>
      <c r="L2230" s="231">
        <f>'57'!Q86</f>
        <v>0</v>
      </c>
      <c r="N2230" s="718"/>
      <c r="P2230" s="722">
        <f>F2230-L2230</f>
        <v>0</v>
      </c>
      <c r="Q2230" s="461"/>
      <c r="R2230" s="722">
        <f>H2230-N2230</f>
        <v>0</v>
      </c>
      <c r="T2230" s="655">
        <f>H2230-K2230</f>
        <v>0</v>
      </c>
    </row>
    <row r="2231" spans="1:20">
      <c r="A2231" s="485">
        <f t="shared" si="364"/>
        <v>2231</v>
      </c>
      <c r="B2231" t="s">
        <v>115</v>
      </c>
      <c r="F2231" s="737">
        <f>'57'!Q89</f>
        <v>0</v>
      </c>
      <c r="H2231" s="718"/>
      <c r="K2231" s="503"/>
      <c r="L2231" s="231">
        <f>'57'!Q89</f>
        <v>0</v>
      </c>
      <c r="N2231" s="718"/>
      <c r="P2231" s="722">
        <f>F2231-L2231</f>
        <v>0</v>
      </c>
      <c r="Q2231" s="461"/>
      <c r="R2231" s="722">
        <f>H2231-N2231</f>
        <v>0</v>
      </c>
      <c r="T2231" s="655">
        <f>H2231-K2231</f>
        <v>0</v>
      </c>
    </row>
    <row r="2232" spans="1:20" ht="15.75">
      <c r="A2232" s="485">
        <f t="shared" si="364"/>
        <v>2232</v>
      </c>
      <c r="B2232" s="234" t="s">
        <v>106</v>
      </c>
      <c r="F2232" s="737">
        <f>'57'!Q90</f>
        <v>154711</v>
      </c>
      <c r="H2232" s="718"/>
      <c r="K2232" s="503"/>
      <c r="L2232" s="231">
        <f>'57'!Q90</f>
        <v>154711</v>
      </c>
      <c r="N2232" s="718"/>
      <c r="P2232" s="722">
        <f>F2232-L2232</f>
        <v>0</v>
      </c>
      <c r="Q2232" s="461"/>
      <c r="R2232" s="722">
        <f>H2232-N2232</f>
        <v>0</v>
      </c>
      <c r="T2232" s="655">
        <f>H2232-K2232</f>
        <v>0</v>
      </c>
    </row>
    <row r="2233" spans="1:20" ht="15.75">
      <c r="A2233" s="485">
        <f t="shared" si="364"/>
        <v>2233</v>
      </c>
      <c r="B2233" s="234" t="s">
        <v>309</v>
      </c>
      <c r="F2233" s="737"/>
      <c r="H2233" s="231"/>
      <c r="K2233" s="503"/>
      <c r="T2233" s="655"/>
    </row>
    <row r="2234" spans="1:20">
      <c r="A2234" s="485">
        <f t="shared" si="364"/>
        <v>2234</v>
      </c>
      <c r="B2234" t="s">
        <v>135</v>
      </c>
      <c r="F2234" s="737"/>
      <c r="H2234" s="231"/>
      <c r="K2234" s="503"/>
      <c r="T2234" s="655"/>
    </row>
    <row r="2235" spans="1:20">
      <c r="A2235" s="485">
        <f t="shared" si="364"/>
        <v>2235</v>
      </c>
      <c r="B2235" s="636" t="s">
        <v>1220</v>
      </c>
      <c r="F2235" s="737">
        <f>'57'!S75</f>
        <v>0</v>
      </c>
      <c r="H2235" s="718"/>
      <c r="K2235" s="503"/>
      <c r="L2235" s="231">
        <f>'57'!S75</f>
        <v>0</v>
      </c>
      <c r="N2235" s="718"/>
      <c r="P2235" s="722">
        <f t="shared" ref="P2235:P2241" si="374">F2235-L2235</f>
        <v>0</v>
      </c>
      <c r="Q2235" s="461"/>
      <c r="R2235" s="722">
        <f t="shared" ref="R2235:R2241" si="375">H2235-N2235</f>
        <v>0</v>
      </c>
      <c r="T2235" s="655">
        <f t="shared" ref="T2235:T2241" si="376">H2235-K2235</f>
        <v>0</v>
      </c>
    </row>
    <row r="2236" spans="1:20">
      <c r="A2236" s="485">
        <f t="shared" si="364"/>
        <v>2236</v>
      </c>
      <c r="B2236" s="636" t="s">
        <v>1221</v>
      </c>
      <c r="F2236" s="737">
        <f>'57'!S76</f>
        <v>0</v>
      </c>
      <c r="H2236" s="718"/>
      <c r="K2236" s="503"/>
      <c r="L2236" s="231">
        <f>'57'!S76</f>
        <v>0</v>
      </c>
      <c r="N2236" s="718"/>
      <c r="P2236" s="722">
        <f t="shared" si="374"/>
        <v>0</v>
      </c>
      <c r="Q2236" s="461"/>
      <c r="R2236" s="722">
        <f t="shared" si="375"/>
        <v>0</v>
      </c>
      <c r="T2236" s="655">
        <f t="shared" si="376"/>
        <v>0</v>
      </c>
    </row>
    <row r="2237" spans="1:20">
      <c r="A2237" s="485">
        <f t="shared" si="364"/>
        <v>2237</v>
      </c>
      <c r="B2237" s="636" t="s">
        <v>1222</v>
      </c>
      <c r="F2237" s="737">
        <f>'57'!S77</f>
        <v>0</v>
      </c>
      <c r="H2237" s="718"/>
      <c r="K2237" s="503"/>
      <c r="L2237" s="231">
        <f>'57'!S77</f>
        <v>0</v>
      </c>
      <c r="N2237" s="718"/>
      <c r="P2237" s="722">
        <f t="shared" si="374"/>
        <v>0</v>
      </c>
      <c r="Q2237" s="461"/>
      <c r="R2237" s="722">
        <f t="shared" si="375"/>
        <v>0</v>
      </c>
      <c r="T2237" s="655">
        <f t="shared" si="376"/>
        <v>0</v>
      </c>
    </row>
    <row r="2238" spans="1:20">
      <c r="A2238" s="485">
        <f t="shared" si="364"/>
        <v>2238</v>
      </c>
      <c r="B2238" s="636" t="s">
        <v>1223</v>
      </c>
      <c r="F2238" s="737">
        <f>'57'!S78</f>
        <v>0</v>
      </c>
      <c r="H2238" s="718"/>
      <c r="K2238" s="503"/>
      <c r="L2238" s="231">
        <f>'57'!S78</f>
        <v>0</v>
      </c>
      <c r="N2238" s="718"/>
      <c r="P2238" s="722">
        <f t="shared" si="374"/>
        <v>0</v>
      </c>
      <c r="Q2238" s="461"/>
      <c r="R2238" s="722">
        <f t="shared" si="375"/>
        <v>0</v>
      </c>
      <c r="T2238" s="655">
        <f t="shared" si="376"/>
        <v>0</v>
      </c>
    </row>
    <row r="2239" spans="1:20">
      <c r="A2239" s="485">
        <f t="shared" si="364"/>
        <v>2239</v>
      </c>
      <c r="B2239" t="s">
        <v>136</v>
      </c>
      <c r="F2239" s="737">
        <f>'57'!S79</f>
        <v>2314</v>
      </c>
      <c r="H2239" s="718"/>
      <c r="K2239" s="503"/>
      <c r="L2239" s="231">
        <f>'57'!S79</f>
        <v>2314</v>
      </c>
      <c r="N2239" s="718"/>
      <c r="P2239" s="722">
        <f t="shared" si="374"/>
        <v>0</v>
      </c>
      <c r="Q2239" s="461"/>
      <c r="R2239" s="722">
        <f t="shared" si="375"/>
        <v>0</v>
      </c>
      <c r="T2239" s="655">
        <f t="shared" si="376"/>
        <v>0</v>
      </c>
    </row>
    <row r="2240" spans="1:20">
      <c r="A2240" s="485">
        <f t="shared" si="364"/>
        <v>2240</v>
      </c>
      <c r="B2240" t="s">
        <v>137</v>
      </c>
      <c r="F2240" s="737">
        <f>'57'!S80</f>
        <v>0</v>
      </c>
      <c r="H2240" s="718"/>
      <c r="K2240" s="503"/>
      <c r="L2240" s="231">
        <f>'57'!S80</f>
        <v>0</v>
      </c>
      <c r="N2240" s="718"/>
      <c r="P2240" s="722">
        <f t="shared" si="374"/>
        <v>0</v>
      </c>
      <c r="Q2240" s="461"/>
      <c r="R2240" s="722">
        <f t="shared" si="375"/>
        <v>0</v>
      </c>
      <c r="T2240" s="655">
        <f t="shared" si="376"/>
        <v>0</v>
      </c>
    </row>
    <row r="2241" spans="1:20">
      <c r="A2241" s="485">
        <f t="shared" si="364"/>
        <v>2241</v>
      </c>
      <c r="B2241" t="s">
        <v>299</v>
      </c>
      <c r="F2241" s="737">
        <f>'57'!S81</f>
        <v>0</v>
      </c>
      <c r="H2241" s="718"/>
      <c r="K2241" s="503"/>
      <c r="L2241" s="231">
        <f>'57'!S81</f>
        <v>0</v>
      </c>
      <c r="N2241" s="718"/>
      <c r="P2241" s="722">
        <f t="shared" si="374"/>
        <v>0</v>
      </c>
      <c r="Q2241" s="461"/>
      <c r="R2241" s="722">
        <f t="shared" si="375"/>
        <v>0</v>
      </c>
      <c r="T2241" s="655">
        <f t="shared" si="376"/>
        <v>0</v>
      </c>
    </row>
    <row r="2242" spans="1:20">
      <c r="A2242" s="485">
        <f t="shared" si="364"/>
        <v>2242</v>
      </c>
      <c r="B2242" s="672" t="s">
        <v>1102</v>
      </c>
      <c r="F2242" s="741"/>
      <c r="H2242" s="718"/>
      <c r="K2242" s="503"/>
      <c r="L2242" s="718"/>
      <c r="N2242" s="718"/>
      <c r="T2242" s="655"/>
    </row>
    <row r="2243" spans="1:20">
      <c r="A2243" s="485">
        <f t="shared" si="364"/>
        <v>2243</v>
      </c>
      <c r="B2243" t="s">
        <v>300</v>
      </c>
      <c r="F2243" s="737">
        <f>'57'!S83</f>
        <v>0</v>
      </c>
      <c r="H2243" s="718"/>
      <c r="K2243" s="503"/>
      <c r="L2243" s="231">
        <f>'57'!S83</f>
        <v>0</v>
      </c>
      <c r="N2243" s="718"/>
      <c r="P2243" s="722">
        <f>F2243-L2243</f>
        <v>0</v>
      </c>
      <c r="Q2243" s="461"/>
      <c r="R2243" s="722">
        <f>H2243-N2243</f>
        <v>0</v>
      </c>
      <c r="T2243" s="655">
        <f>H2243-K2243</f>
        <v>0</v>
      </c>
    </row>
    <row r="2244" spans="1:20">
      <c r="A2244" s="485">
        <f t="shared" si="364"/>
        <v>2244</v>
      </c>
      <c r="B2244" t="s">
        <v>301</v>
      </c>
      <c r="F2244" s="737">
        <f>'57'!S84</f>
        <v>0</v>
      </c>
      <c r="H2244" s="718"/>
      <c r="K2244" s="503"/>
      <c r="L2244" s="231">
        <f>'57'!S84</f>
        <v>0</v>
      </c>
      <c r="N2244" s="718"/>
      <c r="P2244" s="722">
        <f>F2244-L2244</f>
        <v>0</v>
      </c>
      <c r="Q2244" s="461"/>
      <c r="R2244" s="722">
        <f>H2244-N2244</f>
        <v>0</v>
      </c>
      <c r="T2244" s="655">
        <f>H2244-K2244</f>
        <v>0</v>
      </c>
    </row>
    <row r="2245" spans="1:20">
      <c r="A2245" s="485">
        <f t="shared" si="364"/>
        <v>2245</v>
      </c>
      <c r="B2245" t="s">
        <v>302</v>
      </c>
      <c r="F2245" s="737">
        <f>'57'!S86</f>
        <v>0</v>
      </c>
      <c r="H2245" s="718"/>
      <c r="K2245" s="503"/>
      <c r="L2245" s="231">
        <f>'57'!S86</f>
        <v>0</v>
      </c>
      <c r="N2245" s="718"/>
      <c r="P2245" s="722">
        <f>F2245-L2245</f>
        <v>0</v>
      </c>
      <c r="Q2245" s="461"/>
      <c r="R2245" s="722">
        <f>H2245-N2245</f>
        <v>0</v>
      </c>
      <c r="T2245" s="655">
        <f>H2245-K2245</f>
        <v>0</v>
      </c>
    </row>
    <row r="2246" spans="1:20">
      <c r="A2246" s="485">
        <f t="shared" si="364"/>
        <v>2246</v>
      </c>
      <c r="B2246" t="s">
        <v>115</v>
      </c>
      <c r="F2246" s="737">
        <f>'57'!S89</f>
        <v>0</v>
      </c>
      <c r="H2246" s="718"/>
      <c r="K2246" s="503"/>
      <c r="L2246" s="231">
        <f>'57'!S89</f>
        <v>0</v>
      </c>
      <c r="N2246" s="718"/>
      <c r="P2246" s="722">
        <f>F2246-L2246</f>
        <v>0</v>
      </c>
      <c r="Q2246" s="461"/>
      <c r="R2246" s="722">
        <f>H2246-N2246</f>
        <v>0</v>
      </c>
      <c r="T2246" s="655">
        <f>H2246-K2246</f>
        <v>0</v>
      </c>
    </row>
    <row r="2247" spans="1:20" ht="15.75">
      <c r="A2247" s="485">
        <f t="shared" si="364"/>
        <v>2247</v>
      </c>
      <c r="B2247" s="234" t="s">
        <v>106</v>
      </c>
      <c r="F2247" s="737">
        <f>'57'!S90</f>
        <v>3437</v>
      </c>
      <c r="H2247" s="718"/>
      <c r="K2247" s="503"/>
      <c r="L2247" s="231">
        <f>'57'!S90</f>
        <v>3437</v>
      </c>
      <c r="N2247" s="718"/>
      <c r="P2247" s="722">
        <f>F2247-L2247</f>
        <v>0</v>
      </c>
      <c r="Q2247" s="461"/>
      <c r="R2247" s="722">
        <f>H2247-N2247</f>
        <v>0</v>
      </c>
      <c r="T2247" s="655">
        <f>H2247-K2247</f>
        <v>0</v>
      </c>
    </row>
    <row r="2248" spans="1:20" ht="15.75">
      <c r="A2248" s="485">
        <f t="shared" si="364"/>
        <v>2248</v>
      </c>
      <c r="B2248" s="234" t="s">
        <v>172</v>
      </c>
      <c r="F2248" s="737"/>
      <c r="H2248" s="231"/>
      <c r="K2248" s="503"/>
      <c r="T2248" s="655"/>
    </row>
    <row r="2249" spans="1:20">
      <c r="A2249" s="485">
        <f t="shared" si="364"/>
        <v>2249</v>
      </c>
      <c r="B2249" t="s">
        <v>135</v>
      </c>
      <c r="F2249" s="737"/>
      <c r="H2249" s="231"/>
      <c r="K2249" s="503"/>
      <c r="T2249" s="655"/>
    </row>
    <row r="2250" spans="1:20">
      <c r="A2250" s="485">
        <f t="shared" si="364"/>
        <v>2250</v>
      </c>
      <c r="B2250" s="636" t="s">
        <v>1220</v>
      </c>
      <c r="F2250" s="737">
        <f>'57'!U75</f>
        <v>194228</v>
      </c>
      <c r="H2250" s="718"/>
      <c r="K2250" s="503"/>
      <c r="L2250" s="231">
        <f>'57'!U75</f>
        <v>194228</v>
      </c>
      <c r="N2250" s="718"/>
      <c r="P2250" s="722">
        <f t="shared" ref="P2250:P2256" si="377">F2250-L2250</f>
        <v>0</v>
      </c>
      <c r="Q2250" s="461"/>
      <c r="R2250" s="722">
        <f t="shared" ref="R2250:R2256" si="378">H2250-N2250</f>
        <v>0</v>
      </c>
      <c r="T2250" s="655">
        <f t="shared" ref="T2250:T2256" si="379">H2250-K2250</f>
        <v>0</v>
      </c>
    </row>
    <row r="2251" spans="1:20">
      <c r="A2251" s="485">
        <f t="shared" ref="A2251:A2314" si="380">A2250+1</f>
        <v>2251</v>
      </c>
      <c r="B2251" s="636" t="s">
        <v>1221</v>
      </c>
      <c r="F2251" s="737">
        <f>'57'!U76</f>
        <v>40</v>
      </c>
      <c r="H2251" s="718"/>
      <c r="K2251" s="503"/>
      <c r="L2251" s="231">
        <f>'57'!U76</f>
        <v>40</v>
      </c>
      <c r="N2251" s="718"/>
      <c r="P2251" s="722">
        <f t="shared" si="377"/>
        <v>0</v>
      </c>
      <c r="Q2251" s="461"/>
      <c r="R2251" s="722">
        <f t="shared" si="378"/>
        <v>0</v>
      </c>
      <c r="T2251" s="655">
        <f t="shared" si="379"/>
        <v>0</v>
      </c>
    </row>
    <row r="2252" spans="1:20">
      <c r="A2252" s="485">
        <f t="shared" si="380"/>
        <v>2252</v>
      </c>
      <c r="B2252" s="636" t="s">
        <v>1222</v>
      </c>
      <c r="F2252" s="737">
        <f>'57'!U77</f>
        <v>708</v>
      </c>
      <c r="H2252" s="718"/>
      <c r="K2252" s="503"/>
      <c r="L2252" s="231">
        <f>'57'!U77</f>
        <v>708</v>
      </c>
      <c r="N2252" s="718"/>
      <c r="P2252" s="722">
        <f t="shared" si="377"/>
        <v>0</v>
      </c>
      <c r="Q2252" s="461"/>
      <c r="R2252" s="722">
        <f t="shared" si="378"/>
        <v>0</v>
      </c>
      <c r="T2252" s="655">
        <f t="shared" si="379"/>
        <v>0</v>
      </c>
    </row>
    <row r="2253" spans="1:20">
      <c r="A2253" s="485">
        <f t="shared" si="380"/>
        <v>2253</v>
      </c>
      <c r="B2253" s="636" t="s">
        <v>1223</v>
      </c>
      <c r="F2253" s="737">
        <f>'57'!U78</f>
        <v>0</v>
      </c>
      <c r="H2253" s="718"/>
      <c r="K2253" s="503"/>
      <c r="L2253" s="231">
        <f>'57'!U78</f>
        <v>0</v>
      </c>
      <c r="N2253" s="718"/>
      <c r="P2253" s="722">
        <f t="shared" si="377"/>
        <v>0</v>
      </c>
      <c r="Q2253" s="461"/>
      <c r="R2253" s="722">
        <f t="shared" si="378"/>
        <v>0</v>
      </c>
      <c r="T2253" s="655">
        <f t="shared" si="379"/>
        <v>0</v>
      </c>
    </row>
    <row r="2254" spans="1:20">
      <c r="A2254" s="485">
        <f t="shared" si="380"/>
        <v>2254</v>
      </c>
      <c r="B2254" t="s">
        <v>136</v>
      </c>
      <c r="F2254" s="737">
        <f>'57'!U79</f>
        <v>4720</v>
      </c>
      <c r="H2254" s="718"/>
      <c r="K2254" s="503"/>
      <c r="L2254" s="231">
        <f>'57'!U79</f>
        <v>4720</v>
      </c>
      <c r="N2254" s="718"/>
      <c r="P2254" s="722">
        <f t="shared" si="377"/>
        <v>0</v>
      </c>
      <c r="Q2254" s="461"/>
      <c r="R2254" s="722">
        <f t="shared" si="378"/>
        <v>0</v>
      </c>
      <c r="T2254" s="655">
        <f t="shared" si="379"/>
        <v>0</v>
      </c>
    </row>
    <row r="2255" spans="1:20">
      <c r="A2255" s="485">
        <f t="shared" si="380"/>
        <v>2255</v>
      </c>
      <c r="B2255" t="s">
        <v>137</v>
      </c>
      <c r="F2255" s="737">
        <f>'57'!U80</f>
        <v>0</v>
      </c>
      <c r="H2255" s="718"/>
      <c r="K2255" s="503"/>
      <c r="L2255" s="231">
        <f>'57'!U80</f>
        <v>0</v>
      </c>
      <c r="N2255" s="718"/>
      <c r="P2255" s="722">
        <f t="shared" si="377"/>
        <v>0</v>
      </c>
      <c r="Q2255" s="461"/>
      <c r="R2255" s="722">
        <f t="shared" si="378"/>
        <v>0</v>
      </c>
      <c r="T2255" s="655">
        <f t="shared" si="379"/>
        <v>0</v>
      </c>
    </row>
    <row r="2256" spans="1:20">
      <c r="A2256" s="485">
        <f t="shared" si="380"/>
        <v>2256</v>
      </c>
      <c r="B2256" t="s">
        <v>299</v>
      </c>
      <c r="F2256" s="737">
        <f>'57'!U81</f>
        <v>5156</v>
      </c>
      <c r="H2256" s="718"/>
      <c r="K2256" s="503"/>
      <c r="L2256" s="231">
        <f>'57'!U81</f>
        <v>5156</v>
      </c>
      <c r="N2256" s="718"/>
      <c r="P2256" s="722">
        <f t="shared" si="377"/>
        <v>0</v>
      </c>
      <c r="Q2256" s="461"/>
      <c r="R2256" s="722">
        <f t="shared" si="378"/>
        <v>0</v>
      </c>
      <c r="T2256" s="655">
        <f t="shared" si="379"/>
        <v>0</v>
      </c>
    </row>
    <row r="2257" spans="1:20">
      <c r="A2257" s="485">
        <f t="shared" si="380"/>
        <v>2257</v>
      </c>
      <c r="B2257" s="672" t="s">
        <v>1102</v>
      </c>
      <c r="F2257" s="741"/>
      <c r="H2257" s="718"/>
      <c r="K2257" s="503"/>
      <c r="L2257" s="718"/>
      <c r="N2257" s="718"/>
      <c r="T2257" s="655"/>
    </row>
    <row r="2258" spans="1:20">
      <c r="A2258" s="485">
        <f t="shared" si="380"/>
        <v>2258</v>
      </c>
      <c r="B2258" t="s">
        <v>300</v>
      </c>
      <c r="F2258" s="737">
        <f>'57'!U83</f>
        <v>0</v>
      </c>
      <c r="H2258" s="718"/>
      <c r="K2258" s="503"/>
      <c r="L2258" s="231">
        <f>'57'!U83</f>
        <v>0</v>
      </c>
      <c r="N2258" s="718"/>
      <c r="P2258" s="722">
        <f>F2258-L2258</f>
        <v>0</v>
      </c>
      <c r="Q2258" s="461"/>
      <c r="R2258" s="722">
        <f>H2258-N2258</f>
        <v>0</v>
      </c>
      <c r="T2258" s="655">
        <f>H2258-K2258</f>
        <v>0</v>
      </c>
    </row>
    <row r="2259" spans="1:20">
      <c r="A2259" s="485">
        <f t="shared" si="380"/>
        <v>2259</v>
      </c>
      <c r="B2259" t="s">
        <v>301</v>
      </c>
      <c r="F2259" s="737">
        <f>'57'!U84</f>
        <v>47</v>
      </c>
      <c r="H2259" s="718"/>
      <c r="K2259" s="503"/>
      <c r="L2259" s="231">
        <f>'57'!U84</f>
        <v>47</v>
      </c>
      <c r="N2259" s="718"/>
      <c r="P2259" s="722">
        <f>F2259-L2259</f>
        <v>0</v>
      </c>
      <c r="Q2259" s="461"/>
      <c r="R2259" s="722">
        <f>H2259-N2259</f>
        <v>0</v>
      </c>
      <c r="T2259" s="655">
        <f>H2259-K2259</f>
        <v>0</v>
      </c>
    </row>
    <row r="2260" spans="1:20">
      <c r="A2260" s="485">
        <f t="shared" si="380"/>
        <v>2260</v>
      </c>
      <c r="B2260" t="s">
        <v>302</v>
      </c>
      <c r="F2260" s="737">
        <f>'57'!U86</f>
        <v>0</v>
      </c>
      <c r="H2260" s="718"/>
      <c r="K2260" s="503"/>
      <c r="L2260" s="231">
        <f>'57'!U86</f>
        <v>0</v>
      </c>
      <c r="N2260" s="718"/>
      <c r="P2260" s="722">
        <f>F2260-L2260</f>
        <v>0</v>
      </c>
      <c r="Q2260" s="461"/>
      <c r="R2260" s="722">
        <f>H2260-N2260</f>
        <v>0</v>
      </c>
      <c r="T2260" s="655">
        <f>H2260-K2260</f>
        <v>0</v>
      </c>
    </row>
    <row r="2261" spans="1:20">
      <c r="A2261" s="485">
        <f t="shared" si="380"/>
        <v>2261</v>
      </c>
      <c r="B2261" t="s">
        <v>115</v>
      </c>
      <c r="F2261" s="737">
        <f>'57'!U89</f>
        <v>5112</v>
      </c>
      <c r="H2261" s="718"/>
      <c r="K2261" s="503"/>
      <c r="L2261" s="231">
        <f>'57'!U89</f>
        <v>5112</v>
      </c>
      <c r="N2261" s="718"/>
      <c r="P2261" s="722">
        <f>F2261-L2261</f>
        <v>0</v>
      </c>
      <c r="Q2261" s="461"/>
      <c r="R2261" s="722">
        <f>H2261-N2261</f>
        <v>0</v>
      </c>
      <c r="T2261" s="655">
        <f>H2261-K2261</f>
        <v>0</v>
      </c>
    </row>
    <row r="2262" spans="1:20" ht="15.75">
      <c r="A2262" s="485">
        <f t="shared" si="380"/>
        <v>2262</v>
      </c>
      <c r="B2262" s="234" t="s">
        <v>106</v>
      </c>
      <c r="F2262" s="737">
        <f>'57'!U90</f>
        <v>211230</v>
      </c>
      <c r="H2262" s="718"/>
      <c r="K2262" s="503"/>
      <c r="L2262" s="231">
        <f>'57'!U90</f>
        <v>211230</v>
      </c>
      <c r="N2262" s="718"/>
      <c r="P2262" s="722">
        <f>F2262-L2262</f>
        <v>0</v>
      </c>
      <c r="Q2262" s="461"/>
      <c r="R2262" s="722">
        <f>H2262-N2262</f>
        <v>0</v>
      </c>
      <c r="T2262" s="655">
        <f>H2262-K2262</f>
        <v>0</v>
      </c>
    </row>
    <row r="2263" spans="1:20" ht="15.75">
      <c r="A2263" s="485">
        <f t="shared" si="380"/>
        <v>2263</v>
      </c>
      <c r="B2263" s="673" t="s">
        <v>1146</v>
      </c>
      <c r="F2263" s="737"/>
      <c r="H2263" s="231"/>
      <c r="K2263" s="503"/>
      <c r="T2263" s="655"/>
    </row>
    <row r="2264" spans="1:20" ht="15.75">
      <c r="A2264" s="485">
        <f t="shared" si="380"/>
        <v>2264</v>
      </c>
      <c r="B2264" s="673" t="s">
        <v>680</v>
      </c>
      <c r="F2264" s="737"/>
      <c r="H2264" s="231"/>
      <c r="K2264" s="503"/>
      <c r="T2264" s="655"/>
    </row>
    <row r="2265" spans="1:20" ht="15.75">
      <c r="A2265" s="485">
        <f t="shared" si="380"/>
        <v>2265</v>
      </c>
      <c r="B2265" s="673" t="s">
        <v>271</v>
      </c>
      <c r="F2265" s="737"/>
      <c r="H2265" s="231"/>
      <c r="K2265" s="503"/>
      <c r="T2265" s="655"/>
    </row>
    <row r="2266" spans="1:20">
      <c r="A2266" s="485">
        <f t="shared" si="380"/>
        <v>2266</v>
      </c>
      <c r="B2266" s="672" t="s">
        <v>135</v>
      </c>
      <c r="F2266" s="737"/>
      <c r="H2266" s="231"/>
      <c r="K2266" s="503"/>
      <c r="T2266" s="655"/>
    </row>
    <row r="2267" spans="1:20">
      <c r="A2267" s="485">
        <f t="shared" si="380"/>
        <v>2267</v>
      </c>
      <c r="B2267" s="679" t="s">
        <v>1220</v>
      </c>
      <c r="F2267" s="741"/>
      <c r="H2267" s="718"/>
      <c r="K2267" s="503"/>
      <c r="L2267" s="718"/>
      <c r="N2267" s="718"/>
      <c r="T2267" s="655"/>
    </row>
    <row r="2268" spans="1:20">
      <c r="A2268" s="485">
        <f t="shared" si="380"/>
        <v>2268</v>
      </c>
      <c r="B2268" s="679" t="s">
        <v>1221</v>
      </c>
      <c r="F2268" s="741"/>
      <c r="H2268" s="718"/>
      <c r="K2268" s="503"/>
      <c r="L2268" s="718"/>
      <c r="N2268" s="718"/>
      <c r="T2268" s="655"/>
    </row>
    <row r="2269" spans="1:20">
      <c r="A2269" s="485">
        <f t="shared" si="380"/>
        <v>2269</v>
      </c>
      <c r="B2269" s="679" t="s">
        <v>1222</v>
      </c>
      <c r="F2269" s="741"/>
      <c r="H2269" s="718"/>
      <c r="K2269" s="503"/>
      <c r="L2269" s="718"/>
      <c r="N2269" s="718"/>
      <c r="T2269" s="655"/>
    </row>
    <row r="2270" spans="1:20">
      <c r="A2270" s="485">
        <f t="shared" si="380"/>
        <v>2270</v>
      </c>
      <c r="B2270" s="679" t="s">
        <v>1223</v>
      </c>
      <c r="F2270" s="741"/>
      <c r="H2270" s="718"/>
      <c r="K2270" s="503"/>
      <c r="L2270" s="718"/>
      <c r="N2270" s="718"/>
      <c r="T2270" s="655"/>
    </row>
    <row r="2271" spans="1:20">
      <c r="A2271" s="485">
        <f t="shared" si="380"/>
        <v>2271</v>
      </c>
      <c r="B2271" s="672" t="s">
        <v>136</v>
      </c>
      <c r="F2271" s="741"/>
      <c r="H2271" s="718"/>
      <c r="K2271" s="503"/>
      <c r="L2271" s="718"/>
      <c r="N2271" s="718"/>
      <c r="T2271" s="655"/>
    </row>
    <row r="2272" spans="1:20">
      <c r="A2272" s="485">
        <f t="shared" si="380"/>
        <v>2272</v>
      </c>
      <c r="B2272" s="672" t="s">
        <v>137</v>
      </c>
      <c r="F2272" s="741"/>
      <c r="H2272" s="718"/>
      <c r="K2272" s="503"/>
      <c r="L2272" s="718"/>
      <c r="N2272" s="718"/>
      <c r="T2272" s="655"/>
    </row>
    <row r="2273" spans="1:20">
      <c r="A2273" s="485">
        <f t="shared" si="380"/>
        <v>2273</v>
      </c>
      <c r="B2273" s="672" t="s">
        <v>299</v>
      </c>
      <c r="F2273" s="741"/>
      <c r="H2273" s="718"/>
      <c r="K2273" s="503"/>
      <c r="L2273" s="718"/>
      <c r="N2273" s="718"/>
      <c r="T2273" s="655"/>
    </row>
    <row r="2274" spans="1:20">
      <c r="A2274" s="485">
        <f t="shared" si="380"/>
        <v>2274</v>
      </c>
      <c r="B2274" s="672" t="s">
        <v>1102</v>
      </c>
      <c r="F2274" s="741"/>
      <c r="H2274" s="718"/>
      <c r="K2274" s="503"/>
      <c r="L2274" s="718"/>
      <c r="N2274" s="718"/>
      <c r="T2274" s="655"/>
    </row>
    <row r="2275" spans="1:20">
      <c r="A2275" s="485">
        <f t="shared" si="380"/>
        <v>2275</v>
      </c>
      <c r="B2275" s="672" t="s">
        <v>300</v>
      </c>
      <c r="F2275" s="741"/>
      <c r="H2275" s="718"/>
      <c r="K2275" s="503"/>
      <c r="L2275" s="718"/>
      <c r="N2275" s="718"/>
      <c r="T2275" s="655"/>
    </row>
    <row r="2276" spans="1:20">
      <c r="A2276" s="485">
        <f t="shared" si="380"/>
        <v>2276</v>
      </c>
      <c r="B2276" s="672" t="s">
        <v>301</v>
      </c>
      <c r="F2276" s="741"/>
      <c r="H2276" s="718"/>
      <c r="K2276" s="503"/>
      <c r="L2276" s="718"/>
      <c r="N2276" s="718"/>
      <c r="T2276" s="655"/>
    </row>
    <row r="2277" spans="1:20">
      <c r="A2277" s="485">
        <f t="shared" si="380"/>
        <v>2277</v>
      </c>
      <c r="B2277" s="672" t="s">
        <v>302</v>
      </c>
      <c r="F2277" s="741"/>
      <c r="H2277" s="718"/>
      <c r="K2277" s="503"/>
      <c r="L2277" s="718"/>
      <c r="N2277" s="718"/>
      <c r="T2277" s="655"/>
    </row>
    <row r="2278" spans="1:20">
      <c r="A2278" s="485">
        <f t="shared" si="380"/>
        <v>2278</v>
      </c>
      <c r="B2278" s="672" t="s">
        <v>115</v>
      </c>
      <c r="F2278" s="741"/>
      <c r="H2278" s="718"/>
      <c r="K2278" s="503"/>
      <c r="L2278" s="718"/>
      <c r="N2278" s="718"/>
      <c r="T2278" s="655"/>
    </row>
    <row r="2279" spans="1:20">
      <c r="A2279" s="485">
        <f t="shared" si="380"/>
        <v>2279</v>
      </c>
      <c r="B2279" s="672" t="s">
        <v>106</v>
      </c>
      <c r="F2279" s="741"/>
      <c r="H2279" s="718"/>
      <c r="K2279" s="503"/>
      <c r="L2279" s="718"/>
      <c r="N2279" s="718"/>
      <c r="T2279" s="655"/>
    </row>
    <row r="2280" spans="1:20" ht="15.75">
      <c r="A2280" s="485">
        <f t="shared" si="380"/>
        <v>2280</v>
      </c>
      <c r="B2280" s="673" t="s">
        <v>303</v>
      </c>
      <c r="F2280" s="737"/>
      <c r="H2280" s="231"/>
      <c r="K2280" s="503"/>
      <c r="T2280" s="655"/>
    </row>
    <row r="2281" spans="1:20">
      <c r="A2281" s="485">
        <f t="shared" si="380"/>
        <v>2281</v>
      </c>
      <c r="B2281" s="672" t="s">
        <v>135</v>
      </c>
      <c r="F2281" s="737"/>
      <c r="H2281" s="231"/>
      <c r="K2281" s="503"/>
      <c r="T2281" s="655"/>
    </row>
    <row r="2282" spans="1:20">
      <c r="A2282" s="485">
        <f t="shared" si="380"/>
        <v>2282</v>
      </c>
      <c r="B2282" s="679" t="s">
        <v>1220</v>
      </c>
      <c r="F2282" s="741"/>
      <c r="H2282" s="718"/>
      <c r="K2282" s="503"/>
      <c r="L2282" s="718"/>
      <c r="N2282" s="718"/>
      <c r="T2282" s="655"/>
    </row>
    <row r="2283" spans="1:20">
      <c r="A2283" s="485">
        <f t="shared" si="380"/>
        <v>2283</v>
      </c>
      <c r="B2283" s="679" t="s">
        <v>1221</v>
      </c>
      <c r="F2283" s="741"/>
      <c r="H2283" s="718"/>
      <c r="K2283" s="503"/>
      <c r="L2283" s="718"/>
      <c r="N2283" s="718"/>
      <c r="T2283" s="655"/>
    </row>
    <row r="2284" spans="1:20">
      <c r="A2284" s="485">
        <f t="shared" si="380"/>
        <v>2284</v>
      </c>
      <c r="B2284" s="679" t="s">
        <v>1222</v>
      </c>
      <c r="F2284" s="741"/>
      <c r="H2284" s="718"/>
      <c r="K2284" s="503"/>
      <c r="L2284" s="718"/>
      <c r="N2284" s="718"/>
      <c r="T2284" s="655"/>
    </row>
    <row r="2285" spans="1:20">
      <c r="A2285" s="485">
        <f t="shared" si="380"/>
        <v>2285</v>
      </c>
      <c r="B2285" s="679" t="s">
        <v>1223</v>
      </c>
      <c r="F2285" s="741"/>
      <c r="H2285" s="718"/>
      <c r="K2285" s="503"/>
      <c r="L2285" s="718"/>
      <c r="N2285" s="718"/>
      <c r="T2285" s="655"/>
    </row>
    <row r="2286" spans="1:20">
      <c r="A2286" s="485">
        <f t="shared" si="380"/>
        <v>2286</v>
      </c>
      <c r="B2286" s="672" t="s">
        <v>136</v>
      </c>
      <c r="F2286" s="741"/>
      <c r="H2286" s="718"/>
      <c r="K2286" s="503"/>
      <c r="L2286" s="718"/>
      <c r="N2286" s="718"/>
      <c r="T2286" s="655"/>
    </row>
    <row r="2287" spans="1:20">
      <c r="A2287" s="485">
        <f t="shared" si="380"/>
        <v>2287</v>
      </c>
      <c r="B2287" s="672" t="s">
        <v>137</v>
      </c>
      <c r="F2287" s="741"/>
      <c r="H2287" s="718"/>
      <c r="K2287" s="503"/>
      <c r="L2287" s="718"/>
      <c r="N2287" s="718"/>
      <c r="T2287" s="655"/>
    </row>
    <row r="2288" spans="1:20">
      <c r="A2288" s="485">
        <f t="shared" si="380"/>
        <v>2288</v>
      </c>
      <c r="B2288" s="672" t="s">
        <v>299</v>
      </c>
      <c r="F2288" s="741"/>
      <c r="H2288" s="718"/>
      <c r="K2288" s="503"/>
      <c r="L2288" s="718"/>
      <c r="N2288" s="718"/>
      <c r="T2288" s="655"/>
    </row>
    <row r="2289" spans="1:20">
      <c r="A2289" s="485">
        <f t="shared" si="380"/>
        <v>2289</v>
      </c>
      <c r="B2289" s="672" t="s">
        <v>1102</v>
      </c>
      <c r="F2289" s="741"/>
      <c r="H2289" s="718"/>
      <c r="K2289" s="503"/>
      <c r="L2289" s="718"/>
      <c r="N2289" s="718"/>
      <c r="T2289" s="655"/>
    </row>
    <row r="2290" spans="1:20">
      <c r="A2290" s="485">
        <f t="shared" si="380"/>
        <v>2290</v>
      </c>
      <c r="B2290" s="672" t="s">
        <v>300</v>
      </c>
      <c r="F2290" s="741"/>
      <c r="H2290" s="718"/>
      <c r="K2290" s="503"/>
      <c r="L2290" s="718"/>
      <c r="N2290" s="718"/>
      <c r="T2290" s="655"/>
    </row>
    <row r="2291" spans="1:20">
      <c r="A2291" s="485">
        <f t="shared" si="380"/>
        <v>2291</v>
      </c>
      <c r="B2291" s="672" t="s">
        <v>301</v>
      </c>
      <c r="F2291" s="741"/>
      <c r="H2291" s="718"/>
      <c r="K2291" s="503"/>
      <c r="L2291" s="718"/>
      <c r="N2291" s="718"/>
      <c r="T2291" s="655"/>
    </row>
    <row r="2292" spans="1:20">
      <c r="A2292" s="485">
        <f t="shared" si="380"/>
        <v>2292</v>
      </c>
      <c r="B2292" s="672" t="s">
        <v>302</v>
      </c>
      <c r="F2292" s="741"/>
      <c r="H2292" s="718"/>
      <c r="K2292" s="503"/>
      <c r="L2292" s="718"/>
      <c r="N2292" s="718"/>
      <c r="T2292" s="655"/>
    </row>
    <row r="2293" spans="1:20">
      <c r="A2293" s="485">
        <f t="shared" si="380"/>
        <v>2293</v>
      </c>
      <c r="B2293" s="672" t="s">
        <v>115</v>
      </c>
      <c r="F2293" s="741"/>
      <c r="H2293" s="718"/>
      <c r="K2293" s="503"/>
      <c r="L2293" s="718"/>
      <c r="N2293" s="718"/>
      <c r="T2293" s="655"/>
    </row>
    <row r="2294" spans="1:20">
      <c r="A2294" s="485">
        <f t="shared" si="380"/>
        <v>2294</v>
      </c>
      <c r="B2294" s="672" t="s">
        <v>106</v>
      </c>
      <c r="F2294" s="741"/>
      <c r="H2294" s="718"/>
      <c r="K2294" s="503"/>
      <c r="L2294" s="718"/>
      <c r="N2294" s="718"/>
      <c r="T2294" s="655"/>
    </row>
    <row r="2295" spans="1:20" ht="15.75">
      <c r="A2295" s="485">
        <f t="shared" si="380"/>
        <v>2295</v>
      </c>
      <c r="B2295" s="673" t="s">
        <v>172</v>
      </c>
      <c r="F2295" s="737"/>
      <c r="H2295" s="231"/>
      <c r="K2295" s="503"/>
      <c r="T2295" s="655"/>
    </row>
    <row r="2296" spans="1:20">
      <c r="A2296" s="485">
        <f t="shared" si="380"/>
        <v>2296</v>
      </c>
      <c r="B2296" s="672" t="s">
        <v>135</v>
      </c>
      <c r="F2296" s="737"/>
      <c r="H2296" s="231"/>
      <c r="K2296" s="503"/>
      <c r="T2296" s="655"/>
    </row>
    <row r="2297" spans="1:20">
      <c r="A2297" s="485">
        <f t="shared" si="380"/>
        <v>2297</v>
      </c>
      <c r="B2297" s="679" t="s">
        <v>1220</v>
      </c>
      <c r="F2297" s="741"/>
      <c r="H2297" s="718"/>
      <c r="K2297" s="503"/>
      <c r="L2297" s="718"/>
      <c r="N2297" s="718"/>
      <c r="T2297" s="655"/>
    </row>
    <row r="2298" spans="1:20">
      <c r="A2298" s="485">
        <f t="shared" si="380"/>
        <v>2298</v>
      </c>
      <c r="B2298" s="679" t="s">
        <v>1221</v>
      </c>
      <c r="F2298" s="741"/>
      <c r="H2298" s="718"/>
      <c r="K2298" s="503"/>
      <c r="L2298" s="718"/>
      <c r="N2298" s="718"/>
      <c r="T2298" s="655"/>
    </row>
    <row r="2299" spans="1:20">
      <c r="A2299" s="485">
        <f t="shared" si="380"/>
        <v>2299</v>
      </c>
      <c r="B2299" s="679" t="s">
        <v>1222</v>
      </c>
      <c r="F2299" s="741"/>
      <c r="H2299" s="718"/>
      <c r="K2299" s="503"/>
      <c r="L2299" s="718"/>
      <c r="N2299" s="718"/>
      <c r="T2299" s="655"/>
    </row>
    <row r="2300" spans="1:20">
      <c r="A2300" s="485">
        <f t="shared" si="380"/>
        <v>2300</v>
      </c>
      <c r="B2300" s="679" t="s">
        <v>1223</v>
      </c>
      <c r="F2300" s="741"/>
      <c r="H2300" s="718"/>
      <c r="K2300" s="503"/>
      <c r="L2300" s="718"/>
      <c r="N2300" s="718"/>
      <c r="T2300" s="655"/>
    </row>
    <row r="2301" spans="1:20">
      <c r="A2301" s="485">
        <f t="shared" si="380"/>
        <v>2301</v>
      </c>
      <c r="B2301" s="672" t="s">
        <v>136</v>
      </c>
      <c r="F2301" s="741"/>
      <c r="H2301" s="718"/>
      <c r="K2301" s="503"/>
      <c r="L2301" s="718"/>
      <c r="N2301" s="718"/>
      <c r="T2301" s="655"/>
    </row>
    <row r="2302" spans="1:20">
      <c r="A2302" s="485">
        <f t="shared" si="380"/>
        <v>2302</v>
      </c>
      <c r="B2302" s="672" t="s">
        <v>137</v>
      </c>
      <c r="F2302" s="741"/>
      <c r="H2302" s="718"/>
      <c r="K2302" s="503"/>
      <c r="L2302" s="718"/>
      <c r="N2302" s="718"/>
      <c r="T2302" s="655"/>
    </row>
    <row r="2303" spans="1:20">
      <c r="A2303" s="485">
        <f t="shared" si="380"/>
        <v>2303</v>
      </c>
      <c r="B2303" s="672" t="s">
        <v>299</v>
      </c>
      <c r="F2303" s="741"/>
      <c r="H2303" s="718"/>
      <c r="K2303" s="503"/>
      <c r="L2303" s="718"/>
      <c r="N2303" s="718"/>
      <c r="T2303" s="655"/>
    </row>
    <row r="2304" spans="1:20">
      <c r="A2304" s="485">
        <f t="shared" si="380"/>
        <v>2304</v>
      </c>
      <c r="B2304" s="672" t="s">
        <v>1102</v>
      </c>
      <c r="F2304" s="741"/>
      <c r="H2304" s="718"/>
      <c r="K2304" s="503"/>
      <c r="L2304" s="718"/>
      <c r="N2304" s="718"/>
      <c r="T2304" s="655"/>
    </row>
    <row r="2305" spans="1:20">
      <c r="A2305" s="485">
        <f t="shared" si="380"/>
        <v>2305</v>
      </c>
      <c r="B2305" s="672" t="s">
        <v>300</v>
      </c>
      <c r="F2305" s="741"/>
      <c r="H2305" s="718"/>
      <c r="K2305" s="503"/>
      <c r="L2305" s="718"/>
      <c r="N2305" s="718"/>
      <c r="T2305" s="655"/>
    </row>
    <row r="2306" spans="1:20">
      <c r="A2306" s="485">
        <f t="shared" si="380"/>
        <v>2306</v>
      </c>
      <c r="B2306" s="672" t="s">
        <v>301</v>
      </c>
      <c r="F2306" s="741"/>
      <c r="H2306" s="718"/>
      <c r="K2306" s="503"/>
      <c r="L2306" s="718"/>
      <c r="N2306" s="718"/>
      <c r="T2306" s="655"/>
    </row>
    <row r="2307" spans="1:20">
      <c r="A2307" s="485">
        <f t="shared" si="380"/>
        <v>2307</v>
      </c>
      <c r="B2307" s="672" t="s">
        <v>302</v>
      </c>
      <c r="F2307" s="741"/>
      <c r="H2307" s="718"/>
      <c r="K2307" s="503"/>
      <c r="L2307" s="718"/>
      <c r="N2307" s="718"/>
      <c r="T2307" s="655"/>
    </row>
    <row r="2308" spans="1:20">
      <c r="A2308" s="485">
        <f t="shared" si="380"/>
        <v>2308</v>
      </c>
      <c r="B2308" s="672" t="s">
        <v>115</v>
      </c>
      <c r="F2308" s="741"/>
      <c r="H2308" s="718"/>
      <c r="K2308" s="503"/>
      <c r="L2308" s="718"/>
      <c r="N2308" s="718"/>
      <c r="T2308" s="655"/>
    </row>
    <row r="2309" spans="1:20">
      <c r="A2309" s="485">
        <f t="shared" si="380"/>
        <v>2309</v>
      </c>
      <c r="B2309" s="672" t="s">
        <v>106</v>
      </c>
      <c r="F2309" s="741"/>
      <c r="H2309" s="718"/>
      <c r="K2309" s="503"/>
      <c r="L2309" s="718"/>
      <c r="N2309" s="718"/>
      <c r="T2309" s="655"/>
    </row>
    <row r="2310" spans="1:20" ht="15.75">
      <c r="A2310" s="485">
        <f t="shared" si="380"/>
        <v>2310</v>
      </c>
      <c r="B2310" s="673" t="s">
        <v>1018</v>
      </c>
      <c r="F2310" s="737"/>
      <c r="H2310" s="231"/>
      <c r="K2310" s="503"/>
      <c r="T2310" s="655"/>
    </row>
    <row r="2311" spans="1:20" ht="15.75">
      <c r="A2311" s="485">
        <f t="shared" si="380"/>
        <v>2311</v>
      </c>
      <c r="B2311" s="673" t="s">
        <v>271</v>
      </c>
      <c r="F2311" s="737"/>
      <c r="H2311" s="231"/>
      <c r="K2311" s="503"/>
      <c r="T2311" s="655"/>
    </row>
    <row r="2312" spans="1:20">
      <c r="A2312" s="485">
        <f t="shared" si="380"/>
        <v>2312</v>
      </c>
      <c r="B2312" s="672" t="s">
        <v>135</v>
      </c>
      <c r="F2312" s="737"/>
      <c r="H2312" s="231"/>
      <c r="K2312" s="503"/>
      <c r="T2312" s="655"/>
    </row>
    <row r="2313" spans="1:20">
      <c r="A2313" s="485">
        <f t="shared" si="380"/>
        <v>2313</v>
      </c>
      <c r="B2313" s="679" t="s">
        <v>1220</v>
      </c>
      <c r="F2313" s="741"/>
      <c r="H2313" s="718"/>
      <c r="K2313" s="503"/>
      <c r="L2313" s="718"/>
      <c r="N2313" s="718"/>
      <c r="T2313" s="655"/>
    </row>
    <row r="2314" spans="1:20">
      <c r="A2314" s="485">
        <f t="shared" si="380"/>
        <v>2314</v>
      </c>
      <c r="B2314" s="679" t="s">
        <v>1221</v>
      </c>
      <c r="F2314" s="741"/>
      <c r="H2314" s="718"/>
      <c r="K2314" s="503"/>
      <c r="L2314" s="718"/>
      <c r="N2314" s="718"/>
      <c r="T2314" s="655"/>
    </row>
    <row r="2315" spans="1:20">
      <c r="A2315" s="485">
        <f t="shared" ref="A2315:A2378" si="381">A2314+1</f>
        <v>2315</v>
      </c>
      <c r="B2315" s="679" t="s">
        <v>1222</v>
      </c>
      <c r="F2315" s="741"/>
      <c r="H2315" s="718"/>
      <c r="K2315" s="503"/>
      <c r="L2315" s="718"/>
      <c r="N2315" s="718"/>
      <c r="T2315" s="655"/>
    </row>
    <row r="2316" spans="1:20">
      <c r="A2316" s="485">
        <f t="shared" si="381"/>
        <v>2316</v>
      </c>
      <c r="B2316" s="679" t="s">
        <v>1223</v>
      </c>
      <c r="F2316" s="741"/>
      <c r="H2316" s="718"/>
      <c r="K2316" s="503"/>
      <c r="L2316" s="718"/>
      <c r="N2316" s="718"/>
      <c r="T2316" s="655"/>
    </row>
    <row r="2317" spans="1:20">
      <c r="A2317" s="485">
        <f t="shared" si="381"/>
        <v>2317</v>
      </c>
      <c r="B2317" s="672" t="s">
        <v>136</v>
      </c>
      <c r="F2317" s="741"/>
      <c r="H2317" s="718"/>
      <c r="K2317" s="503"/>
      <c r="L2317" s="718"/>
      <c r="N2317" s="718"/>
      <c r="T2317" s="655"/>
    </row>
    <row r="2318" spans="1:20">
      <c r="A2318" s="485">
        <f t="shared" si="381"/>
        <v>2318</v>
      </c>
      <c r="B2318" s="672" t="s">
        <v>137</v>
      </c>
      <c r="F2318" s="741"/>
      <c r="H2318" s="718"/>
      <c r="K2318" s="503"/>
      <c r="L2318" s="718"/>
      <c r="N2318" s="718"/>
      <c r="T2318" s="655"/>
    </row>
    <row r="2319" spans="1:20">
      <c r="A2319" s="485">
        <f t="shared" si="381"/>
        <v>2319</v>
      </c>
      <c r="B2319" s="672" t="s">
        <v>299</v>
      </c>
      <c r="F2319" s="741"/>
      <c r="H2319" s="718"/>
      <c r="K2319" s="503"/>
      <c r="L2319" s="718"/>
      <c r="N2319" s="718"/>
      <c r="T2319" s="655"/>
    </row>
    <row r="2320" spans="1:20">
      <c r="A2320" s="485">
        <f t="shared" si="381"/>
        <v>2320</v>
      </c>
      <c r="B2320" s="672" t="s">
        <v>1102</v>
      </c>
      <c r="F2320" s="741"/>
      <c r="H2320" s="718"/>
      <c r="K2320" s="503"/>
      <c r="L2320" s="718"/>
      <c r="N2320" s="718"/>
      <c r="T2320" s="655"/>
    </row>
    <row r="2321" spans="1:20">
      <c r="A2321" s="485">
        <f t="shared" si="381"/>
        <v>2321</v>
      </c>
      <c r="B2321" s="672" t="s">
        <v>300</v>
      </c>
      <c r="F2321" s="741"/>
      <c r="H2321" s="718"/>
      <c r="K2321" s="503"/>
      <c r="L2321" s="718"/>
      <c r="N2321" s="718"/>
      <c r="T2321" s="655"/>
    </row>
    <row r="2322" spans="1:20">
      <c r="A2322" s="485">
        <f t="shared" si="381"/>
        <v>2322</v>
      </c>
      <c r="B2322" s="672" t="s">
        <v>301</v>
      </c>
      <c r="F2322" s="741"/>
      <c r="H2322" s="718"/>
      <c r="K2322" s="503"/>
      <c r="L2322" s="718"/>
      <c r="N2322" s="718"/>
      <c r="T2322" s="655"/>
    </row>
    <row r="2323" spans="1:20">
      <c r="A2323" s="485">
        <f t="shared" si="381"/>
        <v>2323</v>
      </c>
      <c r="B2323" s="672" t="s">
        <v>302</v>
      </c>
      <c r="F2323" s="741"/>
      <c r="H2323" s="718"/>
      <c r="K2323" s="503"/>
      <c r="L2323" s="718"/>
      <c r="N2323" s="718"/>
      <c r="T2323" s="655"/>
    </row>
    <row r="2324" spans="1:20">
      <c r="A2324" s="485">
        <f t="shared" si="381"/>
        <v>2324</v>
      </c>
      <c r="B2324" s="672" t="s">
        <v>115</v>
      </c>
      <c r="F2324" s="741"/>
      <c r="H2324" s="718"/>
      <c r="K2324" s="503"/>
      <c r="L2324" s="718"/>
      <c r="N2324" s="718"/>
      <c r="T2324" s="655"/>
    </row>
    <row r="2325" spans="1:20">
      <c r="A2325" s="485">
        <f t="shared" si="381"/>
        <v>2325</v>
      </c>
      <c r="B2325" s="672" t="s">
        <v>106</v>
      </c>
      <c r="F2325" s="741"/>
      <c r="H2325" s="718"/>
      <c r="K2325" s="503"/>
      <c r="L2325" s="718"/>
      <c r="N2325" s="718"/>
      <c r="T2325" s="655"/>
    </row>
    <row r="2326" spans="1:20" ht="15.75">
      <c r="A2326" s="485">
        <f t="shared" si="381"/>
        <v>2326</v>
      </c>
      <c r="B2326" s="673" t="s">
        <v>303</v>
      </c>
      <c r="F2326" s="737"/>
      <c r="H2326" s="231"/>
      <c r="K2326" s="503"/>
      <c r="T2326" s="655"/>
    </row>
    <row r="2327" spans="1:20">
      <c r="A2327" s="485">
        <f t="shared" si="381"/>
        <v>2327</v>
      </c>
      <c r="B2327" s="672" t="s">
        <v>135</v>
      </c>
      <c r="F2327" s="737"/>
      <c r="H2327" s="231"/>
      <c r="K2327" s="503"/>
      <c r="T2327" s="655"/>
    </row>
    <row r="2328" spans="1:20">
      <c r="A2328" s="485">
        <f t="shared" si="381"/>
        <v>2328</v>
      </c>
      <c r="B2328" s="679" t="s">
        <v>1220</v>
      </c>
      <c r="F2328" s="741"/>
      <c r="H2328" s="718"/>
      <c r="K2328" s="503"/>
      <c r="L2328" s="718"/>
      <c r="N2328" s="718"/>
      <c r="T2328" s="655"/>
    </row>
    <row r="2329" spans="1:20">
      <c r="A2329" s="485">
        <f t="shared" si="381"/>
        <v>2329</v>
      </c>
      <c r="B2329" s="679" t="s">
        <v>1221</v>
      </c>
      <c r="F2329" s="741"/>
      <c r="H2329" s="718"/>
      <c r="K2329" s="503"/>
      <c r="L2329" s="718"/>
      <c r="N2329" s="718"/>
      <c r="T2329" s="655"/>
    </row>
    <row r="2330" spans="1:20">
      <c r="A2330" s="485">
        <f t="shared" si="381"/>
        <v>2330</v>
      </c>
      <c r="B2330" s="679" t="s">
        <v>1222</v>
      </c>
      <c r="F2330" s="741"/>
      <c r="H2330" s="718"/>
      <c r="K2330" s="503"/>
      <c r="L2330" s="718"/>
      <c r="N2330" s="718"/>
      <c r="T2330" s="655"/>
    </row>
    <row r="2331" spans="1:20">
      <c r="A2331" s="485">
        <f t="shared" si="381"/>
        <v>2331</v>
      </c>
      <c r="B2331" s="679" t="s">
        <v>1223</v>
      </c>
      <c r="F2331" s="741"/>
      <c r="H2331" s="718"/>
      <c r="K2331" s="503"/>
      <c r="L2331" s="718"/>
      <c r="N2331" s="718"/>
      <c r="T2331" s="655"/>
    </row>
    <row r="2332" spans="1:20">
      <c r="A2332" s="485">
        <f t="shared" si="381"/>
        <v>2332</v>
      </c>
      <c r="B2332" s="672" t="s">
        <v>136</v>
      </c>
      <c r="F2332" s="741"/>
      <c r="H2332" s="718"/>
      <c r="K2332" s="503"/>
      <c r="L2332" s="718"/>
      <c r="N2332" s="718"/>
      <c r="T2332" s="655"/>
    </row>
    <row r="2333" spans="1:20">
      <c r="A2333" s="485">
        <f t="shared" si="381"/>
        <v>2333</v>
      </c>
      <c r="B2333" s="672" t="s">
        <v>137</v>
      </c>
      <c r="F2333" s="741"/>
      <c r="H2333" s="718"/>
      <c r="K2333" s="503"/>
      <c r="L2333" s="718"/>
      <c r="N2333" s="718"/>
      <c r="T2333" s="655"/>
    </row>
    <row r="2334" spans="1:20">
      <c r="A2334" s="485">
        <f t="shared" si="381"/>
        <v>2334</v>
      </c>
      <c r="B2334" s="672" t="s">
        <v>299</v>
      </c>
      <c r="F2334" s="741"/>
      <c r="H2334" s="718"/>
      <c r="K2334" s="503"/>
      <c r="L2334" s="718"/>
      <c r="N2334" s="718"/>
      <c r="T2334" s="655"/>
    </row>
    <row r="2335" spans="1:20">
      <c r="A2335" s="485">
        <f t="shared" si="381"/>
        <v>2335</v>
      </c>
      <c r="B2335" s="672" t="s">
        <v>1102</v>
      </c>
      <c r="F2335" s="741"/>
      <c r="H2335" s="718"/>
      <c r="K2335" s="503"/>
      <c r="L2335" s="718"/>
      <c r="N2335" s="718"/>
      <c r="T2335" s="655"/>
    </row>
    <row r="2336" spans="1:20">
      <c r="A2336" s="485">
        <f t="shared" si="381"/>
        <v>2336</v>
      </c>
      <c r="B2336" s="672" t="s">
        <v>300</v>
      </c>
      <c r="F2336" s="741"/>
      <c r="H2336" s="718"/>
      <c r="K2336" s="503"/>
      <c r="L2336" s="718"/>
      <c r="N2336" s="718"/>
      <c r="T2336" s="655"/>
    </row>
    <row r="2337" spans="1:20">
      <c r="A2337" s="485">
        <f t="shared" si="381"/>
        <v>2337</v>
      </c>
      <c r="B2337" s="672" t="s">
        <v>301</v>
      </c>
      <c r="F2337" s="741"/>
      <c r="H2337" s="718"/>
      <c r="K2337" s="503"/>
      <c r="L2337" s="718"/>
      <c r="N2337" s="718"/>
      <c r="T2337" s="655"/>
    </row>
    <row r="2338" spans="1:20">
      <c r="A2338" s="485">
        <f t="shared" si="381"/>
        <v>2338</v>
      </c>
      <c r="B2338" s="672" t="s">
        <v>302</v>
      </c>
      <c r="F2338" s="741"/>
      <c r="H2338" s="718"/>
      <c r="K2338" s="503"/>
      <c r="L2338" s="718"/>
      <c r="N2338" s="718"/>
      <c r="T2338" s="655"/>
    </row>
    <row r="2339" spans="1:20">
      <c r="A2339" s="485">
        <f t="shared" si="381"/>
        <v>2339</v>
      </c>
      <c r="B2339" s="672" t="s">
        <v>115</v>
      </c>
      <c r="F2339" s="741"/>
      <c r="H2339" s="718"/>
      <c r="K2339" s="503"/>
      <c r="L2339" s="718"/>
      <c r="N2339" s="718"/>
      <c r="T2339" s="655"/>
    </row>
    <row r="2340" spans="1:20">
      <c r="A2340" s="485">
        <f t="shared" si="381"/>
        <v>2340</v>
      </c>
      <c r="B2340" s="672" t="s">
        <v>106</v>
      </c>
      <c r="F2340" s="741"/>
      <c r="H2340" s="718"/>
      <c r="K2340" s="503"/>
      <c r="L2340" s="718"/>
      <c r="N2340" s="718"/>
      <c r="T2340" s="655"/>
    </row>
    <row r="2341" spans="1:20" ht="15.75">
      <c r="A2341" s="485">
        <f t="shared" si="381"/>
        <v>2341</v>
      </c>
      <c r="B2341" s="673" t="s">
        <v>172</v>
      </c>
      <c r="F2341" s="737"/>
      <c r="H2341" s="231"/>
      <c r="K2341" s="503"/>
      <c r="T2341" s="655"/>
    </row>
    <row r="2342" spans="1:20">
      <c r="A2342" s="485">
        <f t="shared" si="381"/>
        <v>2342</v>
      </c>
      <c r="B2342" s="672" t="s">
        <v>135</v>
      </c>
      <c r="F2342" s="737"/>
      <c r="H2342" s="231"/>
      <c r="K2342" s="503"/>
      <c r="T2342" s="655"/>
    </row>
    <row r="2343" spans="1:20">
      <c r="A2343" s="485">
        <f t="shared" si="381"/>
        <v>2343</v>
      </c>
      <c r="B2343" s="679" t="s">
        <v>1220</v>
      </c>
      <c r="F2343" s="741"/>
      <c r="H2343" s="718"/>
      <c r="K2343" s="503"/>
      <c r="L2343" s="718"/>
      <c r="N2343" s="718"/>
      <c r="T2343" s="655"/>
    </row>
    <row r="2344" spans="1:20">
      <c r="A2344" s="485">
        <f t="shared" si="381"/>
        <v>2344</v>
      </c>
      <c r="B2344" s="679" t="s">
        <v>1221</v>
      </c>
      <c r="F2344" s="741"/>
      <c r="H2344" s="718"/>
      <c r="K2344" s="503"/>
      <c r="L2344" s="718"/>
      <c r="N2344" s="718"/>
      <c r="T2344" s="655"/>
    </row>
    <row r="2345" spans="1:20">
      <c r="A2345" s="485">
        <f t="shared" si="381"/>
        <v>2345</v>
      </c>
      <c r="B2345" s="679" t="s">
        <v>1222</v>
      </c>
      <c r="F2345" s="741"/>
      <c r="H2345" s="718"/>
      <c r="K2345" s="503"/>
      <c r="L2345" s="718"/>
      <c r="N2345" s="718"/>
      <c r="T2345" s="655"/>
    </row>
    <row r="2346" spans="1:20">
      <c r="A2346" s="485">
        <f t="shared" si="381"/>
        <v>2346</v>
      </c>
      <c r="B2346" s="679" t="s">
        <v>1223</v>
      </c>
      <c r="F2346" s="741"/>
      <c r="H2346" s="718"/>
      <c r="K2346" s="503"/>
      <c r="L2346" s="718"/>
      <c r="N2346" s="718"/>
      <c r="T2346" s="655"/>
    </row>
    <row r="2347" spans="1:20">
      <c r="A2347" s="485">
        <f t="shared" si="381"/>
        <v>2347</v>
      </c>
      <c r="B2347" s="672" t="s">
        <v>136</v>
      </c>
      <c r="F2347" s="741"/>
      <c r="H2347" s="718"/>
      <c r="K2347" s="503"/>
      <c r="L2347" s="718"/>
      <c r="N2347" s="718"/>
      <c r="T2347" s="655"/>
    </row>
    <row r="2348" spans="1:20">
      <c r="A2348" s="485">
        <f t="shared" si="381"/>
        <v>2348</v>
      </c>
      <c r="B2348" s="672" t="s">
        <v>137</v>
      </c>
      <c r="F2348" s="741"/>
      <c r="H2348" s="718"/>
      <c r="K2348" s="503"/>
      <c r="L2348" s="718"/>
      <c r="N2348" s="718"/>
      <c r="T2348" s="655"/>
    </row>
    <row r="2349" spans="1:20">
      <c r="A2349" s="485">
        <f t="shared" si="381"/>
        <v>2349</v>
      </c>
      <c r="B2349" s="672" t="s">
        <v>299</v>
      </c>
      <c r="F2349" s="741"/>
      <c r="H2349" s="718"/>
      <c r="K2349" s="503"/>
      <c r="L2349" s="718"/>
      <c r="N2349" s="718"/>
      <c r="T2349" s="655"/>
    </row>
    <row r="2350" spans="1:20">
      <c r="A2350" s="485">
        <f t="shared" si="381"/>
        <v>2350</v>
      </c>
      <c r="B2350" s="672" t="s">
        <v>1102</v>
      </c>
      <c r="F2350" s="741"/>
      <c r="H2350" s="718"/>
      <c r="K2350" s="503"/>
      <c r="L2350" s="718"/>
      <c r="N2350" s="718"/>
      <c r="T2350" s="655"/>
    </row>
    <row r="2351" spans="1:20">
      <c r="A2351" s="485">
        <f t="shared" si="381"/>
        <v>2351</v>
      </c>
      <c r="B2351" s="672" t="s">
        <v>300</v>
      </c>
      <c r="F2351" s="741"/>
      <c r="H2351" s="718"/>
      <c r="K2351" s="503"/>
      <c r="L2351" s="718"/>
      <c r="N2351" s="718"/>
      <c r="T2351" s="655"/>
    </row>
    <row r="2352" spans="1:20">
      <c r="A2352" s="485">
        <f t="shared" si="381"/>
        <v>2352</v>
      </c>
      <c r="B2352" s="672" t="s">
        <v>301</v>
      </c>
      <c r="F2352" s="741"/>
      <c r="H2352" s="718"/>
      <c r="K2352" s="503"/>
      <c r="L2352" s="718"/>
      <c r="N2352" s="718"/>
      <c r="T2352" s="655"/>
    </row>
    <row r="2353" spans="1:20">
      <c r="A2353" s="485">
        <f t="shared" si="381"/>
        <v>2353</v>
      </c>
      <c r="B2353" s="672" t="s">
        <v>302</v>
      </c>
      <c r="F2353" s="741"/>
      <c r="H2353" s="718"/>
      <c r="K2353" s="503"/>
      <c r="L2353" s="718"/>
      <c r="N2353" s="718"/>
      <c r="T2353" s="655"/>
    </row>
    <row r="2354" spans="1:20">
      <c r="A2354" s="485">
        <f t="shared" si="381"/>
        <v>2354</v>
      </c>
      <c r="B2354" s="672" t="s">
        <v>115</v>
      </c>
      <c r="F2354" s="741"/>
      <c r="H2354" s="718"/>
      <c r="K2354" s="503"/>
      <c r="L2354" s="718"/>
      <c r="N2354" s="718"/>
      <c r="T2354" s="655"/>
    </row>
    <row r="2355" spans="1:20">
      <c r="A2355" s="485">
        <f t="shared" si="381"/>
        <v>2355</v>
      </c>
      <c r="B2355" s="672" t="s">
        <v>106</v>
      </c>
      <c r="F2355" s="741"/>
      <c r="H2355" s="718"/>
      <c r="K2355" s="503"/>
      <c r="L2355" s="718"/>
      <c r="N2355" s="718"/>
      <c r="T2355" s="655"/>
    </row>
    <row r="2356" spans="1:20" ht="15.75">
      <c r="A2356" s="485">
        <f t="shared" si="381"/>
        <v>2356</v>
      </c>
      <c r="B2356" s="673" t="s">
        <v>1019</v>
      </c>
      <c r="F2356" s="737"/>
      <c r="H2356" s="231"/>
      <c r="K2356" s="503"/>
      <c r="T2356" s="655"/>
    </row>
    <row r="2357" spans="1:20" ht="15.75">
      <c r="A2357" s="485">
        <f t="shared" si="381"/>
        <v>2357</v>
      </c>
      <c r="B2357" s="673" t="s">
        <v>271</v>
      </c>
      <c r="F2357" s="737"/>
      <c r="H2357" s="231"/>
      <c r="K2357" s="503"/>
      <c r="T2357" s="655"/>
    </row>
    <row r="2358" spans="1:20">
      <c r="A2358" s="485">
        <f t="shared" si="381"/>
        <v>2358</v>
      </c>
      <c r="B2358" s="672" t="s">
        <v>135</v>
      </c>
      <c r="F2358" s="737"/>
      <c r="H2358" s="231"/>
      <c r="K2358" s="503"/>
      <c r="T2358" s="655"/>
    </row>
    <row r="2359" spans="1:20">
      <c r="A2359" s="485">
        <f t="shared" si="381"/>
        <v>2359</v>
      </c>
      <c r="B2359" s="679" t="s">
        <v>1220</v>
      </c>
      <c r="F2359" s="741"/>
      <c r="H2359" s="718"/>
      <c r="K2359" s="503"/>
      <c r="L2359" s="718"/>
      <c r="N2359" s="718"/>
      <c r="T2359" s="655"/>
    </row>
    <row r="2360" spans="1:20">
      <c r="A2360" s="485">
        <f t="shared" si="381"/>
        <v>2360</v>
      </c>
      <c r="B2360" s="679" t="s">
        <v>1221</v>
      </c>
      <c r="F2360" s="741"/>
      <c r="H2360" s="718"/>
      <c r="K2360" s="503"/>
      <c r="L2360" s="718"/>
      <c r="N2360" s="718"/>
      <c r="T2360" s="655"/>
    </row>
    <row r="2361" spans="1:20">
      <c r="A2361" s="485">
        <f t="shared" si="381"/>
        <v>2361</v>
      </c>
      <c r="B2361" s="679" t="s">
        <v>1222</v>
      </c>
      <c r="F2361" s="741"/>
      <c r="H2361" s="718"/>
      <c r="K2361" s="503"/>
      <c r="L2361" s="718"/>
      <c r="N2361" s="718"/>
      <c r="T2361" s="655"/>
    </row>
    <row r="2362" spans="1:20">
      <c r="A2362" s="485">
        <f t="shared" si="381"/>
        <v>2362</v>
      </c>
      <c r="B2362" s="679" t="s">
        <v>1223</v>
      </c>
      <c r="F2362" s="741"/>
      <c r="H2362" s="718"/>
      <c r="K2362" s="503"/>
      <c r="L2362" s="718"/>
      <c r="N2362" s="718"/>
      <c r="T2362" s="655"/>
    </row>
    <row r="2363" spans="1:20">
      <c r="A2363" s="485">
        <f t="shared" si="381"/>
        <v>2363</v>
      </c>
      <c r="B2363" s="672" t="s">
        <v>136</v>
      </c>
      <c r="F2363" s="741"/>
      <c r="H2363" s="718"/>
      <c r="K2363" s="503"/>
      <c r="L2363" s="718"/>
      <c r="N2363" s="718"/>
      <c r="T2363" s="655"/>
    </row>
    <row r="2364" spans="1:20">
      <c r="A2364" s="485">
        <f t="shared" si="381"/>
        <v>2364</v>
      </c>
      <c r="B2364" s="672" t="s">
        <v>137</v>
      </c>
      <c r="F2364" s="741"/>
      <c r="H2364" s="718"/>
      <c r="K2364" s="503"/>
      <c r="L2364" s="718"/>
      <c r="N2364" s="718"/>
      <c r="T2364" s="655"/>
    </row>
    <row r="2365" spans="1:20">
      <c r="A2365" s="485">
        <f t="shared" si="381"/>
        <v>2365</v>
      </c>
      <c r="B2365" s="672" t="s">
        <v>299</v>
      </c>
      <c r="F2365" s="741"/>
      <c r="H2365" s="718"/>
      <c r="K2365" s="503"/>
      <c r="L2365" s="718"/>
      <c r="N2365" s="718"/>
      <c r="T2365" s="655"/>
    </row>
    <row r="2366" spans="1:20">
      <c r="A2366" s="485">
        <f t="shared" si="381"/>
        <v>2366</v>
      </c>
      <c r="B2366" s="672" t="s">
        <v>1102</v>
      </c>
      <c r="F2366" s="741"/>
      <c r="H2366" s="718"/>
      <c r="K2366" s="503"/>
      <c r="L2366" s="718"/>
      <c r="N2366" s="718"/>
      <c r="T2366" s="655"/>
    </row>
    <row r="2367" spans="1:20">
      <c r="A2367" s="485">
        <f t="shared" si="381"/>
        <v>2367</v>
      </c>
      <c r="B2367" s="672" t="s">
        <v>300</v>
      </c>
      <c r="F2367" s="741"/>
      <c r="H2367" s="718"/>
      <c r="K2367" s="503"/>
      <c r="L2367" s="718"/>
      <c r="N2367" s="718"/>
      <c r="T2367" s="655"/>
    </row>
    <row r="2368" spans="1:20">
      <c r="A2368" s="485">
        <f t="shared" si="381"/>
        <v>2368</v>
      </c>
      <c r="B2368" s="672" t="s">
        <v>301</v>
      </c>
      <c r="F2368" s="741"/>
      <c r="H2368" s="718"/>
      <c r="K2368" s="503"/>
      <c r="L2368" s="718"/>
      <c r="N2368" s="718"/>
      <c r="T2368" s="655"/>
    </row>
    <row r="2369" spans="1:20">
      <c r="A2369" s="485">
        <f t="shared" si="381"/>
        <v>2369</v>
      </c>
      <c r="B2369" s="672" t="s">
        <v>302</v>
      </c>
      <c r="F2369" s="741"/>
      <c r="H2369" s="718"/>
      <c r="K2369" s="503"/>
      <c r="L2369" s="718"/>
      <c r="N2369" s="718"/>
      <c r="T2369" s="655"/>
    </row>
    <row r="2370" spans="1:20">
      <c r="A2370" s="485">
        <f t="shared" si="381"/>
        <v>2370</v>
      </c>
      <c r="B2370" s="672" t="s">
        <v>115</v>
      </c>
      <c r="F2370" s="741"/>
      <c r="H2370" s="718"/>
      <c r="K2370" s="503"/>
      <c r="L2370" s="718"/>
      <c r="N2370" s="718"/>
      <c r="T2370" s="655"/>
    </row>
    <row r="2371" spans="1:20">
      <c r="A2371" s="485">
        <f t="shared" si="381"/>
        <v>2371</v>
      </c>
      <c r="B2371" s="672" t="s">
        <v>106</v>
      </c>
      <c r="F2371" s="741"/>
      <c r="H2371" s="718"/>
      <c r="K2371" s="503"/>
      <c r="L2371" s="718"/>
      <c r="N2371" s="718"/>
      <c r="T2371" s="655"/>
    </row>
    <row r="2372" spans="1:20" ht="15.75">
      <c r="A2372" s="485">
        <f t="shared" si="381"/>
        <v>2372</v>
      </c>
      <c r="B2372" s="673" t="s">
        <v>303</v>
      </c>
      <c r="F2372" s="737"/>
      <c r="H2372" s="231"/>
      <c r="K2372" s="503"/>
      <c r="T2372" s="655"/>
    </row>
    <row r="2373" spans="1:20">
      <c r="A2373" s="485">
        <f t="shared" si="381"/>
        <v>2373</v>
      </c>
      <c r="B2373" s="672" t="s">
        <v>135</v>
      </c>
      <c r="F2373" s="737"/>
      <c r="H2373" s="231"/>
      <c r="K2373" s="503"/>
      <c r="T2373" s="655"/>
    </row>
    <row r="2374" spans="1:20">
      <c r="A2374" s="485">
        <f t="shared" si="381"/>
        <v>2374</v>
      </c>
      <c r="B2374" s="679" t="s">
        <v>1220</v>
      </c>
      <c r="F2374" s="741"/>
      <c r="H2374" s="718"/>
      <c r="K2374" s="503"/>
      <c r="L2374" s="718"/>
      <c r="N2374" s="718"/>
      <c r="T2374" s="655"/>
    </row>
    <row r="2375" spans="1:20">
      <c r="A2375" s="485">
        <f t="shared" si="381"/>
        <v>2375</v>
      </c>
      <c r="B2375" s="679" t="s">
        <v>1221</v>
      </c>
      <c r="F2375" s="741"/>
      <c r="H2375" s="718"/>
      <c r="K2375" s="503"/>
      <c r="L2375" s="718"/>
      <c r="N2375" s="718"/>
      <c r="T2375" s="655"/>
    </row>
    <row r="2376" spans="1:20">
      <c r="A2376" s="485">
        <f t="shared" si="381"/>
        <v>2376</v>
      </c>
      <c r="B2376" s="679" t="s">
        <v>1222</v>
      </c>
      <c r="F2376" s="741"/>
      <c r="H2376" s="718"/>
      <c r="K2376" s="503"/>
      <c r="L2376" s="718"/>
      <c r="N2376" s="718"/>
      <c r="T2376" s="655"/>
    </row>
    <row r="2377" spans="1:20">
      <c r="A2377" s="485">
        <f t="shared" si="381"/>
        <v>2377</v>
      </c>
      <c r="B2377" s="679" t="s">
        <v>1223</v>
      </c>
      <c r="F2377" s="741"/>
      <c r="H2377" s="718"/>
      <c r="K2377" s="503"/>
      <c r="L2377" s="718"/>
      <c r="N2377" s="718"/>
      <c r="T2377" s="655"/>
    </row>
    <row r="2378" spans="1:20">
      <c r="A2378" s="485">
        <f t="shared" si="381"/>
        <v>2378</v>
      </c>
      <c r="B2378" s="672" t="s">
        <v>136</v>
      </c>
      <c r="F2378" s="741"/>
      <c r="H2378" s="718"/>
      <c r="K2378" s="503"/>
      <c r="L2378" s="718"/>
      <c r="N2378" s="718"/>
      <c r="T2378" s="655"/>
    </row>
    <row r="2379" spans="1:20">
      <c r="A2379" s="485">
        <f t="shared" ref="A2379:A2442" si="382">A2378+1</f>
        <v>2379</v>
      </c>
      <c r="B2379" s="672" t="s">
        <v>137</v>
      </c>
      <c r="F2379" s="741"/>
      <c r="H2379" s="718"/>
      <c r="K2379" s="503"/>
      <c r="L2379" s="718"/>
      <c r="N2379" s="718"/>
      <c r="T2379" s="655"/>
    </row>
    <row r="2380" spans="1:20">
      <c r="A2380" s="485">
        <f t="shared" si="382"/>
        <v>2380</v>
      </c>
      <c r="B2380" s="672" t="s">
        <v>299</v>
      </c>
      <c r="F2380" s="741"/>
      <c r="H2380" s="718"/>
      <c r="K2380" s="503"/>
      <c r="L2380" s="718"/>
      <c r="N2380" s="718"/>
      <c r="T2380" s="655"/>
    </row>
    <row r="2381" spans="1:20">
      <c r="A2381" s="485">
        <f t="shared" si="382"/>
        <v>2381</v>
      </c>
      <c r="B2381" s="672" t="s">
        <v>1102</v>
      </c>
      <c r="F2381" s="741"/>
      <c r="H2381" s="718"/>
      <c r="K2381" s="503"/>
      <c r="L2381" s="718"/>
      <c r="N2381" s="718"/>
      <c r="T2381" s="655"/>
    </row>
    <row r="2382" spans="1:20">
      <c r="A2382" s="485">
        <f t="shared" si="382"/>
        <v>2382</v>
      </c>
      <c r="B2382" s="672" t="s">
        <v>300</v>
      </c>
      <c r="F2382" s="741"/>
      <c r="H2382" s="718"/>
      <c r="K2382" s="503"/>
      <c r="L2382" s="718"/>
      <c r="N2382" s="718"/>
      <c r="T2382" s="655"/>
    </row>
    <row r="2383" spans="1:20">
      <c r="A2383" s="485">
        <f t="shared" si="382"/>
        <v>2383</v>
      </c>
      <c r="B2383" s="672" t="s">
        <v>301</v>
      </c>
      <c r="F2383" s="741"/>
      <c r="H2383" s="718"/>
      <c r="K2383" s="503"/>
      <c r="L2383" s="718"/>
      <c r="N2383" s="718"/>
      <c r="T2383" s="655"/>
    </row>
    <row r="2384" spans="1:20">
      <c r="A2384" s="485">
        <f t="shared" si="382"/>
        <v>2384</v>
      </c>
      <c r="B2384" s="672" t="s">
        <v>302</v>
      </c>
      <c r="F2384" s="741"/>
      <c r="H2384" s="718"/>
      <c r="K2384" s="503"/>
      <c r="L2384" s="718"/>
      <c r="N2384" s="718"/>
      <c r="T2384" s="655"/>
    </row>
    <row r="2385" spans="1:20">
      <c r="A2385" s="485">
        <f t="shared" si="382"/>
        <v>2385</v>
      </c>
      <c r="B2385" s="672" t="s">
        <v>115</v>
      </c>
      <c r="F2385" s="741"/>
      <c r="H2385" s="718"/>
      <c r="K2385" s="503"/>
      <c r="L2385" s="718"/>
      <c r="N2385" s="718"/>
      <c r="T2385" s="655"/>
    </row>
    <row r="2386" spans="1:20">
      <c r="A2386" s="485">
        <f t="shared" si="382"/>
        <v>2386</v>
      </c>
      <c r="B2386" s="672" t="s">
        <v>106</v>
      </c>
      <c r="F2386" s="741"/>
      <c r="H2386" s="718"/>
      <c r="K2386" s="503"/>
      <c r="L2386" s="718"/>
      <c r="N2386" s="718"/>
      <c r="T2386" s="655"/>
    </row>
    <row r="2387" spans="1:20" ht="15.75">
      <c r="A2387" s="485">
        <f t="shared" si="382"/>
        <v>2387</v>
      </c>
      <c r="B2387" s="673" t="s">
        <v>172</v>
      </c>
      <c r="F2387" s="737"/>
      <c r="H2387" s="231"/>
      <c r="K2387" s="503"/>
      <c r="T2387" s="655"/>
    </row>
    <row r="2388" spans="1:20">
      <c r="A2388" s="485">
        <f t="shared" si="382"/>
        <v>2388</v>
      </c>
      <c r="B2388" s="672" t="s">
        <v>135</v>
      </c>
      <c r="F2388" s="737"/>
      <c r="H2388" s="231"/>
      <c r="K2388" s="503"/>
      <c r="T2388" s="655"/>
    </row>
    <row r="2389" spans="1:20">
      <c r="A2389" s="485">
        <f t="shared" si="382"/>
        <v>2389</v>
      </c>
      <c r="B2389" s="679" t="s">
        <v>1220</v>
      </c>
      <c r="F2389" s="741"/>
      <c r="H2389" s="718"/>
      <c r="K2389" s="503"/>
      <c r="L2389" s="718"/>
      <c r="N2389" s="718"/>
      <c r="T2389" s="655"/>
    </row>
    <row r="2390" spans="1:20">
      <c r="A2390" s="485">
        <f t="shared" si="382"/>
        <v>2390</v>
      </c>
      <c r="B2390" s="679" t="s">
        <v>1221</v>
      </c>
      <c r="F2390" s="741"/>
      <c r="H2390" s="718"/>
      <c r="K2390" s="503"/>
      <c r="L2390" s="718"/>
      <c r="N2390" s="718"/>
      <c r="T2390" s="655"/>
    </row>
    <row r="2391" spans="1:20">
      <c r="A2391" s="485">
        <f t="shared" si="382"/>
        <v>2391</v>
      </c>
      <c r="B2391" s="679" t="s">
        <v>1222</v>
      </c>
      <c r="F2391" s="741"/>
      <c r="H2391" s="718"/>
      <c r="K2391" s="503"/>
      <c r="L2391" s="718"/>
      <c r="N2391" s="718"/>
      <c r="T2391" s="655"/>
    </row>
    <row r="2392" spans="1:20">
      <c r="A2392" s="485">
        <f t="shared" si="382"/>
        <v>2392</v>
      </c>
      <c r="B2392" s="679" t="s">
        <v>1223</v>
      </c>
      <c r="F2392" s="741"/>
      <c r="H2392" s="718"/>
      <c r="K2392" s="503"/>
      <c r="L2392" s="718"/>
      <c r="N2392" s="718"/>
      <c r="T2392" s="655"/>
    </row>
    <row r="2393" spans="1:20">
      <c r="A2393" s="485">
        <f t="shared" si="382"/>
        <v>2393</v>
      </c>
      <c r="B2393" s="672" t="s">
        <v>136</v>
      </c>
      <c r="F2393" s="741"/>
      <c r="H2393" s="718"/>
      <c r="K2393" s="503"/>
      <c r="L2393" s="718"/>
      <c r="N2393" s="718"/>
      <c r="T2393" s="655"/>
    </row>
    <row r="2394" spans="1:20">
      <c r="A2394" s="485">
        <f t="shared" si="382"/>
        <v>2394</v>
      </c>
      <c r="B2394" s="672" t="s">
        <v>137</v>
      </c>
      <c r="F2394" s="741"/>
      <c r="H2394" s="718"/>
      <c r="K2394" s="503"/>
      <c r="L2394" s="718"/>
      <c r="N2394" s="718"/>
      <c r="T2394" s="655"/>
    </row>
    <row r="2395" spans="1:20">
      <c r="A2395" s="485">
        <f t="shared" si="382"/>
        <v>2395</v>
      </c>
      <c r="B2395" s="672" t="s">
        <v>299</v>
      </c>
      <c r="F2395" s="741"/>
      <c r="H2395" s="718"/>
      <c r="K2395" s="503"/>
      <c r="L2395" s="718"/>
      <c r="N2395" s="718"/>
      <c r="T2395" s="655"/>
    </row>
    <row r="2396" spans="1:20">
      <c r="A2396" s="485">
        <f t="shared" si="382"/>
        <v>2396</v>
      </c>
      <c r="B2396" s="672" t="s">
        <v>1102</v>
      </c>
      <c r="F2396" s="741"/>
      <c r="H2396" s="718"/>
      <c r="K2396" s="503"/>
      <c r="L2396" s="718"/>
      <c r="N2396" s="718"/>
      <c r="T2396" s="655"/>
    </row>
    <row r="2397" spans="1:20">
      <c r="A2397" s="485">
        <f t="shared" si="382"/>
        <v>2397</v>
      </c>
      <c r="B2397" s="672" t="s">
        <v>300</v>
      </c>
      <c r="F2397" s="741"/>
      <c r="H2397" s="718"/>
      <c r="K2397" s="503"/>
      <c r="L2397" s="718"/>
      <c r="N2397" s="718"/>
      <c r="T2397" s="655"/>
    </row>
    <row r="2398" spans="1:20">
      <c r="A2398" s="485">
        <f t="shared" si="382"/>
        <v>2398</v>
      </c>
      <c r="B2398" s="672" t="s">
        <v>301</v>
      </c>
      <c r="F2398" s="741"/>
      <c r="H2398" s="718"/>
      <c r="K2398" s="503"/>
      <c r="L2398" s="718"/>
      <c r="N2398" s="718"/>
      <c r="T2398" s="655"/>
    </row>
    <row r="2399" spans="1:20">
      <c r="A2399" s="485">
        <f t="shared" si="382"/>
        <v>2399</v>
      </c>
      <c r="B2399" s="672" t="s">
        <v>302</v>
      </c>
      <c r="F2399" s="741"/>
      <c r="H2399" s="718"/>
      <c r="K2399" s="503"/>
      <c r="L2399" s="718"/>
      <c r="N2399" s="718"/>
      <c r="T2399" s="655"/>
    </row>
    <row r="2400" spans="1:20">
      <c r="A2400" s="485">
        <f t="shared" si="382"/>
        <v>2400</v>
      </c>
      <c r="B2400" s="672" t="s">
        <v>115</v>
      </c>
      <c r="F2400" s="741"/>
      <c r="H2400" s="718"/>
      <c r="K2400" s="503"/>
      <c r="L2400" s="718"/>
      <c r="N2400" s="718"/>
      <c r="T2400" s="655"/>
    </row>
    <row r="2401" spans="1:20">
      <c r="A2401" s="485">
        <f t="shared" si="382"/>
        <v>2401</v>
      </c>
      <c r="B2401" s="672" t="s">
        <v>106</v>
      </c>
      <c r="F2401" s="741"/>
      <c r="H2401" s="718"/>
      <c r="K2401" s="503"/>
      <c r="L2401" s="718"/>
      <c r="N2401" s="718"/>
      <c r="T2401" s="655"/>
    </row>
    <row r="2402" spans="1:20" ht="15.75">
      <c r="A2402" s="485">
        <f t="shared" si="382"/>
        <v>2402</v>
      </c>
      <c r="B2402" s="673" t="s">
        <v>1020</v>
      </c>
      <c r="F2402" s="737"/>
      <c r="H2402" s="231"/>
      <c r="K2402" s="503"/>
      <c r="T2402" s="655"/>
    </row>
    <row r="2403" spans="1:20" ht="15.75">
      <c r="A2403" s="485">
        <f t="shared" si="382"/>
        <v>2403</v>
      </c>
      <c r="B2403" s="673" t="s">
        <v>271</v>
      </c>
      <c r="F2403" s="737"/>
      <c r="H2403" s="231"/>
      <c r="K2403" s="503"/>
      <c r="T2403" s="655"/>
    </row>
    <row r="2404" spans="1:20">
      <c r="A2404" s="485">
        <f t="shared" si="382"/>
        <v>2404</v>
      </c>
      <c r="B2404" s="672" t="s">
        <v>135</v>
      </c>
      <c r="F2404" s="737"/>
      <c r="H2404" s="231"/>
      <c r="K2404" s="503"/>
      <c r="T2404" s="655"/>
    </row>
    <row r="2405" spans="1:20">
      <c r="A2405" s="485">
        <f t="shared" si="382"/>
        <v>2405</v>
      </c>
      <c r="B2405" s="679" t="s">
        <v>1220</v>
      </c>
      <c r="F2405" s="741"/>
      <c r="H2405" s="718"/>
      <c r="K2405" s="503"/>
      <c r="L2405" s="718"/>
      <c r="N2405" s="718"/>
      <c r="T2405" s="655"/>
    </row>
    <row r="2406" spans="1:20">
      <c r="A2406" s="485">
        <f t="shared" si="382"/>
        <v>2406</v>
      </c>
      <c r="B2406" s="679" t="s">
        <v>1221</v>
      </c>
      <c r="F2406" s="741"/>
      <c r="H2406" s="718"/>
      <c r="K2406" s="503"/>
      <c r="L2406" s="718"/>
      <c r="N2406" s="718"/>
      <c r="T2406" s="655"/>
    </row>
    <row r="2407" spans="1:20">
      <c r="A2407" s="485">
        <f t="shared" si="382"/>
        <v>2407</v>
      </c>
      <c r="B2407" s="679" t="s">
        <v>1222</v>
      </c>
      <c r="F2407" s="741"/>
      <c r="H2407" s="718"/>
      <c r="K2407" s="503"/>
      <c r="L2407" s="718"/>
      <c r="N2407" s="718"/>
      <c r="T2407" s="655"/>
    </row>
    <row r="2408" spans="1:20">
      <c r="A2408" s="485">
        <f t="shared" si="382"/>
        <v>2408</v>
      </c>
      <c r="B2408" s="679" t="s">
        <v>1223</v>
      </c>
      <c r="F2408" s="741"/>
      <c r="H2408" s="718"/>
      <c r="K2408" s="503"/>
      <c r="L2408" s="718"/>
      <c r="N2408" s="718"/>
      <c r="T2408" s="655"/>
    </row>
    <row r="2409" spans="1:20">
      <c r="A2409" s="485">
        <f t="shared" si="382"/>
        <v>2409</v>
      </c>
      <c r="B2409" s="672" t="s">
        <v>136</v>
      </c>
      <c r="F2409" s="741"/>
      <c r="H2409" s="718"/>
      <c r="K2409" s="503"/>
      <c r="L2409" s="718"/>
      <c r="N2409" s="718"/>
      <c r="T2409" s="655"/>
    </row>
    <row r="2410" spans="1:20">
      <c r="A2410" s="485">
        <f t="shared" si="382"/>
        <v>2410</v>
      </c>
      <c r="B2410" s="672" t="s">
        <v>137</v>
      </c>
      <c r="F2410" s="741"/>
      <c r="H2410" s="718"/>
      <c r="K2410" s="503"/>
      <c r="L2410" s="718"/>
      <c r="N2410" s="718"/>
      <c r="T2410" s="655"/>
    </row>
    <row r="2411" spans="1:20">
      <c r="A2411" s="485">
        <f t="shared" si="382"/>
        <v>2411</v>
      </c>
      <c r="B2411" s="672" t="s">
        <v>299</v>
      </c>
      <c r="F2411" s="741"/>
      <c r="H2411" s="718"/>
      <c r="K2411" s="503"/>
      <c r="L2411" s="718"/>
      <c r="N2411" s="718"/>
      <c r="T2411" s="655"/>
    </row>
    <row r="2412" spans="1:20">
      <c r="A2412" s="485">
        <f t="shared" si="382"/>
        <v>2412</v>
      </c>
      <c r="B2412" s="672" t="s">
        <v>1102</v>
      </c>
      <c r="F2412" s="741"/>
      <c r="H2412" s="718"/>
      <c r="K2412" s="503"/>
      <c r="L2412" s="718"/>
      <c r="N2412" s="718"/>
      <c r="T2412" s="655"/>
    </row>
    <row r="2413" spans="1:20">
      <c r="A2413" s="485">
        <f t="shared" si="382"/>
        <v>2413</v>
      </c>
      <c r="B2413" s="672" t="s">
        <v>300</v>
      </c>
      <c r="F2413" s="741"/>
      <c r="H2413" s="718"/>
      <c r="K2413" s="503"/>
      <c r="L2413" s="718"/>
      <c r="N2413" s="718"/>
      <c r="T2413" s="655"/>
    </row>
    <row r="2414" spans="1:20">
      <c r="A2414" s="485">
        <f t="shared" si="382"/>
        <v>2414</v>
      </c>
      <c r="B2414" s="672" t="s">
        <v>301</v>
      </c>
      <c r="F2414" s="741"/>
      <c r="H2414" s="718"/>
      <c r="K2414" s="503"/>
      <c r="L2414" s="718"/>
      <c r="N2414" s="718"/>
      <c r="T2414" s="655"/>
    </row>
    <row r="2415" spans="1:20">
      <c r="A2415" s="485">
        <f t="shared" si="382"/>
        <v>2415</v>
      </c>
      <c r="B2415" s="672" t="s">
        <v>302</v>
      </c>
      <c r="F2415" s="741"/>
      <c r="H2415" s="718"/>
      <c r="K2415" s="503"/>
      <c r="L2415" s="718"/>
      <c r="N2415" s="718"/>
      <c r="T2415" s="655"/>
    </row>
    <row r="2416" spans="1:20">
      <c r="A2416" s="485">
        <f t="shared" si="382"/>
        <v>2416</v>
      </c>
      <c r="B2416" s="672" t="s">
        <v>115</v>
      </c>
      <c r="F2416" s="741"/>
      <c r="H2416" s="718"/>
      <c r="K2416" s="503"/>
      <c r="L2416" s="718"/>
      <c r="N2416" s="718"/>
      <c r="T2416" s="655"/>
    </row>
    <row r="2417" spans="1:20">
      <c r="A2417" s="485">
        <f t="shared" si="382"/>
        <v>2417</v>
      </c>
      <c r="B2417" s="672" t="s">
        <v>106</v>
      </c>
      <c r="F2417" s="741"/>
      <c r="H2417" s="718"/>
      <c r="K2417" s="503"/>
      <c r="L2417" s="718"/>
      <c r="N2417" s="718"/>
      <c r="T2417" s="655"/>
    </row>
    <row r="2418" spans="1:20" ht="15.75">
      <c r="A2418" s="485">
        <f t="shared" si="382"/>
        <v>2418</v>
      </c>
      <c r="B2418" s="673" t="s">
        <v>303</v>
      </c>
      <c r="F2418" s="737"/>
      <c r="H2418" s="231"/>
      <c r="K2418" s="503"/>
      <c r="T2418" s="655"/>
    </row>
    <row r="2419" spans="1:20">
      <c r="A2419" s="485">
        <f t="shared" si="382"/>
        <v>2419</v>
      </c>
      <c r="B2419" s="672" t="s">
        <v>135</v>
      </c>
      <c r="F2419" s="737"/>
      <c r="H2419" s="231"/>
      <c r="K2419" s="503"/>
      <c r="T2419" s="655"/>
    </row>
    <row r="2420" spans="1:20">
      <c r="A2420" s="485">
        <f t="shared" si="382"/>
        <v>2420</v>
      </c>
      <c r="B2420" s="679" t="s">
        <v>1220</v>
      </c>
      <c r="F2420" s="741"/>
      <c r="H2420" s="718"/>
      <c r="K2420" s="503"/>
      <c r="L2420" s="718"/>
      <c r="N2420" s="718"/>
      <c r="T2420" s="655"/>
    </row>
    <row r="2421" spans="1:20">
      <c r="A2421" s="485">
        <f t="shared" si="382"/>
        <v>2421</v>
      </c>
      <c r="B2421" s="679" t="s">
        <v>1221</v>
      </c>
      <c r="F2421" s="741"/>
      <c r="H2421" s="718"/>
      <c r="K2421" s="503"/>
      <c r="L2421" s="718"/>
      <c r="N2421" s="718"/>
      <c r="T2421" s="655"/>
    </row>
    <row r="2422" spans="1:20">
      <c r="A2422" s="485">
        <f t="shared" si="382"/>
        <v>2422</v>
      </c>
      <c r="B2422" s="679" t="s">
        <v>1222</v>
      </c>
      <c r="F2422" s="741"/>
      <c r="H2422" s="718"/>
      <c r="K2422" s="503"/>
      <c r="L2422" s="718"/>
      <c r="N2422" s="718"/>
      <c r="T2422" s="655"/>
    </row>
    <row r="2423" spans="1:20">
      <c r="A2423" s="485">
        <f t="shared" si="382"/>
        <v>2423</v>
      </c>
      <c r="B2423" s="679" t="s">
        <v>1223</v>
      </c>
      <c r="F2423" s="741"/>
      <c r="H2423" s="718"/>
      <c r="K2423" s="503"/>
      <c r="L2423" s="718"/>
      <c r="N2423" s="718"/>
      <c r="T2423" s="655"/>
    </row>
    <row r="2424" spans="1:20">
      <c r="A2424" s="485">
        <f t="shared" si="382"/>
        <v>2424</v>
      </c>
      <c r="B2424" s="672" t="s">
        <v>136</v>
      </c>
      <c r="F2424" s="741"/>
      <c r="H2424" s="718"/>
      <c r="K2424" s="503"/>
      <c r="L2424" s="718"/>
      <c r="N2424" s="718"/>
      <c r="T2424" s="655"/>
    </row>
    <row r="2425" spans="1:20">
      <c r="A2425" s="485">
        <f t="shared" si="382"/>
        <v>2425</v>
      </c>
      <c r="B2425" s="672" t="s">
        <v>137</v>
      </c>
      <c r="F2425" s="741"/>
      <c r="H2425" s="718"/>
      <c r="K2425" s="503"/>
      <c r="L2425" s="718"/>
      <c r="N2425" s="718"/>
      <c r="T2425" s="655"/>
    </row>
    <row r="2426" spans="1:20">
      <c r="A2426" s="485">
        <f t="shared" si="382"/>
        <v>2426</v>
      </c>
      <c r="B2426" s="672" t="s">
        <v>299</v>
      </c>
      <c r="F2426" s="741"/>
      <c r="H2426" s="718"/>
      <c r="K2426" s="503"/>
      <c r="L2426" s="718"/>
      <c r="N2426" s="718"/>
      <c r="T2426" s="655"/>
    </row>
    <row r="2427" spans="1:20">
      <c r="A2427" s="485">
        <f t="shared" si="382"/>
        <v>2427</v>
      </c>
      <c r="B2427" s="672" t="s">
        <v>1102</v>
      </c>
      <c r="F2427" s="741"/>
      <c r="H2427" s="718"/>
      <c r="K2427" s="503"/>
      <c r="L2427" s="718"/>
      <c r="N2427" s="718"/>
      <c r="T2427" s="655"/>
    </row>
    <row r="2428" spans="1:20">
      <c r="A2428" s="485">
        <f t="shared" si="382"/>
        <v>2428</v>
      </c>
      <c r="B2428" s="672" t="s">
        <v>300</v>
      </c>
      <c r="F2428" s="741"/>
      <c r="H2428" s="718"/>
      <c r="K2428" s="503"/>
      <c r="L2428" s="718"/>
      <c r="N2428" s="718"/>
      <c r="T2428" s="655"/>
    </row>
    <row r="2429" spans="1:20">
      <c r="A2429" s="485">
        <f t="shared" si="382"/>
        <v>2429</v>
      </c>
      <c r="B2429" s="672" t="s">
        <v>301</v>
      </c>
      <c r="F2429" s="741"/>
      <c r="H2429" s="718"/>
      <c r="K2429" s="503"/>
      <c r="L2429" s="718"/>
      <c r="N2429" s="718"/>
      <c r="T2429" s="655"/>
    </row>
    <row r="2430" spans="1:20">
      <c r="A2430" s="485">
        <f t="shared" si="382"/>
        <v>2430</v>
      </c>
      <c r="B2430" s="672" t="s">
        <v>302</v>
      </c>
      <c r="F2430" s="741"/>
      <c r="H2430" s="718"/>
      <c r="K2430" s="503"/>
      <c r="L2430" s="718"/>
      <c r="N2430" s="718"/>
      <c r="T2430" s="655"/>
    </row>
    <row r="2431" spans="1:20">
      <c r="A2431" s="485">
        <f t="shared" si="382"/>
        <v>2431</v>
      </c>
      <c r="B2431" s="672" t="s">
        <v>115</v>
      </c>
      <c r="F2431" s="741"/>
      <c r="H2431" s="718"/>
      <c r="K2431" s="503"/>
      <c r="L2431" s="718"/>
      <c r="N2431" s="718"/>
      <c r="T2431" s="655"/>
    </row>
    <row r="2432" spans="1:20">
      <c r="A2432" s="485">
        <f t="shared" si="382"/>
        <v>2432</v>
      </c>
      <c r="B2432" s="672" t="s">
        <v>106</v>
      </c>
      <c r="F2432" s="741"/>
      <c r="H2432" s="718"/>
      <c r="K2432" s="503"/>
      <c r="L2432" s="718"/>
      <c r="N2432" s="718"/>
      <c r="T2432" s="655"/>
    </row>
    <row r="2433" spans="1:20" ht="15.75">
      <c r="A2433" s="485">
        <f t="shared" si="382"/>
        <v>2433</v>
      </c>
      <c r="B2433" s="673" t="s">
        <v>172</v>
      </c>
      <c r="F2433" s="737"/>
      <c r="H2433" s="231"/>
      <c r="K2433" s="503"/>
      <c r="T2433" s="655"/>
    </row>
    <row r="2434" spans="1:20">
      <c r="A2434" s="485">
        <f t="shared" si="382"/>
        <v>2434</v>
      </c>
      <c r="B2434" s="672" t="s">
        <v>135</v>
      </c>
      <c r="F2434" s="737"/>
      <c r="H2434" s="231"/>
      <c r="K2434" s="503"/>
      <c r="T2434" s="655"/>
    </row>
    <row r="2435" spans="1:20">
      <c r="A2435" s="485">
        <f t="shared" si="382"/>
        <v>2435</v>
      </c>
      <c r="B2435" s="679" t="s">
        <v>1220</v>
      </c>
      <c r="F2435" s="741"/>
      <c r="H2435" s="718"/>
      <c r="K2435" s="503"/>
      <c r="L2435" s="718"/>
      <c r="N2435" s="718"/>
      <c r="T2435" s="655"/>
    </row>
    <row r="2436" spans="1:20">
      <c r="A2436" s="485">
        <f t="shared" si="382"/>
        <v>2436</v>
      </c>
      <c r="B2436" s="679" t="s">
        <v>1221</v>
      </c>
      <c r="F2436" s="741"/>
      <c r="H2436" s="718"/>
      <c r="K2436" s="503"/>
      <c r="L2436" s="718"/>
      <c r="N2436" s="718"/>
      <c r="T2436" s="655"/>
    </row>
    <row r="2437" spans="1:20">
      <c r="A2437" s="485">
        <f t="shared" si="382"/>
        <v>2437</v>
      </c>
      <c r="B2437" s="679" t="s">
        <v>1222</v>
      </c>
      <c r="F2437" s="741"/>
      <c r="H2437" s="718"/>
      <c r="K2437" s="503"/>
      <c r="L2437" s="718"/>
      <c r="N2437" s="718"/>
      <c r="T2437" s="655"/>
    </row>
    <row r="2438" spans="1:20">
      <c r="A2438" s="485">
        <f t="shared" si="382"/>
        <v>2438</v>
      </c>
      <c r="B2438" s="679" t="s">
        <v>1223</v>
      </c>
      <c r="F2438" s="741"/>
      <c r="H2438" s="718"/>
      <c r="K2438" s="503"/>
      <c r="L2438" s="718"/>
      <c r="N2438" s="718"/>
      <c r="T2438" s="655"/>
    </row>
    <row r="2439" spans="1:20">
      <c r="A2439" s="485">
        <f t="shared" si="382"/>
        <v>2439</v>
      </c>
      <c r="B2439" s="672" t="s">
        <v>136</v>
      </c>
      <c r="F2439" s="741"/>
      <c r="H2439" s="718"/>
      <c r="K2439" s="503"/>
      <c r="L2439" s="718"/>
      <c r="N2439" s="718"/>
      <c r="T2439" s="655"/>
    </row>
    <row r="2440" spans="1:20">
      <c r="A2440" s="485">
        <f t="shared" si="382"/>
        <v>2440</v>
      </c>
      <c r="B2440" s="672" t="s">
        <v>137</v>
      </c>
      <c r="F2440" s="741"/>
      <c r="H2440" s="718"/>
      <c r="K2440" s="503"/>
      <c r="L2440" s="718"/>
      <c r="N2440" s="718"/>
      <c r="T2440" s="655"/>
    </row>
    <row r="2441" spans="1:20">
      <c r="A2441" s="485">
        <f t="shared" si="382"/>
        <v>2441</v>
      </c>
      <c r="B2441" s="672" t="s">
        <v>299</v>
      </c>
      <c r="F2441" s="741"/>
      <c r="H2441" s="718"/>
      <c r="K2441" s="503"/>
      <c r="L2441" s="718"/>
      <c r="N2441" s="718"/>
      <c r="T2441" s="655"/>
    </row>
    <row r="2442" spans="1:20">
      <c r="A2442" s="485">
        <f t="shared" si="382"/>
        <v>2442</v>
      </c>
      <c r="B2442" s="672" t="s">
        <v>1102</v>
      </c>
      <c r="F2442" s="741"/>
      <c r="H2442" s="718"/>
      <c r="K2442" s="503"/>
      <c r="L2442" s="718"/>
      <c r="N2442" s="718"/>
      <c r="T2442" s="655"/>
    </row>
    <row r="2443" spans="1:20">
      <c r="A2443" s="485">
        <f t="shared" ref="A2443:A2506" si="383">A2442+1</f>
        <v>2443</v>
      </c>
      <c r="B2443" s="672" t="s">
        <v>300</v>
      </c>
      <c r="F2443" s="741"/>
      <c r="H2443" s="718"/>
      <c r="K2443" s="503"/>
      <c r="L2443" s="718"/>
      <c r="N2443" s="718"/>
      <c r="T2443" s="655"/>
    </row>
    <row r="2444" spans="1:20">
      <c r="A2444" s="485">
        <f t="shared" si="383"/>
        <v>2444</v>
      </c>
      <c r="B2444" s="672" t="s">
        <v>301</v>
      </c>
      <c r="F2444" s="741"/>
      <c r="H2444" s="718"/>
      <c r="K2444" s="503"/>
      <c r="L2444" s="718"/>
      <c r="N2444" s="718"/>
      <c r="T2444" s="655"/>
    </row>
    <row r="2445" spans="1:20">
      <c r="A2445" s="485">
        <f t="shared" si="383"/>
        <v>2445</v>
      </c>
      <c r="B2445" s="672" t="s">
        <v>302</v>
      </c>
      <c r="F2445" s="741"/>
      <c r="H2445" s="718"/>
      <c r="K2445" s="503"/>
      <c r="L2445" s="718"/>
      <c r="N2445" s="718"/>
      <c r="T2445" s="655"/>
    </row>
    <row r="2446" spans="1:20">
      <c r="A2446" s="485">
        <f t="shared" si="383"/>
        <v>2446</v>
      </c>
      <c r="B2446" s="672" t="s">
        <v>115</v>
      </c>
      <c r="F2446" s="741"/>
      <c r="H2446" s="718"/>
      <c r="K2446" s="503"/>
      <c r="L2446" s="718"/>
      <c r="N2446" s="718"/>
      <c r="T2446" s="655"/>
    </row>
    <row r="2447" spans="1:20">
      <c r="A2447" s="485">
        <f t="shared" si="383"/>
        <v>2447</v>
      </c>
      <c r="B2447" s="672" t="s">
        <v>106</v>
      </c>
      <c r="F2447" s="741"/>
      <c r="H2447" s="718"/>
      <c r="K2447" s="503"/>
      <c r="L2447" s="718"/>
      <c r="N2447" s="718"/>
      <c r="T2447" s="655"/>
    </row>
    <row r="2448" spans="1:20" ht="15.75">
      <c r="A2448" s="485">
        <f t="shared" si="383"/>
        <v>2448</v>
      </c>
      <c r="B2448" s="673" t="s">
        <v>1134</v>
      </c>
      <c r="F2448" s="737"/>
      <c r="H2448" s="231"/>
      <c r="K2448" s="503"/>
      <c r="T2448" s="655"/>
    </row>
    <row r="2449" spans="1:20" ht="15.75">
      <c r="A2449" s="485">
        <f t="shared" si="383"/>
        <v>2449</v>
      </c>
      <c r="B2449" s="673" t="s">
        <v>271</v>
      </c>
      <c r="F2449" s="737"/>
      <c r="H2449" s="231"/>
      <c r="K2449" s="503"/>
      <c r="T2449" s="655"/>
    </row>
    <row r="2450" spans="1:20">
      <c r="A2450" s="485">
        <f t="shared" si="383"/>
        <v>2450</v>
      </c>
      <c r="B2450" s="672" t="s">
        <v>135</v>
      </c>
      <c r="F2450" s="737"/>
      <c r="H2450" s="231"/>
      <c r="K2450" s="503"/>
      <c r="T2450" s="655"/>
    </row>
    <row r="2451" spans="1:20">
      <c r="A2451" s="485">
        <f t="shared" si="383"/>
        <v>2451</v>
      </c>
      <c r="B2451" s="679" t="s">
        <v>1220</v>
      </c>
      <c r="F2451" s="741"/>
      <c r="H2451" s="718"/>
      <c r="K2451" s="503"/>
      <c r="L2451" s="718"/>
      <c r="N2451" s="718"/>
      <c r="T2451" s="655"/>
    </row>
    <row r="2452" spans="1:20">
      <c r="A2452" s="485">
        <f t="shared" si="383"/>
        <v>2452</v>
      </c>
      <c r="B2452" s="679" t="s">
        <v>1221</v>
      </c>
      <c r="F2452" s="741"/>
      <c r="H2452" s="718"/>
      <c r="K2452" s="503"/>
      <c r="L2452" s="718"/>
      <c r="N2452" s="718"/>
      <c r="T2452" s="655"/>
    </row>
    <row r="2453" spans="1:20">
      <c r="A2453" s="485">
        <f t="shared" si="383"/>
        <v>2453</v>
      </c>
      <c r="B2453" s="679" t="s">
        <v>1222</v>
      </c>
      <c r="F2453" s="741"/>
      <c r="H2453" s="718"/>
      <c r="K2453" s="503"/>
      <c r="L2453" s="718"/>
      <c r="N2453" s="718"/>
      <c r="T2453" s="655"/>
    </row>
    <row r="2454" spans="1:20">
      <c r="A2454" s="485">
        <f t="shared" si="383"/>
        <v>2454</v>
      </c>
      <c r="B2454" s="679" t="s">
        <v>1223</v>
      </c>
      <c r="F2454" s="741"/>
      <c r="H2454" s="718"/>
      <c r="K2454" s="503"/>
      <c r="L2454" s="718"/>
      <c r="N2454" s="718"/>
      <c r="T2454" s="655"/>
    </row>
    <row r="2455" spans="1:20">
      <c r="A2455" s="485">
        <f t="shared" si="383"/>
        <v>2455</v>
      </c>
      <c r="B2455" s="672" t="s">
        <v>136</v>
      </c>
      <c r="F2455" s="741"/>
      <c r="H2455" s="718"/>
      <c r="K2455" s="503"/>
      <c r="L2455" s="718"/>
      <c r="N2455" s="718"/>
      <c r="T2455" s="655"/>
    </row>
    <row r="2456" spans="1:20">
      <c r="A2456" s="485">
        <f t="shared" si="383"/>
        <v>2456</v>
      </c>
      <c r="B2456" s="672" t="s">
        <v>137</v>
      </c>
      <c r="F2456" s="741"/>
      <c r="H2456" s="718"/>
      <c r="K2456" s="503"/>
      <c r="L2456" s="718"/>
      <c r="N2456" s="718"/>
      <c r="T2456" s="655"/>
    </row>
    <row r="2457" spans="1:20">
      <c r="A2457" s="485">
        <f t="shared" si="383"/>
        <v>2457</v>
      </c>
      <c r="B2457" s="672" t="s">
        <v>299</v>
      </c>
      <c r="F2457" s="741"/>
      <c r="H2457" s="718"/>
      <c r="K2457" s="503"/>
      <c r="L2457" s="718"/>
      <c r="N2457" s="718"/>
      <c r="T2457" s="655"/>
    </row>
    <row r="2458" spans="1:20">
      <c r="A2458" s="485">
        <f t="shared" si="383"/>
        <v>2458</v>
      </c>
      <c r="B2458" s="672" t="s">
        <v>1102</v>
      </c>
      <c r="F2458" s="741"/>
      <c r="H2458" s="718"/>
      <c r="K2458" s="503"/>
      <c r="L2458" s="718"/>
      <c r="N2458" s="718"/>
      <c r="T2458" s="655"/>
    </row>
    <row r="2459" spans="1:20">
      <c r="A2459" s="485">
        <f t="shared" si="383"/>
        <v>2459</v>
      </c>
      <c r="B2459" s="672" t="s">
        <v>300</v>
      </c>
      <c r="F2459" s="741"/>
      <c r="H2459" s="718"/>
      <c r="K2459" s="503"/>
      <c r="L2459" s="718"/>
      <c r="N2459" s="718"/>
      <c r="T2459" s="655"/>
    </row>
    <row r="2460" spans="1:20">
      <c r="A2460" s="485">
        <f t="shared" si="383"/>
        <v>2460</v>
      </c>
      <c r="B2460" s="672" t="s">
        <v>301</v>
      </c>
      <c r="F2460" s="741"/>
      <c r="H2460" s="718"/>
      <c r="K2460" s="503"/>
      <c r="L2460" s="718"/>
      <c r="N2460" s="718"/>
      <c r="T2460" s="655"/>
    </row>
    <row r="2461" spans="1:20">
      <c r="A2461" s="485">
        <f t="shared" si="383"/>
        <v>2461</v>
      </c>
      <c r="B2461" s="672" t="s">
        <v>302</v>
      </c>
      <c r="F2461" s="741"/>
      <c r="H2461" s="718"/>
      <c r="K2461" s="503"/>
      <c r="L2461" s="718"/>
      <c r="N2461" s="718"/>
      <c r="T2461" s="655"/>
    </row>
    <row r="2462" spans="1:20">
      <c r="A2462" s="485">
        <f t="shared" si="383"/>
        <v>2462</v>
      </c>
      <c r="B2462" s="672" t="s">
        <v>115</v>
      </c>
      <c r="F2462" s="741"/>
      <c r="H2462" s="718"/>
      <c r="K2462" s="503"/>
      <c r="L2462" s="718"/>
      <c r="N2462" s="718"/>
      <c r="T2462" s="655"/>
    </row>
    <row r="2463" spans="1:20">
      <c r="A2463" s="485">
        <f t="shared" si="383"/>
        <v>2463</v>
      </c>
      <c r="B2463" s="672" t="s">
        <v>106</v>
      </c>
      <c r="F2463" s="741"/>
      <c r="H2463" s="718"/>
      <c r="K2463" s="503"/>
      <c r="L2463" s="718"/>
      <c r="N2463" s="718"/>
      <c r="T2463" s="655"/>
    </row>
    <row r="2464" spans="1:20" ht="15.75">
      <c r="A2464" s="485">
        <f t="shared" si="383"/>
        <v>2464</v>
      </c>
      <c r="B2464" s="673" t="s">
        <v>303</v>
      </c>
      <c r="F2464" s="737"/>
      <c r="H2464" s="231"/>
      <c r="K2464" s="503"/>
      <c r="T2464" s="655"/>
    </row>
    <row r="2465" spans="1:20">
      <c r="A2465" s="485">
        <f t="shared" si="383"/>
        <v>2465</v>
      </c>
      <c r="B2465" s="672" t="s">
        <v>135</v>
      </c>
      <c r="F2465" s="737"/>
      <c r="H2465" s="231"/>
      <c r="K2465" s="503"/>
      <c r="T2465" s="655"/>
    </row>
    <row r="2466" spans="1:20">
      <c r="A2466" s="485">
        <f t="shared" si="383"/>
        <v>2466</v>
      </c>
      <c r="B2466" s="679" t="s">
        <v>1220</v>
      </c>
      <c r="F2466" s="741"/>
      <c r="H2466" s="718"/>
      <c r="K2466" s="503"/>
      <c r="L2466" s="718"/>
      <c r="N2466" s="718"/>
      <c r="T2466" s="655"/>
    </row>
    <row r="2467" spans="1:20">
      <c r="A2467" s="485">
        <f t="shared" si="383"/>
        <v>2467</v>
      </c>
      <c r="B2467" s="679" t="s">
        <v>1221</v>
      </c>
      <c r="F2467" s="741"/>
      <c r="H2467" s="718"/>
      <c r="K2467" s="503"/>
      <c r="L2467" s="718"/>
      <c r="N2467" s="718"/>
      <c r="T2467" s="655"/>
    </row>
    <row r="2468" spans="1:20">
      <c r="A2468" s="485">
        <f t="shared" si="383"/>
        <v>2468</v>
      </c>
      <c r="B2468" s="679" t="s">
        <v>1222</v>
      </c>
      <c r="F2468" s="741"/>
      <c r="H2468" s="718"/>
      <c r="K2468" s="503"/>
      <c r="L2468" s="718"/>
      <c r="N2468" s="718"/>
      <c r="T2468" s="655"/>
    </row>
    <row r="2469" spans="1:20">
      <c r="A2469" s="485">
        <f t="shared" si="383"/>
        <v>2469</v>
      </c>
      <c r="B2469" s="679" t="s">
        <v>1223</v>
      </c>
      <c r="F2469" s="741"/>
      <c r="H2469" s="718"/>
      <c r="K2469" s="503"/>
      <c r="L2469" s="718"/>
      <c r="N2469" s="718"/>
      <c r="T2469" s="655"/>
    </row>
    <row r="2470" spans="1:20">
      <c r="A2470" s="485">
        <f t="shared" si="383"/>
        <v>2470</v>
      </c>
      <c r="B2470" s="672" t="s">
        <v>136</v>
      </c>
      <c r="F2470" s="741"/>
      <c r="H2470" s="718"/>
      <c r="K2470" s="503"/>
      <c r="L2470" s="718"/>
      <c r="N2470" s="718"/>
      <c r="T2470" s="655"/>
    </row>
    <row r="2471" spans="1:20">
      <c r="A2471" s="485">
        <f t="shared" si="383"/>
        <v>2471</v>
      </c>
      <c r="B2471" s="672" t="s">
        <v>137</v>
      </c>
      <c r="F2471" s="741"/>
      <c r="H2471" s="718"/>
      <c r="K2471" s="503"/>
      <c r="L2471" s="718"/>
      <c r="N2471" s="718"/>
      <c r="T2471" s="655"/>
    </row>
    <row r="2472" spans="1:20">
      <c r="A2472" s="485">
        <f t="shared" si="383"/>
        <v>2472</v>
      </c>
      <c r="B2472" s="672" t="s">
        <v>299</v>
      </c>
      <c r="F2472" s="741"/>
      <c r="H2472" s="718"/>
      <c r="K2472" s="503"/>
      <c r="L2472" s="718"/>
      <c r="N2472" s="718"/>
      <c r="T2472" s="655"/>
    </row>
    <row r="2473" spans="1:20">
      <c r="A2473" s="485">
        <f t="shared" si="383"/>
        <v>2473</v>
      </c>
      <c r="B2473" s="672" t="s">
        <v>1102</v>
      </c>
      <c r="F2473" s="741"/>
      <c r="H2473" s="718"/>
      <c r="K2473" s="503"/>
      <c r="L2473" s="718"/>
      <c r="N2473" s="718"/>
      <c r="T2473" s="655"/>
    </row>
    <row r="2474" spans="1:20">
      <c r="A2474" s="485">
        <f t="shared" si="383"/>
        <v>2474</v>
      </c>
      <c r="B2474" s="672" t="s">
        <v>300</v>
      </c>
      <c r="F2474" s="741"/>
      <c r="H2474" s="718"/>
      <c r="K2474" s="503"/>
      <c r="L2474" s="718"/>
      <c r="N2474" s="718"/>
      <c r="T2474" s="655"/>
    </row>
    <row r="2475" spans="1:20">
      <c r="A2475" s="485">
        <f t="shared" si="383"/>
        <v>2475</v>
      </c>
      <c r="B2475" s="672" t="s">
        <v>301</v>
      </c>
      <c r="F2475" s="741"/>
      <c r="H2475" s="718"/>
      <c r="K2475" s="503"/>
      <c r="L2475" s="718"/>
      <c r="N2475" s="718"/>
      <c r="T2475" s="655"/>
    </row>
    <row r="2476" spans="1:20">
      <c r="A2476" s="485">
        <f t="shared" si="383"/>
        <v>2476</v>
      </c>
      <c r="B2476" s="672" t="s">
        <v>302</v>
      </c>
      <c r="F2476" s="741"/>
      <c r="H2476" s="718"/>
      <c r="K2476" s="503"/>
      <c r="L2476" s="718"/>
      <c r="N2476" s="718"/>
      <c r="T2476" s="655"/>
    </row>
    <row r="2477" spans="1:20">
      <c r="A2477" s="485">
        <f t="shared" si="383"/>
        <v>2477</v>
      </c>
      <c r="B2477" s="672" t="s">
        <v>115</v>
      </c>
      <c r="F2477" s="741"/>
      <c r="H2477" s="718"/>
      <c r="K2477" s="503"/>
      <c r="L2477" s="718"/>
      <c r="N2477" s="718"/>
      <c r="T2477" s="655"/>
    </row>
    <row r="2478" spans="1:20">
      <c r="A2478" s="485">
        <f t="shared" si="383"/>
        <v>2478</v>
      </c>
      <c r="B2478" s="672" t="s">
        <v>106</v>
      </c>
      <c r="F2478" s="741"/>
      <c r="H2478" s="718"/>
      <c r="K2478" s="503"/>
      <c r="L2478" s="718"/>
      <c r="N2478" s="718"/>
      <c r="T2478" s="655"/>
    </row>
    <row r="2479" spans="1:20" ht="15.75">
      <c r="A2479" s="485">
        <f t="shared" si="383"/>
        <v>2479</v>
      </c>
      <c r="B2479" s="673" t="s">
        <v>172</v>
      </c>
      <c r="F2479" s="737"/>
      <c r="H2479" s="231"/>
      <c r="K2479" s="503"/>
      <c r="T2479" s="655"/>
    </row>
    <row r="2480" spans="1:20">
      <c r="A2480" s="485">
        <f t="shared" si="383"/>
        <v>2480</v>
      </c>
      <c r="B2480" s="672" t="s">
        <v>135</v>
      </c>
      <c r="F2480" s="737"/>
      <c r="H2480" s="231"/>
      <c r="K2480" s="503"/>
      <c r="T2480" s="655"/>
    </row>
    <row r="2481" spans="1:20">
      <c r="A2481" s="485">
        <f t="shared" si="383"/>
        <v>2481</v>
      </c>
      <c r="B2481" s="679" t="s">
        <v>1220</v>
      </c>
      <c r="F2481" s="741"/>
      <c r="H2481" s="718"/>
      <c r="K2481" s="503"/>
      <c r="L2481" s="718"/>
      <c r="N2481" s="718"/>
      <c r="T2481" s="655"/>
    </row>
    <row r="2482" spans="1:20">
      <c r="A2482" s="485">
        <f t="shared" si="383"/>
        <v>2482</v>
      </c>
      <c r="B2482" s="679" t="s">
        <v>1221</v>
      </c>
      <c r="F2482" s="741"/>
      <c r="H2482" s="718"/>
      <c r="K2482" s="503"/>
      <c r="L2482" s="718"/>
      <c r="N2482" s="718"/>
      <c r="T2482" s="655"/>
    </row>
    <row r="2483" spans="1:20">
      <c r="A2483" s="485">
        <f t="shared" si="383"/>
        <v>2483</v>
      </c>
      <c r="B2483" s="679" t="s">
        <v>1222</v>
      </c>
      <c r="F2483" s="741"/>
      <c r="H2483" s="718"/>
      <c r="K2483" s="503"/>
      <c r="L2483" s="718"/>
      <c r="N2483" s="718"/>
      <c r="T2483" s="655"/>
    </row>
    <row r="2484" spans="1:20">
      <c r="A2484" s="485">
        <f t="shared" si="383"/>
        <v>2484</v>
      </c>
      <c r="B2484" s="679" t="s">
        <v>1223</v>
      </c>
      <c r="F2484" s="741"/>
      <c r="H2484" s="718"/>
      <c r="K2484" s="503"/>
      <c r="L2484" s="718"/>
      <c r="N2484" s="718"/>
      <c r="T2484" s="655"/>
    </row>
    <row r="2485" spans="1:20">
      <c r="A2485" s="485">
        <f t="shared" si="383"/>
        <v>2485</v>
      </c>
      <c r="B2485" s="672" t="s">
        <v>136</v>
      </c>
      <c r="F2485" s="741"/>
      <c r="H2485" s="718"/>
      <c r="K2485" s="503"/>
      <c r="L2485" s="718"/>
      <c r="N2485" s="718"/>
      <c r="T2485" s="655"/>
    </row>
    <row r="2486" spans="1:20">
      <c r="A2486" s="485">
        <f t="shared" si="383"/>
        <v>2486</v>
      </c>
      <c r="B2486" s="672" t="s">
        <v>137</v>
      </c>
      <c r="F2486" s="741"/>
      <c r="H2486" s="718"/>
      <c r="K2486" s="503"/>
      <c r="L2486" s="718"/>
      <c r="N2486" s="718"/>
      <c r="T2486" s="655"/>
    </row>
    <row r="2487" spans="1:20">
      <c r="A2487" s="485">
        <f t="shared" si="383"/>
        <v>2487</v>
      </c>
      <c r="B2487" s="672" t="s">
        <v>299</v>
      </c>
      <c r="F2487" s="741"/>
      <c r="H2487" s="718"/>
      <c r="K2487" s="503"/>
      <c r="L2487" s="718"/>
      <c r="N2487" s="718"/>
      <c r="T2487" s="655"/>
    </row>
    <row r="2488" spans="1:20">
      <c r="A2488" s="485">
        <f t="shared" si="383"/>
        <v>2488</v>
      </c>
      <c r="B2488" s="672" t="s">
        <v>1102</v>
      </c>
      <c r="F2488" s="741"/>
      <c r="H2488" s="718"/>
      <c r="K2488" s="503"/>
      <c r="L2488" s="718"/>
      <c r="N2488" s="718"/>
      <c r="T2488" s="655"/>
    </row>
    <row r="2489" spans="1:20">
      <c r="A2489" s="485">
        <f t="shared" si="383"/>
        <v>2489</v>
      </c>
      <c r="B2489" s="672" t="s">
        <v>300</v>
      </c>
      <c r="F2489" s="741"/>
      <c r="H2489" s="718"/>
      <c r="K2489" s="503"/>
      <c r="L2489" s="718"/>
      <c r="N2489" s="718"/>
      <c r="T2489" s="655"/>
    </row>
    <row r="2490" spans="1:20">
      <c r="A2490" s="485">
        <f t="shared" si="383"/>
        <v>2490</v>
      </c>
      <c r="B2490" s="672" t="s">
        <v>301</v>
      </c>
      <c r="F2490" s="741"/>
      <c r="H2490" s="718"/>
      <c r="K2490" s="503"/>
      <c r="L2490" s="718"/>
      <c r="N2490" s="718"/>
      <c r="T2490" s="655"/>
    </row>
    <row r="2491" spans="1:20">
      <c r="A2491" s="485">
        <f t="shared" si="383"/>
        <v>2491</v>
      </c>
      <c r="B2491" s="672" t="s">
        <v>302</v>
      </c>
      <c r="F2491" s="741"/>
      <c r="H2491" s="718"/>
      <c r="K2491" s="503"/>
      <c r="L2491" s="718"/>
      <c r="N2491" s="718"/>
      <c r="T2491" s="655"/>
    </row>
    <row r="2492" spans="1:20">
      <c r="A2492" s="485">
        <f t="shared" si="383"/>
        <v>2492</v>
      </c>
      <c r="B2492" s="672" t="s">
        <v>115</v>
      </c>
      <c r="F2492" s="741"/>
      <c r="H2492" s="718"/>
      <c r="K2492" s="503"/>
      <c r="L2492" s="718"/>
      <c r="N2492" s="718"/>
      <c r="T2492" s="655"/>
    </row>
    <row r="2493" spans="1:20">
      <c r="A2493" s="485">
        <f t="shared" si="383"/>
        <v>2493</v>
      </c>
      <c r="B2493" s="672" t="s">
        <v>106</v>
      </c>
      <c r="F2493" s="741"/>
      <c r="H2493" s="718"/>
      <c r="K2493" s="503"/>
      <c r="L2493" s="718"/>
      <c r="N2493" s="718"/>
      <c r="T2493" s="655"/>
    </row>
    <row r="2494" spans="1:20" ht="15.75">
      <c r="A2494" s="485">
        <f t="shared" si="383"/>
        <v>2494</v>
      </c>
      <c r="B2494" s="673" t="s">
        <v>414</v>
      </c>
      <c r="F2494" s="737"/>
      <c r="H2494" s="231"/>
      <c r="K2494" s="503"/>
      <c r="T2494" s="655"/>
    </row>
    <row r="2495" spans="1:20" ht="15.75">
      <c r="A2495" s="485">
        <f t="shared" si="383"/>
        <v>2495</v>
      </c>
      <c r="B2495" s="673" t="s">
        <v>271</v>
      </c>
      <c r="F2495" s="737"/>
      <c r="H2495" s="231"/>
      <c r="K2495" s="503"/>
      <c r="T2495" s="655"/>
    </row>
    <row r="2496" spans="1:20">
      <c r="A2496" s="485">
        <f t="shared" si="383"/>
        <v>2496</v>
      </c>
      <c r="B2496" s="672" t="s">
        <v>135</v>
      </c>
      <c r="F2496" s="737"/>
      <c r="H2496" s="231"/>
      <c r="K2496" s="503"/>
      <c r="T2496" s="655"/>
    </row>
    <row r="2497" spans="1:20">
      <c r="A2497" s="485">
        <f t="shared" si="383"/>
        <v>2497</v>
      </c>
      <c r="B2497" s="679" t="s">
        <v>1220</v>
      </c>
      <c r="F2497" s="741"/>
      <c r="H2497" s="718"/>
      <c r="K2497" s="503"/>
      <c r="L2497" s="718"/>
      <c r="N2497" s="718"/>
      <c r="T2497" s="655"/>
    </row>
    <row r="2498" spans="1:20">
      <c r="A2498" s="485">
        <f t="shared" si="383"/>
        <v>2498</v>
      </c>
      <c r="B2498" s="679" t="s">
        <v>1221</v>
      </c>
      <c r="F2498" s="741"/>
      <c r="H2498" s="718"/>
      <c r="K2498" s="503"/>
      <c r="L2498" s="718"/>
      <c r="N2498" s="718"/>
      <c r="T2498" s="655"/>
    </row>
    <row r="2499" spans="1:20">
      <c r="A2499" s="485">
        <f t="shared" si="383"/>
        <v>2499</v>
      </c>
      <c r="B2499" s="679" t="s">
        <v>1222</v>
      </c>
      <c r="F2499" s="741"/>
      <c r="H2499" s="718"/>
      <c r="K2499" s="503"/>
      <c r="L2499" s="718"/>
      <c r="N2499" s="718"/>
      <c r="T2499" s="655"/>
    </row>
    <row r="2500" spans="1:20">
      <c r="A2500" s="485">
        <f t="shared" si="383"/>
        <v>2500</v>
      </c>
      <c r="B2500" s="679" t="s">
        <v>1223</v>
      </c>
      <c r="F2500" s="741"/>
      <c r="H2500" s="718"/>
      <c r="K2500" s="503"/>
      <c r="L2500" s="718"/>
      <c r="N2500" s="718"/>
      <c r="T2500" s="655"/>
    </row>
    <row r="2501" spans="1:20">
      <c r="A2501" s="485">
        <f t="shared" si="383"/>
        <v>2501</v>
      </c>
      <c r="B2501" s="672" t="s">
        <v>136</v>
      </c>
      <c r="F2501" s="741"/>
      <c r="H2501" s="718"/>
      <c r="K2501" s="503"/>
      <c r="L2501" s="718"/>
      <c r="N2501" s="718"/>
      <c r="T2501" s="655"/>
    </row>
    <row r="2502" spans="1:20">
      <c r="A2502" s="485">
        <f t="shared" si="383"/>
        <v>2502</v>
      </c>
      <c r="B2502" s="672" t="s">
        <v>137</v>
      </c>
      <c r="F2502" s="741"/>
      <c r="H2502" s="718"/>
      <c r="K2502" s="503"/>
      <c r="L2502" s="718"/>
      <c r="N2502" s="718"/>
      <c r="T2502" s="655"/>
    </row>
    <row r="2503" spans="1:20">
      <c r="A2503" s="485">
        <f t="shared" si="383"/>
        <v>2503</v>
      </c>
      <c r="B2503" s="672" t="s">
        <v>299</v>
      </c>
      <c r="F2503" s="741"/>
      <c r="H2503" s="718"/>
      <c r="K2503" s="503"/>
      <c r="L2503" s="718"/>
      <c r="N2503" s="718"/>
      <c r="T2503" s="655"/>
    </row>
    <row r="2504" spans="1:20">
      <c r="A2504" s="485">
        <f t="shared" si="383"/>
        <v>2504</v>
      </c>
      <c r="B2504" s="672" t="s">
        <v>1102</v>
      </c>
      <c r="F2504" s="741"/>
      <c r="H2504" s="718"/>
      <c r="K2504" s="503"/>
      <c r="L2504" s="718"/>
      <c r="N2504" s="718"/>
      <c r="T2504" s="655"/>
    </row>
    <row r="2505" spans="1:20">
      <c r="A2505" s="485">
        <f t="shared" si="383"/>
        <v>2505</v>
      </c>
      <c r="B2505" s="672" t="s">
        <v>300</v>
      </c>
      <c r="F2505" s="741"/>
      <c r="H2505" s="718"/>
      <c r="K2505" s="503"/>
      <c r="L2505" s="718"/>
      <c r="N2505" s="718"/>
      <c r="T2505" s="655"/>
    </row>
    <row r="2506" spans="1:20">
      <c r="A2506" s="485">
        <f t="shared" si="383"/>
        <v>2506</v>
      </c>
      <c r="B2506" s="672" t="s">
        <v>301</v>
      </c>
      <c r="F2506" s="741"/>
      <c r="H2506" s="718"/>
      <c r="K2506" s="503"/>
      <c r="L2506" s="718"/>
      <c r="N2506" s="718"/>
      <c r="T2506" s="655"/>
    </row>
    <row r="2507" spans="1:20">
      <c r="A2507" s="485">
        <f t="shared" ref="A2507:A2570" si="384">A2506+1</f>
        <v>2507</v>
      </c>
      <c r="B2507" s="672" t="s">
        <v>302</v>
      </c>
      <c r="F2507" s="741"/>
      <c r="H2507" s="718"/>
      <c r="K2507" s="503"/>
      <c r="L2507" s="718"/>
      <c r="N2507" s="718"/>
      <c r="T2507" s="655"/>
    </row>
    <row r="2508" spans="1:20">
      <c r="A2508" s="485">
        <f t="shared" si="384"/>
        <v>2508</v>
      </c>
      <c r="B2508" s="672" t="s">
        <v>115</v>
      </c>
      <c r="F2508" s="741"/>
      <c r="H2508" s="718"/>
      <c r="K2508" s="503"/>
      <c r="L2508" s="718"/>
      <c r="N2508" s="718"/>
      <c r="T2508" s="655"/>
    </row>
    <row r="2509" spans="1:20">
      <c r="A2509" s="485">
        <f t="shared" si="384"/>
        <v>2509</v>
      </c>
      <c r="B2509" s="672" t="s">
        <v>106</v>
      </c>
      <c r="F2509" s="741"/>
      <c r="H2509" s="718"/>
      <c r="K2509" s="503"/>
      <c r="L2509" s="718"/>
      <c r="N2509" s="718"/>
      <c r="T2509" s="655"/>
    </row>
    <row r="2510" spans="1:20" ht="15.75">
      <c r="A2510" s="485">
        <f t="shared" si="384"/>
        <v>2510</v>
      </c>
      <c r="B2510" s="673" t="s">
        <v>303</v>
      </c>
      <c r="F2510" s="737"/>
      <c r="H2510" s="231"/>
      <c r="K2510" s="503"/>
      <c r="T2510" s="655"/>
    </row>
    <row r="2511" spans="1:20">
      <c r="A2511" s="485">
        <f t="shared" si="384"/>
        <v>2511</v>
      </c>
      <c r="B2511" s="672" t="s">
        <v>135</v>
      </c>
      <c r="F2511" s="737"/>
      <c r="H2511" s="231"/>
      <c r="K2511" s="503"/>
      <c r="T2511" s="655"/>
    </row>
    <row r="2512" spans="1:20">
      <c r="A2512" s="485">
        <f t="shared" si="384"/>
        <v>2512</v>
      </c>
      <c r="B2512" s="679" t="s">
        <v>1220</v>
      </c>
      <c r="F2512" s="741"/>
      <c r="H2512" s="718"/>
      <c r="K2512" s="503"/>
      <c r="L2512" s="718"/>
      <c r="N2512" s="718"/>
      <c r="T2512" s="655"/>
    </row>
    <row r="2513" spans="1:20">
      <c r="A2513" s="485">
        <f t="shared" si="384"/>
        <v>2513</v>
      </c>
      <c r="B2513" s="679" t="s">
        <v>1221</v>
      </c>
      <c r="F2513" s="741"/>
      <c r="H2513" s="718"/>
      <c r="K2513" s="503"/>
      <c r="L2513" s="718"/>
      <c r="N2513" s="718"/>
      <c r="T2513" s="655"/>
    </row>
    <row r="2514" spans="1:20">
      <c r="A2514" s="485">
        <f t="shared" si="384"/>
        <v>2514</v>
      </c>
      <c r="B2514" s="679" t="s">
        <v>1222</v>
      </c>
      <c r="F2514" s="741"/>
      <c r="H2514" s="718"/>
      <c r="K2514" s="503"/>
      <c r="L2514" s="718"/>
      <c r="N2514" s="718"/>
      <c r="T2514" s="655"/>
    </row>
    <row r="2515" spans="1:20">
      <c r="A2515" s="485">
        <f t="shared" si="384"/>
        <v>2515</v>
      </c>
      <c r="B2515" s="679" t="s">
        <v>1223</v>
      </c>
      <c r="F2515" s="741"/>
      <c r="H2515" s="718"/>
      <c r="K2515" s="503"/>
      <c r="L2515" s="718"/>
      <c r="N2515" s="718"/>
      <c r="T2515" s="655"/>
    </row>
    <row r="2516" spans="1:20">
      <c r="A2516" s="485">
        <f t="shared" si="384"/>
        <v>2516</v>
      </c>
      <c r="B2516" s="672" t="s">
        <v>136</v>
      </c>
      <c r="F2516" s="741"/>
      <c r="H2516" s="718"/>
      <c r="K2516" s="503"/>
      <c r="L2516" s="718"/>
      <c r="N2516" s="718"/>
      <c r="T2516" s="655"/>
    </row>
    <row r="2517" spans="1:20">
      <c r="A2517" s="485">
        <f t="shared" si="384"/>
        <v>2517</v>
      </c>
      <c r="B2517" s="672" t="s">
        <v>137</v>
      </c>
      <c r="F2517" s="741"/>
      <c r="H2517" s="718"/>
      <c r="K2517" s="503"/>
      <c r="L2517" s="718"/>
      <c r="N2517" s="718"/>
      <c r="T2517" s="655"/>
    </row>
    <row r="2518" spans="1:20">
      <c r="A2518" s="485">
        <f t="shared" si="384"/>
        <v>2518</v>
      </c>
      <c r="B2518" s="672" t="s">
        <v>299</v>
      </c>
      <c r="F2518" s="741"/>
      <c r="H2518" s="718"/>
      <c r="K2518" s="503"/>
      <c r="L2518" s="718"/>
      <c r="N2518" s="718"/>
      <c r="T2518" s="655"/>
    </row>
    <row r="2519" spans="1:20">
      <c r="A2519" s="485">
        <f t="shared" si="384"/>
        <v>2519</v>
      </c>
      <c r="B2519" s="672" t="s">
        <v>1102</v>
      </c>
      <c r="F2519" s="741"/>
      <c r="H2519" s="718"/>
      <c r="K2519" s="503"/>
      <c r="L2519" s="718"/>
      <c r="N2519" s="718"/>
      <c r="T2519" s="655"/>
    </row>
    <row r="2520" spans="1:20">
      <c r="A2520" s="485">
        <f t="shared" si="384"/>
        <v>2520</v>
      </c>
      <c r="B2520" s="672" t="s">
        <v>300</v>
      </c>
      <c r="F2520" s="741"/>
      <c r="H2520" s="718"/>
      <c r="K2520" s="503"/>
      <c r="L2520" s="718"/>
      <c r="N2520" s="718"/>
      <c r="T2520" s="655"/>
    </row>
    <row r="2521" spans="1:20">
      <c r="A2521" s="485">
        <f t="shared" si="384"/>
        <v>2521</v>
      </c>
      <c r="B2521" s="672" t="s">
        <v>301</v>
      </c>
      <c r="F2521" s="741"/>
      <c r="H2521" s="718"/>
      <c r="K2521" s="503"/>
      <c r="L2521" s="718"/>
      <c r="N2521" s="718"/>
      <c r="T2521" s="655"/>
    </row>
    <row r="2522" spans="1:20">
      <c r="A2522" s="485">
        <f t="shared" si="384"/>
        <v>2522</v>
      </c>
      <c r="B2522" s="672" t="s">
        <v>302</v>
      </c>
      <c r="F2522" s="741"/>
      <c r="H2522" s="718"/>
      <c r="K2522" s="503"/>
      <c r="L2522" s="718"/>
      <c r="N2522" s="718"/>
      <c r="T2522" s="655"/>
    </row>
    <row r="2523" spans="1:20">
      <c r="A2523" s="485">
        <f t="shared" si="384"/>
        <v>2523</v>
      </c>
      <c r="B2523" s="672" t="s">
        <v>115</v>
      </c>
      <c r="F2523" s="741"/>
      <c r="H2523" s="718"/>
      <c r="K2523" s="503"/>
      <c r="L2523" s="718"/>
      <c r="N2523" s="718"/>
      <c r="T2523" s="655"/>
    </row>
    <row r="2524" spans="1:20">
      <c r="A2524" s="485">
        <f t="shared" si="384"/>
        <v>2524</v>
      </c>
      <c r="B2524" s="672" t="s">
        <v>106</v>
      </c>
      <c r="F2524" s="741"/>
      <c r="H2524" s="718"/>
      <c r="K2524" s="503"/>
      <c r="L2524" s="718"/>
      <c r="N2524" s="718"/>
      <c r="T2524" s="655"/>
    </row>
    <row r="2525" spans="1:20" ht="15.75">
      <c r="A2525" s="485">
        <f t="shared" si="384"/>
        <v>2525</v>
      </c>
      <c r="B2525" s="673" t="s">
        <v>172</v>
      </c>
      <c r="F2525" s="737"/>
      <c r="H2525" s="231"/>
      <c r="K2525" s="503"/>
      <c r="T2525" s="655"/>
    </row>
    <row r="2526" spans="1:20">
      <c r="A2526" s="485">
        <f t="shared" si="384"/>
        <v>2526</v>
      </c>
      <c r="B2526" s="672" t="s">
        <v>135</v>
      </c>
      <c r="F2526" s="737"/>
      <c r="H2526" s="231"/>
      <c r="K2526" s="503"/>
      <c r="T2526" s="655"/>
    </row>
    <row r="2527" spans="1:20">
      <c r="A2527" s="485">
        <f t="shared" si="384"/>
        <v>2527</v>
      </c>
      <c r="B2527" s="679" t="s">
        <v>1220</v>
      </c>
      <c r="F2527" s="741"/>
      <c r="H2527" s="718"/>
      <c r="K2527" s="503"/>
      <c r="L2527" s="718"/>
      <c r="N2527" s="718"/>
      <c r="T2527" s="655"/>
    </row>
    <row r="2528" spans="1:20">
      <c r="A2528" s="485">
        <f t="shared" si="384"/>
        <v>2528</v>
      </c>
      <c r="B2528" s="679" t="s">
        <v>1221</v>
      </c>
      <c r="F2528" s="741"/>
      <c r="H2528" s="718"/>
      <c r="K2528" s="503"/>
      <c r="L2528" s="718"/>
      <c r="N2528" s="718"/>
      <c r="T2528" s="655"/>
    </row>
    <row r="2529" spans="1:20">
      <c r="A2529" s="485">
        <f t="shared" si="384"/>
        <v>2529</v>
      </c>
      <c r="B2529" s="679" t="s">
        <v>1222</v>
      </c>
      <c r="F2529" s="741"/>
      <c r="H2529" s="718"/>
      <c r="K2529" s="503"/>
      <c r="L2529" s="718"/>
      <c r="N2529" s="718"/>
      <c r="T2529" s="655"/>
    </row>
    <row r="2530" spans="1:20">
      <c r="A2530" s="485">
        <f t="shared" si="384"/>
        <v>2530</v>
      </c>
      <c r="B2530" s="679" t="s">
        <v>1223</v>
      </c>
      <c r="F2530" s="741"/>
      <c r="H2530" s="718"/>
      <c r="K2530" s="503"/>
      <c r="L2530" s="718"/>
      <c r="N2530" s="718"/>
      <c r="T2530" s="655"/>
    </row>
    <row r="2531" spans="1:20">
      <c r="A2531" s="485">
        <f t="shared" si="384"/>
        <v>2531</v>
      </c>
      <c r="B2531" s="672" t="s">
        <v>136</v>
      </c>
      <c r="F2531" s="741"/>
      <c r="H2531" s="718"/>
      <c r="K2531" s="503"/>
      <c r="L2531" s="718"/>
      <c r="N2531" s="718"/>
      <c r="T2531" s="655"/>
    </row>
    <row r="2532" spans="1:20">
      <c r="A2532" s="485">
        <f t="shared" si="384"/>
        <v>2532</v>
      </c>
      <c r="B2532" s="672" t="s">
        <v>137</v>
      </c>
      <c r="F2532" s="741"/>
      <c r="H2532" s="718"/>
      <c r="K2532" s="503"/>
      <c r="L2532" s="718"/>
      <c r="N2532" s="718"/>
      <c r="T2532" s="655"/>
    </row>
    <row r="2533" spans="1:20">
      <c r="A2533" s="485">
        <f t="shared" si="384"/>
        <v>2533</v>
      </c>
      <c r="B2533" s="672" t="s">
        <v>299</v>
      </c>
      <c r="F2533" s="741"/>
      <c r="H2533" s="718"/>
      <c r="K2533" s="503"/>
      <c r="L2533" s="718"/>
      <c r="N2533" s="718"/>
      <c r="T2533" s="655"/>
    </row>
    <row r="2534" spans="1:20">
      <c r="A2534" s="485">
        <f t="shared" si="384"/>
        <v>2534</v>
      </c>
      <c r="B2534" s="672" t="s">
        <v>1102</v>
      </c>
      <c r="F2534" s="741"/>
      <c r="H2534" s="718"/>
      <c r="K2534" s="503"/>
      <c r="L2534" s="718"/>
      <c r="N2534" s="718"/>
      <c r="T2534" s="655"/>
    </row>
    <row r="2535" spans="1:20">
      <c r="A2535" s="485">
        <f t="shared" si="384"/>
        <v>2535</v>
      </c>
      <c r="B2535" s="672" t="s">
        <v>300</v>
      </c>
      <c r="F2535" s="741"/>
      <c r="H2535" s="718"/>
      <c r="K2535" s="503"/>
      <c r="L2535" s="718"/>
      <c r="N2535" s="718"/>
      <c r="T2535" s="655"/>
    </row>
    <row r="2536" spans="1:20">
      <c r="A2536" s="485">
        <f t="shared" si="384"/>
        <v>2536</v>
      </c>
      <c r="B2536" s="672" t="s">
        <v>301</v>
      </c>
      <c r="F2536" s="741"/>
      <c r="H2536" s="718"/>
      <c r="K2536" s="503"/>
      <c r="L2536" s="718"/>
      <c r="N2536" s="718"/>
      <c r="T2536" s="655"/>
    </row>
    <row r="2537" spans="1:20">
      <c r="A2537" s="485">
        <f t="shared" si="384"/>
        <v>2537</v>
      </c>
      <c r="B2537" s="672" t="s">
        <v>302</v>
      </c>
      <c r="F2537" s="741"/>
      <c r="H2537" s="718"/>
      <c r="K2537" s="503"/>
      <c r="L2537" s="718"/>
      <c r="N2537" s="718"/>
      <c r="T2537" s="655"/>
    </row>
    <row r="2538" spans="1:20">
      <c r="A2538" s="485">
        <f t="shared" si="384"/>
        <v>2538</v>
      </c>
      <c r="B2538" s="672" t="s">
        <v>115</v>
      </c>
      <c r="F2538" s="741"/>
      <c r="H2538" s="718"/>
      <c r="K2538" s="503"/>
      <c r="L2538" s="718"/>
      <c r="N2538" s="718"/>
      <c r="T2538" s="655"/>
    </row>
    <row r="2539" spans="1:20">
      <c r="A2539" s="485">
        <f t="shared" si="384"/>
        <v>2539</v>
      </c>
      <c r="B2539" s="672" t="s">
        <v>106</v>
      </c>
      <c r="F2539" s="741"/>
      <c r="H2539" s="718"/>
      <c r="K2539" s="503"/>
      <c r="L2539" s="718"/>
      <c r="N2539" s="718"/>
      <c r="T2539" s="655"/>
    </row>
    <row r="2540" spans="1:20" ht="15.75">
      <c r="A2540" s="485">
        <f t="shared" si="384"/>
        <v>2540</v>
      </c>
      <c r="B2540" s="673" t="s">
        <v>305</v>
      </c>
      <c r="F2540" s="737"/>
      <c r="H2540" s="231"/>
      <c r="K2540" s="503"/>
      <c r="T2540" s="655"/>
    </row>
    <row r="2541" spans="1:20" ht="15.75">
      <c r="A2541" s="485">
        <f t="shared" si="384"/>
        <v>2541</v>
      </c>
      <c r="B2541" s="673" t="s">
        <v>271</v>
      </c>
      <c r="F2541" s="737"/>
      <c r="H2541" s="231"/>
      <c r="K2541" s="503"/>
      <c r="T2541" s="655"/>
    </row>
    <row r="2542" spans="1:20">
      <c r="A2542" s="485">
        <f t="shared" si="384"/>
        <v>2542</v>
      </c>
      <c r="B2542" s="672" t="s">
        <v>135</v>
      </c>
      <c r="F2542" s="737"/>
      <c r="H2542" s="231"/>
      <c r="K2542" s="503"/>
      <c r="T2542" s="655"/>
    </row>
    <row r="2543" spans="1:20">
      <c r="A2543" s="485">
        <f t="shared" si="384"/>
        <v>2543</v>
      </c>
      <c r="B2543" s="679" t="s">
        <v>1220</v>
      </c>
      <c r="F2543" s="737"/>
      <c r="H2543" s="231"/>
      <c r="K2543" s="503"/>
      <c r="T2543" s="655"/>
    </row>
    <row r="2544" spans="1:20">
      <c r="A2544" s="485">
        <f t="shared" si="384"/>
        <v>2544</v>
      </c>
      <c r="B2544" s="679" t="s">
        <v>1221</v>
      </c>
      <c r="F2544" s="737"/>
      <c r="H2544" s="231"/>
      <c r="K2544" s="503"/>
      <c r="T2544" s="655"/>
    </row>
    <row r="2545" spans="1:20">
      <c r="A2545" s="485">
        <f t="shared" si="384"/>
        <v>2545</v>
      </c>
      <c r="B2545" s="679" t="s">
        <v>1222</v>
      </c>
      <c r="F2545" s="737"/>
      <c r="H2545" s="231"/>
      <c r="K2545" s="503"/>
      <c r="T2545" s="655"/>
    </row>
    <row r="2546" spans="1:20">
      <c r="A2546" s="485">
        <f t="shared" si="384"/>
        <v>2546</v>
      </c>
      <c r="B2546" s="679" t="s">
        <v>1223</v>
      </c>
      <c r="F2546" s="737"/>
      <c r="H2546" s="231"/>
      <c r="K2546" s="503"/>
      <c r="T2546" s="655"/>
    </row>
    <row r="2547" spans="1:20">
      <c r="A2547" s="485">
        <f t="shared" si="384"/>
        <v>2547</v>
      </c>
      <c r="B2547" s="672" t="s">
        <v>136</v>
      </c>
      <c r="F2547" s="737"/>
      <c r="H2547" s="231"/>
      <c r="K2547" s="503"/>
      <c r="T2547" s="655"/>
    </row>
    <row r="2548" spans="1:20">
      <c r="A2548" s="485">
        <f t="shared" si="384"/>
        <v>2548</v>
      </c>
      <c r="B2548" s="672" t="s">
        <v>137</v>
      </c>
      <c r="F2548" s="737"/>
      <c r="H2548" s="231"/>
      <c r="K2548" s="503"/>
      <c r="T2548" s="655"/>
    </row>
    <row r="2549" spans="1:20">
      <c r="A2549" s="485">
        <f t="shared" si="384"/>
        <v>2549</v>
      </c>
      <c r="B2549" s="672" t="s">
        <v>299</v>
      </c>
      <c r="F2549" s="737"/>
      <c r="H2549" s="231"/>
      <c r="K2549" s="503"/>
      <c r="T2549" s="655"/>
    </row>
    <row r="2550" spans="1:20">
      <c r="A2550" s="485">
        <f t="shared" si="384"/>
        <v>2550</v>
      </c>
      <c r="B2550" s="672" t="s">
        <v>1102</v>
      </c>
      <c r="F2550" s="737"/>
      <c r="H2550" s="231"/>
      <c r="K2550" s="503"/>
      <c r="T2550" s="655"/>
    </row>
    <row r="2551" spans="1:20">
      <c r="A2551" s="485">
        <f t="shared" si="384"/>
        <v>2551</v>
      </c>
      <c r="B2551" s="672" t="s">
        <v>300</v>
      </c>
      <c r="F2551" s="737"/>
      <c r="H2551" s="231"/>
      <c r="K2551" s="503"/>
      <c r="T2551" s="655"/>
    </row>
    <row r="2552" spans="1:20">
      <c r="A2552" s="485">
        <f t="shared" si="384"/>
        <v>2552</v>
      </c>
      <c r="B2552" s="672" t="s">
        <v>301</v>
      </c>
      <c r="F2552" s="737"/>
      <c r="H2552" s="231"/>
      <c r="K2552" s="503"/>
      <c r="T2552" s="655"/>
    </row>
    <row r="2553" spans="1:20">
      <c r="A2553" s="485">
        <f t="shared" si="384"/>
        <v>2553</v>
      </c>
      <c r="B2553" s="672" t="s">
        <v>302</v>
      </c>
      <c r="F2553" s="737"/>
      <c r="H2553" s="231"/>
      <c r="K2553" s="503"/>
      <c r="T2553" s="655"/>
    </row>
    <row r="2554" spans="1:20">
      <c r="A2554" s="485">
        <f t="shared" si="384"/>
        <v>2554</v>
      </c>
      <c r="B2554" s="672" t="s">
        <v>115</v>
      </c>
      <c r="F2554" s="737"/>
      <c r="H2554" s="231"/>
      <c r="K2554" s="503"/>
      <c r="T2554" s="655"/>
    </row>
    <row r="2555" spans="1:20">
      <c r="A2555" s="485">
        <f t="shared" si="384"/>
        <v>2555</v>
      </c>
      <c r="B2555" s="672" t="s">
        <v>106</v>
      </c>
      <c r="F2555" s="737"/>
      <c r="H2555" s="231"/>
      <c r="K2555" s="503"/>
      <c r="T2555" s="655"/>
    </row>
    <row r="2556" spans="1:20" ht="15.75">
      <c r="A2556" s="485">
        <f t="shared" si="384"/>
        <v>2556</v>
      </c>
      <c r="B2556" s="673" t="s">
        <v>303</v>
      </c>
      <c r="F2556" s="737"/>
      <c r="H2556" s="231"/>
      <c r="K2556" s="503"/>
      <c r="T2556" s="655"/>
    </row>
    <row r="2557" spans="1:20">
      <c r="A2557" s="485">
        <f t="shared" si="384"/>
        <v>2557</v>
      </c>
      <c r="B2557" s="672" t="s">
        <v>135</v>
      </c>
      <c r="F2557" s="737"/>
      <c r="H2557" s="231"/>
      <c r="K2557" s="503"/>
      <c r="T2557" s="655"/>
    </row>
    <row r="2558" spans="1:20">
      <c r="A2558" s="485">
        <f t="shared" si="384"/>
        <v>2558</v>
      </c>
      <c r="B2558" s="679" t="s">
        <v>1220</v>
      </c>
      <c r="F2558" s="737"/>
      <c r="H2558" s="231"/>
      <c r="K2558" s="503"/>
      <c r="T2558" s="655"/>
    </row>
    <row r="2559" spans="1:20">
      <c r="A2559" s="485">
        <f t="shared" si="384"/>
        <v>2559</v>
      </c>
      <c r="B2559" s="679" t="s">
        <v>1221</v>
      </c>
      <c r="F2559" s="737"/>
      <c r="H2559" s="231"/>
      <c r="K2559" s="503"/>
      <c r="T2559" s="655"/>
    </row>
    <row r="2560" spans="1:20">
      <c r="A2560" s="485">
        <f t="shared" si="384"/>
        <v>2560</v>
      </c>
      <c r="B2560" s="679" t="s">
        <v>1222</v>
      </c>
      <c r="F2560" s="737"/>
      <c r="H2560" s="231"/>
      <c r="K2560" s="503"/>
      <c r="T2560" s="655"/>
    </row>
    <row r="2561" spans="1:20">
      <c r="A2561" s="485">
        <f t="shared" si="384"/>
        <v>2561</v>
      </c>
      <c r="B2561" s="679" t="s">
        <v>1223</v>
      </c>
      <c r="F2561" s="737"/>
      <c r="H2561" s="231"/>
      <c r="K2561" s="503"/>
      <c r="T2561" s="655"/>
    </row>
    <row r="2562" spans="1:20">
      <c r="A2562" s="485">
        <f t="shared" si="384"/>
        <v>2562</v>
      </c>
      <c r="B2562" s="672" t="s">
        <v>136</v>
      </c>
      <c r="F2562" s="737"/>
      <c r="H2562" s="231"/>
      <c r="K2562" s="503"/>
      <c r="T2562" s="655"/>
    </row>
    <row r="2563" spans="1:20">
      <c r="A2563" s="485">
        <f t="shared" si="384"/>
        <v>2563</v>
      </c>
      <c r="B2563" s="672" t="s">
        <v>137</v>
      </c>
      <c r="F2563" s="737"/>
      <c r="H2563" s="231"/>
      <c r="K2563" s="503"/>
      <c r="T2563" s="655"/>
    </row>
    <row r="2564" spans="1:20">
      <c r="A2564" s="485">
        <f t="shared" si="384"/>
        <v>2564</v>
      </c>
      <c r="B2564" s="672" t="s">
        <v>299</v>
      </c>
      <c r="F2564" s="737"/>
      <c r="H2564" s="231"/>
      <c r="K2564" s="503"/>
      <c r="T2564" s="655"/>
    </row>
    <row r="2565" spans="1:20">
      <c r="A2565" s="485">
        <f t="shared" si="384"/>
        <v>2565</v>
      </c>
      <c r="B2565" s="672" t="s">
        <v>1102</v>
      </c>
      <c r="F2565" s="737"/>
      <c r="H2565" s="231"/>
      <c r="K2565" s="503"/>
      <c r="T2565" s="655"/>
    </row>
    <row r="2566" spans="1:20">
      <c r="A2566" s="485">
        <f t="shared" si="384"/>
        <v>2566</v>
      </c>
      <c r="B2566" s="672" t="s">
        <v>300</v>
      </c>
      <c r="F2566" s="737"/>
      <c r="H2566" s="231"/>
      <c r="K2566" s="503"/>
      <c r="T2566" s="655"/>
    </row>
    <row r="2567" spans="1:20">
      <c r="A2567" s="485">
        <f t="shared" si="384"/>
        <v>2567</v>
      </c>
      <c r="B2567" s="672" t="s">
        <v>301</v>
      </c>
      <c r="F2567" s="737"/>
      <c r="H2567" s="231"/>
      <c r="K2567" s="503"/>
      <c r="T2567" s="655"/>
    </row>
    <row r="2568" spans="1:20">
      <c r="A2568" s="485">
        <f t="shared" si="384"/>
        <v>2568</v>
      </c>
      <c r="B2568" s="672" t="s">
        <v>302</v>
      </c>
      <c r="F2568" s="737"/>
      <c r="H2568" s="231"/>
      <c r="K2568" s="503"/>
      <c r="T2568" s="655"/>
    </row>
    <row r="2569" spans="1:20">
      <c r="A2569" s="485">
        <f t="shared" si="384"/>
        <v>2569</v>
      </c>
      <c r="B2569" s="672" t="s">
        <v>115</v>
      </c>
      <c r="F2569" s="737"/>
      <c r="H2569" s="231"/>
      <c r="K2569" s="503"/>
      <c r="T2569" s="655"/>
    </row>
    <row r="2570" spans="1:20">
      <c r="A2570" s="485">
        <f t="shared" si="384"/>
        <v>2570</v>
      </c>
      <c r="B2570" s="672" t="s">
        <v>106</v>
      </c>
      <c r="F2570" s="737"/>
      <c r="H2570" s="231"/>
      <c r="K2570" s="503"/>
      <c r="T2570" s="655"/>
    </row>
    <row r="2571" spans="1:20" ht="15.75">
      <c r="A2571" s="485">
        <f t="shared" ref="A2571:A2634" si="385">A2570+1</f>
        <v>2571</v>
      </c>
      <c r="B2571" s="673" t="s">
        <v>172</v>
      </c>
      <c r="F2571" s="737"/>
      <c r="H2571" s="231"/>
      <c r="K2571" s="503"/>
      <c r="T2571" s="655"/>
    </row>
    <row r="2572" spans="1:20">
      <c r="A2572" s="485">
        <f t="shared" si="385"/>
        <v>2572</v>
      </c>
      <c r="B2572" s="672" t="s">
        <v>135</v>
      </c>
      <c r="F2572" s="737"/>
      <c r="H2572" s="231"/>
      <c r="K2572" s="503"/>
      <c r="T2572" s="655"/>
    </row>
    <row r="2573" spans="1:20">
      <c r="A2573" s="485">
        <f t="shared" si="385"/>
        <v>2573</v>
      </c>
      <c r="B2573" s="679" t="s">
        <v>1220</v>
      </c>
      <c r="F2573" s="737"/>
      <c r="H2573" s="231"/>
      <c r="K2573" s="503"/>
      <c r="T2573" s="655"/>
    </row>
    <row r="2574" spans="1:20">
      <c r="A2574" s="485">
        <f t="shared" si="385"/>
        <v>2574</v>
      </c>
      <c r="B2574" s="679" t="s">
        <v>1221</v>
      </c>
      <c r="F2574" s="737"/>
      <c r="H2574" s="231"/>
      <c r="K2574" s="503"/>
      <c r="T2574" s="655"/>
    </row>
    <row r="2575" spans="1:20">
      <c r="A2575" s="485">
        <f t="shared" si="385"/>
        <v>2575</v>
      </c>
      <c r="B2575" s="679" t="s">
        <v>1222</v>
      </c>
      <c r="F2575" s="737"/>
      <c r="H2575" s="231"/>
      <c r="K2575" s="503"/>
      <c r="T2575" s="655"/>
    </row>
    <row r="2576" spans="1:20">
      <c r="A2576" s="485">
        <f t="shared" si="385"/>
        <v>2576</v>
      </c>
      <c r="B2576" s="679" t="s">
        <v>1223</v>
      </c>
      <c r="F2576" s="737"/>
      <c r="H2576" s="231"/>
      <c r="K2576" s="503"/>
      <c r="T2576" s="655"/>
    </row>
    <row r="2577" spans="1:20">
      <c r="A2577" s="485">
        <f t="shared" si="385"/>
        <v>2577</v>
      </c>
      <c r="B2577" s="672" t="s">
        <v>136</v>
      </c>
      <c r="F2577" s="737"/>
      <c r="H2577" s="231"/>
      <c r="K2577" s="503"/>
      <c r="T2577" s="655"/>
    </row>
    <row r="2578" spans="1:20">
      <c r="A2578" s="485">
        <f t="shared" si="385"/>
        <v>2578</v>
      </c>
      <c r="B2578" s="672" t="s">
        <v>137</v>
      </c>
      <c r="F2578" s="737"/>
      <c r="H2578" s="231"/>
      <c r="K2578" s="503"/>
      <c r="T2578" s="655"/>
    </row>
    <row r="2579" spans="1:20">
      <c r="A2579" s="485">
        <f t="shared" si="385"/>
        <v>2579</v>
      </c>
      <c r="B2579" s="672" t="s">
        <v>299</v>
      </c>
      <c r="F2579" s="737"/>
      <c r="H2579" s="231"/>
      <c r="K2579" s="503"/>
      <c r="T2579" s="655"/>
    </row>
    <row r="2580" spans="1:20">
      <c r="A2580" s="485">
        <f t="shared" si="385"/>
        <v>2580</v>
      </c>
      <c r="B2580" s="672" t="s">
        <v>1102</v>
      </c>
      <c r="F2580" s="737"/>
      <c r="H2580" s="231"/>
      <c r="K2580" s="503"/>
      <c r="T2580" s="655"/>
    </row>
    <row r="2581" spans="1:20">
      <c r="A2581" s="485">
        <f t="shared" si="385"/>
        <v>2581</v>
      </c>
      <c r="B2581" s="672" t="s">
        <v>300</v>
      </c>
      <c r="F2581" s="737"/>
      <c r="H2581" s="231"/>
      <c r="K2581" s="503"/>
      <c r="T2581" s="655"/>
    </row>
    <row r="2582" spans="1:20">
      <c r="A2582" s="485">
        <f t="shared" si="385"/>
        <v>2582</v>
      </c>
      <c r="B2582" s="672" t="s">
        <v>301</v>
      </c>
      <c r="F2582" s="737"/>
      <c r="H2582" s="231"/>
      <c r="K2582" s="503"/>
      <c r="T2582" s="655"/>
    </row>
    <row r="2583" spans="1:20">
      <c r="A2583" s="485">
        <f t="shared" si="385"/>
        <v>2583</v>
      </c>
      <c r="B2583" s="672" t="s">
        <v>302</v>
      </c>
      <c r="F2583" s="737"/>
      <c r="H2583" s="231"/>
      <c r="K2583" s="503"/>
      <c r="T2583" s="655"/>
    </row>
    <row r="2584" spans="1:20">
      <c r="A2584" s="485">
        <f t="shared" si="385"/>
        <v>2584</v>
      </c>
      <c r="B2584" s="672" t="s">
        <v>115</v>
      </c>
      <c r="F2584" s="737"/>
      <c r="H2584" s="231"/>
      <c r="K2584" s="503"/>
      <c r="T2584" s="655"/>
    </row>
    <row r="2585" spans="1:20">
      <c r="A2585" s="485">
        <f t="shared" si="385"/>
        <v>2585</v>
      </c>
      <c r="B2585" s="672" t="s">
        <v>106</v>
      </c>
      <c r="F2585" s="737"/>
      <c r="H2585" s="231"/>
      <c r="K2585" s="503"/>
      <c r="T2585" s="655"/>
    </row>
    <row r="2586" spans="1:20" ht="15.75">
      <c r="A2586" s="485">
        <f t="shared" si="385"/>
        <v>2586</v>
      </c>
      <c r="B2586" s="673" t="s">
        <v>306</v>
      </c>
      <c r="F2586" s="737"/>
      <c r="H2586" s="231"/>
      <c r="K2586" s="503"/>
      <c r="T2586" s="655"/>
    </row>
    <row r="2587" spans="1:20" ht="15.75">
      <c r="A2587" s="485">
        <f t="shared" si="385"/>
        <v>2587</v>
      </c>
      <c r="B2587" s="673" t="s">
        <v>271</v>
      </c>
      <c r="F2587" s="737"/>
      <c r="H2587" s="231"/>
      <c r="K2587" s="503"/>
      <c r="T2587" s="655"/>
    </row>
    <row r="2588" spans="1:20">
      <c r="A2588" s="485">
        <f t="shared" si="385"/>
        <v>2588</v>
      </c>
      <c r="B2588" s="672" t="s">
        <v>135</v>
      </c>
      <c r="F2588" s="737"/>
      <c r="H2588" s="231"/>
      <c r="K2588" s="503"/>
      <c r="T2588" s="655"/>
    </row>
    <row r="2589" spans="1:20">
      <c r="A2589" s="485">
        <f t="shared" si="385"/>
        <v>2589</v>
      </c>
      <c r="B2589" s="679" t="s">
        <v>1220</v>
      </c>
      <c r="F2589" s="741"/>
      <c r="H2589" s="718"/>
      <c r="K2589" s="503"/>
      <c r="L2589" s="718"/>
      <c r="N2589" s="718"/>
      <c r="T2589" s="655"/>
    </row>
    <row r="2590" spans="1:20">
      <c r="A2590" s="485">
        <f t="shared" si="385"/>
        <v>2590</v>
      </c>
      <c r="B2590" s="679" t="s">
        <v>1221</v>
      </c>
      <c r="F2590" s="741"/>
      <c r="H2590" s="718"/>
      <c r="K2590" s="503"/>
      <c r="L2590" s="718"/>
      <c r="N2590" s="718"/>
      <c r="T2590" s="655"/>
    </row>
    <row r="2591" spans="1:20">
      <c r="A2591" s="485">
        <f t="shared" si="385"/>
        <v>2591</v>
      </c>
      <c r="B2591" s="679" t="s">
        <v>1222</v>
      </c>
      <c r="F2591" s="741"/>
      <c r="H2591" s="718"/>
      <c r="K2591" s="503"/>
      <c r="L2591" s="718"/>
      <c r="N2591" s="718"/>
      <c r="T2591" s="655"/>
    </row>
    <row r="2592" spans="1:20">
      <c r="A2592" s="485">
        <f t="shared" si="385"/>
        <v>2592</v>
      </c>
      <c r="B2592" s="679" t="s">
        <v>1223</v>
      </c>
      <c r="F2592" s="741"/>
      <c r="H2592" s="718"/>
      <c r="K2592" s="503"/>
      <c r="L2592" s="718"/>
      <c r="N2592" s="718"/>
      <c r="T2592" s="655"/>
    </row>
    <row r="2593" spans="1:20">
      <c r="A2593" s="485">
        <f t="shared" si="385"/>
        <v>2593</v>
      </c>
      <c r="B2593" s="672" t="s">
        <v>136</v>
      </c>
      <c r="F2593" s="741"/>
      <c r="H2593" s="718"/>
      <c r="K2593" s="503"/>
      <c r="L2593" s="718"/>
      <c r="N2593" s="718"/>
      <c r="T2593" s="655"/>
    </row>
    <row r="2594" spans="1:20">
      <c r="A2594" s="485">
        <f t="shared" si="385"/>
        <v>2594</v>
      </c>
      <c r="B2594" s="672" t="s">
        <v>137</v>
      </c>
      <c r="F2594" s="741"/>
      <c r="H2594" s="718"/>
      <c r="K2594" s="503"/>
      <c r="L2594" s="718"/>
      <c r="N2594" s="718"/>
      <c r="T2594" s="655"/>
    </row>
    <row r="2595" spans="1:20">
      <c r="A2595" s="485">
        <f t="shared" si="385"/>
        <v>2595</v>
      </c>
      <c r="B2595" s="672" t="s">
        <v>299</v>
      </c>
      <c r="F2595" s="741"/>
      <c r="H2595" s="718"/>
      <c r="K2595" s="503"/>
      <c r="L2595" s="718"/>
      <c r="N2595" s="718"/>
      <c r="T2595" s="655"/>
    </row>
    <row r="2596" spans="1:20">
      <c r="A2596" s="485">
        <f t="shared" si="385"/>
        <v>2596</v>
      </c>
      <c r="B2596" s="672" t="s">
        <v>1102</v>
      </c>
      <c r="F2596" s="741"/>
      <c r="H2596" s="718"/>
      <c r="K2596" s="503"/>
      <c r="L2596" s="718"/>
      <c r="N2596" s="718"/>
      <c r="T2596" s="655"/>
    </row>
    <row r="2597" spans="1:20">
      <c r="A2597" s="485">
        <f t="shared" si="385"/>
        <v>2597</v>
      </c>
      <c r="B2597" s="672" t="s">
        <v>300</v>
      </c>
      <c r="F2597" s="741"/>
      <c r="H2597" s="718"/>
      <c r="K2597" s="503"/>
      <c r="L2597" s="718"/>
      <c r="N2597" s="718"/>
      <c r="T2597" s="655"/>
    </row>
    <row r="2598" spans="1:20">
      <c r="A2598" s="485">
        <f t="shared" si="385"/>
        <v>2598</v>
      </c>
      <c r="B2598" s="672" t="s">
        <v>301</v>
      </c>
      <c r="F2598" s="741"/>
      <c r="H2598" s="718"/>
      <c r="K2598" s="503"/>
      <c r="L2598" s="718"/>
      <c r="N2598" s="718"/>
      <c r="T2598" s="655"/>
    </row>
    <row r="2599" spans="1:20">
      <c r="A2599" s="485">
        <f t="shared" si="385"/>
        <v>2599</v>
      </c>
      <c r="B2599" s="672" t="s">
        <v>302</v>
      </c>
      <c r="F2599" s="741"/>
      <c r="H2599" s="718"/>
      <c r="K2599" s="503"/>
      <c r="L2599" s="718"/>
      <c r="N2599" s="718"/>
      <c r="T2599" s="655"/>
    </row>
    <row r="2600" spans="1:20">
      <c r="A2600" s="485">
        <f t="shared" si="385"/>
        <v>2600</v>
      </c>
      <c r="B2600" s="672" t="s">
        <v>115</v>
      </c>
      <c r="F2600" s="741"/>
      <c r="H2600" s="718"/>
      <c r="K2600" s="503"/>
      <c r="L2600" s="718"/>
      <c r="N2600" s="718"/>
      <c r="T2600" s="655"/>
    </row>
    <row r="2601" spans="1:20">
      <c r="A2601" s="485">
        <f t="shared" si="385"/>
        <v>2601</v>
      </c>
      <c r="B2601" s="672" t="s">
        <v>106</v>
      </c>
      <c r="F2601" s="741"/>
      <c r="H2601" s="718"/>
      <c r="K2601" s="503"/>
      <c r="L2601" s="718"/>
      <c r="N2601" s="718"/>
      <c r="T2601" s="655"/>
    </row>
    <row r="2602" spans="1:20" ht="15.75">
      <c r="A2602" s="485">
        <f t="shared" si="385"/>
        <v>2602</v>
      </c>
      <c r="B2602" s="673" t="s">
        <v>303</v>
      </c>
      <c r="F2602" s="737"/>
      <c r="H2602" s="231"/>
      <c r="K2602" s="503"/>
      <c r="T2602" s="655"/>
    </row>
    <row r="2603" spans="1:20">
      <c r="A2603" s="485">
        <f t="shared" si="385"/>
        <v>2603</v>
      </c>
      <c r="B2603" s="672" t="s">
        <v>135</v>
      </c>
      <c r="F2603" s="737"/>
      <c r="H2603" s="231"/>
      <c r="K2603" s="503"/>
      <c r="T2603" s="655"/>
    </row>
    <row r="2604" spans="1:20">
      <c r="A2604" s="485">
        <f t="shared" si="385"/>
        <v>2604</v>
      </c>
      <c r="B2604" s="679" t="s">
        <v>1220</v>
      </c>
      <c r="F2604" s="741"/>
      <c r="H2604" s="718"/>
      <c r="K2604" s="503"/>
      <c r="L2604" s="718"/>
      <c r="N2604" s="718"/>
      <c r="T2604" s="655"/>
    </row>
    <row r="2605" spans="1:20">
      <c r="A2605" s="485">
        <f t="shared" si="385"/>
        <v>2605</v>
      </c>
      <c r="B2605" s="679" t="s">
        <v>1221</v>
      </c>
      <c r="F2605" s="741"/>
      <c r="H2605" s="718"/>
      <c r="K2605" s="503"/>
      <c r="L2605" s="718"/>
      <c r="N2605" s="718"/>
      <c r="T2605" s="655"/>
    </row>
    <row r="2606" spans="1:20">
      <c r="A2606" s="485">
        <f t="shared" si="385"/>
        <v>2606</v>
      </c>
      <c r="B2606" s="679" t="s">
        <v>1222</v>
      </c>
      <c r="F2606" s="741"/>
      <c r="H2606" s="718"/>
      <c r="K2606" s="503"/>
      <c r="L2606" s="718"/>
      <c r="N2606" s="718"/>
      <c r="T2606" s="655"/>
    </row>
    <row r="2607" spans="1:20">
      <c r="A2607" s="485">
        <f t="shared" si="385"/>
        <v>2607</v>
      </c>
      <c r="B2607" s="679" t="s">
        <v>1223</v>
      </c>
      <c r="F2607" s="741"/>
      <c r="H2607" s="718"/>
      <c r="K2607" s="503"/>
      <c r="L2607" s="718"/>
      <c r="N2607" s="718"/>
      <c r="T2607" s="655"/>
    </row>
    <row r="2608" spans="1:20">
      <c r="A2608" s="485">
        <f t="shared" si="385"/>
        <v>2608</v>
      </c>
      <c r="B2608" s="672" t="s">
        <v>136</v>
      </c>
      <c r="F2608" s="741"/>
      <c r="H2608" s="718"/>
      <c r="K2608" s="503"/>
      <c r="L2608" s="718"/>
      <c r="N2608" s="718"/>
      <c r="T2608" s="655"/>
    </row>
    <row r="2609" spans="1:20">
      <c r="A2609" s="485">
        <f t="shared" si="385"/>
        <v>2609</v>
      </c>
      <c r="B2609" s="672" t="s">
        <v>137</v>
      </c>
      <c r="F2609" s="741"/>
      <c r="H2609" s="718"/>
      <c r="K2609" s="503"/>
      <c r="L2609" s="718"/>
      <c r="N2609" s="718"/>
      <c r="T2609" s="655"/>
    </row>
    <row r="2610" spans="1:20">
      <c r="A2610" s="485">
        <f t="shared" si="385"/>
        <v>2610</v>
      </c>
      <c r="B2610" s="672" t="s">
        <v>299</v>
      </c>
      <c r="F2610" s="741"/>
      <c r="H2610" s="718"/>
      <c r="K2610" s="503"/>
      <c r="L2610" s="718"/>
      <c r="N2610" s="718"/>
      <c r="T2610" s="655"/>
    </row>
    <row r="2611" spans="1:20">
      <c r="A2611" s="485">
        <f t="shared" si="385"/>
        <v>2611</v>
      </c>
      <c r="B2611" s="672" t="s">
        <v>1102</v>
      </c>
      <c r="F2611" s="741"/>
      <c r="H2611" s="718"/>
      <c r="K2611" s="503"/>
      <c r="L2611" s="718"/>
      <c r="N2611" s="718"/>
      <c r="T2611" s="655"/>
    </row>
    <row r="2612" spans="1:20">
      <c r="A2612" s="485">
        <f t="shared" si="385"/>
        <v>2612</v>
      </c>
      <c r="B2612" s="672" t="s">
        <v>300</v>
      </c>
      <c r="F2612" s="741"/>
      <c r="H2612" s="718"/>
      <c r="K2612" s="503"/>
      <c r="L2612" s="718"/>
      <c r="N2612" s="718"/>
      <c r="T2612" s="655"/>
    </row>
    <row r="2613" spans="1:20">
      <c r="A2613" s="485">
        <f t="shared" si="385"/>
        <v>2613</v>
      </c>
      <c r="B2613" s="672" t="s">
        <v>301</v>
      </c>
      <c r="F2613" s="741"/>
      <c r="H2613" s="718"/>
      <c r="K2613" s="503"/>
      <c r="L2613" s="718"/>
      <c r="N2613" s="718"/>
      <c r="T2613" s="655"/>
    </row>
    <row r="2614" spans="1:20">
      <c r="A2614" s="485">
        <f t="shared" si="385"/>
        <v>2614</v>
      </c>
      <c r="B2614" s="672" t="s">
        <v>302</v>
      </c>
      <c r="F2614" s="741"/>
      <c r="H2614" s="718"/>
      <c r="K2614" s="503"/>
      <c r="L2614" s="718"/>
      <c r="N2614" s="718"/>
      <c r="T2614" s="655"/>
    </row>
    <row r="2615" spans="1:20">
      <c r="A2615" s="485">
        <f t="shared" si="385"/>
        <v>2615</v>
      </c>
      <c r="B2615" s="672" t="s">
        <v>115</v>
      </c>
      <c r="F2615" s="741"/>
      <c r="H2615" s="718"/>
      <c r="K2615" s="503"/>
      <c r="L2615" s="718"/>
      <c r="N2615" s="718"/>
      <c r="T2615" s="655"/>
    </row>
    <row r="2616" spans="1:20">
      <c r="A2616" s="485">
        <f t="shared" si="385"/>
        <v>2616</v>
      </c>
      <c r="B2616" s="672" t="s">
        <v>106</v>
      </c>
      <c r="F2616" s="741"/>
      <c r="H2616" s="718"/>
      <c r="K2616" s="503"/>
      <c r="L2616" s="718"/>
      <c r="N2616" s="718"/>
      <c r="T2616" s="655"/>
    </row>
    <row r="2617" spans="1:20" ht="15.75">
      <c r="A2617" s="485">
        <f t="shared" si="385"/>
        <v>2617</v>
      </c>
      <c r="B2617" s="673" t="s">
        <v>172</v>
      </c>
      <c r="F2617" s="737"/>
      <c r="H2617" s="231"/>
      <c r="K2617" s="503"/>
      <c r="T2617" s="655"/>
    </row>
    <row r="2618" spans="1:20">
      <c r="A2618" s="485">
        <f t="shared" si="385"/>
        <v>2618</v>
      </c>
      <c r="B2618" s="672" t="s">
        <v>135</v>
      </c>
      <c r="F2618" s="737"/>
      <c r="H2618" s="231"/>
      <c r="K2618" s="503"/>
      <c r="T2618" s="655"/>
    </row>
    <row r="2619" spans="1:20">
      <c r="A2619" s="485">
        <f t="shared" si="385"/>
        <v>2619</v>
      </c>
      <c r="B2619" s="679" t="s">
        <v>1220</v>
      </c>
      <c r="F2619" s="741"/>
      <c r="H2619" s="718"/>
      <c r="K2619" s="503"/>
      <c r="L2619" s="718"/>
      <c r="N2619" s="718"/>
      <c r="T2619" s="655"/>
    </row>
    <row r="2620" spans="1:20">
      <c r="A2620" s="485">
        <f t="shared" si="385"/>
        <v>2620</v>
      </c>
      <c r="B2620" s="679" t="s">
        <v>1221</v>
      </c>
      <c r="F2620" s="741"/>
      <c r="H2620" s="718"/>
      <c r="K2620" s="503"/>
      <c r="L2620" s="718"/>
      <c r="N2620" s="718"/>
      <c r="T2620" s="655"/>
    </row>
    <row r="2621" spans="1:20">
      <c r="A2621" s="485">
        <f t="shared" si="385"/>
        <v>2621</v>
      </c>
      <c r="B2621" s="679" t="s">
        <v>1222</v>
      </c>
      <c r="F2621" s="741"/>
      <c r="H2621" s="718"/>
      <c r="K2621" s="503"/>
      <c r="L2621" s="718"/>
      <c r="N2621" s="718"/>
      <c r="T2621" s="655"/>
    </row>
    <row r="2622" spans="1:20">
      <c r="A2622" s="485">
        <f t="shared" si="385"/>
        <v>2622</v>
      </c>
      <c r="B2622" s="679" t="s">
        <v>1223</v>
      </c>
      <c r="F2622" s="741"/>
      <c r="H2622" s="718"/>
      <c r="K2622" s="503"/>
      <c r="L2622" s="718"/>
      <c r="N2622" s="718"/>
      <c r="T2622" s="655"/>
    </row>
    <row r="2623" spans="1:20">
      <c r="A2623" s="485">
        <f t="shared" si="385"/>
        <v>2623</v>
      </c>
      <c r="B2623" s="672" t="s">
        <v>136</v>
      </c>
      <c r="F2623" s="741"/>
      <c r="H2623" s="718"/>
      <c r="K2623" s="503"/>
      <c r="L2623" s="718"/>
      <c r="N2623" s="718"/>
      <c r="T2623" s="655"/>
    </row>
    <row r="2624" spans="1:20">
      <c r="A2624" s="485">
        <f t="shared" si="385"/>
        <v>2624</v>
      </c>
      <c r="B2624" s="672" t="s">
        <v>137</v>
      </c>
      <c r="F2624" s="741"/>
      <c r="H2624" s="718"/>
      <c r="K2624" s="503"/>
      <c r="L2624" s="718"/>
      <c r="N2624" s="718"/>
      <c r="T2624" s="655"/>
    </row>
    <row r="2625" spans="1:20">
      <c r="A2625" s="485">
        <f t="shared" si="385"/>
        <v>2625</v>
      </c>
      <c r="B2625" s="672" t="s">
        <v>299</v>
      </c>
      <c r="F2625" s="741"/>
      <c r="H2625" s="718"/>
      <c r="K2625" s="503"/>
      <c r="L2625" s="718"/>
      <c r="N2625" s="718"/>
      <c r="T2625" s="655"/>
    </row>
    <row r="2626" spans="1:20">
      <c r="A2626" s="485">
        <f t="shared" si="385"/>
        <v>2626</v>
      </c>
      <c r="B2626" s="672" t="s">
        <v>1102</v>
      </c>
      <c r="F2626" s="741"/>
      <c r="H2626" s="718"/>
      <c r="K2626" s="503"/>
      <c r="L2626" s="718"/>
      <c r="N2626" s="718"/>
      <c r="T2626" s="655"/>
    </row>
    <row r="2627" spans="1:20">
      <c r="A2627" s="485">
        <f t="shared" si="385"/>
        <v>2627</v>
      </c>
      <c r="B2627" s="672" t="s">
        <v>300</v>
      </c>
      <c r="F2627" s="741"/>
      <c r="H2627" s="718"/>
      <c r="K2627" s="503"/>
      <c r="L2627" s="718"/>
      <c r="N2627" s="718"/>
      <c r="T2627" s="655"/>
    </row>
    <row r="2628" spans="1:20">
      <c r="A2628" s="485">
        <f t="shared" si="385"/>
        <v>2628</v>
      </c>
      <c r="B2628" s="672" t="s">
        <v>301</v>
      </c>
      <c r="F2628" s="741"/>
      <c r="H2628" s="718"/>
      <c r="K2628" s="503"/>
      <c r="L2628" s="718"/>
      <c r="N2628" s="718"/>
      <c r="T2628" s="655"/>
    </row>
    <row r="2629" spans="1:20">
      <c r="A2629" s="485">
        <f t="shared" si="385"/>
        <v>2629</v>
      </c>
      <c r="B2629" s="672" t="s">
        <v>302</v>
      </c>
      <c r="F2629" s="741"/>
      <c r="H2629" s="718"/>
      <c r="K2629" s="503"/>
      <c r="L2629" s="718"/>
      <c r="N2629" s="718"/>
      <c r="T2629" s="655"/>
    </row>
    <row r="2630" spans="1:20">
      <c r="A2630" s="485">
        <f t="shared" si="385"/>
        <v>2630</v>
      </c>
      <c r="B2630" s="672" t="s">
        <v>115</v>
      </c>
      <c r="F2630" s="741"/>
      <c r="H2630" s="718"/>
      <c r="K2630" s="503"/>
      <c r="L2630" s="718"/>
      <c r="N2630" s="718"/>
      <c r="T2630" s="655"/>
    </row>
    <row r="2631" spans="1:20">
      <c r="A2631" s="485">
        <f t="shared" si="385"/>
        <v>2631</v>
      </c>
      <c r="B2631" s="672" t="s">
        <v>106</v>
      </c>
      <c r="F2631" s="741"/>
      <c r="H2631" s="718"/>
      <c r="K2631" s="503"/>
      <c r="L2631" s="718"/>
      <c r="N2631" s="718"/>
      <c r="T2631" s="655"/>
    </row>
    <row r="2632" spans="1:20" ht="15.75">
      <c r="A2632" s="485">
        <f t="shared" si="385"/>
        <v>2632</v>
      </c>
      <c r="B2632" s="673" t="s">
        <v>1021</v>
      </c>
      <c r="F2632" s="737"/>
      <c r="H2632" s="231"/>
      <c r="K2632" s="503"/>
      <c r="T2632" s="655"/>
    </row>
    <row r="2633" spans="1:20" ht="15.75">
      <c r="A2633" s="485">
        <f t="shared" si="385"/>
        <v>2633</v>
      </c>
      <c r="B2633" s="673" t="s">
        <v>271</v>
      </c>
      <c r="F2633" s="737"/>
      <c r="H2633" s="231"/>
      <c r="K2633" s="503"/>
      <c r="T2633" s="655"/>
    </row>
    <row r="2634" spans="1:20">
      <c r="A2634" s="485">
        <f t="shared" si="385"/>
        <v>2634</v>
      </c>
      <c r="B2634" s="672" t="s">
        <v>135</v>
      </c>
      <c r="F2634" s="737"/>
      <c r="H2634" s="231"/>
      <c r="K2634" s="503"/>
      <c r="T2634" s="655"/>
    </row>
    <row r="2635" spans="1:20">
      <c r="A2635" s="485">
        <f t="shared" ref="A2635:A2698" si="386">A2634+1</f>
        <v>2635</v>
      </c>
      <c r="B2635" s="679" t="s">
        <v>1220</v>
      </c>
      <c r="F2635" s="741"/>
      <c r="H2635" s="718"/>
      <c r="K2635" s="503"/>
      <c r="L2635" s="718"/>
      <c r="N2635" s="718"/>
      <c r="T2635" s="655"/>
    </row>
    <row r="2636" spans="1:20">
      <c r="A2636" s="485">
        <f t="shared" si="386"/>
        <v>2636</v>
      </c>
      <c r="B2636" s="679" t="s">
        <v>1221</v>
      </c>
      <c r="F2636" s="741"/>
      <c r="H2636" s="718"/>
      <c r="K2636" s="503"/>
      <c r="L2636" s="718"/>
      <c r="N2636" s="718"/>
      <c r="T2636" s="655"/>
    </row>
    <row r="2637" spans="1:20">
      <c r="A2637" s="485">
        <f t="shared" si="386"/>
        <v>2637</v>
      </c>
      <c r="B2637" s="679" t="s">
        <v>1222</v>
      </c>
      <c r="F2637" s="741"/>
      <c r="H2637" s="718"/>
      <c r="K2637" s="503"/>
      <c r="L2637" s="718"/>
      <c r="N2637" s="718"/>
      <c r="T2637" s="655"/>
    </row>
    <row r="2638" spans="1:20">
      <c r="A2638" s="485">
        <f t="shared" si="386"/>
        <v>2638</v>
      </c>
      <c r="B2638" s="679" t="s">
        <v>1223</v>
      </c>
      <c r="F2638" s="741"/>
      <c r="H2638" s="718"/>
      <c r="K2638" s="503"/>
      <c r="L2638" s="718"/>
      <c r="N2638" s="718"/>
      <c r="T2638" s="655"/>
    </row>
    <row r="2639" spans="1:20">
      <c r="A2639" s="485">
        <f t="shared" si="386"/>
        <v>2639</v>
      </c>
      <c r="B2639" s="672" t="s">
        <v>136</v>
      </c>
      <c r="F2639" s="741"/>
      <c r="H2639" s="718"/>
      <c r="K2639" s="503"/>
      <c r="L2639" s="718"/>
      <c r="N2639" s="718"/>
      <c r="T2639" s="655"/>
    </row>
    <row r="2640" spans="1:20">
      <c r="A2640" s="485">
        <f t="shared" si="386"/>
        <v>2640</v>
      </c>
      <c r="B2640" s="672" t="s">
        <v>137</v>
      </c>
      <c r="F2640" s="741"/>
      <c r="H2640" s="718"/>
      <c r="K2640" s="503"/>
      <c r="L2640" s="718"/>
      <c r="N2640" s="718"/>
      <c r="T2640" s="655"/>
    </row>
    <row r="2641" spans="1:20">
      <c r="A2641" s="485">
        <f t="shared" si="386"/>
        <v>2641</v>
      </c>
      <c r="B2641" s="672" t="s">
        <v>299</v>
      </c>
      <c r="F2641" s="741"/>
      <c r="H2641" s="718"/>
      <c r="K2641" s="503"/>
      <c r="L2641" s="718"/>
      <c r="N2641" s="718"/>
      <c r="T2641" s="655"/>
    </row>
    <row r="2642" spans="1:20">
      <c r="A2642" s="485">
        <f t="shared" si="386"/>
        <v>2642</v>
      </c>
      <c r="B2642" s="672" t="s">
        <v>1102</v>
      </c>
      <c r="F2642" s="741"/>
      <c r="H2642" s="718"/>
      <c r="K2642" s="503"/>
      <c r="L2642" s="718"/>
      <c r="N2642" s="718"/>
      <c r="T2642" s="655"/>
    </row>
    <row r="2643" spans="1:20">
      <c r="A2643" s="485">
        <f t="shared" si="386"/>
        <v>2643</v>
      </c>
      <c r="B2643" s="672" t="s">
        <v>300</v>
      </c>
      <c r="F2643" s="741"/>
      <c r="H2643" s="718"/>
      <c r="K2643" s="503"/>
      <c r="L2643" s="718"/>
      <c r="N2643" s="718"/>
      <c r="T2643" s="655"/>
    </row>
    <row r="2644" spans="1:20">
      <c r="A2644" s="485">
        <f t="shared" si="386"/>
        <v>2644</v>
      </c>
      <c r="B2644" s="672" t="s">
        <v>301</v>
      </c>
      <c r="F2644" s="741"/>
      <c r="H2644" s="718"/>
      <c r="K2644" s="503"/>
      <c r="L2644" s="718"/>
      <c r="N2644" s="718"/>
      <c r="T2644" s="655"/>
    </row>
    <row r="2645" spans="1:20">
      <c r="A2645" s="485">
        <f t="shared" si="386"/>
        <v>2645</v>
      </c>
      <c r="B2645" s="672" t="s">
        <v>302</v>
      </c>
      <c r="F2645" s="741"/>
      <c r="H2645" s="718"/>
      <c r="K2645" s="503"/>
      <c r="L2645" s="718"/>
      <c r="N2645" s="718"/>
      <c r="T2645" s="655"/>
    </row>
    <row r="2646" spans="1:20">
      <c r="A2646" s="485">
        <f t="shared" si="386"/>
        <v>2646</v>
      </c>
      <c r="B2646" s="672" t="s">
        <v>115</v>
      </c>
      <c r="F2646" s="741"/>
      <c r="H2646" s="718"/>
      <c r="K2646" s="503"/>
      <c r="L2646" s="718"/>
      <c r="N2646" s="718"/>
      <c r="T2646" s="655"/>
    </row>
    <row r="2647" spans="1:20">
      <c r="A2647" s="485">
        <f t="shared" si="386"/>
        <v>2647</v>
      </c>
      <c r="B2647" s="672" t="s">
        <v>106</v>
      </c>
      <c r="F2647" s="741"/>
      <c r="H2647" s="718"/>
      <c r="K2647" s="503"/>
      <c r="L2647" s="718"/>
      <c r="N2647" s="718"/>
      <c r="T2647" s="655"/>
    </row>
    <row r="2648" spans="1:20" ht="15.75">
      <c r="A2648" s="485">
        <f t="shared" si="386"/>
        <v>2648</v>
      </c>
      <c r="B2648" s="673" t="s">
        <v>303</v>
      </c>
      <c r="F2648" s="737"/>
      <c r="H2648" s="231"/>
      <c r="K2648" s="503"/>
      <c r="T2648" s="655"/>
    </row>
    <row r="2649" spans="1:20">
      <c r="A2649" s="485">
        <f t="shared" si="386"/>
        <v>2649</v>
      </c>
      <c r="B2649" s="672" t="s">
        <v>135</v>
      </c>
      <c r="F2649" s="737"/>
      <c r="H2649" s="231"/>
      <c r="K2649" s="503"/>
      <c r="T2649" s="655"/>
    </row>
    <row r="2650" spans="1:20">
      <c r="A2650" s="485">
        <f t="shared" si="386"/>
        <v>2650</v>
      </c>
      <c r="B2650" s="679" t="s">
        <v>1220</v>
      </c>
      <c r="F2650" s="741"/>
      <c r="H2650" s="718"/>
      <c r="K2650" s="503"/>
      <c r="L2650" s="718"/>
      <c r="N2650" s="718"/>
      <c r="T2650" s="655"/>
    </row>
    <row r="2651" spans="1:20">
      <c r="A2651" s="485">
        <f t="shared" si="386"/>
        <v>2651</v>
      </c>
      <c r="B2651" s="679" t="s">
        <v>1221</v>
      </c>
      <c r="F2651" s="741"/>
      <c r="H2651" s="718"/>
      <c r="K2651" s="503"/>
      <c r="L2651" s="718"/>
      <c r="N2651" s="718"/>
      <c r="T2651" s="655"/>
    </row>
    <row r="2652" spans="1:20">
      <c r="A2652" s="485">
        <f t="shared" si="386"/>
        <v>2652</v>
      </c>
      <c r="B2652" s="679" t="s">
        <v>1222</v>
      </c>
      <c r="F2652" s="741"/>
      <c r="H2652" s="718"/>
      <c r="K2652" s="503"/>
      <c r="L2652" s="718"/>
      <c r="N2652" s="718"/>
      <c r="T2652" s="655"/>
    </row>
    <row r="2653" spans="1:20">
      <c r="A2653" s="485">
        <f t="shared" si="386"/>
        <v>2653</v>
      </c>
      <c r="B2653" s="679" t="s">
        <v>1223</v>
      </c>
      <c r="F2653" s="741"/>
      <c r="H2653" s="718"/>
      <c r="K2653" s="503"/>
      <c r="L2653" s="718"/>
      <c r="N2653" s="718"/>
      <c r="T2653" s="655"/>
    </row>
    <row r="2654" spans="1:20">
      <c r="A2654" s="485">
        <f t="shared" si="386"/>
        <v>2654</v>
      </c>
      <c r="B2654" s="672" t="s">
        <v>136</v>
      </c>
      <c r="F2654" s="741"/>
      <c r="H2654" s="718"/>
      <c r="K2654" s="503"/>
      <c r="L2654" s="718"/>
      <c r="N2654" s="718"/>
      <c r="T2654" s="655"/>
    </row>
    <row r="2655" spans="1:20">
      <c r="A2655" s="485">
        <f t="shared" si="386"/>
        <v>2655</v>
      </c>
      <c r="B2655" s="672" t="s">
        <v>137</v>
      </c>
      <c r="F2655" s="741"/>
      <c r="H2655" s="718"/>
      <c r="K2655" s="503"/>
      <c r="L2655" s="718"/>
      <c r="N2655" s="718"/>
      <c r="T2655" s="655"/>
    </row>
    <row r="2656" spans="1:20">
      <c r="A2656" s="485">
        <f t="shared" si="386"/>
        <v>2656</v>
      </c>
      <c r="B2656" s="672" t="s">
        <v>299</v>
      </c>
      <c r="F2656" s="741"/>
      <c r="H2656" s="718"/>
      <c r="K2656" s="503"/>
      <c r="L2656" s="718"/>
      <c r="N2656" s="718"/>
      <c r="T2656" s="655"/>
    </row>
    <row r="2657" spans="1:20">
      <c r="A2657" s="485">
        <f t="shared" si="386"/>
        <v>2657</v>
      </c>
      <c r="B2657" s="672" t="s">
        <v>1102</v>
      </c>
      <c r="F2657" s="741"/>
      <c r="H2657" s="718"/>
      <c r="K2657" s="503"/>
      <c r="L2657" s="718"/>
      <c r="N2657" s="718"/>
      <c r="T2657" s="655"/>
    </row>
    <row r="2658" spans="1:20">
      <c r="A2658" s="485">
        <f t="shared" si="386"/>
        <v>2658</v>
      </c>
      <c r="B2658" s="672" t="s">
        <v>300</v>
      </c>
      <c r="F2658" s="741"/>
      <c r="H2658" s="718"/>
      <c r="K2658" s="503"/>
      <c r="L2658" s="718"/>
      <c r="N2658" s="718"/>
      <c r="T2658" s="655"/>
    </row>
    <row r="2659" spans="1:20">
      <c r="A2659" s="485">
        <f t="shared" si="386"/>
        <v>2659</v>
      </c>
      <c r="B2659" s="672" t="s">
        <v>301</v>
      </c>
      <c r="F2659" s="741"/>
      <c r="H2659" s="718"/>
      <c r="K2659" s="503"/>
      <c r="L2659" s="718"/>
      <c r="N2659" s="718"/>
      <c r="T2659" s="655"/>
    </row>
    <row r="2660" spans="1:20">
      <c r="A2660" s="485">
        <f t="shared" si="386"/>
        <v>2660</v>
      </c>
      <c r="B2660" s="672" t="s">
        <v>302</v>
      </c>
      <c r="F2660" s="741"/>
      <c r="H2660" s="718"/>
      <c r="K2660" s="503"/>
      <c r="L2660" s="718"/>
      <c r="N2660" s="718"/>
      <c r="T2660" s="655"/>
    </row>
    <row r="2661" spans="1:20">
      <c r="A2661" s="485">
        <f t="shared" si="386"/>
        <v>2661</v>
      </c>
      <c r="B2661" s="672" t="s">
        <v>115</v>
      </c>
      <c r="F2661" s="741"/>
      <c r="H2661" s="718"/>
      <c r="K2661" s="503"/>
      <c r="L2661" s="718"/>
      <c r="N2661" s="718"/>
      <c r="T2661" s="655"/>
    </row>
    <row r="2662" spans="1:20">
      <c r="A2662" s="485">
        <f t="shared" si="386"/>
        <v>2662</v>
      </c>
      <c r="B2662" s="672" t="s">
        <v>106</v>
      </c>
      <c r="F2662" s="741"/>
      <c r="H2662" s="718"/>
      <c r="K2662" s="503"/>
      <c r="L2662" s="718"/>
      <c r="N2662" s="718"/>
      <c r="T2662" s="655"/>
    </row>
    <row r="2663" spans="1:20" ht="15.75">
      <c r="A2663" s="485">
        <f t="shared" si="386"/>
        <v>2663</v>
      </c>
      <c r="B2663" s="673" t="s">
        <v>172</v>
      </c>
      <c r="F2663" s="737"/>
      <c r="H2663" s="231"/>
      <c r="K2663" s="503"/>
      <c r="T2663" s="655"/>
    </row>
    <row r="2664" spans="1:20">
      <c r="A2664" s="485">
        <f t="shared" si="386"/>
        <v>2664</v>
      </c>
      <c r="B2664" s="672" t="s">
        <v>135</v>
      </c>
      <c r="F2664" s="737"/>
      <c r="H2664" s="231"/>
      <c r="K2664" s="503"/>
      <c r="T2664" s="655"/>
    </row>
    <row r="2665" spans="1:20">
      <c r="A2665" s="485">
        <f t="shared" si="386"/>
        <v>2665</v>
      </c>
      <c r="B2665" s="679" t="s">
        <v>1220</v>
      </c>
      <c r="F2665" s="741"/>
      <c r="H2665" s="718"/>
      <c r="K2665" s="503"/>
      <c r="L2665" s="718"/>
      <c r="N2665" s="718"/>
      <c r="T2665" s="655"/>
    </row>
    <row r="2666" spans="1:20">
      <c r="A2666" s="485">
        <f t="shared" si="386"/>
        <v>2666</v>
      </c>
      <c r="B2666" s="679" t="s">
        <v>1221</v>
      </c>
      <c r="F2666" s="741"/>
      <c r="H2666" s="718"/>
      <c r="K2666" s="503"/>
      <c r="L2666" s="718"/>
      <c r="N2666" s="718"/>
      <c r="T2666" s="655"/>
    </row>
    <row r="2667" spans="1:20">
      <c r="A2667" s="485">
        <f t="shared" si="386"/>
        <v>2667</v>
      </c>
      <c r="B2667" s="679" t="s">
        <v>1222</v>
      </c>
      <c r="F2667" s="741"/>
      <c r="H2667" s="718"/>
      <c r="K2667" s="503"/>
      <c r="L2667" s="718"/>
      <c r="N2667" s="718"/>
      <c r="T2667" s="655"/>
    </row>
    <row r="2668" spans="1:20">
      <c r="A2668" s="485">
        <f t="shared" si="386"/>
        <v>2668</v>
      </c>
      <c r="B2668" s="679" t="s">
        <v>1223</v>
      </c>
      <c r="F2668" s="741"/>
      <c r="H2668" s="718"/>
      <c r="K2668" s="503"/>
      <c r="L2668" s="718"/>
      <c r="N2668" s="718"/>
      <c r="T2668" s="655"/>
    </row>
    <row r="2669" spans="1:20">
      <c r="A2669" s="485">
        <f t="shared" si="386"/>
        <v>2669</v>
      </c>
      <c r="B2669" s="672" t="s">
        <v>136</v>
      </c>
      <c r="F2669" s="741"/>
      <c r="H2669" s="718"/>
      <c r="K2669" s="503"/>
      <c r="L2669" s="718"/>
      <c r="N2669" s="718"/>
      <c r="T2669" s="655"/>
    </row>
    <row r="2670" spans="1:20">
      <c r="A2670" s="485">
        <f t="shared" si="386"/>
        <v>2670</v>
      </c>
      <c r="B2670" s="672" t="s">
        <v>137</v>
      </c>
      <c r="F2670" s="741"/>
      <c r="H2670" s="718"/>
      <c r="K2670" s="503"/>
      <c r="L2670" s="718"/>
      <c r="N2670" s="718"/>
      <c r="T2670" s="655"/>
    </row>
    <row r="2671" spans="1:20">
      <c r="A2671" s="485">
        <f t="shared" si="386"/>
        <v>2671</v>
      </c>
      <c r="B2671" s="672" t="s">
        <v>299</v>
      </c>
      <c r="F2671" s="741"/>
      <c r="H2671" s="718"/>
      <c r="K2671" s="503"/>
      <c r="L2671" s="718"/>
      <c r="N2671" s="718"/>
      <c r="T2671" s="655"/>
    </row>
    <row r="2672" spans="1:20">
      <c r="A2672" s="485">
        <f t="shared" si="386"/>
        <v>2672</v>
      </c>
      <c r="B2672" s="672" t="s">
        <v>1102</v>
      </c>
      <c r="F2672" s="741"/>
      <c r="H2672" s="718"/>
      <c r="K2672" s="503"/>
      <c r="L2672" s="718"/>
      <c r="N2672" s="718"/>
      <c r="T2672" s="655"/>
    </row>
    <row r="2673" spans="1:20">
      <c r="A2673" s="485">
        <f t="shared" si="386"/>
        <v>2673</v>
      </c>
      <c r="B2673" s="672" t="s">
        <v>300</v>
      </c>
      <c r="F2673" s="741"/>
      <c r="H2673" s="718"/>
      <c r="K2673" s="503"/>
      <c r="L2673" s="718"/>
      <c r="N2673" s="718"/>
      <c r="T2673" s="655"/>
    </row>
    <row r="2674" spans="1:20">
      <c r="A2674" s="485">
        <f t="shared" si="386"/>
        <v>2674</v>
      </c>
      <c r="B2674" s="672" t="s">
        <v>301</v>
      </c>
      <c r="F2674" s="741"/>
      <c r="H2674" s="718"/>
      <c r="K2674" s="503"/>
      <c r="L2674" s="718"/>
      <c r="N2674" s="718"/>
      <c r="T2674" s="655"/>
    </row>
    <row r="2675" spans="1:20">
      <c r="A2675" s="485">
        <f t="shared" si="386"/>
        <v>2675</v>
      </c>
      <c r="B2675" s="672" t="s">
        <v>302</v>
      </c>
      <c r="F2675" s="741"/>
      <c r="H2675" s="718"/>
      <c r="K2675" s="503"/>
      <c r="L2675" s="718"/>
      <c r="N2675" s="718"/>
      <c r="T2675" s="655"/>
    </row>
    <row r="2676" spans="1:20">
      <c r="A2676" s="485">
        <f t="shared" si="386"/>
        <v>2676</v>
      </c>
      <c r="B2676" s="672" t="s">
        <v>115</v>
      </c>
      <c r="F2676" s="741"/>
      <c r="H2676" s="718"/>
      <c r="K2676" s="503"/>
      <c r="L2676" s="718"/>
      <c r="N2676" s="718"/>
      <c r="T2676" s="655"/>
    </row>
    <row r="2677" spans="1:20">
      <c r="A2677" s="485">
        <f t="shared" si="386"/>
        <v>2677</v>
      </c>
      <c r="B2677" s="672" t="s">
        <v>106</v>
      </c>
      <c r="F2677" s="741"/>
      <c r="H2677" s="718"/>
      <c r="K2677" s="503"/>
      <c r="L2677" s="718"/>
      <c r="N2677" s="718"/>
      <c r="T2677" s="655"/>
    </row>
    <row r="2678" spans="1:20" ht="15.75">
      <c r="A2678" s="485">
        <f t="shared" si="386"/>
        <v>2678</v>
      </c>
      <c r="B2678" s="673" t="s">
        <v>172</v>
      </c>
      <c r="F2678" s="737"/>
      <c r="H2678" s="231"/>
      <c r="K2678" s="503"/>
      <c r="T2678" s="655"/>
    </row>
    <row r="2679" spans="1:20" ht="15.75">
      <c r="A2679" s="485">
        <f t="shared" si="386"/>
        <v>2679</v>
      </c>
      <c r="B2679" s="673" t="s">
        <v>271</v>
      </c>
      <c r="F2679" s="737"/>
      <c r="H2679" s="231"/>
      <c r="K2679" s="503"/>
      <c r="T2679" s="655"/>
    </row>
    <row r="2680" spans="1:20">
      <c r="A2680" s="485">
        <f t="shared" si="386"/>
        <v>2680</v>
      </c>
      <c r="B2680" s="672" t="s">
        <v>135</v>
      </c>
      <c r="F2680" s="737"/>
      <c r="H2680" s="231"/>
      <c r="K2680" s="503"/>
      <c r="T2680" s="655"/>
    </row>
    <row r="2681" spans="1:20">
      <c r="A2681" s="485">
        <f t="shared" si="386"/>
        <v>2681</v>
      </c>
      <c r="B2681" s="679" t="s">
        <v>1220</v>
      </c>
      <c r="F2681" s="741"/>
      <c r="H2681" s="718"/>
      <c r="K2681" s="503"/>
      <c r="L2681" s="718"/>
      <c r="N2681" s="718"/>
      <c r="T2681" s="655"/>
    </row>
    <row r="2682" spans="1:20">
      <c r="A2682" s="485">
        <f t="shared" si="386"/>
        <v>2682</v>
      </c>
      <c r="B2682" s="679" t="s">
        <v>1221</v>
      </c>
      <c r="F2682" s="741"/>
      <c r="H2682" s="718"/>
      <c r="K2682" s="503"/>
      <c r="L2682" s="718"/>
      <c r="N2682" s="718"/>
      <c r="T2682" s="655"/>
    </row>
    <row r="2683" spans="1:20">
      <c r="A2683" s="485">
        <f t="shared" si="386"/>
        <v>2683</v>
      </c>
      <c r="B2683" s="679" t="s">
        <v>1222</v>
      </c>
      <c r="F2683" s="741"/>
      <c r="H2683" s="718"/>
      <c r="K2683" s="503"/>
      <c r="L2683" s="718"/>
      <c r="N2683" s="718"/>
      <c r="T2683" s="655"/>
    </row>
    <row r="2684" spans="1:20">
      <c r="A2684" s="485">
        <f t="shared" si="386"/>
        <v>2684</v>
      </c>
      <c r="B2684" s="679" t="s">
        <v>1223</v>
      </c>
      <c r="F2684" s="741"/>
      <c r="H2684" s="718"/>
      <c r="K2684" s="503"/>
      <c r="L2684" s="718"/>
      <c r="N2684" s="718"/>
      <c r="T2684" s="655"/>
    </row>
    <row r="2685" spans="1:20">
      <c r="A2685" s="485">
        <f t="shared" si="386"/>
        <v>2685</v>
      </c>
      <c r="B2685" s="672" t="s">
        <v>136</v>
      </c>
      <c r="F2685" s="741"/>
      <c r="H2685" s="718"/>
      <c r="K2685" s="503"/>
      <c r="L2685" s="718"/>
      <c r="N2685" s="718"/>
      <c r="T2685" s="655"/>
    </row>
    <row r="2686" spans="1:20">
      <c r="A2686" s="485">
        <f t="shared" si="386"/>
        <v>2686</v>
      </c>
      <c r="B2686" s="672" t="s">
        <v>137</v>
      </c>
      <c r="F2686" s="741"/>
      <c r="H2686" s="718"/>
      <c r="K2686" s="503"/>
      <c r="L2686" s="718"/>
      <c r="N2686" s="718"/>
      <c r="T2686" s="655"/>
    </row>
    <row r="2687" spans="1:20">
      <c r="A2687" s="485">
        <f t="shared" si="386"/>
        <v>2687</v>
      </c>
      <c r="B2687" s="672" t="s">
        <v>299</v>
      </c>
      <c r="F2687" s="741"/>
      <c r="H2687" s="718"/>
      <c r="K2687" s="503"/>
      <c r="L2687" s="718"/>
      <c r="N2687" s="718"/>
      <c r="T2687" s="655"/>
    </row>
    <row r="2688" spans="1:20">
      <c r="A2688" s="485">
        <f t="shared" si="386"/>
        <v>2688</v>
      </c>
      <c r="B2688" s="672" t="s">
        <v>1102</v>
      </c>
      <c r="F2688" s="741"/>
      <c r="H2688" s="718"/>
      <c r="K2688" s="503"/>
      <c r="L2688" s="718"/>
      <c r="N2688" s="718"/>
      <c r="T2688" s="655"/>
    </row>
    <row r="2689" spans="1:20">
      <c r="A2689" s="485">
        <f t="shared" si="386"/>
        <v>2689</v>
      </c>
      <c r="B2689" s="672" t="s">
        <v>300</v>
      </c>
      <c r="F2689" s="741"/>
      <c r="H2689" s="718"/>
      <c r="K2689" s="503"/>
      <c r="L2689" s="718"/>
      <c r="N2689" s="718"/>
      <c r="T2689" s="655"/>
    </row>
    <row r="2690" spans="1:20">
      <c r="A2690" s="485">
        <f t="shared" si="386"/>
        <v>2690</v>
      </c>
      <c r="B2690" s="672" t="s">
        <v>301</v>
      </c>
      <c r="F2690" s="741"/>
      <c r="H2690" s="718"/>
      <c r="K2690" s="503"/>
      <c r="L2690" s="718"/>
      <c r="N2690" s="718"/>
      <c r="T2690" s="655"/>
    </row>
    <row r="2691" spans="1:20">
      <c r="A2691" s="485">
        <f t="shared" si="386"/>
        <v>2691</v>
      </c>
      <c r="B2691" s="672" t="s">
        <v>302</v>
      </c>
      <c r="F2691" s="741"/>
      <c r="H2691" s="718"/>
      <c r="K2691" s="503"/>
      <c r="L2691" s="718"/>
      <c r="N2691" s="718"/>
      <c r="T2691" s="655"/>
    </row>
    <row r="2692" spans="1:20">
      <c r="A2692" s="485">
        <f t="shared" si="386"/>
        <v>2692</v>
      </c>
      <c r="B2692" s="672" t="s">
        <v>115</v>
      </c>
      <c r="F2692" s="741"/>
      <c r="H2692" s="718"/>
      <c r="K2692" s="503"/>
      <c r="L2692" s="718"/>
      <c r="N2692" s="718"/>
      <c r="T2692" s="655"/>
    </row>
    <row r="2693" spans="1:20">
      <c r="A2693" s="485">
        <f t="shared" si="386"/>
        <v>2693</v>
      </c>
      <c r="B2693" s="672" t="s">
        <v>106</v>
      </c>
      <c r="F2693" s="741"/>
      <c r="H2693" s="718"/>
      <c r="K2693" s="503"/>
      <c r="L2693" s="718"/>
      <c r="N2693" s="718"/>
      <c r="T2693" s="655"/>
    </row>
    <row r="2694" spans="1:20" ht="15.75">
      <c r="A2694" s="485">
        <f t="shared" si="386"/>
        <v>2694</v>
      </c>
      <c r="B2694" s="673" t="s">
        <v>303</v>
      </c>
      <c r="F2694" s="737"/>
      <c r="H2694" s="231"/>
      <c r="K2694" s="503"/>
      <c r="T2694" s="655"/>
    </row>
    <row r="2695" spans="1:20">
      <c r="A2695" s="485">
        <f t="shared" si="386"/>
        <v>2695</v>
      </c>
      <c r="B2695" s="672" t="s">
        <v>135</v>
      </c>
      <c r="F2695" s="737"/>
      <c r="H2695" s="231"/>
      <c r="K2695" s="503"/>
      <c r="T2695" s="655"/>
    </row>
    <row r="2696" spans="1:20">
      <c r="A2696" s="485">
        <f t="shared" si="386"/>
        <v>2696</v>
      </c>
      <c r="B2696" s="679" t="s">
        <v>1220</v>
      </c>
      <c r="F2696" s="741"/>
      <c r="H2696" s="718"/>
      <c r="K2696" s="503"/>
      <c r="L2696" s="718"/>
      <c r="N2696" s="718"/>
      <c r="T2696" s="655"/>
    </row>
    <row r="2697" spans="1:20">
      <c r="A2697" s="485">
        <f t="shared" si="386"/>
        <v>2697</v>
      </c>
      <c r="B2697" s="679" t="s">
        <v>1221</v>
      </c>
      <c r="F2697" s="741"/>
      <c r="H2697" s="718"/>
      <c r="K2697" s="503"/>
      <c r="L2697" s="718"/>
      <c r="N2697" s="718"/>
      <c r="T2697" s="655"/>
    </row>
    <row r="2698" spans="1:20">
      <c r="A2698" s="485">
        <f t="shared" si="386"/>
        <v>2698</v>
      </c>
      <c r="B2698" s="679" t="s">
        <v>1222</v>
      </c>
      <c r="F2698" s="741"/>
      <c r="H2698" s="718"/>
      <c r="K2698" s="503"/>
      <c r="L2698" s="718"/>
      <c r="N2698" s="718"/>
      <c r="T2698" s="655"/>
    </row>
    <row r="2699" spans="1:20">
      <c r="A2699" s="485">
        <f t="shared" ref="A2699:A2762" si="387">A2698+1</f>
        <v>2699</v>
      </c>
      <c r="B2699" s="679" t="s">
        <v>1223</v>
      </c>
      <c r="F2699" s="741"/>
      <c r="H2699" s="718"/>
      <c r="K2699" s="503"/>
      <c r="L2699" s="718"/>
      <c r="N2699" s="718"/>
      <c r="T2699" s="655"/>
    </row>
    <row r="2700" spans="1:20">
      <c r="A2700" s="485">
        <f t="shared" si="387"/>
        <v>2700</v>
      </c>
      <c r="B2700" s="672" t="s">
        <v>136</v>
      </c>
      <c r="F2700" s="741"/>
      <c r="H2700" s="718"/>
      <c r="K2700" s="503"/>
      <c r="L2700" s="718"/>
      <c r="N2700" s="718"/>
      <c r="T2700" s="655"/>
    </row>
    <row r="2701" spans="1:20">
      <c r="A2701" s="485">
        <f t="shared" si="387"/>
        <v>2701</v>
      </c>
      <c r="B2701" s="672" t="s">
        <v>137</v>
      </c>
      <c r="F2701" s="741"/>
      <c r="H2701" s="718"/>
      <c r="K2701" s="503"/>
      <c r="L2701" s="718"/>
      <c r="N2701" s="718"/>
      <c r="T2701" s="655"/>
    </row>
    <row r="2702" spans="1:20">
      <c r="A2702" s="485">
        <f t="shared" si="387"/>
        <v>2702</v>
      </c>
      <c r="B2702" s="672" t="s">
        <v>299</v>
      </c>
      <c r="F2702" s="741"/>
      <c r="H2702" s="718"/>
      <c r="K2702" s="503"/>
      <c r="L2702" s="718"/>
      <c r="N2702" s="718"/>
      <c r="T2702" s="655"/>
    </row>
    <row r="2703" spans="1:20">
      <c r="A2703" s="485">
        <f t="shared" si="387"/>
        <v>2703</v>
      </c>
      <c r="B2703" s="672" t="s">
        <v>1102</v>
      </c>
      <c r="F2703" s="741"/>
      <c r="H2703" s="718"/>
      <c r="K2703" s="503"/>
      <c r="L2703" s="718"/>
      <c r="N2703" s="718"/>
      <c r="T2703" s="655"/>
    </row>
    <row r="2704" spans="1:20">
      <c r="A2704" s="485">
        <f t="shared" si="387"/>
        <v>2704</v>
      </c>
      <c r="B2704" s="672" t="s">
        <v>300</v>
      </c>
      <c r="F2704" s="741"/>
      <c r="H2704" s="718"/>
      <c r="K2704" s="503"/>
      <c r="L2704" s="718"/>
      <c r="N2704" s="718"/>
      <c r="T2704" s="655"/>
    </row>
    <row r="2705" spans="1:20">
      <c r="A2705" s="485">
        <f t="shared" si="387"/>
        <v>2705</v>
      </c>
      <c r="B2705" s="672" t="s">
        <v>301</v>
      </c>
      <c r="F2705" s="741"/>
      <c r="H2705" s="718"/>
      <c r="K2705" s="503"/>
      <c r="L2705" s="718"/>
      <c r="N2705" s="718"/>
      <c r="T2705" s="655"/>
    </row>
    <row r="2706" spans="1:20">
      <c r="A2706" s="485">
        <f t="shared" si="387"/>
        <v>2706</v>
      </c>
      <c r="B2706" s="672" t="s">
        <v>302</v>
      </c>
      <c r="F2706" s="741"/>
      <c r="H2706" s="718"/>
      <c r="K2706" s="503"/>
      <c r="L2706" s="718"/>
      <c r="N2706" s="718"/>
      <c r="T2706" s="655"/>
    </row>
    <row r="2707" spans="1:20">
      <c r="A2707" s="485">
        <f t="shared" si="387"/>
        <v>2707</v>
      </c>
      <c r="B2707" s="672" t="s">
        <v>115</v>
      </c>
      <c r="F2707" s="741"/>
      <c r="H2707" s="718"/>
      <c r="K2707" s="503"/>
      <c r="L2707" s="718"/>
      <c r="N2707" s="718"/>
      <c r="T2707" s="655"/>
    </row>
    <row r="2708" spans="1:20">
      <c r="A2708" s="485">
        <f t="shared" si="387"/>
        <v>2708</v>
      </c>
      <c r="B2708" s="672" t="s">
        <v>106</v>
      </c>
      <c r="F2708" s="741"/>
      <c r="H2708" s="718"/>
      <c r="K2708" s="503"/>
      <c r="L2708" s="718"/>
      <c r="N2708" s="718"/>
      <c r="T2708" s="655"/>
    </row>
    <row r="2709" spans="1:20" ht="15.75">
      <c r="A2709" s="485">
        <f t="shared" si="387"/>
        <v>2709</v>
      </c>
      <c r="B2709" s="673" t="s">
        <v>172</v>
      </c>
      <c r="F2709" s="737"/>
      <c r="H2709" s="231"/>
      <c r="K2709" s="503"/>
      <c r="T2709" s="655"/>
    </row>
    <row r="2710" spans="1:20">
      <c r="A2710" s="485">
        <f t="shared" si="387"/>
        <v>2710</v>
      </c>
      <c r="B2710" s="672" t="s">
        <v>135</v>
      </c>
      <c r="F2710" s="737"/>
      <c r="H2710" s="231"/>
      <c r="K2710" s="503"/>
      <c r="T2710" s="655"/>
    </row>
    <row r="2711" spans="1:20">
      <c r="A2711" s="485">
        <f t="shared" si="387"/>
        <v>2711</v>
      </c>
      <c r="B2711" s="679" t="s">
        <v>1220</v>
      </c>
      <c r="F2711" s="741"/>
      <c r="H2711" s="718"/>
      <c r="K2711" s="503"/>
      <c r="L2711" s="718"/>
      <c r="N2711" s="718"/>
      <c r="T2711" s="655"/>
    </row>
    <row r="2712" spans="1:20">
      <c r="A2712" s="485">
        <f t="shared" si="387"/>
        <v>2712</v>
      </c>
      <c r="B2712" s="679" t="s">
        <v>1221</v>
      </c>
      <c r="F2712" s="741"/>
      <c r="H2712" s="718"/>
      <c r="K2712" s="503"/>
      <c r="L2712" s="718"/>
      <c r="N2712" s="718"/>
      <c r="T2712" s="655"/>
    </row>
    <row r="2713" spans="1:20">
      <c r="A2713" s="485">
        <f t="shared" si="387"/>
        <v>2713</v>
      </c>
      <c r="B2713" s="679" t="s">
        <v>1222</v>
      </c>
      <c r="F2713" s="741"/>
      <c r="H2713" s="718"/>
      <c r="K2713" s="503"/>
      <c r="L2713" s="718"/>
      <c r="N2713" s="718"/>
      <c r="T2713" s="655"/>
    </row>
    <row r="2714" spans="1:20">
      <c r="A2714" s="485">
        <f t="shared" si="387"/>
        <v>2714</v>
      </c>
      <c r="B2714" s="679" t="s">
        <v>1223</v>
      </c>
      <c r="F2714" s="741"/>
      <c r="H2714" s="718"/>
      <c r="K2714" s="503"/>
      <c r="L2714" s="718"/>
      <c r="N2714" s="718"/>
      <c r="T2714" s="655"/>
    </row>
    <row r="2715" spans="1:20">
      <c r="A2715" s="485">
        <f t="shared" si="387"/>
        <v>2715</v>
      </c>
      <c r="B2715" s="672" t="s">
        <v>136</v>
      </c>
      <c r="F2715" s="741"/>
      <c r="H2715" s="718"/>
      <c r="K2715" s="503"/>
      <c r="L2715" s="718"/>
      <c r="N2715" s="718"/>
      <c r="T2715" s="655"/>
    </row>
    <row r="2716" spans="1:20">
      <c r="A2716" s="485">
        <f t="shared" si="387"/>
        <v>2716</v>
      </c>
      <c r="B2716" s="672" t="s">
        <v>137</v>
      </c>
      <c r="F2716" s="741"/>
      <c r="H2716" s="718"/>
      <c r="K2716" s="503"/>
      <c r="L2716" s="718"/>
      <c r="N2716" s="718"/>
      <c r="T2716" s="655"/>
    </row>
    <row r="2717" spans="1:20">
      <c r="A2717" s="485">
        <f t="shared" si="387"/>
        <v>2717</v>
      </c>
      <c r="B2717" s="672" t="s">
        <v>299</v>
      </c>
      <c r="F2717" s="741"/>
      <c r="H2717" s="718"/>
      <c r="K2717" s="503"/>
      <c r="L2717" s="718"/>
      <c r="N2717" s="718"/>
      <c r="T2717" s="655"/>
    </row>
    <row r="2718" spans="1:20">
      <c r="A2718" s="485">
        <f t="shared" si="387"/>
        <v>2718</v>
      </c>
      <c r="B2718" s="672" t="s">
        <v>1102</v>
      </c>
      <c r="F2718" s="741"/>
      <c r="H2718" s="718"/>
      <c r="K2718" s="503"/>
      <c r="L2718" s="718"/>
      <c r="N2718" s="718"/>
      <c r="T2718" s="655"/>
    </row>
    <row r="2719" spans="1:20">
      <c r="A2719" s="485">
        <f t="shared" si="387"/>
        <v>2719</v>
      </c>
      <c r="B2719" s="672" t="s">
        <v>300</v>
      </c>
      <c r="F2719" s="741"/>
      <c r="H2719" s="718"/>
      <c r="K2719" s="503"/>
      <c r="L2719" s="718"/>
      <c r="N2719" s="718"/>
      <c r="T2719" s="655"/>
    </row>
    <row r="2720" spans="1:20">
      <c r="A2720" s="485">
        <f t="shared" si="387"/>
        <v>2720</v>
      </c>
      <c r="B2720" s="672" t="s">
        <v>301</v>
      </c>
      <c r="F2720" s="741"/>
      <c r="H2720" s="718"/>
      <c r="K2720" s="503"/>
      <c r="L2720" s="718"/>
      <c r="N2720" s="718"/>
      <c r="T2720" s="655"/>
    </row>
    <row r="2721" spans="1:20">
      <c r="A2721" s="485">
        <f t="shared" si="387"/>
        <v>2721</v>
      </c>
      <c r="B2721" s="672" t="s">
        <v>302</v>
      </c>
      <c r="F2721" s="741"/>
      <c r="H2721" s="718"/>
      <c r="K2721" s="503"/>
      <c r="L2721" s="718"/>
      <c r="N2721" s="718"/>
      <c r="T2721" s="655"/>
    </row>
    <row r="2722" spans="1:20">
      <c r="A2722" s="485">
        <f t="shared" si="387"/>
        <v>2722</v>
      </c>
      <c r="B2722" s="672" t="s">
        <v>115</v>
      </c>
      <c r="F2722" s="741"/>
      <c r="H2722" s="718"/>
      <c r="K2722" s="503"/>
      <c r="L2722" s="718"/>
      <c r="N2722" s="718"/>
      <c r="T2722" s="655"/>
    </row>
    <row r="2723" spans="1:20">
      <c r="A2723" s="485">
        <f t="shared" si="387"/>
        <v>2723</v>
      </c>
      <c r="B2723" s="672" t="s">
        <v>106</v>
      </c>
      <c r="F2723" s="741"/>
      <c r="H2723" s="718"/>
      <c r="K2723" s="503"/>
      <c r="L2723" s="718"/>
      <c r="N2723" s="718"/>
      <c r="T2723" s="655"/>
    </row>
    <row r="2724" spans="1:20" ht="15.75">
      <c r="A2724" s="485">
        <f t="shared" si="387"/>
        <v>2724</v>
      </c>
      <c r="B2724" s="673" t="s">
        <v>308</v>
      </c>
      <c r="F2724" s="737"/>
      <c r="H2724" s="231"/>
      <c r="K2724" s="503"/>
      <c r="T2724" s="655"/>
    </row>
    <row r="2725" spans="1:20" ht="15.75">
      <c r="A2725" s="485">
        <f t="shared" si="387"/>
        <v>2725</v>
      </c>
      <c r="B2725" s="673" t="s">
        <v>1022</v>
      </c>
      <c r="F2725" s="737"/>
      <c r="H2725" s="231"/>
      <c r="K2725" s="503"/>
      <c r="T2725" s="655"/>
    </row>
    <row r="2726" spans="1:20">
      <c r="A2726" s="485">
        <f t="shared" si="387"/>
        <v>2726</v>
      </c>
      <c r="B2726" s="672" t="s">
        <v>135</v>
      </c>
      <c r="F2726" s="737"/>
      <c r="H2726" s="231"/>
      <c r="K2726" s="503"/>
      <c r="T2726" s="655"/>
    </row>
    <row r="2727" spans="1:20">
      <c r="A2727" s="485">
        <f t="shared" si="387"/>
        <v>2727</v>
      </c>
      <c r="B2727" s="679" t="s">
        <v>1220</v>
      </c>
      <c r="F2727" s="741"/>
      <c r="H2727" s="718"/>
      <c r="K2727" s="503"/>
      <c r="L2727" s="718"/>
      <c r="N2727" s="718"/>
      <c r="T2727" s="655"/>
    </row>
    <row r="2728" spans="1:20">
      <c r="A2728" s="485">
        <f t="shared" si="387"/>
        <v>2728</v>
      </c>
      <c r="B2728" s="679" t="s">
        <v>1221</v>
      </c>
      <c r="F2728" s="741"/>
      <c r="H2728" s="718"/>
      <c r="K2728" s="503"/>
      <c r="L2728" s="718"/>
      <c r="N2728" s="718"/>
      <c r="T2728" s="655"/>
    </row>
    <row r="2729" spans="1:20">
      <c r="A2729" s="485">
        <f t="shared" si="387"/>
        <v>2729</v>
      </c>
      <c r="B2729" s="679" t="s">
        <v>1222</v>
      </c>
      <c r="F2729" s="741"/>
      <c r="H2729" s="718"/>
      <c r="K2729" s="503"/>
      <c r="L2729" s="718"/>
      <c r="N2729" s="718"/>
      <c r="T2729" s="655"/>
    </row>
    <row r="2730" spans="1:20">
      <c r="A2730" s="485">
        <f t="shared" si="387"/>
        <v>2730</v>
      </c>
      <c r="B2730" s="679" t="s">
        <v>1223</v>
      </c>
      <c r="F2730" s="741"/>
      <c r="H2730" s="718"/>
      <c r="K2730" s="503"/>
      <c r="L2730" s="718"/>
      <c r="N2730" s="718"/>
      <c r="T2730" s="655"/>
    </row>
    <row r="2731" spans="1:20">
      <c r="A2731" s="485">
        <f t="shared" si="387"/>
        <v>2731</v>
      </c>
      <c r="B2731" s="672" t="s">
        <v>136</v>
      </c>
      <c r="F2731" s="741"/>
      <c r="H2731" s="718"/>
      <c r="K2731" s="503"/>
      <c r="L2731" s="718"/>
      <c r="N2731" s="718"/>
      <c r="T2731" s="655"/>
    </row>
    <row r="2732" spans="1:20">
      <c r="A2732" s="485">
        <f t="shared" si="387"/>
        <v>2732</v>
      </c>
      <c r="B2732" s="672" t="s">
        <v>137</v>
      </c>
      <c r="F2732" s="741"/>
      <c r="H2732" s="718"/>
      <c r="K2732" s="503"/>
      <c r="L2732" s="718"/>
      <c r="N2732" s="718"/>
      <c r="T2732" s="655"/>
    </row>
    <row r="2733" spans="1:20">
      <c r="A2733" s="485">
        <f t="shared" si="387"/>
        <v>2733</v>
      </c>
      <c r="B2733" s="672" t="s">
        <v>299</v>
      </c>
      <c r="F2733" s="741"/>
      <c r="H2733" s="718"/>
      <c r="K2733" s="503"/>
      <c r="L2733" s="718"/>
      <c r="N2733" s="718"/>
      <c r="T2733" s="655"/>
    </row>
    <row r="2734" spans="1:20">
      <c r="A2734" s="485">
        <f t="shared" si="387"/>
        <v>2734</v>
      </c>
      <c r="B2734" s="672" t="s">
        <v>1102</v>
      </c>
      <c r="F2734" s="741"/>
      <c r="H2734" s="718"/>
      <c r="K2734" s="503"/>
      <c r="L2734" s="718"/>
      <c r="N2734" s="718"/>
      <c r="T2734" s="655"/>
    </row>
    <row r="2735" spans="1:20">
      <c r="A2735" s="485">
        <f t="shared" si="387"/>
        <v>2735</v>
      </c>
      <c r="B2735" s="672" t="s">
        <v>300</v>
      </c>
      <c r="F2735" s="741"/>
      <c r="H2735" s="718"/>
      <c r="K2735" s="503"/>
      <c r="L2735" s="718"/>
      <c r="N2735" s="718"/>
      <c r="T2735" s="655"/>
    </row>
    <row r="2736" spans="1:20">
      <c r="A2736" s="485">
        <f t="shared" si="387"/>
        <v>2736</v>
      </c>
      <c r="B2736" s="672" t="s">
        <v>301</v>
      </c>
      <c r="F2736" s="741"/>
      <c r="H2736" s="718"/>
      <c r="K2736" s="503"/>
      <c r="L2736" s="718"/>
      <c r="N2736" s="718"/>
      <c r="T2736" s="655"/>
    </row>
    <row r="2737" spans="1:20">
      <c r="A2737" s="485">
        <f t="shared" si="387"/>
        <v>2737</v>
      </c>
      <c r="B2737" s="672" t="s">
        <v>302</v>
      </c>
      <c r="F2737" s="741"/>
      <c r="H2737" s="718"/>
      <c r="K2737" s="503"/>
      <c r="L2737" s="718"/>
      <c r="N2737" s="718"/>
      <c r="T2737" s="655"/>
    </row>
    <row r="2738" spans="1:20">
      <c r="A2738" s="485">
        <f t="shared" si="387"/>
        <v>2738</v>
      </c>
      <c r="B2738" s="672" t="s">
        <v>115</v>
      </c>
      <c r="F2738" s="741"/>
      <c r="H2738" s="718"/>
      <c r="K2738" s="503"/>
      <c r="L2738" s="718"/>
      <c r="N2738" s="718"/>
      <c r="T2738" s="655"/>
    </row>
    <row r="2739" spans="1:20" ht="15.75">
      <c r="A2739" s="485">
        <f t="shared" si="387"/>
        <v>2739</v>
      </c>
      <c r="B2739" s="673" t="s">
        <v>106</v>
      </c>
      <c r="F2739" s="741"/>
      <c r="H2739" s="718"/>
      <c r="K2739" s="503"/>
      <c r="L2739" s="718"/>
      <c r="N2739" s="718"/>
      <c r="T2739" s="655"/>
    </row>
    <row r="2740" spans="1:20" ht="15.75">
      <c r="A2740" s="485">
        <f t="shared" si="387"/>
        <v>2740</v>
      </c>
      <c r="B2740" s="673" t="s">
        <v>1023</v>
      </c>
      <c r="F2740" s="737"/>
      <c r="H2740" s="231"/>
      <c r="K2740" s="503"/>
      <c r="T2740" s="655"/>
    </row>
    <row r="2741" spans="1:20">
      <c r="A2741" s="485">
        <f t="shared" si="387"/>
        <v>2741</v>
      </c>
      <c r="B2741" s="672" t="s">
        <v>135</v>
      </c>
      <c r="F2741" s="737"/>
      <c r="H2741" s="231"/>
      <c r="K2741" s="503"/>
      <c r="T2741" s="655"/>
    </row>
    <row r="2742" spans="1:20">
      <c r="A2742" s="485">
        <f t="shared" si="387"/>
        <v>2742</v>
      </c>
      <c r="B2742" s="679" t="s">
        <v>1220</v>
      </c>
      <c r="F2742" s="741"/>
      <c r="H2742" s="718"/>
      <c r="K2742" s="503"/>
      <c r="L2742" s="718"/>
      <c r="N2742" s="718"/>
      <c r="T2742" s="655"/>
    </row>
    <row r="2743" spans="1:20">
      <c r="A2743" s="485">
        <f t="shared" si="387"/>
        <v>2743</v>
      </c>
      <c r="B2743" s="679" t="s">
        <v>1221</v>
      </c>
      <c r="F2743" s="741"/>
      <c r="H2743" s="718"/>
      <c r="K2743" s="503"/>
      <c r="L2743" s="718"/>
      <c r="N2743" s="718"/>
      <c r="T2743" s="655"/>
    </row>
    <row r="2744" spans="1:20">
      <c r="A2744" s="485">
        <f t="shared" si="387"/>
        <v>2744</v>
      </c>
      <c r="B2744" s="679" t="s">
        <v>1222</v>
      </c>
      <c r="F2744" s="741"/>
      <c r="H2744" s="718"/>
      <c r="K2744" s="503"/>
      <c r="L2744" s="718"/>
      <c r="N2744" s="718"/>
      <c r="T2744" s="655"/>
    </row>
    <row r="2745" spans="1:20">
      <c r="A2745" s="485">
        <f t="shared" si="387"/>
        <v>2745</v>
      </c>
      <c r="B2745" s="679" t="s">
        <v>1223</v>
      </c>
      <c r="F2745" s="741"/>
      <c r="H2745" s="718"/>
      <c r="K2745" s="503"/>
      <c r="L2745" s="718"/>
      <c r="N2745" s="718"/>
      <c r="T2745" s="655"/>
    </row>
    <row r="2746" spans="1:20">
      <c r="A2746" s="485">
        <f t="shared" si="387"/>
        <v>2746</v>
      </c>
      <c r="B2746" s="672" t="s">
        <v>136</v>
      </c>
      <c r="F2746" s="741"/>
      <c r="H2746" s="718"/>
      <c r="K2746" s="503"/>
      <c r="L2746" s="718"/>
      <c r="N2746" s="718"/>
      <c r="T2746" s="655"/>
    </row>
    <row r="2747" spans="1:20">
      <c r="A2747" s="485">
        <f t="shared" si="387"/>
        <v>2747</v>
      </c>
      <c r="B2747" s="672" t="s">
        <v>137</v>
      </c>
      <c r="F2747" s="741"/>
      <c r="H2747" s="718"/>
      <c r="K2747" s="503"/>
      <c r="L2747" s="718"/>
      <c r="N2747" s="718"/>
      <c r="T2747" s="655"/>
    </row>
    <row r="2748" spans="1:20">
      <c r="A2748" s="485">
        <f t="shared" si="387"/>
        <v>2748</v>
      </c>
      <c r="B2748" s="672" t="s">
        <v>299</v>
      </c>
      <c r="F2748" s="741"/>
      <c r="H2748" s="718"/>
      <c r="K2748" s="503"/>
      <c r="L2748" s="718"/>
      <c r="N2748" s="718"/>
      <c r="T2748" s="655"/>
    </row>
    <row r="2749" spans="1:20">
      <c r="A2749" s="485">
        <f t="shared" si="387"/>
        <v>2749</v>
      </c>
      <c r="B2749" s="672" t="s">
        <v>1102</v>
      </c>
      <c r="F2749" s="741"/>
      <c r="H2749" s="718"/>
      <c r="K2749" s="503"/>
      <c r="L2749" s="718"/>
      <c r="N2749" s="718"/>
      <c r="T2749" s="655"/>
    </row>
    <row r="2750" spans="1:20">
      <c r="A2750" s="485">
        <f t="shared" si="387"/>
        <v>2750</v>
      </c>
      <c r="B2750" s="672" t="s">
        <v>300</v>
      </c>
      <c r="F2750" s="741"/>
      <c r="H2750" s="718"/>
      <c r="K2750" s="503"/>
      <c r="L2750" s="718"/>
      <c r="N2750" s="718"/>
      <c r="T2750" s="655"/>
    </row>
    <row r="2751" spans="1:20">
      <c r="A2751" s="485">
        <f t="shared" si="387"/>
        <v>2751</v>
      </c>
      <c r="B2751" s="672" t="s">
        <v>301</v>
      </c>
      <c r="F2751" s="741"/>
      <c r="H2751" s="718"/>
      <c r="K2751" s="503"/>
      <c r="L2751" s="718"/>
      <c r="N2751" s="718"/>
      <c r="T2751" s="655"/>
    </row>
    <row r="2752" spans="1:20">
      <c r="A2752" s="485">
        <f t="shared" si="387"/>
        <v>2752</v>
      </c>
      <c r="B2752" s="672" t="s">
        <v>302</v>
      </c>
      <c r="F2752" s="741"/>
      <c r="H2752" s="718"/>
      <c r="K2752" s="503"/>
      <c r="L2752" s="718"/>
      <c r="N2752" s="718"/>
      <c r="T2752" s="655"/>
    </row>
    <row r="2753" spans="1:20">
      <c r="A2753" s="485">
        <f t="shared" si="387"/>
        <v>2753</v>
      </c>
      <c r="B2753" s="672" t="s">
        <v>115</v>
      </c>
      <c r="F2753" s="741"/>
      <c r="H2753" s="718"/>
      <c r="K2753" s="503"/>
      <c r="L2753" s="718"/>
      <c r="N2753" s="718"/>
      <c r="T2753" s="655"/>
    </row>
    <row r="2754" spans="1:20" ht="15.75">
      <c r="A2754" s="485">
        <f t="shared" si="387"/>
        <v>2754</v>
      </c>
      <c r="B2754" s="673" t="s">
        <v>106</v>
      </c>
      <c r="F2754" s="741"/>
      <c r="H2754" s="718"/>
      <c r="K2754" s="503"/>
      <c r="L2754" s="718"/>
      <c r="N2754" s="718"/>
      <c r="T2754" s="655"/>
    </row>
    <row r="2755" spans="1:20" ht="15.75">
      <c r="A2755" s="485">
        <f t="shared" si="387"/>
        <v>2755</v>
      </c>
      <c r="B2755" s="673" t="s">
        <v>309</v>
      </c>
      <c r="F2755" s="737"/>
      <c r="H2755" s="231"/>
      <c r="K2755" s="503"/>
      <c r="T2755" s="655"/>
    </row>
    <row r="2756" spans="1:20">
      <c r="A2756" s="485">
        <f t="shared" si="387"/>
        <v>2756</v>
      </c>
      <c r="B2756" s="672" t="s">
        <v>135</v>
      </c>
      <c r="F2756" s="737"/>
      <c r="H2756" s="231"/>
      <c r="K2756" s="503"/>
      <c r="T2756" s="655"/>
    </row>
    <row r="2757" spans="1:20">
      <c r="A2757" s="485">
        <f t="shared" si="387"/>
        <v>2757</v>
      </c>
      <c r="B2757" s="679" t="s">
        <v>1220</v>
      </c>
      <c r="F2757" s="741"/>
      <c r="H2757" s="718"/>
      <c r="K2757" s="503"/>
      <c r="L2757" s="718"/>
      <c r="N2757" s="718"/>
      <c r="T2757" s="655"/>
    </row>
    <row r="2758" spans="1:20">
      <c r="A2758" s="485">
        <f t="shared" si="387"/>
        <v>2758</v>
      </c>
      <c r="B2758" s="679" t="s">
        <v>1221</v>
      </c>
      <c r="F2758" s="741"/>
      <c r="H2758" s="718"/>
      <c r="K2758" s="503"/>
      <c r="L2758" s="718"/>
      <c r="N2758" s="718"/>
      <c r="T2758" s="655"/>
    </row>
    <row r="2759" spans="1:20">
      <c r="A2759" s="485">
        <f t="shared" si="387"/>
        <v>2759</v>
      </c>
      <c r="B2759" s="679" t="s">
        <v>1222</v>
      </c>
      <c r="F2759" s="741"/>
      <c r="H2759" s="718"/>
      <c r="K2759" s="503"/>
      <c r="L2759" s="718"/>
      <c r="N2759" s="718"/>
      <c r="T2759" s="655"/>
    </row>
    <row r="2760" spans="1:20">
      <c r="A2760" s="485">
        <f t="shared" si="387"/>
        <v>2760</v>
      </c>
      <c r="B2760" s="679" t="s">
        <v>1223</v>
      </c>
      <c r="F2760" s="741"/>
      <c r="H2760" s="718"/>
      <c r="K2760" s="503"/>
      <c r="L2760" s="718"/>
      <c r="N2760" s="718"/>
      <c r="T2760" s="655"/>
    </row>
    <row r="2761" spans="1:20">
      <c r="A2761" s="485">
        <f t="shared" si="387"/>
        <v>2761</v>
      </c>
      <c r="B2761" s="672" t="s">
        <v>136</v>
      </c>
      <c r="F2761" s="741"/>
      <c r="H2761" s="718"/>
      <c r="K2761" s="503"/>
      <c r="L2761" s="718"/>
      <c r="N2761" s="718"/>
      <c r="T2761" s="655"/>
    </row>
    <row r="2762" spans="1:20">
      <c r="A2762" s="485">
        <f t="shared" si="387"/>
        <v>2762</v>
      </c>
      <c r="B2762" s="672" t="s">
        <v>137</v>
      </c>
      <c r="F2762" s="741"/>
      <c r="H2762" s="718"/>
      <c r="K2762" s="503"/>
      <c r="L2762" s="718"/>
      <c r="N2762" s="718"/>
      <c r="T2762" s="655"/>
    </row>
    <row r="2763" spans="1:20">
      <c r="A2763" s="485">
        <f t="shared" ref="A2763:A2826" si="388">A2762+1</f>
        <v>2763</v>
      </c>
      <c r="B2763" s="672" t="s">
        <v>299</v>
      </c>
      <c r="F2763" s="741"/>
      <c r="H2763" s="718"/>
      <c r="K2763" s="503"/>
      <c r="L2763" s="718"/>
      <c r="N2763" s="718"/>
      <c r="T2763" s="655"/>
    </row>
    <row r="2764" spans="1:20">
      <c r="A2764" s="485">
        <f t="shared" si="388"/>
        <v>2764</v>
      </c>
      <c r="B2764" s="672" t="s">
        <v>1102</v>
      </c>
      <c r="F2764" s="741"/>
      <c r="H2764" s="718"/>
      <c r="K2764" s="503"/>
      <c r="L2764" s="718"/>
      <c r="N2764" s="718"/>
      <c r="T2764" s="655"/>
    </row>
    <row r="2765" spans="1:20">
      <c r="A2765" s="485">
        <f t="shared" si="388"/>
        <v>2765</v>
      </c>
      <c r="B2765" s="672" t="s">
        <v>300</v>
      </c>
      <c r="F2765" s="741"/>
      <c r="H2765" s="718"/>
      <c r="K2765" s="503"/>
      <c r="L2765" s="718"/>
      <c r="N2765" s="718"/>
      <c r="T2765" s="655"/>
    </row>
    <row r="2766" spans="1:20">
      <c r="A2766" s="485">
        <f t="shared" si="388"/>
        <v>2766</v>
      </c>
      <c r="B2766" s="672" t="s">
        <v>301</v>
      </c>
      <c r="F2766" s="741"/>
      <c r="H2766" s="718"/>
      <c r="K2766" s="503"/>
      <c r="L2766" s="718"/>
      <c r="N2766" s="718"/>
      <c r="T2766" s="655"/>
    </row>
    <row r="2767" spans="1:20">
      <c r="A2767" s="485">
        <f t="shared" si="388"/>
        <v>2767</v>
      </c>
      <c r="B2767" s="672" t="s">
        <v>302</v>
      </c>
      <c r="F2767" s="741"/>
      <c r="H2767" s="718"/>
      <c r="K2767" s="503"/>
      <c r="L2767" s="718"/>
      <c r="N2767" s="718"/>
      <c r="T2767" s="655"/>
    </row>
    <row r="2768" spans="1:20">
      <c r="A2768" s="485">
        <f t="shared" si="388"/>
        <v>2768</v>
      </c>
      <c r="B2768" s="672" t="s">
        <v>115</v>
      </c>
      <c r="F2768" s="741"/>
      <c r="H2768" s="718"/>
      <c r="K2768" s="503"/>
      <c r="L2768" s="718"/>
      <c r="N2768" s="718"/>
      <c r="T2768" s="655"/>
    </row>
    <row r="2769" spans="1:20" ht="15.75">
      <c r="A2769" s="485">
        <f t="shared" si="388"/>
        <v>2769</v>
      </c>
      <c r="B2769" s="673" t="s">
        <v>106</v>
      </c>
      <c r="F2769" s="741"/>
      <c r="H2769" s="718"/>
      <c r="K2769" s="503"/>
      <c r="L2769" s="718"/>
      <c r="N2769" s="718"/>
      <c r="T2769" s="655"/>
    </row>
    <row r="2770" spans="1:20" ht="15.75">
      <c r="A2770" s="485">
        <f t="shared" si="388"/>
        <v>2770</v>
      </c>
      <c r="B2770" s="673" t="s">
        <v>172</v>
      </c>
      <c r="F2770" s="737"/>
      <c r="H2770" s="231"/>
      <c r="K2770" s="503"/>
      <c r="T2770" s="655"/>
    </row>
    <row r="2771" spans="1:20">
      <c r="A2771" s="485">
        <f t="shared" si="388"/>
        <v>2771</v>
      </c>
      <c r="B2771" s="672" t="s">
        <v>135</v>
      </c>
      <c r="F2771" s="737"/>
      <c r="H2771" s="231"/>
      <c r="K2771" s="503"/>
      <c r="T2771" s="655"/>
    </row>
    <row r="2772" spans="1:20">
      <c r="A2772" s="485">
        <f t="shared" si="388"/>
        <v>2772</v>
      </c>
      <c r="B2772" s="679" t="s">
        <v>1220</v>
      </c>
      <c r="F2772" s="741"/>
      <c r="H2772" s="718"/>
      <c r="K2772" s="503"/>
      <c r="L2772" s="718"/>
      <c r="N2772" s="718"/>
      <c r="T2772" s="655"/>
    </row>
    <row r="2773" spans="1:20">
      <c r="A2773" s="485">
        <f t="shared" si="388"/>
        <v>2773</v>
      </c>
      <c r="B2773" s="679" t="s">
        <v>1221</v>
      </c>
      <c r="F2773" s="741"/>
      <c r="H2773" s="718"/>
      <c r="K2773" s="503"/>
      <c r="L2773" s="718"/>
      <c r="N2773" s="718"/>
      <c r="T2773" s="655"/>
    </row>
    <row r="2774" spans="1:20">
      <c r="A2774" s="485">
        <f t="shared" si="388"/>
        <v>2774</v>
      </c>
      <c r="B2774" s="679" t="s">
        <v>1222</v>
      </c>
      <c r="F2774" s="741"/>
      <c r="H2774" s="718"/>
      <c r="K2774" s="503"/>
      <c r="L2774" s="718"/>
      <c r="N2774" s="718"/>
      <c r="T2774" s="655"/>
    </row>
    <row r="2775" spans="1:20">
      <c r="A2775" s="485">
        <f t="shared" si="388"/>
        <v>2775</v>
      </c>
      <c r="B2775" s="679" t="s">
        <v>1223</v>
      </c>
      <c r="F2775" s="741"/>
      <c r="H2775" s="718"/>
      <c r="K2775" s="503"/>
      <c r="L2775" s="718"/>
      <c r="N2775" s="718"/>
      <c r="T2775" s="655"/>
    </row>
    <row r="2776" spans="1:20">
      <c r="A2776" s="485">
        <f t="shared" si="388"/>
        <v>2776</v>
      </c>
      <c r="B2776" s="672" t="s">
        <v>136</v>
      </c>
      <c r="F2776" s="741"/>
      <c r="H2776" s="718"/>
      <c r="K2776" s="503"/>
      <c r="L2776" s="718"/>
      <c r="N2776" s="718"/>
      <c r="T2776" s="655"/>
    </row>
    <row r="2777" spans="1:20">
      <c r="A2777" s="485">
        <f t="shared" si="388"/>
        <v>2777</v>
      </c>
      <c r="B2777" s="672" t="s">
        <v>137</v>
      </c>
      <c r="F2777" s="741"/>
      <c r="H2777" s="718"/>
      <c r="K2777" s="503"/>
      <c r="L2777" s="718"/>
      <c r="N2777" s="718"/>
      <c r="T2777" s="655"/>
    </row>
    <row r="2778" spans="1:20">
      <c r="A2778" s="485">
        <f t="shared" si="388"/>
        <v>2778</v>
      </c>
      <c r="B2778" s="672" t="s">
        <v>299</v>
      </c>
      <c r="F2778" s="741"/>
      <c r="H2778" s="718"/>
      <c r="K2778" s="503"/>
      <c r="L2778" s="718"/>
      <c r="N2778" s="718"/>
      <c r="T2778" s="655"/>
    </row>
    <row r="2779" spans="1:20">
      <c r="A2779" s="485">
        <f t="shared" si="388"/>
        <v>2779</v>
      </c>
      <c r="B2779" s="672" t="s">
        <v>1102</v>
      </c>
      <c r="F2779" s="741"/>
      <c r="H2779" s="718"/>
      <c r="K2779" s="503"/>
      <c r="L2779" s="718"/>
      <c r="N2779" s="718"/>
      <c r="T2779" s="655"/>
    </row>
    <row r="2780" spans="1:20">
      <c r="A2780" s="485">
        <f t="shared" si="388"/>
        <v>2780</v>
      </c>
      <c r="B2780" s="672" t="s">
        <v>300</v>
      </c>
      <c r="F2780" s="741"/>
      <c r="H2780" s="718"/>
      <c r="K2780" s="503"/>
      <c r="L2780" s="718"/>
      <c r="N2780" s="718"/>
      <c r="T2780" s="655"/>
    </row>
    <row r="2781" spans="1:20">
      <c r="A2781" s="485">
        <f t="shared" si="388"/>
        <v>2781</v>
      </c>
      <c r="B2781" s="672" t="s">
        <v>301</v>
      </c>
      <c r="F2781" s="741"/>
      <c r="H2781" s="718"/>
      <c r="K2781" s="503"/>
      <c r="L2781" s="718"/>
      <c r="N2781" s="718"/>
      <c r="T2781" s="655"/>
    </row>
    <row r="2782" spans="1:20">
      <c r="A2782" s="485">
        <f t="shared" si="388"/>
        <v>2782</v>
      </c>
      <c r="B2782" s="672" t="s">
        <v>302</v>
      </c>
      <c r="F2782" s="741"/>
      <c r="H2782" s="718"/>
      <c r="K2782" s="503"/>
      <c r="L2782" s="718"/>
      <c r="N2782" s="718"/>
      <c r="T2782" s="655"/>
    </row>
    <row r="2783" spans="1:20">
      <c r="A2783" s="485">
        <f t="shared" si="388"/>
        <v>2783</v>
      </c>
      <c r="B2783" s="672" t="s">
        <v>115</v>
      </c>
      <c r="F2783" s="741"/>
      <c r="H2783" s="718"/>
      <c r="K2783" s="503"/>
      <c r="L2783" s="718"/>
      <c r="N2783" s="718"/>
      <c r="T2783" s="655"/>
    </row>
    <row r="2784" spans="1:20" ht="15.75">
      <c r="A2784" s="485">
        <f t="shared" si="388"/>
        <v>2784</v>
      </c>
      <c r="B2784" s="673" t="s">
        <v>106</v>
      </c>
      <c r="F2784" s="741"/>
      <c r="H2784" s="718"/>
      <c r="K2784" s="503"/>
      <c r="L2784" s="718"/>
      <c r="N2784" s="718"/>
      <c r="T2784" s="655"/>
    </row>
    <row r="2785" spans="1:20" ht="15.75">
      <c r="A2785" s="485">
        <f t="shared" si="388"/>
        <v>2785</v>
      </c>
      <c r="B2785" s="234" t="s">
        <v>582</v>
      </c>
      <c r="F2785" s="737"/>
      <c r="H2785" s="231"/>
      <c r="K2785" s="503"/>
      <c r="T2785" s="655"/>
    </row>
    <row r="2786" spans="1:20" ht="15.75">
      <c r="A2786" s="485">
        <f t="shared" si="388"/>
        <v>2786</v>
      </c>
      <c r="B2786" s="234" t="s">
        <v>583</v>
      </c>
      <c r="F2786" s="737"/>
      <c r="H2786" s="231"/>
      <c r="K2786" s="503"/>
      <c r="T2786" s="655"/>
    </row>
    <row r="2787" spans="1:20" ht="15.75">
      <c r="A2787" s="485">
        <f t="shared" si="388"/>
        <v>2787</v>
      </c>
      <c r="B2787" s="234" t="s">
        <v>1103</v>
      </c>
      <c r="F2787" s="737"/>
      <c r="H2787" s="231"/>
      <c r="K2787" s="503"/>
      <c r="T2787" s="655"/>
    </row>
    <row r="2788" spans="1:20">
      <c r="A2788" s="485">
        <f t="shared" si="388"/>
        <v>2788</v>
      </c>
      <c r="B2788" t="s">
        <v>319</v>
      </c>
      <c r="F2788" s="737"/>
      <c r="H2788" s="231"/>
      <c r="K2788" s="503"/>
      <c r="T2788" s="655"/>
    </row>
    <row r="2789" spans="1:20">
      <c r="A2789" s="485">
        <f t="shared" si="388"/>
        <v>2789</v>
      </c>
      <c r="B2789" s="636" t="s">
        <v>1220</v>
      </c>
      <c r="D2789" t="s">
        <v>905</v>
      </c>
      <c r="F2789" s="737">
        <f>'59'!J11</f>
        <v>137838</v>
      </c>
      <c r="H2789" s="231">
        <f>'59'!L11</f>
        <v>173077</v>
      </c>
      <c r="K2789" s="503">
        <v>146656</v>
      </c>
      <c r="L2789" s="231">
        <f>'59'!J11</f>
        <v>137838</v>
      </c>
      <c r="N2789" s="231">
        <f>'59'!L11</f>
        <v>173077</v>
      </c>
      <c r="P2789" s="722">
        <f t="shared" ref="P2789:P2800" si="389">F2789-L2789</f>
        <v>0</v>
      </c>
      <c r="Q2789" s="461"/>
      <c r="R2789" s="722">
        <f t="shared" ref="R2789:R2800" si="390">H2789-N2789</f>
        <v>0</v>
      </c>
      <c r="T2789" s="655">
        <f t="shared" ref="T2789:T2800" si="391">H2789-K2789</f>
        <v>26421</v>
      </c>
    </row>
    <row r="2790" spans="1:20">
      <c r="A2790" s="485">
        <f t="shared" si="388"/>
        <v>2790</v>
      </c>
      <c r="B2790" s="636" t="s">
        <v>1221</v>
      </c>
      <c r="D2790" t="s">
        <v>905</v>
      </c>
      <c r="F2790" s="737">
        <f>'59'!J12</f>
        <v>804</v>
      </c>
      <c r="H2790" s="231">
        <f>'59'!L12</f>
        <v>689</v>
      </c>
      <c r="K2790" s="503">
        <v>0</v>
      </c>
      <c r="L2790" s="231">
        <f>'59'!J12</f>
        <v>804</v>
      </c>
      <c r="N2790" s="231">
        <f>'59'!L12</f>
        <v>689</v>
      </c>
      <c r="P2790" s="722">
        <f t="shared" si="389"/>
        <v>0</v>
      </c>
      <c r="Q2790" s="461"/>
      <c r="R2790" s="722">
        <f t="shared" si="390"/>
        <v>0</v>
      </c>
      <c r="T2790" s="655">
        <f t="shared" si="391"/>
        <v>689</v>
      </c>
    </row>
    <row r="2791" spans="1:20">
      <c r="A2791" s="485">
        <f t="shared" si="388"/>
        <v>2791</v>
      </c>
      <c r="B2791" s="636" t="s">
        <v>1222</v>
      </c>
      <c r="D2791" t="s">
        <v>905</v>
      </c>
      <c r="F2791" s="737">
        <f>'59'!J13</f>
        <v>0</v>
      </c>
      <c r="H2791" s="231">
        <f>'59'!L13</f>
        <v>0</v>
      </c>
      <c r="K2791" s="503">
        <v>0</v>
      </c>
      <c r="L2791" s="231">
        <f>'59'!J13</f>
        <v>0</v>
      </c>
      <c r="N2791" s="231">
        <f>'59'!L13</f>
        <v>0</v>
      </c>
      <c r="P2791" s="722">
        <f t="shared" si="389"/>
        <v>0</v>
      </c>
      <c r="Q2791" s="461"/>
      <c r="R2791" s="722">
        <f t="shared" si="390"/>
        <v>0</v>
      </c>
      <c r="T2791" s="655">
        <f t="shared" si="391"/>
        <v>0</v>
      </c>
    </row>
    <row r="2792" spans="1:20">
      <c r="A2792" s="485">
        <f t="shared" si="388"/>
        <v>2792</v>
      </c>
      <c r="B2792" s="636" t="s">
        <v>1223</v>
      </c>
      <c r="D2792" t="s">
        <v>905</v>
      </c>
      <c r="F2792" s="737">
        <f>'59'!J14</f>
        <v>0</v>
      </c>
      <c r="H2792" s="231">
        <f>'59'!L14</f>
        <v>0</v>
      </c>
      <c r="K2792" s="503">
        <v>0</v>
      </c>
      <c r="L2792" s="231">
        <f>'59'!J14</f>
        <v>0</v>
      </c>
      <c r="N2792" s="231">
        <f>'59'!L14</f>
        <v>0</v>
      </c>
      <c r="P2792" s="722">
        <f t="shared" si="389"/>
        <v>0</v>
      </c>
      <c r="Q2792" s="461"/>
      <c r="R2792" s="722">
        <f t="shared" si="390"/>
        <v>0</v>
      </c>
      <c r="T2792" s="655">
        <f t="shared" si="391"/>
        <v>0</v>
      </c>
    </row>
    <row r="2793" spans="1:20">
      <c r="A2793" s="485">
        <f t="shared" si="388"/>
        <v>2793</v>
      </c>
      <c r="B2793" t="s">
        <v>320</v>
      </c>
      <c r="D2793" t="s">
        <v>905</v>
      </c>
      <c r="F2793" s="737">
        <f>'59'!J15</f>
        <v>0</v>
      </c>
      <c r="H2793" s="231">
        <f>'59'!L15</f>
        <v>0</v>
      </c>
      <c r="K2793" s="503">
        <v>0</v>
      </c>
      <c r="L2793" s="231">
        <f>'59'!J15</f>
        <v>0</v>
      </c>
      <c r="N2793" s="231">
        <f>'59'!L15</f>
        <v>0</v>
      </c>
      <c r="P2793" s="722">
        <f t="shared" si="389"/>
        <v>0</v>
      </c>
      <c r="Q2793" s="461"/>
      <c r="R2793" s="722">
        <f t="shared" si="390"/>
        <v>0</v>
      </c>
      <c r="T2793" s="655">
        <f t="shared" si="391"/>
        <v>0</v>
      </c>
    </row>
    <row r="2794" spans="1:20">
      <c r="A2794" s="485">
        <f t="shared" si="388"/>
        <v>2794</v>
      </c>
      <c r="B2794" t="s">
        <v>321</v>
      </c>
      <c r="D2794" t="s">
        <v>905</v>
      </c>
      <c r="F2794" s="737">
        <f>'59'!J16</f>
        <v>0</v>
      </c>
      <c r="H2794" s="231">
        <f>'59'!L16</f>
        <v>0</v>
      </c>
      <c r="K2794" s="503">
        <v>0</v>
      </c>
      <c r="L2794" s="231">
        <f>'59'!J16</f>
        <v>0</v>
      </c>
      <c r="N2794" s="231">
        <f>'59'!L16</f>
        <v>0</v>
      </c>
      <c r="P2794" s="722">
        <f t="shared" si="389"/>
        <v>0</v>
      </c>
      <c r="Q2794" s="461"/>
      <c r="R2794" s="722">
        <f t="shared" si="390"/>
        <v>0</v>
      </c>
      <c r="T2794" s="655">
        <f t="shared" si="391"/>
        <v>0</v>
      </c>
    </row>
    <row r="2795" spans="1:20">
      <c r="A2795" s="485">
        <f t="shared" si="388"/>
        <v>2795</v>
      </c>
      <c r="B2795" t="s">
        <v>322</v>
      </c>
      <c r="D2795" t="s">
        <v>905</v>
      </c>
      <c r="F2795" s="737">
        <f>'59'!J17</f>
        <v>2844</v>
      </c>
      <c r="H2795" s="231">
        <f>'59'!L17</f>
        <v>3903</v>
      </c>
      <c r="K2795" s="503">
        <v>3831</v>
      </c>
      <c r="L2795" s="231">
        <f>'59'!J17</f>
        <v>2844</v>
      </c>
      <c r="N2795" s="231">
        <f>'59'!L17</f>
        <v>3903</v>
      </c>
      <c r="P2795" s="722">
        <f t="shared" si="389"/>
        <v>0</v>
      </c>
      <c r="Q2795" s="461"/>
      <c r="R2795" s="722">
        <f t="shared" si="390"/>
        <v>0</v>
      </c>
      <c r="T2795" s="655">
        <f t="shared" si="391"/>
        <v>72</v>
      </c>
    </row>
    <row r="2796" spans="1:20">
      <c r="A2796" s="485">
        <f t="shared" si="388"/>
        <v>2796</v>
      </c>
      <c r="B2796" t="s">
        <v>684</v>
      </c>
      <c r="D2796" t="s">
        <v>905</v>
      </c>
      <c r="F2796" s="737">
        <f>'59'!J18</f>
        <v>189</v>
      </c>
      <c r="H2796" s="231">
        <f>'59'!L18</f>
        <v>120</v>
      </c>
      <c r="K2796" s="503">
        <v>3398</v>
      </c>
      <c r="L2796" s="231">
        <f>'59'!J18</f>
        <v>189</v>
      </c>
      <c r="N2796" s="231">
        <f>'59'!L18</f>
        <v>120</v>
      </c>
      <c r="P2796" s="722">
        <f t="shared" si="389"/>
        <v>0</v>
      </c>
      <c r="Q2796" s="461"/>
      <c r="R2796" s="722">
        <f t="shared" si="390"/>
        <v>0</v>
      </c>
      <c r="T2796" s="655">
        <f t="shared" si="391"/>
        <v>-3278</v>
      </c>
    </row>
    <row r="2797" spans="1:20">
      <c r="A2797" s="485">
        <f t="shared" si="388"/>
        <v>2797</v>
      </c>
      <c r="B2797" t="s">
        <v>323</v>
      </c>
      <c r="D2797" t="s">
        <v>905</v>
      </c>
      <c r="F2797" s="737">
        <f>'59'!J19</f>
        <v>0</v>
      </c>
      <c r="H2797" s="231">
        <f>'59'!L19</f>
        <v>0</v>
      </c>
      <c r="K2797" s="503">
        <v>0</v>
      </c>
      <c r="L2797" s="231">
        <f>'59'!J19</f>
        <v>0</v>
      </c>
      <c r="N2797" s="231">
        <f>'59'!L19</f>
        <v>0</v>
      </c>
      <c r="P2797" s="722">
        <f t="shared" si="389"/>
        <v>0</v>
      </c>
      <c r="Q2797" s="461"/>
      <c r="R2797" s="722">
        <f t="shared" si="390"/>
        <v>0</v>
      </c>
      <c r="T2797" s="655">
        <f t="shared" si="391"/>
        <v>0</v>
      </c>
    </row>
    <row r="2798" spans="1:20" ht="15.75">
      <c r="A2798" s="485">
        <f t="shared" si="388"/>
        <v>2798</v>
      </c>
      <c r="B2798" s="234" t="s">
        <v>324</v>
      </c>
      <c r="D2798" t="s">
        <v>905</v>
      </c>
      <c r="F2798" s="737">
        <f>'59'!J20</f>
        <v>141675</v>
      </c>
      <c r="H2798" s="231">
        <f>'59'!L20</f>
        <v>177789</v>
      </c>
      <c r="K2798" s="503">
        <v>153885</v>
      </c>
      <c r="L2798" s="231">
        <f>'59'!J20</f>
        <v>141675</v>
      </c>
      <c r="N2798" s="231">
        <f>'59'!L20</f>
        <v>177789</v>
      </c>
      <c r="P2798" s="722">
        <f t="shared" si="389"/>
        <v>0</v>
      </c>
      <c r="Q2798" s="461"/>
      <c r="R2798" s="722">
        <f t="shared" si="390"/>
        <v>0</v>
      </c>
      <c r="T2798" s="655">
        <f t="shared" si="391"/>
        <v>23904</v>
      </c>
    </row>
    <row r="2799" spans="1:20">
      <c r="A2799" s="485">
        <f t="shared" si="388"/>
        <v>2799</v>
      </c>
      <c r="B2799" t="s">
        <v>1104</v>
      </c>
      <c r="D2799" t="s">
        <v>905</v>
      </c>
      <c r="F2799" s="737">
        <f>'59'!J22</f>
        <v>-138778</v>
      </c>
      <c r="H2799" s="231">
        <f>'59'!L22</f>
        <v>-174008</v>
      </c>
      <c r="K2799" s="503">
        <v>-138606</v>
      </c>
      <c r="L2799" s="231">
        <f>'59'!J22</f>
        <v>-138778</v>
      </c>
      <c r="N2799" s="231">
        <f>'59'!L22</f>
        <v>-174008</v>
      </c>
      <c r="P2799" s="722">
        <f t="shared" si="389"/>
        <v>0</v>
      </c>
      <c r="Q2799" s="461"/>
      <c r="R2799" s="722">
        <f t="shared" si="390"/>
        <v>0</v>
      </c>
      <c r="T2799" s="655">
        <f t="shared" si="391"/>
        <v>-35402</v>
      </c>
    </row>
    <row r="2800" spans="1:20" ht="15.75">
      <c r="A2800" s="485">
        <f t="shared" si="388"/>
        <v>2800</v>
      </c>
      <c r="B2800" s="234" t="s">
        <v>427</v>
      </c>
      <c r="D2800" t="s">
        <v>905</v>
      </c>
      <c r="F2800" s="737">
        <f>'59'!J24</f>
        <v>2897</v>
      </c>
      <c r="H2800" s="231">
        <f>'59'!L24</f>
        <v>3781</v>
      </c>
      <c r="K2800" s="503">
        <v>15279</v>
      </c>
      <c r="L2800" s="231">
        <f>'59'!J24</f>
        <v>2897</v>
      </c>
      <c r="N2800" s="231">
        <f>'59'!L24</f>
        <v>3781</v>
      </c>
      <c r="P2800" s="722">
        <f t="shared" si="389"/>
        <v>0</v>
      </c>
      <c r="Q2800" s="461"/>
      <c r="R2800" s="722">
        <f t="shared" si="390"/>
        <v>0</v>
      </c>
      <c r="T2800" s="655">
        <f t="shared" si="391"/>
        <v>-11498</v>
      </c>
    </row>
    <row r="2801" spans="1:20" ht="15.75">
      <c r="A2801" s="485">
        <f t="shared" si="388"/>
        <v>2801</v>
      </c>
      <c r="B2801" s="341" t="s">
        <v>1284</v>
      </c>
      <c r="F2801" s="737"/>
      <c r="H2801" s="231"/>
      <c r="K2801" s="503"/>
      <c r="T2801" s="655"/>
    </row>
    <row r="2802" spans="1:20" ht="15.75">
      <c r="A2802" s="485">
        <f t="shared" si="388"/>
        <v>2802</v>
      </c>
      <c r="B2802" s="341" t="s">
        <v>585</v>
      </c>
      <c r="F2802" s="737"/>
      <c r="H2802" s="231"/>
      <c r="K2802" s="503"/>
      <c r="T2802" s="655"/>
    </row>
    <row r="2803" spans="1:20" ht="15.75">
      <c r="A2803" s="485">
        <f t="shared" si="388"/>
        <v>2803</v>
      </c>
      <c r="B2803" s="234" t="s">
        <v>586</v>
      </c>
      <c r="F2803" s="737"/>
      <c r="H2803" s="231"/>
      <c r="K2803" s="503"/>
      <c r="T2803" s="655"/>
    </row>
    <row r="2804" spans="1:20" ht="15.75">
      <c r="A2804" s="485">
        <f t="shared" si="388"/>
        <v>2804</v>
      </c>
      <c r="B2804" s="234" t="s">
        <v>1105</v>
      </c>
      <c r="F2804" s="737"/>
      <c r="H2804" s="231"/>
      <c r="K2804" s="503"/>
      <c r="T2804" s="655"/>
    </row>
    <row r="2805" spans="1:20">
      <c r="A2805" s="485">
        <f t="shared" si="388"/>
        <v>2805</v>
      </c>
      <c r="B2805" t="s">
        <v>32</v>
      </c>
      <c r="D2805" t="s">
        <v>905</v>
      </c>
      <c r="F2805" s="737">
        <f>'60'!I36</f>
        <v>7035</v>
      </c>
      <c r="H2805" s="231">
        <f>'60'!K36</f>
        <v>19288</v>
      </c>
      <c r="K2805" s="503">
        <v>8214</v>
      </c>
      <c r="L2805" s="231">
        <f>'60'!I36</f>
        <v>7035</v>
      </c>
      <c r="N2805" s="231">
        <f>'60'!K36</f>
        <v>19288</v>
      </c>
      <c r="P2805" s="722">
        <f>F2805-L2805</f>
        <v>0</v>
      </c>
      <c r="Q2805" s="461"/>
      <c r="R2805" s="722">
        <f>H2805-N2805</f>
        <v>0</v>
      </c>
      <c r="T2805" s="655">
        <f>H2805-K2805</f>
        <v>11074</v>
      </c>
    </row>
    <row r="2806" spans="1:20">
      <c r="A2806" s="485">
        <f t="shared" si="388"/>
        <v>2806</v>
      </c>
      <c r="B2806" t="s">
        <v>33</v>
      </c>
      <c r="D2806" t="s">
        <v>905</v>
      </c>
      <c r="F2806" s="737">
        <f>'60'!I38</f>
        <v>0</v>
      </c>
      <c r="H2806" s="231">
        <f>'60'!K38</f>
        <v>0</v>
      </c>
      <c r="K2806" s="503">
        <v>0</v>
      </c>
      <c r="L2806" s="231">
        <f>'60'!I38</f>
        <v>0</v>
      </c>
      <c r="N2806" s="231">
        <f>'60'!K38</f>
        <v>0</v>
      </c>
      <c r="P2806" s="722">
        <f>F2806-L2806</f>
        <v>0</v>
      </c>
      <c r="Q2806" s="461"/>
      <c r="R2806" s="722">
        <f>H2806-N2806</f>
        <v>0</v>
      </c>
      <c r="T2806" s="655">
        <f>H2806-K2806</f>
        <v>0</v>
      </c>
    </row>
    <row r="2807" spans="1:20" ht="15.75">
      <c r="A2807" s="485">
        <f t="shared" si="388"/>
        <v>2807</v>
      </c>
      <c r="B2807" s="234" t="s">
        <v>106</v>
      </c>
      <c r="D2807" t="s">
        <v>905</v>
      </c>
      <c r="F2807" s="737">
        <f>'60'!I41</f>
        <v>7035</v>
      </c>
      <c r="H2807" s="231">
        <f>'60'!K41</f>
        <v>19288</v>
      </c>
      <c r="K2807" s="503">
        <v>8214</v>
      </c>
      <c r="L2807" s="231">
        <f>'60'!I41</f>
        <v>7035</v>
      </c>
      <c r="N2807" s="231">
        <f>'60'!K41</f>
        <v>19288</v>
      </c>
      <c r="P2807" s="722">
        <f>F2807-L2807</f>
        <v>0</v>
      </c>
      <c r="Q2807" s="461"/>
      <c r="R2807" s="722">
        <f>H2807-N2807</f>
        <v>0</v>
      </c>
      <c r="T2807" s="655">
        <f>H2807-K2807</f>
        <v>11074</v>
      </c>
    </row>
    <row r="2808" spans="1:20" ht="15.75">
      <c r="A2808" s="485">
        <f t="shared" si="388"/>
        <v>2808</v>
      </c>
      <c r="B2808" s="234" t="s">
        <v>587</v>
      </c>
      <c r="F2808" s="737"/>
      <c r="H2808" s="231"/>
      <c r="K2808" s="503"/>
      <c r="T2808" s="655"/>
    </row>
    <row r="2809" spans="1:20" ht="15.75">
      <c r="A2809" s="485">
        <f t="shared" si="388"/>
        <v>2809</v>
      </c>
      <c r="B2809" s="234" t="s">
        <v>420</v>
      </c>
      <c r="F2809" s="737"/>
      <c r="H2809" s="231"/>
      <c r="K2809" s="503"/>
      <c r="T2809" s="655"/>
    </row>
    <row r="2810" spans="1:20" ht="15.75">
      <c r="A2810" s="485">
        <f t="shared" si="388"/>
        <v>2810</v>
      </c>
      <c r="B2810" s="234" t="s">
        <v>1024</v>
      </c>
      <c r="F2810" s="737"/>
      <c r="H2810" s="231"/>
      <c r="K2810" s="503"/>
      <c r="T2810" s="655"/>
    </row>
    <row r="2811" spans="1:20" ht="15.75">
      <c r="A2811" s="485">
        <f t="shared" si="388"/>
        <v>2811</v>
      </c>
      <c r="B2811" s="234" t="s">
        <v>176</v>
      </c>
      <c r="F2811" s="737"/>
      <c r="H2811" s="231"/>
      <c r="K2811" s="503"/>
      <c r="T2811" s="655"/>
    </row>
    <row r="2812" spans="1:20">
      <c r="A2812" s="485">
        <f t="shared" si="388"/>
        <v>2812</v>
      </c>
      <c r="B2812" t="s">
        <v>135</v>
      </c>
      <c r="F2812" s="737">
        <f>'61'!D19</f>
        <v>118</v>
      </c>
      <c r="H2812" s="718"/>
      <c r="K2812" s="503"/>
      <c r="L2812" s="231">
        <f>'61'!D19</f>
        <v>118</v>
      </c>
      <c r="N2812" s="718"/>
      <c r="P2812" s="722">
        <f>F2812-L2812</f>
        <v>0</v>
      </c>
      <c r="Q2812" s="461"/>
      <c r="R2812" s="722">
        <f>H2812-N2812</f>
        <v>0</v>
      </c>
      <c r="T2812" s="655">
        <f>H2812-K2812</f>
        <v>0</v>
      </c>
    </row>
    <row r="2813" spans="1:20">
      <c r="A2813" s="485">
        <f t="shared" si="388"/>
        <v>2813</v>
      </c>
      <c r="B2813" t="s">
        <v>136</v>
      </c>
      <c r="F2813" s="737">
        <f>'61'!D20</f>
        <v>20</v>
      </c>
      <c r="H2813" s="718"/>
      <c r="K2813" s="503"/>
      <c r="L2813" s="231">
        <f>'61'!D20</f>
        <v>20</v>
      </c>
      <c r="N2813" s="718"/>
      <c r="P2813" s="722">
        <f>F2813-L2813</f>
        <v>0</v>
      </c>
      <c r="Q2813" s="461"/>
      <c r="R2813" s="722">
        <f>H2813-N2813</f>
        <v>0</v>
      </c>
      <c r="T2813" s="655">
        <f>H2813-K2813</f>
        <v>0</v>
      </c>
    </row>
    <row r="2814" spans="1:20">
      <c r="A2814" s="485">
        <f t="shared" si="388"/>
        <v>2814</v>
      </c>
      <c r="B2814" t="s">
        <v>1106</v>
      </c>
      <c r="F2814" s="737">
        <f>'61'!D21</f>
        <v>164</v>
      </c>
      <c r="H2814" s="718"/>
      <c r="K2814" s="503"/>
      <c r="L2814" s="231">
        <f>'61'!D21</f>
        <v>164</v>
      </c>
      <c r="N2814" s="718"/>
      <c r="P2814" s="722">
        <f>F2814-L2814</f>
        <v>0</v>
      </c>
      <c r="Q2814" s="461"/>
      <c r="R2814" s="722">
        <f>H2814-N2814</f>
        <v>0</v>
      </c>
      <c r="T2814" s="655">
        <f>H2814-K2814</f>
        <v>0</v>
      </c>
    </row>
    <row r="2815" spans="1:20" ht="15.75">
      <c r="A2815" s="485">
        <f t="shared" si="388"/>
        <v>2815</v>
      </c>
      <c r="B2815" s="234" t="s">
        <v>106</v>
      </c>
      <c r="F2815" s="737">
        <f>'61'!D23</f>
        <v>302</v>
      </c>
      <c r="H2815" s="718"/>
      <c r="K2815" s="503"/>
      <c r="L2815" s="231">
        <f>'61'!D23</f>
        <v>302</v>
      </c>
      <c r="N2815" s="718"/>
      <c r="P2815" s="722">
        <f>F2815-L2815</f>
        <v>0</v>
      </c>
      <c r="Q2815" s="461"/>
      <c r="R2815" s="722">
        <f>H2815-N2815</f>
        <v>0</v>
      </c>
      <c r="T2815" s="655">
        <f>H2815-K2815</f>
        <v>0</v>
      </c>
    </row>
    <row r="2816" spans="1:20" ht="15.75">
      <c r="A2816" s="485">
        <f t="shared" si="388"/>
        <v>2816</v>
      </c>
      <c r="B2816" s="234" t="s">
        <v>370</v>
      </c>
      <c r="F2816" s="737"/>
      <c r="H2816" s="231"/>
      <c r="K2816" s="503"/>
      <c r="T2816" s="655"/>
    </row>
    <row r="2817" spans="1:20">
      <c r="A2817" s="485">
        <f t="shared" si="388"/>
        <v>2817</v>
      </c>
      <c r="B2817" t="s">
        <v>135</v>
      </c>
      <c r="F2817" s="737">
        <f>'61'!F19</f>
        <v>10853972</v>
      </c>
      <c r="H2817" s="718"/>
      <c r="K2817" s="503"/>
      <c r="L2817" s="231">
        <f>'61'!F19</f>
        <v>10853972</v>
      </c>
      <c r="N2817" s="718"/>
      <c r="P2817" s="722">
        <f>F2817-L2817</f>
        <v>0</v>
      </c>
      <c r="Q2817" s="461"/>
      <c r="R2817" s="722">
        <f>H2817-N2817</f>
        <v>0</v>
      </c>
      <c r="T2817" s="655">
        <f>H2817-K2817</f>
        <v>0</v>
      </c>
    </row>
    <row r="2818" spans="1:20">
      <c r="A2818" s="485">
        <f t="shared" si="388"/>
        <v>2818</v>
      </c>
      <c r="B2818" t="s">
        <v>136</v>
      </c>
      <c r="F2818" s="737">
        <f>'61'!F20</f>
        <v>1082162</v>
      </c>
      <c r="H2818" s="718"/>
      <c r="K2818" s="503"/>
      <c r="L2818" s="231">
        <f>'61'!F20</f>
        <v>1082162</v>
      </c>
      <c r="N2818" s="718"/>
      <c r="P2818" s="722">
        <f>F2818-L2818</f>
        <v>0</v>
      </c>
      <c r="Q2818" s="461"/>
      <c r="R2818" s="722">
        <f>H2818-N2818</f>
        <v>0</v>
      </c>
      <c r="T2818" s="655">
        <f>H2818-K2818</f>
        <v>0</v>
      </c>
    </row>
    <row r="2819" spans="1:20">
      <c r="A2819" s="485">
        <f t="shared" si="388"/>
        <v>2819</v>
      </c>
      <c r="B2819" t="s">
        <v>1106</v>
      </c>
      <c r="F2819" s="737">
        <f>'61'!F21</f>
        <v>151672</v>
      </c>
      <c r="H2819" s="718"/>
      <c r="K2819" s="503"/>
      <c r="L2819" s="231">
        <f>'61'!F21</f>
        <v>151672</v>
      </c>
      <c r="N2819" s="718"/>
      <c r="P2819" s="722">
        <f>F2819-L2819</f>
        <v>0</v>
      </c>
      <c r="Q2819" s="461"/>
      <c r="R2819" s="722">
        <f>H2819-N2819</f>
        <v>0</v>
      </c>
      <c r="T2819" s="655">
        <f>H2819-K2819</f>
        <v>0</v>
      </c>
    </row>
    <row r="2820" spans="1:20" ht="15.75">
      <c r="A2820" s="485">
        <f t="shared" si="388"/>
        <v>2820</v>
      </c>
      <c r="B2820" s="234" t="s">
        <v>106</v>
      </c>
      <c r="F2820" s="737">
        <f>'61'!F23</f>
        <v>12087806</v>
      </c>
      <c r="H2820" s="718"/>
      <c r="K2820" s="503"/>
      <c r="L2820" s="231">
        <f>'61'!F23</f>
        <v>12087806</v>
      </c>
      <c r="N2820" s="718"/>
      <c r="P2820" s="722">
        <f>F2820-L2820</f>
        <v>0</v>
      </c>
      <c r="Q2820" s="461"/>
      <c r="R2820" s="722">
        <f>H2820-N2820</f>
        <v>0</v>
      </c>
      <c r="T2820" s="655">
        <f>H2820-K2820</f>
        <v>0</v>
      </c>
    </row>
    <row r="2821" spans="1:20" ht="15.75">
      <c r="A2821" s="485">
        <f t="shared" si="388"/>
        <v>2821</v>
      </c>
      <c r="B2821" s="234" t="s">
        <v>1107</v>
      </c>
      <c r="F2821" s="737"/>
      <c r="H2821" s="231"/>
      <c r="K2821" s="503"/>
      <c r="T2821" s="655"/>
    </row>
    <row r="2822" spans="1:20" ht="15.75">
      <c r="A2822" s="485">
        <f t="shared" si="388"/>
        <v>2822</v>
      </c>
      <c r="B2822" s="234" t="s">
        <v>327</v>
      </c>
      <c r="F2822" s="737"/>
      <c r="H2822" s="231"/>
      <c r="K2822" s="503"/>
      <c r="T2822" s="655"/>
    </row>
    <row r="2823" spans="1:20" ht="15.75">
      <c r="A2823" s="485">
        <f t="shared" si="388"/>
        <v>2823</v>
      </c>
      <c r="B2823" s="234" t="s">
        <v>700</v>
      </c>
      <c r="F2823" s="737"/>
      <c r="H2823" s="231"/>
      <c r="K2823" s="503"/>
      <c r="T2823" s="655"/>
    </row>
    <row r="2824" spans="1:20" ht="15.75">
      <c r="A2824" s="485">
        <f t="shared" si="388"/>
        <v>2824</v>
      </c>
      <c r="B2824" s="234" t="s">
        <v>1025</v>
      </c>
      <c r="F2824" s="737"/>
      <c r="H2824" s="231"/>
      <c r="K2824" s="503"/>
      <c r="T2824" s="655"/>
    </row>
    <row r="2825" spans="1:20">
      <c r="A2825" s="485">
        <f t="shared" si="388"/>
        <v>2825</v>
      </c>
      <c r="B2825" t="s">
        <v>328</v>
      </c>
      <c r="D2825" t="s">
        <v>905</v>
      </c>
      <c r="F2825" s="737">
        <f>'dnu62'!G26</f>
        <v>0</v>
      </c>
      <c r="H2825" s="231">
        <f>'dnu62'!I26</f>
        <v>0</v>
      </c>
      <c r="K2825" s="503">
        <v>0</v>
      </c>
      <c r="L2825" s="231">
        <f>'dnu62'!G26</f>
        <v>0</v>
      </c>
      <c r="N2825" s="231">
        <f>'dnu62'!I26</f>
        <v>0</v>
      </c>
      <c r="P2825" s="722">
        <f>F2825-L2825</f>
        <v>0</v>
      </c>
      <c r="Q2825" s="461"/>
      <c r="R2825" s="722">
        <f>H2825-N2825</f>
        <v>0</v>
      </c>
      <c r="T2825" s="655">
        <f>H2825-K2825</f>
        <v>0</v>
      </c>
    </row>
    <row r="2826" spans="1:20">
      <c r="A2826" s="485">
        <f t="shared" si="388"/>
        <v>2826</v>
      </c>
      <c r="B2826" t="s">
        <v>188</v>
      </c>
      <c r="D2826" t="s">
        <v>905</v>
      </c>
      <c r="F2826" s="737">
        <f>'dnu62'!G27</f>
        <v>0</v>
      </c>
      <c r="H2826" s="231">
        <f>'dnu62'!I27</f>
        <v>0</v>
      </c>
      <c r="K2826" s="503">
        <v>0</v>
      </c>
      <c r="L2826" s="231">
        <f>'dnu62'!G27</f>
        <v>0</v>
      </c>
      <c r="N2826" s="231">
        <f>'dnu62'!I27</f>
        <v>0</v>
      </c>
      <c r="P2826" s="722">
        <f>F2826-L2826</f>
        <v>0</v>
      </c>
      <c r="Q2826" s="461"/>
      <c r="R2826" s="722">
        <f>H2826-N2826</f>
        <v>0</v>
      </c>
      <c r="T2826" s="655">
        <f>H2826-K2826</f>
        <v>0</v>
      </c>
    </row>
    <row r="2827" spans="1:20">
      <c r="A2827" s="485">
        <f t="shared" ref="A2827:A2890" si="392">A2826+1</f>
        <v>2827</v>
      </c>
      <c r="B2827" t="s">
        <v>329</v>
      </c>
      <c r="D2827" t="s">
        <v>905</v>
      </c>
      <c r="F2827" s="737">
        <f>'dnu62'!G28</f>
        <v>0</v>
      </c>
      <c r="H2827" s="231">
        <f>'dnu62'!I28</f>
        <v>0</v>
      </c>
      <c r="K2827" s="503">
        <v>0</v>
      </c>
      <c r="L2827" s="231">
        <f>'dnu62'!G28</f>
        <v>0</v>
      </c>
      <c r="N2827" s="231">
        <f>'dnu62'!I28</f>
        <v>0</v>
      </c>
      <c r="P2827" s="722">
        <f>F2827-L2827</f>
        <v>0</v>
      </c>
      <c r="Q2827" s="461"/>
      <c r="R2827" s="722">
        <f>H2827-N2827</f>
        <v>0</v>
      </c>
      <c r="T2827" s="655">
        <f>H2827-K2827</f>
        <v>0</v>
      </c>
    </row>
    <row r="2828" spans="1:20">
      <c r="A2828" s="485">
        <f t="shared" si="392"/>
        <v>2828</v>
      </c>
      <c r="B2828" t="s">
        <v>330</v>
      </c>
      <c r="D2828" t="s">
        <v>905</v>
      </c>
      <c r="F2828" s="737">
        <f>'dnu62'!G29</f>
        <v>0</v>
      </c>
      <c r="H2828" s="231">
        <f>'dnu62'!I29</f>
        <v>0</v>
      </c>
      <c r="K2828" s="503">
        <v>0</v>
      </c>
      <c r="L2828" s="231">
        <f>'dnu62'!G29</f>
        <v>0</v>
      </c>
      <c r="N2828" s="231">
        <f>'dnu62'!I29</f>
        <v>0</v>
      </c>
      <c r="P2828" s="722">
        <f>F2828-L2828</f>
        <v>0</v>
      </c>
      <c r="Q2828" s="461"/>
      <c r="R2828" s="722">
        <f>H2828-N2828</f>
        <v>0</v>
      </c>
      <c r="T2828" s="655">
        <f>H2828-K2828</f>
        <v>0</v>
      </c>
    </row>
    <row r="2829" spans="1:20" ht="15.75">
      <c r="A2829" s="485">
        <f t="shared" si="392"/>
        <v>2829</v>
      </c>
      <c r="B2829" s="234" t="s">
        <v>184</v>
      </c>
      <c r="D2829" t="s">
        <v>905</v>
      </c>
      <c r="F2829" s="737">
        <f>'dnu62'!G30</f>
        <v>0</v>
      </c>
      <c r="H2829" s="231">
        <f>'dnu62'!I30</f>
        <v>0</v>
      </c>
      <c r="K2829" s="503">
        <v>0</v>
      </c>
      <c r="L2829" s="231">
        <f>'dnu62'!G30</f>
        <v>0</v>
      </c>
      <c r="N2829" s="231">
        <f>'dnu62'!I30</f>
        <v>0</v>
      </c>
      <c r="P2829" s="722">
        <f>F2829-L2829</f>
        <v>0</v>
      </c>
      <c r="Q2829" s="461"/>
      <c r="R2829" s="722">
        <f>H2829-N2829</f>
        <v>0</v>
      </c>
      <c r="T2829" s="655">
        <f>H2829-K2829</f>
        <v>0</v>
      </c>
    </row>
    <row r="2830" spans="1:20">
      <c r="A2830" s="485">
        <f t="shared" si="392"/>
        <v>2830</v>
      </c>
      <c r="B2830" t="s">
        <v>332</v>
      </c>
      <c r="F2830" s="737"/>
      <c r="H2830" s="231"/>
      <c r="K2830" s="503"/>
      <c r="T2830" s="655"/>
    </row>
    <row r="2831" spans="1:20">
      <c r="A2831" s="485">
        <f t="shared" si="392"/>
        <v>2831</v>
      </c>
      <c r="B2831" t="s">
        <v>1026</v>
      </c>
      <c r="D2831" t="s">
        <v>905</v>
      </c>
      <c r="F2831" s="737">
        <f>'dnu62'!G33</f>
        <v>0</v>
      </c>
      <c r="H2831" s="231">
        <f>'dnu62'!I33</f>
        <v>0</v>
      </c>
      <c r="K2831" s="503">
        <v>0</v>
      </c>
      <c r="L2831" s="231">
        <f>'dnu62'!G33</f>
        <v>0</v>
      </c>
      <c r="N2831" s="231">
        <f>'dnu62'!I33</f>
        <v>0</v>
      </c>
      <c r="P2831" s="722">
        <f>F2831-L2831</f>
        <v>0</v>
      </c>
      <c r="Q2831" s="461"/>
      <c r="R2831" s="722">
        <f>H2831-N2831</f>
        <v>0</v>
      </c>
      <c r="T2831" s="655">
        <f>H2831-K2831</f>
        <v>0</v>
      </c>
    </row>
    <row r="2832" spans="1:20">
      <c r="A2832" s="485">
        <f t="shared" si="392"/>
        <v>2832</v>
      </c>
      <c r="B2832" t="s">
        <v>1027</v>
      </c>
      <c r="D2832" t="s">
        <v>905</v>
      </c>
      <c r="F2832" s="737">
        <f>'dnu62'!G34</f>
        <v>0</v>
      </c>
      <c r="H2832" s="231">
        <f>'dnu62'!I34</f>
        <v>0</v>
      </c>
      <c r="K2832" s="503">
        <v>0</v>
      </c>
      <c r="L2832" s="231">
        <f>'dnu62'!G34</f>
        <v>0</v>
      </c>
      <c r="N2832" s="231">
        <f>'dnu62'!I34</f>
        <v>0</v>
      </c>
      <c r="P2832" s="722">
        <f>F2832-L2832</f>
        <v>0</v>
      </c>
      <c r="Q2832" s="461"/>
      <c r="R2832" s="722">
        <f>H2832-N2832</f>
        <v>0</v>
      </c>
      <c r="T2832" s="655">
        <f>H2832-K2832</f>
        <v>0</v>
      </c>
    </row>
    <row r="2833" spans="1:20">
      <c r="A2833" s="485">
        <f t="shared" si="392"/>
        <v>2833</v>
      </c>
      <c r="B2833" t="s">
        <v>106</v>
      </c>
      <c r="D2833" t="s">
        <v>905</v>
      </c>
      <c r="F2833" s="737">
        <f>'dnu62'!G35</f>
        <v>0</v>
      </c>
      <c r="H2833" s="231">
        <f>'dnu62'!I35</f>
        <v>0</v>
      </c>
      <c r="K2833" s="503">
        <v>0</v>
      </c>
      <c r="L2833" s="231">
        <f>'dnu62'!G35</f>
        <v>0</v>
      </c>
      <c r="N2833" s="231">
        <f>'dnu62'!I35</f>
        <v>0</v>
      </c>
      <c r="P2833" s="722">
        <f>F2833-L2833</f>
        <v>0</v>
      </c>
      <c r="Q2833" s="461"/>
      <c r="R2833" s="722">
        <f>H2833-N2833</f>
        <v>0</v>
      </c>
      <c r="T2833" s="655">
        <f>H2833-K2833</f>
        <v>0</v>
      </c>
    </row>
    <row r="2834" spans="1:20" ht="15.75">
      <c r="A2834" s="485">
        <f t="shared" si="392"/>
        <v>2834</v>
      </c>
      <c r="B2834" s="234" t="s">
        <v>331</v>
      </c>
      <c r="F2834" s="737"/>
      <c r="H2834" s="231"/>
      <c r="K2834" s="503"/>
      <c r="T2834" s="655"/>
    </row>
    <row r="2835" spans="1:20">
      <c r="A2835" s="485">
        <f t="shared" si="392"/>
        <v>2835</v>
      </c>
      <c r="B2835" t="s">
        <v>328</v>
      </c>
      <c r="D2835" t="s">
        <v>905</v>
      </c>
      <c r="F2835" s="737">
        <f>'dnu62'!G38</f>
        <v>0</v>
      </c>
      <c r="H2835" s="231">
        <f>'dnu62'!I38</f>
        <v>0</v>
      </c>
      <c r="K2835" s="503">
        <v>0</v>
      </c>
      <c r="L2835" s="231">
        <f>'dnu62'!G38</f>
        <v>0</v>
      </c>
      <c r="N2835" s="231">
        <f>'dnu62'!I38</f>
        <v>0</v>
      </c>
      <c r="P2835" s="722">
        <f>F2835-L2835</f>
        <v>0</v>
      </c>
      <c r="Q2835" s="461"/>
      <c r="R2835" s="722">
        <f>H2835-N2835</f>
        <v>0</v>
      </c>
      <c r="T2835" s="655">
        <f>H2835-K2835</f>
        <v>0</v>
      </c>
    </row>
    <row r="2836" spans="1:20">
      <c r="A2836" s="485">
        <f t="shared" si="392"/>
        <v>2836</v>
      </c>
      <c r="B2836" t="s">
        <v>188</v>
      </c>
      <c r="D2836" t="s">
        <v>905</v>
      </c>
      <c r="F2836" s="737">
        <f>'dnu62'!G39</f>
        <v>0</v>
      </c>
      <c r="H2836" s="231">
        <f>'dnu62'!I39</f>
        <v>0</v>
      </c>
      <c r="K2836" s="503">
        <v>0</v>
      </c>
      <c r="L2836" s="231">
        <f>'dnu62'!G39</f>
        <v>0</v>
      </c>
      <c r="N2836" s="231">
        <f>'dnu62'!I39</f>
        <v>0</v>
      </c>
      <c r="P2836" s="722">
        <f>F2836-L2836</f>
        <v>0</v>
      </c>
      <c r="Q2836" s="461"/>
      <c r="R2836" s="722">
        <f>H2836-N2836</f>
        <v>0</v>
      </c>
      <c r="T2836" s="655">
        <f>H2836-K2836</f>
        <v>0</v>
      </c>
    </row>
    <row r="2837" spans="1:20">
      <c r="A2837" s="485">
        <f t="shared" si="392"/>
        <v>2837</v>
      </c>
      <c r="B2837" t="s">
        <v>329</v>
      </c>
      <c r="D2837" t="s">
        <v>905</v>
      </c>
      <c r="F2837" s="737">
        <f>'dnu62'!G40</f>
        <v>0</v>
      </c>
      <c r="H2837" s="231">
        <f>'dnu62'!I40</f>
        <v>0</v>
      </c>
      <c r="K2837" s="503">
        <v>0</v>
      </c>
      <c r="L2837" s="231">
        <f>'dnu62'!G40</f>
        <v>0</v>
      </c>
      <c r="N2837" s="231">
        <f>'dnu62'!I40</f>
        <v>0</v>
      </c>
      <c r="P2837" s="722">
        <f>F2837-L2837</f>
        <v>0</v>
      </c>
      <c r="Q2837" s="461"/>
      <c r="R2837" s="722">
        <f>H2837-N2837</f>
        <v>0</v>
      </c>
      <c r="T2837" s="655">
        <f>H2837-K2837</f>
        <v>0</v>
      </c>
    </row>
    <row r="2838" spans="1:20" ht="15.75">
      <c r="A2838" s="485">
        <f t="shared" si="392"/>
        <v>2838</v>
      </c>
      <c r="B2838" s="234" t="s">
        <v>184</v>
      </c>
      <c r="D2838" t="s">
        <v>905</v>
      </c>
      <c r="F2838" s="737">
        <f>'dnu62'!G41</f>
        <v>0</v>
      </c>
      <c r="H2838" s="231">
        <f>'dnu62'!I41</f>
        <v>0</v>
      </c>
      <c r="K2838" s="503">
        <v>0</v>
      </c>
      <c r="L2838" s="231">
        <f>'dnu62'!G41</f>
        <v>0</v>
      </c>
      <c r="N2838" s="231">
        <f>'dnu62'!I41</f>
        <v>0</v>
      </c>
      <c r="P2838" s="722">
        <f>F2838-L2838</f>
        <v>0</v>
      </c>
      <c r="Q2838" s="461"/>
      <c r="R2838" s="722">
        <f>H2838-N2838</f>
        <v>0</v>
      </c>
      <c r="T2838" s="655">
        <f>H2838-K2838</f>
        <v>0</v>
      </c>
    </row>
    <row r="2839" spans="1:20">
      <c r="A2839" s="485">
        <f t="shared" si="392"/>
        <v>2839</v>
      </c>
      <c r="B2839" t="s">
        <v>332</v>
      </c>
      <c r="F2839" s="737"/>
      <c r="H2839" s="231"/>
      <c r="K2839" s="503"/>
      <c r="T2839" s="655"/>
    </row>
    <row r="2840" spans="1:20">
      <c r="A2840" s="485">
        <f t="shared" si="392"/>
        <v>2840</v>
      </c>
      <c r="B2840" t="s">
        <v>1026</v>
      </c>
      <c r="D2840" t="s">
        <v>905</v>
      </c>
      <c r="F2840" s="737">
        <f>'dnu62'!G44</f>
        <v>0</v>
      </c>
      <c r="H2840" s="231">
        <f>'dnu62'!I44</f>
        <v>0</v>
      </c>
      <c r="K2840" s="503">
        <v>0</v>
      </c>
      <c r="L2840" s="231">
        <f>'dnu62'!G44</f>
        <v>0</v>
      </c>
      <c r="N2840" s="231">
        <f>'dnu62'!I44</f>
        <v>0</v>
      </c>
      <c r="P2840" s="722">
        <f>F2840-L2840</f>
        <v>0</v>
      </c>
      <c r="Q2840" s="461"/>
      <c r="R2840" s="722">
        <f>H2840-N2840</f>
        <v>0</v>
      </c>
      <c r="T2840" s="655">
        <f>H2840-K2840</f>
        <v>0</v>
      </c>
    </row>
    <row r="2841" spans="1:20">
      <c r="A2841" s="485">
        <f t="shared" si="392"/>
        <v>2841</v>
      </c>
      <c r="B2841" t="s">
        <v>1027</v>
      </c>
      <c r="D2841" t="s">
        <v>905</v>
      </c>
      <c r="F2841" s="737">
        <f>'dnu62'!G45</f>
        <v>0</v>
      </c>
      <c r="H2841" s="231">
        <f>'dnu62'!I45</f>
        <v>0</v>
      </c>
      <c r="K2841" s="503">
        <v>0</v>
      </c>
      <c r="L2841" s="231">
        <f>'dnu62'!G45</f>
        <v>0</v>
      </c>
      <c r="N2841" s="231">
        <f>'dnu62'!I45</f>
        <v>0</v>
      </c>
      <c r="P2841" s="722">
        <f>F2841-L2841</f>
        <v>0</v>
      </c>
      <c r="Q2841" s="461"/>
      <c r="R2841" s="722">
        <f>H2841-N2841</f>
        <v>0</v>
      </c>
      <c r="T2841" s="655">
        <f>H2841-K2841</f>
        <v>0</v>
      </c>
    </row>
    <row r="2842" spans="1:20" ht="15.75">
      <c r="A2842" s="485">
        <f t="shared" si="392"/>
        <v>2842</v>
      </c>
      <c r="B2842" s="234" t="s">
        <v>106</v>
      </c>
      <c r="D2842" t="s">
        <v>905</v>
      </c>
      <c r="F2842" s="737">
        <f>'dnu62'!G46</f>
        <v>0</v>
      </c>
      <c r="H2842" s="231">
        <f>'dnu62'!I46</f>
        <v>0</v>
      </c>
      <c r="K2842" s="503">
        <v>0</v>
      </c>
      <c r="L2842" s="231">
        <f>'dnu62'!G46</f>
        <v>0</v>
      </c>
      <c r="N2842" s="231">
        <f>'dnu62'!I46</f>
        <v>0</v>
      </c>
      <c r="P2842" s="722">
        <f>F2842-L2842</f>
        <v>0</v>
      </c>
      <c r="Q2842" s="461"/>
      <c r="R2842" s="722">
        <f>H2842-N2842</f>
        <v>0</v>
      </c>
      <c r="T2842" s="655">
        <f>H2842-K2842</f>
        <v>0</v>
      </c>
    </row>
    <row r="2843" spans="1:20" ht="15.75">
      <c r="A2843" s="485">
        <f t="shared" si="392"/>
        <v>2843</v>
      </c>
      <c r="B2843" s="234" t="s">
        <v>702</v>
      </c>
      <c r="F2843" s="737"/>
      <c r="H2843" s="231"/>
      <c r="K2843" s="503"/>
      <c r="T2843" s="655"/>
    </row>
    <row r="2844" spans="1:20" ht="15.75">
      <c r="A2844" s="485">
        <f t="shared" si="392"/>
        <v>2844</v>
      </c>
      <c r="B2844" s="234" t="s">
        <v>1025</v>
      </c>
      <c r="F2844" s="737"/>
      <c r="H2844" s="231"/>
      <c r="K2844" s="503"/>
      <c r="T2844" s="655"/>
    </row>
    <row r="2845" spans="1:20">
      <c r="A2845" s="485">
        <f t="shared" si="392"/>
        <v>2845</v>
      </c>
      <c r="B2845" t="s">
        <v>328</v>
      </c>
      <c r="D2845" t="s">
        <v>905</v>
      </c>
      <c r="F2845" s="737">
        <f>'dnu 63'!G8</f>
        <v>1550</v>
      </c>
      <c r="H2845" s="231">
        <f>'dnu 63'!I8</f>
        <v>1550</v>
      </c>
      <c r="K2845" s="503">
        <v>0</v>
      </c>
      <c r="L2845" s="231">
        <f>'dnu 63'!G8</f>
        <v>1550</v>
      </c>
      <c r="N2845" s="231">
        <f>'dnu 63'!I8</f>
        <v>1550</v>
      </c>
      <c r="P2845" s="722">
        <f>F2845-L2845</f>
        <v>0</v>
      </c>
      <c r="Q2845" s="461"/>
      <c r="R2845" s="722">
        <f>H2845-N2845</f>
        <v>0</v>
      </c>
      <c r="T2845" s="655">
        <f>H2845-K2845</f>
        <v>1550</v>
      </c>
    </row>
    <row r="2846" spans="1:20">
      <c r="A2846" s="485">
        <f t="shared" si="392"/>
        <v>2846</v>
      </c>
      <c r="B2846" t="s">
        <v>188</v>
      </c>
      <c r="D2846" t="s">
        <v>905</v>
      </c>
      <c r="F2846" s="737">
        <f>'dnu 63'!G9</f>
        <v>5898</v>
      </c>
      <c r="H2846" s="231">
        <f>'dnu 63'!I9</f>
        <v>5898</v>
      </c>
      <c r="K2846" s="503">
        <v>0</v>
      </c>
      <c r="L2846" s="231">
        <f>'dnu 63'!G9</f>
        <v>5898</v>
      </c>
      <c r="N2846" s="231">
        <f>'dnu 63'!I9</f>
        <v>5898</v>
      </c>
      <c r="P2846" s="722">
        <f>F2846-L2846</f>
        <v>0</v>
      </c>
      <c r="Q2846" s="461"/>
      <c r="R2846" s="722">
        <f>H2846-N2846</f>
        <v>0</v>
      </c>
      <c r="T2846" s="655">
        <f>H2846-K2846</f>
        <v>5898</v>
      </c>
    </row>
    <row r="2847" spans="1:20">
      <c r="A2847" s="485">
        <f t="shared" si="392"/>
        <v>2847</v>
      </c>
      <c r="B2847" t="s">
        <v>329</v>
      </c>
      <c r="D2847" t="s">
        <v>905</v>
      </c>
      <c r="F2847" s="737">
        <f>'dnu 63'!G10</f>
        <v>6749</v>
      </c>
      <c r="H2847" s="231">
        <f>'dnu 63'!I10</f>
        <v>6749</v>
      </c>
      <c r="K2847" s="503">
        <v>0</v>
      </c>
      <c r="L2847" s="231">
        <f>'dnu 63'!G10</f>
        <v>6749</v>
      </c>
      <c r="N2847" s="231">
        <f>'dnu 63'!I10</f>
        <v>6749</v>
      </c>
      <c r="P2847" s="722">
        <f>F2847-L2847</f>
        <v>0</v>
      </c>
      <c r="Q2847" s="461"/>
      <c r="R2847" s="722">
        <f>H2847-N2847</f>
        <v>0</v>
      </c>
      <c r="T2847" s="655">
        <f>H2847-K2847</f>
        <v>6749</v>
      </c>
    </row>
    <row r="2848" spans="1:20">
      <c r="A2848" s="485">
        <f t="shared" si="392"/>
        <v>2848</v>
      </c>
      <c r="B2848" t="s">
        <v>330</v>
      </c>
      <c r="D2848" t="s">
        <v>905</v>
      </c>
      <c r="F2848" s="737">
        <f>'dnu 63'!G11</f>
        <v>-724</v>
      </c>
      <c r="H2848" s="231">
        <f>'dnu 63'!I11</f>
        <v>-724</v>
      </c>
      <c r="K2848" s="503">
        <v>0</v>
      </c>
      <c r="L2848" s="231">
        <f>'dnu 63'!G11</f>
        <v>-724</v>
      </c>
      <c r="N2848" s="231">
        <f>'dnu 63'!I11</f>
        <v>-724</v>
      </c>
      <c r="P2848" s="722">
        <f>F2848-L2848</f>
        <v>0</v>
      </c>
      <c r="Q2848" s="461"/>
      <c r="R2848" s="722">
        <f>H2848-N2848</f>
        <v>0</v>
      </c>
      <c r="T2848" s="655">
        <f>H2848-K2848</f>
        <v>-724</v>
      </c>
    </row>
    <row r="2849" spans="1:20" ht="15.75">
      <c r="A2849" s="485">
        <f t="shared" si="392"/>
        <v>2849</v>
      </c>
      <c r="B2849" s="234" t="s">
        <v>184</v>
      </c>
      <c r="D2849" t="s">
        <v>905</v>
      </c>
      <c r="F2849" s="737">
        <f>'dnu 63'!G12</f>
        <v>13473</v>
      </c>
      <c r="H2849" s="231">
        <f>'dnu 63'!I12</f>
        <v>13473</v>
      </c>
      <c r="K2849" s="503">
        <v>0</v>
      </c>
      <c r="L2849" s="231">
        <f>'dnu 63'!G12</f>
        <v>13473</v>
      </c>
      <c r="N2849" s="231">
        <f>'dnu 63'!I12</f>
        <v>13473</v>
      </c>
      <c r="P2849" s="722">
        <f>F2849-L2849</f>
        <v>0</v>
      </c>
      <c r="Q2849" s="461"/>
      <c r="R2849" s="722">
        <f>H2849-N2849</f>
        <v>0</v>
      </c>
      <c r="T2849" s="655">
        <f>H2849-K2849</f>
        <v>13473</v>
      </c>
    </row>
    <row r="2850" spans="1:20">
      <c r="A2850" s="485">
        <f t="shared" si="392"/>
        <v>2850</v>
      </c>
      <c r="B2850" t="s">
        <v>332</v>
      </c>
      <c r="F2850" s="737"/>
      <c r="H2850" s="231"/>
      <c r="K2850" s="503"/>
      <c r="T2850" s="655"/>
    </row>
    <row r="2851" spans="1:20">
      <c r="A2851" s="485">
        <f t="shared" si="392"/>
        <v>2851</v>
      </c>
      <c r="B2851" t="s">
        <v>1026</v>
      </c>
      <c r="D2851" t="s">
        <v>905</v>
      </c>
      <c r="F2851" s="737">
        <f>'dnu 63'!G14</f>
        <v>1430</v>
      </c>
      <c r="H2851" s="231">
        <f>'dnu 63'!I14</f>
        <v>1430</v>
      </c>
      <c r="K2851" s="503">
        <v>0</v>
      </c>
      <c r="L2851" s="231">
        <f>'dnu 63'!G14</f>
        <v>1430</v>
      </c>
      <c r="N2851" s="231">
        <f>'dnu 63'!I14</f>
        <v>1430</v>
      </c>
      <c r="P2851" s="722">
        <f>F2851-L2851</f>
        <v>0</v>
      </c>
      <c r="Q2851" s="461"/>
      <c r="R2851" s="722">
        <f>H2851-N2851</f>
        <v>0</v>
      </c>
      <c r="T2851" s="655">
        <f>H2851-K2851</f>
        <v>1430</v>
      </c>
    </row>
    <row r="2852" spans="1:20">
      <c r="A2852" s="485">
        <f t="shared" si="392"/>
        <v>2852</v>
      </c>
      <c r="B2852" t="s">
        <v>1027</v>
      </c>
      <c r="D2852" t="s">
        <v>905</v>
      </c>
      <c r="F2852" s="737">
        <f>'dnu 63'!G15</f>
        <v>12043</v>
      </c>
      <c r="H2852" s="231">
        <f>'dnu 63'!I15</f>
        <v>12043</v>
      </c>
      <c r="K2852" s="503">
        <v>0</v>
      </c>
      <c r="L2852" s="231">
        <f>'dnu 63'!G15</f>
        <v>12043</v>
      </c>
      <c r="N2852" s="231">
        <f>'dnu 63'!I15</f>
        <v>12043</v>
      </c>
      <c r="P2852" s="722">
        <f>F2852-L2852</f>
        <v>0</v>
      </c>
      <c r="Q2852" s="461"/>
      <c r="R2852" s="722">
        <f>H2852-N2852</f>
        <v>0</v>
      </c>
      <c r="T2852" s="655">
        <f>H2852-K2852</f>
        <v>12043</v>
      </c>
    </row>
    <row r="2853" spans="1:20">
      <c r="A2853" s="485">
        <f t="shared" si="392"/>
        <v>2853</v>
      </c>
      <c r="B2853" t="s">
        <v>106</v>
      </c>
      <c r="D2853" t="s">
        <v>905</v>
      </c>
      <c r="F2853" s="737">
        <f>'dnu 63'!G16</f>
        <v>13473</v>
      </c>
      <c r="H2853" s="231">
        <f>'dnu 63'!I16</f>
        <v>13473</v>
      </c>
      <c r="K2853" s="503">
        <v>0</v>
      </c>
      <c r="L2853" s="231">
        <f>'dnu 63'!G16</f>
        <v>13473</v>
      </c>
      <c r="N2853" s="231">
        <f>'dnu 63'!I16</f>
        <v>13473</v>
      </c>
      <c r="P2853" s="722">
        <f>F2853-L2853</f>
        <v>0</v>
      </c>
      <c r="Q2853" s="461"/>
      <c r="R2853" s="722">
        <f>H2853-N2853</f>
        <v>0</v>
      </c>
      <c r="T2853" s="655">
        <f>H2853-K2853</f>
        <v>13473</v>
      </c>
    </row>
    <row r="2854" spans="1:20" ht="15.75">
      <c r="A2854" s="485">
        <f t="shared" si="392"/>
        <v>2854</v>
      </c>
      <c r="B2854" s="234" t="s">
        <v>331</v>
      </c>
      <c r="F2854" s="737"/>
      <c r="H2854" s="231"/>
      <c r="K2854" s="503"/>
      <c r="T2854" s="655"/>
    </row>
    <row r="2855" spans="1:20">
      <c r="A2855" s="485">
        <f t="shared" si="392"/>
        <v>2855</v>
      </c>
      <c r="B2855" t="s">
        <v>328</v>
      </c>
      <c r="D2855" t="s">
        <v>905</v>
      </c>
      <c r="F2855" s="737">
        <f>'dnu 63'!G19</f>
        <v>1430</v>
      </c>
      <c r="H2855" s="231">
        <f>'dnu 63'!I19</f>
        <v>1430</v>
      </c>
      <c r="K2855" s="503">
        <v>0</v>
      </c>
      <c r="L2855" s="231">
        <f>'dnu 63'!G19</f>
        <v>1430</v>
      </c>
      <c r="N2855" s="231">
        <f>'dnu 63'!I19</f>
        <v>1430</v>
      </c>
      <c r="P2855" s="722">
        <f>F2855-L2855</f>
        <v>0</v>
      </c>
      <c r="Q2855" s="461"/>
      <c r="R2855" s="722">
        <f>H2855-N2855</f>
        <v>0</v>
      </c>
      <c r="T2855" s="655">
        <f>H2855-K2855</f>
        <v>1430</v>
      </c>
    </row>
    <row r="2856" spans="1:20">
      <c r="A2856" s="485">
        <f t="shared" si="392"/>
        <v>2856</v>
      </c>
      <c r="B2856" t="s">
        <v>188</v>
      </c>
      <c r="D2856" t="s">
        <v>905</v>
      </c>
      <c r="F2856" s="737">
        <f>'dnu 63'!G20</f>
        <v>5551</v>
      </c>
      <c r="H2856" s="231">
        <f>'dnu 63'!I20</f>
        <v>5551</v>
      </c>
      <c r="K2856" s="503">
        <v>0</v>
      </c>
      <c r="L2856" s="231">
        <f>'dnu 63'!G20</f>
        <v>5551</v>
      </c>
      <c r="N2856" s="231">
        <f>'dnu 63'!I20</f>
        <v>5551</v>
      </c>
      <c r="P2856" s="722">
        <f>F2856-L2856</f>
        <v>0</v>
      </c>
      <c r="Q2856" s="461"/>
      <c r="R2856" s="722">
        <f>H2856-N2856</f>
        <v>0</v>
      </c>
      <c r="T2856" s="655">
        <f>H2856-K2856</f>
        <v>5551</v>
      </c>
    </row>
    <row r="2857" spans="1:20">
      <c r="A2857" s="485">
        <f t="shared" si="392"/>
        <v>2857</v>
      </c>
      <c r="B2857" t="s">
        <v>329</v>
      </c>
      <c r="D2857" t="s">
        <v>905</v>
      </c>
      <c r="F2857" s="737">
        <f>'dnu 63'!G21</f>
        <v>6492</v>
      </c>
      <c r="H2857" s="231">
        <f>'dnu 63'!I21</f>
        <v>6492</v>
      </c>
      <c r="K2857" s="503">
        <v>0</v>
      </c>
      <c r="L2857" s="231">
        <f>'dnu 63'!G21</f>
        <v>6492</v>
      </c>
      <c r="N2857" s="231">
        <f>'dnu 63'!I21</f>
        <v>6492</v>
      </c>
      <c r="P2857" s="722">
        <f>F2857-L2857</f>
        <v>0</v>
      </c>
      <c r="Q2857" s="461"/>
      <c r="R2857" s="722">
        <f>H2857-N2857</f>
        <v>0</v>
      </c>
      <c r="T2857" s="655">
        <f>H2857-K2857</f>
        <v>6492</v>
      </c>
    </row>
    <row r="2858" spans="1:20" ht="15.75">
      <c r="A2858" s="485">
        <f t="shared" si="392"/>
        <v>2858</v>
      </c>
      <c r="B2858" s="234" t="s">
        <v>184</v>
      </c>
      <c r="D2858" t="s">
        <v>905</v>
      </c>
      <c r="F2858" s="737">
        <f>'dnu 63'!G22</f>
        <v>13473</v>
      </c>
      <c r="H2858" s="231">
        <f>'dnu 63'!I22</f>
        <v>13473</v>
      </c>
      <c r="K2858" s="503">
        <v>0</v>
      </c>
      <c r="L2858" s="231">
        <f>'dnu 63'!G22</f>
        <v>13473</v>
      </c>
      <c r="N2858" s="231">
        <f>'dnu 63'!I22</f>
        <v>13473</v>
      </c>
      <c r="P2858" s="722">
        <f>F2858-L2858</f>
        <v>0</v>
      </c>
      <c r="Q2858" s="461"/>
      <c r="R2858" s="722">
        <f>H2858-N2858</f>
        <v>0</v>
      </c>
      <c r="T2858" s="655">
        <f>H2858-K2858</f>
        <v>13473</v>
      </c>
    </row>
    <row r="2859" spans="1:20">
      <c r="A2859" s="485">
        <f t="shared" si="392"/>
        <v>2859</v>
      </c>
      <c r="B2859" t="s">
        <v>332</v>
      </c>
      <c r="F2859" s="737"/>
      <c r="H2859" s="231"/>
      <c r="K2859" s="503"/>
      <c r="T2859" s="655"/>
    </row>
    <row r="2860" spans="1:20">
      <c r="A2860" s="485">
        <f t="shared" si="392"/>
        <v>2860</v>
      </c>
      <c r="B2860" t="s">
        <v>1026</v>
      </c>
      <c r="D2860" t="s">
        <v>905</v>
      </c>
      <c r="F2860" s="737">
        <f>'dnu 63'!G24</f>
        <v>1430</v>
      </c>
      <c r="H2860" s="231">
        <f>'dnu 63'!I24</f>
        <v>1430</v>
      </c>
      <c r="K2860" s="503">
        <v>0</v>
      </c>
      <c r="L2860" s="231">
        <f>'dnu 63'!G24</f>
        <v>1430</v>
      </c>
      <c r="N2860" s="231">
        <f>'dnu 63'!I24</f>
        <v>1430</v>
      </c>
      <c r="P2860" s="722">
        <f>F2860-L2860</f>
        <v>0</v>
      </c>
      <c r="Q2860" s="461"/>
      <c r="R2860" s="722">
        <f>H2860-N2860</f>
        <v>0</v>
      </c>
      <c r="T2860" s="655">
        <f>H2860-K2860</f>
        <v>1430</v>
      </c>
    </row>
    <row r="2861" spans="1:20">
      <c r="A2861" s="485">
        <f t="shared" si="392"/>
        <v>2861</v>
      </c>
      <c r="B2861" t="s">
        <v>1027</v>
      </c>
      <c r="D2861" t="s">
        <v>905</v>
      </c>
      <c r="F2861" s="737">
        <f>'dnu 63'!G25</f>
        <v>12043</v>
      </c>
      <c r="H2861" s="231">
        <f>'dnu 63'!I25</f>
        <v>12043</v>
      </c>
      <c r="K2861" s="503">
        <v>0</v>
      </c>
      <c r="L2861" s="231">
        <f>'dnu 63'!G25</f>
        <v>12043</v>
      </c>
      <c r="N2861" s="231">
        <f>'dnu 63'!I25</f>
        <v>12043</v>
      </c>
      <c r="P2861" s="722">
        <f>F2861-L2861</f>
        <v>0</v>
      </c>
      <c r="Q2861" s="461"/>
      <c r="R2861" s="722">
        <f>H2861-N2861</f>
        <v>0</v>
      </c>
      <c r="T2861" s="655">
        <f>H2861-K2861</f>
        <v>12043</v>
      </c>
    </row>
    <row r="2862" spans="1:20" ht="15.75">
      <c r="A2862" s="485">
        <f t="shared" si="392"/>
        <v>2862</v>
      </c>
      <c r="B2862" s="234" t="s">
        <v>106</v>
      </c>
      <c r="D2862" t="s">
        <v>905</v>
      </c>
      <c r="F2862" s="737">
        <f>'dnu 63'!G26</f>
        <v>13473</v>
      </c>
      <c r="H2862" s="231">
        <f>'dnu 63'!I26</f>
        <v>13473</v>
      </c>
      <c r="K2862" s="503">
        <v>0</v>
      </c>
      <c r="L2862" s="231">
        <f>'dnu 63'!G26</f>
        <v>13473</v>
      </c>
      <c r="N2862" s="231">
        <f>'dnu 63'!I26</f>
        <v>13473</v>
      </c>
      <c r="P2862" s="722">
        <f>F2862-L2862</f>
        <v>0</v>
      </c>
      <c r="Q2862" s="461"/>
      <c r="R2862" s="722">
        <f>H2862-N2862</f>
        <v>0</v>
      </c>
      <c r="T2862" s="655">
        <f>H2862-K2862</f>
        <v>13473</v>
      </c>
    </row>
    <row r="2863" spans="1:20" ht="15.75">
      <c r="A2863" s="485">
        <f t="shared" si="392"/>
        <v>2863</v>
      </c>
      <c r="B2863" s="234" t="s">
        <v>703</v>
      </c>
      <c r="F2863" s="737"/>
      <c r="H2863" s="231"/>
      <c r="K2863" s="503"/>
      <c r="T2863" s="655"/>
    </row>
    <row r="2864" spans="1:20" ht="15.75">
      <c r="A2864" s="485">
        <f t="shared" si="392"/>
        <v>2864</v>
      </c>
      <c r="B2864" s="234" t="s">
        <v>1025</v>
      </c>
      <c r="F2864" s="737"/>
      <c r="H2864" s="231"/>
      <c r="K2864" s="503"/>
      <c r="T2864" s="655"/>
    </row>
    <row r="2865" spans="1:20">
      <c r="A2865" s="485">
        <f t="shared" si="392"/>
        <v>2865</v>
      </c>
      <c r="B2865" t="s">
        <v>328</v>
      </c>
      <c r="D2865" t="s">
        <v>905</v>
      </c>
      <c r="F2865" s="737">
        <f>'dnu 63'!G33</f>
        <v>911</v>
      </c>
      <c r="H2865" s="231">
        <f>'dnu 63'!I33</f>
        <v>911</v>
      </c>
      <c r="K2865" s="503">
        <v>284</v>
      </c>
      <c r="L2865" s="231">
        <f>'dnu 63'!G33</f>
        <v>911</v>
      </c>
      <c r="N2865" s="231">
        <f>'dnu 63'!I33</f>
        <v>911</v>
      </c>
      <c r="P2865" s="722">
        <f>F2865-L2865</f>
        <v>0</v>
      </c>
      <c r="Q2865" s="461"/>
      <c r="R2865" s="722">
        <f>H2865-N2865</f>
        <v>0</v>
      </c>
      <c r="T2865" s="655">
        <f>H2865-K2865</f>
        <v>627</v>
      </c>
    </row>
    <row r="2866" spans="1:20">
      <c r="A2866" s="485">
        <f t="shared" si="392"/>
        <v>2866</v>
      </c>
      <c r="B2866" t="s">
        <v>188</v>
      </c>
      <c r="D2866" t="s">
        <v>905</v>
      </c>
      <c r="F2866" s="737">
        <f>'dnu 63'!G34</f>
        <v>1299</v>
      </c>
      <c r="H2866" s="231">
        <f>'dnu 63'!I34</f>
        <v>1299</v>
      </c>
      <c r="K2866" s="503">
        <v>213</v>
      </c>
      <c r="L2866" s="231">
        <f>'dnu 63'!G34</f>
        <v>1299</v>
      </c>
      <c r="N2866" s="231">
        <f>'dnu 63'!I34</f>
        <v>1299</v>
      </c>
      <c r="P2866" s="722">
        <f>F2866-L2866</f>
        <v>0</v>
      </c>
      <c r="Q2866" s="461"/>
      <c r="R2866" s="722">
        <f>H2866-N2866</f>
        <v>0</v>
      </c>
      <c r="T2866" s="655">
        <f>H2866-K2866</f>
        <v>1086</v>
      </c>
    </row>
    <row r="2867" spans="1:20">
      <c r="A2867" s="485">
        <f t="shared" si="392"/>
        <v>2867</v>
      </c>
      <c r="B2867" t="s">
        <v>329</v>
      </c>
      <c r="D2867" t="s">
        <v>905</v>
      </c>
      <c r="F2867" s="737">
        <f>'dnu 63'!G35</f>
        <v>0</v>
      </c>
      <c r="H2867" s="231">
        <f>'dnu 63'!I35</f>
        <v>0</v>
      </c>
      <c r="K2867" s="503">
        <v>0</v>
      </c>
      <c r="L2867" s="231">
        <f>'dnu 63'!G35</f>
        <v>0</v>
      </c>
      <c r="N2867" s="231">
        <f>'dnu 63'!I35</f>
        <v>0</v>
      </c>
      <c r="P2867" s="722">
        <f>F2867-L2867</f>
        <v>0</v>
      </c>
      <c r="Q2867" s="461"/>
      <c r="R2867" s="722">
        <f>H2867-N2867</f>
        <v>0</v>
      </c>
      <c r="T2867" s="655">
        <f>H2867-K2867</f>
        <v>0</v>
      </c>
    </row>
    <row r="2868" spans="1:20">
      <c r="A2868" s="485">
        <f t="shared" si="392"/>
        <v>2868</v>
      </c>
      <c r="B2868" t="s">
        <v>330</v>
      </c>
      <c r="D2868" t="s">
        <v>905</v>
      </c>
      <c r="F2868" s="737">
        <f>'dnu 63'!G36</f>
        <v>-28</v>
      </c>
      <c r="H2868" s="231">
        <f>'dnu 63'!I36</f>
        <v>-28</v>
      </c>
      <c r="K2868" s="503">
        <v>-16</v>
      </c>
      <c r="L2868" s="231">
        <f>'dnu 63'!G36</f>
        <v>-28</v>
      </c>
      <c r="N2868" s="231">
        <f>'dnu 63'!I36</f>
        <v>-28</v>
      </c>
      <c r="P2868" s="722">
        <f>F2868-L2868</f>
        <v>0</v>
      </c>
      <c r="Q2868" s="461"/>
      <c r="R2868" s="722">
        <f>H2868-N2868</f>
        <v>0</v>
      </c>
      <c r="T2868" s="655">
        <f>H2868-K2868</f>
        <v>-12</v>
      </c>
    </row>
    <row r="2869" spans="1:20" ht="15.75">
      <c r="A2869" s="485">
        <f t="shared" si="392"/>
        <v>2869</v>
      </c>
      <c r="B2869" s="234" t="s">
        <v>184</v>
      </c>
      <c r="D2869" t="s">
        <v>905</v>
      </c>
      <c r="F2869" s="737">
        <f>'dnu 63'!G37</f>
        <v>2182</v>
      </c>
      <c r="H2869" s="231">
        <f>'dnu 63'!I37</f>
        <v>2182</v>
      </c>
      <c r="K2869" s="503">
        <v>481</v>
      </c>
      <c r="L2869" s="231">
        <f>'dnu 63'!G37</f>
        <v>2182</v>
      </c>
      <c r="N2869" s="231">
        <f>'dnu 63'!I37</f>
        <v>2182</v>
      </c>
      <c r="P2869" s="722">
        <f>F2869-L2869</f>
        <v>0</v>
      </c>
      <c r="Q2869" s="461"/>
      <c r="R2869" s="722">
        <f>H2869-N2869</f>
        <v>0</v>
      </c>
      <c r="T2869" s="655">
        <f>H2869-K2869</f>
        <v>1701</v>
      </c>
    </row>
    <row r="2870" spans="1:20">
      <c r="A2870" s="485">
        <f t="shared" si="392"/>
        <v>2870</v>
      </c>
      <c r="B2870" t="s">
        <v>332</v>
      </c>
      <c r="F2870" s="737"/>
      <c r="H2870" s="231"/>
      <c r="K2870" s="503"/>
      <c r="T2870" s="655"/>
    </row>
    <row r="2871" spans="1:20">
      <c r="A2871" s="485">
        <f t="shared" si="392"/>
        <v>2871</v>
      </c>
      <c r="B2871" t="s">
        <v>1026</v>
      </c>
      <c r="D2871" t="s">
        <v>905</v>
      </c>
      <c r="F2871" s="737">
        <f>'dnu 63'!G40</f>
        <v>894</v>
      </c>
      <c r="H2871" s="231">
        <f>'dnu 63'!I40</f>
        <v>894</v>
      </c>
      <c r="K2871" s="503">
        <v>270</v>
      </c>
      <c r="L2871" s="231">
        <f>'dnu 63'!G40</f>
        <v>894</v>
      </c>
      <c r="N2871" s="231">
        <f>'dnu 63'!I40</f>
        <v>894</v>
      </c>
      <c r="P2871" s="722">
        <f>F2871-L2871</f>
        <v>0</v>
      </c>
      <c r="Q2871" s="461"/>
      <c r="R2871" s="722">
        <f>H2871-N2871</f>
        <v>0</v>
      </c>
      <c r="T2871" s="655">
        <f>H2871-K2871</f>
        <v>624</v>
      </c>
    </row>
    <row r="2872" spans="1:20">
      <c r="A2872" s="485">
        <f t="shared" si="392"/>
        <v>2872</v>
      </c>
      <c r="B2872" t="s">
        <v>1027</v>
      </c>
      <c r="D2872" t="s">
        <v>905</v>
      </c>
      <c r="F2872" s="737">
        <f>'dnu 63'!G41</f>
        <v>1288</v>
      </c>
      <c r="H2872" s="231">
        <f>'dnu 63'!I41</f>
        <v>1288</v>
      </c>
      <c r="K2872" s="503">
        <v>211</v>
      </c>
      <c r="L2872" s="231">
        <f>'dnu 63'!G41</f>
        <v>1288</v>
      </c>
      <c r="N2872" s="231">
        <f>'dnu 63'!I41</f>
        <v>1288</v>
      </c>
      <c r="P2872" s="722">
        <f>F2872-L2872</f>
        <v>0</v>
      </c>
      <c r="Q2872" s="461"/>
      <c r="R2872" s="722">
        <f>H2872-N2872</f>
        <v>0</v>
      </c>
      <c r="T2872" s="655">
        <f>H2872-K2872</f>
        <v>1077</v>
      </c>
    </row>
    <row r="2873" spans="1:20">
      <c r="A2873" s="485">
        <f t="shared" si="392"/>
        <v>2873</v>
      </c>
      <c r="B2873" t="s">
        <v>106</v>
      </c>
      <c r="D2873" t="s">
        <v>905</v>
      </c>
      <c r="F2873" s="737">
        <f>'dnu 63'!G42</f>
        <v>2182</v>
      </c>
      <c r="H2873" s="231">
        <f>'dnu 63'!I42</f>
        <v>2182</v>
      </c>
      <c r="K2873" s="503">
        <v>481</v>
      </c>
      <c r="L2873" s="231">
        <f>'dnu 63'!G42</f>
        <v>2182</v>
      </c>
      <c r="N2873" s="231">
        <f>'dnu 63'!I42</f>
        <v>2182</v>
      </c>
      <c r="P2873" s="722">
        <f>F2873-L2873</f>
        <v>0</v>
      </c>
      <c r="Q2873" s="461"/>
      <c r="R2873" s="722">
        <f>H2873-N2873</f>
        <v>0</v>
      </c>
      <c r="T2873" s="655">
        <f>H2873-K2873</f>
        <v>1701</v>
      </c>
    </row>
    <row r="2874" spans="1:20" ht="15.75">
      <c r="A2874" s="485">
        <f t="shared" si="392"/>
        <v>2874</v>
      </c>
      <c r="B2874" s="234" t="s">
        <v>331</v>
      </c>
      <c r="F2874" s="737"/>
      <c r="H2874" s="231"/>
      <c r="K2874" s="503"/>
      <c r="T2874" s="655"/>
    </row>
    <row r="2875" spans="1:20">
      <c r="A2875" s="485">
        <f t="shared" si="392"/>
        <v>2875</v>
      </c>
      <c r="B2875" t="s">
        <v>328</v>
      </c>
      <c r="D2875" t="s">
        <v>905</v>
      </c>
      <c r="F2875" s="737">
        <f>'dnu 63'!G45</f>
        <v>894</v>
      </c>
      <c r="H2875" s="231">
        <f>'dnu 63'!I45</f>
        <v>894</v>
      </c>
      <c r="K2875" s="503">
        <v>270</v>
      </c>
      <c r="L2875" s="231">
        <f>'dnu 63'!G45</f>
        <v>894</v>
      </c>
      <c r="N2875" s="231">
        <f>'dnu 63'!I45</f>
        <v>894</v>
      </c>
      <c r="P2875" s="722">
        <f>F2875-L2875</f>
        <v>0</v>
      </c>
      <c r="Q2875" s="461"/>
      <c r="R2875" s="722">
        <f>H2875-N2875</f>
        <v>0</v>
      </c>
      <c r="T2875" s="655">
        <f>H2875-K2875</f>
        <v>624</v>
      </c>
    </row>
    <row r="2876" spans="1:20">
      <c r="A2876" s="485">
        <f t="shared" si="392"/>
        <v>2876</v>
      </c>
      <c r="B2876" t="s">
        <v>188</v>
      </c>
      <c r="D2876" t="s">
        <v>905</v>
      </c>
      <c r="F2876" s="737">
        <f>'dnu 63'!G46</f>
        <v>1288</v>
      </c>
      <c r="H2876" s="231">
        <f>'dnu 63'!I46</f>
        <v>1288</v>
      </c>
      <c r="K2876" s="503">
        <v>211</v>
      </c>
      <c r="L2876" s="231">
        <f>'dnu 63'!G46</f>
        <v>1288</v>
      </c>
      <c r="N2876" s="231">
        <f>'dnu 63'!I46</f>
        <v>1288</v>
      </c>
      <c r="P2876" s="722">
        <f>F2876-L2876</f>
        <v>0</v>
      </c>
      <c r="Q2876" s="461"/>
      <c r="R2876" s="722">
        <f>H2876-N2876</f>
        <v>0</v>
      </c>
      <c r="T2876" s="655">
        <f>H2876-K2876</f>
        <v>1077</v>
      </c>
    </row>
    <row r="2877" spans="1:20">
      <c r="A2877" s="485">
        <f t="shared" si="392"/>
        <v>2877</v>
      </c>
      <c r="B2877" t="s">
        <v>329</v>
      </c>
      <c r="D2877" t="s">
        <v>905</v>
      </c>
      <c r="F2877" s="737">
        <f>'dnu 63'!G47</f>
        <v>0</v>
      </c>
      <c r="H2877" s="231">
        <f>'dnu 63'!I47</f>
        <v>0</v>
      </c>
      <c r="K2877" s="503">
        <v>0</v>
      </c>
      <c r="L2877" s="231">
        <f>'dnu 63'!G47</f>
        <v>0</v>
      </c>
      <c r="N2877" s="231">
        <f>'dnu 63'!I47</f>
        <v>0</v>
      </c>
      <c r="P2877" s="722">
        <f>F2877-L2877</f>
        <v>0</v>
      </c>
      <c r="Q2877" s="461"/>
      <c r="R2877" s="722">
        <f>H2877-N2877</f>
        <v>0</v>
      </c>
      <c r="T2877" s="655">
        <f>H2877-K2877</f>
        <v>0</v>
      </c>
    </row>
    <row r="2878" spans="1:20" ht="15.75">
      <c r="A2878" s="485">
        <f t="shared" si="392"/>
        <v>2878</v>
      </c>
      <c r="B2878" s="234" t="s">
        <v>184</v>
      </c>
      <c r="D2878" t="s">
        <v>905</v>
      </c>
      <c r="F2878" s="737">
        <f>'dnu 63'!G48</f>
        <v>2182</v>
      </c>
      <c r="H2878" s="231">
        <f>'dnu 63'!I48</f>
        <v>2182</v>
      </c>
      <c r="K2878" s="503">
        <v>481</v>
      </c>
      <c r="L2878" s="231">
        <f>'dnu 63'!G48</f>
        <v>2182</v>
      </c>
      <c r="N2878" s="231">
        <f>'dnu 63'!I48</f>
        <v>2182</v>
      </c>
      <c r="P2878" s="722">
        <f>F2878-L2878</f>
        <v>0</v>
      </c>
      <c r="Q2878" s="461"/>
      <c r="R2878" s="722">
        <f>H2878-N2878</f>
        <v>0</v>
      </c>
      <c r="T2878" s="655">
        <f>H2878-K2878</f>
        <v>1701</v>
      </c>
    </row>
    <row r="2879" spans="1:20">
      <c r="A2879" s="485">
        <f t="shared" si="392"/>
        <v>2879</v>
      </c>
      <c r="B2879" t="s">
        <v>332</v>
      </c>
      <c r="F2879" s="737"/>
      <c r="H2879" s="231"/>
      <c r="K2879" s="503"/>
      <c r="T2879" s="655"/>
    </row>
    <row r="2880" spans="1:20">
      <c r="A2880" s="485">
        <f t="shared" si="392"/>
        <v>2880</v>
      </c>
      <c r="B2880" t="s">
        <v>1026</v>
      </c>
      <c r="D2880" t="s">
        <v>905</v>
      </c>
      <c r="F2880" s="737">
        <f>'dnu 63'!G51</f>
        <v>894</v>
      </c>
      <c r="H2880" s="231">
        <f>'dnu 63'!I51</f>
        <v>894</v>
      </c>
      <c r="K2880" s="503">
        <v>270</v>
      </c>
      <c r="L2880" s="231">
        <f>'dnu 63'!G51</f>
        <v>894</v>
      </c>
      <c r="N2880" s="231">
        <f>'dnu 63'!I51</f>
        <v>894</v>
      </c>
      <c r="P2880" s="722">
        <f>F2880-L2880</f>
        <v>0</v>
      </c>
      <c r="Q2880" s="461"/>
      <c r="R2880" s="722">
        <f>H2880-N2880</f>
        <v>0</v>
      </c>
      <c r="T2880" s="655">
        <f>H2880-K2880</f>
        <v>624</v>
      </c>
    </row>
    <row r="2881" spans="1:20">
      <c r="A2881" s="485">
        <f t="shared" si="392"/>
        <v>2881</v>
      </c>
      <c r="B2881" t="s">
        <v>1027</v>
      </c>
      <c r="D2881" t="s">
        <v>905</v>
      </c>
      <c r="F2881" s="737">
        <f>'dnu 63'!G52</f>
        <v>1288</v>
      </c>
      <c r="H2881" s="231">
        <f>'dnu 63'!I52</f>
        <v>1288</v>
      </c>
      <c r="K2881" s="503">
        <v>211</v>
      </c>
      <c r="L2881" s="231">
        <f>'dnu 63'!G52</f>
        <v>1288</v>
      </c>
      <c r="N2881" s="231">
        <f>'dnu 63'!I52</f>
        <v>1288</v>
      </c>
      <c r="P2881" s="722">
        <f>F2881-L2881</f>
        <v>0</v>
      </c>
      <c r="Q2881" s="461"/>
      <c r="R2881" s="722">
        <f>H2881-N2881</f>
        <v>0</v>
      </c>
      <c r="T2881" s="655">
        <f>H2881-K2881</f>
        <v>1077</v>
      </c>
    </row>
    <row r="2882" spans="1:20" ht="15.75">
      <c r="A2882" s="485">
        <f t="shared" si="392"/>
        <v>2882</v>
      </c>
      <c r="B2882" s="234" t="s">
        <v>106</v>
      </c>
      <c r="D2882" t="s">
        <v>905</v>
      </c>
      <c r="F2882" s="737">
        <f>'dnu 63'!G53</f>
        <v>2182</v>
      </c>
      <c r="H2882" s="231">
        <f>'dnu 63'!I53</f>
        <v>2182</v>
      </c>
      <c r="K2882" s="503">
        <v>481</v>
      </c>
      <c r="L2882" s="231">
        <f>'dnu 63'!G53</f>
        <v>2182</v>
      </c>
      <c r="N2882" s="231">
        <f>'dnu 63'!I53</f>
        <v>2182</v>
      </c>
      <c r="P2882" s="722">
        <f>F2882-L2882</f>
        <v>0</v>
      </c>
      <c r="Q2882" s="461"/>
      <c r="R2882" s="722">
        <f>H2882-N2882</f>
        <v>0</v>
      </c>
      <c r="T2882" s="655">
        <f>H2882-K2882</f>
        <v>1701</v>
      </c>
    </row>
    <row r="2883" spans="1:20" ht="15.75">
      <c r="A2883" s="485">
        <f t="shared" si="392"/>
        <v>2883</v>
      </c>
      <c r="B2883" s="234" t="s">
        <v>733</v>
      </c>
      <c r="F2883" s="737"/>
      <c r="H2883" s="231"/>
      <c r="K2883" s="503"/>
      <c r="T2883" s="655"/>
    </row>
    <row r="2884" spans="1:20" ht="15.75">
      <c r="A2884" s="485">
        <f t="shared" si="392"/>
        <v>2884</v>
      </c>
      <c r="B2884" s="234" t="s">
        <v>335</v>
      </c>
      <c r="F2884" s="737"/>
      <c r="H2884" s="231"/>
      <c r="K2884" s="503"/>
      <c r="T2884" s="655"/>
    </row>
    <row r="2885" spans="1:20" ht="15.75">
      <c r="A2885" s="485">
        <f t="shared" si="392"/>
        <v>2885</v>
      </c>
      <c r="B2885" s="234" t="s">
        <v>704</v>
      </c>
      <c r="F2885" s="737"/>
      <c r="H2885" s="231"/>
      <c r="K2885" s="503"/>
      <c r="T2885" s="655"/>
    </row>
    <row r="2886" spans="1:20">
      <c r="A2886" s="485">
        <f t="shared" si="392"/>
        <v>2886</v>
      </c>
      <c r="B2886" t="s">
        <v>328</v>
      </c>
      <c r="D2886" t="s">
        <v>905</v>
      </c>
      <c r="F2886" s="737">
        <f>'63'!G15</f>
        <v>0</v>
      </c>
      <c r="H2886" s="231">
        <f>'63'!I15</f>
        <v>0</v>
      </c>
      <c r="K2886" s="503">
        <v>0</v>
      </c>
      <c r="L2886" s="231">
        <f>'63'!G15</f>
        <v>0</v>
      </c>
      <c r="N2886" s="231">
        <f>'63'!I15</f>
        <v>0</v>
      </c>
      <c r="P2886" s="722">
        <f>F2886-L2886</f>
        <v>0</v>
      </c>
      <c r="Q2886" s="461"/>
      <c r="R2886" s="722">
        <f>H2886-N2886</f>
        <v>0</v>
      </c>
      <c r="T2886" s="655">
        <f>H2886-K2886</f>
        <v>0</v>
      </c>
    </row>
    <row r="2887" spans="1:20">
      <c r="A2887" s="485">
        <f t="shared" si="392"/>
        <v>2887</v>
      </c>
      <c r="B2887" t="s">
        <v>188</v>
      </c>
      <c r="D2887" t="s">
        <v>905</v>
      </c>
      <c r="F2887" s="737">
        <f>'63'!G16</f>
        <v>0</v>
      </c>
      <c r="H2887" s="231">
        <f>'63'!I16</f>
        <v>0</v>
      </c>
      <c r="K2887" s="503">
        <v>0</v>
      </c>
      <c r="L2887" s="231">
        <f>'63'!G16</f>
        <v>0</v>
      </c>
      <c r="N2887" s="231">
        <f>'63'!I16</f>
        <v>0</v>
      </c>
      <c r="P2887" s="722">
        <f>F2887-L2887</f>
        <v>0</v>
      </c>
      <c r="Q2887" s="461"/>
      <c r="R2887" s="722">
        <f>H2887-N2887</f>
        <v>0</v>
      </c>
      <c r="T2887" s="655">
        <f>H2887-K2887</f>
        <v>0</v>
      </c>
    </row>
    <row r="2888" spans="1:20">
      <c r="A2888" s="485">
        <f t="shared" si="392"/>
        <v>2888</v>
      </c>
      <c r="B2888" t="s">
        <v>329</v>
      </c>
      <c r="D2888" t="s">
        <v>905</v>
      </c>
      <c r="F2888" s="737">
        <f>'63'!G17</f>
        <v>0</v>
      </c>
      <c r="H2888" s="231">
        <f>'63'!I17</f>
        <v>0</v>
      </c>
      <c r="K2888" s="503">
        <v>0</v>
      </c>
      <c r="L2888" s="231">
        <f>'63'!G17</f>
        <v>0</v>
      </c>
      <c r="N2888" s="231">
        <f>'63'!I17</f>
        <v>0</v>
      </c>
      <c r="P2888" s="722">
        <f>F2888-L2888</f>
        <v>0</v>
      </c>
      <c r="Q2888" s="461"/>
      <c r="R2888" s="722">
        <f>H2888-N2888</f>
        <v>0</v>
      </c>
      <c r="T2888" s="655">
        <f>H2888-K2888</f>
        <v>0</v>
      </c>
    </row>
    <row r="2889" spans="1:20">
      <c r="A2889" s="485">
        <f t="shared" si="392"/>
        <v>2889</v>
      </c>
      <c r="B2889" t="s">
        <v>330</v>
      </c>
      <c r="D2889" t="s">
        <v>905</v>
      </c>
      <c r="F2889" s="737">
        <f>'63'!G18</f>
        <v>0</v>
      </c>
      <c r="H2889" s="231">
        <f>'63'!I18</f>
        <v>0</v>
      </c>
      <c r="K2889" s="503">
        <v>0</v>
      </c>
      <c r="L2889" s="231">
        <f>'63'!G18</f>
        <v>0</v>
      </c>
      <c r="N2889" s="231">
        <f>'63'!I18</f>
        <v>0</v>
      </c>
      <c r="P2889" s="722">
        <f>F2889-L2889</f>
        <v>0</v>
      </c>
      <c r="Q2889" s="461"/>
      <c r="R2889" s="722">
        <f>H2889-N2889</f>
        <v>0</v>
      </c>
      <c r="T2889" s="655">
        <f>H2889-K2889</f>
        <v>0</v>
      </c>
    </row>
    <row r="2890" spans="1:20" ht="15.75">
      <c r="A2890" s="485">
        <f t="shared" si="392"/>
        <v>2890</v>
      </c>
      <c r="B2890" s="234" t="s">
        <v>184</v>
      </c>
      <c r="D2890" t="s">
        <v>905</v>
      </c>
      <c r="F2890" s="737">
        <f>'63'!G19</f>
        <v>0</v>
      </c>
      <c r="H2890" s="231">
        <f>'63'!I19</f>
        <v>0</v>
      </c>
      <c r="K2890" s="503">
        <v>0</v>
      </c>
      <c r="L2890" s="231">
        <f>'63'!G19</f>
        <v>0</v>
      </c>
      <c r="N2890" s="231">
        <f>'63'!I19</f>
        <v>0</v>
      </c>
      <c r="P2890" s="722">
        <f>F2890-L2890</f>
        <v>0</v>
      </c>
      <c r="Q2890" s="461"/>
      <c r="R2890" s="722">
        <f>H2890-N2890</f>
        <v>0</v>
      </c>
      <c r="T2890" s="655">
        <f>H2890-K2890</f>
        <v>0</v>
      </c>
    </row>
    <row r="2891" spans="1:20" ht="15.75">
      <c r="A2891" s="485">
        <f t="shared" ref="A2891:A2954" si="393">A2890+1</f>
        <v>2891</v>
      </c>
      <c r="B2891" s="234" t="s">
        <v>332</v>
      </c>
      <c r="F2891" s="737"/>
      <c r="H2891" s="231"/>
      <c r="K2891" s="503"/>
      <c r="T2891" s="655"/>
    </row>
    <row r="2892" spans="1:20">
      <c r="A2892" s="485">
        <f t="shared" si="393"/>
        <v>2892</v>
      </c>
      <c r="B2892" t="s">
        <v>1026</v>
      </c>
      <c r="D2892" t="s">
        <v>905</v>
      </c>
      <c r="F2892" s="737">
        <f>'63'!G21</f>
        <v>0</v>
      </c>
      <c r="H2892" s="231">
        <f>'63'!I21</f>
        <v>0</v>
      </c>
      <c r="K2892" s="503">
        <v>0</v>
      </c>
      <c r="L2892" s="231">
        <f>'63'!G21</f>
        <v>0</v>
      </c>
      <c r="N2892" s="231">
        <f>'63'!I21</f>
        <v>0</v>
      </c>
      <c r="P2892" s="722">
        <f>F2892-L2892</f>
        <v>0</v>
      </c>
      <c r="Q2892" s="461"/>
      <c r="R2892" s="722">
        <f>H2892-N2892</f>
        <v>0</v>
      </c>
      <c r="T2892" s="655">
        <f>H2892-K2892</f>
        <v>0</v>
      </c>
    </row>
    <row r="2893" spans="1:20">
      <c r="A2893" s="485">
        <f t="shared" si="393"/>
        <v>2893</v>
      </c>
      <c r="B2893" t="s">
        <v>1028</v>
      </c>
      <c r="D2893" t="s">
        <v>905</v>
      </c>
      <c r="F2893" s="737">
        <f>'63'!G22</f>
        <v>0</v>
      </c>
      <c r="H2893" s="231">
        <f>'63'!I22</f>
        <v>0</v>
      </c>
      <c r="K2893" s="503">
        <v>0</v>
      </c>
      <c r="L2893" s="231">
        <f>'63'!G22</f>
        <v>0</v>
      </c>
      <c r="N2893" s="231">
        <f>'63'!I22</f>
        <v>0</v>
      </c>
      <c r="P2893" s="722">
        <f>F2893-L2893</f>
        <v>0</v>
      </c>
      <c r="Q2893" s="461"/>
      <c r="R2893" s="722">
        <f>H2893-N2893</f>
        <v>0</v>
      </c>
      <c r="T2893" s="655">
        <f>H2893-K2893</f>
        <v>0</v>
      </c>
    </row>
    <row r="2894" spans="1:20" ht="15.75">
      <c r="A2894" s="485">
        <f t="shared" si="393"/>
        <v>2894</v>
      </c>
      <c r="B2894" s="234" t="s">
        <v>106</v>
      </c>
      <c r="D2894" t="s">
        <v>905</v>
      </c>
      <c r="F2894" s="737">
        <f>'63'!G23</f>
        <v>0</v>
      </c>
      <c r="H2894" s="231">
        <f>'63'!I23</f>
        <v>0</v>
      </c>
      <c r="K2894" s="503">
        <v>0</v>
      </c>
      <c r="L2894" s="231">
        <f>'63'!G23</f>
        <v>0</v>
      </c>
      <c r="N2894" s="231">
        <f>'63'!I23</f>
        <v>0</v>
      </c>
      <c r="P2894" s="722">
        <f>F2894-L2894</f>
        <v>0</v>
      </c>
      <c r="Q2894" s="461"/>
      <c r="R2894" s="722">
        <f>H2894-N2894</f>
        <v>0</v>
      </c>
      <c r="T2894" s="655">
        <f>H2894-K2894</f>
        <v>0</v>
      </c>
    </row>
    <row r="2895" spans="1:20" ht="15.75">
      <c r="A2895" s="485">
        <f t="shared" si="393"/>
        <v>2895</v>
      </c>
      <c r="B2895" s="234" t="s">
        <v>331</v>
      </c>
      <c r="F2895" s="737"/>
      <c r="H2895" s="231"/>
      <c r="K2895" s="503"/>
      <c r="T2895" s="655"/>
    </row>
    <row r="2896" spans="1:20">
      <c r="A2896" s="485">
        <f t="shared" si="393"/>
        <v>2896</v>
      </c>
      <c r="B2896" t="s">
        <v>328</v>
      </c>
      <c r="D2896" t="s">
        <v>905</v>
      </c>
      <c r="F2896" s="737">
        <f>'63'!G26</f>
        <v>0</v>
      </c>
      <c r="H2896" s="231">
        <f>'63'!I26</f>
        <v>0</v>
      </c>
      <c r="K2896" s="503">
        <v>0</v>
      </c>
      <c r="L2896" s="231">
        <f>'63'!G26</f>
        <v>0</v>
      </c>
      <c r="N2896" s="231">
        <f>'63'!I26</f>
        <v>0</v>
      </c>
      <c r="P2896" s="722">
        <f>F2896-L2896</f>
        <v>0</v>
      </c>
      <c r="Q2896" s="461"/>
      <c r="R2896" s="722">
        <f>H2896-N2896</f>
        <v>0</v>
      </c>
      <c r="T2896" s="655">
        <f>H2896-K2896</f>
        <v>0</v>
      </c>
    </row>
    <row r="2897" spans="1:20">
      <c r="A2897" s="485">
        <f t="shared" si="393"/>
        <v>2897</v>
      </c>
      <c r="B2897" t="s">
        <v>188</v>
      </c>
      <c r="D2897" t="s">
        <v>905</v>
      </c>
      <c r="F2897" s="737">
        <f>'63'!G27</f>
        <v>0</v>
      </c>
      <c r="H2897" s="231">
        <f>'63'!I27</f>
        <v>0</v>
      </c>
      <c r="K2897" s="503">
        <v>0</v>
      </c>
      <c r="L2897" s="231">
        <f>'63'!G27</f>
        <v>0</v>
      </c>
      <c r="N2897" s="231">
        <f>'63'!I27</f>
        <v>0</v>
      </c>
      <c r="P2897" s="722">
        <f>F2897-L2897</f>
        <v>0</v>
      </c>
      <c r="Q2897" s="461"/>
      <c r="R2897" s="722">
        <f>H2897-N2897</f>
        <v>0</v>
      </c>
      <c r="T2897" s="655">
        <f>H2897-K2897</f>
        <v>0</v>
      </c>
    </row>
    <row r="2898" spans="1:20">
      <c r="A2898" s="485">
        <f t="shared" si="393"/>
        <v>2898</v>
      </c>
      <c r="B2898" t="s">
        <v>329</v>
      </c>
      <c r="D2898" t="s">
        <v>905</v>
      </c>
      <c r="F2898" s="737">
        <f>'63'!G28</f>
        <v>0</v>
      </c>
      <c r="H2898" s="231">
        <f>'63'!I28</f>
        <v>0</v>
      </c>
      <c r="K2898" s="503">
        <v>0</v>
      </c>
      <c r="L2898" s="231">
        <f>'63'!G28</f>
        <v>0</v>
      </c>
      <c r="N2898" s="231">
        <f>'63'!I28</f>
        <v>0</v>
      </c>
      <c r="P2898" s="722">
        <f>F2898-L2898</f>
        <v>0</v>
      </c>
      <c r="Q2898" s="461"/>
      <c r="R2898" s="722">
        <f>H2898-N2898</f>
        <v>0</v>
      </c>
      <c r="T2898" s="655">
        <f>H2898-K2898</f>
        <v>0</v>
      </c>
    </row>
    <row r="2899" spans="1:20">
      <c r="A2899" s="485">
        <f t="shared" si="393"/>
        <v>2899</v>
      </c>
      <c r="B2899" s="388" t="s">
        <v>330</v>
      </c>
      <c r="C2899" s="388"/>
      <c r="D2899" s="388" t="s">
        <v>905</v>
      </c>
      <c r="F2899" s="737">
        <f>'63'!G29</f>
        <v>0</v>
      </c>
      <c r="H2899" s="231">
        <f>'63'!I29</f>
        <v>0</v>
      </c>
      <c r="K2899" s="503">
        <v>0</v>
      </c>
      <c r="L2899" s="231">
        <f>'63'!G29</f>
        <v>0</v>
      </c>
      <c r="N2899" s="231">
        <f>'63'!I29</f>
        <v>0</v>
      </c>
      <c r="P2899" s="722">
        <f>F2899-L2899</f>
        <v>0</v>
      </c>
      <c r="Q2899" s="461"/>
      <c r="R2899" s="722">
        <f>H2899-N2899</f>
        <v>0</v>
      </c>
      <c r="T2899" s="655">
        <f>H2899-K2899</f>
        <v>0</v>
      </c>
    </row>
    <row r="2900" spans="1:20" ht="15.75">
      <c r="A2900" s="485">
        <f t="shared" si="393"/>
        <v>2900</v>
      </c>
      <c r="B2900" s="234" t="s">
        <v>331</v>
      </c>
      <c r="D2900" t="s">
        <v>905</v>
      </c>
      <c r="F2900" s="737">
        <f>'63'!G30</f>
        <v>0</v>
      </c>
      <c r="H2900" s="231">
        <f>'63'!I30</f>
        <v>0</v>
      </c>
      <c r="K2900" s="503">
        <v>0</v>
      </c>
      <c r="L2900" s="231">
        <f>'63'!G30</f>
        <v>0</v>
      </c>
      <c r="N2900" s="231">
        <f>'63'!I30</f>
        <v>0</v>
      </c>
      <c r="P2900" s="722">
        <f>F2900-L2900</f>
        <v>0</v>
      </c>
      <c r="Q2900" s="461"/>
      <c r="R2900" s="722">
        <f>H2900-N2900</f>
        <v>0</v>
      </c>
      <c r="T2900" s="655">
        <f>H2900-K2900</f>
        <v>0</v>
      </c>
    </row>
    <row r="2901" spans="1:20" ht="15.75">
      <c r="A2901" s="485">
        <f t="shared" si="393"/>
        <v>2901</v>
      </c>
      <c r="B2901" s="234" t="s">
        <v>332</v>
      </c>
      <c r="F2901" s="737"/>
      <c r="H2901" s="231"/>
      <c r="K2901" s="503"/>
      <c r="T2901" s="655"/>
    </row>
    <row r="2902" spans="1:20">
      <c r="A2902" s="485">
        <f t="shared" si="393"/>
        <v>2902</v>
      </c>
      <c r="B2902" t="s">
        <v>1026</v>
      </c>
      <c r="D2902" t="s">
        <v>905</v>
      </c>
      <c r="F2902" s="737">
        <f>'63'!G32</f>
        <v>0</v>
      </c>
      <c r="H2902" s="231">
        <f>'63'!I32</f>
        <v>0</v>
      </c>
      <c r="K2902" s="503">
        <v>0</v>
      </c>
      <c r="L2902" s="231">
        <f>'63'!G32</f>
        <v>0</v>
      </c>
      <c r="N2902" s="231">
        <f>'63'!I32</f>
        <v>0</v>
      </c>
      <c r="P2902" s="722">
        <f>F2902-L2902</f>
        <v>0</v>
      </c>
      <c r="Q2902" s="461"/>
      <c r="R2902" s="722">
        <f>H2902-N2902</f>
        <v>0</v>
      </c>
      <c r="T2902" s="655">
        <f>H2902-K2902</f>
        <v>0</v>
      </c>
    </row>
    <row r="2903" spans="1:20">
      <c r="A2903" s="485">
        <f t="shared" si="393"/>
        <v>2903</v>
      </c>
      <c r="B2903" t="s">
        <v>1028</v>
      </c>
      <c r="D2903" t="s">
        <v>905</v>
      </c>
      <c r="F2903" s="737">
        <f>'63'!G33</f>
        <v>0</v>
      </c>
      <c r="H2903" s="231">
        <f>'63'!I33</f>
        <v>0</v>
      </c>
      <c r="K2903" s="503">
        <v>0</v>
      </c>
      <c r="L2903" s="231">
        <f>'63'!G33</f>
        <v>0</v>
      </c>
      <c r="N2903" s="231">
        <f>'63'!I33</f>
        <v>0</v>
      </c>
      <c r="P2903" s="722">
        <f>F2903-L2903</f>
        <v>0</v>
      </c>
      <c r="Q2903" s="461"/>
      <c r="R2903" s="722">
        <f>H2903-N2903</f>
        <v>0</v>
      </c>
      <c r="T2903" s="655">
        <f>H2903-K2903</f>
        <v>0</v>
      </c>
    </row>
    <row r="2904" spans="1:20" ht="15.75">
      <c r="A2904" s="485">
        <f t="shared" si="393"/>
        <v>2904</v>
      </c>
      <c r="B2904" s="234" t="s">
        <v>106</v>
      </c>
      <c r="D2904" t="s">
        <v>905</v>
      </c>
      <c r="F2904" s="737">
        <f>'63'!G34</f>
        <v>0</v>
      </c>
      <c r="H2904" s="231">
        <f>'63'!I34</f>
        <v>0</v>
      </c>
      <c r="K2904" s="503">
        <v>0</v>
      </c>
      <c r="L2904" s="231">
        <f>'63'!G34</f>
        <v>0</v>
      </c>
      <c r="N2904" s="231">
        <f>'63'!I34</f>
        <v>0</v>
      </c>
      <c r="P2904" s="722">
        <f>F2904-L2904</f>
        <v>0</v>
      </c>
      <c r="Q2904" s="461"/>
      <c r="R2904" s="722">
        <f>H2904-N2904</f>
        <v>0</v>
      </c>
      <c r="T2904" s="655">
        <f>H2904-K2904</f>
        <v>0</v>
      </c>
    </row>
    <row r="2905" spans="1:20" ht="15.75">
      <c r="A2905" s="485">
        <f t="shared" si="393"/>
        <v>2905</v>
      </c>
      <c r="B2905" s="234" t="s">
        <v>589</v>
      </c>
      <c r="F2905" s="737"/>
      <c r="H2905" s="231"/>
      <c r="K2905" s="503"/>
      <c r="T2905" s="655"/>
    </row>
    <row r="2906" spans="1:20" ht="15.75">
      <c r="A2906" s="485">
        <f t="shared" si="393"/>
        <v>2906</v>
      </c>
      <c r="B2906" s="234" t="s">
        <v>1108</v>
      </c>
      <c r="F2906" s="737"/>
      <c r="H2906" s="231"/>
      <c r="K2906" s="503"/>
      <c r="T2906" s="655"/>
    </row>
    <row r="2907" spans="1:20" ht="15.75">
      <c r="A2907" s="485">
        <f t="shared" si="393"/>
        <v>2907</v>
      </c>
      <c r="B2907" s="234" t="s">
        <v>1029</v>
      </c>
      <c r="F2907" s="737"/>
      <c r="H2907" s="231"/>
      <c r="K2907" s="503"/>
      <c r="T2907" s="655"/>
    </row>
    <row r="2908" spans="1:20">
      <c r="A2908" s="485">
        <f t="shared" si="393"/>
        <v>2908</v>
      </c>
      <c r="B2908" t="s">
        <v>447</v>
      </c>
      <c r="D2908" t="s">
        <v>905</v>
      </c>
      <c r="F2908" s="737">
        <f>'64'!F21</f>
        <v>0</v>
      </c>
      <c r="H2908" s="231">
        <f>'64'!H21</f>
        <v>0</v>
      </c>
      <c r="K2908" s="503">
        <v>0</v>
      </c>
      <c r="L2908" s="231">
        <f>'64'!F21</f>
        <v>0</v>
      </c>
      <c r="N2908" s="231">
        <f>'64'!H21</f>
        <v>0</v>
      </c>
      <c r="P2908" s="722">
        <f>F2908-L2908</f>
        <v>0</v>
      </c>
      <c r="Q2908" s="461"/>
      <c r="R2908" s="722">
        <f>H2908-N2908</f>
        <v>0</v>
      </c>
      <c r="T2908" s="655">
        <f>H2908-K2908</f>
        <v>0</v>
      </c>
    </row>
    <row r="2909" spans="1:20">
      <c r="A2909" s="485">
        <f t="shared" si="393"/>
        <v>2909</v>
      </c>
      <c r="B2909" t="s">
        <v>448</v>
      </c>
      <c r="D2909" t="s">
        <v>905</v>
      </c>
      <c r="F2909" s="737">
        <f>'64'!F22</f>
        <v>0</v>
      </c>
      <c r="H2909" s="231">
        <f>'64'!H22</f>
        <v>0</v>
      </c>
      <c r="K2909" s="503">
        <v>0</v>
      </c>
      <c r="L2909" s="231">
        <f>'64'!F22</f>
        <v>0</v>
      </c>
      <c r="N2909" s="231">
        <f>'64'!H22</f>
        <v>0</v>
      </c>
      <c r="P2909" s="722">
        <f>F2909-L2909</f>
        <v>0</v>
      </c>
      <c r="Q2909" s="461"/>
      <c r="R2909" s="722">
        <f>H2909-N2909</f>
        <v>0</v>
      </c>
      <c r="T2909" s="655">
        <f>H2909-K2909</f>
        <v>0</v>
      </c>
    </row>
    <row r="2910" spans="1:20">
      <c r="A2910" s="485">
        <f t="shared" si="393"/>
        <v>2910</v>
      </c>
      <c r="B2910" t="s">
        <v>449</v>
      </c>
      <c r="D2910" t="s">
        <v>905</v>
      </c>
      <c r="F2910" s="737">
        <f>'64'!F23</f>
        <v>0</v>
      </c>
      <c r="H2910" s="231">
        <f>'64'!H23</f>
        <v>0</v>
      </c>
      <c r="K2910" s="503">
        <v>0</v>
      </c>
      <c r="L2910" s="231">
        <f>'64'!F23</f>
        <v>0</v>
      </c>
      <c r="N2910" s="231">
        <f>'64'!H23</f>
        <v>0</v>
      </c>
      <c r="P2910" s="722">
        <f>F2910-L2910</f>
        <v>0</v>
      </c>
      <c r="Q2910" s="461"/>
      <c r="R2910" s="722">
        <f>H2910-N2910</f>
        <v>0</v>
      </c>
      <c r="T2910" s="655">
        <f>H2910-K2910</f>
        <v>0</v>
      </c>
    </row>
    <row r="2911" spans="1:20" ht="15.75">
      <c r="A2911" s="485">
        <f t="shared" si="393"/>
        <v>2911</v>
      </c>
      <c r="B2911" s="234" t="s">
        <v>450</v>
      </c>
      <c r="D2911" t="s">
        <v>905</v>
      </c>
      <c r="F2911" s="737">
        <f>'64'!F24</f>
        <v>0</v>
      </c>
      <c r="H2911" s="231">
        <f>'64'!H24</f>
        <v>0</v>
      </c>
      <c r="K2911" s="503">
        <v>0</v>
      </c>
      <c r="L2911" s="231">
        <f>'64'!F24</f>
        <v>0</v>
      </c>
      <c r="N2911" s="231">
        <f>'64'!H24</f>
        <v>0</v>
      </c>
      <c r="P2911" s="722">
        <f>F2911-L2911</f>
        <v>0</v>
      </c>
      <c r="Q2911" s="461"/>
      <c r="R2911" s="722">
        <f>H2911-N2911</f>
        <v>0</v>
      </c>
      <c r="T2911" s="655">
        <f>H2911-K2911</f>
        <v>0</v>
      </c>
    </row>
    <row r="2912" spans="1:20" ht="15.75">
      <c r="A2912" s="485">
        <f t="shared" si="393"/>
        <v>2912</v>
      </c>
      <c r="B2912" s="234" t="s">
        <v>465</v>
      </c>
      <c r="D2912" t="s">
        <v>905</v>
      </c>
      <c r="F2912" s="737">
        <f>'64'!F25</f>
        <v>0</v>
      </c>
      <c r="H2912" s="231">
        <f>'64'!H25</f>
        <v>0</v>
      </c>
      <c r="K2912" s="503">
        <v>0</v>
      </c>
      <c r="L2912" s="231">
        <f>'64'!F25</f>
        <v>0</v>
      </c>
      <c r="N2912" s="231">
        <f>'64'!H25</f>
        <v>0</v>
      </c>
      <c r="P2912" s="722">
        <f>F2912-L2912</f>
        <v>0</v>
      </c>
      <c r="Q2912" s="461"/>
      <c r="R2912" s="722">
        <f>H2912-N2912</f>
        <v>0</v>
      </c>
      <c r="T2912" s="655">
        <f>H2912-K2912</f>
        <v>0</v>
      </c>
    </row>
    <row r="2913" spans="1:20" ht="15.75">
      <c r="A2913" s="485">
        <f t="shared" si="393"/>
        <v>2913</v>
      </c>
      <c r="B2913" s="234" t="s">
        <v>1109</v>
      </c>
      <c r="F2913" s="737"/>
      <c r="H2913" s="231"/>
      <c r="K2913" s="503"/>
      <c r="T2913" s="655"/>
    </row>
    <row r="2914" spans="1:20" ht="15.75">
      <c r="A2914" s="485">
        <f t="shared" si="393"/>
        <v>2914</v>
      </c>
      <c r="B2914" s="234" t="s">
        <v>1030</v>
      </c>
      <c r="F2914" s="737"/>
      <c r="H2914" s="231"/>
      <c r="K2914" s="503"/>
      <c r="T2914" s="655"/>
    </row>
    <row r="2915" spans="1:20">
      <c r="A2915" s="485">
        <f t="shared" si="393"/>
        <v>2915</v>
      </c>
      <c r="B2915" t="s">
        <v>447</v>
      </c>
      <c r="D2915" t="s">
        <v>905</v>
      </c>
      <c r="F2915" s="737">
        <f>'64'!D52</f>
        <v>5243</v>
      </c>
      <c r="H2915" s="231">
        <f>'64'!D62</f>
        <v>3194</v>
      </c>
      <c r="K2915" s="503">
        <v>2569</v>
      </c>
      <c r="L2915" s="231">
        <f>'64'!D52</f>
        <v>5243</v>
      </c>
      <c r="N2915" s="231">
        <f>'64'!D62</f>
        <v>3194</v>
      </c>
      <c r="P2915" s="722">
        <f>F2915-L2915</f>
        <v>0</v>
      </c>
      <c r="Q2915" s="461"/>
      <c r="R2915" s="722">
        <f>H2915-N2915</f>
        <v>0</v>
      </c>
      <c r="T2915" s="655">
        <f>H2915-K2915</f>
        <v>625</v>
      </c>
    </row>
    <row r="2916" spans="1:20">
      <c r="A2916" s="485">
        <f t="shared" si="393"/>
        <v>2916</v>
      </c>
      <c r="B2916" t="s">
        <v>448</v>
      </c>
      <c r="D2916" t="s">
        <v>905</v>
      </c>
      <c r="F2916" s="737">
        <f>'64'!D53</f>
        <v>37811</v>
      </c>
      <c r="H2916" s="231">
        <f>'64'!D63</f>
        <v>17681</v>
      </c>
      <c r="K2916" s="503">
        <v>12245</v>
      </c>
      <c r="L2916" s="231">
        <f>'64'!D53</f>
        <v>37811</v>
      </c>
      <c r="N2916" s="231">
        <f>'64'!D63</f>
        <v>17681</v>
      </c>
      <c r="P2916" s="722">
        <f>F2916-L2916</f>
        <v>0</v>
      </c>
      <c r="Q2916" s="461"/>
      <c r="R2916" s="722">
        <f>H2916-N2916</f>
        <v>0</v>
      </c>
      <c r="T2916" s="655">
        <f>H2916-K2916</f>
        <v>5436</v>
      </c>
    </row>
    <row r="2917" spans="1:20">
      <c r="A2917" s="485">
        <f t="shared" si="393"/>
        <v>2917</v>
      </c>
      <c r="B2917" t="s">
        <v>449</v>
      </c>
      <c r="D2917" t="s">
        <v>905</v>
      </c>
      <c r="F2917" s="737">
        <f>'64'!D54</f>
        <v>16450</v>
      </c>
      <c r="H2917" s="231">
        <f>'64'!D64</f>
        <v>10041</v>
      </c>
      <c r="K2917" s="503">
        <v>27722</v>
      </c>
      <c r="L2917" s="231">
        <f>'64'!D54</f>
        <v>16450</v>
      </c>
      <c r="N2917" s="231">
        <f>'64'!D64</f>
        <v>10041</v>
      </c>
      <c r="P2917" s="722">
        <f>F2917-L2917</f>
        <v>0</v>
      </c>
      <c r="Q2917" s="461"/>
      <c r="R2917" s="722">
        <f>H2917-N2917</f>
        <v>0</v>
      </c>
      <c r="T2917" s="655">
        <f>H2917-K2917</f>
        <v>-17681</v>
      </c>
    </row>
    <row r="2918" spans="1:20" ht="15.75">
      <c r="A2918" s="485">
        <f t="shared" si="393"/>
        <v>2918</v>
      </c>
      <c r="B2918" s="234" t="s">
        <v>450</v>
      </c>
      <c r="D2918" t="s">
        <v>905</v>
      </c>
      <c r="F2918" s="737">
        <f>'64'!D55</f>
        <v>59504</v>
      </c>
      <c r="H2918" s="231">
        <f>'64'!D65</f>
        <v>30916</v>
      </c>
      <c r="K2918" s="503">
        <v>42536</v>
      </c>
      <c r="L2918" s="231">
        <f>'64'!D55</f>
        <v>59504</v>
      </c>
      <c r="N2918" s="231">
        <f>'64'!D65</f>
        <v>30916</v>
      </c>
      <c r="P2918" s="722">
        <f>F2918-L2918</f>
        <v>0</v>
      </c>
      <c r="Q2918" s="461"/>
      <c r="R2918" s="722">
        <f>H2918-N2918</f>
        <v>0</v>
      </c>
      <c r="T2918" s="655">
        <f>H2918-K2918</f>
        <v>-11620</v>
      </c>
    </row>
    <row r="2919" spans="1:20" ht="15.75">
      <c r="A2919" s="485">
        <f t="shared" si="393"/>
        <v>2919</v>
      </c>
      <c r="B2919" s="234" t="s">
        <v>1031</v>
      </c>
      <c r="F2919" s="737"/>
      <c r="H2919" s="231"/>
      <c r="K2919" s="503"/>
      <c r="T2919" s="655"/>
    </row>
    <row r="2920" spans="1:20">
      <c r="A2920" s="485">
        <f t="shared" si="393"/>
        <v>2920</v>
      </c>
      <c r="B2920" t="s">
        <v>447</v>
      </c>
      <c r="D2920" t="s">
        <v>905</v>
      </c>
      <c r="F2920" s="737">
        <f>'64'!F52</f>
        <v>3364</v>
      </c>
      <c r="H2920" s="231">
        <f>'64'!F62</f>
        <v>4972</v>
      </c>
      <c r="K2920" s="503">
        <v>4897</v>
      </c>
      <c r="L2920" s="231">
        <f>'64'!F52</f>
        <v>3364</v>
      </c>
      <c r="N2920" s="231">
        <f>'64'!F62</f>
        <v>4972</v>
      </c>
      <c r="P2920" s="722">
        <f>F2920-L2920</f>
        <v>0</v>
      </c>
      <c r="Q2920" s="461"/>
      <c r="R2920" s="722">
        <f>H2920-N2920</f>
        <v>0</v>
      </c>
      <c r="T2920" s="655">
        <f>H2920-K2920</f>
        <v>75</v>
      </c>
    </row>
    <row r="2921" spans="1:20">
      <c r="A2921" s="485">
        <f t="shared" si="393"/>
        <v>2921</v>
      </c>
      <c r="B2921" t="s">
        <v>448</v>
      </c>
      <c r="D2921" t="s">
        <v>905</v>
      </c>
      <c r="F2921" s="737">
        <f>'64'!F53</f>
        <v>9120</v>
      </c>
      <c r="H2921" s="231">
        <f>'64'!F63</f>
        <v>22076</v>
      </c>
      <c r="K2921" s="503">
        <v>20054</v>
      </c>
      <c r="L2921" s="231">
        <f>'64'!F53</f>
        <v>9120</v>
      </c>
      <c r="N2921" s="231">
        <f>'64'!F63</f>
        <v>22076</v>
      </c>
      <c r="P2921" s="722">
        <f>F2921-L2921</f>
        <v>0</v>
      </c>
      <c r="Q2921" s="461"/>
      <c r="R2921" s="722">
        <f>H2921-N2921</f>
        <v>0</v>
      </c>
      <c r="T2921" s="655">
        <f>H2921-K2921</f>
        <v>2022</v>
      </c>
    </row>
    <row r="2922" spans="1:20">
      <c r="A2922" s="485">
        <f t="shared" si="393"/>
        <v>2922</v>
      </c>
      <c r="B2922" t="s">
        <v>449</v>
      </c>
      <c r="D2922" t="s">
        <v>905</v>
      </c>
      <c r="F2922" s="737">
        <f>'64'!F54</f>
        <v>846</v>
      </c>
      <c r="H2922" s="231">
        <f>'64'!F64</f>
        <v>17078</v>
      </c>
      <c r="K2922" s="503">
        <v>39154</v>
      </c>
      <c r="L2922" s="231">
        <f>'64'!F54</f>
        <v>846</v>
      </c>
      <c r="N2922" s="231">
        <f>'64'!F64</f>
        <v>17078</v>
      </c>
      <c r="P2922" s="722">
        <f>F2922-L2922</f>
        <v>0</v>
      </c>
      <c r="Q2922" s="461"/>
      <c r="R2922" s="722">
        <f>H2922-N2922</f>
        <v>0</v>
      </c>
      <c r="T2922" s="655">
        <f>H2922-K2922</f>
        <v>-22076</v>
      </c>
    </row>
    <row r="2923" spans="1:20" ht="15.75">
      <c r="A2923" s="485">
        <f t="shared" si="393"/>
        <v>2923</v>
      </c>
      <c r="B2923" s="234" t="s">
        <v>450</v>
      </c>
      <c r="D2923" t="s">
        <v>905</v>
      </c>
      <c r="F2923" s="737">
        <f>'64'!F55</f>
        <v>13330</v>
      </c>
      <c r="H2923" s="231">
        <f>'64'!F65</f>
        <v>44126</v>
      </c>
      <c r="K2923" s="503">
        <v>64105</v>
      </c>
      <c r="L2923" s="231">
        <f>'64'!F55</f>
        <v>13330</v>
      </c>
      <c r="N2923" s="231">
        <f>'64'!F65</f>
        <v>44126</v>
      </c>
      <c r="P2923" s="722">
        <f>F2923-L2923</f>
        <v>0</v>
      </c>
      <c r="Q2923" s="461"/>
      <c r="R2923" s="722">
        <f>H2923-N2923</f>
        <v>0</v>
      </c>
      <c r="T2923" s="655">
        <f>H2923-K2923</f>
        <v>-19979</v>
      </c>
    </row>
    <row r="2924" spans="1:20" ht="15.75">
      <c r="A2924" s="485">
        <f t="shared" si="393"/>
        <v>2924</v>
      </c>
      <c r="B2924" s="234" t="s">
        <v>1032</v>
      </c>
      <c r="F2924" s="737"/>
      <c r="H2924" s="231"/>
      <c r="K2924" s="503"/>
      <c r="T2924" s="655"/>
    </row>
    <row r="2925" spans="1:20">
      <c r="A2925" s="485">
        <f t="shared" si="393"/>
        <v>2925</v>
      </c>
      <c r="B2925" t="s">
        <v>447</v>
      </c>
      <c r="D2925" t="s">
        <v>905</v>
      </c>
      <c r="F2925" s="737">
        <f>'64'!H52</f>
        <v>6240</v>
      </c>
      <c r="H2925" s="231">
        <f>'64'!H62</f>
        <v>5326</v>
      </c>
      <c r="K2925" s="503">
        <v>4757</v>
      </c>
      <c r="L2925" s="231">
        <f>'64'!H52</f>
        <v>6240</v>
      </c>
      <c r="N2925" s="231">
        <f>'64'!H62</f>
        <v>5326</v>
      </c>
      <c r="P2925" s="722">
        <f>F2925-L2925</f>
        <v>0</v>
      </c>
      <c r="Q2925" s="461"/>
      <c r="R2925" s="722">
        <f>H2925-N2925</f>
        <v>0</v>
      </c>
      <c r="T2925" s="655">
        <f>H2925-K2925</f>
        <v>569</v>
      </c>
    </row>
    <row r="2926" spans="1:20">
      <c r="A2926" s="485">
        <f t="shared" si="393"/>
        <v>2926</v>
      </c>
      <c r="B2926" t="s">
        <v>448</v>
      </c>
      <c r="D2926" t="s">
        <v>905</v>
      </c>
      <c r="F2926" s="737">
        <f>'64'!H53</f>
        <v>18406</v>
      </c>
      <c r="H2926" s="231">
        <f>'64'!H63</f>
        <v>17672</v>
      </c>
      <c r="K2926" s="503">
        <v>19728</v>
      </c>
      <c r="L2926" s="231">
        <f>'64'!H53</f>
        <v>18406</v>
      </c>
      <c r="N2926" s="231">
        <f>'64'!H63</f>
        <v>17672</v>
      </c>
      <c r="P2926" s="722">
        <f>F2926-L2926</f>
        <v>0</v>
      </c>
      <c r="Q2926" s="461"/>
      <c r="R2926" s="722">
        <f>H2926-N2926</f>
        <v>0</v>
      </c>
      <c r="T2926" s="655">
        <f>H2926-K2926</f>
        <v>-2056</v>
      </c>
    </row>
    <row r="2927" spans="1:20">
      <c r="A2927" s="485">
        <f t="shared" si="393"/>
        <v>2927</v>
      </c>
      <c r="B2927" t="s">
        <v>449</v>
      </c>
      <c r="D2927" t="s">
        <v>905</v>
      </c>
      <c r="F2927" s="737">
        <f>'64'!H54</f>
        <v>3856</v>
      </c>
      <c r="H2927" s="231">
        <f>'64'!H64</f>
        <v>6450</v>
      </c>
      <c r="K2927" s="503">
        <v>24122</v>
      </c>
      <c r="L2927" s="231">
        <f>'64'!H54</f>
        <v>3856</v>
      </c>
      <c r="N2927" s="231">
        <f>'64'!H64</f>
        <v>6450</v>
      </c>
      <c r="P2927" s="722">
        <f>F2927-L2927</f>
        <v>0</v>
      </c>
      <c r="Q2927" s="461"/>
      <c r="R2927" s="722">
        <f>H2927-N2927</f>
        <v>0</v>
      </c>
      <c r="T2927" s="655">
        <f>H2927-K2927</f>
        <v>-17672</v>
      </c>
    </row>
    <row r="2928" spans="1:20" ht="15.75">
      <c r="A2928" s="485">
        <f t="shared" si="393"/>
        <v>2928</v>
      </c>
      <c r="B2928" s="234" t="s">
        <v>450</v>
      </c>
      <c r="D2928" t="s">
        <v>905</v>
      </c>
      <c r="F2928" s="737">
        <f>'64'!H55</f>
        <v>28502</v>
      </c>
      <c r="H2928" s="231">
        <f>'64'!H65</f>
        <v>29448</v>
      </c>
      <c r="K2928" s="503">
        <v>48607</v>
      </c>
      <c r="L2928" s="231">
        <f>'64'!H55</f>
        <v>28502</v>
      </c>
      <c r="N2928" s="231">
        <f>'64'!H65</f>
        <v>29448</v>
      </c>
      <c r="P2928" s="722">
        <f>F2928-L2928</f>
        <v>0</v>
      </c>
      <c r="Q2928" s="461"/>
      <c r="R2928" s="722">
        <f>H2928-N2928</f>
        <v>0</v>
      </c>
      <c r="T2928" s="655">
        <f>H2928-K2928</f>
        <v>-19159</v>
      </c>
    </row>
    <row r="2929" spans="1:20" ht="15.75">
      <c r="A2929" s="485">
        <f t="shared" si="393"/>
        <v>2929</v>
      </c>
      <c r="B2929" s="234" t="s">
        <v>451</v>
      </c>
      <c r="F2929" s="737">
        <f>'64'!D70</f>
        <v>101336.04311003414</v>
      </c>
      <c r="H2929" s="718"/>
      <c r="K2929" s="503"/>
      <c r="L2929" s="231">
        <f>'64'!D70</f>
        <v>101336.04311003414</v>
      </c>
      <c r="N2929" s="718"/>
      <c r="P2929" s="722">
        <f>F2929-L2929</f>
        <v>0</v>
      </c>
      <c r="Q2929" s="461"/>
      <c r="R2929" s="722">
        <f>H2929-N2929</f>
        <v>0</v>
      </c>
      <c r="T2929" s="655">
        <f>H2929-K2929</f>
        <v>0</v>
      </c>
    </row>
    <row r="2930" spans="1:20" ht="15.75">
      <c r="A2930" s="485">
        <f t="shared" si="393"/>
        <v>2930</v>
      </c>
      <c r="B2930" s="234" t="s">
        <v>592</v>
      </c>
      <c r="F2930" s="737"/>
      <c r="H2930" s="231"/>
      <c r="K2930" s="503"/>
      <c r="T2930" s="655"/>
    </row>
    <row r="2931" spans="1:20">
      <c r="A2931" s="485">
        <f t="shared" si="393"/>
        <v>2931</v>
      </c>
      <c r="B2931" t="s">
        <v>714</v>
      </c>
      <c r="D2931" t="s">
        <v>905</v>
      </c>
      <c r="F2931" s="737">
        <f>'65'!F6</f>
        <v>3325</v>
      </c>
      <c r="G2931" s="370"/>
      <c r="H2931" s="231">
        <f>'65'!H6</f>
        <v>2747</v>
      </c>
      <c r="K2931" s="503">
        <v>2488</v>
      </c>
      <c r="L2931" s="231">
        <f>'65'!F6</f>
        <v>3325</v>
      </c>
      <c r="N2931" s="231">
        <f>'65'!H6</f>
        <v>2747</v>
      </c>
      <c r="P2931" s="722">
        <f>F2931-L2931</f>
        <v>0</v>
      </c>
      <c r="Q2931" s="461"/>
      <c r="R2931" s="722">
        <f>H2931-N2931</f>
        <v>0</v>
      </c>
      <c r="T2931" s="655">
        <f>H2931-K2931</f>
        <v>259</v>
      </c>
    </row>
    <row r="2932" spans="1:20">
      <c r="A2932" s="485">
        <f t="shared" si="393"/>
        <v>2932</v>
      </c>
      <c r="B2932" t="s">
        <v>715</v>
      </c>
      <c r="D2932" t="s">
        <v>905</v>
      </c>
      <c r="F2932" s="737">
        <f>'65'!F7</f>
        <v>0</v>
      </c>
      <c r="G2932" s="370"/>
      <c r="H2932" s="231">
        <f>'65'!H7</f>
        <v>0</v>
      </c>
      <c r="K2932" s="503">
        <v>0</v>
      </c>
      <c r="L2932" s="231">
        <f>'65'!F7</f>
        <v>0</v>
      </c>
      <c r="N2932" s="231">
        <f>'65'!H7</f>
        <v>0</v>
      </c>
      <c r="P2932" s="722">
        <f>F2932-L2932</f>
        <v>0</v>
      </c>
      <c r="Q2932" s="461"/>
      <c r="R2932" s="722">
        <f>H2932-N2932</f>
        <v>0</v>
      </c>
      <c r="T2932" s="655">
        <f>H2932-K2932</f>
        <v>0</v>
      </c>
    </row>
    <row r="2933" spans="1:20" ht="15.75">
      <c r="A2933" s="485">
        <f t="shared" si="393"/>
        <v>2933</v>
      </c>
      <c r="B2933" s="234" t="s">
        <v>466</v>
      </c>
      <c r="D2933" t="s">
        <v>905</v>
      </c>
      <c r="F2933" s="737">
        <f>'65'!F8</f>
        <v>3325</v>
      </c>
      <c r="G2933" s="370"/>
      <c r="H2933" s="231">
        <f>'65'!H8</f>
        <v>2747</v>
      </c>
      <c r="K2933" s="503">
        <v>2488</v>
      </c>
      <c r="L2933" s="231">
        <f>'65'!F8</f>
        <v>3325</v>
      </c>
      <c r="N2933" s="231">
        <f>'65'!H8</f>
        <v>2747</v>
      </c>
      <c r="P2933" s="722">
        <f>F2933-L2933</f>
        <v>0</v>
      </c>
      <c r="Q2933" s="461"/>
      <c r="R2933" s="722">
        <f>H2933-N2933</f>
        <v>0</v>
      </c>
      <c r="T2933" s="655">
        <f>H2933-K2933</f>
        <v>259</v>
      </c>
    </row>
    <row r="2934" spans="1:20" ht="15.75">
      <c r="A2934" s="485">
        <f t="shared" si="393"/>
        <v>2934</v>
      </c>
      <c r="B2934" s="234" t="s">
        <v>1110</v>
      </c>
      <c r="F2934" s="737"/>
      <c r="H2934" s="231"/>
      <c r="K2934" s="503"/>
      <c r="T2934" s="655"/>
    </row>
    <row r="2935" spans="1:20" ht="15.75">
      <c r="A2935" s="485">
        <f t="shared" si="393"/>
        <v>2935</v>
      </c>
      <c r="B2935" s="234" t="s">
        <v>430</v>
      </c>
      <c r="F2935" s="737"/>
      <c r="H2935" s="231"/>
      <c r="K2935" s="503"/>
      <c r="T2935" s="655"/>
    </row>
    <row r="2936" spans="1:20">
      <c r="A2936" s="485">
        <f t="shared" si="393"/>
        <v>2936</v>
      </c>
      <c r="B2936" t="s">
        <v>187</v>
      </c>
      <c r="D2936" t="s">
        <v>905</v>
      </c>
      <c r="F2936" s="737">
        <f>'65'!F13</f>
        <v>0</v>
      </c>
      <c r="G2936" s="370"/>
      <c r="H2936" s="231">
        <f>'65'!H13</f>
        <v>0</v>
      </c>
      <c r="K2936" s="503">
        <v>0</v>
      </c>
      <c r="L2936" s="231">
        <f>'65'!F13</f>
        <v>0</v>
      </c>
      <c r="N2936" s="231">
        <f>'65'!H13</f>
        <v>0</v>
      </c>
      <c r="P2936" s="722">
        <f>F2936-L2936</f>
        <v>0</v>
      </c>
      <c r="Q2936" s="461"/>
      <c r="R2936" s="722">
        <f>H2936-N2936</f>
        <v>0</v>
      </c>
      <c r="T2936" s="655">
        <f>H2936-K2936</f>
        <v>0</v>
      </c>
    </row>
    <row r="2937" spans="1:20">
      <c r="A2937" s="485">
        <f t="shared" si="393"/>
        <v>2937</v>
      </c>
      <c r="B2937" t="s">
        <v>336</v>
      </c>
      <c r="D2937" t="s">
        <v>905</v>
      </c>
      <c r="F2937" s="737">
        <f>'65'!F14</f>
        <v>0</v>
      </c>
      <c r="G2937" s="370"/>
      <c r="H2937" s="231">
        <f>'65'!H14</f>
        <v>0</v>
      </c>
      <c r="K2937" s="503">
        <v>0</v>
      </c>
      <c r="L2937" s="231">
        <f>'65'!F14</f>
        <v>0</v>
      </c>
      <c r="N2937" s="231">
        <f>'65'!H14</f>
        <v>0</v>
      </c>
      <c r="P2937" s="722">
        <f>F2937-L2937</f>
        <v>0</v>
      </c>
      <c r="Q2937" s="461"/>
      <c r="R2937" s="722">
        <f>H2937-N2937</f>
        <v>0</v>
      </c>
      <c r="T2937" s="655">
        <f>H2937-K2937</f>
        <v>0</v>
      </c>
    </row>
    <row r="2938" spans="1:20">
      <c r="A2938" s="485">
        <f t="shared" si="393"/>
        <v>2938</v>
      </c>
      <c r="B2938" t="s">
        <v>337</v>
      </c>
      <c r="D2938" t="s">
        <v>905</v>
      </c>
      <c r="F2938" s="737">
        <f>'65'!F15</f>
        <v>16334</v>
      </c>
      <c r="G2938" s="370"/>
      <c r="H2938" s="231">
        <f>'65'!H15</f>
        <v>13492</v>
      </c>
      <c r="K2938" s="503">
        <v>12223</v>
      </c>
      <c r="L2938" s="231">
        <f>'65'!F15</f>
        <v>16334</v>
      </c>
      <c r="N2938" s="231">
        <f>'65'!H15</f>
        <v>13492</v>
      </c>
      <c r="P2938" s="722">
        <f>F2938-L2938</f>
        <v>0</v>
      </c>
      <c r="Q2938" s="461"/>
      <c r="R2938" s="722">
        <f>H2938-N2938</f>
        <v>0</v>
      </c>
      <c r="T2938" s="655">
        <f>H2938-K2938</f>
        <v>1269</v>
      </c>
    </row>
    <row r="2939" spans="1:20" ht="15.75">
      <c r="A2939" s="485">
        <f t="shared" si="393"/>
        <v>2939</v>
      </c>
      <c r="B2939" s="234" t="s">
        <v>106</v>
      </c>
      <c r="D2939" t="s">
        <v>905</v>
      </c>
      <c r="F2939" s="737">
        <f>'65'!F16</f>
        <v>16334</v>
      </c>
      <c r="G2939" s="370"/>
      <c r="H2939" s="231">
        <f>'65'!H16</f>
        <v>13492</v>
      </c>
      <c r="K2939" s="503">
        <v>12223</v>
      </c>
      <c r="L2939" s="231">
        <f>'65'!F16</f>
        <v>16334</v>
      </c>
      <c r="N2939" s="231">
        <f>'65'!H16</f>
        <v>13492</v>
      </c>
      <c r="P2939" s="722">
        <f>F2939-L2939</f>
        <v>0</v>
      </c>
      <c r="Q2939" s="461"/>
      <c r="R2939" s="722">
        <f>H2939-N2939</f>
        <v>0</v>
      </c>
      <c r="T2939" s="655">
        <f>H2939-K2939</f>
        <v>1269</v>
      </c>
    </row>
    <row r="2940" spans="1:20" ht="15.75">
      <c r="A2940" s="485">
        <f t="shared" si="393"/>
        <v>2940</v>
      </c>
      <c r="B2940" s="234" t="s">
        <v>593</v>
      </c>
      <c r="F2940" s="737"/>
      <c r="H2940" s="231"/>
      <c r="K2940" s="503"/>
      <c r="T2940" s="655"/>
    </row>
    <row r="2941" spans="1:20" ht="15.75">
      <c r="A2941" s="485">
        <f t="shared" si="393"/>
        <v>2941</v>
      </c>
      <c r="B2941" s="234" t="s">
        <v>452</v>
      </c>
      <c r="F2941" s="737"/>
      <c r="H2941" s="231"/>
      <c r="K2941" s="503"/>
      <c r="T2941" s="655"/>
    </row>
    <row r="2942" spans="1:20">
      <c r="A2942" s="485">
        <f t="shared" si="393"/>
        <v>2942</v>
      </c>
      <c r="B2942" t="s">
        <v>1111</v>
      </c>
      <c r="F2942" s="737">
        <f>'65'!F25</f>
        <v>1</v>
      </c>
      <c r="H2942" s="718"/>
      <c r="K2942" s="503"/>
      <c r="L2942" s="231">
        <f>'65'!F25</f>
        <v>1</v>
      </c>
      <c r="N2942" s="718"/>
      <c r="P2942" s="722">
        <f>F2942-L2942</f>
        <v>0</v>
      </c>
      <c r="Q2942" s="461"/>
      <c r="R2942" s="722">
        <f>H2942-N2942</f>
        <v>0</v>
      </c>
      <c r="T2942" s="655">
        <f>H2942-K2942</f>
        <v>0</v>
      </c>
    </row>
    <row r="2943" spans="1:20">
      <c r="A2943" s="485">
        <f t="shared" si="393"/>
        <v>2943</v>
      </c>
      <c r="B2943" t="s">
        <v>455</v>
      </c>
      <c r="F2943" s="737">
        <f>'65'!F26</f>
        <v>0</v>
      </c>
      <c r="H2943" s="718"/>
      <c r="K2943" s="503"/>
      <c r="L2943" s="231">
        <f>'65'!F26</f>
        <v>0</v>
      </c>
      <c r="N2943" s="718"/>
      <c r="P2943" s="722">
        <f>F2943-L2943</f>
        <v>0</v>
      </c>
      <c r="Q2943" s="461"/>
      <c r="R2943" s="722">
        <f>H2943-N2943</f>
        <v>0</v>
      </c>
      <c r="T2943" s="655">
        <f>H2943-K2943</f>
        <v>0</v>
      </c>
    </row>
    <row r="2944" spans="1:20" ht="15.75">
      <c r="A2944" s="485">
        <f t="shared" si="393"/>
        <v>2944</v>
      </c>
      <c r="B2944" s="234" t="s">
        <v>453</v>
      </c>
      <c r="F2944" s="737"/>
      <c r="H2944" s="231"/>
      <c r="K2944" s="503"/>
      <c r="T2944" s="655"/>
    </row>
    <row r="2945" spans="1:20">
      <c r="A2945" s="485">
        <f t="shared" si="393"/>
        <v>2945</v>
      </c>
      <c r="B2945" t="s">
        <v>1111</v>
      </c>
      <c r="F2945" s="737">
        <f>'65'!H25</f>
        <v>0</v>
      </c>
      <c r="H2945" s="718"/>
      <c r="K2945" s="503"/>
      <c r="L2945" s="231">
        <f>'65'!H25</f>
        <v>0</v>
      </c>
      <c r="N2945" s="718"/>
      <c r="P2945" s="722">
        <f>F2945-L2945</f>
        <v>0</v>
      </c>
      <c r="Q2945" s="461"/>
      <c r="R2945" s="722">
        <f>H2945-N2945</f>
        <v>0</v>
      </c>
      <c r="T2945" s="655">
        <f>H2945-K2945</f>
        <v>0</v>
      </c>
    </row>
    <row r="2946" spans="1:20">
      <c r="A2946" s="485">
        <f t="shared" si="393"/>
        <v>2946</v>
      </c>
      <c r="B2946" t="s">
        <v>455</v>
      </c>
      <c r="F2946" s="737">
        <f>'65'!H26</f>
        <v>0</v>
      </c>
      <c r="H2946" s="718"/>
      <c r="K2946" s="503"/>
      <c r="L2946" s="231">
        <f>'65'!H26</f>
        <v>0</v>
      </c>
      <c r="N2946" s="718"/>
      <c r="P2946" s="722">
        <f>F2946-L2946</f>
        <v>0</v>
      </c>
      <c r="Q2946" s="461"/>
      <c r="R2946" s="722">
        <f>H2946-N2946</f>
        <v>0</v>
      </c>
      <c r="T2946" s="655">
        <f>H2946-K2946</f>
        <v>0</v>
      </c>
    </row>
    <row r="2947" spans="1:20" ht="15.75">
      <c r="A2947" s="485">
        <f t="shared" si="393"/>
        <v>2947</v>
      </c>
      <c r="B2947" s="234" t="s">
        <v>1033</v>
      </c>
      <c r="F2947" s="737"/>
      <c r="H2947" s="231"/>
      <c r="K2947" s="503"/>
      <c r="T2947" s="655"/>
    </row>
    <row r="2948" spans="1:20" ht="15.75">
      <c r="A2948" s="485">
        <f t="shared" si="393"/>
        <v>2948</v>
      </c>
      <c r="B2948" s="234" t="s">
        <v>598</v>
      </c>
      <c r="F2948" s="737"/>
      <c r="H2948" s="231"/>
      <c r="K2948" s="503"/>
      <c r="T2948" s="655"/>
    </row>
    <row r="2949" spans="1:20">
      <c r="A2949" s="485">
        <f t="shared" si="393"/>
        <v>2949</v>
      </c>
      <c r="B2949" t="s">
        <v>1112</v>
      </c>
      <c r="D2949" t="s">
        <v>905</v>
      </c>
      <c r="F2949" s="737" t="e">
        <f>'67'!#REF!</f>
        <v>#REF!</v>
      </c>
      <c r="H2949" s="231">
        <f>'67'!E7</f>
        <v>-1342</v>
      </c>
      <c r="K2949" s="503">
        <v>-509</v>
      </c>
      <c r="L2949" s="231" t="e">
        <f>'67'!#REF!</f>
        <v>#REF!</v>
      </c>
      <c r="N2949" s="231">
        <f>'67'!E7</f>
        <v>-1342</v>
      </c>
      <c r="P2949" s="722" t="e">
        <f t="shared" ref="P2949:P2958" si="394">F2949-L2949</f>
        <v>#REF!</v>
      </c>
      <c r="Q2949" s="461"/>
      <c r="R2949" s="722">
        <f t="shared" ref="R2949:R2958" si="395">H2949-N2949</f>
        <v>0</v>
      </c>
      <c r="T2949" s="655">
        <f t="shared" ref="T2949:T2958" si="396">H2949-K2949</f>
        <v>-833</v>
      </c>
    </row>
    <row r="2950" spans="1:20">
      <c r="A2950" s="485">
        <f t="shared" si="393"/>
        <v>2950</v>
      </c>
      <c r="B2950" t="s">
        <v>1113</v>
      </c>
      <c r="D2950" t="s">
        <v>905</v>
      </c>
      <c r="F2950" s="737" t="e">
        <f>'67'!#REF!</f>
        <v>#REF!</v>
      </c>
      <c r="H2950" s="231">
        <f>'67'!E8</f>
        <v>-4018</v>
      </c>
      <c r="K2950" s="503">
        <v>45103</v>
      </c>
      <c r="L2950" s="231" t="e">
        <f>'67'!#REF!</f>
        <v>#REF!</v>
      </c>
      <c r="N2950" s="231">
        <f>'67'!E8</f>
        <v>-4018</v>
      </c>
      <c r="P2950" s="722" t="e">
        <f t="shared" si="394"/>
        <v>#REF!</v>
      </c>
      <c r="Q2950" s="461"/>
      <c r="R2950" s="722">
        <f t="shared" si="395"/>
        <v>0</v>
      </c>
      <c r="T2950" s="655">
        <f t="shared" si="396"/>
        <v>-49121</v>
      </c>
    </row>
    <row r="2951" spans="1:20">
      <c r="A2951" s="485">
        <f t="shared" si="393"/>
        <v>2951</v>
      </c>
      <c r="B2951" t="s">
        <v>1114</v>
      </c>
      <c r="D2951" t="s">
        <v>905</v>
      </c>
      <c r="F2951" s="737" t="e">
        <f>'67'!#REF!</f>
        <v>#REF!</v>
      </c>
      <c r="H2951" s="231">
        <f>'67'!E9</f>
        <v>-10250</v>
      </c>
      <c r="K2951" s="503">
        <v>-10430</v>
      </c>
      <c r="L2951" s="231" t="e">
        <f>'67'!#REF!</f>
        <v>#REF!</v>
      </c>
      <c r="N2951" s="231">
        <f>'67'!E9</f>
        <v>-10250</v>
      </c>
      <c r="P2951" s="722" t="e">
        <f t="shared" si="394"/>
        <v>#REF!</v>
      </c>
      <c r="Q2951" s="461"/>
      <c r="R2951" s="722">
        <f t="shared" si="395"/>
        <v>0</v>
      </c>
      <c r="T2951" s="655">
        <f t="shared" si="396"/>
        <v>180</v>
      </c>
    </row>
    <row r="2952" spans="1:20">
      <c r="A2952" s="485">
        <f t="shared" si="393"/>
        <v>2952</v>
      </c>
      <c r="B2952" t="s">
        <v>1115</v>
      </c>
      <c r="D2952" t="s">
        <v>905</v>
      </c>
      <c r="F2952" s="737" t="e">
        <f>'67'!#REF!</f>
        <v>#REF!</v>
      </c>
      <c r="H2952" s="231">
        <f>'67'!E10</f>
        <v>10136</v>
      </c>
      <c r="K2952" s="503">
        <v>-2840</v>
      </c>
      <c r="L2952" s="231" t="e">
        <f>'67'!#REF!</f>
        <v>#REF!</v>
      </c>
      <c r="N2952" s="231">
        <f>'67'!E10</f>
        <v>10136</v>
      </c>
      <c r="P2952" s="722" t="e">
        <f t="shared" si="394"/>
        <v>#REF!</v>
      </c>
      <c r="Q2952" s="461"/>
      <c r="R2952" s="722">
        <f t="shared" si="395"/>
        <v>0</v>
      </c>
      <c r="T2952" s="655">
        <f t="shared" si="396"/>
        <v>12976</v>
      </c>
    </row>
    <row r="2953" spans="1:20">
      <c r="A2953" s="485">
        <f t="shared" si="393"/>
        <v>2953</v>
      </c>
      <c r="B2953" t="s">
        <v>1116</v>
      </c>
      <c r="D2953" t="s">
        <v>905</v>
      </c>
      <c r="F2953" s="737" t="e">
        <f>'67'!#REF!</f>
        <v>#REF!</v>
      </c>
      <c r="H2953" s="231">
        <f>'67'!E11</f>
        <v>-18707</v>
      </c>
      <c r="K2953" s="503">
        <v>393</v>
      </c>
      <c r="L2953" s="231" t="e">
        <f>'67'!#REF!</f>
        <v>#REF!</v>
      </c>
      <c r="N2953" s="231">
        <f>'67'!E11</f>
        <v>-18707</v>
      </c>
      <c r="P2953" s="722" t="e">
        <f t="shared" si="394"/>
        <v>#REF!</v>
      </c>
      <c r="Q2953" s="461"/>
      <c r="R2953" s="722">
        <f t="shared" si="395"/>
        <v>0</v>
      </c>
      <c r="T2953" s="655">
        <f t="shared" si="396"/>
        <v>-19100</v>
      </c>
    </row>
    <row r="2954" spans="1:20" ht="15.75">
      <c r="A2954" s="485">
        <f t="shared" si="393"/>
        <v>2954</v>
      </c>
      <c r="B2954" s="234" t="s">
        <v>106</v>
      </c>
      <c r="D2954" t="s">
        <v>905</v>
      </c>
      <c r="F2954" s="737">
        <f>'67'!C13</f>
        <v>-35726.313779000004</v>
      </c>
      <c r="H2954" s="231">
        <f>'67'!E13</f>
        <v>-24181</v>
      </c>
      <c r="K2954" s="503">
        <v>31717</v>
      </c>
      <c r="L2954" s="231">
        <f>'67'!C13</f>
        <v>-35726.313779000004</v>
      </c>
      <c r="N2954" s="231">
        <f>'67'!E13</f>
        <v>-24181</v>
      </c>
      <c r="P2954" s="722">
        <f t="shared" si="394"/>
        <v>0</v>
      </c>
      <c r="Q2954" s="461"/>
      <c r="R2954" s="722">
        <f t="shared" si="395"/>
        <v>0</v>
      </c>
      <c r="T2954" s="655">
        <f t="shared" si="396"/>
        <v>-55898</v>
      </c>
    </row>
    <row r="2955" spans="1:20">
      <c r="A2955" s="485">
        <f t="shared" ref="A2955:A2973" si="397">A2954+1</f>
        <v>2955</v>
      </c>
      <c r="B2955" t="s">
        <v>721</v>
      </c>
      <c r="D2955" t="s">
        <v>905</v>
      </c>
      <c r="F2955" s="737" t="e">
        <f>'67'!#REF!</f>
        <v>#REF!</v>
      </c>
      <c r="H2955" s="231">
        <f>'67'!E14</f>
        <v>19224</v>
      </c>
      <c r="K2955" s="503">
        <v>-654</v>
      </c>
      <c r="L2955" s="231" t="e">
        <f>'67'!#REF!</f>
        <v>#REF!</v>
      </c>
      <c r="N2955" s="231">
        <f>'67'!E14</f>
        <v>19224</v>
      </c>
      <c r="P2955" s="722" t="e">
        <f t="shared" si="394"/>
        <v>#REF!</v>
      </c>
      <c r="Q2955" s="461"/>
      <c r="R2955" s="722">
        <f t="shared" si="395"/>
        <v>0</v>
      </c>
      <c r="T2955" s="655">
        <f t="shared" si="396"/>
        <v>19878</v>
      </c>
    </row>
    <row r="2956" spans="1:20">
      <c r="A2956" s="485">
        <f t="shared" si="397"/>
        <v>2956</v>
      </c>
      <c r="B2956" t="s">
        <v>722</v>
      </c>
      <c r="D2956" t="s">
        <v>905</v>
      </c>
      <c r="F2956" s="737" t="e">
        <f>'67'!#REF!</f>
        <v>#REF!</v>
      </c>
      <c r="H2956" s="231">
        <f>'67'!E15</f>
        <v>0</v>
      </c>
      <c r="K2956" s="503">
        <v>-7</v>
      </c>
      <c r="L2956" s="231" t="e">
        <f>'67'!#REF!</f>
        <v>#REF!</v>
      </c>
      <c r="N2956" s="231">
        <f>'67'!E15</f>
        <v>0</v>
      </c>
      <c r="P2956" s="722" t="e">
        <f t="shared" si="394"/>
        <v>#REF!</v>
      </c>
      <c r="Q2956" s="461"/>
      <c r="R2956" s="722">
        <f t="shared" si="395"/>
        <v>0</v>
      </c>
      <c r="T2956" s="655">
        <f t="shared" si="396"/>
        <v>7</v>
      </c>
    </row>
    <row r="2957" spans="1:20">
      <c r="A2957" s="485">
        <f t="shared" si="397"/>
        <v>2957</v>
      </c>
      <c r="B2957" t="s">
        <v>342</v>
      </c>
      <c r="D2957" t="s">
        <v>905</v>
      </c>
      <c r="F2957" s="737">
        <f>'67'!C18</f>
        <v>-6161</v>
      </c>
      <c r="H2957" s="231">
        <f>'67'!E18</f>
        <v>-11761</v>
      </c>
      <c r="K2957" s="503">
        <v>-3708</v>
      </c>
      <c r="L2957" s="231">
        <f>'67'!C18</f>
        <v>-6161</v>
      </c>
      <c r="N2957" s="231">
        <f>'67'!E18</f>
        <v>-11761</v>
      </c>
      <c r="P2957" s="722">
        <f t="shared" si="394"/>
        <v>0</v>
      </c>
      <c r="Q2957" s="461"/>
      <c r="R2957" s="722">
        <f t="shared" si="395"/>
        <v>0</v>
      </c>
      <c r="T2957" s="655">
        <f t="shared" si="396"/>
        <v>-8053</v>
      </c>
    </row>
    <row r="2958" spans="1:20" ht="15.75">
      <c r="A2958" s="485">
        <f t="shared" si="397"/>
        <v>2958</v>
      </c>
      <c r="B2958" s="234" t="s">
        <v>106</v>
      </c>
      <c r="D2958" t="s">
        <v>905</v>
      </c>
      <c r="F2958" s="737">
        <f>'67'!C19</f>
        <v>-75561.313779000004</v>
      </c>
      <c r="H2958" s="231">
        <f>'67'!E19</f>
        <v>-16718</v>
      </c>
      <c r="K2958" s="503">
        <v>27348</v>
      </c>
      <c r="L2958" s="231">
        <f>'67'!C19</f>
        <v>-75561.313779000004</v>
      </c>
      <c r="N2958" s="231">
        <f>'67'!E19</f>
        <v>-16718</v>
      </c>
      <c r="P2958" s="722">
        <f t="shared" si="394"/>
        <v>0</v>
      </c>
      <c r="Q2958" s="461"/>
      <c r="R2958" s="722">
        <f t="shared" si="395"/>
        <v>0</v>
      </c>
      <c r="T2958" s="655">
        <f t="shared" si="396"/>
        <v>-44066</v>
      </c>
    </row>
    <row r="2959" spans="1:20" ht="15.75">
      <c r="A2959" s="485">
        <f t="shared" si="397"/>
        <v>2959</v>
      </c>
      <c r="B2959" s="234" t="s">
        <v>599</v>
      </c>
      <c r="F2959" s="737"/>
      <c r="H2959" s="231"/>
      <c r="K2959" s="503"/>
      <c r="T2959" s="655"/>
    </row>
    <row r="2960" spans="1:20">
      <c r="A2960" s="485">
        <f t="shared" si="397"/>
        <v>2960</v>
      </c>
      <c r="B2960" t="s">
        <v>6</v>
      </c>
      <c r="D2960" t="s">
        <v>905</v>
      </c>
      <c r="F2960" s="737">
        <f>'67'!C29</f>
        <v>36536</v>
      </c>
      <c r="G2960" s="370"/>
      <c r="H2960" s="231">
        <f>'67'!E29</f>
        <v>30497</v>
      </c>
      <c r="K2960" s="503">
        <v>30529</v>
      </c>
      <c r="L2960" s="231">
        <f>'67'!C29</f>
        <v>36536</v>
      </c>
      <c r="N2960" s="231">
        <f>'67'!E29</f>
        <v>30497</v>
      </c>
      <c r="P2960" s="722">
        <f t="shared" ref="P2960:P2969" si="398">F2960-L2960</f>
        <v>0</v>
      </c>
      <c r="Q2960" s="461"/>
      <c r="R2960" s="722">
        <f t="shared" ref="R2960:R2969" si="399">H2960-N2960</f>
        <v>0</v>
      </c>
      <c r="T2960" s="655">
        <f t="shared" ref="T2960:T2969" si="400">H2960-K2960</f>
        <v>-32</v>
      </c>
    </row>
    <row r="2961" spans="1:20">
      <c r="A2961" s="485">
        <f t="shared" si="397"/>
        <v>2961</v>
      </c>
      <c r="B2961" t="s">
        <v>7</v>
      </c>
      <c r="D2961" t="s">
        <v>905</v>
      </c>
      <c r="F2961" s="737">
        <f>'67'!C30</f>
        <v>1608</v>
      </c>
      <c r="G2961" s="370"/>
      <c r="H2961" s="231">
        <f>'67'!E30</f>
        <v>1847</v>
      </c>
      <c r="K2961" s="503">
        <v>772</v>
      </c>
      <c r="L2961" s="231">
        <f>'67'!C30</f>
        <v>1608</v>
      </c>
      <c r="N2961" s="231">
        <f>'67'!E30</f>
        <v>1847</v>
      </c>
      <c r="P2961" s="722">
        <f t="shared" si="398"/>
        <v>0</v>
      </c>
      <c r="Q2961" s="461"/>
      <c r="R2961" s="722">
        <f t="shared" si="399"/>
        <v>0</v>
      </c>
      <c r="T2961" s="655">
        <f t="shared" si="400"/>
        <v>1075</v>
      </c>
    </row>
    <row r="2962" spans="1:20">
      <c r="A2962" s="485">
        <f t="shared" si="397"/>
        <v>2962</v>
      </c>
      <c r="B2962" t="s">
        <v>343</v>
      </c>
      <c r="D2962" t="s">
        <v>905</v>
      </c>
      <c r="F2962" s="737">
        <f>'67'!C31</f>
        <v>-9</v>
      </c>
      <c r="G2962" s="370"/>
      <c r="H2962" s="231">
        <f>'67'!E31</f>
        <v>-116</v>
      </c>
      <c r="K2962" s="503">
        <v>-292</v>
      </c>
      <c r="L2962" s="231">
        <f>'67'!C31</f>
        <v>-9</v>
      </c>
      <c r="N2962" s="231">
        <f>'67'!E31</f>
        <v>-116</v>
      </c>
      <c r="P2962" s="722">
        <f t="shared" si="398"/>
        <v>0</v>
      </c>
      <c r="Q2962" s="461"/>
      <c r="R2962" s="722">
        <f t="shared" si="399"/>
        <v>0</v>
      </c>
      <c r="T2962" s="655">
        <f t="shared" si="400"/>
        <v>176</v>
      </c>
    </row>
    <row r="2963" spans="1:20">
      <c r="A2963" s="485">
        <f t="shared" si="397"/>
        <v>2963</v>
      </c>
      <c r="B2963" t="s">
        <v>72</v>
      </c>
      <c r="D2963" t="s">
        <v>905</v>
      </c>
      <c r="F2963" s="737">
        <f>'67'!C32</f>
        <v>12902</v>
      </c>
      <c r="G2963" s="370"/>
      <c r="H2963" s="231">
        <f>'67'!E32</f>
        <v>-5690</v>
      </c>
      <c r="K2963" s="503">
        <v>1089</v>
      </c>
      <c r="L2963" s="231">
        <f>'67'!C32</f>
        <v>12902</v>
      </c>
      <c r="N2963" s="231">
        <f>'67'!E32</f>
        <v>-5690</v>
      </c>
      <c r="P2963" s="722">
        <f t="shared" si="398"/>
        <v>0</v>
      </c>
      <c r="Q2963" s="461"/>
      <c r="R2963" s="722">
        <f t="shared" si="399"/>
        <v>0</v>
      </c>
      <c r="T2963" s="655">
        <f t="shared" si="400"/>
        <v>-6779</v>
      </c>
    </row>
    <row r="2964" spans="1:20">
      <c r="A2964" s="485">
        <f t="shared" si="397"/>
        <v>2964</v>
      </c>
      <c r="B2964" t="s">
        <v>344</v>
      </c>
      <c r="D2964" t="s">
        <v>905</v>
      </c>
      <c r="F2964" s="737">
        <f>'67'!C33</f>
        <v>0</v>
      </c>
      <c r="G2964" s="370"/>
      <c r="H2964" s="231">
        <f>'67'!E33</f>
        <v>0</v>
      </c>
      <c r="K2964" s="503">
        <v>0</v>
      </c>
      <c r="L2964" s="231">
        <f>'67'!C33</f>
        <v>0</v>
      </c>
      <c r="N2964" s="231">
        <f>'67'!E33</f>
        <v>0</v>
      </c>
      <c r="P2964" s="722">
        <f t="shared" si="398"/>
        <v>0</v>
      </c>
      <c r="Q2964" s="461"/>
      <c r="R2964" s="722">
        <f t="shared" si="399"/>
        <v>0</v>
      </c>
      <c r="T2964" s="655">
        <f t="shared" si="400"/>
        <v>0</v>
      </c>
    </row>
    <row r="2965" spans="1:20">
      <c r="A2965" s="485">
        <f t="shared" si="397"/>
        <v>2965</v>
      </c>
      <c r="B2965" t="s">
        <v>4</v>
      </c>
      <c r="D2965" t="s">
        <v>905</v>
      </c>
      <c r="F2965" s="737">
        <f>'67'!C36</f>
        <v>-259</v>
      </c>
      <c r="G2965" s="370"/>
      <c r="H2965" s="231">
        <f>'67'!E36</f>
        <v>-232</v>
      </c>
      <c r="K2965" s="503">
        <v>-730</v>
      </c>
      <c r="L2965" s="231">
        <f>'67'!C36</f>
        <v>-259</v>
      </c>
      <c r="N2965" s="231">
        <f>'67'!E36</f>
        <v>-232</v>
      </c>
      <c r="P2965" s="722">
        <f t="shared" si="398"/>
        <v>0</v>
      </c>
      <c r="Q2965" s="461"/>
      <c r="R2965" s="722">
        <f t="shared" si="399"/>
        <v>0</v>
      </c>
      <c r="T2965" s="655">
        <f t="shared" si="400"/>
        <v>498</v>
      </c>
    </row>
    <row r="2966" spans="1:20">
      <c r="A2966" s="485">
        <f t="shared" si="397"/>
        <v>2966</v>
      </c>
      <c r="B2966" t="s">
        <v>345</v>
      </c>
      <c r="D2966" t="s">
        <v>905</v>
      </c>
      <c r="F2966" s="737">
        <f>'67'!C37</f>
        <v>0</v>
      </c>
      <c r="G2966" s="370"/>
      <c r="H2966" s="231">
        <f>'67'!E37</f>
        <v>-43</v>
      </c>
      <c r="K2966" s="503">
        <v>-384</v>
      </c>
      <c r="L2966" s="231">
        <f>'67'!C37</f>
        <v>0</v>
      </c>
      <c r="N2966" s="231">
        <f>'67'!E37</f>
        <v>-43</v>
      </c>
      <c r="P2966" s="722">
        <f t="shared" si="398"/>
        <v>0</v>
      </c>
      <c r="Q2966" s="461"/>
      <c r="R2966" s="722">
        <f t="shared" si="399"/>
        <v>0</v>
      </c>
      <c r="T2966" s="655">
        <f t="shared" si="400"/>
        <v>341</v>
      </c>
    </row>
    <row r="2967" spans="1:20">
      <c r="A2967" s="485">
        <f t="shared" si="397"/>
        <v>2967</v>
      </c>
      <c r="B2967" t="s">
        <v>346</v>
      </c>
      <c r="D2967" t="s">
        <v>905</v>
      </c>
      <c r="F2967" s="737">
        <f>'67'!C40</f>
        <v>64780</v>
      </c>
      <c r="G2967" s="370"/>
      <c r="H2967" s="231">
        <f>'67'!E40</f>
        <v>26324</v>
      </c>
      <c r="K2967" s="503">
        <v>-8781</v>
      </c>
      <c r="L2967" s="231">
        <f>'67'!C40</f>
        <v>64780</v>
      </c>
      <c r="N2967" s="231">
        <f>'67'!E40</f>
        <v>26324</v>
      </c>
      <c r="P2967" s="722">
        <f t="shared" si="398"/>
        <v>0</v>
      </c>
      <c r="Q2967" s="461"/>
      <c r="R2967" s="722">
        <f t="shared" si="399"/>
        <v>0</v>
      </c>
      <c r="T2967" s="655">
        <f t="shared" si="400"/>
        <v>35105</v>
      </c>
    </row>
    <row r="2968" spans="1:20">
      <c r="A2968" s="485">
        <f t="shared" si="397"/>
        <v>2968</v>
      </c>
      <c r="B2968" t="s">
        <v>1238</v>
      </c>
      <c r="D2968" t="s">
        <v>905</v>
      </c>
      <c r="F2968" s="737">
        <f>'67'!C41</f>
        <v>31928</v>
      </c>
      <c r="G2968" s="370"/>
      <c r="H2968" s="231">
        <f>'67'!E41</f>
        <v>31032</v>
      </c>
      <c r="K2968" s="503">
        <v>0</v>
      </c>
      <c r="L2968" s="231">
        <f>'67'!C41</f>
        <v>31928</v>
      </c>
      <c r="N2968" s="231">
        <f>'67'!E41</f>
        <v>31032</v>
      </c>
      <c r="P2968" s="722">
        <f t="shared" si="398"/>
        <v>0</v>
      </c>
      <c r="Q2968" s="461"/>
      <c r="R2968" s="722">
        <f t="shared" si="399"/>
        <v>0</v>
      </c>
      <c r="T2968" s="655">
        <f t="shared" si="400"/>
        <v>31032</v>
      </c>
    </row>
    <row r="2969" spans="1:20" ht="15.75">
      <c r="A2969" s="485">
        <f t="shared" si="397"/>
        <v>2969</v>
      </c>
      <c r="B2969" s="234" t="s">
        <v>106</v>
      </c>
      <c r="D2969" t="s">
        <v>905</v>
      </c>
      <c r="F2969" s="737">
        <f>'67'!C42</f>
        <v>147829</v>
      </c>
      <c r="G2969" s="370"/>
      <c r="H2969" s="231">
        <f>'67'!E42</f>
        <v>82650</v>
      </c>
      <c r="K2969" s="503">
        <v>22203</v>
      </c>
      <c r="L2969" s="231">
        <f>'67'!C42</f>
        <v>147829</v>
      </c>
      <c r="N2969" s="231">
        <f>'67'!E42</f>
        <v>82650</v>
      </c>
      <c r="P2969" s="722">
        <f t="shared" si="398"/>
        <v>0</v>
      </c>
      <c r="Q2969" s="461"/>
      <c r="R2969" s="722">
        <f t="shared" si="399"/>
        <v>0</v>
      </c>
      <c r="T2969" s="655">
        <f t="shared" si="400"/>
        <v>60447</v>
      </c>
    </row>
    <row r="2970" spans="1:20" ht="15.75">
      <c r="A2970" s="485">
        <f t="shared" si="397"/>
        <v>2970</v>
      </c>
      <c r="B2970" s="234" t="s">
        <v>1117</v>
      </c>
      <c r="C2970" s="375"/>
      <c r="E2970" s="375"/>
      <c r="K2970" s="503"/>
      <c r="T2970" s="655"/>
    </row>
    <row r="2971" spans="1:20" ht="15.75">
      <c r="A2971" s="485">
        <f t="shared" si="397"/>
        <v>2971</v>
      </c>
      <c r="B2971" s="234" t="s">
        <v>1062</v>
      </c>
      <c r="C2971" s="375"/>
      <c r="E2971" s="375"/>
      <c r="K2971" s="503"/>
      <c r="T2971" s="655"/>
    </row>
    <row r="2972" spans="1:20" ht="15.75">
      <c r="A2972" s="485">
        <f t="shared" si="397"/>
        <v>2972</v>
      </c>
      <c r="B2972" s="234" t="s">
        <v>1218</v>
      </c>
      <c r="C2972" s="375"/>
      <c r="E2972" s="375"/>
      <c r="K2972" s="503"/>
      <c r="T2972" s="655"/>
    </row>
    <row r="2973" spans="1:20" ht="15.75">
      <c r="A2973" s="485">
        <f t="shared" si="397"/>
        <v>2973</v>
      </c>
      <c r="B2973" s="234" t="s">
        <v>1147</v>
      </c>
      <c r="C2973" s="375"/>
      <c r="E2973" s="375"/>
      <c r="K2973" s="503"/>
      <c r="T2973" s="655"/>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AC2973"/>
  <sheetViews>
    <sheetView workbookViewId="0"/>
  </sheetViews>
  <sheetFormatPr defaultColWidth="8.77734375" defaultRowHeight="15"/>
  <cols>
    <col min="1" max="1" width="4.77734375" customWidth="1"/>
    <col min="2" max="2" width="44" customWidth="1"/>
    <col min="3" max="3" width="13" hidden="1" customWidth="1"/>
    <col min="4" max="4" width="3.5546875" hidden="1" customWidth="1"/>
    <col min="5" max="5" width="4.77734375" hidden="1" customWidth="1"/>
    <col min="6" max="6" width="11.44140625" style="742" customWidth="1"/>
    <col min="7" max="7" width="0.77734375" customWidth="1"/>
    <col min="8" max="8" width="10" customWidth="1"/>
    <col min="9" max="9" width="6.109375" hidden="1" customWidth="1"/>
    <col min="10" max="10" width="8.77734375" hidden="1" customWidth="1"/>
    <col min="11" max="11" width="12.109375" customWidth="1"/>
    <col min="12" max="12" width="8.77734375" style="231"/>
    <col min="13" max="13" width="0.5546875" style="231" customWidth="1"/>
    <col min="14" max="14" width="8.77734375" style="231"/>
    <col min="15" max="15" width="0.77734375" customWidth="1"/>
    <col min="16" max="16" width="9.109375" style="231" customWidth="1"/>
    <col min="17" max="17" width="1.109375" style="231" customWidth="1"/>
    <col min="18" max="18" width="8.77734375" style="231"/>
    <col min="19" max="19" width="0.77734375" style="231" customWidth="1"/>
    <col min="20" max="20" width="9.44140625" style="654" bestFit="1" customWidth="1"/>
    <col min="23" max="23" width="12.109375" bestFit="1" customWidth="1"/>
    <col min="24" max="24" width="14" bestFit="1" customWidth="1"/>
    <col min="26" max="27" width="9.44140625" bestFit="1" customWidth="1"/>
    <col min="28" max="28" width="11.77734375" bestFit="1" customWidth="1"/>
  </cols>
  <sheetData>
    <row r="1" spans="1:29" ht="15.75">
      <c r="A1" s="485">
        <v>1</v>
      </c>
      <c r="B1" s="733" t="s">
        <v>1285</v>
      </c>
      <c r="C1" s="734" t="s">
        <v>1286</v>
      </c>
      <c r="D1" s="733"/>
      <c r="E1" s="733"/>
      <c r="F1" s="738" t="s">
        <v>1285</v>
      </c>
      <c r="G1" s="738" t="s">
        <v>1285</v>
      </c>
      <c r="H1" s="738" t="s">
        <v>1285</v>
      </c>
      <c r="I1" s="738" t="s">
        <v>1285</v>
      </c>
      <c r="J1" s="738" t="s">
        <v>1285</v>
      </c>
      <c r="K1" s="738" t="s">
        <v>1285</v>
      </c>
      <c r="L1" s="738" t="s">
        <v>1285</v>
      </c>
      <c r="M1" s="738" t="s">
        <v>1285</v>
      </c>
      <c r="N1" s="738" t="s">
        <v>1285</v>
      </c>
      <c r="O1" s="738" t="s">
        <v>1285</v>
      </c>
      <c r="P1" s="738" t="s">
        <v>1285</v>
      </c>
      <c r="Q1" s="738" t="s">
        <v>1285</v>
      </c>
      <c r="R1" s="738" t="s">
        <v>1285</v>
      </c>
      <c r="S1" s="738" t="s">
        <v>1285</v>
      </c>
      <c r="W1" s="375" t="s">
        <v>1242</v>
      </c>
      <c r="X1" s="375" t="s">
        <v>1243</v>
      </c>
      <c r="Y1" s="375" t="s">
        <v>1244</v>
      </c>
      <c r="Z1" s="375" t="s">
        <v>1245</v>
      </c>
      <c r="AA1" s="375" t="s">
        <v>1246</v>
      </c>
      <c r="AB1" s="375" t="s">
        <v>1247</v>
      </c>
      <c r="AC1" s="375"/>
    </row>
    <row r="2" spans="1:29" ht="22.5">
      <c r="A2" s="485">
        <v>2</v>
      </c>
      <c r="B2" s="733" t="s">
        <v>1285</v>
      </c>
      <c r="C2" s="733" t="s">
        <v>1069</v>
      </c>
      <c r="D2" s="733"/>
      <c r="E2" s="733"/>
      <c r="F2" s="739" t="s">
        <v>1287</v>
      </c>
      <c r="G2" s="733" t="s">
        <v>1285</v>
      </c>
      <c r="H2" s="739" t="s">
        <v>1287</v>
      </c>
      <c r="I2" s="733" t="s">
        <v>1285</v>
      </c>
      <c r="J2" s="733" t="s">
        <v>1285</v>
      </c>
      <c r="K2" s="733" t="s">
        <v>1285</v>
      </c>
      <c r="L2" s="733" t="s">
        <v>1285</v>
      </c>
      <c r="M2" s="733" t="s">
        <v>1285</v>
      </c>
      <c r="N2" s="733" t="s">
        <v>1285</v>
      </c>
      <c r="O2" s="733" t="s">
        <v>1285</v>
      </c>
      <c r="P2" s="733" t="s">
        <v>1285</v>
      </c>
      <c r="Q2" s="733" t="s">
        <v>1285</v>
      </c>
      <c r="R2" s="461" t="s">
        <v>1280</v>
      </c>
      <c r="W2" s="485" t="s">
        <v>1271</v>
      </c>
      <c r="X2" s="485" t="s">
        <v>1271</v>
      </c>
      <c r="Y2" s="485" t="s">
        <v>1271</v>
      </c>
      <c r="Z2" s="485" t="s">
        <v>1271</v>
      </c>
      <c r="AA2" s="485" t="s">
        <v>1271</v>
      </c>
      <c r="AB2" s="485" t="s">
        <v>1271</v>
      </c>
    </row>
    <row r="3" spans="1:29" ht="15.75">
      <c r="A3" s="485">
        <v>3</v>
      </c>
      <c r="B3" s="733" t="s">
        <v>1285</v>
      </c>
      <c r="C3" s="733"/>
      <c r="D3" s="733"/>
      <c r="E3" s="734"/>
      <c r="F3" s="740" t="s">
        <v>1125</v>
      </c>
      <c r="G3" s="734"/>
      <c r="H3" s="341" t="s">
        <v>905</v>
      </c>
      <c r="I3" s="733"/>
      <c r="J3" s="733"/>
      <c r="K3" s="733" t="s">
        <v>1285</v>
      </c>
      <c r="L3" s="733" t="s">
        <v>1285</v>
      </c>
      <c r="M3" s="733" t="s">
        <v>1285</v>
      </c>
      <c r="N3" s="733" t="s">
        <v>1285</v>
      </c>
      <c r="O3" s="733" t="s">
        <v>1285</v>
      </c>
      <c r="P3" s="733" t="s">
        <v>1285</v>
      </c>
      <c r="Q3" s="733" t="s">
        <v>1285</v>
      </c>
      <c r="R3" s="461" t="s">
        <v>1280</v>
      </c>
    </row>
    <row r="4" spans="1:29">
      <c r="A4" s="485">
        <v>4</v>
      </c>
      <c r="B4" s="733" t="s">
        <v>1285</v>
      </c>
      <c r="C4" s="733"/>
      <c r="D4" s="733"/>
      <c r="E4" s="733"/>
      <c r="F4" s="146" t="s">
        <v>1270</v>
      </c>
      <c r="G4" s="733"/>
      <c r="H4" s="146" t="s">
        <v>1064</v>
      </c>
      <c r="I4" s="733"/>
      <c r="J4" s="733"/>
      <c r="K4" s="735"/>
      <c r="L4" s="733" t="s">
        <v>1285</v>
      </c>
      <c r="M4" s="733" t="s">
        <v>1285</v>
      </c>
      <c r="N4" s="733" t="s">
        <v>1285</v>
      </c>
      <c r="O4" s="733" t="s">
        <v>1285</v>
      </c>
      <c r="P4" s="461" t="s">
        <v>1280</v>
      </c>
      <c r="Q4" s="733" t="s">
        <v>1285</v>
      </c>
      <c r="R4" s="461" t="s">
        <v>1280</v>
      </c>
    </row>
    <row r="5" spans="1:29">
      <c r="A5" s="485">
        <v>5</v>
      </c>
      <c r="G5" s="738"/>
      <c r="H5" s="738"/>
      <c r="I5" s="738"/>
      <c r="J5" s="738"/>
      <c r="K5" s="743"/>
      <c r="L5" s="738"/>
      <c r="M5" s="738" t="s">
        <v>1285</v>
      </c>
      <c r="N5" s="738"/>
      <c r="O5" s="733"/>
      <c r="P5" s="722"/>
      <c r="Q5" s="461"/>
      <c r="R5" s="722"/>
      <c r="T5" s="655"/>
    </row>
    <row r="6" spans="1:29">
      <c r="A6" s="485">
        <f>A5+1</f>
        <v>6</v>
      </c>
      <c r="B6" t="s">
        <v>14</v>
      </c>
      <c r="D6" t="s">
        <v>905</v>
      </c>
      <c r="F6" s="231" t="e">
        <f>#REF!</f>
        <v>#REF!</v>
      </c>
      <c r="G6" s="370"/>
      <c r="H6" s="231" t="e">
        <f>#REF!</f>
        <v>#REF!</v>
      </c>
      <c r="K6" s="503">
        <v>245546</v>
      </c>
      <c r="L6" s="231" t="e">
        <f>#REF!</f>
        <v>#REF!</v>
      </c>
      <c r="N6" s="231" t="e">
        <f>#REF!</f>
        <v>#REF!</v>
      </c>
      <c r="O6" s="231"/>
      <c r="P6" s="722" t="e">
        <f t="shared" ref="P6:P15" si="0">F6-L6</f>
        <v>#REF!</v>
      </c>
      <c r="Q6" s="461"/>
      <c r="R6" s="722" t="e">
        <f>H6-N6</f>
        <v>#REF!</v>
      </c>
      <c r="T6" s="655" t="e">
        <f>H6-K6</f>
        <v>#REF!</v>
      </c>
    </row>
    <row r="7" spans="1:29">
      <c r="A7" s="485">
        <f t="shared" ref="A7:A70" si="1">A6+1</f>
        <v>7</v>
      </c>
      <c r="B7" t="s">
        <v>15</v>
      </c>
      <c r="D7" t="s">
        <v>905</v>
      </c>
      <c r="F7" s="231" t="e">
        <f>#REF!</f>
        <v>#REF!</v>
      </c>
      <c r="G7" s="370"/>
      <c r="H7" s="231" t="e">
        <f>#REF!</f>
        <v>#REF!</v>
      </c>
      <c r="K7" s="503">
        <v>250518</v>
      </c>
      <c r="L7" s="231" t="e">
        <f>#REF!</f>
        <v>#REF!</v>
      </c>
      <c r="N7" s="231" t="e">
        <f>#REF!</f>
        <v>#REF!</v>
      </c>
      <c r="O7" s="231"/>
      <c r="P7" s="722" t="e">
        <f t="shared" si="0"/>
        <v>#REF!</v>
      </c>
      <c r="Q7" s="461"/>
      <c r="R7" s="722" t="e">
        <f t="shared" ref="R7:R15" si="2">H7-N7</f>
        <v>#REF!</v>
      </c>
      <c r="T7" s="655" t="e">
        <f t="shared" ref="T7:T15" si="3">H7-K7</f>
        <v>#REF!</v>
      </c>
    </row>
    <row r="8" spans="1:29">
      <c r="A8" s="485">
        <f t="shared" si="1"/>
        <v>8</v>
      </c>
      <c r="B8" t="s">
        <v>16</v>
      </c>
      <c r="D8" t="s">
        <v>905</v>
      </c>
      <c r="F8" s="231" t="e">
        <f>#REF!</f>
        <v>#REF!</v>
      </c>
      <c r="G8" s="370"/>
      <c r="H8" s="231" t="e">
        <f>#REF!</f>
        <v>#REF!</v>
      </c>
      <c r="K8" s="503">
        <v>898238</v>
      </c>
      <c r="L8" s="231" t="e">
        <f>#REF!</f>
        <v>#REF!</v>
      </c>
      <c r="N8" s="231" t="e">
        <f>#REF!</f>
        <v>#REF!</v>
      </c>
      <c r="O8" s="231"/>
      <c r="P8" s="722" t="e">
        <f t="shared" si="0"/>
        <v>#REF!</v>
      </c>
      <c r="Q8" s="461"/>
      <c r="R8" s="722" t="e">
        <f t="shared" si="2"/>
        <v>#REF!</v>
      </c>
      <c r="T8" s="655" t="e">
        <f t="shared" si="3"/>
        <v>#REF!</v>
      </c>
    </row>
    <row r="9" spans="1:29" ht="15.75">
      <c r="A9" s="485">
        <f t="shared" si="1"/>
        <v>9</v>
      </c>
      <c r="B9" s="234" t="s">
        <v>906</v>
      </c>
      <c r="D9" t="s">
        <v>905</v>
      </c>
      <c r="F9" s="231" t="e">
        <f>#REF!</f>
        <v>#REF!</v>
      </c>
      <c r="G9" s="370"/>
      <c r="H9" s="231" t="e">
        <f>#REF!</f>
        <v>#REF!</v>
      </c>
      <c r="K9" s="503">
        <v>1394302</v>
      </c>
      <c r="L9" s="231" t="e">
        <f>#REF!</f>
        <v>#REF!</v>
      </c>
      <c r="N9" s="231" t="e">
        <f>#REF!</f>
        <v>#REF!</v>
      </c>
      <c r="O9" s="231"/>
      <c r="P9" s="722" t="e">
        <f t="shared" si="0"/>
        <v>#REF!</v>
      </c>
      <c r="Q9" s="461"/>
      <c r="R9" s="722" t="e">
        <f t="shared" si="2"/>
        <v>#REF!</v>
      </c>
      <c r="T9" s="655" t="e">
        <f t="shared" si="3"/>
        <v>#REF!</v>
      </c>
    </row>
    <row r="10" spans="1:29">
      <c r="A10" s="485">
        <f t="shared" si="1"/>
        <v>10</v>
      </c>
      <c r="B10" t="s">
        <v>907</v>
      </c>
      <c r="D10" t="s">
        <v>905</v>
      </c>
      <c r="F10" s="231" t="e">
        <f>#REF!</f>
        <v>#REF!</v>
      </c>
      <c r="G10" s="370"/>
      <c r="H10" s="231" t="e">
        <f>#REF!</f>
        <v>#REF!</v>
      </c>
      <c r="K10" s="503">
        <v>-255796</v>
      </c>
      <c r="L10" s="231" t="e">
        <f>#REF!</f>
        <v>#REF!</v>
      </c>
      <c r="N10" s="231" t="e">
        <f>#REF!</f>
        <v>#REF!</v>
      </c>
      <c r="O10" s="231"/>
      <c r="P10" s="722" t="e">
        <f t="shared" si="0"/>
        <v>#REF!</v>
      </c>
      <c r="Q10" s="461"/>
      <c r="R10" s="722" t="e">
        <f t="shared" si="2"/>
        <v>#REF!</v>
      </c>
      <c r="T10" s="655" t="e">
        <f t="shared" si="3"/>
        <v>#REF!</v>
      </c>
    </row>
    <row r="11" spans="1:29" ht="15.75">
      <c r="A11" s="485">
        <f t="shared" si="1"/>
        <v>11</v>
      </c>
      <c r="B11" s="234" t="s">
        <v>908</v>
      </c>
      <c r="D11" t="s">
        <v>905</v>
      </c>
      <c r="F11" s="231" t="e">
        <f>#REF!</f>
        <v>#REF!</v>
      </c>
      <c r="G11" s="370"/>
      <c r="H11" s="231" t="e">
        <f>#REF!</f>
        <v>#REF!</v>
      </c>
      <c r="K11" s="503">
        <v>1138506</v>
      </c>
      <c r="L11" s="231" t="e">
        <f>#REF!</f>
        <v>#REF!</v>
      </c>
      <c r="N11" s="231" t="e">
        <f>#REF!</f>
        <v>#REF!</v>
      </c>
      <c r="O11" s="231"/>
      <c r="P11" s="722" t="e">
        <f t="shared" si="0"/>
        <v>#REF!</v>
      </c>
      <c r="Q11" s="461"/>
      <c r="R11" s="722" t="e">
        <f t="shared" si="2"/>
        <v>#REF!</v>
      </c>
      <c r="T11" s="655" t="e">
        <f t="shared" si="3"/>
        <v>#REF!</v>
      </c>
    </row>
    <row r="12" spans="1:29">
      <c r="A12" s="485">
        <f t="shared" si="1"/>
        <v>12</v>
      </c>
      <c r="B12" t="s">
        <v>603</v>
      </c>
      <c r="D12" t="s">
        <v>905</v>
      </c>
      <c r="F12" s="231" t="e">
        <f>#REF!</f>
        <v>#REF!</v>
      </c>
      <c r="G12" s="370"/>
      <c r="H12" s="231" t="e">
        <f>#REF!</f>
        <v>#REF!</v>
      </c>
      <c r="K12" s="503">
        <v>0</v>
      </c>
      <c r="L12" s="231" t="e">
        <f>#REF!</f>
        <v>#REF!</v>
      </c>
      <c r="N12" s="231" t="e">
        <f>#REF!</f>
        <v>#REF!</v>
      </c>
      <c r="O12" s="231"/>
      <c r="P12" s="722" t="e">
        <f t="shared" si="0"/>
        <v>#REF!</v>
      </c>
      <c r="Q12" s="461"/>
      <c r="R12" s="722" t="e">
        <f t="shared" si="2"/>
        <v>#REF!</v>
      </c>
      <c r="T12" s="655" t="e">
        <f t="shared" si="3"/>
        <v>#REF!</v>
      </c>
    </row>
    <row r="13" spans="1:29">
      <c r="A13" s="485">
        <f t="shared" si="1"/>
        <v>13</v>
      </c>
      <c r="B13" t="s">
        <v>909</v>
      </c>
      <c r="D13" t="s">
        <v>905</v>
      </c>
      <c r="F13" s="231" t="e">
        <f>#REF!</f>
        <v>#REF!</v>
      </c>
      <c r="G13" s="370"/>
      <c r="H13" s="231" t="e">
        <f>#REF!</f>
        <v>#REF!</v>
      </c>
      <c r="K13" s="503">
        <v>-292</v>
      </c>
      <c r="L13" s="231" t="e">
        <f>#REF!</f>
        <v>#REF!</v>
      </c>
      <c r="N13" s="231" t="e">
        <f>#REF!</f>
        <v>#REF!</v>
      </c>
      <c r="O13" s="231"/>
      <c r="P13" s="722" t="e">
        <f t="shared" si="0"/>
        <v>#REF!</v>
      </c>
      <c r="Q13" s="461"/>
      <c r="R13" s="722" t="e">
        <f t="shared" si="2"/>
        <v>#REF!</v>
      </c>
      <c r="T13" s="655" t="e">
        <f t="shared" si="3"/>
        <v>#REF!</v>
      </c>
    </row>
    <row r="14" spans="1:29">
      <c r="A14" s="485">
        <f t="shared" si="1"/>
        <v>14</v>
      </c>
      <c r="B14" t="s">
        <v>20</v>
      </c>
      <c r="D14" t="s">
        <v>905</v>
      </c>
      <c r="F14" s="231" t="e">
        <f>#REF!</f>
        <v>#REF!</v>
      </c>
      <c r="G14" s="370"/>
      <c r="H14" s="231" t="e">
        <f>#REF!</f>
        <v>#REF!</v>
      </c>
      <c r="K14" s="503">
        <v>5165</v>
      </c>
      <c r="L14" s="231" t="e">
        <f>#REF!</f>
        <v>#REF!</v>
      </c>
      <c r="N14" s="231" t="e">
        <f>#REF!</f>
        <v>#REF!</v>
      </c>
      <c r="O14" s="231"/>
      <c r="P14" s="722" t="e">
        <f t="shared" si="0"/>
        <v>#REF!</v>
      </c>
      <c r="Q14" s="461"/>
      <c r="R14" s="722" t="e">
        <f t="shared" si="2"/>
        <v>#REF!</v>
      </c>
      <c r="T14" s="655" t="e">
        <f t="shared" si="3"/>
        <v>#REF!</v>
      </c>
    </row>
    <row r="15" spans="1:29" ht="15.75">
      <c r="A15" s="485">
        <f t="shared" si="1"/>
        <v>15</v>
      </c>
      <c r="B15" s="234" t="s">
        <v>21</v>
      </c>
      <c r="D15" t="s">
        <v>905</v>
      </c>
      <c r="F15" s="231" t="e">
        <f>#REF!</f>
        <v>#REF!</v>
      </c>
      <c r="G15" s="370"/>
      <c r="H15" s="231" t="e">
        <f>#REF!</f>
        <v>#REF!</v>
      </c>
      <c r="K15" s="503">
        <v>1143379</v>
      </c>
      <c r="L15" s="231" t="e">
        <f>#REF!</f>
        <v>#REF!</v>
      </c>
      <c r="N15" s="231" t="e">
        <f>#REF!</f>
        <v>#REF!</v>
      </c>
      <c r="O15" s="231"/>
      <c r="P15" s="722" t="e">
        <f t="shared" si="0"/>
        <v>#REF!</v>
      </c>
      <c r="Q15" s="461"/>
      <c r="R15" s="722" t="e">
        <f t="shared" si="2"/>
        <v>#REF!</v>
      </c>
      <c r="T15" s="655" t="e">
        <f t="shared" si="3"/>
        <v>#REF!</v>
      </c>
    </row>
    <row r="16" spans="1:29" ht="15.75">
      <c r="A16" s="485">
        <f t="shared" si="1"/>
        <v>16</v>
      </c>
      <c r="B16" s="234" t="s">
        <v>23</v>
      </c>
      <c r="F16" s="737"/>
      <c r="H16" s="231"/>
      <c r="K16" s="503"/>
      <c r="T16" s="655"/>
    </row>
    <row r="17" spans="1:20">
      <c r="A17" s="485">
        <f t="shared" si="1"/>
        <v>17</v>
      </c>
      <c r="B17" t="s">
        <v>910</v>
      </c>
      <c r="D17" t="s">
        <v>905</v>
      </c>
      <c r="F17" s="737">
        <f>'3'!F9</f>
        <v>-17751</v>
      </c>
      <c r="H17" s="231">
        <f>'3'!H9</f>
        <v>-24674</v>
      </c>
      <c r="K17" s="503">
        <v>-3526</v>
      </c>
      <c r="L17" s="231">
        <f>'3'!F9</f>
        <v>-17751</v>
      </c>
      <c r="N17" s="231">
        <f>'3'!H9</f>
        <v>-24674</v>
      </c>
      <c r="O17" s="231"/>
      <c r="P17" s="722">
        <f t="shared" ref="P17:P28" si="4">F17-L17</f>
        <v>0</v>
      </c>
      <c r="Q17" s="461"/>
      <c r="R17" s="722">
        <f t="shared" ref="R17:R28" si="5">H17-N17</f>
        <v>0</v>
      </c>
      <c r="T17" s="655">
        <f t="shared" ref="T17:T28" si="6">H17-K17</f>
        <v>-21148</v>
      </c>
    </row>
    <row r="18" spans="1:20">
      <c r="A18" s="485">
        <f t="shared" si="1"/>
        <v>18</v>
      </c>
      <c r="B18" t="s">
        <v>25</v>
      </c>
      <c r="D18" t="s">
        <v>905</v>
      </c>
      <c r="F18" s="737">
        <f>'3'!F11</f>
        <v>0</v>
      </c>
      <c r="H18" s="231">
        <f>'3'!H11</f>
        <v>0</v>
      </c>
      <c r="K18" s="503">
        <v>0</v>
      </c>
      <c r="L18" s="231">
        <f>'3'!F11</f>
        <v>0</v>
      </c>
      <c r="N18" s="231">
        <f>'3'!H11</f>
        <v>0</v>
      </c>
      <c r="O18" s="231"/>
      <c r="P18" s="722">
        <f t="shared" si="4"/>
        <v>0</v>
      </c>
      <c r="Q18" s="461"/>
      <c r="R18" s="722">
        <f t="shared" si="5"/>
        <v>0</v>
      </c>
      <c r="T18" s="655">
        <f t="shared" si="6"/>
        <v>0</v>
      </c>
    </row>
    <row r="19" spans="1:20">
      <c r="A19" s="485">
        <f t="shared" si="1"/>
        <v>19</v>
      </c>
      <c r="B19" t="s">
        <v>911</v>
      </c>
      <c r="C19" s="375"/>
      <c r="D19" t="s">
        <v>905</v>
      </c>
      <c r="F19" s="737">
        <f>'3'!F12</f>
        <v>0</v>
      </c>
      <c r="H19" s="231">
        <f>'3'!H12</f>
        <v>0</v>
      </c>
      <c r="K19" s="503">
        <v>0</v>
      </c>
      <c r="L19" s="231">
        <f>'3'!F12</f>
        <v>0</v>
      </c>
      <c r="N19" s="231">
        <f>'3'!H12</f>
        <v>0</v>
      </c>
      <c r="O19" s="231"/>
      <c r="P19" s="722">
        <f t="shared" si="4"/>
        <v>0</v>
      </c>
      <c r="Q19" s="461"/>
      <c r="R19" s="722">
        <f t="shared" si="5"/>
        <v>0</v>
      </c>
      <c r="T19" s="655">
        <f t="shared" si="6"/>
        <v>0</v>
      </c>
    </row>
    <row r="20" spans="1:20">
      <c r="A20" s="485">
        <f t="shared" si="1"/>
        <v>20</v>
      </c>
      <c r="B20" t="s">
        <v>912</v>
      </c>
      <c r="D20" t="s">
        <v>905</v>
      </c>
      <c r="F20" s="737">
        <f>'3'!F13</f>
        <v>0</v>
      </c>
      <c r="H20" s="231">
        <f>'3'!H13</f>
        <v>0</v>
      </c>
      <c r="K20" s="503">
        <v>0</v>
      </c>
      <c r="L20" s="231">
        <f>'3'!F13</f>
        <v>0</v>
      </c>
      <c r="N20" s="231">
        <f>'3'!H13</f>
        <v>0</v>
      </c>
      <c r="O20" s="231"/>
      <c r="P20" s="722">
        <f t="shared" si="4"/>
        <v>0</v>
      </c>
      <c r="Q20" s="461"/>
      <c r="R20" s="722">
        <f t="shared" si="5"/>
        <v>0</v>
      </c>
      <c r="T20" s="655">
        <f t="shared" si="6"/>
        <v>0</v>
      </c>
    </row>
    <row r="21" spans="1:20" ht="15.75">
      <c r="A21" s="485">
        <f t="shared" si="1"/>
        <v>21</v>
      </c>
      <c r="B21" s="234" t="s">
        <v>913</v>
      </c>
      <c r="D21" t="s">
        <v>905</v>
      </c>
      <c r="F21" s="737">
        <f>'3'!F14</f>
        <v>166</v>
      </c>
      <c r="H21" s="231">
        <f>'3'!H14</f>
        <v>0</v>
      </c>
      <c r="K21" s="503">
        <v>0</v>
      </c>
      <c r="L21" s="231">
        <f>'3'!F14</f>
        <v>166</v>
      </c>
      <c r="N21" s="231">
        <f>'3'!H14</f>
        <v>0</v>
      </c>
      <c r="O21" s="231"/>
      <c r="P21" s="722">
        <f t="shared" si="4"/>
        <v>0</v>
      </c>
      <c r="Q21" s="461"/>
      <c r="R21" s="722">
        <f t="shared" si="5"/>
        <v>0</v>
      </c>
      <c r="T21" s="655">
        <f t="shared" si="6"/>
        <v>0</v>
      </c>
    </row>
    <row r="22" spans="1:20">
      <c r="A22" s="485">
        <f t="shared" si="1"/>
        <v>22</v>
      </c>
      <c r="B22" t="s">
        <v>28</v>
      </c>
      <c r="D22" t="s">
        <v>905</v>
      </c>
      <c r="F22" s="737">
        <f>'3'!F15</f>
        <v>0</v>
      </c>
      <c r="H22" s="231">
        <f>'3'!H15</f>
        <v>0</v>
      </c>
      <c r="K22" s="503">
        <v>0</v>
      </c>
      <c r="L22" s="231">
        <f>'3'!F15</f>
        <v>0</v>
      </c>
      <c r="N22" s="231">
        <f>'3'!H15</f>
        <v>0</v>
      </c>
      <c r="O22" s="231"/>
      <c r="P22" s="722">
        <f t="shared" si="4"/>
        <v>0</v>
      </c>
      <c r="Q22" s="461"/>
      <c r="R22" s="722">
        <f t="shared" si="5"/>
        <v>0</v>
      </c>
      <c r="T22" s="655">
        <f t="shared" si="6"/>
        <v>0</v>
      </c>
    </row>
    <row r="23" spans="1:20">
      <c r="A23" s="485">
        <f t="shared" si="1"/>
        <v>23</v>
      </c>
      <c r="B23" t="s">
        <v>74</v>
      </c>
      <c r="D23" t="s">
        <v>905</v>
      </c>
      <c r="F23" s="737">
        <f>'3'!F16</f>
        <v>0</v>
      </c>
      <c r="H23" s="231">
        <f>'3'!H16</f>
        <v>0</v>
      </c>
      <c r="K23" s="503">
        <v>0</v>
      </c>
      <c r="L23" s="231">
        <f>'3'!F16</f>
        <v>0</v>
      </c>
      <c r="N23" s="231">
        <f>'3'!H16</f>
        <v>0</v>
      </c>
      <c r="O23" s="231"/>
      <c r="P23" s="722">
        <f t="shared" si="4"/>
        <v>0</v>
      </c>
      <c r="Q23" s="461"/>
      <c r="R23" s="722">
        <f t="shared" si="5"/>
        <v>0</v>
      </c>
      <c r="T23" s="655">
        <f t="shared" si="6"/>
        <v>0</v>
      </c>
    </row>
    <row r="24" spans="1:20" ht="15.75">
      <c r="A24" s="485">
        <f t="shared" si="1"/>
        <v>24</v>
      </c>
      <c r="B24" s="234" t="s">
        <v>604</v>
      </c>
      <c r="D24" t="s">
        <v>905</v>
      </c>
      <c r="F24" s="737">
        <f>'3'!F17</f>
        <v>-6</v>
      </c>
      <c r="H24" s="231">
        <f>'3'!H17</f>
        <v>0</v>
      </c>
      <c r="K24" s="503">
        <v>0</v>
      </c>
      <c r="L24" s="231">
        <f>'3'!F17</f>
        <v>-6</v>
      </c>
      <c r="N24" s="231">
        <f>'3'!H17</f>
        <v>0</v>
      </c>
      <c r="O24" s="231"/>
      <c r="P24" s="722">
        <f t="shared" si="4"/>
        <v>0</v>
      </c>
      <c r="Q24" s="461"/>
      <c r="R24" s="722">
        <f t="shared" si="5"/>
        <v>0</v>
      </c>
      <c r="T24" s="655">
        <f t="shared" si="6"/>
        <v>0</v>
      </c>
    </row>
    <row r="25" spans="1:20" ht="15.75">
      <c r="A25" s="485">
        <f t="shared" si="1"/>
        <v>25</v>
      </c>
      <c r="B25" s="234" t="s">
        <v>1059</v>
      </c>
      <c r="C25" s="375"/>
      <c r="D25" t="s">
        <v>905</v>
      </c>
      <c r="F25" s="737">
        <f>'3'!F18</f>
        <v>0</v>
      </c>
      <c r="H25" s="231">
        <f>'3'!H18</f>
        <v>0</v>
      </c>
      <c r="K25" s="503">
        <v>0</v>
      </c>
      <c r="L25" s="231">
        <f>'3'!F18</f>
        <v>0</v>
      </c>
      <c r="N25" s="231">
        <f>'3'!H18</f>
        <v>0</v>
      </c>
      <c r="O25" s="231"/>
      <c r="P25" s="722">
        <f t="shared" si="4"/>
        <v>0</v>
      </c>
      <c r="Q25" s="461"/>
      <c r="R25" s="722">
        <f t="shared" si="5"/>
        <v>0</v>
      </c>
      <c r="T25" s="655">
        <f t="shared" si="6"/>
        <v>0</v>
      </c>
    </row>
    <row r="26" spans="1:20" ht="15.75">
      <c r="A26" s="485">
        <f t="shared" si="1"/>
        <v>26</v>
      </c>
      <c r="B26" s="234" t="s">
        <v>921</v>
      </c>
      <c r="D26" t="s">
        <v>905</v>
      </c>
      <c r="F26" s="737">
        <f>'3'!F19</f>
        <v>0</v>
      </c>
      <c r="H26" s="231">
        <f>'3'!H19</f>
        <v>0</v>
      </c>
      <c r="K26" s="503">
        <v>0</v>
      </c>
      <c r="L26" s="231">
        <f>'3'!F19</f>
        <v>0</v>
      </c>
      <c r="N26" s="231">
        <f>'3'!H19</f>
        <v>0</v>
      </c>
      <c r="O26" s="231"/>
      <c r="P26" s="722">
        <f t="shared" si="4"/>
        <v>0</v>
      </c>
      <c r="Q26" s="461"/>
      <c r="R26" s="722">
        <f t="shared" si="5"/>
        <v>0</v>
      </c>
      <c r="T26" s="655">
        <f t="shared" si="6"/>
        <v>0</v>
      </c>
    </row>
    <row r="27" spans="1:20" ht="15.75">
      <c r="A27" s="485">
        <f t="shared" si="1"/>
        <v>27</v>
      </c>
      <c r="B27" s="234" t="s">
        <v>29</v>
      </c>
      <c r="D27" t="s">
        <v>905</v>
      </c>
      <c r="F27" s="737">
        <f>'3'!F20</f>
        <v>-17591</v>
      </c>
      <c r="H27" s="231">
        <f>'3'!H20</f>
        <v>-24674</v>
      </c>
      <c r="K27" s="503">
        <v>-3526</v>
      </c>
      <c r="L27" s="231">
        <f>'3'!F20</f>
        <v>-17591</v>
      </c>
      <c r="N27" s="231">
        <f>'3'!H20</f>
        <v>-24674</v>
      </c>
      <c r="O27" s="231"/>
      <c r="P27" s="722">
        <f t="shared" si="4"/>
        <v>0</v>
      </c>
      <c r="Q27" s="461"/>
      <c r="R27" s="722">
        <f t="shared" si="5"/>
        <v>0</v>
      </c>
      <c r="T27" s="655">
        <f t="shared" si="6"/>
        <v>-21148</v>
      </c>
    </row>
    <row r="28" spans="1:20" ht="15.75">
      <c r="A28" s="485">
        <f t="shared" si="1"/>
        <v>28</v>
      </c>
      <c r="B28" s="234" t="s">
        <v>30</v>
      </c>
      <c r="D28" t="s">
        <v>905</v>
      </c>
      <c r="F28" s="737">
        <f>'3'!F22</f>
        <v>1264747</v>
      </c>
      <c r="G28" s="370"/>
      <c r="H28" s="231">
        <f>'3'!H22</f>
        <v>1141003</v>
      </c>
      <c r="K28" s="503">
        <v>1139853</v>
      </c>
      <c r="L28" s="231">
        <f>'3'!F22</f>
        <v>1264747</v>
      </c>
      <c r="N28" s="231">
        <f>'3'!H22</f>
        <v>1141003</v>
      </c>
      <c r="O28" s="231"/>
      <c r="P28" s="722">
        <f t="shared" si="4"/>
        <v>0</v>
      </c>
      <c r="Q28" s="461"/>
      <c r="R28" s="722">
        <f t="shared" si="5"/>
        <v>0</v>
      </c>
      <c r="T28" s="655">
        <f t="shared" si="6"/>
        <v>1150</v>
      </c>
    </row>
    <row r="29" spans="1:20" ht="15.75">
      <c r="A29" s="485">
        <f t="shared" si="1"/>
        <v>29</v>
      </c>
      <c r="B29" s="669" t="s">
        <v>1158</v>
      </c>
      <c r="C29" s="529"/>
      <c r="F29" s="737"/>
      <c r="G29" s="370"/>
      <c r="H29" s="231"/>
      <c r="K29" s="503"/>
      <c r="T29" s="655"/>
    </row>
    <row r="30" spans="1:20" ht="15.75">
      <c r="A30" s="485">
        <f t="shared" si="1"/>
        <v>30</v>
      </c>
      <c r="B30" s="670" t="s">
        <v>1159</v>
      </c>
      <c r="C30" s="529"/>
      <c r="F30" s="741"/>
      <c r="G30" s="370"/>
      <c r="H30" s="718"/>
      <c r="K30" s="503"/>
      <c r="L30" s="718"/>
      <c r="N30" s="718"/>
      <c r="T30" s="655"/>
    </row>
    <row r="31" spans="1:20" ht="15.75">
      <c r="A31" s="485">
        <f t="shared" si="1"/>
        <v>31</v>
      </c>
      <c r="B31" s="670" t="s">
        <v>1160</v>
      </c>
      <c r="C31" s="529"/>
      <c r="F31" s="741"/>
      <c r="G31" s="370"/>
      <c r="H31" s="718"/>
      <c r="K31" s="503"/>
      <c r="L31" s="718"/>
      <c r="N31" s="718"/>
      <c r="T31" s="655"/>
    </row>
    <row r="32" spans="1:20" ht="15.75">
      <c r="A32" s="485">
        <f t="shared" si="1"/>
        <v>32</v>
      </c>
      <c r="B32" s="670" t="s">
        <v>1161</v>
      </c>
      <c r="C32" s="529"/>
      <c r="F32" s="741"/>
      <c r="G32" s="370"/>
      <c r="H32" s="718"/>
      <c r="K32" s="503"/>
      <c r="L32" s="718"/>
      <c r="N32" s="718"/>
      <c r="T32" s="655"/>
    </row>
    <row r="33" spans="1:20" ht="15.75">
      <c r="A33" s="485">
        <f t="shared" si="1"/>
        <v>33</v>
      </c>
      <c r="B33" s="671" t="s">
        <v>1162</v>
      </c>
      <c r="C33" s="529"/>
      <c r="F33" s="741"/>
      <c r="G33" s="370"/>
      <c r="H33" s="718"/>
      <c r="K33" s="503"/>
      <c r="L33" s="718"/>
      <c r="N33" s="718"/>
      <c r="T33" s="655"/>
    </row>
    <row r="34" spans="1:20" ht="15.75">
      <c r="A34" s="485">
        <f t="shared" si="1"/>
        <v>34</v>
      </c>
      <c r="B34" s="670" t="s">
        <v>1163</v>
      </c>
      <c r="C34" s="529"/>
      <c r="F34" s="741"/>
      <c r="G34" s="370"/>
      <c r="H34" s="718"/>
      <c r="K34" s="503"/>
      <c r="L34" s="718"/>
      <c r="N34" s="718"/>
      <c r="T34" s="655"/>
    </row>
    <row r="35" spans="1:20" ht="15.75">
      <c r="A35" s="485">
        <f t="shared" si="1"/>
        <v>35</v>
      </c>
      <c r="B35" s="670" t="s">
        <v>1164</v>
      </c>
      <c r="C35" s="529"/>
      <c r="F35" s="741"/>
      <c r="G35" s="370"/>
      <c r="H35" s="718"/>
      <c r="K35" s="503"/>
      <c r="L35" s="718"/>
      <c r="N35" s="718"/>
      <c r="T35" s="655"/>
    </row>
    <row r="36" spans="1:20" ht="15.75">
      <c r="A36" s="485">
        <f t="shared" si="1"/>
        <v>36</v>
      </c>
      <c r="B36" s="670" t="s">
        <v>20</v>
      </c>
      <c r="C36" s="529"/>
      <c r="F36" s="741"/>
      <c r="G36" s="370"/>
      <c r="H36" s="718"/>
      <c r="K36" s="503"/>
      <c r="L36" s="718"/>
      <c r="N36" s="718"/>
      <c r="T36" s="655"/>
    </row>
    <row r="37" spans="1:20" ht="15.75">
      <c r="A37" s="485">
        <f t="shared" si="1"/>
        <v>37</v>
      </c>
      <c r="B37" s="671" t="s">
        <v>63</v>
      </c>
      <c r="C37" s="529"/>
      <c r="F37" s="741"/>
      <c r="G37" s="370"/>
      <c r="H37" s="718"/>
      <c r="K37" s="503"/>
      <c r="L37" s="718"/>
      <c r="N37" s="718"/>
      <c r="T37" s="655"/>
    </row>
    <row r="38" spans="1:20" ht="15.75">
      <c r="A38" s="485">
        <f t="shared" si="1"/>
        <v>38</v>
      </c>
      <c r="B38" s="671" t="s">
        <v>1073</v>
      </c>
      <c r="C38" s="529"/>
      <c r="F38" s="741"/>
      <c r="G38" s="370"/>
      <c r="H38" s="718"/>
      <c r="K38" s="503"/>
      <c r="L38" s="718"/>
      <c r="N38" s="718"/>
      <c r="T38" s="655"/>
    </row>
    <row r="39" spans="1:20" ht="15.75">
      <c r="A39" s="485">
        <f t="shared" si="1"/>
        <v>39</v>
      </c>
      <c r="B39" s="671" t="s">
        <v>1165</v>
      </c>
      <c r="C39" s="529"/>
      <c r="F39" s="741"/>
      <c r="G39" s="370"/>
      <c r="H39" s="718"/>
      <c r="K39" s="503"/>
      <c r="L39" s="718"/>
      <c r="N39" s="718"/>
      <c r="T39" s="655"/>
    </row>
    <row r="40" spans="1:20" ht="15.75">
      <c r="A40" s="485">
        <f t="shared" si="1"/>
        <v>40</v>
      </c>
      <c r="B40" s="672" t="s">
        <v>910</v>
      </c>
      <c r="C40" s="529"/>
      <c r="F40" s="741"/>
      <c r="G40" s="370"/>
      <c r="H40" s="718"/>
      <c r="K40" s="503"/>
      <c r="L40" s="718"/>
      <c r="N40" s="718"/>
      <c r="T40" s="655"/>
    </row>
    <row r="41" spans="1:20" ht="15.75">
      <c r="A41" s="485">
        <f t="shared" si="1"/>
        <v>41</v>
      </c>
      <c r="B41" s="672" t="s">
        <v>25</v>
      </c>
      <c r="C41" s="529"/>
      <c r="F41" s="741"/>
      <c r="G41" s="370"/>
      <c r="H41" s="718"/>
      <c r="K41" s="503"/>
      <c r="L41" s="718"/>
      <c r="N41" s="718"/>
      <c r="T41" s="655"/>
    </row>
    <row r="42" spans="1:20" ht="15.75">
      <c r="A42" s="485">
        <f t="shared" si="1"/>
        <v>42</v>
      </c>
      <c r="B42" s="672" t="s">
        <v>911</v>
      </c>
      <c r="C42" s="529"/>
      <c r="F42" s="741"/>
      <c r="G42" s="370"/>
      <c r="H42" s="718"/>
      <c r="K42" s="503"/>
      <c r="L42" s="718"/>
      <c r="N42" s="718"/>
      <c r="T42" s="655"/>
    </row>
    <row r="43" spans="1:20" ht="15.75">
      <c r="A43" s="485">
        <f t="shared" si="1"/>
        <v>43</v>
      </c>
      <c r="B43" s="672" t="s">
        <v>912</v>
      </c>
      <c r="C43" s="529"/>
      <c r="F43" s="741"/>
      <c r="G43" s="370"/>
      <c r="H43" s="718"/>
      <c r="K43" s="503"/>
      <c r="L43" s="718"/>
      <c r="N43" s="718"/>
      <c r="T43" s="655"/>
    </row>
    <row r="44" spans="1:20" ht="15.75">
      <c r="A44" s="485">
        <f t="shared" si="1"/>
        <v>44</v>
      </c>
      <c r="B44" s="672" t="s">
        <v>913</v>
      </c>
      <c r="C44" s="529"/>
      <c r="F44" s="741"/>
      <c r="G44" s="370"/>
      <c r="H44" s="718"/>
      <c r="K44" s="503"/>
      <c r="L44" s="718"/>
      <c r="N44" s="718"/>
      <c r="T44" s="655"/>
    </row>
    <row r="45" spans="1:20" ht="15.75">
      <c r="A45" s="485">
        <f t="shared" si="1"/>
        <v>45</v>
      </c>
      <c r="B45" s="672" t="s">
        <v>28</v>
      </c>
      <c r="C45" s="529"/>
      <c r="F45" s="741"/>
      <c r="G45" s="370"/>
      <c r="H45" s="718"/>
      <c r="K45" s="503"/>
      <c r="L45" s="718"/>
      <c r="N45" s="718"/>
      <c r="T45" s="655"/>
    </row>
    <row r="46" spans="1:20" ht="15.75">
      <c r="A46" s="485">
        <f t="shared" si="1"/>
        <v>46</v>
      </c>
      <c r="B46" s="672" t="s">
        <v>74</v>
      </c>
      <c r="C46" s="529"/>
      <c r="F46" s="741"/>
      <c r="G46" s="370"/>
      <c r="H46" s="718"/>
      <c r="K46" s="503"/>
      <c r="L46" s="718"/>
      <c r="N46" s="718"/>
      <c r="T46" s="655"/>
    </row>
    <row r="47" spans="1:20" ht="15.75">
      <c r="A47" s="485">
        <f t="shared" si="1"/>
        <v>47</v>
      </c>
      <c r="B47" s="672" t="s">
        <v>604</v>
      </c>
      <c r="C47" s="529"/>
      <c r="F47" s="741"/>
      <c r="G47" s="370"/>
      <c r="H47" s="718"/>
      <c r="K47" s="503"/>
      <c r="L47" s="718"/>
      <c r="N47" s="718"/>
      <c r="T47" s="655"/>
    </row>
    <row r="48" spans="1:20" ht="15.75">
      <c r="A48" s="485">
        <f t="shared" si="1"/>
        <v>48</v>
      </c>
      <c r="B48" s="672" t="s">
        <v>1059</v>
      </c>
      <c r="C48" s="529"/>
      <c r="F48" s="741"/>
      <c r="G48" s="370"/>
      <c r="H48" s="718"/>
      <c r="K48" s="503"/>
      <c r="L48" s="718"/>
      <c r="N48" s="718"/>
      <c r="T48" s="655"/>
    </row>
    <row r="49" spans="1:20" ht="15.75">
      <c r="A49" s="485">
        <f t="shared" si="1"/>
        <v>49</v>
      </c>
      <c r="B49" s="672" t="s">
        <v>921</v>
      </c>
      <c r="C49" s="529"/>
      <c r="F49" s="741"/>
      <c r="G49" s="370"/>
      <c r="H49" s="718"/>
      <c r="K49" s="503"/>
      <c r="L49" s="718"/>
      <c r="N49" s="718"/>
      <c r="T49" s="655"/>
    </row>
    <row r="50" spans="1:20" ht="15.75">
      <c r="A50" s="485">
        <f t="shared" si="1"/>
        <v>50</v>
      </c>
      <c r="B50" s="673" t="s">
        <v>29</v>
      </c>
      <c r="C50" s="529"/>
      <c r="F50" s="741"/>
      <c r="G50" s="370"/>
      <c r="H50" s="718"/>
      <c r="K50" s="503"/>
      <c r="L50" s="718"/>
      <c r="N50" s="718"/>
      <c r="T50" s="655"/>
    </row>
    <row r="51" spans="1:20" ht="15.75">
      <c r="A51" s="485">
        <f t="shared" si="1"/>
        <v>51</v>
      </c>
      <c r="B51" s="673" t="s">
        <v>30</v>
      </c>
      <c r="C51" s="529"/>
      <c r="F51" s="741"/>
      <c r="G51" s="370"/>
      <c r="H51" s="718"/>
      <c r="K51" s="503"/>
      <c r="L51" s="718"/>
      <c r="N51" s="718"/>
      <c r="T51" s="655"/>
    </row>
    <row r="52" spans="1:20" ht="15.75">
      <c r="A52" s="485">
        <f t="shared" si="1"/>
        <v>52</v>
      </c>
      <c r="B52" s="669" t="s">
        <v>1166</v>
      </c>
      <c r="C52" s="530"/>
      <c r="F52" s="741"/>
      <c r="G52" s="370"/>
      <c r="H52" s="718"/>
      <c r="K52" s="503"/>
      <c r="L52" s="718"/>
      <c r="N52" s="718"/>
      <c r="T52" s="655"/>
    </row>
    <row r="53" spans="1:20">
      <c r="A53" s="485">
        <f t="shared" si="1"/>
        <v>53</v>
      </c>
      <c r="B53" s="672" t="s">
        <v>1167</v>
      </c>
      <c r="C53" s="530"/>
      <c r="F53" s="741"/>
      <c r="G53" s="370"/>
      <c r="H53" s="718"/>
      <c r="K53" s="503"/>
      <c r="L53" s="718"/>
      <c r="N53" s="718"/>
      <c r="T53" s="655"/>
    </row>
    <row r="54" spans="1:20">
      <c r="A54" s="485">
        <f t="shared" si="1"/>
        <v>54</v>
      </c>
      <c r="B54" s="672" t="s">
        <v>1168</v>
      </c>
      <c r="C54" s="530"/>
      <c r="F54" s="741"/>
      <c r="G54" s="370"/>
      <c r="H54" s="718"/>
      <c r="K54" s="503"/>
      <c r="L54" s="718"/>
      <c r="N54" s="718"/>
      <c r="T54" s="655"/>
    </row>
    <row r="55" spans="1:20">
      <c r="A55" s="485">
        <f t="shared" si="1"/>
        <v>55</v>
      </c>
      <c r="B55" s="672" t="s">
        <v>1169</v>
      </c>
      <c r="C55" s="530"/>
      <c r="F55" s="741"/>
      <c r="G55" s="370"/>
      <c r="H55" s="718"/>
      <c r="K55" s="503"/>
      <c r="L55" s="718"/>
      <c r="N55" s="718"/>
      <c r="T55" s="655"/>
    </row>
    <row r="56" spans="1:20">
      <c r="A56" s="485">
        <f t="shared" si="1"/>
        <v>56</v>
      </c>
      <c r="B56" s="672" t="s">
        <v>1170</v>
      </c>
      <c r="C56" s="530"/>
      <c r="F56" s="741"/>
      <c r="G56" s="370"/>
      <c r="H56" s="718"/>
      <c r="K56" s="503"/>
      <c r="L56" s="718"/>
      <c r="N56" s="718"/>
      <c r="T56" s="655"/>
    </row>
    <row r="57" spans="1:20">
      <c r="A57" s="485">
        <f t="shared" si="1"/>
        <v>57</v>
      </c>
      <c r="B57" s="672" t="s">
        <v>17</v>
      </c>
      <c r="C57" s="530"/>
      <c r="F57" s="741"/>
      <c r="G57" s="370"/>
      <c r="H57" s="718"/>
      <c r="K57" s="503"/>
      <c r="L57" s="718"/>
      <c r="N57" s="718"/>
      <c r="T57" s="655"/>
    </row>
    <row r="58" spans="1:20">
      <c r="A58" s="485">
        <f t="shared" si="1"/>
        <v>58</v>
      </c>
      <c r="B58" s="672" t="s">
        <v>908</v>
      </c>
      <c r="C58" s="530"/>
      <c r="F58" s="741"/>
      <c r="G58" s="370"/>
      <c r="H58" s="718"/>
      <c r="K58" s="503"/>
      <c r="L58" s="718"/>
      <c r="N58" s="718"/>
      <c r="T58" s="655"/>
    </row>
    <row r="59" spans="1:20">
      <c r="A59" s="485">
        <f t="shared" si="1"/>
        <v>59</v>
      </c>
      <c r="B59" s="672" t="s">
        <v>1171</v>
      </c>
      <c r="C59" s="530"/>
      <c r="F59" s="741"/>
      <c r="G59" s="370"/>
      <c r="H59" s="718"/>
      <c r="K59" s="503"/>
      <c r="L59" s="718"/>
      <c r="N59" s="718"/>
      <c r="T59" s="655"/>
    </row>
    <row r="60" spans="1:20">
      <c r="A60" s="485">
        <f t="shared" si="1"/>
        <v>60</v>
      </c>
      <c r="B60" s="672" t="s">
        <v>1172</v>
      </c>
      <c r="C60" s="530"/>
      <c r="F60" s="741"/>
      <c r="G60" s="370"/>
      <c r="H60" s="718"/>
      <c r="K60" s="503"/>
      <c r="L60" s="718"/>
      <c r="N60" s="718"/>
      <c r="T60" s="655"/>
    </row>
    <row r="61" spans="1:20">
      <c r="A61" s="485">
        <f t="shared" si="1"/>
        <v>61</v>
      </c>
      <c r="B61" s="672" t="s">
        <v>1173</v>
      </c>
      <c r="C61" s="530"/>
      <c r="F61" s="741"/>
      <c r="G61" s="370"/>
      <c r="H61" s="718"/>
      <c r="K61" s="503"/>
      <c r="L61" s="718"/>
      <c r="N61" s="718"/>
      <c r="T61" s="655"/>
    </row>
    <row r="62" spans="1:20">
      <c r="A62" s="485">
        <f t="shared" si="1"/>
        <v>62</v>
      </c>
      <c r="B62" s="672" t="s">
        <v>1174</v>
      </c>
      <c r="C62" s="530"/>
      <c r="F62" s="741"/>
      <c r="G62" s="370"/>
      <c r="H62" s="718"/>
      <c r="K62" s="503"/>
      <c r="L62" s="718"/>
      <c r="N62" s="718"/>
      <c r="T62" s="655"/>
    </row>
    <row r="63" spans="1:20" ht="15.75">
      <c r="A63" s="485">
        <f t="shared" si="1"/>
        <v>63</v>
      </c>
      <c r="B63" s="673" t="s">
        <v>23</v>
      </c>
      <c r="C63" s="531"/>
      <c r="F63" s="741"/>
      <c r="G63" s="370"/>
      <c r="H63" s="718"/>
      <c r="K63" s="503"/>
      <c r="L63" s="718"/>
      <c r="N63" s="718"/>
      <c r="T63" s="655"/>
    </row>
    <row r="64" spans="1:20">
      <c r="A64" s="485">
        <f t="shared" si="1"/>
        <v>64</v>
      </c>
      <c r="B64" s="672" t="s">
        <v>910</v>
      </c>
      <c r="C64" s="530"/>
      <c r="F64" s="741"/>
      <c r="G64" s="370"/>
      <c r="H64" s="718"/>
      <c r="K64" s="503"/>
      <c r="L64" s="718"/>
      <c r="N64" s="718"/>
      <c r="T64" s="655"/>
    </row>
    <row r="65" spans="1:20">
      <c r="A65" s="485">
        <f t="shared" si="1"/>
        <v>65</v>
      </c>
      <c r="B65" s="672" t="s">
        <v>25</v>
      </c>
      <c r="C65" s="530"/>
      <c r="F65" s="741"/>
      <c r="G65" s="370"/>
      <c r="H65" s="718"/>
      <c r="K65" s="503"/>
      <c r="L65" s="718"/>
      <c r="N65" s="718"/>
      <c r="T65" s="655"/>
    </row>
    <row r="66" spans="1:20">
      <c r="A66" s="485">
        <f t="shared" si="1"/>
        <v>66</v>
      </c>
      <c r="B66" s="672" t="s">
        <v>911</v>
      </c>
      <c r="C66" s="530"/>
      <c r="F66" s="741"/>
      <c r="G66" s="370"/>
      <c r="H66" s="718"/>
      <c r="K66" s="503"/>
      <c r="L66" s="718"/>
      <c r="N66" s="718"/>
      <c r="T66" s="655"/>
    </row>
    <row r="67" spans="1:20">
      <c r="A67" s="485">
        <f t="shared" si="1"/>
        <v>67</v>
      </c>
      <c r="B67" s="672" t="s">
        <v>912</v>
      </c>
      <c r="C67" s="530"/>
      <c r="F67" s="741"/>
      <c r="G67" s="370"/>
      <c r="H67" s="718"/>
      <c r="K67" s="503"/>
      <c r="L67" s="718"/>
      <c r="N67" s="718"/>
      <c r="T67" s="655"/>
    </row>
    <row r="68" spans="1:20">
      <c r="A68" s="485">
        <f t="shared" si="1"/>
        <v>68</v>
      </c>
      <c r="B68" s="672" t="s">
        <v>913</v>
      </c>
      <c r="C68" s="530"/>
      <c r="F68" s="741"/>
      <c r="G68" s="370"/>
      <c r="H68" s="718"/>
      <c r="K68" s="503"/>
      <c r="L68" s="718"/>
      <c r="N68" s="718"/>
      <c r="T68" s="655"/>
    </row>
    <row r="69" spans="1:20">
      <c r="A69" s="485">
        <f t="shared" si="1"/>
        <v>69</v>
      </c>
      <c r="B69" s="672" t="s">
        <v>28</v>
      </c>
      <c r="C69" s="530"/>
      <c r="F69" s="741"/>
      <c r="G69" s="370"/>
      <c r="H69" s="718"/>
      <c r="K69" s="503"/>
      <c r="L69" s="718"/>
      <c r="N69" s="718"/>
      <c r="T69" s="655"/>
    </row>
    <row r="70" spans="1:20">
      <c r="A70" s="485">
        <f t="shared" si="1"/>
        <v>70</v>
      </c>
      <c r="B70" s="672" t="s">
        <v>74</v>
      </c>
      <c r="C70" s="530"/>
      <c r="F70" s="741"/>
      <c r="G70" s="370"/>
      <c r="H70" s="718"/>
      <c r="K70" s="503"/>
      <c r="L70" s="718"/>
      <c r="N70" s="718"/>
      <c r="T70" s="655"/>
    </row>
    <row r="71" spans="1:20">
      <c r="A71" s="485">
        <f t="shared" ref="A71:A134" si="7">A70+1</f>
        <v>71</v>
      </c>
      <c r="B71" s="672" t="s">
        <v>604</v>
      </c>
      <c r="C71" s="530"/>
      <c r="F71" s="741"/>
      <c r="G71" s="370"/>
      <c r="H71" s="718"/>
      <c r="K71" s="503"/>
      <c r="L71" s="718"/>
      <c r="N71" s="718"/>
      <c r="T71" s="655"/>
    </row>
    <row r="72" spans="1:20">
      <c r="A72" s="485">
        <f t="shared" si="7"/>
        <v>72</v>
      </c>
      <c r="B72" s="672" t="s">
        <v>1059</v>
      </c>
      <c r="C72" s="530"/>
      <c r="F72" s="741"/>
      <c r="G72" s="370"/>
      <c r="H72" s="718"/>
      <c r="K72" s="503"/>
      <c r="L72" s="718"/>
      <c r="N72" s="718"/>
      <c r="T72" s="655"/>
    </row>
    <row r="73" spans="1:20">
      <c r="A73" s="485">
        <f t="shared" si="7"/>
        <v>73</v>
      </c>
      <c r="B73" s="672" t="s">
        <v>921</v>
      </c>
      <c r="C73" s="530"/>
      <c r="F73" s="741"/>
      <c r="G73" s="370"/>
      <c r="H73" s="718"/>
      <c r="K73" s="503"/>
      <c r="L73" s="718"/>
      <c r="N73" s="718"/>
      <c r="T73" s="655"/>
    </row>
    <row r="74" spans="1:20" ht="15.75">
      <c r="A74" s="485">
        <f t="shared" si="7"/>
        <v>74</v>
      </c>
      <c r="B74" s="673" t="s">
        <v>29</v>
      </c>
      <c r="C74" s="531"/>
      <c r="F74" s="741"/>
      <c r="G74" s="370"/>
      <c r="H74" s="718"/>
      <c r="K74" s="503"/>
      <c r="L74" s="718"/>
      <c r="N74" s="718"/>
      <c r="T74" s="655"/>
    </row>
    <row r="75" spans="1:20" ht="15.75">
      <c r="A75" s="485">
        <f t="shared" si="7"/>
        <v>75</v>
      </c>
      <c r="B75" s="673" t="s">
        <v>30</v>
      </c>
      <c r="C75" s="531"/>
      <c r="F75" s="741"/>
      <c r="G75" s="370"/>
      <c r="H75" s="718"/>
      <c r="K75" s="503"/>
      <c r="L75" s="718"/>
      <c r="N75" s="718"/>
      <c r="T75" s="655"/>
    </row>
    <row r="76" spans="1:20" ht="15.75">
      <c r="A76" s="485">
        <f t="shared" si="7"/>
        <v>76</v>
      </c>
      <c r="B76" s="234" t="s">
        <v>914</v>
      </c>
      <c r="F76" s="737"/>
      <c r="H76" s="231"/>
      <c r="K76" s="503"/>
      <c r="T76" s="655"/>
    </row>
    <row r="77" spans="1:20" ht="15.75">
      <c r="A77" s="485">
        <f t="shared" si="7"/>
        <v>77</v>
      </c>
      <c r="B77" s="234" t="s">
        <v>31</v>
      </c>
      <c r="F77" s="737"/>
      <c r="H77" s="231"/>
      <c r="K77" s="503"/>
      <c r="T77" s="655"/>
    </row>
    <row r="78" spans="1:20">
      <c r="A78" s="485">
        <f t="shared" si="7"/>
        <v>78</v>
      </c>
      <c r="B78" t="s">
        <v>32</v>
      </c>
      <c r="D78" t="s">
        <v>905</v>
      </c>
      <c r="F78" s="737">
        <f>'4'!D11</f>
        <v>595357</v>
      </c>
      <c r="H78" s="231">
        <f>'4'!F11</f>
        <v>578411</v>
      </c>
      <c r="K78" s="503">
        <v>611982</v>
      </c>
      <c r="L78" s="231">
        <f>'4'!D11</f>
        <v>595357</v>
      </c>
      <c r="N78" s="231">
        <f>'4'!F11</f>
        <v>578411</v>
      </c>
      <c r="O78" s="231"/>
      <c r="P78" s="722">
        <f>F78-L78</f>
        <v>0</v>
      </c>
      <c r="Q78" s="461"/>
      <c r="R78" s="722">
        <f>H78-N78</f>
        <v>0</v>
      </c>
      <c r="T78" s="655">
        <f>H78-K78</f>
        <v>-33571</v>
      </c>
    </row>
    <row r="79" spans="1:20">
      <c r="A79" s="485">
        <f t="shared" si="7"/>
        <v>79</v>
      </c>
      <c r="B79" t="s">
        <v>33</v>
      </c>
      <c r="D79" t="s">
        <v>905</v>
      </c>
      <c r="F79" s="737">
        <f>'4'!D13</f>
        <v>2987</v>
      </c>
      <c r="H79" s="231">
        <f>'4'!F13</f>
        <v>4033</v>
      </c>
      <c r="K79" s="503">
        <v>2751</v>
      </c>
      <c r="L79" s="231">
        <f>'4'!D13</f>
        <v>2987</v>
      </c>
      <c r="N79" s="231">
        <f>'4'!F13</f>
        <v>4033</v>
      </c>
      <c r="O79" s="231"/>
      <c r="P79" s="722">
        <f>F79-L79</f>
        <v>0</v>
      </c>
      <c r="Q79" s="461"/>
      <c r="R79" s="722">
        <f>H79-N79</f>
        <v>0</v>
      </c>
      <c r="T79" s="655">
        <f>H79-K79</f>
        <v>1282</v>
      </c>
    </row>
    <row r="80" spans="1:20">
      <c r="A80" s="485">
        <f t="shared" si="7"/>
        <v>80</v>
      </c>
      <c r="B80" t="s">
        <v>34</v>
      </c>
      <c r="D80" t="s">
        <v>905</v>
      </c>
      <c r="F80" s="737">
        <f>'4'!D14</f>
        <v>153538</v>
      </c>
      <c r="H80" s="231">
        <f>'4'!F14</f>
        <v>124590</v>
      </c>
      <c r="K80" s="503">
        <v>108880</v>
      </c>
      <c r="L80" s="231">
        <f>'4'!D14</f>
        <v>153538</v>
      </c>
      <c r="N80" s="231">
        <f>'4'!F14</f>
        <v>124590</v>
      </c>
      <c r="O80" s="231"/>
      <c r="P80" s="722">
        <f>F80-L80</f>
        <v>0</v>
      </c>
      <c r="Q80" s="461"/>
      <c r="R80" s="722">
        <f>H80-N80</f>
        <v>0</v>
      </c>
      <c r="T80" s="655">
        <f>H80-K80</f>
        <v>15710</v>
      </c>
    </row>
    <row r="81" spans="1:20">
      <c r="A81" s="485">
        <f t="shared" si="7"/>
        <v>81</v>
      </c>
      <c r="B81" t="s">
        <v>35</v>
      </c>
      <c r="D81" t="s">
        <v>905</v>
      </c>
      <c r="F81" s="737">
        <f>'4'!D15</f>
        <v>0</v>
      </c>
      <c r="H81" s="231">
        <f>'4'!F15</f>
        <v>0</v>
      </c>
      <c r="K81" s="503">
        <v>0</v>
      </c>
      <c r="L81" s="231">
        <f>'4'!D15</f>
        <v>0</v>
      </c>
      <c r="N81" s="231">
        <f>'4'!F15</f>
        <v>0</v>
      </c>
      <c r="O81" s="231"/>
      <c r="P81" s="722">
        <f>F81-L81</f>
        <v>0</v>
      </c>
      <c r="Q81" s="461"/>
      <c r="R81" s="722">
        <f>H81-N81</f>
        <v>0</v>
      </c>
      <c r="T81" s="655">
        <f>H81-K81</f>
        <v>0</v>
      </c>
    </row>
    <row r="82" spans="1:20" ht="15.75">
      <c r="A82" s="485">
        <f t="shared" si="7"/>
        <v>82</v>
      </c>
      <c r="B82" s="234" t="s">
        <v>37</v>
      </c>
      <c r="D82" t="s">
        <v>905</v>
      </c>
      <c r="F82" s="737">
        <f>'4'!D16</f>
        <v>783151</v>
      </c>
      <c r="H82" s="231">
        <f>'4'!F16</f>
        <v>723836</v>
      </c>
      <c r="K82" s="503">
        <v>723613</v>
      </c>
      <c r="L82" s="231">
        <f>'4'!D16</f>
        <v>783151</v>
      </c>
      <c r="N82" s="231">
        <f>'4'!F16</f>
        <v>723836</v>
      </c>
      <c r="O82" s="231"/>
      <c r="P82" s="722">
        <f>F82-L82</f>
        <v>0</v>
      </c>
      <c r="Q82" s="461"/>
      <c r="R82" s="722">
        <f>H82-N82</f>
        <v>0</v>
      </c>
      <c r="T82" s="655">
        <f>H82-K82</f>
        <v>223</v>
      </c>
    </row>
    <row r="83" spans="1:20" ht="15.75">
      <c r="A83" s="485">
        <f t="shared" si="7"/>
        <v>83</v>
      </c>
      <c r="B83" s="234" t="s">
        <v>38</v>
      </c>
      <c r="F83" s="737"/>
      <c r="H83" s="231"/>
      <c r="K83" s="503"/>
      <c r="T83" s="655"/>
    </row>
    <row r="84" spans="1:20">
      <c r="A84" s="485">
        <f t="shared" si="7"/>
        <v>84</v>
      </c>
      <c r="B84" t="s">
        <v>39</v>
      </c>
      <c r="D84" t="s">
        <v>905</v>
      </c>
      <c r="F84" s="737">
        <f>'4'!D18</f>
        <v>12263.313779</v>
      </c>
      <c r="H84" s="231">
        <f>'4'!F18</f>
        <v>10714</v>
      </c>
      <c r="K84" s="503">
        <v>10234</v>
      </c>
      <c r="L84" s="231">
        <f>'4'!D18</f>
        <v>12263.313779</v>
      </c>
      <c r="N84" s="231">
        <f>'4'!F18</f>
        <v>10714</v>
      </c>
      <c r="O84" s="231"/>
      <c r="P84" s="722">
        <f t="shared" ref="P84:P91" si="8">F84-L84</f>
        <v>0</v>
      </c>
      <c r="Q84" s="461"/>
      <c r="R84" s="722">
        <f t="shared" ref="R84:R91" si="9">H84-N84</f>
        <v>0</v>
      </c>
      <c r="T84" s="655">
        <f t="shared" ref="T84:T91" si="10">H84-K84</f>
        <v>480</v>
      </c>
    </row>
    <row r="85" spans="1:20">
      <c r="A85" s="485">
        <f t="shared" si="7"/>
        <v>85</v>
      </c>
      <c r="B85" t="s">
        <v>34</v>
      </c>
      <c r="D85" t="s">
        <v>905</v>
      </c>
      <c r="F85" s="737">
        <f>'4'!D19</f>
        <v>99292</v>
      </c>
      <c r="H85" s="231">
        <f>'4'!F19</f>
        <v>75640</v>
      </c>
      <c r="K85" s="503">
        <v>66331</v>
      </c>
      <c r="L85" s="231">
        <f>'4'!D19</f>
        <v>99292</v>
      </c>
      <c r="N85" s="231">
        <f>'4'!F19</f>
        <v>75640</v>
      </c>
      <c r="O85" s="231"/>
      <c r="P85" s="722">
        <f t="shared" si="8"/>
        <v>0</v>
      </c>
      <c r="Q85" s="461"/>
      <c r="R85" s="722">
        <f t="shared" si="9"/>
        <v>0</v>
      </c>
      <c r="T85" s="655">
        <f t="shared" si="10"/>
        <v>9309</v>
      </c>
    </row>
    <row r="86" spans="1:20">
      <c r="A86" s="485">
        <f t="shared" si="7"/>
        <v>86</v>
      </c>
      <c r="B86" t="s">
        <v>35</v>
      </c>
      <c r="D86" t="s">
        <v>905</v>
      </c>
      <c r="F86" s="737">
        <f>'4'!D20</f>
        <v>0</v>
      </c>
      <c r="H86" s="231">
        <f>'4'!F20</f>
        <v>0</v>
      </c>
      <c r="K86" s="503">
        <v>0</v>
      </c>
      <c r="L86" s="231">
        <f>'4'!D20</f>
        <v>0</v>
      </c>
      <c r="N86" s="231">
        <f>'4'!F20</f>
        <v>0</v>
      </c>
      <c r="O86" s="231"/>
      <c r="P86" s="722">
        <f t="shared" si="8"/>
        <v>0</v>
      </c>
      <c r="Q86" s="461"/>
      <c r="R86" s="722">
        <f t="shared" si="9"/>
        <v>0</v>
      </c>
      <c r="T86" s="655">
        <f t="shared" si="10"/>
        <v>0</v>
      </c>
    </row>
    <row r="87" spans="1:20">
      <c r="A87" s="485">
        <f t="shared" si="7"/>
        <v>87</v>
      </c>
      <c r="B87" t="s">
        <v>40</v>
      </c>
      <c r="D87" t="s">
        <v>905</v>
      </c>
      <c r="F87" s="737">
        <f>'4'!D21</f>
        <v>2824</v>
      </c>
      <c r="H87" s="231">
        <f>'4'!F21</f>
        <v>2859</v>
      </c>
      <c r="K87" s="503">
        <v>830</v>
      </c>
      <c r="L87" s="231">
        <f>'4'!D21</f>
        <v>2824</v>
      </c>
      <c r="N87" s="231">
        <f>'4'!F21</f>
        <v>2859</v>
      </c>
      <c r="O87" s="231"/>
      <c r="P87" s="722">
        <f t="shared" si="8"/>
        <v>0</v>
      </c>
      <c r="Q87" s="461"/>
      <c r="R87" s="722">
        <f t="shared" si="9"/>
        <v>0</v>
      </c>
      <c r="T87" s="655">
        <f t="shared" si="10"/>
        <v>2029</v>
      </c>
    </row>
    <row r="88" spans="1:20" ht="15.75">
      <c r="A88" s="485">
        <f t="shared" si="7"/>
        <v>88</v>
      </c>
      <c r="B88" s="234" t="s">
        <v>281</v>
      </c>
      <c r="D88" t="s">
        <v>905</v>
      </c>
      <c r="F88" s="737">
        <f>'4'!D22</f>
        <v>114379.313779</v>
      </c>
      <c r="H88" s="231">
        <f>'4'!F22</f>
        <v>89213</v>
      </c>
      <c r="K88" s="503">
        <v>77395</v>
      </c>
      <c r="L88" s="231">
        <f>'4'!D22</f>
        <v>114379.313779</v>
      </c>
      <c r="N88" s="231">
        <f>'4'!F22</f>
        <v>89213</v>
      </c>
      <c r="O88" s="231"/>
      <c r="P88" s="722">
        <f t="shared" si="8"/>
        <v>0</v>
      </c>
      <c r="Q88" s="461"/>
      <c r="R88" s="722">
        <f t="shared" si="9"/>
        <v>0</v>
      </c>
      <c r="T88" s="655">
        <f t="shared" si="10"/>
        <v>11818</v>
      </c>
    </row>
    <row r="89" spans="1:20">
      <c r="A89" s="485">
        <f t="shared" si="7"/>
        <v>89</v>
      </c>
      <c r="B89" t="s">
        <v>41</v>
      </c>
      <c r="D89" t="s">
        <v>905</v>
      </c>
      <c r="F89" s="737">
        <f>'4'!D23</f>
        <v>170</v>
      </c>
      <c r="H89" s="231">
        <f>'4'!F23</f>
        <v>0</v>
      </c>
      <c r="K89" s="503">
        <v>155</v>
      </c>
      <c r="L89" s="231">
        <f>'4'!D23</f>
        <v>170</v>
      </c>
      <c r="N89" s="231">
        <f>'4'!F23</f>
        <v>0</v>
      </c>
      <c r="O89" s="231"/>
      <c r="P89" s="722">
        <f t="shared" si="8"/>
        <v>0</v>
      </c>
      <c r="Q89" s="461"/>
      <c r="R89" s="722">
        <f t="shared" si="9"/>
        <v>0</v>
      </c>
      <c r="T89" s="655">
        <f t="shared" si="10"/>
        <v>-155</v>
      </c>
    </row>
    <row r="90" spans="1:20" ht="15.75">
      <c r="A90" s="485">
        <f t="shared" si="7"/>
        <v>90</v>
      </c>
      <c r="B90" s="234" t="s">
        <v>42</v>
      </c>
      <c r="D90" t="s">
        <v>905</v>
      </c>
      <c r="F90" s="737">
        <f>'4'!D24</f>
        <v>114549.313779</v>
      </c>
      <c r="H90" s="231">
        <f>'4'!F24</f>
        <v>89213</v>
      </c>
      <c r="K90" s="503">
        <v>77550</v>
      </c>
      <c r="L90" s="231">
        <f>'4'!D24</f>
        <v>114549.313779</v>
      </c>
      <c r="N90" s="231">
        <f>'4'!F24</f>
        <v>89213</v>
      </c>
      <c r="O90" s="231"/>
      <c r="P90" s="722">
        <f t="shared" si="8"/>
        <v>0</v>
      </c>
      <c r="Q90" s="461"/>
      <c r="R90" s="722">
        <f t="shared" si="9"/>
        <v>0</v>
      </c>
      <c r="T90" s="655">
        <f t="shared" si="10"/>
        <v>11663</v>
      </c>
    </row>
    <row r="91" spans="1:20" ht="15.75">
      <c r="A91" s="485">
        <f t="shared" si="7"/>
        <v>91</v>
      </c>
      <c r="B91" s="234" t="s">
        <v>43</v>
      </c>
      <c r="D91" t="s">
        <v>905</v>
      </c>
      <c r="F91" s="737">
        <f>'4'!D25</f>
        <v>897700.31377899996</v>
      </c>
      <c r="H91" s="231">
        <f>'4'!F25</f>
        <v>813049</v>
      </c>
      <c r="K91" s="503">
        <v>801163</v>
      </c>
      <c r="L91" s="231">
        <f>'4'!D25</f>
        <v>897700.31377899996</v>
      </c>
      <c r="N91" s="231">
        <f>'4'!F25</f>
        <v>813049</v>
      </c>
      <c r="O91" s="231"/>
      <c r="P91" s="722">
        <f t="shared" si="8"/>
        <v>0</v>
      </c>
      <c r="Q91" s="461"/>
      <c r="R91" s="722">
        <f t="shared" si="9"/>
        <v>0</v>
      </c>
      <c r="T91" s="655">
        <f t="shared" si="10"/>
        <v>11886</v>
      </c>
    </row>
    <row r="92" spans="1:20" ht="15.75">
      <c r="A92" s="485">
        <f t="shared" si="7"/>
        <v>92</v>
      </c>
      <c r="B92" s="234" t="s">
        <v>44</v>
      </c>
      <c r="F92" s="737"/>
      <c r="H92" s="231"/>
      <c r="K92" s="503"/>
      <c r="T92" s="655"/>
    </row>
    <row r="93" spans="1:20">
      <c r="A93" s="485">
        <f t="shared" si="7"/>
        <v>93</v>
      </c>
      <c r="B93" t="s">
        <v>45</v>
      </c>
      <c r="D93" t="s">
        <v>905</v>
      </c>
      <c r="F93" s="737">
        <f>'4'!D27</f>
        <v>-197915</v>
      </c>
      <c r="H93" s="231">
        <f>'4'!F27</f>
        <v>-219166</v>
      </c>
      <c r="K93" s="503">
        <v>-151171</v>
      </c>
      <c r="L93" s="231">
        <f>'4'!D27</f>
        <v>-197915</v>
      </c>
      <c r="N93" s="231">
        <f>'4'!F27</f>
        <v>-219166</v>
      </c>
      <c r="O93" s="231"/>
      <c r="P93" s="722">
        <f>F93-L93</f>
        <v>0</v>
      </c>
      <c r="Q93" s="461"/>
      <c r="R93" s="722">
        <f>H93-N93</f>
        <v>0</v>
      </c>
      <c r="T93" s="655">
        <f>H93-K93</f>
        <v>-67995</v>
      </c>
    </row>
    <row r="94" spans="1:20">
      <c r="A94" s="485">
        <f t="shared" si="7"/>
        <v>94</v>
      </c>
      <c r="B94" s="672" t="s">
        <v>826</v>
      </c>
      <c r="D94" t="s">
        <v>905</v>
      </c>
      <c r="F94" s="741"/>
      <c r="H94" s="718"/>
      <c r="K94" s="503"/>
      <c r="L94" s="718"/>
      <c r="N94" s="718"/>
      <c r="T94" s="655"/>
    </row>
    <row r="95" spans="1:20">
      <c r="A95" s="485">
        <f t="shared" si="7"/>
        <v>95</v>
      </c>
      <c r="B95" t="s">
        <v>46</v>
      </c>
      <c r="D95" t="s">
        <v>905</v>
      </c>
      <c r="F95" s="737">
        <f>'4'!D28</f>
        <v>0</v>
      </c>
      <c r="H95" s="231">
        <f>'4'!F28</f>
        <v>0</v>
      </c>
      <c r="K95" s="503">
        <v>0</v>
      </c>
      <c r="L95" s="231">
        <f>'4'!D28</f>
        <v>0</v>
      </c>
      <c r="N95" s="231">
        <f>'4'!F28</f>
        <v>0</v>
      </c>
      <c r="O95" s="231"/>
      <c r="P95" s="722">
        <f>F95-L95</f>
        <v>0</v>
      </c>
      <c r="Q95" s="461"/>
      <c r="R95" s="722">
        <f>H95-N95</f>
        <v>0</v>
      </c>
      <c r="T95" s="655">
        <f>H95-K95</f>
        <v>0</v>
      </c>
    </row>
    <row r="96" spans="1:20">
      <c r="A96" s="485">
        <f t="shared" si="7"/>
        <v>96</v>
      </c>
      <c r="B96" t="s">
        <v>47</v>
      </c>
      <c r="D96" t="s">
        <v>905</v>
      </c>
      <c r="F96" s="737">
        <f>'4'!D29</f>
        <v>-53082</v>
      </c>
      <c r="H96" s="231">
        <f>'4'!F29</f>
        <v>-29851</v>
      </c>
      <c r="K96" s="503">
        <v>-35458</v>
      </c>
      <c r="L96" s="231">
        <f>'4'!D29</f>
        <v>-53082</v>
      </c>
      <c r="N96" s="231">
        <f>'4'!F29</f>
        <v>-29851</v>
      </c>
      <c r="O96" s="231"/>
      <c r="P96" s="722">
        <f>F96-L96</f>
        <v>0</v>
      </c>
      <c r="Q96" s="461"/>
      <c r="R96" s="722">
        <f>H96-N96</f>
        <v>0</v>
      </c>
      <c r="T96" s="655">
        <f>H96-K96</f>
        <v>5607</v>
      </c>
    </row>
    <row r="97" spans="1:20" ht="15.75">
      <c r="A97" s="485">
        <f t="shared" si="7"/>
        <v>97</v>
      </c>
      <c r="B97" s="234" t="s">
        <v>48</v>
      </c>
      <c r="D97" t="s">
        <v>905</v>
      </c>
      <c r="F97" s="737">
        <f>'4'!D30</f>
        <v>-250997</v>
      </c>
      <c r="H97" s="231">
        <f>'4'!F30</f>
        <v>-249017</v>
      </c>
      <c r="K97" s="503">
        <v>-186629</v>
      </c>
      <c r="L97" s="231">
        <f>'4'!D30</f>
        <v>-250997</v>
      </c>
      <c r="N97" s="231">
        <f>'4'!F30</f>
        <v>-249017</v>
      </c>
      <c r="O97" s="231"/>
      <c r="P97" s="722">
        <f>F97-L97</f>
        <v>0</v>
      </c>
      <c r="Q97" s="461"/>
      <c r="R97" s="722">
        <f>H97-N97</f>
        <v>0</v>
      </c>
      <c r="T97" s="655">
        <f>H97-K97</f>
        <v>-62388</v>
      </c>
    </row>
    <row r="98" spans="1:20" ht="15.75">
      <c r="A98" s="485">
        <f t="shared" si="7"/>
        <v>98</v>
      </c>
      <c r="B98" s="234" t="s">
        <v>49</v>
      </c>
      <c r="D98" t="s">
        <v>905</v>
      </c>
      <c r="F98" s="737">
        <f>'4'!D31</f>
        <v>-136447.68622099998</v>
      </c>
      <c r="H98" s="231">
        <f>'4'!F31</f>
        <v>-159804</v>
      </c>
      <c r="K98" s="503">
        <v>-109079</v>
      </c>
      <c r="L98" s="231">
        <f>'4'!D31</f>
        <v>-136447.68622099998</v>
      </c>
      <c r="N98" s="231">
        <f>'4'!F31</f>
        <v>-159804</v>
      </c>
      <c r="O98" s="231"/>
      <c r="P98" s="722">
        <f>F98-L98</f>
        <v>0</v>
      </c>
      <c r="Q98" s="461"/>
      <c r="R98" s="722">
        <f>H98-N98</f>
        <v>0</v>
      </c>
      <c r="T98" s="655">
        <f>H98-K98</f>
        <v>-50725</v>
      </c>
    </row>
    <row r="99" spans="1:20" ht="15.75">
      <c r="A99" s="485">
        <f t="shared" si="7"/>
        <v>99</v>
      </c>
      <c r="B99" s="234" t="s">
        <v>50</v>
      </c>
      <c r="F99" s="737"/>
      <c r="H99" s="231"/>
      <c r="K99" s="503"/>
      <c r="O99" s="231"/>
      <c r="T99" s="655"/>
    </row>
    <row r="100" spans="1:20">
      <c r="A100" s="485">
        <f t="shared" si="7"/>
        <v>100</v>
      </c>
      <c r="B100" t="s">
        <v>45</v>
      </c>
      <c r="D100" t="s">
        <v>905</v>
      </c>
      <c r="F100" s="737">
        <f>'4'!D33</f>
        <v>-80726</v>
      </c>
      <c r="H100" s="231">
        <f>'4'!F33</f>
        <v>-41052</v>
      </c>
      <c r="K100" s="503">
        <v>-40178</v>
      </c>
      <c r="L100" s="231">
        <f>'4'!D33</f>
        <v>-80726</v>
      </c>
      <c r="N100" s="231">
        <f>'4'!F33</f>
        <v>-41052</v>
      </c>
      <c r="O100" s="231"/>
      <c r="P100" s="722">
        <f>F100-L100</f>
        <v>0</v>
      </c>
      <c r="Q100" s="461"/>
      <c r="R100" s="722">
        <f>H100-N100</f>
        <v>0</v>
      </c>
      <c r="T100" s="655">
        <f>H100-K100</f>
        <v>-874</v>
      </c>
    </row>
    <row r="101" spans="1:20">
      <c r="A101" s="485">
        <f t="shared" si="7"/>
        <v>101</v>
      </c>
      <c r="B101" s="672" t="s">
        <v>826</v>
      </c>
      <c r="D101" t="s">
        <v>905</v>
      </c>
      <c r="F101" s="741"/>
      <c r="H101" s="718"/>
      <c r="K101" s="503"/>
      <c r="L101" s="718"/>
      <c r="N101" s="718"/>
      <c r="T101" s="655"/>
    </row>
    <row r="102" spans="1:20">
      <c r="A102" s="485">
        <f t="shared" si="7"/>
        <v>102</v>
      </c>
      <c r="B102" t="s">
        <v>46</v>
      </c>
      <c r="D102" t="s">
        <v>905</v>
      </c>
      <c r="F102" s="737">
        <f>'4'!D34</f>
        <v>0</v>
      </c>
      <c r="H102" s="231">
        <f>'4'!F34</f>
        <v>0</v>
      </c>
      <c r="K102" s="503">
        <v>0</v>
      </c>
      <c r="L102" s="231">
        <f>'4'!D34</f>
        <v>0</v>
      </c>
      <c r="N102" s="231">
        <f>'4'!F34</f>
        <v>0</v>
      </c>
      <c r="O102" s="231"/>
      <c r="P102" s="722">
        <f>F102-L102</f>
        <v>0</v>
      </c>
      <c r="Q102" s="461"/>
      <c r="R102" s="722">
        <f>H102-N102</f>
        <v>0</v>
      </c>
      <c r="T102" s="655">
        <f>H102-K102</f>
        <v>0</v>
      </c>
    </row>
    <row r="103" spans="1:20">
      <c r="A103" s="485">
        <f t="shared" si="7"/>
        <v>103</v>
      </c>
      <c r="B103" t="s">
        <v>47</v>
      </c>
      <c r="D103" t="s">
        <v>905</v>
      </c>
      <c r="F103" s="737">
        <f>'4'!D35</f>
        <v>-158147</v>
      </c>
      <c r="H103" s="231">
        <f>'4'!F35</f>
        <v>-128622</v>
      </c>
      <c r="K103" s="503">
        <v>-115048</v>
      </c>
      <c r="L103" s="231">
        <f>'4'!D35</f>
        <v>-158147</v>
      </c>
      <c r="N103" s="231">
        <f>'4'!F35</f>
        <v>-128622</v>
      </c>
      <c r="O103" s="231"/>
      <c r="P103" s="722">
        <f>F103-L103</f>
        <v>0</v>
      </c>
      <c r="Q103" s="461"/>
      <c r="R103" s="722">
        <f>H103-N103</f>
        <v>0</v>
      </c>
      <c r="T103" s="655">
        <f>H103-K103</f>
        <v>-13574</v>
      </c>
    </row>
    <row r="104" spans="1:20" ht="15.75">
      <c r="A104" s="485">
        <f t="shared" si="7"/>
        <v>104</v>
      </c>
      <c r="B104" s="234" t="s">
        <v>51</v>
      </c>
      <c r="D104" t="s">
        <v>905</v>
      </c>
      <c r="F104" s="737">
        <f>'4'!D36</f>
        <v>-238873</v>
      </c>
      <c r="H104" s="231">
        <f>'4'!F36</f>
        <v>-169674</v>
      </c>
      <c r="K104" s="503">
        <v>-155226</v>
      </c>
      <c r="L104" s="231">
        <f>'4'!D36</f>
        <v>-238873</v>
      </c>
      <c r="N104" s="231">
        <f>'4'!F36</f>
        <v>-169674</v>
      </c>
      <c r="O104" s="231"/>
      <c r="P104" s="722">
        <f>F104-L104</f>
        <v>0</v>
      </c>
      <c r="Q104" s="461"/>
      <c r="R104" s="722">
        <f>H104-N104</f>
        <v>0</v>
      </c>
      <c r="T104" s="655">
        <f>H104-K104</f>
        <v>-14448</v>
      </c>
    </row>
    <row r="105" spans="1:20" ht="15.75">
      <c r="A105" s="485">
        <f t="shared" si="7"/>
        <v>105</v>
      </c>
      <c r="B105" s="234" t="s">
        <v>52</v>
      </c>
      <c r="D105" t="s">
        <v>905</v>
      </c>
      <c r="F105" s="737">
        <f>'4'!D37</f>
        <v>407830.31377899996</v>
      </c>
      <c r="H105" s="231">
        <f>'4'!F37</f>
        <v>394358</v>
      </c>
      <c r="K105" s="503">
        <v>459308</v>
      </c>
      <c r="L105" s="231">
        <f>'4'!D37</f>
        <v>407830.31377899996</v>
      </c>
      <c r="N105" s="231">
        <f>'4'!F37</f>
        <v>394358</v>
      </c>
      <c r="O105" s="231"/>
      <c r="P105" s="722">
        <f>F105-L105</f>
        <v>0</v>
      </c>
      <c r="Q105" s="461"/>
      <c r="R105" s="722">
        <f>H105-N105</f>
        <v>0</v>
      </c>
      <c r="T105" s="655">
        <f>H105-K105</f>
        <v>-64950</v>
      </c>
    </row>
    <row r="106" spans="1:20" ht="15.75">
      <c r="A106" s="485">
        <f t="shared" si="7"/>
        <v>106</v>
      </c>
      <c r="B106" s="234" t="s">
        <v>53</v>
      </c>
      <c r="F106" s="737"/>
      <c r="H106" s="231"/>
      <c r="T106" s="655"/>
    </row>
    <row r="107" spans="1:20" ht="15.75">
      <c r="A107" s="485">
        <f t="shared" si="7"/>
        <v>107</v>
      </c>
      <c r="B107" s="234" t="s">
        <v>54</v>
      </c>
      <c r="F107" s="737"/>
      <c r="H107" s="231"/>
      <c r="K107" s="503"/>
      <c r="T107" s="655"/>
    </row>
    <row r="108" spans="1:20">
      <c r="A108" s="485">
        <f t="shared" si="7"/>
        <v>108</v>
      </c>
      <c r="B108" s="672" t="s">
        <v>827</v>
      </c>
      <c r="D108" t="s">
        <v>905</v>
      </c>
      <c r="F108" s="741"/>
      <c r="H108" s="718"/>
      <c r="K108" s="502"/>
      <c r="L108" s="718"/>
      <c r="N108" s="718"/>
      <c r="T108" s="655"/>
    </row>
    <row r="109" spans="1:20">
      <c r="A109" s="485">
        <f t="shared" si="7"/>
        <v>109</v>
      </c>
      <c r="B109" t="s">
        <v>55</v>
      </c>
      <c r="D109" t="s">
        <v>905</v>
      </c>
      <c r="F109" s="737">
        <f>'4'!D41</f>
        <v>340984</v>
      </c>
      <c r="H109" s="231">
        <f>'4'!F41</f>
        <v>327629</v>
      </c>
      <c r="K109" s="502">
        <v>408417</v>
      </c>
      <c r="L109" s="231">
        <f>'4'!D41</f>
        <v>340984</v>
      </c>
      <c r="N109" s="231">
        <f>'4'!F41</f>
        <v>327629</v>
      </c>
      <c r="O109" s="231"/>
      <c r="P109" s="722">
        <f>F109-L109</f>
        <v>0</v>
      </c>
      <c r="Q109" s="461"/>
      <c r="R109" s="722">
        <f>H109-N109</f>
        <v>0</v>
      </c>
      <c r="T109" s="655">
        <f>H109-K109</f>
        <v>-80788</v>
      </c>
    </row>
    <row r="110" spans="1:20">
      <c r="A110" s="485">
        <f t="shared" si="7"/>
        <v>110</v>
      </c>
      <c r="B110" t="s">
        <v>56</v>
      </c>
      <c r="D110" t="s">
        <v>905</v>
      </c>
      <c r="F110" s="737">
        <f>'4'!D42</f>
        <v>66845</v>
      </c>
      <c r="H110" s="231">
        <f>'4'!F42</f>
        <v>66729</v>
      </c>
      <c r="K110" s="503">
        <v>50891</v>
      </c>
      <c r="L110" s="231">
        <f>'4'!D42</f>
        <v>66845</v>
      </c>
      <c r="N110" s="231">
        <f>'4'!F42</f>
        <v>66729</v>
      </c>
      <c r="O110" s="231"/>
      <c r="P110" s="722">
        <f>F110-L110</f>
        <v>0</v>
      </c>
      <c r="Q110" s="461"/>
      <c r="R110" s="722">
        <f>H110-N110</f>
        <v>0</v>
      </c>
      <c r="T110" s="655">
        <f>H110-K110</f>
        <v>15838</v>
      </c>
    </row>
    <row r="111" spans="1:20">
      <c r="A111" s="485">
        <f t="shared" si="7"/>
        <v>111</v>
      </c>
      <c r="B111" s="672" t="s">
        <v>833</v>
      </c>
      <c r="D111" t="s">
        <v>905</v>
      </c>
      <c r="F111" s="741"/>
      <c r="H111" s="718"/>
      <c r="K111" s="503"/>
      <c r="L111" s="718"/>
      <c r="N111" s="718"/>
      <c r="T111" s="655"/>
    </row>
    <row r="112" spans="1:20" ht="15.75">
      <c r="A112" s="485">
        <f t="shared" si="7"/>
        <v>112</v>
      </c>
      <c r="B112" s="234" t="s">
        <v>57</v>
      </c>
      <c r="D112" t="s">
        <v>905</v>
      </c>
      <c r="F112" s="737">
        <f>'4'!D43</f>
        <v>407829</v>
      </c>
      <c r="H112" s="231">
        <f>'4'!F43</f>
        <v>394358</v>
      </c>
      <c r="K112" s="503">
        <v>459308</v>
      </c>
      <c r="L112" s="231">
        <f>'4'!D43</f>
        <v>407829</v>
      </c>
      <c r="N112" s="231">
        <f>'4'!F43</f>
        <v>394358</v>
      </c>
      <c r="O112" s="231"/>
      <c r="P112" s="722">
        <f>F112-L112</f>
        <v>0</v>
      </c>
      <c r="Q112" s="461"/>
      <c r="R112" s="722">
        <f>H112-N112</f>
        <v>0</v>
      </c>
      <c r="T112" s="655">
        <f>H112-K112</f>
        <v>-64950</v>
      </c>
    </row>
    <row r="113" spans="1:20" ht="15.75">
      <c r="A113" s="485">
        <f t="shared" si="7"/>
        <v>113</v>
      </c>
      <c r="B113" s="234" t="s">
        <v>60</v>
      </c>
      <c r="F113" s="737"/>
      <c r="H113" s="231"/>
      <c r="K113" s="503"/>
      <c r="T113" s="655"/>
    </row>
    <row r="114" spans="1:20" ht="15.75">
      <c r="A114" s="485">
        <f t="shared" si="7"/>
        <v>114</v>
      </c>
      <c r="B114" s="673" t="s">
        <v>915</v>
      </c>
      <c r="F114" s="741"/>
      <c r="H114" s="718"/>
      <c r="K114" s="503"/>
      <c r="L114" s="718"/>
      <c r="N114" s="718"/>
      <c r="T114" s="655"/>
    </row>
    <row r="115" spans="1:20" ht="15.75">
      <c r="A115" s="485">
        <f t="shared" si="7"/>
        <v>115</v>
      </c>
      <c r="B115" s="673" t="s">
        <v>916</v>
      </c>
      <c r="E115" t="s">
        <v>1035</v>
      </c>
      <c r="F115" s="741"/>
      <c r="H115" s="718"/>
      <c r="K115" s="503"/>
      <c r="L115" s="718"/>
      <c r="N115" s="718"/>
      <c r="T115" s="655"/>
    </row>
    <row r="116" spans="1:20" ht="15.75">
      <c r="A116" s="485">
        <f t="shared" si="7"/>
        <v>116</v>
      </c>
      <c r="B116" s="673" t="s">
        <v>917</v>
      </c>
      <c r="D116" t="s">
        <v>905</v>
      </c>
      <c r="F116" s="741"/>
      <c r="G116" s="371"/>
      <c r="H116" s="718"/>
      <c r="K116" s="503"/>
      <c r="L116" s="718"/>
      <c r="N116" s="718"/>
      <c r="T116" s="655"/>
    </row>
    <row r="117" spans="1:20">
      <c r="A117" s="485">
        <f t="shared" si="7"/>
        <v>117</v>
      </c>
      <c r="B117" s="672" t="s">
        <v>918</v>
      </c>
      <c r="D117" t="s">
        <v>905</v>
      </c>
      <c r="F117" s="741"/>
      <c r="H117" s="718"/>
      <c r="K117" s="503"/>
      <c r="L117" s="718"/>
      <c r="N117" s="718"/>
      <c r="T117" s="655"/>
    </row>
    <row r="118" spans="1:20" ht="15.75">
      <c r="A118" s="485">
        <f t="shared" si="7"/>
        <v>118</v>
      </c>
      <c r="B118" s="673" t="s">
        <v>288</v>
      </c>
      <c r="D118" t="s">
        <v>905</v>
      </c>
      <c r="F118" s="741"/>
      <c r="H118" s="718"/>
      <c r="K118" s="503"/>
      <c r="L118" s="718"/>
      <c r="N118" s="718"/>
      <c r="T118" s="655"/>
    </row>
    <row r="119" spans="1:20">
      <c r="A119" s="485">
        <f t="shared" si="7"/>
        <v>119</v>
      </c>
      <c r="B119" s="672" t="s">
        <v>67</v>
      </c>
      <c r="D119" t="s">
        <v>905</v>
      </c>
      <c r="F119" s="741"/>
      <c r="H119" s="718"/>
      <c r="K119" s="503"/>
      <c r="L119" s="718"/>
      <c r="N119" s="718"/>
      <c r="T119" s="655"/>
    </row>
    <row r="120" spans="1:20">
      <c r="A120" s="485">
        <f t="shared" si="7"/>
        <v>120</v>
      </c>
      <c r="B120" s="672" t="s">
        <v>919</v>
      </c>
      <c r="D120" t="s">
        <v>905</v>
      </c>
      <c r="F120" s="741"/>
      <c r="H120" s="718"/>
      <c r="K120" s="503"/>
      <c r="L120" s="718"/>
      <c r="N120" s="718"/>
      <c r="T120" s="655"/>
    </row>
    <row r="121" spans="1:20">
      <c r="A121" s="485">
        <f t="shared" si="7"/>
        <v>121</v>
      </c>
      <c r="B121" s="672" t="s">
        <v>69</v>
      </c>
      <c r="D121" t="s">
        <v>905</v>
      </c>
      <c r="F121" s="741"/>
      <c r="H121" s="718"/>
      <c r="K121" s="503"/>
      <c r="L121" s="718"/>
      <c r="N121" s="718"/>
      <c r="T121" s="655"/>
    </row>
    <row r="122" spans="1:20">
      <c r="A122" s="485">
        <f t="shared" si="7"/>
        <v>122</v>
      </c>
      <c r="B122" s="672" t="s">
        <v>70</v>
      </c>
      <c r="D122" t="s">
        <v>905</v>
      </c>
      <c r="F122" s="741"/>
      <c r="H122" s="718"/>
      <c r="K122" s="503"/>
      <c r="L122" s="718"/>
      <c r="N122" s="718"/>
      <c r="T122" s="655"/>
    </row>
    <row r="123" spans="1:20">
      <c r="A123" s="485">
        <f t="shared" si="7"/>
        <v>123</v>
      </c>
      <c r="B123" s="672" t="s">
        <v>71</v>
      </c>
      <c r="D123" t="s">
        <v>905</v>
      </c>
      <c r="F123" s="741"/>
      <c r="H123" s="718"/>
      <c r="K123" s="503"/>
      <c r="L123" s="718"/>
      <c r="N123" s="718"/>
      <c r="T123" s="655"/>
    </row>
    <row r="124" spans="1:20">
      <c r="A124" s="485">
        <f t="shared" si="7"/>
        <v>124</v>
      </c>
      <c r="B124" s="672" t="s">
        <v>913</v>
      </c>
      <c r="D124" t="s">
        <v>905</v>
      </c>
      <c r="F124" s="741"/>
      <c r="H124" s="718"/>
      <c r="K124" s="503"/>
      <c r="L124" s="718"/>
      <c r="N124" s="718"/>
      <c r="T124" s="655"/>
    </row>
    <row r="125" spans="1:20">
      <c r="A125" s="485">
        <f t="shared" si="7"/>
        <v>125</v>
      </c>
      <c r="B125" s="672" t="s">
        <v>72</v>
      </c>
      <c r="D125" t="s">
        <v>905</v>
      </c>
      <c r="F125" s="741"/>
      <c r="H125" s="718"/>
      <c r="K125" s="503"/>
      <c r="L125" s="718"/>
      <c r="N125" s="718"/>
      <c r="T125" s="655"/>
    </row>
    <row r="126" spans="1:20">
      <c r="A126" s="485">
        <f t="shared" si="7"/>
        <v>126</v>
      </c>
      <c r="B126" s="672" t="s">
        <v>1235</v>
      </c>
      <c r="D126" t="s">
        <v>905</v>
      </c>
      <c r="F126" s="741"/>
      <c r="H126" s="718"/>
      <c r="K126" s="503"/>
      <c r="L126" s="718"/>
      <c r="N126" s="718"/>
      <c r="T126" s="655"/>
    </row>
    <row r="127" spans="1:20">
      <c r="A127" s="485">
        <f t="shared" si="7"/>
        <v>127</v>
      </c>
      <c r="B127" s="672" t="s">
        <v>74</v>
      </c>
      <c r="D127" t="s">
        <v>905</v>
      </c>
      <c r="F127" s="741"/>
      <c r="H127" s="718"/>
      <c r="K127" s="503"/>
      <c r="L127" s="718"/>
      <c r="N127" s="718"/>
      <c r="T127" s="655"/>
    </row>
    <row r="128" spans="1:20">
      <c r="A128" s="485">
        <f t="shared" si="7"/>
        <v>128</v>
      </c>
      <c r="B128" s="672" t="s">
        <v>75</v>
      </c>
      <c r="D128" t="s">
        <v>905</v>
      </c>
      <c r="F128" s="741"/>
      <c r="H128" s="718"/>
      <c r="K128" s="503"/>
      <c r="L128" s="718"/>
      <c r="N128" s="718"/>
      <c r="T128" s="655"/>
    </row>
    <row r="129" spans="1:20">
      <c r="A129" s="485">
        <f t="shared" si="7"/>
        <v>129</v>
      </c>
      <c r="B129" s="672" t="s">
        <v>920</v>
      </c>
      <c r="D129" t="s">
        <v>905</v>
      </c>
      <c r="F129" s="741"/>
      <c r="H129" s="718"/>
      <c r="K129" s="503"/>
      <c r="L129" s="718"/>
      <c r="N129" s="718"/>
      <c r="T129" s="655"/>
    </row>
    <row r="130" spans="1:20">
      <c r="A130" s="485">
        <f t="shared" si="7"/>
        <v>130</v>
      </c>
      <c r="B130" s="672" t="s">
        <v>921</v>
      </c>
      <c r="D130" t="s">
        <v>905</v>
      </c>
      <c r="F130" s="741"/>
      <c r="H130" s="718"/>
      <c r="K130" s="503"/>
      <c r="L130" s="718"/>
      <c r="N130" s="718"/>
      <c r="T130" s="655"/>
    </row>
    <row r="131" spans="1:20">
      <c r="A131" s="485">
        <f t="shared" si="7"/>
        <v>131</v>
      </c>
      <c r="B131" s="672" t="s">
        <v>922</v>
      </c>
      <c r="D131" t="s">
        <v>905</v>
      </c>
      <c r="F131" s="741"/>
      <c r="H131" s="718"/>
      <c r="K131" s="503"/>
      <c r="L131" s="718"/>
      <c r="N131" s="718"/>
      <c r="T131" s="655"/>
    </row>
    <row r="132" spans="1:20" ht="15.75">
      <c r="A132" s="485">
        <f t="shared" si="7"/>
        <v>132</v>
      </c>
      <c r="B132" s="673" t="s">
        <v>923</v>
      </c>
      <c r="D132" t="s">
        <v>905</v>
      </c>
      <c r="F132" s="741"/>
      <c r="H132" s="718"/>
      <c r="K132" s="503"/>
      <c r="L132" s="718"/>
      <c r="N132" s="718"/>
      <c r="T132" s="655"/>
    </row>
    <row r="133" spans="1:20">
      <c r="A133" s="485">
        <f t="shared" si="7"/>
        <v>133</v>
      </c>
      <c r="B133" s="672" t="s">
        <v>924</v>
      </c>
      <c r="D133" t="s">
        <v>905</v>
      </c>
      <c r="F133" s="741"/>
      <c r="H133" s="718"/>
      <c r="K133" s="503"/>
      <c r="L133" s="718"/>
      <c r="N133" s="718"/>
      <c r="T133" s="655"/>
    </row>
    <row r="134" spans="1:20">
      <c r="A134" s="485">
        <f t="shared" si="7"/>
        <v>134</v>
      </c>
      <c r="B134" s="672" t="s">
        <v>925</v>
      </c>
      <c r="D134" t="s">
        <v>905</v>
      </c>
      <c r="F134" s="741"/>
      <c r="H134" s="718"/>
      <c r="K134" s="503"/>
      <c r="L134" s="718"/>
      <c r="N134" s="718"/>
      <c r="T134" s="655"/>
    </row>
    <row r="135" spans="1:20">
      <c r="A135" s="485">
        <f>A134+1</f>
        <v>135</v>
      </c>
      <c r="B135" s="672" t="s">
        <v>926</v>
      </c>
      <c r="D135" t="s">
        <v>905</v>
      </c>
      <c r="F135" s="741"/>
      <c r="H135" s="718"/>
      <c r="K135" s="503"/>
      <c r="L135" s="718"/>
      <c r="N135" s="718"/>
      <c r="T135" s="655"/>
    </row>
    <row r="136" spans="1:20">
      <c r="A136" s="485">
        <f>A135+1</f>
        <v>136</v>
      </c>
      <c r="B136" s="672" t="s">
        <v>927</v>
      </c>
      <c r="D136" t="s">
        <v>905</v>
      </c>
      <c r="F136" s="741"/>
      <c r="H136" s="718"/>
      <c r="K136" s="503"/>
      <c r="L136" s="718"/>
      <c r="N136" s="718"/>
      <c r="T136" s="655"/>
    </row>
    <row r="137" spans="1:20">
      <c r="A137" s="485">
        <f>A136+1</f>
        <v>137</v>
      </c>
      <c r="B137" s="672" t="s">
        <v>928</v>
      </c>
      <c r="D137" t="s">
        <v>905</v>
      </c>
      <c r="F137" s="741"/>
      <c r="H137" s="718"/>
      <c r="K137" s="503"/>
      <c r="L137" s="718"/>
      <c r="N137" s="718"/>
      <c r="T137" s="655"/>
    </row>
    <row r="138" spans="1:20">
      <c r="A138" s="485">
        <f>A137+1</f>
        <v>138</v>
      </c>
      <c r="B138" s="672" t="s">
        <v>1237</v>
      </c>
      <c r="F138" s="741"/>
      <c r="H138" s="718"/>
      <c r="K138" s="503"/>
      <c r="L138" s="718"/>
      <c r="N138" s="718"/>
      <c r="T138" s="655"/>
    </row>
    <row r="139" spans="1:20" ht="15.75">
      <c r="A139" s="485">
        <f t="shared" ref="A139:A202" si="11">A138+1</f>
        <v>139</v>
      </c>
      <c r="B139" s="673" t="s">
        <v>291</v>
      </c>
      <c r="D139" t="s">
        <v>905</v>
      </c>
      <c r="F139" s="741"/>
      <c r="H139" s="718"/>
      <c r="K139" s="503"/>
      <c r="L139" s="718"/>
      <c r="N139" s="718"/>
      <c r="T139" s="655"/>
    </row>
    <row r="140" spans="1:20" ht="15.75">
      <c r="A140" s="485">
        <f t="shared" si="11"/>
        <v>140</v>
      </c>
      <c r="B140" s="234" t="s">
        <v>55</v>
      </c>
      <c r="F140" s="737"/>
      <c r="H140" s="231"/>
      <c r="K140" s="503"/>
      <c r="T140" s="655"/>
    </row>
    <row r="141" spans="1:20" ht="15.75">
      <c r="A141" s="485">
        <f t="shared" si="11"/>
        <v>141</v>
      </c>
      <c r="B141" s="234" t="s">
        <v>917</v>
      </c>
      <c r="D141" t="s">
        <v>905</v>
      </c>
      <c r="F141" s="737">
        <f>'5'!B10</f>
        <v>327629</v>
      </c>
      <c r="G141" s="371"/>
      <c r="H141" s="231">
        <f>'6'!B10</f>
        <v>282899</v>
      </c>
      <c r="K141" s="503">
        <v>399366</v>
      </c>
      <c r="L141" s="231">
        <f>'5'!B10</f>
        <v>327629</v>
      </c>
      <c r="N141" s="231">
        <f>'6'!B10</f>
        <v>282899</v>
      </c>
      <c r="O141" s="231"/>
      <c r="P141" s="722">
        <f t="shared" ref="P141:P148" si="12">F141-L141</f>
        <v>0</v>
      </c>
      <c r="Q141" s="461"/>
      <c r="R141" s="722">
        <f t="shared" ref="R141:R148" si="13">H141-N141</f>
        <v>0</v>
      </c>
      <c r="T141" s="655">
        <f t="shared" ref="T141:T148" si="14">H141-K141</f>
        <v>-116467</v>
      </c>
    </row>
    <row r="142" spans="1:20">
      <c r="A142" s="485">
        <f t="shared" si="11"/>
        <v>142</v>
      </c>
      <c r="B142" t="s">
        <v>918</v>
      </c>
      <c r="D142" t="s">
        <v>905</v>
      </c>
      <c r="F142" s="737">
        <f>'5'!B11</f>
        <v>0</v>
      </c>
      <c r="G142" s="371"/>
      <c r="H142" s="231">
        <f>'6'!B11</f>
        <v>0</v>
      </c>
      <c r="K142" s="503">
        <v>-504</v>
      </c>
      <c r="L142" s="231">
        <f>'5'!B11</f>
        <v>0</v>
      </c>
      <c r="N142" s="231">
        <f>'6'!B11</f>
        <v>0</v>
      </c>
      <c r="O142" s="231"/>
      <c r="P142" s="722">
        <f t="shared" si="12"/>
        <v>0</v>
      </c>
      <c r="Q142" s="461"/>
      <c r="R142" s="722">
        <f t="shared" si="13"/>
        <v>0</v>
      </c>
      <c r="T142" s="655">
        <f t="shared" si="14"/>
        <v>504</v>
      </c>
    </row>
    <row r="143" spans="1:20" ht="15.75">
      <c r="A143" s="485">
        <f t="shared" si="11"/>
        <v>143</v>
      </c>
      <c r="B143" s="234" t="s">
        <v>288</v>
      </c>
      <c r="D143" t="s">
        <v>905</v>
      </c>
      <c r="F143" s="737">
        <f>'5'!B14</f>
        <v>295503</v>
      </c>
      <c r="G143" s="371"/>
      <c r="H143" s="231">
        <f>'6'!B14</f>
        <v>281997</v>
      </c>
      <c r="K143" s="503">
        <v>398862</v>
      </c>
      <c r="L143" s="231">
        <f>'5'!B14</f>
        <v>295503</v>
      </c>
      <c r="N143" s="231">
        <f>'6'!B14</f>
        <v>281997</v>
      </c>
      <c r="O143" s="231"/>
      <c r="P143" s="722">
        <f t="shared" si="12"/>
        <v>0</v>
      </c>
      <c r="Q143" s="461"/>
      <c r="R143" s="722">
        <f t="shared" si="13"/>
        <v>0</v>
      </c>
      <c r="T143" s="655">
        <f t="shared" si="14"/>
        <v>-116865</v>
      </c>
    </row>
    <row r="144" spans="1:20">
      <c r="A144" s="485">
        <f t="shared" si="11"/>
        <v>144</v>
      </c>
      <c r="B144" t="s">
        <v>67</v>
      </c>
      <c r="D144" t="s">
        <v>905</v>
      </c>
      <c r="F144" s="737">
        <f>'5'!B15</f>
        <v>-1282338</v>
      </c>
      <c r="G144" s="371"/>
      <c r="H144" s="231">
        <f>'6'!B15</f>
        <v>-1165677</v>
      </c>
      <c r="K144" s="503">
        <v>-1143379</v>
      </c>
      <c r="L144" s="231">
        <f>'5'!B15</f>
        <v>-1282338</v>
      </c>
      <c r="N144" s="231">
        <f>'6'!B15</f>
        <v>-1165677</v>
      </c>
      <c r="O144" s="231"/>
      <c r="P144" s="722">
        <f t="shared" si="12"/>
        <v>0</v>
      </c>
      <c r="Q144" s="461"/>
      <c r="R144" s="722">
        <f t="shared" si="13"/>
        <v>0</v>
      </c>
      <c r="T144" s="655">
        <f t="shared" si="14"/>
        <v>-22298</v>
      </c>
    </row>
    <row r="145" spans="1:20">
      <c r="A145" s="485">
        <f t="shared" si="11"/>
        <v>145</v>
      </c>
      <c r="B145" t="s">
        <v>919</v>
      </c>
      <c r="D145" t="s">
        <v>905</v>
      </c>
      <c r="F145" s="737">
        <f>'5'!B16</f>
        <v>0</v>
      </c>
      <c r="G145" s="371"/>
      <c r="H145" s="231">
        <f>'6'!B16</f>
        <v>0</v>
      </c>
      <c r="K145" s="503">
        <v>0</v>
      </c>
      <c r="L145" s="231">
        <f>'5'!B16</f>
        <v>0</v>
      </c>
      <c r="N145" s="231">
        <f>'6'!B16</f>
        <v>0</v>
      </c>
      <c r="O145" s="231"/>
      <c r="P145" s="722">
        <f t="shared" si="12"/>
        <v>0</v>
      </c>
      <c r="Q145" s="461"/>
      <c r="R145" s="722">
        <f t="shared" si="13"/>
        <v>0</v>
      </c>
      <c r="T145" s="655">
        <f t="shared" si="14"/>
        <v>0</v>
      </c>
    </row>
    <row r="146" spans="1:20">
      <c r="A146" s="485">
        <f t="shared" si="11"/>
        <v>146</v>
      </c>
      <c r="B146" t="s">
        <v>69</v>
      </c>
      <c r="D146" t="s">
        <v>905</v>
      </c>
      <c r="F146" s="737">
        <f>'5'!B18</f>
        <v>0</v>
      </c>
      <c r="G146" s="371"/>
      <c r="H146" s="231">
        <f>'6'!B18</f>
        <v>0</v>
      </c>
      <c r="K146" s="503">
        <v>0</v>
      </c>
      <c r="L146" s="231">
        <f>'5'!B18</f>
        <v>0</v>
      </c>
      <c r="N146" s="231">
        <f>'6'!B18</f>
        <v>0</v>
      </c>
      <c r="O146" s="231"/>
      <c r="P146" s="722">
        <f t="shared" si="12"/>
        <v>0</v>
      </c>
      <c r="Q146" s="461"/>
      <c r="R146" s="722">
        <f t="shared" si="13"/>
        <v>0</v>
      </c>
      <c r="T146" s="655">
        <f t="shared" si="14"/>
        <v>0</v>
      </c>
    </row>
    <row r="147" spans="1:20">
      <c r="A147" s="485">
        <f t="shared" si="11"/>
        <v>147</v>
      </c>
      <c r="B147" t="s">
        <v>70</v>
      </c>
      <c r="D147" t="s">
        <v>905</v>
      </c>
      <c r="F147" s="737">
        <f>'5'!B19</f>
        <v>0</v>
      </c>
      <c r="G147" s="371"/>
      <c r="H147" s="231">
        <f>'6'!B19</f>
        <v>0</v>
      </c>
      <c r="K147" s="503">
        <v>0</v>
      </c>
      <c r="L147" s="231">
        <f>'5'!B19</f>
        <v>0</v>
      </c>
      <c r="N147" s="231">
        <f>'6'!B19</f>
        <v>0</v>
      </c>
      <c r="O147" s="231"/>
      <c r="P147" s="722">
        <f t="shared" si="12"/>
        <v>0</v>
      </c>
      <c r="Q147" s="461"/>
      <c r="R147" s="722">
        <f t="shared" si="13"/>
        <v>0</v>
      </c>
      <c r="T147" s="655">
        <f t="shared" si="14"/>
        <v>0</v>
      </c>
    </row>
    <row r="148" spans="1:20">
      <c r="A148" s="485">
        <f t="shared" si="11"/>
        <v>148</v>
      </c>
      <c r="B148" t="s">
        <v>71</v>
      </c>
      <c r="D148" t="s">
        <v>905</v>
      </c>
      <c r="F148" s="737">
        <f>'5'!B20</f>
        <v>0</v>
      </c>
      <c r="G148" s="371"/>
      <c r="H148" s="231">
        <f>'6'!B20</f>
        <v>0</v>
      </c>
      <c r="K148" s="503">
        <v>0</v>
      </c>
      <c r="L148" s="231">
        <f>'5'!B20</f>
        <v>0</v>
      </c>
      <c r="N148" s="231">
        <f>'6'!B20</f>
        <v>0</v>
      </c>
      <c r="O148" s="231"/>
      <c r="P148" s="722">
        <f t="shared" si="12"/>
        <v>0</v>
      </c>
      <c r="Q148" s="461"/>
      <c r="R148" s="722">
        <f t="shared" si="13"/>
        <v>0</v>
      </c>
      <c r="T148" s="655">
        <f t="shared" si="14"/>
        <v>0</v>
      </c>
    </row>
    <row r="149" spans="1:20">
      <c r="A149" s="485">
        <f t="shared" si="11"/>
        <v>149</v>
      </c>
      <c r="B149" s="672" t="s">
        <v>913</v>
      </c>
      <c r="D149" t="s">
        <v>905</v>
      </c>
      <c r="F149" s="741"/>
      <c r="G149" s="371"/>
      <c r="H149" s="718"/>
      <c r="K149" s="503"/>
      <c r="L149" s="718"/>
      <c r="N149" s="718"/>
      <c r="O149" s="231"/>
      <c r="T149" s="655"/>
    </row>
    <row r="150" spans="1:20">
      <c r="A150" s="485">
        <f t="shared" si="11"/>
        <v>150</v>
      </c>
      <c r="B150" t="s">
        <v>72</v>
      </c>
      <c r="D150" t="s">
        <v>905</v>
      </c>
      <c r="F150" s="737">
        <f>'5'!B21</f>
        <v>0</v>
      </c>
      <c r="G150" s="371"/>
      <c r="H150" s="231">
        <f>'6'!B21</f>
        <v>0</v>
      </c>
      <c r="K150" s="503">
        <v>0</v>
      </c>
      <c r="L150" s="231">
        <f>'5'!B21</f>
        <v>0</v>
      </c>
      <c r="N150" s="231">
        <f>'6'!B21</f>
        <v>0</v>
      </c>
      <c r="O150" s="231"/>
      <c r="P150" s="722">
        <f>F150-L150</f>
        <v>0</v>
      </c>
      <c r="Q150" s="461"/>
      <c r="R150" s="722">
        <f>H150-N150</f>
        <v>0</v>
      </c>
      <c r="T150" s="655">
        <f>H150-K150</f>
        <v>0</v>
      </c>
    </row>
    <row r="151" spans="1:20">
      <c r="A151" s="485">
        <f t="shared" si="11"/>
        <v>151</v>
      </c>
      <c r="B151" t="s">
        <v>1235</v>
      </c>
      <c r="D151" t="s">
        <v>905</v>
      </c>
      <c r="F151" s="737">
        <f>'5'!B22</f>
        <v>0</v>
      </c>
      <c r="G151" s="371"/>
      <c r="H151" s="231">
        <f>'6'!B22</f>
        <v>0</v>
      </c>
      <c r="K151" s="503">
        <v>0</v>
      </c>
      <c r="L151" s="231">
        <f>'5'!B22</f>
        <v>0</v>
      </c>
      <c r="N151" s="231">
        <f>'6'!B22</f>
        <v>0</v>
      </c>
      <c r="O151" s="231"/>
      <c r="P151" s="722">
        <f>F151-L151</f>
        <v>0</v>
      </c>
      <c r="Q151" s="461"/>
      <c r="R151" s="722">
        <f>H151-N151</f>
        <v>0</v>
      </c>
      <c r="T151" s="655">
        <f>H151-K151</f>
        <v>0</v>
      </c>
    </row>
    <row r="152" spans="1:20">
      <c r="A152" s="485">
        <f t="shared" si="11"/>
        <v>152</v>
      </c>
      <c r="B152" t="s">
        <v>74</v>
      </c>
      <c r="D152" t="s">
        <v>905</v>
      </c>
      <c r="F152" s="737">
        <f>'5'!B23</f>
        <v>17469</v>
      </c>
      <c r="G152" s="371"/>
      <c r="H152" s="231">
        <f>'6'!B23</f>
        <v>3874</v>
      </c>
      <c r="K152" s="503">
        <v>1276</v>
      </c>
      <c r="L152" s="231">
        <f>'5'!B23</f>
        <v>17469</v>
      </c>
      <c r="N152" s="231">
        <f>'6'!B23</f>
        <v>3874</v>
      </c>
      <c r="O152" s="231"/>
      <c r="P152" s="722">
        <f>F152-L152</f>
        <v>0</v>
      </c>
      <c r="Q152" s="461"/>
      <c r="R152" s="722">
        <f>H152-N152</f>
        <v>0</v>
      </c>
      <c r="T152" s="655">
        <f>H152-K152</f>
        <v>2598</v>
      </c>
    </row>
    <row r="153" spans="1:20">
      <c r="A153" s="485">
        <f t="shared" si="11"/>
        <v>153</v>
      </c>
      <c r="B153" t="s">
        <v>75</v>
      </c>
      <c r="D153" t="s">
        <v>905</v>
      </c>
      <c r="F153" s="737">
        <f>'5'!B24</f>
        <v>0</v>
      </c>
      <c r="G153" s="371"/>
      <c r="H153" s="231">
        <f>'6'!B24</f>
        <v>24</v>
      </c>
      <c r="K153" s="503">
        <v>0</v>
      </c>
      <c r="L153" s="231">
        <f>'5'!B24</f>
        <v>0</v>
      </c>
      <c r="N153" s="231">
        <f>'6'!B24</f>
        <v>24</v>
      </c>
      <c r="O153" s="231"/>
      <c r="P153" s="722">
        <f>F153-L153</f>
        <v>0</v>
      </c>
      <c r="Q153" s="461"/>
      <c r="R153" s="722">
        <f>H153-N153</f>
        <v>0</v>
      </c>
      <c r="T153" s="655">
        <f>H153-K153</f>
        <v>24</v>
      </c>
    </row>
    <row r="154" spans="1:20">
      <c r="A154" s="485">
        <f t="shared" si="11"/>
        <v>154</v>
      </c>
      <c r="B154" t="s">
        <v>920</v>
      </c>
      <c r="D154" t="s">
        <v>905</v>
      </c>
      <c r="F154" s="737">
        <f>'5'!B25</f>
        <v>6</v>
      </c>
      <c r="G154" s="371"/>
      <c r="H154" s="231">
        <f>'6'!B25</f>
        <v>-1788</v>
      </c>
      <c r="K154" s="503">
        <v>0</v>
      </c>
      <c r="L154" s="231">
        <f>'5'!B25</f>
        <v>6</v>
      </c>
      <c r="N154" s="231">
        <f>'6'!B25</f>
        <v>-1788</v>
      </c>
      <c r="O154" s="231"/>
      <c r="P154" s="722">
        <f>F154-L154</f>
        <v>0</v>
      </c>
      <c r="Q154" s="461"/>
      <c r="R154" s="722">
        <f>H154-N154</f>
        <v>0</v>
      </c>
      <c r="T154" s="655">
        <f>H154-K154</f>
        <v>-1788</v>
      </c>
    </row>
    <row r="155" spans="1:20">
      <c r="A155" s="485">
        <f t="shared" si="11"/>
        <v>155</v>
      </c>
      <c r="B155" s="672" t="s">
        <v>921</v>
      </c>
      <c r="D155" t="s">
        <v>905</v>
      </c>
      <c r="F155" s="741"/>
      <c r="G155" s="371"/>
      <c r="H155" s="718"/>
      <c r="K155" s="503"/>
      <c r="L155" s="718"/>
      <c r="N155" s="718"/>
      <c r="O155" s="231"/>
      <c r="T155" s="655"/>
    </row>
    <row r="156" spans="1:20">
      <c r="A156" s="485">
        <f t="shared" si="11"/>
        <v>156</v>
      </c>
      <c r="B156" s="672" t="s">
        <v>922</v>
      </c>
      <c r="D156" t="s">
        <v>905</v>
      </c>
      <c r="F156" s="741"/>
      <c r="G156" s="371"/>
      <c r="H156" s="718"/>
      <c r="K156" s="503"/>
      <c r="L156" s="718"/>
      <c r="N156" s="718"/>
      <c r="O156" s="231"/>
      <c r="T156" s="655"/>
    </row>
    <row r="157" spans="1:20" ht="15.75">
      <c r="A157" s="485">
        <f t="shared" si="11"/>
        <v>157</v>
      </c>
      <c r="B157" s="234" t="s">
        <v>923</v>
      </c>
      <c r="D157" t="s">
        <v>905</v>
      </c>
      <c r="F157" s="737">
        <f>'5'!B26</f>
        <v>-1264863</v>
      </c>
      <c r="G157" s="371"/>
      <c r="H157" s="231">
        <f>'6'!B26</f>
        <v>-1163567</v>
      </c>
      <c r="K157" s="503">
        <v>-1142103</v>
      </c>
      <c r="L157" s="231">
        <f>'5'!B26</f>
        <v>-1264863</v>
      </c>
      <c r="N157" s="231">
        <f>'6'!B26</f>
        <v>-1163567</v>
      </c>
      <c r="O157" s="231"/>
      <c r="P157" s="722">
        <f>F157-L157</f>
        <v>0</v>
      </c>
      <c r="Q157" s="461"/>
      <c r="R157" s="722">
        <f>H157-N157</f>
        <v>0</v>
      </c>
      <c r="T157" s="655">
        <f>H157-K157</f>
        <v>-21464</v>
      </c>
    </row>
    <row r="158" spans="1:20">
      <c r="A158" s="485">
        <f t="shared" si="11"/>
        <v>158</v>
      </c>
      <c r="B158" s="672" t="s">
        <v>924</v>
      </c>
      <c r="D158" t="s">
        <v>905</v>
      </c>
      <c r="F158" s="741"/>
      <c r="G158" s="371"/>
      <c r="H158" s="718"/>
      <c r="K158" s="503"/>
      <c r="L158" s="718"/>
      <c r="N158" s="718"/>
      <c r="O158" s="231"/>
      <c r="T158" s="655"/>
    </row>
    <row r="159" spans="1:20">
      <c r="A159" s="485">
        <f t="shared" si="11"/>
        <v>159</v>
      </c>
      <c r="B159" s="672" t="s">
        <v>925</v>
      </c>
      <c r="D159" t="s">
        <v>905</v>
      </c>
      <c r="F159" s="741"/>
      <c r="G159" s="371"/>
      <c r="H159" s="718"/>
      <c r="K159" s="503"/>
      <c r="L159" s="718"/>
      <c r="N159" s="718"/>
      <c r="O159" s="231"/>
      <c r="T159" s="655"/>
    </row>
    <row r="160" spans="1:20">
      <c r="A160" s="485">
        <f t="shared" si="11"/>
        <v>160</v>
      </c>
      <c r="B160" s="672" t="s">
        <v>926</v>
      </c>
      <c r="D160" t="s">
        <v>905</v>
      </c>
      <c r="F160" s="741"/>
      <c r="G160" s="371"/>
      <c r="H160" s="718"/>
      <c r="K160" s="503"/>
      <c r="L160" s="718"/>
      <c r="N160" s="718"/>
      <c r="O160" s="231"/>
      <c r="T160" s="655"/>
    </row>
    <row r="161" spans="1:20">
      <c r="A161" s="485">
        <f t="shared" si="11"/>
        <v>161</v>
      </c>
      <c r="B161" s="672" t="s">
        <v>927</v>
      </c>
      <c r="D161" t="s">
        <v>905</v>
      </c>
      <c r="F161" s="741"/>
      <c r="G161" s="371"/>
      <c r="H161" s="718"/>
      <c r="K161" s="503"/>
      <c r="L161" s="718"/>
      <c r="N161" s="718"/>
      <c r="O161" s="231"/>
      <c r="T161" s="655"/>
    </row>
    <row r="162" spans="1:20">
      <c r="A162" s="485">
        <f t="shared" si="11"/>
        <v>162</v>
      </c>
      <c r="B162" t="s">
        <v>928</v>
      </c>
      <c r="D162" t="s">
        <v>905</v>
      </c>
      <c r="F162" s="737">
        <f>'5'!B27</f>
        <v>1278416</v>
      </c>
      <c r="G162" s="371"/>
      <c r="H162" s="231">
        <f>'6'!B27</f>
        <v>1180716</v>
      </c>
      <c r="K162" s="503">
        <v>1151658</v>
      </c>
      <c r="L162" s="231">
        <f>'5'!B27</f>
        <v>1278416</v>
      </c>
      <c r="N162" s="231">
        <f>'6'!B27</f>
        <v>1180716</v>
      </c>
      <c r="O162" s="231"/>
      <c r="P162" s="722">
        <f>F162-L162</f>
        <v>0</v>
      </c>
      <c r="Q162" s="461"/>
      <c r="R162" s="722">
        <f>H162-N162</f>
        <v>0</v>
      </c>
      <c r="T162" s="655">
        <f>H162-K162</f>
        <v>29058</v>
      </c>
    </row>
    <row r="163" spans="1:20">
      <c r="A163" s="485">
        <f t="shared" si="11"/>
        <v>163</v>
      </c>
      <c r="B163" t="s">
        <v>1237</v>
      </c>
      <c r="D163" t="s">
        <v>905</v>
      </c>
      <c r="F163" s="737">
        <f>'5'!B28</f>
        <v>31928</v>
      </c>
      <c r="G163" s="371"/>
      <c r="H163" s="231">
        <f>'6'!B28</f>
        <v>28483</v>
      </c>
      <c r="K163" s="503">
        <v>0</v>
      </c>
      <c r="L163" s="231">
        <f>'5'!B28</f>
        <v>31928</v>
      </c>
      <c r="N163" s="231">
        <f>'6'!B28</f>
        <v>28483</v>
      </c>
      <c r="O163" s="231"/>
      <c r="P163" s="722">
        <f>F163-L163</f>
        <v>0</v>
      </c>
      <c r="Q163" s="461"/>
      <c r="R163" s="722">
        <f>H163-N163</f>
        <v>0</v>
      </c>
      <c r="T163" s="655">
        <f>H163-K163</f>
        <v>28483</v>
      </c>
    </row>
    <row r="164" spans="1:20" ht="15.75">
      <c r="A164" s="485">
        <f t="shared" si="11"/>
        <v>164</v>
      </c>
      <c r="B164" s="234" t="s">
        <v>291</v>
      </c>
      <c r="D164" t="s">
        <v>905</v>
      </c>
      <c r="F164" s="737">
        <f>'5'!B29</f>
        <v>340984</v>
      </c>
      <c r="G164" s="371"/>
      <c r="H164" s="231">
        <f>'6'!B29</f>
        <v>327629</v>
      </c>
      <c r="K164" s="503">
        <v>408417</v>
      </c>
      <c r="L164" s="231">
        <f>'5'!B29</f>
        <v>340984</v>
      </c>
      <c r="N164" s="231">
        <f>'6'!B29</f>
        <v>327629</v>
      </c>
      <c r="O164" s="231"/>
      <c r="P164" s="722">
        <f>F164-L164</f>
        <v>0</v>
      </c>
      <c r="Q164" s="461"/>
      <c r="R164" s="722">
        <f>H164-N164</f>
        <v>0</v>
      </c>
      <c r="T164" s="655">
        <f>H164-K164</f>
        <v>-80788</v>
      </c>
    </row>
    <row r="165" spans="1:20" ht="15.75">
      <c r="A165" s="485">
        <f t="shared" si="11"/>
        <v>165</v>
      </c>
      <c r="B165" s="234" t="s">
        <v>929</v>
      </c>
      <c r="F165" s="737"/>
      <c r="G165" s="371"/>
      <c r="H165" s="231"/>
      <c r="K165" s="503"/>
      <c r="T165" s="655"/>
    </row>
    <row r="166" spans="1:20" ht="15.75">
      <c r="A166" s="485">
        <f t="shared" si="11"/>
        <v>166</v>
      </c>
      <c r="B166" s="234" t="s">
        <v>917</v>
      </c>
      <c r="D166" t="s">
        <v>905</v>
      </c>
      <c r="F166" s="737">
        <f>'5'!D10</f>
        <v>66729</v>
      </c>
      <c r="G166" s="371"/>
      <c r="H166" s="231">
        <f>'6'!D10</f>
        <v>45848</v>
      </c>
      <c r="K166" s="503">
        <v>48641</v>
      </c>
      <c r="L166" s="231">
        <f>'5'!D10</f>
        <v>66729</v>
      </c>
      <c r="N166" s="231">
        <f>'6'!D10</f>
        <v>45848</v>
      </c>
      <c r="P166" s="722">
        <f t="shared" ref="P166:P173" si="15">F166-L166</f>
        <v>0</v>
      </c>
      <c r="Q166" s="461"/>
      <c r="R166" s="722">
        <f t="shared" ref="R166:R173" si="16">H166-N166</f>
        <v>0</v>
      </c>
      <c r="T166" s="655">
        <f t="shared" ref="T166:T173" si="17">H166-K166</f>
        <v>-2793</v>
      </c>
    </row>
    <row r="167" spans="1:20">
      <c r="A167" s="485">
        <f t="shared" si="11"/>
        <v>167</v>
      </c>
      <c r="B167" t="s">
        <v>918</v>
      </c>
      <c r="D167" t="s">
        <v>905</v>
      </c>
      <c r="F167" s="737">
        <f>'5'!D11</f>
        <v>0</v>
      </c>
      <c r="G167" s="371"/>
      <c r="H167" s="231">
        <f>'6'!D11</f>
        <v>0</v>
      </c>
      <c r="K167" s="503">
        <v>0</v>
      </c>
      <c r="L167" s="231">
        <f>'5'!D11</f>
        <v>0</v>
      </c>
      <c r="N167" s="231">
        <f>'6'!D11</f>
        <v>0</v>
      </c>
      <c r="P167" s="722">
        <f t="shared" si="15"/>
        <v>0</v>
      </c>
      <c r="Q167" s="461"/>
      <c r="R167" s="722">
        <f t="shared" si="16"/>
        <v>0</v>
      </c>
      <c r="T167" s="655">
        <f t="shared" si="17"/>
        <v>0</v>
      </c>
    </row>
    <row r="168" spans="1:20" ht="15.75">
      <c r="A168" s="485">
        <f t="shared" si="11"/>
        <v>168</v>
      </c>
      <c r="B168" s="234" t="s">
        <v>288</v>
      </c>
      <c r="D168" t="s">
        <v>905</v>
      </c>
      <c r="F168" s="737">
        <f>'5'!D14</f>
        <v>66729</v>
      </c>
      <c r="G168" s="371"/>
      <c r="H168" s="231">
        <f>'6'!D14</f>
        <v>45848</v>
      </c>
      <c r="K168" s="503">
        <v>48641</v>
      </c>
      <c r="L168" s="231">
        <f>'5'!D14</f>
        <v>66729</v>
      </c>
      <c r="N168" s="231">
        <f>'6'!D14</f>
        <v>45848</v>
      </c>
      <c r="P168" s="722">
        <f t="shared" si="15"/>
        <v>0</v>
      </c>
      <c r="Q168" s="461"/>
      <c r="R168" s="722">
        <f t="shared" si="16"/>
        <v>0</v>
      </c>
      <c r="T168" s="655">
        <f t="shared" si="17"/>
        <v>-2793</v>
      </c>
    </row>
    <row r="169" spans="1:20">
      <c r="A169" s="485">
        <f t="shared" si="11"/>
        <v>169</v>
      </c>
      <c r="B169" t="s">
        <v>67</v>
      </c>
      <c r="D169" t="s">
        <v>905</v>
      </c>
      <c r="F169" s="737">
        <f>'5'!D15</f>
        <v>0</v>
      </c>
      <c r="G169" s="371"/>
      <c r="H169" s="231">
        <f>'6'!D15</f>
        <v>0</v>
      </c>
      <c r="K169" s="503">
        <v>0</v>
      </c>
      <c r="L169" s="231">
        <f>'5'!D15</f>
        <v>0</v>
      </c>
      <c r="N169" s="231">
        <f>'6'!D15</f>
        <v>0</v>
      </c>
      <c r="P169" s="722">
        <f t="shared" si="15"/>
        <v>0</v>
      </c>
      <c r="Q169" s="461"/>
      <c r="R169" s="722">
        <f t="shared" si="16"/>
        <v>0</v>
      </c>
      <c r="T169" s="655">
        <f t="shared" si="17"/>
        <v>0</v>
      </c>
    </row>
    <row r="170" spans="1:20">
      <c r="A170" s="485">
        <f t="shared" si="11"/>
        <v>170</v>
      </c>
      <c r="B170" t="s">
        <v>919</v>
      </c>
      <c r="D170" t="s">
        <v>905</v>
      </c>
      <c r="F170" s="737">
        <f>'5'!D16</f>
        <v>17751</v>
      </c>
      <c r="G170" s="371"/>
      <c r="H170" s="231">
        <f>'6'!D16</f>
        <v>24674</v>
      </c>
      <c r="K170" s="503">
        <v>3526</v>
      </c>
      <c r="L170" s="231">
        <f>'5'!D16</f>
        <v>17751</v>
      </c>
      <c r="N170" s="231">
        <f>'6'!D16</f>
        <v>24674</v>
      </c>
      <c r="P170" s="722">
        <f t="shared" si="15"/>
        <v>0</v>
      </c>
      <c r="Q170" s="461"/>
      <c r="R170" s="722">
        <f t="shared" si="16"/>
        <v>0</v>
      </c>
      <c r="T170" s="655">
        <f t="shared" si="17"/>
        <v>21148</v>
      </c>
    </row>
    <row r="171" spans="1:20">
      <c r="A171" s="485">
        <f t="shared" si="11"/>
        <v>171</v>
      </c>
      <c r="B171" t="s">
        <v>69</v>
      </c>
      <c r="D171" t="s">
        <v>905</v>
      </c>
      <c r="F171" s="737">
        <f>'5'!D18</f>
        <v>0</v>
      </c>
      <c r="G171" s="371"/>
      <c r="H171" s="231">
        <f>'6'!D18</f>
        <v>0</v>
      </c>
      <c r="K171" s="503">
        <v>0</v>
      </c>
      <c r="L171" s="231">
        <f>'5'!D18</f>
        <v>0</v>
      </c>
      <c r="N171" s="231">
        <f>'6'!D18</f>
        <v>0</v>
      </c>
      <c r="P171" s="722">
        <f t="shared" si="15"/>
        <v>0</v>
      </c>
      <c r="Q171" s="461"/>
      <c r="R171" s="722">
        <f t="shared" si="16"/>
        <v>0</v>
      </c>
      <c r="T171" s="655">
        <f t="shared" si="17"/>
        <v>0</v>
      </c>
    </row>
    <row r="172" spans="1:20">
      <c r="A172" s="485">
        <f t="shared" si="11"/>
        <v>172</v>
      </c>
      <c r="B172" t="s">
        <v>70</v>
      </c>
      <c r="D172" t="s">
        <v>905</v>
      </c>
      <c r="F172" s="737">
        <f>'5'!D19</f>
        <v>0</v>
      </c>
      <c r="G172" s="371"/>
      <c r="H172" s="231">
        <f>'6'!D19</f>
        <v>0</v>
      </c>
      <c r="K172" s="503">
        <v>0</v>
      </c>
      <c r="L172" s="231">
        <f>'5'!D19</f>
        <v>0</v>
      </c>
      <c r="N172" s="231">
        <f>'6'!D19</f>
        <v>0</v>
      </c>
      <c r="P172" s="722">
        <f t="shared" si="15"/>
        <v>0</v>
      </c>
      <c r="Q172" s="461"/>
      <c r="R172" s="722">
        <f t="shared" si="16"/>
        <v>0</v>
      </c>
      <c r="T172" s="655">
        <f t="shared" si="17"/>
        <v>0</v>
      </c>
    </row>
    <row r="173" spans="1:20">
      <c r="A173" s="485">
        <f t="shared" si="11"/>
        <v>173</v>
      </c>
      <c r="B173" t="s">
        <v>71</v>
      </c>
      <c r="D173" t="s">
        <v>905</v>
      </c>
      <c r="F173" s="737">
        <f>'5'!D20</f>
        <v>-166</v>
      </c>
      <c r="G173" s="371"/>
      <c r="H173" s="231">
        <f>'6'!D20</f>
        <v>0</v>
      </c>
      <c r="K173" s="503">
        <v>0</v>
      </c>
      <c r="L173" s="231">
        <f>'5'!D20</f>
        <v>-166</v>
      </c>
      <c r="N173" s="231">
        <f>'6'!D20</f>
        <v>0</v>
      </c>
      <c r="P173" s="722">
        <f t="shared" si="15"/>
        <v>0</v>
      </c>
      <c r="Q173" s="461"/>
      <c r="R173" s="722">
        <f t="shared" si="16"/>
        <v>0</v>
      </c>
      <c r="T173" s="655">
        <f t="shared" si="17"/>
        <v>0</v>
      </c>
    </row>
    <row r="174" spans="1:20">
      <c r="A174" s="485">
        <f t="shared" si="11"/>
        <v>174</v>
      </c>
      <c r="B174" s="672" t="s">
        <v>913</v>
      </c>
      <c r="D174" t="s">
        <v>905</v>
      </c>
      <c r="F174" s="741"/>
      <c r="H174" s="718"/>
      <c r="K174" s="503"/>
      <c r="L174" s="718"/>
      <c r="N174" s="718"/>
      <c r="T174" s="655"/>
    </row>
    <row r="175" spans="1:20">
      <c r="A175" s="485">
        <f t="shared" si="11"/>
        <v>175</v>
      </c>
      <c r="B175" t="s">
        <v>72</v>
      </c>
      <c r="D175" t="s">
        <v>905</v>
      </c>
      <c r="F175" s="737">
        <f>'5'!D21</f>
        <v>0</v>
      </c>
      <c r="H175" s="231">
        <f>'6'!D21</f>
        <v>0</v>
      </c>
      <c r="K175" s="503">
        <v>0</v>
      </c>
      <c r="L175" s="231">
        <f>'5'!D21</f>
        <v>0</v>
      </c>
      <c r="N175" s="231">
        <f>'6'!D21</f>
        <v>0</v>
      </c>
      <c r="P175" s="722">
        <f>F175-L175</f>
        <v>0</v>
      </c>
      <c r="Q175" s="461"/>
      <c r="R175" s="722">
        <f>H175-N175</f>
        <v>0</v>
      </c>
      <c r="T175" s="655">
        <f>H175-K175</f>
        <v>0</v>
      </c>
    </row>
    <row r="176" spans="1:20">
      <c r="A176" s="485">
        <f t="shared" si="11"/>
        <v>176</v>
      </c>
      <c r="B176" t="s">
        <v>1235</v>
      </c>
      <c r="D176" t="s">
        <v>905</v>
      </c>
      <c r="F176" s="737">
        <f>'5'!D22</f>
        <v>0</v>
      </c>
      <c r="H176" s="231">
        <f>'6'!D22</f>
        <v>0</v>
      </c>
      <c r="K176" s="503">
        <v>0</v>
      </c>
      <c r="L176" s="231">
        <f>'5'!D22</f>
        <v>0</v>
      </c>
      <c r="N176" s="231">
        <f>'6'!D22</f>
        <v>0</v>
      </c>
      <c r="P176" s="722">
        <f>F176-L176</f>
        <v>0</v>
      </c>
      <c r="Q176" s="461"/>
      <c r="R176" s="722">
        <f>H176-N176</f>
        <v>0</v>
      </c>
      <c r="T176" s="655">
        <f>H176-K176</f>
        <v>0</v>
      </c>
    </row>
    <row r="177" spans="1:20">
      <c r="A177" s="485">
        <f t="shared" si="11"/>
        <v>177</v>
      </c>
      <c r="B177" t="s">
        <v>74</v>
      </c>
      <c r="D177" t="s">
        <v>905</v>
      </c>
      <c r="F177" s="737">
        <f>'5'!D23</f>
        <v>-17469</v>
      </c>
      <c r="H177" s="231">
        <f>'6'!D23</f>
        <v>-3874</v>
      </c>
      <c r="K177" s="503">
        <v>-1276</v>
      </c>
      <c r="L177" s="231">
        <f>'5'!D23</f>
        <v>-17469</v>
      </c>
      <c r="N177" s="231">
        <f>'6'!D23</f>
        <v>-3874</v>
      </c>
      <c r="P177" s="722">
        <f>F177-L177</f>
        <v>0</v>
      </c>
      <c r="Q177" s="461"/>
      <c r="R177" s="722">
        <f>H177-N177</f>
        <v>0</v>
      </c>
      <c r="T177" s="655">
        <f>H177-K177</f>
        <v>-2598</v>
      </c>
    </row>
    <row r="178" spans="1:20">
      <c r="A178" s="485">
        <f t="shared" si="11"/>
        <v>178</v>
      </c>
      <c r="B178" t="s">
        <v>75</v>
      </c>
      <c r="D178" t="s">
        <v>905</v>
      </c>
      <c r="F178" s="737">
        <f>'5'!D24</f>
        <v>0</v>
      </c>
      <c r="H178" s="231">
        <f>'6'!D24</f>
        <v>0</v>
      </c>
      <c r="K178" s="503">
        <v>0</v>
      </c>
      <c r="L178" s="231">
        <f>'5'!D24</f>
        <v>0</v>
      </c>
      <c r="N178" s="231">
        <f>'6'!D24</f>
        <v>0</v>
      </c>
      <c r="P178" s="722">
        <f>F178-L178</f>
        <v>0</v>
      </c>
      <c r="Q178" s="461"/>
      <c r="R178" s="722">
        <f>H178-N178</f>
        <v>0</v>
      </c>
      <c r="T178" s="655">
        <f>H178-K178</f>
        <v>0</v>
      </c>
    </row>
    <row r="179" spans="1:20">
      <c r="A179" s="485">
        <f t="shared" si="11"/>
        <v>179</v>
      </c>
      <c r="B179" t="s">
        <v>920</v>
      </c>
      <c r="D179" t="s">
        <v>905</v>
      </c>
      <c r="F179" s="737">
        <f>'5'!D25</f>
        <v>0</v>
      </c>
      <c r="H179" s="231">
        <f>'6'!D25</f>
        <v>0</v>
      </c>
      <c r="K179" s="503">
        <v>0</v>
      </c>
      <c r="L179" s="231">
        <f>'5'!D25</f>
        <v>0</v>
      </c>
      <c r="N179" s="231">
        <f>'6'!D25</f>
        <v>0</v>
      </c>
      <c r="P179" s="722">
        <f>F179-L179</f>
        <v>0</v>
      </c>
      <c r="Q179" s="461"/>
      <c r="R179" s="722">
        <f>H179-N179</f>
        <v>0</v>
      </c>
      <c r="T179" s="655">
        <f>H179-K179</f>
        <v>0</v>
      </c>
    </row>
    <row r="180" spans="1:20">
      <c r="A180" s="485">
        <f t="shared" si="11"/>
        <v>180</v>
      </c>
      <c r="B180" s="672" t="s">
        <v>921</v>
      </c>
      <c r="D180" t="s">
        <v>905</v>
      </c>
      <c r="F180" s="741"/>
      <c r="H180" s="718"/>
      <c r="K180" s="503"/>
      <c r="L180" s="718"/>
      <c r="N180" s="718"/>
      <c r="T180" s="655"/>
    </row>
    <row r="181" spans="1:20">
      <c r="A181" s="485">
        <f t="shared" si="11"/>
        <v>181</v>
      </c>
      <c r="B181" s="672" t="s">
        <v>922</v>
      </c>
      <c r="D181" t="s">
        <v>905</v>
      </c>
      <c r="F181" s="741"/>
      <c r="H181" s="718"/>
      <c r="K181" s="503"/>
      <c r="L181" s="718"/>
      <c r="N181" s="718"/>
      <c r="T181" s="655"/>
    </row>
    <row r="182" spans="1:20" ht="15.75">
      <c r="A182" s="485">
        <f t="shared" si="11"/>
        <v>182</v>
      </c>
      <c r="B182" s="234" t="s">
        <v>923</v>
      </c>
      <c r="D182" t="s">
        <v>905</v>
      </c>
      <c r="F182" s="737">
        <f>'5'!D26</f>
        <v>116</v>
      </c>
      <c r="H182" s="231">
        <f>'6'!D26</f>
        <v>20881</v>
      </c>
      <c r="K182" s="503">
        <v>2250</v>
      </c>
      <c r="L182" s="231">
        <f>'5'!D26</f>
        <v>116</v>
      </c>
      <c r="N182" s="231">
        <f>'6'!D26</f>
        <v>20881</v>
      </c>
      <c r="P182" s="722">
        <f>F182-L182</f>
        <v>0</v>
      </c>
      <c r="Q182" s="461"/>
      <c r="R182" s="722">
        <f>H182-N182</f>
        <v>0</v>
      </c>
      <c r="T182" s="655">
        <f>H182-K182</f>
        <v>18631</v>
      </c>
    </row>
    <row r="183" spans="1:20">
      <c r="A183" s="485">
        <f t="shared" si="11"/>
        <v>183</v>
      </c>
      <c r="B183" s="672" t="s">
        <v>924</v>
      </c>
      <c r="D183" t="s">
        <v>905</v>
      </c>
      <c r="F183" s="741"/>
      <c r="H183" s="718"/>
      <c r="K183" s="503"/>
      <c r="L183" s="718"/>
      <c r="N183" s="718"/>
      <c r="T183" s="655"/>
    </row>
    <row r="184" spans="1:20">
      <c r="A184" s="485">
        <f t="shared" si="11"/>
        <v>184</v>
      </c>
      <c r="B184" s="672" t="s">
        <v>925</v>
      </c>
      <c r="D184" t="s">
        <v>905</v>
      </c>
      <c r="F184" s="741"/>
      <c r="H184" s="718"/>
      <c r="K184" s="503"/>
      <c r="L184" s="718"/>
      <c r="N184" s="718"/>
      <c r="T184" s="655"/>
    </row>
    <row r="185" spans="1:20">
      <c r="A185" s="485">
        <f t="shared" si="11"/>
        <v>185</v>
      </c>
      <c r="B185" s="672" t="s">
        <v>926</v>
      </c>
      <c r="D185" t="s">
        <v>905</v>
      </c>
      <c r="F185" s="741"/>
      <c r="H185" s="718"/>
      <c r="K185" s="503"/>
      <c r="L185" s="718"/>
      <c r="N185" s="718"/>
      <c r="T185" s="655"/>
    </row>
    <row r="186" spans="1:20">
      <c r="A186" s="485">
        <f t="shared" si="11"/>
        <v>186</v>
      </c>
      <c r="B186" s="672" t="s">
        <v>927</v>
      </c>
      <c r="D186" t="s">
        <v>905</v>
      </c>
      <c r="F186" s="741"/>
      <c r="H186" s="718"/>
      <c r="K186" s="503"/>
      <c r="L186" s="718"/>
      <c r="N186" s="718"/>
      <c r="T186" s="655"/>
    </row>
    <row r="187" spans="1:20">
      <c r="A187" s="485">
        <f t="shared" si="11"/>
        <v>187</v>
      </c>
      <c r="B187" t="s">
        <v>928</v>
      </c>
      <c r="D187" t="s">
        <v>905</v>
      </c>
      <c r="F187" s="737">
        <f>'5'!D27</f>
        <v>0</v>
      </c>
      <c r="H187" s="231">
        <f>'6'!D27</f>
        <v>0</v>
      </c>
      <c r="K187" s="503">
        <v>0</v>
      </c>
      <c r="L187" s="231">
        <f>'5'!D27</f>
        <v>0</v>
      </c>
      <c r="N187" s="231">
        <f>'6'!D27</f>
        <v>0</v>
      </c>
      <c r="P187" s="722">
        <f>F187-L187</f>
        <v>0</v>
      </c>
      <c r="Q187" s="461"/>
      <c r="R187" s="722">
        <f>H187-N187</f>
        <v>0</v>
      </c>
      <c r="T187" s="655">
        <f>H187-K187</f>
        <v>0</v>
      </c>
    </row>
    <row r="188" spans="1:20">
      <c r="A188" s="485">
        <f t="shared" si="11"/>
        <v>188</v>
      </c>
      <c r="B188" t="s">
        <v>1237</v>
      </c>
      <c r="F188" s="737">
        <f>'5'!D28</f>
        <v>0</v>
      </c>
      <c r="H188" s="231">
        <f>'6'!D28</f>
        <v>0</v>
      </c>
      <c r="K188" s="503">
        <v>0</v>
      </c>
      <c r="L188" s="231">
        <f>'5'!D28</f>
        <v>0</v>
      </c>
      <c r="N188" s="231">
        <f>'6'!D28</f>
        <v>0</v>
      </c>
      <c r="P188" s="722">
        <f>F188-L188</f>
        <v>0</v>
      </c>
      <c r="Q188" s="461"/>
      <c r="R188" s="722">
        <f>H188-N188</f>
        <v>0</v>
      </c>
      <c r="T188" s="655">
        <f>H188-K188</f>
        <v>0</v>
      </c>
    </row>
    <row r="189" spans="1:20" ht="15.75">
      <c r="A189" s="485">
        <f t="shared" si="11"/>
        <v>189</v>
      </c>
      <c r="B189" s="234" t="s">
        <v>291</v>
      </c>
      <c r="D189" t="s">
        <v>905</v>
      </c>
      <c r="F189" s="737">
        <f>'5'!D29</f>
        <v>66845</v>
      </c>
      <c r="H189" s="231">
        <f>'6'!D29</f>
        <v>66729</v>
      </c>
      <c r="K189" s="503">
        <v>50891</v>
      </c>
      <c r="L189" s="231">
        <f>'5'!D29</f>
        <v>66845</v>
      </c>
      <c r="N189" s="231">
        <f>'6'!D29</f>
        <v>66729</v>
      </c>
      <c r="P189" s="722">
        <f>F189-L189</f>
        <v>0</v>
      </c>
      <c r="Q189" s="461"/>
      <c r="R189" s="722">
        <f>H189-N189</f>
        <v>0</v>
      </c>
      <c r="T189" s="655">
        <f>H189-K189</f>
        <v>15838</v>
      </c>
    </row>
    <row r="190" spans="1:20" ht="15.75">
      <c r="A190" s="485">
        <f t="shared" si="11"/>
        <v>190</v>
      </c>
      <c r="B190" s="673" t="s">
        <v>115</v>
      </c>
      <c r="E190" t="s">
        <v>1042</v>
      </c>
      <c r="F190" s="741"/>
      <c r="H190" s="718"/>
      <c r="K190" s="503"/>
      <c r="L190" s="718"/>
      <c r="N190" s="718"/>
      <c r="T190" s="655"/>
    </row>
    <row r="191" spans="1:20" ht="15.75">
      <c r="A191" s="485">
        <f t="shared" si="11"/>
        <v>191</v>
      </c>
      <c r="B191" s="673" t="s">
        <v>917</v>
      </c>
      <c r="D191" t="s">
        <v>905</v>
      </c>
      <c r="F191" s="741"/>
      <c r="H191" s="718"/>
      <c r="K191" s="503"/>
      <c r="L191" s="718"/>
      <c r="N191" s="718"/>
      <c r="T191" s="655"/>
    </row>
    <row r="192" spans="1:20">
      <c r="A192" s="485">
        <f t="shared" si="11"/>
        <v>192</v>
      </c>
      <c r="B192" s="672" t="s">
        <v>918</v>
      </c>
      <c r="D192" t="s">
        <v>905</v>
      </c>
      <c r="F192" s="741"/>
      <c r="H192" s="718"/>
      <c r="K192" s="503"/>
      <c r="L192" s="718"/>
      <c r="N192" s="718"/>
      <c r="T192" s="655"/>
    </row>
    <row r="193" spans="1:20" ht="15.75">
      <c r="A193" s="485">
        <f t="shared" si="11"/>
        <v>193</v>
      </c>
      <c r="B193" s="673" t="s">
        <v>288</v>
      </c>
      <c r="D193" t="s">
        <v>905</v>
      </c>
      <c r="F193" s="741"/>
      <c r="H193" s="718"/>
      <c r="K193" s="503"/>
      <c r="L193" s="718"/>
      <c r="N193" s="718"/>
      <c r="T193" s="655"/>
    </row>
    <row r="194" spans="1:20">
      <c r="A194" s="485">
        <f t="shared" si="11"/>
        <v>194</v>
      </c>
      <c r="B194" s="672" t="s">
        <v>67</v>
      </c>
      <c r="D194" t="s">
        <v>905</v>
      </c>
      <c r="F194" s="741"/>
      <c r="H194" s="718"/>
      <c r="K194" s="503"/>
      <c r="L194" s="718"/>
      <c r="N194" s="718"/>
      <c r="T194" s="655"/>
    </row>
    <row r="195" spans="1:20">
      <c r="A195" s="485">
        <f t="shared" si="11"/>
        <v>195</v>
      </c>
      <c r="B195" s="672" t="s">
        <v>919</v>
      </c>
      <c r="D195" t="s">
        <v>905</v>
      </c>
      <c r="F195" s="741"/>
      <c r="H195" s="718"/>
      <c r="K195" s="503"/>
      <c r="L195" s="718"/>
      <c r="N195" s="718"/>
      <c r="T195" s="655"/>
    </row>
    <row r="196" spans="1:20">
      <c r="A196" s="485">
        <f t="shared" si="11"/>
        <v>196</v>
      </c>
      <c r="B196" s="672" t="s">
        <v>69</v>
      </c>
      <c r="D196" t="s">
        <v>905</v>
      </c>
      <c r="F196" s="741"/>
      <c r="H196" s="718"/>
      <c r="K196" s="503"/>
      <c r="L196" s="718"/>
      <c r="N196" s="718"/>
      <c r="T196" s="655"/>
    </row>
    <row r="197" spans="1:20">
      <c r="A197" s="485">
        <f t="shared" si="11"/>
        <v>197</v>
      </c>
      <c r="B197" s="672" t="s">
        <v>70</v>
      </c>
      <c r="D197" t="s">
        <v>905</v>
      </c>
      <c r="F197" s="741"/>
      <c r="H197" s="718"/>
      <c r="K197" s="503"/>
      <c r="L197" s="718"/>
      <c r="N197" s="718"/>
      <c r="T197" s="655"/>
    </row>
    <row r="198" spans="1:20">
      <c r="A198" s="485">
        <f t="shared" si="11"/>
        <v>198</v>
      </c>
      <c r="B198" s="672" t="s">
        <v>71</v>
      </c>
      <c r="D198" t="s">
        <v>905</v>
      </c>
      <c r="F198" s="741"/>
      <c r="H198" s="718"/>
      <c r="K198" s="503"/>
      <c r="L198" s="718"/>
      <c r="N198" s="718"/>
      <c r="T198" s="655"/>
    </row>
    <row r="199" spans="1:20">
      <c r="A199" s="485">
        <f t="shared" si="11"/>
        <v>199</v>
      </c>
      <c r="B199" s="672" t="s">
        <v>913</v>
      </c>
      <c r="D199" t="s">
        <v>905</v>
      </c>
      <c r="F199" s="741"/>
      <c r="H199" s="718"/>
      <c r="K199" s="503"/>
      <c r="L199" s="718"/>
      <c r="N199" s="718"/>
      <c r="T199" s="655"/>
    </row>
    <row r="200" spans="1:20">
      <c r="A200" s="485">
        <f t="shared" si="11"/>
        <v>200</v>
      </c>
      <c r="B200" s="672" t="s">
        <v>72</v>
      </c>
      <c r="D200" t="s">
        <v>905</v>
      </c>
      <c r="F200" s="741"/>
      <c r="H200" s="718"/>
      <c r="K200" s="503"/>
      <c r="L200" s="718"/>
      <c r="N200" s="718"/>
      <c r="T200" s="655"/>
    </row>
    <row r="201" spans="1:20">
      <c r="A201" s="485">
        <f t="shared" si="11"/>
        <v>201</v>
      </c>
      <c r="B201" s="672" t="s">
        <v>1235</v>
      </c>
      <c r="D201" t="s">
        <v>905</v>
      </c>
      <c r="F201" s="741"/>
      <c r="H201" s="718"/>
      <c r="K201" s="503"/>
      <c r="L201" s="718"/>
      <c r="N201" s="718"/>
      <c r="T201" s="655"/>
    </row>
    <row r="202" spans="1:20">
      <c r="A202" s="485">
        <f t="shared" si="11"/>
        <v>202</v>
      </c>
      <c r="B202" s="672" t="s">
        <v>74</v>
      </c>
      <c r="D202" t="s">
        <v>905</v>
      </c>
      <c r="F202" s="741"/>
      <c r="H202" s="718"/>
      <c r="K202" s="503"/>
      <c r="L202" s="718"/>
      <c r="N202" s="718"/>
      <c r="T202" s="655"/>
    </row>
    <row r="203" spans="1:20">
      <c r="A203" s="485">
        <f t="shared" ref="A203:A266" si="18">A202+1</f>
        <v>203</v>
      </c>
      <c r="B203" s="672" t="s">
        <v>75</v>
      </c>
      <c r="D203" t="s">
        <v>905</v>
      </c>
      <c r="F203" s="741"/>
      <c r="H203" s="718"/>
      <c r="K203" s="503"/>
      <c r="L203" s="718"/>
      <c r="N203" s="718"/>
      <c r="T203" s="655"/>
    </row>
    <row r="204" spans="1:20">
      <c r="A204" s="485">
        <f t="shared" si="18"/>
        <v>204</v>
      </c>
      <c r="B204" s="672" t="s">
        <v>920</v>
      </c>
      <c r="D204" t="s">
        <v>905</v>
      </c>
      <c r="F204" s="741"/>
      <c r="H204" s="718"/>
      <c r="K204" s="503"/>
      <c r="L204" s="718"/>
      <c r="N204" s="718"/>
      <c r="T204" s="655"/>
    </row>
    <row r="205" spans="1:20">
      <c r="A205" s="485">
        <f t="shared" si="18"/>
        <v>205</v>
      </c>
      <c r="B205" s="672" t="s">
        <v>921</v>
      </c>
      <c r="D205" t="s">
        <v>905</v>
      </c>
      <c r="F205" s="741"/>
      <c r="H205" s="718"/>
      <c r="K205" s="503"/>
      <c r="L205" s="718"/>
      <c r="N205" s="718"/>
      <c r="T205" s="655"/>
    </row>
    <row r="206" spans="1:20">
      <c r="A206" s="485">
        <f t="shared" si="18"/>
        <v>206</v>
      </c>
      <c r="B206" s="672" t="s">
        <v>922</v>
      </c>
      <c r="D206" t="s">
        <v>905</v>
      </c>
      <c r="F206" s="741"/>
      <c r="H206" s="718"/>
      <c r="K206" s="503"/>
      <c r="L206" s="718"/>
      <c r="N206" s="718"/>
      <c r="T206" s="655"/>
    </row>
    <row r="207" spans="1:20" ht="15.75">
      <c r="A207" s="485">
        <f t="shared" si="18"/>
        <v>207</v>
      </c>
      <c r="B207" s="673" t="s">
        <v>923</v>
      </c>
      <c r="D207" t="s">
        <v>905</v>
      </c>
      <c r="F207" s="741"/>
      <c r="H207" s="718"/>
      <c r="K207" s="503"/>
      <c r="L207" s="718"/>
      <c r="N207" s="718"/>
      <c r="T207" s="655"/>
    </row>
    <row r="208" spans="1:20">
      <c r="A208" s="485">
        <f t="shared" si="18"/>
        <v>208</v>
      </c>
      <c r="B208" s="672" t="s">
        <v>924</v>
      </c>
      <c r="D208" t="s">
        <v>905</v>
      </c>
      <c r="F208" s="741"/>
      <c r="H208" s="718"/>
      <c r="K208" s="503"/>
      <c r="L208" s="718"/>
      <c r="N208" s="718"/>
      <c r="T208" s="655"/>
    </row>
    <row r="209" spans="1:20">
      <c r="A209" s="485">
        <f t="shared" si="18"/>
        <v>209</v>
      </c>
      <c r="B209" s="672" t="s">
        <v>925</v>
      </c>
      <c r="D209" t="s">
        <v>905</v>
      </c>
      <c r="F209" s="741"/>
      <c r="H209" s="718"/>
      <c r="K209" s="503"/>
      <c r="L209" s="718"/>
      <c r="N209" s="718"/>
      <c r="T209" s="655"/>
    </row>
    <row r="210" spans="1:20">
      <c r="A210" s="485">
        <f t="shared" si="18"/>
        <v>210</v>
      </c>
      <c r="B210" s="672" t="s">
        <v>926</v>
      </c>
      <c r="D210" t="s">
        <v>905</v>
      </c>
      <c r="F210" s="741"/>
      <c r="H210" s="718"/>
      <c r="K210" s="503"/>
      <c r="L210" s="718"/>
      <c r="N210" s="718"/>
      <c r="T210" s="655"/>
    </row>
    <row r="211" spans="1:20">
      <c r="A211" s="485">
        <f t="shared" si="18"/>
        <v>211</v>
      </c>
      <c r="B211" s="672" t="s">
        <v>927</v>
      </c>
      <c r="D211" t="s">
        <v>905</v>
      </c>
      <c r="F211" s="741"/>
      <c r="H211" s="718"/>
      <c r="K211" s="503"/>
      <c r="L211" s="718"/>
      <c r="N211" s="718"/>
      <c r="T211" s="655"/>
    </row>
    <row r="212" spans="1:20">
      <c r="A212" s="485">
        <f t="shared" si="18"/>
        <v>212</v>
      </c>
      <c r="B212" s="672" t="s">
        <v>928</v>
      </c>
      <c r="D212" t="s">
        <v>905</v>
      </c>
      <c r="F212" s="741"/>
      <c r="H212" s="718"/>
      <c r="K212" s="503"/>
      <c r="L212" s="718"/>
      <c r="N212" s="718"/>
      <c r="T212" s="655"/>
    </row>
    <row r="213" spans="1:20">
      <c r="A213" s="485">
        <f t="shared" si="18"/>
        <v>213</v>
      </c>
      <c r="B213" t="s">
        <v>1237</v>
      </c>
      <c r="F213" s="741"/>
      <c r="H213" s="718"/>
      <c r="K213" s="503"/>
      <c r="L213" s="718"/>
      <c r="N213" s="718"/>
      <c r="T213" s="655"/>
    </row>
    <row r="214" spans="1:20" ht="15.75">
      <c r="A214" s="485">
        <f t="shared" si="18"/>
        <v>214</v>
      </c>
      <c r="B214" s="673" t="s">
        <v>291</v>
      </c>
      <c r="D214" t="s">
        <v>905</v>
      </c>
      <c r="F214" s="741"/>
      <c r="H214" s="718"/>
      <c r="K214" s="503"/>
      <c r="L214" s="718"/>
      <c r="N214" s="718"/>
      <c r="T214" s="655"/>
    </row>
    <row r="215" spans="1:20" ht="15.75">
      <c r="A215" s="485">
        <f t="shared" si="18"/>
        <v>215</v>
      </c>
      <c r="B215" s="234" t="s">
        <v>172</v>
      </c>
      <c r="F215" s="737"/>
      <c r="H215" s="231"/>
      <c r="K215" s="503"/>
      <c r="T215" s="655"/>
    </row>
    <row r="216" spans="1:20" ht="15.75">
      <c r="A216" s="485">
        <f t="shared" si="18"/>
        <v>216</v>
      </c>
      <c r="B216" s="234" t="s">
        <v>917</v>
      </c>
      <c r="D216" t="s">
        <v>905</v>
      </c>
      <c r="F216" s="737">
        <f>'5'!F10</f>
        <v>394358</v>
      </c>
      <c r="G216" s="371"/>
      <c r="H216" s="231">
        <f>'6'!F10</f>
        <v>328747</v>
      </c>
      <c r="K216" s="503">
        <v>448007</v>
      </c>
      <c r="L216" s="231">
        <f>'5'!F10</f>
        <v>394358</v>
      </c>
      <c r="N216" s="231">
        <f>'6'!F10</f>
        <v>328747</v>
      </c>
      <c r="P216" s="722">
        <f t="shared" ref="P216:P223" si="19">F216-L216</f>
        <v>0</v>
      </c>
      <c r="Q216" s="461"/>
      <c r="R216" s="722">
        <f t="shared" ref="R216:R223" si="20">H216-N216</f>
        <v>0</v>
      </c>
      <c r="T216" s="655">
        <f t="shared" ref="T216:T223" si="21">H216-K216</f>
        <v>-119260</v>
      </c>
    </row>
    <row r="217" spans="1:20">
      <c r="A217" s="485">
        <f t="shared" si="18"/>
        <v>217</v>
      </c>
      <c r="B217" t="s">
        <v>918</v>
      </c>
      <c r="D217" t="s">
        <v>905</v>
      </c>
      <c r="F217" s="737">
        <f>'5'!F11</f>
        <v>0</v>
      </c>
      <c r="G217" s="371"/>
      <c r="H217" s="231">
        <f>'6'!F11</f>
        <v>0</v>
      </c>
      <c r="K217" s="503">
        <v>-504</v>
      </c>
      <c r="L217" s="231">
        <f>'5'!F11</f>
        <v>0</v>
      </c>
      <c r="N217" s="231">
        <f>'6'!F11</f>
        <v>0</v>
      </c>
      <c r="P217" s="722">
        <f t="shared" si="19"/>
        <v>0</v>
      </c>
      <c r="Q217" s="461"/>
      <c r="R217" s="722">
        <f t="shared" si="20"/>
        <v>0</v>
      </c>
      <c r="T217" s="655">
        <f t="shared" si="21"/>
        <v>504</v>
      </c>
    </row>
    <row r="218" spans="1:20" ht="15.75">
      <c r="A218" s="485">
        <f t="shared" si="18"/>
        <v>218</v>
      </c>
      <c r="B218" s="234" t="s">
        <v>288</v>
      </c>
      <c r="D218" t="s">
        <v>905</v>
      </c>
      <c r="F218" s="737">
        <f>'5'!F14</f>
        <v>362232</v>
      </c>
      <c r="G218" s="371"/>
      <c r="H218" s="231">
        <f>'6'!F14</f>
        <v>327845</v>
      </c>
      <c r="K218" s="503">
        <v>447503</v>
      </c>
      <c r="L218" s="231">
        <f>'5'!F14</f>
        <v>362232</v>
      </c>
      <c r="N218" s="231">
        <f>'6'!F14</f>
        <v>327845</v>
      </c>
      <c r="P218" s="722">
        <f t="shared" si="19"/>
        <v>0</v>
      </c>
      <c r="Q218" s="461"/>
      <c r="R218" s="722">
        <f t="shared" si="20"/>
        <v>0</v>
      </c>
      <c r="T218" s="655">
        <f t="shared" si="21"/>
        <v>-119658</v>
      </c>
    </row>
    <row r="219" spans="1:20">
      <c r="A219" s="485">
        <f t="shared" si="18"/>
        <v>219</v>
      </c>
      <c r="B219" t="s">
        <v>67</v>
      </c>
      <c r="D219" t="s">
        <v>905</v>
      </c>
      <c r="F219" s="737">
        <f>'5'!F15</f>
        <v>-1282338</v>
      </c>
      <c r="G219" s="371"/>
      <c r="H219" s="231">
        <f>'6'!F15</f>
        <v>-1165677</v>
      </c>
      <c r="K219" s="503">
        <v>-1143379</v>
      </c>
      <c r="L219" s="231">
        <f>'5'!F15</f>
        <v>-1282338</v>
      </c>
      <c r="N219" s="231">
        <f>'6'!F15</f>
        <v>-1165677</v>
      </c>
      <c r="P219" s="722">
        <f t="shared" si="19"/>
        <v>0</v>
      </c>
      <c r="Q219" s="461"/>
      <c r="R219" s="722">
        <f t="shared" si="20"/>
        <v>0</v>
      </c>
      <c r="T219" s="655">
        <f t="shared" si="21"/>
        <v>-22298</v>
      </c>
    </row>
    <row r="220" spans="1:20">
      <c r="A220" s="485">
        <f t="shared" si="18"/>
        <v>220</v>
      </c>
      <c r="B220" t="s">
        <v>919</v>
      </c>
      <c r="D220" t="s">
        <v>905</v>
      </c>
      <c r="F220" s="737">
        <f>'5'!F16</f>
        <v>17751</v>
      </c>
      <c r="G220" s="371"/>
      <c r="H220" s="231">
        <f>'6'!F16</f>
        <v>24674</v>
      </c>
      <c r="K220" s="503">
        <v>3526</v>
      </c>
      <c r="L220" s="231">
        <f>'5'!F16</f>
        <v>17751</v>
      </c>
      <c r="N220" s="231">
        <f>'6'!F16</f>
        <v>24674</v>
      </c>
      <c r="P220" s="722">
        <f t="shared" si="19"/>
        <v>0</v>
      </c>
      <c r="Q220" s="461"/>
      <c r="R220" s="722">
        <f t="shared" si="20"/>
        <v>0</v>
      </c>
      <c r="T220" s="655">
        <f t="shared" si="21"/>
        <v>21148</v>
      </c>
    </row>
    <row r="221" spans="1:20">
      <c r="A221" s="485">
        <f t="shared" si="18"/>
        <v>221</v>
      </c>
      <c r="B221" t="s">
        <v>69</v>
      </c>
      <c r="D221" t="s">
        <v>905</v>
      </c>
      <c r="F221" s="737">
        <f>'5'!F18</f>
        <v>0</v>
      </c>
      <c r="G221" s="371"/>
      <c r="H221" s="231">
        <f>'6'!F18</f>
        <v>0</v>
      </c>
      <c r="K221" s="503">
        <v>0</v>
      </c>
      <c r="L221" s="231">
        <f>'5'!F18</f>
        <v>0</v>
      </c>
      <c r="N221" s="231">
        <f>'6'!F18</f>
        <v>0</v>
      </c>
      <c r="P221" s="722">
        <f t="shared" si="19"/>
        <v>0</v>
      </c>
      <c r="Q221" s="461"/>
      <c r="R221" s="722">
        <f t="shared" si="20"/>
        <v>0</v>
      </c>
      <c r="T221" s="655">
        <f t="shared" si="21"/>
        <v>0</v>
      </c>
    </row>
    <row r="222" spans="1:20">
      <c r="A222" s="485">
        <f t="shared" si="18"/>
        <v>222</v>
      </c>
      <c r="B222" t="s">
        <v>70</v>
      </c>
      <c r="D222" t="s">
        <v>905</v>
      </c>
      <c r="F222" s="737">
        <f>'5'!F19</f>
        <v>0</v>
      </c>
      <c r="G222" s="371"/>
      <c r="H222" s="231">
        <f>'6'!F19</f>
        <v>0</v>
      </c>
      <c r="K222" s="503">
        <v>0</v>
      </c>
      <c r="L222" s="231">
        <f>'5'!F19</f>
        <v>0</v>
      </c>
      <c r="N222" s="231">
        <f>'6'!F19</f>
        <v>0</v>
      </c>
      <c r="P222" s="722">
        <f t="shared" si="19"/>
        <v>0</v>
      </c>
      <c r="Q222" s="461"/>
      <c r="R222" s="722">
        <f t="shared" si="20"/>
        <v>0</v>
      </c>
      <c r="T222" s="655">
        <f t="shared" si="21"/>
        <v>0</v>
      </c>
    </row>
    <row r="223" spans="1:20">
      <c r="A223" s="485">
        <f t="shared" si="18"/>
        <v>223</v>
      </c>
      <c r="B223" t="s">
        <v>71</v>
      </c>
      <c r="D223" t="s">
        <v>905</v>
      </c>
      <c r="F223" s="737">
        <f>'5'!F20</f>
        <v>-166</v>
      </c>
      <c r="G223" s="371"/>
      <c r="H223" s="231">
        <f>'6'!F20</f>
        <v>0</v>
      </c>
      <c r="K223" s="503">
        <v>0</v>
      </c>
      <c r="L223" s="231">
        <f>'5'!F20</f>
        <v>-166</v>
      </c>
      <c r="N223" s="231">
        <f>'6'!F20</f>
        <v>0</v>
      </c>
      <c r="P223" s="722">
        <f t="shared" si="19"/>
        <v>0</v>
      </c>
      <c r="Q223" s="461"/>
      <c r="R223" s="722">
        <f t="shared" si="20"/>
        <v>0</v>
      </c>
      <c r="T223" s="655">
        <f t="shared" si="21"/>
        <v>0</v>
      </c>
    </row>
    <row r="224" spans="1:20">
      <c r="A224" s="485">
        <f t="shared" si="18"/>
        <v>224</v>
      </c>
      <c r="B224" s="672" t="s">
        <v>913</v>
      </c>
      <c r="D224" t="s">
        <v>905</v>
      </c>
      <c r="F224" s="741"/>
      <c r="H224" s="718"/>
      <c r="K224" s="503"/>
      <c r="L224" s="718"/>
      <c r="N224" s="718"/>
      <c r="T224" s="655"/>
    </row>
    <row r="225" spans="1:20">
      <c r="A225" s="485">
        <f t="shared" si="18"/>
        <v>225</v>
      </c>
      <c r="B225" t="s">
        <v>72</v>
      </c>
      <c r="D225" t="s">
        <v>905</v>
      </c>
      <c r="F225" s="737">
        <f>'5'!F21</f>
        <v>0</v>
      </c>
      <c r="H225" s="231">
        <f>'6'!F21</f>
        <v>0</v>
      </c>
      <c r="K225" s="503">
        <v>0</v>
      </c>
      <c r="L225" s="231">
        <f>'5'!F21</f>
        <v>0</v>
      </c>
      <c r="N225" s="231">
        <f>'6'!F21</f>
        <v>0</v>
      </c>
      <c r="P225" s="722">
        <f>F225-L225</f>
        <v>0</v>
      </c>
      <c r="Q225" s="461"/>
      <c r="R225" s="722">
        <f>H225-N225</f>
        <v>0</v>
      </c>
      <c r="T225" s="655">
        <f>H225-K225</f>
        <v>0</v>
      </c>
    </row>
    <row r="226" spans="1:20">
      <c r="A226" s="485">
        <f t="shared" si="18"/>
        <v>226</v>
      </c>
      <c r="B226" t="s">
        <v>1235</v>
      </c>
      <c r="D226" t="s">
        <v>905</v>
      </c>
      <c r="F226" s="737">
        <f>'5'!F22</f>
        <v>0</v>
      </c>
      <c r="H226" s="231">
        <f>'6'!F22</f>
        <v>0</v>
      </c>
      <c r="K226" s="503">
        <v>0</v>
      </c>
      <c r="L226" s="231">
        <f>'5'!F22</f>
        <v>0</v>
      </c>
      <c r="N226" s="231">
        <f>'6'!F22</f>
        <v>0</v>
      </c>
      <c r="P226" s="722">
        <f>F226-L226</f>
        <v>0</v>
      </c>
      <c r="Q226" s="461"/>
      <c r="R226" s="722">
        <f>H226-N226</f>
        <v>0</v>
      </c>
      <c r="T226" s="655">
        <f>H226-K226</f>
        <v>0</v>
      </c>
    </row>
    <row r="227" spans="1:20">
      <c r="A227" s="485">
        <f t="shared" si="18"/>
        <v>227</v>
      </c>
      <c r="B227" t="s">
        <v>74</v>
      </c>
      <c r="D227" t="s">
        <v>905</v>
      </c>
      <c r="F227" s="737">
        <f>'5'!F23</f>
        <v>0</v>
      </c>
      <c r="H227" s="231">
        <f>'6'!F23</f>
        <v>0</v>
      </c>
      <c r="K227" s="503">
        <v>0</v>
      </c>
      <c r="L227" s="231">
        <f>'5'!F23</f>
        <v>0</v>
      </c>
      <c r="N227" s="231">
        <f>'6'!F23</f>
        <v>0</v>
      </c>
      <c r="P227" s="722">
        <f>F227-L227</f>
        <v>0</v>
      </c>
      <c r="Q227" s="461"/>
      <c r="R227" s="722">
        <f>H227-N227</f>
        <v>0</v>
      </c>
      <c r="T227" s="655">
        <f>H227-K227</f>
        <v>0</v>
      </c>
    </row>
    <row r="228" spans="1:20">
      <c r="A228" s="485">
        <f t="shared" si="18"/>
        <v>228</v>
      </c>
      <c r="B228" t="s">
        <v>75</v>
      </c>
      <c r="D228" t="s">
        <v>905</v>
      </c>
      <c r="F228" s="737">
        <f>'5'!F24</f>
        <v>0</v>
      </c>
      <c r="H228" s="231">
        <f>'6'!F24</f>
        <v>24</v>
      </c>
      <c r="K228" s="503">
        <v>0</v>
      </c>
      <c r="L228" s="231">
        <f>'5'!F24</f>
        <v>0</v>
      </c>
      <c r="N228" s="231">
        <f>'6'!F24</f>
        <v>24</v>
      </c>
      <c r="P228" s="722">
        <f>F228-L228</f>
        <v>0</v>
      </c>
      <c r="Q228" s="461"/>
      <c r="R228" s="722">
        <f>H228-N228</f>
        <v>0</v>
      </c>
      <c r="T228" s="655">
        <f>H228-K228</f>
        <v>24</v>
      </c>
    </row>
    <row r="229" spans="1:20">
      <c r="A229" s="485">
        <f t="shared" si="18"/>
        <v>229</v>
      </c>
      <c r="B229" t="s">
        <v>920</v>
      </c>
      <c r="D229" t="s">
        <v>905</v>
      </c>
      <c r="F229" s="737">
        <f>'5'!F25</f>
        <v>6</v>
      </c>
      <c r="H229" s="231">
        <f>'6'!F25</f>
        <v>-1788</v>
      </c>
      <c r="K229" s="503">
        <v>0</v>
      </c>
      <c r="L229" s="231">
        <f>'5'!F25</f>
        <v>6</v>
      </c>
      <c r="N229" s="231">
        <f>'6'!F25</f>
        <v>-1788</v>
      </c>
      <c r="P229" s="722">
        <f>F229-L229</f>
        <v>0</v>
      </c>
      <c r="Q229" s="461"/>
      <c r="R229" s="722">
        <f>H229-N229</f>
        <v>0</v>
      </c>
      <c r="T229" s="655">
        <f>H229-K229</f>
        <v>-1788</v>
      </c>
    </row>
    <row r="230" spans="1:20">
      <c r="A230" s="485">
        <f t="shared" si="18"/>
        <v>230</v>
      </c>
      <c r="B230" s="672" t="s">
        <v>921</v>
      </c>
      <c r="D230" t="s">
        <v>905</v>
      </c>
      <c r="F230" s="741"/>
      <c r="H230" s="718"/>
      <c r="K230" s="503"/>
      <c r="L230" s="718"/>
      <c r="N230" s="718"/>
      <c r="T230" s="655"/>
    </row>
    <row r="231" spans="1:20">
      <c r="A231" s="485">
        <f t="shared" si="18"/>
        <v>231</v>
      </c>
      <c r="B231" s="672" t="s">
        <v>922</v>
      </c>
      <c r="D231" t="s">
        <v>905</v>
      </c>
      <c r="F231" s="741"/>
      <c r="H231" s="718"/>
      <c r="K231" s="503"/>
      <c r="L231" s="718"/>
      <c r="N231" s="718"/>
      <c r="T231" s="655"/>
    </row>
    <row r="232" spans="1:20" ht="15.75">
      <c r="A232" s="485">
        <f t="shared" si="18"/>
        <v>232</v>
      </c>
      <c r="B232" s="234" t="s">
        <v>923</v>
      </c>
      <c r="D232" t="s">
        <v>905</v>
      </c>
      <c r="F232" s="737">
        <f>'5'!F26</f>
        <v>-1264747</v>
      </c>
      <c r="H232" s="231">
        <f>'6'!F26</f>
        <v>-1142686</v>
      </c>
      <c r="K232" s="503">
        <v>-1139853</v>
      </c>
      <c r="L232" s="231">
        <f>'5'!F26</f>
        <v>-1264747</v>
      </c>
      <c r="N232" s="231">
        <f>'6'!F26</f>
        <v>-1142686</v>
      </c>
      <c r="P232" s="722">
        <f>F232-L232</f>
        <v>0</v>
      </c>
      <c r="Q232" s="461"/>
      <c r="R232" s="722">
        <f>H232-N232</f>
        <v>0</v>
      </c>
      <c r="T232" s="655">
        <f>H232-K232</f>
        <v>-2833</v>
      </c>
    </row>
    <row r="233" spans="1:20">
      <c r="A233" s="485">
        <f t="shared" si="18"/>
        <v>233</v>
      </c>
      <c r="B233" s="672" t="s">
        <v>924</v>
      </c>
      <c r="D233" t="s">
        <v>905</v>
      </c>
      <c r="F233" s="741"/>
      <c r="H233" s="718"/>
      <c r="K233" s="503"/>
      <c r="L233" s="718"/>
      <c r="N233" s="718"/>
      <c r="T233" s="655"/>
    </row>
    <row r="234" spans="1:20">
      <c r="A234" s="485">
        <f t="shared" si="18"/>
        <v>234</v>
      </c>
      <c r="B234" s="672" t="s">
        <v>925</v>
      </c>
      <c r="D234" t="s">
        <v>905</v>
      </c>
      <c r="F234" s="741"/>
      <c r="H234" s="718"/>
      <c r="K234" s="503"/>
      <c r="L234" s="718"/>
      <c r="N234" s="718"/>
      <c r="T234" s="655"/>
    </row>
    <row r="235" spans="1:20">
      <c r="A235" s="485">
        <f t="shared" si="18"/>
        <v>235</v>
      </c>
      <c r="B235" s="672" t="s">
        <v>926</v>
      </c>
      <c r="D235" t="s">
        <v>905</v>
      </c>
      <c r="F235" s="741"/>
      <c r="H235" s="718"/>
      <c r="K235" s="503"/>
      <c r="L235" s="718"/>
      <c r="N235" s="718"/>
      <c r="T235" s="655"/>
    </row>
    <row r="236" spans="1:20">
      <c r="A236" s="485">
        <f t="shared" si="18"/>
        <v>236</v>
      </c>
      <c r="B236" s="672" t="s">
        <v>927</v>
      </c>
      <c r="D236" t="s">
        <v>905</v>
      </c>
      <c r="F236" s="741"/>
      <c r="H236" s="718"/>
      <c r="K236" s="503"/>
      <c r="L236" s="718"/>
      <c r="N236" s="718"/>
      <c r="T236" s="655"/>
    </row>
    <row r="237" spans="1:20">
      <c r="A237" s="485">
        <f t="shared" si="18"/>
        <v>237</v>
      </c>
      <c r="B237" t="s">
        <v>928</v>
      </c>
      <c r="D237" t="s">
        <v>905</v>
      </c>
      <c r="F237" s="737">
        <f>'5'!F27</f>
        <v>1278416</v>
      </c>
      <c r="H237" s="231">
        <f>'6'!F27</f>
        <v>1180716</v>
      </c>
      <c r="K237" s="503">
        <v>1151658</v>
      </c>
      <c r="L237" s="231">
        <f>'5'!F27</f>
        <v>1278416</v>
      </c>
      <c r="N237" s="231">
        <f>'6'!F27</f>
        <v>1180716</v>
      </c>
      <c r="P237" s="722">
        <f>F237-L237</f>
        <v>0</v>
      </c>
      <c r="Q237" s="461"/>
      <c r="R237" s="722">
        <f>H237-N237</f>
        <v>0</v>
      </c>
      <c r="T237" s="655">
        <f>H237-K237</f>
        <v>29058</v>
      </c>
    </row>
    <row r="238" spans="1:20">
      <c r="A238" s="485">
        <f t="shared" si="18"/>
        <v>238</v>
      </c>
      <c r="B238" t="s">
        <v>1237</v>
      </c>
      <c r="D238" t="s">
        <v>905</v>
      </c>
      <c r="F238" s="737">
        <f>'5'!F28</f>
        <v>31928</v>
      </c>
      <c r="H238" s="231">
        <f>'6'!F28</f>
        <v>28483</v>
      </c>
      <c r="K238" s="503">
        <v>0</v>
      </c>
      <c r="L238" s="231">
        <f>'5'!F28</f>
        <v>31928</v>
      </c>
      <c r="N238" s="231">
        <f>'6'!F28</f>
        <v>28483</v>
      </c>
      <c r="P238" s="722">
        <f>F238-L238</f>
        <v>0</v>
      </c>
      <c r="Q238" s="461"/>
      <c r="R238" s="722">
        <f>H238-N238</f>
        <v>0</v>
      </c>
      <c r="T238" s="655">
        <f>H238-K238</f>
        <v>28483</v>
      </c>
    </row>
    <row r="239" spans="1:20" ht="15.75">
      <c r="A239" s="485">
        <f t="shared" si="18"/>
        <v>239</v>
      </c>
      <c r="B239" s="234" t="s">
        <v>291</v>
      </c>
      <c r="D239" t="s">
        <v>905</v>
      </c>
      <c r="F239" s="737">
        <f>'5'!F29</f>
        <v>407829</v>
      </c>
      <c r="H239" s="231">
        <f>'6'!F29</f>
        <v>394358</v>
      </c>
      <c r="K239" s="503">
        <v>459308</v>
      </c>
      <c r="L239" s="231">
        <f>'5'!F29</f>
        <v>407829</v>
      </c>
      <c r="N239" s="231">
        <f>'6'!F29</f>
        <v>394358</v>
      </c>
      <c r="P239" s="722">
        <f>F239-L239</f>
        <v>0</v>
      </c>
      <c r="Q239" s="461"/>
      <c r="R239" s="722">
        <f>H239-N239</f>
        <v>0</v>
      </c>
      <c r="T239" s="655">
        <f>H239-K239</f>
        <v>-64950</v>
      </c>
    </row>
    <row r="240" spans="1:20" ht="15.75">
      <c r="A240" s="485">
        <f t="shared" si="18"/>
        <v>240</v>
      </c>
      <c r="B240" s="234" t="s">
        <v>930</v>
      </c>
      <c r="F240" s="737"/>
      <c r="H240" s="231"/>
      <c r="K240" s="503"/>
      <c r="T240" s="655"/>
    </row>
    <row r="241" spans="1:20" ht="15.75">
      <c r="A241" s="485">
        <f t="shared" si="18"/>
        <v>241</v>
      </c>
      <c r="B241" s="234" t="s">
        <v>931</v>
      </c>
      <c r="F241" s="737"/>
      <c r="H241" s="231"/>
      <c r="K241" s="503"/>
      <c r="T241" s="655"/>
    </row>
    <row r="242" spans="1:20" ht="15.75">
      <c r="A242" s="485">
        <f t="shared" si="18"/>
        <v>242</v>
      </c>
      <c r="B242" s="673" t="s">
        <v>1175</v>
      </c>
      <c r="F242" s="741"/>
      <c r="H242" s="718"/>
      <c r="K242" s="503"/>
      <c r="L242" s="718"/>
      <c r="N242" s="718"/>
      <c r="T242" s="655"/>
    </row>
    <row r="243" spans="1:20">
      <c r="A243" s="485">
        <f t="shared" si="18"/>
        <v>243</v>
      </c>
      <c r="B243" t="s">
        <v>21</v>
      </c>
      <c r="D243" t="s">
        <v>905</v>
      </c>
      <c r="F243" s="737">
        <f>'7'!D8</f>
        <v>-1282338</v>
      </c>
      <c r="H243" s="231">
        <f>'7'!F8</f>
        <v>-1165677</v>
      </c>
      <c r="K243" s="503">
        <v>-1143379</v>
      </c>
      <c r="L243" s="231">
        <f>'7'!D8</f>
        <v>-1282338</v>
      </c>
      <c r="N243" s="231">
        <f>'7'!F8</f>
        <v>-1165677</v>
      </c>
      <c r="P243" s="722">
        <f>F243-L243</f>
        <v>0</v>
      </c>
      <c r="Q243" s="461"/>
      <c r="R243" s="722">
        <f>H243-N243</f>
        <v>0</v>
      </c>
      <c r="T243" s="655">
        <f>H243-K243</f>
        <v>-22298</v>
      </c>
    </row>
    <row r="244" spans="1:20">
      <c r="A244" s="485">
        <f t="shared" si="18"/>
        <v>244</v>
      </c>
      <c r="B244" t="s">
        <v>80</v>
      </c>
      <c r="D244" t="s">
        <v>905</v>
      </c>
      <c r="F244" s="737">
        <f>'7'!D9</f>
        <v>-75561.313779000004</v>
      </c>
      <c r="H244" s="231">
        <f>'7'!F9</f>
        <v>-16718</v>
      </c>
      <c r="K244" s="503">
        <v>27348</v>
      </c>
      <c r="L244" s="231">
        <f>'7'!D9</f>
        <v>-75561.313779000004</v>
      </c>
      <c r="N244" s="231">
        <f>'7'!F9</f>
        <v>-16718</v>
      </c>
      <c r="P244" s="722">
        <f>F244-L244</f>
        <v>0</v>
      </c>
      <c r="Q244" s="461"/>
      <c r="R244" s="722">
        <f>H244-N244</f>
        <v>0</v>
      </c>
      <c r="T244" s="655">
        <f>H244-K244</f>
        <v>-44066</v>
      </c>
    </row>
    <row r="245" spans="1:20">
      <c r="A245" s="485">
        <f t="shared" si="18"/>
        <v>245</v>
      </c>
      <c r="B245" t="s">
        <v>79</v>
      </c>
      <c r="D245" t="s">
        <v>905</v>
      </c>
      <c r="F245" s="737">
        <f>'7'!D10</f>
        <v>147829</v>
      </c>
      <c r="H245" s="231">
        <f>'7'!F10</f>
        <v>82650</v>
      </c>
      <c r="K245" s="503">
        <v>22203</v>
      </c>
      <c r="L245" s="231">
        <f>'7'!D10</f>
        <v>147829</v>
      </c>
      <c r="N245" s="231">
        <f>'7'!F10</f>
        <v>82650</v>
      </c>
      <c r="P245" s="722">
        <f>F245-L245</f>
        <v>0</v>
      </c>
      <c r="Q245" s="461"/>
      <c r="R245" s="722">
        <f>H245-N245</f>
        <v>0</v>
      </c>
      <c r="T245" s="655">
        <f>H245-K245</f>
        <v>60447</v>
      </c>
    </row>
    <row r="246" spans="1:20">
      <c r="A246" s="485">
        <f t="shared" si="18"/>
        <v>246</v>
      </c>
      <c r="B246" t="s">
        <v>81</v>
      </c>
      <c r="D246" t="s">
        <v>905</v>
      </c>
      <c r="F246" s="737">
        <f>'7'!D11</f>
        <v>-12024</v>
      </c>
      <c r="H246" s="231">
        <f>'7'!F11</f>
        <v>-19500</v>
      </c>
      <c r="K246" s="503">
        <v>-25389</v>
      </c>
      <c r="L246" s="231">
        <f>'7'!D11</f>
        <v>-12024</v>
      </c>
      <c r="N246" s="231">
        <f>'7'!F11</f>
        <v>-19500</v>
      </c>
      <c r="P246" s="722">
        <f>F246-L246</f>
        <v>0</v>
      </c>
      <c r="Q246" s="461"/>
      <c r="R246" s="722">
        <f>H246-N246</f>
        <v>0</v>
      </c>
      <c r="T246" s="655">
        <f>H246-K246</f>
        <v>5889</v>
      </c>
    </row>
    <row r="247" spans="1:20">
      <c r="A247" s="485">
        <f t="shared" si="18"/>
        <v>247</v>
      </c>
      <c r="B247" s="672" t="s">
        <v>932</v>
      </c>
      <c r="D247" t="s">
        <v>905</v>
      </c>
      <c r="F247" s="741"/>
      <c r="H247" s="718"/>
      <c r="K247" s="503"/>
      <c r="L247" s="718"/>
      <c r="N247" s="718"/>
      <c r="T247" s="655"/>
    </row>
    <row r="248" spans="1:20" ht="15.75">
      <c r="A248" s="485">
        <f t="shared" si="18"/>
        <v>248</v>
      </c>
      <c r="B248" s="234" t="s">
        <v>82</v>
      </c>
      <c r="D248" t="s">
        <v>905</v>
      </c>
      <c r="F248" s="737">
        <f>'7'!D12</f>
        <v>-1222094.313779</v>
      </c>
      <c r="H248" s="231">
        <f>'7'!F12</f>
        <v>-1119245</v>
      </c>
      <c r="K248" s="503">
        <v>-1119217</v>
      </c>
      <c r="L248" s="231">
        <f>'7'!D12</f>
        <v>-1222094.313779</v>
      </c>
      <c r="N248" s="231">
        <f>'7'!F12</f>
        <v>-1119245</v>
      </c>
      <c r="P248" s="722">
        <f>F248-L248</f>
        <v>0</v>
      </c>
      <c r="Q248" s="461"/>
      <c r="R248" s="722">
        <f>H248-N248</f>
        <v>0</v>
      </c>
      <c r="T248" s="655">
        <f>H248-K248</f>
        <v>-28</v>
      </c>
    </row>
    <row r="249" spans="1:20" ht="15.75">
      <c r="A249" s="485">
        <f t="shared" si="18"/>
        <v>249</v>
      </c>
      <c r="B249" s="234" t="s">
        <v>933</v>
      </c>
      <c r="F249" s="737"/>
      <c r="H249" s="231"/>
      <c r="K249" s="503"/>
      <c r="T249" s="655"/>
    </row>
    <row r="250" spans="1:20">
      <c r="A250" s="485">
        <f t="shared" si="18"/>
        <v>250</v>
      </c>
      <c r="B250" s="672" t="s">
        <v>934</v>
      </c>
      <c r="F250" s="741"/>
      <c r="H250" s="718"/>
      <c r="K250" s="503"/>
      <c r="L250" s="718"/>
      <c r="N250" s="718"/>
      <c r="T250" s="655"/>
    </row>
    <row r="251" spans="1:20">
      <c r="A251" s="485">
        <f t="shared" si="18"/>
        <v>251</v>
      </c>
      <c r="B251" t="s">
        <v>5</v>
      </c>
      <c r="D251" t="s">
        <v>905</v>
      </c>
      <c r="F251" s="737">
        <f>'7'!D15</f>
        <v>-48375</v>
      </c>
      <c r="H251" s="231">
        <f>'7'!F15</f>
        <v>-56849</v>
      </c>
      <c r="K251" s="503">
        <v>-35340</v>
      </c>
      <c r="L251" s="231">
        <f>'7'!D15</f>
        <v>-48375</v>
      </c>
      <c r="N251" s="231">
        <f>'7'!F15</f>
        <v>-56849</v>
      </c>
      <c r="P251" s="722">
        <f>F251-L251</f>
        <v>0</v>
      </c>
      <c r="Q251" s="461"/>
      <c r="R251" s="722">
        <f>H251-N251</f>
        <v>0</v>
      </c>
      <c r="T251" s="655">
        <f>H251-K251</f>
        <v>-21509</v>
      </c>
    </row>
    <row r="252" spans="1:20">
      <c r="A252" s="485">
        <f t="shared" si="18"/>
        <v>252</v>
      </c>
      <c r="B252" t="s">
        <v>84</v>
      </c>
      <c r="D252" t="s">
        <v>905</v>
      </c>
      <c r="F252" s="737">
        <f>'7'!D16</f>
        <v>66</v>
      </c>
      <c r="H252" s="231">
        <f>'7'!F16</f>
        <v>131</v>
      </c>
      <c r="K252" s="503">
        <v>644</v>
      </c>
      <c r="L252" s="231">
        <f>'7'!D16</f>
        <v>66</v>
      </c>
      <c r="N252" s="231">
        <f>'7'!F16</f>
        <v>131</v>
      </c>
      <c r="P252" s="722">
        <f>F252-L252</f>
        <v>0</v>
      </c>
      <c r="Q252" s="461"/>
      <c r="R252" s="722">
        <f>H252-N252</f>
        <v>0</v>
      </c>
      <c r="T252" s="655">
        <f>H252-K252</f>
        <v>-513</v>
      </c>
    </row>
    <row r="253" spans="1:20">
      <c r="A253" s="485">
        <f t="shared" si="18"/>
        <v>253</v>
      </c>
      <c r="B253" t="s">
        <v>85</v>
      </c>
      <c r="D253" t="s">
        <v>905</v>
      </c>
      <c r="F253" s="737">
        <f>'7'!D17</f>
        <v>-242</v>
      </c>
      <c r="H253" s="231">
        <f>'7'!F17</f>
        <v>-771</v>
      </c>
      <c r="K253" s="503">
        <v>-994</v>
      </c>
      <c r="L253" s="231">
        <f>'7'!D17</f>
        <v>-242</v>
      </c>
      <c r="N253" s="231">
        <f>'7'!F17</f>
        <v>-771</v>
      </c>
      <c r="P253" s="722">
        <f>F253-L253</f>
        <v>0</v>
      </c>
      <c r="Q253" s="461"/>
      <c r="R253" s="722">
        <f>H253-N253</f>
        <v>0</v>
      </c>
      <c r="T253" s="655">
        <f>H253-K253</f>
        <v>223</v>
      </c>
    </row>
    <row r="254" spans="1:20">
      <c r="A254" s="485">
        <f t="shared" si="18"/>
        <v>254</v>
      </c>
      <c r="B254" t="s">
        <v>86</v>
      </c>
      <c r="D254" t="s">
        <v>905</v>
      </c>
      <c r="F254" s="737">
        <f>'7'!D18</f>
        <v>0</v>
      </c>
      <c r="H254" s="231">
        <f>'7'!F18</f>
        <v>0</v>
      </c>
      <c r="K254" s="503">
        <v>0</v>
      </c>
      <c r="L254" s="231">
        <f>'7'!D18</f>
        <v>0</v>
      </c>
      <c r="N254" s="231">
        <f>'7'!F18</f>
        <v>0</v>
      </c>
      <c r="P254" s="722">
        <f>F254-L254</f>
        <v>0</v>
      </c>
      <c r="Q254" s="461"/>
      <c r="R254" s="722">
        <f>H254-N254</f>
        <v>0</v>
      </c>
      <c r="T254" s="655">
        <f>H254-K254</f>
        <v>0</v>
      </c>
    </row>
    <row r="255" spans="1:20">
      <c r="A255" s="485">
        <f t="shared" si="18"/>
        <v>255</v>
      </c>
      <c r="B255" s="672" t="s">
        <v>1176</v>
      </c>
      <c r="F255" s="741"/>
      <c r="H255" s="718"/>
      <c r="K255" s="503"/>
      <c r="L255" s="718"/>
      <c r="N255" s="718"/>
      <c r="T255" s="655"/>
    </row>
    <row r="256" spans="1:20">
      <c r="A256" s="485">
        <f t="shared" si="18"/>
        <v>256</v>
      </c>
      <c r="B256" s="672" t="s">
        <v>1239</v>
      </c>
      <c r="F256" s="741"/>
      <c r="H256" s="718"/>
      <c r="K256" s="503"/>
      <c r="L256" s="718"/>
      <c r="N256" s="718"/>
      <c r="T256" s="655"/>
    </row>
    <row r="257" spans="1:20">
      <c r="A257" s="485">
        <f t="shared" si="18"/>
        <v>257</v>
      </c>
      <c r="B257" t="s">
        <v>87</v>
      </c>
      <c r="D257" t="s">
        <v>905</v>
      </c>
      <c r="F257" s="737">
        <f>'7'!D19</f>
        <v>0</v>
      </c>
      <c r="H257" s="231">
        <f>'7'!F19</f>
        <v>0</v>
      </c>
      <c r="K257" s="503">
        <v>0</v>
      </c>
      <c r="L257" s="231">
        <f>'7'!D19</f>
        <v>0</v>
      </c>
      <c r="N257" s="231">
        <f>'7'!F19</f>
        <v>0</v>
      </c>
      <c r="P257" s="722">
        <f>F257-L257</f>
        <v>0</v>
      </c>
      <c r="Q257" s="461"/>
      <c r="R257" s="722">
        <f>H257-N257</f>
        <v>0</v>
      </c>
      <c r="T257" s="655">
        <f>H257-K257</f>
        <v>0</v>
      </c>
    </row>
    <row r="258" spans="1:20">
      <c r="A258" s="485">
        <f t="shared" si="18"/>
        <v>258</v>
      </c>
      <c r="B258" t="s">
        <v>88</v>
      </c>
      <c r="D258" t="s">
        <v>905</v>
      </c>
      <c r="F258" s="737">
        <f>'7'!D20</f>
        <v>0</v>
      </c>
      <c r="H258" s="231">
        <f>'7'!F20</f>
        <v>0</v>
      </c>
      <c r="K258" s="503">
        <v>0</v>
      </c>
      <c r="L258" s="231">
        <f>'7'!D20</f>
        <v>0</v>
      </c>
      <c r="N258" s="231">
        <f>'7'!F20</f>
        <v>0</v>
      </c>
      <c r="P258" s="722">
        <f>F258-L258</f>
        <v>0</v>
      </c>
      <c r="Q258" s="461"/>
      <c r="R258" s="722">
        <f>H258-N258</f>
        <v>0</v>
      </c>
      <c r="T258" s="655">
        <f>H258-K258</f>
        <v>0</v>
      </c>
    </row>
    <row r="259" spans="1:20">
      <c r="A259" s="485">
        <f t="shared" si="18"/>
        <v>259</v>
      </c>
      <c r="B259" t="s">
        <v>89</v>
      </c>
      <c r="D259" t="s">
        <v>905</v>
      </c>
      <c r="F259" s="737">
        <f>'7'!D21</f>
        <v>0</v>
      </c>
      <c r="H259" s="231">
        <f>'7'!F21</f>
        <v>0</v>
      </c>
      <c r="K259" s="503">
        <v>0</v>
      </c>
      <c r="L259" s="231">
        <f>'7'!D21</f>
        <v>0</v>
      </c>
      <c r="N259" s="231">
        <f>'7'!F21</f>
        <v>0</v>
      </c>
      <c r="P259" s="722">
        <f>F259-L259</f>
        <v>0</v>
      </c>
      <c r="Q259" s="461"/>
      <c r="R259" s="722">
        <f>H259-N259</f>
        <v>0</v>
      </c>
      <c r="T259" s="655">
        <f>H259-K259</f>
        <v>0</v>
      </c>
    </row>
    <row r="260" spans="1:20">
      <c r="A260" s="485">
        <f t="shared" si="18"/>
        <v>260</v>
      </c>
      <c r="B260" t="s">
        <v>90</v>
      </c>
      <c r="D260" t="s">
        <v>905</v>
      </c>
      <c r="F260" s="737">
        <f>'7'!D22</f>
        <v>0</v>
      </c>
      <c r="H260" s="231">
        <f>'7'!F22</f>
        <v>0</v>
      </c>
      <c r="K260" s="503">
        <v>0</v>
      </c>
      <c r="L260" s="231">
        <f>'7'!D22</f>
        <v>0</v>
      </c>
      <c r="N260" s="231">
        <f>'7'!F22</f>
        <v>0</v>
      </c>
      <c r="P260" s="722">
        <f>F260-L260</f>
        <v>0</v>
      </c>
      <c r="Q260" s="461"/>
      <c r="R260" s="722">
        <f>H260-N260</f>
        <v>0</v>
      </c>
      <c r="T260" s="655">
        <f>H260-K260</f>
        <v>0</v>
      </c>
    </row>
    <row r="261" spans="1:20">
      <c r="A261" s="485">
        <f t="shared" si="18"/>
        <v>261</v>
      </c>
      <c r="B261" s="672" t="s">
        <v>1177</v>
      </c>
      <c r="F261" s="741"/>
      <c r="H261" s="718"/>
      <c r="K261" s="503"/>
      <c r="L261" s="718"/>
      <c r="N261" s="718"/>
      <c r="T261" s="655"/>
    </row>
    <row r="262" spans="1:20" ht="15.75">
      <c r="A262" s="485">
        <f t="shared" si="18"/>
        <v>262</v>
      </c>
      <c r="B262" s="234" t="s">
        <v>935</v>
      </c>
      <c r="D262" t="s">
        <v>905</v>
      </c>
      <c r="F262" s="737">
        <f>'7'!D23</f>
        <v>-48551</v>
      </c>
      <c r="H262" s="231">
        <f>'7'!F23</f>
        <v>-57489</v>
      </c>
      <c r="K262" s="503">
        <v>-35690</v>
      </c>
      <c r="L262" s="231">
        <f>'7'!D23</f>
        <v>-48551</v>
      </c>
      <c r="N262" s="231">
        <f>'7'!F23</f>
        <v>-57489</v>
      </c>
      <c r="P262" s="722">
        <f>F262-L262</f>
        <v>0</v>
      </c>
      <c r="Q262" s="461"/>
      <c r="R262" s="722">
        <f>H262-N262</f>
        <v>0</v>
      </c>
      <c r="T262" s="655">
        <f>H262-K262</f>
        <v>-21799</v>
      </c>
    </row>
    <row r="263" spans="1:20" ht="15.75">
      <c r="A263" s="485">
        <f t="shared" si="18"/>
        <v>263</v>
      </c>
      <c r="B263" s="234" t="s">
        <v>936</v>
      </c>
      <c r="D263" t="s">
        <v>905</v>
      </c>
      <c r="F263" s="737">
        <f>'7'!D24</f>
        <v>-1270645.313779</v>
      </c>
      <c r="H263" s="231">
        <f>'7'!F24</f>
        <v>-1176734</v>
      </c>
      <c r="K263" s="503">
        <v>-1154907</v>
      </c>
      <c r="L263" s="231">
        <f>'7'!D24</f>
        <v>-1270645.313779</v>
      </c>
      <c r="N263" s="231">
        <f>'7'!F24</f>
        <v>-1176734</v>
      </c>
      <c r="P263" s="722">
        <f>F263-L263</f>
        <v>0</v>
      </c>
      <c r="Q263" s="461"/>
      <c r="R263" s="722">
        <f>H263-N263</f>
        <v>0</v>
      </c>
      <c r="T263" s="655">
        <f>H263-K263</f>
        <v>-21827</v>
      </c>
    </row>
    <row r="264" spans="1:20" ht="15.75">
      <c r="A264" s="485">
        <f t="shared" si="18"/>
        <v>264</v>
      </c>
      <c r="B264" s="234" t="s">
        <v>610</v>
      </c>
      <c r="F264" s="737"/>
      <c r="H264" s="231"/>
      <c r="K264" s="503"/>
      <c r="T264" s="655"/>
    </row>
    <row r="265" spans="1:20">
      <c r="A265" s="485">
        <f t="shared" si="18"/>
        <v>265</v>
      </c>
      <c r="B265" t="s">
        <v>937</v>
      </c>
      <c r="D265" t="s">
        <v>905</v>
      </c>
      <c r="F265" s="737">
        <f>'7'!D27</f>
        <v>1278416</v>
      </c>
      <c r="H265" s="231">
        <f>'7'!F27</f>
        <v>1180716</v>
      </c>
      <c r="K265" s="503">
        <v>1151658</v>
      </c>
      <c r="L265" s="231">
        <f>'7'!D27</f>
        <v>1278416</v>
      </c>
      <c r="N265" s="231">
        <f>'7'!F27</f>
        <v>1180716</v>
      </c>
      <c r="P265" s="722">
        <f>F265-L265</f>
        <v>0</v>
      </c>
      <c r="Q265" s="461"/>
      <c r="R265" s="722">
        <f>H265-N265</f>
        <v>0</v>
      </c>
      <c r="T265" s="655">
        <f>H265-K265</f>
        <v>29058</v>
      </c>
    </row>
    <row r="266" spans="1:20">
      <c r="A266" s="485">
        <f t="shared" si="18"/>
        <v>266</v>
      </c>
      <c r="B266" t="s">
        <v>94</v>
      </c>
      <c r="D266" t="s">
        <v>905</v>
      </c>
      <c r="F266" s="737">
        <f>'7'!D28</f>
        <v>0</v>
      </c>
      <c r="H266" s="231">
        <f>'7'!F28</f>
        <v>0</v>
      </c>
      <c r="K266" s="503">
        <v>0</v>
      </c>
      <c r="L266" s="231">
        <f>'7'!D28</f>
        <v>0</v>
      </c>
      <c r="N266" s="231">
        <f>'7'!F28</f>
        <v>0</v>
      </c>
      <c r="P266" s="722">
        <f>F266-L266</f>
        <v>0</v>
      </c>
      <c r="Q266" s="461"/>
      <c r="R266" s="722">
        <f>H266-N266</f>
        <v>0</v>
      </c>
      <c r="T266" s="655">
        <f>H266-K266</f>
        <v>0</v>
      </c>
    </row>
    <row r="267" spans="1:20">
      <c r="A267" s="485">
        <f t="shared" ref="A267:A330" si="22">A266+1</f>
        <v>267</v>
      </c>
      <c r="B267" t="s">
        <v>95</v>
      </c>
      <c r="D267" t="s">
        <v>905</v>
      </c>
      <c r="F267" s="737">
        <f>'7'!D29</f>
        <v>0</v>
      </c>
      <c r="H267" s="231">
        <f>'7'!F29</f>
        <v>0</v>
      </c>
      <c r="K267" s="503">
        <v>384</v>
      </c>
      <c r="L267" s="231">
        <f>'7'!D29</f>
        <v>0</v>
      </c>
      <c r="N267" s="231">
        <f>'7'!F29</f>
        <v>0</v>
      </c>
      <c r="P267" s="722">
        <f>F267-L267</f>
        <v>0</v>
      </c>
      <c r="Q267" s="461"/>
      <c r="R267" s="722">
        <f>H267-N267</f>
        <v>0</v>
      </c>
      <c r="T267" s="655">
        <f>H267-K267</f>
        <v>-384</v>
      </c>
    </row>
    <row r="268" spans="1:20">
      <c r="A268" s="485">
        <f t="shared" si="22"/>
        <v>268</v>
      </c>
      <c r="B268" s="672" t="s">
        <v>938</v>
      </c>
      <c r="D268" t="s">
        <v>905</v>
      </c>
      <c r="F268" s="741"/>
      <c r="H268" s="718"/>
      <c r="K268" s="503"/>
      <c r="L268" s="718"/>
      <c r="N268" s="718"/>
      <c r="T268" s="655"/>
    </row>
    <row r="269" spans="1:20">
      <c r="A269" s="485">
        <f t="shared" si="22"/>
        <v>269</v>
      </c>
      <c r="B269" s="672" t="s">
        <v>939</v>
      </c>
      <c r="D269" t="s">
        <v>905</v>
      </c>
      <c r="F269" s="741"/>
      <c r="H269" s="718"/>
      <c r="K269" s="503"/>
      <c r="L269" s="718"/>
      <c r="N269" s="718"/>
      <c r="T269" s="655"/>
    </row>
    <row r="270" spans="1:20">
      <c r="A270" s="485">
        <f t="shared" si="22"/>
        <v>270</v>
      </c>
      <c r="B270" s="672" t="s">
        <v>940</v>
      </c>
      <c r="D270" t="s">
        <v>905</v>
      </c>
      <c r="F270" s="741"/>
      <c r="H270" s="718"/>
      <c r="K270" s="503"/>
      <c r="L270" s="718"/>
      <c r="N270" s="718"/>
      <c r="T270" s="655"/>
    </row>
    <row r="271" spans="1:20">
      <c r="A271" s="485">
        <f t="shared" si="22"/>
        <v>271</v>
      </c>
      <c r="B271" s="672" t="s">
        <v>941</v>
      </c>
      <c r="D271" t="s">
        <v>905</v>
      </c>
      <c r="F271" s="741"/>
      <c r="H271" s="718"/>
      <c r="K271" s="503"/>
      <c r="L271" s="718"/>
      <c r="N271" s="718"/>
      <c r="T271" s="655"/>
    </row>
    <row r="272" spans="1:20">
      <c r="A272" s="485">
        <f t="shared" si="22"/>
        <v>272</v>
      </c>
      <c r="B272" s="672" t="s">
        <v>942</v>
      </c>
      <c r="D272" t="s">
        <v>905</v>
      </c>
      <c r="F272" s="741"/>
      <c r="H272" s="718"/>
      <c r="K272" s="503"/>
      <c r="L272" s="718"/>
      <c r="N272" s="718"/>
      <c r="T272" s="655"/>
    </row>
    <row r="273" spans="1:21">
      <c r="A273" s="485">
        <f>A272+1</f>
        <v>273</v>
      </c>
      <c r="B273" s="672" t="s">
        <v>943</v>
      </c>
      <c r="D273" t="s">
        <v>905</v>
      </c>
      <c r="F273" s="741"/>
      <c r="H273" s="718"/>
      <c r="K273" s="503"/>
      <c r="L273" s="718"/>
      <c r="N273" s="718"/>
      <c r="T273" s="655"/>
    </row>
    <row r="274" spans="1:21">
      <c r="A274" s="485">
        <f t="shared" si="22"/>
        <v>274</v>
      </c>
      <c r="B274" s="672" t="s">
        <v>944</v>
      </c>
      <c r="D274" t="s">
        <v>905</v>
      </c>
      <c r="F274" s="741"/>
      <c r="H274" s="718"/>
      <c r="K274" s="503"/>
      <c r="L274" s="718"/>
      <c r="N274" s="718"/>
      <c r="T274" s="655"/>
    </row>
    <row r="275" spans="1:21">
      <c r="A275" s="485">
        <f t="shared" si="22"/>
        <v>275</v>
      </c>
      <c r="B275" t="s">
        <v>96</v>
      </c>
      <c r="D275" t="s">
        <v>905</v>
      </c>
      <c r="F275" s="737">
        <f>'7'!D30</f>
        <v>-3538</v>
      </c>
      <c r="H275" s="231">
        <f>'7'!F30</f>
        <v>-2899</v>
      </c>
      <c r="K275" s="503">
        <v>3204</v>
      </c>
      <c r="L275" s="231">
        <f>'7'!D30</f>
        <v>-3538</v>
      </c>
      <c r="N275" s="231">
        <f>'7'!F30</f>
        <v>-2899</v>
      </c>
      <c r="P275" s="722">
        <f t="shared" ref="P275:P280" si="23">F275-L275</f>
        <v>0</v>
      </c>
      <c r="Q275" s="461"/>
      <c r="R275" s="722">
        <f t="shared" ref="R275:R280" si="24">H275-N275</f>
        <v>0</v>
      </c>
      <c r="T275" s="655">
        <f t="shared" ref="T275:T280" si="25">H275-K275</f>
        <v>-6103</v>
      </c>
    </row>
    <row r="276" spans="1:21">
      <c r="A276" s="485">
        <f t="shared" si="22"/>
        <v>276</v>
      </c>
      <c r="B276" t="s">
        <v>945</v>
      </c>
      <c r="D276" t="s">
        <v>905</v>
      </c>
      <c r="F276" s="737">
        <f>'7'!D33</f>
        <v>0</v>
      </c>
      <c r="H276" s="231">
        <f>'7'!F33</f>
        <v>0</v>
      </c>
      <c r="K276" s="503">
        <v>0</v>
      </c>
      <c r="L276" s="231">
        <f>'7'!D33</f>
        <v>0</v>
      </c>
      <c r="N276" s="231">
        <f>'7'!F33</f>
        <v>0</v>
      </c>
      <c r="P276" s="722">
        <f t="shared" si="23"/>
        <v>0</v>
      </c>
      <c r="Q276" s="461"/>
      <c r="R276" s="722">
        <f t="shared" si="24"/>
        <v>0</v>
      </c>
      <c r="T276" s="655">
        <f t="shared" si="25"/>
        <v>0</v>
      </c>
    </row>
    <row r="277" spans="1:21" ht="15.75">
      <c r="A277" s="485">
        <f t="shared" si="22"/>
        <v>277</v>
      </c>
      <c r="B277" s="234" t="s">
        <v>98</v>
      </c>
      <c r="D277" t="s">
        <v>905</v>
      </c>
      <c r="F277" s="737">
        <f>'7'!D34</f>
        <v>1270611</v>
      </c>
      <c r="H277" s="231">
        <f>'7'!F34</f>
        <v>1175195</v>
      </c>
      <c r="K277" s="503">
        <v>1155246</v>
      </c>
      <c r="L277" s="231">
        <f>'7'!D34</f>
        <v>1270611</v>
      </c>
      <c r="N277" s="231">
        <f>'7'!F34</f>
        <v>1175195</v>
      </c>
      <c r="P277" s="722">
        <f t="shared" si="23"/>
        <v>0</v>
      </c>
      <c r="Q277" s="461"/>
      <c r="R277" s="722">
        <f t="shared" si="24"/>
        <v>0</v>
      </c>
      <c r="T277" s="655">
        <f t="shared" si="25"/>
        <v>19949</v>
      </c>
    </row>
    <row r="278" spans="1:21" ht="15.75">
      <c r="A278" s="485">
        <f t="shared" si="22"/>
        <v>278</v>
      </c>
      <c r="B278" s="234" t="s">
        <v>946</v>
      </c>
      <c r="D278" t="s">
        <v>905</v>
      </c>
      <c r="F278" s="737">
        <f>'7'!D35</f>
        <v>-34.31377899996005</v>
      </c>
      <c r="H278" s="231">
        <f>'7'!F35</f>
        <v>-1539</v>
      </c>
      <c r="K278" s="503">
        <v>339</v>
      </c>
      <c r="L278" s="231">
        <f>'7'!D35</f>
        <v>-34.31377899996005</v>
      </c>
      <c r="N278" s="231">
        <f>'7'!F35</f>
        <v>-1539</v>
      </c>
      <c r="P278" s="722">
        <f t="shared" si="23"/>
        <v>0</v>
      </c>
      <c r="Q278" s="461"/>
      <c r="R278" s="722">
        <f t="shared" si="24"/>
        <v>0</v>
      </c>
      <c r="T278" s="655">
        <f t="shared" si="25"/>
        <v>-1878</v>
      </c>
    </row>
    <row r="279" spans="1:21" ht="15.75">
      <c r="A279" s="485">
        <f t="shared" si="22"/>
        <v>279</v>
      </c>
      <c r="B279" s="234" t="s">
        <v>947</v>
      </c>
      <c r="D279" t="s">
        <v>905</v>
      </c>
      <c r="F279" s="737">
        <f>'7'!D36</f>
        <v>2859</v>
      </c>
      <c r="H279" s="231">
        <f>'7'!F36</f>
        <v>4398</v>
      </c>
      <c r="K279" s="503">
        <v>491</v>
      </c>
      <c r="L279" s="231">
        <f>'7'!D36</f>
        <v>2859</v>
      </c>
      <c r="N279" s="231">
        <f>'7'!F36</f>
        <v>4398</v>
      </c>
      <c r="P279" s="722">
        <f t="shared" si="23"/>
        <v>0</v>
      </c>
      <c r="Q279" s="461"/>
      <c r="R279" s="722">
        <f t="shared" si="24"/>
        <v>0</v>
      </c>
      <c r="T279" s="655">
        <f t="shared" si="25"/>
        <v>3907</v>
      </c>
    </row>
    <row r="280" spans="1:21" ht="15.75">
      <c r="A280" s="485">
        <f t="shared" si="22"/>
        <v>280</v>
      </c>
      <c r="B280" s="234" t="s">
        <v>948</v>
      </c>
      <c r="D280" t="s">
        <v>905</v>
      </c>
      <c r="F280" s="737">
        <f>'7'!D37</f>
        <v>2824.68622100004</v>
      </c>
      <c r="H280" s="231">
        <f>'7'!F37</f>
        <v>2859</v>
      </c>
      <c r="K280" s="503">
        <v>830</v>
      </c>
      <c r="L280" s="231">
        <f>'7'!D37</f>
        <v>2824.68622100004</v>
      </c>
      <c r="N280" s="231">
        <f>'7'!F37</f>
        <v>2859</v>
      </c>
      <c r="P280" s="722">
        <f t="shared" si="23"/>
        <v>0</v>
      </c>
      <c r="Q280" s="461"/>
      <c r="R280" s="722">
        <f t="shared" si="24"/>
        <v>0</v>
      </c>
      <c r="T280" s="655">
        <f t="shared" si="25"/>
        <v>2029</v>
      </c>
    </row>
    <row r="281" spans="1:21" ht="15.75">
      <c r="A281" s="485">
        <f t="shared" si="22"/>
        <v>281</v>
      </c>
      <c r="B281" s="234" t="s">
        <v>949</v>
      </c>
      <c r="F281" s="737"/>
      <c r="H281" s="231"/>
      <c r="K281" s="503"/>
      <c r="T281" s="655"/>
    </row>
    <row r="282" spans="1:21" ht="15.75">
      <c r="A282" s="485">
        <f t="shared" si="22"/>
        <v>282</v>
      </c>
      <c r="B282" s="234" t="s">
        <v>950</v>
      </c>
      <c r="E282" t="s">
        <v>1051</v>
      </c>
      <c r="F282" s="737"/>
      <c r="H282" s="231"/>
      <c r="K282" s="503"/>
      <c r="T282" s="655"/>
    </row>
    <row r="283" spans="1:21" ht="15.75">
      <c r="A283" s="485">
        <f t="shared" si="22"/>
        <v>283</v>
      </c>
      <c r="B283" s="484" t="s">
        <v>1052</v>
      </c>
      <c r="C283" s="375"/>
      <c r="F283" s="737"/>
      <c r="H283" s="231"/>
      <c r="K283" s="503"/>
      <c r="T283" s="655"/>
    </row>
    <row r="284" spans="1:21">
      <c r="A284" s="485">
        <f t="shared" si="22"/>
        <v>284</v>
      </c>
      <c r="B284" t="s">
        <v>496</v>
      </c>
      <c r="F284" s="737">
        <f>'27'!F23</f>
        <v>1113261</v>
      </c>
      <c r="H284" s="718"/>
      <c r="K284" s="503">
        <v>1129492</v>
      </c>
      <c r="L284" s="231">
        <f>'27'!F23</f>
        <v>1113261</v>
      </c>
      <c r="N284" s="718"/>
      <c r="P284" s="722">
        <f t="shared" ref="P284:P289" si="26">F284-L284</f>
        <v>0</v>
      </c>
      <c r="Q284" s="461"/>
      <c r="R284" s="722">
        <f t="shared" ref="R284:R289" si="27">H284-N284</f>
        <v>0</v>
      </c>
      <c r="T284" s="655">
        <f t="shared" ref="T284:T289" si="28">H284-K284</f>
        <v>-1129492</v>
      </c>
      <c r="U284" s="231" t="s">
        <v>1290</v>
      </c>
    </row>
    <row r="285" spans="1:21">
      <c r="A285" s="485">
        <f t="shared" si="22"/>
        <v>285</v>
      </c>
      <c r="B285" t="s">
        <v>612</v>
      </c>
      <c r="F285" s="737">
        <f>'27'!F24</f>
        <v>1156</v>
      </c>
      <c r="H285" s="718"/>
      <c r="K285" s="503">
        <v>726</v>
      </c>
      <c r="L285" s="231">
        <f>'27'!F24</f>
        <v>1156</v>
      </c>
      <c r="N285" s="718"/>
      <c r="P285" s="722">
        <f t="shared" si="26"/>
        <v>0</v>
      </c>
      <c r="Q285" s="461"/>
      <c r="R285" s="722">
        <f t="shared" si="27"/>
        <v>0</v>
      </c>
      <c r="T285" s="655">
        <f t="shared" si="28"/>
        <v>-726</v>
      </c>
      <c r="U285" s="231" t="s">
        <v>1290</v>
      </c>
    </row>
    <row r="286" spans="1:21">
      <c r="A286" s="485">
        <f t="shared" si="22"/>
        <v>286</v>
      </c>
      <c r="B286" t="s">
        <v>497</v>
      </c>
      <c r="F286" s="737">
        <f>'27'!F25</f>
        <v>-2406</v>
      </c>
      <c r="H286" s="718"/>
      <c r="K286" s="503">
        <v>-1551</v>
      </c>
      <c r="L286" s="231">
        <f>'27'!F25</f>
        <v>-2406</v>
      </c>
      <c r="N286" s="718"/>
      <c r="P286" s="722">
        <f t="shared" si="26"/>
        <v>0</v>
      </c>
      <c r="Q286" s="461"/>
      <c r="R286" s="722">
        <f t="shared" si="27"/>
        <v>0</v>
      </c>
      <c r="T286" s="655">
        <f t="shared" si="28"/>
        <v>1551</v>
      </c>
      <c r="U286" s="231" t="s">
        <v>1290</v>
      </c>
    </row>
    <row r="287" spans="1:21" ht="15.75">
      <c r="A287" s="485">
        <f t="shared" si="22"/>
        <v>287</v>
      </c>
      <c r="B287" s="234" t="s">
        <v>613</v>
      </c>
      <c r="F287" s="737">
        <f>'27'!F27</f>
        <v>1112011</v>
      </c>
      <c r="H287" s="718"/>
      <c r="K287" s="503">
        <v>1128667</v>
      </c>
      <c r="L287" s="231">
        <f>'27'!F27</f>
        <v>1112011</v>
      </c>
      <c r="N287" s="718"/>
      <c r="P287" s="722">
        <f t="shared" si="26"/>
        <v>0</v>
      </c>
      <c r="Q287" s="461"/>
      <c r="R287" s="722">
        <f t="shared" si="27"/>
        <v>0</v>
      </c>
      <c r="T287" s="655">
        <f t="shared" si="28"/>
        <v>-1128667</v>
      </c>
      <c r="U287" s="231" t="s">
        <v>1290</v>
      </c>
    </row>
    <row r="288" spans="1:21" ht="15.75">
      <c r="A288" s="485">
        <f t="shared" si="22"/>
        <v>288</v>
      </c>
      <c r="B288" s="234" t="s">
        <v>498</v>
      </c>
      <c r="F288" s="737">
        <f>'27'!F28</f>
        <v>1087612</v>
      </c>
      <c r="H288" s="718"/>
      <c r="K288" s="503">
        <v>1096250</v>
      </c>
      <c r="L288" s="231">
        <f>'27'!F28</f>
        <v>1087612</v>
      </c>
      <c r="N288" s="718"/>
      <c r="P288" s="722">
        <f t="shared" si="26"/>
        <v>0</v>
      </c>
      <c r="Q288" s="461"/>
      <c r="R288" s="722">
        <f t="shared" si="27"/>
        <v>0</v>
      </c>
      <c r="T288" s="655">
        <f t="shared" si="28"/>
        <v>-1096250</v>
      </c>
      <c r="U288" s="231" t="s">
        <v>1290</v>
      </c>
    </row>
    <row r="289" spans="1:21" ht="15.75">
      <c r="A289" s="485">
        <f t="shared" si="22"/>
        <v>289</v>
      </c>
      <c r="B289" s="234" t="s">
        <v>499</v>
      </c>
      <c r="F289" s="737">
        <f>'27'!F29</f>
        <v>-24399</v>
      </c>
      <c r="H289" s="718"/>
      <c r="K289" s="503">
        <v>-32417</v>
      </c>
      <c r="L289" s="231">
        <f>'27'!F29</f>
        <v>-24399</v>
      </c>
      <c r="N289" s="718"/>
      <c r="P289" s="722">
        <f t="shared" si="26"/>
        <v>0</v>
      </c>
      <c r="Q289" s="461"/>
      <c r="R289" s="722">
        <f t="shared" si="27"/>
        <v>0</v>
      </c>
      <c r="T289" s="655">
        <f t="shared" si="28"/>
        <v>32417</v>
      </c>
      <c r="U289" s="231" t="s">
        <v>1290</v>
      </c>
    </row>
    <row r="290" spans="1:21" ht="15.75">
      <c r="A290" s="485">
        <f t="shared" si="22"/>
        <v>290</v>
      </c>
      <c r="B290" s="484" t="s">
        <v>1053</v>
      </c>
      <c r="C290" s="375"/>
      <c r="F290" s="737"/>
      <c r="H290" s="231"/>
      <c r="K290" s="503"/>
      <c r="T290" s="655"/>
    </row>
    <row r="291" spans="1:21">
      <c r="A291" s="485">
        <f t="shared" si="22"/>
        <v>291</v>
      </c>
      <c r="B291" t="s">
        <v>496</v>
      </c>
      <c r="F291" s="737">
        <f>'27'!H23</f>
        <v>1165677</v>
      </c>
      <c r="H291" s="718"/>
      <c r="K291" s="503">
        <v>1143379</v>
      </c>
      <c r="L291" s="231">
        <f>'27'!H23</f>
        <v>1165677</v>
      </c>
      <c r="N291" s="718"/>
      <c r="P291" s="722">
        <f t="shared" ref="P291:P296" si="29">F291-L291</f>
        <v>0</v>
      </c>
      <c r="Q291" s="461"/>
      <c r="R291" s="722">
        <f t="shared" ref="R291:R296" si="30">H291-N291</f>
        <v>0</v>
      </c>
      <c r="T291" s="655">
        <f t="shared" ref="T291:T296" si="31">H291-K291</f>
        <v>-1143379</v>
      </c>
      <c r="U291" s="231" t="s">
        <v>1290</v>
      </c>
    </row>
    <row r="292" spans="1:21">
      <c r="A292" s="485">
        <f t="shared" si="22"/>
        <v>292</v>
      </c>
      <c r="B292" t="s">
        <v>612</v>
      </c>
      <c r="F292" s="737">
        <f>'27'!H24</f>
        <v>1206</v>
      </c>
      <c r="H292" s="718"/>
      <c r="K292" s="503">
        <v>1484</v>
      </c>
      <c r="L292" s="231">
        <f>'27'!H24</f>
        <v>1206</v>
      </c>
      <c r="N292" s="718"/>
      <c r="P292" s="722">
        <f t="shared" si="29"/>
        <v>0</v>
      </c>
      <c r="Q292" s="461"/>
      <c r="R292" s="722">
        <f t="shared" si="30"/>
        <v>0</v>
      </c>
      <c r="T292" s="655">
        <f t="shared" si="31"/>
        <v>-1484</v>
      </c>
      <c r="U292" s="231" t="s">
        <v>1290</v>
      </c>
    </row>
    <row r="293" spans="1:21">
      <c r="A293" s="485">
        <f t="shared" si="22"/>
        <v>293</v>
      </c>
      <c r="B293" t="s">
        <v>497</v>
      </c>
      <c r="F293" s="737">
        <f>'27'!H25</f>
        <v>-2024</v>
      </c>
      <c r="H293" s="718"/>
      <c r="K293" s="503">
        <v>-1684</v>
      </c>
      <c r="L293" s="231">
        <f>'27'!H25</f>
        <v>-2024</v>
      </c>
      <c r="N293" s="718"/>
      <c r="P293" s="722">
        <f t="shared" si="29"/>
        <v>0</v>
      </c>
      <c r="Q293" s="461"/>
      <c r="R293" s="722">
        <f t="shared" si="30"/>
        <v>0</v>
      </c>
      <c r="T293" s="655">
        <f t="shared" si="31"/>
        <v>1684</v>
      </c>
      <c r="U293" s="231" t="s">
        <v>1290</v>
      </c>
    </row>
    <row r="294" spans="1:21" ht="15.75">
      <c r="A294" s="485">
        <f t="shared" si="22"/>
        <v>294</v>
      </c>
      <c r="B294" s="234" t="s">
        <v>613</v>
      </c>
      <c r="F294" s="737">
        <f>'27'!H27</f>
        <v>1164859</v>
      </c>
      <c r="H294" s="718"/>
      <c r="K294" s="503">
        <v>1143179</v>
      </c>
      <c r="L294" s="231">
        <f>'27'!H27</f>
        <v>1164859</v>
      </c>
      <c r="N294" s="718"/>
      <c r="P294" s="722">
        <f t="shared" si="29"/>
        <v>0</v>
      </c>
      <c r="Q294" s="461"/>
      <c r="R294" s="722">
        <f t="shared" si="30"/>
        <v>0</v>
      </c>
      <c r="T294" s="655">
        <f t="shared" si="31"/>
        <v>-1143179</v>
      </c>
      <c r="U294" s="231" t="s">
        <v>1290</v>
      </c>
    </row>
    <row r="295" spans="1:21" ht="15.75">
      <c r="A295" s="485">
        <f t="shared" si="22"/>
        <v>295</v>
      </c>
      <c r="B295" s="234" t="s">
        <v>498</v>
      </c>
      <c r="F295" s="737">
        <f>'27'!H28</f>
        <v>1166697</v>
      </c>
      <c r="H295" s="718"/>
      <c r="K295" s="503">
        <v>1133300</v>
      </c>
      <c r="L295" s="231">
        <f>'27'!H28</f>
        <v>1166697</v>
      </c>
      <c r="N295" s="718"/>
      <c r="P295" s="722">
        <f t="shared" si="29"/>
        <v>0</v>
      </c>
      <c r="Q295" s="461"/>
      <c r="R295" s="722">
        <f t="shared" si="30"/>
        <v>0</v>
      </c>
      <c r="T295" s="655">
        <f t="shared" si="31"/>
        <v>-1133300</v>
      </c>
      <c r="U295" s="231" t="s">
        <v>1290</v>
      </c>
    </row>
    <row r="296" spans="1:21" ht="15.75">
      <c r="A296" s="485">
        <f t="shared" si="22"/>
        <v>296</v>
      </c>
      <c r="B296" s="234" t="s">
        <v>499</v>
      </c>
      <c r="F296" s="737">
        <f>'27'!H29</f>
        <v>1838</v>
      </c>
      <c r="H296" s="718"/>
      <c r="K296" s="503">
        <v>-9879</v>
      </c>
      <c r="L296" s="231">
        <f>'27'!H29</f>
        <v>1838</v>
      </c>
      <c r="N296" s="718"/>
      <c r="P296" s="722">
        <f t="shared" si="29"/>
        <v>0</v>
      </c>
      <c r="Q296" s="461"/>
      <c r="R296" s="722">
        <f t="shared" si="30"/>
        <v>0</v>
      </c>
      <c r="T296" s="655">
        <f t="shared" si="31"/>
        <v>9879</v>
      </c>
      <c r="U296" s="231" t="s">
        <v>1290</v>
      </c>
    </row>
    <row r="297" spans="1:21" ht="15.75">
      <c r="A297" s="485">
        <f t="shared" si="22"/>
        <v>297</v>
      </c>
      <c r="B297" s="484" t="s">
        <v>1054</v>
      </c>
      <c r="C297" s="375"/>
      <c r="F297" s="737"/>
      <c r="H297" s="231"/>
      <c r="K297" s="503"/>
      <c r="T297" s="655"/>
    </row>
    <row r="298" spans="1:21">
      <c r="A298" s="485">
        <f t="shared" si="22"/>
        <v>298</v>
      </c>
      <c r="B298" t="s">
        <v>496</v>
      </c>
      <c r="F298" s="737">
        <f>'27'!J23</f>
        <v>1282338</v>
      </c>
      <c r="H298" s="718"/>
      <c r="K298" s="503"/>
      <c r="L298" s="231">
        <f>'27'!J23</f>
        <v>1282338</v>
      </c>
      <c r="N298" s="718"/>
      <c r="P298" s="722">
        <f t="shared" ref="P298:P303" si="32">F298-L298</f>
        <v>0</v>
      </c>
      <c r="Q298" s="461"/>
      <c r="R298" s="722">
        <f t="shared" ref="R298:R303" si="33">H298-N298</f>
        <v>0</v>
      </c>
      <c r="T298" s="655">
        <f t="shared" ref="T298:T303" si="34">H298-K298</f>
        <v>0</v>
      </c>
    </row>
    <row r="299" spans="1:21">
      <c r="A299" s="485">
        <f t="shared" si="22"/>
        <v>299</v>
      </c>
      <c r="B299" t="s">
        <v>612</v>
      </c>
      <c r="F299" s="737">
        <f>'27'!J24</f>
        <v>1562</v>
      </c>
      <c r="H299" s="718"/>
      <c r="K299" s="503"/>
      <c r="L299" s="231">
        <f>'27'!J24</f>
        <v>1562</v>
      </c>
      <c r="N299" s="718"/>
      <c r="P299" s="722">
        <f t="shared" si="32"/>
        <v>0</v>
      </c>
      <c r="Q299" s="461"/>
      <c r="R299" s="722">
        <f t="shared" si="33"/>
        <v>0</v>
      </c>
      <c r="T299" s="655">
        <f t="shared" si="34"/>
        <v>0</v>
      </c>
    </row>
    <row r="300" spans="1:21">
      <c r="A300" s="485">
        <f t="shared" si="22"/>
        <v>300</v>
      </c>
      <c r="B300" t="s">
        <v>497</v>
      </c>
      <c r="F300" s="737">
        <f>'27'!J25</f>
        <v>-2711</v>
      </c>
      <c r="H300" s="718"/>
      <c r="K300" s="503"/>
      <c r="L300" s="231">
        <f>'27'!J25</f>
        <v>-2711</v>
      </c>
      <c r="N300" s="718"/>
      <c r="P300" s="722">
        <f t="shared" si="32"/>
        <v>0</v>
      </c>
      <c r="Q300" s="461"/>
      <c r="R300" s="722">
        <f t="shared" si="33"/>
        <v>0</v>
      </c>
      <c r="T300" s="655">
        <f t="shared" si="34"/>
        <v>0</v>
      </c>
    </row>
    <row r="301" spans="1:21" ht="15.75">
      <c r="A301" s="485">
        <f t="shared" si="22"/>
        <v>301</v>
      </c>
      <c r="B301" s="234" t="s">
        <v>613</v>
      </c>
      <c r="F301" s="737">
        <f>'27'!J27</f>
        <v>1281189</v>
      </c>
      <c r="H301" s="718"/>
      <c r="K301" s="503"/>
      <c r="L301" s="231">
        <f>'27'!J27</f>
        <v>1281189</v>
      </c>
      <c r="N301" s="718"/>
      <c r="P301" s="722">
        <f t="shared" si="32"/>
        <v>0</v>
      </c>
      <c r="Q301" s="461"/>
      <c r="R301" s="722">
        <f t="shared" si="33"/>
        <v>0</v>
      </c>
      <c r="T301" s="655">
        <f t="shared" si="34"/>
        <v>0</v>
      </c>
    </row>
    <row r="302" spans="1:21" ht="15.75">
      <c r="A302" s="485">
        <f t="shared" si="22"/>
        <v>302</v>
      </c>
      <c r="B302" s="234" t="s">
        <v>498</v>
      </c>
      <c r="F302" s="737">
        <f>'27'!J28</f>
        <v>1264375</v>
      </c>
      <c r="H302" s="718"/>
      <c r="K302" s="503"/>
      <c r="L302" s="231">
        <f>'27'!J28</f>
        <v>1264375</v>
      </c>
      <c r="N302" s="718"/>
      <c r="P302" s="722">
        <f t="shared" si="32"/>
        <v>0</v>
      </c>
      <c r="Q302" s="461"/>
      <c r="R302" s="722">
        <f t="shared" si="33"/>
        <v>0</v>
      </c>
      <c r="T302" s="655">
        <f t="shared" si="34"/>
        <v>0</v>
      </c>
    </row>
    <row r="303" spans="1:21" ht="15.75">
      <c r="A303" s="485">
        <f t="shared" si="22"/>
        <v>303</v>
      </c>
      <c r="B303" s="234" t="s">
        <v>499</v>
      </c>
      <c r="F303" s="737">
        <f>'27'!J29</f>
        <v>-16814</v>
      </c>
      <c r="H303" s="718"/>
      <c r="K303" s="503"/>
      <c r="L303" s="231">
        <f>'27'!J29</f>
        <v>-16814</v>
      </c>
      <c r="N303" s="718"/>
      <c r="P303" s="722">
        <f t="shared" si="32"/>
        <v>0</v>
      </c>
      <c r="Q303" s="461"/>
      <c r="R303" s="722">
        <f t="shared" si="33"/>
        <v>0</v>
      </c>
      <c r="T303" s="655">
        <f t="shared" si="34"/>
        <v>0</v>
      </c>
    </row>
    <row r="304" spans="1:21" ht="15.75">
      <c r="A304" s="485">
        <f t="shared" si="22"/>
        <v>304</v>
      </c>
      <c r="B304" s="234" t="s">
        <v>951</v>
      </c>
      <c r="F304" s="737"/>
      <c r="H304" s="231"/>
      <c r="K304" s="503"/>
      <c r="T304" s="655"/>
    </row>
    <row r="305" spans="1:21">
      <c r="A305" s="485">
        <f t="shared" si="22"/>
        <v>305</v>
      </c>
      <c r="B305" t="s">
        <v>496</v>
      </c>
      <c r="F305" s="737">
        <f>'27'!L23</f>
        <v>3561276</v>
      </c>
      <c r="H305" s="718"/>
      <c r="K305" s="503"/>
      <c r="L305" s="231">
        <f>'27'!L23</f>
        <v>3561276</v>
      </c>
      <c r="N305" s="718"/>
      <c r="P305" s="722">
        <f t="shared" ref="P305:P310" si="35">F305-L305</f>
        <v>0</v>
      </c>
      <c r="Q305" s="461"/>
      <c r="R305" s="722">
        <f t="shared" ref="R305:R310" si="36">H305-N305</f>
        <v>0</v>
      </c>
      <c r="T305" s="655">
        <f t="shared" ref="T305:T310" si="37">H305-K305</f>
        <v>0</v>
      </c>
    </row>
    <row r="306" spans="1:21">
      <c r="A306" s="485">
        <f t="shared" si="22"/>
        <v>306</v>
      </c>
      <c r="B306" t="s">
        <v>612</v>
      </c>
      <c r="F306" s="737">
        <f>'27'!L24</f>
        <v>3924</v>
      </c>
      <c r="H306" s="718"/>
      <c r="K306" s="503"/>
      <c r="L306" s="231">
        <f>'27'!L24</f>
        <v>3924</v>
      </c>
      <c r="N306" s="718"/>
      <c r="P306" s="722">
        <f t="shared" si="35"/>
        <v>0</v>
      </c>
      <c r="Q306" s="461"/>
      <c r="R306" s="722">
        <f t="shared" si="36"/>
        <v>0</v>
      </c>
      <c r="T306" s="655">
        <f t="shared" si="37"/>
        <v>0</v>
      </c>
    </row>
    <row r="307" spans="1:21">
      <c r="A307" s="485">
        <f t="shared" si="22"/>
        <v>307</v>
      </c>
      <c r="B307" t="s">
        <v>497</v>
      </c>
      <c r="F307" s="737">
        <f>'27'!L25</f>
        <v>-7141</v>
      </c>
      <c r="H307" s="718"/>
      <c r="K307" s="503"/>
      <c r="L307" s="231">
        <f>'27'!L25</f>
        <v>-7141</v>
      </c>
      <c r="N307" s="718"/>
      <c r="P307" s="722">
        <f t="shared" si="35"/>
        <v>0</v>
      </c>
      <c r="Q307" s="461"/>
      <c r="R307" s="722">
        <f t="shared" si="36"/>
        <v>0</v>
      </c>
      <c r="T307" s="655">
        <f t="shared" si="37"/>
        <v>0</v>
      </c>
    </row>
    <row r="308" spans="1:21" ht="15.75">
      <c r="A308" s="485">
        <f t="shared" si="22"/>
        <v>308</v>
      </c>
      <c r="B308" s="234" t="s">
        <v>613</v>
      </c>
      <c r="F308" s="737">
        <f>'27'!L27</f>
        <v>3558059</v>
      </c>
      <c r="H308" s="718"/>
      <c r="K308" s="503"/>
      <c r="L308" s="231">
        <f>'27'!L27</f>
        <v>3558059</v>
      </c>
      <c r="N308" s="718"/>
      <c r="P308" s="722">
        <f t="shared" si="35"/>
        <v>0</v>
      </c>
      <c r="Q308" s="461"/>
      <c r="R308" s="722">
        <f t="shared" si="36"/>
        <v>0</v>
      </c>
      <c r="T308" s="655">
        <f t="shared" si="37"/>
        <v>0</v>
      </c>
    </row>
    <row r="309" spans="1:21" ht="15.75">
      <c r="A309" s="485">
        <f t="shared" si="22"/>
        <v>309</v>
      </c>
      <c r="B309" s="234" t="s">
        <v>498</v>
      </c>
      <c r="F309" s="737">
        <f>'27'!L28</f>
        <v>3518684</v>
      </c>
      <c r="H309" s="718"/>
      <c r="K309" s="503"/>
      <c r="L309" s="231">
        <f>'27'!L28</f>
        <v>3518684</v>
      </c>
      <c r="N309" s="718"/>
      <c r="P309" s="722">
        <f t="shared" si="35"/>
        <v>0</v>
      </c>
      <c r="Q309" s="461"/>
      <c r="R309" s="722">
        <f t="shared" si="36"/>
        <v>0</v>
      </c>
      <c r="T309" s="655">
        <f t="shared" si="37"/>
        <v>0</v>
      </c>
    </row>
    <row r="310" spans="1:21" ht="15.75">
      <c r="A310" s="485">
        <f t="shared" si="22"/>
        <v>310</v>
      </c>
      <c r="B310" s="234" t="s">
        <v>499</v>
      </c>
      <c r="F310" s="737">
        <f>'27'!L29</f>
        <v>-39375</v>
      </c>
      <c r="H310" s="718"/>
      <c r="K310" s="503"/>
      <c r="L310" s="231">
        <f>'27'!L29</f>
        <v>-39375</v>
      </c>
      <c r="N310" s="718"/>
      <c r="P310" s="722">
        <f t="shared" si="35"/>
        <v>0</v>
      </c>
      <c r="Q310" s="461"/>
      <c r="R310" s="722">
        <f t="shared" si="36"/>
        <v>0</v>
      </c>
      <c r="T310" s="655">
        <f t="shared" si="37"/>
        <v>0</v>
      </c>
    </row>
    <row r="311" spans="1:21" ht="15.75">
      <c r="A311" s="485">
        <f t="shared" si="22"/>
        <v>311</v>
      </c>
      <c r="B311" s="234" t="s">
        <v>952</v>
      </c>
      <c r="F311" s="737"/>
      <c r="H311" s="231"/>
      <c r="K311" s="503"/>
      <c r="T311" s="655"/>
    </row>
    <row r="312" spans="1:21" ht="15.75">
      <c r="A312" s="485">
        <f t="shared" si="22"/>
        <v>312</v>
      </c>
      <c r="B312" s="484" t="s">
        <v>1048</v>
      </c>
      <c r="C312" s="469"/>
      <c r="F312" s="737"/>
      <c r="H312" s="231"/>
      <c r="K312" s="503"/>
      <c r="T312" s="655"/>
    </row>
    <row r="313" spans="1:21">
      <c r="A313" s="485">
        <f t="shared" si="22"/>
        <v>313</v>
      </c>
      <c r="B313" t="s">
        <v>100</v>
      </c>
      <c r="F313" s="737">
        <f>'27'!F50</f>
        <v>69545</v>
      </c>
      <c r="H313" s="718"/>
      <c r="K313" s="503">
        <v>42663</v>
      </c>
      <c r="L313" s="231">
        <f>'27'!F50</f>
        <v>69545</v>
      </c>
      <c r="N313" s="718"/>
      <c r="P313" s="722">
        <f t="shared" ref="P313:P320" si="38">F313-L313</f>
        <v>0</v>
      </c>
      <c r="Q313" s="461"/>
      <c r="R313" s="722">
        <f t="shared" ref="R313:R320" si="39">H313-N313</f>
        <v>0</v>
      </c>
      <c r="T313" s="655">
        <f t="shared" ref="T313:T320" si="40">H313-K313</f>
        <v>-42663</v>
      </c>
      <c r="U313" s="231" t="s">
        <v>1290</v>
      </c>
    </row>
    <row r="314" spans="1:21">
      <c r="A314" s="485">
        <f t="shared" si="22"/>
        <v>314</v>
      </c>
      <c r="B314" t="s">
        <v>615</v>
      </c>
      <c r="F314" s="737">
        <f>'27'!F51</f>
        <v>0</v>
      </c>
      <c r="H314" s="718"/>
      <c r="K314" s="503">
        <v>0</v>
      </c>
      <c r="L314" s="231">
        <f>'27'!F51</f>
        <v>0</v>
      </c>
      <c r="N314" s="718"/>
      <c r="P314" s="722">
        <f t="shared" si="38"/>
        <v>0</v>
      </c>
      <c r="Q314" s="461"/>
      <c r="R314" s="722">
        <f t="shared" si="39"/>
        <v>0</v>
      </c>
      <c r="T314" s="655">
        <f t="shared" si="40"/>
        <v>0</v>
      </c>
      <c r="U314" s="231" t="s">
        <v>1290</v>
      </c>
    </row>
    <row r="315" spans="1:21">
      <c r="A315" s="485">
        <f t="shared" si="22"/>
        <v>315</v>
      </c>
      <c r="B315" t="s">
        <v>616</v>
      </c>
      <c r="F315" s="737">
        <f>'27'!F52</f>
        <v>-1354</v>
      </c>
      <c r="H315" s="718"/>
      <c r="K315" s="503">
        <v>-1918</v>
      </c>
      <c r="L315" s="231">
        <f>'27'!F52</f>
        <v>-1354</v>
      </c>
      <c r="N315" s="718"/>
      <c r="P315" s="722">
        <f t="shared" si="38"/>
        <v>0</v>
      </c>
      <c r="Q315" s="461"/>
      <c r="R315" s="722">
        <f t="shared" si="39"/>
        <v>0</v>
      </c>
      <c r="T315" s="655">
        <f t="shared" si="40"/>
        <v>1918</v>
      </c>
      <c r="U315" s="231" t="s">
        <v>1290</v>
      </c>
    </row>
    <row r="316" spans="1:21">
      <c r="A316" s="485">
        <f t="shared" si="22"/>
        <v>316</v>
      </c>
      <c r="B316" t="s">
        <v>617</v>
      </c>
      <c r="F316" s="737">
        <f>'27'!F53</f>
        <v>-621</v>
      </c>
      <c r="H316" s="718"/>
      <c r="K316" s="503">
        <v>0</v>
      </c>
      <c r="L316" s="231">
        <f>'27'!F53</f>
        <v>-621</v>
      </c>
      <c r="N316" s="718"/>
      <c r="P316" s="722">
        <f t="shared" si="38"/>
        <v>0</v>
      </c>
      <c r="Q316" s="461"/>
      <c r="R316" s="722">
        <f t="shared" si="39"/>
        <v>0</v>
      </c>
      <c r="T316" s="655">
        <f t="shared" si="40"/>
        <v>0</v>
      </c>
      <c r="U316" s="231" t="s">
        <v>1290</v>
      </c>
    </row>
    <row r="317" spans="1:21">
      <c r="A317" s="485">
        <f t="shared" si="22"/>
        <v>317</v>
      </c>
      <c r="B317" t="s">
        <v>618</v>
      </c>
      <c r="F317" s="737">
        <f>'27'!F54</f>
        <v>-185</v>
      </c>
      <c r="H317" s="718"/>
      <c r="K317" s="503">
        <v>-694</v>
      </c>
      <c r="L317" s="231">
        <f>'27'!F54</f>
        <v>-185</v>
      </c>
      <c r="N317" s="718"/>
      <c r="P317" s="722">
        <f t="shared" si="38"/>
        <v>0</v>
      </c>
      <c r="Q317" s="461"/>
      <c r="R317" s="722">
        <f t="shared" si="39"/>
        <v>0</v>
      </c>
      <c r="T317" s="655">
        <f t="shared" si="40"/>
        <v>694</v>
      </c>
      <c r="U317" s="231" t="s">
        <v>1290</v>
      </c>
    </row>
    <row r="318" spans="1:21" ht="15.75">
      <c r="A318" s="485">
        <f t="shared" si="22"/>
        <v>318</v>
      </c>
      <c r="B318" s="234" t="s">
        <v>619</v>
      </c>
      <c r="C318" s="465"/>
      <c r="F318" s="737">
        <f>'27'!F58</f>
        <v>67385</v>
      </c>
      <c r="H318" s="718"/>
      <c r="K318" s="503">
        <v>40051</v>
      </c>
      <c r="L318" s="231">
        <f>'27'!F58</f>
        <v>67385</v>
      </c>
      <c r="N318" s="718"/>
      <c r="P318" s="722">
        <f t="shared" si="38"/>
        <v>0</v>
      </c>
      <c r="Q318" s="461"/>
      <c r="R318" s="722">
        <f t="shared" si="39"/>
        <v>0</v>
      </c>
      <c r="T318" s="655">
        <f t="shared" si="40"/>
        <v>-40051</v>
      </c>
      <c r="U318" s="231" t="s">
        <v>1290</v>
      </c>
    </row>
    <row r="319" spans="1:21" ht="15.75">
      <c r="A319" s="485">
        <f t="shared" si="22"/>
        <v>319</v>
      </c>
      <c r="B319" s="234" t="s">
        <v>620</v>
      </c>
      <c r="C319" s="465"/>
      <c r="F319" s="737">
        <f>'27'!F59</f>
        <v>67417</v>
      </c>
      <c r="H319" s="718"/>
      <c r="K319" s="503">
        <v>40093</v>
      </c>
      <c r="L319" s="231">
        <f>'27'!F59</f>
        <v>67417</v>
      </c>
      <c r="N319" s="718"/>
      <c r="P319" s="722">
        <f t="shared" si="38"/>
        <v>0</v>
      </c>
      <c r="Q319" s="461"/>
      <c r="R319" s="722">
        <f t="shared" si="39"/>
        <v>0</v>
      </c>
      <c r="T319" s="655">
        <f t="shared" si="40"/>
        <v>-40093</v>
      </c>
      <c r="U319" s="231" t="s">
        <v>1290</v>
      </c>
    </row>
    <row r="320" spans="1:21" ht="15.75">
      <c r="A320" s="485">
        <f t="shared" si="22"/>
        <v>320</v>
      </c>
      <c r="B320" s="234" t="s">
        <v>621</v>
      </c>
      <c r="C320" s="465"/>
      <c r="F320" s="737">
        <f>'27'!F60</f>
        <v>32</v>
      </c>
      <c r="H320" s="718"/>
      <c r="K320" s="503">
        <v>42</v>
      </c>
      <c r="L320" s="231">
        <f>'27'!F60</f>
        <v>32</v>
      </c>
      <c r="N320" s="718"/>
      <c r="P320" s="722">
        <f t="shared" si="38"/>
        <v>0</v>
      </c>
      <c r="Q320" s="461"/>
      <c r="R320" s="722">
        <f t="shared" si="39"/>
        <v>0</v>
      </c>
      <c r="T320" s="655">
        <f t="shared" si="40"/>
        <v>-42</v>
      </c>
      <c r="U320" s="231" t="s">
        <v>1290</v>
      </c>
    </row>
    <row r="321" spans="1:21" ht="15.75">
      <c r="A321" s="485">
        <f t="shared" si="22"/>
        <v>321</v>
      </c>
      <c r="B321" s="484" t="s">
        <v>1049</v>
      </c>
      <c r="C321" s="469"/>
      <c r="F321" s="737"/>
      <c r="H321" s="231"/>
      <c r="K321" s="503"/>
      <c r="T321" s="655"/>
    </row>
    <row r="322" spans="1:21">
      <c r="A322" s="485">
        <f t="shared" si="22"/>
        <v>322</v>
      </c>
      <c r="B322" t="s">
        <v>100</v>
      </c>
      <c r="F322" s="737">
        <f>'27'!H50</f>
        <v>38937</v>
      </c>
      <c r="H322" s="718"/>
      <c r="K322" s="503">
        <v>37873</v>
      </c>
      <c r="L322" s="231">
        <f>'27'!H50</f>
        <v>38937</v>
      </c>
      <c r="N322" s="718"/>
      <c r="P322" s="722">
        <f t="shared" ref="P322:P329" si="41">F322-L322</f>
        <v>0</v>
      </c>
      <c r="Q322" s="461"/>
      <c r="R322" s="722">
        <f t="shared" ref="R322:R329" si="42">H322-N322</f>
        <v>0</v>
      </c>
      <c r="T322" s="655">
        <f t="shared" ref="T322:T329" si="43">H322-K322</f>
        <v>-37873</v>
      </c>
      <c r="U322" s="231" t="s">
        <v>1290</v>
      </c>
    </row>
    <row r="323" spans="1:21">
      <c r="A323" s="485">
        <f t="shared" si="22"/>
        <v>323</v>
      </c>
      <c r="B323" t="s">
        <v>615</v>
      </c>
      <c r="F323" s="737">
        <f>'27'!H51</f>
        <v>0</v>
      </c>
      <c r="H323" s="718"/>
      <c r="K323" s="503">
        <v>0</v>
      </c>
      <c r="L323" s="231">
        <f>'27'!H51</f>
        <v>0</v>
      </c>
      <c r="N323" s="718"/>
      <c r="P323" s="722">
        <f t="shared" si="41"/>
        <v>0</v>
      </c>
      <c r="Q323" s="461"/>
      <c r="R323" s="722">
        <f t="shared" si="42"/>
        <v>0</v>
      </c>
      <c r="T323" s="655">
        <f t="shared" si="43"/>
        <v>0</v>
      </c>
      <c r="U323" s="231" t="s">
        <v>1290</v>
      </c>
    </row>
    <row r="324" spans="1:21">
      <c r="A324" s="485">
        <f t="shared" si="22"/>
        <v>324</v>
      </c>
      <c r="B324" t="s">
        <v>616</v>
      </c>
      <c r="F324" s="737">
        <f>'27'!H52</f>
        <v>-16</v>
      </c>
      <c r="H324" s="718"/>
      <c r="K324" s="503">
        <v>-352</v>
      </c>
      <c r="L324" s="231">
        <f>'27'!H52</f>
        <v>-16</v>
      </c>
      <c r="N324" s="718"/>
      <c r="P324" s="722">
        <f t="shared" si="41"/>
        <v>0</v>
      </c>
      <c r="Q324" s="461"/>
      <c r="R324" s="722">
        <f t="shared" si="42"/>
        <v>0</v>
      </c>
      <c r="T324" s="655">
        <f t="shared" si="43"/>
        <v>352</v>
      </c>
      <c r="U324" s="231" t="s">
        <v>1290</v>
      </c>
    </row>
    <row r="325" spans="1:21">
      <c r="A325" s="485">
        <f t="shared" si="22"/>
        <v>325</v>
      </c>
      <c r="B325" t="s">
        <v>617</v>
      </c>
      <c r="F325" s="737">
        <f>'27'!H53</f>
        <v>-43</v>
      </c>
      <c r="H325" s="718"/>
      <c r="K325" s="503">
        <v>-384</v>
      </c>
      <c r="L325" s="231">
        <f>'27'!H53</f>
        <v>-43</v>
      </c>
      <c r="N325" s="718"/>
      <c r="P325" s="722">
        <f t="shared" si="41"/>
        <v>0</v>
      </c>
      <c r="Q325" s="461"/>
      <c r="R325" s="722">
        <f t="shared" si="42"/>
        <v>0</v>
      </c>
      <c r="T325" s="655">
        <f t="shared" si="43"/>
        <v>384</v>
      </c>
      <c r="U325" s="231" t="s">
        <v>1290</v>
      </c>
    </row>
    <row r="326" spans="1:21">
      <c r="A326" s="485">
        <f t="shared" si="22"/>
        <v>326</v>
      </c>
      <c r="B326" t="s">
        <v>618</v>
      </c>
      <c r="F326" s="737">
        <f>'27'!H54</f>
        <v>-232</v>
      </c>
      <c r="H326" s="718"/>
      <c r="K326" s="503">
        <v>-730</v>
      </c>
      <c r="L326" s="231">
        <f>'27'!H54</f>
        <v>-232</v>
      </c>
      <c r="N326" s="718"/>
      <c r="P326" s="722">
        <f t="shared" si="41"/>
        <v>0</v>
      </c>
      <c r="Q326" s="461"/>
      <c r="R326" s="722">
        <f t="shared" si="42"/>
        <v>0</v>
      </c>
      <c r="T326" s="655">
        <f t="shared" si="43"/>
        <v>730</v>
      </c>
      <c r="U326" s="231" t="s">
        <v>1290</v>
      </c>
    </row>
    <row r="327" spans="1:21" ht="15.75">
      <c r="A327" s="485">
        <f t="shared" si="22"/>
        <v>327</v>
      </c>
      <c r="B327" s="234" t="s">
        <v>619</v>
      </c>
      <c r="C327" s="465"/>
      <c r="F327" s="737">
        <f>'27'!H58</f>
        <v>38646</v>
      </c>
      <c r="H327" s="718"/>
      <c r="K327" s="503">
        <v>36407</v>
      </c>
      <c r="L327" s="231">
        <f>'27'!H58</f>
        <v>38646</v>
      </c>
      <c r="N327" s="718"/>
      <c r="P327" s="722">
        <f t="shared" si="41"/>
        <v>0</v>
      </c>
      <c r="Q327" s="461"/>
      <c r="R327" s="722">
        <f t="shared" si="42"/>
        <v>0</v>
      </c>
      <c r="T327" s="655">
        <f t="shared" si="43"/>
        <v>-36407</v>
      </c>
      <c r="U327" s="231" t="s">
        <v>1290</v>
      </c>
    </row>
    <row r="328" spans="1:21" ht="15.75">
      <c r="A328" s="485">
        <f t="shared" si="22"/>
        <v>328</v>
      </c>
      <c r="B328" s="234" t="s">
        <v>620</v>
      </c>
      <c r="C328" s="465"/>
      <c r="F328" s="737">
        <f>'27'!H59</f>
        <v>38684</v>
      </c>
      <c r="H328" s="718"/>
      <c r="K328" s="503">
        <v>36447</v>
      </c>
      <c r="L328" s="231">
        <f>'27'!H59</f>
        <v>38684</v>
      </c>
      <c r="N328" s="718"/>
      <c r="P328" s="722">
        <f t="shared" si="41"/>
        <v>0</v>
      </c>
      <c r="Q328" s="461"/>
      <c r="R328" s="722">
        <f t="shared" si="42"/>
        <v>0</v>
      </c>
      <c r="T328" s="655">
        <f t="shared" si="43"/>
        <v>-36447</v>
      </c>
      <c r="U328" s="231" t="s">
        <v>1290</v>
      </c>
    </row>
    <row r="329" spans="1:21" ht="15.75">
      <c r="A329" s="485">
        <f t="shared" si="22"/>
        <v>329</v>
      </c>
      <c r="B329" s="234" t="s">
        <v>621</v>
      </c>
      <c r="C329" s="465"/>
      <c r="F329" s="737">
        <f>'27'!H60</f>
        <v>38</v>
      </c>
      <c r="H329" s="718"/>
      <c r="K329" s="503">
        <v>40</v>
      </c>
      <c r="L329" s="231">
        <f>'27'!H60</f>
        <v>38</v>
      </c>
      <c r="N329" s="718"/>
      <c r="P329" s="722">
        <f t="shared" si="41"/>
        <v>0</v>
      </c>
      <c r="Q329" s="461"/>
      <c r="R329" s="722">
        <f t="shared" si="42"/>
        <v>0</v>
      </c>
      <c r="T329" s="655">
        <f t="shared" si="43"/>
        <v>-40</v>
      </c>
      <c r="U329" s="231" t="s">
        <v>1290</v>
      </c>
    </row>
    <row r="330" spans="1:21" ht="15.75">
      <c r="A330" s="485">
        <f t="shared" si="22"/>
        <v>330</v>
      </c>
      <c r="B330" s="484" t="s">
        <v>1050</v>
      </c>
      <c r="C330" s="469"/>
      <c r="F330" s="737"/>
      <c r="H330" s="231"/>
      <c r="K330" s="503"/>
      <c r="T330" s="655"/>
    </row>
    <row r="331" spans="1:21">
      <c r="A331" s="485">
        <f t="shared" ref="A331:A394" si="44">A330+1</f>
        <v>331</v>
      </c>
      <c r="B331" t="s">
        <v>100</v>
      </c>
      <c r="F331" s="737">
        <f>'27'!J50</f>
        <v>64390</v>
      </c>
      <c r="H331" s="718"/>
      <c r="K331" s="503"/>
      <c r="L331" s="231">
        <f>'27'!J50</f>
        <v>64390</v>
      </c>
      <c r="N331" s="718"/>
      <c r="P331" s="722">
        <f t="shared" ref="P331:P338" si="45">F331-L331</f>
        <v>0</v>
      </c>
      <c r="Q331" s="461"/>
      <c r="R331" s="722">
        <f t="shared" ref="R331:R338" si="46">H331-N331</f>
        <v>0</v>
      </c>
      <c r="T331" s="655">
        <f t="shared" ref="T331:T338" si="47">H331-K331</f>
        <v>0</v>
      </c>
    </row>
    <row r="332" spans="1:21">
      <c r="A332" s="485">
        <f t="shared" si="44"/>
        <v>332</v>
      </c>
      <c r="B332" t="s">
        <v>615</v>
      </c>
      <c r="F332" s="737">
        <f>'27'!J51</f>
        <v>0</v>
      </c>
      <c r="H332" s="718"/>
      <c r="K332" s="503"/>
      <c r="L332" s="231">
        <f>'27'!J51</f>
        <v>0</v>
      </c>
      <c r="N332" s="718"/>
      <c r="P332" s="722">
        <f t="shared" si="45"/>
        <v>0</v>
      </c>
      <c r="Q332" s="461"/>
      <c r="R332" s="722">
        <f t="shared" si="46"/>
        <v>0</v>
      </c>
      <c r="T332" s="655">
        <f t="shared" si="47"/>
        <v>0</v>
      </c>
    </row>
    <row r="333" spans="1:21">
      <c r="A333" s="485">
        <f t="shared" si="44"/>
        <v>333</v>
      </c>
      <c r="B333" t="s">
        <v>616</v>
      </c>
      <c r="F333" s="737">
        <f>'27'!J52</f>
        <v>-399</v>
      </c>
      <c r="H333" s="718"/>
      <c r="K333" s="503"/>
      <c r="L333" s="231">
        <f>'27'!J52</f>
        <v>-399</v>
      </c>
      <c r="N333" s="718"/>
      <c r="P333" s="722">
        <f t="shared" si="45"/>
        <v>0</v>
      </c>
      <c r="Q333" s="461"/>
      <c r="R333" s="722">
        <f t="shared" si="46"/>
        <v>0</v>
      </c>
      <c r="T333" s="655">
        <f t="shared" si="47"/>
        <v>0</v>
      </c>
    </row>
    <row r="334" spans="1:21">
      <c r="A334" s="485">
        <f t="shared" si="44"/>
        <v>334</v>
      </c>
      <c r="B334" t="s">
        <v>617</v>
      </c>
      <c r="F334" s="737">
        <f>'27'!J53</f>
        <v>0</v>
      </c>
      <c r="H334" s="718"/>
      <c r="K334" s="503"/>
      <c r="L334" s="231">
        <f>'27'!J53</f>
        <v>0</v>
      </c>
      <c r="N334" s="718"/>
      <c r="P334" s="722">
        <f t="shared" si="45"/>
        <v>0</v>
      </c>
      <c r="Q334" s="461"/>
      <c r="R334" s="722">
        <f t="shared" si="46"/>
        <v>0</v>
      </c>
      <c r="T334" s="655">
        <f t="shared" si="47"/>
        <v>0</v>
      </c>
    </row>
    <row r="335" spans="1:21">
      <c r="A335" s="485">
        <f t="shared" si="44"/>
        <v>335</v>
      </c>
      <c r="B335" t="s">
        <v>618</v>
      </c>
      <c r="F335" s="737">
        <f>'27'!J54</f>
        <v>-259</v>
      </c>
      <c r="H335" s="718"/>
      <c r="K335" s="503"/>
      <c r="L335" s="231">
        <f>'27'!J54</f>
        <v>-259</v>
      </c>
      <c r="N335" s="718"/>
      <c r="P335" s="722">
        <f t="shared" si="45"/>
        <v>0</v>
      </c>
      <c r="Q335" s="461"/>
      <c r="R335" s="722">
        <f t="shared" si="46"/>
        <v>0</v>
      </c>
      <c r="T335" s="655">
        <f t="shared" si="47"/>
        <v>0</v>
      </c>
    </row>
    <row r="336" spans="1:21" ht="15.75">
      <c r="A336" s="485">
        <f t="shared" si="44"/>
        <v>336</v>
      </c>
      <c r="B336" s="234" t="s">
        <v>619</v>
      </c>
      <c r="C336" s="465"/>
      <c r="F336" s="737">
        <f>'27'!J58</f>
        <v>63732</v>
      </c>
      <c r="H336" s="718"/>
      <c r="K336" s="503"/>
      <c r="L336" s="231">
        <f>'27'!J58</f>
        <v>63732</v>
      </c>
      <c r="N336" s="718"/>
      <c r="P336" s="722">
        <f t="shared" si="45"/>
        <v>0</v>
      </c>
      <c r="Q336" s="461"/>
      <c r="R336" s="722">
        <f t="shared" si="46"/>
        <v>0</v>
      </c>
      <c r="T336" s="655">
        <f t="shared" si="47"/>
        <v>0</v>
      </c>
    </row>
    <row r="337" spans="1:20" ht="15.75">
      <c r="A337" s="485">
        <f t="shared" si="44"/>
        <v>337</v>
      </c>
      <c r="B337" s="234" t="s">
        <v>620</v>
      </c>
      <c r="C337" s="465"/>
      <c r="F337" s="737">
        <f>'27'!J59</f>
        <v>63787</v>
      </c>
      <c r="H337" s="718"/>
      <c r="K337" s="503"/>
      <c r="L337" s="231">
        <f>'27'!J59</f>
        <v>63787</v>
      </c>
      <c r="N337" s="718"/>
      <c r="P337" s="722">
        <f t="shared" si="45"/>
        <v>0</v>
      </c>
      <c r="Q337" s="461"/>
      <c r="R337" s="722">
        <f t="shared" si="46"/>
        <v>0</v>
      </c>
      <c r="T337" s="655">
        <f t="shared" si="47"/>
        <v>0</v>
      </c>
    </row>
    <row r="338" spans="1:20" ht="15.75">
      <c r="A338" s="485">
        <f t="shared" si="44"/>
        <v>338</v>
      </c>
      <c r="B338" s="234" t="s">
        <v>621</v>
      </c>
      <c r="C338" s="465"/>
      <c r="F338" s="737">
        <f>'27'!J60</f>
        <v>55</v>
      </c>
      <c r="H338" s="718"/>
      <c r="K338" s="503"/>
      <c r="L338" s="231">
        <f>'27'!J60</f>
        <v>55</v>
      </c>
      <c r="N338" s="718"/>
      <c r="P338" s="722">
        <f t="shared" si="45"/>
        <v>0</v>
      </c>
      <c r="Q338" s="461"/>
      <c r="R338" s="722">
        <f t="shared" si="46"/>
        <v>0</v>
      </c>
      <c r="T338" s="655">
        <f t="shared" si="47"/>
        <v>0</v>
      </c>
    </row>
    <row r="339" spans="1:20" ht="15.75">
      <c r="A339" s="485">
        <f t="shared" si="44"/>
        <v>339</v>
      </c>
      <c r="B339" s="484" t="s">
        <v>953</v>
      </c>
      <c r="C339" s="465"/>
      <c r="F339" s="737"/>
      <c r="H339" s="231"/>
      <c r="K339" s="503"/>
      <c r="T339" s="655"/>
    </row>
    <row r="340" spans="1:20">
      <c r="A340" s="485">
        <f t="shared" si="44"/>
        <v>340</v>
      </c>
      <c r="B340" t="s">
        <v>100</v>
      </c>
      <c r="F340" s="737">
        <f>'27'!L50</f>
        <v>172872</v>
      </c>
      <c r="H340" s="718"/>
      <c r="K340" s="503"/>
      <c r="L340" s="231">
        <f>'27'!L50</f>
        <v>172872</v>
      </c>
      <c r="N340" s="718"/>
      <c r="P340" s="722">
        <f t="shared" ref="P340:P347" si="48">F340-L340</f>
        <v>0</v>
      </c>
      <c r="Q340" s="461"/>
      <c r="R340" s="722">
        <f t="shared" ref="R340:R347" si="49">H340-N340</f>
        <v>0</v>
      </c>
      <c r="T340" s="655">
        <f t="shared" ref="T340:T347" si="50">H340-K340</f>
        <v>0</v>
      </c>
    </row>
    <row r="341" spans="1:20">
      <c r="A341" s="485">
        <f t="shared" si="44"/>
        <v>341</v>
      </c>
      <c r="B341" t="s">
        <v>615</v>
      </c>
      <c r="F341" s="737">
        <f>'27'!L51</f>
        <v>0</v>
      </c>
      <c r="H341" s="718"/>
      <c r="K341" s="503"/>
      <c r="L341" s="231">
        <f>'27'!L51</f>
        <v>0</v>
      </c>
      <c r="N341" s="718"/>
      <c r="P341" s="722">
        <f t="shared" si="48"/>
        <v>0</v>
      </c>
      <c r="Q341" s="461"/>
      <c r="R341" s="722">
        <f t="shared" si="49"/>
        <v>0</v>
      </c>
      <c r="T341" s="655">
        <f t="shared" si="50"/>
        <v>0</v>
      </c>
    </row>
    <row r="342" spans="1:20">
      <c r="A342" s="485">
        <f t="shared" si="44"/>
        <v>342</v>
      </c>
      <c r="B342" t="s">
        <v>616</v>
      </c>
      <c r="F342" s="737">
        <f>'27'!L52</f>
        <v>-1769</v>
      </c>
      <c r="H342" s="718"/>
      <c r="K342" s="503"/>
      <c r="L342" s="231">
        <f>'27'!L52</f>
        <v>-1769</v>
      </c>
      <c r="N342" s="718"/>
      <c r="P342" s="722">
        <f t="shared" si="48"/>
        <v>0</v>
      </c>
      <c r="Q342" s="461"/>
      <c r="R342" s="722">
        <f t="shared" si="49"/>
        <v>0</v>
      </c>
      <c r="T342" s="655">
        <f t="shared" si="50"/>
        <v>0</v>
      </c>
    </row>
    <row r="343" spans="1:20">
      <c r="A343" s="485">
        <f t="shared" si="44"/>
        <v>343</v>
      </c>
      <c r="B343" t="s">
        <v>617</v>
      </c>
      <c r="F343" s="737">
        <f>'27'!L53</f>
        <v>-664</v>
      </c>
      <c r="H343" s="718"/>
      <c r="K343" s="503"/>
      <c r="L343" s="231">
        <f>'27'!L53</f>
        <v>-664</v>
      </c>
      <c r="N343" s="718"/>
      <c r="P343" s="722">
        <f t="shared" si="48"/>
        <v>0</v>
      </c>
      <c r="Q343" s="461"/>
      <c r="R343" s="722">
        <f t="shared" si="49"/>
        <v>0</v>
      </c>
      <c r="T343" s="655">
        <f t="shared" si="50"/>
        <v>0</v>
      </c>
    </row>
    <row r="344" spans="1:20">
      <c r="A344" s="485">
        <f t="shared" si="44"/>
        <v>344</v>
      </c>
      <c r="B344" t="s">
        <v>618</v>
      </c>
      <c r="F344" s="737">
        <f>'27'!L54</f>
        <v>-676</v>
      </c>
      <c r="H344" s="718"/>
      <c r="K344" s="503"/>
      <c r="L344" s="231">
        <f>'27'!L54</f>
        <v>-676</v>
      </c>
      <c r="N344" s="718"/>
      <c r="P344" s="722">
        <f t="shared" si="48"/>
        <v>0</v>
      </c>
      <c r="Q344" s="461"/>
      <c r="R344" s="722">
        <f t="shared" si="49"/>
        <v>0</v>
      </c>
      <c r="T344" s="655">
        <f t="shared" si="50"/>
        <v>0</v>
      </c>
    </row>
    <row r="345" spans="1:20" ht="15.75">
      <c r="A345" s="485">
        <f t="shared" si="44"/>
        <v>345</v>
      </c>
      <c r="B345" s="234" t="s">
        <v>619</v>
      </c>
      <c r="C345" s="465"/>
      <c r="F345" s="737">
        <f>'27'!L58</f>
        <v>169763</v>
      </c>
      <c r="H345" s="718"/>
      <c r="K345" s="503"/>
      <c r="L345" s="231">
        <f>'27'!L58</f>
        <v>169763</v>
      </c>
      <c r="N345" s="718"/>
      <c r="P345" s="722">
        <f t="shared" si="48"/>
        <v>0</v>
      </c>
      <c r="Q345" s="461"/>
      <c r="R345" s="722">
        <f t="shared" si="49"/>
        <v>0</v>
      </c>
      <c r="T345" s="655">
        <f t="shared" si="50"/>
        <v>0</v>
      </c>
    </row>
    <row r="346" spans="1:20" ht="15.75">
      <c r="A346" s="485">
        <f t="shared" si="44"/>
        <v>346</v>
      </c>
      <c r="B346" s="234" t="s">
        <v>620</v>
      </c>
      <c r="C346" s="465"/>
      <c r="F346" s="737">
        <f>'27'!L59</f>
        <v>169888</v>
      </c>
      <c r="H346" s="718"/>
      <c r="K346" s="503"/>
      <c r="L346" s="231">
        <f>'27'!L59</f>
        <v>169888</v>
      </c>
      <c r="N346" s="718"/>
      <c r="P346" s="722">
        <f t="shared" si="48"/>
        <v>0</v>
      </c>
      <c r="Q346" s="461"/>
      <c r="R346" s="722">
        <f t="shared" si="49"/>
        <v>0</v>
      </c>
      <c r="T346" s="655">
        <f t="shared" si="50"/>
        <v>0</v>
      </c>
    </row>
    <row r="347" spans="1:20" ht="15.75">
      <c r="A347" s="485">
        <f t="shared" si="44"/>
        <v>347</v>
      </c>
      <c r="B347" s="234" t="s">
        <v>621</v>
      </c>
      <c r="C347" s="465"/>
      <c r="F347" s="737">
        <f>'27'!L60</f>
        <v>125</v>
      </c>
      <c r="H347" s="718"/>
      <c r="K347" s="503"/>
      <c r="L347" s="231">
        <f>'27'!L60</f>
        <v>125</v>
      </c>
      <c r="N347" s="718"/>
      <c r="P347" s="722">
        <f t="shared" si="48"/>
        <v>0</v>
      </c>
      <c r="Q347" s="461"/>
      <c r="R347" s="722">
        <f t="shared" si="49"/>
        <v>0</v>
      </c>
      <c r="T347" s="655">
        <f t="shared" si="50"/>
        <v>0</v>
      </c>
    </row>
    <row r="348" spans="1:20" ht="15.75">
      <c r="A348" s="485">
        <f t="shared" si="44"/>
        <v>348</v>
      </c>
      <c r="B348" s="673" t="s">
        <v>954</v>
      </c>
      <c r="C348" s="465"/>
      <c r="F348" s="737"/>
      <c r="H348" s="231"/>
      <c r="K348" s="503"/>
      <c r="T348" s="655"/>
    </row>
    <row r="349" spans="1:20" ht="15.75">
      <c r="A349" s="485">
        <f t="shared" si="44"/>
        <v>349</v>
      </c>
      <c r="B349" s="673" t="s">
        <v>1037</v>
      </c>
      <c r="C349" s="375"/>
      <c r="E349" t="s">
        <v>1035</v>
      </c>
      <c r="F349" s="741"/>
      <c r="H349" s="718"/>
      <c r="K349" s="503"/>
      <c r="L349" s="718"/>
      <c r="N349" s="718"/>
      <c r="T349" s="655"/>
    </row>
    <row r="350" spans="1:20">
      <c r="A350" s="485">
        <f t="shared" si="44"/>
        <v>350</v>
      </c>
      <c r="B350" s="672" t="s">
        <v>1073</v>
      </c>
      <c r="F350" s="741"/>
      <c r="H350" s="718"/>
      <c r="K350" s="503"/>
      <c r="L350" s="718"/>
      <c r="N350" s="718"/>
      <c r="T350" s="655"/>
    </row>
    <row r="351" spans="1:20">
      <c r="A351" s="485">
        <f t="shared" si="44"/>
        <v>351</v>
      </c>
      <c r="B351" s="672" t="s">
        <v>1074</v>
      </c>
      <c r="F351" s="741"/>
      <c r="H351" s="718"/>
      <c r="K351" s="503"/>
      <c r="L351" s="718"/>
      <c r="N351" s="718"/>
      <c r="T351" s="655"/>
    </row>
    <row r="352" spans="1:20" ht="15.75">
      <c r="A352" s="485">
        <f t="shared" si="44"/>
        <v>352</v>
      </c>
      <c r="B352" s="673" t="s">
        <v>1075</v>
      </c>
      <c r="F352" s="741"/>
      <c r="H352" s="718"/>
      <c r="K352" s="503"/>
      <c r="L352" s="718"/>
      <c r="N352" s="718"/>
      <c r="T352" s="655"/>
    </row>
    <row r="353" spans="1:20" ht="15.75">
      <c r="A353" s="485">
        <f t="shared" si="44"/>
        <v>353</v>
      </c>
      <c r="B353" s="673" t="s">
        <v>1038</v>
      </c>
      <c r="C353" s="375"/>
      <c r="F353" s="741"/>
      <c r="H353" s="718"/>
      <c r="K353" s="503"/>
      <c r="L353" s="718"/>
      <c r="N353" s="718"/>
      <c r="T353" s="655"/>
    </row>
    <row r="354" spans="1:20" ht="15.75">
      <c r="A354" s="485">
        <f t="shared" si="44"/>
        <v>354</v>
      </c>
      <c r="B354" s="672" t="s">
        <v>1073</v>
      </c>
      <c r="C354" s="465"/>
      <c r="F354" s="741"/>
      <c r="H354" s="718"/>
      <c r="K354" s="503"/>
      <c r="L354" s="718"/>
      <c r="N354" s="718"/>
      <c r="T354" s="655"/>
    </row>
    <row r="355" spans="1:20" ht="15.75">
      <c r="A355" s="485">
        <f t="shared" si="44"/>
        <v>355</v>
      </c>
      <c r="B355" s="672" t="s">
        <v>1074</v>
      </c>
      <c r="C355" s="465"/>
      <c r="F355" s="741"/>
      <c r="H355" s="718"/>
      <c r="K355" s="503"/>
      <c r="L355" s="718"/>
      <c r="N355" s="718"/>
      <c r="T355" s="655"/>
    </row>
    <row r="356" spans="1:20" ht="15.75">
      <c r="A356" s="485">
        <f t="shared" si="44"/>
        <v>356</v>
      </c>
      <c r="B356" s="673" t="s">
        <v>1075</v>
      </c>
      <c r="C356" s="465"/>
      <c r="F356" s="741"/>
      <c r="H356" s="718"/>
      <c r="K356" s="503"/>
      <c r="L356" s="718"/>
      <c r="N356" s="718"/>
      <c r="T356" s="655"/>
    </row>
    <row r="357" spans="1:20" ht="15.75">
      <c r="A357" s="485">
        <f t="shared" si="44"/>
        <v>357</v>
      </c>
      <c r="B357" s="673" t="s">
        <v>1039</v>
      </c>
      <c r="C357" s="375"/>
      <c r="F357" s="741"/>
      <c r="H357" s="718"/>
      <c r="K357" s="503"/>
      <c r="L357" s="718"/>
      <c r="N357" s="718"/>
      <c r="T357" s="655"/>
    </row>
    <row r="358" spans="1:20">
      <c r="A358" s="485">
        <f t="shared" si="44"/>
        <v>358</v>
      </c>
      <c r="B358" s="672" t="s">
        <v>1073</v>
      </c>
      <c r="F358" s="741"/>
      <c r="H358" s="718"/>
      <c r="K358" s="503"/>
      <c r="L358" s="718"/>
      <c r="N358" s="718"/>
      <c r="T358" s="655"/>
    </row>
    <row r="359" spans="1:20">
      <c r="A359" s="485">
        <f t="shared" si="44"/>
        <v>359</v>
      </c>
      <c r="B359" s="672" t="s">
        <v>1074</v>
      </c>
      <c r="F359" s="741"/>
      <c r="H359" s="718"/>
      <c r="K359" s="503"/>
      <c r="L359" s="718"/>
      <c r="N359" s="718"/>
      <c r="T359" s="655"/>
    </row>
    <row r="360" spans="1:20" ht="15.75">
      <c r="A360" s="485">
        <f t="shared" si="44"/>
        <v>360</v>
      </c>
      <c r="B360" s="673" t="s">
        <v>1075</v>
      </c>
      <c r="F360" s="741"/>
      <c r="H360" s="718"/>
      <c r="K360" s="503"/>
      <c r="L360" s="718"/>
      <c r="N360" s="718"/>
      <c r="T360" s="655"/>
    </row>
    <row r="361" spans="1:20" ht="15.75">
      <c r="A361" s="485">
        <f t="shared" si="44"/>
        <v>361</v>
      </c>
      <c r="B361" s="673" t="s">
        <v>955</v>
      </c>
      <c r="F361" s="741"/>
      <c r="H361" s="718"/>
      <c r="K361" s="503"/>
      <c r="L361" s="718"/>
      <c r="N361" s="718"/>
      <c r="T361" s="655"/>
    </row>
    <row r="362" spans="1:20">
      <c r="A362" s="485">
        <f t="shared" si="44"/>
        <v>362</v>
      </c>
      <c r="B362" s="672" t="s">
        <v>1073</v>
      </c>
      <c r="F362" s="741"/>
      <c r="H362" s="718"/>
      <c r="K362" s="503"/>
      <c r="L362" s="718"/>
      <c r="N362" s="718"/>
      <c r="T362" s="655"/>
    </row>
    <row r="363" spans="1:20">
      <c r="A363" s="485">
        <f t="shared" si="44"/>
        <v>363</v>
      </c>
      <c r="B363" s="672" t="s">
        <v>1074</v>
      </c>
      <c r="F363" s="741"/>
      <c r="H363" s="718"/>
      <c r="K363" s="503"/>
      <c r="L363" s="718"/>
      <c r="N363" s="718"/>
      <c r="T363" s="655"/>
    </row>
    <row r="364" spans="1:20" ht="15.75">
      <c r="A364" s="485">
        <f t="shared" si="44"/>
        <v>364</v>
      </c>
      <c r="B364" s="673" t="s">
        <v>1075</v>
      </c>
      <c r="F364" s="741"/>
      <c r="H364" s="718"/>
      <c r="K364" s="503"/>
      <c r="L364" s="718"/>
      <c r="N364" s="718"/>
      <c r="T364" s="655"/>
    </row>
    <row r="365" spans="1:20" ht="15.75">
      <c r="A365" s="485">
        <f t="shared" si="44"/>
        <v>365</v>
      </c>
      <c r="B365" s="673" t="s">
        <v>1178</v>
      </c>
      <c r="F365" s="737"/>
      <c r="H365" s="231"/>
      <c r="K365" s="503"/>
      <c r="T365" s="655"/>
    </row>
    <row r="366" spans="1:20" ht="15.75">
      <c r="A366" s="485">
        <f t="shared" si="44"/>
        <v>366</v>
      </c>
      <c r="B366" s="673" t="s">
        <v>1179</v>
      </c>
      <c r="F366" s="741"/>
      <c r="H366" s="718"/>
      <c r="K366" s="503"/>
      <c r="L366" s="718"/>
      <c r="N366" s="718"/>
      <c r="T366" s="655"/>
    </row>
    <row r="367" spans="1:20" ht="15.75">
      <c r="A367" s="485">
        <f t="shared" si="44"/>
        <v>367</v>
      </c>
      <c r="B367" s="673" t="s">
        <v>1180</v>
      </c>
      <c r="F367" s="741"/>
      <c r="H367" s="718"/>
      <c r="K367" s="503"/>
      <c r="L367" s="718"/>
      <c r="N367" s="718"/>
      <c r="T367" s="655"/>
    </row>
    <row r="368" spans="1:20">
      <c r="A368" s="485">
        <f t="shared" si="44"/>
        <v>368</v>
      </c>
      <c r="B368" s="672" t="s">
        <v>496</v>
      </c>
      <c r="F368" s="741"/>
      <c r="H368" s="718"/>
      <c r="K368" s="503"/>
      <c r="L368" s="718"/>
      <c r="N368" s="718"/>
      <c r="T368" s="655"/>
    </row>
    <row r="369" spans="1:20">
      <c r="A369" s="485">
        <f t="shared" si="44"/>
        <v>369</v>
      </c>
      <c r="B369" s="672" t="s">
        <v>612</v>
      </c>
      <c r="F369" s="741"/>
      <c r="H369" s="718"/>
      <c r="K369" s="503"/>
      <c r="L369" s="718"/>
      <c r="N369" s="718"/>
      <c r="T369" s="655"/>
    </row>
    <row r="370" spans="1:20">
      <c r="A370" s="485">
        <f t="shared" si="44"/>
        <v>370</v>
      </c>
      <c r="B370" s="672" t="s">
        <v>497</v>
      </c>
      <c r="F370" s="741"/>
      <c r="H370" s="718"/>
      <c r="K370" s="503"/>
      <c r="L370" s="718"/>
      <c r="N370" s="718"/>
      <c r="T370" s="655"/>
    </row>
    <row r="371" spans="1:20" ht="15.75">
      <c r="A371" s="485">
        <f t="shared" si="44"/>
        <v>371</v>
      </c>
      <c r="B371" s="673" t="s">
        <v>613</v>
      </c>
      <c r="F371" s="741"/>
      <c r="H371" s="718"/>
      <c r="K371" s="503"/>
      <c r="L371" s="718"/>
      <c r="N371" s="718"/>
      <c r="T371" s="655"/>
    </row>
    <row r="372" spans="1:20" ht="15.75">
      <c r="A372" s="485">
        <f t="shared" si="44"/>
        <v>372</v>
      </c>
      <c r="B372" s="673" t="s">
        <v>498</v>
      </c>
      <c r="F372" s="741"/>
      <c r="H372" s="718"/>
      <c r="K372" s="503"/>
      <c r="L372" s="718"/>
      <c r="N372" s="718"/>
      <c r="T372" s="655"/>
    </row>
    <row r="373" spans="1:20" ht="15.75">
      <c r="A373" s="485">
        <f t="shared" si="44"/>
        <v>373</v>
      </c>
      <c r="B373" s="673" t="s">
        <v>499</v>
      </c>
      <c r="F373" s="741"/>
      <c r="H373" s="718"/>
      <c r="K373" s="503"/>
      <c r="L373" s="718"/>
      <c r="N373" s="718"/>
      <c r="T373" s="655"/>
    </row>
    <row r="374" spans="1:20" ht="15.75">
      <c r="A374" s="485">
        <f t="shared" si="44"/>
        <v>374</v>
      </c>
      <c r="B374" s="673" t="s">
        <v>1181</v>
      </c>
      <c r="F374" s="741"/>
      <c r="H374" s="718"/>
      <c r="K374" s="503"/>
      <c r="L374" s="718"/>
      <c r="N374" s="718"/>
      <c r="T374" s="655"/>
    </row>
    <row r="375" spans="1:20" ht="15.75">
      <c r="A375" s="485">
        <f t="shared" si="44"/>
        <v>375</v>
      </c>
      <c r="B375" s="673" t="s">
        <v>1180</v>
      </c>
      <c r="F375" s="741"/>
      <c r="H375" s="718"/>
      <c r="K375" s="503"/>
      <c r="L375" s="718"/>
      <c r="N375" s="718"/>
      <c r="T375" s="655"/>
    </row>
    <row r="376" spans="1:20">
      <c r="A376" s="485">
        <f t="shared" si="44"/>
        <v>376</v>
      </c>
      <c r="B376" s="672" t="s">
        <v>100</v>
      </c>
      <c r="F376" s="741"/>
      <c r="H376" s="718"/>
      <c r="K376" s="503"/>
      <c r="L376" s="718"/>
      <c r="N376" s="718"/>
      <c r="T376" s="655"/>
    </row>
    <row r="377" spans="1:20">
      <c r="A377" s="485">
        <f t="shared" si="44"/>
        <v>377</v>
      </c>
      <c r="B377" s="672" t="s">
        <v>615</v>
      </c>
      <c r="F377" s="741"/>
      <c r="H377" s="718"/>
      <c r="K377" s="503"/>
      <c r="L377" s="718"/>
      <c r="N377" s="718"/>
      <c r="T377" s="655"/>
    </row>
    <row r="378" spans="1:20">
      <c r="A378" s="485">
        <f t="shared" si="44"/>
        <v>378</v>
      </c>
      <c r="B378" s="672" t="s">
        <v>616</v>
      </c>
      <c r="F378" s="741"/>
      <c r="H378" s="718"/>
      <c r="K378" s="503"/>
      <c r="L378" s="718"/>
      <c r="N378" s="718"/>
      <c r="T378" s="655"/>
    </row>
    <row r="379" spans="1:20">
      <c r="A379" s="485">
        <f t="shared" si="44"/>
        <v>379</v>
      </c>
      <c r="B379" s="672" t="s">
        <v>617</v>
      </c>
      <c r="F379" s="741"/>
      <c r="H379" s="718"/>
      <c r="K379" s="503"/>
      <c r="L379" s="718"/>
      <c r="N379" s="718"/>
      <c r="T379" s="655"/>
    </row>
    <row r="380" spans="1:20">
      <c r="A380" s="485">
        <f t="shared" si="44"/>
        <v>380</v>
      </c>
      <c r="B380" s="672" t="s">
        <v>618</v>
      </c>
      <c r="F380" s="741"/>
      <c r="H380" s="718"/>
      <c r="K380" s="503"/>
      <c r="L380" s="718"/>
      <c r="N380" s="718"/>
      <c r="T380" s="655"/>
    </row>
    <row r="381" spans="1:20" ht="15.75">
      <c r="A381" s="485">
        <f t="shared" si="44"/>
        <v>381</v>
      </c>
      <c r="B381" s="673" t="s">
        <v>619</v>
      </c>
      <c r="F381" s="741"/>
      <c r="H381" s="718"/>
      <c r="K381" s="503"/>
      <c r="L381" s="718"/>
      <c r="N381" s="718"/>
      <c r="T381" s="655"/>
    </row>
    <row r="382" spans="1:20" ht="15.75">
      <c r="A382" s="485">
        <f t="shared" si="44"/>
        <v>382</v>
      </c>
      <c r="B382" s="673" t="s">
        <v>620</v>
      </c>
      <c r="F382" s="741"/>
      <c r="H382" s="718"/>
      <c r="K382" s="503"/>
      <c r="L382" s="718"/>
      <c r="N382" s="718"/>
      <c r="T382" s="655"/>
    </row>
    <row r="383" spans="1:20" ht="15.75">
      <c r="A383" s="485">
        <f t="shared" si="44"/>
        <v>383</v>
      </c>
      <c r="B383" s="673" t="s">
        <v>621</v>
      </c>
      <c r="F383" s="741"/>
      <c r="H383" s="718"/>
      <c r="K383" s="503"/>
      <c r="L383" s="718"/>
      <c r="N383" s="718"/>
      <c r="T383" s="655"/>
    </row>
    <row r="384" spans="1:20" ht="15.75">
      <c r="A384" s="485">
        <f t="shared" si="44"/>
        <v>384</v>
      </c>
      <c r="B384" s="234" t="s">
        <v>1182</v>
      </c>
      <c r="F384" s="737" t="str">
        <f>'28'!H28</f>
        <v>Approved</v>
      </c>
      <c r="H384" s="718"/>
      <c r="K384" s="503"/>
      <c r="L384" s="312" t="str">
        <f>'28'!H28</f>
        <v>Approved</v>
      </c>
      <c r="N384" s="718"/>
      <c r="P384" s="722" t="e">
        <f>F384-L384</f>
        <v>#VALUE!</v>
      </c>
      <c r="Q384" s="461"/>
      <c r="R384" s="722"/>
      <c r="T384" s="655"/>
    </row>
    <row r="385" spans="1:20" ht="15.75">
      <c r="A385" s="485">
        <f t="shared" si="44"/>
        <v>385</v>
      </c>
      <c r="B385" s="234" t="s">
        <v>1066</v>
      </c>
      <c r="F385" s="737"/>
      <c r="H385" s="231"/>
      <c r="K385" s="503"/>
      <c r="T385" s="655"/>
    </row>
    <row r="386" spans="1:20" ht="15.75">
      <c r="A386" s="485">
        <f t="shared" si="44"/>
        <v>386</v>
      </c>
      <c r="B386" s="234" t="s">
        <v>956</v>
      </c>
      <c r="F386" s="737"/>
      <c r="H386" s="231"/>
      <c r="K386" s="503"/>
      <c r="T386" s="655"/>
    </row>
    <row r="387" spans="1:20" ht="15.75">
      <c r="A387" s="485">
        <f t="shared" si="44"/>
        <v>387</v>
      </c>
      <c r="B387" s="673" t="s">
        <v>957</v>
      </c>
      <c r="F387" s="737"/>
      <c r="H387" s="231"/>
      <c r="K387" s="503"/>
      <c r="T387" s="655"/>
    </row>
    <row r="388" spans="1:20">
      <c r="A388" s="485">
        <f t="shared" si="44"/>
        <v>388</v>
      </c>
      <c r="B388" s="672" t="s">
        <v>1076</v>
      </c>
      <c r="F388" s="741"/>
      <c r="H388" s="718"/>
      <c r="K388" s="503"/>
      <c r="L388" s="718"/>
      <c r="N388" s="718"/>
      <c r="T388" s="655"/>
    </row>
    <row r="389" spans="1:20">
      <c r="A389" s="485">
        <f t="shared" si="44"/>
        <v>389</v>
      </c>
      <c r="B389" s="672" t="s">
        <v>1077</v>
      </c>
      <c r="F389" s="741"/>
      <c r="H389" s="718"/>
      <c r="K389" s="503"/>
      <c r="L389" s="718"/>
      <c r="N389" s="718"/>
      <c r="T389" s="655"/>
    </row>
    <row r="390" spans="1:20">
      <c r="A390" s="485">
        <f t="shared" si="44"/>
        <v>390</v>
      </c>
      <c r="B390" s="672" t="s">
        <v>944</v>
      </c>
      <c r="F390" s="741"/>
      <c r="H390" s="718"/>
      <c r="K390" s="503"/>
      <c r="L390" s="718"/>
      <c r="N390" s="718"/>
      <c r="T390" s="655"/>
    </row>
    <row r="391" spans="1:20" ht="15.75">
      <c r="A391" s="485">
        <f t="shared" si="44"/>
        <v>391</v>
      </c>
      <c r="B391" s="673" t="s">
        <v>1078</v>
      </c>
      <c r="F391" s="741"/>
      <c r="H391" s="718"/>
      <c r="K391" s="503"/>
      <c r="L391" s="718"/>
      <c r="N391" s="718"/>
      <c r="T391" s="655"/>
    </row>
    <row r="392" spans="1:20" ht="15.75">
      <c r="A392" s="485">
        <f t="shared" si="44"/>
        <v>392</v>
      </c>
      <c r="B392" s="673" t="s">
        <v>1079</v>
      </c>
      <c r="F392" s="741"/>
      <c r="H392" s="718"/>
      <c r="K392" s="503"/>
      <c r="L392" s="718"/>
      <c r="N392" s="718"/>
      <c r="T392" s="655"/>
    </row>
    <row r="393" spans="1:20" ht="15.75">
      <c r="A393" s="485">
        <f t="shared" si="44"/>
        <v>393</v>
      </c>
      <c r="B393" s="234" t="s">
        <v>1232</v>
      </c>
      <c r="C393" s="375"/>
      <c r="D393" s="375"/>
      <c r="E393" s="375"/>
      <c r="F393" s="737"/>
      <c r="H393" s="231"/>
      <c r="K393" s="503"/>
      <c r="T393" s="655"/>
    </row>
    <row r="394" spans="1:20">
      <c r="A394" s="485">
        <f t="shared" si="44"/>
        <v>394</v>
      </c>
      <c r="B394" t="s">
        <v>958</v>
      </c>
      <c r="C394" s="375"/>
      <c r="D394" s="375" t="s">
        <v>905</v>
      </c>
      <c r="E394" s="375"/>
      <c r="F394" s="737">
        <f>'28'!E45</f>
        <v>314675</v>
      </c>
      <c r="H394" s="312">
        <f>'28'!G45</f>
        <v>315307</v>
      </c>
      <c r="K394" s="503">
        <v>310861</v>
      </c>
      <c r="L394" s="312">
        <f>'28'!E45</f>
        <v>314675</v>
      </c>
      <c r="N394" s="312">
        <f>'28'!G45</f>
        <v>315307</v>
      </c>
      <c r="P394" s="722">
        <f>F394-L394</f>
        <v>0</v>
      </c>
      <c r="Q394" s="461"/>
      <c r="R394" s="722">
        <f>H394-N394</f>
        <v>0</v>
      </c>
      <c r="T394" s="655">
        <f>H394-K394</f>
        <v>4446</v>
      </c>
    </row>
    <row r="395" spans="1:20">
      <c r="A395" s="485">
        <f t="shared" ref="A395:A458" si="51">A394+1</f>
        <v>395</v>
      </c>
      <c r="B395" t="s">
        <v>959</v>
      </c>
      <c r="C395" s="375"/>
      <c r="D395" s="375" t="s">
        <v>905</v>
      </c>
      <c r="E395" s="375"/>
      <c r="F395" s="737">
        <f>'28'!E46</f>
        <v>302538</v>
      </c>
      <c r="H395" s="312">
        <f>'28'!G46</f>
        <v>298578</v>
      </c>
      <c r="K395" s="503">
        <v>294597</v>
      </c>
      <c r="L395" s="312">
        <f>'28'!E46</f>
        <v>302538</v>
      </c>
      <c r="N395" s="312">
        <f>'28'!G46</f>
        <v>298578</v>
      </c>
      <c r="P395" s="722">
        <f>F395-L395</f>
        <v>0</v>
      </c>
      <c r="Q395" s="461"/>
      <c r="R395" s="722">
        <f>H395-N395</f>
        <v>0</v>
      </c>
      <c r="T395" s="655">
        <f>H395-K395</f>
        <v>3981</v>
      </c>
    </row>
    <row r="396" spans="1:20" ht="15.75">
      <c r="A396" s="485">
        <f t="shared" si="51"/>
        <v>396</v>
      </c>
      <c r="B396" s="234" t="s">
        <v>960</v>
      </c>
      <c r="C396" s="375"/>
      <c r="D396" s="375" t="s">
        <v>905</v>
      </c>
      <c r="E396" s="375"/>
      <c r="F396" s="511">
        <f>'28'!E47</f>
        <v>0.96143004687375866</v>
      </c>
      <c r="H396" s="719">
        <f>'28'!G47</f>
        <v>0.94694377226005133</v>
      </c>
      <c r="K396" s="692">
        <v>0.94768079624012014</v>
      </c>
      <c r="L396" s="719">
        <f>'28'!E47</f>
        <v>0.96143004687375866</v>
      </c>
      <c r="N396" s="719">
        <f>'28'!G47</f>
        <v>0.94694377226005133</v>
      </c>
      <c r="P396" s="722">
        <f>F396-L396</f>
        <v>0</v>
      </c>
      <c r="Q396" s="461"/>
      <c r="R396" s="722">
        <f>H396-N396</f>
        <v>0</v>
      </c>
      <c r="T396" s="655">
        <f>H396-K396</f>
        <v>-7.3702398006880721E-4</v>
      </c>
    </row>
    <row r="397" spans="1:20" ht="15.75">
      <c r="A397" s="485">
        <f t="shared" si="51"/>
        <v>397</v>
      </c>
      <c r="B397" s="234" t="s">
        <v>352</v>
      </c>
      <c r="F397" s="737"/>
      <c r="H397" s="231"/>
      <c r="K397" s="503"/>
      <c r="T397" s="655"/>
    </row>
    <row r="398" spans="1:20" ht="15.75">
      <c r="A398" s="485">
        <f t="shared" si="51"/>
        <v>398</v>
      </c>
      <c r="B398" s="234" t="s">
        <v>961</v>
      </c>
      <c r="F398" s="737"/>
      <c r="H398" s="231"/>
      <c r="K398" s="503"/>
      <c r="T398" s="655"/>
    </row>
    <row r="399" spans="1:20">
      <c r="A399" s="485">
        <f t="shared" si="51"/>
        <v>399</v>
      </c>
      <c r="B399" t="s">
        <v>101</v>
      </c>
      <c r="F399" s="737">
        <f>'29'!E9</f>
        <v>73518</v>
      </c>
      <c r="H399" s="718"/>
      <c r="K399" s="503"/>
      <c r="L399" s="231">
        <f>'29'!E9</f>
        <v>73518</v>
      </c>
      <c r="N399" s="718"/>
      <c r="O399" s="231"/>
      <c r="P399" s="722">
        <f t="shared" ref="P399:P405" si="52">F399-L399</f>
        <v>0</v>
      </c>
      <c r="Q399" s="461"/>
      <c r="R399" s="722">
        <f t="shared" ref="R399:R405" si="53">H399-N399</f>
        <v>0</v>
      </c>
      <c r="T399" s="655">
        <f t="shared" ref="T399:T405" si="54">H399-K399</f>
        <v>0</v>
      </c>
    </row>
    <row r="400" spans="1:20">
      <c r="A400" s="485">
        <f t="shared" si="51"/>
        <v>400</v>
      </c>
      <c r="B400" t="s">
        <v>102</v>
      </c>
      <c r="F400" s="737">
        <f>'29'!E10</f>
        <v>23757</v>
      </c>
      <c r="H400" s="718"/>
      <c r="K400" s="503"/>
      <c r="L400" s="231">
        <f>'29'!E10</f>
        <v>23757</v>
      </c>
      <c r="N400" s="718"/>
      <c r="O400" s="231"/>
      <c r="P400" s="722">
        <f t="shared" si="52"/>
        <v>0</v>
      </c>
      <c r="Q400" s="461"/>
      <c r="R400" s="722">
        <f t="shared" si="53"/>
        <v>0</v>
      </c>
      <c r="T400" s="655">
        <f t="shared" si="54"/>
        <v>0</v>
      </c>
    </row>
    <row r="401" spans="1:20">
      <c r="A401" s="485">
        <f t="shared" si="51"/>
        <v>401</v>
      </c>
      <c r="B401" t="s">
        <v>103</v>
      </c>
      <c r="F401" s="737">
        <f>'29'!E11</f>
        <v>30538</v>
      </c>
      <c r="H401" s="718"/>
      <c r="K401" s="503"/>
      <c r="L401" s="231">
        <f>'29'!E11</f>
        <v>30538</v>
      </c>
      <c r="N401" s="718"/>
      <c r="O401" s="231"/>
      <c r="P401" s="722">
        <f t="shared" si="52"/>
        <v>0</v>
      </c>
      <c r="Q401" s="461"/>
      <c r="R401" s="722">
        <f t="shared" si="53"/>
        <v>0</v>
      </c>
      <c r="T401" s="655">
        <f t="shared" si="54"/>
        <v>0</v>
      </c>
    </row>
    <row r="402" spans="1:20">
      <c r="A402" s="485">
        <f t="shared" si="51"/>
        <v>402</v>
      </c>
      <c r="B402" t="s">
        <v>104</v>
      </c>
      <c r="F402" s="737">
        <f>'29'!E12</f>
        <v>1408</v>
      </c>
      <c r="H402" s="718"/>
      <c r="K402" s="503"/>
      <c r="L402" s="231">
        <f>'29'!E12</f>
        <v>1408</v>
      </c>
      <c r="N402" s="718"/>
      <c r="O402" s="231"/>
      <c r="P402" s="722">
        <f t="shared" si="52"/>
        <v>0</v>
      </c>
      <c r="Q402" s="461"/>
      <c r="R402" s="722">
        <f t="shared" si="53"/>
        <v>0</v>
      </c>
      <c r="T402" s="655">
        <f t="shared" si="54"/>
        <v>0</v>
      </c>
    </row>
    <row r="403" spans="1:20">
      <c r="A403" s="485">
        <f t="shared" si="51"/>
        <v>403</v>
      </c>
      <c r="B403" t="s">
        <v>105</v>
      </c>
      <c r="F403" s="737">
        <f>'29'!E13</f>
        <v>1428</v>
      </c>
      <c r="H403" s="718"/>
      <c r="K403" s="503"/>
      <c r="L403" s="231">
        <f>'29'!E13</f>
        <v>1428</v>
      </c>
      <c r="N403" s="718"/>
      <c r="O403" s="231"/>
      <c r="P403" s="722">
        <f t="shared" si="52"/>
        <v>0</v>
      </c>
      <c r="Q403" s="461"/>
      <c r="R403" s="722">
        <f t="shared" si="53"/>
        <v>0</v>
      </c>
      <c r="T403" s="655">
        <f t="shared" si="54"/>
        <v>0</v>
      </c>
    </row>
    <row r="404" spans="1:20">
      <c r="A404" s="485">
        <f t="shared" si="51"/>
        <v>404</v>
      </c>
      <c r="B404" t="s">
        <v>353</v>
      </c>
      <c r="F404" s="737">
        <f>'29'!E14</f>
        <v>84350</v>
      </c>
      <c r="H404" s="718"/>
      <c r="K404" s="503"/>
      <c r="L404" s="231">
        <f>'29'!E14</f>
        <v>84350</v>
      </c>
      <c r="N404" s="718"/>
      <c r="O404" s="231"/>
      <c r="P404" s="722">
        <f t="shared" si="52"/>
        <v>0</v>
      </c>
      <c r="Q404" s="461"/>
      <c r="R404" s="722">
        <f t="shared" si="53"/>
        <v>0</v>
      </c>
      <c r="T404" s="655">
        <f t="shared" si="54"/>
        <v>0</v>
      </c>
    </row>
    <row r="405" spans="1:20" ht="15.75">
      <c r="A405" s="485">
        <f t="shared" si="51"/>
        <v>405</v>
      </c>
      <c r="B405" s="234" t="s">
        <v>106</v>
      </c>
      <c r="F405" s="737">
        <f>'29'!E15</f>
        <v>214999</v>
      </c>
      <c r="H405" s="718"/>
      <c r="K405" s="503"/>
      <c r="L405" s="231">
        <f>'29'!E15</f>
        <v>214999</v>
      </c>
      <c r="N405" s="718"/>
      <c r="O405" s="231"/>
      <c r="P405" s="722">
        <f t="shared" si="52"/>
        <v>0</v>
      </c>
      <c r="Q405" s="461"/>
      <c r="R405" s="722">
        <f t="shared" si="53"/>
        <v>0</v>
      </c>
      <c r="T405" s="655">
        <f t="shared" si="54"/>
        <v>0</v>
      </c>
    </row>
    <row r="406" spans="1:20" ht="15.75">
      <c r="A406" s="485">
        <f t="shared" si="51"/>
        <v>406</v>
      </c>
      <c r="B406" s="234" t="s">
        <v>962</v>
      </c>
      <c r="F406" s="737"/>
      <c r="H406" s="231"/>
      <c r="K406" s="503"/>
      <c r="T406" s="655"/>
    </row>
    <row r="407" spans="1:20">
      <c r="A407" s="485">
        <f t="shared" si="51"/>
        <v>407</v>
      </c>
      <c r="B407" t="s">
        <v>101</v>
      </c>
      <c r="F407" s="741"/>
      <c r="H407" s="718"/>
      <c r="K407" s="503"/>
      <c r="L407" s="718"/>
      <c r="N407" s="718"/>
      <c r="T407" s="655"/>
    </row>
    <row r="408" spans="1:20">
      <c r="A408" s="485">
        <f t="shared" si="51"/>
        <v>408</v>
      </c>
      <c r="B408" t="s">
        <v>102</v>
      </c>
      <c r="F408" s="737">
        <f>'29'!G10</f>
        <v>-6073</v>
      </c>
      <c r="H408" s="718"/>
      <c r="K408" s="503"/>
      <c r="L408" s="231">
        <f>'29'!G10</f>
        <v>-6073</v>
      </c>
      <c r="N408" s="718"/>
      <c r="P408" s="722">
        <f>F408-L408</f>
        <v>0</v>
      </c>
      <c r="Q408" s="461"/>
      <c r="R408" s="722">
        <f>H408-N408</f>
        <v>0</v>
      </c>
      <c r="T408" s="655">
        <f>H408-K408</f>
        <v>0</v>
      </c>
    </row>
    <row r="409" spans="1:20">
      <c r="A409" s="485">
        <f t="shared" si="51"/>
        <v>409</v>
      </c>
      <c r="B409" t="s">
        <v>103</v>
      </c>
      <c r="F409" s="741"/>
      <c r="H409" s="718"/>
      <c r="K409" s="503"/>
      <c r="L409" s="718"/>
      <c r="N409" s="718"/>
      <c r="T409" s="655"/>
    </row>
    <row r="410" spans="1:20">
      <c r="A410" s="485">
        <f t="shared" si="51"/>
        <v>410</v>
      </c>
      <c r="B410" t="s">
        <v>104</v>
      </c>
      <c r="F410" s="737">
        <f>'29'!G12</f>
        <v>4511</v>
      </c>
      <c r="H410" s="718"/>
      <c r="K410" s="503"/>
      <c r="L410" s="231">
        <f>'29'!G12</f>
        <v>4511</v>
      </c>
      <c r="N410" s="718"/>
      <c r="P410" s="722">
        <f>F410-L410</f>
        <v>0</v>
      </c>
      <c r="Q410" s="461"/>
      <c r="R410" s="722">
        <f>H410-N410</f>
        <v>0</v>
      </c>
      <c r="T410" s="655">
        <f>H410-K410</f>
        <v>0</v>
      </c>
    </row>
    <row r="411" spans="1:20">
      <c r="A411" s="485">
        <f t="shared" si="51"/>
        <v>411</v>
      </c>
      <c r="B411" t="s">
        <v>105</v>
      </c>
      <c r="F411" s="741"/>
      <c r="H411" s="718"/>
      <c r="K411" s="503"/>
      <c r="L411" s="718"/>
      <c r="N411" s="718"/>
      <c r="T411" s="655"/>
    </row>
    <row r="412" spans="1:20">
      <c r="A412" s="485">
        <f t="shared" si="51"/>
        <v>412</v>
      </c>
      <c r="B412" t="s">
        <v>353</v>
      </c>
      <c r="F412" s="741"/>
      <c r="H412" s="718"/>
      <c r="K412" s="503"/>
      <c r="L412" s="718"/>
      <c r="N412" s="718"/>
      <c r="T412" s="655"/>
    </row>
    <row r="413" spans="1:20" ht="15.75">
      <c r="A413" s="485">
        <f t="shared" si="51"/>
        <v>413</v>
      </c>
      <c r="B413" s="234" t="s">
        <v>106</v>
      </c>
      <c r="F413" s="737">
        <f>'29'!G15</f>
        <v>-1562</v>
      </c>
      <c r="H413" s="718"/>
      <c r="K413" s="503"/>
      <c r="L413" s="231">
        <f>'29'!G15</f>
        <v>-1562</v>
      </c>
      <c r="N413" s="718"/>
      <c r="P413" s="722">
        <f>F413-L413</f>
        <v>0</v>
      </c>
      <c r="Q413" s="461"/>
      <c r="R413" s="722">
        <f>H413-N413</f>
        <v>0</v>
      </c>
      <c r="T413" s="655">
        <f>H413-K413</f>
        <v>0</v>
      </c>
    </row>
    <row r="414" spans="1:20" ht="15.75">
      <c r="A414" s="485">
        <f t="shared" si="51"/>
        <v>414</v>
      </c>
      <c r="B414" s="234" t="s">
        <v>172</v>
      </c>
      <c r="F414" s="737"/>
      <c r="H414" s="231"/>
      <c r="K414" s="503"/>
      <c r="T414" s="655"/>
    </row>
    <row r="415" spans="1:20">
      <c r="A415" s="485">
        <f t="shared" si="51"/>
        <v>415</v>
      </c>
      <c r="B415" t="s">
        <v>101</v>
      </c>
      <c r="D415" t="s">
        <v>905</v>
      </c>
      <c r="F415" s="737">
        <f>'29'!I9</f>
        <v>73518</v>
      </c>
      <c r="H415" s="312">
        <f>'29'!K9</f>
        <v>70533</v>
      </c>
      <c r="K415" s="503">
        <v>86542</v>
      </c>
      <c r="L415" s="231">
        <f>'29'!I9</f>
        <v>73518</v>
      </c>
      <c r="N415" s="312">
        <f>'29'!K9</f>
        <v>70533</v>
      </c>
      <c r="P415" s="722">
        <f t="shared" ref="P415:P421" si="55">F415-L415</f>
        <v>0</v>
      </c>
      <c r="Q415" s="461"/>
      <c r="R415" s="722">
        <f t="shared" ref="R415:R421" si="56">H415-N415</f>
        <v>0</v>
      </c>
      <c r="T415" s="655">
        <f t="shared" ref="T415:T421" si="57">H415-K415</f>
        <v>-16009</v>
      </c>
    </row>
    <row r="416" spans="1:20">
      <c r="A416" s="485">
        <f t="shared" si="51"/>
        <v>416</v>
      </c>
      <c r="B416" t="s">
        <v>102</v>
      </c>
      <c r="D416" t="s">
        <v>905</v>
      </c>
      <c r="F416" s="737">
        <f>'29'!I10</f>
        <v>17684</v>
      </c>
      <c r="H416" s="312">
        <f>'29'!K10</f>
        <v>17316</v>
      </c>
      <c r="K416" s="503">
        <v>20258</v>
      </c>
      <c r="L416" s="231">
        <f>'29'!I10</f>
        <v>17684</v>
      </c>
      <c r="N416" s="312">
        <f>'29'!K10</f>
        <v>17316</v>
      </c>
      <c r="P416" s="722">
        <f t="shared" si="55"/>
        <v>0</v>
      </c>
      <c r="Q416" s="461"/>
      <c r="R416" s="722">
        <f t="shared" si="56"/>
        <v>0</v>
      </c>
      <c r="T416" s="655">
        <f t="shared" si="57"/>
        <v>-2942</v>
      </c>
    </row>
    <row r="417" spans="1:20">
      <c r="A417" s="485">
        <f t="shared" si="51"/>
        <v>417</v>
      </c>
      <c r="B417" t="s">
        <v>103</v>
      </c>
      <c r="D417" t="s">
        <v>905</v>
      </c>
      <c r="F417" s="737">
        <f>'29'!I11</f>
        <v>30538</v>
      </c>
      <c r="H417" s="312">
        <f>'29'!K11</f>
        <v>30036</v>
      </c>
      <c r="K417" s="503">
        <v>36325</v>
      </c>
      <c r="L417" s="231">
        <f>'29'!I11</f>
        <v>30538</v>
      </c>
      <c r="N417" s="312">
        <f>'29'!K11</f>
        <v>30036</v>
      </c>
      <c r="P417" s="722">
        <f t="shared" si="55"/>
        <v>0</v>
      </c>
      <c r="Q417" s="461"/>
      <c r="R417" s="722">
        <f t="shared" si="56"/>
        <v>0</v>
      </c>
      <c r="T417" s="655">
        <f t="shared" si="57"/>
        <v>-6289</v>
      </c>
    </row>
    <row r="418" spans="1:20">
      <c r="A418" s="485">
        <f t="shared" si="51"/>
        <v>418</v>
      </c>
      <c r="B418" t="s">
        <v>104</v>
      </c>
      <c r="D418" t="s">
        <v>905</v>
      </c>
      <c r="F418" s="737">
        <f>'29'!I12</f>
        <v>5919</v>
      </c>
      <c r="H418" s="312">
        <f>'29'!K12</f>
        <v>4781</v>
      </c>
      <c r="K418" s="503">
        <v>7120</v>
      </c>
      <c r="L418" s="231">
        <f>'29'!I12</f>
        <v>5919</v>
      </c>
      <c r="N418" s="312">
        <f>'29'!K12</f>
        <v>4781</v>
      </c>
      <c r="P418" s="722">
        <f t="shared" si="55"/>
        <v>0</v>
      </c>
      <c r="Q418" s="461"/>
      <c r="R418" s="722">
        <f t="shared" si="56"/>
        <v>0</v>
      </c>
      <c r="T418" s="655">
        <f t="shared" si="57"/>
        <v>-2339</v>
      </c>
    </row>
    <row r="419" spans="1:20">
      <c r="A419" s="485">
        <f t="shared" si="51"/>
        <v>419</v>
      </c>
      <c r="B419" t="s">
        <v>105</v>
      </c>
      <c r="D419" t="s">
        <v>905</v>
      </c>
      <c r="F419" s="737">
        <f>'29'!I13</f>
        <v>1428</v>
      </c>
      <c r="H419" s="312">
        <f>'29'!K13</f>
        <v>794</v>
      </c>
      <c r="K419" s="503">
        <v>957</v>
      </c>
      <c r="L419" s="231">
        <f>'29'!I13</f>
        <v>1428</v>
      </c>
      <c r="N419" s="312">
        <f>'29'!K13</f>
        <v>794</v>
      </c>
      <c r="P419" s="722">
        <f t="shared" si="55"/>
        <v>0</v>
      </c>
      <c r="Q419" s="461"/>
      <c r="R419" s="722">
        <f t="shared" si="56"/>
        <v>0</v>
      </c>
      <c r="T419" s="655">
        <f t="shared" si="57"/>
        <v>-163</v>
      </c>
    </row>
    <row r="420" spans="1:20">
      <c r="A420" s="485">
        <f t="shared" si="51"/>
        <v>420</v>
      </c>
      <c r="B420" t="s">
        <v>353</v>
      </c>
      <c r="D420" t="s">
        <v>905</v>
      </c>
      <c r="F420" s="737">
        <f>'29'!I14</f>
        <v>84350</v>
      </c>
      <c r="H420" s="312">
        <f>'29'!K14</f>
        <v>79198</v>
      </c>
      <c r="K420" s="503">
        <v>94344</v>
      </c>
      <c r="L420" s="231">
        <f>'29'!I14</f>
        <v>84350</v>
      </c>
      <c r="N420" s="312">
        <f>'29'!K14</f>
        <v>79198</v>
      </c>
      <c r="P420" s="722">
        <f t="shared" si="55"/>
        <v>0</v>
      </c>
      <c r="Q420" s="461"/>
      <c r="R420" s="722">
        <f t="shared" si="56"/>
        <v>0</v>
      </c>
      <c r="T420" s="655">
        <f t="shared" si="57"/>
        <v>-15146</v>
      </c>
    </row>
    <row r="421" spans="1:20" ht="15.75">
      <c r="A421" s="485">
        <f t="shared" si="51"/>
        <v>421</v>
      </c>
      <c r="B421" s="234" t="s">
        <v>106</v>
      </c>
      <c r="D421" t="s">
        <v>905</v>
      </c>
      <c r="F421" s="737">
        <f>'29'!I15</f>
        <v>213437</v>
      </c>
      <c r="H421" s="312">
        <f>'29'!K15</f>
        <v>202658</v>
      </c>
      <c r="K421" s="503">
        <v>245546</v>
      </c>
      <c r="L421" s="231">
        <f>'29'!I15</f>
        <v>213437</v>
      </c>
      <c r="N421" s="312">
        <f>'29'!K15</f>
        <v>202658</v>
      </c>
      <c r="P421" s="722">
        <f t="shared" si="55"/>
        <v>0</v>
      </c>
      <c r="Q421" s="461"/>
      <c r="R421" s="722">
        <f t="shared" si="56"/>
        <v>0</v>
      </c>
      <c r="T421" s="655">
        <f t="shared" si="57"/>
        <v>-42888</v>
      </c>
    </row>
    <row r="422" spans="1:20" ht="15.75">
      <c r="A422" s="485">
        <f t="shared" si="51"/>
        <v>422</v>
      </c>
      <c r="B422" s="234" t="s">
        <v>1</v>
      </c>
      <c r="F422" s="737"/>
      <c r="H422" s="231"/>
      <c r="K422" s="503"/>
      <c r="T422" s="655"/>
    </row>
    <row r="423" spans="1:20">
      <c r="A423" s="485">
        <f t="shared" si="51"/>
        <v>423</v>
      </c>
      <c r="B423" t="s">
        <v>107</v>
      </c>
      <c r="D423" t="s">
        <v>905</v>
      </c>
      <c r="F423" s="737">
        <f>'29'!I25</f>
        <v>39934</v>
      </c>
      <c r="G423" s="370"/>
      <c r="H423" s="231">
        <f>'29'!K25</f>
        <v>43308</v>
      </c>
      <c r="K423" s="503">
        <v>21969</v>
      </c>
      <c r="L423" s="231">
        <f>'29'!I25</f>
        <v>39934</v>
      </c>
      <c r="N423" s="231">
        <f>'29'!K25</f>
        <v>43308</v>
      </c>
      <c r="P423" s="722">
        <f t="shared" ref="P423:P435" si="58">F423-L423</f>
        <v>0</v>
      </c>
      <c r="Q423" s="461"/>
      <c r="R423" s="722">
        <f t="shared" ref="R423:R435" si="59">H423-N423</f>
        <v>0</v>
      </c>
      <c r="T423" s="655">
        <f t="shared" ref="T423:T435" si="60">H423-K423</f>
        <v>21339</v>
      </c>
    </row>
    <row r="424" spans="1:20">
      <c r="A424" s="485">
        <f t="shared" si="51"/>
        <v>424</v>
      </c>
      <c r="B424" t="s">
        <v>108</v>
      </c>
      <c r="D424" t="s">
        <v>905</v>
      </c>
      <c r="F424" s="737">
        <f>'29'!I26</f>
        <v>8787</v>
      </c>
      <c r="G424" s="370"/>
      <c r="H424" s="231">
        <f>'29'!K26</f>
        <v>8644</v>
      </c>
      <c r="K424" s="503">
        <v>14126</v>
      </c>
      <c r="L424" s="231">
        <f>'29'!I26</f>
        <v>8787</v>
      </c>
      <c r="N424" s="231">
        <f>'29'!K26</f>
        <v>8644</v>
      </c>
      <c r="P424" s="722">
        <f t="shared" si="58"/>
        <v>0</v>
      </c>
      <c r="Q424" s="461"/>
      <c r="R424" s="722">
        <f t="shared" si="59"/>
        <v>0</v>
      </c>
      <c r="T424" s="655">
        <f t="shared" si="60"/>
        <v>-5482</v>
      </c>
    </row>
    <row r="425" spans="1:20">
      <c r="A425" s="485">
        <f t="shared" si="51"/>
        <v>425</v>
      </c>
      <c r="B425" t="s">
        <v>868</v>
      </c>
      <c r="D425" t="s">
        <v>905</v>
      </c>
      <c r="F425" s="737">
        <f>'29'!I27</f>
        <v>1701</v>
      </c>
      <c r="G425" s="370"/>
      <c r="H425" s="231">
        <f>'29'!K27</f>
        <v>970</v>
      </c>
      <c r="K425" s="503">
        <v>0</v>
      </c>
      <c r="L425" s="231">
        <f>'29'!I27</f>
        <v>1701</v>
      </c>
      <c r="N425" s="231">
        <f>'29'!K27</f>
        <v>970</v>
      </c>
      <c r="P425" s="722">
        <f t="shared" si="58"/>
        <v>0</v>
      </c>
      <c r="Q425" s="461"/>
      <c r="R425" s="722">
        <f t="shared" si="59"/>
        <v>0</v>
      </c>
      <c r="T425" s="655">
        <f t="shared" si="60"/>
        <v>970</v>
      </c>
    </row>
    <row r="426" spans="1:20">
      <c r="A426" s="485">
        <f t="shared" si="51"/>
        <v>426</v>
      </c>
      <c r="B426" t="s">
        <v>109</v>
      </c>
      <c r="D426" t="s">
        <v>905</v>
      </c>
      <c r="F426" s="737">
        <f>'29'!I28</f>
        <v>830</v>
      </c>
      <c r="G426" s="370"/>
      <c r="H426" s="231">
        <f>'29'!K28</f>
        <v>861</v>
      </c>
      <c r="K426" s="503">
        <v>1641</v>
      </c>
      <c r="L426" s="231">
        <f>'29'!I28</f>
        <v>830</v>
      </c>
      <c r="N426" s="231">
        <f>'29'!K28</f>
        <v>861</v>
      </c>
      <c r="P426" s="722">
        <f t="shared" si="58"/>
        <v>0</v>
      </c>
      <c r="Q426" s="461"/>
      <c r="R426" s="722">
        <f t="shared" si="59"/>
        <v>0</v>
      </c>
      <c r="T426" s="655">
        <f t="shared" si="60"/>
        <v>-780</v>
      </c>
    </row>
    <row r="427" spans="1:20">
      <c r="A427" s="485">
        <f t="shared" si="51"/>
        <v>427</v>
      </c>
      <c r="B427" t="s">
        <v>851</v>
      </c>
      <c r="D427" t="s">
        <v>905</v>
      </c>
      <c r="F427" s="737">
        <f>'29'!I29</f>
        <v>134297</v>
      </c>
      <c r="G427" s="370"/>
      <c r="H427" s="231">
        <f>'29'!K29</f>
        <v>126423</v>
      </c>
      <c r="K427" s="503">
        <v>123210</v>
      </c>
      <c r="L427" s="231">
        <f>'29'!I29</f>
        <v>134297</v>
      </c>
      <c r="N427" s="231">
        <f>'29'!K29</f>
        <v>126423</v>
      </c>
      <c r="P427" s="722">
        <f t="shared" si="58"/>
        <v>0</v>
      </c>
      <c r="Q427" s="461"/>
      <c r="R427" s="722">
        <f t="shared" si="59"/>
        <v>0</v>
      </c>
      <c r="T427" s="655">
        <f t="shared" si="60"/>
        <v>3213</v>
      </c>
    </row>
    <row r="428" spans="1:20">
      <c r="A428" s="485">
        <f t="shared" si="51"/>
        <v>428</v>
      </c>
      <c r="B428" t="s">
        <v>110</v>
      </c>
      <c r="D428" t="s">
        <v>905</v>
      </c>
      <c r="F428" s="737">
        <f>'29'!I30</f>
        <v>14257</v>
      </c>
      <c r="G428" s="370"/>
      <c r="H428" s="231">
        <f>'29'!K30</f>
        <v>15924</v>
      </c>
      <c r="K428" s="503">
        <v>12913</v>
      </c>
      <c r="L428" s="231">
        <f>'29'!I30</f>
        <v>14257</v>
      </c>
      <c r="N428" s="231">
        <f>'29'!K30</f>
        <v>15924</v>
      </c>
      <c r="P428" s="722">
        <f t="shared" si="58"/>
        <v>0</v>
      </c>
      <c r="Q428" s="461"/>
      <c r="R428" s="722">
        <f t="shared" si="59"/>
        <v>0</v>
      </c>
      <c r="T428" s="655">
        <f t="shared" si="60"/>
        <v>3011</v>
      </c>
    </row>
    <row r="429" spans="1:20">
      <c r="A429" s="485">
        <f t="shared" si="51"/>
        <v>429</v>
      </c>
      <c r="B429" t="s">
        <v>111</v>
      </c>
      <c r="D429" t="s">
        <v>905</v>
      </c>
      <c r="F429" s="737">
        <f>'29'!I31</f>
        <v>4860</v>
      </c>
      <c r="G429" s="370"/>
      <c r="H429" s="231">
        <f>'29'!K31</f>
        <v>2956</v>
      </c>
      <c r="K429" s="503">
        <v>5158</v>
      </c>
      <c r="L429" s="231">
        <f>'29'!I31</f>
        <v>4860</v>
      </c>
      <c r="N429" s="231">
        <f>'29'!K31</f>
        <v>2956</v>
      </c>
      <c r="P429" s="722">
        <f t="shared" si="58"/>
        <v>0</v>
      </c>
      <c r="Q429" s="461"/>
      <c r="R429" s="722">
        <f t="shared" si="59"/>
        <v>0</v>
      </c>
      <c r="T429" s="655">
        <f t="shared" si="60"/>
        <v>-2202</v>
      </c>
    </row>
    <row r="430" spans="1:20">
      <c r="A430" s="485">
        <f t="shared" si="51"/>
        <v>430</v>
      </c>
      <c r="B430" t="s">
        <v>112</v>
      </c>
      <c r="D430" t="s">
        <v>905</v>
      </c>
      <c r="F430" s="737">
        <f>'29'!I32</f>
        <v>9325</v>
      </c>
      <c r="G430" s="370"/>
      <c r="H430" s="231">
        <f>'29'!K32</f>
        <v>7758</v>
      </c>
      <c r="K430" s="503">
        <v>10169</v>
      </c>
      <c r="L430" s="231">
        <f>'29'!I32</f>
        <v>9325</v>
      </c>
      <c r="N430" s="231">
        <f>'29'!K32</f>
        <v>7758</v>
      </c>
      <c r="P430" s="722">
        <f t="shared" si="58"/>
        <v>0</v>
      </c>
      <c r="Q430" s="461"/>
      <c r="R430" s="722">
        <f t="shared" si="59"/>
        <v>0</v>
      </c>
      <c r="T430" s="655">
        <f t="shared" si="60"/>
        <v>-2411</v>
      </c>
    </row>
    <row r="431" spans="1:20">
      <c r="A431" s="485">
        <f t="shared" si="51"/>
        <v>431</v>
      </c>
      <c r="B431" t="s">
        <v>113</v>
      </c>
      <c r="D431" t="s">
        <v>905</v>
      </c>
      <c r="F431" s="737">
        <f>'29'!I33</f>
        <v>79468</v>
      </c>
      <c r="G431" s="370"/>
      <c r="H431" s="231">
        <f>'29'!K33</f>
        <v>60703</v>
      </c>
      <c r="K431" s="503">
        <v>52076</v>
      </c>
      <c r="L431" s="231">
        <f>'29'!I33</f>
        <v>79468</v>
      </c>
      <c r="N431" s="231">
        <f>'29'!K33</f>
        <v>60703</v>
      </c>
      <c r="P431" s="722">
        <f t="shared" si="58"/>
        <v>0</v>
      </c>
      <c r="Q431" s="461"/>
      <c r="R431" s="722">
        <f t="shared" si="59"/>
        <v>0</v>
      </c>
      <c r="T431" s="655">
        <f t="shared" si="60"/>
        <v>8627</v>
      </c>
    </row>
    <row r="432" spans="1:20">
      <c r="A432" s="485">
        <f t="shared" si="51"/>
        <v>432</v>
      </c>
      <c r="B432" t="s">
        <v>114</v>
      </c>
      <c r="D432" t="s">
        <v>905</v>
      </c>
      <c r="F432" s="737">
        <f>'29'!I34</f>
        <v>15755</v>
      </c>
      <c r="G432" s="370"/>
      <c r="H432" s="231">
        <f>'29'!K34</f>
        <v>14356</v>
      </c>
      <c r="K432" s="503">
        <v>9251</v>
      </c>
      <c r="L432" s="231">
        <f>'29'!I34</f>
        <v>15755</v>
      </c>
      <c r="N432" s="231">
        <f>'29'!K34</f>
        <v>14356</v>
      </c>
      <c r="P432" s="722">
        <f t="shared" si="58"/>
        <v>0</v>
      </c>
      <c r="Q432" s="461"/>
      <c r="R432" s="722">
        <f t="shared" si="59"/>
        <v>0</v>
      </c>
      <c r="T432" s="655">
        <f t="shared" si="60"/>
        <v>5105</v>
      </c>
    </row>
    <row r="433" spans="1:20">
      <c r="A433" s="485">
        <f t="shared" si="51"/>
        <v>433</v>
      </c>
      <c r="B433" t="s">
        <v>626</v>
      </c>
      <c r="D433" t="s">
        <v>905</v>
      </c>
      <c r="F433" s="737">
        <f>'29'!I35</f>
        <v>0</v>
      </c>
      <c r="G433" s="370"/>
      <c r="H433" s="231">
        <f>'29'!K35</f>
        <v>0</v>
      </c>
      <c r="K433" s="503">
        <v>0</v>
      </c>
      <c r="L433" s="231">
        <f>'29'!I35</f>
        <v>0</v>
      </c>
      <c r="N433" s="231">
        <f>'29'!K35</f>
        <v>0</v>
      </c>
      <c r="P433" s="722">
        <f t="shared" si="58"/>
        <v>0</v>
      </c>
      <c r="Q433" s="461"/>
      <c r="R433" s="722">
        <f t="shared" si="59"/>
        <v>0</v>
      </c>
      <c r="T433" s="655">
        <f t="shared" si="60"/>
        <v>0</v>
      </c>
    </row>
    <row r="434" spans="1:20">
      <c r="A434" s="485">
        <f t="shared" si="51"/>
        <v>434</v>
      </c>
      <c r="B434" t="s">
        <v>115</v>
      </c>
      <c r="D434" t="s">
        <v>905</v>
      </c>
      <c r="F434" s="737">
        <f>'29'!I36</f>
        <v>426</v>
      </c>
      <c r="G434" s="370"/>
      <c r="H434" s="231">
        <f>'29'!K36</f>
        <v>167</v>
      </c>
      <c r="K434" s="503">
        <v>5</v>
      </c>
      <c r="L434" s="231">
        <f>'29'!I36</f>
        <v>426</v>
      </c>
      <c r="N434" s="231">
        <f>'29'!K36</f>
        <v>167</v>
      </c>
      <c r="P434" s="722">
        <f t="shared" si="58"/>
        <v>0</v>
      </c>
      <c r="Q434" s="461"/>
      <c r="R434" s="722">
        <f t="shared" si="59"/>
        <v>0</v>
      </c>
      <c r="T434" s="655">
        <f t="shared" si="60"/>
        <v>162</v>
      </c>
    </row>
    <row r="435" spans="1:20" ht="15.75">
      <c r="A435" s="485">
        <f t="shared" si="51"/>
        <v>435</v>
      </c>
      <c r="B435" s="234" t="s">
        <v>106</v>
      </c>
      <c r="D435" t="s">
        <v>905</v>
      </c>
      <c r="F435" s="737">
        <f>'29'!I37</f>
        <v>309640</v>
      </c>
      <c r="G435" s="370"/>
      <c r="H435" s="231">
        <f>'29'!K37</f>
        <v>282070</v>
      </c>
      <c r="K435" s="503">
        <v>250518</v>
      </c>
      <c r="L435" s="231">
        <f>'29'!I37</f>
        <v>309640</v>
      </c>
      <c r="N435" s="231">
        <f>'29'!K37</f>
        <v>282070</v>
      </c>
      <c r="P435" s="722">
        <f t="shared" si="58"/>
        <v>0</v>
      </c>
      <c r="Q435" s="461"/>
      <c r="R435" s="722">
        <f t="shared" si="59"/>
        <v>0</v>
      </c>
      <c r="T435" s="655">
        <f t="shared" si="60"/>
        <v>31552</v>
      </c>
    </row>
    <row r="436" spans="1:20" ht="15.75">
      <c r="A436" s="485">
        <f t="shared" si="51"/>
        <v>436</v>
      </c>
      <c r="B436" s="673" t="s">
        <v>1183</v>
      </c>
      <c r="C436" s="531"/>
      <c r="F436" s="737"/>
      <c r="G436" s="370"/>
      <c r="H436" s="231"/>
      <c r="K436" s="503"/>
      <c r="T436" s="655"/>
    </row>
    <row r="437" spans="1:20" ht="15.75">
      <c r="A437" s="485">
        <f t="shared" si="51"/>
        <v>437</v>
      </c>
      <c r="B437" s="672" t="s">
        <v>1184</v>
      </c>
      <c r="C437" s="531"/>
      <c r="F437" s="741"/>
      <c r="G437" s="370"/>
      <c r="H437" s="718"/>
      <c r="K437" s="503"/>
      <c r="L437" s="718"/>
      <c r="N437" s="718"/>
      <c r="T437" s="655"/>
    </row>
    <row r="438" spans="1:20" ht="15.75">
      <c r="A438" s="485">
        <f t="shared" si="51"/>
        <v>438</v>
      </c>
      <c r="B438" s="672" t="s">
        <v>1185</v>
      </c>
      <c r="C438" s="531"/>
      <c r="F438" s="741"/>
      <c r="G438" s="370"/>
      <c r="H438" s="718"/>
      <c r="K438" s="503"/>
      <c r="L438" s="718"/>
      <c r="N438" s="718"/>
      <c r="T438" s="655"/>
    </row>
    <row r="439" spans="1:20" ht="15.75">
      <c r="A439" s="485">
        <f t="shared" si="51"/>
        <v>439</v>
      </c>
      <c r="B439" s="672" t="s">
        <v>1186</v>
      </c>
      <c r="C439" s="531"/>
      <c r="F439" s="741"/>
      <c r="G439" s="370"/>
      <c r="H439" s="718"/>
      <c r="K439" s="503"/>
      <c r="L439" s="718"/>
      <c r="N439" s="718"/>
      <c r="T439" s="655"/>
    </row>
    <row r="440" spans="1:20" ht="15.75">
      <c r="A440" s="485">
        <f t="shared" si="51"/>
        <v>440</v>
      </c>
      <c r="B440" s="672" t="s">
        <v>1187</v>
      </c>
      <c r="C440" s="531"/>
      <c r="F440" s="741"/>
      <c r="G440" s="370"/>
      <c r="H440" s="718"/>
      <c r="K440" s="503"/>
      <c r="L440" s="718"/>
      <c r="N440" s="718"/>
      <c r="T440" s="655"/>
    </row>
    <row r="441" spans="1:20" ht="15.75">
      <c r="A441" s="485">
        <f t="shared" si="51"/>
        <v>441</v>
      </c>
      <c r="B441" s="672" t="s">
        <v>1188</v>
      </c>
      <c r="C441" s="531"/>
      <c r="F441" s="741"/>
      <c r="G441" s="370"/>
      <c r="H441" s="718"/>
      <c r="K441" s="503"/>
      <c r="L441" s="718"/>
      <c r="N441" s="718"/>
      <c r="T441" s="655"/>
    </row>
    <row r="442" spans="1:20" ht="15.75">
      <c r="A442" s="485">
        <f t="shared" si="51"/>
        <v>442</v>
      </c>
      <c r="B442" s="672" t="s">
        <v>1189</v>
      </c>
      <c r="C442" s="531"/>
      <c r="F442" s="741"/>
      <c r="G442" s="370"/>
      <c r="H442" s="718"/>
      <c r="K442" s="503"/>
      <c r="L442" s="718"/>
      <c r="N442" s="718"/>
      <c r="T442" s="655"/>
    </row>
    <row r="443" spans="1:20" ht="15.75">
      <c r="A443" s="485">
        <f t="shared" si="51"/>
        <v>443</v>
      </c>
      <c r="B443" s="672" t="s">
        <v>1190</v>
      </c>
      <c r="C443" s="531"/>
      <c r="F443" s="741"/>
      <c r="G443" s="370"/>
      <c r="H443" s="718"/>
      <c r="K443" s="503"/>
      <c r="L443" s="718"/>
      <c r="N443" s="718"/>
      <c r="T443" s="655"/>
    </row>
    <row r="444" spans="1:20" ht="15.75">
      <c r="A444" s="485">
        <f t="shared" si="51"/>
        <v>444</v>
      </c>
      <c r="B444" s="672" t="s">
        <v>1191</v>
      </c>
      <c r="C444" s="531"/>
      <c r="F444" s="741"/>
      <c r="G444" s="370"/>
      <c r="H444" s="718"/>
      <c r="K444" s="503"/>
      <c r="L444" s="718"/>
      <c r="N444" s="718"/>
      <c r="T444" s="655"/>
    </row>
    <row r="445" spans="1:20" ht="15.75">
      <c r="A445" s="485">
        <f t="shared" si="51"/>
        <v>445</v>
      </c>
      <c r="B445" s="672" t="s">
        <v>1192</v>
      </c>
      <c r="C445" s="531"/>
      <c r="F445" s="741"/>
      <c r="G445" s="370"/>
      <c r="H445" s="718"/>
      <c r="K445" s="503"/>
      <c r="L445" s="718"/>
      <c r="N445" s="718"/>
      <c r="T445" s="655"/>
    </row>
    <row r="446" spans="1:20" ht="15.75">
      <c r="A446" s="485">
        <f t="shared" si="51"/>
        <v>446</v>
      </c>
      <c r="B446" s="673" t="s">
        <v>106</v>
      </c>
      <c r="C446" s="531"/>
      <c r="F446" s="741"/>
      <c r="G446" s="370"/>
      <c r="H446" s="718"/>
      <c r="K446" s="503"/>
      <c r="L446" s="718"/>
      <c r="N446" s="718"/>
      <c r="T446" s="655"/>
    </row>
    <row r="447" spans="1:20" ht="15.75">
      <c r="A447" s="485">
        <f t="shared" si="51"/>
        <v>447</v>
      </c>
      <c r="B447" s="673" t="s">
        <v>1193</v>
      </c>
      <c r="C447" s="531"/>
      <c r="F447" s="741"/>
      <c r="G447" s="370"/>
      <c r="H447" s="718"/>
      <c r="K447" s="503"/>
      <c r="L447" s="718"/>
      <c r="N447" s="718"/>
      <c r="T447" s="655"/>
    </row>
    <row r="448" spans="1:20" ht="15.75">
      <c r="A448" s="485">
        <f t="shared" si="51"/>
        <v>448</v>
      </c>
      <c r="B448" s="672" t="s">
        <v>1194</v>
      </c>
      <c r="C448" s="531"/>
      <c r="F448" s="741"/>
      <c r="G448" s="370"/>
      <c r="H448" s="718"/>
      <c r="K448" s="503"/>
      <c r="L448" s="718"/>
      <c r="N448" s="718"/>
      <c r="T448" s="655"/>
    </row>
    <row r="449" spans="1:20" ht="15.75">
      <c r="A449" s="485">
        <f t="shared" si="51"/>
        <v>449</v>
      </c>
      <c r="B449" s="672" t="s">
        <v>1195</v>
      </c>
      <c r="C449" s="531"/>
      <c r="F449" s="741"/>
      <c r="G449" s="370"/>
      <c r="H449" s="718"/>
      <c r="K449" s="503"/>
      <c r="L449" s="718"/>
      <c r="N449" s="718"/>
      <c r="T449" s="655"/>
    </row>
    <row r="450" spans="1:20" ht="15.75">
      <c r="A450" s="485">
        <f t="shared" si="51"/>
        <v>450</v>
      </c>
      <c r="B450" s="672" t="s">
        <v>1196</v>
      </c>
      <c r="C450" s="531"/>
      <c r="F450" s="741"/>
      <c r="G450" s="370"/>
      <c r="H450" s="718"/>
      <c r="K450" s="503"/>
      <c r="L450" s="718"/>
      <c r="N450" s="718"/>
      <c r="T450" s="655"/>
    </row>
    <row r="451" spans="1:20" ht="15.75">
      <c r="A451" s="485">
        <f t="shared" si="51"/>
        <v>451</v>
      </c>
      <c r="B451" s="672" t="s">
        <v>1197</v>
      </c>
      <c r="C451" s="531"/>
      <c r="F451" s="741"/>
      <c r="G451" s="370"/>
      <c r="H451" s="718"/>
      <c r="K451" s="503"/>
      <c r="L451" s="718"/>
      <c r="N451" s="718"/>
      <c r="T451" s="655"/>
    </row>
    <row r="452" spans="1:20" ht="15.75">
      <c r="A452" s="485">
        <f t="shared" si="51"/>
        <v>452</v>
      </c>
      <c r="B452" s="672" t="s">
        <v>1198</v>
      </c>
      <c r="C452" s="531"/>
      <c r="F452" s="741"/>
      <c r="G452" s="370"/>
      <c r="H452" s="718"/>
      <c r="K452" s="503"/>
      <c r="L452" s="718"/>
      <c r="N452" s="718"/>
      <c r="T452" s="655"/>
    </row>
    <row r="453" spans="1:20" ht="15.75">
      <c r="A453" s="485">
        <f t="shared" si="51"/>
        <v>453</v>
      </c>
      <c r="B453" s="672" t="s">
        <v>1199</v>
      </c>
      <c r="C453" s="531"/>
      <c r="F453" s="741"/>
      <c r="G453" s="370"/>
      <c r="H453" s="718"/>
      <c r="K453" s="503"/>
      <c r="L453" s="718"/>
      <c r="N453" s="718"/>
      <c r="T453" s="655"/>
    </row>
    <row r="454" spans="1:20" ht="15.75">
      <c r="A454" s="485">
        <f t="shared" si="51"/>
        <v>454</v>
      </c>
      <c r="B454" s="672" t="s">
        <v>115</v>
      </c>
      <c r="C454" s="531"/>
      <c r="F454" s="741"/>
      <c r="G454" s="370"/>
      <c r="H454" s="718"/>
      <c r="K454" s="503"/>
      <c r="L454" s="718"/>
      <c r="N454" s="718"/>
      <c r="T454" s="655"/>
    </row>
    <row r="455" spans="1:20" ht="15.75">
      <c r="A455" s="485">
        <f t="shared" si="51"/>
        <v>455</v>
      </c>
      <c r="B455" s="673" t="s">
        <v>106</v>
      </c>
      <c r="C455" s="531"/>
      <c r="F455" s="741"/>
      <c r="G455" s="370"/>
      <c r="H455" s="718"/>
      <c r="K455" s="503"/>
      <c r="L455" s="718"/>
      <c r="N455" s="718"/>
      <c r="T455" s="655"/>
    </row>
    <row r="456" spans="1:20" ht="15.75">
      <c r="A456" s="485">
        <f t="shared" si="51"/>
        <v>456</v>
      </c>
      <c r="B456" s="673" t="s">
        <v>1200</v>
      </c>
      <c r="C456" s="531"/>
      <c r="F456" s="737"/>
      <c r="G456" s="370"/>
      <c r="H456" s="231"/>
      <c r="K456" s="503"/>
      <c r="T456" s="655"/>
    </row>
    <row r="457" spans="1:20" ht="15.75">
      <c r="A457" s="485">
        <f t="shared" si="51"/>
        <v>457</v>
      </c>
      <c r="B457" s="672" t="s">
        <v>143</v>
      </c>
      <c r="C457" s="531"/>
      <c r="F457" s="741"/>
      <c r="G457" s="370"/>
      <c r="H457" s="718"/>
      <c r="K457" s="503"/>
      <c r="L457" s="718"/>
      <c r="N457" s="718"/>
      <c r="T457" s="655"/>
    </row>
    <row r="458" spans="1:20" ht="15.75">
      <c r="A458" s="485">
        <f t="shared" si="51"/>
        <v>458</v>
      </c>
      <c r="B458" s="672" t="s">
        <v>273</v>
      </c>
      <c r="C458" s="531"/>
      <c r="F458" s="741"/>
      <c r="G458" s="370"/>
      <c r="H458" s="718"/>
      <c r="K458" s="503"/>
      <c r="L458" s="718"/>
      <c r="N458" s="718"/>
      <c r="T458" s="655"/>
    </row>
    <row r="459" spans="1:20" ht="15.75">
      <c r="A459" s="485">
        <f t="shared" ref="A459:A522" si="61">A458+1</f>
        <v>459</v>
      </c>
      <c r="B459" s="672" t="s">
        <v>869</v>
      </c>
      <c r="C459" s="531"/>
      <c r="F459" s="741"/>
      <c r="G459" s="370"/>
      <c r="H459" s="718"/>
      <c r="K459" s="503"/>
      <c r="L459" s="718"/>
      <c r="N459" s="718"/>
      <c r="T459" s="655"/>
    </row>
    <row r="460" spans="1:20" ht="15.75">
      <c r="A460" s="485">
        <f t="shared" si="61"/>
        <v>460</v>
      </c>
      <c r="B460" s="672" t="s">
        <v>1201</v>
      </c>
      <c r="C460" s="531"/>
      <c r="F460" s="741"/>
      <c r="G460" s="370"/>
      <c r="H460" s="718"/>
      <c r="K460" s="503"/>
      <c r="L460" s="718"/>
      <c r="N460" s="718"/>
      <c r="T460" s="655"/>
    </row>
    <row r="461" spans="1:20" ht="15.75">
      <c r="A461" s="485">
        <f t="shared" si="61"/>
        <v>461</v>
      </c>
      <c r="B461" s="672" t="s">
        <v>864</v>
      </c>
      <c r="C461" s="531"/>
      <c r="F461" s="741"/>
      <c r="G461" s="370"/>
      <c r="H461" s="718"/>
      <c r="K461" s="503"/>
      <c r="L461" s="718"/>
      <c r="N461" s="718"/>
      <c r="T461" s="655"/>
    </row>
    <row r="462" spans="1:20" ht="15.75">
      <c r="A462" s="485">
        <f t="shared" si="61"/>
        <v>462</v>
      </c>
      <c r="B462" s="672" t="s">
        <v>110</v>
      </c>
      <c r="C462" s="531"/>
      <c r="F462" s="741"/>
      <c r="G462" s="370"/>
      <c r="H462" s="718"/>
      <c r="K462" s="503"/>
      <c r="L462" s="718"/>
      <c r="N462" s="718"/>
      <c r="T462" s="655"/>
    </row>
    <row r="463" spans="1:20" ht="15.75">
      <c r="A463" s="485">
        <f t="shared" si="61"/>
        <v>463</v>
      </c>
      <c r="B463" s="672" t="s">
        <v>1202</v>
      </c>
      <c r="C463" s="531"/>
      <c r="F463" s="741"/>
      <c r="G463" s="370"/>
      <c r="H463" s="718"/>
      <c r="K463" s="503"/>
      <c r="L463" s="718"/>
      <c r="N463" s="718"/>
      <c r="T463" s="655"/>
    </row>
    <row r="464" spans="1:20" ht="15.75">
      <c r="A464" s="485">
        <f t="shared" si="61"/>
        <v>464</v>
      </c>
      <c r="B464" s="672" t="s">
        <v>318</v>
      </c>
      <c r="C464" s="531"/>
      <c r="F464" s="741"/>
      <c r="G464" s="370"/>
      <c r="H464" s="718"/>
      <c r="K464" s="503"/>
      <c r="L464" s="718"/>
      <c r="N464" s="718"/>
      <c r="T464" s="655"/>
    </row>
    <row r="465" spans="1:20" ht="15.75">
      <c r="A465" s="485">
        <f t="shared" si="61"/>
        <v>465</v>
      </c>
      <c r="B465" s="672" t="s">
        <v>1203</v>
      </c>
      <c r="C465" s="531"/>
      <c r="F465" s="741"/>
      <c r="G465" s="370"/>
      <c r="H465" s="718"/>
      <c r="K465" s="503"/>
      <c r="L465" s="718"/>
      <c r="N465" s="718"/>
      <c r="T465" s="655"/>
    </row>
    <row r="466" spans="1:20">
      <c r="A466" s="485">
        <f t="shared" si="61"/>
        <v>466</v>
      </c>
      <c r="B466" s="674" t="s">
        <v>963</v>
      </c>
      <c r="D466" t="s">
        <v>905</v>
      </c>
      <c r="F466" s="741"/>
      <c r="H466" s="718"/>
      <c r="K466" s="503"/>
      <c r="L466" s="718"/>
      <c r="N466" s="718"/>
      <c r="T466" s="655"/>
    </row>
    <row r="467" spans="1:20">
      <c r="A467" s="485">
        <f t="shared" si="61"/>
        <v>467</v>
      </c>
      <c r="B467" s="674" t="s">
        <v>1047</v>
      </c>
      <c r="D467" t="s">
        <v>905</v>
      </c>
      <c r="F467" s="741"/>
      <c r="H467" s="718"/>
      <c r="K467" s="503"/>
      <c r="L467" s="718"/>
      <c r="N467" s="718"/>
      <c r="T467" s="655"/>
    </row>
    <row r="468" spans="1:20">
      <c r="A468" s="485">
        <f t="shared" si="61"/>
        <v>468</v>
      </c>
      <c r="B468" t="s">
        <v>116</v>
      </c>
      <c r="D468" t="s">
        <v>905</v>
      </c>
      <c r="F468" s="737">
        <f>'30'!F9</f>
        <v>2246</v>
      </c>
      <c r="H468" s="231">
        <f>'30'!H9</f>
        <v>1798</v>
      </c>
      <c r="K468" s="503">
        <v>1846</v>
      </c>
      <c r="L468" s="231">
        <f>'30'!F9</f>
        <v>2246</v>
      </c>
      <c r="N468" s="231">
        <f>'30'!H9</f>
        <v>1798</v>
      </c>
      <c r="P468" s="722">
        <f t="shared" ref="P468:P476" si="62">F468-L468</f>
        <v>0</v>
      </c>
      <c r="Q468" s="461"/>
      <c r="R468" s="722">
        <f t="shared" ref="R468:R476" si="63">H468-N468</f>
        <v>0</v>
      </c>
      <c r="T468" s="655">
        <f t="shared" ref="T468:T476" si="64">H468-K468</f>
        <v>-48</v>
      </c>
    </row>
    <row r="469" spans="1:20">
      <c r="A469" s="485">
        <f t="shared" si="61"/>
        <v>469</v>
      </c>
      <c r="B469" t="s">
        <v>117</v>
      </c>
      <c r="D469" t="s">
        <v>905</v>
      </c>
      <c r="F469" s="737">
        <f>'30'!F10</f>
        <v>742296</v>
      </c>
      <c r="H469" s="231">
        <f>'30'!H10</f>
        <v>692569</v>
      </c>
      <c r="K469" s="503">
        <v>657097</v>
      </c>
      <c r="L469" s="231">
        <f>'30'!F10</f>
        <v>742296</v>
      </c>
      <c r="N469" s="231">
        <f>'30'!H10</f>
        <v>692569</v>
      </c>
      <c r="P469" s="722">
        <f t="shared" si="62"/>
        <v>0</v>
      </c>
      <c r="Q469" s="461"/>
      <c r="R469" s="722">
        <f t="shared" si="63"/>
        <v>0</v>
      </c>
      <c r="T469" s="655">
        <f t="shared" si="64"/>
        <v>35472</v>
      </c>
    </row>
    <row r="470" spans="1:20">
      <c r="A470" s="485">
        <f t="shared" si="61"/>
        <v>470</v>
      </c>
      <c r="B470" t="s">
        <v>118</v>
      </c>
      <c r="D470" t="s">
        <v>905</v>
      </c>
      <c r="F470" s="737">
        <f>'30'!F15</f>
        <v>157374</v>
      </c>
      <c r="H470" s="231">
        <f>'30'!H15</f>
        <v>145993</v>
      </c>
      <c r="K470" s="503">
        <v>130772</v>
      </c>
      <c r="L470" s="231">
        <f>'30'!F15</f>
        <v>157374</v>
      </c>
      <c r="N470" s="231">
        <f>'30'!H15</f>
        <v>145993</v>
      </c>
      <c r="P470" s="722">
        <f t="shared" si="62"/>
        <v>0</v>
      </c>
      <c r="Q470" s="461"/>
      <c r="R470" s="722">
        <f t="shared" si="63"/>
        <v>0</v>
      </c>
      <c r="T470" s="655">
        <f t="shared" si="64"/>
        <v>15221</v>
      </c>
    </row>
    <row r="471" spans="1:20">
      <c r="A471" s="485">
        <f t="shared" si="61"/>
        <v>471</v>
      </c>
      <c r="B471" t="s">
        <v>119</v>
      </c>
      <c r="D471" t="s">
        <v>905</v>
      </c>
      <c r="F471" s="737">
        <f>'30'!F16</f>
        <v>10610</v>
      </c>
      <c r="H471" s="231">
        <f>'30'!H16</f>
        <v>9500</v>
      </c>
      <c r="K471" s="503">
        <v>10886</v>
      </c>
      <c r="L471" s="231">
        <f>'30'!F16</f>
        <v>10610</v>
      </c>
      <c r="N471" s="231">
        <f>'30'!H16</f>
        <v>9500</v>
      </c>
      <c r="P471" s="722">
        <f t="shared" si="62"/>
        <v>0</v>
      </c>
      <c r="Q471" s="461"/>
      <c r="R471" s="722">
        <f t="shared" si="63"/>
        <v>0</v>
      </c>
      <c r="T471" s="655">
        <f t="shared" si="64"/>
        <v>-1386</v>
      </c>
    </row>
    <row r="472" spans="1:20">
      <c r="A472" s="485">
        <f t="shared" si="61"/>
        <v>472</v>
      </c>
      <c r="B472" t="s">
        <v>120</v>
      </c>
      <c r="D472" t="s">
        <v>905</v>
      </c>
      <c r="F472" s="737">
        <f>'30'!F17</f>
        <v>660</v>
      </c>
      <c r="H472" s="231">
        <f>'30'!H17</f>
        <v>1065</v>
      </c>
      <c r="K472" s="503">
        <v>530</v>
      </c>
      <c r="L472" s="231">
        <f>'30'!F17</f>
        <v>660</v>
      </c>
      <c r="N472" s="231">
        <f>'30'!H17</f>
        <v>1065</v>
      </c>
      <c r="P472" s="722">
        <f t="shared" si="62"/>
        <v>0</v>
      </c>
      <c r="Q472" s="461"/>
      <c r="R472" s="722">
        <f t="shared" si="63"/>
        <v>0</v>
      </c>
      <c r="T472" s="655">
        <f t="shared" si="64"/>
        <v>535</v>
      </c>
    </row>
    <row r="473" spans="1:20">
      <c r="A473" s="485">
        <f t="shared" si="61"/>
        <v>473</v>
      </c>
      <c r="B473" t="s">
        <v>121</v>
      </c>
      <c r="D473" t="s">
        <v>905</v>
      </c>
      <c r="F473" s="737">
        <f>'30'!F18</f>
        <v>19646</v>
      </c>
      <c r="H473" s="231">
        <f>'30'!H18</f>
        <v>18080</v>
      </c>
      <c r="K473" s="503">
        <v>14365</v>
      </c>
      <c r="L473" s="231">
        <f>'30'!F18</f>
        <v>19646</v>
      </c>
      <c r="N473" s="231">
        <f>'30'!H18</f>
        <v>18080</v>
      </c>
      <c r="P473" s="722">
        <f t="shared" si="62"/>
        <v>0</v>
      </c>
      <c r="Q473" s="461"/>
      <c r="R473" s="722">
        <f t="shared" si="63"/>
        <v>0</v>
      </c>
      <c r="T473" s="655">
        <f t="shared" si="64"/>
        <v>3715</v>
      </c>
    </row>
    <row r="474" spans="1:20">
      <c r="A474" s="485">
        <f t="shared" si="61"/>
        <v>474</v>
      </c>
      <c r="B474" t="s">
        <v>122</v>
      </c>
      <c r="D474" t="s">
        <v>905</v>
      </c>
      <c r="F474" s="737">
        <f>'30'!F19</f>
        <v>1282</v>
      </c>
      <c r="H474" s="231">
        <f>'30'!H19</f>
        <v>1367</v>
      </c>
      <c r="K474" s="503">
        <v>2881</v>
      </c>
      <c r="L474" s="231">
        <f>'30'!F19</f>
        <v>1282</v>
      </c>
      <c r="N474" s="231">
        <f>'30'!H19</f>
        <v>1367</v>
      </c>
      <c r="P474" s="722">
        <f t="shared" si="62"/>
        <v>0</v>
      </c>
      <c r="Q474" s="461"/>
      <c r="R474" s="722">
        <f t="shared" si="63"/>
        <v>0</v>
      </c>
      <c r="T474" s="655">
        <f t="shared" si="64"/>
        <v>-1514</v>
      </c>
    </row>
    <row r="475" spans="1:20">
      <c r="A475" s="485">
        <f t="shared" si="61"/>
        <v>475</v>
      </c>
      <c r="B475" t="s">
        <v>123</v>
      </c>
      <c r="D475" t="s">
        <v>905</v>
      </c>
      <c r="F475" s="737">
        <f>'30'!F20</f>
        <v>33110</v>
      </c>
      <c r="H475" s="231">
        <f>'30'!H20</f>
        <v>34980</v>
      </c>
      <c r="K475" s="503">
        <v>29340</v>
      </c>
      <c r="L475" s="231">
        <f>'30'!F20</f>
        <v>33110</v>
      </c>
      <c r="N475" s="231">
        <f>'30'!H20</f>
        <v>34980</v>
      </c>
      <c r="P475" s="722">
        <f t="shared" si="62"/>
        <v>0</v>
      </c>
      <c r="Q475" s="461"/>
      <c r="R475" s="722">
        <f t="shared" si="63"/>
        <v>0</v>
      </c>
      <c r="T475" s="655">
        <f t="shared" si="64"/>
        <v>5640</v>
      </c>
    </row>
    <row r="476" spans="1:20">
      <c r="A476" s="485">
        <f t="shared" si="61"/>
        <v>476</v>
      </c>
      <c r="B476" t="s">
        <v>124</v>
      </c>
      <c r="D476" t="s">
        <v>905</v>
      </c>
      <c r="F476" s="737">
        <f>'30'!F21</f>
        <v>4419</v>
      </c>
      <c r="H476" s="231">
        <f>'30'!H21</f>
        <v>4033</v>
      </c>
      <c r="K476" s="503">
        <v>3816</v>
      </c>
      <c r="L476" s="231">
        <f>'30'!F21</f>
        <v>4419</v>
      </c>
      <c r="N476" s="231">
        <f>'30'!H21</f>
        <v>4033</v>
      </c>
      <c r="P476" s="722">
        <f t="shared" si="62"/>
        <v>0</v>
      </c>
      <c r="Q476" s="461"/>
      <c r="R476" s="722">
        <f t="shared" si="63"/>
        <v>0</v>
      </c>
      <c r="T476" s="655">
        <f t="shared" si="64"/>
        <v>217</v>
      </c>
    </row>
    <row r="477" spans="1:20">
      <c r="A477" s="485">
        <f t="shared" si="61"/>
        <v>477</v>
      </c>
      <c r="B477" s="672" t="s">
        <v>1080</v>
      </c>
      <c r="D477" t="s">
        <v>905</v>
      </c>
      <c r="F477" s="741"/>
      <c r="H477" s="718"/>
      <c r="K477" s="503"/>
      <c r="L477" s="718"/>
      <c r="N477" s="718"/>
      <c r="T477" s="655"/>
    </row>
    <row r="478" spans="1:20">
      <c r="A478" s="485">
        <f t="shared" si="61"/>
        <v>478</v>
      </c>
      <c r="B478" t="s">
        <v>6</v>
      </c>
      <c r="D478" t="s">
        <v>905</v>
      </c>
      <c r="F478" s="737" t="e">
        <f>'30'!#REF!</f>
        <v>#REF!</v>
      </c>
      <c r="H478" s="231">
        <f>'30'!H22</f>
        <v>30497</v>
      </c>
      <c r="K478" s="503">
        <v>30529</v>
      </c>
      <c r="L478" s="231" t="e">
        <f>'30'!#REF!</f>
        <v>#REF!</v>
      </c>
      <c r="N478" s="231">
        <f>'30'!H22</f>
        <v>30497</v>
      </c>
      <c r="P478" s="722" t="e">
        <f t="shared" ref="P478:P489" si="65">F478-L478</f>
        <v>#REF!</v>
      </c>
      <c r="Q478" s="461"/>
      <c r="R478" s="722">
        <f t="shared" ref="R478:R489" si="66">H478-N478</f>
        <v>0</v>
      </c>
      <c r="T478" s="655">
        <f t="shared" ref="T478:T489" si="67">H478-K478</f>
        <v>-32</v>
      </c>
    </row>
    <row r="479" spans="1:20">
      <c r="A479" s="485">
        <f t="shared" si="61"/>
        <v>479</v>
      </c>
      <c r="B479" t="s">
        <v>7</v>
      </c>
      <c r="D479" t="s">
        <v>905</v>
      </c>
      <c r="F479" s="737">
        <f>'30'!F22</f>
        <v>32451</v>
      </c>
      <c r="H479" s="231">
        <f>'30'!H24</f>
        <v>1847</v>
      </c>
      <c r="K479" s="503">
        <v>772</v>
      </c>
      <c r="L479" s="231">
        <f>'30'!F22</f>
        <v>32451</v>
      </c>
      <c r="N479" s="231">
        <f>'30'!H24</f>
        <v>1847</v>
      </c>
      <c r="P479" s="722">
        <f t="shared" si="65"/>
        <v>0</v>
      </c>
      <c r="Q479" s="461"/>
      <c r="R479" s="722">
        <f t="shared" si="66"/>
        <v>0</v>
      </c>
      <c r="T479" s="655">
        <f t="shared" si="67"/>
        <v>1075</v>
      </c>
    </row>
    <row r="480" spans="1:20">
      <c r="A480" s="485">
        <f t="shared" si="61"/>
        <v>480</v>
      </c>
      <c r="B480" t="s">
        <v>125</v>
      </c>
      <c r="D480" t="s">
        <v>905</v>
      </c>
      <c r="F480" s="737">
        <f>'30'!F25</f>
        <v>12902</v>
      </c>
      <c r="H480" s="231">
        <f>'30'!H25</f>
        <v>-5690</v>
      </c>
      <c r="K480" s="503">
        <v>1089</v>
      </c>
      <c r="L480" s="231">
        <f>'30'!F25</f>
        <v>12902</v>
      </c>
      <c r="N480" s="231">
        <f>'30'!H25</f>
        <v>-5690</v>
      </c>
      <c r="P480" s="722">
        <f t="shared" si="65"/>
        <v>0</v>
      </c>
      <c r="Q480" s="461"/>
      <c r="R480" s="722">
        <f t="shared" si="66"/>
        <v>0</v>
      </c>
      <c r="T480" s="655">
        <f t="shared" si="67"/>
        <v>-6779</v>
      </c>
    </row>
    <row r="481" spans="1:20">
      <c r="A481" s="485">
        <f t="shared" si="61"/>
        <v>481</v>
      </c>
      <c r="B481" t="s">
        <v>126</v>
      </c>
      <c r="D481" t="s">
        <v>905</v>
      </c>
      <c r="F481" s="737">
        <f>'30'!F27</f>
        <v>0</v>
      </c>
      <c r="H481" s="231">
        <f>'30'!H27</f>
        <v>0</v>
      </c>
      <c r="K481" s="503">
        <v>0</v>
      </c>
      <c r="L481" s="231">
        <f>'30'!F27</f>
        <v>0</v>
      </c>
      <c r="N481" s="231">
        <f>'30'!H27</f>
        <v>0</v>
      </c>
      <c r="P481" s="722">
        <f t="shared" si="65"/>
        <v>0</v>
      </c>
      <c r="Q481" s="461"/>
      <c r="R481" s="722">
        <f t="shared" si="66"/>
        <v>0</v>
      </c>
      <c r="T481" s="655">
        <f t="shared" si="67"/>
        <v>0</v>
      </c>
    </row>
    <row r="482" spans="1:20">
      <c r="A482" s="485">
        <f t="shared" si="61"/>
        <v>482</v>
      </c>
      <c r="B482" t="s">
        <v>627</v>
      </c>
      <c r="D482" t="s">
        <v>905</v>
      </c>
      <c r="F482" s="737">
        <f>'30'!F28</f>
        <v>0</v>
      </c>
      <c r="H482" s="231">
        <f>'30'!H28</f>
        <v>0</v>
      </c>
      <c r="K482" s="503">
        <v>0</v>
      </c>
      <c r="L482" s="231">
        <f>'30'!F28</f>
        <v>0</v>
      </c>
      <c r="N482" s="231">
        <f>'30'!H28</f>
        <v>0</v>
      </c>
      <c r="P482" s="722">
        <f t="shared" si="65"/>
        <v>0</v>
      </c>
      <c r="Q482" s="461"/>
      <c r="R482" s="722">
        <f t="shared" si="66"/>
        <v>0</v>
      </c>
      <c r="T482" s="655">
        <f t="shared" si="67"/>
        <v>0</v>
      </c>
    </row>
    <row r="483" spans="1:20">
      <c r="A483" s="485">
        <f t="shared" si="61"/>
        <v>483</v>
      </c>
      <c r="B483" t="s">
        <v>1081</v>
      </c>
      <c r="D483" t="s">
        <v>905</v>
      </c>
      <c r="F483" s="737">
        <f>'30'!F29</f>
        <v>0</v>
      </c>
      <c r="H483" s="231">
        <f>'30'!H29</f>
        <v>0</v>
      </c>
      <c r="K483" s="503">
        <v>0</v>
      </c>
      <c r="L483" s="231">
        <f>'30'!F29</f>
        <v>0</v>
      </c>
      <c r="N483" s="231">
        <f>'30'!H29</f>
        <v>0</v>
      </c>
      <c r="P483" s="722">
        <f t="shared" si="65"/>
        <v>0</v>
      </c>
      <c r="Q483" s="461"/>
      <c r="R483" s="722">
        <f t="shared" si="66"/>
        <v>0</v>
      </c>
      <c r="T483" s="655">
        <f t="shared" si="67"/>
        <v>0</v>
      </c>
    </row>
    <row r="484" spans="1:20">
      <c r="A484" s="485">
        <f t="shared" si="61"/>
        <v>484</v>
      </c>
      <c r="B484" t="s">
        <v>128</v>
      </c>
      <c r="D484" t="s">
        <v>905</v>
      </c>
      <c r="F484" s="737">
        <f>'30'!F30</f>
        <v>376</v>
      </c>
      <c r="H484" s="231">
        <f>'30'!H30</f>
        <v>418</v>
      </c>
      <c r="K484" s="503">
        <v>402</v>
      </c>
      <c r="L484" s="231">
        <f>'30'!F30</f>
        <v>376</v>
      </c>
      <c r="N484" s="231">
        <f>'30'!H30</f>
        <v>418</v>
      </c>
      <c r="P484" s="722">
        <f t="shared" si="65"/>
        <v>0</v>
      </c>
      <c r="Q484" s="461"/>
      <c r="R484" s="722">
        <f t="shared" si="66"/>
        <v>0</v>
      </c>
      <c r="T484" s="655">
        <f t="shared" si="67"/>
        <v>16</v>
      </c>
    </row>
    <row r="485" spans="1:20">
      <c r="A485" s="485">
        <f t="shared" si="61"/>
        <v>485</v>
      </c>
      <c r="B485" t="s">
        <v>129</v>
      </c>
      <c r="D485" t="s">
        <v>905</v>
      </c>
      <c r="F485" s="737">
        <f>'30'!F31</f>
        <v>0</v>
      </c>
      <c r="H485" s="231">
        <f>'30'!H31</f>
        <v>0</v>
      </c>
      <c r="K485" s="503">
        <v>0</v>
      </c>
      <c r="L485" s="231">
        <f>'30'!F31</f>
        <v>0</v>
      </c>
      <c r="N485" s="231">
        <f>'30'!H31</f>
        <v>0</v>
      </c>
      <c r="P485" s="722">
        <f t="shared" si="65"/>
        <v>0</v>
      </c>
      <c r="Q485" s="461"/>
      <c r="R485" s="722">
        <f t="shared" si="66"/>
        <v>0</v>
      </c>
      <c r="T485" s="655">
        <f t="shared" si="67"/>
        <v>0</v>
      </c>
    </row>
    <row r="486" spans="1:20">
      <c r="A486" s="485">
        <f t="shared" si="61"/>
        <v>486</v>
      </c>
      <c r="B486" t="s">
        <v>9</v>
      </c>
      <c r="D486" t="s">
        <v>905</v>
      </c>
      <c r="F486" s="737">
        <f>'30'!F32</f>
        <v>2419</v>
      </c>
      <c r="H486" s="231">
        <f>'30'!H32</f>
        <v>3790</v>
      </c>
      <c r="K486" s="503">
        <v>3035</v>
      </c>
      <c r="L486" s="231">
        <f>'30'!F32</f>
        <v>2419</v>
      </c>
      <c r="N486" s="231">
        <f>'30'!H32</f>
        <v>3790</v>
      </c>
      <c r="P486" s="722">
        <f t="shared" si="65"/>
        <v>0</v>
      </c>
      <c r="Q486" s="461"/>
      <c r="R486" s="722">
        <f t="shared" si="66"/>
        <v>0</v>
      </c>
      <c r="T486" s="655">
        <f t="shared" si="67"/>
        <v>755</v>
      </c>
    </row>
    <row r="487" spans="1:20">
      <c r="A487" s="485">
        <f t="shared" si="61"/>
        <v>487</v>
      </c>
      <c r="B487" t="s">
        <v>130</v>
      </c>
      <c r="D487" t="s">
        <v>905</v>
      </c>
      <c r="F487" s="737">
        <f>'30'!F33</f>
        <v>8860</v>
      </c>
      <c r="H487" s="231">
        <f>'30'!H33</f>
        <v>5380</v>
      </c>
      <c r="K487" s="503">
        <v>5978</v>
      </c>
      <c r="L487" s="231">
        <f>'30'!F33</f>
        <v>8860</v>
      </c>
      <c r="N487" s="231">
        <f>'30'!H33</f>
        <v>5380</v>
      </c>
      <c r="P487" s="722">
        <f t="shared" si="65"/>
        <v>0</v>
      </c>
      <c r="Q487" s="461"/>
      <c r="R487" s="722">
        <f t="shared" si="66"/>
        <v>0</v>
      </c>
      <c r="T487" s="655">
        <f t="shared" si="67"/>
        <v>-598</v>
      </c>
    </row>
    <row r="488" spans="1:20">
      <c r="A488" s="485">
        <f t="shared" si="61"/>
        <v>488</v>
      </c>
      <c r="B488" t="s">
        <v>131</v>
      </c>
      <c r="D488" t="s">
        <v>905</v>
      </c>
      <c r="F488" s="737">
        <f>'30'!F38</f>
        <v>5147</v>
      </c>
      <c r="H488" s="231">
        <f>'30'!H38</f>
        <v>329</v>
      </c>
      <c r="K488" s="503">
        <v>4900</v>
      </c>
      <c r="L488" s="231">
        <f>'30'!F38</f>
        <v>5147</v>
      </c>
      <c r="N488" s="231">
        <f>'30'!H38</f>
        <v>329</v>
      </c>
      <c r="P488" s="722">
        <f t="shared" si="65"/>
        <v>0</v>
      </c>
      <c r="Q488" s="461"/>
      <c r="R488" s="722">
        <f t="shared" si="66"/>
        <v>0</v>
      </c>
      <c r="T488" s="655">
        <f t="shared" si="67"/>
        <v>-4571</v>
      </c>
    </row>
    <row r="489" spans="1:20" ht="15.75">
      <c r="A489" s="485">
        <f t="shared" si="61"/>
        <v>489</v>
      </c>
      <c r="B489" s="234" t="s">
        <v>63</v>
      </c>
      <c r="D489" t="s">
        <v>905</v>
      </c>
      <c r="F489" s="737">
        <f>'30'!F39</f>
        <v>1073827</v>
      </c>
      <c r="H489" s="231">
        <f>'30'!H39</f>
        <v>981563</v>
      </c>
      <c r="K489" s="503">
        <v>898238</v>
      </c>
      <c r="L489" s="231">
        <f>'30'!F39</f>
        <v>1073827</v>
      </c>
      <c r="N489" s="231">
        <f>'30'!H39</f>
        <v>981563</v>
      </c>
      <c r="P489" s="722">
        <f t="shared" si="65"/>
        <v>0</v>
      </c>
      <c r="Q489" s="461"/>
      <c r="R489" s="722">
        <f t="shared" si="66"/>
        <v>0</v>
      </c>
      <c r="T489" s="655">
        <f t="shared" si="67"/>
        <v>83325</v>
      </c>
    </row>
    <row r="490" spans="1:20" ht="15.75">
      <c r="A490" s="485">
        <f t="shared" si="61"/>
        <v>490</v>
      </c>
      <c r="B490" s="234" t="s">
        <v>1136</v>
      </c>
      <c r="F490" s="737"/>
      <c r="H490" s="231"/>
      <c r="K490" s="503"/>
      <c r="T490" s="655"/>
    </row>
    <row r="491" spans="1:20">
      <c r="A491" s="485">
        <f t="shared" si="61"/>
        <v>491</v>
      </c>
      <c r="B491" t="s">
        <v>134</v>
      </c>
      <c r="F491" s="737"/>
      <c r="H491" s="231"/>
      <c r="K491" s="503"/>
      <c r="T491" s="655"/>
    </row>
    <row r="492" spans="1:20">
      <c r="A492" s="485">
        <f t="shared" si="61"/>
        <v>492</v>
      </c>
      <c r="B492" t="s">
        <v>135</v>
      </c>
      <c r="D492" t="s">
        <v>905</v>
      </c>
      <c r="F492" s="741"/>
      <c r="H492" s="718"/>
      <c r="K492" s="503"/>
      <c r="L492" s="718"/>
      <c r="N492" s="718"/>
      <c r="T492" s="655"/>
    </row>
    <row r="493" spans="1:20">
      <c r="A493" s="485">
        <f t="shared" si="61"/>
        <v>493</v>
      </c>
      <c r="B493" s="632" t="s">
        <v>1220</v>
      </c>
      <c r="D493" t="s">
        <v>905</v>
      </c>
      <c r="F493" s="737" t="e">
        <f>'30'!#REF!</f>
        <v>#REF!</v>
      </c>
      <c r="H493" s="231">
        <f>'30'!H50</f>
        <v>29579</v>
      </c>
      <c r="K493" s="503">
        <v>-10511</v>
      </c>
      <c r="L493" s="231" t="e">
        <f>'30'!#REF!</f>
        <v>#REF!</v>
      </c>
      <c r="N493" s="231">
        <f>'30'!H50</f>
        <v>29579</v>
      </c>
      <c r="P493" s="722" t="e">
        <f t="shared" ref="P493:P499" si="68">F493-L493</f>
        <v>#REF!</v>
      </c>
      <c r="Q493" s="461"/>
      <c r="R493" s="722">
        <f t="shared" ref="R493:R499" si="69">H493-N493</f>
        <v>0</v>
      </c>
      <c r="T493" s="655">
        <f t="shared" ref="T493:T499" si="70">H493-K493</f>
        <v>40090</v>
      </c>
    </row>
    <row r="494" spans="1:20">
      <c r="A494" s="485">
        <f t="shared" si="61"/>
        <v>494</v>
      </c>
      <c r="B494" s="632" t="s">
        <v>1221</v>
      </c>
      <c r="D494" t="s">
        <v>905</v>
      </c>
      <c r="F494" s="737" t="e">
        <f>'30'!#REF!</f>
        <v>#REF!</v>
      </c>
      <c r="H494" s="231">
        <f>'30'!H51</f>
        <v>233</v>
      </c>
      <c r="K494" s="503">
        <v>0</v>
      </c>
      <c r="L494" s="231" t="e">
        <f>'30'!#REF!</f>
        <v>#REF!</v>
      </c>
      <c r="N494" s="231">
        <f>'30'!H51</f>
        <v>233</v>
      </c>
      <c r="P494" s="722" t="e">
        <f t="shared" si="68"/>
        <v>#REF!</v>
      </c>
      <c r="Q494" s="461"/>
      <c r="R494" s="722">
        <f t="shared" si="69"/>
        <v>0</v>
      </c>
      <c r="T494" s="655">
        <f t="shared" si="70"/>
        <v>233</v>
      </c>
    </row>
    <row r="495" spans="1:20">
      <c r="A495" s="485">
        <f t="shared" si="61"/>
        <v>495</v>
      </c>
      <c r="B495" s="632" t="s">
        <v>1222</v>
      </c>
      <c r="D495" t="s">
        <v>905</v>
      </c>
      <c r="F495" s="737" t="e">
        <f>'30'!#REF!</f>
        <v>#REF!</v>
      </c>
      <c r="H495" s="231">
        <f>'30'!H52</f>
        <v>357</v>
      </c>
      <c r="K495" s="503">
        <v>523</v>
      </c>
      <c r="L495" s="231" t="e">
        <f>'30'!#REF!</f>
        <v>#REF!</v>
      </c>
      <c r="N495" s="231">
        <f>'30'!H52</f>
        <v>357</v>
      </c>
      <c r="P495" s="722" t="e">
        <f t="shared" si="68"/>
        <v>#REF!</v>
      </c>
      <c r="Q495" s="461"/>
      <c r="R495" s="722">
        <f t="shared" si="69"/>
        <v>0</v>
      </c>
      <c r="T495" s="655">
        <f t="shared" si="70"/>
        <v>-166</v>
      </c>
    </row>
    <row r="496" spans="1:20">
      <c r="A496" s="485">
        <f t="shared" si="61"/>
        <v>496</v>
      </c>
      <c r="B496" s="632" t="s">
        <v>1223</v>
      </c>
      <c r="D496" t="s">
        <v>905</v>
      </c>
      <c r="F496" s="737" t="e">
        <f>'30'!#REF!</f>
        <v>#REF!</v>
      </c>
      <c r="H496" s="231">
        <f>'30'!H53</f>
        <v>0</v>
      </c>
      <c r="K496" s="503">
        <v>0</v>
      </c>
      <c r="L496" s="231" t="e">
        <f>'30'!#REF!</f>
        <v>#REF!</v>
      </c>
      <c r="N496" s="231">
        <f>'30'!H53</f>
        <v>0</v>
      </c>
      <c r="P496" s="722" t="e">
        <f t="shared" si="68"/>
        <v>#REF!</v>
      </c>
      <c r="Q496" s="461"/>
      <c r="R496" s="722">
        <f t="shared" si="69"/>
        <v>0</v>
      </c>
      <c r="T496" s="655">
        <f t="shared" si="70"/>
        <v>0</v>
      </c>
    </row>
    <row r="497" spans="1:20">
      <c r="A497" s="485">
        <f t="shared" si="61"/>
        <v>497</v>
      </c>
      <c r="B497" t="s">
        <v>136</v>
      </c>
      <c r="D497" t="s">
        <v>905</v>
      </c>
      <c r="F497" s="737" t="e">
        <f>'30'!#REF!</f>
        <v>#REF!</v>
      </c>
      <c r="H497" s="231">
        <f>'30'!H54</f>
        <v>-738</v>
      </c>
      <c r="K497" s="503">
        <v>396</v>
      </c>
      <c r="L497" s="231" t="e">
        <f>'30'!#REF!</f>
        <v>#REF!</v>
      </c>
      <c r="N497" s="231">
        <f>'30'!H54</f>
        <v>-738</v>
      </c>
      <c r="P497" s="722" t="e">
        <f t="shared" si="68"/>
        <v>#REF!</v>
      </c>
      <c r="Q497" s="461"/>
      <c r="R497" s="722">
        <f t="shared" si="69"/>
        <v>0</v>
      </c>
      <c r="T497" s="655">
        <f t="shared" si="70"/>
        <v>-1134</v>
      </c>
    </row>
    <row r="498" spans="1:20">
      <c r="A498" s="485">
        <f t="shared" si="61"/>
        <v>498</v>
      </c>
      <c r="B498" t="s">
        <v>137</v>
      </c>
      <c r="D498" t="s">
        <v>905</v>
      </c>
      <c r="F498" s="737" t="e">
        <f>'30'!#REF!</f>
        <v>#REF!</v>
      </c>
      <c r="H498" s="231">
        <f>'30'!H55</f>
        <v>100</v>
      </c>
      <c r="K498" s="503">
        <v>693</v>
      </c>
      <c r="L498" s="231" t="e">
        <f>'30'!#REF!</f>
        <v>#REF!</v>
      </c>
      <c r="N498" s="231">
        <f>'30'!H55</f>
        <v>100</v>
      </c>
      <c r="P498" s="722" t="e">
        <f t="shared" si="68"/>
        <v>#REF!</v>
      </c>
      <c r="Q498" s="461"/>
      <c r="R498" s="722">
        <f t="shared" si="69"/>
        <v>0</v>
      </c>
      <c r="T498" s="655">
        <f t="shared" si="70"/>
        <v>-593</v>
      </c>
    </row>
    <row r="499" spans="1:20">
      <c r="A499" s="485">
        <f t="shared" si="61"/>
        <v>499</v>
      </c>
      <c r="B499" t="s">
        <v>138</v>
      </c>
      <c r="D499" t="s">
        <v>905</v>
      </c>
      <c r="F499" s="737" t="e">
        <f>'30'!#REF!</f>
        <v>#REF!</v>
      </c>
      <c r="H499" s="231">
        <f>'30'!H56</f>
        <v>1807</v>
      </c>
      <c r="K499" s="503">
        <v>1458</v>
      </c>
      <c r="L499" s="231" t="e">
        <f>'30'!#REF!</f>
        <v>#REF!</v>
      </c>
      <c r="N499" s="231">
        <f>'30'!H56</f>
        <v>1807</v>
      </c>
      <c r="P499" s="722" t="e">
        <f t="shared" si="68"/>
        <v>#REF!</v>
      </c>
      <c r="Q499" s="461"/>
      <c r="R499" s="722">
        <f t="shared" si="69"/>
        <v>0</v>
      </c>
      <c r="T499" s="655">
        <f t="shared" si="70"/>
        <v>349</v>
      </c>
    </row>
    <row r="500" spans="1:20">
      <c r="A500" s="485">
        <f t="shared" si="61"/>
        <v>500</v>
      </c>
      <c r="B500" s="672" t="s">
        <v>964</v>
      </c>
      <c r="D500" t="s">
        <v>905</v>
      </c>
      <c r="F500" s="737"/>
      <c r="H500" s="231"/>
      <c r="K500" s="503"/>
      <c r="T500" s="655"/>
    </row>
    <row r="501" spans="1:20" ht="15.75">
      <c r="A501" s="485">
        <f t="shared" si="61"/>
        <v>501</v>
      </c>
      <c r="B501" s="234" t="s">
        <v>139</v>
      </c>
      <c r="D501" t="s">
        <v>905</v>
      </c>
      <c r="F501" s="737">
        <f>'30'!F57</f>
        <v>64441</v>
      </c>
      <c r="H501" s="231">
        <f>'30'!H57</f>
        <v>31338</v>
      </c>
      <c r="K501" s="503">
        <v>-7441</v>
      </c>
      <c r="L501" s="231">
        <f>'30'!F57</f>
        <v>64441</v>
      </c>
      <c r="N501" s="231">
        <f>'30'!H57</f>
        <v>31338</v>
      </c>
      <c r="P501" s="722">
        <f t="shared" ref="P501:P507" si="71">F501-L501</f>
        <v>0</v>
      </c>
      <c r="Q501" s="461"/>
      <c r="R501" s="722">
        <f t="shared" ref="R501:R507" si="72">H501-N501</f>
        <v>0</v>
      </c>
      <c r="T501" s="655">
        <f t="shared" ref="T501:T507" si="73">H501-K501</f>
        <v>38779</v>
      </c>
    </row>
    <row r="502" spans="1:20">
      <c r="A502" s="485">
        <f t="shared" si="61"/>
        <v>502</v>
      </c>
      <c r="B502" t="s">
        <v>537</v>
      </c>
      <c r="D502" t="s">
        <v>905</v>
      </c>
      <c r="F502" s="737" t="e">
        <f>'30'!#REF!</f>
        <v>#REF!</v>
      </c>
      <c r="H502" s="231">
        <f>'30'!H58</f>
        <v>0</v>
      </c>
      <c r="K502" s="503">
        <v>0</v>
      </c>
      <c r="L502" s="231" t="e">
        <f>'30'!#REF!</f>
        <v>#REF!</v>
      </c>
      <c r="N502" s="231">
        <f>'30'!H58</f>
        <v>0</v>
      </c>
      <c r="P502" s="722" t="e">
        <f t="shared" si="71"/>
        <v>#REF!</v>
      </c>
      <c r="Q502" s="461"/>
      <c r="R502" s="722">
        <f t="shared" si="72"/>
        <v>0</v>
      </c>
      <c r="T502" s="655">
        <f t="shared" si="73"/>
        <v>0</v>
      </c>
    </row>
    <row r="503" spans="1:20">
      <c r="A503" s="485">
        <f t="shared" si="61"/>
        <v>503</v>
      </c>
      <c r="B503" t="s">
        <v>140</v>
      </c>
      <c r="D503" t="s">
        <v>905</v>
      </c>
      <c r="F503" s="737">
        <f>'30'!F58</f>
        <v>0</v>
      </c>
      <c r="H503" s="231">
        <f>'30'!H59</f>
        <v>0</v>
      </c>
      <c r="K503" s="503">
        <v>0</v>
      </c>
      <c r="L503" s="231">
        <f>'30'!F58</f>
        <v>0</v>
      </c>
      <c r="N503" s="231">
        <f>'30'!H59</f>
        <v>0</v>
      </c>
      <c r="P503" s="722">
        <f t="shared" si="71"/>
        <v>0</v>
      </c>
      <c r="Q503" s="461"/>
      <c r="R503" s="722">
        <f t="shared" si="72"/>
        <v>0</v>
      </c>
      <c r="T503" s="655">
        <f t="shared" si="73"/>
        <v>0</v>
      </c>
    </row>
    <row r="504" spans="1:20">
      <c r="A504" s="485">
        <f t="shared" si="61"/>
        <v>504</v>
      </c>
      <c r="B504" t="s">
        <v>141</v>
      </c>
      <c r="D504" t="s">
        <v>905</v>
      </c>
      <c r="F504" s="737">
        <f>'30'!F60</f>
        <v>0</v>
      </c>
      <c r="H504" s="231">
        <f>'30'!H60</f>
        <v>0</v>
      </c>
      <c r="K504" s="503">
        <v>0</v>
      </c>
      <c r="L504" s="231">
        <f>'30'!F60</f>
        <v>0</v>
      </c>
      <c r="N504" s="231">
        <f>'30'!H60</f>
        <v>0</v>
      </c>
      <c r="P504" s="722">
        <f t="shared" si="71"/>
        <v>0</v>
      </c>
      <c r="Q504" s="461"/>
      <c r="R504" s="722">
        <f t="shared" si="72"/>
        <v>0</v>
      </c>
      <c r="T504" s="655">
        <f t="shared" si="73"/>
        <v>0</v>
      </c>
    </row>
    <row r="505" spans="1:20">
      <c r="A505" s="485">
        <f t="shared" si="61"/>
        <v>505</v>
      </c>
      <c r="B505" t="s">
        <v>965</v>
      </c>
      <c r="D505" t="s">
        <v>905</v>
      </c>
      <c r="F505" s="737">
        <f>'30'!F61</f>
        <v>-62022</v>
      </c>
      <c r="H505" s="231">
        <f>'30'!H61</f>
        <v>-27548</v>
      </c>
      <c r="K505" s="503">
        <v>10476</v>
      </c>
      <c r="L505" s="231">
        <f>'30'!F61</f>
        <v>-62022</v>
      </c>
      <c r="N505" s="231">
        <f>'30'!H61</f>
        <v>-27548</v>
      </c>
      <c r="P505" s="722">
        <f t="shared" si="71"/>
        <v>0</v>
      </c>
      <c r="Q505" s="461"/>
      <c r="R505" s="722">
        <f t="shared" si="72"/>
        <v>0</v>
      </c>
      <c r="T505" s="655">
        <f t="shared" si="73"/>
        <v>-38024</v>
      </c>
    </row>
    <row r="506" spans="1:20" ht="15.75">
      <c r="A506" s="485">
        <f t="shared" si="61"/>
        <v>506</v>
      </c>
      <c r="B506" s="234" t="s">
        <v>106</v>
      </c>
      <c r="D506" t="s">
        <v>905</v>
      </c>
      <c r="F506" s="737">
        <f>'30'!F62</f>
        <v>2419</v>
      </c>
      <c r="H506" s="231">
        <f>'30'!H62</f>
        <v>3790</v>
      </c>
      <c r="K506" s="503">
        <v>3035</v>
      </c>
      <c r="L506" s="231">
        <f>'30'!F62</f>
        <v>2419</v>
      </c>
      <c r="N506" s="231">
        <f>'30'!H62</f>
        <v>3790</v>
      </c>
      <c r="P506" s="722">
        <f t="shared" si="71"/>
        <v>0</v>
      </c>
      <c r="Q506" s="461"/>
      <c r="R506" s="722">
        <f t="shared" si="72"/>
        <v>0</v>
      </c>
      <c r="T506" s="655">
        <f t="shared" si="73"/>
        <v>755</v>
      </c>
    </row>
    <row r="507" spans="1:20">
      <c r="A507" s="485">
        <f t="shared" si="61"/>
        <v>507</v>
      </c>
      <c r="B507" t="s">
        <v>1072</v>
      </c>
      <c r="D507" t="s">
        <v>905</v>
      </c>
      <c r="F507" s="737">
        <f>'30'!F67</f>
        <v>-582000</v>
      </c>
      <c r="G507" s="370"/>
      <c r="H507" s="231">
        <f>'30'!H67</f>
        <v>-1173000</v>
      </c>
      <c r="J507" t="s">
        <v>1055</v>
      </c>
      <c r="K507" s="503">
        <v>276000</v>
      </c>
      <c r="L507" s="231">
        <f>'30'!F67</f>
        <v>-582000</v>
      </c>
      <c r="N507" s="231">
        <f>'30'!H67</f>
        <v>-1173000</v>
      </c>
      <c r="P507" s="722">
        <f t="shared" si="71"/>
        <v>0</v>
      </c>
      <c r="Q507" s="461"/>
      <c r="R507" s="722">
        <f t="shared" si="72"/>
        <v>0</v>
      </c>
      <c r="T507" s="655">
        <f t="shared" si="73"/>
        <v>-1449000</v>
      </c>
    </row>
    <row r="508" spans="1:20" ht="15.75">
      <c r="A508" s="485">
        <f t="shared" si="61"/>
        <v>508</v>
      </c>
      <c r="B508" s="234" t="s">
        <v>1137</v>
      </c>
      <c r="F508" s="737"/>
      <c r="H508" s="231"/>
      <c r="K508" s="503"/>
      <c r="T508" s="655"/>
    </row>
    <row r="509" spans="1:20">
      <c r="A509" s="485">
        <f t="shared" si="61"/>
        <v>509</v>
      </c>
      <c r="B509" t="s">
        <v>143</v>
      </c>
      <c r="D509" t="s">
        <v>905</v>
      </c>
      <c r="F509" s="737">
        <f>'31'!G9</f>
        <v>106274</v>
      </c>
      <c r="H509" s="231">
        <f>'31'!I9</f>
        <v>104208</v>
      </c>
      <c r="K509" s="503">
        <v>69037</v>
      </c>
      <c r="L509" s="231">
        <f>'31'!G9</f>
        <v>106274</v>
      </c>
      <c r="N509" s="231">
        <f>'31'!I9</f>
        <v>104208</v>
      </c>
      <c r="P509" s="722">
        <f t="shared" ref="P509:P523" si="74">F509-L509</f>
        <v>0</v>
      </c>
      <c r="Q509" s="461"/>
      <c r="R509" s="722">
        <f t="shared" ref="R509:R523" si="75">H509-N509</f>
        <v>0</v>
      </c>
      <c r="T509" s="655">
        <f t="shared" ref="T509:T523" si="76">H509-K509</f>
        <v>35171</v>
      </c>
    </row>
    <row r="510" spans="1:20">
      <c r="A510" s="485">
        <f t="shared" si="61"/>
        <v>510</v>
      </c>
      <c r="B510" t="s">
        <v>864</v>
      </c>
      <c r="D510" t="s">
        <v>905</v>
      </c>
      <c r="F510" s="737">
        <f>'31'!G10</f>
        <v>143546</v>
      </c>
      <c r="H510" s="231">
        <f>'31'!I10</f>
        <v>136194</v>
      </c>
      <c r="K510" s="503">
        <v>107369</v>
      </c>
      <c r="L510" s="231">
        <f>'31'!G10</f>
        <v>143546</v>
      </c>
      <c r="N510" s="231">
        <f>'31'!I10</f>
        <v>136194</v>
      </c>
      <c r="P510" s="722">
        <f t="shared" si="74"/>
        <v>0</v>
      </c>
      <c r="Q510" s="461"/>
      <c r="R510" s="722">
        <f t="shared" si="75"/>
        <v>0</v>
      </c>
      <c r="T510" s="655">
        <f t="shared" si="76"/>
        <v>28825</v>
      </c>
    </row>
    <row r="511" spans="1:20">
      <c r="A511" s="485">
        <f t="shared" si="61"/>
        <v>511</v>
      </c>
      <c r="B511" t="s">
        <v>966</v>
      </c>
      <c r="D511" t="s">
        <v>905</v>
      </c>
      <c r="F511" s="737">
        <f>'31'!G11</f>
        <v>6726</v>
      </c>
      <c r="H511" s="231">
        <f>'31'!I11</f>
        <v>6163</v>
      </c>
      <c r="K511" s="503">
        <v>6059</v>
      </c>
      <c r="L511" s="231">
        <f>'31'!G11</f>
        <v>6726</v>
      </c>
      <c r="N511" s="231">
        <f>'31'!I11</f>
        <v>6163</v>
      </c>
      <c r="P511" s="722">
        <f t="shared" si="74"/>
        <v>0</v>
      </c>
      <c r="Q511" s="461"/>
      <c r="R511" s="722">
        <f t="shared" si="75"/>
        <v>0</v>
      </c>
      <c r="T511" s="655">
        <f t="shared" si="76"/>
        <v>104</v>
      </c>
    </row>
    <row r="512" spans="1:20">
      <c r="A512" s="485">
        <f t="shared" si="61"/>
        <v>512</v>
      </c>
      <c r="B512" t="s">
        <v>869</v>
      </c>
      <c r="D512" t="s">
        <v>905</v>
      </c>
      <c r="F512" s="737">
        <f>'31'!G12</f>
        <v>18740</v>
      </c>
      <c r="H512" s="231">
        <f>'31'!I12</f>
        <v>16588</v>
      </c>
      <c r="K512" s="503">
        <v>5976</v>
      </c>
      <c r="L512" s="231">
        <f>'31'!G12</f>
        <v>18740</v>
      </c>
      <c r="N512" s="231">
        <f>'31'!I12</f>
        <v>16588</v>
      </c>
      <c r="P512" s="722">
        <f t="shared" si="74"/>
        <v>0</v>
      </c>
      <c r="Q512" s="461"/>
      <c r="R512" s="722">
        <f t="shared" si="75"/>
        <v>0</v>
      </c>
      <c r="T512" s="655">
        <f t="shared" si="76"/>
        <v>10612</v>
      </c>
    </row>
    <row r="513" spans="1:20">
      <c r="A513" s="485">
        <f t="shared" si="61"/>
        <v>513</v>
      </c>
      <c r="B513" s="514" t="s">
        <v>144</v>
      </c>
      <c r="D513" t="s">
        <v>905</v>
      </c>
      <c r="F513" s="737">
        <f>'31'!G13</f>
        <v>0</v>
      </c>
      <c r="H513" s="231">
        <f>'31'!I13</f>
        <v>0</v>
      </c>
      <c r="K513" s="503">
        <v>0</v>
      </c>
      <c r="L513" s="231">
        <f>'31'!G13</f>
        <v>0</v>
      </c>
      <c r="N513" s="231">
        <f>'31'!I13</f>
        <v>0</v>
      </c>
      <c r="P513" s="722">
        <f t="shared" si="74"/>
        <v>0</v>
      </c>
      <c r="Q513" s="461"/>
      <c r="R513" s="722">
        <f t="shared" si="75"/>
        <v>0</v>
      </c>
      <c r="T513" s="655">
        <f t="shared" si="76"/>
        <v>0</v>
      </c>
    </row>
    <row r="514" spans="1:20">
      <c r="A514" s="485">
        <f t="shared" si="61"/>
        <v>514</v>
      </c>
      <c r="B514" s="514" t="s">
        <v>549</v>
      </c>
      <c r="D514" t="s">
        <v>905</v>
      </c>
      <c r="F514" s="737">
        <f>'31'!G14</f>
        <v>3071</v>
      </c>
      <c r="H514" s="231">
        <f>'31'!I14</f>
        <v>1956</v>
      </c>
      <c r="K514" s="503">
        <v>3521</v>
      </c>
      <c r="L514" s="231">
        <f>'31'!G14</f>
        <v>3071</v>
      </c>
      <c r="N514" s="231">
        <f>'31'!I14</f>
        <v>1956</v>
      </c>
      <c r="P514" s="722">
        <f t="shared" si="74"/>
        <v>0</v>
      </c>
      <c r="Q514" s="461"/>
      <c r="R514" s="722">
        <f t="shared" si="75"/>
        <v>0</v>
      </c>
      <c r="T514" s="655">
        <f t="shared" si="76"/>
        <v>-1565</v>
      </c>
    </row>
    <row r="515" spans="1:20">
      <c r="A515" s="485">
        <f t="shared" si="61"/>
        <v>515</v>
      </c>
      <c r="B515" s="515" t="s">
        <v>967</v>
      </c>
      <c r="D515" t="s">
        <v>905</v>
      </c>
      <c r="F515" s="737">
        <f>'31'!G15</f>
        <v>9</v>
      </c>
      <c r="H515" s="231">
        <f>'31'!I15</f>
        <v>22</v>
      </c>
      <c r="K515" s="503">
        <v>0</v>
      </c>
      <c r="L515" s="231">
        <f>'31'!G15</f>
        <v>9</v>
      </c>
      <c r="N515" s="231">
        <f>'31'!I15</f>
        <v>22</v>
      </c>
      <c r="P515" s="722">
        <f t="shared" si="74"/>
        <v>0</v>
      </c>
      <c r="Q515" s="461"/>
      <c r="R515" s="722">
        <f t="shared" si="75"/>
        <v>0</v>
      </c>
      <c r="T515" s="655">
        <f t="shared" si="76"/>
        <v>22</v>
      </c>
    </row>
    <row r="516" spans="1:20">
      <c r="A516" s="485">
        <f t="shared" si="61"/>
        <v>516</v>
      </c>
      <c r="B516" t="s">
        <v>145</v>
      </c>
      <c r="D516" t="s">
        <v>905</v>
      </c>
      <c r="F516" s="737">
        <f>'31'!G16</f>
        <v>7964</v>
      </c>
      <c r="H516" s="231">
        <f>'31'!I16</f>
        <v>6221</v>
      </c>
      <c r="K516" s="503">
        <v>7404</v>
      </c>
      <c r="L516" s="231">
        <f>'31'!G16</f>
        <v>7964</v>
      </c>
      <c r="N516" s="231">
        <f>'31'!I16</f>
        <v>6221</v>
      </c>
      <c r="P516" s="722">
        <f t="shared" si="74"/>
        <v>0</v>
      </c>
      <c r="Q516" s="461"/>
      <c r="R516" s="722">
        <f t="shared" si="75"/>
        <v>0</v>
      </c>
      <c r="T516" s="655">
        <f t="shared" si="76"/>
        <v>-1183</v>
      </c>
    </row>
    <row r="517" spans="1:20">
      <c r="A517" s="485">
        <f t="shared" si="61"/>
        <v>517</v>
      </c>
      <c r="B517" t="s">
        <v>318</v>
      </c>
      <c r="D517" t="s">
        <v>905</v>
      </c>
      <c r="F517" s="737">
        <f>'31'!G17</f>
        <v>1048</v>
      </c>
      <c r="H517" s="231">
        <f>'31'!I17</f>
        <v>7350</v>
      </c>
      <c r="K517" s="503">
        <v>11168</v>
      </c>
      <c r="L517" s="231">
        <f>'31'!G17</f>
        <v>1048</v>
      </c>
      <c r="N517" s="231">
        <f>'31'!I17</f>
        <v>7350</v>
      </c>
      <c r="P517" s="722">
        <f t="shared" si="74"/>
        <v>0</v>
      </c>
      <c r="Q517" s="461"/>
      <c r="R517" s="722">
        <f t="shared" si="75"/>
        <v>0</v>
      </c>
      <c r="T517" s="655">
        <f t="shared" si="76"/>
        <v>-3818</v>
      </c>
    </row>
    <row r="518" spans="1:20">
      <c r="A518" s="485">
        <f t="shared" si="61"/>
        <v>518</v>
      </c>
      <c r="B518" t="s">
        <v>968</v>
      </c>
      <c r="D518" t="s">
        <v>905</v>
      </c>
      <c r="F518" s="737">
        <f>'31'!G18</f>
        <v>0</v>
      </c>
      <c r="H518" s="231">
        <f>'31'!I18</f>
        <v>0</v>
      </c>
      <c r="K518" s="503">
        <v>0</v>
      </c>
      <c r="L518" s="231">
        <f>'31'!G18</f>
        <v>0</v>
      </c>
      <c r="N518" s="231">
        <f>'31'!I18</f>
        <v>0</v>
      </c>
      <c r="P518" s="722">
        <f t="shared" si="74"/>
        <v>0</v>
      </c>
      <c r="Q518" s="461"/>
      <c r="R518" s="722">
        <f t="shared" si="75"/>
        <v>0</v>
      </c>
      <c r="T518" s="655">
        <f t="shared" si="76"/>
        <v>0</v>
      </c>
    </row>
    <row r="519" spans="1:20">
      <c r="A519" s="485">
        <f t="shared" si="61"/>
        <v>519</v>
      </c>
      <c r="B519" s="633" t="s">
        <v>1127</v>
      </c>
      <c r="D519" t="s">
        <v>905</v>
      </c>
      <c r="F519" s="737">
        <f>'31'!G19</f>
        <v>0</v>
      </c>
      <c r="H519" s="231">
        <f>'31'!I19</f>
        <v>0</v>
      </c>
      <c r="K519" s="503">
        <v>0</v>
      </c>
      <c r="L519" s="231">
        <f>'31'!G19</f>
        <v>0</v>
      </c>
      <c r="N519" s="231">
        <f>'31'!I19</f>
        <v>0</v>
      </c>
      <c r="P519" s="722">
        <f t="shared" si="74"/>
        <v>0</v>
      </c>
      <c r="Q519" s="461"/>
      <c r="R519" s="722">
        <f t="shared" si="75"/>
        <v>0</v>
      </c>
      <c r="T519" s="655">
        <f t="shared" si="76"/>
        <v>0</v>
      </c>
    </row>
    <row r="520" spans="1:20">
      <c r="A520" s="485">
        <f t="shared" si="61"/>
        <v>520</v>
      </c>
      <c r="B520" s="633" t="s">
        <v>1129</v>
      </c>
      <c r="D520" t="s">
        <v>905</v>
      </c>
      <c r="F520" s="737">
        <f>'31'!G20</f>
        <v>0</v>
      </c>
      <c r="H520" s="231">
        <f>'31'!I20</f>
        <v>0</v>
      </c>
      <c r="K520" s="503">
        <v>0</v>
      </c>
      <c r="L520" s="231">
        <f>'31'!G20</f>
        <v>0</v>
      </c>
      <c r="N520" s="231">
        <f>'31'!I20</f>
        <v>0</v>
      </c>
      <c r="P520" s="722">
        <f t="shared" si="74"/>
        <v>0</v>
      </c>
      <c r="Q520" s="461"/>
      <c r="R520" s="722">
        <f t="shared" si="75"/>
        <v>0</v>
      </c>
      <c r="T520" s="655">
        <f t="shared" si="76"/>
        <v>0</v>
      </c>
    </row>
    <row r="521" spans="1:20">
      <c r="A521" s="485">
        <f t="shared" si="61"/>
        <v>521</v>
      </c>
      <c r="B521" s="633" t="s">
        <v>1128</v>
      </c>
      <c r="D521" t="s">
        <v>905</v>
      </c>
      <c r="F521" s="737">
        <f>'31'!G21</f>
        <v>0</v>
      </c>
      <c r="H521" s="231">
        <f>'31'!I21</f>
        <v>0</v>
      </c>
      <c r="K521" s="503">
        <v>0</v>
      </c>
      <c r="L521" s="231">
        <f>'31'!G21</f>
        <v>0</v>
      </c>
      <c r="N521" s="231">
        <f>'31'!I21</f>
        <v>0</v>
      </c>
      <c r="P521" s="722">
        <f t="shared" si="74"/>
        <v>0</v>
      </c>
      <c r="Q521" s="461"/>
      <c r="R521" s="722">
        <f t="shared" si="75"/>
        <v>0</v>
      </c>
      <c r="T521" s="655">
        <f t="shared" si="76"/>
        <v>0</v>
      </c>
    </row>
    <row r="522" spans="1:20">
      <c r="A522" s="485">
        <f t="shared" si="61"/>
        <v>522</v>
      </c>
      <c r="B522" s="633" t="s">
        <v>323</v>
      </c>
      <c r="D522" t="s">
        <v>905</v>
      </c>
      <c r="F522" s="737">
        <f>'31'!G22</f>
        <v>0</v>
      </c>
      <c r="H522" s="231">
        <f>'31'!I22</f>
        <v>0</v>
      </c>
      <c r="K522" s="503">
        <v>0</v>
      </c>
      <c r="L522" s="231">
        <f>'31'!G22</f>
        <v>0</v>
      </c>
      <c r="N522" s="231">
        <f>'31'!I22</f>
        <v>0</v>
      </c>
      <c r="P522" s="722">
        <f t="shared" si="74"/>
        <v>0</v>
      </c>
      <c r="Q522" s="461"/>
      <c r="R522" s="722">
        <f t="shared" si="75"/>
        <v>0</v>
      </c>
      <c r="T522" s="655">
        <f t="shared" si="76"/>
        <v>0</v>
      </c>
    </row>
    <row r="523" spans="1:20">
      <c r="A523" s="485">
        <f t="shared" ref="A523:A586" si="77">A522+1</f>
        <v>523</v>
      </c>
      <c r="B523" s="388" t="s">
        <v>1070</v>
      </c>
      <c r="D523" t="s">
        <v>905</v>
      </c>
      <c r="F523" s="737">
        <f>'31'!G23</f>
        <v>0</v>
      </c>
      <c r="H523" s="231">
        <f>'31'!I23</f>
        <v>0</v>
      </c>
      <c r="K523" s="503">
        <v>0</v>
      </c>
      <c r="L523" s="231">
        <f>'31'!G23</f>
        <v>0</v>
      </c>
      <c r="N523" s="231">
        <f>'31'!I23</f>
        <v>0</v>
      </c>
      <c r="P523" s="722">
        <f t="shared" si="74"/>
        <v>0</v>
      </c>
      <c r="Q523" s="461"/>
      <c r="R523" s="722">
        <f t="shared" si="75"/>
        <v>0</v>
      </c>
      <c r="T523" s="655">
        <f t="shared" si="76"/>
        <v>0</v>
      </c>
    </row>
    <row r="524" spans="1:20">
      <c r="A524" s="485">
        <f t="shared" si="77"/>
        <v>524</v>
      </c>
      <c r="B524" t="s">
        <v>146</v>
      </c>
      <c r="F524" s="737"/>
      <c r="H524" s="231"/>
      <c r="K524" s="503"/>
      <c r="T524" s="655"/>
    </row>
    <row r="525" spans="1:20">
      <c r="A525" s="485">
        <f t="shared" si="77"/>
        <v>525</v>
      </c>
      <c r="B525" t="s">
        <v>969</v>
      </c>
      <c r="D525" t="s">
        <v>905</v>
      </c>
      <c r="F525" s="737">
        <f>'31'!G25</f>
        <v>0</v>
      </c>
      <c r="H525" s="231">
        <f>'31'!I25</f>
        <v>0</v>
      </c>
      <c r="K525" s="503">
        <v>0</v>
      </c>
      <c r="L525" s="231">
        <f>'31'!G25</f>
        <v>0</v>
      </c>
      <c r="N525" s="231">
        <f>'31'!I25</f>
        <v>0</v>
      </c>
      <c r="P525" s="722">
        <f t="shared" ref="P525:P530" si="78">F525-L525</f>
        <v>0</v>
      </c>
      <c r="Q525" s="461"/>
      <c r="R525" s="722">
        <f t="shared" ref="R525:R530" si="79">H525-N525</f>
        <v>0</v>
      </c>
      <c r="T525" s="655">
        <f t="shared" ref="T525:T530" si="80">H525-K525</f>
        <v>0</v>
      </c>
    </row>
    <row r="526" spans="1:20">
      <c r="A526" s="485">
        <f t="shared" si="77"/>
        <v>526</v>
      </c>
      <c r="B526" t="s">
        <v>970</v>
      </c>
      <c r="D526" t="s">
        <v>905</v>
      </c>
      <c r="F526" s="737">
        <f>'31'!G26</f>
        <v>2598</v>
      </c>
      <c r="H526" s="231">
        <f>'31'!I26</f>
        <v>2876</v>
      </c>
      <c r="K526" s="503">
        <v>6843</v>
      </c>
      <c r="L526" s="231">
        <f>'31'!G26</f>
        <v>2598</v>
      </c>
      <c r="N526" s="231">
        <f>'31'!I26</f>
        <v>2876</v>
      </c>
      <c r="P526" s="722">
        <f t="shared" si="78"/>
        <v>0</v>
      </c>
      <c r="Q526" s="461"/>
      <c r="R526" s="722">
        <f t="shared" si="79"/>
        <v>0</v>
      </c>
      <c r="T526" s="655">
        <f t="shared" si="80"/>
        <v>-3967</v>
      </c>
    </row>
    <row r="527" spans="1:20">
      <c r="A527" s="485">
        <f t="shared" si="77"/>
        <v>527</v>
      </c>
      <c r="B527" t="s">
        <v>971</v>
      </c>
      <c r="D527" t="s">
        <v>905</v>
      </c>
      <c r="F527" s="737">
        <f>'31'!G27</f>
        <v>610</v>
      </c>
      <c r="H527" s="231">
        <f>'31'!I27</f>
        <v>356</v>
      </c>
      <c r="K527" s="503">
        <v>3862</v>
      </c>
      <c r="L527" s="231">
        <f>'31'!G27</f>
        <v>610</v>
      </c>
      <c r="N527" s="231">
        <f>'31'!I27</f>
        <v>356</v>
      </c>
      <c r="P527" s="722">
        <f t="shared" si="78"/>
        <v>0</v>
      </c>
      <c r="Q527" s="461"/>
      <c r="R527" s="722">
        <f t="shared" si="79"/>
        <v>0</v>
      </c>
      <c r="T527" s="655">
        <f t="shared" si="80"/>
        <v>-3506</v>
      </c>
    </row>
    <row r="528" spans="1:20">
      <c r="A528" s="485">
        <f t="shared" si="77"/>
        <v>528</v>
      </c>
      <c r="B528" t="s">
        <v>972</v>
      </c>
      <c r="D528" t="s">
        <v>905</v>
      </c>
      <c r="F528" s="737">
        <f>'31'!G28</f>
        <v>162</v>
      </c>
      <c r="H528" s="231">
        <f>'31'!I28</f>
        <v>85</v>
      </c>
      <c r="K528" s="503">
        <v>144</v>
      </c>
      <c r="L528" s="231">
        <f>'31'!G28</f>
        <v>162</v>
      </c>
      <c r="N528" s="231">
        <f>'31'!I28</f>
        <v>85</v>
      </c>
      <c r="P528" s="722">
        <f t="shared" si="78"/>
        <v>0</v>
      </c>
      <c r="Q528" s="461"/>
      <c r="R528" s="722">
        <f t="shared" si="79"/>
        <v>0</v>
      </c>
      <c r="T528" s="655">
        <f t="shared" si="80"/>
        <v>-59</v>
      </c>
    </row>
    <row r="529" spans="1:20">
      <c r="A529" s="485">
        <f t="shared" si="77"/>
        <v>529</v>
      </c>
      <c r="B529" t="s">
        <v>973</v>
      </c>
      <c r="D529" t="s">
        <v>905</v>
      </c>
      <c r="F529" s="737">
        <f>'31'!G29</f>
        <v>1277</v>
      </c>
      <c r="H529" s="231">
        <f>'31'!I29</f>
        <v>1268</v>
      </c>
      <c r="K529" s="503">
        <v>2685</v>
      </c>
      <c r="L529" s="231">
        <f>'31'!G29</f>
        <v>1277</v>
      </c>
      <c r="N529" s="231">
        <f>'31'!I29</f>
        <v>1268</v>
      </c>
      <c r="P529" s="722">
        <f t="shared" si="78"/>
        <v>0</v>
      </c>
      <c r="Q529" s="461"/>
      <c r="R529" s="722">
        <f t="shared" si="79"/>
        <v>0</v>
      </c>
      <c r="T529" s="655">
        <f t="shared" si="80"/>
        <v>-1417</v>
      </c>
    </row>
    <row r="530" spans="1:20">
      <c r="A530" s="485">
        <f t="shared" si="77"/>
        <v>530</v>
      </c>
      <c r="B530" t="s">
        <v>974</v>
      </c>
      <c r="D530" t="s">
        <v>905</v>
      </c>
      <c r="F530" s="737">
        <f>'31'!G30</f>
        <v>2999</v>
      </c>
      <c r="H530" s="231">
        <f>'31'!I30</f>
        <v>3177</v>
      </c>
      <c r="K530" s="503">
        <v>3545</v>
      </c>
      <c r="L530" s="231">
        <f>'31'!G30</f>
        <v>2999</v>
      </c>
      <c r="N530" s="231">
        <f>'31'!I30</f>
        <v>3177</v>
      </c>
      <c r="P530" s="722">
        <f t="shared" si="78"/>
        <v>0</v>
      </c>
      <c r="Q530" s="461"/>
      <c r="R530" s="722">
        <f t="shared" si="79"/>
        <v>0</v>
      </c>
      <c r="T530" s="655">
        <f t="shared" si="80"/>
        <v>-368</v>
      </c>
    </row>
    <row r="531" spans="1:20">
      <c r="A531" s="485">
        <f t="shared" si="77"/>
        <v>531</v>
      </c>
      <c r="B531" s="672" t="s">
        <v>1204</v>
      </c>
      <c r="F531" s="741"/>
      <c r="H531" s="718"/>
      <c r="K531" s="503"/>
      <c r="L531" s="718"/>
      <c r="N531" s="718"/>
      <c r="T531" s="655"/>
    </row>
    <row r="532" spans="1:20" ht="15.75">
      <c r="A532" s="485">
        <f t="shared" si="77"/>
        <v>532</v>
      </c>
      <c r="B532" s="673" t="s">
        <v>1205</v>
      </c>
      <c r="F532" s="741"/>
      <c r="H532" s="718"/>
      <c r="K532" s="503"/>
      <c r="L532" s="718"/>
      <c r="N532" s="718"/>
      <c r="T532" s="655"/>
    </row>
    <row r="533" spans="1:20">
      <c r="A533" s="485">
        <f t="shared" si="77"/>
        <v>533</v>
      </c>
      <c r="B533" s="672" t="s">
        <v>975</v>
      </c>
      <c r="D533" t="s">
        <v>905</v>
      </c>
      <c r="F533" s="741"/>
      <c r="H533" s="718"/>
      <c r="K533" s="502"/>
      <c r="L533" s="718"/>
      <c r="N533" s="718"/>
      <c r="T533" s="655"/>
    </row>
    <row r="534" spans="1:20">
      <c r="A534" s="485">
        <f t="shared" si="77"/>
        <v>534</v>
      </c>
      <c r="B534" t="s">
        <v>153</v>
      </c>
      <c r="D534" t="s">
        <v>905</v>
      </c>
      <c r="F534" s="737">
        <f>'31'!G32</f>
        <v>0</v>
      </c>
      <c r="H534" s="231">
        <f>'31'!I32</f>
        <v>0</v>
      </c>
      <c r="K534" s="503">
        <v>0</v>
      </c>
      <c r="L534" s="231">
        <f>'31'!G32</f>
        <v>0</v>
      </c>
      <c r="N534" s="231">
        <f>'31'!I32</f>
        <v>0</v>
      </c>
      <c r="P534" s="722">
        <f t="shared" ref="P534:P552" si="81">F534-L534</f>
        <v>0</v>
      </c>
      <c r="Q534" s="461"/>
      <c r="R534" s="722">
        <f t="shared" ref="R534:R552" si="82">H534-N534</f>
        <v>0</v>
      </c>
      <c r="T534" s="655">
        <f t="shared" ref="T534:T552" si="83">H534-K534</f>
        <v>0</v>
      </c>
    </row>
    <row r="535" spans="1:20">
      <c r="A535" s="485">
        <f t="shared" si="77"/>
        <v>535</v>
      </c>
      <c r="B535" t="s">
        <v>154</v>
      </c>
      <c r="D535" t="s">
        <v>905</v>
      </c>
      <c r="F535" s="737">
        <f>'31'!G33</f>
        <v>12949</v>
      </c>
      <c r="H535" s="231">
        <f>'31'!I33</f>
        <v>8991</v>
      </c>
      <c r="K535" s="502">
        <v>17460</v>
      </c>
      <c r="L535" s="231">
        <f>'31'!G33</f>
        <v>12949</v>
      </c>
      <c r="N535" s="231">
        <f>'31'!I33</f>
        <v>8991</v>
      </c>
      <c r="P535" s="722">
        <f t="shared" si="81"/>
        <v>0</v>
      </c>
      <c r="Q535" s="461"/>
      <c r="R535" s="722">
        <f t="shared" si="82"/>
        <v>0</v>
      </c>
      <c r="T535" s="655">
        <f t="shared" si="83"/>
        <v>-8469</v>
      </c>
    </row>
    <row r="536" spans="1:20">
      <c r="A536" s="485">
        <f t="shared" si="77"/>
        <v>536</v>
      </c>
      <c r="B536" t="s">
        <v>155</v>
      </c>
      <c r="D536" t="s">
        <v>905</v>
      </c>
      <c r="F536" s="737">
        <f>'31'!G34</f>
        <v>393</v>
      </c>
      <c r="H536" s="231">
        <f>'31'!I34</f>
        <v>293</v>
      </c>
      <c r="K536" s="503">
        <v>784</v>
      </c>
      <c r="L536" s="231">
        <f>'31'!G34</f>
        <v>393</v>
      </c>
      <c r="N536" s="231">
        <f>'31'!I34</f>
        <v>293</v>
      </c>
      <c r="P536" s="722">
        <f t="shared" si="81"/>
        <v>0</v>
      </c>
      <c r="Q536" s="461"/>
      <c r="R536" s="722">
        <f t="shared" si="82"/>
        <v>0</v>
      </c>
      <c r="T536" s="655">
        <f t="shared" si="83"/>
        <v>-491</v>
      </c>
    </row>
    <row r="537" spans="1:20">
      <c r="A537" s="485">
        <f t="shared" si="77"/>
        <v>537</v>
      </c>
      <c r="B537" t="s">
        <v>3</v>
      </c>
      <c r="D537" t="s">
        <v>905</v>
      </c>
      <c r="F537" s="737">
        <f>'31'!G37</f>
        <v>259</v>
      </c>
      <c r="H537" s="231">
        <f>'31'!I37</f>
        <v>232</v>
      </c>
      <c r="K537" s="503">
        <v>730</v>
      </c>
      <c r="L537" s="231">
        <f>'31'!G37</f>
        <v>259</v>
      </c>
      <c r="N537" s="231">
        <f>'31'!I37</f>
        <v>232</v>
      </c>
      <c r="P537" s="722">
        <f t="shared" si="81"/>
        <v>0</v>
      </c>
      <c r="Q537" s="461"/>
      <c r="R537" s="722">
        <f t="shared" si="82"/>
        <v>0</v>
      </c>
      <c r="T537" s="655">
        <f t="shared" si="83"/>
        <v>-498</v>
      </c>
    </row>
    <row r="538" spans="1:20">
      <c r="A538" s="485">
        <f t="shared" si="77"/>
        <v>538</v>
      </c>
      <c r="B538" t="s">
        <v>156</v>
      </c>
      <c r="D538" t="s">
        <v>905</v>
      </c>
      <c r="F538" s="737">
        <f>'31'!G38</f>
        <v>0</v>
      </c>
      <c r="H538" s="231">
        <f>'31'!I38</f>
        <v>43</v>
      </c>
      <c r="K538" s="503">
        <v>384</v>
      </c>
      <c r="L538" s="231">
        <f>'31'!G38</f>
        <v>0</v>
      </c>
      <c r="N538" s="231">
        <f>'31'!I38</f>
        <v>43</v>
      </c>
      <c r="P538" s="722">
        <f t="shared" si="81"/>
        <v>0</v>
      </c>
      <c r="Q538" s="461"/>
      <c r="R538" s="722">
        <f t="shared" si="82"/>
        <v>0</v>
      </c>
      <c r="T538" s="655">
        <f t="shared" si="83"/>
        <v>-341</v>
      </c>
    </row>
    <row r="539" spans="1:20">
      <c r="A539" s="485">
        <f t="shared" si="77"/>
        <v>539</v>
      </c>
      <c r="B539" t="s">
        <v>157</v>
      </c>
      <c r="D539" t="s">
        <v>905</v>
      </c>
      <c r="F539" s="737">
        <f>'31'!G40</f>
        <v>464</v>
      </c>
      <c r="H539" s="231">
        <f>'31'!I40</f>
        <v>590</v>
      </c>
      <c r="K539" s="503">
        <v>656</v>
      </c>
      <c r="L539" s="231">
        <f>'31'!G40</f>
        <v>464</v>
      </c>
      <c r="N539" s="231">
        <f>'31'!I40</f>
        <v>590</v>
      </c>
      <c r="P539" s="722">
        <f t="shared" si="81"/>
        <v>0</v>
      </c>
      <c r="Q539" s="461"/>
      <c r="R539" s="722">
        <f t="shared" si="82"/>
        <v>0</v>
      </c>
      <c r="T539" s="655">
        <f t="shared" si="83"/>
        <v>-66</v>
      </c>
    </row>
    <row r="540" spans="1:20">
      <c r="A540" s="485">
        <f t="shared" si="77"/>
        <v>540</v>
      </c>
      <c r="B540" t="s">
        <v>474</v>
      </c>
      <c r="D540" t="s">
        <v>905</v>
      </c>
      <c r="F540" s="737">
        <f>'31'!G41</f>
        <v>0</v>
      </c>
      <c r="H540" s="231">
        <f>'31'!I41</f>
        <v>0</v>
      </c>
      <c r="K540" s="503">
        <v>0</v>
      </c>
      <c r="L540" s="231">
        <f>'31'!G41</f>
        <v>0</v>
      </c>
      <c r="N540" s="231">
        <f>'31'!I41</f>
        <v>0</v>
      </c>
      <c r="P540" s="722">
        <f t="shared" si="81"/>
        <v>0</v>
      </c>
      <c r="Q540" s="461"/>
      <c r="R540" s="722">
        <f t="shared" si="82"/>
        <v>0</v>
      </c>
      <c r="T540" s="655">
        <f t="shared" si="83"/>
        <v>0</v>
      </c>
    </row>
    <row r="541" spans="1:20">
      <c r="A541" s="485">
        <f t="shared" si="77"/>
        <v>541</v>
      </c>
      <c r="B541" t="s">
        <v>158</v>
      </c>
      <c r="D541" t="s">
        <v>905</v>
      </c>
      <c r="F541" s="737">
        <f>'31'!G42</f>
        <v>807</v>
      </c>
      <c r="H541" s="231">
        <f>'31'!I42</f>
        <v>594</v>
      </c>
      <c r="K541" s="503">
        <v>822</v>
      </c>
      <c r="L541" s="231">
        <f>'31'!G42</f>
        <v>807</v>
      </c>
      <c r="N541" s="231">
        <f>'31'!I42</f>
        <v>594</v>
      </c>
      <c r="P541" s="722">
        <f t="shared" si="81"/>
        <v>0</v>
      </c>
      <c r="Q541" s="461"/>
      <c r="R541" s="722">
        <f t="shared" si="82"/>
        <v>0</v>
      </c>
      <c r="T541" s="655">
        <f t="shared" si="83"/>
        <v>-228</v>
      </c>
    </row>
    <row r="542" spans="1:20">
      <c r="A542" s="485">
        <f t="shared" si="77"/>
        <v>542</v>
      </c>
      <c r="B542" t="s">
        <v>159</v>
      </c>
      <c r="D542" t="s">
        <v>905</v>
      </c>
      <c r="F542" s="737">
        <f>'31'!G44</f>
        <v>0</v>
      </c>
      <c r="H542" s="231">
        <f>'31'!I44</f>
        <v>0</v>
      </c>
      <c r="K542" s="503">
        <v>0</v>
      </c>
      <c r="L542" s="231">
        <f>'31'!G44</f>
        <v>0</v>
      </c>
      <c r="N542" s="231">
        <f>'31'!I44</f>
        <v>0</v>
      </c>
      <c r="P542" s="722">
        <f t="shared" si="81"/>
        <v>0</v>
      </c>
      <c r="Q542" s="461"/>
      <c r="R542" s="722">
        <f t="shared" si="82"/>
        <v>0</v>
      </c>
      <c r="T542" s="655">
        <f t="shared" si="83"/>
        <v>0</v>
      </c>
    </row>
    <row r="543" spans="1:20">
      <c r="A543" s="485">
        <f t="shared" si="77"/>
        <v>543</v>
      </c>
      <c r="B543" t="s">
        <v>160</v>
      </c>
      <c r="D543" t="s">
        <v>905</v>
      </c>
      <c r="F543" s="737">
        <f>'31'!G45</f>
        <v>44</v>
      </c>
      <c r="H543" s="231">
        <f>'31'!I45</f>
        <v>47</v>
      </c>
      <c r="K543" s="503">
        <v>509</v>
      </c>
      <c r="L543" s="231">
        <f>'31'!G45</f>
        <v>44</v>
      </c>
      <c r="N543" s="231">
        <f>'31'!I45</f>
        <v>47</v>
      </c>
      <c r="P543" s="722">
        <f t="shared" si="81"/>
        <v>0</v>
      </c>
      <c r="Q543" s="461"/>
      <c r="R543" s="722">
        <f t="shared" si="82"/>
        <v>0</v>
      </c>
      <c r="T543" s="655">
        <f t="shared" si="83"/>
        <v>-462</v>
      </c>
    </row>
    <row r="544" spans="1:20" ht="15.75">
      <c r="A544" s="485">
        <f t="shared" si="77"/>
        <v>544</v>
      </c>
      <c r="B544" s="234" t="s">
        <v>161</v>
      </c>
      <c r="F544" s="737" t="str">
        <f>'31'!G46</f>
        <v xml:space="preserve"> </v>
      </c>
      <c r="H544" s="231">
        <f>'31'!I46</f>
        <v>0</v>
      </c>
      <c r="K544" s="503">
        <v>0</v>
      </c>
      <c r="L544" s="231" t="str">
        <f>'31'!G46</f>
        <v xml:space="preserve"> </v>
      </c>
      <c r="N544" s="231">
        <f>'31'!I46</f>
        <v>0</v>
      </c>
      <c r="P544" s="722" t="e">
        <f t="shared" si="81"/>
        <v>#VALUE!</v>
      </c>
      <c r="Q544" s="461"/>
      <c r="R544" s="722">
        <f t="shared" si="82"/>
        <v>0</v>
      </c>
      <c r="T544" s="655">
        <f t="shared" si="83"/>
        <v>0</v>
      </c>
    </row>
    <row r="545" spans="1:20">
      <c r="A545" s="485">
        <f t="shared" si="77"/>
        <v>545</v>
      </c>
      <c r="B545" t="s">
        <v>162</v>
      </c>
      <c r="D545" t="s">
        <v>905</v>
      </c>
      <c r="F545" s="737">
        <f>'31'!G47</f>
        <v>337</v>
      </c>
      <c r="H545" s="231">
        <f>'31'!I47</f>
        <v>237</v>
      </c>
      <c r="K545" s="503">
        <v>267</v>
      </c>
      <c r="L545" s="231">
        <f>'31'!G47</f>
        <v>337</v>
      </c>
      <c r="N545" s="231">
        <f>'31'!I47</f>
        <v>237</v>
      </c>
      <c r="P545" s="722">
        <f t="shared" si="81"/>
        <v>0</v>
      </c>
      <c r="Q545" s="461"/>
      <c r="R545" s="722">
        <f t="shared" si="82"/>
        <v>0</v>
      </c>
      <c r="T545" s="655">
        <f t="shared" si="83"/>
        <v>-30</v>
      </c>
    </row>
    <row r="546" spans="1:20">
      <c r="A546" s="485">
        <f t="shared" si="77"/>
        <v>546</v>
      </c>
      <c r="B546" t="s">
        <v>163</v>
      </c>
      <c r="D546" t="s">
        <v>905</v>
      </c>
      <c r="F546" s="737">
        <f>'31'!G48</f>
        <v>2981</v>
      </c>
      <c r="H546" s="231">
        <f>'31'!I48</f>
        <v>2760</v>
      </c>
      <c r="K546" s="503">
        <v>3380</v>
      </c>
      <c r="L546" s="231">
        <f>'31'!G48</f>
        <v>2981</v>
      </c>
      <c r="N546" s="231">
        <f>'31'!I48</f>
        <v>2760</v>
      </c>
      <c r="P546" s="722">
        <f t="shared" si="81"/>
        <v>0</v>
      </c>
      <c r="Q546" s="461"/>
      <c r="R546" s="722">
        <f t="shared" si="82"/>
        <v>0</v>
      </c>
      <c r="T546" s="655">
        <f t="shared" si="83"/>
        <v>-620</v>
      </c>
    </row>
    <row r="547" spans="1:20">
      <c r="A547" s="485">
        <f t="shared" si="77"/>
        <v>547</v>
      </c>
      <c r="B547" t="s">
        <v>164</v>
      </c>
      <c r="D547" t="s">
        <v>905</v>
      </c>
      <c r="F547" s="737">
        <f>'31'!G49</f>
        <v>374</v>
      </c>
      <c r="H547" s="231">
        <f>'31'!I49</f>
        <v>415</v>
      </c>
      <c r="K547" s="503">
        <v>322</v>
      </c>
      <c r="L547" s="231">
        <f>'31'!G49</f>
        <v>374</v>
      </c>
      <c r="N547" s="231">
        <f>'31'!I49</f>
        <v>415</v>
      </c>
      <c r="P547" s="722">
        <f t="shared" si="81"/>
        <v>0</v>
      </c>
      <c r="Q547" s="461"/>
      <c r="R547" s="722">
        <f t="shared" si="82"/>
        <v>0</v>
      </c>
      <c r="T547" s="655">
        <f t="shared" si="83"/>
        <v>93</v>
      </c>
    </row>
    <row r="548" spans="1:20">
      <c r="A548" s="485">
        <f t="shared" si="77"/>
        <v>548</v>
      </c>
      <c r="B548" t="s">
        <v>165</v>
      </c>
      <c r="D548" t="s">
        <v>905</v>
      </c>
      <c r="F548" s="737">
        <f>'31'!G50</f>
        <v>4900</v>
      </c>
      <c r="H548" s="231">
        <f>'31'!I50</f>
        <v>3805</v>
      </c>
      <c r="K548" s="503">
        <v>1916</v>
      </c>
      <c r="L548" s="231">
        <f>'31'!G50</f>
        <v>4900</v>
      </c>
      <c r="N548" s="231">
        <f>'31'!I50</f>
        <v>3805</v>
      </c>
      <c r="P548" s="722">
        <f t="shared" si="81"/>
        <v>0</v>
      </c>
      <c r="Q548" s="461"/>
      <c r="R548" s="722">
        <f t="shared" si="82"/>
        <v>0</v>
      </c>
      <c r="T548" s="655">
        <f t="shared" si="83"/>
        <v>1889</v>
      </c>
    </row>
    <row r="549" spans="1:20">
      <c r="A549" s="485">
        <f t="shared" si="77"/>
        <v>549</v>
      </c>
      <c r="B549" t="s">
        <v>976</v>
      </c>
      <c r="D549" t="s">
        <v>905</v>
      </c>
      <c r="F549" s="737">
        <f>'31'!G51</f>
        <v>0</v>
      </c>
      <c r="H549" s="231">
        <f>'31'!I51</f>
        <v>0</v>
      </c>
      <c r="K549" s="503">
        <v>0</v>
      </c>
      <c r="L549" s="231">
        <f>'31'!G51</f>
        <v>0</v>
      </c>
      <c r="N549" s="231">
        <f>'31'!I51</f>
        <v>0</v>
      </c>
      <c r="P549" s="722">
        <f t="shared" si="81"/>
        <v>0</v>
      </c>
      <c r="Q549" s="461"/>
      <c r="R549" s="722">
        <f t="shared" si="82"/>
        <v>0</v>
      </c>
      <c r="T549" s="655">
        <f t="shared" si="83"/>
        <v>0</v>
      </c>
    </row>
    <row r="550" spans="1:20">
      <c r="A550" s="485">
        <f t="shared" si="77"/>
        <v>550</v>
      </c>
      <c r="B550" t="s">
        <v>115</v>
      </c>
      <c r="D550" t="s">
        <v>905</v>
      </c>
      <c r="F550" s="737">
        <f>'31'!G53</f>
        <v>1163</v>
      </c>
      <c r="H550" s="231">
        <f>'31'!I53</f>
        <v>827</v>
      </c>
      <c r="K550" s="503">
        <v>953</v>
      </c>
      <c r="L550" s="231">
        <f>'31'!G53</f>
        <v>1163</v>
      </c>
      <c r="N550" s="231">
        <f>'31'!I53</f>
        <v>827</v>
      </c>
      <c r="P550" s="722">
        <f t="shared" si="81"/>
        <v>0</v>
      </c>
      <c r="Q550" s="461"/>
      <c r="R550" s="722">
        <f t="shared" si="82"/>
        <v>0</v>
      </c>
      <c r="T550" s="655">
        <f t="shared" si="83"/>
        <v>-126</v>
      </c>
    </row>
    <row r="551" spans="1:20" ht="15.75">
      <c r="A551" s="485">
        <f t="shared" si="77"/>
        <v>551</v>
      </c>
      <c r="B551" s="234" t="s">
        <v>106</v>
      </c>
      <c r="D551" t="s">
        <v>905</v>
      </c>
      <c r="F551" s="737">
        <f>'31'!G54</f>
        <v>319587</v>
      </c>
      <c r="H551" s="231">
        <f>'31'!I54</f>
        <v>305442</v>
      </c>
      <c r="K551" s="503">
        <v>255796</v>
      </c>
      <c r="L551" s="231">
        <f>'31'!G54</f>
        <v>319587</v>
      </c>
      <c r="N551" s="231">
        <f>'31'!I54</f>
        <v>305442</v>
      </c>
      <c r="P551" s="722">
        <f t="shared" si="81"/>
        <v>0</v>
      </c>
      <c r="Q551" s="461"/>
      <c r="R551" s="722">
        <f t="shared" si="82"/>
        <v>0</v>
      </c>
      <c r="T551" s="655">
        <f t="shared" si="83"/>
        <v>49646</v>
      </c>
    </row>
    <row r="552" spans="1:20">
      <c r="A552" s="485">
        <f t="shared" si="77"/>
        <v>552</v>
      </c>
      <c r="B552" s="459" t="s">
        <v>1071</v>
      </c>
      <c r="D552" t="s">
        <v>905</v>
      </c>
      <c r="F552" s="737">
        <f>'31'!G71</f>
        <v>23.07</v>
      </c>
      <c r="G552" s="470"/>
      <c r="H552" s="720">
        <f>'31'!I71</f>
        <v>23.76</v>
      </c>
      <c r="J552" t="s">
        <v>1055</v>
      </c>
      <c r="K552" s="510">
        <v>21.89</v>
      </c>
      <c r="L552" s="720">
        <f>'31'!G71</f>
        <v>23.07</v>
      </c>
      <c r="N552" s="720">
        <f>'31'!I71</f>
        <v>23.76</v>
      </c>
      <c r="P552" s="722">
        <f t="shared" si="81"/>
        <v>0</v>
      </c>
      <c r="Q552" s="461"/>
      <c r="R552" s="722">
        <f t="shared" si="82"/>
        <v>0</v>
      </c>
      <c r="T552" s="655">
        <f t="shared" si="83"/>
        <v>1.870000000000001</v>
      </c>
    </row>
    <row r="553" spans="1:20" ht="15.75">
      <c r="A553" s="485">
        <f t="shared" si="77"/>
        <v>553</v>
      </c>
      <c r="B553" s="234" t="s">
        <v>726</v>
      </c>
      <c r="F553" s="737"/>
      <c r="H553" s="231"/>
      <c r="K553" s="503"/>
      <c r="T553" s="655"/>
    </row>
    <row r="554" spans="1:20" ht="15.75">
      <c r="A554" s="485">
        <f t="shared" si="77"/>
        <v>554</v>
      </c>
      <c r="B554" s="481" t="s">
        <v>199</v>
      </c>
      <c r="F554" s="737"/>
      <c r="H554" s="231"/>
      <c r="K554" s="503"/>
      <c r="T554" s="655"/>
    </row>
    <row r="555" spans="1:20" ht="15.75">
      <c r="A555" s="485">
        <f t="shared" si="77"/>
        <v>555</v>
      </c>
      <c r="B555" s="481" t="s">
        <v>372</v>
      </c>
      <c r="F555" s="737"/>
      <c r="H555" s="231"/>
      <c r="K555" s="503"/>
      <c r="T555" s="655"/>
    </row>
    <row r="556" spans="1:20">
      <c r="A556" s="485">
        <f t="shared" si="77"/>
        <v>556</v>
      </c>
      <c r="B556" s="480" t="s">
        <v>373</v>
      </c>
      <c r="D556" t="s">
        <v>905</v>
      </c>
      <c r="F556" s="737">
        <f>'32'!G8</f>
        <v>0</v>
      </c>
      <c r="G556" s="370"/>
      <c r="H556" s="231">
        <f>'32'!I8</f>
        <v>0</v>
      </c>
      <c r="K556" s="503">
        <v>0</v>
      </c>
      <c r="L556" s="312">
        <f>'32'!G8</f>
        <v>0</v>
      </c>
      <c r="N556" s="231">
        <f>'32'!I8</f>
        <v>0</v>
      </c>
      <c r="P556" s="722">
        <f>F556-L556</f>
        <v>0</v>
      </c>
      <c r="Q556" s="461"/>
      <c r="R556" s="722">
        <f>H556-N556</f>
        <v>0</v>
      </c>
      <c r="T556" s="655">
        <f>H556-K556</f>
        <v>0</v>
      </c>
    </row>
    <row r="557" spans="1:20">
      <c r="A557" s="485">
        <f t="shared" si="77"/>
        <v>557</v>
      </c>
      <c r="B557" s="480" t="s">
        <v>374</v>
      </c>
      <c r="D557" t="s">
        <v>905</v>
      </c>
      <c r="F557" s="737">
        <f>'32'!G9</f>
        <v>0</v>
      </c>
      <c r="G557" s="370"/>
      <c r="H557" s="231">
        <f>'32'!I9</f>
        <v>0</v>
      </c>
      <c r="K557" s="503">
        <v>0</v>
      </c>
      <c r="L557" s="312">
        <f>'32'!G9</f>
        <v>0</v>
      </c>
      <c r="N557" s="231">
        <f>'32'!I9</f>
        <v>0</v>
      </c>
      <c r="P557" s="722">
        <f>F557-L557</f>
        <v>0</v>
      </c>
      <c r="Q557" s="461"/>
      <c r="R557" s="722">
        <f>H557-N557</f>
        <v>0</v>
      </c>
      <c r="T557" s="655">
        <f>H557-K557</f>
        <v>0</v>
      </c>
    </row>
    <row r="558" spans="1:20">
      <c r="A558" s="485">
        <f t="shared" si="77"/>
        <v>558</v>
      </c>
      <c r="B558" s="480" t="s">
        <v>200</v>
      </c>
      <c r="D558" t="s">
        <v>905</v>
      </c>
      <c r="F558" s="737">
        <f>'32'!G10</f>
        <v>0</v>
      </c>
      <c r="G558" s="370"/>
      <c r="H558" s="231">
        <f>'32'!I10</f>
        <v>0</v>
      </c>
      <c r="K558" s="503">
        <v>0</v>
      </c>
      <c r="L558" s="312">
        <f>'32'!G10</f>
        <v>0</v>
      </c>
      <c r="N558" s="231">
        <f>'32'!I10</f>
        <v>0</v>
      </c>
      <c r="P558" s="722">
        <f>F558-L558</f>
        <v>0</v>
      </c>
      <c r="Q558" s="461"/>
      <c r="R558" s="722">
        <f>H558-N558</f>
        <v>0</v>
      </c>
      <c r="T558" s="655">
        <f>H558-K558</f>
        <v>0</v>
      </c>
    </row>
    <row r="559" spans="1:20" ht="15.75">
      <c r="A559" s="485">
        <f t="shared" si="77"/>
        <v>559</v>
      </c>
      <c r="B559" s="234" t="s">
        <v>201</v>
      </c>
      <c r="F559" s="737"/>
      <c r="H559" s="231"/>
      <c r="K559" s="503"/>
      <c r="T559" s="655"/>
    </row>
    <row r="560" spans="1:20">
      <c r="A560" s="485">
        <f t="shared" si="77"/>
        <v>560</v>
      </c>
      <c r="B560" t="s">
        <v>202</v>
      </c>
      <c r="D560" t="s">
        <v>905</v>
      </c>
      <c r="F560" s="737">
        <f>'32'!G12</f>
        <v>0</v>
      </c>
      <c r="G560" s="370"/>
      <c r="H560" s="231">
        <f>'32'!I12</f>
        <v>0</v>
      </c>
      <c r="K560" s="503">
        <v>0</v>
      </c>
      <c r="L560" s="312">
        <f>'32'!G12</f>
        <v>0</v>
      </c>
      <c r="N560" s="231">
        <f>'32'!I12</f>
        <v>0</v>
      </c>
      <c r="P560" s="722">
        <f>F560-L560</f>
        <v>0</v>
      </c>
      <c r="Q560" s="461"/>
      <c r="R560" s="722">
        <f>H560-N560</f>
        <v>0</v>
      </c>
      <c r="T560" s="655">
        <f>H560-K560</f>
        <v>0</v>
      </c>
    </row>
    <row r="561" spans="1:20">
      <c r="A561" s="485">
        <f t="shared" si="77"/>
        <v>561</v>
      </c>
      <c r="B561" t="s">
        <v>203</v>
      </c>
      <c r="D561" t="s">
        <v>905</v>
      </c>
      <c r="F561" s="737">
        <f>'32'!G13</f>
        <v>0</v>
      </c>
      <c r="G561" s="370"/>
      <c r="H561" s="231">
        <f>'32'!I13</f>
        <v>0</v>
      </c>
      <c r="K561" s="503">
        <v>0</v>
      </c>
      <c r="L561" s="312">
        <f>'32'!G13</f>
        <v>0</v>
      </c>
      <c r="N561" s="231">
        <f>'32'!I13</f>
        <v>0</v>
      </c>
      <c r="P561" s="722">
        <f>F561-L561</f>
        <v>0</v>
      </c>
      <c r="Q561" s="461"/>
      <c r="R561" s="722">
        <f>H561-N561</f>
        <v>0</v>
      </c>
      <c r="T561" s="655">
        <f>H561-K561</f>
        <v>0</v>
      </c>
    </row>
    <row r="562" spans="1:20">
      <c r="A562" s="485">
        <f t="shared" si="77"/>
        <v>562</v>
      </c>
      <c r="B562" t="s">
        <v>204</v>
      </c>
      <c r="D562" t="s">
        <v>905</v>
      </c>
      <c r="F562" s="737">
        <f>'32'!G14</f>
        <v>0</v>
      </c>
      <c r="G562" s="370"/>
      <c r="H562" s="231">
        <f>'32'!I14</f>
        <v>0</v>
      </c>
      <c r="K562" s="503">
        <v>0</v>
      </c>
      <c r="L562" s="312">
        <f>'32'!G14</f>
        <v>0</v>
      </c>
      <c r="N562" s="231">
        <f>'32'!I14</f>
        <v>0</v>
      </c>
      <c r="P562" s="722">
        <f>F562-L562</f>
        <v>0</v>
      </c>
      <c r="Q562" s="461"/>
      <c r="R562" s="722">
        <f>H562-N562</f>
        <v>0</v>
      </c>
      <c r="T562" s="655">
        <f>H562-K562</f>
        <v>0</v>
      </c>
    </row>
    <row r="563" spans="1:20">
      <c r="A563" s="485">
        <f t="shared" si="77"/>
        <v>563</v>
      </c>
      <c r="B563" t="s">
        <v>35</v>
      </c>
      <c r="D563" t="s">
        <v>905</v>
      </c>
      <c r="F563" s="737">
        <f>'32'!G15</f>
        <v>0</v>
      </c>
      <c r="G563" s="370"/>
      <c r="H563" s="231">
        <f>'32'!I15</f>
        <v>0</v>
      </c>
      <c r="K563" s="503">
        <v>0</v>
      </c>
      <c r="L563" s="312">
        <f>'32'!G15</f>
        <v>0</v>
      </c>
      <c r="N563" s="231">
        <f>'32'!I15</f>
        <v>0</v>
      </c>
      <c r="P563" s="722">
        <f>F563-L563</f>
        <v>0</v>
      </c>
      <c r="Q563" s="461"/>
      <c r="R563" s="722">
        <f>H563-N563</f>
        <v>0</v>
      </c>
      <c r="T563" s="655">
        <f>H563-K563</f>
        <v>0</v>
      </c>
    </row>
    <row r="564" spans="1:20" ht="15.75">
      <c r="A564" s="485">
        <f t="shared" si="77"/>
        <v>564</v>
      </c>
      <c r="B564" s="234" t="s">
        <v>106</v>
      </c>
      <c r="D564" t="s">
        <v>905</v>
      </c>
      <c r="F564" s="737">
        <f>'32'!G16</f>
        <v>0</v>
      </c>
      <c r="G564" s="370"/>
      <c r="H564" s="231">
        <f>'32'!I16</f>
        <v>0</v>
      </c>
      <c r="K564" s="503">
        <v>0</v>
      </c>
      <c r="L564" s="312">
        <f>'32'!G16</f>
        <v>0</v>
      </c>
      <c r="N564" s="231">
        <f>'32'!I16</f>
        <v>0</v>
      </c>
      <c r="P564" s="722">
        <f>F564-L564</f>
        <v>0</v>
      </c>
      <c r="Q564" s="461"/>
      <c r="R564" s="722">
        <f>H564-N564</f>
        <v>0</v>
      </c>
      <c r="T564" s="655">
        <f>H564-K564</f>
        <v>0</v>
      </c>
    </row>
    <row r="565" spans="1:20" ht="15.75">
      <c r="A565" s="485">
        <f t="shared" si="77"/>
        <v>565</v>
      </c>
      <c r="B565" s="234" t="s">
        <v>564</v>
      </c>
      <c r="F565" s="737"/>
      <c r="H565" s="231"/>
      <c r="K565" s="503"/>
      <c r="T565" s="655"/>
    </row>
    <row r="566" spans="1:20">
      <c r="A566" s="485">
        <f t="shared" si="77"/>
        <v>566</v>
      </c>
      <c r="B566" t="s">
        <v>205</v>
      </c>
      <c r="D566" t="s">
        <v>905</v>
      </c>
      <c r="F566" s="737">
        <f>'32'!G22</f>
        <v>10</v>
      </c>
      <c r="H566" s="312">
        <f>'32'!I22</f>
        <v>116</v>
      </c>
      <c r="K566" s="503">
        <v>142</v>
      </c>
      <c r="L566" s="312">
        <f>'32'!G22</f>
        <v>10</v>
      </c>
      <c r="N566" s="312">
        <f>'32'!I22</f>
        <v>116</v>
      </c>
      <c r="P566" s="722">
        <f t="shared" ref="P566:P574" si="84">F566-L566</f>
        <v>0</v>
      </c>
      <c r="Q566" s="461"/>
      <c r="R566" s="722">
        <f t="shared" ref="R566:R574" si="85">H566-N566</f>
        <v>0</v>
      </c>
      <c r="T566" s="655">
        <f t="shared" ref="T566:T574" si="86">H566-K566</f>
        <v>-26</v>
      </c>
    </row>
    <row r="567" spans="1:20">
      <c r="A567" s="485">
        <f t="shared" si="77"/>
        <v>567</v>
      </c>
      <c r="B567" t="s">
        <v>206</v>
      </c>
      <c r="D567" t="s">
        <v>905</v>
      </c>
      <c r="F567" s="737">
        <f>'32'!G24</f>
        <v>0</v>
      </c>
      <c r="H567" s="312">
        <f>'32'!I24</f>
        <v>0</v>
      </c>
      <c r="K567" s="503">
        <v>0</v>
      </c>
      <c r="L567" s="312">
        <f>'32'!G24</f>
        <v>0</v>
      </c>
      <c r="N567" s="312">
        <f>'32'!I24</f>
        <v>0</v>
      </c>
      <c r="P567" s="722">
        <f t="shared" si="84"/>
        <v>0</v>
      </c>
      <c r="Q567" s="461"/>
      <c r="R567" s="722">
        <f t="shared" si="85"/>
        <v>0</v>
      </c>
      <c r="T567" s="655">
        <f t="shared" si="86"/>
        <v>0</v>
      </c>
    </row>
    <row r="568" spans="1:20">
      <c r="A568" s="485">
        <f t="shared" si="77"/>
        <v>568</v>
      </c>
      <c r="B568" t="s">
        <v>469</v>
      </c>
      <c r="D568" t="s">
        <v>905</v>
      </c>
      <c r="F568" s="737">
        <f>'32'!G25</f>
        <v>0</v>
      </c>
      <c r="H568" s="312">
        <f>'32'!I25</f>
        <v>0</v>
      </c>
      <c r="K568" s="503">
        <v>150</v>
      </c>
      <c r="L568" s="312">
        <f>'32'!G25</f>
        <v>0</v>
      </c>
      <c r="N568" s="312">
        <f>'32'!I25</f>
        <v>0</v>
      </c>
      <c r="P568" s="722">
        <f t="shared" si="84"/>
        <v>0</v>
      </c>
      <c r="Q568" s="461"/>
      <c r="R568" s="722">
        <f t="shared" si="85"/>
        <v>0</v>
      </c>
      <c r="T568" s="655">
        <f t="shared" si="86"/>
        <v>-150</v>
      </c>
    </row>
    <row r="569" spans="1:20">
      <c r="A569" s="485">
        <f t="shared" si="77"/>
        <v>569</v>
      </c>
      <c r="B569" t="s">
        <v>207</v>
      </c>
      <c r="D569" t="s">
        <v>905</v>
      </c>
      <c r="F569" s="737">
        <f>'32'!G26</f>
        <v>0</v>
      </c>
      <c r="H569" s="312">
        <f>'32'!I26</f>
        <v>0</v>
      </c>
      <c r="K569" s="503">
        <v>0</v>
      </c>
      <c r="L569" s="312">
        <f>'32'!G26</f>
        <v>0</v>
      </c>
      <c r="N569" s="312">
        <f>'32'!I26</f>
        <v>0</v>
      </c>
      <c r="P569" s="722">
        <f t="shared" si="84"/>
        <v>0</v>
      </c>
      <c r="Q569" s="461"/>
      <c r="R569" s="722">
        <f t="shared" si="85"/>
        <v>0</v>
      </c>
      <c r="T569" s="655">
        <f t="shared" si="86"/>
        <v>0</v>
      </c>
    </row>
    <row r="570" spans="1:20">
      <c r="A570" s="485">
        <f t="shared" si="77"/>
        <v>570</v>
      </c>
      <c r="B570" t="s">
        <v>208</v>
      </c>
      <c r="D570" t="s">
        <v>905</v>
      </c>
      <c r="F570" s="737">
        <f>'32'!G27</f>
        <v>0</v>
      </c>
      <c r="H570" s="312">
        <f>'32'!I27</f>
        <v>0</v>
      </c>
      <c r="K570" s="503">
        <v>0</v>
      </c>
      <c r="L570" s="312">
        <f>'32'!G27</f>
        <v>0</v>
      </c>
      <c r="N570" s="312">
        <f>'32'!I27</f>
        <v>0</v>
      </c>
      <c r="P570" s="722">
        <f t="shared" si="84"/>
        <v>0</v>
      </c>
      <c r="Q570" s="461"/>
      <c r="R570" s="722">
        <f t="shared" si="85"/>
        <v>0</v>
      </c>
      <c r="T570" s="655">
        <f t="shared" si="86"/>
        <v>0</v>
      </c>
    </row>
    <row r="571" spans="1:20">
      <c r="A571" s="485">
        <f t="shared" si="77"/>
        <v>571</v>
      </c>
      <c r="B571" t="s">
        <v>1082</v>
      </c>
      <c r="D571" t="s">
        <v>905</v>
      </c>
      <c r="F571" s="737">
        <f>'32'!G28</f>
        <v>0</v>
      </c>
      <c r="H571" s="312">
        <f>'32'!I28</f>
        <v>0</v>
      </c>
      <c r="K571" s="503">
        <v>0</v>
      </c>
      <c r="L571" s="312">
        <f>'32'!G28</f>
        <v>0</v>
      </c>
      <c r="N571" s="312">
        <f>'32'!I28</f>
        <v>0</v>
      </c>
      <c r="P571" s="722">
        <f t="shared" si="84"/>
        <v>0</v>
      </c>
      <c r="Q571" s="461"/>
      <c r="R571" s="722">
        <f t="shared" si="85"/>
        <v>0</v>
      </c>
      <c r="T571" s="655">
        <f t="shared" si="86"/>
        <v>0</v>
      </c>
    </row>
    <row r="572" spans="1:20">
      <c r="A572" s="485">
        <f t="shared" si="77"/>
        <v>572</v>
      </c>
      <c r="B572" t="s">
        <v>1083</v>
      </c>
      <c r="D572" t="s">
        <v>905</v>
      </c>
      <c r="F572" s="737">
        <f>'32'!G29</f>
        <v>0</v>
      </c>
      <c r="H572" s="312">
        <f>'32'!I29</f>
        <v>0</v>
      </c>
      <c r="K572" s="503">
        <v>0</v>
      </c>
      <c r="L572" s="312">
        <f>'32'!G29</f>
        <v>0</v>
      </c>
      <c r="N572" s="312">
        <f>'32'!I29</f>
        <v>0</v>
      </c>
      <c r="P572" s="722">
        <f t="shared" si="84"/>
        <v>0</v>
      </c>
      <c r="Q572" s="461"/>
      <c r="R572" s="722">
        <f t="shared" si="85"/>
        <v>0</v>
      </c>
      <c r="T572" s="655">
        <f t="shared" si="86"/>
        <v>0</v>
      </c>
    </row>
    <row r="573" spans="1:20">
      <c r="A573" s="485">
        <f t="shared" si="77"/>
        <v>573</v>
      </c>
      <c r="B573" t="s">
        <v>209</v>
      </c>
      <c r="D573" t="s">
        <v>905</v>
      </c>
      <c r="F573" s="737">
        <f>'32'!G30</f>
        <v>0</v>
      </c>
      <c r="H573" s="312">
        <f>'32'!I30</f>
        <v>0</v>
      </c>
      <c r="K573" s="503">
        <v>0</v>
      </c>
      <c r="L573" s="312">
        <f>'32'!G30</f>
        <v>0</v>
      </c>
      <c r="N573" s="312">
        <f>'32'!I30</f>
        <v>0</v>
      </c>
      <c r="P573" s="722">
        <f t="shared" si="84"/>
        <v>0</v>
      </c>
      <c r="Q573" s="461"/>
      <c r="R573" s="722">
        <f t="shared" si="85"/>
        <v>0</v>
      </c>
      <c r="T573" s="655">
        <f t="shared" si="86"/>
        <v>0</v>
      </c>
    </row>
    <row r="574" spans="1:20" ht="15.75">
      <c r="A574" s="485">
        <f t="shared" si="77"/>
        <v>574</v>
      </c>
      <c r="B574" s="234" t="s">
        <v>106</v>
      </c>
      <c r="D574" t="s">
        <v>905</v>
      </c>
      <c r="F574" s="737">
        <f>'32'!G31</f>
        <v>8</v>
      </c>
      <c r="H574" s="312">
        <f>'32'!I31</f>
        <v>116</v>
      </c>
      <c r="K574" s="503">
        <v>292</v>
      </c>
      <c r="L574" s="312">
        <f>'32'!G31</f>
        <v>8</v>
      </c>
      <c r="N574" s="312">
        <f>'32'!I31</f>
        <v>116</v>
      </c>
      <c r="P574" s="722">
        <f t="shared" si="84"/>
        <v>0</v>
      </c>
      <c r="Q574" s="461"/>
      <c r="R574" s="722">
        <f t="shared" si="85"/>
        <v>0</v>
      </c>
      <c r="T574" s="655">
        <f t="shared" si="86"/>
        <v>-176</v>
      </c>
    </row>
    <row r="575" spans="1:20" ht="15.75">
      <c r="A575" s="485">
        <f t="shared" si="77"/>
        <v>575</v>
      </c>
      <c r="B575" s="234" t="s">
        <v>565</v>
      </c>
      <c r="F575" s="737"/>
      <c r="H575" s="231"/>
      <c r="K575" s="503"/>
      <c r="T575" s="655"/>
    </row>
    <row r="576" spans="1:20">
      <c r="A576" s="485">
        <f t="shared" si="77"/>
        <v>576</v>
      </c>
      <c r="B576" t="s">
        <v>1084</v>
      </c>
      <c r="D576" t="s">
        <v>905</v>
      </c>
      <c r="F576" s="737">
        <f>'32'!G37</f>
        <v>0</v>
      </c>
      <c r="G576" s="370"/>
      <c r="H576" s="312">
        <f>'32'!I37</f>
        <v>0</v>
      </c>
      <c r="K576" s="503">
        <v>0</v>
      </c>
      <c r="L576" s="312">
        <f>'32'!G37</f>
        <v>0</v>
      </c>
      <c r="N576" s="312">
        <f>'32'!I37</f>
        <v>0</v>
      </c>
      <c r="P576" s="722">
        <f>F576-L576</f>
        <v>0</v>
      </c>
      <c r="Q576" s="461"/>
      <c r="R576" s="722">
        <f>H576-N576</f>
        <v>0</v>
      </c>
      <c r="T576" s="655">
        <f>H576-K576</f>
        <v>0</v>
      </c>
    </row>
    <row r="577" spans="1:20">
      <c r="A577" s="485">
        <f t="shared" si="77"/>
        <v>577</v>
      </c>
      <c r="B577" t="s">
        <v>210</v>
      </c>
      <c r="D577" t="s">
        <v>905</v>
      </c>
      <c r="F577" s="737">
        <f>'32'!G38</f>
        <v>0</v>
      </c>
      <c r="G577" s="370"/>
      <c r="H577" s="312">
        <f>'32'!I38</f>
        <v>0</v>
      </c>
      <c r="K577" s="503">
        <v>26</v>
      </c>
      <c r="L577" s="312">
        <f>'32'!G38</f>
        <v>0</v>
      </c>
      <c r="N577" s="312">
        <f>'32'!I38</f>
        <v>0</v>
      </c>
      <c r="P577" s="722">
        <f>F577-L577</f>
        <v>0</v>
      </c>
      <c r="Q577" s="461"/>
      <c r="R577" s="722">
        <f>H577-N577</f>
        <v>0</v>
      </c>
      <c r="T577" s="655">
        <f>H577-K577</f>
        <v>-26</v>
      </c>
    </row>
    <row r="578" spans="1:20" ht="15.75">
      <c r="A578" s="485">
        <f t="shared" si="77"/>
        <v>578</v>
      </c>
      <c r="B578" s="234" t="s">
        <v>211</v>
      </c>
      <c r="F578" s="737"/>
      <c r="H578" s="231"/>
      <c r="K578" s="503"/>
      <c r="T578" s="655"/>
    </row>
    <row r="579" spans="1:20">
      <c r="A579" s="485">
        <f t="shared" si="77"/>
        <v>579</v>
      </c>
      <c r="B579" t="s">
        <v>977</v>
      </c>
      <c r="D579" t="s">
        <v>905</v>
      </c>
      <c r="F579" s="737">
        <f>'32'!G41</f>
        <v>3606</v>
      </c>
      <c r="G579" s="370"/>
      <c r="H579" s="312">
        <f>'32'!I41</f>
        <v>1868</v>
      </c>
      <c r="K579" s="503">
        <v>2529</v>
      </c>
      <c r="L579" s="312">
        <f>'32'!G41</f>
        <v>3606</v>
      </c>
      <c r="N579" s="312">
        <f>'32'!I41</f>
        <v>1868</v>
      </c>
      <c r="P579" s="722">
        <f t="shared" ref="P579:P584" si="87">F579-L579</f>
        <v>0</v>
      </c>
      <c r="Q579" s="461"/>
      <c r="R579" s="722">
        <f t="shared" ref="R579:R584" si="88">H579-N579</f>
        <v>0</v>
      </c>
      <c r="T579" s="655">
        <f t="shared" ref="T579:T584" si="89">H579-K579</f>
        <v>-661</v>
      </c>
    </row>
    <row r="580" spans="1:20">
      <c r="A580" s="485">
        <f t="shared" si="77"/>
        <v>580</v>
      </c>
      <c r="B580" t="s">
        <v>978</v>
      </c>
      <c r="D580" t="s">
        <v>905</v>
      </c>
      <c r="F580" s="737">
        <f>'32'!G42</f>
        <v>0</v>
      </c>
      <c r="G580" s="370"/>
      <c r="H580" s="312">
        <f>'32'!I42</f>
        <v>2995</v>
      </c>
      <c r="K580" s="503">
        <v>2604</v>
      </c>
      <c r="L580" s="312">
        <f>'32'!G42</f>
        <v>0</v>
      </c>
      <c r="N580" s="312">
        <f>'32'!I42</f>
        <v>2995</v>
      </c>
      <c r="P580" s="722">
        <f t="shared" si="87"/>
        <v>0</v>
      </c>
      <c r="Q580" s="461"/>
      <c r="R580" s="722">
        <f t="shared" si="88"/>
        <v>0</v>
      </c>
      <c r="T580" s="655">
        <f t="shared" si="89"/>
        <v>391</v>
      </c>
    </row>
    <row r="581" spans="1:20">
      <c r="A581" s="485">
        <f t="shared" si="77"/>
        <v>581</v>
      </c>
      <c r="B581" t="s">
        <v>214</v>
      </c>
      <c r="D581" t="s">
        <v>905</v>
      </c>
      <c r="F581" s="737">
        <f>'32'!G44</f>
        <v>0</v>
      </c>
      <c r="G581" s="370"/>
      <c r="H581" s="312">
        <f>'32'!I44</f>
        <v>0</v>
      </c>
      <c r="K581" s="503">
        <v>0</v>
      </c>
      <c r="L581" s="312">
        <f>'32'!G44</f>
        <v>0</v>
      </c>
      <c r="N581" s="312">
        <f>'32'!I44</f>
        <v>0</v>
      </c>
      <c r="P581" s="722">
        <f t="shared" si="87"/>
        <v>0</v>
      </c>
      <c r="Q581" s="461"/>
      <c r="R581" s="722">
        <f t="shared" si="88"/>
        <v>0</v>
      </c>
      <c r="T581" s="655">
        <f t="shared" si="89"/>
        <v>0</v>
      </c>
    </row>
    <row r="582" spans="1:20">
      <c r="A582" s="485">
        <f t="shared" si="77"/>
        <v>582</v>
      </c>
      <c r="B582" t="s">
        <v>215</v>
      </c>
      <c r="D582" t="s">
        <v>905</v>
      </c>
      <c r="F582" s="737">
        <f>'32'!G45</f>
        <v>0</v>
      </c>
      <c r="G582" s="370"/>
      <c r="H582" s="312">
        <f>'32'!I45</f>
        <v>0</v>
      </c>
      <c r="K582" s="503">
        <v>0</v>
      </c>
      <c r="L582" s="312">
        <f>'32'!G45</f>
        <v>0</v>
      </c>
      <c r="N582" s="312">
        <f>'32'!I45</f>
        <v>0</v>
      </c>
      <c r="P582" s="722">
        <f t="shared" si="87"/>
        <v>0</v>
      </c>
      <c r="Q582" s="461"/>
      <c r="R582" s="722">
        <f t="shared" si="88"/>
        <v>0</v>
      </c>
      <c r="T582" s="655">
        <f t="shared" si="89"/>
        <v>0</v>
      </c>
    </row>
    <row r="583" spans="1:20" ht="15.75">
      <c r="A583" s="485">
        <f t="shared" si="77"/>
        <v>583</v>
      </c>
      <c r="B583" s="234" t="s">
        <v>216</v>
      </c>
      <c r="D583" t="s">
        <v>905</v>
      </c>
      <c r="F583" s="737">
        <f>'32'!G46</f>
        <v>5102</v>
      </c>
      <c r="G583" s="370"/>
      <c r="H583" s="312">
        <f>'32'!I46</f>
        <v>5021</v>
      </c>
      <c r="K583" s="503">
        <v>5159</v>
      </c>
      <c r="L583" s="312">
        <f>'32'!G46</f>
        <v>5102</v>
      </c>
      <c r="N583" s="312">
        <f>'32'!I46</f>
        <v>5021</v>
      </c>
      <c r="P583" s="722">
        <f t="shared" si="87"/>
        <v>0</v>
      </c>
      <c r="Q583" s="461"/>
      <c r="R583" s="722">
        <f t="shared" si="88"/>
        <v>0</v>
      </c>
      <c r="T583" s="655">
        <f t="shared" si="89"/>
        <v>-138</v>
      </c>
    </row>
    <row r="584" spans="1:20">
      <c r="A584" s="485">
        <f t="shared" si="77"/>
        <v>584</v>
      </c>
      <c r="B584" t="s">
        <v>217</v>
      </c>
      <c r="D584" t="s">
        <v>905</v>
      </c>
      <c r="F584" s="737">
        <f>'32'!G47</f>
        <v>-73</v>
      </c>
      <c r="G584" s="370"/>
      <c r="H584" s="312">
        <f>'32'!I47</f>
        <v>-77</v>
      </c>
      <c r="K584" s="503">
        <v>6</v>
      </c>
      <c r="L584" s="312">
        <f>'32'!G47</f>
        <v>-73</v>
      </c>
      <c r="N584" s="312">
        <f>'32'!I47</f>
        <v>-77</v>
      </c>
      <c r="P584" s="722">
        <f t="shared" si="87"/>
        <v>0</v>
      </c>
      <c r="Q584" s="461"/>
      <c r="R584" s="722">
        <f t="shared" si="88"/>
        <v>0</v>
      </c>
      <c r="T584" s="655">
        <f t="shared" si="89"/>
        <v>-83</v>
      </c>
    </row>
    <row r="585" spans="1:20">
      <c r="A585" s="485">
        <f t="shared" si="77"/>
        <v>585</v>
      </c>
      <c r="B585" s="672" t="s">
        <v>834</v>
      </c>
      <c r="D585" t="s">
        <v>905</v>
      </c>
      <c r="F585" s="741"/>
      <c r="H585" s="718"/>
      <c r="K585" s="503"/>
      <c r="L585" s="718"/>
      <c r="N585" s="718"/>
      <c r="T585" s="655"/>
    </row>
    <row r="586" spans="1:20">
      <c r="A586" s="485">
        <f t="shared" si="77"/>
        <v>586</v>
      </c>
      <c r="B586" t="s">
        <v>218</v>
      </c>
      <c r="D586" t="s">
        <v>905</v>
      </c>
      <c r="F586" s="737">
        <f>'32'!G48</f>
        <v>0</v>
      </c>
      <c r="G586" s="370"/>
      <c r="H586" s="312">
        <f>'32'!I48</f>
        <v>0</v>
      </c>
      <c r="K586" s="503">
        <v>0</v>
      </c>
      <c r="L586" s="312">
        <f>'32'!G48</f>
        <v>0</v>
      </c>
      <c r="N586" s="312">
        <f>'32'!I48</f>
        <v>0</v>
      </c>
      <c r="P586" s="722">
        <f>F586-L586</f>
        <v>0</v>
      </c>
      <c r="Q586" s="461"/>
      <c r="R586" s="722">
        <f>H586-N586</f>
        <v>0</v>
      </c>
      <c r="T586" s="655">
        <f>H586-K586</f>
        <v>0</v>
      </c>
    </row>
    <row r="587" spans="1:20" ht="15.75">
      <c r="A587" s="485">
        <f t="shared" ref="A587:A650" si="90">A586+1</f>
        <v>587</v>
      </c>
      <c r="B587" s="234" t="s">
        <v>106</v>
      </c>
      <c r="D587" t="s">
        <v>905</v>
      </c>
      <c r="F587" s="737">
        <f>'32'!G49</f>
        <v>5029</v>
      </c>
      <c r="G587" s="370"/>
      <c r="H587" s="312">
        <f>'32'!I49</f>
        <v>4944</v>
      </c>
      <c r="K587" s="503">
        <v>5165</v>
      </c>
      <c r="L587" s="312">
        <f>'32'!G49</f>
        <v>5029</v>
      </c>
      <c r="N587" s="312">
        <f>'32'!I49</f>
        <v>4944</v>
      </c>
      <c r="P587" s="722">
        <f>F587-L587</f>
        <v>0</v>
      </c>
      <c r="Q587" s="461"/>
      <c r="R587" s="722">
        <f>H587-N587</f>
        <v>0</v>
      </c>
      <c r="T587" s="655">
        <f>H587-K587</f>
        <v>-221</v>
      </c>
    </row>
    <row r="588" spans="1:20" ht="15.75">
      <c r="A588" s="485">
        <f t="shared" si="90"/>
        <v>588</v>
      </c>
      <c r="B588" s="234" t="s">
        <v>571</v>
      </c>
      <c r="F588" s="737"/>
      <c r="H588" s="312"/>
      <c r="K588" s="503"/>
      <c r="L588" s="312"/>
      <c r="N588" s="312"/>
      <c r="T588" s="655"/>
    </row>
    <row r="589" spans="1:20" ht="15.75">
      <c r="A589" s="485">
        <f t="shared" si="90"/>
        <v>589</v>
      </c>
      <c r="B589" s="234" t="s">
        <v>1216</v>
      </c>
      <c r="F589" s="737"/>
      <c r="H589" s="231"/>
      <c r="K589" s="503"/>
      <c r="T589" s="655"/>
    </row>
    <row r="590" spans="1:20" ht="15.75">
      <c r="A590" s="485">
        <f t="shared" si="90"/>
        <v>590</v>
      </c>
      <c r="B590" s="234" t="s">
        <v>183</v>
      </c>
      <c r="F590" s="737"/>
      <c r="H590" s="231"/>
      <c r="K590" s="503"/>
      <c r="T590" s="655"/>
    </row>
    <row r="591" spans="1:20">
      <c r="A591" s="485">
        <f t="shared" si="90"/>
        <v>591</v>
      </c>
      <c r="B591" t="s">
        <v>184</v>
      </c>
      <c r="D591" t="s">
        <v>905</v>
      </c>
      <c r="F591" s="737">
        <f>'33'!H16</f>
        <v>826</v>
      </c>
      <c r="H591" s="231">
        <f>'33'!K16</f>
        <v>2378</v>
      </c>
      <c r="K591" s="503">
        <v>7207</v>
      </c>
      <c r="L591" s="231">
        <f>'33'!H16</f>
        <v>826</v>
      </c>
      <c r="N591" s="231">
        <f>'33'!K16</f>
        <v>2378</v>
      </c>
      <c r="P591" s="722">
        <f>F591-L591</f>
        <v>0</v>
      </c>
      <c r="Q591" s="461"/>
      <c r="R591" s="722">
        <f>H591-N591</f>
        <v>0</v>
      </c>
      <c r="T591" s="655">
        <f>H591-K591</f>
        <v>-4829</v>
      </c>
    </row>
    <row r="592" spans="1:20">
      <c r="A592" s="485">
        <f t="shared" si="90"/>
        <v>592</v>
      </c>
      <c r="B592" t="s">
        <v>185</v>
      </c>
      <c r="D592" t="s">
        <v>905</v>
      </c>
      <c r="F592" s="737">
        <f>'33'!H17</f>
        <v>0</v>
      </c>
      <c r="H592" s="231">
        <f>'33'!K17</f>
        <v>0</v>
      </c>
      <c r="K592" s="503">
        <v>0</v>
      </c>
      <c r="L592" s="231">
        <f>'33'!H17</f>
        <v>0</v>
      </c>
      <c r="N592" s="231">
        <f>'33'!K17</f>
        <v>0</v>
      </c>
      <c r="P592" s="722">
        <f>F592-L592</f>
        <v>0</v>
      </c>
      <c r="Q592" s="461"/>
      <c r="R592" s="722">
        <f>H592-N592</f>
        <v>0</v>
      </c>
      <c r="T592" s="655">
        <f>H592-K592</f>
        <v>0</v>
      </c>
    </row>
    <row r="593" spans="1:20">
      <c r="A593" s="485">
        <f t="shared" si="90"/>
        <v>593</v>
      </c>
      <c r="B593" t="s">
        <v>186</v>
      </c>
      <c r="D593" t="s">
        <v>905</v>
      </c>
      <c r="F593" s="737">
        <f>'33'!H18</f>
        <v>0</v>
      </c>
      <c r="H593" s="231">
        <f>'33'!K18</f>
        <v>0</v>
      </c>
      <c r="K593" s="503">
        <v>0</v>
      </c>
      <c r="L593" s="231">
        <f>'33'!H18</f>
        <v>0</v>
      </c>
      <c r="N593" s="231">
        <f>'33'!K18</f>
        <v>0</v>
      </c>
      <c r="P593" s="722">
        <f>F593-L593</f>
        <v>0</v>
      </c>
      <c r="Q593" s="461"/>
      <c r="R593" s="722">
        <f>H593-N593</f>
        <v>0</v>
      </c>
      <c r="T593" s="655">
        <f>H593-K593</f>
        <v>0</v>
      </c>
    </row>
    <row r="594" spans="1:20" ht="15.75">
      <c r="A594" s="485">
        <f t="shared" si="90"/>
        <v>594</v>
      </c>
      <c r="B594" s="234" t="s">
        <v>106</v>
      </c>
      <c r="D594" t="s">
        <v>905</v>
      </c>
      <c r="F594" s="737">
        <f>'33'!H19</f>
        <v>826</v>
      </c>
      <c r="H594" s="231">
        <f>'33'!K19</f>
        <v>2378</v>
      </c>
      <c r="K594" s="503">
        <v>7207</v>
      </c>
      <c r="L594" s="231">
        <f>'33'!H19</f>
        <v>826</v>
      </c>
      <c r="N594" s="231">
        <f>'33'!K19</f>
        <v>2378</v>
      </c>
      <c r="P594" s="722">
        <f>F594-L594</f>
        <v>0</v>
      </c>
      <c r="Q594" s="461"/>
      <c r="R594" s="722">
        <f>H594-N594</f>
        <v>0</v>
      </c>
      <c r="T594" s="655">
        <f>H594-K594</f>
        <v>-4829</v>
      </c>
    </row>
    <row r="595" spans="1:20" ht="15.75">
      <c r="A595" s="485">
        <f t="shared" si="90"/>
        <v>595</v>
      </c>
      <c r="B595" s="234" t="s">
        <v>366</v>
      </c>
      <c r="F595" s="737"/>
      <c r="H595" s="231"/>
      <c r="K595" s="503"/>
      <c r="T595" s="655"/>
    </row>
    <row r="596" spans="1:20" ht="15.75">
      <c r="A596" s="485">
        <f t="shared" si="90"/>
        <v>596</v>
      </c>
      <c r="B596" s="234" t="s">
        <v>367</v>
      </c>
      <c r="F596" s="737"/>
      <c r="H596" s="231"/>
      <c r="K596" s="503"/>
      <c r="T596" s="655"/>
    </row>
    <row r="597" spans="1:20">
      <c r="A597" s="485">
        <f t="shared" si="90"/>
        <v>597</v>
      </c>
      <c r="B597" t="s">
        <v>187</v>
      </c>
      <c r="D597" t="s">
        <v>905</v>
      </c>
      <c r="F597" s="737">
        <f>'33'!H24</f>
        <v>637</v>
      </c>
      <c r="H597" s="231">
        <f>'33'!K24</f>
        <v>311</v>
      </c>
      <c r="K597" s="503">
        <v>6815</v>
      </c>
      <c r="L597" s="231">
        <f>'33'!H24</f>
        <v>637</v>
      </c>
      <c r="N597" s="231">
        <f>'33'!K24</f>
        <v>311</v>
      </c>
      <c r="P597" s="722">
        <f>F597-L597</f>
        <v>0</v>
      </c>
      <c r="Q597" s="461"/>
      <c r="R597" s="722">
        <f>H597-N597</f>
        <v>0</v>
      </c>
      <c r="T597" s="655">
        <f>H597-K597</f>
        <v>-6504</v>
      </c>
    </row>
    <row r="598" spans="1:20">
      <c r="A598" s="485">
        <f t="shared" si="90"/>
        <v>598</v>
      </c>
      <c r="B598" t="s">
        <v>188</v>
      </c>
      <c r="D598" t="s">
        <v>905</v>
      </c>
      <c r="F598" s="737">
        <f>'33'!H25</f>
        <v>1934</v>
      </c>
      <c r="H598" s="231">
        <f>'33'!K25</f>
        <v>173</v>
      </c>
      <c r="K598" s="503">
        <v>15759</v>
      </c>
      <c r="L598" s="231">
        <f>'33'!H25</f>
        <v>1934</v>
      </c>
      <c r="N598" s="231">
        <f>'33'!K25</f>
        <v>173</v>
      </c>
      <c r="P598" s="722">
        <f>F598-L598</f>
        <v>0</v>
      </c>
      <c r="Q598" s="461"/>
      <c r="R598" s="722">
        <f>H598-N598</f>
        <v>0</v>
      </c>
      <c r="T598" s="655">
        <f>H598-K598</f>
        <v>-15586</v>
      </c>
    </row>
    <row r="599" spans="1:20">
      <c r="A599" s="485">
        <f t="shared" si="90"/>
        <v>599</v>
      </c>
      <c r="B599" t="s">
        <v>189</v>
      </c>
      <c r="D599" t="s">
        <v>905</v>
      </c>
      <c r="F599" s="737">
        <f>'33'!H26</f>
        <v>1570</v>
      </c>
      <c r="H599" s="231">
        <f>'33'!K26</f>
        <v>0</v>
      </c>
      <c r="K599" s="503">
        <v>11264</v>
      </c>
      <c r="L599" s="231">
        <f>'33'!H26</f>
        <v>1570</v>
      </c>
      <c r="N599" s="231">
        <f>'33'!K26</f>
        <v>0</v>
      </c>
      <c r="P599" s="722">
        <f>F599-L599</f>
        <v>0</v>
      </c>
      <c r="Q599" s="461"/>
      <c r="R599" s="722">
        <f>H599-N599</f>
        <v>0</v>
      </c>
      <c r="T599" s="655">
        <f>H599-K599</f>
        <v>-11264</v>
      </c>
    </row>
    <row r="600" spans="1:20" ht="15.75">
      <c r="A600" s="485">
        <f t="shared" si="90"/>
        <v>600</v>
      </c>
      <c r="B600" s="234" t="s">
        <v>106</v>
      </c>
      <c r="D600" t="s">
        <v>905</v>
      </c>
      <c r="F600" s="737">
        <f>'33'!H27</f>
        <v>4141</v>
      </c>
      <c r="H600" s="231">
        <f>'33'!K27</f>
        <v>484</v>
      </c>
      <c r="K600" s="503">
        <v>33838</v>
      </c>
      <c r="L600" s="231">
        <f>'33'!H27</f>
        <v>4141</v>
      </c>
      <c r="N600" s="231">
        <f>'33'!K27</f>
        <v>484</v>
      </c>
      <c r="P600" s="722">
        <f>F600-L600</f>
        <v>0</v>
      </c>
      <c r="Q600" s="461"/>
      <c r="R600" s="722">
        <f>H600-N600</f>
        <v>0</v>
      </c>
      <c r="T600" s="655">
        <f>H600-K600</f>
        <v>-33354</v>
      </c>
    </row>
    <row r="601" spans="1:20" ht="15.75">
      <c r="A601" s="485">
        <f t="shared" si="90"/>
        <v>601</v>
      </c>
      <c r="B601" s="234" t="s">
        <v>1217</v>
      </c>
      <c r="F601" s="737"/>
      <c r="H601" s="231"/>
      <c r="K601" s="503"/>
      <c r="T601" s="655"/>
    </row>
    <row r="602" spans="1:20" ht="15.75">
      <c r="A602" s="485">
        <f t="shared" si="90"/>
        <v>602</v>
      </c>
      <c r="B602" s="234" t="s">
        <v>191</v>
      </c>
      <c r="F602" s="737"/>
      <c r="H602" s="231"/>
      <c r="K602" s="503"/>
      <c r="T602" s="655"/>
    </row>
    <row r="603" spans="1:20">
      <c r="A603" s="485">
        <f t="shared" si="90"/>
        <v>603</v>
      </c>
      <c r="B603" t="s">
        <v>192</v>
      </c>
      <c r="D603" t="s">
        <v>905</v>
      </c>
      <c r="F603" s="737">
        <f>'33'!J50</f>
        <v>44</v>
      </c>
      <c r="H603" s="231">
        <f>'33'!K50</f>
        <v>47</v>
      </c>
      <c r="K603" s="503">
        <v>509</v>
      </c>
      <c r="L603" s="231">
        <f>'33'!J50</f>
        <v>44</v>
      </c>
      <c r="N603" s="231">
        <f>'33'!K50</f>
        <v>47</v>
      </c>
      <c r="P603" s="722">
        <f>F603-L603</f>
        <v>0</v>
      </c>
      <c r="Q603" s="461"/>
      <c r="R603" s="722">
        <f>H603-N603</f>
        <v>0</v>
      </c>
      <c r="T603" s="655">
        <f>H603-K603</f>
        <v>-462</v>
      </c>
    </row>
    <row r="604" spans="1:20">
      <c r="A604" s="485">
        <f t="shared" si="90"/>
        <v>604</v>
      </c>
      <c r="B604" t="s">
        <v>185</v>
      </c>
      <c r="D604" t="s">
        <v>905</v>
      </c>
      <c r="F604" s="737">
        <f>'33'!J51</f>
        <v>0</v>
      </c>
      <c r="H604" s="231">
        <f>'33'!K51</f>
        <v>0</v>
      </c>
      <c r="K604" s="503">
        <v>0</v>
      </c>
      <c r="L604" s="231">
        <f>'33'!J51</f>
        <v>0</v>
      </c>
      <c r="N604" s="231">
        <f>'33'!K51</f>
        <v>0</v>
      </c>
      <c r="P604" s="722">
        <f>F604-L604</f>
        <v>0</v>
      </c>
      <c r="Q604" s="461"/>
      <c r="R604" s="722">
        <f>H604-N604</f>
        <v>0</v>
      </c>
      <c r="T604" s="655">
        <f>H604-K604</f>
        <v>0</v>
      </c>
    </row>
    <row r="605" spans="1:20">
      <c r="A605" s="485">
        <f t="shared" si="90"/>
        <v>605</v>
      </c>
      <c r="B605" s="672" t="s">
        <v>323</v>
      </c>
      <c r="D605" t="s">
        <v>905</v>
      </c>
      <c r="F605" s="741"/>
      <c r="H605" s="718"/>
      <c r="K605" s="503"/>
      <c r="L605" s="718"/>
      <c r="N605" s="718"/>
      <c r="T605" s="655"/>
    </row>
    <row r="606" spans="1:20" ht="15.75">
      <c r="A606" s="485">
        <f t="shared" si="90"/>
        <v>606</v>
      </c>
      <c r="B606" s="234" t="s">
        <v>193</v>
      </c>
      <c r="D606" t="s">
        <v>905</v>
      </c>
      <c r="F606" s="737">
        <f>'33'!J52</f>
        <v>44</v>
      </c>
      <c r="H606" s="231">
        <f>'33'!K52</f>
        <v>47</v>
      </c>
      <c r="K606" s="503">
        <v>509</v>
      </c>
      <c r="L606" s="231">
        <f>'33'!J52</f>
        <v>44</v>
      </c>
      <c r="N606" s="231">
        <f>'33'!K52</f>
        <v>47</v>
      </c>
      <c r="P606" s="722">
        <f>F606-L606</f>
        <v>0</v>
      </c>
      <c r="Q606" s="461"/>
      <c r="R606" s="722">
        <f>H606-N606</f>
        <v>0</v>
      </c>
      <c r="T606" s="655">
        <f>H606-K606</f>
        <v>-462</v>
      </c>
    </row>
    <row r="607" spans="1:20" ht="15.75">
      <c r="A607" s="485">
        <f t="shared" si="90"/>
        <v>607</v>
      </c>
      <c r="B607" s="234" t="s">
        <v>366</v>
      </c>
      <c r="F607" s="737"/>
      <c r="H607" s="231"/>
      <c r="K607" s="503"/>
      <c r="T607" s="655"/>
    </row>
    <row r="608" spans="1:20" ht="15.75">
      <c r="A608" s="485">
        <f t="shared" si="90"/>
        <v>608</v>
      </c>
      <c r="B608" s="234" t="s">
        <v>368</v>
      </c>
      <c r="F608" s="737"/>
      <c r="H608" s="231"/>
      <c r="K608" s="503"/>
      <c r="T608" s="655"/>
    </row>
    <row r="609" spans="1:20">
      <c r="A609" s="485">
        <f t="shared" si="90"/>
        <v>609</v>
      </c>
      <c r="B609" t="s">
        <v>187</v>
      </c>
      <c r="D609" t="s">
        <v>905</v>
      </c>
      <c r="F609" s="737">
        <f>'33'!J57</f>
        <v>220</v>
      </c>
      <c r="H609" s="231">
        <f>'33'!K57</f>
        <v>286</v>
      </c>
      <c r="K609" s="503">
        <v>361</v>
      </c>
      <c r="L609" s="231">
        <f>'33'!J57</f>
        <v>220</v>
      </c>
      <c r="N609" s="231">
        <f>'33'!K57</f>
        <v>286</v>
      </c>
      <c r="P609" s="722">
        <f>F609-L609</f>
        <v>0</v>
      </c>
      <c r="Q609" s="461"/>
      <c r="R609" s="722">
        <f>H609-N609</f>
        <v>0</v>
      </c>
      <c r="T609" s="655">
        <f>H609-K609</f>
        <v>-75</v>
      </c>
    </row>
    <row r="610" spans="1:20">
      <c r="A610" s="485">
        <f t="shared" si="90"/>
        <v>610</v>
      </c>
      <c r="B610" t="s">
        <v>188</v>
      </c>
      <c r="D610" t="s">
        <v>905</v>
      </c>
      <c r="F610" s="737">
        <f>'33'!J58</f>
        <v>944</v>
      </c>
      <c r="H610" s="231">
        <f>'33'!K58</f>
        <v>1185</v>
      </c>
      <c r="K610" s="503">
        <v>1143</v>
      </c>
      <c r="L610" s="231">
        <f>'33'!J58</f>
        <v>944</v>
      </c>
      <c r="N610" s="231">
        <f>'33'!K58</f>
        <v>1185</v>
      </c>
      <c r="P610" s="722">
        <f>F610-L610</f>
        <v>0</v>
      </c>
      <c r="Q610" s="461"/>
      <c r="R610" s="722">
        <f>H610-N610</f>
        <v>0</v>
      </c>
      <c r="T610" s="655">
        <f>H610-K610</f>
        <v>42</v>
      </c>
    </row>
    <row r="611" spans="1:20">
      <c r="A611" s="485">
        <f t="shared" si="90"/>
        <v>611</v>
      </c>
      <c r="B611" t="s">
        <v>189</v>
      </c>
      <c r="D611" t="s">
        <v>905</v>
      </c>
      <c r="F611" s="737">
        <f>'33'!J59</f>
        <v>239</v>
      </c>
      <c r="H611" s="231">
        <f>'33'!K59</f>
        <v>415</v>
      </c>
      <c r="K611" s="503">
        <v>1718</v>
      </c>
      <c r="L611" s="231">
        <f>'33'!J59</f>
        <v>239</v>
      </c>
      <c r="N611" s="231">
        <f>'33'!K59</f>
        <v>415</v>
      </c>
      <c r="P611" s="722">
        <f>F611-L611</f>
        <v>0</v>
      </c>
      <c r="Q611" s="461"/>
      <c r="R611" s="722">
        <f>H611-N611</f>
        <v>0</v>
      </c>
      <c r="T611" s="655">
        <f>H611-K611</f>
        <v>-1303</v>
      </c>
    </row>
    <row r="612" spans="1:20" ht="15.75">
      <c r="A612" s="485">
        <f t="shared" si="90"/>
        <v>612</v>
      </c>
      <c r="B612" s="234" t="s">
        <v>106</v>
      </c>
      <c r="D612" t="s">
        <v>905</v>
      </c>
      <c r="F612" s="737">
        <f>'33'!J60</f>
        <v>1403</v>
      </c>
      <c r="H612" s="231">
        <f>'33'!K60</f>
        <v>1886</v>
      </c>
      <c r="K612" s="503">
        <v>3222</v>
      </c>
      <c r="L612" s="231">
        <f>'33'!J60</f>
        <v>1403</v>
      </c>
      <c r="N612" s="231">
        <f>'33'!K60</f>
        <v>1886</v>
      </c>
      <c r="P612" s="722">
        <f>F612-L612</f>
        <v>0</v>
      </c>
      <c r="Q612" s="461"/>
      <c r="R612" s="722">
        <f>H612-N612</f>
        <v>0</v>
      </c>
      <c r="T612" s="655">
        <f>H612-K612</f>
        <v>-1336</v>
      </c>
    </row>
    <row r="613" spans="1:20" ht="15.75">
      <c r="A613" s="485">
        <f t="shared" si="90"/>
        <v>613</v>
      </c>
      <c r="B613" s="234" t="s">
        <v>572</v>
      </c>
      <c r="F613" s="737"/>
      <c r="H613" s="231"/>
      <c r="K613" s="503"/>
      <c r="T613" s="655"/>
    </row>
    <row r="614" spans="1:20" ht="15.75">
      <c r="A614" s="485">
        <f t="shared" si="90"/>
        <v>614</v>
      </c>
      <c r="B614" s="234" t="s">
        <v>573</v>
      </c>
      <c r="F614" s="737"/>
      <c r="H614" s="231"/>
      <c r="K614" s="503"/>
      <c r="T614" s="655"/>
    </row>
    <row r="615" spans="1:20" ht="15.75">
      <c r="A615" s="485">
        <f t="shared" si="90"/>
        <v>615</v>
      </c>
      <c r="B615" s="234" t="s">
        <v>360</v>
      </c>
      <c r="F615" s="737"/>
      <c r="H615" s="231"/>
      <c r="K615" s="503"/>
      <c r="T615" s="655"/>
    </row>
    <row r="616" spans="1:20">
      <c r="A616" s="485">
        <f t="shared" si="90"/>
        <v>616</v>
      </c>
      <c r="B616" t="s">
        <v>166</v>
      </c>
      <c r="F616" s="737">
        <f>'34'!D10</f>
        <v>574834</v>
      </c>
      <c r="H616" s="718"/>
      <c r="K616" s="503"/>
      <c r="L616" s="231">
        <f>'34'!D10</f>
        <v>574834</v>
      </c>
      <c r="N616" s="718"/>
      <c r="P616" s="722">
        <f t="shared" ref="P616:P622" si="91">F616-L616</f>
        <v>0</v>
      </c>
      <c r="Q616" s="461"/>
      <c r="R616" s="722">
        <f t="shared" ref="R616:R622" si="92">H616-N616</f>
        <v>0</v>
      </c>
      <c r="T616" s="655">
        <f t="shared" ref="T616:T622" si="93">H616-K616</f>
        <v>0</v>
      </c>
    </row>
    <row r="617" spans="1:20">
      <c r="A617" s="485">
        <f t="shared" si="90"/>
        <v>617</v>
      </c>
      <c r="B617" t="s">
        <v>167</v>
      </c>
      <c r="F617" s="737">
        <f>'34'!D11</f>
        <v>48966</v>
      </c>
      <c r="H617" s="718"/>
      <c r="K617" s="503"/>
      <c r="L617" s="231">
        <f>'34'!D11</f>
        <v>48966</v>
      </c>
      <c r="N617" s="718"/>
      <c r="P617" s="722">
        <f t="shared" si="91"/>
        <v>0</v>
      </c>
      <c r="Q617" s="461"/>
      <c r="R617" s="722">
        <f t="shared" si="92"/>
        <v>0</v>
      </c>
      <c r="T617" s="655">
        <f t="shared" si="93"/>
        <v>0</v>
      </c>
    </row>
    <row r="618" spans="1:20">
      <c r="A618" s="485">
        <f t="shared" si="90"/>
        <v>618</v>
      </c>
      <c r="B618" t="s">
        <v>168</v>
      </c>
      <c r="F618" s="737">
        <f>'34'!D12</f>
        <v>93309</v>
      </c>
      <c r="H618" s="718"/>
      <c r="K618" s="503"/>
      <c r="L618" s="231">
        <f>'34'!D12</f>
        <v>93309</v>
      </c>
      <c r="N618" s="718"/>
      <c r="P618" s="722">
        <f t="shared" si="91"/>
        <v>0</v>
      </c>
      <c r="Q618" s="461"/>
      <c r="R618" s="722">
        <f t="shared" si="92"/>
        <v>0</v>
      </c>
      <c r="T618" s="655">
        <f t="shared" si="93"/>
        <v>0</v>
      </c>
    </row>
    <row r="619" spans="1:20">
      <c r="A619" s="485">
        <f t="shared" si="90"/>
        <v>619</v>
      </c>
      <c r="B619" t="s">
        <v>169</v>
      </c>
      <c r="F619" s="737">
        <f>'34'!D13</f>
        <v>117</v>
      </c>
      <c r="H619" s="718"/>
      <c r="K619" s="503"/>
      <c r="L619" s="231">
        <f>'34'!D13</f>
        <v>117</v>
      </c>
      <c r="N619" s="718"/>
      <c r="P619" s="722">
        <f t="shared" si="91"/>
        <v>0</v>
      </c>
      <c r="Q619" s="461"/>
      <c r="R619" s="722">
        <f t="shared" si="92"/>
        <v>0</v>
      </c>
      <c r="T619" s="655">
        <f t="shared" si="93"/>
        <v>0</v>
      </c>
    </row>
    <row r="620" spans="1:20">
      <c r="A620" s="485">
        <f t="shared" si="90"/>
        <v>620</v>
      </c>
      <c r="B620" t="s">
        <v>170</v>
      </c>
      <c r="F620" s="737">
        <f>'34'!D14</f>
        <v>0</v>
      </c>
      <c r="H620" s="718"/>
      <c r="K620" s="503"/>
      <c r="L620" s="231">
        <f>'34'!D14</f>
        <v>0</v>
      </c>
      <c r="N620" s="718"/>
      <c r="P620" s="722">
        <f t="shared" si="91"/>
        <v>0</v>
      </c>
      <c r="Q620" s="461"/>
      <c r="R620" s="722">
        <f t="shared" si="92"/>
        <v>0</v>
      </c>
      <c r="T620" s="655">
        <f t="shared" si="93"/>
        <v>0</v>
      </c>
    </row>
    <row r="621" spans="1:20">
      <c r="A621" s="485">
        <f t="shared" si="90"/>
        <v>621</v>
      </c>
      <c r="B621" t="s">
        <v>171</v>
      </c>
      <c r="F621" s="737">
        <f>'34'!D15</f>
        <v>10</v>
      </c>
      <c r="H621" s="718"/>
      <c r="K621" s="503"/>
      <c r="L621" s="231">
        <f>'34'!D15</f>
        <v>10</v>
      </c>
      <c r="N621" s="718"/>
      <c r="P621" s="722">
        <f t="shared" si="91"/>
        <v>0</v>
      </c>
      <c r="Q621" s="461"/>
      <c r="R621" s="722">
        <f t="shared" si="92"/>
        <v>0</v>
      </c>
      <c r="T621" s="655">
        <f t="shared" si="93"/>
        <v>0</v>
      </c>
    </row>
    <row r="622" spans="1:20" ht="15.75">
      <c r="A622" s="485">
        <f t="shared" si="90"/>
        <v>622</v>
      </c>
      <c r="B622" s="234" t="s">
        <v>106</v>
      </c>
      <c r="F622" s="737">
        <f>'34'!D16</f>
        <v>717236</v>
      </c>
      <c r="H622" s="718"/>
      <c r="K622" s="503"/>
      <c r="L622" s="231">
        <f>'34'!D16</f>
        <v>717236</v>
      </c>
      <c r="N622" s="718"/>
      <c r="P622" s="722">
        <f t="shared" si="91"/>
        <v>0</v>
      </c>
      <c r="Q622" s="461"/>
      <c r="R622" s="722">
        <f t="shared" si="92"/>
        <v>0</v>
      </c>
      <c r="T622" s="655">
        <f t="shared" si="93"/>
        <v>0</v>
      </c>
    </row>
    <row r="623" spans="1:20" ht="15.75">
      <c r="A623" s="485">
        <f t="shared" si="90"/>
        <v>623</v>
      </c>
      <c r="B623" s="234" t="s">
        <v>632</v>
      </c>
      <c r="F623" s="737"/>
      <c r="H623" s="231"/>
      <c r="K623" s="503"/>
      <c r="T623" s="655"/>
    </row>
    <row r="624" spans="1:20">
      <c r="A624" s="485">
        <f t="shared" si="90"/>
        <v>624</v>
      </c>
      <c r="B624" t="s">
        <v>166</v>
      </c>
      <c r="F624" s="737">
        <f>'34'!F10</f>
        <v>1189</v>
      </c>
      <c r="H624" s="718"/>
      <c r="K624" s="503"/>
      <c r="L624" s="231">
        <f>'34'!F10</f>
        <v>1189</v>
      </c>
      <c r="N624" s="718"/>
      <c r="P624" s="722">
        <f>F624-L624</f>
        <v>0</v>
      </c>
      <c r="Q624" s="461"/>
      <c r="R624" s="722">
        <f>H624-N624</f>
        <v>0</v>
      </c>
      <c r="T624" s="655">
        <f>H624-K624</f>
        <v>0</v>
      </c>
    </row>
    <row r="625" spans="1:20">
      <c r="A625" s="485">
        <f t="shared" si="90"/>
        <v>625</v>
      </c>
      <c r="B625" t="s">
        <v>167</v>
      </c>
      <c r="F625" s="737"/>
      <c r="H625" s="718"/>
      <c r="K625" s="503"/>
      <c r="N625" s="718"/>
      <c r="T625" s="655"/>
    </row>
    <row r="626" spans="1:20">
      <c r="A626" s="485">
        <f t="shared" si="90"/>
        <v>626</v>
      </c>
      <c r="B626" t="s">
        <v>168</v>
      </c>
      <c r="F626" s="737"/>
      <c r="H626" s="718"/>
      <c r="K626" s="503"/>
      <c r="N626" s="718"/>
      <c r="T626" s="655"/>
    </row>
    <row r="627" spans="1:20">
      <c r="A627" s="485">
        <f t="shared" si="90"/>
        <v>627</v>
      </c>
      <c r="B627" t="s">
        <v>169</v>
      </c>
      <c r="F627" s="737"/>
      <c r="H627" s="718"/>
      <c r="K627" s="503"/>
      <c r="N627" s="718"/>
      <c r="T627" s="655"/>
    </row>
    <row r="628" spans="1:20">
      <c r="A628" s="485">
        <f t="shared" si="90"/>
        <v>628</v>
      </c>
      <c r="B628" t="s">
        <v>170</v>
      </c>
      <c r="F628" s="737"/>
      <c r="H628" s="718"/>
      <c r="K628" s="503"/>
      <c r="N628" s="718"/>
      <c r="T628" s="655"/>
    </row>
    <row r="629" spans="1:20">
      <c r="A629" s="485">
        <f t="shared" si="90"/>
        <v>629</v>
      </c>
      <c r="B629" t="s">
        <v>171</v>
      </c>
      <c r="F629" s="737"/>
      <c r="H629" s="718"/>
      <c r="K629" s="503"/>
      <c r="N629" s="718"/>
      <c r="T629" s="655"/>
    </row>
    <row r="630" spans="1:20" ht="15.75">
      <c r="A630" s="485">
        <f t="shared" si="90"/>
        <v>630</v>
      </c>
      <c r="B630" s="234" t="s">
        <v>106</v>
      </c>
      <c r="F630" s="737"/>
      <c r="H630" s="718"/>
      <c r="K630" s="503"/>
      <c r="N630" s="718"/>
      <c r="T630" s="655"/>
    </row>
    <row r="631" spans="1:20" ht="15.75">
      <c r="A631" s="485">
        <f t="shared" si="90"/>
        <v>631</v>
      </c>
      <c r="B631" s="234" t="s">
        <v>633</v>
      </c>
      <c r="F631" s="737"/>
      <c r="H631" s="231"/>
      <c r="K631" s="503"/>
      <c r="T631" s="655"/>
    </row>
    <row r="632" spans="1:20">
      <c r="A632" s="485">
        <f t="shared" si="90"/>
        <v>632</v>
      </c>
      <c r="B632" t="s">
        <v>166</v>
      </c>
      <c r="F632" s="737">
        <f>'34'!H10</f>
        <v>28429</v>
      </c>
      <c r="H632" s="718"/>
      <c r="K632" s="503"/>
      <c r="L632" s="231">
        <f>'34'!H10</f>
        <v>28429</v>
      </c>
      <c r="N632" s="718"/>
      <c r="P632" s="722">
        <f t="shared" ref="P632:P638" si="94">F632-L632</f>
        <v>0</v>
      </c>
      <c r="Q632" s="461"/>
      <c r="R632" s="722">
        <f t="shared" ref="R632:R638" si="95">H632-N632</f>
        <v>0</v>
      </c>
      <c r="T632" s="655">
        <f t="shared" ref="T632:T638" si="96">H632-K632</f>
        <v>0</v>
      </c>
    </row>
    <row r="633" spans="1:20">
      <c r="A633" s="485">
        <f t="shared" si="90"/>
        <v>633</v>
      </c>
      <c r="B633" t="s">
        <v>167</v>
      </c>
      <c r="F633" s="737">
        <f>'34'!H11</f>
        <v>0</v>
      </c>
      <c r="H633" s="718"/>
      <c r="K633" s="503"/>
      <c r="L633" s="231">
        <f>'34'!H11</f>
        <v>0</v>
      </c>
      <c r="N633" s="718"/>
      <c r="P633" s="722">
        <f t="shared" si="94"/>
        <v>0</v>
      </c>
      <c r="Q633" s="461"/>
      <c r="R633" s="722">
        <f t="shared" si="95"/>
        <v>0</v>
      </c>
      <c r="T633" s="655">
        <f t="shared" si="96"/>
        <v>0</v>
      </c>
    </row>
    <row r="634" spans="1:20">
      <c r="A634" s="485">
        <f t="shared" si="90"/>
        <v>634</v>
      </c>
      <c r="B634" t="s">
        <v>168</v>
      </c>
      <c r="F634" s="737">
        <f>'34'!H12</f>
        <v>0</v>
      </c>
      <c r="H634" s="718"/>
      <c r="K634" s="503"/>
      <c r="L634" s="231">
        <f>'34'!H12</f>
        <v>0</v>
      </c>
      <c r="N634" s="718"/>
      <c r="P634" s="722">
        <f t="shared" si="94"/>
        <v>0</v>
      </c>
      <c r="Q634" s="461"/>
      <c r="R634" s="722">
        <f t="shared" si="95"/>
        <v>0</v>
      </c>
      <c r="T634" s="655">
        <f t="shared" si="96"/>
        <v>0</v>
      </c>
    </row>
    <row r="635" spans="1:20">
      <c r="A635" s="485">
        <f t="shared" si="90"/>
        <v>635</v>
      </c>
      <c r="B635" t="s">
        <v>169</v>
      </c>
      <c r="F635" s="737">
        <f>'34'!H13</f>
        <v>0</v>
      </c>
      <c r="H635" s="718"/>
      <c r="K635" s="503"/>
      <c r="L635" s="231">
        <f>'34'!H13</f>
        <v>0</v>
      </c>
      <c r="N635" s="718"/>
      <c r="P635" s="722">
        <f t="shared" si="94"/>
        <v>0</v>
      </c>
      <c r="Q635" s="461"/>
      <c r="R635" s="722">
        <f t="shared" si="95"/>
        <v>0</v>
      </c>
      <c r="T635" s="655">
        <f t="shared" si="96"/>
        <v>0</v>
      </c>
    </row>
    <row r="636" spans="1:20">
      <c r="A636" s="485">
        <f t="shared" si="90"/>
        <v>636</v>
      </c>
      <c r="B636" t="s">
        <v>170</v>
      </c>
      <c r="F636" s="737">
        <f>'34'!H14</f>
        <v>0</v>
      </c>
      <c r="H636" s="718"/>
      <c r="K636" s="503"/>
      <c r="L636" s="231">
        <f>'34'!H14</f>
        <v>0</v>
      </c>
      <c r="N636" s="718"/>
      <c r="P636" s="722">
        <f t="shared" si="94"/>
        <v>0</v>
      </c>
      <c r="Q636" s="461"/>
      <c r="R636" s="722">
        <f t="shared" si="95"/>
        <v>0</v>
      </c>
      <c r="T636" s="655">
        <f t="shared" si="96"/>
        <v>0</v>
      </c>
    </row>
    <row r="637" spans="1:20">
      <c r="A637" s="485">
        <f t="shared" si="90"/>
        <v>637</v>
      </c>
      <c r="B637" t="s">
        <v>171</v>
      </c>
      <c r="F637" s="737">
        <f>'34'!H15</f>
        <v>0</v>
      </c>
      <c r="H637" s="718"/>
      <c r="K637" s="503"/>
      <c r="L637" s="231">
        <f>'34'!H15</f>
        <v>0</v>
      </c>
      <c r="N637" s="718"/>
      <c r="P637" s="722">
        <f t="shared" si="94"/>
        <v>0</v>
      </c>
      <c r="Q637" s="461"/>
      <c r="R637" s="722">
        <f t="shared" si="95"/>
        <v>0</v>
      </c>
      <c r="T637" s="655">
        <f t="shared" si="96"/>
        <v>0</v>
      </c>
    </row>
    <row r="638" spans="1:20" ht="15.75">
      <c r="A638" s="485">
        <f t="shared" si="90"/>
        <v>638</v>
      </c>
      <c r="B638" s="234" t="s">
        <v>106</v>
      </c>
      <c r="F638" s="737">
        <f>'34'!H16</f>
        <v>28429</v>
      </c>
      <c r="H638" s="718"/>
      <c r="K638" s="503"/>
      <c r="L638" s="231">
        <f>'34'!H16</f>
        <v>28429</v>
      </c>
      <c r="N638" s="718"/>
      <c r="P638" s="722">
        <f t="shared" si="94"/>
        <v>0</v>
      </c>
      <c r="Q638" s="461"/>
      <c r="R638" s="722">
        <f t="shared" si="95"/>
        <v>0</v>
      </c>
      <c r="T638" s="655">
        <f t="shared" si="96"/>
        <v>0</v>
      </c>
    </row>
    <row r="639" spans="1:20" ht="15.75">
      <c r="A639" s="485">
        <f t="shared" si="90"/>
        <v>639</v>
      </c>
      <c r="B639" s="234" t="s">
        <v>115</v>
      </c>
      <c r="F639" s="737"/>
      <c r="H639" s="231"/>
      <c r="K639" s="503"/>
      <c r="T639" s="655"/>
    </row>
    <row r="640" spans="1:20">
      <c r="A640" s="485">
        <f t="shared" si="90"/>
        <v>640</v>
      </c>
      <c r="B640" t="s">
        <v>166</v>
      </c>
      <c r="F640" s="737">
        <f>'34'!N10</f>
        <v>6568</v>
      </c>
      <c r="H640" s="718"/>
      <c r="K640" s="503"/>
      <c r="L640" s="231">
        <f>'34'!N10</f>
        <v>6568</v>
      </c>
      <c r="N640" s="718"/>
      <c r="P640" s="722">
        <f t="shared" ref="P640:P646" si="97">F640-L640</f>
        <v>0</v>
      </c>
      <c r="Q640" s="461"/>
      <c r="R640" s="722">
        <f t="shared" ref="R640:R646" si="98">H640-N640</f>
        <v>0</v>
      </c>
      <c r="T640" s="655">
        <f t="shared" ref="T640:T646" si="99">H640-K640</f>
        <v>0</v>
      </c>
    </row>
    <row r="641" spans="1:20">
      <c r="A641" s="485">
        <f t="shared" si="90"/>
        <v>641</v>
      </c>
      <c r="B641" t="s">
        <v>167</v>
      </c>
      <c r="F641" s="737">
        <f>'34'!N11</f>
        <v>606</v>
      </c>
      <c r="H641" s="718"/>
      <c r="K641" s="503"/>
      <c r="L641" s="231">
        <f>'34'!N11</f>
        <v>606</v>
      </c>
      <c r="N641" s="718"/>
      <c r="P641" s="722">
        <f t="shared" si="97"/>
        <v>0</v>
      </c>
      <c r="Q641" s="461"/>
      <c r="R641" s="722">
        <f t="shared" si="98"/>
        <v>0</v>
      </c>
      <c r="T641" s="655">
        <f t="shared" si="99"/>
        <v>0</v>
      </c>
    </row>
    <row r="642" spans="1:20">
      <c r="A642" s="485">
        <f t="shared" si="90"/>
        <v>642</v>
      </c>
      <c r="B642" t="s">
        <v>168</v>
      </c>
      <c r="F642" s="737">
        <f>'34'!N12</f>
        <v>0</v>
      </c>
      <c r="H642" s="718"/>
      <c r="K642" s="503"/>
      <c r="L642" s="231">
        <f>'34'!N12</f>
        <v>0</v>
      </c>
      <c r="N642" s="718"/>
      <c r="P642" s="722">
        <f t="shared" si="97"/>
        <v>0</v>
      </c>
      <c r="Q642" s="461"/>
      <c r="R642" s="722">
        <f t="shared" si="98"/>
        <v>0</v>
      </c>
      <c r="T642" s="655">
        <f t="shared" si="99"/>
        <v>0</v>
      </c>
    </row>
    <row r="643" spans="1:20">
      <c r="A643" s="485">
        <f t="shared" si="90"/>
        <v>643</v>
      </c>
      <c r="B643" t="s">
        <v>169</v>
      </c>
      <c r="F643" s="737">
        <f>'34'!N13</f>
        <v>0</v>
      </c>
      <c r="H643" s="718"/>
      <c r="K643" s="503"/>
      <c r="L643" s="231">
        <f>'34'!N13</f>
        <v>0</v>
      </c>
      <c r="N643" s="718"/>
      <c r="P643" s="722">
        <f t="shared" si="97"/>
        <v>0</v>
      </c>
      <c r="Q643" s="461"/>
      <c r="R643" s="722">
        <f t="shared" si="98"/>
        <v>0</v>
      </c>
      <c r="T643" s="655">
        <f t="shared" si="99"/>
        <v>0</v>
      </c>
    </row>
    <row r="644" spans="1:20">
      <c r="A644" s="485">
        <f t="shared" si="90"/>
        <v>644</v>
      </c>
      <c r="B644" t="s">
        <v>170</v>
      </c>
      <c r="F644" s="737">
        <f>'34'!N14</f>
        <v>0</v>
      </c>
      <c r="H644" s="718"/>
      <c r="K644" s="503"/>
      <c r="L644" s="231">
        <f>'34'!N14</f>
        <v>0</v>
      </c>
      <c r="N644" s="718"/>
      <c r="P644" s="722">
        <f t="shared" si="97"/>
        <v>0</v>
      </c>
      <c r="Q644" s="461"/>
      <c r="R644" s="722">
        <f t="shared" si="98"/>
        <v>0</v>
      </c>
      <c r="T644" s="655">
        <f t="shared" si="99"/>
        <v>0</v>
      </c>
    </row>
    <row r="645" spans="1:20">
      <c r="A645" s="485">
        <f t="shared" si="90"/>
        <v>645</v>
      </c>
      <c r="B645" t="s">
        <v>171</v>
      </c>
      <c r="F645" s="737">
        <f>'34'!N15</f>
        <v>0</v>
      </c>
      <c r="H645" s="718"/>
      <c r="K645" s="503"/>
      <c r="L645" s="231">
        <f>'34'!N15</f>
        <v>0</v>
      </c>
      <c r="N645" s="718"/>
      <c r="P645" s="722">
        <f t="shared" si="97"/>
        <v>0</v>
      </c>
      <c r="Q645" s="461"/>
      <c r="R645" s="722">
        <f t="shared" si="98"/>
        <v>0</v>
      </c>
      <c r="T645" s="655">
        <f t="shared" si="99"/>
        <v>0</v>
      </c>
    </row>
    <row r="646" spans="1:20">
      <c r="A646" s="485">
        <f t="shared" si="90"/>
        <v>646</v>
      </c>
      <c r="B646" t="s">
        <v>106</v>
      </c>
      <c r="F646" s="737">
        <f>'34'!N16</f>
        <v>7174</v>
      </c>
      <c r="H646" s="718"/>
      <c r="K646" s="503"/>
      <c r="L646" s="231">
        <f>'34'!N16</f>
        <v>7174</v>
      </c>
      <c r="N646" s="718"/>
      <c r="P646" s="722">
        <f t="shared" si="97"/>
        <v>0</v>
      </c>
      <c r="Q646" s="461"/>
      <c r="R646" s="722">
        <f t="shared" si="98"/>
        <v>0</v>
      </c>
      <c r="T646" s="655">
        <f t="shared" si="99"/>
        <v>0</v>
      </c>
    </row>
    <row r="647" spans="1:20" ht="15.75">
      <c r="A647" s="485">
        <f t="shared" si="90"/>
        <v>647</v>
      </c>
      <c r="B647" s="234" t="s">
        <v>172</v>
      </c>
      <c r="F647" s="737"/>
      <c r="H647" s="231"/>
      <c r="K647" s="503"/>
      <c r="T647" s="655"/>
    </row>
    <row r="648" spans="1:20">
      <c r="A648" s="485">
        <f t="shared" si="90"/>
        <v>648</v>
      </c>
      <c r="B648" t="s">
        <v>166</v>
      </c>
      <c r="D648" t="s">
        <v>905</v>
      </c>
      <c r="F648" s="737">
        <f>'34'!P10</f>
        <v>638302</v>
      </c>
      <c r="H648" s="231">
        <f>'34'!R10</f>
        <v>600402</v>
      </c>
      <c r="K648" s="503">
        <v>548779</v>
      </c>
      <c r="L648" s="231">
        <f>'34'!P10</f>
        <v>638302</v>
      </c>
      <c r="N648" s="231">
        <f>'34'!R10</f>
        <v>600402</v>
      </c>
      <c r="P648" s="722">
        <f t="shared" ref="P648:P658" si="100">F648-L648</f>
        <v>0</v>
      </c>
      <c r="Q648" s="461"/>
      <c r="R648" s="722">
        <f t="shared" ref="R648:R658" si="101">H648-N648</f>
        <v>0</v>
      </c>
      <c r="T648" s="655">
        <f t="shared" ref="T648:T658" si="102">H648-K648</f>
        <v>51623</v>
      </c>
    </row>
    <row r="649" spans="1:20">
      <c r="A649" s="485">
        <f t="shared" si="90"/>
        <v>649</v>
      </c>
      <c r="B649" t="s">
        <v>167</v>
      </c>
      <c r="D649" t="s">
        <v>905</v>
      </c>
      <c r="F649" s="737">
        <f>'34'!P11</f>
        <v>52807</v>
      </c>
      <c r="H649" s="231">
        <f>'34'!R11</f>
        <v>48681</v>
      </c>
      <c r="K649" s="503">
        <v>49917</v>
      </c>
      <c r="L649" s="231">
        <f>'34'!P11</f>
        <v>52807</v>
      </c>
      <c r="N649" s="231">
        <f>'34'!R11</f>
        <v>48681</v>
      </c>
      <c r="P649" s="722">
        <f t="shared" si="100"/>
        <v>0</v>
      </c>
      <c r="Q649" s="461"/>
      <c r="R649" s="722">
        <f t="shared" si="101"/>
        <v>0</v>
      </c>
      <c r="T649" s="655">
        <f t="shared" si="102"/>
        <v>-1236</v>
      </c>
    </row>
    <row r="650" spans="1:20">
      <c r="A650" s="485">
        <f t="shared" si="90"/>
        <v>650</v>
      </c>
      <c r="B650" t="s">
        <v>168</v>
      </c>
      <c r="D650" t="s">
        <v>905</v>
      </c>
      <c r="F650" s="737">
        <f>'34'!P12</f>
        <v>97138</v>
      </c>
      <c r="H650" s="231">
        <f>'34'!R12</f>
        <v>86750</v>
      </c>
      <c r="K650" s="503">
        <v>65202</v>
      </c>
      <c r="L650" s="231">
        <f>'34'!P12</f>
        <v>97138</v>
      </c>
      <c r="N650" s="231">
        <f>'34'!R12</f>
        <v>86750</v>
      </c>
      <c r="P650" s="722">
        <f t="shared" si="100"/>
        <v>0</v>
      </c>
      <c r="Q650" s="461"/>
      <c r="R650" s="722">
        <f t="shared" si="101"/>
        <v>0</v>
      </c>
      <c r="T650" s="655">
        <f t="shared" si="102"/>
        <v>21548</v>
      </c>
    </row>
    <row r="651" spans="1:20">
      <c r="A651" s="485">
        <f t="shared" ref="A651:A714" si="103">A650+1</f>
        <v>651</v>
      </c>
      <c r="B651" t="s">
        <v>169</v>
      </c>
      <c r="D651" t="s">
        <v>905</v>
      </c>
      <c r="F651" s="737">
        <f>'34'!P13</f>
        <v>117</v>
      </c>
      <c r="H651" s="231">
        <f>'34'!R13</f>
        <v>261</v>
      </c>
      <c r="K651" s="503">
        <v>196</v>
      </c>
      <c r="L651" s="231">
        <f>'34'!P13</f>
        <v>117</v>
      </c>
      <c r="N651" s="231">
        <f>'34'!R13</f>
        <v>261</v>
      </c>
      <c r="P651" s="722">
        <f t="shared" si="100"/>
        <v>0</v>
      </c>
      <c r="Q651" s="461"/>
      <c r="R651" s="722">
        <f t="shared" si="101"/>
        <v>0</v>
      </c>
      <c r="T651" s="655">
        <f t="shared" si="102"/>
        <v>65</v>
      </c>
    </row>
    <row r="652" spans="1:20">
      <c r="A652" s="485">
        <f t="shared" si="103"/>
        <v>652</v>
      </c>
      <c r="B652" t="s">
        <v>170</v>
      </c>
      <c r="D652" t="s">
        <v>905</v>
      </c>
      <c r="F652" s="737">
        <f>'34'!P14</f>
        <v>0</v>
      </c>
      <c r="H652" s="231">
        <f>'34'!R14</f>
        <v>0</v>
      </c>
      <c r="K652" s="503">
        <v>0</v>
      </c>
      <c r="L652" s="231">
        <f>'34'!P14</f>
        <v>0</v>
      </c>
      <c r="N652" s="231">
        <f>'34'!R14</f>
        <v>0</v>
      </c>
      <c r="P652" s="722">
        <f t="shared" si="100"/>
        <v>0</v>
      </c>
      <c r="Q652" s="461"/>
      <c r="R652" s="722">
        <f t="shared" si="101"/>
        <v>0</v>
      </c>
      <c r="T652" s="655">
        <f t="shared" si="102"/>
        <v>0</v>
      </c>
    </row>
    <row r="653" spans="1:20">
      <c r="A653" s="485">
        <f t="shared" si="103"/>
        <v>653</v>
      </c>
      <c r="B653" t="s">
        <v>171</v>
      </c>
      <c r="D653" t="s">
        <v>905</v>
      </c>
      <c r="F653" s="737">
        <f>'34'!P15</f>
        <v>10</v>
      </c>
      <c r="H653" s="231">
        <f>'34'!R15</f>
        <v>3</v>
      </c>
      <c r="K653" s="503">
        <v>70</v>
      </c>
      <c r="L653" s="231">
        <f>'34'!P15</f>
        <v>10</v>
      </c>
      <c r="N653" s="231">
        <f>'34'!R15</f>
        <v>3</v>
      </c>
      <c r="P653" s="722">
        <f t="shared" si="100"/>
        <v>0</v>
      </c>
      <c r="Q653" s="461"/>
      <c r="R653" s="722">
        <f t="shared" si="101"/>
        <v>0</v>
      </c>
      <c r="T653" s="655">
        <f t="shared" si="102"/>
        <v>-67</v>
      </c>
    </row>
    <row r="654" spans="1:20" ht="15.75">
      <c r="A654" s="485">
        <f t="shared" si="103"/>
        <v>654</v>
      </c>
      <c r="B654" s="234" t="s">
        <v>106</v>
      </c>
      <c r="D654" t="s">
        <v>905</v>
      </c>
      <c r="F654" s="737">
        <f>'34'!P16</f>
        <v>788374</v>
      </c>
      <c r="H654" s="231">
        <f>'34'!R16</f>
        <v>736097</v>
      </c>
      <c r="K654" s="503">
        <v>664164</v>
      </c>
      <c r="L654" s="231">
        <f>'34'!P16</f>
        <v>788374</v>
      </c>
      <c r="N654" s="231">
        <f>'34'!R16</f>
        <v>736097</v>
      </c>
      <c r="P654" s="722">
        <f t="shared" si="100"/>
        <v>0</v>
      </c>
      <c r="Q654" s="461"/>
      <c r="R654" s="722">
        <f t="shared" si="101"/>
        <v>0</v>
      </c>
      <c r="T654" s="655">
        <f t="shared" si="102"/>
        <v>71933</v>
      </c>
    </row>
    <row r="655" spans="1:20">
      <c r="A655" s="485">
        <f t="shared" si="103"/>
        <v>655</v>
      </c>
      <c r="B655" t="s">
        <v>173</v>
      </c>
      <c r="D655" t="s">
        <v>905</v>
      </c>
      <c r="F655" s="737">
        <f>'34'!P19</f>
        <v>645</v>
      </c>
      <c r="H655" s="231">
        <f>'34'!R19</f>
        <v>732</v>
      </c>
      <c r="K655" s="503">
        <v>708</v>
      </c>
      <c r="L655" s="231">
        <f>'34'!P19</f>
        <v>645</v>
      </c>
      <c r="N655" s="231">
        <f>'34'!R19</f>
        <v>732</v>
      </c>
      <c r="P655" s="722">
        <f t="shared" si="100"/>
        <v>0</v>
      </c>
      <c r="Q655" s="461"/>
      <c r="R655" s="722">
        <f t="shared" si="101"/>
        <v>0</v>
      </c>
      <c r="T655" s="655">
        <f t="shared" si="102"/>
        <v>24</v>
      </c>
    </row>
    <row r="656" spans="1:20">
      <c r="A656" s="485">
        <f t="shared" si="103"/>
        <v>656</v>
      </c>
      <c r="B656" t="s">
        <v>1085</v>
      </c>
      <c r="D656" t="s">
        <v>905</v>
      </c>
      <c r="F656" s="737">
        <f>'34'!P20</f>
        <v>787729</v>
      </c>
      <c r="H656" s="231">
        <f>'34'!R20</f>
        <v>735365</v>
      </c>
      <c r="K656" s="503">
        <v>663456</v>
      </c>
      <c r="L656" s="231">
        <f>'34'!P20</f>
        <v>787729</v>
      </c>
      <c r="N656" s="231">
        <f>'34'!R20</f>
        <v>735365</v>
      </c>
      <c r="P656" s="722">
        <f t="shared" si="100"/>
        <v>0</v>
      </c>
      <c r="Q656" s="461"/>
      <c r="R656" s="722">
        <f t="shared" si="101"/>
        <v>0</v>
      </c>
      <c r="T656" s="655">
        <f t="shared" si="102"/>
        <v>71909</v>
      </c>
    </row>
    <row r="657" spans="1:20" ht="15.75">
      <c r="A657" s="485">
        <f t="shared" si="103"/>
        <v>657</v>
      </c>
      <c r="B657" s="234" t="s">
        <v>106</v>
      </c>
      <c r="D657" t="s">
        <v>905</v>
      </c>
      <c r="F657" s="737">
        <f>'34'!P21</f>
        <v>788374</v>
      </c>
      <c r="H657" s="231">
        <f>'34'!R21</f>
        <v>736097</v>
      </c>
      <c r="K657" s="503">
        <v>664164</v>
      </c>
      <c r="L657" s="231">
        <f>'34'!P21</f>
        <v>788374</v>
      </c>
      <c r="N657" s="231">
        <f>'34'!R21</f>
        <v>736097</v>
      </c>
      <c r="P657" s="722">
        <f t="shared" si="100"/>
        <v>0</v>
      </c>
      <c r="Q657" s="461"/>
      <c r="R657" s="722">
        <f t="shared" si="101"/>
        <v>0</v>
      </c>
      <c r="T657" s="655">
        <f t="shared" si="102"/>
        <v>71933</v>
      </c>
    </row>
    <row r="658" spans="1:20">
      <c r="A658" s="485">
        <f t="shared" si="103"/>
        <v>658</v>
      </c>
      <c r="B658" t="s">
        <v>1086</v>
      </c>
      <c r="D658" t="s">
        <v>905</v>
      </c>
      <c r="F658" s="737">
        <f>'34'!P23</f>
        <v>-2112</v>
      </c>
      <c r="H658" s="231">
        <f>'34'!R23</f>
        <v>-9386</v>
      </c>
      <c r="K658" s="503">
        <v>1086</v>
      </c>
      <c r="L658" s="231">
        <f>'34'!P23</f>
        <v>-2112</v>
      </c>
      <c r="N658" s="231">
        <f>'34'!R23</f>
        <v>-9386</v>
      </c>
      <c r="P658" s="722">
        <f t="shared" si="100"/>
        <v>0</v>
      </c>
      <c r="Q658" s="461"/>
      <c r="R658" s="722">
        <f t="shared" si="101"/>
        <v>0</v>
      </c>
      <c r="T658" s="655">
        <f t="shared" si="102"/>
        <v>-10472</v>
      </c>
    </row>
    <row r="659" spans="1:20" ht="15.75">
      <c r="A659" s="485">
        <f t="shared" si="103"/>
        <v>659</v>
      </c>
      <c r="B659" s="234" t="s">
        <v>1138</v>
      </c>
      <c r="F659" s="737"/>
      <c r="H659" s="231"/>
      <c r="K659" s="503"/>
      <c r="T659" s="655"/>
    </row>
    <row r="660" spans="1:20" ht="15.75">
      <c r="A660" s="485">
        <f t="shared" si="103"/>
        <v>660</v>
      </c>
      <c r="B660" s="234" t="s">
        <v>360</v>
      </c>
      <c r="F660" s="737"/>
      <c r="H660" s="231"/>
      <c r="K660" s="503"/>
      <c r="T660" s="655"/>
    </row>
    <row r="661" spans="1:20" ht="15.75">
      <c r="A661" s="485">
        <f t="shared" si="103"/>
        <v>661</v>
      </c>
      <c r="B661" s="234" t="s">
        <v>176</v>
      </c>
      <c r="F661" s="737"/>
      <c r="H661" s="231"/>
      <c r="K661" s="503"/>
      <c r="T661" s="655"/>
    </row>
    <row r="662" spans="1:20">
      <c r="A662" s="485">
        <f t="shared" si="103"/>
        <v>662</v>
      </c>
      <c r="B662" t="s">
        <v>548</v>
      </c>
      <c r="F662" s="737">
        <f>'34'!D44</f>
        <v>2373</v>
      </c>
      <c r="H662" s="718"/>
      <c r="K662" s="503"/>
      <c r="L662" s="231">
        <f>'34'!D44</f>
        <v>2373</v>
      </c>
      <c r="N662" s="718"/>
      <c r="P662" s="722">
        <f t="shared" ref="P662:P671" si="104">F662-L662</f>
        <v>0</v>
      </c>
      <c r="Q662" s="461"/>
      <c r="R662" s="722">
        <f>H662-N662</f>
        <v>0</v>
      </c>
      <c r="T662" s="655">
        <f>H662-K662</f>
        <v>0</v>
      </c>
    </row>
    <row r="663" spans="1:20">
      <c r="A663" s="485">
        <f>A662+1</f>
        <v>663</v>
      </c>
      <c r="B663" t="s">
        <v>175</v>
      </c>
      <c r="F663" s="737">
        <f>'34'!D45</f>
        <v>835</v>
      </c>
      <c r="H663" s="718"/>
      <c r="K663" s="503"/>
      <c r="L663" s="231">
        <f>'34'!D45</f>
        <v>835</v>
      </c>
      <c r="N663" s="718"/>
      <c r="P663" s="722">
        <f t="shared" si="104"/>
        <v>0</v>
      </c>
      <c r="Q663" s="461"/>
      <c r="R663" s="722">
        <f t="shared" ref="R663:R671" si="105">H663-N663</f>
        <v>0</v>
      </c>
      <c r="T663" s="655">
        <f t="shared" ref="T663:T671" si="106">H663-K663</f>
        <v>0</v>
      </c>
    </row>
    <row r="664" spans="1:20">
      <c r="A664" s="485">
        <f t="shared" si="103"/>
        <v>664</v>
      </c>
      <c r="B664" t="s">
        <v>538</v>
      </c>
      <c r="F664" s="737">
        <f>'34'!D46</f>
        <v>3928</v>
      </c>
      <c r="H664" s="718"/>
      <c r="K664" s="503"/>
      <c r="L664" s="231">
        <f>'34'!D46</f>
        <v>3928</v>
      </c>
      <c r="N664" s="718"/>
      <c r="P664" s="722">
        <f t="shared" si="104"/>
        <v>0</v>
      </c>
      <c r="Q664" s="461"/>
      <c r="R664" s="722">
        <f t="shared" si="105"/>
        <v>0</v>
      </c>
      <c r="T664" s="655">
        <f t="shared" si="106"/>
        <v>0</v>
      </c>
    </row>
    <row r="665" spans="1:20">
      <c r="A665" s="485">
        <f t="shared" si="103"/>
        <v>665</v>
      </c>
      <c r="B665" t="s">
        <v>539</v>
      </c>
      <c r="F665" s="737">
        <f>'34'!D47</f>
        <v>392</v>
      </c>
      <c r="H665" s="718"/>
      <c r="K665" s="503"/>
      <c r="L665" s="231">
        <f>'34'!D47</f>
        <v>392</v>
      </c>
      <c r="N665" s="718"/>
      <c r="P665" s="722">
        <f t="shared" si="104"/>
        <v>0</v>
      </c>
      <c r="Q665" s="461"/>
      <c r="R665" s="722">
        <f t="shared" si="105"/>
        <v>0</v>
      </c>
      <c r="T665" s="655">
        <f t="shared" si="106"/>
        <v>0</v>
      </c>
    </row>
    <row r="666" spans="1:20">
      <c r="A666" s="485">
        <f t="shared" si="103"/>
        <v>666</v>
      </c>
      <c r="B666" t="s">
        <v>540</v>
      </c>
      <c r="F666" s="737">
        <f>'34'!D48</f>
        <v>2598</v>
      </c>
      <c r="H666" s="718"/>
      <c r="K666" s="503"/>
      <c r="L666" s="231">
        <f>'34'!D48</f>
        <v>2598</v>
      </c>
      <c r="N666" s="718"/>
      <c r="P666" s="722">
        <f t="shared" si="104"/>
        <v>0</v>
      </c>
      <c r="Q666" s="461"/>
      <c r="R666" s="722">
        <f t="shared" si="105"/>
        <v>0</v>
      </c>
      <c r="T666" s="655">
        <f t="shared" si="106"/>
        <v>0</v>
      </c>
    </row>
    <row r="667" spans="1:20">
      <c r="A667" s="485">
        <f t="shared" si="103"/>
        <v>667</v>
      </c>
      <c r="B667" t="s">
        <v>541</v>
      </c>
      <c r="F667" s="737">
        <f>'34'!D49</f>
        <v>930</v>
      </c>
      <c r="H667" s="718"/>
      <c r="K667" s="503"/>
      <c r="L667" s="231">
        <f>'34'!D49</f>
        <v>930</v>
      </c>
      <c r="N667" s="718"/>
      <c r="P667" s="722">
        <f t="shared" si="104"/>
        <v>0</v>
      </c>
      <c r="Q667" s="461"/>
      <c r="R667" s="722">
        <f t="shared" si="105"/>
        <v>0</v>
      </c>
      <c r="T667" s="655">
        <f t="shared" si="106"/>
        <v>0</v>
      </c>
    </row>
    <row r="668" spans="1:20">
      <c r="A668" s="485">
        <f t="shared" si="103"/>
        <v>668</v>
      </c>
      <c r="B668" t="s">
        <v>542</v>
      </c>
      <c r="F668" s="737">
        <f>'34'!D50</f>
        <v>341</v>
      </c>
      <c r="H668" s="718"/>
      <c r="K668" s="503"/>
      <c r="L668" s="231">
        <f>'34'!D50</f>
        <v>341</v>
      </c>
      <c r="N668" s="718"/>
      <c r="P668" s="722">
        <f t="shared" si="104"/>
        <v>0</v>
      </c>
      <c r="Q668" s="461"/>
      <c r="R668" s="722">
        <f t="shared" si="105"/>
        <v>0</v>
      </c>
      <c r="T668" s="655">
        <f t="shared" si="106"/>
        <v>0</v>
      </c>
    </row>
    <row r="669" spans="1:20">
      <c r="A669" s="485">
        <f t="shared" si="103"/>
        <v>669</v>
      </c>
      <c r="B669" t="s">
        <v>1087</v>
      </c>
      <c r="F669" s="737">
        <f>'34'!D51</f>
        <v>964</v>
      </c>
      <c r="H669" s="718"/>
      <c r="K669" s="503"/>
      <c r="L669" s="231">
        <f>'34'!D51</f>
        <v>964</v>
      </c>
      <c r="N669" s="718"/>
      <c r="P669" s="722">
        <f t="shared" si="104"/>
        <v>0</v>
      </c>
      <c r="Q669" s="461"/>
      <c r="R669" s="722">
        <f t="shared" si="105"/>
        <v>0</v>
      </c>
      <c r="T669" s="655">
        <f t="shared" si="106"/>
        <v>0</v>
      </c>
    </row>
    <row r="670" spans="1:20">
      <c r="A670" s="485">
        <f t="shared" si="103"/>
        <v>670</v>
      </c>
      <c r="B670" t="s">
        <v>544</v>
      </c>
      <c r="F670" s="737">
        <f>'34'!D52</f>
        <v>0</v>
      </c>
      <c r="H670" s="718"/>
      <c r="K670" s="503"/>
      <c r="L670" s="231">
        <f>'34'!D52</f>
        <v>0</v>
      </c>
      <c r="N670" s="718"/>
      <c r="P670" s="722">
        <f t="shared" si="104"/>
        <v>0</v>
      </c>
      <c r="Q670" s="461"/>
      <c r="R670" s="722">
        <f t="shared" si="105"/>
        <v>0</v>
      </c>
      <c r="T670" s="655">
        <f t="shared" si="106"/>
        <v>0</v>
      </c>
    </row>
    <row r="671" spans="1:20" ht="15.75">
      <c r="A671" s="485">
        <f t="shared" si="103"/>
        <v>671</v>
      </c>
      <c r="B671" s="234" t="s">
        <v>106</v>
      </c>
      <c r="F671" s="737">
        <f>'34'!D53</f>
        <v>12361</v>
      </c>
      <c r="H671" s="718"/>
      <c r="K671" s="503"/>
      <c r="L671" s="231">
        <f>'34'!D53</f>
        <v>12361</v>
      </c>
      <c r="N671" s="718"/>
      <c r="P671" s="722">
        <f t="shared" si="104"/>
        <v>0</v>
      </c>
      <c r="Q671" s="461"/>
      <c r="R671" s="722">
        <f t="shared" si="105"/>
        <v>0</v>
      </c>
      <c r="T671" s="655">
        <f t="shared" si="106"/>
        <v>0</v>
      </c>
    </row>
    <row r="672" spans="1:20" ht="15.75">
      <c r="A672" s="485">
        <f t="shared" si="103"/>
        <v>672</v>
      </c>
      <c r="B672" s="234" t="s">
        <v>979</v>
      </c>
      <c r="F672" s="737"/>
      <c r="H672" s="231"/>
      <c r="K672" s="503"/>
      <c r="T672" s="655"/>
    </row>
    <row r="673" spans="1:20" ht="15.75">
      <c r="A673" s="485">
        <f t="shared" si="103"/>
        <v>673</v>
      </c>
      <c r="B673" s="234" t="s">
        <v>176</v>
      </c>
      <c r="F673" s="737"/>
      <c r="H673" s="231"/>
      <c r="K673" s="503"/>
      <c r="T673" s="655"/>
    </row>
    <row r="674" spans="1:20">
      <c r="A674" s="485">
        <f t="shared" si="103"/>
        <v>674</v>
      </c>
      <c r="B674" t="s">
        <v>548</v>
      </c>
      <c r="F674" s="737">
        <f>'34'!F44</f>
        <v>8.36</v>
      </c>
      <c r="H674" s="718"/>
      <c r="K674" s="503"/>
      <c r="L674" s="231">
        <f>'34'!F44</f>
        <v>8.36</v>
      </c>
      <c r="N674" s="718"/>
      <c r="P674" s="722">
        <f t="shared" ref="P674:P683" si="107">F674-L674</f>
        <v>0</v>
      </c>
      <c r="Q674" s="461"/>
      <c r="R674" s="722">
        <f>H674-N674</f>
        <v>0</v>
      </c>
      <c r="T674" s="655">
        <f>H674-K674</f>
        <v>0</v>
      </c>
    </row>
    <row r="675" spans="1:20">
      <c r="A675" s="485">
        <f t="shared" si="103"/>
        <v>675</v>
      </c>
      <c r="B675" t="s">
        <v>175</v>
      </c>
      <c r="F675" s="737">
        <f>'34'!F45</f>
        <v>4.92</v>
      </c>
      <c r="H675" s="718"/>
      <c r="K675" s="503"/>
      <c r="L675" s="231">
        <f>'34'!F45</f>
        <v>4.92</v>
      </c>
      <c r="N675" s="718"/>
      <c r="P675" s="722">
        <f t="shared" si="107"/>
        <v>0</v>
      </c>
      <c r="Q675" s="461"/>
      <c r="R675" s="722">
        <f t="shared" ref="R675:R683" si="108">H675-N675</f>
        <v>0</v>
      </c>
      <c r="T675" s="655">
        <f t="shared" ref="T675:T683" si="109">H675-K675</f>
        <v>0</v>
      </c>
    </row>
    <row r="676" spans="1:20">
      <c r="A676" s="485">
        <f t="shared" si="103"/>
        <v>676</v>
      </c>
      <c r="B676" t="s">
        <v>538</v>
      </c>
      <c r="F676" s="737">
        <f>'34'!F46</f>
        <v>6.75</v>
      </c>
      <c r="H676" s="718"/>
      <c r="K676" s="503"/>
      <c r="L676" s="231">
        <f>'34'!F46</f>
        <v>6.75</v>
      </c>
      <c r="N676" s="718"/>
      <c r="P676" s="722">
        <f t="shared" si="107"/>
        <v>0</v>
      </c>
      <c r="Q676" s="461"/>
      <c r="R676" s="722">
        <f t="shared" si="108"/>
        <v>0</v>
      </c>
      <c r="T676" s="655">
        <f t="shared" si="109"/>
        <v>0</v>
      </c>
    </row>
    <row r="677" spans="1:20">
      <c r="A677" s="485">
        <f t="shared" si="103"/>
        <v>677</v>
      </c>
      <c r="B677" t="s">
        <v>539</v>
      </c>
      <c r="F677" s="737">
        <f>'34'!F47</f>
        <v>0</v>
      </c>
      <c r="H677" s="718"/>
      <c r="K677" s="503"/>
      <c r="L677" s="231">
        <f>'34'!F47</f>
        <v>0</v>
      </c>
      <c r="N677" s="718"/>
      <c r="P677" s="722">
        <f t="shared" si="107"/>
        <v>0</v>
      </c>
      <c r="Q677" s="461"/>
      <c r="R677" s="722">
        <f t="shared" si="108"/>
        <v>0</v>
      </c>
      <c r="T677" s="655">
        <f t="shared" si="109"/>
        <v>0</v>
      </c>
    </row>
    <row r="678" spans="1:20">
      <c r="A678" s="485">
        <f t="shared" si="103"/>
        <v>678</v>
      </c>
      <c r="B678" t="s">
        <v>540</v>
      </c>
      <c r="F678" s="737">
        <f>'34'!F48</f>
        <v>0</v>
      </c>
      <c r="H678" s="718"/>
      <c r="K678" s="503"/>
      <c r="L678" s="231">
        <f>'34'!F48</f>
        <v>0</v>
      </c>
      <c r="N678" s="718"/>
      <c r="P678" s="722">
        <f t="shared" si="107"/>
        <v>0</v>
      </c>
      <c r="Q678" s="461"/>
      <c r="R678" s="722">
        <f t="shared" si="108"/>
        <v>0</v>
      </c>
      <c r="T678" s="655">
        <f t="shared" si="109"/>
        <v>0</v>
      </c>
    </row>
    <row r="679" spans="1:20">
      <c r="A679" s="485">
        <f t="shared" si="103"/>
        <v>679</v>
      </c>
      <c r="B679" t="s">
        <v>541</v>
      </c>
      <c r="F679" s="737">
        <f>'34'!F49</f>
        <v>0.7</v>
      </c>
      <c r="H679" s="718"/>
      <c r="K679" s="503"/>
      <c r="L679" s="231">
        <f>'34'!F49</f>
        <v>0.7</v>
      </c>
      <c r="N679" s="718"/>
      <c r="P679" s="722">
        <f t="shared" si="107"/>
        <v>0</v>
      </c>
      <c r="Q679" s="461"/>
      <c r="R679" s="722">
        <f t="shared" si="108"/>
        <v>0</v>
      </c>
      <c r="T679" s="655">
        <f t="shared" si="109"/>
        <v>0</v>
      </c>
    </row>
    <row r="680" spans="1:20">
      <c r="A680" s="485">
        <f t="shared" si="103"/>
        <v>680</v>
      </c>
      <c r="B680" t="s">
        <v>542</v>
      </c>
      <c r="F680" s="737">
        <f>'34'!F50</f>
        <v>0</v>
      </c>
      <c r="H680" s="718"/>
      <c r="K680" s="503"/>
      <c r="L680" s="231">
        <f>'34'!F50</f>
        <v>0</v>
      </c>
      <c r="N680" s="718"/>
      <c r="P680" s="722">
        <f t="shared" si="107"/>
        <v>0</v>
      </c>
      <c r="Q680" s="461"/>
      <c r="R680" s="722">
        <f t="shared" si="108"/>
        <v>0</v>
      </c>
      <c r="T680" s="655">
        <f t="shared" si="109"/>
        <v>0</v>
      </c>
    </row>
    <row r="681" spans="1:20">
      <c r="A681" s="485">
        <f t="shared" si="103"/>
        <v>681</v>
      </c>
      <c r="B681" t="s">
        <v>1087</v>
      </c>
      <c r="F681" s="737">
        <f>'34'!F51</f>
        <v>0</v>
      </c>
      <c r="H681" s="718"/>
      <c r="K681" s="503"/>
      <c r="L681" s="231">
        <f>'34'!F51</f>
        <v>0</v>
      </c>
      <c r="N681" s="718"/>
      <c r="P681" s="722">
        <f t="shared" si="107"/>
        <v>0</v>
      </c>
      <c r="Q681" s="461"/>
      <c r="R681" s="722">
        <f t="shared" si="108"/>
        <v>0</v>
      </c>
      <c r="T681" s="655">
        <f t="shared" si="109"/>
        <v>0</v>
      </c>
    </row>
    <row r="682" spans="1:20">
      <c r="A682" s="485">
        <f t="shared" si="103"/>
        <v>682</v>
      </c>
      <c r="B682" t="s">
        <v>544</v>
      </c>
      <c r="F682" s="737">
        <f>'34'!F52</f>
        <v>0</v>
      </c>
      <c r="H682" s="718"/>
      <c r="K682" s="503"/>
      <c r="L682" s="231">
        <f>'34'!F52</f>
        <v>0</v>
      </c>
      <c r="N682" s="718"/>
      <c r="P682" s="722">
        <f t="shared" si="107"/>
        <v>0</v>
      </c>
      <c r="Q682" s="461"/>
      <c r="R682" s="722">
        <f t="shared" si="108"/>
        <v>0</v>
      </c>
      <c r="T682" s="655">
        <f t="shared" si="109"/>
        <v>0</v>
      </c>
    </row>
    <row r="683" spans="1:20" ht="15.75">
      <c r="A683" s="485">
        <f t="shared" si="103"/>
        <v>683</v>
      </c>
      <c r="B683" s="234" t="s">
        <v>106</v>
      </c>
      <c r="F683" s="737">
        <f>'34'!F53</f>
        <v>20.73</v>
      </c>
      <c r="H683" s="718"/>
      <c r="K683" s="503"/>
      <c r="L683" s="231">
        <f>'34'!F53</f>
        <v>20.73</v>
      </c>
      <c r="N683" s="718"/>
      <c r="P683" s="722">
        <f t="shared" si="107"/>
        <v>0</v>
      </c>
      <c r="Q683" s="461"/>
      <c r="R683" s="722">
        <f t="shared" si="108"/>
        <v>0</v>
      </c>
      <c r="T683" s="655">
        <f t="shared" si="109"/>
        <v>0</v>
      </c>
    </row>
    <row r="684" spans="1:20" ht="15.75">
      <c r="A684" s="485">
        <f t="shared" si="103"/>
        <v>684</v>
      </c>
      <c r="B684" s="234" t="s">
        <v>633</v>
      </c>
      <c r="F684" s="737"/>
      <c r="H684" s="231"/>
      <c r="K684" s="503"/>
      <c r="T684" s="655"/>
    </row>
    <row r="685" spans="1:20" ht="15.75">
      <c r="A685" s="485">
        <f t="shared" si="103"/>
        <v>685</v>
      </c>
      <c r="B685" s="234" t="s">
        <v>176</v>
      </c>
      <c r="F685" s="737"/>
      <c r="H685" s="231"/>
      <c r="K685" s="503"/>
      <c r="T685" s="655"/>
    </row>
    <row r="686" spans="1:20">
      <c r="A686" s="485">
        <f t="shared" si="103"/>
        <v>686</v>
      </c>
      <c r="B686" t="s">
        <v>548</v>
      </c>
      <c r="F686" s="737">
        <f>'34'!H44</f>
        <v>45</v>
      </c>
      <c r="H686" s="718"/>
      <c r="K686" s="503"/>
      <c r="L686" s="231">
        <f>'34'!H44</f>
        <v>45</v>
      </c>
      <c r="N686" s="718"/>
      <c r="P686" s="722">
        <f t="shared" ref="P686:P695" si="110">F686-L686</f>
        <v>0</v>
      </c>
      <c r="Q686" s="461"/>
      <c r="R686" s="722">
        <f>H686-N686</f>
        <v>0</v>
      </c>
      <c r="T686" s="655">
        <f>H686-K686</f>
        <v>0</v>
      </c>
    </row>
    <row r="687" spans="1:20">
      <c r="A687" s="485">
        <f t="shared" si="103"/>
        <v>687</v>
      </c>
      <c r="B687" t="s">
        <v>175</v>
      </c>
      <c r="F687" s="737">
        <f>'34'!H45</f>
        <v>19</v>
      </c>
      <c r="H687" s="718"/>
      <c r="K687" s="503"/>
      <c r="L687" s="231">
        <f>'34'!H45</f>
        <v>19</v>
      </c>
      <c r="N687" s="718"/>
      <c r="P687" s="722">
        <f t="shared" si="110"/>
        <v>0</v>
      </c>
      <c r="Q687" s="461"/>
      <c r="R687" s="722">
        <f t="shared" ref="R687:R695" si="111">H687-N687</f>
        <v>0</v>
      </c>
      <c r="T687" s="655">
        <f t="shared" ref="T687:T695" si="112">H687-K687</f>
        <v>0</v>
      </c>
    </row>
    <row r="688" spans="1:20">
      <c r="A688" s="485">
        <f t="shared" si="103"/>
        <v>688</v>
      </c>
      <c r="B688" t="s">
        <v>538</v>
      </c>
      <c r="F688" s="737">
        <f>'34'!H46</f>
        <v>245</v>
      </c>
      <c r="H688" s="718"/>
      <c r="K688" s="503"/>
      <c r="L688" s="231">
        <f>'34'!H46</f>
        <v>245</v>
      </c>
      <c r="N688" s="718"/>
      <c r="P688" s="722">
        <f t="shared" si="110"/>
        <v>0</v>
      </c>
      <c r="Q688" s="461"/>
      <c r="R688" s="722">
        <f t="shared" si="111"/>
        <v>0</v>
      </c>
      <c r="T688" s="655">
        <f t="shared" si="112"/>
        <v>0</v>
      </c>
    </row>
    <row r="689" spans="1:20">
      <c r="A689" s="485">
        <f t="shared" si="103"/>
        <v>689</v>
      </c>
      <c r="B689" t="s">
        <v>539</v>
      </c>
      <c r="F689" s="737">
        <f>'34'!H47</f>
        <v>0</v>
      </c>
      <c r="H689" s="718"/>
      <c r="K689" s="503"/>
      <c r="L689" s="231">
        <f>'34'!H47</f>
        <v>0</v>
      </c>
      <c r="N689" s="718"/>
      <c r="P689" s="722">
        <f t="shared" si="110"/>
        <v>0</v>
      </c>
      <c r="Q689" s="461"/>
      <c r="R689" s="722">
        <f t="shared" si="111"/>
        <v>0</v>
      </c>
      <c r="T689" s="655">
        <f t="shared" si="112"/>
        <v>0</v>
      </c>
    </row>
    <row r="690" spans="1:20">
      <c r="A690" s="485">
        <f t="shared" si="103"/>
        <v>690</v>
      </c>
      <c r="B690" t="s">
        <v>540</v>
      </c>
      <c r="F690" s="737">
        <f>'34'!H48</f>
        <v>84</v>
      </c>
      <c r="H690" s="718"/>
      <c r="K690" s="503"/>
      <c r="L690" s="231">
        <f>'34'!H48</f>
        <v>84</v>
      </c>
      <c r="N690" s="718"/>
      <c r="P690" s="722">
        <f t="shared" si="110"/>
        <v>0</v>
      </c>
      <c r="Q690" s="461"/>
      <c r="R690" s="722">
        <f t="shared" si="111"/>
        <v>0</v>
      </c>
      <c r="T690" s="655">
        <f t="shared" si="112"/>
        <v>0</v>
      </c>
    </row>
    <row r="691" spans="1:20">
      <c r="A691" s="485">
        <f t="shared" si="103"/>
        <v>691</v>
      </c>
      <c r="B691" t="s">
        <v>541</v>
      </c>
      <c r="F691" s="737">
        <f>'34'!H49</f>
        <v>3</v>
      </c>
      <c r="H691" s="718"/>
      <c r="K691" s="503"/>
      <c r="L691" s="231">
        <f>'34'!H49</f>
        <v>3</v>
      </c>
      <c r="N691" s="718"/>
      <c r="P691" s="722">
        <f t="shared" si="110"/>
        <v>0</v>
      </c>
      <c r="Q691" s="461"/>
      <c r="R691" s="722">
        <f t="shared" si="111"/>
        <v>0</v>
      </c>
      <c r="T691" s="655">
        <f t="shared" si="112"/>
        <v>0</v>
      </c>
    </row>
    <row r="692" spans="1:20">
      <c r="A692" s="485">
        <f t="shared" si="103"/>
        <v>692</v>
      </c>
      <c r="B692" t="s">
        <v>542</v>
      </c>
      <c r="F692" s="737">
        <f>'34'!H50</f>
        <v>13</v>
      </c>
      <c r="H692" s="718"/>
      <c r="K692" s="503"/>
      <c r="L692" s="231">
        <f>'34'!H50</f>
        <v>13</v>
      </c>
      <c r="N692" s="718"/>
      <c r="P692" s="722">
        <f t="shared" si="110"/>
        <v>0</v>
      </c>
      <c r="Q692" s="461"/>
      <c r="R692" s="722">
        <f t="shared" si="111"/>
        <v>0</v>
      </c>
      <c r="T692" s="655">
        <f t="shared" si="112"/>
        <v>0</v>
      </c>
    </row>
    <row r="693" spans="1:20">
      <c r="A693" s="485">
        <f t="shared" si="103"/>
        <v>693</v>
      </c>
      <c r="B693" t="s">
        <v>1087</v>
      </c>
      <c r="F693" s="737">
        <f>'34'!H51</f>
        <v>11</v>
      </c>
      <c r="H693" s="718"/>
      <c r="K693" s="503"/>
      <c r="L693" s="231">
        <f>'34'!H51</f>
        <v>11</v>
      </c>
      <c r="N693" s="718"/>
      <c r="P693" s="722">
        <f t="shared" si="110"/>
        <v>0</v>
      </c>
      <c r="Q693" s="461"/>
      <c r="R693" s="722">
        <f t="shared" si="111"/>
        <v>0</v>
      </c>
      <c r="T693" s="655">
        <f t="shared" si="112"/>
        <v>0</v>
      </c>
    </row>
    <row r="694" spans="1:20">
      <c r="A694" s="485">
        <f t="shared" si="103"/>
        <v>694</v>
      </c>
      <c r="B694" t="s">
        <v>544</v>
      </c>
      <c r="F694" s="737">
        <f>'34'!H52</f>
        <v>0</v>
      </c>
      <c r="H694" s="718"/>
      <c r="K694" s="503"/>
      <c r="L694" s="231">
        <f>'34'!H52</f>
        <v>0</v>
      </c>
      <c r="N694" s="718"/>
      <c r="P694" s="722">
        <f t="shared" si="110"/>
        <v>0</v>
      </c>
      <c r="Q694" s="461"/>
      <c r="R694" s="722">
        <f t="shared" si="111"/>
        <v>0</v>
      </c>
      <c r="T694" s="655">
        <f t="shared" si="112"/>
        <v>0</v>
      </c>
    </row>
    <row r="695" spans="1:20" ht="15.75">
      <c r="A695" s="485">
        <f t="shared" si="103"/>
        <v>695</v>
      </c>
      <c r="B695" s="234" t="s">
        <v>106</v>
      </c>
      <c r="F695" s="737">
        <f>'34'!H53</f>
        <v>420</v>
      </c>
      <c r="H695" s="718"/>
      <c r="K695" s="503"/>
      <c r="L695" s="231">
        <f>'34'!H53</f>
        <v>420</v>
      </c>
      <c r="N695" s="718"/>
      <c r="P695" s="722">
        <f t="shared" si="110"/>
        <v>0</v>
      </c>
      <c r="Q695" s="461"/>
      <c r="R695" s="722">
        <f t="shared" si="111"/>
        <v>0</v>
      </c>
      <c r="T695" s="655">
        <f t="shared" si="112"/>
        <v>0</v>
      </c>
    </row>
    <row r="696" spans="1:20" ht="15.75">
      <c r="A696" s="485">
        <f t="shared" si="103"/>
        <v>696</v>
      </c>
      <c r="B696" s="234" t="s">
        <v>115</v>
      </c>
      <c r="F696" s="737"/>
      <c r="H696" s="231"/>
      <c r="K696" s="503"/>
      <c r="T696" s="655"/>
    </row>
    <row r="697" spans="1:20" ht="15.75">
      <c r="A697" s="485">
        <f t="shared" si="103"/>
        <v>697</v>
      </c>
      <c r="B697" s="234" t="s">
        <v>176</v>
      </c>
      <c r="F697" s="737"/>
      <c r="H697" s="231"/>
      <c r="K697" s="503"/>
      <c r="T697" s="655"/>
    </row>
    <row r="698" spans="1:20">
      <c r="A698" s="485">
        <f t="shared" si="103"/>
        <v>698</v>
      </c>
      <c r="B698" t="s">
        <v>548</v>
      </c>
      <c r="F698" s="737">
        <f>'34'!N44</f>
        <v>0</v>
      </c>
      <c r="H698" s="718"/>
      <c r="K698" s="503"/>
      <c r="L698" s="231">
        <f>'34'!N44</f>
        <v>0</v>
      </c>
      <c r="N698" s="718"/>
      <c r="P698" s="722">
        <f t="shared" ref="P698:P707" si="113">F698-L698</f>
        <v>0</v>
      </c>
      <c r="Q698" s="461"/>
      <c r="R698" s="722">
        <f>H698-N698</f>
        <v>0</v>
      </c>
      <c r="T698" s="655">
        <f>H698-K698</f>
        <v>0</v>
      </c>
    </row>
    <row r="699" spans="1:20">
      <c r="A699" s="485">
        <f t="shared" si="103"/>
        <v>699</v>
      </c>
      <c r="B699" t="s">
        <v>175</v>
      </c>
      <c r="F699" s="737">
        <f>'34'!N45</f>
        <v>62</v>
      </c>
      <c r="H699" s="718"/>
      <c r="K699" s="503"/>
      <c r="L699" s="231">
        <f>'34'!N45</f>
        <v>62</v>
      </c>
      <c r="N699" s="718"/>
      <c r="P699" s="722">
        <f t="shared" si="113"/>
        <v>0</v>
      </c>
      <c r="Q699" s="461"/>
      <c r="R699" s="722">
        <f t="shared" ref="R699:R707" si="114">H699-N699</f>
        <v>0</v>
      </c>
      <c r="T699" s="655">
        <f t="shared" ref="T699:T707" si="115">H699-K699</f>
        <v>0</v>
      </c>
    </row>
    <row r="700" spans="1:20">
      <c r="A700" s="485">
        <f t="shared" si="103"/>
        <v>700</v>
      </c>
      <c r="B700" t="s">
        <v>538</v>
      </c>
      <c r="F700" s="737">
        <f>'34'!N46</f>
        <v>0</v>
      </c>
      <c r="H700" s="718"/>
      <c r="K700" s="503"/>
      <c r="L700" s="231">
        <f>'34'!N46</f>
        <v>0</v>
      </c>
      <c r="N700" s="718"/>
      <c r="P700" s="722">
        <f t="shared" si="113"/>
        <v>0</v>
      </c>
      <c r="Q700" s="461"/>
      <c r="R700" s="722">
        <f t="shared" si="114"/>
        <v>0</v>
      </c>
      <c r="T700" s="655">
        <f t="shared" si="115"/>
        <v>0</v>
      </c>
    </row>
    <row r="701" spans="1:20">
      <c r="A701" s="485">
        <f t="shared" si="103"/>
        <v>701</v>
      </c>
      <c r="B701" t="s">
        <v>539</v>
      </c>
      <c r="F701" s="737">
        <f>'34'!N47</f>
        <v>0</v>
      </c>
      <c r="H701" s="718"/>
      <c r="K701" s="503"/>
      <c r="L701" s="231">
        <f>'34'!N47</f>
        <v>0</v>
      </c>
      <c r="N701" s="718"/>
      <c r="P701" s="722">
        <f t="shared" si="113"/>
        <v>0</v>
      </c>
      <c r="Q701" s="461"/>
      <c r="R701" s="722">
        <f t="shared" si="114"/>
        <v>0</v>
      </c>
      <c r="T701" s="655">
        <f t="shared" si="115"/>
        <v>0</v>
      </c>
    </row>
    <row r="702" spans="1:20">
      <c r="A702" s="485">
        <f t="shared" si="103"/>
        <v>702</v>
      </c>
      <c r="B702" t="s">
        <v>540</v>
      </c>
      <c r="F702" s="737">
        <f>'34'!N48</f>
        <v>0</v>
      </c>
      <c r="H702" s="718"/>
      <c r="K702" s="503"/>
      <c r="L702" s="231">
        <f>'34'!N48</f>
        <v>0</v>
      </c>
      <c r="N702" s="718"/>
      <c r="P702" s="722">
        <f t="shared" si="113"/>
        <v>0</v>
      </c>
      <c r="Q702" s="461"/>
      <c r="R702" s="722">
        <f t="shared" si="114"/>
        <v>0</v>
      </c>
      <c r="T702" s="655">
        <f t="shared" si="115"/>
        <v>0</v>
      </c>
    </row>
    <row r="703" spans="1:20">
      <c r="A703" s="485">
        <f t="shared" si="103"/>
        <v>703</v>
      </c>
      <c r="B703" t="s">
        <v>541</v>
      </c>
      <c r="F703" s="737">
        <f>'34'!N49</f>
        <v>0</v>
      </c>
      <c r="H703" s="718"/>
      <c r="K703" s="503"/>
      <c r="L703" s="231">
        <f>'34'!N49</f>
        <v>0</v>
      </c>
      <c r="N703" s="718"/>
      <c r="P703" s="722">
        <f t="shared" si="113"/>
        <v>0</v>
      </c>
      <c r="Q703" s="461"/>
      <c r="R703" s="722">
        <f t="shared" si="114"/>
        <v>0</v>
      </c>
      <c r="T703" s="655">
        <f t="shared" si="115"/>
        <v>0</v>
      </c>
    </row>
    <row r="704" spans="1:20">
      <c r="A704" s="485">
        <f t="shared" si="103"/>
        <v>704</v>
      </c>
      <c r="B704" t="s">
        <v>542</v>
      </c>
      <c r="F704" s="737">
        <f>'34'!N50</f>
        <v>0</v>
      </c>
      <c r="H704" s="718"/>
      <c r="K704" s="503"/>
      <c r="L704" s="231">
        <f>'34'!N50</f>
        <v>0</v>
      </c>
      <c r="N704" s="718"/>
      <c r="P704" s="722">
        <f t="shared" si="113"/>
        <v>0</v>
      </c>
      <c r="Q704" s="461"/>
      <c r="R704" s="722">
        <f t="shared" si="114"/>
        <v>0</v>
      </c>
      <c r="T704" s="655">
        <f t="shared" si="115"/>
        <v>0</v>
      </c>
    </row>
    <row r="705" spans="1:20">
      <c r="A705" s="485">
        <f t="shared" si="103"/>
        <v>705</v>
      </c>
      <c r="B705" t="s">
        <v>1087</v>
      </c>
      <c r="F705" s="737">
        <f>'34'!N51</f>
        <v>0</v>
      </c>
      <c r="H705" s="718"/>
      <c r="K705" s="503"/>
      <c r="L705" s="231">
        <f>'34'!N51</f>
        <v>0</v>
      </c>
      <c r="N705" s="718"/>
      <c r="P705" s="722">
        <f t="shared" si="113"/>
        <v>0</v>
      </c>
      <c r="Q705" s="461"/>
      <c r="R705" s="722">
        <f t="shared" si="114"/>
        <v>0</v>
      </c>
      <c r="T705" s="655">
        <f t="shared" si="115"/>
        <v>0</v>
      </c>
    </row>
    <row r="706" spans="1:20">
      <c r="A706" s="485">
        <f t="shared" si="103"/>
        <v>706</v>
      </c>
      <c r="B706" t="s">
        <v>544</v>
      </c>
      <c r="F706" s="737">
        <f>'34'!N52</f>
        <v>0</v>
      </c>
      <c r="H706" s="718"/>
      <c r="K706" s="503"/>
      <c r="L706" s="231">
        <f>'34'!N52</f>
        <v>0</v>
      </c>
      <c r="N706" s="718"/>
      <c r="P706" s="722">
        <f t="shared" si="113"/>
        <v>0</v>
      </c>
      <c r="Q706" s="461"/>
      <c r="R706" s="722">
        <f t="shared" si="114"/>
        <v>0</v>
      </c>
      <c r="T706" s="655">
        <f t="shared" si="115"/>
        <v>0</v>
      </c>
    </row>
    <row r="707" spans="1:20" ht="15.75">
      <c r="A707" s="485">
        <f t="shared" si="103"/>
        <v>707</v>
      </c>
      <c r="B707" s="234" t="s">
        <v>106</v>
      </c>
      <c r="F707" s="737">
        <f>'34'!N53</f>
        <v>62</v>
      </c>
      <c r="H707" s="718"/>
      <c r="K707" s="503"/>
      <c r="L707" s="231">
        <f>'34'!N53</f>
        <v>62</v>
      </c>
      <c r="N707" s="718"/>
      <c r="P707" s="722">
        <f t="shared" si="113"/>
        <v>0</v>
      </c>
      <c r="Q707" s="461"/>
      <c r="R707" s="722">
        <f t="shared" si="114"/>
        <v>0</v>
      </c>
      <c r="T707" s="655">
        <f t="shared" si="115"/>
        <v>0</v>
      </c>
    </row>
    <row r="708" spans="1:20" ht="15.75">
      <c r="A708" s="485">
        <f t="shared" si="103"/>
        <v>708</v>
      </c>
      <c r="B708" s="234" t="s">
        <v>172</v>
      </c>
      <c r="F708" s="737"/>
      <c r="H708" s="231"/>
      <c r="K708" s="503"/>
      <c r="T708" s="655"/>
    </row>
    <row r="709" spans="1:20" ht="15.75">
      <c r="A709" s="485">
        <f t="shared" si="103"/>
        <v>709</v>
      </c>
      <c r="B709" s="234" t="s">
        <v>176</v>
      </c>
      <c r="F709" s="737"/>
      <c r="H709" s="231"/>
      <c r="K709" s="503"/>
      <c r="T709" s="655"/>
    </row>
    <row r="710" spans="1:20">
      <c r="A710" s="485">
        <f t="shared" si="103"/>
        <v>710</v>
      </c>
      <c r="B710" t="s">
        <v>548</v>
      </c>
      <c r="D710" t="s">
        <v>905</v>
      </c>
      <c r="F710" s="737">
        <f>'34'!P44</f>
        <v>2426.36</v>
      </c>
      <c r="H710" s="231">
        <f>'34'!R44</f>
        <v>2449</v>
      </c>
      <c r="K710" s="503">
        <v>2535</v>
      </c>
      <c r="L710" s="231">
        <f>'34'!P44</f>
        <v>2426.36</v>
      </c>
      <c r="N710" s="231">
        <f>'34'!R44</f>
        <v>2449</v>
      </c>
      <c r="P710" s="722">
        <f t="shared" ref="P710:P719" si="116">F710-L710</f>
        <v>0</v>
      </c>
      <c r="Q710" s="461"/>
      <c r="R710" s="722">
        <f>H710-N710</f>
        <v>0</v>
      </c>
      <c r="T710" s="655">
        <f>H710-K710</f>
        <v>-86</v>
      </c>
    </row>
    <row r="711" spans="1:20">
      <c r="A711" s="485">
        <f t="shared" si="103"/>
        <v>711</v>
      </c>
      <c r="B711" t="s">
        <v>175</v>
      </c>
      <c r="D711" t="s">
        <v>905</v>
      </c>
      <c r="F711" s="737">
        <f>'34'!P45</f>
        <v>1430.92</v>
      </c>
      <c r="H711" s="231">
        <f>'34'!R45</f>
        <v>1334</v>
      </c>
      <c r="K711" s="503">
        <v>1392</v>
      </c>
      <c r="L711" s="231">
        <f>'34'!P45</f>
        <v>1430.92</v>
      </c>
      <c r="N711" s="231">
        <f>'34'!R45</f>
        <v>1334</v>
      </c>
      <c r="P711" s="722">
        <f t="shared" si="116"/>
        <v>0</v>
      </c>
      <c r="Q711" s="461"/>
      <c r="R711" s="722">
        <f t="shared" ref="R711:R719" si="117">H711-N711</f>
        <v>0</v>
      </c>
      <c r="T711" s="655">
        <f t="shared" ref="T711:T719" si="118">H711-K711</f>
        <v>-58</v>
      </c>
    </row>
    <row r="712" spans="1:20">
      <c r="A712" s="485">
        <f t="shared" si="103"/>
        <v>712</v>
      </c>
      <c r="B712" t="s">
        <v>538</v>
      </c>
      <c r="D712" t="s">
        <v>905</v>
      </c>
      <c r="F712" s="737">
        <f>'34'!P46</f>
        <v>4179.75</v>
      </c>
      <c r="H712" s="231">
        <f>'34'!R46</f>
        <v>3932</v>
      </c>
      <c r="K712" s="503">
        <v>4636</v>
      </c>
      <c r="L712" s="231">
        <f>'34'!P46</f>
        <v>4179.75</v>
      </c>
      <c r="N712" s="231">
        <f>'34'!R46</f>
        <v>3932</v>
      </c>
      <c r="P712" s="722">
        <f t="shared" si="116"/>
        <v>0</v>
      </c>
      <c r="Q712" s="461"/>
      <c r="R712" s="722">
        <f t="shared" si="117"/>
        <v>0</v>
      </c>
      <c r="T712" s="655">
        <f t="shared" si="118"/>
        <v>-704</v>
      </c>
    </row>
    <row r="713" spans="1:20">
      <c r="A713" s="485">
        <f t="shared" si="103"/>
        <v>713</v>
      </c>
      <c r="B713" t="s">
        <v>539</v>
      </c>
      <c r="D713" t="s">
        <v>905</v>
      </c>
      <c r="F713" s="737">
        <f>'34'!P47</f>
        <v>392</v>
      </c>
      <c r="H713" s="231">
        <f>'34'!R47</f>
        <v>363</v>
      </c>
      <c r="K713" s="503">
        <v>448</v>
      </c>
      <c r="L713" s="231">
        <f>'34'!P47</f>
        <v>392</v>
      </c>
      <c r="N713" s="231">
        <f>'34'!R47</f>
        <v>363</v>
      </c>
      <c r="P713" s="722">
        <f t="shared" si="116"/>
        <v>0</v>
      </c>
      <c r="Q713" s="461"/>
      <c r="R713" s="722">
        <f t="shared" si="117"/>
        <v>0</v>
      </c>
      <c r="T713" s="655">
        <f t="shared" si="118"/>
        <v>-85</v>
      </c>
    </row>
    <row r="714" spans="1:20">
      <c r="A714" s="485">
        <f t="shared" si="103"/>
        <v>714</v>
      </c>
      <c r="B714" t="s">
        <v>540</v>
      </c>
      <c r="D714" t="s">
        <v>905</v>
      </c>
      <c r="F714" s="737">
        <f>'34'!P48</f>
        <v>2682</v>
      </c>
      <c r="H714" s="231">
        <f>'34'!R48</f>
        <v>2516</v>
      </c>
      <c r="K714" s="503">
        <v>2767</v>
      </c>
      <c r="L714" s="231">
        <f>'34'!P48</f>
        <v>2682</v>
      </c>
      <c r="N714" s="231">
        <f>'34'!R48</f>
        <v>2516</v>
      </c>
      <c r="P714" s="722">
        <f t="shared" si="116"/>
        <v>0</v>
      </c>
      <c r="Q714" s="461"/>
      <c r="R714" s="722">
        <f t="shared" si="117"/>
        <v>0</v>
      </c>
      <c r="T714" s="655">
        <f t="shared" si="118"/>
        <v>-251</v>
      </c>
    </row>
    <row r="715" spans="1:20">
      <c r="A715" s="485">
        <f t="shared" ref="A715:A778" si="119">A714+1</f>
        <v>715</v>
      </c>
      <c r="B715" t="s">
        <v>541</v>
      </c>
      <c r="D715" t="s">
        <v>905</v>
      </c>
      <c r="F715" s="737">
        <f>'34'!P49</f>
        <v>933.7</v>
      </c>
      <c r="H715" s="231">
        <f>'34'!R49</f>
        <v>894</v>
      </c>
      <c r="K715" s="503">
        <v>921</v>
      </c>
      <c r="L715" s="231">
        <f>'34'!P49</f>
        <v>933.7</v>
      </c>
      <c r="N715" s="231">
        <f>'34'!R49</f>
        <v>894</v>
      </c>
      <c r="P715" s="722">
        <f t="shared" si="116"/>
        <v>0</v>
      </c>
      <c r="Q715" s="461"/>
      <c r="R715" s="722">
        <f t="shared" si="117"/>
        <v>0</v>
      </c>
      <c r="T715" s="655">
        <f t="shared" si="118"/>
        <v>-27</v>
      </c>
    </row>
    <row r="716" spans="1:20">
      <c r="A716" s="485">
        <f t="shared" si="119"/>
        <v>716</v>
      </c>
      <c r="B716" t="s">
        <v>542</v>
      </c>
      <c r="D716" t="s">
        <v>905</v>
      </c>
      <c r="F716" s="737">
        <f>'34'!P50</f>
        <v>354</v>
      </c>
      <c r="H716" s="231">
        <f>'34'!R50</f>
        <v>341</v>
      </c>
      <c r="K716" s="503">
        <v>324</v>
      </c>
      <c r="L716" s="231">
        <f>'34'!P50</f>
        <v>354</v>
      </c>
      <c r="N716" s="231">
        <f>'34'!R50</f>
        <v>341</v>
      </c>
      <c r="P716" s="722">
        <f t="shared" si="116"/>
        <v>0</v>
      </c>
      <c r="Q716" s="461"/>
      <c r="R716" s="722">
        <f t="shared" si="117"/>
        <v>0</v>
      </c>
      <c r="T716" s="655">
        <f t="shared" si="118"/>
        <v>17</v>
      </c>
    </row>
    <row r="717" spans="1:20">
      <c r="A717" s="485">
        <f t="shared" si="119"/>
        <v>717</v>
      </c>
      <c r="B717" t="s">
        <v>1087</v>
      </c>
      <c r="D717" t="s">
        <v>905</v>
      </c>
      <c r="F717" s="737">
        <f>'34'!P51</f>
        <v>975</v>
      </c>
      <c r="H717" s="231">
        <f>'34'!R51</f>
        <v>998</v>
      </c>
      <c r="K717" s="503">
        <v>1410</v>
      </c>
      <c r="L717" s="231">
        <f>'34'!P51</f>
        <v>975</v>
      </c>
      <c r="N717" s="231">
        <f>'34'!R51</f>
        <v>998</v>
      </c>
      <c r="P717" s="722">
        <f t="shared" si="116"/>
        <v>0</v>
      </c>
      <c r="Q717" s="461"/>
      <c r="R717" s="722">
        <f t="shared" si="117"/>
        <v>0</v>
      </c>
      <c r="T717" s="655">
        <f t="shared" si="118"/>
        <v>-412</v>
      </c>
    </row>
    <row r="718" spans="1:20">
      <c r="A718" s="485">
        <f t="shared" si="119"/>
        <v>718</v>
      </c>
      <c r="B718" t="s">
        <v>544</v>
      </c>
      <c r="D718" t="s">
        <v>905</v>
      </c>
      <c r="F718" s="737">
        <f>'34'!P52</f>
        <v>0</v>
      </c>
      <c r="H718" s="231">
        <f>'34'!R52</f>
        <v>0</v>
      </c>
      <c r="K718" s="503">
        <v>5</v>
      </c>
      <c r="L718" s="231">
        <f>'34'!P52</f>
        <v>0</v>
      </c>
      <c r="N718" s="231">
        <f>'34'!R52</f>
        <v>0</v>
      </c>
      <c r="P718" s="722">
        <f t="shared" si="116"/>
        <v>0</v>
      </c>
      <c r="Q718" s="461"/>
      <c r="R718" s="722">
        <f t="shared" si="117"/>
        <v>0</v>
      </c>
      <c r="T718" s="655">
        <f t="shared" si="118"/>
        <v>-5</v>
      </c>
    </row>
    <row r="719" spans="1:20" ht="15.75">
      <c r="A719" s="485">
        <f t="shared" si="119"/>
        <v>719</v>
      </c>
      <c r="B719" s="234" t="s">
        <v>106</v>
      </c>
      <c r="D719" t="s">
        <v>905</v>
      </c>
      <c r="F719" s="737">
        <f>'34'!P53</f>
        <v>13373.730000000001</v>
      </c>
      <c r="H719" s="231">
        <f>'34'!R53</f>
        <v>12827</v>
      </c>
      <c r="K719" s="503">
        <v>14438</v>
      </c>
      <c r="L719" s="231">
        <f>'34'!P53</f>
        <v>13373.730000000001</v>
      </c>
      <c r="N719" s="231">
        <f>'34'!R53</f>
        <v>12827</v>
      </c>
      <c r="P719" s="722">
        <f t="shared" si="116"/>
        <v>0</v>
      </c>
      <c r="Q719" s="461"/>
      <c r="R719" s="722">
        <f t="shared" si="117"/>
        <v>0</v>
      </c>
      <c r="T719" s="655">
        <f t="shared" si="118"/>
        <v>-1611</v>
      </c>
    </row>
    <row r="720" spans="1:20" ht="15.75">
      <c r="A720" s="485">
        <f t="shared" si="119"/>
        <v>720</v>
      </c>
      <c r="B720" s="234" t="s">
        <v>575</v>
      </c>
      <c r="F720" s="737"/>
      <c r="H720" s="231"/>
      <c r="K720" s="503"/>
      <c r="T720" s="655"/>
    </row>
    <row r="721" spans="1:20">
      <c r="A721" s="485">
        <f t="shared" si="119"/>
        <v>721</v>
      </c>
      <c r="B721" t="s">
        <v>176</v>
      </c>
      <c r="D721" t="s">
        <v>905</v>
      </c>
      <c r="F721" s="737">
        <f>'34'!P59</f>
        <v>28</v>
      </c>
      <c r="G721" s="480"/>
      <c r="H721" s="231">
        <f>'34'!R59</f>
        <v>10</v>
      </c>
      <c r="J721" t="s">
        <v>1055</v>
      </c>
      <c r="K721" s="503">
        <v>15</v>
      </c>
      <c r="L721" s="231">
        <f>'34'!P59</f>
        <v>28</v>
      </c>
      <c r="N721" s="231">
        <f>'34'!R59</f>
        <v>10</v>
      </c>
      <c r="P721" s="722">
        <f>F721-L721</f>
        <v>0</v>
      </c>
      <c r="Q721" s="461"/>
      <c r="R721" s="722">
        <f>H721-N721</f>
        <v>0</v>
      </c>
      <c r="T721" s="655">
        <f>H721-K721</f>
        <v>-5</v>
      </c>
    </row>
    <row r="722" spans="1:20">
      <c r="A722" s="485">
        <f t="shared" si="119"/>
        <v>722</v>
      </c>
      <c r="B722" t="s">
        <v>980</v>
      </c>
      <c r="D722" t="s">
        <v>905</v>
      </c>
      <c r="F722" s="737">
        <f>'34'!P60</f>
        <v>2066662</v>
      </c>
      <c r="G722" s="480"/>
      <c r="H722" s="231">
        <f>'34'!R60</f>
        <v>522551</v>
      </c>
      <c r="J722" t="s">
        <v>1055</v>
      </c>
      <c r="K722" s="503">
        <v>660912</v>
      </c>
      <c r="L722" s="231">
        <f>'34'!P60</f>
        <v>2066662</v>
      </c>
      <c r="N722" s="231">
        <f>'34'!R60</f>
        <v>522551</v>
      </c>
      <c r="P722" s="722">
        <f>F722-L722</f>
        <v>0</v>
      </c>
      <c r="Q722" s="461"/>
      <c r="R722" s="722">
        <f>H722-N722</f>
        <v>0</v>
      </c>
      <c r="T722" s="655">
        <f>H722-K722</f>
        <v>-138361</v>
      </c>
    </row>
    <row r="723" spans="1:20" ht="15.75">
      <c r="A723" s="485">
        <f t="shared" si="119"/>
        <v>723</v>
      </c>
      <c r="B723" s="234" t="s">
        <v>576</v>
      </c>
      <c r="F723" s="737"/>
      <c r="H723" s="231"/>
      <c r="K723" s="503"/>
      <c r="T723" s="655"/>
    </row>
    <row r="724" spans="1:20" ht="15.75">
      <c r="A724" s="485">
        <f t="shared" si="119"/>
        <v>724</v>
      </c>
      <c r="B724" s="482" t="s">
        <v>1140</v>
      </c>
      <c r="F724" s="737"/>
      <c r="H724" s="231"/>
      <c r="K724" s="503"/>
      <c r="T724" s="655"/>
    </row>
    <row r="725" spans="1:20" ht="15.75">
      <c r="A725" s="485">
        <f t="shared" si="119"/>
        <v>725</v>
      </c>
      <c r="B725" s="482" t="s">
        <v>577</v>
      </c>
      <c r="F725" s="737"/>
      <c r="H725" s="231"/>
      <c r="K725" s="503"/>
      <c r="T725" s="655"/>
    </row>
    <row r="726" spans="1:20" ht="15.75">
      <c r="A726" s="485">
        <f t="shared" si="119"/>
        <v>726</v>
      </c>
      <c r="B726" s="482" t="s">
        <v>636</v>
      </c>
      <c r="F726" s="737"/>
      <c r="H726" s="231"/>
      <c r="K726" s="503"/>
      <c r="T726" s="655"/>
    </row>
    <row r="727" spans="1:20" ht="15.75">
      <c r="A727" s="485">
        <f t="shared" si="119"/>
        <v>727</v>
      </c>
      <c r="B727" s="482" t="s">
        <v>637</v>
      </c>
      <c r="F727" s="737"/>
      <c r="H727" s="231"/>
      <c r="K727" s="503"/>
      <c r="T727" s="655"/>
    </row>
    <row r="728" spans="1:20" ht="15.75">
      <c r="A728" s="485">
        <f t="shared" si="119"/>
        <v>728</v>
      </c>
      <c r="B728" s="482" t="s">
        <v>638</v>
      </c>
      <c r="F728" s="737"/>
      <c r="H728" s="231"/>
      <c r="K728" s="503"/>
      <c r="T728" s="655"/>
    </row>
    <row r="729" spans="1:20" ht="15.75">
      <c r="A729" s="485">
        <f t="shared" si="119"/>
        <v>729</v>
      </c>
      <c r="B729" s="482" t="s">
        <v>504</v>
      </c>
      <c r="F729" s="737"/>
      <c r="H729" s="231"/>
      <c r="K729" s="503"/>
      <c r="T729" s="655"/>
    </row>
    <row r="730" spans="1:20">
      <c r="A730" s="485">
        <f t="shared" si="119"/>
        <v>730</v>
      </c>
      <c r="B730" s="483" t="s">
        <v>509</v>
      </c>
      <c r="F730" s="737">
        <f>'35'!C9</f>
        <v>0</v>
      </c>
      <c r="G730" s="370"/>
      <c r="H730" s="718"/>
      <c r="K730" s="503"/>
      <c r="L730" s="312">
        <f>'35'!C9</f>
        <v>0</v>
      </c>
      <c r="N730" s="718"/>
      <c r="P730" s="722">
        <f t="shared" ref="P730:P737" si="120">F730-L730</f>
        <v>0</v>
      </c>
      <c r="Q730" s="461"/>
      <c r="R730" s="722">
        <f t="shared" ref="R730:R737" si="121">H730-N730</f>
        <v>0</v>
      </c>
      <c r="T730" s="655">
        <f t="shared" ref="T730:T737" si="122">H730-K730</f>
        <v>0</v>
      </c>
    </row>
    <row r="731" spans="1:20">
      <c r="A731" s="485">
        <f t="shared" si="119"/>
        <v>731</v>
      </c>
      <c r="B731" s="483" t="s">
        <v>177</v>
      </c>
      <c r="F731" s="737">
        <f>'35'!C10</f>
        <v>0</v>
      </c>
      <c r="G731" s="370"/>
      <c r="H731" s="718"/>
      <c r="K731" s="503"/>
      <c r="L731" s="312">
        <f>'35'!C10</f>
        <v>0</v>
      </c>
      <c r="N731" s="718"/>
      <c r="P731" s="722">
        <f t="shared" si="120"/>
        <v>0</v>
      </c>
      <c r="Q731" s="461"/>
      <c r="R731" s="722">
        <f t="shared" si="121"/>
        <v>0</v>
      </c>
      <c r="T731" s="655">
        <f t="shared" si="122"/>
        <v>0</v>
      </c>
    </row>
    <row r="732" spans="1:20">
      <c r="A732" s="485">
        <f t="shared" si="119"/>
        <v>732</v>
      </c>
      <c r="B732" s="483" t="s">
        <v>178</v>
      </c>
      <c r="F732" s="737">
        <f>'35'!C11</f>
        <v>0</v>
      </c>
      <c r="G732" s="370"/>
      <c r="H732" s="718"/>
      <c r="K732" s="503"/>
      <c r="L732" s="312">
        <f>'35'!C11</f>
        <v>0</v>
      </c>
      <c r="N732" s="718"/>
      <c r="P732" s="722">
        <f t="shared" si="120"/>
        <v>0</v>
      </c>
      <c r="Q732" s="461"/>
      <c r="R732" s="722">
        <f t="shared" si="121"/>
        <v>0</v>
      </c>
      <c r="T732" s="655">
        <f t="shared" si="122"/>
        <v>0</v>
      </c>
    </row>
    <row r="733" spans="1:20">
      <c r="A733" s="485">
        <f t="shared" si="119"/>
        <v>733</v>
      </c>
      <c r="B733" s="483" t="s">
        <v>179</v>
      </c>
      <c r="F733" s="737">
        <f>'35'!C12</f>
        <v>0</v>
      </c>
      <c r="G733" s="370"/>
      <c r="H733" s="718"/>
      <c r="K733" s="503"/>
      <c r="L733" s="312">
        <f>'35'!C12</f>
        <v>0</v>
      </c>
      <c r="N733" s="718"/>
      <c r="P733" s="722">
        <f t="shared" si="120"/>
        <v>0</v>
      </c>
      <c r="Q733" s="461"/>
      <c r="R733" s="722">
        <f t="shared" si="121"/>
        <v>0</v>
      </c>
      <c r="T733" s="655">
        <f t="shared" si="122"/>
        <v>0</v>
      </c>
    </row>
    <row r="734" spans="1:20">
      <c r="A734" s="485">
        <f t="shared" si="119"/>
        <v>734</v>
      </c>
      <c r="B734" s="483" t="s">
        <v>180</v>
      </c>
      <c r="F734" s="737">
        <f>'35'!C13</f>
        <v>0</v>
      </c>
      <c r="G734" s="370"/>
      <c r="H734" s="718"/>
      <c r="K734" s="503"/>
      <c r="L734" s="312">
        <f>'35'!C13</f>
        <v>0</v>
      </c>
      <c r="N734" s="718"/>
      <c r="P734" s="722">
        <f t="shared" si="120"/>
        <v>0</v>
      </c>
      <c r="Q734" s="461"/>
      <c r="R734" s="722">
        <f t="shared" si="121"/>
        <v>0</v>
      </c>
      <c r="T734" s="655">
        <f t="shared" si="122"/>
        <v>0</v>
      </c>
    </row>
    <row r="735" spans="1:20">
      <c r="A735" s="485">
        <f t="shared" si="119"/>
        <v>735</v>
      </c>
      <c r="B735" s="483" t="s">
        <v>181</v>
      </c>
      <c r="F735" s="737">
        <f>'35'!C14</f>
        <v>0</v>
      </c>
      <c r="G735" s="370"/>
      <c r="H735" s="718"/>
      <c r="K735" s="503"/>
      <c r="L735" s="312">
        <f>'35'!C14</f>
        <v>0</v>
      </c>
      <c r="N735" s="718"/>
      <c r="P735" s="722">
        <f t="shared" si="120"/>
        <v>0</v>
      </c>
      <c r="Q735" s="461"/>
      <c r="R735" s="722">
        <f t="shared" si="121"/>
        <v>0</v>
      </c>
      <c r="T735" s="655">
        <f t="shared" si="122"/>
        <v>0</v>
      </c>
    </row>
    <row r="736" spans="1:20">
      <c r="A736" s="485">
        <f t="shared" si="119"/>
        <v>736</v>
      </c>
      <c r="B736" s="483" t="s">
        <v>510</v>
      </c>
      <c r="F736" s="737">
        <f>'35'!C15</f>
        <v>0</v>
      </c>
      <c r="G736" s="370"/>
      <c r="H736" s="718"/>
      <c r="K736" s="503"/>
      <c r="L736" s="312">
        <f>'35'!C15</f>
        <v>0</v>
      </c>
      <c r="N736" s="718"/>
      <c r="P736" s="722">
        <f t="shared" si="120"/>
        <v>0</v>
      </c>
      <c r="Q736" s="461"/>
      <c r="R736" s="722">
        <f t="shared" si="121"/>
        <v>0</v>
      </c>
      <c r="T736" s="655">
        <f t="shared" si="122"/>
        <v>0</v>
      </c>
    </row>
    <row r="737" spans="1:20" ht="15.75">
      <c r="A737" s="485">
        <f t="shared" si="119"/>
        <v>737</v>
      </c>
      <c r="B737" s="482" t="s">
        <v>63</v>
      </c>
      <c r="F737" s="737">
        <f>'35'!C16</f>
        <v>0</v>
      </c>
      <c r="G737" s="370"/>
      <c r="H737" s="718"/>
      <c r="K737" s="503"/>
      <c r="L737" s="312">
        <f>'35'!C16</f>
        <v>0</v>
      </c>
      <c r="N737" s="718"/>
      <c r="P737" s="722">
        <f t="shared" si="120"/>
        <v>0</v>
      </c>
      <c r="Q737" s="461"/>
      <c r="R737" s="722">
        <f t="shared" si="121"/>
        <v>0</v>
      </c>
      <c r="T737" s="655">
        <f t="shared" si="122"/>
        <v>0</v>
      </c>
    </row>
    <row r="738" spans="1:20" ht="15.75">
      <c r="A738" s="485">
        <f t="shared" si="119"/>
        <v>738</v>
      </c>
      <c r="B738" s="482" t="s">
        <v>505</v>
      </c>
      <c r="F738" s="737"/>
      <c r="H738" s="231"/>
      <c r="K738" s="503"/>
      <c r="T738" s="655"/>
    </row>
    <row r="739" spans="1:20">
      <c r="A739" s="485">
        <f t="shared" si="119"/>
        <v>739</v>
      </c>
      <c r="B739" s="483" t="s">
        <v>509</v>
      </c>
      <c r="F739" s="737">
        <f>'35'!E9</f>
        <v>0</v>
      </c>
      <c r="G739" s="370"/>
      <c r="H739" s="718"/>
      <c r="K739" s="503"/>
      <c r="L739" s="312">
        <f>'35'!E9</f>
        <v>0</v>
      </c>
      <c r="N739" s="718"/>
      <c r="P739" s="722">
        <f t="shared" ref="P739:P746" si="123">F739-L739</f>
        <v>0</v>
      </c>
      <c r="Q739" s="461"/>
      <c r="R739" s="722">
        <f t="shared" ref="R739:R746" si="124">H739-N739</f>
        <v>0</v>
      </c>
      <c r="T739" s="655">
        <f t="shared" ref="T739:T746" si="125">H739-K739</f>
        <v>0</v>
      </c>
    </row>
    <row r="740" spans="1:20">
      <c r="A740" s="485">
        <f t="shared" si="119"/>
        <v>740</v>
      </c>
      <c r="B740" s="483" t="s">
        <v>177</v>
      </c>
      <c r="F740" s="737">
        <f>'35'!E10</f>
        <v>1</v>
      </c>
      <c r="G740" s="370"/>
      <c r="H740" s="718"/>
      <c r="K740" s="503"/>
      <c r="L740" s="312">
        <f>'35'!E10</f>
        <v>1</v>
      </c>
      <c r="N740" s="718"/>
      <c r="P740" s="722">
        <f t="shared" si="123"/>
        <v>0</v>
      </c>
      <c r="Q740" s="461"/>
      <c r="R740" s="722">
        <f t="shared" si="124"/>
        <v>0</v>
      </c>
      <c r="T740" s="655">
        <f t="shared" si="125"/>
        <v>0</v>
      </c>
    </row>
    <row r="741" spans="1:20">
      <c r="A741" s="485">
        <f t="shared" si="119"/>
        <v>741</v>
      </c>
      <c r="B741" s="483" t="s">
        <v>178</v>
      </c>
      <c r="F741" s="737">
        <f>'35'!E11</f>
        <v>3</v>
      </c>
      <c r="G741" s="370"/>
      <c r="H741" s="718"/>
      <c r="K741" s="503"/>
      <c r="L741" s="312">
        <f>'35'!E11</f>
        <v>3</v>
      </c>
      <c r="N741" s="718"/>
      <c r="P741" s="722">
        <f t="shared" si="123"/>
        <v>0</v>
      </c>
      <c r="Q741" s="461"/>
      <c r="R741" s="722">
        <f t="shared" si="124"/>
        <v>0</v>
      </c>
      <c r="T741" s="655">
        <f t="shared" si="125"/>
        <v>0</v>
      </c>
    </row>
    <row r="742" spans="1:20" ht="15.75">
      <c r="A742" s="485">
        <f t="shared" si="119"/>
        <v>742</v>
      </c>
      <c r="B742" s="483" t="s">
        <v>179</v>
      </c>
      <c r="C742" s="467"/>
      <c r="F742" s="737">
        <f>'35'!E12</f>
        <v>2</v>
      </c>
      <c r="G742" s="370"/>
      <c r="H742" s="718"/>
      <c r="K742" s="503"/>
      <c r="L742" s="312">
        <f>'35'!E12</f>
        <v>2</v>
      </c>
      <c r="N742" s="718"/>
      <c r="P742" s="722">
        <f t="shared" si="123"/>
        <v>0</v>
      </c>
      <c r="Q742" s="461"/>
      <c r="R742" s="722">
        <f t="shared" si="124"/>
        <v>0</v>
      </c>
      <c r="T742" s="655">
        <f t="shared" si="125"/>
        <v>0</v>
      </c>
    </row>
    <row r="743" spans="1:20" ht="15.75">
      <c r="A743" s="485">
        <f t="shared" si="119"/>
        <v>743</v>
      </c>
      <c r="B743" s="483" t="s">
        <v>180</v>
      </c>
      <c r="C743" s="467"/>
      <c r="F743" s="737">
        <f>'35'!E13</f>
        <v>0</v>
      </c>
      <c r="G743" s="370"/>
      <c r="H743" s="718"/>
      <c r="K743" s="503"/>
      <c r="L743" s="312">
        <f>'35'!E13</f>
        <v>0</v>
      </c>
      <c r="N743" s="718"/>
      <c r="P743" s="722">
        <f t="shared" si="123"/>
        <v>0</v>
      </c>
      <c r="Q743" s="461"/>
      <c r="R743" s="722">
        <f t="shared" si="124"/>
        <v>0</v>
      </c>
      <c r="T743" s="655">
        <f t="shared" si="125"/>
        <v>0</v>
      </c>
    </row>
    <row r="744" spans="1:20" ht="15.75">
      <c r="A744" s="485">
        <f t="shared" si="119"/>
        <v>744</v>
      </c>
      <c r="B744" s="483" t="s">
        <v>181</v>
      </c>
      <c r="C744" s="467"/>
      <c r="F744" s="737">
        <f>'35'!E14</f>
        <v>0</v>
      </c>
      <c r="G744" s="370"/>
      <c r="H744" s="718"/>
      <c r="K744" s="503"/>
      <c r="L744" s="312">
        <f>'35'!E14</f>
        <v>0</v>
      </c>
      <c r="N744" s="718"/>
      <c r="P744" s="722">
        <f t="shared" si="123"/>
        <v>0</v>
      </c>
      <c r="Q744" s="461"/>
      <c r="R744" s="722">
        <f t="shared" si="124"/>
        <v>0</v>
      </c>
      <c r="T744" s="655">
        <f t="shared" si="125"/>
        <v>0</v>
      </c>
    </row>
    <row r="745" spans="1:20" ht="15.75">
      <c r="A745" s="485">
        <f t="shared" si="119"/>
        <v>745</v>
      </c>
      <c r="B745" s="483" t="s">
        <v>510</v>
      </c>
      <c r="C745" s="467"/>
      <c r="F745" s="737">
        <f>'35'!E15</f>
        <v>0</v>
      </c>
      <c r="G745" s="370"/>
      <c r="H745" s="718"/>
      <c r="K745" s="503"/>
      <c r="L745" s="312">
        <f>'35'!E15</f>
        <v>0</v>
      </c>
      <c r="N745" s="718"/>
      <c r="P745" s="722">
        <f t="shared" si="123"/>
        <v>0</v>
      </c>
      <c r="Q745" s="461"/>
      <c r="R745" s="722">
        <f t="shared" si="124"/>
        <v>0</v>
      </c>
      <c r="T745" s="655">
        <f t="shared" si="125"/>
        <v>0</v>
      </c>
    </row>
    <row r="746" spans="1:20" ht="15.75">
      <c r="A746" s="485">
        <f t="shared" si="119"/>
        <v>746</v>
      </c>
      <c r="B746" s="482" t="s">
        <v>63</v>
      </c>
      <c r="C746" s="467"/>
      <c r="F746" s="737">
        <f>'35'!E16</f>
        <v>6</v>
      </c>
      <c r="G746" s="370"/>
      <c r="H746" s="718"/>
      <c r="K746" s="503"/>
      <c r="L746" s="312">
        <f>'35'!E16</f>
        <v>6</v>
      </c>
      <c r="N746" s="718"/>
      <c r="P746" s="722">
        <f t="shared" si="123"/>
        <v>0</v>
      </c>
      <c r="Q746" s="461"/>
      <c r="R746" s="722">
        <f t="shared" si="124"/>
        <v>0</v>
      </c>
      <c r="T746" s="655">
        <f t="shared" si="125"/>
        <v>0</v>
      </c>
    </row>
    <row r="747" spans="1:20" ht="15.75">
      <c r="A747" s="485">
        <f t="shared" si="119"/>
        <v>747</v>
      </c>
      <c r="B747" s="482" t="s">
        <v>506</v>
      </c>
      <c r="C747" s="467"/>
      <c r="F747" s="737"/>
      <c r="H747" s="231"/>
      <c r="K747" s="503"/>
      <c r="T747" s="655"/>
    </row>
    <row r="748" spans="1:20" ht="15.75">
      <c r="A748" s="485">
        <f t="shared" si="119"/>
        <v>748</v>
      </c>
      <c r="B748" s="483" t="s">
        <v>509</v>
      </c>
      <c r="C748" s="467"/>
      <c r="D748" t="s">
        <v>905</v>
      </c>
      <c r="F748" s="737">
        <f>'35'!G9</f>
        <v>0</v>
      </c>
      <c r="G748" s="370"/>
      <c r="H748" s="312">
        <f>'35'!K9</f>
        <v>0</v>
      </c>
      <c r="K748" s="503">
        <v>0</v>
      </c>
      <c r="L748" s="312">
        <f>'35'!G9</f>
        <v>0</v>
      </c>
      <c r="N748" s="312">
        <f>'35'!K9</f>
        <v>0</v>
      </c>
      <c r="P748" s="722">
        <f t="shared" ref="P748:P755" si="126">F748-L748</f>
        <v>0</v>
      </c>
      <c r="Q748" s="461"/>
      <c r="R748" s="722">
        <f t="shared" ref="R748:R755" si="127">H748-N748</f>
        <v>0</v>
      </c>
      <c r="T748" s="655">
        <f t="shared" ref="T748:T755" si="128">H748-K748</f>
        <v>0</v>
      </c>
    </row>
    <row r="749" spans="1:20" ht="15.75">
      <c r="A749" s="485">
        <f t="shared" si="119"/>
        <v>749</v>
      </c>
      <c r="B749" s="483" t="s">
        <v>177</v>
      </c>
      <c r="C749" s="467"/>
      <c r="D749" t="s">
        <v>905</v>
      </c>
      <c r="F749" s="737">
        <f>'35'!G10</f>
        <v>1</v>
      </c>
      <c r="G749" s="370"/>
      <c r="H749" s="312">
        <f>'35'!K10</f>
        <v>0</v>
      </c>
      <c r="K749" s="503">
        <v>0</v>
      </c>
      <c r="L749" s="312">
        <f>'35'!G10</f>
        <v>1</v>
      </c>
      <c r="N749" s="312">
        <f>'35'!K10</f>
        <v>0</v>
      </c>
      <c r="P749" s="722">
        <f t="shared" si="126"/>
        <v>0</v>
      </c>
      <c r="Q749" s="461"/>
      <c r="R749" s="722">
        <f t="shared" si="127"/>
        <v>0</v>
      </c>
      <c r="T749" s="655">
        <f t="shared" si="128"/>
        <v>0</v>
      </c>
    </row>
    <row r="750" spans="1:20" ht="15.75">
      <c r="A750" s="485">
        <f t="shared" si="119"/>
        <v>750</v>
      </c>
      <c r="B750" s="483" t="s">
        <v>178</v>
      </c>
      <c r="C750" s="467"/>
      <c r="D750" t="s">
        <v>905</v>
      </c>
      <c r="F750" s="737">
        <f>'35'!G11</f>
        <v>3</v>
      </c>
      <c r="G750" s="370"/>
      <c r="H750" s="312">
        <f>'35'!K11</f>
        <v>0</v>
      </c>
      <c r="K750" s="503">
        <v>1</v>
      </c>
      <c r="L750" s="312">
        <f>'35'!G11</f>
        <v>3</v>
      </c>
      <c r="N750" s="312">
        <f>'35'!K11</f>
        <v>0</v>
      </c>
      <c r="P750" s="722">
        <f t="shared" si="126"/>
        <v>0</v>
      </c>
      <c r="Q750" s="461"/>
      <c r="R750" s="722">
        <f t="shared" si="127"/>
        <v>0</v>
      </c>
      <c r="T750" s="655">
        <f t="shared" si="128"/>
        <v>-1</v>
      </c>
    </row>
    <row r="751" spans="1:20" ht="15.75">
      <c r="A751" s="485">
        <f t="shared" si="119"/>
        <v>751</v>
      </c>
      <c r="B751" s="483" t="s">
        <v>179</v>
      </c>
      <c r="C751" s="467"/>
      <c r="D751" t="s">
        <v>905</v>
      </c>
      <c r="F751" s="737">
        <f>'35'!G12</f>
        <v>2</v>
      </c>
      <c r="G751" s="370"/>
      <c r="H751" s="312">
        <f>'35'!K12</f>
        <v>1</v>
      </c>
      <c r="K751" s="503">
        <v>0</v>
      </c>
      <c r="L751" s="312">
        <f>'35'!G12</f>
        <v>2</v>
      </c>
      <c r="N751" s="312">
        <f>'35'!K12</f>
        <v>1</v>
      </c>
      <c r="P751" s="722">
        <f t="shared" si="126"/>
        <v>0</v>
      </c>
      <c r="Q751" s="461"/>
      <c r="R751" s="722">
        <f t="shared" si="127"/>
        <v>0</v>
      </c>
      <c r="T751" s="655">
        <f t="shared" si="128"/>
        <v>1</v>
      </c>
    </row>
    <row r="752" spans="1:20" ht="15.75">
      <c r="A752" s="485">
        <f t="shared" si="119"/>
        <v>752</v>
      </c>
      <c r="B752" s="483" t="s">
        <v>180</v>
      </c>
      <c r="C752" s="467"/>
      <c r="D752" t="s">
        <v>905</v>
      </c>
      <c r="F752" s="737">
        <f>'35'!G13</f>
        <v>0</v>
      </c>
      <c r="G752" s="370"/>
      <c r="H752" s="312">
        <f>'35'!K13</f>
        <v>0</v>
      </c>
      <c r="K752" s="503">
        <v>0</v>
      </c>
      <c r="L752" s="312">
        <f>'35'!G13</f>
        <v>0</v>
      </c>
      <c r="N752" s="312">
        <f>'35'!K13</f>
        <v>0</v>
      </c>
      <c r="P752" s="722">
        <f t="shared" si="126"/>
        <v>0</v>
      </c>
      <c r="Q752" s="461"/>
      <c r="R752" s="722">
        <f t="shared" si="127"/>
        <v>0</v>
      </c>
      <c r="T752" s="655">
        <f t="shared" si="128"/>
        <v>0</v>
      </c>
    </row>
    <row r="753" spans="1:20" ht="15.75">
      <c r="A753" s="485">
        <f t="shared" si="119"/>
        <v>753</v>
      </c>
      <c r="B753" s="483" t="s">
        <v>181</v>
      </c>
      <c r="C753" s="467"/>
      <c r="D753" t="s">
        <v>905</v>
      </c>
      <c r="F753" s="737">
        <f>'35'!G14</f>
        <v>0</v>
      </c>
      <c r="G753" s="370"/>
      <c r="H753" s="312">
        <f>'35'!K14</f>
        <v>0</v>
      </c>
      <c r="K753" s="503">
        <v>0</v>
      </c>
      <c r="L753" s="312">
        <f>'35'!G14</f>
        <v>0</v>
      </c>
      <c r="N753" s="312">
        <f>'35'!K14</f>
        <v>0</v>
      </c>
      <c r="P753" s="722">
        <f t="shared" si="126"/>
        <v>0</v>
      </c>
      <c r="Q753" s="461"/>
      <c r="R753" s="722">
        <f t="shared" si="127"/>
        <v>0</v>
      </c>
      <c r="T753" s="655">
        <f t="shared" si="128"/>
        <v>0</v>
      </c>
    </row>
    <row r="754" spans="1:20" ht="15.75">
      <c r="A754" s="485">
        <f t="shared" si="119"/>
        <v>754</v>
      </c>
      <c r="B754" s="483" t="s">
        <v>510</v>
      </c>
      <c r="C754" s="467"/>
      <c r="D754" t="s">
        <v>905</v>
      </c>
      <c r="F754" s="737">
        <f>'35'!G15</f>
        <v>0</v>
      </c>
      <c r="G754" s="370"/>
      <c r="H754" s="312">
        <f>'35'!K15</f>
        <v>0</v>
      </c>
      <c r="K754" s="503">
        <v>0</v>
      </c>
      <c r="L754" s="312">
        <f>'35'!G15</f>
        <v>0</v>
      </c>
      <c r="N754" s="312">
        <f>'35'!K15</f>
        <v>0</v>
      </c>
      <c r="P754" s="722">
        <f t="shared" si="126"/>
        <v>0</v>
      </c>
      <c r="Q754" s="461"/>
      <c r="R754" s="722">
        <f t="shared" si="127"/>
        <v>0</v>
      </c>
      <c r="T754" s="655">
        <f t="shared" si="128"/>
        <v>0</v>
      </c>
    </row>
    <row r="755" spans="1:20" ht="15.75">
      <c r="A755" s="485">
        <f t="shared" si="119"/>
        <v>755</v>
      </c>
      <c r="B755" s="482" t="s">
        <v>63</v>
      </c>
      <c r="C755" s="467"/>
      <c r="D755" t="s">
        <v>905</v>
      </c>
      <c r="F755" s="737">
        <f>'35'!G16</f>
        <v>6</v>
      </c>
      <c r="G755" s="370"/>
      <c r="H755" s="312">
        <f>'35'!K16</f>
        <v>1</v>
      </c>
      <c r="K755" s="503">
        <v>1</v>
      </c>
      <c r="L755" s="312">
        <f>'35'!G16</f>
        <v>6</v>
      </c>
      <c r="N755" s="312">
        <f>'35'!K16</f>
        <v>1</v>
      </c>
      <c r="P755" s="722">
        <f t="shared" si="126"/>
        <v>0</v>
      </c>
      <c r="Q755" s="461"/>
      <c r="R755" s="722">
        <f t="shared" si="127"/>
        <v>0</v>
      </c>
      <c r="T755" s="655">
        <f t="shared" si="128"/>
        <v>0</v>
      </c>
    </row>
    <row r="756" spans="1:20" ht="15.75">
      <c r="A756" s="485">
        <f t="shared" si="119"/>
        <v>756</v>
      </c>
      <c r="B756" s="482" t="s">
        <v>507</v>
      </c>
      <c r="C756" s="467"/>
      <c r="F756" s="737"/>
      <c r="H756" s="231"/>
      <c r="K756" s="503"/>
      <c r="T756" s="655"/>
    </row>
    <row r="757" spans="1:20" ht="15.75">
      <c r="A757" s="485">
        <f t="shared" si="119"/>
        <v>757</v>
      </c>
      <c r="B757" s="483" t="s">
        <v>509</v>
      </c>
      <c r="C757" s="467"/>
      <c r="F757" s="737">
        <f>'35'!I9</f>
        <v>0</v>
      </c>
      <c r="G757" s="370"/>
      <c r="H757" s="718"/>
      <c r="K757" s="503"/>
      <c r="L757" s="312">
        <f>'35'!I9</f>
        <v>0</v>
      </c>
      <c r="N757" s="718"/>
      <c r="P757" s="722">
        <f t="shared" ref="P757:P764" si="129">F757-L757</f>
        <v>0</v>
      </c>
      <c r="Q757" s="461"/>
      <c r="R757" s="722">
        <f t="shared" ref="R757:R764" si="130">H757-N757</f>
        <v>0</v>
      </c>
      <c r="T757" s="655">
        <f t="shared" ref="T757:T764" si="131">H757-K757</f>
        <v>0</v>
      </c>
    </row>
    <row r="758" spans="1:20" ht="15.75">
      <c r="A758" s="485">
        <f t="shared" si="119"/>
        <v>758</v>
      </c>
      <c r="B758" s="483" t="s">
        <v>177</v>
      </c>
      <c r="C758" s="467"/>
      <c r="F758" s="737">
        <f>'35'!I10</f>
        <v>0</v>
      </c>
      <c r="G758" s="370"/>
      <c r="H758" s="718"/>
      <c r="K758" s="503"/>
      <c r="L758" s="312">
        <f>'35'!I10</f>
        <v>0</v>
      </c>
      <c r="N758" s="718"/>
      <c r="P758" s="722">
        <f t="shared" si="129"/>
        <v>0</v>
      </c>
      <c r="Q758" s="461"/>
      <c r="R758" s="722">
        <f t="shared" si="130"/>
        <v>0</v>
      </c>
      <c r="T758" s="655">
        <f t="shared" si="131"/>
        <v>0</v>
      </c>
    </row>
    <row r="759" spans="1:20" ht="15.75">
      <c r="A759" s="485">
        <f t="shared" si="119"/>
        <v>759</v>
      </c>
      <c r="B759" s="483" t="s">
        <v>178</v>
      </c>
      <c r="C759" s="467"/>
      <c r="F759" s="737">
        <f>'35'!I11</f>
        <v>0</v>
      </c>
      <c r="G759" s="370"/>
      <c r="H759" s="718"/>
      <c r="K759" s="503"/>
      <c r="L759" s="312">
        <f>'35'!I11</f>
        <v>0</v>
      </c>
      <c r="N759" s="718"/>
      <c r="P759" s="722">
        <f t="shared" si="129"/>
        <v>0</v>
      </c>
      <c r="Q759" s="461"/>
      <c r="R759" s="722">
        <f t="shared" si="130"/>
        <v>0</v>
      </c>
      <c r="T759" s="655">
        <f t="shared" si="131"/>
        <v>0</v>
      </c>
    </row>
    <row r="760" spans="1:20" ht="15.75">
      <c r="A760" s="485">
        <f t="shared" si="119"/>
        <v>760</v>
      </c>
      <c r="B760" s="483" t="s">
        <v>179</v>
      </c>
      <c r="C760" s="467"/>
      <c r="F760" s="737">
        <f>'35'!I12</f>
        <v>0</v>
      </c>
      <c r="G760" s="370"/>
      <c r="H760" s="718"/>
      <c r="K760" s="503"/>
      <c r="L760" s="312">
        <f>'35'!I12</f>
        <v>0</v>
      </c>
      <c r="N760" s="718"/>
      <c r="P760" s="722">
        <f t="shared" si="129"/>
        <v>0</v>
      </c>
      <c r="Q760" s="461"/>
      <c r="R760" s="722">
        <f t="shared" si="130"/>
        <v>0</v>
      </c>
      <c r="T760" s="655">
        <f t="shared" si="131"/>
        <v>0</v>
      </c>
    </row>
    <row r="761" spans="1:20" ht="15.75">
      <c r="A761" s="485">
        <f t="shared" si="119"/>
        <v>761</v>
      </c>
      <c r="B761" s="483" t="s">
        <v>180</v>
      </c>
      <c r="C761" s="467"/>
      <c r="F761" s="737">
        <f>'35'!I13</f>
        <v>0</v>
      </c>
      <c r="G761" s="370"/>
      <c r="H761" s="718"/>
      <c r="K761" s="503"/>
      <c r="L761" s="312">
        <f>'35'!I13</f>
        <v>0</v>
      </c>
      <c r="N761" s="718"/>
      <c r="P761" s="722">
        <f t="shared" si="129"/>
        <v>0</v>
      </c>
      <c r="Q761" s="461"/>
      <c r="R761" s="722">
        <f t="shared" si="130"/>
        <v>0</v>
      </c>
      <c r="T761" s="655">
        <f t="shared" si="131"/>
        <v>0</v>
      </c>
    </row>
    <row r="762" spans="1:20">
      <c r="A762" s="485">
        <f t="shared" si="119"/>
        <v>762</v>
      </c>
      <c r="B762" s="483" t="s">
        <v>181</v>
      </c>
      <c r="F762" s="737">
        <f>'35'!I14</f>
        <v>0</v>
      </c>
      <c r="G762" s="370"/>
      <c r="H762" s="718"/>
      <c r="K762" s="503"/>
      <c r="L762" s="312">
        <f>'35'!I14</f>
        <v>0</v>
      </c>
      <c r="N762" s="718"/>
      <c r="P762" s="722">
        <f t="shared" si="129"/>
        <v>0</v>
      </c>
      <c r="Q762" s="461"/>
      <c r="R762" s="722">
        <f t="shared" si="130"/>
        <v>0</v>
      </c>
      <c r="T762" s="655">
        <f t="shared" si="131"/>
        <v>0</v>
      </c>
    </row>
    <row r="763" spans="1:20">
      <c r="A763" s="485">
        <f t="shared" si="119"/>
        <v>763</v>
      </c>
      <c r="B763" s="483" t="s">
        <v>510</v>
      </c>
      <c r="F763" s="737">
        <f>'35'!I15</f>
        <v>0</v>
      </c>
      <c r="G763" s="370"/>
      <c r="H763" s="718"/>
      <c r="K763" s="503"/>
      <c r="L763" s="312">
        <f>'35'!I15</f>
        <v>0</v>
      </c>
      <c r="N763" s="718"/>
      <c r="P763" s="722">
        <f t="shared" si="129"/>
        <v>0</v>
      </c>
      <c r="Q763" s="461"/>
      <c r="R763" s="722">
        <f t="shared" si="130"/>
        <v>0</v>
      </c>
      <c r="T763" s="655">
        <f t="shared" si="131"/>
        <v>0</v>
      </c>
    </row>
    <row r="764" spans="1:20" ht="15.75">
      <c r="A764" s="485">
        <f t="shared" si="119"/>
        <v>764</v>
      </c>
      <c r="B764" s="482" t="s">
        <v>63</v>
      </c>
      <c r="F764" s="737">
        <f>'35'!I16</f>
        <v>0</v>
      </c>
      <c r="G764" s="370"/>
      <c r="H764" s="718"/>
      <c r="K764" s="503"/>
      <c r="L764" s="312">
        <f>'35'!I16</f>
        <v>0</v>
      </c>
      <c r="N764" s="718"/>
      <c r="P764" s="722">
        <f t="shared" si="129"/>
        <v>0</v>
      </c>
      <c r="Q764" s="461"/>
      <c r="R764" s="722">
        <f t="shared" si="130"/>
        <v>0</v>
      </c>
      <c r="T764" s="655">
        <f t="shared" si="131"/>
        <v>0</v>
      </c>
    </row>
    <row r="765" spans="1:20" ht="15.75">
      <c r="A765" s="485">
        <f t="shared" si="119"/>
        <v>765</v>
      </c>
      <c r="B765" s="482" t="s">
        <v>639</v>
      </c>
      <c r="F765" s="737"/>
      <c r="H765" s="231"/>
      <c r="K765" s="503"/>
      <c r="T765" s="655"/>
    </row>
    <row r="766" spans="1:20" ht="15.75">
      <c r="A766" s="485">
        <f t="shared" si="119"/>
        <v>766</v>
      </c>
      <c r="B766" s="482" t="s">
        <v>511</v>
      </c>
      <c r="F766" s="737"/>
      <c r="H766" s="231"/>
      <c r="K766" s="503"/>
      <c r="T766" s="655"/>
    </row>
    <row r="767" spans="1:20">
      <c r="A767" s="485">
        <f t="shared" si="119"/>
        <v>767</v>
      </c>
      <c r="B767" s="483" t="s">
        <v>509</v>
      </c>
      <c r="F767" s="737">
        <f>'35'!C22</f>
        <v>0</v>
      </c>
      <c r="G767" s="370"/>
      <c r="H767" s="718"/>
      <c r="K767" s="503"/>
      <c r="L767" s="312">
        <f>'35'!C22</f>
        <v>0</v>
      </c>
      <c r="N767" s="718"/>
      <c r="P767" s="722">
        <f t="shared" ref="P767:P774" si="132">F767-L767</f>
        <v>0</v>
      </c>
      <c r="Q767" s="461"/>
      <c r="R767" s="722">
        <f t="shared" ref="R767:R774" si="133">H767-N767</f>
        <v>0</v>
      </c>
      <c r="T767" s="655">
        <f t="shared" ref="T767:T774" si="134">H767-K767</f>
        <v>0</v>
      </c>
    </row>
    <row r="768" spans="1:20">
      <c r="A768" s="485">
        <f t="shared" si="119"/>
        <v>768</v>
      </c>
      <c r="B768" s="483" t="s">
        <v>177</v>
      </c>
      <c r="F768" s="737">
        <f>'35'!C23</f>
        <v>0</v>
      </c>
      <c r="G768" s="370"/>
      <c r="H768" s="718"/>
      <c r="K768" s="503"/>
      <c r="L768" s="312">
        <f>'35'!C23</f>
        <v>0</v>
      </c>
      <c r="N768" s="718"/>
      <c r="P768" s="722">
        <f t="shared" si="132"/>
        <v>0</v>
      </c>
      <c r="Q768" s="461"/>
      <c r="R768" s="722">
        <f t="shared" si="133"/>
        <v>0</v>
      </c>
      <c r="T768" s="655">
        <f t="shared" si="134"/>
        <v>0</v>
      </c>
    </row>
    <row r="769" spans="1:20">
      <c r="A769" s="485">
        <f t="shared" si="119"/>
        <v>769</v>
      </c>
      <c r="B769" s="483" t="s">
        <v>178</v>
      </c>
      <c r="F769" s="737">
        <f>'35'!C24</f>
        <v>0</v>
      </c>
      <c r="G769" s="370"/>
      <c r="H769" s="718"/>
      <c r="K769" s="503"/>
      <c r="L769" s="312">
        <f>'35'!C24</f>
        <v>0</v>
      </c>
      <c r="N769" s="718"/>
      <c r="P769" s="722">
        <f t="shared" si="132"/>
        <v>0</v>
      </c>
      <c r="Q769" s="461"/>
      <c r="R769" s="722">
        <f t="shared" si="133"/>
        <v>0</v>
      </c>
      <c r="T769" s="655">
        <f t="shared" si="134"/>
        <v>0</v>
      </c>
    </row>
    <row r="770" spans="1:20">
      <c r="A770" s="485">
        <f t="shared" si="119"/>
        <v>770</v>
      </c>
      <c r="B770" s="483" t="s">
        <v>179</v>
      </c>
      <c r="F770" s="737">
        <f>'35'!C25</f>
        <v>0</v>
      </c>
      <c r="G770" s="370"/>
      <c r="H770" s="718"/>
      <c r="K770" s="503"/>
      <c r="L770" s="312">
        <f>'35'!C25</f>
        <v>0</v>
      </c>
      <c r="N770" s="718"/>
      <c r="P770" s="722">
        <f t="shared" si="132"/>
        <v>0</v>
      </c>
      <c r="Q770" s="461"/>
      <c r="R770" s="722">
        <f t="shared" si="133"/>
        <v>0</v>
      </c>
      <c r="T770" s="655">
        <f t="shared" si="134"/>
        <v>0</v>
      </c>
    </row>
    <row r="771" spans="1:20">
      <c r="A771" s="485">
        <f t="shared" si="119"/>
        <v>771</v>
      </c>
      <c r="B771" s="483" t="s">
        <v>180</v>
      </c>
      <c r="F771" s="737">
        <f>'35'!C26</f>
        <v>0</v>
      </c>
      <c r="G771" s="370"/>
      <c r="H771" s="718"/>
      <c r="K771" s="503"/>
      <c r="L771" s="312">
        <f>'35'!C26</f>
        <v>0</v>
      </c>
      <c r="N771" s="718"/>
      <c r="P771" s="722">
        <f t="shared" si="132"/>
        <v>0</v>
      </c>
      <c r="Q771" s="461"/>
      <c r="R771" s="722">
        <f t="shared" si="133"/>
        <v>0</v>
      </c>
      <c r="T771" s="655">
        <f t="shared" si="134"/>
        <v>0</v>
      </c>
    </row>
    <row r="772" spans="1:20">
      <c r="A772" s="485">
        <f t="shared" si="119"/>
        <v>772</v>
      </c>
      <c r="B772" s="483" t="s">
        <v>181</v>
      </c>
      <c r="F772" s="737">
        <f>'35'!C27</f>
        <v>0</v>
      </c>
      <c r="G772" s="370"/>
      <c r="H772" s="718"/>
      <c r="K772" s="503"/>
      <c r="L772" s="312">
        <f>'35'!C27</f>
        <v>0</v>
      </c>
      <c r="N772" s="718"/>
      <c r="P772" s="722">
        <f t="shared" si="132"/>
        <v>0</v>
      </c>
      <c r="Q772" s="461"/>
      <c r="R772" s="722">
        <f t="shared" si="133"/>
        <v>0</v>
      </c>
      <c r="T772" s="655">
        <f t="shared" si="134"/>
        <v>0</v>
      </c>
    </row>
    <row r="773" spans="1:20">
      <c r="A773" s="485">
        <f t="shared" si="119"/>
        <v>773</v>
      </c>
      <c r="B773" s="483" t="s">
        <v>510</v>
      </c>
      <c r="F773" s="737">
        <f>'35'!C28</f>
        <v>0</v>
      </c>
      <c r="G773" s="370"/>
      <c r="H773" s="718"/>
      <c r="K773" s="503"/>
      <c r="L773" s="312">
        <f>'35'!C28</f>
        <v>0</v>
      </c>
      <c r="N773" s="718"/>
      <c r="P773" s="722">
        <f t="shared" si="132"/>
        <v>0</v>
      </c>
      <c r="Q773" s="461"/>
      <c r="R773" s="722">
        <f t="shared" si="133"/>
        <v>0</v>
      </c>
      <c r="T773" s="655">
        <f t="shared" si="134"/>
        <v>0</v>
      </c>
    </row>
    <row r="774" spans="1:20" ht="15.75">
      <c r="A774" s="485">
        <f t="shared" si="119"/>
        <v>774</v>
      </c>
      <c r="B774" s="482" t="s">
        <v>63</v>
      </c>
      <c r="F774" s="737">
        <f>'35'!C29</f>
        <v>0</v>
      </c>
      <c r="G774" s="370"/>
      <c r="H774" s="718"/>
      <c r="K774" s="503"/>
      <c r="L774" s="312">
        <f>'35'!C29</f>
        <v>0</v>
      </c>
      <c r="N774" s="718"/>
      <c r="P774" s="722">
        <f t="shared" si="132"/>
        <v>0</v>
      </c>
      <c r="Q774" s="461"/>
      <c r="R774" s="722">
        <f t="shared" si="133"/>
        <v>0</v>
      </c>
      <c r="T774" s="655">
        <f t="shared" si="134"/>
        <v>0</v>
      </c>
    </row>
    <row r="775" spans="1:20" ht="15.75">
      <c r="A775" s="485">
        <f t="shared" si="119"/>
        <v>775</v>
      </c>
      <c r="B775" s="482" t="s">
        <v>512</v>
      </c>
      <c r="F775" s="737"/>
      <c r="H775" s="231"/>
      <c r="K775" s="503"/>
      <c r="T775" s="655"/>
    </row>
    <row r="776" spans="1:20">
      <c r="A776" s="485">
        <f t="shared" si="119"/>
        <v>776</v>
      </c>
      <c r="B776" s="483" t="s">
        <v>509</v>
      </c>
      <c r="F776" s="737">
        <f>'35'!E22</f>
        <v>0</v>
      </c>
      <c r="G776" s="370"/>
      <c r="H776" s="718"/>
      <c r="K776" s="503"/>
      <c r="L776" s="312">
        <f>'35'!E22</f>
        <v>0</v>
      </c>
      <c r="N776" s="718"/>
      <c r="P776" s="722">
        <f t="shared" ref="P776:P783" si="135">F776-L776</f>
        <v>0</v>
      </c>
      <c r="Q776" s="461"/>
      <c r="R776" s="722">
        <f t="shared" ref="R776:R783" si="136">H776-N776</f>
        <v>0</v>
      </c>
      <c r="T776" s="655">
        <f t="shared" ref="T776:T783" si="137">H776-K776</f>
        <v>0</v>
      </c>
    </row>
    <row r="777" spans="1:20">
      <c r="A777" s="485">
        <f t="shared" si="119"/>
        <v>777</v>
      </c>
      <c r="B777" s="483" t="s">
        <v>177</v>
      </c>
      <c r="F777" s="737">
        <f>'35'!E23</f>
        <v>0</v>
      </c>
      <c r="G777" s="370"/>
      <c r="H777" s="718"/>
      <c r="K777" s="503"/>
      <c r="L777" s="312">
        <f>'35'!E23</f>
        <v>0</v>
      </c>
      <c r="N777" s="718"/>
      <c r="P777" s="722">
        <f t="shared" si="135"/>
        <v>0</v>
      </c>
      <c r="Q777" s="461"/>
      <c r="R777" s="722">
        <f t="shared" si="136"/>
        <v>0</v>
      </c>
      <c r="T777" s="655">
        <f t="shared" si="137"/>
        <v>0</v>
      </c>
    </row>
    <row r="778" spans="1:20">
      <c r="A778" s="485">
        <f t="shared" si="119"/>
        <v>778</v>
      </c>
      <c r="B778" s="483" t="s">
        <v>178</v>
      </c>
      <c r="F778" s="737">
        <f>'35'!E24</f>
        <v>13895.4</v>
      </c>
      <c r="G778" s="370"/>
      <c r="H778" s="718"/>
      <c r="K778" s="503"/>
      <c r="L778" s="312">
        <f>'35'!E24</f>
        <v>13895.4</v>
      </c>
      <c r="N778" s="718"/>
      <c r="P778" s="722">
        <f t="shared" si="135"/>
        <v>0</v>
      </c>
      <c r="Q778" s="461"/>
      <c r="R778" s="722">
        <f t="shared" si="136"/>
        <v>0</v>
      </c>
      <c r="T778" s="655">
        <f t="shared" si="137"/>
        <v>0</v>
      </c>
    </row>
    <row r="779" spans="1:20">
      <c r="A779" s="485">
        <f t="shared" ref="A779:A842" si="138">A778+1</f>
        <v>779</v>
      </c>
      <c r="B779" s="483" t="s">
        <v>179</v>
      </c>
      <c r="F779" s="737">
        <f>'35'!E25</f>
        <v>89426.110000000015</v>
      </c>
      <c r="G779" s="370"/>
      <c r="H779" s="718"/>
      <c r="K779" s="503"/>
      <c r="L779" s="312">
        <f>'35'!E25</f>
        <v>89426.110000000015</v>
      </c>
      <c r="N779" s="718"/>
      <c r="P779" s="722">
        <f t="shared" si="135"/>
        <v>0</v>
      </c>
      <c r="Q779" s="461"/>
      <c r="R779" s="722">
        <f t="shared" si="136"/>
        <v>0</v>
      </c>
      <c r="T779" s="655">
        <f t="shared" si="137"/>
        <v>0</v>
      </c>
    </row>
    <row r="780" spans="1:20">
      <c r="A780" s="485">
        <f t="shared" si="138"/>
        <v>780</v>
      </c>
      <c r="B780" s="483" t="s">
        <v>180</v>
      </c>
      <c r="F780" s="737">
        <f>'35'!E26</f>
        <v>101614</v>
      </c>
      <c r="G780" s="370"/>
      <c r="H780" s="718"/>
      <c r="K780" s="503"/>
      <c r="L780" s="312">
        <f>'35'!E26</f>
        <v>101614</v>
      </c>
      <c r="N780" s="718"/>
      <c r="P780" s="722">
        <f t="shared" si="135"/>
        <v>0</v>
      </c>
      <c r="Q780" s="461"/>
      <c r="R780" s="722">
        <f t="shared" si="136"/>
        <v>0</v>
      </c>
      <c r="T780" s="655">
        <f t="shared" si="137"/>
        <v>0</v>
      </c>
    </row>
    <row r="781" spans="1:20">
      <c r="A781" s="485">
        <f t="shared" si="138"/>
        <v>781</v>
      </c>
      <c r="B781" s="483" t="s">
        <v>181</v>
      </c>
      <c r="F781" s="737">
        <f>'35'!E27</f>
        <v>0</v>
      </c>
      <c r="G781" s="370"/>
      <c r="H781" s="718"/>
      <c r="K781" s="503"/>
      <c r="L781" s="312">
        <f>'35'!E27</f>
        <v>0</v>
      </c>
      <c r="N781" s="718"/>
      <c r="P781" s="722">
        <f t="shared" si="135"/>
        <v>0</v>
      </c>
      <c r="Q781" s="461"/>
      <c r="R781" s="722">
        <f t="shared" si="136"/>
        <v>0</v>
      </c>
      <c r="T781" s="655">
        <f t="shared" si="137"/>
        <v>0</v>
      </c>
    </row>
    <row r="782" spans="1:20">
      <c r="A782" s="485">
        <f t="shared" si="138"/>
        <v>782</v>
      </c>
      <c r="B782" s="483" t="s">
        <v>510</v>
      </c>
      <c r="F782" s="737">
        <f>'35'!E28</f>
        <v>0</v>
      </c>
      <c r="G782" s="370"/>
      <c r="H782" s="718"/>
      <c r="K782" s="503"/>
      <c r="L782" s="312">
        <f>'35'!E28</f>
        <v>0</v>
      </c>
      <c r="N782" s="718"/>
      <c r="P782" s="722">
        <f t="shared" si="135"/>
        <v>0</v>
      </c>
      <c r="Q782" s="461"/>
      <c r="R782" s="722">
        <f t="shared" si="136"/>
        <v>0</v>
      </c>
      <c r="T782" s="655">
        <f t="shared" si="137"/>
        <v>0</v>
      </c>
    </row>
    <row r="783" spans="1:20" ht="15.75">
      <c r="A783" s="485">
        <f t="shared" si="138"/>
        <v>783</v>
      </c>
      <c r="B783" s="482" t="s">
        <v>63</v>
      </c>
      <c r="F783" s="737">
        <f>'35'!E29</f>
        <v>204935.51</v>
      </c>
      <c r="G783" s="370"/>
      <c r="H783" s="718"/>
      <c r="K783" s="503"/>
      <c r="L783" s="312">
        <f>'35'!E29</f>
        <v>204935.51</v>
      </c>
      <c r="N783" s="718"/>
      <c r="P783" s="722">
        <f t="shared" si="135"/>
        <v>0</v>
      </c>
      <c r="Q783" s="461"/>
      <c r="R783" s="722">
        <f t="shared" si="136"/>
        <v>0</v>
      </c>
      <c r="T783" s="655">
        <f t="shared" si="137"/>
        <v>0</v>
      </c>
    </row>
    <row r="784" spans="1:20" ht="15.75">
      <c r="A784" s="485">
        <f t="shared" si="138"/>
        <v>784</v>
      </c>
      <c r="B784" s="482" t="s">
        <v>513</v>
      </c>
      <c r="F784" s="737"/>
      <c r="H784" s="231"/>
      <c r="K784" s="503"/>
      <c r="T784" s="655"/>
    </row>
    <row r="785" spans="1:20">
      <c r="A785" s="485">
        <f t="shared" si="138"/>
        <v>785</v>
      </c>
      <c r="B785" s="483" t="s">
        <v>509</v>
      </c>
      <c r="D785" t="s">
        <v>905</v>
      </c>
      <c r="F785" s="737">
        <f>'35'!G22</f>
        <v>0</v>
      </c>
      <c r="G785" s="370"/>
      <c r="H785" s="312">
        <f>'35'!K22</f>
        <v>0</v>
      </c>
      <c r="K785" s="503">
        <v>0</v>
      </c>
      <c r="L785" s="312">
        <f>'35'!G22</f>
        <v>0</v>
      </c>
      <c r="N785" s="312">
        <f>'35'!K22</f>
        <v>0</v>
      </c>
      <c r="P785" s="722">
        <f t="shared" ref="P785:P792" si="139">F785-L785</f>
        <v>0</v>
      </c>
      <c r="Q785" s="461"/>
      <c r="R785" s="722">
        <f t="shared" ref="R785:R792" si="140">H785-N785</f>
        <v>0</v>
      </c>
      <c r="T785" s="655">
        <f t="shared" ref="T785:T792" si="141">H785-K785</f>
        <v>0</v>
      </c>
    </row>
    <row r="786" spans="1:20">
      <c r="A786" s="485">
        <f t="shared" si="138"/>
        <v>786</v>
      </c>
      <c r="B786" s="483" t="s">
        <v>177</v>
      </c>
      <c r="D786" t="s">
        <v>905</v>
      </c>
      <c r="F786" s="737">
        <f>'35'!G23</f>
        <v>0</v>
      </c>
      <c r="G786" s="370"/>
      <c r="H786" s="312">
        <f>'35'!K23</f>
        <v>0</v>
      </c>
      <c r="K786" s="503">
        <v>0</v>
      </c>
      <c r="L786" s="312">
        <f>'35'!G23</f>
        <v>0</v>
      </c>
      <c r="N786" s="312">
        <f>'35'!K23</f>
        <v>0</v>
      </c>
      <c r="P786" s="722">
        <f t="shared" si="139"/>
        <v>0</v>
      </c>
      <c r="Q786" s="461"/>
      <c r="R786" s="722">
        <f t="shared" si="140"/>
        <v>0</v>
      </c>
      <c r="T786" s="655">
        <f t="shared" si="141"/>
        <v>0</v>
      </c>
    </row>
    <row r="787" spans="1:20">
      <c r="A787" s="485">
        <f t="shared" si="138"/>
        <v>787</v>
      </c>
      <c r="B787" s="483" t="s">
        <v>178</v>
      </c>
      <c r="D787" t="s">
        <v>905</v>
      </c>
      <c r="F787" s="737">
        <f>'35'!G24</f>
        <v>13895.4</v>
      </c>
      <c r="G787" s="370"/>
      <c r="H787" s="312">
        <f>'35'!K24</f>
        <v>0</v>
      </c>
      <c r="K787" s="503">
        <v>45805</v>
      </c>
      <c r="L787" s="312">
        <f>'35'!G24</f>
        <v>13895.4</v>
      </c>
      <c r="N787" s="312">
        <f>'35'!K24</f>
        <v>0</v>
      </c>
      <c r="P787" s="722">
        <f t="shared" si="139"/>
        <v>0</v>
      </c>
      <c r="Q787" s="461"/>
      <c r="R787" s="722">
        <f t="shared" si="140"/>
        <v>0</v>
      </c>
      <c r="T787" s="655">
        <f t="shared" si="141"/>
        <v>-45805</v>
      </c>
    </row>
    <row r="788" spans="1:20">
      <c r="A788" s="485">
        <f t="shared" si="138"/>
        <v>788</v>
      </c>
      <c r="B788" s="483" t="s">
        <v>179</v>
      </c>
      <c r="D788" t="s">
        <v>905</v>
      </c>
      <c r="F788" s="737">
        <f>'35'!G25</f>
        <v>89426.110000000015</v>
      </c>
      <c r="G788" s="370"/>
      <c r="H788" s="312">
        <f>'35'!K25</f>
        <v>58</v>
      </c>
      <c r="K788" s="503">
        <v>0</v>
      </c>
      <c r="L788" s="312">
        <f>'35'!G25</f>
        <v>89426.110000000015</v>
      </c>
      <c r="N788" s="312">
        <f>'35'!K25</f>
        <v>58</v>
      </c>
      <c r="P788" s="722">
        <f t="shared" si="139"/>
        <v>0</v>
      </c>
      <c r="Q788" s="461"/>
      <c r="R788" s="722">
        <f t="shared" si="140"/>
        <v>0</v>
      </c>
      <c r="T788" s="655">
        <f t="shared" si="141"/>
        <v>58</v>
      </c>
    </row>
    <row r="789" spans="1:20">
      <c r="A789" s="485">
        <f t="shared" si="138"/>
        <v>789</v>
      </c>
      <c r="B789" s="483" t="s">
        <v>180</v>
      </c>
      <c r="D789" t="s">
        <v>905</v>
      </c>
      <c r="F789" s="737">
        <f>'35'!G26</f>
        <v>101614</v>
      </c>
      <c r="G789" s="370"/>
      <c r="H789" s="312">
        <f>'35'!K26</f>
        <v>0</v>
      </c>
      <c r="K789" s="503">
        <v>0</v>
      </c>
      <c r="L789" s="312">
        <f>'35'!G26</f>
        <v>101614</v>
      </c>
      <c r="N789" s="312">
        <f>'35'!K26</f>
        <v>0</v>
      </c>
      <c r="P789" s="722">
        <f t="shared" si="139"/>
        <v>0</v>
      </c>
      <c r="Q789" s="461"/>
      <c r="R789" s="722">
        <f t="shared" si="140"/>
        <v>0</v>
      </c>
      <c r="T789" s="655">
        <f t="shared" si="141"/>
        <v>0</v>
      </c>
    </row>
    <row r="790" spans="1:20">
      <c r="A790" s="485">
        <f t="shared" si="138"/>
        <v>790</v>
      </c>
      <c r="B790" s="483" t="s">
        <v>181</v>
      </c>
      <c r="D790" t="s">
        <v>905</v>
      </c>
      <c r="F790" s="737">
        <f>'35'!G27</f>
        <v>0</v>
      </c>
      <c r="G790" s="370"/>
      <c r="H790" s="312">
        <f>'35'!K27</f>
        <v>0</v>
      </c>
      <c r="K790" s="503">
        <v>0</v>
      </c>
      <c r="L790" s="312">
        <f>'35'!G27</f>
        <v>0</v>
      </c>
      <c r="N790" s="312">
        <f>'35'!K27</f>
        <v>0</v>
      </c>
      <c r="P790" s="722">
        <f t="shared" si="139"/>
        <v>0</v>
      </c>
      <c r="Q790" s="461"/>
      <c r="R790" s="722">
        <f t="shared" si="140"/>
        <v>0</v>
      </c>
      <c r="T790" s="655">
        <f t="shared" si="141"/>
        <v>0</v>
      </c>
    </row>
    <row r="791" spans="1:20">
      <c r="A791" s="485">
        <f t="shared" si="138"/>
        <v>791</v>
      </c>
      <c r="B791" s="483" t="s">
        <v>510</v>
      </c>
      <c r="D791" t="s">
        <v>905</v>
      </c>
      <c r="F791" s="737">
        <f>'35'!G28</f>
        <v>0</v>
      </c>
      <c r="G791" s="370"/>
      <c r="H791" s="312">
        <f>'35'!K28</f>
        <v>0</v>
      </c>
      <c r="K791" s="503">
        <v>0</v>
      </c>
      <c r="L791" s="312">
        <f>'35'!G28</f>
        <v>0</v>
      </c>
      <c r="N791" s="312">
        <f>'35'!K28</f>
        <v>0</v>
      </c>
      <c r="P791" s="722">
        <f t="shared" si="139"/>
        <v>0</v>
      </c>
      <c r="Q791" s="461"/>
      <c r="R791" s="722">
        <f t="shared" si="140"/>
        <v>0</v>
      </c>
      <c r="T791" s="655">
        <f t="shared" si="141"/>
        <v>0</v>
      </c>
    </row>
    <row r="792" spans="1:20" ht="15.75">
      <c r="A792" s="485">
        <f t="shared" si="138"/>
        <v>792</v>
      </c>
      <c r="B792" s="482" t="s">
        <v>63</v>
      </c>
      <c r="D792" t="s">
        <v>905</v>
      </c>
      <c r="F792" s="737">
        <f>'35'!G29</f>
        <v>204935.51</v>
      </c>
      <c r="G792" s="370"/>
      <c r="H792" s="312">
        <f>'35'!K29</f>
        <v>58</v>
      </c>
      <c r="K792" s="503">
        <v>45805</v>
      </c>
      <c r="L792" s="312">
        <f>'35'!G29</f>
        <v>204935.51</v>
      </c>
      <c r="N792" s="312">
        <f>'35'!K29</f>
        <v>58</v>
      </c>
      <c r="P792" s="722">
        <f t="shared" si="139"/>
        <v>0</v>
      </c>
      <c r="Q792" s="461"/>
      <c r="R792" s="722">
        <f t="shared" si="140"/>
        <v>0</v>
      </c>
      <c r="T792" s="655">
        <f t="shared" si="141"/>
        <v>-45747</v>
      </c>
    </row>
    <row r="793" spans="1:20" ht="15.75">
      <c r="A793" s="485">
        <f t="shared" si="138"/>
        <v>793</v>
      </c>
      <c r="B793" s="482" t="s">
        <v>640</v>
      </c>
      <c r="F793" s="737"/>
      <c r="H793" s="231"/>
      <c r="K793" s="503"/>
      <c r="T793" s="655"/>
    </row>
    <row r="794" spans="1:20">
      <c r="A794" s="485">
        <f t="shared" si="138"/>
        <v>794</v>
      </c>
      <c r="B794" s="483" t="s">
        <v>509</v>
      </c>
      <c r="F794" s="737">
        <f>'35'!I22</f>
        <v>0</v>
      </c>
      <c r="G794" s="370"/>
      <c r="H794" s="718"/>
      <c r="K794" s="503"/>
      <c r="L794" s="312">
        <f>'35'!I22</f>
        <v>0</v>
      </c>
      <c r="N794" s="718"/>
      <c r="P794" s="722">
        <f t="shared" ref="P794:P801" si="142">F794-L794</f>
        <v>0</v>
      </c>
      <c r="Q794" s="461"/>
      <c r="R794" s="722">
        <f t="shared" ref="R794:R801" si="143">H794-N794</f>
        <v>0</v>
      </c>
      <c r="T794" s="655">
        <f t="shared" ref="T794:T801" si="144">H794-K794</f>
        <v>0</v>
      </c>
    </row>
    <row r="795" spans="1:20">
      <c r="A795" s="485">
        <f t="shared" si="138"/>
        <v>795</v>
      </c>
      <c r="B795" s="483" t="s">
        <v>177</v>
      </c>
      <c r="F795" s="737">
        <f>'35'!I23</f>
        <v>0</v>
      </c>
      <c r="G795" s="370"/>
      <c r="H795" s="718"/>
      <c r="K795" s="503"/>
      <c r="L795" s="312">
        <f>'35'!I23</f>
        <v>0</v>
      </c>
      <c r="N795" s="718"/>
      <c r="P795" s="722">
        <f t="shared" si="142"/>
        <v>0</v>
      </c>
      <c r="Q795" s="461"/>
      <c r="R795" s="722">
        <f t="shared" si="143"/>
        <v>0</v>
      </c>
      <c r="T795" s="655">
        <f t="shared" si="144"/>
        <v>0</v>
      </c>
    </row>
    <row r="796" spans="1:20">
      <c r="A796" s="485">
        <f t="shared" si="138"/>
        <v>796</v>
      </c>
      <c r="B796" s="483" t="s">
        <v>178</v>
      </c>
      <c r="F796" s="737">
        <f>'35'!I24</f>
        <v>0</v>
      </c>
      <c r="G796" s="370"/>
      <c r="H796" s="718"/>
      <c r="K796" s="503"/>
      <c r="L796" s="312">
        <f>'35'!I24</f>
        <v>0</v>
      </c>
      <c r="N796" s="718"/>
      <c r="P796" s="722">
        <f t="shared" si="142"/>
        <v>0</v>
      </c>
      <c r="Q796" s="461"/>
      <c r="R796" s="722">
        <f t="shared" si="143"/>
        <v>0</v>
      </c>
      <c r="T796" s="655">
        <f t="shared" si="144"/>
        <v>0</v>
      </c>
    </row>
    <row r="797" spans="1:20">
      <c r="A797" s="485">
        <f t="shared" si="138"/>
        <v>797</v>
      </c>
      <c r="B797" s="483" t="s">
        <v>179</v>
      </c>
      <c r="F797" s="737">
        <f>'35'!I25</f>
        <v>0</v>
      </c>
      <c r="G797" s="370"/>
      <c r="H797" s="718"/>
      <c r="K797" s="503"/>
      <c r="L797" s="312">
        <f>'35'!I25</f>
        <v>0</v>
      </c>
      <c r="N797" s="718"/>
      <c r="P797" s="722">
        <f t="shared" si="142"/>
        <v>0</v>
      </c>
      <c r="Q797" s="461"/>
      <c r="R797" s="722">
        <f t="shared" si="143"/>
        <v>0</v>
      </c>
      <c r="T797" s="655">
        <f t="shared" si="144"/>
        <v>0</v>
      </c>
    </row>
    <row r="798" spans="1:20">
      <c r="A798" s="485">
        <f t="shared" si="138"/>
        <v>798</v>
      </c>
      <c r="B798" s="483" t="s">
        <v>180</v>
      </c>
      <c r="F798" s="737">
        <f>'35'!I26</f>
        <v>0</v>
      </c>
      <c r="G798" s="370"/>
      <c r="H798" s="718"/>
      <c r="K798" s="503"/>
      <c r="L798" s="312">
        <f>'35'!I26</f>
        <v>0</v>
      </c>
      <c r="N798" s="718"/>
      <c r="P798" s="722">
        <f t="shared" si="142"/>
        <v>0</v>
      </c>
      <c r="Q798" s="461"/>
      <c r="R798" s="722">
        <f t="shared" si="143"/>
        <v>0</v>
      </c>
      <c r="T798" s="655">
        <f t="shared" si="144"/>
        <v>0</v>
      </c>
    </row>
    <row r="799" spans="1:20">
      <c r="A799" s="485">
        <f t="shared" si="138"/>
        <v>799</v>
      </c>
      <c r="B799" s="483" t="s">
        <v>181</v>
      </c>
      <c r="F799" s="737">
        <f>'35'!I27</f>
        <v>0</v>
      </c>
      <c r="G799" s="370"/>
      <c r="H799" s="718"/>
      <c r="K799" s="503"/>
      <c r="L799" s="312">
        <f>'35'!I27</f>
        <v>0</v>
      </c>
      <c r="N799" s="718"/>
      <c r="P799" s="722">
        <f t="shared" si="142"/>
        <v>0</v>
      </c>
      <c r="Q799" s="461"/>
      <c r="R799" s="722">
        <f t="shared" si="143"/>
        <v>0</v>
      </c>
      <c r="T799" s="655">
        <f t="shared" si="144"/>
        <v>0</v>
      </c>
    </row>
    <row r="800" spans="1:20">
      <c r="A800" s="485">
        <f t="shared" si="138"/>
        <v>800</v>
      </c>
      <c r="B800" s="483" t="s">
        <v>510</v>
      </c>
      <c r="F800" s="737">
        <f>'35'!I28</f>
        <v>0</v>
      </c>
      <c r="G800" s="370"/>
      <c r="H800" s="718"/>
      <c r="K800" s="503"/>
      <c r="L800" s="312">
        <f>'35'!I28</f>
        <v>0</v>
      </c>
      <c r="N800" s="718"/>
      <c r="P800" s="722">
        <f t="shared" si="142"/>
        <v>0</v>
      </c>
      <c r="Q800" s="461"/>
      <c r="R800" s="722">
        <f t="shared" si="143"/>
        <v>0</v>
      </c>
      <c r="T800" s="655">
        <f t="shared" si="144"/>
        <v>0</v>
      </c>
    </row>
    <row r="801" spans="1:20" ht="13.5" customHeight="1">
      <c r="A801" s="485">
        <f t="shared" si="138"/>
        <v>801</v>
      </c>
      <c r="B801" s="482" t="s">
        <v>63</v>
      </c>
      <c r="F801" s="737">
        <f>'35'!I29</f>
        <v>0</v>
      </c>
      <c r="G801" s="370"/>
      <c r="H801" s="718"/>
      <c r="K801" s="503"/>
      <c r="L801" s="312">
        <f>'35'!I29</f>
        <v>0</v>
      </c>
      <c r="N801" s="718"/>
      <c r="P801" s="722">
        <f t="shared" si="142"/>
        <v>0</v>
      </c>
      <c r="Q801" s="461"/>
      <c r="R801" s="722">
        <f t="shared" si="143"/>
        <v>0</v>
      </c>
      <c r="T801" s="655">
        <f t="shared" si="144"/>
        <v>0</v>
      </c>
    </row>
    <row r="802" spans="1:20">
      <c r="A802" s="485">
        <f t="shared" si="138"/>
        <v>802</v>
      </c>
      <c r="B802" t="s">
        <v>1281</v>
      </c>
      <c r="K802" s="503"/>
      <c r="L802"/>
      <c r="M802"/>
      <c r="N802"/>
      <c r="T802"/>
    </row>
    <row r="803" spans="1:20">
      <c r="A803" s="485">
        <f t="shared" si="138"/>
        <v>803</v>
      </c>
      <c r="B803" t="s">
        <v>1276</v>
      </c>
      <c r="F803" s="742">
        <f>'35'!G34</f>
        <v>204936</v>
      </c>
      <c r="H803">
        <f>'35'!K34</f>
        <v>58000</v>
      </c>
      <c r="K803" s="503">
        <v>0</v>
      </c>
      <c r="L803">
        <f>'35'!G34</f>
        <v>204936</v>
      </c>
      <c r="M803"/>
      <c r="N803">
        <f>'35'!K34</f>
        <v>58000</v>
      </c>
      <c r="P803" s="722">
        <f>F803-L803</f>
        <v>0</v>
      </c>
      <c r="Q803" s="461"/>
      <c r="R803" s="722">
        <f>H803-N803</f>
        <v>0</v>
      </c>
      <c r="T803" s="655">
        <f>H803-K803</f>
        <v>58000</v>
      </c>
    </row>
    <row r="804" spans="1:20">
      <c r="A804" s="485">
        <f t="shared" si="138"/>
        <v>804</v>
      </c>
      <c r="B804" t="s">
        <v>106</v>
      </c>
      <c r="F804" s="742">
        <f>'35'!G35</f>
        <v>204936</v>
      </c>
      <c r="H804">
        <f>'35'!K35</f>
        <v>58000</v>
      </c>
      <c r="K804" s="503">
        <v>0</v>
      </c>
      <c r="L804">
        <f>'35'!G35</f>
        <v>204936</v>
      </c>
      <c r="M804"/>
      <c r="N804">
        <f>'35'!K35</f>
        <v>58000</v>
      </c>
      <c r="P804" s="722">
        <f>F804-L804</f>
        <v>0</v>
      </c>
      <c r="Q804" s="461"/>
      <c r="R804" s="722">
        <f>H804-N804</f>
        <v>0</v>
      </c>
      <c r="T804" s="655">
        <f>H804-K804</f>
        <v>58000</v>
      </c>
    </row>
    <row r="805" spans="1:20" ht="17.25">
      <c r="A805" s="485">
        <f t="shared" si="138"/>
        <v>805</v>
      </c>
      <c r="B805" s="482" t="s">
        <v>1139</v>
      </c>
      <c r="C805" s="466"/>
      <c r="F805" s="737"/>
      <c r="H805" s="231"/>
      <c r="K805" s="503"/>
      <c r="T805" s="655"/>
    </row>
    <row r="806" spans="1:20">
      <c r="A806" s="485">
        <f t="shared" si="138"/>
        <v>806</v>
      </c>
      <c r="B806" s="483" t="s">
        <v>635</v>
      </c>
      <c r="F806" s="737"/>
      <c r="H806" s="231"/>
      <c r="K806" s="503"/>
      <c r="T806" s="655"/>
    </row>
    <row r="807" spans="1:20" ht="15.75">
      <c r="A807" s="485">
        <f t="shared" si="138"/>
        <v>807</v>
      </c>
      <c r="B807" s="675" t="s">
        <v>1056</v>
      </c>
      <c r="C807" s="375"/>
      <c r="F807" s="737"/>
      <c r="H807" s="231"/>
      <c r="K807" s="503"/>
      <c r="T807" s="655"/>
    </row>
    <row r="808" spans="1:20" ht="15.75">
      <c r="A808" s="485">
        <f t="shared" si="138"/>
        <v>808</v>
      </c>
      <c r="B808" s="234" t="s">
        <v>176</v>
      </c>
      <c r="F808" s="737"/>
      <c r="H808" s="231"/>
      <c r="K808" s="503"/>
      <c r="T808" s="655"/>
    </row>
    <row r="809" spans="1:20" ht="15.75">
      <c r="A809" s="485">
        <f t="shared" si="138"/>
        <v>809</v>
      </c>
      <c r="B809" s="234" t="s">
        <v>194</v>
      </c>
      <c r="F809" s="737"/>
      <c r="H809" s="231"/>
      <c r="K809" s="503"/>
      <c r="T809" s="655"/>
    </row>
    <row r="810" spans="1:20">
      <c r="A810" s="485">
        <f t="shared" si="138"/>
        <v>810</v>
      </c>
      <c r="B810" t="s">
        <v>369</v>
      </c>
      <c r="F810" s="737">
        <f>'39'!F17</f>
        <v>5139</v>
      </c>
      <c r="H810" s="231">
        <f>'39'!J17</f>
        <v>5009</v>
      </c>
      <c r="K810" s="503">
        <v>5770</v>
      </c>
      <c r="L810" s="231">
        <f>'39'!F17</f>
        <v>5139</v>
      </c>
      <c r="N810" s="231">
        <f>'39'!J17</f>
        <v>5009</v>
      </c>
      <c r="P810" s="722">
        <f>F810-L810</f>
        <v>0</v>
      </c>
      <c r="Q810" s="461"/>
      <c r="R810" s="722">
        <f>H810-N810</f>
        <v>0</v>
      </c>
      <c r="T810" s="655">
        <f>H810-K810</f>
        <v>-761</v>
      </c>
    </row>
    <row r="811" spans="1:20">
      <c r="A811" s="485">
        <f t="shared" si="138"/>
        <v>811</v>
      </c>
      <c r="B811" t="s">
        <v>195</v>
      </c>
      <c r="F811" s="737">
        <f>'39'!F18</f>
        <v>4445</v>
      </c>
      <c r="H811" s="231">
        <f>'39'!J18</f>
        <v>4352</v>
      </c>
      <c r="K811" s="503">
        <v>4845</v>
      </c>
      <c r="L811" s="231">
        <f>'39'!F18</f>
        <v>4445</v>
      </c>
      <c r="N811" s="231">
        <f>'39'!J18</f>
        <v>4352</v>
      </c>
      <c r="P811" s="722">
        <f>F811-L811</f>
        <v>0</v>
      </c>
      <c r="Q811" s="461"/>
      <c r="R811" s="722">
        <f>H811-N811</f>
        <v>0</v>
      </c>
      <c r="T811" s="655">
        <f>H811-K811</f>
        <v>-493</v>
      </c>
    </row>
    <row r="812" spans="1:20">
      <c r="A812" s="485">
        <f t="shared" si="138"/>
        <v>812</v>
      </c>
      <c r="B812" t="s">
        <v>196</v>
      </c>
      <c r="F812" s="721">
        <f>'39'!F19</f>
        <v>0.86495427125899982</v>
      </c>
      <c r="G812" s="721"/>
      <c r="H812" s="721">
        <f>'39'!J19</f>
        <v>0.86883609502894787</v>
      </c>
      <c r="K812" s="503">
        <v>0.83968804159445409</v>
      </c>
      <c r="L812" s="721">
        <f>'39'!F19</f>
        <v>0.86495427125899982</v>
      </c>
      <c r="M812" s="721"/>
      <c r="N812" s="721">
        <f>'39'!J19</f>
        <v>0.86883609502894787</v>
      </c>
      <c r="O812" s="736"/>
      <c r="P812" s="722">
        <f>F812-L812</f>
        <v>0</v>
      </c>
      <c r="Q812" s="461"/>
      <c r="R812" s="722">
        <f>H812-N812</f>
        <v>0</v>
      </c>
      <c r="T812" s="655">
        <f>H812-K812</f>
        <v>2.9148053434493781E-2</v>
      </c>
    </row>
    <row r="813" spans="1:20" ht="15.75">
      <c r="A813" s="485">
        <f t="shared" si="138"/>
        <v>813</v>
      </c>
      <c r="B813" s="484" t="s">
        <v>1040</v>
      </c>
      <c r="C813" s="473"/>
      <c r="F813" s="737"/>
      <c r="H813" s="231"/>
      <c r="K813" s="503"/>
      <c r="T813" s="655"/>
    </row>
    <row r="814" spans="1:20">
      <c r="A814" s="485">
        <f t="shared" si="138"/>
        <v>814</v>
      </c>
      <c r="B814" s="473" t="s">
        <v>369</v>
      </c>
      <c r="C814" s="473"/>
      <c r="F814" s="737">
        <f>'39'!F22</f>
        <v>314675</v>
      </c>
      <c r="H814" s="231">
        <f>'39'!J22</f>
        <v>315307</v>
      </c>
      <c r="K814" s="503">
        <v>310861</v>
      </c>
      <c r="L814" s="231">
        <f>'39'!F22</f>
        <v>314675</v>
      </c>
      <c r="N814" s="231">
        <f>'39'!J22</f>
        <v>315307</v>
      </c>
      <c r="P814" s="722">
        <f>F814-L814</f>
        <v>0</v>
      </c>
      <c r="Q814" s="461"/>
      <c r="R814" s="722">
        <f>H814-N814</f>
        <v>0</v>
      </c>
      <c r="T814" s="655">
        <f>H814-K814</f>
        <v>4446</v>
      </c>
    </row>
    <row r="815" spans="1:20">
      <c r="A815" s="485">
        <f t="shared" si="138"/>
        <v>815</v>
      </c>
      <c r="B815" s="473" t="s">
        <v>195</v>
      </c>
      <c r="C815" s="473"/>
      <c r="F815" s="737">
        <f>'39'!F23</f>
        <v>302538</v>
      </c>
      <c r="H815" s="231">
        <f>'39'!J23</f>
        <v>298578</v>
      </c>
      <c r="K815" s="503">
        <v>294597</v>
      </c>
      <c r="L815" s="231">
        <f>'39'!F23</f>
        <v>302538</v>
      </c>
      <c r="N815" s="231">
        <f>'39'!J23</f>
        <v>298578</v>
      </c>
      <c r="P815" s="722">
        <f>F815-L815</f>
        <v>0</v>
      </c>
      <c r="Q815" s="461"/>
      <c r="R815" s="722">
        <f>H815-N815</f>
        <v>0</v>
      </c>
      <c r="T815" s="655">
        <f>H815-K815</f>
        <v>3981</v>
      </c>
    </row>
    <row r="816" spans="1:20">
      <c r="A816" s="485">
        <f t="shared" si="138"/>
        <v>816</v>
      </c>
      <c r="B816" s="473" t="s">
        <v>196</v>
      </c>
      <c r="C816" s="473"/>
      <c r="F816" s="721">
        <f>'39'!F24</f>
        <v>0.96143004687375866</v>
      </c>
      <c r="G816" s="721"/>
      <c r="H816" s="721">
        <f>'39'!J24</f>
        <v>0.94694377226005133</v>
      </c>
      <c r="K816" s="503">
        <v>0.94768079624012014</v>
      </c>
      <c r="L816" s="721">
        <f>'39'!F24</f>
        <v>0.96143004687375866</v>
      </c>
      <c r="M816" s="721"/>
      <c r="N816" s="721">
        <f>'39'!J24</f>
        <v>0.94694377226005133</v>
      </c>
      <c r="O816" s="736"/>
      <c r="P816" s="722">
        <f>F816-L816</f>
        <v>0</v>
      </c>
      <c r="Q816" s="461"/>
      <c r="R816" s="722">
        <f>H816-N816</f>
        <v>0</v>
      </c>
      <c r="T816" s="655">
        <f>H816-K816</f>
        <v>-7.3702398006880721E-4</v>
      </c>
    </row>
    <row r="817" spans="1:20" ht="15.75">
      <c r="A817" s="485">
        <f t="shared" si="138"/>
        <v>817</v>
      </c>
      <c r="B817" s="234" t="s">
        <v>106</v>
      </c>
      <c r="F817" s="737"/>
      <c r="H817" s="231"/>
      <c r="K817" s="503"/>
      <c r="T817" s="655"/>
    </row>
    <row r="818" spans="1:20">
      <c r="A818" s="485">
        <f t="shared" si="138"/>
        <v>818</v>
      </c>
      <c r="B818" t="s">
        <v>1041</v>
      </c>
      <c r="F818" s="737">
        <f>'39'!F27</f>
        <v>319814</v>
      </c>
      <c r="H818" s="231">
        <f>'39'!J27</f>
        <v>320316</v>
      </c>
      <c r="K818" s="503">
        <v>316631</v>
      </c>
      <c r="L818" s="231">
        <f>'39'!F27</f>
        <v>319814</v>
      </c>
      <c r="N818" s="231">
        <f>'39'!J27</f>
        <v>320316</v>
      </c>
      <c r="P818" s="722">
        <f>F818-L818</f>
        <v>0</v>
      </c>
      <c r="Q818" s="461"/>
      <c r="R818" s="722">
        <f>H818-N818</f>
        <v>0</v>
      </c>
      <c r="T818" s="655">
        <f>H818-K818</f>
        <v>3685</v>
      </c>
    </row>
    <row r="819" spans="1:20">
      <c r="A819" s="485">
        <f t="shared" si="138"/>
        <v>819</v>
      </c>
      <c r="B819" t="s">
        <v>195</v>
      </c>
      <c r="F819" s="737">
        <f>'39'!F28</f>
        <v>306983</v>
      </c>
      <c r="H819" s="231">
        <f>'39'!J28</f>
        <v>302930</v>
      </c>
      <c r="K819" s="503">
        <v>299442</v>
      </c>
      <c r="L819" s="231">
        <f>'39'!F28</f>
        <v>306983</v>
      </c>
      <c r="N819" s="231">
        <f>'39'!J28</f>
        <v>302930</v>
      </c>
      <c r="P819" s="722">
        <f>F819-L819</f>
        <v>0</v>
      </c>
      <c r="Q819" s="461"/>
      <c r="R819" s="722">
        <f>H819-N819</f>
        <v>0</v>
      </c>
      <c r="T819" s="655">
        <f>H819-K819</f>
        <v>3488</v>
      </c>
    </row>
    <row r="820" spans="1:20">
      <c r="A820" s="485">
        <f t="shared" si="138"/>
        <v>820</v>
      </c>
      <c r="B820" t="s">
        <v>196</v>
      </c>
      <c r="F820" s="721">
        <f>'39'!F29</f>
        <v>0.95987980513673576</v>
      </c>
      <c r="G820" s="721"/>
      <c r="H820" s="231">
        <f>'39'!J29</f>
        <v>0.94572234918018461</v>
      </c>
      <c r="K820" s="503">
        <v>0.94571283291907615</v>
      </c>
      <c r="L820" s="721">
        <f>'39'!F29</f>
        <v>0.95987980513673576</v>
      </c>
      <c r="N820" s="721">
        <f>'39'!J29</f>
        <v>0.94572234918018461</v>
      </c>
      <c r="P820" s="722">
        <f>F820-L820</f>
        <v>0</v>
      </c>
      <c r="Q820" s="461"/>
      <c r="R820" s="722">
        <f>H820-N820</f>
        <v>0</v>
      </c>
      <c r="T820" s="655">
        <f>H820-K820</f>
        <v>9.5162611084553816E-6</v>
      </c>
    </row>
    <row r="821" spans="1:20" ht="15.75">
      <c r="A821" s="485">
        <f t="shared" si="138"/>
        <v>821</v>
      </c>
      <c r="B821" s="234" t="s">
        <v>22</v>
      </c>
      <c r="C821" s="465"/>
      <c r="F821" s="737"/>
      <c r="H821" s="231"/>
      <c r="K821" s="503"/>
      <c r="T821" s="655"/>
    </row>
    <row r="822" spans="1:20" ht="15.75">
      <c r="A822" s="485">
        <f t="shared" si="138"/>
        <v>822</v>
      </c>
      <c r="B822" s="234" t="s">
        <v>194</v>
      </c>
      <c r="F822" s="737"/>
      <c r="H822" s="231"/>
      <c r="K822" s="503"/>
      <c r="T822" s="655"/>
    </row>
    <row r="823" spans="1:20">
      <c r="A823" s="485">
        <f t="shared" si="138"/>
        <v>823</v>
      </c>
      <c r="B823" t="s">
        <v>369</v>
      </c>
      <c r="F823" s="737">
        <f>'39'!H17</f>
        <v>236199</v>
      </c>
      <c r="H823" s="231">
        <f>'39'!L17</f>
        <v>246350</v>
      </c>
      <c r="K823" s="503">
        <v>189151</v>
      </c>
      <c r="L823" s="231">
        <f>'39'!H17</f>
        <v>236199</v>
      </c>
      <c r="N823" s="231">
        <f>'39'!L17</f>
        <v>246350</v>
      </c>
      <c r="P823" s="722">
        <f>F823-L823</f>
        <v>0</v>
      </c>
      <c r="Q823" s="461"/>
      <c r="R823" s="722">
        <f>H823-N823</f>
        <v>0</v>
      </c>
      <c r="T823" s="655">
        <f>H823-K823</f>
        <v>57199</v>
      </c>
    </row>
    <row r="824" spans="1:20">
      <c r="A824" s="485">
        <f t="shared" si="138"/>
        <v>824</v>
      </c>
      <c r="B824" t="s">
        <v>195</v>
      </c>
      <c r="F824" s="737">
        <f>'39'!H18</f>
        <v>225050</v>
      </c>
      <c r="H824" s="231">
        <f>'39'!L18</f>
        <v>239972</v>
      </c>
      <c r="K824" s="503">
        <v>182341</v>
      </c>
      <c r="L824" s="231">
        <f>'39'!H18</f>
        <v>225050</v>
      </c>
      <c r="N824" s="231">
        <f>'39'!L18</f>
        <v>239972</v>
      </c>
      <c r="P824" s="722">
        <f>F824-L824</f>
        <v>0</v>
      </c>
      <c r="Q824" s="461"/>
      <c r="R824" s="722">
        <f>H824-N824</f>
        <v>0</v>
      </c>
      <c r="T824" s="655">
        <f>H824-K824</f>
        <v>57631</v>
      </c>
    </row>
    <row r="825" spans="1:20">
      <c r="A825" s="485">
        <f t="shared" si="138"/>
        <v>825</v>
      </c>
      <c r="B825" t="s">
        <v>196</v>
      </c>
      <c r="F825" s="721">
        <f>'39'!H19</f>
        <v>0.95279827602995781</v>
      </c>
      <c r="G825" s="721"/>
      <c r="H825" s="721">
        <f>'39'!L19</f>
        <v>0.97411000608889786</v>
      </c>
      <c r="K825" s="503">
        <v>0.96399701825525641</v>
      </c>
      <c r="L825" s="721">
        <f>'39'!H19</f>
        <v>0.95279827602995781</v>
      </c>
      <c r="N825" s="721">
        <f>'39'!L19</f>
        <v>0.97411000608889786</v>
      </c>
      <c r="P825" s="722">
        <f>F825-L825</f>
        <v>0</v>
      </c>
      <c r="Q825" s="461"/>
      <c r="R825" s="722">
        <f>H825-N825</f>
        <v>0</v>
      </c>
      <c r="T825" s="655">
        <f>H825-K825</f>
        <v>1.0112987833641451E-2</v>
      </c>
    </row>
    <row r="826" spans="1:20" ht="15.75">
      <c r="A826" s="485">
        <f t="shared" si="138"/>
        <v>826</v>
      </c>
      <c r="B826" s="484" t="s">
        <v>1040</v>
      </c>
      <c r="C826" s="473"/>
      <c r="F826" s="737"/>
      <c r="H826" s="231"/>
      <c r="K826" s="503"/>
      <c r="T826" s="655"/>
    </row>
    <row r="827" spans="1:20">
      <c r="A827" s="485">
        <f t="shared" si="138"/>
        <v>827</v>
      </c>
      <c r="B827" s="473" t="s">
        <v>1041</v>
      </c>
      <c r="C827" s="473"/>
      <c r="F827" s="737">
        <f>'39'!H22</f>
        <v>469951</v>
      </c>
      <c r="H827" s="231">
        <f>'39'!L22</f>
        <v>482714</v>
      </c>
      <c r="K827" s="503">
        <v>374262</v>
      </c>
      <c r="L827" s="231">
        <f>'39'!H22</f>
        <v>469951</v>
      </c>
      <c r="N827" s="231">
        <f>'39'!L22</f>
        <v>482714</v>
      </c>
      <c r="P827" s="722">
        <f>F827-L827</f>
        <v>0</v>
      </c>
      <c r="Q827" s="461"/>
      <c r="R827" s="722">
        <f>H827-N827</f>
        <v>0</v>
      </c>
      <c r="T827" s="655">
        <f>H827-K827</f>
        <v>108452</v>
      </c>
    </row>
    <row r="828" spans="1:20">
      <c r="A828" s="485">
        <f t="shared" si="138"/>
        <v>828</v>
      </c>
      <c r="B828" s="473" t="s">
        <v>195</v>
      </c>
      <c r="C828" s="473"/>
      <c r="F828" s="737">
        <f>'39'!H23</f>
        <v>436052</v>
      </c>
      <c r="H828" s="231">
        <f>'39'!L23</f>
        <v>440446</v>
      </c>
      <c r="K828" s="503">
        <v>353753</v>
      </c>
      <c r="L828" s="231">
        <f>'39'!H23</f>
        <v>436052</v>
      </c>
      <c r="N828" s="231">
        <f>'39'!L23</f>
        <v>440446</v>
      </c>
      <c r="P828" s="722">
        <f>F828-L828</f>
        <v>0</v>
      </c>
      <c r="Q828" s="461"/>
      <c r="R828" s="722">
        <f>H828-N828</f>
        <v>0</v>
      </c>
      <c r="T828" s="655">
        <f>H828-K828</f>
        <v>86693</v>
      </c>
    </row>
    <row r="829" spans="1:20">
      <c r="A829" s="485">
        <f t="shared" si="138"/>
        <v>829</v>
      </c>
      <c r="B829" s="473" t="s">
        <v>196</v>
      </c>
      <c r="C829" s="473"/>
      <c r="F829" s="721">
        <f>'39'!H24</f>
        <v>0.92786694783073131</v>
      </c>
      <c r="G829" s="721"/>
      <c r="H829" s="721">
        <f>'39'!L24</f>
        <v>0.9124367637980253</v>
      </c>
      <c r="K829" s="503">
        <v>0.94520148986538843</v>
      </c>
      <c r="L829" s="721">
        <f>'39'!H24</f>
        <v>0.92786694783073131</v>
      </c>
      <c r="N829" s="721">
        <f>'39'!L24</f>
        <v>0.9124367637980253</v>
      </c>
      <c r="P829" s="722">
        <f>F829-L829</f>
        <v>0</v>
      </c>
      <c r="Q829" s="461"/>
      <c r="R829" s="722">
        <f>H829-N829</f>
        <v>0</v>
      </c>
      <c r="T829" s="655">
        <f>H829-K829</f>
        <v>-3.2764726067363137E-2</v>
      </c>
    </row>
    <row r="830" spans="1:20" ht="15.75">
      <c r="A830" s="485">
        <f t="shared" si="138"/>
        <v>830</v>
      </c>
      <c r="B830" s="234" t="s">
        <v>106</v>
      </c>
      <c r="F830" s="737"/>
      <c r="H830" s="231"/>
      <c r="K830" s="503"/>
      <c r="T830" s="655"/>
    </row>
    <row r="831" spans="1:20">
      <c r="A831" s="485">
        <f t="shared" si="138"/>
        <v>831</v>
      </c>
      <c r="B831" t="s">
        <v>1041</v>
      </c>
      <c r="F831" s="737">
        <f>'39'!H27</f>
        <v>706150</v>
      </c>
      <c r="H831" s="231">
        <f>'39'!L27</f>
        <v>729064</v>
      </c>
      <c r="K831" s="503">
        <v>563413</v>
      </c>
      <c r="L831" s="231">
        <f>'39'!H27</f>
        <v>706150</v>
      </c>
      <c r="N831" s="231">
        <f>'39'!L27</f>
        <v>729064</v>
      </c>
      <c r="P831" s="722">
        <f>F831-L831</f>
        <v>0</v>
      </c>
      <c r="Q831" s="461"/>
      <c r="R831" s="722">
        <f>H831-N831</f>
        <v>0</v>
      </c>
      <c r="T831" s="655">
        <f>H831-K831</f>
        <v>165651</v>
      </c>
    </row>
    <row r="832" spans="1:20">
      <c r="A832" s="485">
        <f t="shared" si="138"/>
        <v>832</v>
      </c>
      <c r="B832" t="s">
        <v>195</v>
      </c>
      <c r="F832" s="737">
        <f>'39'!H28</f>
        <v>661102</v>
      </c>
      <c r="H832" s="231">
        <f>'39'!L28</f>
        <v>680418</v>
      </c>
      <c r="K832" s="503">
        <v>536094</v>
      </c>
      <c r="L832" s="231">
        <f>'39'!H28</f>
        <v>661102</v>
      </c>
      <c r="N832" s="231">
        <f>'39'!L28</f>
        <v>680418</v>
      </c>
      <c r="P832" s="722">
        <f>F832-L832</f>
        <v>0</v>
      </c>
      <c r="Q832" s="461"/>
      <c r="R832" s="722">
        <f>H832-N832</f>
        <v>0</v>
      </c>
      <c r="T832" s="655">
        <f>H832-K832</f>
        <v>144324</v>
      </c>
    </row>
    <row r="833" spans="1:20">
      <c r="A833" s="485">
        <f t="shared" si="138"/>
        <v>833</v>
      </c>
      <c r="B833" t="s">
        <v>196</v>
      </c>
      <c r="F833" s="721">
        <f>'39'!H29</f>
        <v>0.93620618848686543</v>
      </c>
      <c r="G833" s="721"/>
      <c r="H833" s="231">
        <f>'39'!L29</f>
        <v>0.93327609098789677</v>
      </c>
      <c r="K833" s="503">
        <v>0.95151159096435478</v>
      </c>
      <c r="L833" s="721">
        <f>'39'!H29</f>
        <v>0.93620618848686543</v>
      </c>
      <c r="M833" s="721"/>
      <c r="N833" s="721">
        <f>'39'!L29</f>
        <v>0.93327609098789677</v>
      </c>
      <c r="P833" s="722">
        <f>F833-L833</f>
        <v>0</v>
      </c>
      <c r="Q833" s="461"/>
      <c r="R833" s="722">
        <f>H833-N833</f>
        <v>0</v>
      </c>
      <c r="T833" s="655">
        <f>H833-K833</f>
        <v>-1.8235499976458014E-2</v>
      </c>
    </row>
    <row r="834" spans="1:20" ht="15.75">
      <c r="A834" s="485">
        <f t="shared" si="138"/>
        <v>834</v>
      </c>
      <c r="B834" s="234" t="s">
        <v>1141</v>
      </c>
      <c r="F834" s="737"/>
      <c r="H834" s="231"/>
      <c r="K834" s="503"/>
      <c r="T834" s="655"/>
    </row>
    <row r="835" spans="1:20">
      <c r="A835" s="485">
        <f t="shared" si="138"/>
        <v>835</v>
      </c>
      <c r="B835" t="s">
        <v>1088</v>
      </c>
      <c r="C835" s="375"/>
      <c r="D835" t="s">
        <v>905</v>
      </c>
      <c r="E835" s="375"/>
      <c r="F835" s="737">
        <f>'39'!J48</f>
        <v>0</v>
      </c>
      <c r="H835" s="231">
        <f>'39'!L48</f>
        <v>0</v>
      </c>
      <c r="K835" s="503">
        <v>0</v>
      </c>
      <c r="L835" s="231">
        <f>'39'!J48</f>
        <v>0</v>
      </c>
      <c r="N835" s="231">
        <f>'39'!L48</f>
        <v>0</v>
      </c>
      <c r="P835" s="722">
        <f>F835-L835</f>
        <v>0</v>
      </c>
      <c r="Q835" s="461"/>
      <c r="R835" s="722">
        <f>H835-N835</f>
        <v>0</v>
      </c>
      <c r="T835" s="655">
        <f>H835-K835</f>
        <v>0</v>
      </c>
    </row>
    <row r="836" spans="1:20">
      <c r="A836" s="485">
        <f t="shared" si="138"/>
        <v>836</v>
      </c>
      <c r="B836" t="s">
        <v>198</v>
      </c>
      <c r="C836" s="375"/>
      <c r="D836" t="s">
        <v>905</v>
      </c>
      <c r="E836" s="375"/>
      <c r="F836" s="737">
        <f>'39'!J49</f>
        <v>0</v>
      </c>
      <c r="H836" s="231">
        <f>'39'!L49</f>
        <v>0</v>
      </c>
      <c r="K836" s="503">
        <v>0</v>
      </c>
      <c r="L836" s="231">
        <f>'39'!J49</f>
        <v>0</v>
      </c>
      <c r="N836" s="231">
        <f>'39'!L49</f>
        <v>0</v>
      </c>
      <c r="P836" s="722">
        <f>F836-L836</f>
        <v>0</v>
      </c>
      <c r="Q836" s="461"/>
      <c r="R836" s="722">
        <f>H836-N836</f>
        <v>0</v>
      </c>
      <c r="T836" s="655">
        <f>H836-K836</f>
        <v>0</v>
      </c>
    </row>
    <row r="837" spans="1:20" ht="15.75">
      <c r="A837" s="485">
        <f t="shared" si="138"/>
        <v>837</v>
      </c>
      <c r="B837" s="234" t="s">
        <v>106</v>
      </c>
      <c r="C837" s="375"/>
      <c r="D837" t="s">
        <v>905</v>
      </c>
      <c r="E837" s="375"/>
      <c r="F837" s="737">
        <f>'39'!J51</f>
        <v>0</v>
      </c>
      <c r="H837" s="231">
        <f>'39'!L51</f>
        <v>0</v>
      </c>
      <c r="K837" s="503">
        <v>0</v>
      </c>
      <c r="L837" s="231">
        <f>'39'!J51</f>
        <v>0</v>
      </c>
      <c r="N837" s="231">
        <f>'39'!L51</f>
        <v>0</v>
      </c>
      <c r="P837" s="722">
        <f>F837-L837</f>
        <v>0</v>
      </c>
      <c r="Q837" s="461"/>
      <c r="R837" s="722">
        <f>H837-N837</f>
        <v>0</v>
      </c>
      <c r="T837" s="655">
        <f>H837-K837</f>
        <v>0</v>
      </c>
    </row>
    <row r="838" spans="1:20" ht="15.75">
      <c r="A838" s="485">
        <f t="shared" si="138"/>
        <v>838</v>
      </c>
      <c r="B838" s="234" t="s">
        <v>378</v>
      </c>
      <c r="F838" s="737"/>
      <c r="H838" s="231"/>
      <c r="K838" s="503"/>
      <c r="T838" s="655"/>
    </row>
    <row r="839" spans="1:20" ht="15.75">
      <c r="A839" s="485">
        <f t="shared" si="138"/>
        <v>839</v>
      </c>
      <c r="B839" s="234" t="s">
        <v>700</v>
      </c>
      <c r="F839" s="737"/>
      <c r="H839" s="231"/>
      <c r="K839" s="503"/>
      <c r="T839" s="655"/>
    </row>
    <row r="840" spans="1:20" ht="15.75">
      <c r="A840" s="485">
        <f t="shared" si="138"/>
        <v>840</v>
      </c>
      <c r="B840" s="234" t="s">
        <v>981</v>
      </c>
      <c r="D840" t="s">
        <v>905</v>
      </c>
      <c r="F840" s="737">
        <f>'40'!B15</f>
        <v>40795</v>
      </c>
      <c r="H840" s="231">
        <f>'41'!B15</f>
        <v>39567</v>
      </c>
      <c r="K840" s="503">
        <v>55640</v>
      </c>
      <c r="L840" s="231">
        <f>'40'!B15</f>
        <v>40795</v>
      </c>
      <c r="N840" s="231">
        <f>'41'!B15</f>
        <v>39567</v>
      </c>
      <c r="P840" s="722">
        <f t="shared" ref="P840:P865" si="145">F840-L840</f>
        <v>0</v>
      </c>
      <c r="Q840" s="461"/>
      <c r="R840" s="722">
        <f t="shared" ref="R840:R865" si="146">H840-N840</f>
        <v>0</v>
      </c>
      <c r="T840" s="655">
        <f t="shared" ref="T840:T865" si="147">H840-K840</f>
        <v>-16073</v>
      </c>
    </row>
    <row r="841" spans="1:20">
      <c r="A841" s="485">
        <f t="shared" si="138"/>
        <v>841</v>
      </c>
      <c r="B841" t="s">
        <v>220</v>
      </c>
      <c r="D841" t="s">
        <v>905</v>
      </c>
      <c r="F841" s="737">
        <f>'40'!B16</f>
        <v>-1041</v>
      </c>
      <c r="H841" s="231">
        <f>'41'!B16</f>
        <v>-1262</v>
      </c>
      <c r="K841" s="503">
        <v>987</v>
      </c>
      <c r="L841" s="231">
        <f>'40'!B16</f>
        <v>-1041</v>
      </c>
      <c r="N841" s="231">
        <f>'41'!B16</f>
        <v>-1262</v>
      </c>
      <c r="P841" s="722">
        <f t="shared" si="145"/>
        <v>0</v>
      </c>
      <c r="Q841" s="461"/>
      <c r="R841" s="722">
        <f t="shared" si="146"/>
        <v>0</v>
      </c>
      <c r="T841" s="655">
        <f t="shared" si="147"/>
        <v>-2249</v>
      </c>
    </row>
    <row r="842" spans="1:20">
      <c r="A842" s="485">
        <f t="shared" si="138"/>
        <v>842</v>
      </c>
      <c r="B842" t="s">
        <v>647</v>
      </c>
      <c r="D842" t="s">
        <v>905</v>
      </c>
      <c r="F842" s="737">
        <f>'40'!B18</f>
        <v>209</v>
      </c>
      <c r="H842" s="231">
        <f>'41'!B18</f>
        <v>29</v>
      </c>
      <c r="K842" s="503">
        <v>136</v>
      </c>
      <c r="L842" s="231">
        <f>'40'!B18</f>
        <v>209</v>
      </c>
      <c r="N842" s="231">
        <f>'41'!B18</f>
        <v>29</v>
      </c>
      <c r="P842" s="722">
        <f t="shared" si="145"/>
        <v>0</v>
      </c>
      <c r="Q842" s="461"/>
      <c r="R842" s="722">
        <f t="shared" si="146"/>
        <v>0</v>
      </c>
      <c r="T842" s="655">
        <f t="shared" si="147"/>
        <v>-107</v>
      </c>
    </row>
    <row r="843" spans="1:20">
      <c r="A843" s="485">
        <f t="shared" ref="A843:A906" si="148">A842+1</f>
        <v>843</v>
      </c>
      <c r="B843" t="s">
        <v>648</v>
      </c>
      <c r="D843" t="s">
        <v>905</v>
      </c>
      <c r="F843" s="737">
        <f>'40'!B19</f>
        <v>0</v>
      </c>
      <c r="H843" s="231">
        <f>'41'!B19</f>
        <v>0</v>
      </c>
      <c r="K843" s="503">
        <v>0</v>
      </c>
      <c r="L843" s="231">
        <f>'40'!B19</f>
        <v>0</v>
      </c>
      <c r="N843" s="231">
        <f>'41'!B19</f>
        <v>0</v>
      </c>
      <c r="P843" s="722">
        <f t="shared" si="145"/>
        <v>0</v>
      </c>
      <c r="Q843" s="461"/>
      <c r="R843" s="722">
        <f t="shared" si="146"/>
        <v>0</v>
      </c>
      <c r="T843" s="655">
        <f t="shared" si="147"/>
        <v>0</v>
      </c>
    </row>
    <row r="844" spans="1:20">
      <c r="A844" s="485">
        <f t="shared" si="148"/>
        <v>844</v>
      </c>
      <c r="B844" t="s">
        <v>649</v>
      </c>
      <c r="D844" t="s">
        <v>905</v>
      </c>
      <c r="F844" s="737">
        <f>'40'!B20</f>
        <v>0</v>
      </c>
      <c r="H844" s="231">
        <f>'41'!B20</f>
        <v>0</v>
      </c>
      <c r="K844" s="503">
        <v>0</v>
      </c>
      <c r="L844" s="231">
        <f>'40'!B20</f>
        <v>0</v>
      </c>
      <c r="N844" s="231">
        <f>'41'!B20</f>
        <v>0</v>
      </c>
      <c r="P844" s="722">
        <f t="shared" si="145"/>
        <v>0</v>
      </c>
      <c r="Q844" s="461"/>
      <c r="R844" s="722">
        <f t="shared" si="146"/>
        <v>0</v>
      </c>
      <c r="T844" s="655">
        <f t="shared" si="147"/>
        <v>0</v>
      </c>
    </row>
    <row r="845" spans="1:20">
      <c r="A845" s="485">
        <f t="shared" si="148"/>
        <v>845</v>
      </c>
      <c r="B845" t="s">
        <v>221</v>
      </c>
      <c r="D845" t="s">
        <v>905</v>
      </c>
      <c r="F845" s="737">
        <f>'40'!B21</f>
        <v>0</v>
      </c>
      <c r="H845" s="231">
        <f>'41'!B21</f>
        <v>0</v>
      </c>
      <c r="K845" s="503">
        <v>0</v>
      </c>
      <c r="L845" s="231">
        <f>'40'!B21</f>
        <v>0</v>
      </c>
      <c r="N845" s="231">
        <f>'41'!B21</f>
        <v>0</v>
      </c>
      <c r="P845" s="722">
        <f t="shared" si="145"/>
        <v>0</v>
      </c>
      <c r="Q845" s="461"/>
      <c r="R845" s="722">
        <f t="shared" si="146"/>
        <v>0</v>
      </c>
      <c r="T845" s="655">
        <f t="shared" si="147"/>
        <v>0</v>
      </c>
    </row>
    <row r="846" spans="1:20">
      <c r="A846" s="485">
        <f t="shared" si="148"/>
        <v>846</v>
      </c>
      <c r="B846" t="s">
        <v>222</v>
      </c>
      <c r="D846" t="s">
        <v>905</v>
      </c>
      <c r="F846" s="737">
        <f>'40'!B22</f>
        <v>0</v>
      </c>
      <c r="H846" s="231">
        <f>'41'!B22</f>
        <v>0</v>
      </c>
      <c r="K846" s="503">
        <v>0</v>
      </c>
      <c r="L846" s="231">
        <f>'40'!B22</f>
        <v>0</v>
      </c>
      <c r="N846" s="231">
        <f>'41'!B22</f>
        <v>0</v>
      </c>
      <c r="P846" s="722">
        <f t="shared" si="145"/>
        <v>0</v>
      </c>
      <c r="Q846" s="461"/>
      <c r="R846" s="722">
        <f t="shared" si="146"/>
        <v>0</v>
      </c>
      <c r="T846" s="655">
        <f t="shared" si="147"/>
        <v>0</v>
      </c>
    </row>
    <row r="847" spans="1:20">
      <c r="A847" s="485">
        <f t="shared" si="148"/>
        <v>847</v>
      </c>
      <c r="B847" t="s">
        <v>223</v>
      </c>
      <c r="D847" t="s">
        <v>905</v>
      </c>
      <c r="F847" s="737">
        <f>'40'!B23</f>
        <v>128</v>
      </c>
      <c r="H847" s="231">
        <f>'41'!B23</f>
        <v>2682</v>
      </c>
      <c r="K847" s="503">
        <v>0</v>
      </c>
      <c r="L847" s="231">
        <f>'40'!B23</f>
        <v>128</v>
      </c>
      <c r="N847" s="231">
        <f>'41'!B23</f>
        <v>2682</v>
      </c>
      <c r="P847" s="722">
        <f t="shared" si="145"/>
        <v>0</v>
      </c>
      <c r="Q847" s="461"/>
      <c r="R847" s="722">
        <f t="shared" si="146"/>
        <v>0</v>
      </c>
      <c r="T847" s="655">
        <f t="shared" si="147"/>
        <v>2682</v>
      </c>
    </row>
    <row r="848" spans="1:20">
      <c r="A848" s="485">
        <f t="shared" si="148"/>
        <v>848</v>
      </c>
      <c r="B848" t="s">
        <v>457</v>
      </c>
      <c r="D848" t="s">
        <v>905</v>
      </c>
      <c r="F848" s="737">
        <f>'40'!B24</f>
        <v>0</v>
      </c>
      <c r="H848" s="231">
        <f>'41'!B24</f>
        <v>74</v>
      </c>
      <c r="K848" s="503">
        <v>126</v>
      </c>
      <c r="L848" s="231">
        <f>'40'!B24</f>
        <v>0</v>
      </c>
      <c r="N848" s="231">
        <f>'41'!B24</f>
        <v>74</v>
      </c>
      <c r="P848" s="722">
        <f t="shared" si="145"/>
        <v>0</v>
      </c>
      <c r="Q848" s="461"/>
      <c r="R848" s="722">
        <f t="shared" si="146"/>
        <v>0</v>
      </c>
      <c r="T848" s="655">
        <f t="shared" si="147"/>
        <v>-52</v>
      </c>
    </row>
    <row r="849" spans="1:20">
      <c r="A849" s="485">
        <f t="shared" si="148"/>
        <v>849</v>
      </c>
      <c r="B849" t="s">
        <v>8</v>
      </c>
      <c r="D849" t="s">
        <v>905</v>
      </c>
      <c r="F849" s="737">
        <f>'40'!B25</f>
        <v>-221</v>
      </c>
      <c r="H849" s="231">
        <f>'41'!B25</f>
        <v>-295</v>
      </c>
      <c r="K849" s="503">
        <v>113</v>
      </c>
      <c r="L849" s="231">
        <f>'40'!B25</f>
        <v>-221</v>
      </c>
      <c r="N849" s="231">
        <f>'41'!B25</f>
        <v>-295</v>
      </c>
      <c r="P849" s="722">
        <f t="shared" si="145"/>
        <v>0</v>
      </c>
      <c r="Q849" s="461"/>
      <c r="R849" s="722">
        <f t="shared" si="146"/>
        <v>0</v>
      </c>
      <c r="T849" s="655">
        <f t="shared" si="147"/>
        <v>-408</v>
      </c>
    </row>
    <row r="850" spans="1:20">
      <c r="A850" s="485">
        <f t="shared" si="148"/>
        <v>850</v>
      </c>
      <c r="B850" t="s">
        <v>224</v>
      </c>
      <c r="D850" t="s">
        <v>905</v>
      </c>
      <c r="F850" s="737">
        <f>'40'!B26</f>
        <v>-170</v>
      </c>
      <c r="H850" s="231">
        <f>'41'!B26</f>
        <v>0</v>
      </c>
      <c r="K850" s="503">
        <v>-155</v>
      </c>
      <c r="L850" s="231">
        <f>'40'!B26</f>
        <v>-170</v>
      </c>
      <c r="N850" s="231">
        <f>'41'!B26</f>
        <v>0</v>
      </c>
      <c r="P850" s="722">
        <f t="shared" si="145"/>
        <v>0</v>
      </c>
      <c r="Q850" s="461"/>
      <c r="R850" s="722">
        <f t="shared" si="146"/>
        <v>0</v>
      </c>
      <c r="T850" s="655">
        <f t="shared" si="147"/>
        <v>155</v>
      </c>
    </row>
    <row r="851" spans="1:20">
      <c r="A851" s="485">
        <f t="shared" si="148"/>
        <v>851</v>
      </c>
      <c r="B851" t="s">
        <v>225</v>
      </c>
      <c r="D851" t="s">
        <v>905</v>
      </c>
      <c r="F851" s="737">
        <f>'40'!B27</f>
        <v>0</v>
      </c>
      <c r="H851" s="231">
        <f>'41'!B27</f>
        <v>0</v>
      </c>
      <c r="K851" s="503">
        <v>-20</v>
      </c>
      <c r="L851" s="231">
        <f>'40'!B27</f>
        <v>0</v>
      </c>
      <c r="N851" s="231">
        <f>'41'!B27</f>
        <v>0</v>
      </c>
      <c r="P851" s="722">
        <f t="shared" si="145"/>
        <v>0</v>
      </c>
      <c r="Q851" s="461"/>
      <c r="R851" s="722">
        <f t="shared" si="146"/>
        <v>0</v>
      </c>
      <c r="T851" s="655">
        <f t="shared" si="147"/>
        <v>20</v>
      </c>
    </row>
    <row r="852" spans="1:20" ht="15.75">
      <c r="A852" s="485">
        <f t="shared" si="148"/>
        <v>852</v>
      </c>
      <c r="B852" s="234" t="s">
        <v>982</v>
      </c>
      <c r="D852" t="s">
        <v>905</v>
      </c>
      <c r="F852" s="737">
        <f>'40'!B28</f>
        <v>39700</v>
      </c>
      <c r="H852" s="231">
        <f>'41'!B28</f>
        <v>40795</v>
      </c>
      <c r="K852" s="503">
        <v>56827</v>
      </c>
      <c r="L852" s="231">
        <f>'40'!B28</f>
        <v>39700</v>
      </c>
      <c r="N852" s="231">
        <f>'41'!B28</f>
        <v>40795</v>
      </c>
      <c r="P852" s="722">
        <f t="shared" si="145"/>
        <v>0</v>
      </c>
      <c r="Q852" s="461"/>
      <c r="R852" s="722">
        <f t="shared" si="146"/>
        <v>0</v>
      </c>
      <c r="T852" s="655">
        <f t="shared" si="147"/>
        <v>-16032</v>
      </c>
    </row>
    <row r="853" spans="1:20" ht="15.75">
      <c r="A853" s="485">
        <f t="shared" si="148"/>
        <v>853</v>
      </c>
      <c r="B853" s="234" t="s">
        <v>983</v>
      </c>
      <c r="D853" t="s">
        <v>905</v>
      </c>
      <c r="F853" s="737">
        <f>'40'!B34</f>
        <v>0</v>
      </c>
      <c r="H853" s="231">
        <f>'41'!B35</f>
        <v>0</v>
      </c>
      <c r="K853" s="503">
        <v>0</v>
      </c>
      <c r="L853" s="231">
        <f>'40'!B34</f>
        <v>0</v>
      </c>
      <c r="N853" s="231">
        <f>'41'!B35</f>
        <v>0</v>
      </c>
      <c r="P853" s="722">
        <f t="shared" si="145"/>
        <v>0</v>
      </c>
      <c r="Q853" s="461"/>
      <c r="R853" s="722">
        <f t="shared" si="146"/>
        <v>0</v>
      </c>
      <c r="T853" s="655">
        <f t="shared" si="147"/>
        <v>0</v>
      </c>
    </row>
    <row r="854" spans="1:20">
      <c r="A854" s="485">
        <f t="shared" si="148"/>
        <v>854</v>
      </c>
      <c r="B854" t="s">
        <v>220</v>
      </c>
      <c r="D854" t="s">
        <v>905</v>
      </c>
      <c r="F854" s="737">
        <f>'40'!B35</f>
        <v>0</v>
      </c>
      <c r="H854" s="231">
        <f>'41'!B36</f>
        <v>0</v>
      </c>
      <c r="K854" s="503">
        <v>0</v>
      </c>
      <c r="L854" s="231">
        <f>'40'!B35</f>
        <v>0</v>
      </c>
      <c r="N854" s="231">
        <f>'41'!B36</f>
        <v>0</v>
      </c>
      <c r="P854" s="722">
        <f t="shared" si="145"/>
        <v>0</v>
      </c>
      <c r="Q854" s="461"/>
      <c r="R854" s="722">
        <f t="shared" si="146"/>
        <v>0</v>
      </c>
      <c r="T854" s="655">
        <f t="shared" si="147"/>
        <v>0</v>
      </c>
    </row>
    <row r="855" spans="1:20">
      <c r="A855" s="485">
        <f t="shared" si="148"/>
        <v>855</v>
      </c>
      <c r="B855" t="s">
        <v>984</v>
      </c>
      <c r="D855" t="s">
        <v>905</v>
      </c>
      <c r="F855" s="737">
        <f>'40'!B36</f>
        <v>0</v>
      </c>
      <c r="H855" s="231">
        <f>'41'!B37</f>
        <v>0</v>
      </c>
      <c r="K855" s="503">
        <v>0</v>
      </c>
      <c r="L855" s="231">
        <f>'40'!B36</f>
        <v>0</v>
      </c>
      <c r="N855" s="231">
        <f>'41'!B37</f>
        <v>0</v>
      </c>
      <c r="P855" s="722">
        <f t="shared" si="145"/>
        <v>0</v>
      </c>
      <c r="Q855" s="461"/>
      <c r="R855" s="722">
        <f t="shared" si="146"/>
        <v>0</v>
      </c>
      <c r="T855" s="655">
        <f t="shared" si="147"/>
        <v>0</v>
      </c>
    </row>
    <row r="856" spans="1:20">
      <c r="A856" s="485">
        <f t="shared" si="148"/>
        <v>856</v>
      </c>
      <c r="B856" t="s">
        <v>222</v>
      </c>
      <c r="D856" t="s">
        <v>905</v>
      </c>
      <c r="F856" s="737">
        <f>'40'!B37</f>
        <v>0</v>
      </c>
      <c r="H856" s="231">
        <f>'41'!B38</f>
        <v>0</v>
      </c>
      <c r="K856" s="503">
        <v>0</v>
      </c>
      <c r="L856" s="231">
        <f>'40'!B37</f>
        <v>0</v>
      </c>
      <c r="N856" s="231">
        <f>'41'!B38</f>
        <v>0</v>
      </c>
      <c r="P856" s="722">
        <f t="shared" si="145"/>
        <v>0</v>
      </c>
      <c r="Q856" s="461"/>
      <c r="R856" s="722">
        <f t="shared" si="146"/>
        <v>0</v>
      </c>
      <c r="T856" s="655">
        <f t="shared" si="147"/>
        <v>0</v>
      </c>
    </row>
    <row r="857" spans="1:20">
      <c r="A857" s="485">
        <f t="shared" si="148"/>
        <v>857</v>
      </c>
      <c r="B857" t="s">
        <v>223</v>
      </c>
      <c r="D857" t="s">
        <v>905</v>
      </c>
      <c r="F857" s="737">
        <f>'40'!B38</f>
        <v>0</v>
      </c>
      <c r="H857" s="231">
        <f>'41'!B39</f>
        <v>0</v>
      </c>
      <c r="K857" s="503">
        <v>0</v>
      </c>
      <c r="L857" s="231">
        <f>'40'!B38</f>
        <v>0</v>
      </c>
      <c r="N857" s="231">
        <f>'41'!B39</f>
        <v>0</v>
      </c>
      <c r="P857" s="722">
        <f t="shared" si="145"/>
        <v>0</v>
      </c>
      <c r="Q857" s="461"/>
      <c r="R857" s="722">
        <f t="shared" si="146"/>
        <v>0</v>
      </c>
      <c r="T857" s="655">
        <f t="shared" si="147"/>
        <v>0</v>
      </c>
    </row>
    <row r="858" spans="1:20">
      <c r="A858" s="485">
        <f t="shared" si="148"/>
        <v>858</v>
      </c>
      <c r="B858" t="s">
        <v>457</v>
      </c>
      <c r="D858" t="s">
        <v>905</v>
      </c>
      <c r="F858" s="737">
        <f>'40'!B39</f>
        <v>0</v>
      </c>
      <c r="H858" s="231">
        <f>'41'!B40</f>
        <v>0</v>
      </c>
      <c r="K858" s="503">
        <v>0</v>
      </c>
      <c r="L858" s="231">
        <f>'40'!B39</f>
        <v>0</v>
      </c>
      <c r="N858" s="231">
        <f>'41'!B40</f>
        <v>0</v>
      </c>
      <c r="P858" s="722">
        <f t="shared" si="145"/>
        <v>0</v>
      </c>
      <c r="Q858" s="461"/>
      <c r="R858" s="722">
        <f t="shared" si="146"/>
        <v>0</v>
      </c>
      <c r="T858" s="655">
        <f t="shared" si="147"/>
        <v>0</v>
      </c>
    </row>
    <row r="859" spans="1:20">
      <c r="A859" s="485">
        <f t="shared" si="148"/>
        <v>859</v>
      </c>
      <c r="B859" t="s">
        <v>8</v>
      </c>
      <c r="D859" t="s">
        <v>905</v>
      </c>
      <c r="F859" s="737">
        <f>'40'!B40</f>
        <v>0</v>
      </c>
      <c r="H859" s="231">
        <f>'41'!B41</f>
        <v>0</v>
      </c>
      <c r="K859" s="503">
        <v>0</v>
      </c>
      <c r="L859" s="231">
        <f>'40'!B40</f>
        <v>0</v>
      </c>
      <c r="N859" s="231">
        <f>'41'!B41</f>
        <v>0</v>
      </c>
      <c r="P859" s="722">
        <f t="shared" si="145"/>
        <v>0</v>
      </c>
      <c r="Q859" s="461"/>
      <c r="R859" s="722">
        <f t="shared" si="146"/>
        <v>0</v>
      </c>
      <c r="T859" s="655">
        <f t="shared" si="147"/>
        <v>0</v>
      </c>
    </row>
    <row r="860" spans="1:20">
      <c r="A860" s="485">
        <f t="shared" si="148"/>
        <v>860</v>
      </c>
      <c r="B860" t="s">
        <v>224</v>
      </c>
      <c r="D860" t="s">
        <v>905</v>
      </c>
      <c r="F860" s="737">
        <f>'40'!B41</f>
        <v>0</v>
      </c>
      <c r="H860" s="231">
        <f>'41'!B42</f>
        <v>0</v>
      </c>
      <c r="K860" s="503">
        <v>0</v>
      </c>
      <c r="L860" s="231">
        <f>'40'!B41</f>
        <v>0</v>
      </c>
      <c r="N860" s="231">
        <f>'41'!B42</f>
        <v>0</v>
      </c>
      <c r="P860" s="722">
        <f t="shared" si="145"/>
        <v>0</v>
      </c>
      <c r="Q860" s="461"/>
      <c r="R860" s="722">
        <f t="shared" si="146"/>
        <v>0</v>
      </c>
      <c r="T860" s="655">
        <f t="shared" si="147"/>
        <v>0</v>
      </c>
    </row>
    <row r="861" spans="1:20">
      <c r="A861" s="485">
        <f t="shared" si="148"/>
        <v>861</v>
      </c>
      <c r="B861" t="s">
        <v>226</v>
      </c>
      <c r="D861" t="s">
        <v>905</v>
      </c>
      <c r="F861" s="737">
        <f>'40'!B42</f>
        <v>0</v>
      </c>
      <c r="H861" s="231">
        <f>'41'!B43</f>
        <v>0</v>
      </c>
      <c r="K861" s="503">
        <v>0</v>
      </c>
      <c r="L861" s="231">
        <f>'40'!B42</f>
        <v>0</v>
      </c>
      <c r="N861" s="231">
        <f>'41'!B43</f>
        <v>0</v>
      </c>
      <c r="P861" s="722">
        <f t="shared" si="145"/>
        <v>0</v>
      </c>
      <c r="Q861" s="461"/>
      <c r="R861" s="722">
        <f t="shared" si="146"/>
        <v>0</v>
      </c>
      <c r="T861" s="655">
        <f t="shared" si="147"/>
        <v>0</v>
      </c>
    </row>
    <row r="862" spans="1:20">
      <c r="A862" s="485">
        <f t="shared" si="148"/>
        <v>862</v>
      </c>
      <c r="B862" t="s">
        <v>227</v>
      </c>
      <c r="D862" t="s">
        <v>905</v>
      </c>
      <c r="F862" s="737">
        <f>'40'!B43</f>
        <v>0</v>
      </c>
      <c r="H862" s="231">
        <f>'41'!B44</f>
        <v>0</v>
      </c>
      <c r="K862" s="503">
        <v>0</v>
      </c>
      <c r="L862" s="231">
        <f>'40'!B43</f>
        <v>0</v>
      </c>
      <c r="N862" s="231">
        <f>'41'!B44</f>
        <v>0</v>
      </c>
      <c r="P862" s="722">
        <f t="shared" si="145"/>
        <v>0</v>
      </c>
      <c r="Q862" s="461"/>
      <c r="R862" s="722">
        <f t="shared" si="146"/>
        <v>0</v>
      </c>
      <c r="T862" s="655">
        <f t="shared" si="147"/>
        <v>0</v>
      </c>
    </row>
    <row r="863" spans="1:20" ht="15.75">
      <c r="A863" s="485">
        <f t="shared" si="148"/>
        <v>863</v>
      </c>
      <c r="B863" s="234" t="s">
        <v>982</v>
      </c>
      <c r="D863" t="s">
        <v>905</v>
      </c>
      <c r="F863" s="737">
        <f>'40'!B44</f>
        <v>0</v>
      </c>
      <c r="H863" s="231">
        <f>'41'!B45</f>
        <v>0</v>
      </c>
      <c r="K863" s="503">
        <v>0</v>
      </c>
      <c r="L863" s="231">
        <f>'40'!B44</f>
        <v>0</v>
      </c>
      <c r="N863" s="231">
        <f>'41'!B45</f>
        <v>0</v>
      </c>
      <c r="P863" s="722">
        <f t="shared" si="145"/>
        <v>0</v>
      </c>
      <c r="Q863" s="461"/>
      <c r="R863" s="722">
        <f t="shared" si="146"/>
        <v>0</v>
      </c>
      <c r="T863" s="655">
        <f t="shared" si="147"/>
        <v>0</v>
      </c>
    </row>
    <row r="864" spans="1:20" ht="15.75">
      <c r="A864" s="485">
        <f t="shared" si="148"/>
        <v>864</v>
      </c>
      <c r="B864" s="234" t="s">
        <v>985</v>
      </c>
      <c r="D864" t="s">
        <v>905</v>
      </c>
      <c r="F864" s="737">
        <f>'40'!B46</f>
        <v>40795</v>
      </c>
      <c r="H864" s="231">
        <f>'41'!B47</f>
        <v>39567</v>
      </c>
      <c r="K864" s="503">
        <v>55640</v>
      </c>
      <c r="L864" s="231">
        <f>'40'!B46</f>
        <v>40795</v>
      </c>
      <c r="N864" s="231">
        <f>'41'!B47</f>
        <v>39567</v>
      </c>
      <c r="P864" s="722">
        <f t="shared" si="145"/>
        <v>0</v>
      </c>
      <c r="Q864" s="461"/>
      <c r="R864" s="722">
        <f t="shared" si="146"/>
        <v>0</v>
      </c>
      <c r="T864" s="655">
        <f t="shared" si="147"/>
        <v>-16073</v>
      </c>
    </row>
    <row r="865" spans="1:20" ht="15.75">
      <c r="A865" s="485">
        <f t="shared" si="148"/>
        <v>865</v>
      </c>
      <c r="B865" s="234" t="s">
        <v>986</v>
      </c>
      <c r="D865" t="s">
        <v>905</v>
      </c>
      <c r="F865" s="737">
        <f>'40'!B48</f>
        <v>39700</v>
      </c>
      <c r="H865" s="231">
        <f>'41'!B49</f>
        <v>40795</v>
      </c>
      <c r="K865" s="503">
        <v>56827</v>
      </c>
      <c r="L865" s="231">
        <f>'40'!B48</f>
        <v>39700</v>
      </c>
      <c r="N865" s="231">
        <f>'41'!B49</f>
        <v>40795</v>
      </c>
      <c r="P865" s="722">
        <f t="shared" si="145"/>
        <v>0</v>
      </c>
      <c r="Q865" s="461"/>
      <c r="R865" s="722">
        <f t="shared" si="146"/>
        <v>0</v>
      </c>
      <c r="T865" s="655">
        <f t="shared" si="147"/>
        <v>-16032</v>
      </c>
    </row>
    <row r="866" spans="1:20" ht="15.75">
      <c r="A866" s="485">
        <f t="shared" si="148"/>
        <v>866</v>
      </c>
      <c r="B866" s="234" t="s">
        <v>987</v>
      </c>
      <c r="F866" s="737"/>
      <c r="H866" s="231"/>
      <c r="K866" s="503"/>
      <c r="T866" s="655"/>
    </row>
    <row r="867" spans="1:20">
      <c r="A867" s="485">
        <f t="shared" si="148"/>
        <v>867</v>
      </c>
      <c r="B867" t="s">
        <v>228</v>
      </c>
      <c r="D867" t="s">
        <v>905</v>
      </c>
      <c r="F867" s="737">
        <f>'40'!B54</f>
        <v>39698</v>
      </c>
      <c r="H867" s="231">
        <f>'41'!B55</f>
        <v>40795</v>
      </c>
      <c r="K867" s="503">
        <v>56827</v>
      </c>
      <c r="L867" s="231">
        <f>'40'!B54</f>
        <v>39698</v>
      </c>
      <c r="N867" s="231">
        <f>'41'!B55</f>
        <v>40795</v>
      </c>
      <c r="P867" s="722">
        <f>F867-L867</f>
        <v>0</v>
      </c>
      <c r="Q867" s="461"/>
      <c r="R867" s="722">
        <f>H867-N867</f>
        <v>0</v>
      </c>
      <c r="T867" s="655">
        <f>H867-K867</f>
        <v>-16032</v>
      </c>
    </row>
    <row r="868" spans="1:20">
      <c r="A868" s="485">
        <f t="shared" si="148"/>
        <v>868</v>
      </c>
      <c r="B868" t="s">
        <v>229</v>
      </c>
      <c r="D868" t="s">
        <v>905</v>
      </c>
      <c r="F868" s="737">
        <f>'40'!B55</f>
        <v>0</v>
      </c>
      <c r="H868" s="231">
        <f>'41'!B56</f>
        <v>0</v>
      </c>
      <c r="K868" s="503">
        <v>0</v>
      </c>
      <c r="L868" s="231">
        <f>'40'!B55</f>
        <v>0</v>
      </c>
      <c r="N868" s="231">
        <f>'41'!B56</f>
        <v>0</v>
      </c>
      <c r="P868" s="722">
        <f>F868-L868</f>
        <v>0</v>
      </c>
      <c r="Q868" s="461"/>
      <c r="R868" s="722">
        <f>H868-N868</f>
        <v>0</v>
      </c>
      <c r="T868" s="655">
        <f>H868-K868</f>
        <v>0</v>
      </c>
    </row>
    <row r="869" spans="1:20">
      <c r="A869" s="485">
        <f t="shared" si="148"/>
        <v>869</v>
      </c>
      <c r="B869" t="s">
        <v>230</v>
      </c>
      <c r="D869" t="s">
        <v>905</v>
      </c>
      <c r="F869" s="737">
        <f>'40'!B56</f>
        <v>0</v>
      </c>
      <c r="H869" s="231">
        <f>'41'!B57</f>
        <v>0</v>
      </c>
      <c r="K869" s="503">
        <v>0</v>
      </c>
      <c r="L869" s="231">
        <f>'40'!B56</f>
        <v>0</v>
      </c>
      <c r="N869" s="231">
        <f>'41'!B57</f>
        <v>0</v>
      </c>
      <c r="P869" s="722">
        <f>F869-L869</f>
        <v>0</v>
      </c>
      <c r="Q869" s="461"/>
      <c r="R869" s="722">
        <f>H869-N869</f>
        <v>0</v>
      </c>
      <c r="T869" s="655">
        <f>H869-K869</f>
        <v>0</v>
      </c>
    </row>
    <row r="870" spans="1:20" ht="15.75">
      <c r="A870" s="485">
        <f t="shared" si="148"/>
        <v>870</v>
      </c>
      <c r="B870" s="234" t="s">
        <v>106</v>
      </c>
      <c r="D870" t="s">
        <v>905</v>
      </c>
      <c r="F870" s="737">
        <f>'40'!B57</f>
        <v>39698</v>
      </c>
      <c r="H870" s="231">
        <f>'41'!B58</f>
        <v>40795</v>
      </c>
      <c r="K870" s="503">
        <v>56827</v>
      </c>
      <c r="L870" s="231">
        <f>'40'!B57</f>
        <v>39698</v>
      </c>
      <c r="N870" s="231">
        <f>'41'!B58</f>
        <v>40795</v>
      </c>
      <c r="P870" s="722">
        <f>F870-L870</f>
        <v>0</v>
      </c>
      <c r="Q870" s="461"/>
      <c r="R870" s="722">
        <f>H870-N870</f>
        <v>0</v>
      </c>
      <c r="T870" s="655">
        <f>H870-K870</f>
        <v>-16032</v>
      </c>
    </row>
    <row r="871" spans="1:20" ht="15.75">
      <c r="A871" s="485">
        <f t="shared" si="148"/>
        <v>871</v>
      </c>
      <c r="B871" s="234" t="s">
        <v>231</v>
      </c>
      <c r="F871" s="737"/>
      <c r="H871" s="231"/>
      <c r="K871" s="503"/>
      <c r="T871" s="655"/>
    </row>
    <row r="872" spans="1:20">
      <c r="A872" s="485">
        <f t="shared" si="148"/>
        <v>872</v>
      </c>
      <c r="B872" t="s">
        <v>232</v>
      </c>
      <c r="D872" t="s">
        <v>905</v>
      </c>
      <c r="F872" s="737">
        <f>'40'!B60</f>
        <v>37818</v>
      </c>
      <c r="H872" s="231">
        <f>'41'!B61</f>
        <v>38855</v>
      </c>
      <c r="K872" s="503">
        <v>54787</v>
      </c>
      <c r="L872" s="231">
        <f>'40'!B60</f>
        <v>37818</v>
      </c>
      <c r="N872" s="231">
        <f>'41'!B61</f>
        <v>38855</v>
      </c>
      <c r="P872" s="722">
        <f>F872-L872</f>
        <v>0</v>
      </c>
      <c r="Q872" s="461"/>
      <c r="R872" s="722">
        <f>H872-N872</f>
        <v>0</v>
      </c>
      <c r="T872" s="655">
        <f>H872-K872</f>
        <v>-15932</v>
      </c>
    </row>
    <row r="873" spans="1:20">
      <c r="A873" s="485">
        <f t="shared" si="148"/>
        <v>873</v>
      </c>
      <c r="B873" t="s">
        <v>233</v>
      </c>
      <c r="D873" t="s">
        <v>905</v>
      </c>
      <c r="F873" s="737">
        <f>'40'!B61</f>
        <v>0</v>
      </c>
      <c r="H873" s="231">
        <f>'41'!B62</f>
        <v>0</v>
      </c>
      <c r="K873" s="503">
        <v>0</v>
      </c>
      <c r="L873" s="231">
        <f>'40'!B61</f>
        <v>0</v>
      </c>
      <c r="N873" s="231">
        <f>'41'!B62</f>
        <v>0</v>
      </c>
      <c r="P873" s="722">
        <f>F873-L873</f>
        <v>0</v>
      </c>
      <c r="Q873" s="461"/>
      <c r="R873" s="722">
        <f>H873-N873</f>
        <v>0</v>
      </c>
      <c r="T873" s="655">
        <f>H873-K873</f>
        <v>0</v>
      </c>
    </row>
    <row r="874" spans="1:20">
      <c r="A874" s="485">
        <f t="shared" si="148"/>
        <v>874</v>
      </c>
      <c r="B874" t="s">
        <v>391</v>
      </c>
      <c r="D874" t="s">
        <v>905</v>
      </c>
      <c r="F874" s="737">
        <f>'40'!B62</f>
        <v>1880</v>
      </c>
      <c r="H874" s="231">
        <f>'41'!B63</f>
        <v>1940</v>
      </c>
      <c r="K874" s="503">
        <v>2040</v>
      </c>
      <c r="L874" s="231">
        <f>'40'!B62</f>
        <v>1880</v>
      </c>
      <c r="N874" s="231">
        <f>'41'!B63</f>
        <v>1940</v>
      </c>
      <c r="P874" s="722">
        <f>F874-L874</f>
        <v>0</v>
      </c>
      <c r="Q874" s="461"/>
      <c r="R874" s="722">
        <f>H874-N874</f>
        <v>0</v>
      </c>
      <c r="T874" s="655">
        <f>H874-K874</f>
        <v>-100</v>
      </c>
    </row>
    <row r="875" spans="1:20">
      <c r="A875" s="485">
        <f t="shared" si="148"/>
        <v>875</v>
      </c>
      <c r="B875" t="s">
        <v>234</v>
      </c>
      <c r="D875" t="s">
        <v>905</v>
      </c>
      <c r="F875" s="737">
        <f>'40'!B63</f>
        <v>0</v>
      </c>
      <c r="H875" s="231">
        <f>'41'!B64</f>
        <v>0</v>
      </c>
      <c r="K875" s="503">
        <v>0</v>
      </c>
      <c r="L875" s="231">
        <f>'40'!B63</f>
        <v>0</v>
      </c>
      <c r="N875" s="231">
        <f>'41'!B64</f>
        <v>0</v>
      </c>
      <c r="P875" s="722">
        <f>F875-L875</f>
        <v>0</v>
      </c>
      <c r="Q875" s="461"/>
      <c r="R875" s="722">
        <f>H875-N875</f>
        <v>0</v>
      </c>
      <c r="T875" s="655">
        <f>H875-K875</f>
        <v>0</v>
      </c>
    </row>
    <row r="876" spans="1:20" ht="15.75">
      <c r="A876" s="485">
        <f t="shared" si="148"/>
        <v>876</v>
      </c>
      <c r="B876" s="234" t="s">
        <v>106</v>
      </c>
      <c r="D876" t="s">
        <v>905</v>
      </c>
      <c r="F876" s="737">
        <f>'40'!B64</f>
        <v>39698</v>
      </c>
      <c r="H876" s="231">
        <f>'41'!B65</f>
        <v>40795</v>
      </c>
      <c r="K876" s="503">
        <v>56827</v>
      </c>
      <c r="L876" s="231">
        <f>'40'!B64</f>
        <v>39698</v>
      </c>
      <c r="N876" s="231">
        <f>'41'!B65</f>
        <v>40795</v>
      </c>
      <c r="P876" s="722">
        <f>F876-L876</f>
        <v>0</v>
      </c>
      <c r="Q876" s="461"/>
      <c r="R876" s="722">
        <f>H876-N876</f>
        <v>0</v>
      </c>
      <c r="T876" s="655">
        <f>H876-K876</f>
        <v>-16032</v>
      </c>
    </row>
    <row r="877" spans="1:20" ht="15.75">
      <c r="A877" s="485">
        <f t="shared" si="148"/>
        <v>877</v>
      </c>
      <c r="B877" s="234" t="s">
        <v>988</v>
      </c>
      <c r="F877" s="737"/>
      <c r="H877" s="231"/>
      <c r="K877" s="503"/>
      <c r="T877" s="655"/>
    </row>
    <row r="878" spans="1:20" ht="15.75">
      <c r="A878" s="485">
        <f t="shared" si="148"/>
        <v>878</v>
      </c>
      <c r="B878" s="234" t="s">
        <v>981</v>
      </c>
      <c r="D878" t="s">
        <v>905</v>
      </c>
      <c r="F878" s="737">
        <f>'40'!D15</f>
        <v>437749</v>
      </c>
      <c r="H878" s="231">
        <f>'41'!D15</f>
        <v>437543</v>
      </c>
      <c r="K878" s="503">
        <v>477074</v>
      </c>
      <c r="L878" s="231">
        <f>'40'!D15</f>
        <v>437749</v>
      </c>
      <c r="N878" s="231">
        <f>'41'!D15</f>
        <v>437543</v>
      </c>
      <c r="P878" s="722">
        <f t="shared" ref="P878:P903" si="149">F878-L878</f>
        <v>0</v>
      </c>
      <c r="Q878" s="461"/>
      <c r="R878" s="722">
        <f t="shared" ref="R878:R903" si="150">H878-N878</f>
        <v>0</v>
      </c>
      <c r="T878" s="655">
        <f t="shared" ref="T878:T903" si="151">H878-K878</f>
        <v>-39531</v>
      </c>
    </row>
    <row r="879" spans="1:20">
      <c r="A879" s="485">
        <f t="shared" si="148"/>
        <v>879</v>
      </c>
      <c r="B879" t="s">
        <v>220</v>
      </c>
      <c r="D879" t="s">
        <v>905</v>
      </c>
      <c r="F879" s="737">
        <f>'40'!D16</f>
        <v>18581</v>
      </c>
      <c r="H879" s="231">
        <f>'41'!D16</f>
        <v>19488</v>
      </c>
      <c r="K879" s="503">
        <v>2519</v>
      </c>
      <c r="L879" s="231">
        <f>'40'!D16</f>
        <v>18581</v>
      </c>
      <c r="N879" s="231">
        <f>'41'!D16</f>
        <v>19488</v>
      </c>
      <c r="P879" s="722">
        <f t="shared" si="149"/>
        <v>0</v>
      </c>
      <c r="Q879" s="461"/>
      <c r="R879" s="722">
        <f t="shared" si="150"/>
        <v>0</v>
      </c>
      <c r="T879" s="655">
        <f t="shared" si="151"/>
        <v>16969</v>
      </c>
    </row>
    <row r="880" spans="1:20">
      <c r="A880" s="485">
        <f t="shared" si="148"/>
        <v>880</v>
      </c>
      <c r="B880" t="s">
        <v>647</v>
      </c>
      <c r="D880" t="s">
        <v>905</v>
      </c>
      <c r="F880" s="737">
        <f>'40'!D18</f>
        <v>1032</v>
      </c>
      <c r="H880" s="231">
        <f>'41'!D18</f>
        <v>460</v>
      </c>
      <c r="K880" s="503">
        <v>5237</v>
      </c>
      <c r="L880" s="231">
        <f>'40'!D18</f>
        <v>1032</v>
      </c>
      <c r="N880" s="231">
        <f>'41'!D18</f>
        <v>460</v>
      </c>
      <c r="P880" s="722">
        <f t="shared" si="149"/>
        <v>0</v>
      </c>
      <c r="Q880" s="461"/>
      <c r="R880" s="722">
        <f t="shared" si="150"/>
        <v>0</v>
      </c>
      <c r="T880" s="655">
        <f t="shared" si="151"/>
        <v>-4777</v>
      </c>
    </row>
    <row r="881" spans="1:20">
      <c r="A881" s="485">
        <f t="shared" si="148"/>
        <v>881</v>
      </c>
      <c r="B881" t="s">
        <v>648</v>
      </c>
      <c r="D881" t="s">
        <v>905</v>
      </c>
      <c r="F881" s="737">
        <f>'40'!D19</f>
        <v>0</v>
      </c>
      <c r="H881" s="231">
        <f>'41'!D19</f>
        <v>110</v>
      </c>
      <c r="K881" s="503">
        <v>38</v>
      </c>
      <c r="L881" s="231">
        <f>'40'!D19</f>
        <v>0</v>
      </c>
      <c r="N881" s="231">
        <f>'41'!D19</f>
        <v>110</v>
      </c>
      <c r="P881" s="722">
        <f t="shared" si="149"/>
        <v>0</v>
      </c>
      <c r="Q881" s="461"/>
      <c r="R881" s="722">
        <f t="shared" si="150"/>
        <v>0</v>
      </c>
      <c r="T881" s="655">
        <f t="shared" si="151"/>
        <v>72</v>
      </c>
    </row>
    <row r="882" spans="1:20">
      <c r="A882" s="485">
        <f t="shared" si="148"/>
        <v>882</v>
      </c>
      <c r="B882" t="s">
        <v>649</v>
      </c>
      <c r="D882" t="s">
        <v>905</v>
      </c>
      <c r="F882" s="737">
        <f>'40'!D20</f>
        <v>0</v>
      </c>
      <c r="H882" s="231">
        <f>'41'!D20</f>
        <v>0</v>
      </c>
      <c r="K882" s="503">
        <v>0</v>
      </c>
      <c r="L882" s="231">
        <f>'40'!D20</f>
        <v>0</v>
      </c>
      <c r="N882" s="231">
        <f>'41'!D20</f>
        <v>0</v>
      </c>
      <c r="P882" s="722">
        <f t="shared" si="149"/>
        <v>0</v>
      </c>
      <c r="Q882" s="461"/>
      <c r="R882" s="722">
        <f t="shared" si="150"/>
        <v>0</v>
      </c>
      <c r="T882" s="655">
        <f t="shared" si="151"/>
        <v>0</v>
      </c>
    </row>
    <row r="883" spans="1:20">
      <c r="A883" s="485">
        <f t="shared" si="148"/>
        <v>883</v>
      </c>
      <c r="B883" t="s">
        <v>221</v>
      </c>
      <c r="D883" t="s">
        <v>905</v>
      </c>
      <c r="F883" s="737">
        <f>'40'!D21</f>
        <v>0</v>
      </c>
      <c r="H883" s="231">
        <f>'41'!D21</f>
        <v>0</v>
      </c>
      <c r="K883" s="503">
        <v>0</v>
      </c>
      <c r="L883" s="231">
        <f>'40'!D21</f>
        <v>0</v>
      </c>
      <c r="N883" s="231">
        <f>'41'!D21</f>
        <v>0</v>
      </c>
      <c r="P883" s="722">
        <f t="shared" si="149"/>
        <v>0</v>
      </c>
      <c r="Q883" s="461"/>
      <c r="R883" s="722">
        <f t="shared" si="150"/>
        <v>0</v>
      </c>
      <c r="T883" s="655">
        <f t="shared" si="151"/>
        <v>0</v>
      </c>
    </row>
    <row r="884" spans="1:20">
      <c r="A884" s="485">
        <f t="shared" si="148"/>
        <v>884</v>
      </c>
      <c r="B884" t="s">
        <v>222</v>
      </c>
      <c r="D884" t="s">
        <v>905</v>
      </c>
      <c r="F884" s="737">
        <f>'40'!D22</f>
        <v>33450</v>
      </c>
      <c r="H884" s="231">
        <f>'41'!D22</f>
        <v>22959</v>
      </c>
      <c r="K884" s="503">
        <v>10830</v>
      </c>
      <c r="L884" s="231">
        <f>'40'!D22</f>
        <v>33450</v>
      </c>
      <c r="N884" s="231">
        <f>'41'!D22</f>
        <v>22959</v>
      </c>
      <c r="P884" s="722">
        <f t="shared" si="149"/>
        <v>0</v>
      </c>
      <c r="Q884" s="461"/>
      <c r="R884" s="722">
        <f t="shared" si="150"/>
        <v>0</v>
      </c>
      <c r="T884" s="655">
        <f t="shared" si="151"/>
        <v>12129</v>
      </c>
    </row>
    <row r="885" spans="1:20">
      <c r="A885" s="485">
        <f t="shared" si="148"/>
        <v>885</v>
      </c>
      <c r="B885" t="s">
        <v>223</v>
      </c>
      <c r="D885" t="s">
        <v>905</v>
      </c>
      <c r="F885" s="737">
        <f>'40'!D23</f>
        <v>-523</v>
      </c>
      <c r="H885" s="231">
        <f>'41'!D23</f>
        <v>-46757</v>
      </c>
      <c r="K885" s="503">
        <v>0</v>
      </c>
      <c r="L885" s="231">
        <f>'40'!D23</f>
        <v>-523</v>
      </c>
      <c r="N885" s="231">
        <f>'41'!D23</f>
        <v>-46757</v>
      </c>
      <c r="P885" s="722">
        <f t="shared" si="149"/>
        <v>0</v>
      </c>
      <c r="Q885" s="461"/>
      <c r="R885" s="722">
        <f t="shared" si="150"/>
        <v>0</v>
      </c>
      <c r="T885" s="655">
        <f t="shared" si="151"/>
        <v>-46757</v>
      </c>
    </row>
    <row r="886" spans="1:20">
      <c r="A886" s="485">
        <f t="shared" si="148"/>
        <v>886</v>
      </c>
      <c r="B886" t="s">
        <v>457</v>
      </c>
      <c r="D886" t="s">
        <v>905</v>
      </c>
      <c r="F886" s="737">
        <f>'40'!D24</f>
        <v>7538</v>
      </c>
      <c r="H886" s="231">
        <f>'41'!D24</f>
        <v>15922</v>
      </c>
      <c r="K886" s="503">
        <v>2253</v>
      </c>
      <c r="L886" s="231">
        <f>'40'!D24</f>
        <v>7538</v>
      </c>
      <c r="N886" s="231">
        <f>'41'!D24</f>
        <v>15922</v>
      </c>
      <c r="P886" s="722">
        <f t="shared" si="149"/>
        <v>0</v>
      </c>
      <c r="Q886" s="461"/>
      <c r="R886" s="722">
        <f t="shared" si="150"/>
        <v>0</v>
      </c>
      <c r="T886" s="655">
        <f t="shared" si="151"/>
        <v>13669</v>
      </c>
    </row>
    <row r="887" spans="1:20">
      <c r="A887" s="485">
        <f t="shared" si="148"/>
        <v>887</v>
      </c>
      <c r="B887" t="s">
        <v>8</v>
      </c>
      <c r="D887" t="s">
        <v>905</v>
      </c>
      <c r="F887" s="737">
        <f>'40'!D25</f>
        <v>-23469</v>
      </c>
      <c r="H887" s="231">
        <f>'41'!D25</f>
        <v>-11976</v>
      </c>
      <c r="K887" s="503">
        <v>-3887</v>
      </c>
      <c r="L887" s="231">
        <f>'40'!D25</f>
        <v>-23469</v>
      </c>
      <c r="N887" s="231">
        <f>'41'!D25</f>
        <v>-11976</v>
      </c>
      <c r="P887" s="722">
        <f t="shared" si="149"/>
        <v>0</v>
      </c>
      <c r="Q887" s="461"/>
      <c r="R887" s="722">
        <f t="shared" si="150"/>
        <v>0</v>
      </c>
      <c r="T887" s="655">
        <f t="shared" si="151"/>
        <v>-8089</v>
      </c>
    </row>
    <row r="888" spans="1:20">
      <c r="A888" s="485">
        <f t="shared" si="148"/>
        <v>888</v>
      </c>
      <c r="B888" t="s">
        <v>224</v>
      </c>
      <c r="D888" t="s">
        <v>905</v>
      </c>
      <c r="F888" s="737">
        <f>'40'!D26</f>
        <v>0</v>
      </c>
      <c r="H888" s="231">
        <f>'41'!D26</f>
        <v>0</v>
      </c>
      <c r="K888" s="503">
        <v>0</v>
      </c>
      <c r="L888" s="231">
        <f>'40'!D26</f>
        <v>0</v>
      </c>
      <c r="N888" s="231">
        <f>'41'!D26</f>
        <v>0</v>
      </c>
      <c r="P888" s="722">
        <f t="shared" si="149"/>
        <v>0</v>
      </c>
      <c r="Q888" s="461"/>
      <c r="R888" s="722">
        <f t="shared" si="150"/>
        <v>0</v>
      </c>
      <c r="T888" s="655">
        <f t="shared" si="151"/>
        <v>0</v>
      </c>
    </row>
    <row r="889" spans="1:20">
      <c r="A889" s="485">
        <f t="shared" si="148"/>
        <v>889</v>
      </c>
      <c r="B889" t="s">
        <v>225</v>
      </c>
      <c r="D889" t="s">
        <v>905</v>
      </c>
      <c r="F889" s="737">
        <f>'40'!D27</f>
        <v>0</v>
      </c>
      <c r="H889" s="231">
        <f>'41'!D27</f>
        <v>0</v>
      </c>
      <c r="K889" s="503">
        <v>65</v>
      </c>
      <c r="L889" s="231">
        <f>'40'!D27</f>
        <v>0</v>
      </c>
      <c r="N889" s="231">
        <f>'41'!D27</f>
        <v>0</v>
      </c>
      <c r="P889" s="722">
        <f t="shared" si="149"/>
        <v>0</v>
      </c>
      <c r="Q889" s="461"/>
      <c r="R889" s="722">
        <f t="shared" si="150"/>
        <v>0</v>
      </c>
      <c r="T889" s="655">
        <f t="shared" si="151"/>
        <v>-65</v>
      </c>
    </row>
    <row r="890" spans="1:20" ht="15.75">
      <c r="A890" s="485">
        <f t="shared" si="148"/>
        <v>890</v>
      </c>
      <c r="B890" s="234" t="s">
        <v>982</v>
      </c>
      <c r="D890" t="s">
        <v>905</v>
      </c>
      <c r="F890" s="737">
        <f>'40'!D28</f>
        <v>474358</v>
      </c>
      <c r="H890" s="231">
        <f>'41'!D28</f>
        <v>437749</v>
      </c>
      <c r="K890" s="503">
        <v>494129</v>
      </c>
      <c r="L890" s="231">
        <f>'40'!D28</f>
        <v>474358</v>
      </c>
      <c r="N890" s="231">
        <f>'41'!D28</f>
        <v>437749</v>
      </c>
      <c r="P890" s="722">
        <f t="shared" si="149"/>
        <v>0</v>
      </c>
      <c r="Q890" s="461"/>
      <c r="R890" s="722">
        <f t="shared" si="150"/>
        <v>0</v>
      </c>
      <c r="T890" s="655">
        <f t="shared" si="151"/>
        <v>-56380</v>
      </c>
    </row>
    <row r="891" spans="1:20" ht="15.75">
      <c r="A891" s="485">
        <f t="shared" si="148"/>
        <v>891</v>
      </c>
      <c r="B891" s="234" t="s">
        <v>983</v>
      </c>
      <c r="D891" t="s">
        <v>905</v>
      </c>
      <c r="F891" s="737">
        <f>'40'!D34</f>
        <v>12591</v>
      </c>
      <c r="H891" s="231">
        <f>'41'!D35</f>
        <v>49203</v>
      </c>
      <c r="K891" s="503">
        <v>10476</v>
      </c>
      <c r="L891" s="231">
        <f>'40'!D34</f>
        <v>12591</v>
      </c>
      <c r="N891" s="231">
        <f>'41'!D35</f>
        <v>49203</v>
      </c>
      <c r="P891" s="722">
        <f t="shared" si="149"/>
        <v>0</v>
      </c>
      <c r="Q891" s="461"/>
      <c r="R891" s="722">
        <f t="shared" si="150"/>
        <v>0</v>
      </c>
      <c r="T891" s="655">
        <f t="shared" si="151"/>
        <v>38727</v>
      </c>
    </row>
    <row r="892" spans="1:20">
      <c r="A892" s="485">
        <f t="shared" si="148"/>
        <v>892</v>
      </c>
      <c r="B892" t="s">
        <v>220</v>
      </c>
      <c r="D892" t="s">
        <v>905</v>
      </c>
      <c r="F892" s="737">
        <f>'40'!D35</f>
        <v>751</v>
      </c>
      <c r="H892" s="231">
        <f>'41'!D36</f>
        <v>54</v>
      </c>
      <c r="K892" s="503">
        <v>105</v>
      </c>
      <c r="L892" s="231">
        <f>'40'!D35</f>
        <v>751</v>
      </c>
      <c r="N892" s="231">
        <f>'41'!D36</f>
        <v>54</v>
      </c>
      <c r="P892" s="722">
        <f t="shared" si="149"/>
        <v>0</v>
      </c>
      <c r="Q892" s="461"/>
      <c r="R892" s="722">
        <f t="shared" si="150"/>
        <v>0</v>
      </c>
      <c r="T892" s="655">
        <f t="shared" si="151"/>
        <v>-51</v>
      </c>
    </row>
    <row r="893" spans="1:20">
      <c r="A893" s="485">
        <f t="shared" si="148"/>
        <v>893</v>
      </c>
      <c r="B893" t="s">
        <v>984</v>
      </c>
      <c r="D893" t="s">
        <v>905</v>
      </c>
      <c r="F893" s="737">
        <f>'40'!D36</f>
        <v>0</v>
      </c>
      <c r="H893" s="231">
        <f>'41'!D37</f>
        <v>0</v>
      </c>
      <c r="K893" s="503">
        <v>0</v>
      </c>
      <c r="L893" s="231">
        <f>'40'!D36</f>
        <v>0</v>
      </c>
      <c r="N893" s="231">
        <f>'41'!D37</f>
        <v>0</v>
      </c>
      <c r="P893" s="722">
        <f t="shared" si="149"/>
        <v>0</v>
      </c>
      <c r="Q893" s="461"/>
      <c r="R893" s="722">
        <f t="shared" si="150"/>
        <v>0</v>
      </c>
      <c r="T893" s="655">
        <f t="shared" si="151"/>
        <v>0</v>
      </c>
    </row>
    <row r="894" spans="1:20">
      <c r="A894" s="485">
        <f t="shared" si="148"/>
        <v>894</v>
      </c>
      <c r="B894" t="s">
        <v>222</v>
      </c>
      <c r="D894" t="s">
        <v>905</v>
      </c>
      <c r="F894" s="737">
        <f>'40'!D37</f>
        <v>0</v>
      </c>
      <c r="H894" s="231">
        <f>'41'!D38</f>
        <v>0</v>
      </c>
      <c r="K894" s="503">
        <v>0</v>
      </c>
      <c r="L894" s="231">
        <f>'40'!D37</f>
        <v>0</v>
      </c>
      <c r="N894" s="231">
        <f>'41'!D38</f>
        <v>0</v>
      </c>
      <c r="P894" s="722">
        <f t="shared" si="149"/>
        <v>0</v>
      </c>
      <c r="Q894" s="461"/>
      <c r="R894" s="722">
        <f t="shared" si="150"/>
        <v>0</v>
      </c>
      <c r="T894" s="655">
        <f t="shared" si="151"/>
        <v>0</v>
      </c>
    </row>
    <row r="895" spans="1:20">
      <c r="A895" s="485">
        <f t="shared" si="148"/>
        <v>895</v>
      </c>
      <c r="B895" t="s">
        <v>223</v>
      </c>
      <c r="D895" t="s">
        <v>905</v>
      </c>
      <c r="F895" s="737">
        <f>'40'!D38</f>
        <v>-602</v>
      </c>
      <c r="H895" s="231">
        <f>'41'!D39</f>
        <v>-49198</v>
      </c>
      <c r="K895" s="503">
        <v>0</v>
      </c>
      <c r="L895" s="231">
        <f>'40'!D38</f>
        <v>-602</v>
      </c>
      <c r="N895" s="231">
        <f>'41'!D39</f>
        <v>-49198</v>
      </c>
      <c r="P895" s="722">
        <f t="shared" si="149"/>
        <v>0</v>
      </c>
      <c r="Q895" s="461"/>
      <c r="R895" s="722">
        <f t="shared" si="150"/>
        <v>0</v>
      </c>
      <c r="T895" s="655">
        <f t="shared" si="151"/>
        <v>-49198</v>
      </c>
    </row>
    <row r="896" spans="1:20">
      <c r="A896" s="485">
        <f t="shared" si="148"/>
        <v>896</v>
      </c>
      <c r="B896" t="s">
        <v>457</v>
      </c>
      <c r="D896" t="s">
        <v>905</v>
      </c>
      <c r="F896" s="737">
        <f>'40'!D39</f>
        <v>0</v>
      </c>
      <c r="H896" s="231">
        <f>'41'!D40</f>
        <v>0</v>
      </c>
      <c r="K896" s="503">
        <v>0</v>
      </c>
      <c r="L896" s="231">
        <f>'40'!D39</f>
        <v>0</v>
      </c>
      <c r="N896" s="231">
        <f>'41'!D40</f>
        <v>0</v>
      </c>
      <c r="P896" s="722">
        <f t="shared" si="149"/>
        <v>0</v>
      </c>
      <c r="Q896" s="461"/>
      <c r="R896" s="722">
        <f t="shared" si="150"/>
        <v>0</v>
      </c>
      <c r="T896" s="655">
        <f t="shared" si="151"/>
        <v>0</v>
      </c>
    </row>
    <row r="897" spans="1:20">
      <c r="A897" s="485">
        <f t="shared" si="148"/>
        <v>897</v>
      </c>
      <c r="B897" t="s">
        <v>8</v>
      </c>
      <c r="D897" t="s">
        <v>905</v>
      </c>
      <c r="F897" s="737">
        <f>'40'!D40</f>
        <v>-4525</v>
      </c>
      <c r="H897" s="231">
        <f>'41'!D41</f>
        <v>-1965</v>
      </c>
      <c r="K897" s="503">
        <v>-306</v>
      </c>
      <c r="L897" s="231">
        <f>'40'!D40</f>
        <v>-4525</v>
      </c>
      <c r="N897" s="231">
        <f>'41'!D41</f>
        <v>-1965</v>
      </c>
      <c r="P897" s="722">
        <f t="shared" si="149"/>
        <v>0</v>
      </c>
      <c r="Q897" s="461"/>
      <c r="R897" s="722">
        <f t="shared" si="150"/>
        <v>0</v>
      </c>
      <c r="T897" s="655">
        <f t="shared" si="151"/>
        <v>-1659</v>
      </c>
    </row>
    <row r="898" spans="1:20">
      <c r="A898" s="485">
        <f t="shared" si="148"/>
        <v>898</v>
      </c>
      <c r="B898" t="s">
        <v>224</v>
      </c>
      <c r="D898" t="s">
        <v>905</v>
      </c>
      <c r="F898" s="737">
        <f>'40'!D41</f>
        <v>0</v>
      </c>
      <c r="H898" s="231">
        <f>'41'!D42</f>
        <v>0</v>
      </c>
      <c r="K898" s="503">
        <v>0</v>
      </c>
      <c r="L898" s="231">
        <f>'40'!D41</f>
        <v>0</v>
      </c>
      <c r="N898" s="231">
        <f>'41'!D42</f>
        <v>0</v>
      </c>
      <c r="P898" s="722">
        <f t="shared" si="149"/>
        <v>0</v>
      </c>
      <c r="Q898" s="461"/>
      <c r="R898" s="722">
        <f t="shared" si="150"/>
        <v>0</v>
      </c>
      <c r="T898" s="655">
        <f t="shared" si="151"/>
        <v>0</v>
      </c>
    </row>
    <row r="899" spans="1:20">
      <c r="A899" s="485">
        <f t="shared" si="148"/>
        <v>899</v>
      </c>
      <c r="B899" t="s">
        <v>226</v>
      </c>
      <c r="D899" t="s">
        <v>905</v>
      </c>
      <c r="F899" s="737">
        <f>'40'!D42</f>
        <v>0</v>
      </c>
      <c r="H899" s="231">
        <f>'41'!D43</f>
        <v>0</v>
      </c>
      <c r="K899" s="503">
        <v>65</v>
      </c>
      <c r="L899" s="231">
        <f>'40'!D42</f>
        <v>0</v>
      </c>
      <c r="N899" s="231">
        <f>'41'!D43</f>
        <v>0</v>
      </c>
      <c r="P899" s="722">
        <f t="shared" si="149"/>
        <v>0</v>
      </c>
      <c r="Q899" s="461"/>
      <c r="R899" s="722">
        <f t="shared" si="150"/>
        <v>0</v>
      </c>
      <c r="T899" s="655">
        <f t="shared" si="151"/>
        <v>-65</v>
      </c>
    </row>
    <row r="900" spans="1:20">
      <c r="A900" s="485">
        <f t="shared" si="148"/>
        <v>900</v>
      </c>
      <c r="B900" t="s">
        <v>227</v>
      </c>
      <c r="D900" t="s">
        <v>905</v>
      </c>
      <c r="F900" s="737">
        <f>'40'!D43</f>
        <v>15770</v>
      </c>
      <c r="H900" s="231">
        <f>'41'!D44</f>
        <v>14497</v>
      </c>
      <c r="K900" s="503">
        <v>16504</v>
      </c>
      <c r="L900" s="231">
        <f>'40'!D43</f>
        <v>15770</v>
      </c>
      <c r="N900" s="231">
        <f>'41'!D44</f>
        <v>14497</v>
      </c>
      <c r="P900" s="722">
        <f t="shared" si="149"/>
        <v>0</v>
      </c>
      <c r="Q900" s="461"/>
      <c r="R900" s="722">
        <f t="shared" si="150"/>
        <v>0</v>
      </c>
      <c r="T900" s="655">
        <f t="shared" si="151"/>
        <v>-2007</v>
      </c>
    </row>
    <row r="901" spans="1:20" ht="15.75">
      <c r="A901" s="485">
        <f t="shared" si="148"/>
        <v>901</v>
      </c>
      <c r="B901" s="234" t="s">
        <v>982</v>
      </c>
      <c r="D901" t="s">
        <v>905</v>
      </c>
      <c r="F901" s="737">
        <f>'40'!D44</f>
        <v>23985</v>
      </c>
      <c r="H901" s="231">
        <f>'41'!D45</f>
        <v>12591</v>
      </c>
      <c r="K901" s="503">
        <v>26844</v>
      </c>
      <c r="L901" s="231">
        <f>'40'!D44</f>
        <v>23985</v>
      </c>
      <c r="N901" s="231">
        <f>'41'!D45</f>
        <v>12591</v>
      </c>
      <c r="P901" s="722">
        <f t="shared" si="149"/>
        <v>0</v>
      </c>
      <c r="Q901" s="461"/>
      <c r="R901" s="722">
        <f t="shared" si="150"/>
        <v>0</v>
      </c>
      <c r="T901" s="655">
        <f t="shared" si="151"/>
        <v>-14253</v>
      </c>
    </row>
    <row r="902" spans="1:20" ht="15.75">
      <c r="A902" s="485">
        <f t="shared" si="148"/>
        <v>902</v>
      </c>
      <c r="B902" s="234" t="s">
        <v>985</v>
      </c>
      <c r="D902" t="s">
        <v>905</v>
      </c>
      <c r="F902" s="737">
        <f>'40'!D46</f>
        <v>425158</v>
      </c>
      <c r="H902" s="231">
        <f>'41'!D47</f>
        <v>388340</v>
      </c>
      <c r="K902" s="503">
        <v>466598</v>
      </c>
      <c r="L902" s="231">
        <f>'40'!D46</f>
        <v>425158</v>
      </c>
      <c r="N902" s="231">
        <f>'41'!D47</f>
        <v>388340</v>
      </c>
      <c r="P902" s="722">
        <f t="shared" si="149"/>
        <v>0</v>
      </c>
      <c r="Q902" s="461"/>
      <c r="R902" s="722">
        <f t="shared" si="150"/>
        <v>0</v>
      </c>
      <c r="T902" s="655">
        <f t="shared" si="151"/>
        <v>-78258</v>
      </c>
    </row>
    <row r="903" spans="1:20" ht="15.75">
      <c r="A903" s="485">
        <f t="shared" si="148"/>
        <v>903</v>
      </c>
      <c r="B903" s="234" t="s">
        <v>986</v>
      </c>
      <c r="D903" t="s">
        <v>905</v>
      </c>
      <c r="F903" s="737">
        <f>'40'!D48</f>
        <v>450373</v>
      </c>
      <c r="H903" s="231">
        <f>'41'!D49</f>
        <v>425158</v>
      </c>
      <c r="K903" s="503">
        <v>467285</v>
      </c>
      <c r="L903" s="231">
        <f>'40'!D48</f>
        <v>450373</v>
      </c>
      <c r="N903" s="231">
        <f>'41'!D49</f>
        <v>425158</v>
      </c>
      <c r="P903" s="722">
        <f t="shared" si="149"/>
        <v>0</v>
      </c>
      <c r="Q903" s="461"/>
      <c r="R903" s="722">
        <f t="shared" si="150"/>
        <v>0</v>
      </c>
      <c r="T903" s="655">
        <f t="shared" si="151"/>
        <v>-42127</v>
      </c>
    </row>
    <row r="904" spans="1:20" ht="15.75">
      <c r="A904" s="485">
        <f t="shared" si="148"/>
        <v>904</v>
      </c>
      <c r="B904" s="234" t="s">
        <v>987</v>
      </c>
      <c r="F904" s="737"/>
      <c r="H904" s="231"/>
      <c r="K904" s="503"/>
      <c r="T904" s="655"/>
    </row>
    <row r="905" spans="1:20">
      <c r="A905" s="485">
        <f t="shared" si="148"/>
        <v>905</v>
      </c>
      <c r="B905" t="s">
        <v>228</v>
      </c>
      <c r="D905" t="s">
        <v>905</v>
      </c>
      <c r="F905" s="737">
        <f>'40'!D54</f>
        <v>446995</v>
      </c>
      <c r="H905" s="231">
        <f>'41'!D55</f>
        <v>421825</v>
      </c>
      <c r="K905" s="503">
        <v>463491</v>
      </c>
      <c r="L905" s="231">
        <f>'40'!D54</f>
        <v>446995</v>
      </c>
      <c r="N905" s="231">
        <f>'41'!D55</f>
        <v>421825</v>
      </c>
      <c r="P905" s="722">
        <f>F905-L905</f>
        <v>0</v>
      </c>
      <c r="Q905" s="461"/>
      <c r="R905" s="722">
        <f>H905-N905</f>
        <v>0</v>
      </c>
      <c r="T905" s="655">
        <f>H905-K905</f>
        <v>-41666</v>
      </c>
    </row>
    <row r="906" spans="1:20">
      <c r="A906" s="485">
        <f t="shared" si="148"/>
        <v>906</v>
      </c>
      <c r="B906" t="s">
        <v>229</v>
      </c>
      <c r="D906" t="s">
        <v>905</v>
      </c>
      <c r="F906" s="737">
        <f>'40'!D55</f>
        <v>2682</v>
      </c>
      <c r="H906" s="231">
        <f>'41'!D56</f>
        <v>2654</v>
      </c>
      <c r="K906" s="503">
        <v>3720</v>
      </c>
      <c r="L906" s="231">
        <f>'40'!D55</f>
        <v>2682</v>
      </c>
      <c r="N906" s="231">
        <f>'41'!D56</f>
        <v>2654</v>
      </c>
      <c r="P906" s="722">
        <f>F906-L906</f>
        <v>0</v>
      </c>
      <c r="Q906" s="461"/>
      <c r="R906" s="722">
        <f>H906-N906</f>
        <v>0</v>
      </c>
      <c r="T906" s="655">
        <f>H906-K906</f>
        <v>-1066</v>
      </c>
    </row>
    <row r="907" spans="1:20">
      <c r="A907" s="485">
        <f t="shared" ref="A907:A970" si="152">A906+1</f>
        <v>907</v>
      </c>
      <c r="B907" t="s">
        <v>230</v>
      </c>
      <c r="D907" t="s">
        <v>905</v>
      </c>
      <c r="F907" s="737">
        <f>'40'!D56</f>
        <v>697</v>
      </c>
      <c r="H907" s="231">
        <f>'41'!D57</f>
        <v>679</v>
      </c>
      <c r="K907" s="503">
        <v>74</v>
      </c>
      <c r="L907" s="231">
        <f>'40'!D56</f>
        <v>697</v>
      </c>
      <c r="N907" s="231">
        <f>'41'!D57</f>
        <v>679</v>
      </c>
      <c r="P907" s="722">
        <f>F907-L907</f>
        <v>0</v>
      </c>
      <c r="Q907" s="461"/>
      <c r="R907" s="722">
        <f>H907-N907</f>
        <v>0</v>
      </c>
      <c r="T907" s="655">
        <f>H907-K907</f>
        <v>605</v>
      </c>
    </row>
    <row r="908" spans="1:20" ht="15.75">
      <c r="A908" s="485">
        <f t="shared" si="152"/>
        <v>908</v>
      </c>
      <c r="B908" s="234" t="s">
        <v>106</v>
      </c>
      <c r="D908" t="s">
        <v>905</v>
      </c>
      <c r="F908" s="737">
        <f>'40'!D57</f>
        <v>450374</v>
      </c>
      <c r="H908" s="231">
        <f>'41'!D58</f>
        <v>425158</v>
      </c>
      <c r="K908" s="503">
        <v>467285</v>
      </c>
      <c r="L908" s="231">
        <f>'40'!D57</f>
        <v>450374</v>
      </c>
      <c r="N908" s="231">
        <f>'41'!D58</f>
        <v>425158</v>
      </c>
      <c r="P908" s="722">
        <f>F908-L908</f>
        <v>0</v>
      </c>
      <c r="Q908" s="461"/>
      <c r="R908" s="722">
        <f>H908-N908</f>
        <v>0</v>
      </c>
      <c r="T908" s="655">
        <f>H908-K908</f>
        <v>-42127</v>
      </c>
    </row>
    <row r="909" spans="1:20" ht="15.75">
      <c r="A909" s="485">
        <f t="shared" si="152"/>
        <v>909</v>
      </c>
      <c r="B909" s="234" t="s">
        <v>231</v>
      </c>
      <c r="F909" s="737"/>
      <c r="H909" s="231"/>
      <c r="K909" s="503"/>
      <c r="T909" s="655"/>
    </row>
    <row r="910" spans="1:20">
      <c r="A910" s="485">
        <f t="shared" si="152"/>
        <v>910</v>
      </c>
      <c r="B910" t="s">
        <v>232</v>
      </c>
      <c r="D910" t="s">
        <v>905</v>
      </c>
      <c r="F910" s="737">
        <f>'40'!D60</f>
        <v>385607</v>
      </c>
      <c r="H910" s="231">
        <f>'41'!D61</f>
        <v>365160</v>
      </c>
      <c r="K910" s="503">
        <v>416318</v>
      </c>
      <c r="L910" s="231">
        <f>'40'!D60</f>
        <v>385607</v>
      </c>
      <c r="N910" s="231">
        <f>'41'!D61</f>
        <v>365160</v>
      </c>
      <c r="P910" s="722">
        <f>F910-L910</f>
        <v>0</v>
      </c>
      <c r="Q910" s="461"/>
      <c r="R910" s="722">
        <f>H910-N910</f>
        <v>0</v>
      </c>
      <c r="T910" s="655">
        <f>H910-K910</f>
        <v>-51158</v>
      </c>
    </row>
    <row r="911" spans="1:20">
      <c r="A911" s="485">
        <f t="shared" si="152"/>
        <v>911</v>
      </c>
      <c r="B911" t="s">
        <v>233</v>
      </c>
      <c r="D911" t="s">
        <v>905</v>
      </c>
      <c r="F911" s="737">
        <f>'40'!D61</f>
        <v>0</v>
      </c>
      <c r="H911" s="231">
        <f>'41'!D62</f>
        <v>0</v>
      </c>
      <c r="K911" s="503">
        <v>0</v>
      </c>
      <c r="L911" s="231">
        <f>'40'!D61</f>
        <v>0</v>
      </c>
      <c r="N911" s="231">
        <f>'41'!D62</f>
        <v>0</v>
      </c>
      <c r="P911" s="722">
        <f>F911-L911</f>
        <v>0</v>
      </c>
      <c r="Q911" s="461"/>
      <c r="R911" s="722">
        <f>H911-N911</f>
        <v>0</v>
      </c>
      <c r="T911" s="655">
        <f>H911-K911</f>
        <v>0</v>
      </c>
    </row>
    <row r="912" spans="1:20">
      <c r="A912" s="485">
        <f t="shared" si="152"/>
        <v>912</v>
      </c>
      <c r="B912" t="s">
        <v>391</v>
      </c>
      <c r="D912" t="s">
        <v>905</v>
      </c>
      <c r="F912" s="737">
        <f>'40'!D62</f>
        <v>64767</v>
      </c>
      <c r="H912" s="231">
        <f>'41'!D63</f>
        <v>59998</v>
      </c>
      <c r="K912" s="503">
        <v>50967</v>
      </c>
      <c r="L912" s="231">
        <f>'40'!D62</f>
        <v>64767</v>
      </c>
      <c r="N912" s="231">
        <f>'41'!D63</f>
        <v>59998</v>
      </c>
      <c r="P912" s="722">
        <f>F912-L912</f>
        <v>0</v>
      </c>
      <c r="Q912" s="461"/>
      <c r="R912" s="722">
        <f>H912-N912</f>
        <v>0</v>
      </c>
      <c r="T912" s="655">
        <f>H912-K912</f>
        <v>9031</v>
      </c>
    </row>
    <row r="913" spans="1:20">
      <c r="A913" s="485">
        <f t="shared" si="152"/>
        <v>913</v>
      </c>
      <c r="B913" t="s">
        <v>234</v>
      </c>
      <c r="D913" t="s">
        <v>905</v>
      </c>
      <c r="F913" s="737">
        <f>'40'!D63</f>
        <v>0</v>
      </c>
      <c r="H913" s="231">
        <f>'41'!D64</f>
        <v>0</v>
      </c>
      <c r="K913" s="503">
        <v>0</v>
      </c>
      <c r="L913" s="231">
        <f>'40'!D63</f>
        <v>0</v>
      </c>
      <c r="N913" s="231">
        <f>'41'!D64</f>
        <v>0</v>
      </c>
      <c r="P913" s="722">
        <f>F913-L913</f>
        <v>0</v>
      </c>
      <c r="Q913" s="461"/>
      <c r="R913" s="722">
        <f>H913-N913</f>
        <v>0</v>
      </c>
      <c r="T913" s="655">
        <f>H913-K913</f>
        <v>0</v>
      </c>
    </row>
    <row r="914" spans="1:20" ht="15.75">
      <c r="A914" s="485">
        <f t="shared" si="152"/>
        <v>914</v>
      </c>
      <c r="B914" s="234" t="s">
        <v>106</v>
      </c>
      <c r="D914" t="s">
        <v>905</v>
      </c>
      <c r="F914" s="737">
        <f>'40'!D64</f>
        <v>450374</v>
      </c>
      <c r="H914" s="231">
        <f>'41'!D65</f>
        <v>425158</v>
      </c>
      <c r="K914" s="503">
        <v>467285</v>
      </c>
      <c r="L914" s="231">
        <f>'40'!D64</f>
        <v>450374</v>
      </c>
      <c r="N914" s="231">
        <f>'41'!D65</f>
        <v>425158</v>
      </c>
      <c r="P914" s="722">
        <f>F914-L914</f>
        <v>0</v>
      </c>
      <c r="Q914" s="461"/>
      <c r="R914" s="722">
        <f>H914-N914</f>
        <v>0</v>
      </c>
      <c r="T914" s="655">
        <f>H914-K914</f>
        <v>-42127</v>
      </c>
    </row>
    <row r="915" spans="1:20" ht="15.75">
      <c r="A915" s="485">
        <f t="shared" si="152"/>
        <v>915</v>
      </c>
      <c r="B915" s="234" t="s">
        <v>989</v>
      </c>
      <c r="F915" s="737"/>
      <c r="H915" s="231"/>
      <c r="K915" s="503"/>
      <c r="T915" s="655"/>
    </row>
    <row r="916" spans="1:20" ht="15.75">
      <c r="A916" s="485">
        <f t="shared" si="152"/>
        <v>916</v>
      </c>
      <c r="B916" s="234" t="s">
        <v>981</v>
      </c>
      <c r="D916" t="s">
        <v>905</v>
      </c>
      <c r="F916" s="737">
        <f>'40'!F15</f>
        <v>10214</v>
      </c>
      <c r="H916" s="231">
        <f>'41'!F15</f>
        <v>10043</v>
      </c>
      <c r="K916" s="503">
        <v>12829</v>
      </c>
      <c r="L916" s="231">
        <f>'40'!F15</f>
        <v>10214</v>
      </c>
      <c r="N916" s="231">
        <f>'41'!F15</f>
        <v>10043</v>
      </c>
      <c r="P916" s="722">
        <f t="shared" ref="P916:P941" si="153">F916-L916</f>
        <v>0</v>
      </c>
      <c r="Q916" s="461"/>
      <c r="R916" s="722">
        <f t="shared" ref="R916:R941" si="154">H916-N916</f>
        <v>0</v>
      </c>
      <c r="T916" s="655">
        <f t="shared" ref="T916:T941" si="155">H916-K916</f>
        <v>-2786</v>
      </c>
    </row>
    <row r="917" spans="1:20">
      <c r="A917" s="485">
        <f t="shared" si="152"/>
        <v>917</v>
      </c>
      <c r="B917" t="s">
        <v>220</v>
      </c>
      <c r="D917" t="s">
        <v>905</v>
      </c>
      <c r="F917" s="737">
        <f>'40'!F16</f>
        <v>609</v>
      </c>
      <c r="H917" s="231">
        <f>'41'!F16</f>
        <v>463</v>
      </c>
      <c r="K917" s="503">
        <v>129</v>
      </c>
      <c r="L917" s="231">
        <f>'40'!F16</f>
        <v>609</v>
      </c>
      <c r="N917" s="231">
        <f>'41'!F16</f>
        <v>463</v>
      </c>
      <c r="P917" s="722">
        <f t="shared" si="153"/>
        <v>0</v>
      </c>
      <c r="Q917" s="461"/>
      <c r="R917" s="722">
        <f t="shared" si="154"/>
        <v>0</v>
      </c>
      <c r="T917" s="655">
        <f t="shared" si="155"/>
        <v>334</v>
      </c>
    </row>
    <row r="918" spans="1:20">
      <c r="A918" s="485">
        <f t="shared" si="152"/>
        <v>918</v>
      </c>
      <c r="B918" t="s">
        <v>647</v>
      </c>
      <c r="D918" t="s">
        <v>905</v>
      </c>
      <c r="F918" s="737">
        <f>'40'!F18</f>
        <v>0</v>
      </c>
      <c r="H918" s="231">
        <f>'41'!F18</f>
        <v>0</v>
      </c>
      <c r="K918" s="503">
        <v>0</v>
      </c>
      <c r="L918" s="231">
        <f>'40'!F18</f>
        <v>0</v>
      </c>
      <c r="N918" s="231">
        <f>'41'!F18</f>
        <v>0</v>
      </c>
      <c r="P918" s="722">
        <f t="shared" si="153"/>
        <v>0</v>
      </c>
      <c r="Q918" s="461"/>
      <c r="R918" s="722">
        <f t="shared" si="154"/>
        <v>0</v>
      </c>
      <c r="T918" s="655">
        <f t="shared" si="155"/>
        <v>0</v>
      </c>
    </row>
    <row r="919" spans="1:20">
      <c r="A919" s="485">
        <f t="shared" si="152"/>
        <v>919</v>
      </c>
      <c r="B919" t="s">
        <v>648</v>
      </c>
      <c r="D919" t="s">
        <v>905</v>
      </c>
      <c r="F919" s="737">
        <f>'40'!F19</f>
        <v>0</v>
      </c>
      <c r="H919" s="231">
        <f>'41'!F19</f>
        <v>0</v>
      </c>
      <c r="K919" s="503">
        <v>0</v>
      </c>
      <c r="L919" s="231">
        <f>'40'!F19</f>
        <v>0</v>
      </c>
      <c r="N919" s="231">
        <f>'41'!F19</f>
        <v>0</v>
      </c>
      <c r="P919" s="722">
        <f t="shared" si="153"/>
        <v>0</v>
      </c>
      <c r="Q919" s="461"/>
      <c r="R919" s="722">
        <f t="shared" si="154"/>
        <v>0</v>
      </c>
      <c r="T919" s="655">
        <f t="shared" si="155"/>
        <v>0</v>
      </c>
    </row>
    <row r="920" spans="1:20">
      <c r="A920" s="485">
        <f t="shared" si="152"/>
        <v>920</v>
      </c>
      <c r="B920" t="s">
        <v>649</v>
      </c>
      <c r="D920" t="s">
        <v>905</v>
      </c>
      <c r="F920" s="737">
        <f>'40'!F20</f>
        <v>0</v>
      </c>
      <c r="H920" s="231">
        <f>'41'!F20</f>
        <v>0</v>
      </c>
      <c r="K920" s="503">
        <v>0</v>
      </c>
      <c r="L920" s="231">
        <f>'40'!F20</f>
        <v>0</v>
      </c>
      <c r="N920" s="231">
        <f>'41'!F20</f>
        <v>0</v>
      </c>
      <c r="P920" s="722">
        <f t="shared" si="153"/>
        <v>0</v>
      </c>
      <c r="Q920" s="461"/>
      <c r="R920" s="722">
        <f t="shared" si="154"/>
        <v>0</v>
      </c>
      <c r="T920" s="655">
        <f t="shared" si="155"/>
        <v>0</v>
      </c>
    </row>
    <row r="921" spans="1:20">
      <c r="A921" s="485">
        <f t="shared" si="152"/>
        <v>921</v>
      </c>
      <c r="B921" t="s">
        <v>221</v>
      </c>
      <c r="D921" t="s">
        <v>905</v>
      </c>
      <c r="F921" s="737">
        <f>'40'!F21</f>
        <v>0</v>
      </c>
      <c r="H921" s="231">
        <f>'41'!F21</f>
        <v>0</v>
      </c>
      <c r="K921" s="503">
        <v>0</v>
      </c>
      <c r="L921" s="231">
        <f>'40'!F21</f>
        <v>0</v>
      </c>
      <c r="N921" s="231">
        <f>'41'!F21</f>
        <v>0</v>
      </c>
      <c r="P921" s="722">
        <f t="shared" si="153"/>
        <v>0</v>
      </c>
      <c r="Q921" s="461"/>
      <c r="R921" s="722">
        <f t="shared" si="154"/>
        <v>0</v>
      </c>
      <c r="T921" s="655">
        <f t="shared" si="155"/>
        <v>0</v>
      </c>
    </row>
    <row r="922" spans="1:20">
      <c r="A922" s="485">
        <f t="shared" si="152"/>
        <v>922</v>
      </c>
      <c r="B922" t="s">
        <v>222</v>
      </c>
      <c r="D922" t="s">
        <v>905</v>
      </c>
      <c r="F922" s="737">
        <f>'40'!F22</f>
        <v>0</v>
      </c>
      <c r="H922" s="231">
        <f>'41'!F22</f>
        <v>0</v>
      </c>
      <c r="K922" s="503">
        <v>0</v>
      </c>
      <c r="L922" s="231">
        <f>'40'!F22</f>
        <v>0</v>
      </c>
      <c r="N922" s="231">
        <f>'41'!F22</f>
        <v>0</v>
      </c>
      <c r="P922" s="722">
        <f t="shared" si="153"/>
        <v>0</v>
      </c>
      <c r="Q922" s="461"/>
      <c r="R922" s="722">
        <f t="shared" si="154"/>
        <v>0</v>
      </c>
      <c r="T922" s="655">
        <f t="shared" si="155"/>
        <v>0</v>
      </c>
    </row>
    <row r="923" spans="1:20">
      <c r="A923" s="485">
        <f t="shared" si="152"/>
        <v>923</v>
      </c>
      <c r="B923" t="s">
        <v>223</v>
      </c>
      <c r="D923" t="s">
        <v>905</v>
      </c>
      <c r="F923" s="737">
        <f>'40'!F23</f>
        <v>0</v>
      </c>
      <c r="H923" s="231">
        <f>'41'!F23</f>
        <v>-292</v>
      </c>
      <c r="K923" s="503">
        <v>0</v>
      </c>
      <c r="L923" s="231">
        <f>'40'!F23</f>
        <v>0</v>
      </c>
      <c r="N923" s="231">
        <f>'41'!F23</f>
        <v>-292</v>
      </c>
      <c r="P923" s="722">
        <f t="shared" si="153"/>
        <v>0</v>
      </c>
      <c r="Q923" s="461"/>
      <c r="R923" s="722">
        <f t="shared" si="154"/>
        <v>0</v>
      </c>
      <c r="T923" s="655">
        <f t="shared" si="155"/>
        <v>-292</v>
      </c>
    </row>
    <row r="924" spans="1:20">
      <c r="A924" s="485">
        <f t="shared" si="152"/>
        <v>924</v>
      </c>
      <c r="B924" t="s">
        <v>457</v>
      </c>
      <c r="D924" t="s">
        <v>905</v>
      </c>
      <c r="F924" s="737">
        <f>'40'!F24</f>
        <v>0</v>
      </c>
      <c r="H924" s="231">
        <f>'41'!F24</f>
        <v>0</v>
      </c>
      <c r="K924" s="503">
        <v>0</v>
      </c>
      <c r="L924" s="231">
        <f>'40'!F24</f>
        <v>0</v>
      </c>
      <c r="N924" s="231">
        <f>'41'!F24</f>
        <v>0</v>
      </c>
      <c r="P924" s="722">
        <f t="shared" si="153"/>
        <v>0</v>
      </c>
      <c r="Q924" s="461"/>
      <c r="R924" s="722">
        <f t="shared" si="154"/>
        <v>0</v>
      </c>
      <c r="T924" s="655">
        <f t="shared" si="155"/>
        <v>0</v>
      </c>
    </row>
    <row r="925" spans="1:20">
      <c r="A925" s="485">
        <f t="shared" si="152"/>
        <v>925</v>
      </c>
      <c r="B925" t="s">
        <v>8</v>
      </c>
      <c r="D925" t="s">
        <v>905</v>
      </c>
      <c r="F925" s="737">
        <f>'40'!F25</f>
        <v>0</v>
      </c>
      <c r="H925" s="231">
        <f>'41'!F25</f>
        <v>0</v>
      </c>
      <c r="K925" s="503">
        <v>0</v>
      </c>
      <c r="L925" s="231">
        <f>'40'!F25</f>
        <v>0</v>
      </c>
      <c r="N925" s="231">
        <f>'41'!F25</f>
        <v>0</v>
      </c>
      <c r="P925" s="722">
        <f t="shared" si="153"/>
        <v>0</v>
      </c>
      <c r="Q925" s="461"/>
      <c r="R925" s="722">
        <f t="shared" si="154"/>
        <v>0</v>
      </c>
      <c r="T925" s="655">
        <f t="shared" si="155"/>
        <v>0</v>
      </c>
    </row>
    <row r="926" spans="1:20">
      <c r="A926" s="485">
        <f t="shared" si="152"/>
        <v>926</v>
      </c>
      <c r="B926" t="s">
        <v>224</v>
      </c>
      <c r="D926" t="s">
        <v>905</v>
      </c>
      <c r="F926" s="737">
        <f>'40'!F26</f>
        <v>0</v>
      </c>
      <c r="H926" s="231">
        <f>'41'!F26</f>
        <v>0</v>
      </c>
      <c r="K926" s="503">
        <v>0</v>
      </c>
      <c r="L926" s="231">
        <f>'40'!F26</f>
        <v>0</v>
      </c>
      <c r="N926" s="231">
        <f>'41'!F26</f>
        <v>0</v>
      </c>
      <c r="P926" s="722">
        <f t="shared" si="153"/>
        <v>0</v>
      </c>
      <c r="Q926" s="461"/>
      <c r="R926" s="722">
        <f t="shared" si="154"/>
        <v>0</v>
      </c>
      <c r="T926" s="655">
        <f t="shared" si="155"/>
        <v>0</v>
      </c>
    </row>
    <row r="927" spans="1:20">
      <c r="A927" s="485">
        <f t="shared" si="152"/>
        <v>927</v>
      </c>
      <c r="B927" t="s">
        <v>225</v>
      </c>
      <c r="D927" t="s">
        <v>905</v>
      </c>
      <c r="F927" s="737">
        <f>'40'!F27</f>
        <v>0</v>
      </c>
      <c r="H927" s="231">
        <f>'41'!F27</f>
        <v>0</v>
      </c>
      <c r="K927" s="503">
        <v>0</v>
      </c>
      <c r="L927" s="231">
        <f>'40'!F27</f>
        <v>0</v>
      </c>
      <c r="N927" s="231">
        <f>'41'!F27</f>
        <v>0</v>
      </c>
      <c r="P927" s="722">
        <f t="shared" si="153"/>
        <v>0</v>
      </c>
      <c r="Q927" s="461"/>
      <c r="R927" s="722">
        <f t="shared" si="154"/>
        <v>0</v>
      </c>
      <c r="T927" s="655">
        <f t="shared" si="155"/>
        <v>0</v>
      </c>
    </row>
    <row r="928" spans="1:20" ht="15.75">
      <c r="A928" s="485">
        <f t="shared" si="152"/>
        <v>928</v>
      </c>
      <c r="B928" s="234" t="s">
        <v>982</v>
      </c>
      <c r="D928" t="s">
        <v>905</v>
      </c>
      <c r="F928" s="737">
        <f>'40'!F28</f>
        <v>10823</v>
      </c>
      <c r="H928" s="231">
        <f>'41'!F28</f>
        <v>10214</v>
      </c>
      <c r="K928" s="503">
        <v>12958</v>
      </c>
      <c r="L928" s="231">
        <f>'40'!F28</f>
        <v>10823</v>
      </c>
      <c r="N928" s="231">
        <f>'41'!F28</f>
        <v>10214</v>
      </c>
      <c r="P928" s="722">
        <f t="shared" si="153"/>
        <v>0</v>
      </c>
      <c r="Q928" s="461"/>
      <c r="R928" s="722">
        <f t="shared" si="154"/>
        <v>0</v>
      </c>
      <c r="T928" s="655">
        <f t="shared" si="155"/>
        <v>-2744</v>
      </c>
    </row>
    <row r="929" spans="1:20" ht="15.75">
      <c r="A929" s="485">
        <f t="shared" si="152"/>
        <v>929</v>
      </c>
      <c r="B929" s="234" t="s">
        <v>983</v>
      </c>
      <c r="D929" t="s">
        <v>905</v>
      </c>
      <c r="F929" s="737">
        <f>'40'!F34</f>
        <v>316</v>
      </c>
      <c r="H929" s="231">
        <f>'41'!F35</f>
        <v>1207</v>
      </c>
      <c r="K929" s="503">
        <v>169</v>
      </c>
      <c r="L929" s="231">
        <f>'40'!F34</f>
        <v>316</v>
      </c>
      <c r="N929" s="231">
        <f>'41'!F35</f>
        <v>1207</v>
      </c>
      <c r="P929" s="722">
        <f t="shared" si="153"/>
        <v>0</v>
      </c>
      <c r="Q929" s="461"/>
      <c r="R929" s="722">
        <f t="shared" si="154"/>
        <v>0</v>
      </c>
      <c r="T929" s="655">
        <f t="shared" si="155"/>
        <v>1038</v>
      </c>
    </row>
    <row r="930" spans="1:20">
      <c r="A930" s="485">
        <f t="shared" si="152"/>
        <v>930</v>
      </c>
      <c r="B930" t="s">
        <v>220</v>
      </c>
      <c r="D930" t="s">
        <v>905</v>
      </c>
      <c r="F930" s="737">
        <f>'40'!F35</f>
        <v>19</v>
      </c>
      <c r="H930" s="231">
        <f>'41'!F36</f>
        <v>1</v>
      </c>
      <c r="K930" s="503">
        <v>2</v>
      </c>
      <c r="L930" s="231">
        <f>'40'!F35</f>
        <v>19</v>
      </c>
      <c r="N930" s="231">
        <f>'41'!F36</f>
        <v>1</v>
      </c>
      <c r="P930" s="722">
        <f t="shared" si="153"/>
        <v>0</v>
      </c>
      <c r="Q930" s="461"/>
      <c r="R930" s="722">
        <f t="shared" si="154"/>
        <v>0</v>
      </c>
      <c r="T930" s="655">
        <f t="shared" si="155"/>
        <v>-1</v>
      </c>
    </row>
    <row r="931" spans="1:20">
      <c r="A931" s="485">
        <f t="shared" si="152"/>
        <v>931</v>
      </c>
      <c r="B931" t="s">
        <v>984</v>
      </c>
      <c r="D931" t="s">
        <v>905</v>
      </c>
      <c r="F931" s="737">
        <f>'40'!F36</f>
        <v>0</v>
      </c>
      <c r="H931" s="231">
        <f>'41'!F37</f>
        <v>0</v>
      </c>
      <c r="K931" s="503">
        <v>0</v>
      </c>
      <c r="L931" s="231">
        <f>'40'!F36</f>
        <v>0</v>
      </c>
      <c r="N931" s="231">
        <f>'41'!F37</f>
        <v>0</v>
      </c>
      <c r="P931" s="722">
        <f t="shared" si="153"/>
        <v>0</v>
      </c>
      <c r="Q931" s="461"/>
      <c r="R931" s="722">
        <f t="shared" si="154"/>
        <v>0</v>
      </c>
      <c r="T931" s="655">
        <f t="shared" si="155"/>
        <v>0</v>
      </c>
    </row>
    <row r="932" spans="1:20">
      <c r="A932" s="485">
        <f t="shared" si="152"/>
        <v>932</v>
      </c>
      <c r="B932" t="s">
        <v>222</v>
      </c>
      <c r="D932" t="s">
        <v>905</v>
      </c>
      <c r="F932" s="737">
        <f>'40'!F37</f>
        <v>0</v>
      </c>
      <c r="H932" s="231">
        <f>'41'!F38</f>
        <v>0</v>
      </c>
      <c r="K932" s="503">
        <v>0</v>
      </c>
      <c r="L932" s="231">
        <f>'40'!F37</f>
        <v>0</v>
      </c>
      <c r="N932" s="231">
        <f>'41'!F38</f>
        <v>0</v>
      </c>
      <c r="P932" s="722">
        <f t="shared" si="153"/>
        <v>0</v>
      </c>
      <c r="Q932" s="461"/>
      <c r="R932" s="722">
        <f t="shared" si="154"/>
        <v>0</v>
      </c>
      <c r="T932" s="655">
        <f t="shared" si="155"/>
        <v>0</v>
      </c>
    </row>
    <row r="933" spans="1:20">
      <c r="A933" s="485">
        <f t="shared" si="152"/>
        <v>933</v>
      </c>
      <c r="B933" t="s">
        <v>223</v>
      </c>
      <c r="D933" t="s">
        <v>905</v>
      </c>
      <c r="F933" s="737">
        <f>'40'!F38</f>
        <v>0</v>
      </c>
      <c r="H933" s="231">
        <f>'41'!F39</f>
        <v>-1207</v>
      </c>
      <c r="K933" s="503">
        <v>0</v>
      </c>
      <c r="L933" s="231">
        <f>'40'!F38</f>
        <v>0</v>
      </c>
      <c r="N933" s="231">
        <f>'41'!F39</f>
        <v>-1207</v>
      </c>
      <c r="P933" s="722">
        <f t="shared" si="153"/>
        <v>0</v>
      </c>
      <c r="Q933" s="461"/>
      <c r="R933" s="722">
        <f t="shared" si="154"/>
        <v>0</v>
      </c>
      <c r="T933" s="655">
        <f t="shared" si="155"/>
        <v>-1207</v>
      </c>
    </row>
    <row r="934" spans="1:20">
      <c r="A934" s="485">
        <f t="shared" si="152"/>
        <v>934</v>
      </c>
      <c r="B934" t="s">
        <v>457</v>
      </c>
      <c r="D934" t="s">
        <v>905</v>
      </c>
      <c r="F934" s="737">
        <f>'40'!F39</f>
        <v>0</v>
      </c>
      <c r="H934" s="231">
        <f>'41'!F40</f>
        <v>0</v>
      </c>
      <c r="K934" s="503">
        <v>0</v>
      </c>
      <c r="L934" s="231">
        <f>'40'!F39</f>
        <v>0</v>
      </c>
      <c r="N934" s="231">
        <f>'41'!F40</f>
        <v>0</v>
      </c>
      <c r="P934" s="722">
        <f t="shared" si="153"/>
        <v>0</v>
      </c>
      <c r="Q934" s="461"/>
      <c r="R934" s="722">
        <f t="shared" si="154"/>
        <v>0</v>
      </c>
      <c r="T934" s="655">
        <f t="shared" si="155"/>
        <v>0</v>
      </c>
    </row>
    <row r="935" spans="1:20">
      <c r="A935" s="485">
        <f t="shared" si="152"/>
        <v>935</v>
      </c>
      <c r="B935" t="s">
        <v>8</v>
      </c>
      <c r="D935" t="s">
        <v>905</v>
      </c>
      <c r="F935" s="737">
        <f>'40'!F40</f>
        <v>0</v>
      </c>
      <c r="H935" s="231">
        <f>'41'!F41</f>
        <v>0</v>
      </c>
      <c r="K935" s="503">
        <v>0</v>
      </c>
      <c r="L935" s="231">
        <f>'40'!F40</f>
        <v>0</v>
      </c>
      <c r="N935" s="231">
        <f>'41'!F41</f>
        <v>0</v>
      </c>
      <c r="P935" s="722">
        <f t="shared" si="153"/>
        <v>0</v>
      </c>
      <c r="Q935" s="461"/>
      <c r="R935" s="722">
        <f t="shared" si="154"/>
        <v>0</v>
      </c>
      <c r="T935" s="655">
        <f t="shared" si="155"/>
        <v>0</v>
      </c>
    </row>
    <row r="936" spans="1:20">
      <c r="A936" s="485">
        <f t="shared" si="152"/>
        <v>936</v>
      </c>
      <c r="B936" t="s">
        <v>224</v>
      </c>
      <c r="D936" t="s">
        <v>905</v>
      </c>
      <c r="F936" s="737">
        <f>'40'!F41</f>
        <v>0</v>
      </c>
      <c r="H936" s="231">
        <f>'41'!F42</f>
        <v>0</v>
      </c>
      <c r="K936" s="503">
        <v>0</v>
      </c>
      <c r="L936" s="231">
        <f>'40'!F41</f>
        <v>0</v>
      </c>
      <c r="N936" s="231">
        <f>'41'!F42</f>
        <v>0</v>
      </c>
      <c r="P936" s="722">
        <f t="shared" si="153"/>
        <v>0</v>
      </c>
      <c r="Q936" s="461"/>
      <c r="R936" s="722">
        <f t="shared" si="154"/>
        <v>0</v>
      </c>
      <c r="T936" s="655">
        <f t="shared" si="155"/>
        <v>0</v>
      </c>
    </row>
    <row r="937" spans="1:20">
      <c r="A937" s="485">
        <f t="shared" si="152"/>
        <v>937</v>
      </c>
      <c r="B937" t="s">
        <v>226</v>
      </c>
      <c r="D937" t="s">
        <v>905</v>
      </c>
      <c r="F937" s="737">
        <f>'40'!F42</f>
        <v>0</v>
      </c>
      <c r="H937" s="231">
        <f>'41'!F43</f>
        <v>0</v>
      </c>
      <c r="K937" s="503">
        <v>0</v>
      </c>
      <c r="L937" s="231">
        <f>'40'!F42</f>
        <v>0</v>
      </c>
      <c r="N937" s="231">
        <f>'41'!F43</f>
        <v>0</v>
      </c>
      <c r="P937" s="722">
        <f t="shared" si="153"/>
        <v>0</v>
      </c>
      <c r="Q937" s="461"/>
      <c r="R937" s="722">
        <f t="shared" si="154"/>
        <v>0</v>
      </c>
      <c r="T937" s="655">
        <f t="shared" si="155"/>
        <v>0</v>
      </c>
    </row>
    <row r="938" spans="1:20">
      <c r="A938" s="485">
        <f t="shared" si="152"/>
        <v>938</v>
      </c>
      <c r="B938" t="s">
        <v>227</v>
      </c>
      <c r="D938" t="s">
        <v>905</v>
      </c>
      <c r="F938" s="737">
        <f>'40'!F43</f>
        <v>335</v>
      </c>
      <c r="H938" s="231">
        <f>'41'!F44</f>
        <v>315</v>
      </c>
      <c r="K938" s="503">
        <v>354</v>
      </c>
      <c r="L938" s="231">
        <f>'40'!F43</f>
        <v>335</v>
      </c>
      <c r="N938" s="231">
        <f>'41'!F44</f>
        <v>315</v>
      </c>
      <c r="P938" s="722">
        <f t="shared" si="153"/>
        <v>0</v>
      </c>
      <c r="Q938" s="461"/>
      <c r="R938" s="722">
        <f t="shared" si="154"/>
        <v>0</v>
      </c>
      <c r="T938" s="655">
        <f t="shared" si="155"/>
        <v>-39</v>
      </c>
    </row>
    <row r="939" spans="1:20" ht="15.75">
      <c r="A939" s="485">
        <f t="shared" si="152"/>
        <v>939</v>
      </c>
      <c r="B939" s="234" t="s">
        <v>982</v>
      </c>
      <c r="D939" t="s">
        <v>905</v>
      </c>
      <c r="F939" s="737">
        <f>'40'!F44</f>
        <v>670</v>
      </c>
      <c r="H939" s="231">
        <f>'41'!F45</f>
        <v>316</v>
      </c>
      <c r="K939" s="503">
        <v>525</v>
      </c>
      <c r="L939" s="231">
        <f>'40'!F44</f>
        <v>670</v>
      </c>
      <c r="N939" s="231">
        <f>'41'!F45</f>
        <v>316</v>
      </c>
      <c r="P939" s="722">
        <f t="shared" si="153"/>
        <v>0</v>
      </c>
      <c r="Q939" s="461"/>
      <c r="R939" s="722">
        <f t="shared" si="154"/>
        <v>0</v>
      </c>
      <c r="T939" s="655">
        <f t="shared" si="155"/>
        <v>-209</v>
      </c>
    </row>
    <row r="940" spans="1:20" ht="15.75">
      <c r="A940" s="485">
        <f t="shared" si="152"/>
        <v>940</v>
      </c>
      <c r="B940" s="234" t="s">
        <v>985</v>
      </c>
      <c r="D940" t="s">
        <v>905</v>
      </c>
      <c r="F940" s="737">
        <f>'40'!F46</f>
        <v>9898</v>
      </c>
      <c r="H940" s="231">
        <f>'41'!F47</f>
        <v>8836</v>
      </c>
      <c r="K940" s="503">
        <v>12660</v>
      </c>
      <c r="L940" s="231">
        <f>'40'!F46</f>
        <v>9898</v>
      </c>
      <c r="N940" s="231">
        <f>'41'!F47</f>
        <v>8836</v>
      </c>
      <c r="P940" s="722">
        <f t="shared" si="153"/>
        <v>0</v>
      </c>
      <c r="Q940" s="461"/>
      <c r="R940" s="722">
        <f t="shared" si="154"/>
        <v>0</v>
      </c>
      <c r="T940" s="655">
        <f t="shared" si="155"/>
        <v>-3824</v>
      </c>
    </row>
    <row r="941" spans="1:20" ht="15.75">
      <c r="A941" s="485">
        <f t="shared" si="152"/>
        <v>941</v>
      </c>
      <c r="B941" s="234" t="s">
        <v>986</v>
      </c>
      <c r="D941" t="s">
        <v>905</v>
      </c>
      <c r="F941" s="737">
        <f>'40'!F48</f>
        <v>10153</v>
      </c>
      <c r="H941" s="231">
        <f>'41'!F49</f>
        <v>9898</v>
      </c>
      <c r="K941" s="503">
        <v>12433</v>
      </c>
      <c r="L941" s="231">
        <f>'40'!F48</f>
        <v>10153</v>
      </c>
      <c r="N941" s="231">
        <f>'41'!F49</f>
        <v>9898</v>
      </c>
      <c r="P941" s="722">
        <f t="shared" si="153"/>
        <v>0</v>
      </c>
      <c r="Q941" s="461"/>
      <c r="R941" s="722">
        <f t="shared" si="154"/>
        <v>0</v>
      </c>
      <c r="T941" s="655">
        <f t="shared" si="155"/>
        <v>-2535</v>
      </c>
    </row>
    <row r="942" spans="1:20" ht="15.75">
      <c r="A942" s="485">
        <f t="shared" si="152"/>
        <v>942</v>
      </c>
      <c r="B942" s="234" t="s">
        <v>987</v>
      </c>
      <c r="F942" s="737"/>
      <c r="H942" s="231"/>
      <c r="K942" s="503"/>
      <c r="T942" s="655"/>
    </row>
    <row r="943" spans="1:20">
      <c r="A943" s="485">
        <f t="shared" si="152"/>
        <v>943</v>
      </c>
      <c r="B943" t="s">
        <v>228</v>
      </c>
      <c r="D943" t="s">
        <v>905</v>
      </c>
      <c r="F943" s="737">
        <f>'40'!F54</f>
        <v>10153</v>
      </c>
      <c r="H943" s="231">
        <f>'41'!F55</f>
        <v>9898</v>
      </c>
      <c r="K943" s="503">
        <v>12433</v>
      </c>
      <c r="L943" s="231">
        <f>'40'!F54</f>
        <v>10153</v>
      </c>
      <c r="N943" s="231">
        <f>'41'!F55</f>
        <v>9898</v>
      </c>
      <c r="P943" s="722">
        <f>F943-L943</f>
        <v>0</v>
      </c>
      <c r="Q943" s="461"/>
      <c r="R943" s="722">
        <f>H943-N943</f>
        <v>0</v>
      </c>
      <c r="T943" s="655">
        <f>H943-K943</f>
        <v>-2535</v>
      </c>
    </row>
    <row r="944" spans="1:20">
      <c r="A944" s="485">
        <f t="shared" si="152"/>
        <v>944</v>
      </c>
      <c r="B944" t="s">
        <v>229</v>
      </c>
      <c r="D944" t="s">
        <v>905</v>
      </c>
      <c r="F944" s="737">
        <f>'40'!F55</f>
        <v>0</v>
      </c>
      <c r="H944" s="231">
        <f>'41'!F56</f>
        <v>0</v>
      </c>
      <c r="K944" s="503">
        <v>0</v>
      </c>
      <c r="L944" s="231">
        <f>'40'!F55</f>
        <v>0</v>
      </c>
      <c r="N944" s="231">
        <f>'41'!F56</f>
        <v>0</v>
      </c>
      <c r="P944" s="722">
        <f>F944-L944</f>
        <v>0</v>
      </c>
      <c r="Q944" s="461"/>
      <c r="R944" s="722">
        <f>H944-N944</f>
        <v>0</v>
      </c>
      <c r="T944" s="655">
        <f>H944-K944</f>
        <v>0</v>
      </c>
    </row>
    <row r="945" spans="1:20">
      <c r="A945" s="485">
        <f t="shared" si="152"/>
        <v>945</v>
      </c>
      <c r="B945" t="s">
        <v>230</v>
      </c>
      <c r="D945" t="s">
        <v>905</v>
      </c>
      <c r="F945" s="737">
        <f>'40'!F56</f>
        <v>0</v>
      </c>
      <c r="H945" s="231">
        <f>'41'!F57</f>
        <v>0</v>
      </c>
      <c r="K945" s="503">
        <v>0</v>
      </c>
      <c r="L945" s="231">
        <f>'40'!F56</f>
        <v>0</v>
      </c>
      <c r="N945" s="231">
        <f>'41'!F57</f>
        <v>0</v>
      </c>
      <c r="P945" s="722">
        <f>F945-L945</f>
        <v>0</v>
      </c>
      <c r="Q945" s="461"/>
      <c r="R945" s="722">
        <f>H945-N945</f>
        <v>0</v>
      </c>
      <c r="T945" s="655">
        <f>H945-K945</f>
        <v>0</v>
      </c>
    </row>
    <row r="946" spans="1:20" ht="15.75">
      <c r="A946" s="485">
        <f t="shared" si="152"/>
        <v>946</v>
      </c>
      <c r="B946" s="234" t="s">
        <v>106</v>
      </c>
      <c r="D946" t="s">
        <v>905</v>
      </c>
      <c r="F946" s="737">
        <f>'40'!F57</f>
        <v>10153</v>
      </c>
      <c r="H946" s="231">
        <f>'41'!F58</f>
        <v>9898</v>
      </c>
      <c r="K946" s="503">
        <v>12433</v>
      </c>
      <c r="L946" s="231">
        <f>'40'!F57</f>
        <v>10153</v>
      </c>
      <c r="N946" s="231">
        <f>'41'!F58</f>
        <v>9898</v>
      </c>
      <c r="P946" s="722">
        <f>F946-L946</f>
        <v>0</v>
      </c>
      <c r="Q946" s="461"/>
      <c r="R946" s="722">
        <f>H946-N946</f>
        <v>0</v>
      </c>
      <c r="T946" s="655">
        <f>H946-K946</f>
        <v>-2535</v>
      </c>
    </row>
    <row r="947" spans="1:20" ht="15.75">
      <c r="A947" s="485">
        <f t="shared" si="152"/>
        <v>947</v>
      </c>
      <c r="B947" s="234" t="s">
        <v>231</v>
      </c>
      <c r="F947" s="737"/>
      <c r="H947" s="231"/>
      <c r="K947" s="503"/>
      <c r="T947" s="655"/>
    </row>
    <row r="948" spans="1:20">
      <c r="A948" s="485">
        <f t="shared" si="152"/>
        <v>948</v>
      </c>
      <c r="B948" t="s">
        <v>232</v>
      </c>
      <c r="D948" t="s">
        <v>905</v>
      </c>
      <c r="F948" s="737">
        <f>'40'!F60</f>
        <v>10153</v>
      </c>
      <c r="H948" s="231">
        <f>'41'!F61</f>
        <v>9898</v>
      </c>
      <c r="K948" s="503">
        <v>12433</v>
      </c>
      <c r="L948" s="231">
        <f>'40'!F60</f>
        <v>10153</v>
      </c>
      <c r="N948" s="231">
        <f>'41'!F61</f>
        <v>9898</v>
      </c>
      <c r="P948" s="722">
        <f>F948-L948</f>
        <v>0</v>
      </c>
      <c r="Q948" s="461"/>
      <c r="R948" s="722">
        <f>H948-N948</f>
        <v>0</v>
      </c>
      <c r="T948" s="655">
        <f>H948-K948</f>
        <v>-2535</v>
      </c>
    </row>
    <row r="949" spans="1:20">
      <c r="A949" s="485">
        <f t="shared" si="152"/>
        <v>949</v>
      </c>
      <c r="B949" t="s">
        <v>233</v>
      </c>
      <c r="D949" t="s">
        <v>905</v>
      </c>
      <c r="F949" s="737">
        <f>'40'!F61</f>
        <v>0</v>
      </c>
      <c r="H949" s="231">
        <f>'41'!F62</f>
        <v>0</v>
      </c>
      <c r="K949" s="503">
        <v>0</v>
      </c>
      <c r="L949" s="231">
        <f>'40'!F61</f>
        <v>0</v>
      </c>
      <c r="N949" s="231">
        <f>'41'!F62</f>
        <v>0</v>
      </c>
      <c r="P949" s="722">
        <f>F949-L949</f>
        <v>0</v>
      </c>
      <c r="Q949" s="461"/>
      <c r="R949" s="722">
        <f>H949-N949</f>
        <v>0</v>
      </c>
      <c r="T949" s="655">
        <f>H949-K949</f>
        <v>0</v>
      </c>
    </row>
    <row r="950" spans="1:20">
      <c r="A950" s="485">
        <f t="shared" si="152"/>
        <v>950</v>
      </c>
      <c r="B950" t="s">
        <v>391</v>
      </c>
      <c r="D950" t="s">
        <v>905</v>
      </c>
      <c r="F950" s="737">
        <f>'40'!F62</f>
        <v>0</v>
      </c>
      <c r="H950" s="231">
        <f>'41'!F63</f>
        <v>0</v>
      </c>
      <c r="K950" s="503">
        <v>0</v>
      </c>
      <c r="L950" s="231">
        <f>'40'!F62</f>
        <v>0</v>
      </c>
      <c r="N950" s="231">
        <f>'41'!F63</f>
        <v>0</v>
      </c>
      <c r="P950" s="722">
        <f>F950-L950</f>
        <v>0</v>
      </c>
      <c r="Q950" s="461"/>
      <c r="R950" s="722">
        <f>H950-N950</f>
        <v>0</v>
      </c>
      <c r="T950" s="655">
        <f>H950-K950</f>
        <v>0</v>
      </c>
    </row>
    <row r="951" spans="1:20">
      <c r="A951" s="485">
        <f t="shared" si="152"/>
        <v>951</v>
      </c>
      <c r="B951" t="s">
        <v>234</v>
      </c>
      <c r="D951" t="s">
        <v>905</v>
      </c>
      <c r="F951" s="737">
        <f>'40'!F63</f>
        <v>0</v>
      </c>
      <c r="H951" s="231">
        <f>'41'!F64</f>
        <v>0</v>
      </c>
      <c r="K951" s="503">
        <v>0</v>
      </c>
      <c r="L951" s="231">
        <f>'40'!F63</f>
        <v>0</v>
      </c>
      <c r="N951" s="231">
        <f>'41'!F64</f>
        <v>0</v>
      </c>
      <c r="P951" s="722">
        <f>F951-L951</f>
        <v>0</v>
      </c>
      <c r="Q951" s="461"/>
      <c r="R951" s="722">
        <f>H951-N951</f>
        <v>0</v>
      </c>
      <c r="T951" s="655">
        <f>H951-K951</f>
        <v>0</v>
      </c>
    </row>
    <row r="952" spans="1:20" ht="15.75">
      <c r="A952" s="485">
        <f t="shared" si="152"/>
        <v>952</v>
      </c>
      <c r="B952" s="234" t="s">
        <v>106</v>
      </c>
      <c r="D952" t="s">
        <v>905</v>
      </c>
      <c r="F952" s="737">
        <f>'40'!F64</f>
        <v>10153</v>
      </c>
      <c r="H952" s="231">
        <f>'41'!F65</f>
        <v>9898</v>
      </c>
      <c r="K952" s="503">
        <v>12433</v>
      </c>
      <c r="L952" s="231">
        <f>'40'!F64</f>
        <v>10153</v>
      </c>
      <c r="N952" s="231">
        <f>'41'!F65</f>
        <v>9898</v>
      </c>
      <c r="P952" s="722">
        <f>F952-L952</f>
        <v>0</v>
      </c>
      <c r="Q952" s="461"/>
      <c r="R952" s="722">
        <f>H952-N952</f>
        <v>0</v>
      </c>
      <c r="T952" s="655">
        <f>H952-K952</f>
        <v>-2535</v>
      </c>
    </row>
    <row r="953" spans="1:20" ht="15.75">
      <c r="A953" s="485">
        <f t="shared" si="152"/>
        <v>953</v>
      </c>
      <c r="B953" s="234" t="s">
        <v>652</v>
      </c>
      <c r="F953" s="737"/>
      <c r="H953" s="231"/>
      <c r="K953" s="503"/>
      <c r="T953" s="655"/>
    </row>
    <row r="954" spans="1:20" ht="15.75">
      <c r="A954" s="485">
        <f t="shared" si="152"/>
        <v>954</v>
      </c>
      <c r="B954" s="234" t="s">
        <v>981</v>
      </c>
      <c r="D954" t="s">
        <v>905</v>
      </c>
      <c r="F954" s="737">
        <f>'40'!H15</f>
        <v>38505</v>
      </c>
      <c r="H954" s="231">
        <f>'41'!H15</f>
        <v>40475</v>
      </c>
      <c r="K954" s="503">
        <v>15541</v>
      </c>
      <c r="L954" s="231">
        <f>'40'!H15</f>
        <v>38505</v>
      </c>
      <c r="N954" s="231">
        <f>'41'!H15</f>
        <v>40475</v>
      </c>
      <c r="P954" s="722">
        <f t="shared" ref="P954:P979" si="156">F954-L954</f>
        <v>0</v>
      </c>
      <c r="Q954" s="461"/>
      <c r="R954" s="722">
        <f t="shared" ref="R954:R979" si="157">H954-N954</f>
        <v>0</v>
      </c>
      <c r="T954" s="655">
        <f t="shared" ref="T954:T979" si="158">H954-K954</f>
        <v>24934</v>
      </c>
    </row>
    <row r="955" spans="1:20">
      <c r="A955" s="485">
        <f t="shared" si="152"/>
        <v>955</v>
      </c>
      <c r="B955" t="s">
        <v>220</v>
      </c>
      <c r="D955" t="s">
        <v>905</v>
      </c>
      <c r="F955" s="737">
        <f>'40'!H16</f>
        <v>0</v>
      </c>
      <c r="H955" s="231">
        <f>'41'!H16</f>
        <v>0</v>
      </c>
      <c r="K955" s="503">
        <v>0</v>
      </c>
      <c r="L955" s="231">
        <f>'40'!H16</f>
        <v>0</v>
      </c>
      <c r="N955" s="231">
        <f>'41'!H16</f>
        <v>0</v>
      </c>
      <c r="P955" s="722">
        <f t="shared" si="156"/>
        <v>0</v>
      </c>
      <c r="Q955" s="461"/>
      <c r="R955" s="722">
        <f t="shared" si="157"/>
        <v>0</v>
      </c>
      <c r="T955" s="655">
        <f t="shared" si="158"/>
        <v>0</v>
      </c>
    </row>
    <row r="956" spans="1:20">
      <c r="A956" s="485">
        <f t="shared" si="152"/>
        <v>956</v>
      </c>
      <c r="B956" t="s">
        <v>647</v>
      </c>
      <c r="D956" t="s">
        <v>905</v>
      </c>
      <c r="F956" s="737">
        <f>'40'!H18</f>
        <v>34507</v>
      </c>
      <c r="H956" s="231">
        <f>'41'!H18</f>
        <v>28899</v>
      </c>
      <c r="K956" s="503">
        <v>16486</v>
      </c>
      <c r="L956" s="231">
        <f>'40'!H18</f>
        <v>34507</v>
      </c>
      <c r="N956" s="231">
        <f>'41'!H18</f>
        <v>28899</v>
      </c>
      <c r="P956" s="722">
        <f t="shared" si="156"/>
        <v>0</v>
      </c>
      <c r="Q956" s="461"/>
      <c r="R956" s="722">
        <f t="shared" si="157"/>
        <v>0</v>
      </c>
      <c r="T956" s="655">
        <f t="shared" si="158"/>
        <v>12413</v>
      </c>
    </row>
    <row r="957" spans="1:20">
      <c r="A957" s="485">
        <f t="shared" si="152"/>
        <v>957</v>
      </c>
      <c r="B957" t="s">
        <v>648</v>
      </c>
      <c r="D957" t="s">
        <v>905</v>
      </c>
      <c r="F957" s="737">
        <f>'40'!H19</f>
        <v>0</v>
      </c>
      <c r="H957" s="231">
        <f>'41'!H19</f>
        <v>0</v>
      </c>
      <c r="K957" s="503">
        <v>188</v>
      </c>
      <c r="L957" s="231">
        <f>'40'!H19</f>
        <v>0</v>
      </c>
      <c r="N957" s="231">
        <f>'41'!H19</f>
        <v>0</v>
      </c>
      <c r="P957" s="722">
        <f t="shared" si="156"/>
        <v>0</v>
      </c>
      <c r="Q957" s="461"/>
      <c r="R957" s="722">
        <f t="shared" si="157"/>
        <v>0</v>
      </c>
      <c r="T957" s="655">
        <f t="shared" si="158"/>
        <v>-188</v>
      </c>
    </row>
    <row r="958" spans="1:20">
      <c r="A958" s="485">
        <f t="shared" si="152"/>
        <v>958</v>
      </c>
      <c r="B958" t="s">
        <v>649</v>
      </c>
      <c r="D958" t="s">
        <v>905</v>
      </c>
      <c r="F958" s="737">
        <f>'40'!H20</f>
        <v>0</v>
      </c>
      <c r="H958" s="231">
        <f>'41'!H20</f>
        <v>0</v>
      </c>
      <c r="K958" s="503">
        <v>383</v>
      </c>
      <c r="L958" s="231">
        <f>'40'!H20</f>
        <v>0</v>
      </c>
      <c r="N958" s="231">
        <f>'41'!H20</f>
        <v>0</v>
      </c>
      <c r="P958" s="722">
        <f t="shared" si="156"/>
        <v>0</v>
      </c>
      <c r="Q958" s="461"/>
      <c r="R958" s="722">
        <f t="shared" si="157"/>
        <v>0</v>
      </c>
      <c r="T958" s="655">
        <f t="shared" si="158"/>
        <v>-383</v>
      </c>
    </row>
    <row r="959" spans="1:20">
      <c r="A959" s="485">
        <f t="shared" si="152"/>
        <v>959</v>
      </c>
      <c r="B959" t="s">
        <v>221</v>
      </c>
      <c r="D959" t="s">
        <v>905</v>
      </c>
      <c r="F959" s="737">
        <f>'40'!H21</f>
        <v>0</v>
      </c>
      <c r="H959" s="231">
        <f>'41'!H21</f>
        <v>-1788</v>
      </c>
      <c r="K959" s="503">
        <v>0</v>
      </c>
      <c r="L959" s="231">
        <f>'40'!H21</f>
        <v>0</v>
      </c>
      <c r="N959" s="231">
        <f>'41'!H21</f>
        <v>-1788</v>
      </c>
      <c r="P959" s="722">
        <f t="shared" si="156"/>
        <v>0</v>
      </c>
      <c r="Q959" s="461"/>
      <c r="R959" s="722">
        <f t="shared" si="157"/>
        <v>0</v>
      </c>
      <c r="T959" s="655">
        <f t="shared" si="158"/>
        <v>-1788</v>
      </c>
    </row>
    <row r="960" spans="1:20">
      <c r="A960" s="485">
        <f t="shared" si="152"/>
        <v>960</v>
      </c>
      <c r="B960" t="s">
        <v>222</v>
      </c>
      <c r="D960" t="s">
        <v>905</v>
      </c>
      <c r="F960" s="737">
        <f>'40'!H22</f>
        <v>-44881</v>
      </c>
      <c r="H960" s="231">
        <f>'41'!H22</f>
        <v>-29081</v>
      </c>
      <c r="K960" s="503">
        <v>-11867</v>
      </c>
      <c r="L960" s="231">
        <f>'40'!H22</f>
        <v>-44881</v>
      </c>
      <c r="N960" s="231">
        <f>'41'!H22</f>
        <v>-29081</v>
      </c>
      <c r="P960" s="722">
        <f t="shared" si="156"/>
        <v>0</v>
      </c>
      <c r="Q960" s="461"/>
      <c r="R960" s="722">
        <f t="shared" si="157"/>
        <v>0</v>
      </c>
      <c r="T960" s="655">
        <f t="shared" si="158"/>
        <v>-17214</v>
      </c>
    </row>
    <row r="961" spans="1:20">
      <c r="A961" s="485">
        <f t="shared" si="152"/>
        <v>961</v>
      </c>
      <c r="B961" t="s">
        <v>223</v>
      </c>
      <c r="D961" t="s">
        <v>905</v>
      </c>
      <c r="F961" s="737">
        <f>'40'!H23</f>
        <v>0</v>
      </c>
      <c r="H961" s="231">
        <f>'41'!H23</f>
        <v>0</v>
      </c>
      <c r="K961" s="503">
        <v>0</v>
      </c>
      <c r="L961" s="231">
        <f>'40'!H23</f>
        <v>0</v>
      </c>
      <c r="N961" s="231">
        <f>'41'!H23</f>
        <v>0</v>
      </c>
      <c r="P961" s="722">
        <f t="shared" si="156"/>
        <v>0</v>
      </c>
      <c r="Q961" s="461"/>
      <c r="R961" s="722">
        <f t="shared" si="157"/>
        <v>0</v>
      </c>
      <c r="T961" s="655">
        <f t="shared" si="158"/>
        <v>0</v>
      </c>
    </row>
    <row r="962" spans="1:20">
      <c r="A962" s="485">
        <f t="shared" si="152"/>
        <v>962</v>
      </c>
      <c r="B962" t="s">
        <v>457</v>
      </c>
      <c r="D962" t="s">
        <v>905</v>
      </c>
      <c r="F962" s="737">
        <f>'40'!H24</f>
        <v>0</v>
      </c>
      <c r="H962" s="231">
        <f>'41'!H24</f>
        <v>0</v>
      </c>
      <c r="K962" s="503">
        <v>0</v>
      </c>
      <c r="L962" s="231">
        <f>'40'!H24</f>
        <v>0</v>
      </c>
      <c r="N962" s="231">
        <f>'41'!H24</f>
        <v>0</v>
      </c>
      <c r="P962" s="722">
        <f t="shared" si="156"/>
        <v>0</v>
      </c>
      <c r="Q962" s="461"/>
      <c r="R962" s="722">
        <f t="shared" si="157"/>
        <v>0</v>
      </c>
      <c r="T962" s="655">
        <f t="shared" si="158"/>
        <v>0</v>
      </c>
    </row>
    <row r="963" spans="1:20">
      <c r="A963" s="485">
        <f t="shared" si="152"/>
        <v>963</v>
      </c>
      <c r="B963" t="s">
        <v>8</v>
      </c>
      <c r="D963" t="s">
        <v>905</v>
      </c>
      <c r="F963" s="737">
        <f>'40'!H25</f>
        <v>0</v>
      </c>
      <c r="H963" s="231">
        <f>'41'!H25</f>
        <v>0</v>
      </c>
      <c r="K963" s="503">
        <v>0</v>
      </c>
      <c r="L963" s="231">
        <f>'40'!H25</f>
        <v>0</v>
      </c>
      <c r="N963" s="231">
        <f>'41'!H25</f>
        <v>0</v>
      </c>
      <c r="P963" s="722">
        <f t="shared" si="156"/>
        <v>0</v>
      </c>
      <c r="Q963" s="461"/>
      <c r="R963" s="722">
        <f t="shared" si="157"/>
        <v>0</v>
      </c>
      <c r="T963" s="655">
        <f t="shared" si="158"/>
        <v>0</v>
      </c>
    </row>
    <row r="964" spans="1:20">
      <c r="A964" s="485">
        <f t="shared" si="152"/>
        <v>964</v>
      </c>
      <c r="B964" t="s">
        <v>224</v>
      </c>
      <c r="D964" t="s">
        <v>905</v>
      </c>
      <c r="F964" s="737">
        <f>'40'!H26</f>
        <v>0</v>
      </c>
      <c r="H964" s="231">
        <f>'41'!H26</f>
        <v>0</v>
      </c>
      <c r="K964" s="503">
        <v>0</v>
      </c>
      <c r="L964" s="231">
        <f>'40'!H26</f>
        <v>0</v>
      </c>
      <c r="N964" s="231">
        <f>'41'!H26</f>
        <v>0</v>
      </c>
      <c r="P964" s="722">
        <f t="shared" si="156"/>
        <v>0</v>
      </c>
      <c r="Q964" s="461"/>
      <c r="R964" s="722">
        <f t="shared" si="157"/>
        <v>0</v>
      </c>
      <c r="T964" s="655">
        <f t="shared" si="158"/>
        <v>0</v>
      </c>
    </row>
    <row r="965" spans="1:20">
      <c r="A965" s="485">
        <f t="shared" si="152"/>
        <v>965</v>
      </c>
      <c r="B965" t="s">
        <v>225</v>
      </c>
      <c r="D965" t="s">
        <v>905</v>
      </c>
      <c r="F965" s="737">
        <f>'40'!H27</f>
        <v>0</v>
      </c>
      <c r="H965" s="231">
        <f>'41'!H27</f>
        <v>0</v>
      </c>
      <c r="K965" s="503">
        <v>0</v>
      </c>
      <c r="L965" s="231">
        <f>'40'!H27</f>
        <v>0</v>
      </c>
      <c r="N965" s="231">
        <f>'41'!H27</f>
        <v>0</v>
      </c>
      <c r="P965" s="722">
        <f t="shared" si="156"/>
        <v>0</v>
      </c>
      <c r="Q965" s="461"/>
      <c r="R965" s="722">
        <f t="shared" si="157"/>
        <v>0</v>
      </c>
      <c r="T965" s="655">
        <f t="shared" si="158"/>
        <v>0</v>
      </c>
    </row>
    <row r="966" spans="1:20" ht="15.75">
      <c r="A966" s="485">
        <f t="shared" si="152"/>
        <v>966</v>
      </c>
      <c r="B966" s="234" t="s">
        <v>982</v>
      </c>
      <c r="D966" t="s">
        <v>905</v>
      </c>
      <c r="F966" s="737">
        <f>'40'!H28</f>
        <v>28131</v>
      </c>
      <c r="H966" s="231">
        <f>'41'!H28</f>
        <v>38505</v>
      </c>
      <c r="K966" s="503">
        <v>20731</v>
      </c>
      <c r="L966" s="231">
        <f>'40'!H28</f>
        <v>28131</v>
      </c>
      <c r="N966" s="231">
        <f>'41'!H28</f>
        <v>38505</v>
      </c>
      <c r="P966" s="722">
        <f t="shared" si="156"/>
        <v>0</v>
      </c>
      <c r="Q966" s="461"/>
      <c r="R966" s="722">
        <f t="shared" si="157"/>
        <v>0</v>
      </c>
      <c r="T966" s="655">
        <f t="shared" si="158"/>
        <v>17774</v>
      </c>
    </row>
    <row r="967" spans="1:20" ht="15.75">
      <c r="A967" s="485">
        <f t="shared" si="152"/>
        <v>967</v>
      </c>
      <c r="B967" s="234" t="s">
        <v>983</v>
      </c>
      <c r="D967" t="s">
        <v>905</v>
      </c>
      <c r="F967" s="737">
        <f>'40'!H34</f>
        <v>0</v>
      </c>
      <c r="H967" s="231">
        <f>'41'!H35</f>
        <v>0</v>
      </c>
      <c r="K967" s="503">
        <v>0</v>
      </c>
      <c r="L967" s="231">
        <f>'40'!H34</f>
        <v>0</v>
      </c>
      <c r="N967" s="231">
        <f>'41'!H35</f>
        <v>0</v>
      </c>
      <c r="P967" s="722">
        <f t="shared" si="156"/>
        <v>0</v>
      </c>
      <c r="Q967" s="461"/>
      <c r="R967" s="722">
        <f t="shared" si="157"/>
        <v>0</v>
      </c>
      <c r="T967" s="655">
        <f t="shared" si="158"/>
        <v>0</v>
      </c>
    </row>
    <row r="968" spans="1:20">
      <c r="A968" s="485">
        <f t="shared" si="152"/>
        <v>968</v>
      </c>
      <c r="B968" t="s">
        <v>220</v>
      </c>
      <c r="D968" t="s">
        <v>905</v>
      </c>
      <c r="F968" s="737">
        <f>'40'!H35</f>
        <v>0</v>
      </c>
      <c r="H968" s="231">
        <f>'41'!H36</f>
        <v>0</v>
      </c>
      <c r="K968" s="503">
        <v>0</v>
      </c>
      <c r="L968" s="231">
        <f>'40'!H35</f>
        <v>0</v>
      </c>
      <c r="N968" s="231">
        <f>'41'!H36</f>
        <v>0</v>
      </c>
      <c r="P968" s="722">
        <f t="shared" si="156"/>
        <v>0</v>
      </c>
      <c r="Q968" s="461"/>
      <c r="R968" s="722">
        <f t="shared" si="157"/>
        <v>0</v>
      </c>
      <c r="T968" s="655">
        <f t="shared" si="158"/>
        <v>0</v>
      </c>
    </row>
    <row r="969" spans="1:20">
      <c r="A969" s="485">
        <f t="shared" si="152"/>
        <v>969</v>
      </c>
      <c r="B969" t="s">
        <v>984</v>
      </c>
      <c r="D969" t="s">
        <v>905</v>
      </c>
      <c r="F969" s="737">
        <f>'40'!H36</f>
        <v>0</v>
      </c>
      <c r="H969" s="231">
        <f>'41'!H37</f>
        <v>0</v>
      </c>
      <c r="K969" s="503">
        <v>0</v>
      </c>
      <c r="L969" s="231">
        <f>'40'!H36</f>
        <v>0</v>
      </c>
      <c r="N969" s="231">
        <f>'41'!H37</f>
        <v>0</v>
      </c>
      <c r="P969" s="722">
        <f t="shared" si="156"/>
        <v>0</v>
      </c>
      <c r="Q969" s="461"/>
      <c r="R969" s="722">
        <f t="shared" si="157"/>
        <v>0</v>
      </c>
      <c r="T969" s="655">
        <f t="shared" si="158"/>
        <v>0</v>
      </c>
    </row>
    <row r="970" spans="1:20">
      <c r="A970" s="485">
        <f t="shared" si="152"/>
        <v>970</v>
      </c>
      <c r="B970" t="s">
        <v>222</v>
      </c>
      <c r="D970" t="s">
        <v>905</v>
      </c>
      <c r="F970" s="737">
        <f>'40'!H37</f>
        <v>0</v>
      </c>
      <c r="H970" s="231">
        <f>'41'!H38</f>
        <v>0</v>
      </c>
      <c r="K970" s="503">
        <v>0</v>
      </c>
      <c r="L970" s="231">
        <f>'40'!H37</f>
        <v>0</v>
      </c>
      <c r="N970" s="231">
        <f>'41'!H38</f>
        <v>0</v>
      </c>
      <c r="P970" s="722">
        <f t="shared" si="156"/>
        <v>0</v>
      </c>
      <c r="Q970" s="461"/>
      <c r="R970" s="722">
        <f t="shared" si="157"/>
        <v>0</v>
      </c>
      <c r="T970" s="655">
        <f t="shared" si="158"/>
        <v>0</v>
      </c>
    </row>
    <row r="971" spans="1:20">
      <c r="A971" s="485">
        <f t="shared" ref="A971:A1034" si="159">A970+1</f>
        <v>971</v>
      </c>
      <c r="B971" t="s">
        <v>223</v>
      </c>
      <c r="D971" t="s">
        <v>905</v>
      </c>
      <c r="F971" s="737">
        <f>'40'!H38</f>
        <v>0</v>
      </c>
      <c r="H971" s="231">
        <f>'41'!H39</f>
        <v>0</v>
      </c>
      <c r="K971" s="503">
        <v>0</v>
      </c>
      <c r="L971" s="231">
        <f>'40'!H38</f>
        <v>0</v>
      </c>
      <c r="N971" s="231">
        <f>'41'!H39</f>
        <v>0</v>
      </c>
      <c r="P971" s="722">
        <f t="shared" si="156"/>
        <v>0</v>
      </c>
      <c r="Q971" s="461"/>
      <c r="R971" s="722">
        <f t="shared" si="157"/>
        <v>0</v>
      </c>
      <c r="T971" s="655">
        <f t="shared" si="158"/>
        <v>0</v>
      </c>
    </row>
    <row r="972" spans="1:20">
      <c r="A972" s="485">
        <f t="shared" si="159"/>
        <v>972</v>
      </c>
      <c r="B972" t="s">
        <v>457</v>
      </c>
      <c r="D972" t="s">
        <v>905</v>
      </c>
      <c r="F972" s="737">
        <f>'40'!H39</f>
        <v>0</v>
      </c>
      <c r="H972" s="231">
        <f>'41'!H40</f>
        <v>0</v>
      </c>
      <c r="K972" s="503">
        <v>0</v>
      </c>
      <c r="L972" s="231">
        <f>'40'!H39</f>
        <v>0</v>
      </c>
      <c r="N972" s="231">
        <f>'41'!H40</f>
        <v>0</v>
      </c>
      <c r="P972" s="722">
        <f t="shared" si="156"/>
        <v>0</v>
      </c>
      <c r="Q972" s="461"/>
      <c r="R972" s="722">
        <f t="shared" si="157"/>
        <v>0</v>
      </c>
      <c r="T972" s="655">
        <f t="shared" si="158"/>
        <v>0</v>
      </c>
    </row>
    <row r="973" spans="1:20">
      <c r="A973" s="485">
        <f t="shared" si="159"/>
        <v>973</v>
      </c>
      <c r="B973" t="s">
        <v>8</v>
      </c>
      <c r="D973" t="s">
        <v>905</v>
      </c>
      <c r="F973" s="737">
        <f>'40'!H40</f>
        <v>0</v>
      </c>
      <c r="H973" s="231">
        <f>'41'!H41</f>
        <v>0</v>
      </c>
      <c r="K973" s="503">
        <v>0</v>
      </c>
      <c r="L973" s="231">
        <f>'40'!H40</f>
        <v>0</v>
      </c>
      <c r="N973" s="231">
        <f>'41'!H41</f>
        <v>0</v>
      </c>
      <c r="P973" s="722">
        <f t="shared" si="156"/>
        <v>0</v>
      </c>
      <c r="Q973" s="461"/>
      <c r="R973" s="722">
        <f t="shared" si="157"/>
        <v>0</v>
      </c>
      <c r="T973" s="655">
        <f t="shared" si="158"/>
        <v>0</v>
      </c>
    </row>
    <row r="974" spans="1:20">
      <c r="A974" s="485">
        <f t="shared" si="159"/>
        <v>974</v>
      </c>
      <c r="B974" t="s">
        <v>224</v>
      </c>
      <c r="D974" t="s">
        <v>905</v>
      </c>
      <c r="F974" s="737">
        <f>'40'!H41</f>
        <v>0</v>
      </c>
      <c r="H974" s="231">
        <f>'41'!H42</f>
        <v>0</v>
      </c>
      <c r="K974" s="503">
        <v>0</v>
      </c>
      <c r="L974" s="231">
        <f>'40'!H41</f>
        <v>0</v>
      </c>
      <c r="N974" s="231">
        <f>'41'!H42</f>
        <v>0</v>
      </c>
      <c r="P974" s="722">
        <f t="shared" si="156"/>
        <v>0</v>
      </c>
      <c r="Q974" s="461"/>
      <c r="R974" s="722">
        <f t="shared" si="157"/>
        <v>0</v>
      </c>
      <c r="T974" s="655">
        <f t="shared" si="158"/>
        <v>0</v>
      </c>
    </row>
    <row r="975" spans="1:20">
      <c r="A975" s="485">
        <f t="shared" si="159"/>
        <v>975</v>
      </c>
      <c r="B975" t="s">
        <v>226</v>
      </c>
      <c r="D975" t="s">
        <v>905</v>
      </c>
      <c r="F975" s="737">
        <f>'40'!H42</f>
        <v>0</v>
      </c>
      <c r="H975" s="231">
        <f>'41'!H43</f>
        <v>0</v>
      </c>
      <c r="K975" s="503">
        <v>0</v>
      </c>
      <c r="L975" s="231">
        <f>'40'!H42</f>
        <v>0</v>
      </c>
      <c r="N975" s="231">
        <f>'41'!H43</f>
        <v>0</v>
      </c>
      <c r="P975" s="722">
        <f t="shared" si="156"/>
        <v>0</v>
      </c>
      <c r="Q975" s="461"/>
      <c r="R975" s="722">
        <f t="shared" si="157"/>
        <v>0</v>
      </c>
      <c r="T975" s="655">
        <f t="shared" si="158"/>
        <v>0</v>
      </c>
    </row>
    <row r="976" spans="1:20">
      <c r="A976" s="485">
        <f t="shared" si="159"/>
        <v>976</v>
      </c>
      <c r="B976" t="s">
        <v>227</v>
      </c>
      <c r="D976" t="s">
        <v>905</v>
      </c>
      <c r="F976" s="737">
        <f>'40'!H43</f>
        <v>0</v>
      </c>
      <c r="H976" s="231">
        <f>'41'!H44</f>
        <v>0</v>
      </c>
      <c r="K976" s="503">
        <v>0</v>
      </c>
      <c r="L976" s="231">
        <f>'40'!H43</f>
        <v>0</v>
      </c>
      <c r="N976" s="231">
        <f>'41'!H44</f>
        <v>0</v>
      </c>
      <c r="P976" s="722">
        <f t="shared" si="156"/>
        <v>0</v>
      </c>
      <c r="Q976" s="461"/>
      <c r="R976" s="722">
        <f t="shared" si="157"/>
        <v>0</v>
      </c>
      <c r="T976" s="655">
        <f t="shared" si="158"/>
        <v>0</v>
      </c>
    </row>
    <row r="977" spans="1:20" ht="15.75">
      <c r="A977" s="485">
        <f t="shared" si="159"/>
        <v>977</v>
      </c>
      <c r="B977" s="234" t="s">
        <v>982</v>
      </c>
      <c r="D977" t="s">
        <v>905</v>
      </c>
      <c r="F977" s="737">
        <f>'40'!H44</f>
        <v>0</v>
      </c>
      <c r="H977" s="231">
        <f>'41'!H45</f>
        <v>0</v>
      </c>
      <c r="K977" s="503">
        <v>0</v>
      </c>
      <c r="L977" s="231">
        <f>'40'!H44</f>
        <v>0</v>
      </c>
      <c r="N977" s="231">
        <f>'41'!H45</f>
        <v>0</v>
      </c>
      <c r="P977" s="722">
        <f t="shared" si="156"/>
        <v>0</v>
      </c>
      <c r="Q977" s="461"/>
      <c r="R977" s="722">
        <f t="shared" si="157"/>
        <v>0</v>
      </c>
      <c r="T977" s="655">
        <f t="shared" si="158"/>
        <v>0</v>
      </c>
    </row>
    <row r="978" spans="1:20" ht="15.75">
      <c r="A978" s="485">
        <f t="shared" si="159"/>
        <v>978</v>
      </c>
      <c r="B978" s="234" t="s">
        <v>985</v>
      </c>
      <c r="D978" t="s">
        <v>905</v>
      </c>
      <c r="F978" s="737">
        <f>'40'!H46</f>
        <v>38505</v>
      </c>
      <c r="H978" s="231">
        <f>'41'!H47</f>
        <v>40475</v>
      </c>
      <c r="K978" s="503">
        <v>15541</v>
      </c>
      <c r="L978" s="231">
        <f>'40'!H46</f>
        <v>38505</v>
      </c>
      <c r="N978" s="231">
        <f>'41'!H47</f>
        <v>40475</v>
      </c>
      <c r="P978" s="722">
        <f t="shared" si="156"/>
        <v>0</v>
      </c>
      <c r="Q978" s="461"/>
      <c r="R978" s="722">
        <f t="shared" si="157"/>
        <v>0</v>
      </c>
      <c r="T978" s="655">
        <f t="shared" si="158"/>
        <v>24934</v>
      </c>
    </row>
    <row r="979" spans="1:20" ht="15.75">
      <c r="A979" s="485">
        <f t="shared" si="159"/>
        <v>979</v>
      </c>
      <c r="B979" s="234" t="s">
        <v>986</v>
      </c>
      <c r="D979" t="s">
        <v>905</v>
      </c>
      <c r="F979" s="737">
        <f>'40'!H48</f>
        <v>28131</v>
      </c>
      <c r="H979" s="231">
        <f>'41'!H49</f>
        <v>38505</v>
      </c>
      <c r="K979" s="503">
        <v>20731</v>
      </c>
      <c r="L979" s="231">
        <f>'40'!H48</f>
        <v>28131</v>
      </c>
      <c r="N979" s="231">
        <f>'41'!H49</f>
        <v>38505</v>
      </c>
      <c r="P979" s="722">
        <f t="shared" si="156"/>
        <v>0</v>
      </c>
      <c r="Q979" s="461"/>
      <c r="R979" s="722">
        <f t="shared" si="157"/>
        <v>0</v>
      </c>
      <c r="T979" s="655">
        <f t="shared" si="158"/>
        <v>17774</v>
      </c>
    </row>
    <row r="980" spans="1:20" ht="15.75">
      <c r="A980" s="485">
        <f t="shared" si="159"/>
        <v>980</v>
      </c>
      <c r="B980" s="234" t="s">
        <v>987</v>
      </c>
      <c r="F980" s="737"/>
      <c r="H980" s="231"/>
      <c r="K980" s="503"/>
      <c r="T980" s="655"/>
    </row>
    <row r="981" spans="1:20">
      <c r="A981" s="485">
        <f t="shared" si="159"/>
        <v>981</v>
      </c>
      <c r="B981" t="s">
        <v>228</v>
      </c>
      <c r="D981" t="s">
        <v>905</v>
      </c>
      <c r="F981" s="737">
        <f>'40'!H54</f>
        <v>28130</v>
      </c>
      <c r="H981" s="231">
        <f>'41'!H55</f>
        <v>38505</v>
      </c>
      <c r="K981" s="503">
        <v>20234</v>
      </c>
      <c r="L981" s="231">
        <f>'40'!H54</f>
        <v>28130</v>
      </c>
      <c r="N981" s="231">
        <f>'41'!H55</f>
        <v>38505</v>
      </c>
      <c r="P981" s="722">
        <f>F981-L981</f>
        <v>0</v>
      </c>
      <c r="Q981" s="461"/>
      <c r="R981" s="722">
        <f>H981-N981</f>
        <v>0</v>
      </c>
      <c r="T981" s="655">
        <f>H981-K981</f>
        <v>18271</v>
      </c>
    </row>
    <row r="982" spans="1:20">
      <c r="A982" s="485">
        <f t="shared" si="159"/>
        <v>982</v>
      </c>
      <c r="B982" t="s">
        <v>229</v>
      </c>
      <c r="D982" t="s">
        <v>905</v>
      </c>
      <c r="F982" s="737">
        <f>'40'!H55</f>
        <v>0</v>
      </c>
      <c r="H982" s="231">
        <f>'41'!H56</f>
        <v>0</v>
      </c>
      <c r="K982" s="503">
        <v>188</v>
      </c>
      <c r="L982" s="231">
        <f>'40'!H55</f>
        <v>0</v>
      </c>
      <c r="N982" s="231">
        <f>'41'!H56</f>
        <v>0</v>
      </c>
      <c r="P982" s="722">
        <f>F982-L982</f>
        <v>0</v>
      </c>
      <c r="Q982" s="461"/>
      <c r="R982" s="722">
        <f>H982-N982</f>
        <v>0</v>
      </c>
      <c r="T982" s="655">
        <f>H982-K982</f>
        <v>-188</v>
      </c>
    </row>
    <row r="983" spans="1:20">
      <c r="A983" s="485">
        <f t="shared" si="159"/>
        <v>983</v>
      </c>
      <c r="B983" t="s">
        <v>230</v>
      </c>
      <c r="D983" t="s">
        <v>905</v>
      </c>
      <c r="F983" s="737">
        <f>'40'!H56</f>
        <v>0</v>
      </c>
      <c r="H983" s="231">
        <f>'41'!H57</f>
        <v>0</v>
      </c>
      <c r="K983" s="503">
        <v>309</v>
      </c>
      <c r="L983" s="231">
        <f>'40'!H56</f>
        <v>0</v>
      </c>
      <c r="N983" s="231">
        <f>'41'!H57</f>
        <v>0</v>
      </c>
      <c r="P983" s="722">
        <f>F983-L983</f>
        <v>0</v>
      </c>
      <c r="Q983" s="461"/>
      <c r="R983" s="722">
        <f>H983-N983</f>
        <v>0</v>
      </c>
      <c r="T983" s="655">
        <f>H983-K983</f>
        <v>-309</v>
      </c>
    </row>
    <row r="984" spans="1:20" ht="15.75">
      <c r="A984" s="485">
        <f t="shared" si="159"/>
        <v>984</v>
      </c>
      <c r="B984" s="234" t="s">
        <v>106</v>
      </c>
      <c r="D984" t="s">
        <v>905</v>
      </c>
      <c r="F984" s="737">
        <f>'40'!H57</f>
        <v>28130</v>
      </c>
      <c r="H984" s="231">
        <f>'41'!H58</f>
        <v>38505</v>
      </c>
      <c r="K984" s="503">
        <v>20731</v>
      </c>
      <c r="L984" s="231">
        <f>'40'!H57</f>
        <v>28130</v>
      </c>
      <c r="N984" s="231">
        <f>'41'!H58</f>
        <v>38505</v>
      </c>
      <c r="P984" s="722">
        <f>F984-L984</f>
        <v>0</v>
      </c>
      <c r="Q984" s="461"/>
      <c r="R984" s="722">
        <f>H984-N984</f>
        <v>0</v>
      </c>
      <c r="T984" s="655">
        <f>H984-K984</f>
        <v>17774</v>
      </c>
    </row>
    <row r="985" spans="1:20" ht="15.75">
      <c r="A985" s="485">
        <f t="shared" si="159"/>
        <v>985</v>
      </c>
      <c r="B985" s="234" t="s">
        <v>231</v>
      </c>
      <c r="F985" s="737"/>
      <c r="H985" s="231"/>
      <c r="K985" s="503"/>
      <c r="T985" s="655"/>
    </row>
    <row r="986" spans="1:20">
      <c r="A986" s="485">
        <f t="shared" si="159"/>
        <v>986</v>
      </c>
      <c r="B986" t="s">
        <v>232</v>
      </c>
      <c r="D986" t="s">
        <v>905</v>
      </c>
      <c r="F986" s="737">
        <f>'40'!H60</f>
        <v>28005</v>
      </c>
      <c r="H986" s="231">
        <f>'41'!H61</f>
        <v>38505</v>
      </c>
      <c r="K986" s="503">
        <v>20731</v>
      </c>
      <c r="L986" s="231">
        <f>'40'!H60</f>
        <v>28005</v>
      </c>
      <c r="N986" s="231">
        <f>'41'!H61</f>
        <v>38505</v>
      </c>
      <c r="P986" s="722">
        <f>F986-L986</f>
        <v>0</v>
      </c>
      <c r="Q986" s="461"/>
      <c r="R986" s="722">
        <f>H986-N986</f>
        <v>0</v>
      </c>
      <c r="T986" s="655">
        <f>H986-K986</f>
        <v>17774</v>
      </c>
    </row>
    <row r="987" spans="1:20">
      <c r="A987" s="485">
        <f t="shared" si="159"/>
        <v>987</v>
      </c>
      <c r="B987" t="s">
        <v>233</v>
      </c>
      <c r="D987" t="s">
        <v>905</v>
      </c>
      <c r="F987" s="737">
        <f>'40'!H61</f>
        <v>0</v>
      </c>
      <c r="H987" s="231">
        <f>'41'!H62</f>
        <v>0</v>
      </c>
      <c r="K987" s="503">
        <v>0</v>
      </c>
      <c r="L987" s="231">
        <f>'40'!H61</f>
        <v>0</v>
      </c>
      <c r="N987" s="231">
        <f>'41'!H62</f>
        <v>0</v>
      </c>
      <c r="P987" s="722">
        <f>F987-L987</f>
        <v>0</v>
      </c>
      <c r="Q987" s="461"/>
      <c r="R987" s="722">
        <f>H987-N987</f>
        <v>0</v>
      </c>
      <c r="T987" s="655">
        <f>H987-K987</f>
        <v>0</v>
      </c>
    </row>
    <row r="988" spans="1:20">
      <c r="A988" s="485">
        <f t="shared" si="159"/>
        <v>988</v>
      </c>
      <c r="B988" t="s">
        <v>391</v>
      </c>
      <c r="D988" t="s">
        <v>905</v>
      </c>
      <c r="F988" s="737">
        <f>'40'!H62</f>
        <v>125</v>
      </c>
      <c r="H988" s="231">
        <f>'41'!H63</f>
        <v>0</v>
      </c>
      <c r="K988" s="503">
        <v>0</v>
      </c>
      <c r="L988" s="231">
        <f>'40'!H62</f>
        <v>125</v>
      </c>
      <c r="N988" s="231">
        <f>'41'!H63</f>
        <v>0</v>
      </c>
      <c r="P988" s="722">
        <f>F988-L988</f>
        <v>0</v>
      </c>
      <c r="Q988" s="461"/>
      <c r="R988" s="722">
        <f>H988-N988</f>
        <v>0</v>
      </c>
      <c r="T988" s="655">
        <f>H988-K988</f>
        <v>0</v>
      </c>
    </row>
    <row r="989" spans="1:20">
      <c r="A989" s="485">
        <f t="shared" si="159"/>
        <v>989</v>
      </c>
      <c r="B989" t="s">
        <v>234</v>
      </c>
      <c r="D989" t="s">
        <v>905</v>
      </c>
      <c r="F989" s="737">
        <f>'40'!H63</f>
        <v>0</v>
      </c>
      <c r="H989" s="231">
        <f>'41'!H64</f>
        <v>0</v>
      </c>
      <c r="K989" s="503">
        <v>0</v>
      </c>
      <c r="L989" s="231">
        <f>'40'!H63</f>
        <v>0</v>
      </c>
      <c r="N989" s="231">
        <f>'41'!H64</f>
        <v>0</v>
      </c>
      <c r="P989" s="722">
        <f>F989-L989</f>
        <v>0</v>
      </c>
      <c r="Q989" s="461"/>
      <c r="R989" s="722">
        <f>H989-N989</f>
        <v>0</v>
      </c>
      <c r="T989" s="655">
        <f>H989-K989</f>
        <v>0</v>
      </c>
    </row>
    <row r="990" spans="1:20" ht="15.75">
      <c r="A990" s="485">
        <f t="shared" si="159"/>
        <v>990</v>
      </c>
      <c r="B990" s="234" t="s">
        <v>106</v>
      </c>
      <c r="D990" t="s">
        <v>905</v>
      </c>
      <c r="F990" s="737">
        <f>'40'!H64</f>
        <v>28130</v>
      </c>
      <c r="H990" s="231">
        <f>'41'!H65</f>
        <v>38505</v>
      </c>
      <c r="K990" s="503">
        <v>20731</v>
      </c>
      <c r="L990" s="231">
        <f>'40'!H64</f>
        <v>28130</v>
      </c>
      <c r="N990" s="231">
        <f>'41'!H65</f>
        <v>38505</v>
      </c>
      <c r="P990" s="722">
        <f>F990-L990</f>
        <v>0</v>
      </c>
      <c r="Q990" s="461"/>
      <c r="R990" s="722">
        <f>H990-N990</f>
        <v>0</v>
      </c>
      <c r="T990" s="655">
        <f>H990-K990</f>
        <v>17774</v>
      </c>
    </row>
    <row r="991" spans="1:20" ht="15.75">
      <c r="A991" s="485">
        <f t="shared" si="159"/>
        <v>991</v>
      </c>
      <c r="B991" s="234" t="s">
        <v>990</v>
      </c>
      <c r="F991" s="737"/>
      <c r="H991" s="231"/>
      <c r="K991" s="503"/>
      <c r="T991" s="655"/>
    </row>
    <row r="992" spans="1:20" ht="15.75">
      <c r="A992" s="485">
        <f t="shared" si="159"/>
        <v>992</v>
      </c>
      <c r="B992" s="234" t="s">
        <v>981</v>
      </c>
      <c r="D992" t="s">
        <v>905</v>
      </c>
      <c r="F992" s="737">
        <f>'40'!J15</f>
        <v>145297</v>
      </c>
      <c r="H992" s="231">
        <f>'41'!J15</f>
        <v>140081</v>
      </c>
      <c r="K992" s="503">
        <v>133243</v>
      </c>
      <c r="L992" s="231">
        <f>'40'!J15</f>
        <v>145297</v>
      </c>
      <c r="N992" s="231">
        <f>'41'!J15</f>
        <v>140081</v>
      </c>
      <c r="P992" s="722">
        <f t="shared" ref="P992:P1017" si="160">F992-L992</f>
        <v>0</v>
      </c>
      <c r="Q992" s="461"/>
      <c r="R992" s="722">
        <f t="shared" ref="R992:R1017" si="161">H992-N992</f>
        <v>0</v>
      </c>
      <c r="T992" s="655">
        <f t="shared" ref="T992:T1017" si="162">H992-K992</f>
        <v>6838</v>
      </c>
    </row>
    <row r="993" spans="1:20">
      <c r="A993" s="485">
        <f t="shared" si="159"/>
        <v>993</v>
      </c>
      <c r="B993" t="s">
        <v>220</v>
      </c>
      <c r="D993" t="s">
        <v>905</v>
      </c>
      <c r="F993" s="737">
        <f>'40'!J16</f>
        <v>0</v>
      </c>
      <c r="H993" s="231">
        <f>'41'!J16</f>
        <v>0</v>
      </c>
      <c r="K993" s="503">
        <v>0</v>
      </c>
      <c r="L993" s="231">
        <f>'40'!J16</f>
        <v>0</v>
      </c>
      <c r="N993" s="231">
        <f>'41'!J16</f>
        <v>0</v>
      </c>
      <c r="P993" s="722">
        <f t="shared" si="160"/>
        <v>0</v>
      </c>
      <c r="Q993" s="461"/>
      <c r="R993" s="722">
        <f t="shared" si="161"/>
        <v>0</v>
      </c>
      <c r="T993" s="655">
        <f t="shared" si="162"/>
        <v>0</v>
      </c>
    </row>
    <row r="994" spans="1:20">
      <c r="A994" s="485">
        <f t="shared" si="159"/>
        <v>994</v>
      </c>
      <c r="B994" t="s">
        <v>647</v>
      </c>
      <c r="D994" t="s">
        <v>905</v>
      </c>
      <c r="F994" s="737">
        <f>'40'!J18</f>
        <v>3312</v>
      </c>
      <c r="H994" s="231">
        <f>'41'!J18</f>
        <v>4065</v>
      </c>
      <c r="K994" s="503">
        <v>9371</v>
      </c>
      <c r="L994" s="231">
        <f>'40'!J18</f>
        <v>3312</v>
      </c>
      <c r="N994" s="231">
        <f>'41'!J18</f>
        <v>4065</v>
      </c>
      <c r="P994" s="722">
        <f t="shared" si="160"/>
        <v>0</v>
      </c>
      <c r="Q994" s="461"/>
      <c r="R994" s="722">
        <f t="shared" si="161"/>
        <v>0</v>
      </c>
      <c r="T994" s="655">
        <f t="shared" si="162"/>
        <v>-5306</v>
      </c>
    </row>
    <row r="995" spans="1:20">
      <c r="A995" s="485">
        <f t="shared" si="159"/>
        <v>995</v>
      </c>
      <c r="B995" t="s">
        <v>648</v>
      </c>
      <c r="D995" t="s">
        <v>905</v>
      </c>
      <c r="F995" s="737">
        <f>'40'!J19</f>
        <v>258</v>
      </c>
      <c r="H995" s="231">
        <f>'41'!J19</f>
        <v>121</v>
      </c>
      <c r="K995" s="503">
        <v>398</v>
      </c>
      <c r="L995" s="231">
        <f>'40'!J19</f>
        <v>258</v>
      </c>
      <c r="N995" s="231">
        <f>'41'!J19</f>
        <v>121</v>
      </c>
      <c r="P995" s="722">
        <f t="shared" si="160"/>
        <v>0</v>
      </c>
      <c r="Q995" s="461"/>
      <c r="R995" s="722">
        <f t="shared" si="161"/>
        <v>0</v>
      </c>
      <c r="T995" s="655">
        <f t="shared" si="162"/>
        <v>-277</v>
      </c>
    </row>
    <row r="996" spans="1:20">
      <c r="A996" s="485">
        <f t="shared" si="159"/>
        <v>996</v>
      </c>
      <c r="B996" t="s">
        <v>649</v>
      </c>
      <c r="D996" t="s">
        <v>905</v>
      </c>
      <c r="F996" s="737">
        <f>'40'!J20</f>
        <v>0</v>
      </c>
      <c r="H996" s="231">
        <f>'41'!J20</f>
        <v>43</v>
      </c>
      <c r="K996" s="503">
        <v>0</v>
      </c>
      <c r="L996" s="231">
        <f>'40'!J20</f>
        <v>0</v>
      </c>
      <c r="N996" s="231">
        <f>'41'!J20</f>
        <v>43</v>
      </c>
      <c r="P996" s="722">
        <f t="shared" si="160"/>
        <v>0</v>
      </c>
      <c r="Q996" s="461"/>
      <c r="R996" s="722">
        <f t="shared" si="161"/>
        <v>0</v>
      </c>
      <c r="T996" s="655">
        <f t="shared" si="162"/>
        <v>43</v>
      </c>
    </row>
    <row r="997" spans="1:20">
      <c r="A997" s="485">
        <f t="shared" si="159"/>
        <v>997</v>
      </c>
      <c r="B997" t="s">
        <v>221</v>
      </c>
      <c r="D997" t="s">
        <v>905</v>
      </c>
      <c r="F997" s="737">
        <f>'40'!J21</f>
        <v>6</v>
      </c>
      <c r="H997" s="231">
        <f>'41'!J21</f>
        <v>0</v>
      </c>
      <c r="K997" s="503">
        <v>0</v>
      </c>
      <c r="L997" s="231">
        <f>'40'!J21</f>
        <v>6</v>
      </c>
      <c r="N997" s="231">
        <f>'41'!J21</f>
        <v>0</v>
      </c>
      <c r="P997" s="722">
        <f t="shared" si="160"/>
        <v>0</v>
      </c>
      <c r="Q997" s="461"/>
      <c r="R997" s="722">
        <f t="shared" si="161"/>
        <v>0</v>
      </c>
      <c r="T997" s="655">
        <f t="shared" si="162"/>
        <v>0</v>
      </c>
    </row>
    <row r="998" spans="1:20">
      <c r="A998" s="485">
        <f t="shared" si="159"/>
        <v>998</v>
      </c>
      <c r="B998" t="s">
        <v>222</v>
      </c>
      <c r="D998" t="s">
        <v>905</v>
      </c>
      <c r="F998" s="737">
        <f>'40'!J22</f>
        <v>8711</v>
      </c>
      <c r="H998" s="231">
        <f>'41'!J22</f>
        <v>5181</v>
      </c>
      <c r="K998" s="503">
        <v>592</v>
      </c>
      <c r="L998" s="231">
        <f>'40'!J22</f>
        <v>8711</v>
      </c>
      <c r="N998" s="231">
        <f>'41'!J22</f>
        <v>5181</v>
      </c>
      <c r="P998" s="722">
        <f t="shared" si="160"/>
        <v>0</v>
      </c>
      <c r="Q998" s="461"/>
      <c r="R998" s="722">
        <f t="shared" si="161"/>
        <v>0</v>
      </c>
      <c r="T998" s="655">
        <f t="shared" si="162"/>
        <v>4589</v>
      </c>
    </row>
    <row r="999" spans="1:20">
      <c r="A999" s="485">
        <f t="shared" si="159"/>
        <v>999</v>
      </c>
      <c r="B999" t="s">
        <v>223</v>
      </c>
      <c r="D999" t="s">
        <v>905</v>
      </c>
      <c r="F999" s="737">
        <f>'40'!J23</f>
        <v>0</v>
      </c>
      <c r="H999" s="231">
        <f>'41'!J23</f>
        <v>0</v>
      </c>
      <c r="K999" s="503">
        <v>0</v>
      </c>
      <c r="L999" s="231">
        <f>'40'!J23</f>
        <v>0</v>
      </c>
      <c r="N999" s="231">
        <f>'41'!J23</f>
        <v>0</v>
      </c>
      <c r="P999" s="722">
        <f t="shared" si="160"/>
        <v>0</v>
      </c>
      <c r="Q999" s="461"/>
      <c r="R999" s="722">
        <f t="shared" si="161"/>
        <v>0</v>
      </c>
      <c r="T999" s="655">
        <f t="shared" si="162"/>
        <v>0</v>
      </c>
    </row>
    <row r="1000" spans="1:20">
      <c r="A1000" s="485">
        <f t="shared" si="159"/>
        <v>1000</v>
      </c>
      <c r="B1000" t="s">
        <v>457</v>
      </c>
      <c r="D1000" t="s">
        <v>905</v>
      </c>
      <c r="F1000" s="737">
        <f>'40'!J24</f>
        <v>0</v>
      </c>
      <c r="H1000" s="231">
        <f>'41'!J24</f>
        <v>0</v>
      </c>
      <c r="K1000" s="503">
        <v>0</v>
      </c>
      <c r="L1000" s="231">
        <f>'40'!J24</f>
        <v>0</v>
      </c>
      <c r="N1000" s="231">
        <f>'41'!J24</f>
        <v>0</v>
      </c>
      <c r="P1000" s="722">
        <f t="shared" si="160"/>
        <v>0</v>
      </c>
      <c r="Q1000" s="461"/>
      <c r="R1000" s="722">
        <f t="shared" si="161"/>
        <v>0</v>
      </c>
      <c r="T1000" s="655">
        <f t="shared" si="162"/>
        <v>0</v>
      </c>
    </row>
    <row r="1001" spans="1:20">
      <c r="A1001" s="485">
        <f t="shared" si="159"/>
        <v>1001</v>
      </c>
      <c r="B1001" t="s">
        <v>8</v>
      </c>
      <c r="D1001" t="s">
        <v>905</v>
      </c>
      <c r="F1001" s="737">
        <f>'40'!J25</f>
        <v>0</v>
      </c>
      <c r="H1001" s="231">
        <f>'41'!J25</f>
        <v>0</v>
      </c>
      <c r="K1001" s="503">
        <v>0</v>
      </c>
      <c r="L1001" s="231">
        <f>'40'!J25</f>
        <v>0</v>
      </c>
      <c r="N1001" s="231">
        <f>'41'!J25</f>
        <v>0</v>
      </c>
      <c r="P1001" s="722">
        <f t="shared" si="160"/>
        <v>0</v>
      </c>
      <c r="Q1001" s="461"/>
      <c r="R1001" s="722">
        <f t="shared" si="161"/>
        <v>0</v>
      </c>
      <c r="T1001" s="655">
        <f t="shared" si="162"/>
        <v>0</v>
      </c>
    </row>
    <row r="1002" spans="1:20">
      <c r="A1002" s="485">
        <f t="shared" si="159"/>
        <v>1002</v>
      </c>
      <c r="B1002" t="s">
        <v>224</v>
      </c>
      <c r="D1002" t="s">
        <v>905</v>
      </c>
      <c r="F1002" s="737">
        <f>'40'!J26</f>
        <v>0</v>
      </c>
      <c r="H1002" s="231">
        <f>'41'!J26</f>
        <v>0</v>
      </c>
      <c r="K1002" s="503">
        <v>0</v>
      </c>
      <c r="L1002" s="231">
        <f>'40'!J26</f>
        <v>0</v>
      </c>
      <c r="N1002" s="231">
        <f>'41'!J26</f>
        <v>0</v>
      </c>
      <c r="P1002" s="722">
        <f t="shared" si="160"/>
        <v>0</v>
      </c>
      <c r="Q1002" s="461"/>
      <c r="R1002" s="722">
        <f t="shared" si="161"/>
        <v>0</v>
      </c>
      <c r="T1002" s="655">
        <f t="shared" si="162"/>
        <v>0</v>
      </c>
    </row>
    <row r="1003" spans="1:20">
      <c r="A1003" s="485">
        <f t="shared" si="159"/>
        <v>1003</v>
      </c>
      <c r="B1003" t="s">
        <v>225</v>
      </c>
      <c r="D1003" t="s">
        <v>905</v>
      </c>
      <c r="F1003" s="737">
        <f>'40'!J27</f>
        <v>-8218</v>
      </c>
      <c r="H1003" s="231">
        <f>'41'!J27</f>
        <v>-4194</v>
      </c>
      <c r="K1003" s="503">
        <v>-6940</v>
      </c>
      <c r="L1003" s="231">
        <f>'40'!J27</f>
        <v>-8218</v>
      </c>
      <c r="N1003" s="231">
        <f>'41'!J27</f>
        <v>-4194</v>
      </c>
      <c r="P1003" s="722">
        <f t="shared" si="160"/>
        <v>0</v>
      </c>
      <c r="Q1003" s="461"/>
      <c r="R1003" s="722">
        <f t="shared" si="161"/>
        <v>0</v>
      </c>
      <c r="T1003" s="655">
        <f t="shared" si="162"/>
        <v>2746</v>
      </c>
    </row>
    <row r="1004" spans="1:20" ht="15.75">
      <c r="A1004" s="485">
        <f t="shared" si="159"/>
        <v>1004</v>
      </c>
      <c r="B1004" s="234" t="s">
        <v>982</v>
      </c>
      <c r="D1004" t="s">
        <v>905</v>
      </c>
      <c r="F1004" s="737">
        <f>'40'!J28</f>
        <v>149366</v>
      </c>
      <c r="H1004" s="231">
        <f>'41'!J28</f>
        <v>145297</v>
      </c>
      <c r="K1004" s="503">
        <v>136664</v>
      </c>
      <c r="L1004" s="231">
        <f>'40'!J28</f>
        <v>149366</v>
      </c>
      <c r="N1004" s="231">
        <f>'41'!J28</f>
        <v>145297</v>
      </c>
      <c r="P1004" s="722">
        <f t="shared" si="160"/>
        <v>0</v>
      </c>
      <c r="Q1004" s="461"/>
      <c r="R1004" s="722">
        <f t="shared" si="161"/>
        <v>0</v>
      </c>
      <c r="T1004" s="655">
        <f t="shared" si="162"/>
        <v>8633</v>
      </c>
    </row>
    <row r="1005" spans="1:20" ht="15.75">
      <c r="A1005" s="485">
        <f t="shared" si="159"/>
        <v>1005</v>
      </c>
      <c r="B1005" s="234" t="s">
        <v>983</v>
      </c>
      <c r="D1005" t="s">
        <v>905</v>
      </c>
      <c r="F1005" s="737">
        <f>'40'!J34</f>
        <v>98176</v>
      </c>
      <c r="H1005" s="231">
        <f>'41'!J35</f>
        <v>92272</v>
      </c>
      <c r="K1005" s="503">
        <v>99012</v>
      </c>
      <c r="L1005" s="231">
        <f>'40'!J34</f>
        <v>98176</v>
      </c>
      <c r="N1005" s="231">
        <f>'41'!J35</f>
        <v>92272</v>
      </c>
      <c r="P1005" s="722">
        <f t="shared" si="160"/>
        <v>0</v>
      </c>
      <c r="Q1005" s="461"/>
      <c r="R1005" s="722">
        <f t="shared" si="161"/>
        <v>0</v>
      </c>
      <c r="T1005" s="655">
        <f t="shared" si="162"/>
        <v>-6740</v>
      </c>
    </row>
    <row r="1006" spans="1:20">
      <c r="A1006" s="485">
        <f t="shared" si="159"/>
        <v>1006</v>
      </c>
      <c r="B1006" t="s">
        <v>220</v>
      </c>
      <c r="D1006" t="s">
        <v>905</v>
      </c>
      <c r="F1006" s="737">
        <f>'40'!J35</f>
        <v>0</v>
      </c>
      <c r="H1006" s="231">
        <f>'41'!J36</f>
        <v>0</v>
      </c>
      <c r="K1006" s="503">
        <v>0</v>
      </c>
      <c r="L1006" s="231">
        <f>'40'!J35</f>
        <v>0</v>
      </c>
      <c r="N1006" s="231">
        <f>'41'!J36</f>
        <v>0</v>
      </c>
      <c r="P1006" s="722">
        <f t="shared" si="160"/>
        <v>0</v>
      </c>
      <c r="Q1006" s="461"/>
      <c r="R1006" s="722">
        <f t="shared" si="161"/>
        <v>0</v>
      </c>
      <c r="T1006" s="655">
        <f t="shared" si="162"/>
        <v>0</v>
      </c>
    </row>
    <row r="1007" spans="1:20">
      <c r="A1007" s="485">
        <f t="shared" si="159"/>
        <v>1007</v>
      </c>
      <c r="B1007" t="s">
        <v>984</v>
      </c>
      <c r="D1007" t="s">
        <v>905</v>
      </c>
      <c r="F1007" s="737">
        <f>'40'!J36</f>
        <v>0</v>
      </c>
      <c r="H1007" s="231">
        <f>'41'!J37</f>
        <v>0</v>
      </c>
      <c r="K1007" s="503">
        <v>0</v>
      </c>
      <c r="L1007" s="231">
        <f>'40'!J36</f>
        <v>0</v>
      </c>
      <c r="N1007" s="231">
        <f>'41'!J37</f>
        <v>0</v>
      </c>
      <c r="P1007" s="722">
        <f t="shared" si="160"/>
        <v>0</v>
      </c>
      <c r="Q1007" s="461"/>
      <c r="R1007" s="722">
        <f t="shared" si="161"/>
        <v>0</v>
      </c>
      <c r="T1007" s="655">
        <f t="shared" si="162"/>
        <v>0</v>
      </c>
    </row>
    <row r="1008" spans="1:20">
      <c r="A1008" s="485">
        <f t="shared" si="159"/>
        <v>1008</v>
      </c>
      <c r="B1008" t="s">
        <v>222</v>
      </c>
      <c r="D1008" t="s">
        <v>905</v>
      </c>
      <c r="F1008" s="737">
        <f>'40'!J37</f>
        <v>0</v>
      </c>
      <c r="H1008" s="231">
        <f>'41'!J38</f>
        <v>0</v>
      </c>
      <c r="K1008" s="503">
        <v>3</v>
      </c>
      <c r="L1008" s="231">
        <f>'40'!J37</f>
        <v>0</v>
      </c>
      <c r="N1008" s="231">
        <f>'41'!J38</f>
        <v>0</v>
      </c>
      <c r="P1008" s="722">
        <f t="shared" si="160"/>
        <v>0</v>
      </c>
      <c r="Q1008" s="461"/>
      <c r="R1008" s="722">
        <f t="shared" si="161"/>
        <v>0</v>
      </c>
      <c r="T1008" s="655">
        <f t="shared" si="162"/>
        <v>-3</v>
      </c>
    </row>
    <row r="1009" spans="1:20">
      <c r="A1009" s="485">
        <f t="shared" si="159"/>
        <v>1009</v>
      </c>
      <c r="B1009" t="s">
        <v>223</v>
      </c>
      <c r="D1009" t="s">
        <v>905</v>
      </c>
      <c r="F1009" s="737">
        <f>'40'!J38</f>
        <v>0</v>
      </c>
      <c r="H1009" s="231">
        <f>'41'!J39</f>
        <v>0</v>
      </c>
      <c r="K1009" s="503">
        <v>0</v>
      </c>
      <c r="L1009" s="231">
        <f>'40'!J38</f>
        <v>0</v>
      </c>
      <c r="N1009" s="231">
        <f>'41'!J39</f>
        <v>0</v>
      </c>
      <c r="P1009" s="722">
        <f t="shared" si="160"/>
        <v>0</v>
      </c>
      <c r="Q1009" s="461"/>
      <c r="R1009" s="722">
        <f t="shared" si="161"/>
        <v>0</v>
      </c>
      <c r="T1009" s="655">
        <f t="shared" si="162"/>
        <v>0</v>
      </c>
    </row>
    <row r="1010" spans="1:20">
      <c r="A1010" s="485">
        <f t="shared" si="159"/>
        <v>1010</v>
      </c>
      <c r="B1010" t="s">
        <v>457</v>
      </c>
      <c r="D1010" t="s">
        <v>905</v>
      </c>
      <c r="F1010" s="737">
        <f>'40'!J39</f>
        <v>0</v>
      </c>
      <c r="H1010" s="231">
        <f>'41'!J40</f>
        <v>0</v>
      </c>
      <c r="K1010" s="503">
        <v>0</v>
      </c>
      <c r="L1010" s="231">
        <f>'40'!J39</f>
        <v>0</v>
      </c>
      <c r="N1010" s="231">
        <f>'41'!J40</f>
        <v>0</v>
      </c>
      <c r="P1010" s="722">
        <f t="shared" si="160"/>
        <v>0</v>
      </c>
      <c r="Q1010" s="461"/>
      <c r="R1010" s="722">
        <f t="shared" si="161"/>
        <v>0</v>
      </c>
      <c r="T1010" s="655">
        <f t="shared" si="162"/>
        <v>0</v>
      </c>
    </row>
    <row r="1011" spans="1:20">
      <c r="A1011" s="485">
        <f t="shared" si="159"/>
        <v>1011</v>
      </c>
      <c r="B1011" t="s">
        <v>8</v>
      </c>
      <c r="D1011" t="s">
        <v>905</v>
      </c>
      <c r="F1011" s="737">
        <f>'40'!J40</f>
        <v>0</v>
      </c>
      <c r="H1011" s="231">
        <f>'41'!J41</f>
        <v>0</v>
      </c>
      <c r="K1011" s="503">
        <v>0</v>
      </c>
      <c r="L1011" s="231">
        <f>'40'!J40</f>
        <v>0</v>
      </c>
      <c r="N1011" s="231">
        <f>'41'!J41</f>
        <v>0</v>
      </c>
      <c r="P1011" s="722">
        <f t="shared" si="160"/>
        <v>0</v>
      </c>
      <c r="Q1011" s="461"/>
      <c r="R1011" s="722">
        <f t="shared" si="161"/>
        <v>0</v>
      </c>
      <c r="T1011" s="655">
        <f t="shared" si="162"/>
        <v>0</v>
      </c>
    </row>
    <row r="1012" spans="1:20">
      <c r="A1012" s="485">
        <f t="shared" si="159"/>
        <v>1012</v>
      </c>
      <c r="B1012" t="s">
        <v>224</v>
      </c>
      <c r="D1012" t="s">
        <v>905</v>
      </c>
      <c r="F1012" s="737">
        <f>'40'!J41</f>
        <v>0</v>
      </c>
      <c r="H1012" s="231">
        <f>'41'!J42</f>
        <v>0</v>
      </c>
      <c r="K1012" s="503">
        <v>0</v>
      </c>
      <c r="L1012" s="231">
        <f>'40'!J41</f>
        <v>0</v>
      </c>
      <c r="N1012" s="231">
        <f>'41'!J42</f>
        <v>0</v>
      </c>
      <c r="P1012" s="722">
        <f t="shared" si="160"/>
        <v>0</v>
      </c>
      <c r="Q1012" s="461"/>
      <c r="R1012" s="722">
        <f t="shared" si="161"/>
        <v>0</v>
      </c>
      <c r="T1012" s="655">
        <f t="shared" si="162"/>
        <v>0</v>
      </c>
    </row>
    <row r="1013" spans="1:20">
      <c r="A1013" s="485">
        <f t="shared" si="159"/>
        <v>1013</v>
      </c>
      <c r="B1013" t="s">
        <v>226</v>
      </c>
      <c r="D1013" t="s">
        <v>905</v>
      </c>
      <c r="F1013" s="737">
        <f>'40'!J42</f>
        <v>-8204</v>
      </c>
      <c r="H1013" s="231">
        <f>'41'!J43</f>
        <v>-4179</v>
      </c>
      <c r="K1013" s="503">
        <v>-6938</v>
      </c>
      <c r="L1013" s="231">
        <f>'40'!J42</f>
        <v>-8204</v>
      </c>
      <c r="N1013" s="231">
        <f>'41'!J43</f>
        <v>-4179</v>
      </c>
      <c r="P1013" s="722">
        <f t="shared" si="160"/>
        <v>0</v>
      </c>
      <c r="Q1013" s="461"/>
      <c r="R1013" s="722">
        <f t="shared" si="161"/>
        <v>0</v>
      </c>
      <c r="T1013" s="655">
        <f t="shared" si="162"/>
        <v>2759</v>
      </c>
    </row>
    <row r="1014" spans="1:20">
      <c r="A1014" s="485">
        <f t="shared" si="159"/>
        <v>1014</v>
      </c>
      <c r="B1014" t="s">
        <v>227</v>
      </c>
      <c r="D1014" t="s">
        <v>905</v>
      </c>
      <c r="F1014" s="737">
        <f>'40'!J43</f>
        <v>11017</v>
      </c>
      <c r="H1014" s="231">
        <f>'41'!J44</f>
        <v>10083</v>
      </c>
      <c r="K1014" s="503">
        <v>8220</v>
      </c>
      <c r="L1014" s="231">
        <f>'40'!J43</f>
        <v>11017</v>
      </c>
      <c r="N1014" s="231">
        <f>'41'!J44</f>
        <v>10083</v>
      </c>
      <c r="P1014" s="722">
        <f t="shared" si="160"/>
        <v>0</v>
      </c>
      <c r="Q1014" s="461"/>
      <c r="R1014" s="722">
        <f t="shared" si="161"/>
        <v>0</v>
      </c>
      <c r="T1014" s="655">
        <f t="shared" si="162"/>
        <v>1863</v>
      </c>
    </row>
    <row r="1015" spans="1:20" ht="15.75">
      <c r="A1015" s="485">
        <f t="shared" si="159"/>
        <v>1015</v>
      </c>
      <c r="B1015" s="234" t="s">
        <v>982</v>
      </c>
      <c r="D1015" t="s">
        <v>905</v>
      </c>
      <c r="F1015" s="737">
        <f>'40'!J44</f>
        <v>100989</v>
      </c>
      <c r="H1015" s="231">
        <f>'41'!J45</f>
        <v>98176</v>
      </c>
      <c r="K1015" s="503">
        <v>100297</v>
      </c>
      <c r="L1015" s="231">
        <f>'40'!J44</f>
        <v>100989</v>
      </c>
      <c r="N1015" s="231">
        <f>'41'!J45</f>
        <v>98176</v>
      </c>
      <c r="P1015" s="722">
        <f t="shared" si="160"/>
        <v>0</v>
      </c>
      <c r="Q1015" s="461"/>
      <c r="R1015" s="722">
        <f t="shared" si="161"/>
        <v>0</v>
      </c>
      <c r="T1015" s="655">
        <f t="shared" si="162"/>
        <v>-2121</v>
      </c>
    </row>
    <row r="1016" spans="1:20" ht="15.75">
      <c r="A1016" s="485">
        <f t="shared" si="159"/>
        <v>1016</v>
      </c>
      <c r="B1016" s="234" t="s">
        <v>985</v>
      </c>
      <c r="D1016" t="s">
        <v>905</v>
      </c>
      <c r="F1016" s="737">
        <f>'40'!J46</f>
        <v>47121</v>
      </c>
      <c r="H1016" s="231">
        <f>'41'!J47</f>
        <v>47809</v>
      </c>
      <c r="K1016" s="503">
        <v>34231</v>
      </c>
      <c r="L1016" s="231">
        <f>'40'!J46</f>
        <v>47121</v>
      </c>
      <c r="N1016" s="231">
        <f>'41'!J47</f>
        <v>47809</v>
      </c>
      <c r="P1016" s="722">
        <f t="shared" si="160"/>
        <v>0</v>
      </c>
      <c r="Q1016" s="461"/>
      <c r="R1016" s="722">
        <f t="shared" si="161"/>
        <v>0</v>
      </c>
      <c r="T1016" s="655">
        <f t="shared" si="162"/>
        <v>13578</v>
      </c>
    </row>
    <row r="1017" spans="1:20" ht="15.75">
      <c r="A1017" s="485">
        <f t="shared" si="159"/>
        <v>1017</v>
      </c>
      <c r="B1017" s="234" t="s">
        <v>986</v>
      </c>
      <c r="D1017" t="s">
        <v>905</v>
      </c>
      <c r="F1017" s="737">
        <f>'40'!J48</f>
        <v>48377</v>
      </c>
      <c r="H1017" s="231">
        <f>'41'!J49</f>
        <v>47121</v>
      </c>
      <c r="K1017" s="503">
        <v>36367</v>
      </c>
      <c r="L1017" s="231">
        <f>'40'!J48</f>
        <v>48377</v>
      </c>
      <c r="N1017" s="231">
        <f>'41'!J49</f>
        <v>47121</v>
      </c>
      <c r="P1017" s="722">
        <f t="shared" si="160"/>
        <v>0</v>
      </c>
      <c r="Q1017" s="461"/>
      <c r="R1017" s="722">
        <f t="shared" si="161"/>
        <v>0</v>
      </c>
      <c r="T1017" s="655">
        <f t="shared" si="162"/>
        <v>10754</v>
      </c>
    </row>
    <row r="1018" spans="1:20" ht="15.75">
      <c r="A1018" s="485">
        <f t="shared" si="159"/>
        <v>1018</v>
      </c>
      <c r="B1018" s="234" t="s">
        <v>987</v>
      </c>
      <c r="F1018" s="737"/>
      <c r="H1018" s="231"/>
      <c r="K1018" s="503"/>
      <c r="T1018" s="655"/>
    </row>
    <row r="1019" spans="1:20">
      <c r="A1019" s="485">
        <f t="shared" si="159"/>
        <v>1019</v>
      </c>
      <c r="B1019" t="s">
        <v>228</v>
      </c>
      <c r="D1019" t="s">
        <v>905</v>
      </c>
      <c r="F1019" s="737">
        <f>'40'!J54</f>
        <v>46638</v>
      </c>
      <c r="H1019" s="231">
        <f>'41'!J55</f>
        <v>45161</v>
      </c>
      <c r="K1019" s="503">
        <v>35455</v>
      </c>
      <c r="L1019" s="231">
        <f>'40'!J54</f>
        <v>46638</v>
      </c>
      <c r="N1019" s="231">
        <f>'41'!J55</f>
        <v>45161</v>
      </c>
      <c r="P1019" s="722">
        <f>F1019-L1019</f>
        <v>0</v>
      </c>
      <c r="Q1019" s="461"/>
      <c r="R1019" s="722">
        <f>H1019-N1019</f>
        <v>0</v>
      </c>
      <c r="T1019" s="655">
        <f>H1019-K1019</f>
        <v>9706</v>
      </c>
    </row>
    <row r="1020" spans="1:20">
      <c r="A1020" s="485">
        <f t="shared" si="159"/>
        <v>1020</v>
      </c>
      <c r="B1020" t="s">
        <v>229</v>
      </c>
      <c r="D1020" t="s">
        <v>905</v>
      </c>
      <c r="F1020" s="737">
        <f>'40'!J55</f>
        <v>609</v>
      </c>
      <c r="H1020" s="231">
        <f>'41'!J56</f>
        <v>513</v>
      </c>
      <c r="K1020" s="503">
        <v>897</v>
      </c>
      <c r="L1020" s="231">
        <f>'40'!J55</f>
        <v>609</v>
      </c>
      <c r="N1020" s="231">
        <f>'41'!J56</f>
        <v>513</v>
      </c>
      <c r="P1020" s="722">
        <f>F1020-L1020</f>
        <v>0</v>
      </c>
      <c r="Q1020" s="461"/>
      <c r="R1020" s="722">
        <f>H1020-N1020</f>
        <v>0</v>
      </c>
      <c r="T1020" s="655">
        <f>H1020-K1020</f>
        <v>-384</v>
      </c>
    </row>
    <row r="1021" spans="1:20">
      <c r="A1021" s="485">
        <f t="shared" si="159"/>
        <v>1021</v>
      </c>
      <c r="B1021" t="s">
        <v>230</v>
      </c>
      <c r="D1021" t="s">
        <v>905</v>
      </c>
      <c r="F1021" s="737">
        <f>'40'!J56</f>
        <v>1129</v>
      </c>
      <c r="H1021" s="231">
        <f>'41'!J57</f>
        <v>1447</v>
      </c>
      <c r="K1021" s="503">
        <v>15</v>
      </c>
      <c r="L1021" s="231">
        <f>'40'!J56</f>
        <v>1129</v>
      </c>
      <c r="N1021" s="231">
        <f>'41'!J57</f>
        <v>1447</v>
      </c>
      <c r="P1021" s="722">
        <f>F1021-L1021</f>
        <v>0</v>
      </c>
      <c r="Q1021" s="461"/>
      <c r="R1021" s="722">
        <f>H1021-N1021</f>
        <v>0</v>
      </c>
      <c r="T1021" s="655">
        <f>H1021-K1021</f>
        <v>1432</v>
      </c>
    </row>
    <row r="1022" spans="1:20" ht="15.75">
      <c r="A1022" s="485">
        <f t="shared" si="159"/>
        <v>1022</v>
      </c>
      <c r="B1022" s="234" t="s">
        <v>106</v>
      </c>
      <c r="D1022" t="s">
        <v>905</v>
      </c>
      <c r="F1022" s="737">
        <f>'40'!J57</f>
        <v>48376</v>
      </c>
      <c r="H1022" s="231">
        <f>'41'!J58</f>
        <v>47121</v>
      </c>
      <c r="K1022" s="503">
        <v>36367</v>
      </c>
      <c r="L1022" s="231">
        <f>'40'!J57</f>
        <v>48376</v>
      </c>
      <c r="N1022" s="231">
        <f>'41'!J58</f>
        <v>47121</v>
      </c>
      <c r="P1022" s="722">
        <f>F1022-L1022</f>
        <v>0</v>
      </c>
      <c r="Q1022" s="461"/>
      <c r="R1022" s="722">
        <f>H1022-N1022</f>
        <v>0</v>
      </c>
      <c r="T1022" s="655">
        <f>H1022-K1022</f>
        <v>10754</v>
      </c>
    </row>
    <row r="1023" spans="1:20" ht="15.75">
      <c r="A1023" s="485">
        <f t="shared" si="159"/>
        <v>1023</v>
      </c>
      <c r="B1023" s="234" t="s">
        <v>231</v>
      </c>
      <c r="F1023" s="737"/>
      <c r="H1023" s="231"/>
      <c r="K1023" s="503"/>
      <c r="T1023" s="655"/>
    </row>
    <row r="1024" spans="1:20">
      <c r="A1024" s="485">
        <f t="shared" si="159"/>
        <v>1024</v>
      </c>
      <c r="B1024" t="s">
        <v>232</v>
      </c>
      <c r="D1024" t="s">
        <v>905</v>
      </c>
      <c r="F1024" s="737">
        <f>'40'!J60</f>
        <v>48376</v>
      </c>
      <c r="H1024" s="231">
        <f>'41'!J61</f>
        <v>47121</v>
      </c>
      <c r="K1024" s="503">
        <v>35947</v>
      </c>
      <c r="L1024" s="231">
        <f>'40'!J60</f>
        <v>48376</v>
      </c>
      <c r="N1024" s="231">
        <f>'41'!J61</f>
        <v>47121</v>
      </c>
      <c r="P1024" s="722">
        <f>F1024-L1024</f>
        <v>0</v>
      </c>
      <c r="Q1024" s="461"/>
      <c r="R1024" s="722">
        <f>H1024-N1024</f>
        <v>0</v>
      </c>
      <c r="T1024" s="655">
        <f>H1024-K1024</f>
        <v>11174</v>
      </c>
    </row>
    <row r="1025" spans="1:20">
      <c r="A1025" s="485">
        <f t="shared" si="159"/>
        <v>1025</v>
      </c>
      <c r="B1025" t="s">
        <v>233</v>
      </c>
      <c r="D1025" t="s">
        <v>905</v>
      </c>
      <c r="F1025" s="737">
        <f>'40'!J61</f>
        <v>0</v>
      </c>
      <c r="H1025" s="231">
        <f>'41'!J62</f>
        <v>0</v>
      </c>
      <c r="K1025" s="503">
        <v>420</v>
      </c>
      <c r="L1025" s="231">
        <f>'40'!J61</f>
        <v>0</v>
      </c>
      <c r="N1025" s="231">
        <f>'41'!J62</f>
        <v>0</v>
      </c>
      <c r="P1025" s="722">
        <f>F1025-L1025</f>
        <v>0</v>
      </c>
      <c r="Q1025" s="461"/>
      <c r="R1025" s="722">
        <f>H1025-N1025</f>
        <v>0</v>
      </c>
      <c r="T1025" s="655">
        <f>H1025-K1025</f>
        <v>-420</v>
      </c>
    </row>
    <row r="1026" spans="1:20">
      <c r="A1026" s="485">
        <f t="shared" si="159"/>
        <v>1026</v>
      </c>
      <c r="B1026" t="s">
        <v>391</v>
      </c>
      <c r="D1026" t="s">
        <v>905</v>
      </c>
      <c r="F1026" s="737">
        <f>'40'!J62</f>
        <v>0</v>
      </c>
      <c r="H1026" s="231">
        <f>'41'!J63</f>
        <v>0</v>
      </c>
      <c r="K1026" s="503">
        <v>0</v>
      </c>
      <c r="L1026" s="231">
        <f>'40'!J62</f>
        <v>0</v>
      </c>
      <c r="N1026" s="231">
        <f>'41'!J63</f>
        <v>0</v>
      </c>
      <c r="P1026" s="722">
        <f>F1026-L1026</f>
        <v>0</v>
      </c>
      <c r="Q1026" s="461"/>
      <c r="R1026" s="722">
        <f>H1026-N1026</f>
        <v>0</v>
      </c>
      <c r="T1026" s="655">
        <f>H1026-K1026</f>
        <v>0</v>
      </c>
    </row>
    <row r="1027" spans="1:20">
      <c r="A1027" s="485">
        <f t="shared" si="159"/>
        <v>1027</v>
      </c>
      <c r="B1027" t="s">
        <v>234</v>
      </c>
      <c r="D1027" t="s">
        <v>905</v>
      </c>
      <c r="F1027" s="737">
        <f>'40'!J63</f>
        <v>0</v>
      </c>
      <c r="H1027" s="231">
        <f>'41'!J64</f>
        <v>0</v>
      </c>
      <c r="K1027" s="503">
        <v>0</v>
      </c>
      <c r="L1027" s="231">
        <f>'40'!J63</f>
        <v>0</v>
      </c>
      <c r="N1027" s="231">
        <f>'41'!J64</f>
        <v>0</v>
      </c>
      <c r="P1027" s="722">
        <f>F1027-L1027</f>
        <v>0</v>
      </c>
      <c r="Q1027" s="461"/>
      <c r="R1027" s="722">
        <f>H1027-N1027</f>
        <v>0</v>
      </c>
      <c r="T1027" s="655">
        <f>H1027-K1027</f>
        <v>0</v>
      </c>
    </row>
    <row r="1028" spans="1:20" ht="15.75">
      <c r="A1028" s="485">
        <f t="shared" si="159"/>
        <v>1028</v>
      </c>
      <c r="B1028" s="234" t="s">
        <v>106</v>
      </c>
      <c r="D1028" t="s">
        <v>905</v>
      </c>
      <c r="F1028" s="737">
        <f>'40'!J64</f>
        <v>48376</v>
      </c>
      <c r="H1028" s="231">
        <f>'41'!J65</f>
        <v>47121</v>
      </c>
      <c r="K1028" s="503">
        <v>36367</v>
      </c>
      <c r="L1028" s="231">
        <f>'40'!J64</f>
        <v>48376</v>
      </c>
      <c r="N1028" s="231">
        <f>'41'!J65</f>
        <v>47121</v>
      </c>
      <c r="P1028" s="722">
        <f>F1028-L1028</f>
        <v>0</v>
      </c>
      <c r="Q1028" s="461"/>
      <c r="R1028" s="722">
        <f>H1028-N1028</f>
        <v>0</v>
      </c>
      <c r="T1028" s="655">
        <f>H1028-K1028</f>
        <v>10754</v>
      </c>
    </row>
    <row r="1029" spans="1:20" ht="15.75">
      <c r="A1029" s="485">
        <f t="shared" si="159"/>
        <v>1029</v>
      </c>
      <c r="B1029" s="234" t="s">
        <v>991</v>
      </c>
      <c r="F1029" s="737"/>
      <c r="H1029" s="231"/>
      <c r="K1029" s="503"/>
      <c r="T1029" s="655"/>
    </row>
    <row r="1030" spans="1:20" ht="15.75">
      <c r="A1030" s="485">
        <f t="shared" si="159"/>
        <v>1030</v>
      </c>
      <c r="B1030" s="234" t="s">
        <v>981</v>
      </c>
      <c r="D1030" t="s">
        <v>905</v>
      </c>
      <c r="F1030" s="737">
        <f>'40'!L15</f>
        <v>1303</v>
      </c>
      <c r="H1030" s="231">
        <f>'41'!L15</f>
        <v>1350</v>
      </c>
      <c r="K1030" s="503">
        <v>1585</v>
      </c>
      <c r="L1030" s="231">
        <f>'40'!L15</f>
        <v>1303</v>
      </c>
      <c r="N1030" s="231">
        <f>'41'!L15</f>
        <v>1350</v>
      </c>
      <c r="P1030" s="722">
        <f t="shared" ref="P1030:P1055" si="163">F1030-L1030</f>
        <v>0</v>
      </c>
      <c r="Q1030" s="461"/>
      <c r="R1030" s="722">
        <f t="shared" ref="R1030:R1055" si="164">H1030-N1030</f>
        <v>0</v>
      </c>
      <c r="T1030" s="655">
        <f t="shared" ref="T1030:T1055" si="165">H1030-K1030</f>
        <v>-235</v>
      </c>
    </row>
    <row r="1031" spans="1:20">
      <c r="A1031" s="485">
        <f t="shared" si="159"/>
        <v>1031</v>
      </c>
      <c r="B1031" t="s">
        <v>220</v>
      </c>
      <c r="D1031" t="s">
        <v>905</v>
      </c>
      <c r="F1031" s="737">
        <f>'40'!L16</f>
        <v>0</v>
      </c>
      <c r="H1031" s="231">
        <f>'41'!L16</f>
        <v>0</v>
      </c>
      <c r="K1031" s="503">
        <v>0</v>
      </c>
      <c r="L1031" s="231">
        <f>'40'!L16</f>
        <v>0</v>
      </c>
      <c r="N1031" s="231">
        <f>'41'!L16</f>
        <v>0</v>
      </c>
      <c r="P1031" s="722">
        <f t="shared" si="163"/>
        <v>0</v>
      </c>
      <c r="Q1031" s="461"/>
      <c r="R1031" s="722">
        <f t="shared" si="164"/>
        <v>0</v>
      </c>
      <c r="T1031" s="655">
        <f t="shared" si="165"/>
        <v>0</v>
      </c>
    </row>
    <row r="1032" spans="1:20">
      <c r="A1032" s="485">
        <f t="shared" si="159"/>
        <v>1032</v>
      </c>
      <c r="B1032" t="s">
        <v>647</v>
      </c>
      <c r="D1032" t="s">
        <v>905</v>
      </c>
      <c r="F1032" s="737">
        <f>'40'!L18</f>
        <v>357</v>
      </c>
      <c r="H1032" s="231">
        <f>'41'!L18</f>
        <v>12</v>
      </c>
      <c r="K1032" s="503">
        <v>165</v>
      </c>
      <c r="L1032" s="231">
        <f>'40'!L18</f>
        <v>357</v>
      </c>
      <c r="N1032" s="231">
        <f>'41'!L18</f>
        <v>12</v>
      </c>
      <c r="P1032" s="722">
        <f t="shared" si="163"/>
        <v>0</v>
      </c>
      <c r="Q1032" s="461"/>
      <c r="R1032" s="722">
        <f t="shared" si="164"/>
        <v>0</v>
      </c>
      <c r="T1032" s="655">
        <f t="shared" si="165"/>
        <v>-153</v>
      </c>
    </row>
    <row r="1033" spans="1:20">
      <c r="A1033" s="485">
        <f t="shared" si="159"/>
        <v>1033</v>
      </c>
      <c r="B1033" t="s">
        <v>648</v>
      </c>
      <c r="D1033" t="s">
        <v>905</v>
      </c>
      <c r="F1033" s="737">
        <f>'40'!L19</f>
        <v>0</v>
      </c>
      <c r="H1033" s="231">
        <f>'41'!L19</f>
        <v>0</v>
      </c>
      <c r="K1033" s="503">
        <v>0</v>
      </c>
      <c r="L1033" s="231">
        <f>'40'!L19</f>
        <v>0</v>
      </c>
      <c r="N1033" s="231">
        <f>'41'!L19</f>
        <v>0</v>
      </c>
      <c r="P1033" s="722">
        <f t="shared" si="163"/>
        <v>0</v>
      </c>
      <c r="Q1033" s="461"/>
      <c r="R1033" s="722">
        <f t="shared" si="164"/>
        <v>0</v>
      </c>
      <c r="T1033" s="655">
        <f t="shared" si="165"/>
        <v>0</v>
      </c>
    </row>
    <row r="1034" spans="1:20">
      <c r="A1034" s="485">
        <f t="shared" si="159"/>
        <v>1034</v>
      </c>
      <c r="B1034" t="s">
        <v>649</v>
      </c>
      <c r="D1034" t="s">
        <v>905</v>
      </c>
      <c r="F1034" s="737">
        <f>'40'!L20</f>
        <v>0</v>
      </c>
      <c r="H1034" s="231">
        <f>'41'!L20</f>
        <v>0</v>
      </c>
      <c r="K1034" s="503">
        <v>0</v>
      </c>
      <c r="L1034" s="231">
        <f>'40'!L20</f>
        <v>0</v>
      </c>
      <c r="N1034" s="231">
        <f>'41'!L20</f>
        <v>0</v>
      </c>
      <c r="P1034" s="722">
        <f t="shared" si="163"/>
        <v>0</v>
      </c>
      <c r="Q1034" s="461"/>
      <c r="R1034" s="722">
        <f t="shared" si="164"/>
        <v>0</v>
      </c>
      <c r="T1034" s="655">
        <f t="shared" si="165"/>
        <v>0</v>
      </c>
    </row>
    <row r="1035" spans="1:20">
      <c r="A1035" s="485">
        <f t="shared" ref="A1035:A1098" si="166">A1034+1</f>
        <v>1035</v>
      </c>
      <c r="B1035" t="s">
        <v>221</v>
      </c>
      <c r="D1035" t="s">
        <v>905</v>
      </c>
      <c r="F1035" s="737">
        <f>'40'!L21</f>
        <v>0</v>
      </c>
      <c r="H1035" s="231">
        <f>'41'!L21</f>
        <v>0</v>
      </c>
      <c r="K1035" s="503">
        <v>0</v>
      </c>
      <c r="L1035" s="231">
        <f>'40'!L21</f>
        <v>0</v>
      </c>
      <c r="N1035" s="231">
        <f>'41'!L21</f>
        <v>0</v>
      </c>
      <c r="P1035" s="722">
        <f t="shared" si="163"/>
        <v>0</v>
      </c>
      <c r="Q1035" s="461"/>
      <c r="R1035" s="722">
        <f t="shared" si="164"/>
        <v>0</v>
      </c>
      <c r="T1035" s="655">
        <f t="shared" si="165"/>
        <v>0</v>
      </c>
    </row>
    <row r="1036" spans="1:20">
      <c r="A1036" s="485">
        <f t="shared" si="166"/>
        <v>1036</v>
      </c>
      <c r="B1036" t="s">
        <v>222</v>
      </c>
      <c r="D1036" t="s">
        <v>905</v>
      </c>
      <c r="F1036" s="737">
        <f>'40'!L22</f>
        <v>0</v>
      </c>
      <c r="H1036" s="231">
        <f>'41'!L22</f>
        <v>0</v>
      </c>
      <c r="K1036" s="503">
        <v>0</v>
      </c>
      <c r="L1036" s="231">
        <f>'40'!L22</f>
        <v>0</v>
      </c>
      <c r="N1036" s="231">
        <f>'41'!L22</f>
        <v>0</v>
      </c>
      <c r="P1036" s="722">
        <f t="shared" si="163"/>
        <v>0</v>
      </c>
      <c r="Q1036" s="461"/>
      <c r="R1036" s="722">
        <f t="shared" si="164"/>
        <v>0</v>
      </c>
      <c r="T1036" s="655">
        <f t="shared" si="165"/>
        <v>0</v>
      </c>
    </row>
    <row r="1037" spans="1:20">
      <c r="A1037" s="485">
        <f t="shared" si="166"/>
        <v>1037</v>
      </c>
      <c r="B1037" t="s">
        <v>223</v>
      </c>
      <c r="D1037" t="s">
        <v>905</v>
      </c>
      <c r="F1037" s="737">
        <f>'40'!L23</f>
        <v>0</v>
      </c>
      <c r="H1037" s="231">
        <f>'41'!L23</f>
        <v>0</v>
      </c>
      <c r="K1037" s="503">
        <v>0</v>
      </c>
      <c r="L1037" s="231">
        <f>'40'!L23</f>
        <v>0</v>
      </c>
      <c r="N1037" s="231">
        <f>'41'!L23</f>
        <v>0</v>
      </c>
      <c r="P1037" s="722">
        <f t="shared" si="163"/>
        <v>0</v>
      </c>
      <c r="Q1037" s="461"/>
      <c r="R1037" s="722">
        <f t="shared" si="164"/>
        <v>0</v>
      </c>
      <c r="T1037" s="655">
        <f t="shared" si="165"/>
        <v>0</v>
      </c>
    </row>
    <row r="1038" spans="1:20">
      <c r="A1038" s="485">
        <f t="shared" si="166"/>
        <v>1038</v>
      </c>
      <c r="B1038" t="s">
        <v>457</v>
      </c>
      <c r="D1038" t="s">
        <v>905</v>
      </c>
      <c r="F1038" s="737">
        <f>'40'!L24</f>
        <v>0</v>
      </c>
      <c r="H1038" s="231">
        <f>'41'!L24</f>
        <v>0</v>
      </c>
      <c r="K1038" s="503">
        <v>0</v>
      </c>
      <c r="L1038" s="231">
        <f>'40'!L24</f>
        <v>0</v>
      </c>
      <c r="N1038" s="231">
        <f>'41'!L24</f>
        <v>0</v>
      </c>
      <c r="P1038" s="722">
        <f t="shared" si="163"/>
        <v>0</v>
      </c>
      <c r="Q1038" s="461"/>
      <c r="R1038" s="722">
        <f t="shared" si="164"/>
        <v>0</v>
      </c>
      <c r="T1038" s="655">
        <f t="shared" si="165"/>
        <v>0</v>
      </c>
    </row>
    <row r="1039" spans="1:20">
      <c r="A1039" s="485">
        <f t="shared" si="166"/>
        <v>1039</v>
      </c>
      <c r="B1039" t="s">
        <v>8</v>
      </c>
      <c r="D1039" t="s">
        <v>905</v>
      </c>
      <c r="F1039" s="737">
        <f>'40'!L25</f>
        <v>0</v>
      </c>
      <c r="H1039" s="231">
        <f>'41'!L25</f>
        <v>0</v>
      </c>
      <c r="K1039" s="503">
        <v>0</v>
      </c>
      <c r="L1039" s="231">
        <f>'40'!L25</f>
        <v>0</v>
      </c>
      <c r="N1039" s="231">
        <f>'41'!L25</f>
        <v>0</v>
      </c>
      <c r="P1039" s="722">
        <f t="shared" si="163"/>
        <v>0</v>
      </c>
      <c r="Q1039" s="461"/>
      <c r="R1039" s="722">
        <f t="shared" si="164"/>
        <v>0</v>
      </c>
      <c r="T1039" s="655">
        <f t="shared" si="165"/>
        <v>0</v>
      </c>
    </row>
    <row r="1040" spans="1:20">
      <c r="A1040" s="485">
        <f t="shared" si="166"/>
        <v>1040</v>
      </c>
      <c r="B1040" t="s">
        <v>224</v>
      </c>
      <c r="D1040" t="s">
        <v>905</v>
      </c>
      <c r="F1040" s="737">
        <f>'40'!L26</f>
        <v>0</v>
      </c>
      <c r="H1040" s="231">
        <f>'41'!L26</f>
        <v>0</v>
      </c>
      <c r="K1040" s="503">
        <v>0</v>
      </c>
      <c r="L1040" s="231">
        <f>'40'!L26</f>
        <v>0</v>
      </c>
      <c r="N1040" s="231">
        <f>'41'!L26</f>
        <v>0</v>
      </c>
      <c r="P1040" s="722">
        <f t="shared" si="163"/>
        <v>0</v>
      </c>
      <c r="Q1040" s="461"/>
      <c r="R1040" s="722">
        <f t="shared" si="164"/>
        <v>0</v>
      </c>
      <c r="T1040" s="655">
        <f t="shared" si="165"/>
        <v>0</v>
      </c>
    </row>
    <row r="1041" spans="1:20">
      <c r="A1041" s="485">
        <f t="shared" si="166"/>
        <v>1041</v>
      </c>
      <c r="B1041" t="s">
        <v>225</v>
      </c>
      <c r="D1041" t="s">
        <v>905</v>
      </c>
      <c r="F1041" s="737">
        <f>'40'!L27</f>
        <v>0</v>
      </c>
      <c r="H1041" s="231">
        <f>'41'!L27</f>
        <v>-59</v>
      </c>
      <c r="K1041" s="503">
        <v>-124</v>
      </c>
      <c r="L1041" s="231">
        <f>'40'!L27</f>
        <v>0</v>
      </c>
      <c r="N1041" s="231">
        <f>'41'!L27</f>
        <v>-59</v>
      </c>
      <c r="P1041" s="722">
        <f t="shared" si="163"/>
        <v>0</v>
      </c>
      <c r="Q1041" s="461"/>
      <c r="R1041" s="722">
        <f t="shared" si="164"/>
        <v>0</v>
      </c>
      <c r="T1041" s="655">
        <f t="shared" si="165"/>
        <v>65</v>
      </c>
    </row>
    <row r="1042" spans="1:20" ht="15.75">
      <c r="A1042" s="485">
        <f t="shared" si="166"/>
        <v>1042</v>
      </c>
      <c r="B1042" s="234" t="s">
        <v>982</v>
      </c>
      <c r="D1042" t="s">
        <v>905</v>
      </c>
      <c r="F1042" s="737">
        <f>'40'!L28</f>
        <v>1660</v>
      </c>
      <c r="H1042" s="231">
        <f>'41'!L28</f>
        <v>1303</v>
      </c>
      <c r="K1042" s="503">
        <v>1626</v>
      </c>
      <c r="L1042" s="231">
        <f>'40'!L28</f>
        <v>1660</v>
      </c>
      <c r="N1042" s="231">
        <f>'41'!L28</f>
        <v>1303</v>
      </c>
      <c r="P1042" s="722">
        <f t="shared" si="163"/>
        <v>0</v>
      </c>
      <c r="Q1042" s="461"/>
      <c r="R1042" s="722">
        <f t="shared" si="164"/>
        <v>0</v>
      </c>
      <c r="T1042" s="655">
        <f t="shared" si="165"/>
        <v>-323</v>
      </c>
    </row>
    <row r="1043" spans="1:20" ht="15.75">
      <c r="A1043" s="485">
        <f t="shared" si="166"/>
        <v>1043</v>
      </c>
      <c r="B1043" s="234" t="s">
        <v>983</v>
      </c>
      <c r="D1043" t="s">
        <v>905</v>
      </c>
      <c r="F1043" s="737">
        <f>'40'!L34</f>
        <v>1154</v>
      </c>
      <c r="H1043" s="231">
        <f>'41'!L35</f>
        <v>1166</v>
      </c>
      <c r="K1043" s="503">
        <v>1272</v>
      </c>
      <c r="L1043" s="231">
        <f>'40'!L34</f>
        <v>1154</v>
      </c>
      <c r="N1043" s="231">
        <f>'41'!L35</f>
        <v>1166</v>
      </c>
      <c r="P1043" s="722">
        <f t="shared" si="163"/>
        <v>0</v>
      </c>
      <c r="Q1043" s="461"/>
      <c r="R1043" s="722">
        <f t="shared" si="164"/>
        <v>0</v>
      </c>
      <c r="T1043" s="655">
        <f t="shared" si="165"/>
        <v>-106</v>
      </c>
    </row>
    <row r="1044" spans="1:20">
      <c r="A1044" s="485">
        <f t="shared" si="166"/>
        <v>1044</v>
      </c>
      <c r="B1044" t="s">
        <v>220</v>
      </c>
      <c r="D1044" t="s">
        <v>905</v>
      </c>
      <c r="F1044" s="737">
        <f>'40'!L35</f>
        <v>0</v>
      </c>
      <c r="H1044" s="231">
        <f>'41'!L36</f>
        <v>0</v>
      </c>
      <c r="K1044" s="503">
        <v>0</v>
      </c>
      <c r="L1044" s="231">
        <f>'40'!L35</f>
        <v>0</v>
      </c>
      <c r="N1044" s="231">
        <f>'41'!L36</f>
        <v>0</v>
      </c>
      <c r="P1044" s="722">
        <f t="shared" si="163"/>
        <v>0</v>
      </c>
      <c r="Q1044" s="461"/>
      <c r="R1044" s="722">
        <f t="shared" si="164"/>
        <v>0</v>
      </c>
      <c r="T1044" s="655">
        <f t="shared" si="165"/>
        <v>0</v>
      </c>
    </row>
    <row r="1045" spans="1:20">
      <c r="A1045" s="485">
        <f t="shared" si="166"/>
        <v>1045</v>
      </c>
      <c r="B1045" t="s">
        <v>984</v>
      </c>
      <c r="D1045" t="s">
        <v>905</v>
      </c>
      <c r="F1045" s="737">
        <f>'40'!L36</f>
        <v>0</v>
      </c>
      <c r="H1045" s="231">
        <f>'41'!L37</f>
        <v>0</v>
      </c>
      <c r="K1045" s="503">
        <v>0</v>
      </c>
      <c r="L1045" s="231">
        <f>'40'!L36</f>
        <v>0</v>
      </c>
      <c r="N1045" s="231">
        <f>'41'!L37</f>
        <v>0</v>
      </c>
      <c r="P1045" s="722">
        <f t="shared" si="163"/>
        <v>0</v>
      </c>
      <c r="Q1045" s="461"/>
      <c r="R1045" s="722">
        <f t="shared" si="164"/>
        <v>0</v>
      </c>
      <c r="T1045" s="655">
        <f t="shared" si="165"/>
        <v>0</v>
      </c>
    </row>
    <row r="1046" spans="1:20">
      <c r="A1046" s="485">
        <f t="shared" si="166"/>
        <v>1046</v>
      </c>
      <c r="B1046" t="s">
        <v>222</v>
      </c>
      <c r="D1046" t="s">
        <v>905</v>
      </c>
      <c r="F1046" s="737">
        <f>'40'!L37</f>
        <v>0</v>
      </c>
      <c r="H1046" s="231">
        <f>'41'!L38</f>
        <v>0</v>
      </c>
      <c r="K1046" s="503">
        <v>0</v>
      </c>
      <c r="L1046" s="231">
        <f>'40'!L37</f>
        <v>0</v>
      </c>
      <c r="N1046" s="231">
        <f>'41'!L38</f>
        <v>0</v>
      </c>
      <c r="P1046" s="722">
        <f t="shared" si="163"/>
        <v>0</v>
      </c>
      <c r="Q1046" s="461"/>
      <c r="R1046" s="722">
        <f t="shared" si="164"/>
        <v>0</v>
      </c>
      <c r="T1046" s="655">
        <f t="shared" si="165"/>
        <v>0</v>
      </c>
    </row>
    <row r="1047" spans="1:20">
      <c r="A1047" s="485">
        <f t="shared" si="166"/>
        <v>1047</v>
      </c>
      <c r="B1047" t="s">
        <v>223</v>
      </c>
      <c r="D1047" t="s">
        <v>905</v>
      </c>
      <c r="F1047" s="737">
        <f>'40'!L38</f>
        <v>0</v>
      </c>
      <c r="H1047" s="231">
        <f>'41'!L39</f>
        <v>0</v>
      </c>
      <c r="K1047" s="503">
        <v>0</v>
      </c>
      <c r="L1047" s="231">
        <f>'40'!L38</f>
        <v>0</v>
      </c>
      <c r="N1047" s="231">
        <f>'41'!L39</f>
        <v>0</v>
      </c>
      <c r="P1047" s="722">
        <f t="shared" si="163"/>
        <v>0</v>
      </c>
      <c r="Q1047" s="461"/>
      <c r="R1047" s="722">
        <f t="shared" si="164"/>
        <v>0</v>
      </c>
      <c r="T1047" s="655">
        <f t="shared" si="165"/>
        <v>0</v>
      </c>
    </row>
    <row r="1048" spans="1:20">
      <c r="A1048" s="485">
        <f t="shared" si="166"/>
        <v>1048</v>
      </c>
      <c r="B1048" t="s">
        <v>457</v>
      </c>
      <c r="D1048" t="s">
        <v>905</v>
      </c>
      <c r="F1048" s="737">
        <f>'40'!L39</f>
        <v>0</v>
      </c>
      <c r="H1048" s="231">
        <f>'41'!L40</f>
        <v>0</v>
      </c>
      <c r="K1048" s="503">
        <v>0</v>
      </c>
      <c r="L1048" s="231">
        <f>'40'!L39</f>
        <v>0</v>
      </c>
      <c r="N1048" s="231">
        <f>'41'!L40</f>
        <v>0</v>
      </c>
      <c r="P1048" s="722">
        <f t="shared" si="163"/>
        <v>0</v>
      </c>
      <c r="Q1048" s="461"/>
      <c r="R1048" s="722">
        <f t="shared" si="164"/>
        <v>0</v>
      </c>
      <c r="T1048" s="655">
        <f t="shared" si="165"/>
        <v>0</v>
      </c>
    </row>
    <row r="1049" spans="1:20">
      <c r="A1049" s="485">
        <f t="shared" si="166"/>
        <v>1049</v>
      </c>
      <c r="B1049" t="s">
        <v>8</v>
      </c>
      <c r="D1049" t="s">
        <v>905</v>
      </c>
      <c r="F1049" s="737">
        <f>'40'!L40</f>
        <v>0</v>
      </c>
      <c r="H1049" s="231">
        <f>'41'!L41</f>
        <v>0</v>
      </c>
      <c r="K1049" s="503">
        <v>0</v>
      </c>
      <c r="L1049" s="231">
        <f>'40'!L40</f>
        <v>0</v>
      </c>
      <c r="N1049" s="231">
        <f>'41'!L41</f>
        <v>0</v>
      </c>
      <c r="P1049" s="722">
        <f t="shared" si="163"/>
        <v>0</v>
      </c>
      <c r="Q1049" s="461"/>
      <c r="R1049" s="722">
        <f t="shared" si="164"/>
        <v>0</v>
      </c>
      <c r="T1049" s="655">
        <f t="shared" si="165"/>
        <v>0</v>
      </c>
    </row>
    <row r="1050" spans="1:20">
      <c r="A1050" s="485">
        <f t="shared" si="166"/>
        <v>1050</v>
      </c>
      <c r="B1050" t="s">
        <v>224</v>
      </c>
      <c r="D1050" t="s">
        <v>905</v>
      </c>
      <c r="F1050" s="737">
        <f>'40'!L41</f>
        <v>0</v>
      </c>
      <c r="H1050" s="231">
        <f>'41'!L42</f>
        <v>0</v>
      </c>
      <c r="K1050" s="503">
        <v>0</v>
      </c>
      <c r="L1050" s="231">
        <f>'40'!L41</f>
        <v>0</v>
      </c>
      <c r="N1050" s="231">
        <f>'41'!L42</f>
        <v>0</v>
      </c>
      <c r="P1050" s="722">
        <f t="shared" si="163"/>
        <v>0</v>
      </c>
      <c r="Q1050" s="461"/>
      <c r="R1050" s="722">
        <f t="shared" si="164"/>
        <v>0</v>
      </c>
      <c r="T1050" s="655">
        <f t="shared" si="165"/>
        <v>0</v>
      </c>
    </row>
    <row r="1051" spans="1:20">
      <c r="A1051" s="485">
        <f t="shared" si="166"/>
        <v>1051</v>
      </c>
      <c r="B1051" t="s">
        <v>226</v>
      </c>
      <c r="D1051" t="s">
        <v>905</v>
      </c>
      <c r="F1051" s="737">
        <f>'40'!L42</f>
        <v>0</v>
      </c>
      <c r="H1051" s="231">
        <f>'41'!L43</f>
        <v>-59</v>
      </c>
      <c r="K1051" s="503">
        <v>-124</v>
      </c>
      <c r="L1051" s="231">
        <f>'40'!L42</f>
        <v>0</v>
      </c>
      <c r="N1051" s="231">
        <f>'41'!L43</f>
        <v>-59</v>
      </c>
      <c r="P1051" s="722">
        <f t="shared" si="163"/>
        <v>0</v>
      </c>
      <c r="Q1051" s="461"/>
      <c r="R1051" s="722">
        <f t="shared" si="164"/>
        <v>0</v>
      </c>
      <c r="T1051" s="655">
        <f t="shared" si="165"/>
        <v>65</v>
      </c>
    </row>
    <row r="1052" spans="1:20">
      <c r="A1052" s="485">
        <f t="shared" si="166"/>
        <v>1052</v>
      </c>
      <c r="B1052" t="s">
        <v>227</v>
      </c>
      <c r="D1052" t="s">
        <v>905</v>
      </c>
      <c r="F1052" s="737">
        <f>'40'!L43</f>
        <v>76</v>
      </c>
      <c r="H1052" s="231">
        <f>'41'!L44</f>
        <v>47</v>
      </c>
      <c r="K1052" s="503">
        <v>111</v>
      </c>
      <c r="L1052" s="231">
        <f>'40'!L43</f>
        <v>76</v>
      </c>
      <c r="N1052" s="231">
        <f>'41'!L44</f>
        <v>47</v>
      </c>
      <c r="P1052" s="722">
        <f t="shared" si="163"/>
        <v>0</v>
      </c>
      <c r="Q1052" s="461"/>
      <c r="R1052" s="722">
        <f t="shared" si="164"/>
        <v>0</v>
      </c>
      <c r="T1052" s="655">
        <f t="shared" si="165"/>
        <v>-64</v>
      </c>
    </row>
    <row r="1053" spans="1:20" ht="15.75">
      <c r="A1053" s="485">
        <f t="shared" si="166"/>
        <v>1053</v>
      </c>
      <c r="B1053" s="234" t="s">
        <v>982</v>
      </c>
      <c r="D1053" t="s">
        <v>905</v>
      </c>
      <c r="F1053" s="737">
        <f>'40'!L44</f>
        <v>1230</v>
      </c>
      <c r="H1053" s="231">
        <f>'41'!L45</f>
        <v>1154</v>
      </c>
      <c r="K1053" s="503">
        <v>1259</v>
      </c>
      <c r="L1053" s="231">
        <f>'40'!L44</f>
        <v>1230</v>
      </c>
      <c r="N1053" s="231">
        <f>'41'!L45</f>
        <v>1154</v>
      </c>
      <c r="P1053" s="722">
        <f t="shared" si="163"/>
        <v>0</v>
      </c>
      <c r="Q1053" s="461"/>
      <c r="R1053" s="722">
        <f t="shared" si="164"/>
        <v>0</v>
      </c>
      <c r="T1053" s="655">
        <f t="shared" si="165"/>
        <v>-105</v>
      </c>
    </row>
    <row r="1054" spans="1:20" ht="15.75">
      <c r="A1054" s="485">
        <f t="shared" si="166"/>
        <v>1054</v>
      </c>
      <c r="B1054" s="234" t="s">
        <v>985</v>
      </c>
      <c r="D1054" t="s">
        <v>905</v>
      </c>
      <c r="F1054" s="737">
        <f>'40'!L46</f>
        <v>149</v>
      </c>
      <c r="H1054" s="231">
        <f>'41'!L47</f>
        <v>184</v>
      </c>
      <c r="K1054" s="503">
        <v>313</v>
      </c>
      <c r="L1054" s="231">
        <f>'40'!L46</f>
        <v>149</v>
      </c>
      <c r="N1054" s="231">
        <f>'41'!L47</f>
        <v>184</v>
      </c>
      <c r="P1054" s="722">
        <f t="shared" si="163"/>
        <v>0</v>
      </c>
      <c r="Q1054" s="461"/>
      <c r="R1054" s="722">
        <f t="shared" si="164"/>
        <v>0</v>
      </c>
      <c r="T1054" s="655">
        <f t="shared" si="165"/>
        <v>-129</v>
      </c>
    </row>
    <row r="1055" spans="1:20" ht="15.75">
      <c r="A1055" s="485">
        <f t="shared" si="166"/>
        <v>1055</v>
      </c>
      <c r="B1055" s="234" t="s">
        <v>986</v>
      </c>
      <c r="D1055" t="s">
        <v>905</v>
      </c>
      <c r="F1055" s="737">
        <f>'40'!L48</f>
        <v>430</v>
      </c>
      <c r="H1055" s="231">
        <f>'41'!L49</f>
        <v>149</v>
      </c>
      <c r="K1055" s="503">
        <v>367</v>
      </c>
      <c r="L1055" s="231">
        <f>'40'!L48</f>
        <v>430</v>
      </c>
      <c r="N1055" s="231">
        <f>'41'!L49</f>
        <v>149</v>
      </c>
      <c r="P1055" s="722">
        <f t="shared" si="163"/>
        <v>0</v>
      </c>
      <c r="Q1055" s="461"/>
      <c r="R1055" s="722">
        <f t="shared" si="164"/>
        <v>0</v>
      </c>
      <c r="T1055" s="655">
        <f t="shared" si="165"/>
        <v>-218</v>
      </c>
    </row>
    <row r="1056" spans="1:20" ht="15.75">
      <c r="A1056" s="485">
        <f t="shared" si="166"/>
        <v>1056</v>
      </c>
      <c r="B1056" s="234" t="s">
        <v>987</v>
      </c>
      <c r="F1056" s="737"/>
      <c r="H1056" s="231"/>
      <c r="K1056" s="503"/>
      <c r="T1056" s="655"/>
    </row>
    <row r="1057" spans="1:20">
      <c r="A1057" s="485">
        <f t="shared" si="166"/>
        <v>1057</v>
      </c>
      <c r="B1057" t="s">
        <v>228</v>
      </c>
      <c r="D1057" t="s">
        <v>905</v>
      </c>
      <c r="F1057" s="737">
        <f>'40'!L54</f>
        <v>430</v>
      </c>
      <c r="H1057" s="231">
        <f>'41'!L55</f>
        <v>149</v>
      </c>
      <c r="K1057" s="503">
        <v>362</v>
      </c>
      <c r="L1057" s="231">
        <f>'40'!L54</f>
        <v>430</v>
      </c>
      <c r="N1057" s="231">
        <f>'41'!L55</f>
        <v>149</v>
      </c>
      <c r="P1057" s="722">
        <f>F1057-L1057</f>
        <v>0</v>
      </c>
      <c r="Q1057" s="461"/>
      <c r="R1057" s="722">
        <f>H1057-N1057</f>
        <v>0</v>
      </c>
      <c r="T1057" s="655">
        <f>H1057-K1057</f>
        <v>-213</v>
      </c>
    </row>
    <row r="1058" spans="1:20">
      <c r="A1058" s="485">
        <f t="shared" si="166"/>
        <v>1058</v>
      </c>
      <c r="B1058" t="s">
        <v>229</v>
      </c>
      <c r="D1058" t="s">
        <v>905</v>
      </c>
      <c r="F1058" s="737">
        <f>'40'!L55</f>
        <v>0</v>
      </c>
      <c r="H1058" s="231">
        <f>'41'!L56</f>
        <v>0</v>
      </c>
      <c r="K1058" s="503">
        <v>0</v>
      </c>
      <c r="L1058" s="231">
        <f>'40'!L55</f>
        <v>0</v>
      </c>
      <c r="N1058" s="231">
        <f>'41'!L56</f>
        <v>0</v>
      </c>
      <c r="P1058" s="722">
        <f>F1058-L1058</f>
        <v>0</v>
      </c>
      <c r="Q1058" s="461"/>
      <c r="R1058" s="722">
        <f>H1058-N1058</f>
        <v>0</v>
      </c>
      <c r="T1058" s="655">
        <f>H1058-K1058</f>
        <v>0</v>
      </c>
    </row>
    <row r="1059" spans="1:20">
      <c r="A1059" s="485">
        <f t="shared" si="166"/>
        <v>1059</v>
      </c>
      <c r="B1059" t="s">
        <v>230</v>
      </c>
      <c r="D1059" t="s">
        <v>905</v>
      </c>
      <c r="F1059" s="737">
        <f>'40'!L56</f>
        <v>0</v>
      </c>
      <c r="H1059" s="231">
        <f>'41'!L57</f>
        <v>0</v>
      </c>
      <c r="K1059" s="503">
        <v>5</v>
      </c>
      <c r="L1059" s="231">
        <f>'40'!L56</f>
        <v>0</v>
      </c>
      <c r="N1059" s="231">
        <f>'41'!L57</f>
        <v>0</v>
      </c>
      <c r="P1059" s="722">
        <f>F1059-L1059</f>
        <v>0</v>
      </c>
      <c r="Q1059" s="461"/>
      <c r="R1059" s="722">
        <f>H1059-N1059</f>
        <v>0</v>
      </c>
      <c r="T1059" s="655">
        <f>H1059-K1059</f>
        <v>-5</v>
      </c>
    </row>
    <row r="1060" spans="1:20" ht="15.75">
      <c r="A1060" s="485">
        <f t="shared" si="166"/>
        <v>1060</v>
      </c>
      <c r="B1060" s="234" t="s">
        <v>106</v>
      </c>
      <c r="D1060" t="s">
        <v>905</v>
      </c>
      <c r="F1060" s="737">
        <f>'40'!L57</f>
        <v>430</v>
      </c>
      <c r="H1060" s="231">
        <f>'41'!L58</f>
        <v>149</v>
      </c>
      <c r="K1060" s="503">
        <v>367</v>
      </c>
      <c r="L1060" s="231">
        <f>'40'!L57</f>
        <v>430</v>
      </c>
      <c r="N1060" s="231">
        <f>'41'!L58</f>
        <v>149</v>
      </c>
      <c r="P1060" s="722">
        <f>F1060-L1060</f>
        <v>0</v>
      </c>
      <c r="Q1060" s="461"/>
      <c r="R1060" s="722">
        <f>H1060-N1060</f>
        <v>0</v>
      </c>
      <c r="T1060" s="655">
        <f>H1060-K1060</f>
        <v>-218</v>
      </c>
    </row>
    <row r="1061" spans="1:20" ht="15.75">
      <c r="A1061" s="485">
        <f t="shared" si="166"/>
        <v>1061</v>
      </c>
      <c r="B1061" s="234" t="s">
        <v>231</v>
      </c>
      <c r="F1061" s="737"/>
      <c r="H1061" s="231"/>
      <c r="K1061" s="503"/>
      <c r="T1061" s="655"/>
    </row>
    <row r="1062" spans="1:20">
      <c r="A1062" s="485">
        <f t="shared" si="166"/>
        <v>1062</v>
      </c>
      <c r="B1062" t="s">
        <v>232</v>
      </c>
      <c r="D1062" t="s">
        <v>905</v>
      </c>
      <c r="F1062" s="737">
        <f>'40'!L60</f>
        <v>430</v>
      </c>
      <c r="H1062" s="231">
        <f>'41'!L61</f>
        <v>149</v>
      </c>
      <c r="K1062" s="503">
        <v>367</v>
      </c>
      <c r="L1062" s="231">
        <f>'40'!L60</f>
        <v>430</v>
      </c>
      <c r="N1062" s="231">
        <f>'41'!L61</f>
        <v>149</v>
      </c>
      <c r="P1062" s="722">
        <f>F1062-L1062</f>
        <v>0</v>
      </c>
      <c r="Q1062" s="461"/>
      <c r="R1062" s="722">
        <f>H1062-N1062</f>
        <v>0</v>
      </c>
      <c r="T1062" s="655">
        <f>H1062-K1062</f>
        <v>-218</v>
      </c>
    </row>
    <row r="1063" spans="1:20">
      <c r="A1063" s="485">
        <f t="shared" si="166"/>
        <v>1063</v>
      </c>
      <c r="B1063" t="s">
        <v>233</v>
      </c>
      <c r="D1063" t="s">
        <v>905</v>
      </c>
      <c r="F1063" s="737">
        <f>'40'!L61</f>
        <v>0</v>
      </c>
      <c r="H1063" s="231">
        <f>'41'!L62</f>
        <v>0</v>
      </c>
      <c r="K1063" s="503">
        <v>0</v>
      </c>
      <c r="L1063" s="231">
        <f>'40'!L61</f>
        <v>0</v>
      </c>
      <c r="N1063" s="231">
        <f>'41'!L62</f>
        <v>0</v>
      </c>
      <c r="P1063" s="722">
        <f>F1063-L1063</f>
        <v>0</v>
      </c>
      <c r="Q1063" s="461"/>
      <c r="R1063" s="722">
        <f>H1063-N1063</f>
        <v>0</v>
      </c>
      <c r="T1063" s="655">
        <f>H1063-K1063</f>
        <v>0</v>
      </c>
    </row>
    <row r="1064" spans="1:20">
      <c r="A1064" s="485">
        <f t="shared" si="166"/>
        <v>1064</v>
      </c>
      <c r="B1064" t="s">
        <v>391</v>
      </c>
      <c r="D1064" t="s">
        <v>905</v>
      </c>
      <c r="F1064" s="737">
        <f>'40'!L62</f>
        <v>0</v>
      </c>
      <c r="H1064" s="231">
        <f>'41'!L63</f>
        <v>0</v>
      </c>
      <c r="K1064" s="503">
        <v>0</v>
      </c>
      <c r="L1064" s="231">
        <f>'40'!L62</f>
        <v>0</v>
      </c>
      <c r="N1064" s="231">
        <f>'41'!L63</f>
        <v>0</v>
      </c>
      <c r="P1064" s="722">
        <f>F1064-L1064</f>
        <v>0</v>
      </c>
      <c r="Q1064" s="461"/>
      <c r="R1064" s="722">
        <f>H1064-N1064</f>
        <v>0</v>
      </c>
      <c r="T1064" s="655">
        <f>H1064-K1064</f>
        <v>0</v>
      </c>
    </row>
    <row r="1065" spans="1:20">
      <c r="A1065" s="485">
        <f t="shared" si="166"/>
        <v>1065</v>
      </c>
      <c r="B1065" t="s">
        <v>234</v>
      </c>
      <c r="D1065" t="s">
        <v>905</v>
      </c>
      <c r="F1065" s="737">
        <f>'40'!L63</f>
        <v>0</v>
      </c>
      <c r="H1065" s="231">
        <f>'41'!L64</f>
        <v>0</v>
      </c>
      <c r="K1065" s="503">
        <v>0</v>
      </c>
      <c r="L1065" s="231">
        <f>'40'!L63</f>
        <v>0</v>
      </c>
      <c r="N1065" s="231">
        <f>'41'!L64</f>
        <v>0</v>
      </c>
      <c r="P1065" s="722">
        <f>F1065-L1065</f>
        <v>0</v>
      </c>
      <c r="Q1065" s="461"/>
      <c r="R1065" s="722">
        <f>H1065-N1065</f>
        <v>0</v>
      </c>
      <c r="T1065" s="655">
        <f>H1065-K1065</f>
        <v>0</v>
      </c>
    </row>
    <row r="1066" spans="1:20" ht="15.75">
      <c r="A1066" s="485">
        <f t="shared" si="166"/>
        <v>1066</v>
      </c>
      <c r="B1066" s="234" t="s">
        <v>106</v>
      </c>
      <c r="D1066" t="s">
        <v>905</v>
      </c>
      <c r="F1066" s="737">
        <f>'40'!L64</f>
        <v>430</v>
      </c>
      <c r="H1066" s="231">
        <f>'41'!L65</f>
        <v>149</v>
      </c>
      <c r="K1066" s="503">
        <v>367</v>
      </c>
      <c r="L1066" s="231">
        <f>'40'!L64</f>
        <v>430</v>
      </c>
      <c r="N1066" s="231">
        <f>'41'!L65</f>
        <v>149</v>
      </c>
      <c r="P1066" s="722">
        <f>F1066-L1066</f>
        <v>0</v>
      </c>
      <c r="Q1066" s="461"/>
      <c r="R1066" s="722">
        <f>H1066-N1066</f>
        <v>0</v>
      </c>
      <c r="T1066" s="655">
        <f>H1066-K1066</f>
        <v>-218</v>
      </c>
    </row>
    <row r="1067" spans="1:20" ht="15.75">
      <c r="A1067" s="485">
        <f t="shared" si="166"/>
        <v>1067</v>
      </c>
      <c r="B1067" s="234" t="s">
        <v>992</v>
      </c>
      <c r="F1067" s="737"/>
      <c r="H1067" s="231"/>
      <c r="K1067" s="503"/>
      <c r="T1067" s="655"/>
    </row>
    <row r="1068" spans="1:20" ht="15.75">
      <c r="A1068" s="485">
        <f t="shared" si="166"/>
        <v>1068</v>
      </c>
      <c r="B1068" s="234" t="s">
        <v>981</v>
      </c>
      <c r="D1068" t="s">
        <v>905</v>
      </c>
      <c r="F1068" s="737">
        <f>'40'!N15</f>
        <v>47917</v>
      </c>
      <c r="H1068" s="231">
        <f>'41'!N15</f>
        <v>44471</v>
      </c>
      <c r="K1068" s="503">
        <v>41983</v>
      </c>
      <c r="L1068" s="231">
        <f>'40'!N15</f>
        <v>47917</v>
      </c>
      <c r="N1068" s="231">
        <f>'41'!N15</f>
        <v>44471</v>
      </c>
      <c r="P1068" s="722">
        <f t="shared" ref="P1068:P1093" si="167">F1068-L1068</f>
        <v>0</v>
      </c>
      <c r="Q1068" s="461"/>
      <c r="R1068" s="722">
        <f t="shared" ref="R1068:R1093" si="168">H1068-N1068</f>
        <v>0</v>
      </c>
      <c r="T1068" s="655">
        <f t="shared" ref="T1068:T1093" si="169">H1068-K1068</f>
        <v>2488</v>
      </c>
    </row>
    <row r="1069" spans="1:20">
      <c r="A1069" s="485">
        <f t="shared" si="166"/>
        <v>1069</v>
      </c>
      <c r="B1069" t="s">
        <v>220</v>
      </c>
      <c r="D1069" t="s">
        <v>905</v>
      </c>
      <c r="F1069" s="737">
        <f>'40'!N16</f>
        <v>0</v>
      </c>
      <c r="H1069" s="231">
        <f>'41'!N16</f>
        <v>0</v>
      </c>
      <c r="K1069" s="503">
        <v>0</v>
      </c>
      <c r="L1069" s="231">
        <f>'40'!N16</f>
        <v>0</v>
      </c>
      <c r="N1069" s="231">
        <f>'41'!N16</f>
        <v>0</v>
      </c>
      <c r="P1069" s="722">
        <f t="shared" si="167"/>
        <v>0</v>
      </c>
      <c r="Q1069" s="461"/>
      <c r="R1069" s="722">
        <f t="shared" si="168"/>
        <v>0</v>
      </c>
      <c r="T1069" s="655">
        <f t="shared" si="169"/>
        <v>0</v>
      </c>
    </row>
    <row r="1070" spans="1:20">
      <c r="A1070" s="485">
        <f t="shared" si="166"/>
        <v>1070</v>
      </c>
      <c r="B1070" t="s">
        <v>647</v>
      </c>
      <c r="D1070" t="s">
        <v>905</v>
      </c>
      <c r="F1070" s="737">
        <f>'40'!N18</f>
        <v>5133</v>
      </c>
      <c r="H1070" s="231">
        <f>'41'!N18</f>
        <v>3877</v>
      </c>
      <c r="K1070" s="503">
        <v>4121</v>
      </c>
      <c r="L1070" s="231">
        <f>'40'!N18</f>
        <v>5133</v>
      </c>
      <c r="N1070" s="231">
        <f>'41'!N18</f>
        <v>3877</v>
      </c>
      <c r="P1070" s="722">
        <f t="shared" si="167"/>
        <v>0</v>
      </c>
      <c r="Q1070" s="461"/>
      <c r="R1070" s="722">
        <f t="shared" si="168"/>
        <v>0</v>
      </c>
      <c r="T1070" s="655">
        <f t="shared" si="169"/>
        <v>-244</v>
      </c>
    </row>
    <row r="1071" spans="1:20">
      <c r="A1071" s="485">
        <f t="shared" si="166"/>
        <v>1071</v>
      </c>
      <c r="B1071" t="s">
        <v>648</v>
      </c>
      <c r="D1071" t="s">
        <v>905</v>
      </c>
      <c r="F1071" s="737">
        <f>'40'!N19</f>
        <v>1</v>
      </c>
      <c r="H1071" s="231">
        <f>'41'!N19</f>
        <v>1</v>
      </c>
      <c r="K1071" s="503">
        <v>106</v>
      </c>
      <c r="L1071" s="231">
        <f>'40'!N19</f>
        <v>1</v>
      </c>
      <c r="N1071" s="231">
        <f>'41'!N19</f>
        <v>1</v>
      </c>
      <c r="P1071" s="722">
        <f t="shared" si="167"/>
        <v>0</v>
      </c>
      <c r="Q1071" s="461"/>
      <c r="R1071" s="722">
        <f t="shared" si="168"/>
        <v>0</v>
      </c>
      <c r="T1071" s="655">
        <f t="shared" si="169"/>
        <v>-105</v>
      </c>
    </row>
    <row r="1072" spans="1:20">
      <c r="A1072" s="485">
        <f t="shared" si="166"/>
        <v>1072</v>
      </c>
      <c r="B1072" t="s">
        <v>649</v>
      </c>
      <c r="D1072" t="s">
        <v>905</v>
      </c>
      <c r="F1072" s="737">
        <f>'40'!N20</f>
        <v>0</v>
      </c>
      <c r="H1072" s="231">
        <f>'41'!N20</f>
        <v>0</v>
      </c>
      <c r="K1072" s="503">
        <v>1</v>
      </c>
      <c r="L1072" s="231">
        <f>'40'!N20</f>
        <v>0</v>
      </c>
      <c r="N1072" s="231">
        <f>'41'!N20</f>
        <v>0</v>
      </c>
      <c r="P1072" s="722">
        <f t="shared" si="167"/>
        <v>0</v>
      </c>
      <c r="Q1072" s="461"/>
      <c r="R1072" s="722">
        <f t="shared" si="168"/>
        <v>0</v>
      </c>
      <c r="T1072" s="655">
        <f t="shared" si="169"/>
        <v>-1</v>
      </c>
    </row>
    <row r="1073" spans="1:20">
      <c r="A1073" s="485">
        <f t="shared" si="166"/>
        <v>1073</v>
      </c>
      <c r="B1073" t="s">
        <v>221</v>
      </c>
      <c r="D1073" t="s">
        <v>905</v>
      </c>
      <c r="F1073" s="737">
        <f>'40'!N21</f>
        <v>0</v>
      </c>
      <c r="H1073" s="231">
        <f>'41'!N21</f>
        <v>0</v>
      </c>
      <c r="K1073" s="503">
        <v>0</v>
      </c>
      <c r="L1073" s="231">
        <f>'40'!N21</f>
        <v>0</v>
      </c>
      <c r="N1073" s="231">
        <f>'41'!N21</f>
        <v>0</v>
      </c>
      <c r="P1073" s="722">
        <f t="shared" si="167"/>
        <v>0</v>
      </c>
      <c r="Q1073" s="461"/>
      <c r="R1073" s="722">
        <f t="shared" si="168"/>
        <v>0</v>
      </c>
      <c r="T1073" s="655">
        <f t="shared" si="169"/>
        <v>0</v>
      </c>
    </row>
    <row r="1074" spans="1:20">
      <c r="A1074" s="485">
        <f t="shared" si="166"/>
        <v>1074</v>
      </c>
      <c r="B1074" t="s">
        <v>222</v>
      </c>
      <c r="D1074" t="s">
        <v>905</v>
      </c>
      <c r="F1074" s="737">
        <f>'40'!N22</f>
        <v>1399</v>
      </c>
      <c r="H1074" s="231">
        <f>'41'!N22</f>
        <v>940</v>
      </c>
      <c r="K1074" s="503">
        <v>323</v>
      </c>
      <c r="L1074" s="231">
        <f>'40'!N22</f>
        <v>1399</v>
      </c>
      <c r="N1074" s="231">
        <f>'41'!N22</f>
        <v>940</v>
      </c>
      <c r="P1074" s="722">
        <f t="shared" si="167"/>
        <v>0</v>
      </c>
      <c r="Q1074" s="461"/>
      <c r="R1074" s="722">
        <f t="shared" si="168"/>
        <v>0</v>
      </c>
      <c r="T1074" s="655">
        <f t="shared" si="169"/>
        <v>617</v>
      </c>
    </row>
    <row r="1075" spans="1:20">
      <c r="A1075" s="485">
        <f t="shared" si="166"/>
        <v>1075</v>
      </c>
      <c r="B1075" t="s">
        <v>223</v>
      </c>
      <c r="D1075" t="s">
        <v>905</v>
      </c>
      <c r="F1075" s="737">
        <f>'40'!N23</f>
        <v>0</v>
      </c>
      <c r="H1075" s="231">
        <f>'41'!N23</f>
        <v>0</v>
      </c>
      <c r="K1075" s="503">
        <v>0</v>
      </c>
      <c r="L1075" s="231">
        <f>'40'!N23</f>
        <v>0</v>
      </c>
      <c r="N1075" s="231">
        <f>'41'!N23</f>
        <v>0</v>
      </c>
      <c r="P1075" s="722">
        <f t="shared" si="167"/>
        <v>0</v>
      </c>
      <c r="Q1075" s="461"/>
      <c r="R1075" s="722">
        <f t="shared" si="168"/>
        <v>0</v>
      </c>
      <c r="T1075" s="655">
        <f t="shared" si="169"/>
        <v>0</v>
      </c>
    </row>
    <row r="1076" spans="1:20">
      <c r="A1076" s="485">
        <f t="shared" si="166"/>
        <v>1076</v>
      </c>
      <c r="B1076" t="s">
        <v>457</v>
      </c>
      <c r="D1076" t="s">
        <v>905</v>
      </c>
      <c r="F1076" s="737">
        <f>'40'!N24</f>
        <v>0</v>
      </c>
      <c r="H1076" s="231">
        <f>'41'!N24</f>
        <v>0</v>
      </c>
      <c r="K1076" s="503">
        <v>0</v>
      </c>
      <c r="L1076" s="231">
        <f>'40'!N24</f>
        <v>0</v>
      </c>
      <c r="N1076" s="231">
        <f>'41'!N24</f>
        <v>0</v>
      </c>
      <c r="P1076" s="722">
        <f t="shared" si="167"/>
        <v>0</v>
      </c>
      <c r="Q1076" s="461"/>
      <c r="R1076" s="722">
        <f t="shared" si="168"/>
        <v>0</v>
      </c>
      <c r="T1076" s="655">
        <f t="shared" si="169"/>
        <v>0</v>
      </c>
    </row>
    <row r="1077" spans="1:20">
      <c r="A1077" s="485">
        <f t="shared" si="166"/>
        <v>1077</v>
      </c>
      <c r="B1077" t="s">
        <v>8</v>
      </c>
      <c r="D1077" t="s">
        <v>905</v>
      </c>
      <c r="F1077" s="737">
        <f>'40'!N25</f>
        <v>-32</v>
      </c>
      <c r="H1077" s="231">
        <f>'41'!N25</f>
        <v>0</v>
      </c>
      <c r="K1077" s="503">
        <v>0</v>
      </c>
      <c r="L1077" s="231">
        <f>'40'!N25</f>
        <v>-32</v>
      </c>
      <c r="N1077" s="231">
        <f>'41'!N25</f>
        <v>0</v>
      </c>
      <c r="P1077" s="722">
        <f t="shared" si="167"/>
        <v>0</v>
      </c>
      <c r="Q1077" s="461"/>
      <c r="R1077" s="722">
        <f t="shared" si="168"/>
        <v>0</v>
      </c>
      <c r="T1077" s="655">
        <f t="shared" si="169"/>
        <v>0</v>
      </c>
    </row>
    <row r="1078" spans="1:20">
      <c r="A1078" s="485">
        <f t="shared" si="166"/>
        <v>1078</v>
      </c>
      <c r="B1078" t="s">
        <v>224</v>
      </c>
      <c r="D1078" t="s">
        <v>905</v>
      </c>
      <c r="F1078" s="737">
        <f>'40'!N26</f>
        <v>0</v>
      </c>
      <c r="H1078" s="231">
        <f>'41'!N26</f>
        <v>0</v>
      </c>
      <c r="K1078" s="503">
        <v>0</v>
      </c>
      <c r="L1078" s="231">
        <f>'40'!N26</f>
        <v>0</v>
      </c>
      <c r="N1078" s="231">
        <f>'41'!N26</f>
        <v>0</v>
      </c>
      <c r="P1078" s="722">
        <f t="shared" si="167"/>
        <v>0</v>
      </c>
      <c r="Q1078" s="461"/>
      <c r="R1078" s="722">
        <f t="shared" si="168"/>
        <v>0</v>
      </c>
      <c r="T1078" s="655">
        <f t="shared" si="169"/>
        <v>0</v>
      </c>
    </row>
    <row r="1079" spans="1:20">
      <c r="A1079" s="485">
        <f t="shared" si="166"/>
        <v>1079</v>
      </c>
      <c r="B1079" t="s">
        <v>225</v>
      </c>
      <c r="D1079" t="s">
        <v>905</v>
      </c>
      <c r="F1079" s="737">
        <f>'40'!N27</f>
        <v>-12964</v>
      </c>
      <c r="H1079" s="231">
        <f>'41'!N27</f>
        <v>-1372</v>
      </c>
      <c r="K1079" s="503">
        <v>-3127</v>
      </c>
      <c r="L1079" s="231">
        <f>'40'!N27</f>
        <v>-12964</v>
      </c>
      <c r="N1079" s="231">
        <f>'41'!N27</f>
        <v>-1372</v>
      </c>
      <c r="P1079" s="722">
        <f t="shared" si="167"/>
        <v>0</v>
      </c>
      <c r="Q1079" s="461"/>
      <c r="R1079" s="722">
        <f t="shared" si="168"/>
        <v>0</v>
      </c>
      <c r="T1079" s="655">
        <f t="shared" si="169"/>
        <v>1755</v>
      </c>
    </row>
    <row r="1080" spans="1:20" ht="15.75">
      <c r="A1080" s="485">
        <f t="shared" si="166"/>
        <v>1080</v>
      </c>
      <c r="B1080" s="234" t="s">
        <v>982</v>
      </c>
      <c r="D1080" t="s">
        <v>905</v>
      </c>
      <c r="F1080" s="737">
        <f>'40'!N28</f>
        <v>41454</v>
      </c>
      <c r="H1080" s="231">
        <f>'41'!N28</f>
        <v>47917</v>
      </c>
      <c r="K1080" s="503">
        <v>43407</v>
      </c>
      <c r="L1080" s="231">
        <f>'40'!N28</f>
        <v>41454</v>
      </c>
      <c r="N1080" s="231">
        <f>'41'!N28</f>
        <v>47917</v>
      </c>
      <c r="P1080" s="722">
        <f t="shared" si="167"/>
        <v>0</v>
      </c>
      <c r="Q1080" s="461"/>
      <c r="R1080" s="722">
        <f t="shared" si="168"/>
        <v>0</v>
      </c>
      <c r="T1080" s="655">
        <f t="shared" si="169"/>
        <v>4510</v>
      </c>
    </row>
    <row r="1081" spans="1:20" ht="15.75">
      <c r="A1081" s="485">
        <f t="shared" si="166"/>
        <v>1081</v>
      </c>
      <c r="B1081" s="234" t="s">
        <v>983</v>
      </c>
      <c r="D1081" t="s">
        <v>905</v>
      </c>
      <c r="F1081" s="737">
        <f>'40'!N34</f>
        <v>33464</v>
      </c>
      <c r="H1081" s="231">
        <f>'41'!N35</f>
        <v>29671</v>
      </c>
      <c r="K1081" s="503">
        <v>26228</v>
      </c>
      <c r="L1081" s="231">
        <f>'40'!N34</f>
        <v>33464</v>
      </c>
      <c r="N1081" s="231">
        <f>'41'!N35</f>
        <v>29671</v>
      </c>
      <c r="P1081" s="722">
        <f t="shared" si="167"/>
        <v>0</v>
      </c>
      <c r="Q1081" s="461"/>
      <c r="R1081" s="722">
        <f t="shared" si="168"/>
        <v>0</v>
      </c>
      <c r="T1081" s="655">
        <f t="shared" si="169"/>
        <v>3443</v>
      </c>
    </row>
    <row r="1082" spans="1:20">
      <c r="A1082" s="485">
        <f t="shared" si="166"/>
        <v>1082</v>
      </c>
      <c r="B1082" t="s">
        <v>220</v>
      </c>
      <c r="D1082" t="s">
        <v>905</v>
      </c>
      <c r="F1082" s="737">
        <f>'40'!N35</f>
        <v>0</v>
      </c>
      <c r="H1082" s="231">
        <f>'41'!N36</f>
        <v>0</v>
      </c>
      <c r="K1082" s="503">
        <v>0</v>
      </c>
      <c r="L1082" s="231">
        <f>'40'!N35</f>
        <v>0</v>
      </c>
      <c r="N1082" s="231">
        <f>'41'!N36</f>
        <v>0</v>
      </c>
      <c r="P1082" s="722">
        <f t="shared" si="167"/>
        <v>0</v>
      </c>
      <c r="Q1082" s="461"/>
      <c r="R1082" s="722">
        <f t="shared" si="168"/>
        <v>0</v>
      </c>
      <c r="T1082" s="655">
        <f t="shared" si="169"/>
        <v>0</v>
      </c>
    </row>
    <row r="1083" spans="1:20">
      <c r="A1083" s="485">
        <f t="shared" si="166"/>
        <v>1083</v>
      </c>
      <c r="B1083" t="s">
        <v>984</v>
      </c>
      <c r="D1083" t="s">
        <v>905</v>
      </c>
      <c r="F1083" s="737">
        <f>'40'!N36</f>
        <v>0</v>
      </c>
      <c r="H1083" s="231">
        <f>'41'!N37</f>
        <v>0</v>
      </c>
      <c r="K1083" s="503">
        <v>0</v>
      </c>
      <c r="L1083" s="231">
        <f>'40'!N36</f>
        <v>0</v>
      </c>
      <c r="N1083" s="231">
        <f>'41'!N37</f>
        <v>0</v>
      </c>
      <c r="P1083" s="722">
        <f t="shared" si="167"/>
        <v>0</v>
      </c>
      <c r="Q1083" s="461"/>
      <c r="R1083" s="722">
        <f t="shared" si="168"/>
        <v>0</v>
      </c>
      <c r="T1083" s="655">
        <f t="shared" si="169"/>
        <v>0</v>
      </c>
    </row>
    <row r="1084" spans="1:20">
      <c r="A1084" s="485">
        <f t="shared" si="166"/>
        <v>1084</v>
      </c>
      <c r="B1084" t="s">
        <v>222</v>
      </c>
      <c r="D1084" t="s">
        <v>905</v>
      </c>
      <c r="F1084" s="737">
        <f>'40'!N37</f>
        <v>0</v>
      </c>
      <c r="H1084" s="231">
        <f>'41'!N38</f>
        <v>0</v>
      </c>
      <c r="K1084" s="503">
        <v>0</v>
      </c>
      <c r="L1084" s="231">
        <f>'40'!N37</f>
        <v>0</v>
      </c>
      <c r="N1084" s="231">
        <f>'41'!N38</f>
        <v>0</v>
      </c>
      <c r="P1084" s="722">
        <f t="shared" si="167"/>
        <v>0</v>
      </c>
      <c r="Q1084" s="461"/>
      <c r="R1084" s="722">
        <f t="shared" si="168"/>
        <v>0</v>
      </c>
      <c r="T1084" s="655">
        <f t="shared" si="169"/>
        <v>0</v>
      </c>
    </row>
    <row r="1085" spans="1:20">
      <c r="A1085" s="485">
        <f t="shared" si="166"/>
        <v>1085</v>
      </c>
      <c r="B1085" t="s">
        <v>223</v>
      </c>
      <c r="D1085" t="s">
        <v>905</v>
      </c>
      <c r="F1085" s="737">
        <f>'40'!N38</f>
        <v>0</v>
      </c>
      <c r="H1085" s="231">
        <f>'41'!N39</f>
        <v>0</v>
      </c>
      <c r="K1085" s="503">
        <v>0</v>
      </c>
      <c r="L1085" s="231">
        <f>'40'!N38</f>
        <v>0</v>
      </c>
      <c r="N1085" s="231">
        <f>'41'!N39</f>
        <v>0</v>
      </c>
      <c r="P1085" s="722">
        <f t="shared" si="167"/>
        <v>0</v>
      </c>
      <c r="Q1085" s="461"/>
      <c r="R1085" s="722">
        <f t="shared" si="168"/>
        <v>0</v>
      </c>
      <c r="T1085" s="655">
        <f t="shared" si="169"/>
        <v>0</v>
      </c>
    </row>
    <row r="1086" spans="1:20">
      <c r="A1086" s="485">
        <f t="shared" si="166"/>
        <v>1086</v>
      </c>
      <c r="B1086" t="s">
        <v>457</v>
      </c>
      <c r="D1086" t="s">
        <v>905</v>
      </c>
      <c r="F1086" s="737">
        <f>'40'!N39</f>
        <v>0</v>
      </c>
      <c r="H1086" s="231">
        <f>'41'!N40</f>
        <v>0</v>
      </c>
      <c r="K1086" s="503">
        <v>0</v>
      </c>
      <c r="L1086" s="231">
        <f>'40'!N39</f>
        <v>0</v>
      </c>
      <c r="N1086" s="231">
        <f>'41'!N40</f>
        <v>0</v>
      </c>
      <c r="P1086" s="722">
        <f t="shared" si="167"/>
        <v>0</v>
      </c>
      <c r="Q1086" s="461"/>
      <c r="R1086" s="722">
        <f t="shared" si="168"/>
        <v>0</v>
      </c>
      <c r="T1086" s="655">
        <f t="shared" si="169"/>
        <v>0</v>
      </c>
    </row>
    <row r="1087" spans="1:20">
      <c r="A1087" s="485">
        <f t="shared" si="166"/>
        <v>1087</v>
      </c>
      <c r="B1087" t="s">
        <v>8</v>
      </c>
      <c r="D1087" t="s">
        <v>905</v>
      </c>
      <c r="F1087" s="737">
        <f>'40'!N40</f>
        <v>0</v>
      </c>
      <c r="H1087" s="231">
        <f>'41'!N41</f>
        <v>0</v>
      </c>
      <c r="K1087" s="503">
        <v>0</v>
      </c>
      <c r="L1087" s="231">
        <f>'40'!N40</f>
        <v>0</v>
      </c>
      <c r="N1087" s="231">
        <f>'41'!N41</f>
        <v>0</v>
      </c>
      <c r="P1087" s="722">
        <f t="shared" si="167"/>
        <v>0</v>
      </c>
      <c r="Q1087" s="461"/>
      <c r="R1087" s="722">
        <f t="shared" si="168"/>
        <v>0</v>
      </c>
      <c r="T1087" s="655">
        <f t="shared" si="169"/>
        <v>0</v>
      </c>
    </row>
    <row r="1088" spans="1:20">
      <c r="A1088" s="485">
        <f t="shared" si="166"/>
        <v>1088</v>
      </c>
      <c r="B1088" t="s">
        <v>224</v>
      </c>
      <c r="D1088" t="s">
        <v>905</v>
      </c>
      <c r="F1088" s="737">
        <f>'40'!N41</f>
        <v>0</v>
      </c>
      <c r="H1088" s="231">
        <f>'41'!N42</f>
        <v>0</v>
      </c>
      <c r="K1088" s="503">
        <v>0</v>
      </c>
      <c r="L1088" s="231">
        <f>'40'!N41</f>
        <v>0</v>
      </c>
      <c r="N1088" s="231">
        <f>'41'!N42</f>
        <v>0</v>
      </c>
      <c r="P1088" s="722">
        <f t="shared" si="167"/>
        <v>0</v>
      </c>
      <c r="Q1088" s="461"/>
      <c r="R1088" s="722">
        <f t="shared" si="168"/>
        <v>0</v>
      </c>
      <c r="T1088" s="655">
        <f t="shared" si="169"/>
        <v>0</v>
      </c>
    </row>
    <row r="1089" spans="1:20">
      <c r="A1089" s="485">
        <f t="shared" si="166"/>
        <v>1089</v>
      </c>
      <c r="B1089" t="s">
        <v>226</v>
      </c>
      <c r="D1089" t="s">
        <v>905</v>
      </c>
      <c r="F1089" s="737">
        <f>'40'!N42</f>
        <v>-12923</v>
      </c>
      <c r="H1089" s="231">
        <f>'41'!N43</f>
        <v>-1372</v>
      </c>
      <c r="K1089" s="503">
        <v>-3127</v>
      </c>
      <c r="L1089" s="231">
        <f>'40'!N42</f>
        <v>-12923</v>
      </c>
      <c r="N1089" s="231">
        <f>'41'!N43</f>
        <v>-1372</v>
      </c>
      <c r="P1089" s="722">
        <f t="shared" si="167"/>
        <v>0</v>
      </c>
      <c r="Q1089" s="461"/>
      <c r="R1089" s="722">
        <f t="shared" si="168"/>
        <v>0</v>
      </c>
      <c r="T1089" s="655">
        <f t="shared" si="169"/>
        <v>1755</v>
      </c>
    </row>
    <row r="1090" spans="1:20">
      <c r="A1090" s="485">
        <f t="shared" si="166"/>
        <v>1090</v>
      </c>
      <c r="B1090" t="s">
        <v>227</v>
      </c>
      <c r="D1090" t="s">
        <v>905</v>
      </c>
      <c r="F1090" s="737">
        <f>'40'!N43</f>
        <v>4820</v>
      </c>
      <c r="H1090" s="231">
        <f>'41'!N44</f>
        <v>5165</v>
      </c>
      <c r="K1090" s="503">
        <v>4778</v>
      </c>
      <c r="L1090" s="231">
        <f>'40'!N43</f>
        <v>4820</v>
      </c>
      <c r="N1090" s="231">
        <f>'41'!N44</f>
        <v>5165</v>
      </c>
      <c r="P1090" s="722">
        <f t="shared" si="167"/>
        <v>0</v>
      </c>
      <c r="Q1090" s="461"/>
      <c r="R1090" s="722">
        <f t="shared" si="168"/>
        <v>0</v>
      </c>
      <c r="T1090" s="655">
        <f t="shared" si="169"/>
        <v>387</v>
      </c>
    </row>
    <row r="1091" spans="1:20" ht="15.75">
      <c r="A1091" s="485">
        <f t="shared" si="166"/>
        <v>1091</v>
      </c>
      <c r="B1091" s="234" t="s">
        <v>982</v>
      </c>
      <c r="D1091" t="s">
        <v>905</v>
      </c>
      <c r="F1091" s="737">
        <f>'40'!N44</f>
        <v>25361</v>
      </c>
      <c r="H1091" s="231">
        <f>'41'!N45</f>
        <v>33464</v>
      </c>
      <c r="K1091" s="503">
        <v>27879</v>
      </c>
      <c r="L1091" s="231">
        <f>'40'!N44</f>
        <v>25361</v>
      </c>
      <c r="N1091" s="231">
        <f>'41'!N45</f>
        <v>33464</v>
      </c>
      <c r="P1091" s="722">
        <f t="shared" si="167"/>
        <v>0</v>
      </c>
      <c r="Q1091" s="461"/>
      <c r="R1091" s="722">
        <f t="shared" si="168"/>
        <v>0</v>
      </c>
      <c r="T1091" s="655">
        <f t="shared" si="169"/>
        <v>5585</v>
      </c>
    </row>
    <row r="1092" spans="1:20" ht="15.75">
      <c r="A1092" s="485">
        <f t="shared" si="166"/>
        <v>1092</v>
      </c>
      <c r="B1092" s="234" t="s">
        <v>985</v>
      </c>
      <c r="D1092" t="s">
        <v>905</v>
      </c>
      <c r="F1092" s="737">
        <f>'40'!N46</f>
        <v>14453</v>
      </c>
      <c r="H1092" s="231">
        <f>'41'!N47</f>
        <v>14800</v>
      </c>
      <c r="K1092" s="503">
        <v>15755</v>
      </c>
      <c r="L1092" s="231">
        <f>'40'!N46</f>
        <v>14453</v>
      </c>
      <c r="N1092" s="231">
        <f>'41'!N47</f>
        <v>14800</v>
      </c>
      <c r="P1092" s="722">
        <f t="shared" si="167"/>
        <v>0</v>
      </c>
      <c r="Q1092" s="461"/>
      <c r="R1092" s="722">
        <f t="shared" si="168"/>
        <v>0</v>
      </c>
      <c r="T1092" s="655">
        <f t="shared" si="169"/>
        <v>-955</v>
      </c>
    </row>
    <row r="1093" spans="1:20" ht="15.75">
      <c r="A1093" s="485">
        <f t="shared" si="166"/>
        <v>1093</v>
      </c>
      <c r="B1093" s="234" t="s">
        <v>986</v>
      </c>
      <c r="D1093" t="s">
        <v>905</v>
      </c>
      <c r="F1093" s="737">
        <f>'40'!N48</f>
        <v>16093</v>
      </c>
      <c r="H1093" s="231">
        <f>'41'!N49</f>
        <v>14453</v>
      </c>
      <c r="K1093" s="503">
        <v>15528</v>
      </c>
      <c r="L1093" s="231">
        <f>'40'!N48</f>
        <v>16093</v>
      </c>
      <c r="N1093" s="231">
        <f>'41'!N49</f>
        <v>14453</v>
      </c>
      <c r="P1093" s="722">
        <f t="shared" si="167"/>
        <v>0</v>
      </c>
      <c r="Q1093" s="461"/>
      <c r="R1093" s="722">
        <f t="shared" si="168"/>
        <v>0</v>
      </c>
      <c r="T1093" s="655">
        <f t="shared" si="169"/>
        <v>-1075</v>
      </c>
    </row>
    <row r="1094" spans="1:20" ht="15.75">
      <c r="A1094" s="485">
        <f t="shared" si="166"/>
        <v>1094</v>
      </c>
      <c r="B1094" s="234" t="s">
        <v>987</v>
      </c>
      <c r="F1094" s="737"/>
      <c r="H1094" s="231"/>
      <c r="K1094" s="503"/>
      <c r="T1094" s="655"/>
    </row>
    <row r="1095" spans="1:20">
      <c r="A1095" s="485">
        <f t="shared" si="166"/>
        <v>1095</v>
      </c>
      <c r="B1095" t="s">
        <v>228</v>
      </c>
      <c r="D1095" t="s">
        <v>905</v>
      </c>
      <c r="F1095" s="737">
        <f>'40'!N54</f>
        <v>16075</v>
      </c>
      <c r="H1095" s="231">
        <f>'41'!N55</f>
        <v>14402</v>
      </c>
      <c r="K1095" s="503">
        <v>15111</v>
      </c>
      <c r="L1095" s="231">
        <f>'40'!N54</f>
        <v>16075</v>
      </c>
      <c r="N1095" s="231">
        <f>'41'!N55</f>
        <v>14402</v>
      </c>
      <c r="P1095" s="722">
        <f>F1095-L1095</f>
        <v>0</v>
      </c>
      <c r="Q1095" s="461"/>
      <c r="R1095" s="722">
        <f>H1095-N1095</f>
        <v>0</v>
      </c>
      <c r="T1095" s="655">
        <f>H1095-K1095</f>
        <v>-709</v>
      </c>
    </row>
    <row r="1096" spans="1:20">
      <c r="A1096" s="485">
        <f t="shared" si="166"/>
        <v>1096</v>
      </c>
      <c r="B1096" t="s">
        <v>229</v>
      </c>
      <c r="D1096" t="s">
        <v>905</v>
      </c>
      <c r="F1096" s="737">
        <f>'40'!N55</f>
        <v>18</v>
      </c>
      <c r="H1096" s="231">
        <f>'41'!N56</f>
        <v>51</v>
      </c>
      <c r="K1096" s="503">
        <v>354</v>
      </c>
      <c r="L1096" s="231">
        <f>'40'!N55</f>
        <v>18</v>
      </c>
      <c r="N1096" s="231">
        <f>'41'!N56</f>
        <v>51</v>
      </c>
      <c r="P1096" s="722">
        <f>F1096-L1096</f>
        <v>0</v>
      </c>
      <c r="Q1096" s="461"/>
      <c r="R1096" s="722">
        <f>H1096-N1096</f>
        <v>0</v>
      </c>
      <c r="T1096" s="655">
        <f>H1096-K1096</f>
        <v>-303</v>
      </c>
    </row>
    <row r="1097" spans="1:20">
      <c r="A1097" s="485">
        <f t="shared" si="166"/>
        <v>1097</v>
      </c>
      <c r="B1097" t="s">
        <v>230</v>
      </c>
      <c r="D1097" t="s">
        <v>905</v>
      </c>
      <c r="F1097" s="737">
        <f>'40'!N56</f>
        <v>0</v>
      </c>
      <c r="H1097" s="231">
        <f>'41'!N57</f>
        <v>0</v>
      </c>
      <c r="K1097" s="503">
        <v>63</v>
      </c>
      <c r="L1097" s="231">
        <f>'40'!N56</f>
        <v>0</v>
      </c>
      <c r="N1097" s="231">
        <f>'41'!N57</f>
        <v>0</v>
      </c>
      <c r="P1097" s="722">
        <f>F1097-L1097</f>
        <v>0</v>
      </c>
      <c r="Q1097" s="461"/>
      <c r="R1097" s="722">
        <f>H1097-N1097</f>
        <v>0</v>
      </c>
      <c r="T1097" s="655">
        <f>H1097-K1097</f>
        <v>-63</v>
      </c>
    </row>
    <row r="1098" spans="1:20" ht="15.75">
      <c r="A1098" s="485">
        <f t="shared" si="166"/>
        <v>1098</v>
      </c>
      <c r="B1098" s="234" t="s">
        <v>106</v>
      </c>
      <c r="D1098" t="s">
        <v>905</v>
      </c>
      <c r="F1098" s="737">
        <f>'40'!N57</f>
        <v>16093</v>
      </c>
      <c r="H1098" s="231">
        <f>'41'!N58</f>
        <v>14453</v>
      </c>
      <c r="K1098" s="503">
        <v>15528</v>
      </c>
      <c r="L1098" s="231">
        <f>'40'!N57</f>
        <v>16093</v>
      </c>
      <c r="N1098" s="231">
        <f>'41'!N58</f>
        <v>14453</v>
      </c>
      <c r="P1098" s="722">
        <f>F1098-L1098</f>
        <v>0</v>
      </c>
      <c r="Q1098" s="461"/>
      <c r="R1098" s="722">
        <f>H1098-N1098</f>
        <v>0</v>
      </c>
      <c r="T1098" s="655">
        <f>H1098-K1098</f>
        <v>-1075</v>
      </c>
    </row>
    <row r="1099" spans="1:20" ht="15.75">
      <c r="A1099" s="485">
        <f t="shared" ref="A1099:A1162" si="170">A1098+1</f>
        <v>1099</v>
      </c>
      <c r="B1099" s="234" t="s">
        <v>231</v>
      </c>
      <c r="F1099" s="737"/>
      <c r="H1099" s="231"/>
      <c r="K1099" s="503"/>
      <c r="T1099" s="655"/>
    </row>
    <row r="1100" spans="1:20">
      <c r="A1100" s="485">
        <f t="shared" si="170"/>
        <v>1100</v>
      </c>
      <c r="B1100" t="s">
        <v>232</v>
      </c>
      <c r="D1100" t="s">
        <v>905</v>
      </c>
      <c r="F1100" s="737">
        <f>'40'!N60</f>
        <v>16093</v>
      </c>
      <c r="H1100" s="231">
        <f>'41'!N61</f>
        <v>14453</v>
      </c>
      <c r="K1100" s="503">
        <v>15528</v>
      </c>
      <c r="L1100" s="231">
        <f>'40'!N60</f>
        <v>16093</v>
      </c>
      <c r="N1100" s="231">
        <f>'41'!N61</f>
        <v>14453</v>
      </c>
      <c r="P1100" s="722">
        <f>F1100-L1100</f>
        <v>0</v>
      </c>
      <c r="Q1100" s="461"/>
      <c r="R1100" s="722">
        <f>H1100-N1100</f>
        <v>0</v>
      </c>
      <c r="T1100" s="655">
        <f>H1100-K1100</f>
        <v>-1075</v>
      </c>
    </row>
    <row r="1101" spans="1:20">
      <c r="A1101" s="485">
        <f t="shared" si="170"/>
        <v>1101</v>
      </c>
      <c r="B1101" t="s">
        <v>233</v>
      </c>
      <c r="D1101" t="s">
        <v>905</v>
      </c>
      <c r="F1101" s="737">
        <f>'40'!N61</f>
        <v>0</v>
      </c>
      <c r="H1101" s="231">
        <f>'41'!N62</f>
        <v>0</v>
      </c>
      <c r="K1101" s="503">
        <v>0</v>
      </c>
      <c r="L1101" s="231">
        <f>'40'!N61</f>
        <v>0</v>
      </c>
      <c r="N1101" s="231">
        <f>'41'!N62</f>
        <v>0</v>
      </c>
      <c r="P1101" s="722">
        <f>F1101-L1101</f>
        <v>0</v>
      </c>
      <c r="Q1101" s="461"/>
      <c r="R1101" s="722">
        <f>H1101-N1101</f>
        <v>0</v>
      </c>
      <c r="T1101" s="655">
        <f>H1101-K1101</f>
        <v>0</v>
      </c>
    </row>
    <row r="1102" spans="1:20">
      <c r="A1102" s="485">
        <f t="shared" si="170"/>
        <v>1102</v>
      </c>
      <c r="B1102" t="s">
        <v>391</v>
      </c>
      <c r="D1102" t="s">
        <v>905</v>
      </c>
      <c r="F1102" s="737">
        <f>'40'!N62</f>
        <v>0</v>
      </c>
      <c r="H1102" s="231">
        <f>'41'!N63</f>
        <v>0</v>
      </c>
      <c r="K1102" s="503">
        <v>0</v>
      </c>
      <c r="L1102" s="231">
        <f>'40'!N62</f>
        <v>0</v>
      </c>
      <c r="N1102" s="231">
        <f>'41'!N63</f>
        <v>0</v>
      </c>
      <c r="P1102" s="722">
        <f>F1102-L1102</f>
        <v>0</v>
      </c>
      <c r="Q1102" s="461"/>
      <c r="R1102" s="722">
        <f>H1102-N1102</f>
        <v>0</v>
      </c>
      <c r="T1102" s="655">
        <f>H1102-K1102</f>
        <v>0</v>
      </c>
    </row>
    <row r="1103" spans="1:20">
      <c r="A1103" s="485">
        <f t="shared" si="170"/>
        <v>1103</v>
      </c>
      <c r="B1103" t="s">
        <v>234</v>
      </c>
      <c r="D1103" t="s">
        <v>905</v>
      </c>
      <c r="F1103" s="737">
        <f>'40'!N63</f>
        <v>0</v>
      </c>
      <c r="H1103" s="231">
        <f>'41'!N64</f>
        <v>0</v>
      </c>
      <c r="K1103" s="503">
        <v>0</v>
      </c>
      <c r="L1103" s="231">
        <f>'40'!N63</f>
        <v>0</v>
      </c>
      <c r="N1103" s="231">
        <f>'41'!N64</f>
        <v>0</v>
      </c>
      <c r="P1103" s="722">
        <f>F1103-L1103</f>
        <v>0</v>
      </c>
      <c r="Q1103" s="461"/>
      <c r="R1103" s="722">
        <f>H1103-N1103</f>
        <v>0</v>
      </c>
      <c r="T1103" s="655">
        <f>H1103-K1103</f>
        <v>0</v>
      </c>
    </row>
    <row r="1104" spans="1:20" ht="15.75">
      <c r="A1104" s="485">
        <f t="shared" si="170"/>
        <v>1104</v>
      </c>
      <c r="B1104" s="234" t="s">
        <v>106</v>
      </c>
      <c r="D1104" t="s">
        <v>905</v>
      </c>
      <c r="F1104" s="737">
        <f>'40'!N64</f>
        <v>16093</v>
      </c>
      <c r="H1104" s="231">
        <f>'41'!N65</f>
        <v>14453</v>
      </c>
      <c r="K1104" s="503">
        <v>15528</v>
      </c>
      <c r="L1104" s="231">
        <f>'40'!N64</f>
        <v>16093</v>
      </c>
      <c r="N1104" s="231">
        <f>'41'!N65</f>
        <v>14453</v>
      </c>
      <c r="P1104" s="722">
        <f>F1104-L1104</f>
        <v>0</v>
      </c>
      <c r="Q1104" s="461"/>
      <c r="R1104" s="722">
        <f>H1104-N1104</f>
        <v>0</v>
      </c>
      <c r="T1104" s="655">
        <f>H1104-K1104</f>
        <v>-1075</v>
      </c>
    </row>
    <row r="1105" spans="1:20" ht="15.75">
      <c r="A1105" s="485">
        <f t="shared" si="170"/>
        <v>1105</v>
      </c>
      <c r="B1105" s="234" t="s">
        <v>993</v>
      </c>
      <c r="F1105" s="737"/>
      <c r="H1105" s="231"/>
      <c r="K1105" s="503"/>
      <c r="T1105" s="655"/>
    </row>
    <row r="1106" spans="1:20" ht="15.75">
      <c r="A1106" s="485">
        <f t="shared" si="170"/>
        <v>1106</v>
      </c>
      <c r="B1106" s="234" t="s">
        <v>981</v>
      </c>
      <c r="D1106" t="s">
        <v>905</v>
      </c>
      <c r="F1106" s="737">
        <f>'40'!P15</f>
        <v>4566</v>
      </c>
      <c r="H1106" s="231">
        <f>'41'!P15</f>
        <v>3997</v>
      </c>
      <c r="K1106" s="503">
        <v>7978</v>
      </c>
      <c r="L1106" s="231">
        <f>'40'!P15</f>
        <v>4566</v>
      </c>
      <c r="N1106" s="231">
        <f>'41'!P15</f>
        <v>3997</v>
      </c>
      <c r="P1106" s="722">
        <f t="shared" ref="P1106:P1131" si="171">F1106-L1106</f>
        <v>0</v>
      </c>
      <c r="Q1106" s="461"/>
      <c r="R1106" s="722">
        <f t="shared" ref="R1106:R1131" si="172">H1106-N1106</f>
        <v>0</v>
      </c>
      <c r="T1106" s="655">
        <f t="shared" ref="T1106:T1131" si="173">H1106-K1106</f>
        <v>-3981</v>
      </c>
    </row>
    <row r="1107" spans="1:20">
      <c r="A1107" s="485">
        <f t="shared" si="170"/>
        <v>1107</v>
      </c>
      <c r="B1107" t="s">
        <v>220</v>
      </c>
      <c r="D1107" t="s">
        <v>905</v>
      </c>
      <c r="F1107" s="737">
        <f>'40'!P16</f>
        <v>0</v>
      </c>
      <c r="H1107" s="231">
        <f>'41'!P16</f>
        <v>0</v>
      </c>
      <c r="K1107" s="503">
        <v>0</v>
      </c>
      <c r="L1107" s="231">
        <f>'40'!P16</f>
        <v>0</v>
      </c>
      <c r="N1107" s="231">
        <f>'41'!P16</f>
        <v>0</v>
      </c>
      <c r="P1107" s="722">
        <f t="shared" si="171"/>
        <v>0</v>
      </c>
      <c r="Q1107" s="461"/>
      <c r="R1107" s="722">
        <f t="shared" si="172"/>
        <v>0</v>
      </c>
      <c r="T1107" s="655">
        <f t="shared" si="173"/>
        <v>0</v>
      </c>
    </row>
    <row r="1108" spans="1:20">
      <c r="A1108" s="485">
        <f t="shared" si="170"/>
        <v>1108</v>
      </c>
      <c r="B1108" t="s">
        <v>647</v>
      </c>
      <c r="D1108" t="s">
        <v>905</v>
      </c>
      <c r="F1108" s="737">
        <f>'40'!P18</f>
        <v>201</v>
      </c>
      <c r="H1108" s="231">
        <f>'41'!P18</f>
        <v>716</v>
      </c>
      <c r="K1108" s="503">
        <v>250</v>
      </c>
      <c r="L1108" s="231">
        <f>'40'!P18</f>
        <v>201</v>
      </c>
      <c r="N1108" s="231">
        <f>'41'!P18</f>
        <v>716</v>
      </c>
      <c r="P1108" s="722">
        <f t="shared" si="171"/>
        <v>0</v>
      </c>
      <c r="Q1108" s="461"/>
      <c r="R1108" s="722">
        <f t="shared" si="172"/>
        <v>0</v>
      </c>
      <c r="T1108" s="655">
        <f t="shared" si="173"/>
        <v>466</v>
      </c>
    </row>
    <row r="1109" spans="1:20">
      <c r="A1109" s="485">
        <f t="shared" si="170"/>
        <v>1109</v>
      </c>
      <c r="B1109" t="s">
        <v>648</v>
      </c>
      <c r="D1109" t="s">
        <v>905</v>
      </c>
      <c r="F1109" s="737">
        <f>'40'!P19</f>
        <v>0</v>
      </c>
      <c r="H1109" s="231">
        <f>'41'!P19</f>
        <v>0</v>
      </c>
      <c r="K1109" s="503">
        <v>0</v>
      </c>
      <c r="L1109" s="231">
        <f>'40'!P19</f>
        <v>0</v>
      </c>
      <c r="N1109" s="231">
        <f>'41'!P19</f>
        <v>0</v>
      </c>
      <c r="P1109" s="722">
        <f t="shared" si="171"/>
        <v>0</v>
      </c>
      <c r="Q1109" s="461"/>
      <c r="R1109" s="722">
        <f t="shared" si="172"/>
        <v>0</v>
      </c>
      <c r="T1109" s="655">
        <f t="shared" si="173"/>
        <v>0</v>
      </c>
    </row>
    <row r="1110" spans="1:20">
      <c r="A1110" s="485">
        <f t="shared" si="170"/>
        <v>1110</v>
      </c>
      <c r="B1110" t="s">
        <v>649</v>
      </c>
      <c r="D1110" t="s">
        <v>905</v>
      </c>
      <c r="F1110" s="737">
        <f>'40'!P20</f>
        <v>0</v>
      </c>
      <c r="H1110" s="231">
        <f>'41'!P20</f>
        <v>0</v>
      </c>
      <c r="K1110" s="503">
        <v>0</v>
      </c>
      <c r="L1110" s="231">
        <f>'40'!P20</f>
        <v>0</v>
      </c>
      <c r="N1110" s="231">
        <f>'41'!P20</f>
        <v>0</v>
      </c>
      <c r="P1110" s="722">
        <f t="shared" si="171"/>
        <v>0</v>
      </c>
      <c r="Q1110" s="461"/>
      <c r="R1110" s="722">
        <f t="shared" si="172"/>
        <v>0</v>
      </c>
      <c r="T1110" s="655">
        <f t="shared" si="173"/>
        <v>0</v>
      </c>
    </row>
    <row r="1111" spans="1:20">
      <c r="A1111" s="485">
        <f t="shared" si="170"/>
        <v>1111</v>
      </c>
      <c r="B1111" t="s">
        <v>221</v>
      </c>
      <c r="D1111" t="s">
        <v>905</v>
      </c>
      <c r="F1111" s="737">
        <f>'40'!P21</f>
        <v>0</v>
      </c>
      <c r="H1111" s="231">
        <f>'41'!P21</f>
        <v>0</v>
      </c>
      <c r="K1111" s="503">
        <v>0</v>
      </c>
      <c r="L1111" s="231">
        <f>'40'!P21</f>
        <v>0</v>
      </c>
      <c r="N1111" s="231">
        <f>'41'!P21</f>
        <v>0</v>
      </c>
      <c r="P1111" s="722">
        <f t="shared" si="171"/>
        <v>0</v>
      </c>
      <c r="Q1111" s="461"/>
      <c r="R1111" s="722">
        <f t="shared" si="172"/>
        <v>0</v>
      </c>
      <c r="T1111" s="655">
        <f t="shared" si="173"/>
        <v>0</v>
      </c>
    </row>
    <row r="1112" spans="1:20">
      <c r="A1112" s="485">
        <f t="shared" si="170"/>
        <v>1112</v>
      </c>
      <c r="B1112" t="s">
        <v>222</v>
      </c>
      <c r="D1112" t="s">
        <v>905</v>
      </c>
      <c r="F1112" s="737">
        <f>'40'!P22</f>
        <v>0</v>
      </c>
      <c r="H1112" s="231">
        <f>'41'!P22</f>
        <v>0</v>
      </c>
      <c r="K1112" s="503">
        <v>66</v>
      </c>
      <c r="L1112" s="231">
        <f>'40'!P22</f>
        <v>0</v>
      </c>
      <c r="N1112" s="231">
        <f>'41'!P22</f>
        <v>0</v>
      </c>
      <c r="P1112" s="722">
        <f t="shared" si="171"/>
        <v>0</v>
      </c>
      <c r="Q1112" s="461"/>
      <c r="R1112" s="722">
        <f t="shared" si="172"/>
        <v>0</v>
      </c>
      <c r="T1112" s="655">
        <f t="shared" si="173"/>
        <v>-66</v>
      </c>
    </row>
    <row r="1113" spans="1:20">
      <c r="A1113" s="485">
        <f t="shared" si="170"/>
        <v>1113</v>
      </c>
      <c r="B1113" t="s">
        <v>223</v>
      </c>
      <c r="D1113" t="s">
        <v>905</v>
      </c>
      <c r="F1113" s="737">
        <f>'40'!P23</f>
        <v>0</v>
      </c>
      <c r="H1113" s="231">
        <f>'41'!P23</f>
        <v>0</v>
      </c>
      <c r="K1113" s="503">
        <v>0</v>
      </c>
      <c r="L1113" s="231">
        <f>'40'!P23</f>
        <v>0</v>
      </c>
      <c r="N1113" s="231">
        <f>'41'!P23</f>
        <v>0</v>
      </c>
      <c r="P1113" s="722">
        <f t="shared" si="171"/>
        <v>0</v>
      </c>
      <c r="Q1113" s="461"/>
      <c r="R1113" s="722">
        <f t="shared" si="172"/>
        <v>0</v>
      </c>
      <c r="T1113" s="655">
        <f t="shared" si="173"/>
        <v>0</v>
      </c>
    </row>
    <row r="1114" spans="1:20">
      <c r="A1114" s="485">
        <f t="shared" si="170"/>
        <v>1114</v>
      </c>
      <c r="B1114" t="s">
        <v>457</v>
      </c>
      <c r="D1114" t="s">
        <v>905</v>
      </c>
      <c r="F1114" s="737">
        <f>'40'!P24</f>
        <v>0</v>
      </c>
      <c r="H1114" s="231">
        <f>'41'!P24</f>
        <v>0</v>
      </c>
      <c r="K1114" s="503">
        <v>0</v>
      </c>
      <c r="L1114" s="231">
        <f>'40'!P24</f>
        <v>0</v>
      </c>
      <c r="N1114" s="231">
        <f>'41'!P24</f>
        <v>0</v>
      </c>
      <c r="P1114" s="722">
        <f t="shared" si="171"/>
        <v>0</v>
      </c>
      <c r="Q1114" s="461"/>
      <c r="R1114" s="722">
        <f t="shared" si="172"/>
        <v>0</v>
      </c>
      <c r="T1114" s="655">
        <f t="shared" si="173"/>
        <v>0</v>
      </c>
    </row>
    <row r="1115" spans="1:20">
      <c r="A1115" s="485">
        <f t="shared" si="170"/>
        <v>1115</v>
      </c>
      <c r="B1115" t="s">
        <v>8</v>
      </c>
      <c r="D1115" t="s">
        <v>905</v>
      </c>
      <c r="F1115" s="737">
        <f>'40'!P25</f>
        <v>0</v>
      </c>
      <c r="H1115" s="231">
        <f>'41'!P25</f>
        <v>0</v>
      </c>
      <c r="K1115" s="503">
        <v>0</v>
      </c>
      <c r="L1115" s="231">
        <f>'40'!P25</f>
        <v>0</v>
      </c>
      <c r="N1115" s="231">
        <f>'41'!P25</f>
        <v>0</v>
      </c>
      <c r="P1115" s="722">
        <f t="shared" si="171"/>
        <v>0</v>
      </c>
      <c r="Q1115" s="461"/>
      <c r="R1115" s="722">
        <f t="shared" si="172"/>
        <v>0</v>
      </c>
      <c r="T1115" s="655">
        <f t="shared" si="173"/>
        <v>0</v>
      </c>
    </row>
    <row r="1116" spans="1:20">
      <c r="A1116" s="485">
        <f t="shared" si="170"/>
        <v>1116</v>
      </c>
      <c r="B1116" t="s">
        <v>224</v>
      </c>
      <c r="D1116" t="s">
        <v>905</v>
      </c>
      <c r="F1116" s="737">
        <f>'40'!P26</f>
        <v>0</v>
      </c>
      <c r="H1116" s="231">
        <f>'41'!P26</f>
        <v>0</v>
      </c>
      <c r="K1116" s="503">
        <v>0</v>
      </c>
      <c r="L1116" s="231">
        <f>'40'!P26</f>
        <v>0</v>
      </c>
      <c r="N1116" s="231">
        <f>'41'!P26</f>
        <v>0</v>
      </c>
      <c r="P1116" s="722">
        <f t="shared" si="171"/>
        <v>0</v>
      </c>
      <c r="Q1116" s="461"/>
      <c r="R1116" s="722">
        <f t="shared" si="172"/>
        <v>0</v>
      </c>
      <c r="T1116" s="655">
        <f t="shared" si="173"/>
        <v>0</v>
      </c>
    </row>
    <row r="1117" spans="1:20">
      <c r="A1117" s="485">
        <f t="shared" si="170"/>
        <v>1117</v>
      </c>
      <c r="B1117" t="s">
        <v>225</v>
      </c>
      <c r="D1117" t="s">
        <v>905</v>
      </c>
      <c r="F1117" s="737">
        <f>'40'!P27</f>
        <v>-308</v>
      </c>
      <c r="H1117" s="231">
        <f>'41'!P27</f>
        <v>-147</v>
      </c>
      <c r="K1117" s="503">
        <v>-2638</v>
      </c>
      <c r="L1117" s="231">
        <f>'40'!P27</f>
        <v>-308</v>
      </c>
      <c r="N1117" s="231">
        <f>'41'!P27</f>
        <v>-147</v>
      </c>
      <c r="P1117" s="722">
        <f t="shared" si="171"/>
        <v>0</v>
      </c>
      <c r="Q1117" s="461"/>
      <c r="R1117" s="722">
        <f t="shared" si="172"/>
        <v>0</v>
      </c>
      <c r="T1117" s="655">
        <f t="shared" si="173"/>
        <v>2491</v>
      </c>
    </row>
    <row r="1118" spans="1:20" ht="15.75">
      <c r="A1118" s="485">
        <f t="shared" si="170"/>
        <v>1118</v>
      </c>
      <c r="B1118" s="234" t="s">
        <v>982</v>
      </c>
      <c r="D1118" t="s">
        <v>905</v>
      </c>
      <c r="F1118" s="737">
        <f>'40'!P28</f>
        <v>4459</v>
      </c>
      <c r="H1118" s="231">
        <f>'41'!P28</f>
        <v>4566</v>
      </c>
      <c r="K1118" s="503">
        <v>5656</v>
      </c>
      <c r="L1118" s="231">
        <f>'40'!P28</f>
        <v>4459</v>
      </c>
      <c r="N1118" s="231">
        <f>'41'!P28</f>
        <v>4566</v>
      </c>
      <c r="P1118" s="722">
        <f t="shared" si="171"/>
        <v>0</v>
      </c>
      <c r="Q1118" s="461"/>
      <c r="R1118" s="722">
        <f t="shared" si="172"/>
        <v>0</v>
      </c>
      <c r="T1118" s="655">
        <f t="shared" si="173"/>
        <v>-1090</v>
      </c>
    </row>
    <row r="1119" spans="1:20" ht="15.75">
      <c r="A1119" s="485">
        <f t="shared" si="170"/>
        <v>1119</v>
      </c>
      <c r="B1119" s="234" t="s">
        <v>983</v>
      </c>
      <c r="D1119" t="s">
        <v>905</v>
      </c>
      <c r="F1119" s="737">
        <f>'40'!P34</f>
        <v>2234</v>
      </c>
      <c r="H1119" s="231">
        <f>'41'!P35</f>
        <v>1991</v>
      </c>
      <c r="K1119" s="503">
        <v>5288</v>
      </c>
      <c r="L1119" s="231">
        <f>'40'!P34</f>
        <v>2234</v>
      </c>
      <c r="N1119" s="231">
        <f>'41'!P35</f>
        <v>1991</v>
      </c>
      <c r="P1119" s="722">
        <f t="shared" si="171"/>
        <v>0</v>
      </c>
      <c r="Q1119" s="461"/>
      <c r="R1119" s="722">
        <f t="shared" si="172"/>
        <v>0</v>
      </c>
      <c r="T1119" s="655">
        <f t="shared" si="173"/>
        <v>-3297</v>
      </c>
    </row>
    <row r="1120" spans="1:20">
      <c r="A1120" s="485">
        <f t="shared" si="170"/>
        <v>1120</v>
      </c>
      <c r="B1120" t="s">
        <v>220</v>
      </c>
      <c r="D1120" t="s">
        <v>905</v>
      </c>
      <c r="F1120" s="737">
        <f>'40'!P35</f>
        <v>0</v>
      </c>
      <c r="H1120" s="231">
        <f>'41'!P36</f>
        <v>0</v>
      </c>
      <c r="K1120" s="503">
        <v>0</v>
      </c>
      <c r="L1120" s="231">
        <f>'40'!P35</f>
        <v>0</v>
      </c>
      <c r="N1120" s="231">
        <f>'41'!P36</f>
        <v>0</v>
      </c>
      <c r="P1120" s="722">
        <f t="shared" si="171"/>
        <v>0</v>
      </c>
      <c r="Q1120" s="461"/>
      <c r="R1120" s="722">
        <f t="shared" si="172"/>
        <v>0</v>
      </c>
      <c r="T1120" s="655">
        <f t="shared" si="173"/>
        <v>0</v>
      </c>
    </row>
    <row r="1121" spans="1:20">
      <c r="A1121" s="485">
        <f t="shared" si="170"/>
        <v>1121</v>
      </c>
      <c r="B1121" t="s">
        <v>984</v>
      </c>
      <c r="D1121" t="s">
        <v>905</v>
      </c>
      <c r="F1121" s="737">
        <f>'40'!P36</f>
        <v>0</v>
      </c>
      <c r="H1121" s="231">
        <f>'41'!P37</f>
        <v>0</v>
      </c>
      <c r="K1121" s="503">
        <v>0</v>
      </c>
      <c r="L1121" s="231">
        <f>'40'!P36</f>
        <v>0</v>
      </c>
      <c r="N1121" s="231">
        <f>'41'!P37</f>
        <v>0</v>
      </c>
      <c r="P1121" s="722">
        <f t="shared" si="171"/>
        <v>0</v>
      </c>
      <c r="Q1121" s="461"/>
      <c r="R1121" s="722">
        <f t="shared" si="172"/>
        <v>0</v>
      </c>
      <c r="T1121" s="655">
        <f t="shared" si="173"/>
        <v>0</v>
      </c>
    </row>
    <row r="1122" spans="1:20">
      <c r="A1122" s="485">
        <f t="shared" si="170"/>
        <v>1122</v>
      </c>
      <c r="B1122" t="s">
        <v>222</v>
      </c>
      <c r="D1122" t="s">
        <v>905</v>
      </c>
      <c r="F1122" s="737">
        <f>'40'!P37</f>
        <v>0</v>
      </c>
      <c r="H1122" s="231">
        <f>'41'!P38</f>
        <v>0</v>
      </c>
      <c r="K1122" s="503">
        <v>0</v>
      </c>
      <c r="L1122" s="231">
        <f>'40'!P37</f>
        <v>0</v>
      </c>
      <c r="N1122" s="231">
        <f>'41'!P38</f>
        <v>0</v>
      </c>
      <c r="P1122" s="722">
        <f t="shared" si="171"/>
        <v>0</v>
      </c>
      <c r="Q1122" s="461"/>
      <c r="R1122" s="722">
        <f t="shared" si="172"/>
        <v>0</v>
      </c>
      <c r="T1122" s="655">
        <f t="shared" si="173"/>
        <v>0</v>
      </c>
    </row>
    <row r="1123" spans="1:20">
      <c r="A1123" s="485">
        <f t="shared" si="170"/>
        <v>1123</v>
      </c>
      <c r="B1123" t="s">
        <v>223</v>
      </c>
      <c r="D1123" t="s">
        <v>905</v>
      </c>
      <c r="F1123" s="737">
        <f>'40'!P38</f>
        <v>0</v>
      </c>
      <c r="H1123" s="231">
        <f>'41'!P39</f>
        <v>0</v>
      </c>
      <c r="K1123" s="503">
        <v>0</v>
      </c>
      <c r="L1123" s="231">
        <f>'40'!P38</f>
        <v>0</v>
      </c>
      <c r="N1123" s="231">
        <f>'41'!P39</f>
        <v>0</v>
      </c>
      <c r="P1123" s="722">
        <f t="shared" si="171"/>
        <v>0</v>
      </c>
      <c r="Q1123" s="461"/>
      <c r="R1123" s="722">
        <f t="shared" si="172"/>
        <v>0</v>
      </c>
      <c r="T1123" s="655">
        <f t="shared" si="173"/>
        <v>0</v>
      </c>
    </row>
    <row r="1124" spans="1:20">
      <c r="A1124" s="485">
        <f t="shared" si="170"/>
        <v>1124</v>
      </c>
      <c r="B1124" t="s">
        <v>457</v>
      </c>
      <c r="D1124" t="s">
        <v>905</v>
      </c>
      <c r="F1124" s="737">
        <f>'40'!P39</f>
        <v>0</v>
      </c>
      <c r="H1124" s="231">
        <f>'41'!P40</f>
        <v>0</v>
      </c>
      <c r="K1124" s="503">
        <v>0</v>
      </c>
      <c r="L1124" s="231">
        <f>'40'!P39</f>
        <v>0</v>
      </c>
      <c r="N1124" s="231">
        <f>'41'!P40</f>
        <v>0</v>
      </c>
      <c r="P1124" s="722">
        <f t="shared" si="171"/>
        <v>0</v>
      </c>
      <c r="Q1124" s="461"/>
      <c r="R1124" s="722">
        <f t="shared" si="172"/>
        <v>0</v>
      </c>
      <c r="T1124" s="655">
        <f t="shared" si="173"/>
        <v>0</v>
      </c>
    </row>
    <row r="1125" spans="1:20">
      <c r="A1125" s="485">
        <f t="shared" si="170"/>
        <v>1125</v>
      </c>
      <c r="B1125" t="s">
        <v>8</v>
      </c>
      <c r="D1125" t="s">
        <v>905</v>
      </c>
      <c r="F1125" s="737">
        <f>'40'!P40</f>
        <v>0</v>
      </c>
      <c r="H1125" s="231">
        <f>'41'!P41</f>
        <v>0</v>
      </c>
      <c r="K1125" s="503">
        <v>0</v>
      </c>
      <c r="L1125" s="231">
        <f>'40'!P40</f>
        <v>0</v>
      </c>
      <c r="N1125" s="231">
        <f>'41'!P41</f>
        <v>0</v>
      </c>
      <c r="P1125" s="722">
        <f t="shared" si="171"/>
        <v>0</v>
      </c>
      <c r="Q1125" s="461"/>
      <c r="R1125" s="722">
        <f t="shared" si="172"/>
        <v>0</v>
      </c>
      <c r="T1125" s="655">
        <f t="shared" si="173"/>
        <v>0</v>
      </c>
    </row>
    <row r="1126" spans="1:20">
      <c r="A1126" s="485">
        <f t="shared" si="170"/>
        <v>1126</v>
      </c>
      <c r="B1126" t="s">
        <v>224</v>
      </c>
      <c r="D1126" t="s">
        <v>905</v>
      </c>
      <c r="F1126" s="737">
        <f>'40'!P41</f>
        <v>0</v>
      </c>
      <c r="H1126" s="231">
        <f>'41'!P42</f>
        <v>0</v>
      </c>
      <c r="K1126" s="503">
        <v>0</v>
      </c>
      <c r="L1126" s="231">
        <f>'40'!P41</f>
        <v>0</v>
      </c>
      <c r="N1126" s="231">
        <f>'41'!P42</f>
        <v>0</v>
      </c>
      <c r="P1126" s="722">
        <f t="shared" si="171"/>
        <v>0</v>
      </c>
      <c r="Q1126" s="461"/>
      <c r="R1126" s="722">
        <f t="shared" si="172"/>
        <v>0</v>
      </c>
      <c r="T1126" s="655">
        <f t="shared" si="173"/>
        <v>0</v>
      </c>
    </row>
    <row r="1127" spans="1:20">
      <c r="A1127" s="485">
        <f t="shared" si="170"/>
        <v>1127</v>
      </c>
      <c r="B1127" t="s">
        <v>226</v>
      </c>
      <c r="D1127" t="s">
        <v>905</v>
      </c>
      <c r="F1127" s="737">
        <f>'40'!P42</f>
        <v>-308</v>
      </c>
      <c r="H1127" s="231">
        <f>'41'!P43</f>
        <v>-147</v>
      </c>
      <c r="K1127" s="503">
        <v>-2638</v>
      </c>
      <c r="L1127" s="231">
        <f>'40'!P42</f>
        <v>-308</v>
      </c>
      <c r="N1127" s="231">
        <f>'41'!P43</f>
        <v>-147</v>
      </c>
      <c r="P1127" s="722">
        <f t="shared" si="171"/>
        <v>0</v>
      </c>
      <c r="Q1127" s="461"/>
      <c r="R1127" s="722">
        <f t="shared" si="172"/>
        <v>0</v>
      </c>
      <c r="T1127" s="655">
        <f t="shared" si="173"/>
        <v>2491</v>
      </c>
    </row>
    <row r="1128" spans="1:20">
      <c r="A1128" s="485">
        <f t="shared" si="170"/>
        <v>1128</v>
      </c>
      <c r="B1128" t="s">
        <v>227</v>
      </c>
      <c r="D1128" t="s">
        <v>905</v>
      </c>
      <c r="F1128" s="737">
        <f>'40'!P43</f>
        <v>433</v>
      </c>
      <c r="H1128" s="231">
        <f>'41'!P44</f>
        <v>390</v>
      </c>
      <c r="K1128" s="503">
        <v>562</v>
      </c>
      <c r="L1128" s="231">
        <f>'40'!P43</f>
        <v>433</v>
      </c>
      <c r="N1128" s="231">
        <f>'41'!P44</f>
        <v>390</v>
      </c>
      <c r="P1128" s="722">
        <f t="shared" si="171"/>
        <v>0</v>
      </c>
      <c r="Q1128" s="461"/>
      <c r="R1128" s="722">
        <f t="shared" si="172"/>
        <v>0</v>
      </c>
      <c r="T1128" s="655">
        <f t="shared" si="173"/>
        <v>-172</v>
      </c>
    </row>
    <row r="1129" spans="1:20" ht="15.75">
      <c r="A1129" s="485">
        <f t="shared" si="170"/>
        <v>1129</v>
      </c>
      <c r="B1129" s="234" t="s">
        <v>982</v>
      </c>
      <c r="D1129" t="s">
        <v>905</v>
      </c>
      <c r="F1129" s="737">
        <f>'40'!P44</f>
        <v>2359</v>
      </c>
      <c r="H1129" s="231">
        <f>'41'!P45</f>
        <v>2234</v>
      </c>
      <c r="K1129" s="503">
        <v>3212</v>
      </c>
      <c r="L1129" s="231">
        <f>'40'!P44</f>
        <v>2359</v>
      </c>
      <c r="N1129" s="231">
        <f>'41'!P45</f>
        <v>2234</v>
      </c>
      <c r="P1129" s="722">
        <f t="shared" si="171"/>
        <v>0</v>
      </c>
      <c r="Q1129" s="461"/>
      <c r="R1129" s="722">
        <f t="shared" si="172"/>
        <v>0</v>
      </c>
      <c r="T1129" s="655">
        <f t="shared" si="173"/>
        <v>-978</v>
      </c>
    </row>
    <row r="1130" spans="1:20" ht="15.75">
      <c r="A1130" s="485">
        <f t="shared" si="170"/>
        <v>1130</v>
      </c>
      <c r="B1130" s="234" t="s">
        <v>985</v>
      </c>
      <c r="D1130" t="s">
        <v>905</v>
      </c>
      <c r="F1130" s="737">
        <f>'40'!P46</f>
        <v>2332</v>
      </c>
      <c r="H1130" s="231">
        <f>'41'!P47</f>
        <v>2006</v>
      </c>
      <c r="K1130" s="503">
        <v>2690</v>
      </c>
      <c r="L1130" s="231">
        <f>'40'!P46</f>
        <v>2332</v>
      </c>
      <c r="N1130" s="231">
        <f>'41'!P47</f>
        <v>2006</v>
      </c>
      <c r="P1130" s="722">
        <f t="shared" si="171"/>
        <v>0</v>
      </c>
      <c r="Q1130" s="461"/>
      <c r="R1130" s="722">
        <f t="shared" si="172"/>
        <v>0</v>
      </c>
      <c r="T1130" s="655">
        <f t="shared" si="173"/>
        <v>-684</v>
      </c>
    </row>
    <row r="1131" spans="1:20" ht="15.75">
      <c r="A1131" s="485">
        <f t="shared" si="170"/>
        <v>1131</v>
      </c>
      <c r="B1131" s="234" t="s">
        <v>986</v>
      </c>
      <c r="D1131" t="s">
        <v>905</v>
      </c>
      <c r="F1131" s="737">
        <f>'40'!P48</f>
        <v>2100</v>
      </c>
      <c r="H1131" s="231">
        <f>'41'!P49</f>
        <v>2332</v>
      </c>
      <c r="K1131" s="503">
        <v>2444</v>
      </c>
      <c r="L1131" s="231">
        <f>'40'!P48</f>
        <v>2100</v>
      </c>
      <c r="N1131" s="231">
        <f>'41'!P49</f>
        <v>2332</v>
      </c>
      <c r="P1131" s="722">
        <f t="shared" si="171"/>
        <v>0</v>
      </c>
      <c r="Q1131" s="461"/>
      <c r="R1131" s="722">
        <f t="shared" si="172"/>
        <v>0</v>
      </c>
      <c r="T1131" s="655">
        <f t="shared" si="173"/>
        <v>-112</v>
      </c>
    </row>
    <row r="1132" spans="1:20" ht="15.75">
      <c r="A1132" s="485">
        <f t="shared" si="170"/>
        <v>1132</v>
      </c>
      <c r="B1132" s="234" t="s">
        <v>987</v>
      </c>
      <c r="F1132" s="737"/>
      <c r="H1132" s="231"/>
      <c r="K1132" s="503"/>
      <c r="T1132" s="655"/>
    </row>
    <row r="1133" spans="1:20">
      <c r="A1133" s="485">
        <f t="shared" si="170"/>
        <v>1133</v>
      </c>
      <c r="B1133" t="s">
        <v>228</v>
      </c>
      <c r="D1133" t="s">
        <v>905</v>
      </c>
      <c r="F1133" s="737">
        <f>'40'!P54</f>
        <v>2099</v>
      </c>
      <c r="H1133" s="231">
        <f>'41'!P55</f>
        <v>2327</v>
      </c>
      <c r="K1133" s="503">
        <v>2418</v>
      </c>
      <c r="L1133" s="231">
        <f>'40'!P54</f>
        <v>2099</v>
      </c>
      <c r="N1133" s="231">
        <f>'41'!P55</f>
        <v>2327</v>
      </c>
      <c r="P1133" s="722">
        <f>F1133-L1133</f>
        <v>0</v>
      </c>
      <c r="Q1133" s="461"/>
      <c r="R1133" s="722">
        <f>H1133-N1133</f>
        <v>0</v>
      </c>
      <c r="T1133" s="655">
        <f>H1133-K1133</f>
        <v>-91</v>
      </c>
    </row>
    <row r="1134" spans="1:20">
      <c r="A1134" s="485">
        <f t="shared" si="170"/>
        <v>1134</v>
      </c>
      <c r="B1134" t="s">
        <v>229</v>
      </c>
      <c r="D1134" t="s">
        <v>905</v>
      </c>
      <c r="F1134" s="737">
        <f>'40'!P55</f>
        <v>0</v>
      </c>
      <c r="H1134" s="231">
        <f>'41'!P56</f>
        <v>0</v>
      </c>
      <c r="K1134" s="503">
        <v>5</v>
      </c>
      <c r="L1134" s="231">
        <f>'40'!P55</f>
        <v>0</v>
      </c>
      <c r="N1134" s="231">
        <f>'41'!P56</f>
        <v>0</v>
      </c>
      <c r="P1134" s="722">
        <f>F1134-L1134</f>
        <v>0</v>
      </c>
      <c r="Q1134" s="461"/>
      <c r="R1134" s="722">
        <f>H1134-N1134</f>
        <v>0</v>
      </c>
      <c r="T1134" s="655">
        <f>H1134-K1134</f>
        <v>-5</v>
      </c>
    </row>
    <row r="1135" spans="1:20">
      <c r="A1135" s="485">
        <f t="shared" si="170"/>
        <v>1135</v>
      </c>
      <c r="B1135" t="s">
        <v>230</v>
      </c>
      <c r="D1135" t="s">
        <v>905</v>
      </c>
      <c r="F1135" s="737">
        <f>'40'!P56</f>
        <v>3</v>
      </c>
      <c r="H1135" s="231">
        <f>'41'!P57</f>
        <v>5</v>
      </c>
      <c r="K1135" s="503">
        <v>21</v>
      </c>
      <c r="L1135" s="231">
        <f>'40'!P56</f>
        <v>3</v>
      </c>
      <c r="N1135" s="231">
        <f>'41'!P57</f>
        <v>5</v>
      </c>
      <c r="P1135" s="722">
        <f>F1135-L1135</f>
        <v>0</v>
      </c>
      <c r="Q1135" s="461"/>
      <c r="R1135" s="722">
        <f>H1135-N1135</f>
        <v>0</v>
      </c>
      <c r="T1135" s="655">
        <f>H1135-K1135</f>
        <v>-16</v>
      </c>
    </row>
    <row r="1136" spans="1:20" ht="15.75">
      <c r="A1136" s="485">
        <f t="shared" si="170"/>
        <v>1136</v>
      </c>
      <c r="B1136" s="234" t="s">
        <v>106</v>
      </c>
      <c r="D1136" t="s">
        <v>905</v>
      </c>
      <c r="F1136" s="737">
        <f>'40'!P57</f>
        <v>2102</v>
      </c>
      <c r="H1136" s="231">
        <f>'41'!P58</f>
        <v>2332</v>
      </c>
      <c r="K1136" s="503">
        <v>2444</v>
      </c>
      <c r="L1136" s="231">
        <f>'40'!P57</f>
        <v>2102</v>
      </c>
      <c r="N1136" s="231">
        <f>'41'!P58</f>
        <v>2332</v>
      </c>
      <c r="P1136" s="722">
        <f>F1136-L1136</f>
        <v>0</v>
      </c>
      <c r="Q1136" s="461"/>
      <c r="R1136" s="722">
        <f>H1136-N1136</f>
        <v>0</v>
      </c>
      <c r="T1136" s="655">
        <f>H1136-K1136</f>
        <v>-112</v>
      </c>
    </row>
    <row r="1137" spans="1:20" ht="15.75">
      <c r="A1137" s="485">
        <f t="shared" si="170"/>
        <v>1137</v>
      </c>
      <c r="B1137" s="234" t="s">
        <v>231</v>
      </c>
      <c r="F1137" s="737"/>
      <c r="H1137" s="231"/>
      <c r="K1137" s="503"/>
      <c r="T1137" s="655"/>
    </row>
    <row r="1138" spans="1:20">
      <c r="A1138" s="485">
        <f t="shared" si="170"/>
        <v>1138</v>
      </c>
      <c r="B1138" t="s">
        <v>232</v>
      </c>
      <c r="D1138" t="s">
        <v>905</v>
      </c>
      <c r="F1138" s="737">
        <f>'40'!P60</f>
        <v>2102</v>
      </c>
      <c r="H1138" s="231">
        <f>'41'!P61</f>
        <v>2332</v>
      </c>
      <c r="K1138" s="503">
        <v>2444</v>
      </c>
      <c r="L1138" s="231">
        <f>'40'!P60</f>
        <v>2102</v>
      </c>
      <c r="N1138" s="231">
        <f>'41'!P61</f>
        <v>2332</v>
      </c>
      <c r="P1138" s="722">
        <f>F1138-L1138</f>
        <v>0</v>
      </c>
      <c r="Q1138" s="461"/>
      <c r="R1138" s="722">
        <f>H1138-N1138</f>
        <v>0</v>
      </c>
      <c r="T1138" s="655">
        <f>H1138-K1138</f>
        <v>-112</v>
      </c>
    </row>
    <row r="1139" spans="1:20">
      <c r="A1139" s="485">
        <f t="shared" si="170"/>
        <v>1139</v>
      </c>
      <c r="B1139" t="s">
        <v>233</v>
      </c>
      <c r="D1139" t="s">
        <v>905</v>
      </c>
      <c r="F1139" s="737">
        <f>'40'!P61</f>
        <v>0</v>
      </c>
      <c r="H1139" s="231">
        <f>'41'!P62</f>
        <v>0</v>
      </c>
      <c r="K1139" s="503">
        <v>0</v>
      </c>
      <c r="L1139" s="231">
        <f>'40'!P61</f>
        <v>0</v>
      </c>
      <c r="N1139" s="231">
        <f>'41'!P62</f>
        <v>0</v>
      </c>
      <c r="P1139" s="722">
        <f>F1139-L1139</f>
        <v>0</v>
      </c>
      <c r="Q1139" s="461"/>
      <c r="R1139" s="722">
        <f>H1139-N1139</f>
        <v>0</v>
      </c>
      <c r="T1139" s="655">
        <f>H1139-K1139</f>
        <v>0</v>
      </c>
    </row>
    <row r="1140" spans="1:20">
      <c r="A1140" s="485">
        <f t="shared" si="170"/>
        <v>1140</v>
      </c>
      <c r="B1140" t="s">
        <v>391</v>
      </c>
      <c r="D1140" t="s">
        <v>905</v>
      </c>
      <c r="F1140" s="737">
        <f>'40'!P62</f>
        <v>0</v>
      </c>
      <c r="H1140" s="231">
        <f>'41'!P63</f>
        <v>0</v>
      </c>
      <c r="K1140" s="503">
        <v>0</v>
      </c>
      <c r="L1140" s="231">
        <f>'40'!P62</f>
        <v>0</v>
      </c>
      <c r="N1140" s="231">
        <f>'41'!P63</f>
        <v>0</v>
      </c>
      <c r="P1140" s="722">
        <f>F1140-L1140</f>
        <v>0</v>
      </c>
      <c r="Q1140" s="461"/>
      <c r="R1140" s="722">
        <f>H1140-N1140</f>
        <v>0</v>
      </c>
      <c r="T1140" s="655">
        <f>H1140-K1140</f>
        <v>0</v>
      </c>
    </row>
    <row r="1141" spans="1:20">
      <c r="A1141" s="485">
        <f t="shared" si="170"/>
        <v>1141</v>
      </c>
      <c r="B1141" t="s">
        <v>234</v>
      </c>
      <c r="D1141" t="s">
        <v>905</v>
      </c>
      <c r="F1141" s="737">
        <f>'40'!P63</f>
        <v>0</v>
      </c>
      <c r="H1141" s="231">
        <f>'41'!P64</f>
        <v>0</v>
      </c>
      <c r="K1141" s="503">
        <v>0</v>
      </c>
      <c r="L1141" s="231">
        <f>'40'!P63</f>
        <v>0</v>
      </c>
      <c r="N1141" s="231">
        <f>'41'!P64</f>
        <v>0</v>
      </c>
      <c r="P1141" s="722">
        <f>F1141-L1141</f>
        <v>0</v>
      </c>
      <c r="Q1141" s="461"/>
      <c r="R1141" s="722">
        <f>H1141-N1141</f>
        <v>0</v>
      </c>
      <c r="T1141" s="655">
        <f>H1141-K1141</f>
        <v>0</v>
      </c>
    </row>
    <row r="1142" spans="1:20" ht="15.75">
      <c r="A1142" s="485">
        <f t="shared" si="170"/>
        <v>1142</v>
      </c>
      <c r="B1142" s="234" t="s">
        <v>106</v>
      </c>
      <c r="D1142" t="s">
        <v>905</v>
      </c>
      <c r="F1142" s="737">
        <f>'40'!P64</f>
        <v>2102</v>
      </c>
      <c r="H1142" s="231">
        <f>'41'!P65</f>
        <v>2332</v>
      </c>
      <c r="K1142" s="503">
        <v>2444</v>
      </c>
      <c r="L1142" s="231">
        <f>'40'!P64</f>
        <v>2102</v>
      </c>
      <c r="N1142" s="231">
        <f>'41'!P65</f>
        <v>2332</v>
      </c>
      <c r="P1142" s="722">
        <f>F1142-L1142</f>
        <v>0</v>
      </c>
      <c r="Q1142" s="461"/>
      <c r="R1142" s="722">
        <f>H1142-N1142</f>
        <v>0</v>
      </c>
      <c r="T1142" s="655">
        <f>H1142-K1142</f>
        <v>-112</v>
      </c>
    </row>
    <row r="1143" spans="1:20" ht="15.75">
      <c r="A1143" s="485">
        <f t="shared" si="170"/>
        <v>1143</v>
      </c>
      <c r="B1143" s="234" t="s">
        <v>172</v>
      </c>
      <c r="F1143" s="737"/>
      <c r="H1143" s="231"/>
      <c r="K1143" s="503"/>
      <c r="T1143" s="655"/>
    </row>
    <row r="1144" spans="1:20" ht="15.75">
      <c r="A1144" s="485">
        <f t="shared" si="170"/>
        <v>1144</v>
      </c>
      <c r="B1144" s="234" t="s">
        <v>981</v>
      </c>
      <c r="D1144" t="s">
        <v>905</v>
      </c>
      <c r="F1144" s="737">
        <f>'40'!R15</f>
        <v>726346</v>
      </c>
      <c r="H1144" s="231">
        <f>'41'!R15</f>
        <v>717527</v>
      </c>
      <c r="K1144" s="503">
        <v>745873</v>
      </c>
      <c r="L1144" s="231">
        <f>'40'!R15</f>
        <v>726346</v>
      </c>
      <c r="N1144" s="231">
        <f>'41'!R15</f>
        <v>717527</v>
      </c>
      <c r="P1144" s="722">
        <f t="shared" ref="P1144:P1169" si="174">F1144-L1144</f>
        <v>0</v>
      </c>
      <c r="Q1144" s="461"/>
      <c r="R1144" s="722">
        <f t="shared" ref="R1144:R1169" si="175">H1144-N1144</f>
        <v>0</v>
      </c>
      <c r="T1144" s="655">
        <f t="shared" ref="T1144:T1169" si="176">H1144-K1144</f>
        <v>-28346</v>
      </c>
    </row>
    <row r="1145" spans="1:20">
      <c r="A1145" s="485">
        <f t="shared" si="170"/>
        <v>1145</v>
      </c>
      <c r="B1145" t="s">
        <v>220</v>
      </c>
      <c r="D1145" t="s">
        <v>905</v>
      </c>
      <c r="F1145" s="737">
        <f>'40'!R16</f>
        <v>18149</v>
      </c>
      <c r="H1145" s="231">
        <f>'41'!R16</f>
        <v>18689</v>
      </c>
      <c r="K1145" s="503">
        <v>3635</v>
      </c>
      <c r="L1145" s="231">
        <f>'40'!R16</f>
        <v>18149</v>
      </c>
      <c r="N1145" s="231">
        <f>'41'!R16</f>
        <v>18689</v>
      </c>
      <c r="P1145" s="722">
        <f t="shared" si="174"/>
        <v>0</v>
      </c>
      <c r="Q1145" s="461"/>
      <c r="R1145" s="722">
        <f t="shared" si="175"/>
        <v>0</v>
      </c>
      <c r="T1145" s="655">
        <f t="shared" si="176"/>
        <v>15054</v>
      </c>
    </row>
    <row r="1146" spans="1:20">
      <c r="A1146" s="485">
        <f t="shared" si="170"/>
        <v>1146</v>
      </c>
      <c r="B1146" t="s">
        <v>647</v>
      </c>
      <c r="D1146" t="s">
        <v>905</v>
      </c>
      <c r="F1146" s="737">
        <f>'40'!R18</f>
        <v>44751</v>
      </c>
      <c r="H1146" s="231">
        <f>'41'!R18</f>
        <v>38058</v>
      </c>
      <c r="K1146" s="503">
        <v>35766</v>
      </c>
      <c r="L1146" s="231">
        <f>'40'!R18</f>
        <v>44751</v>
      </c>
      <c r="N1146" s="231">
        <f>'41'!R18</f>
        <v>38058</v>
      </c>
      <c r="P1146" s="722">
        <f t="shared" si="174"/>
        <v>0</v>
      </c>
      <c r="Q1146" s="461"/>
      <c r="R1146" s="722">
        <f t="shared" si="175"/>
        <v>0</v>
      </c>
      <c r="T1146" s="655">
        <f t="shared" si="176"/>
        <v>2292</v>
      </c>
    </row>
    <row r="1147" spans="1:20">
      <c r="A1147" s="485">
        <f t="shared" si="170"/>
        <v>1147</v>
      </c>
      <c r="B1147" t="s">
        <v>648</v>
      </c>
      <c r="D1147" t="s">
        <v>905</v>
      </c>
      <c r="F1147" s="737">
        <f>'40'!R19</f>
        <v>259</v>
      </c>
      <c r="H1147" s="231">
        <f>'41'!R19</f>
        <v>232</v>
      </c>
      <c r="K1147" s="503">
        <v>730</v>
      </c>
      <c r="L1147" s="231">
        <f>'40'!R19</f>
        <v>259</v>
      </c>
      <c r="N1147" s="231">
        <f>'41'!R19</f>
        <v>232</v>
      </c>
      <c r="P1147" s="722">
        <f t="shared" si="174"/>
        <v>0</v>
      </c>
      <c r="Q1147" s="461"/>
      <c r="R1147" s="722">
        <f t="shared" si="175"/>
        <v>0</v>
      </c>
      <c r="T1147" s="655">
        <f t="shared" si="176"/>
        <v>-498</v>
      </c>
    </row>
    <row r="1148" spans="1:20">
      <c r="A1148" s="485">
        <f t="shared" si="170"/>
        <v>1148</v>
      </c>
      <c r="B1148" t="s">
        <v>649</v>
      </c>
      <c r="D1148" t="s">
        <v>905</v>
      </c>
      <c r="F1148" s="737">
        <f>'40'!R20</f>
        <v>0</v>
      </c>
      <c r="H1148" s="231">
        <f>'41'!R20</f>
        <v>43</v>
      </c>
      <c r="K1148" s="503">
        <v>384</v>
      </c>
      <c r="L1148" s="231">
        <f>'40'!R20</f>
        <v>0</v>
      </c>
      <c r="N1148" s="231">
        <f>'41'!R20</f>
        <v>43</v>
      </c>
      <c r="P1148" s="722">
        <f t="shared" si="174"/>
        <v>0</v>
      </c>
      <c r="Q1148" s="461"/>
      <c r="R1148" s="722">
        <f t="shared" si="175"/>
        <v>0</v>
      </c>
      <c r="T1148" s="655">
        <f t="shared" si="176"/>
        <v>-341</v>
      </c>
    </row>
    <row r="1149" spans="1:20">
      <c r="A1149" s="485">
        <f t="shared" si="170"/>
        <v>1149</v>
      </c>
      <c r="B1149" t="s">
        <v>221</v>
      </c>
      <c r="D1149" t="s">
        <v>905</v>
      </c>
      <c r="F1149" s="737">
        <f>'40'!R21</f>
        <v>6</v>
      </c>
      <c r="H1149" s="231">
        <f>'41'!R21</f>
        <v>-1788</v>
      </c>
      <c r="K1149" s="503">
        <v>0</v>
      </c>
      <c r="L1149" s="231">
        <f>'40'!R21</f>
        <v>6</v>
      </c>
      <c r="N1149" s="231">
        <f>'41'!R21</f>
        <v>-1788</v>
      </c>
      <c r="P1149" s="722">
        <f t="shared" si="174"/>
        <v>0</v>
      </c>
      <c r="Q1149" s="461"/>
      <c r="R1149" s="722">
        <f t="shared" si="175"/>
        <v>0</v>
      </c>
      <c r="T1149" s="655">
        <f t="shared" si="176"/>
        <v>-1788</v>
      </c>
    </row>
    <row r="1150" spans="1:20">
      <c r="A1150" s="485">
        <f t="shared" si="170"/>
        <v>1150</v>
      </c>
      <c r="B1150" t="s">
        <v>222</v>
      </c>
      <c r="D1150" t="s">
        <v>905</v>
      </c>
      <c r="F1150" s="737">
        <f>'40'!R22</f>
        <v>-1321</v>
      </c>
      <c r="H1150" s="231">
        <f>'41'!R22</f>
        <v>-1</v>
      </c>
      <c r="K1150" s="503">
        <v>-56</v>
      </c>
      <c r="L1150" s="231">
        <f>'40'!R22</f>
        <v>-1321</v>
      </c>
      <c r="N1150" s="231">
        <f>'41'!R22</f>
        <v>-1</v>
      </c>
      <c r="P1150" s="722">
        <f t="shared" si="174"/>
        <v>0</v>
      </c>
      <c r="Q1150" s="461"/>
      <c r="R1150" s="722">
        <f t="shared" si="175"/>
        <v>0</v>
      </c>
      <c r="T1150" s="655">
        <f t="shared" si="176"/>
        <v>55</v>
      </c>
    </row>
    <row r="1151" spans="1:20">
      <c r="A1151" s="485">
        <f t="shared" si="170"/>
        <v>1151</v>
      </c>
      <c r="B1151" t="s">
        <v>223</v>
      </c>
      <c r="D1151" t="s">
        <v>905</v>
      </c>
      <c r="F1151" s="737">
        <f>'40'!R23</f>
        <v>-395</v>
      </c>
      <c r="H1151" s="231">
        <f>'41'!R23</f>
        <v>-44367</v>
      </c>
      <c r="K1151" s="503">
        <v>0</v>
      </c>
      <c r="L1151" s="231">
        <f>'40'!R23</f>
        <v>-395</v>
      </c>
      <c r="N1151" s="231">
        <f>'41'!R23</f>
        <v>-44367</v>
      </c>
      <c r="P1151" s="722">
        <f t="shared" si="174"/>
        <v>0</v>
      </c>
      <c r="Q1151" s="461"/>
      <c r="R1151" s="722">
        <f t="shared" si="175"/>
        <v>0</v>
      </c>
      <c r="T1151" s="655">
        <f t="shared" si="176"/>
        <v>-44367</v>
      </c>
    </row>
    <row r="1152" spans="1:20">
      <c r="A1152" s="485">
        <f t="shared" si="170"/>
        <v>1152</v>
      </c>
      <c r="B1152" t="s">
        <v>457</v>
      </c>
      <c r="D1152" t="s">
        <v>905</v>
      </c>
      <c r="F1152" s="737">
        <f>'40'!R24</f>
        <v>7538</v>
      </c>
      <c r="H1152" s="231">
        <f>'41'!R24</f>
        <v>15996</v>
      </c>
      <c r="K1152" s="503">
        <v>2379</v>
      </c>
      <c r="L1152" s="231">
        <f>'40'!R24</f>
        <v>7538</v>
      </c>
      <c r="N1152" s="231">
        <f>'41'!R24</f>
        <v>15996</v>
      </c>
      <c r="P1152" s="722">
        <f t="shared" si="174"/>
        <v>0</v>
      </c>
      <c r="Q1152" s="461"/>
      <c r="R1152" s="722">
        <f t="shared" si="175"/>
        <v>0</v>
      </c>
      <c r="T1152" s="655">
        <f t="shared" si="176"/>
        <v>13617</v>
      </c>
    </row>
    <row r="1153" spans="1:20">
      <c r="A1153" s="485">
        <f t="shared" si="170"/>
        <v>1153</v>
      </c>
      <c r="B1153" t="s">
        <v>8</v>
      </c>
      <c r="D1153" t="s">
        <v>905</v>
      </c>
      <c r="F1153" s="737">
        <f>'40'!R25</f>
        <v>-23722</v>
      </c>
      <c r="H1153" s="231">
        <f>'41'!R25</f>
        <v>-12271</v>
      </c>
      <c r="K1153" s="503">
        <v>-3774</v>
      </c>
      <c r="L1153" s="231">
        <f>'40'!R25</f>
        <v>-23722</v>
      </c>
      <c r="N1153" s="231">
        <f>'41'!R25</f>
        <v>-12271</v>
      </c>
      <c r="P1153" s="722">
        <f t="shared" si="174"/>
        <v>0</v>
      </c>
      <c r="Q1153" s="461"/>
      <c r="R1153" s="722">
        <f t="shared" si="175"/>
        <v>0</v>
      </c>
      <c r="T1153" s="655">
        <f t="shared" si="176"/>
        <v>-8497</v>
      </c>
    </row>
    <row r="1154" spans="1:20">
      <c r="A1154" s="485">
        <f t="shared" si="170"/>
        <v>1154</v>
      </c>
      <c r="B1154" t="s">
        <v>224</v>
      </c>
      <c r="D1154" t="s">
        <v>905</v>
      </c>
      <c r="F1154" s="737">
        <f>'40'!R26</f>
        <v>-170</v>
      </c>
      <c r="H1154" s="231">
        <f>'41'!R26</f>
        <v>0</v>
      </c>
      <c r="K1154" s="503">
        <v>-155</v>
      </c>
      <c r="L1154" s="231">
        <f>'40'!R26</f>
        <v>-170</v>
      </c>
      <c r="N1154" s="231">
        <f>'41'!R26</f>
        <v>0</v>
      </c>
      <c r="P1154" s="722">
        <f t="shared" si="174"/>
        <v>0</v>
      </c>
      <c r="Q1154" s="461"/>
      <c r="R1154" s="722">
        <f t="shared" si="175"/>
        <v>0</v>
      </c>
      <c r="T1154" s="655">
        <f t="shared" si="176"/>
        <v>155</v>
      </c>
    </row>
    <row r="1155" spans="1:20">
      <c r="A1155" s="485">
        <f t="shared" si="170"/>
        <v>1155</v>
      </c>
      <c r="B1155" t="s">
        <v>225</v>
      </c>
      <c r="D1155" t="s">
        <v>905</v>
      </c>
      <c r="F1155" s="737">
        <f>'40'!R27</f>
        <v>-21490</v>
      </c>
      <c r="H1155" s="231">
        <f>'41'!R27</f>
        <v>-5772</v>
      </c>
      <c r="K1155" s="503">
        <v>-12784</v>
      </c>
      <c r="L1155" s="231">
        <f>'40'!R27</f>
        <v>-21490</v>
      </c>
      <c r="N1155" s="231">
        <f>'41'!R27</f>
        <v>-5772</v>
      </c>
      <c r="P1155" s="722">
        <f t="shared" si="174"/>
        <v>0</v>
      </c>
      <c r="Q1155" s="461"/>
      <c r="R1155" s="722">
        <f t="shared" si="175"/>
        <v>0</v>
      </c>
      <c r="T1155" s="655">
        <f t="shared" si="176"/>
        <v>7012</v>
      </c>
    </row>
    <row r="1156" spans="1:20" ht="15.75">
      <c r="A1156" s="485">
        <f t="shared" si="170"/>
        <v>1156</v>
      </c>
      <c r="B1156" s="234" t="s">
        <v>982</v>
      </c>
      <c r="D1156" t="s">
        <v>905</v>
      </c>
      <c r="F1156" s="737">
        <f>'40'!R28</f>
        <v>749951</v>
      </c>
      <c r="H1156" s="231">
        <f>'41'!R28</f>
        <v>726346</v>
      </c>
      <c r="K1156" s="503">
        <v>771998</v>
      </c>
      <c r="L1156" s="231">
        <f>'40'!R28</f>
        <v>749951</v>
      </c>
      <c r="N1156" s="231">
        <f>'41'!R28</f>
        <v>726346</v>
      </c>
      <c r="P1156" s="722">
        <f t="shared" si="174"/>
        <v>0</v>
      </c>
      <c r="Q1156" s="461"/>
      <c r="R1156" s="722">
        <f t="shared" si="175"/>
        <v>0</v>
      </c>
      <c r="T1156" s="655">
        <f t="shared" si="176"/>
        <v>-45652</v>
      </c>
    </row>
    <row r="1157" spans="1:20" ht="15.75">
      <c r="A1157" s="485">
        <f t="shared" si="170"/>
        <v>1157</v>
      </c>
      <c r="B1157" s="234" t="s">
        <v>983</v>
      </c>
      <c r="D1157" t="s">
        <v>905</v>
      </c>
      <c r="F1157" s="737">
        <f>'40'!R34</f>
        <v>147935</v>
      </c>
      <c r="H1157" s="231">
        <f>'41'!R35</f>
        <v>175510</v>
      </c>
      <c r="K1157" s="503">
        <v>142445</v>
      </c>
      <c r="L1157" s="231">
        <f>'40'!R34</f>
        <v>147935</v>
      </c>
      <c r="N1157" s="231">
        <f>'41'!R35</f>
        <v>175510</v>
      </c>
      <c r="P1157" s="722">
        <f t="shared" si="174"/>
        <v>0</v>
      </c>
      <c r="Q1157" s="461"/>
      <c r="R1157" s="722">
        <f t="shared" si="175"/>
        <v>0</v>
      </c>
      <c r="T1157" s="655">
        <f t="shared" si="176"/>
        <v>33065</v>
      </c>
    </row>
    <row r="1158" spans="1:20">
      <c r="A1158" s="485">
        <f t="shared" si="170"/>
        <v>1158</v>
      </c>
      <c r="B1158" t="s">
        <v>220</v>
      </c>
      <c r="D1158" t="s">
        <v>905</v>
      </c>
      <c r="F1158" s="737">
        <f>'40'!R35</f>
        <v>770</v>
      </c>
      <c r="H1158" s="231">
        <f>'41'!R36</f>
        <v>55</v>
      </c>
      <c r="K1158" s="503">
        <v>107</v>
      </c>
      <c r="L1158" s="231">
        <f>'40'!R35</f>
        <v>770</v>
      </c>
      <c r="N1158" s="231">
        <f>'41'!R36</f>
        <v>55</v>
      </c>
      <c r="P1158" s="722">
        <f t="shared" si="174"/>
        <v>0</v>
      </c>
      <c r="Q1158" s="461"/>
      <c r="R1158" s="722">
        <f t="shared" si="175"/>
        <v>0</v>
      </c>
      <c r="T1158" s="655">
        <f t="shared" si="176"/>
        <v>-52</v>
      </c>
    </row>
    <row r="1159" spans="1:20">
      <c r="A1159" s="485">
        <f t="shared" si="170"/>
        <v>1159</v>
      </c>
      <c r="B1159" t="s">
        <v>984</v>
      </c>
      <c r="D1159" t="s">
        <v>905</v>
      </c>
      <c r="F1159" s="737">
        <f>'40'!R36</f>
        <v>0</v>
      </c>
      <c r="H1159" s="231">
        <f>'41'!R37</f>
        <v>0</v>
      </c>
      <c r="K1159" s="503">
        <v>0</v>
      </c>
      <c r="L1159" s="231">
        <f>'40'!R36</f>
        <v>0</v>
      </c>
      <c r="N1159" s="231">
        <f>'41'!R37</f>
        <v>0</v>
      </c>
      <c r="P1159" s="722">
        <f t="shared" si="174"/>
        <v>0</v>
      </c>
      <c r="Q1159" s="461"/>
      <c r="R1159" s="722">
        <f t="shared" si="175"/>
        <v>0</v>
      </c>
      <c r="T1159" s="655">
        <f t="shared" si="176"/>
        <v>0</v>
      </c>
    </row>
    <row r="1160" spans="1:20">
      <c r="A1160" s="485">
        <f t="shared" si="170"/>
        <v>1160</v>
      </c>
      <c r="B1160" t="s">
        <v>222</v>
      </c>
      <c r="D1160" t="s">
        <v>905</v>
      </c>
      <c r="F1160" s="737">
        <f>'40'!R37</f>
        <v>0</v>
      </c>
      <c r="H1160" s="231">
        <f>'41'!R38</f>
        <v>0</v>
      </c>
      <c r="K1160" s="503">
        <v>3</v>
      </c>
      <c r="L1160" s="231">
        <f>'40'!R37</f>
        <v>0</v>
      </c>
      <c r="N1160" s="231">
        <f>'41'!R38</f>
        <v>0</v>
      </c>
      <c r="P1160" s="722">
        <f t="shared" si="174"/>
        <v>0</v>
      </c>
      <c r="Q1160" s="461"/>
      <c r="R1160" s="722">
        <f t="shared" si="175"/>
        <v>0</v>
      </c>
      <c r="T1160" s="655">
        <f t="shared" si="176"/>
        <v>-3</v>
      </c>
    </row>
    <row r="1161" spans="1:20">
      <c r="A1161" s="485">
        <f t="shared" si="170"/>
        <v>1161</v>
      </c>
      <c r="B1161" t="s">
        <v>223</v>
      </c>
      <c r="D1161" t="s">
        <v>905</v>
      </c>
      <c r="F1161" s="737">
        <f>'40'!R38</f>
        <v>-602</v>
      </c>
      <c r="H1161" s="231">
        <f>'41'!R39</f>
        <v>-50405</v>
      </c>
      <c r="K1161" s="503">
        <v>0</v>
      </c>
      <c r="L1161" s="231">
        <f>'40'!R38</f>
        <v>-602</v>
      </c>
      <c r="N1161" s="231">
        <f>'41'!R39</f>
        <v>-50405</v>
      </c>
      <c r="P1161" s="722">
        <f t="shared" si="174"/>
        <v>0</v>
      </c>
      <c r="Q1161" s="461"/>
      <c r="R1161" s="722">
        <f t="shared" si="175"/>
        <v>0</v>
      </c>
      <c r="T1161" s="655">
        <f t="shared" si="176"/>
        <v>-50405</v>
      </c>
    </row>
    <row r="1162" spans="1:20">
      <c r="A1162" s="485">
        <f t="shared" si="170"/>
        <v>1162</v>
      </c>
      <c r="B1162" t="s">
        <v>457</v>
      </c>
      <c r="D1162" t="s">
        <v>905</v>
      </c>
      <c r="F1162" s="737">
        <f>'40'!R39</f>
        <v>0</v>
      </c>
      <c r="H1162" s="231">
        <f>'41'!R40</f>
        <v>0</v>
      </c>
      <c r="K1162" s="503">
        <v>0</v>
      </c>
      <c r="L1162" s="231">
        <f>'40'!R39</f>
        <v>0</v>
      </c>
      <c r="N1162" s="231">
        <f>'41'!R40</f>
        <v>0</v>
      </c>
      <c r="P1162" s="722">
        <f t="shared" si="174"/>
        <v>0</v>
      </c>
      <c r="Q1162" s="461"/>
      <c r="R1162" s="722">
        <f t="shared" si="175"/>
        <v>0</v>
      </c>
      <c r="T1162" s="655">
        <f t="shared" si="176"/>
        <v>0</v>
      </c>
    </row>
    <row r="1163" spans="1:20">
      <c r="A1163" s="485">
        <f t="shared" ref="A1163:A1226" si="177">A1162+1</f>
        <v>1163</v>
      </c>
      <c r="B1163" t="s">
        <v>8</v>
      </c>
      <c r="D1163" t="s">
        <v>905</v>
      </c>
      <c r="F1163" s="737">
        <f>'40'!R40</f>
        <v>-4525</v>
      </c>
      <c r="H1163" s="231">
        <f>'41'!R41</f>
        <v>-1965</v>
      </c>
      <c r="K1163" s="503">
        <v>-306</v>
      </c>
      <c r="L1163" s="231">
        <f>'40'!R40</f>
        <v>-4525</v>
      </c>
      <c r="N1163" s="231">
        <f>'41'!R41</f>
        <v>-1965</v>
      </c>
      <c r="P1163" s="722">
        <f t="shared" si="174"/>
        <v>0</v>
      </c>
      <c r="Q1163" s="461"/>
      <c r="R1163" s="722">
        <f t="shared" si="175"/>
        <v>0</v>
      </c>
      <c r="T1163" s="655">
        <f t="shared" si="176"/>
        <v>-1659</v>
      </c>
    </row>
    <row r="1164" spans="1:20">
      <c r="A1164" s="485">
        <f t="shared" si="177"/>
        <v>1164</v>
      </c>
      <c r="B1164" t="s">
        <v>224</v>
      </c>
      <c r="D1164" t="s">
        <v>905</v>
      </c>
      <c r="F1164" s="737">
        <f>'40'!R41</f>
        <v>0</v>
      </c>
      <c r="H1164" s="231">
        <f>'41'!R42</f>
        <v>0</v>
      </c>
      <c r="K1164" s="503">
        <v>0</v>
      </c>
      <c r="L1164" s="231">
        <f>'40'!R41</f>
        <v>0</v>
      </c>
      <c r="N1164" s="231">
        <f>'41'!R42</f>
        <v>0</v>
      </c>
      <c r="P1164" s="722">
        <f t="shared" si="174"/>
        <v>0</v>
      </c>
      <c r="Q1164" s="461"/>
      <c r="R1164" s="722">
        <f t="shared" si="175"/>
        <v>0</v>
      </c>
      <c r="T1164" s="655">
        <f t="shared" si="176"/>
        <v>0</v>
      </c>
    </row>
    <row r="1165" spans="1:20">
      <c r="A1165" s="485">
        <f t="shared" si="177"/>
        <v>1165</v>
      </c>
      <c r="B1165" t="s">
        <v>226</v>
      </c>
      <c r="D1165" t="s">
        <v>905</v>
      </c>
      <c r="F1165" s="737">
        <f>'40'!R42</f>
        <v>-21435</v>
      </c>
      <c r="H1165" s="231">
        <f>'41'!R43</f>
        <v>-5757</v>
      </c>
      <c r="K1165" s="503">
        <v>-12762</v>
      </c>
      <c r="L1165" s="231">
        <f>'40'!R42</f>
        <v>-21435</v>
      </c>
      <c r="N1165" s="231">
        <f>'41'!R43</f>
        <v>-5757</v>
      </c>
      <c r="P1165" s="722">
        <f t="shared" si="174"/>
        <v>0</v>
      </c>
      <c r="Q1165" s="461"/>
      <c r="R1165" s="722">
        <f t="shared" si="175"/>
        <v>0</v>
      </c>
      <c r="T1165" s="655">
        <f t="shared" si="176"/>
        <v>7005</v>
      </c>
    </row>
    <row r="1166" spans="1:20">
      <c r="A1166" s="485">
        <f t="shared" si="177"/>
        <v>1166</v>
      </c>
      <c r="B1166" t="s">
        <v>227</v>
      </c>
      <c r="D1166" t="s">
        <v>905</v>
      </c>
      <c r="F1166" s="737">
        <f>'40'!R43</f>
        <v>32451</v>
      </c>
      <c r="H1166" s="231">
        <f>'41'!R44</f>
        <v>30497</v>
      </c>
      <c r="K1166" s="503">
        <v>30529</v>
      </c>
      <c r="L1166" s="231">
        <f>'40'!R43</f>
        <v>32451</v>
      </c>
      <c r="N1166" s="231">
        <f>'41'!R44</f>
        <v>30497</v>
      </c>
      <c r="P1166" s="722">
        <f t="shared" si="174"/>
        <v>0</v>
      </c>
      <c r="Q1166" s="461"/>
      <c r="R1166" s="722">
        <f t="shared" si="175"/>
        <v>0</v>
      </c>
      <c r="T1166" s="655">
        <f t="shared" si="176"/>
        <v>-32</v>
      </c>
    </row>
    <row r="1167" spans="1:20" ht="15.75">
      <c r="A1167" s="485">
        <f t="shared" si="177"/>
        <v>1167</v>
      </c>
      <c r="B1167" s="234" t="s">
        <v>982</v>
      </c>
      <c r="D1167" t="s">
        <v>905</v>
      </c>
      <c r="F1167" s="737">
        <f>'40'!R44</f>
        <v>154594</v>
      </c>
      <c r="H1167" s="231">
        <f>'41'!R45</f>
        <v>147935</v>
      </c>
      <c r="K1167" s="503">
        <v>160016</v>
      </c>
      <c r="L1167" s="231">
        <f>'40'!R44</f>
        <v>154594</v>
      </c>
      <c r="N1167" s="231">
        <f>'41'!R45</f>
        <v>147935</v>
      </c>
      <c r="P1167" s="722">
        <f t="shared" si="174"/>
        <v>0</v>
      </c>
      <c r="Q1167" s="461"/>
      <c r="R1167" s="722">
        <f t="shared" si="175"/>
        <v>0</v>
      </c>
      <c r="T1167" s="655">
        <f t="shared" si="176"/>
        <v>-12081</v>
      </c>
    </row>
    <row r="1168" spans="1:20" ht="15.75">
      <c r="A1168" s="485">
        <f t="shared" si="177"/>
        <v>1168</v>
      </c>
      <c r="B1168" s="234" t="s">
        <v>985</v>
      </c>
      <c r="D1168" t="s">
        <v>905</v>
      </c>
      <c r="F1168" s="737">
        <f>'40'!R46</f>
        <v>578411</v>
      </c>
      <c r="H1168" s="231">
        <f>'41'!R47</f>
        <v>542017</v>
      </c>
      <c r="K1168" s="503">
        <v>603428</v>
      </c>
      <c r="L1168" s="231">
        <f>'40'!R46</f>
        <v>578411</v>
      </c>
      <c r="N1168" s="231">
        <f>'41'!R47</f>
        <v>542017</v>
      </c>
      <c r="P1168" s="722">
        <f t="shared" si="174"/>
        <v>0</v>
      </c>
      <c r="Q1168" s="461"/>
      <c r="R1168" s="722">
        <f t="shared" si="175"/>
        <v>0</v>
      </c>
      <c r="T1168" s="655">
        <f t="shared" si="176"/>
        <v>-61411</v>
      </c>
    </row>
    <row r="1169" spans="1:20" ht="15.75">
      <c r="A1169" s="485">
        <f t="shared" si="177"/>
        <v>1169</v>
      </c>
      <c r="B1169" s="234" t="s">
        <v>986</v>
      </c>
      <c r="D1169" t="s">
        <v>905</v>
      </c>
      <c r="F1169" s="737">
        <f>'40'!R48</f>
        <v>595357</v>
      </c>
      <c r="H1169" s="231">
        <f>'41'!R49</f>
        <v>578411</v>
      </c>
      <c r="K1169" s="503">
        <v>611982</v>
      </c>
      <c r="L1169" s="231">
        <f>'40'!R48</f>
        <v>595357</v>
      </c>
      <c r="N1169" s="231">
        <f>'41'!R49</f>
        <v>578411</v>
      </c>
      <c r="P1169" s="722">
        <f t="shared" si="174"/>
        <v>0</v>
      </c>
      <c r="Q1169" s="461"/>
      <c r="R1169" s="722">
        <f t="shared" si="175"/>
        <v>0</v>
      </c>
      <c r="T1169" s="655">
        <f t="shared" si="176"/>
        <v>-33571</v>
      </c>
    </row>
    <row r="1170" spans="1:20" ht="15.75">
      <c r="A1170" s="485">
        <f t="shared" si="177"/>
        <v>1170</v>
      </c>
      <c r="B1170" s="234" t="s">
        <v>987</v>
      </c>
      <c r="F1170" s="737"/>
      <c r="H1170" s="231"/>
      <c r="K1170" s="503"/>
      <c r="T1170" s="655"/>
    </row>
    <row r="1171" spans="1:20">
      <c r="A1171" s="485">
        <f t="shared" si="177"/>
        <v>1171</v>
      </c>
      <c r="B1171" t="s">
        <v>228</v>
      </c>
      <c r="D1171" t="s">
        <v>905</v>
      </c>
      <c r="F1171" s="737">
        <f>'40'!R54</f>
        <v>590218</v>
      </c>
      <c r="H1171" s="231">
        <f>'41'!R55</f>
        <v>573062</v>
      </c>
      <c r="K1171" s="503">
        <v>606331</v>
      </c>
      <c r="L1171" s="231">
        <f>'40'!R54</f>
        <v>590218</v>
      </c>
      <c r="N1171" s="231">
        <f>'41'!R55</f>
        <v>573062</v>
      </c>
      <c r="P1171" s="722">
        <f>F1171-L1171</f>
        <v>0</v>
      </c>
      <c r="Q1171" s="461"/>
      <c r="R1171" s="722">
        <f>H1171-N1171</f>
        <v>0</v>
      </c>
      <c r="T1171" s="655">
        <f>H1171-K1171</f>
        <v>-33269</v>
      </c>
    </row>
    <row r="1172" spans="1:20">
      <c r="A1172" s="485">
        <f t="shared" si="177"/>
        <v>1172</v>
      </c>
      <c r="B1172" t="s">
        <v>229</v>
      </c>
      <c r="D1172" t="s">
        <v>905</v>
      </c>
      <c r="F1172" s="737">
        <f>'40'!R55</f>
        <v>3309</v>
      </c>
      <c r="H1172" s="231">
        <f>'41'!R56</f>
        <v>3218</v>
      </c>
      <c r="K1172" s="503">
        <v>5164</v>
      </c>
      <c r="L1172" s="231">
        <f>'40'!R55</f>
        <v>3309</v>
      </c>
      <c r="N1172" s="231">
        <f>'41'!R56</f>
        <v>3218</v>
      </c>
      <c r="P1172" s="722">
        <f>F1172-L1172</f>
        <v>0</v>
      </c>
      <c r="Q1172" s="461"/>
      <c r="R1172" s="722">
        <f>H1172-N1172</f>
        <v>0</v>
      </c>
      <c r="T1172" s="655">
        <f>H1172-K1172</f>
        <v>-1946</v>
      </c>
    </row>
    <row r="1173" spans="1:20">
      <c r="A1173" s="485">
        <f t="shared" si="177"/>
        <v>1173</v>
      </c>
      <c r="B1173" t="s">
        <v>230</v>
      </c>
      <c r="D1173" t="s">
        <v>905</v>
      </c>
      <c r="F1173" s="737">
        <f>'40'!R56</f>
        <v>1829</v>
      </c>
      <c r="H1173" s="231">
        <f>'41'!R57</f>
        <v>2131</v>
      </c>
      <c r="K1173" s="503">
        <v>487</v>
      </c>
      <c r="L1173" s="231">
        <f>'40'!R56</f>
        <v>1829</v>
      </c>
      <c r="N1173" s="231">
        <f>'41'!R57</f>
        <v>2131</v>
      </c>
      <c r="P1173" s="722">
        <f>F1173-L1173</f>
        <v>0</v>
      </c>
      <c r="Q1173" s="461"/>
      <c r="R1173" s="722">
        <f>H1173-N1173</f>
        <v>0</v>
      </c>
      <c r="T1173" s="655">
        <f>H1173-K1173</f>
        <v>1644</v>
      </c>
    </row>
    <row r="1174" spans="1:20" ht="15.75">
      <c r="A1174" s="485">
        <f t="shared" si="177"/>
        <v>1174</v>
      </c>
      <c r="B1174" s="234" t="s">
        <v>106</v>
      </c>
      <c r="D1174" t="s">
        <v>905</v>
      </c>
      <c r="F1174" s="737">
        <f>'40'!R57</f>
        <v>595356</v>
      </c>
      <c r="H1174" s="231">
        <f>'41'!R58</f>
        <v>578411</v>
      </c>
      <c r="K1174" s="503">
        <v>611982</v>
      </c>
      <c r="L1174" s="231">
        <f>'40'!R57</f>
        <v>595356</v>
      </c>
      <c r="N1174" s="231">
        <f>'41'!R58</f>
        <v>578411</v>
      </c>
      <c r="P1174" s="722">
        <f>F1174-L1174</f>
        <v>0</v>
      </c>
      <c r="Q1174" s="461"/>
      <c r="R1174" s="722">
        <f>H1174-N1174</f>
        <v>0</v>
      </c>
      <c r="T1174" s="655">
        <f>H1174-K1174</f>
        <v>-33571</v>
      </c>
    </row>
    <row r="1175" spans="1:20" ht="15.75">
      <c r="A1175" s="485">
        <f t="shared" si="177"/>
        <v>1175</v>
      </c>
      <c r="B1175" s="234" t="s">
        <v>231</v>
      </c>
      <c r="F1175" s="737"/>
      <c r="H1175" s="231"/>
      <c r="K1175" s="503"/>
      <c r="T1175" s="655"/>
    </row>
    <row r="1176" spans="1:20">
      <c r="A1176" s="485">
        <f t="shared" si="177"/>
        <v>1176</v>
      </c>
      <c r="B1176" t="s">
        <v>232</v>
      </c>
      <c r="D1176" t="s">
        <v>905</v>
      </c>
      <c r="F1176" s="737">
        <f>'40'!R60</f>
        <v>528584</v>
      </c>
      <c r="H1176" s="231">
        <f>'41'!R61</f>
        <v>516473</v>
      </c>
      <c r="K1176" s="503">
        <v>558555</v>
      </c>
      <c r="L1176" s="231">
        <f>'40'!R60</f>
        <v>528584</v>
      </c>
      <c r="N1176" s="231">
        <f>'41'!R61</f>
        <v>516473</v>
      </c>
      <c r="P1176" s="722">
        <f>F1176-L1176</f>
        <v>0</v>
      </c>
      <c r="Q1176" s="461"/>
      <c r="R1176" s="722">
        <f>H1176-N1176</f>
        <v>0</v>
      </c>
      <c r="T1176" s="655">
        <f>H1176-K1176</f>
        <v>-42082</v>
      </c>
    </row>
    <row r="1177" spans="1:20">
      <c r="A1177" s="485">
        <f t="shared" si="177"/>
        <v>1177</v>
      </c>
      <c r="B1177" t="s">
        <v>233</v>
      </c>
      <c r="D1177" t="s">
        <v>905</v>
      </c>
      <c r="F1177" s="737">
        <f>'40'!R61</f>
        <v>0</v>
      </c>
      <c r="H1177" s="231">
        <f>'41'!R62</f>
        <v>0</v>
      </c>
      <c r="K1177" s="503">
        <v>420</v>
      </c>
      <c r="L1177" s="231">
        <f>'40'!R61</f>
        <v>0</v>
      </c>
      <c r="N1177" s="231">
        <f>'41'!R62</f>
        <v>0</v>
      </c>
      <c r="P1177" s="722">
        <f>F1177-L1177</f>
        <v>0</v>
      </c>
      <c r="Q1177" s="461"/>
      <c r="R1177" s="722">
        <f>H1177-N1177</f>
        <v>0</v>
      </c>
      <c r="T1177" s="655">
        <f>H1177-K1177</f>
        <v>-420</v>
      </c>
    </row>
    <row r="1178" spans="1:20">
      <c r="A1178" s="485">
        <f t="shared" si="177"/>
        <v>1178</v>
      </c>
      <c r="B1178" t="s">
        <v>391</v>
      </c>
      <c r="D1178" t="s">
        <v>905</v>
      </c>
      <c r="F1178" s="737">
        <f>'40'!R62</f>
        <v>66772</v>
      </c>
      <c r="H1178" s="231">
        <f>'41'!R63</f>
        <v>61938</v>
      </c>
      <c r="K1178" s="503">
        <v>53007</v>
      </c>
      <c r="L1178" s="231">
        <f>'40'!R62</f>
        <v>66772</v>
      </c>
      <c r="N1178" s="231">
        <f>'41'!R63</f>
        <v>61938</v>
      </c>
      <c r="P1178" s="722">
        <f>F1178-L1178</f>
        <v>0</v>
      </c>
      <c r="Q1178" s="461"/>
      <c r="R1178" s="722">
        <f>H1178-N1178</f>
        <v>0</v>
      </c>
      <c r="T1178" s="655">
        <f>H1178-K1178</f>
        <v>8931</v>
      </c>
    </row>
    <row r="1179" spans="1:20">
      <c r="A1179" s="485">
        <f t="shared" si="177"/>
        <v>1179</v>
      </c>
      <c r="B1179" t="s">
        <v>234</v>
      </c>
      <c r="D1179" t="s">
        <v>905</v>
      </c>
      <c r="F1179" s="737">
        <f>'40'!R63</f>
        <v>0</v>
      </c>
      <c r="H1179" s="231">
        <f>'41'!R64</f>
        <v>0</v>
      </c>
      <c r="K1179" s="503">
        <v>0</v>
      </c>
      <c r="L1179" s="231">
        <f>'40'!R63</f>
        <v>0</v>
      </c>
      <c r="N1179" s="231">
        <f>'41'!R64</f>
        <v>0</v>
      </c>
      <c r="P1179" s="722">
        <f>F1179-L1179</f>
        <v>0</v>
      </c>
      <c r="Q1179" s="461"/>
      <c r="R1179" s="722">
        <f>H1179-N1179</f>
        <v>0</v>
      </c>
      <c r="T1179" s="655">
        <f>H1179-K1179</f>
        <v>0</v>
      </c>
    </row>
    <row r="1180" spans="1:20" ht="15.75">
      <c r="A1180" s="485">
        <f t="shared" si="177"/>
        <v>1180</v>
      </c>
      <c r="B1180" s="234" t="s">
        <v>106</v>
      </c>
      <c r="D1180" t="s">
        <v>905</v>
      </c>
      <c r="F1180" s="737">
        <f>'40'!R64</f>
        <v>595356</v>
      </c>
      <c r="H1180" s="231">
        <f>'41'!R65</f>
        <v>578411</v>
      </c>
      <c r="K1180" s="503">
        <v>611982</v>
      </c>
      <c r="L1180" s="231">
        <f>'40'!R64</f>
        <v>595356</v>
      </c>
      <c r="N1180" s="231">
        <f>'41'!R65</f>
        <v>578411</v>
      </c>
      <c r="P1180" s="722">
        <f>F1180-L1180</f>
        <v>0</v>
      </c>
      <c r="Q1180" s="461"/>
      <c r="R1180" s="722">
        <f>H1180-N1180</f>
        <v>0</v>
      </c>
      <c r="T1180" s="655">
        <f>H1180-K1180</f>
        <v>-33571</v>
      </c>
    </row>
    <row r="1181" spans="1:20" ht="15.75">
      <c r="A1181" s="485">
        <f t="shared" si="177"/>
        <v>1181</v>
      </c>
      <c r="B1181" s="234" t="s">
        <v>1206</v>
      </c>
      <c r="F1181" s="737"/>
      <c r="H1181" s="231"/>
      <c r="K1181" s="503"/>
      <c r="T1181" s="655"/>
    </row>
    <row r="1182" spans="1:20">
      <c r="A1182" s="485">
        <f t="shared" si="177"/>
        <v>1182</v>
      </c>
      <c r="B1182" t="s">
        <v>236</v>
      </c>
      <c r="D1182" t="s">
        <v>905</v>
      </c>
      <c r="F1182" s="737">
        <f>'40'!R69</f>
        <v>500225</v>
      </c>
      <c r="H1182" s="231">
        <f>'41'!R70</f>
        <v>475850</v>
      </c>
      <c r="K1182" s="503">
        <v>481080</v>
      </c>
      <c r="L1182" s="231">
        <f>'40'!R69</f>
        <v>500225</v>
      </c>
      <c r="N1182" s="231">
        <f>'41'!R70</f>
        <v>475850</v>
      </c>
      <c r="P1182" s="722">
        <f>F1182-L1182</f>
        <v>0</v>
      </c>
      <c r="Q1182" s="461"/>
      <c r="R1182" s="722">
        <f>H1182-N1182</f>
        <v>0</v>
      </c>
      <c r="T1182" s="655">
        <f>H1182-K1182</f>
        <v>-5230</v>
      </c>
    </row>
    <row r="1183" spans="1:20">
      <c r="A1183" s="485">
        <f t="shared" si="177"/>
        <v>1183</v>
      </c>
      <c r="B1183" t="s">
        <v>237</v>
      </c>
      <c r="D1183" t="s">
        <v>905</v>
      </c>
      <c r="F1183" s="737">
        <f>'40'!R70</f>
        <v>0</v>
      </c>
      <c r="H1183" s="231">
        <f>'41'!R71</f>
        <v>0</v>
      </c>
      <c r="K1183" s="503">
        <v>55465</v>
      </c>
      <c r="L1183" s="231">
        <f>'40'!R70</f>
        <v>0</v>
      </c>
      <c r="N1183" s="231">
        <f>'41'!R71</f>
        <v>0</v>
      </c>
      <c r="P1183" s="722">
        <f>F1183-L1183</f>
        <v>0</v>
      </c>
      <c r="Q1183" s="461"/>
      <c r="R1183" s="722">
        <f>H1183-N1183</f>
        <v>0</v>
      </c>
      <c r="T1183" s="655">
        <f>H1183-K1183</f>
        <v>-55465</v>
      </c>
    </row>
    <row r="1184" spans="1:20">
      <c r="A1184" s="485">
        <f t="shared" si="177"/>
        <v>1184</v>
      </c>
      <c r="B1184" t="s">
        <v>238</v>
      </c>
      <c r="D1184" t="s">
        <v>905</v>
      </c>
      <c r="F1184" s="737">
        <f>'40'!R71</f>
        <v>0</v>
      </c>
      <c r="H1184" s="231">
        <f>'41'!R72</f>
        <v>0</v>
      </c>
      <c r="K1184" s="503">
        <v>0</v>
      </c>
      <c r="L1184" s="231">
        <f>'40'!R71</f>
        <v>0</v>
      </c>
      <c r="N1184" s="231">
        <f>'41'!R72</f>
        <v>0</v>
      </c>
      <c r="P1184" s="722">
        <f>F1184-L1184</f>
        <v>0</v>
      </c>
      <c r="Q1184" s="461"/>
      <c r="R1184" s="722">
        <f>H1184-N1184</f>
        <v>0</v>
      </c>
      <c r="T1184" s="655">
        <f>H1184-K1184</f>
        <v>0</v>
      </c>
    </row>
    <row r="1185" spans="1:20" ht="15.75">
      <c r="A1185" s="485">
        <f t="shared" si="177"/>
        <v>1185</v>
      </c>
      <c r="B1185" s="234" t="s">
        <v>106</v>
      </c>
      <c r="D1185" t="s">
        <v>905</v>
      </c>
      <c r="F1185" s="737">
        <f>'40'!R72</f>
        <v>500225</v>
      </c>
      <c r="H1185" s="231">
        <f>'41'!R73</f>
        <v>475850</v>
      </c>
      <c r="K1185" s="503">
        <v>536545</v>
      </c>
      <c r="L1185" s="231">
        <f>'40'!R72</f>
        <v>500225</v>
      </c>
      <c r="N1185" s="231">
        <f>'41'!R73</f>
        <v>475850</v>
      </c>
      <c r="P1185" s="722">
        <f>F1185-L1185</f>
        <v>0</v>
      </c>
      <c r="Q1185" s="461"/>
      <c r="R1185" s="722">
        <f>H1185-N1185</f>
        <v>0</v>
      </c>
      <c r="T1185" s="655">
        <f>H1185-K1185</f>
        <v>-60695</v>
      </c>
    </row>
    <row r="1186" spans="1:20" ht="15.75">
      <c r="A1186" s="485">
        <f t="shared" si="177"/>
        <v>1186</v>
      </c>
      <c r="B1186" s="234" t="s">
        <v>1089</v>
      </c>
      <c r="F1186" s="737"/>
      <c r="H1186" s="231"/>
      <c r="K1186" s="503"/>
      <c r="T1186" s="655"/>
    </row>
    <row r="1187" spans="1:20" ht="15.75">
      <c r="A1187" s="485">
        <f t="shared" si="177"/>
        <v>1187</v>
      </c>
      <c r="B1187" s="234" t="s">
        <v>219</v>
      </c>
      <c r="F1187" s="737"/>
      <c r="H1187" s="231"/>
      <c r="K1187" s="503"/>
      <c r="T1187" s="655"/>
    </row>
    <row r="1188" spans="1:20" ht="15.75">
      <c r="A1188" s="485">
        <f t="shared" si="177"/>
        <v>1188</v>
      </c>
      <c r="B1188" s="234" t="s">
        <v>994</v>
      </c>
      <c r="D1188" t="s">
        <v>905</v>
      </c>
      <c r="F1188" s="737">
        <f>'43'!B6</f>
        <v>0</v>
      </c>
      <c r="H1188" s="231">
        <f>'43'!B15</f>
        <v>0</v>
      </c>
      <c r="K1188" s="503">
        <v>330</v>
      </c>
      <c r="L1188" s="231">
        <f>'43'!B6</f>
        <v>0</v>
      </c>
      <c r="N1188" s="231">
        <f>'43'!B15</f>
        <v>0</v>
      </c>
      <c r="P1188" s="722">
        <f t="shared" ref="P1188:P1195" si="178">F1188-L1188</f>
        <v>0</v>
      </c>
      <c r="Q1188" s="461"/>
      <c r="R1188" s="722">
        <f t="shared" ref="R1188:R1195" si="179">H1188-N1188</f>
        <v>0</v>
      </c>
      <c r="T1188" s="655">
        <f t="shared" ref="T1188:T1195" si="180">H1188-K1188</f>
        <v>-330</v>
      </c>
    </row>
    <row r="1189" spans="1:20">
      <c r="A1189" s="485">
        <f t="shared" si="177"/>
        <v>1189</v>
      </c>
      <c r="B1189" t="s">
        <v>240</v>
      </c>
      <c r="D1189" t="s">
        <v>905</v>
      </c>
      <c r="F1189" s="737">
        <f>'43'!B7</f>
        <v>170</v>
      </c>
      <c r="H1189" s="231">
        <f>'43'!B16</f>
        <v>0</v>
      </c>
      <c r="K1189" s="503">
        <v>155</v>
      </c>
      <c r="L1189" s="231">
        <f>'43'!B7</f>
        <v>170</v>
      </c>
      <c r="N1189" s="231">
        <f>'43'!B16</f>
        <v>0</v>
      </c>
      <c r="P1189" s="722">
        <f t="shared" si="178"/>
        <v>0</v>
      </c>
      <c r="Q1189" s="461"/>
      <c r="R1189" s="722">
        <f t="shared" si="179"/>
        <v>0</v>
      </c>
      <c r="T1189" s="655">
        <f t="shared" si="180"/>
        <v>-155</v>
      </c>
    </row>
    <row r="1190" spans="1:20">
      <c r="A1190" s="485">
        <f t="shared" si="177"/>
        <v>1190</v>
      </c>
      <c r="B1190" t="s">
        <v>245</v>
      </c>
      <c r="D1190" t="s">
        <v>905</v>
      </c>
      <c r="F1190" s="737">
        <f>'43'!B8</f>
        <v>0</v>
      </c>
      <c r="H1190" s="231">
        <f>'43'!B17</f>
        <v>0</v>
      </c>
      <c r="K1190" s="503">
        <v>0</v>
      </c>
      <c r="L1190" s="231">
        <f>'43'!B8</f>
        <v>0</v>
      </c>
      <c r="N1190" s="231">
        <f>'43'!B17</f>
        <v>0</v>
      </c>
      <c r="P1190" s="722">
        <f t="shared" si="178"/>
        <v>0</v>
      </c>
      <c r="Q1190" s="461"/>
      <c r="R1190" s="722">
        <f t="shared" si="179"/>
        <v>0</v>
      </c>
      <c r="T1190" s="655">
        <f t="shared" si="180"/>
        <v>0</v>
      </c>
    </row>
    <row r="1191" spans="1:20">
      <c r="A1191" s="485">
        <f t="shared" si="177"/>
        <v>1191</v>
      </c>
      <c r="B1191" t="s">
        <v>241</v>
      </c>
      <c r="D1191" t="s">
        <v>905</v>
      </c>
      <c r="F1191" s="737">
        <f>'43'!B9</f>
        <v>0</v>
      </c>
      <c r="H1191" s="231">
        <f>'43'!B18</f>
        <v>0</v>
      </c>
      <c r="K1191" s="503">
        <v>-330</v>
      </c>
      <c r="L1191" s="231">
        <f>'43'!B9</f>
        <v>0</v>
      </c>
      <c r="N1191" s="231">
        <f>'43'!B18</f>
        <v>0</v>
      </c>
      <c r="P1191" s="722">
        <f t="shared" si="178"/>
        <v>0</v>
      </c>
      <c r="Q1191" s="461"/>
      <c r="R1191" s="722">
        <f t="shared" si="179"/>
        <v>0</v>
      </c>
      <c r="T1191" s="655">
        <f t="shared" si="180"/>
        <v>330</v>
      </c>
    </row>
    <row r="1192" spans="1:20">
      <c r="A1192" s="485">
        <f t="shared" si="177"/>
        <v>1192</v>
      </c>
      <c r="B1192" t="s">
        <v>457</v>
      </c>
      <c r="D1192" t="s">
        <v>905</v>
      </c>
      <c r="F1192" s="737">
        <f>'43'!B10</f>
        <v>0</v>
      </c>
      <c r="H1192" s="231">
        <f>'43'!B19</f>
        <v>0</v>
      </c>
      <c r="K1192" s="503">
        <v>0</v>
      </c>
      <c r="L1192" s="231">
        <f>'43'!B10</f>
        <v>0</v>
      </c>
      <c r="N1192" s="231">
        <f>'43'!B19</f>
        <v>0</v>
      </c>
      <c r="P1192" s="722">
        <f t="shared" si="178"/>
        <v>0</v>
      </c>
      <c r="Q1192" s="461"/>
      <c r="R1192" s="722">
        <f t="shared" si="179"/>
        <v>0</v>
      </c>
      <c r="T1192" s="655">
        <f t="shared" si="180"/>
        <v>0</v>
      </c>
    </row>
    <row r="1193" spans="1:20">
      <c r="A1193" s="485">
        <f t="shared" si="177"/>
        <v>1193</v>
      </c>
      <c r="B1193" t="s">
        <v>242</v>
      </c>
      <c r="D1193" t="s">
        <v>905</v>
      </c>
      <c r="F1193" s="737">
        <f>'43'!B11</f>
        <v>0</v>
      </c>
      <c r="H1193" s="231">
        <f>'43'!B20</f>
        <v>0</v>
      </c>
      <c r="K1193" s="503">
        <v>0</v>
      </c>
      <c r="L1193" s="231">
        <f>'43'!B11</f>
        <v>0</v>
      </c>
      <c r="N1193" s="231">
        <f>'43'!B20</f>
        <v>0</v>
      </c>
      <c r="P1193" s="722">
        <f t="shared" si="178"/>
        <v>0</v>
      </c>
      <c r="Q1193" s="461"/>
      <c r="R1193" s="722">
        <f t="shared" si="179"/>
        <v>0</v>
      </c>
      <c r="T1193" s="655">
        <f t="shared" si="180"/>
        <v>0</v>
      </c>
    </row>
    <row r="1194" spans="1:20">
      <c r="A1194" s="485">
        <f t="shared" si="177"/>
        <v>1194</v>
      </c>
      <c r="B1194" t="s">
        <v>243</v>
      </c>
      <c r="D1194" t="s">
        <v>905</v>
      </c>
      <c r="F1194" s="737">
        <f>'43'!B12</f>
        <v>0</v>
      </c>
      <c r="H1194" s="231">
        <f>'43'!B21</f>
        <v>0</v>
      </c>
      <c r="K1194" s="503">
        <v>0</v>
      </c>
      <c r="L1194" s="231">
        <f>'43'!B12</f>
        <v>0</v>
      </c>
      <c r="N1194" s="231">
        <f>'43'!B21</f>
        <v>0</v>
      </c>
      <c r="P1194" s="722">
        <f t="shared" si="178"/>
        <v>0</v>
      </c>
      <c r="Q1194" s="461"/>
      <c r="R1194" s="722">
        <f t="shared" si="179"/>
        <v>0</v>
      </c>
      <c r="T1194" s="655">
        <f t="shared" si="180"/>
        <v>0</v>
      </c>
    </row>
    <row r="1195" spans="1:20" ht="15.75">
      <c r="A1195" s="485">
        <f t="shared" si="177"/>
        <v>1195</v>
      </c>
      <c r="B1195" s="234" t="s">
        <v>995</v>
      </c>
      <c r="D1195" t="s">
        <v>905</v>
      </c>
      <c r="F1195" s="737">
        <f>'43'!B13</f>
        <v>170</v>
      </c>
      <c r="H1195" s="231">
        <f>'43'!B22</f>
        <v>0</v>
      </c>
      <c r="K1195" s="503">
        <v>155</v>
      </c>
      <c r="L1195" s="231">
        <f>'43'!B13</f>
        <v>170</v>
      </c>
      <c r="N1195" s="231">
        <f>'43'!B22</f>
        <v>0</v>
      </c>
      <c r="P1195" s="722">
        <f t="shared" si="178"/>
        <v>0</v>
      </c>
      <c r="Q1195" s="461"/>
      <c r="R1195" s="722">
        <f t="shared" si="179"/>
        <v>0</v>
      </c>
      <c r="T1195" s="655">
        <f t="shared" si="180"/>
        <v>-155</v>
      </c>
    </row>
    <row r="1196" spans="1:20" ht="15.75">
      <c r="A1196" s="485">
        <f t="shared" si="177"/>
        <v>1196</v>
      </c>
      <c r="B1196" s="234" t="s">
        <v>659</v>
      </c>
      <c r="F1196" s="737"/>
      <c r="H1196" s="231"/>
      <c r="K1196" s="503"/>
      <c r="T1196" s="655"/>
    </row>
    <row r="1197" spans="1:20" ht="15.75">
      <c r="A1197" s="485">
        <f t="shared" si="177"/>
        <v>1197</v>
      </c>
      <c r="B1197" s="234" t="s">
        <v>994</v>
      </c>
      <c r="D1197" t="s">
        <v>905</v>
      </c>
      <c r="F1197" s="737">
        <f>'43'!D6</f>
        <v>0</v>
      </c>
      <c r="H1197" s="231">
        <f>'43'!D15</f>
        <v>0</v>
      </c>
      <c r="K1197" s="503">
        <v>0</v>
      </c>
      <c r="L1197" s="231">
        <f>'43'!D6</f>
        <v>0</v>
      </c>
      <c r="N1197" s="231">
        <f>'43'!D15</f>
        <v>0</v>
      </c>
      <c r="P1197" s="722">
        <f t="shared" ref="P1197:P1204" si="181">F1197-L1197</f>
        <v>0</v>
      </c>
      <c r="Q1197" s="461"/>
      <c r="R1197" s="722">
        <f t="shared" ref="R1197:R1204" si="182">H1197-N1197</f>
        <v>0</v>
      </c>
      <c r="T1197" s="655">
        <f t="shared" ref="T1197:T1204" si="183">H1197-K1197</f>
        <v>0</v>
      </c>
    </row>
    <row r="1198" spans="1:20">
      <c r="A1198" s="485">
        <f t="shared" si="177"/>
        <v>1198</v>
      </c>
      <c r="B1198" t="s">
        <v>240</v>
      </c>
      <c r="D1198" t="s">
        <v>905</v>
      </c>
      <c r="F1198" s="737">
        <f>'43'!D7</f>
        <v>0</v>
      </c>
      <c r="H1198" s="231">
        <f>'43'!D16</f>
        <v>0</v>
      </c>
      <c r="K1198" s="503">
        <v>0</v>
      </c>
      <c r="L1198" s="231">
        <f>'43'!D7</f>
        <v>0</v>
      </c>
      <c r="N1198" s="231">
        <f>'43'!D16</f>
        <v>0</v>
      </c>
      <c r="P1198" s="722">
        <f t="shared" si="181"/>
        <v>0</v>
      </c>
      <c r="Q1198" s="461"/>
      <c r="R1198" s="722">
        <f t="shared" si="182"/>
        <v>0</v>
      </c>
      <c r="T1198" s="655">
        <f t="shared" si="183"/>
        <v>0</v>
      </c>
    </row>
    <row r="1199" spans="1:20">
      <c r="A1199" s="485">
        <f t="shared" si="177"/>
        <v>1199</v>
      </c>
      <c r="B1199" t="s">
        <v>245</v>
      </c>
      <c r="D1199" t="s">
        <v>905</v>
      </c>
      <c r="F1199" s="737">
        <f>'43'!D8</f>
        <v>0</v>
      </c>
      <c r="H1199" s="231">
        <f>'43'!D17</f>
        <v>0</v>
      </c>
      <c r="K1199" s="503">
        <v>0</v>
      </c>
      <c r="L1199" s="231">
        <f>'43'!D8</f>
        <v>0</v>
      </c>
      <c r="N1199" s="231">
        <f>'43'!D17</f>
        <v>0</v>
      </c>
      <c r="P1199" s="722">
        <f t="shared" si="181"/>
        <v>0</v>
      </c>
      <c r="Q1199" s="461"/>
      <c r="R1199" s="722">
        <f t="shared" si="182"/>
        <v>0</v>
      </c>
      <c r="T1199" s="655">
        <f t="shared" si="183"/>
        <v>0</v>
      </c>
    </row>
    <row r="1200" spans="1:20">
      <c r="A1200" s="485">
        <f t="shared" si="177"/>
        <v>1200</v>
      </c>
      <c r="B1200" t="s">
        <v>241</v>
      </c>
      <c r="D1200" t="s">
        <v>905</v>
      </c>
      <c r="F1200" s="737">
        <f>'43'!D9</f>
        <v>0</v>
      </c>
      <c r="H1200" s="231">
        <f>'43'!D18</f>
        <v>0</v>
      </c>
      <c r="K1200" s="503">
        <v>0</v>
      </c>
      <c r="L1200" s="231">
        <f>'43'!D9</f>
        <v>0</v>
      </c>
      <c r="N1200" s="231">
        <f>'43'!D18</f>
        <v>0</v>
      </c>
      <c r="P1200" s="722">
        <f t="shared" si="181"/>
        <v>0</v>
      </c>
      <c r="Q1200" s="461"/>
      <c r="R1200" s="722">
        <f t="shared" si="182"/>
        <v>0</v>
      </c>
      <c r="T1200" s="655">
        <f t="shared" si="183"/>
        <v>0</v>
      </c>
    </row>
    <row r="1201" spans="1:20">
      <c r="A1201" s="485">
        <f t="shared" si="177"/>
        <v>1201</v>
      </c>
      <c r="B1201" t="s">
        <v>457</v>
      </c>
      <c r="D1201" t="s">
        <v>905</v>
      </c>
      <c r="F1201" s="737">
        <f>'43'!D10</f>
        <v>0</v>
      </c>
      <c r="H1201" s="231">
        <f>'43'!D19</f>
        <v>0</v>
      </c>
      <c r="K1201" s="503">
        <v>0</v>
      </c>
      <c r="L1201" s="231">
        <f>'43'!D10</f>
        <v>0</v>
      </c>
      <c r="N1201" s="231">
        <f>'43'!D19</f>
        <v>0</v>
      </c>
      <c r="P1201" s="722">
        <f t="shared" si="181"/>
        <v>0</v>
      </c>
      <c r="Q1201" s="461"/>
      <c r="R1201" s="722">
        <f t="shared" si="182"/>
        <v>0</v>
      </c>
      <c r="T1201" s="655">
        <f t="shared" si="183"/>
        <v>0</v>
      </c>
    </row>
    <row r="1202" spans="1:20">
      <c r="A1202" s="485">
        <f t="shared" si="177"/>
        <v>1202</v>
      </c>
      <c r="B1202" t="s">
        <v>242</v>
      </c>
      <c r="D1202" t="s">
        <v>905</v>
      </c>
      <c r="F1202" s="737">
        <f>'43'!D11</f>
        <v>0</v>
      </c>
      <c r="H1202" s="231">
        <f>'43'!D20</f>
        <v>0</v>
      </c>
      <c r="K1202" s="503">
        <v>0</v>
      </c>
      <c r="L1202" s="231">
        <f>'43'!D11</f>
        <v>0</v>
      </c>
      <c r="N1202" s="231">
        <f>'43'!D20</f>
        <v>0</v>
      </c>
      <c r="P1202" s="722">
        <f t="shared" si="181"/>
        <v>0</v>
      </c>
      <c r="Q1202" s="461"/>
      <c r="R1202" s="722">
        <f t="shared" si="182"/>
        <v>0</v>
      </c>
      <c r="T1202" s="655">
        <f t="shared" si="183"/>
        <v>0</v>
      </c>
    </row>
    <row r="1203" spans="1:20">
      <c r="A1203" s="485">
        <f t="shared" si="177"/>
        <v>1203</v>
      </c>
      <c r="B1203" t="s">
        <v>243</v>
      </c>
      <c r="D1203" t="s">
        <v>905</v>
      </c>
      <c r="F1203" s="737">
        <f>'43'!D12</f>
        <v>0</v>
      </c>
      <c r="H1203" s="231">
        <f>'43'!D21</f>
        <v>0</v>
      </c>
      <c r="K1203" s="503">
        <v>0</v>
      </c>
      <c r="L1203" s="231">
        <f>'43'!D12</f>
        <v>0</v>
      </c>
      <c r="N1203" s="231">
        <f>'43'!D21</f>
        <v>0</v>
      </c>
      <c r="P1203" s="722">
        <f t="shared" si="181"/>
        <v>0</v>
      </c>
      <c r="Q1203" s="461"/>
      <c r="R1203" s="722">
        <f t="shared" si="182"/>
        <v>0</v>
      </c>
      <c r="T1203" s="655">
        <f t="shared" si="183"/>
        <v>0</v>
      </c>
    </row>
    <row r="1204" spans="1:20" ht="15.75">
      <c r="A1204" s="485">
        <f t="shared" si="177"/>
        <v>1204</v>
      </c>
      <c r="B1204" s="234" t="s">
        <v>995</v>
      </c>
      <c r="D1204" t="s">
        <v>905</v>
      </c>
      <c r="F1204" s="737">
        <f>'43'!D13</f>
        <v>0</v>
      </c>
      <c r="H1204" s="231">
        <f>'43'!D22</f>
        <v>0</v>
      </c>
      <c r="K1204" s="503">
        <v>0</v>
      </c>
      <c r="L1204" s="231">
        <f>'43'!D13</f>
        <v>0</v>
      </c>
      <c r="N1204" s="231">
        <f>'43'!D22</f>
        <v>0</v>
      </c>
      <c r="P1204" s="722">
        <f t="shared" si="181"/>
        <v>0</v>
      </c>
      <c r="Q1204" s="461"/>
      <c r="R1204" s="722">
        <f t="shared" si="182"/>
        <v>0</v>
      </c>
      <c r="T1204" s="655">
        <f t="shared" si="183"/>
        <v>0</v>
      </c>
    </row>
    <row r="1205" spans="1:20" ht="15.75">
      <c r="A1205" s="485">
        <f t="shared" si="177"/>
        <v>1205</v>
      </c>
      <c r="B1205" s="234" t="s">
        <v>996</v>
      </c>
      <c r="F1205" s="737"/>
      <c r="H1205" s="231"/>
      <c r="K1205" s="503"/>
      <c r="T1205" s="655"/>
    </row>
    <row r="1206" spans="1:20" ht="15.75">
      <c r="A1206" s="485">
        <f t="shared" si="177"/>
        <v>1206</v>
      </c>
      <c r="B1206" s="234" t="s">
        <v>994</v>
      </c>
      <c r="D1206" t="s">
        <v>905</v>
      </c>
      <c r="F1206" s="737">
        <f>'43'!F6</f>
        <v>0</v>
      </c>
      <c r="H1206" s="231">
        <f>'43'!F15</f>
        <v>0</v>
      </c>
      <c r="K1206" s="503">
        <v>0</v>
      </c>
      <c r="L1206" s="231">
        <f>'43'!F6</f>
        <v>0</v>
      </c>
      <c r="N1206" s="231">
        <f>'43'!F15</f>
        <v>0</v>
      </c>
      <c r="P1206" s="722">
        <f t="shared" ref="P1206:P1213" si="184">F1206-L1206</f>
        <v>0</v>
      </c>
      <c r="Q1206" s="461"/>
      <c r="R1206" s="722">
        <f t="shared" ref="R1206:R1213" si="185">H1206-N1206</f>
        <v>0</v>
      </c>
      <c r="T1206" s="655">
        <f t="shared" ref="T1206:T1213" si="186">H1206-K1206</f>
        <v>0</v>
      </c>
    </row>
    <row r="1207" spans="1:20">
      <c r="A1207" s="485">
        <f t="shared" si="177"/>
        <v>1207</v>
      </c>
      <c r="B1207" t="s">
        <v>240</v>
      </c>
      <c r="D1207" t="s">
        <v>905</v>
      </c>
      <c r="F1207" s="737">
        <v>0</v>
      </c>
      <c r="H1207" s="231">
        <v>0</v>
      </c>
      <c r="K1207" s="503">
        <v>0</v>
      </c>
      <c r="L1207" s="231">
        <v>0</v>
      </c>
      <c r="N1207" s="231">
        <v>0</v>
      </c>
      <c r="P1207" s="722">
        <f t="shared" si="184"/>
        <v>0</v>
      </c>
      <c r="Q1207" s="461"/>
      <c r="R1207" s="722">
        <f t="shared" si="185"/>
        <v>0</v>
      </c>
      <c r="T1207" s="655">
        <f t="shared" si="186"/>
        <v>0</v>
      </c>
    </row>
    <row r="1208" spans="1:20">
      <c r="A1208" s="485">
        <f t="shared" si="177"/>
        <v>1208</v>
      </c>
      <c r="B1208" t="s">
        <v>245</v>
      </c>
      <c r="D1208" t="s">
        <v>905</v>
      </c>
      <c r="F1208" s="737">
        <v>0</v>
      </c>
      <c r="H1208" s="231">
        <v>0</v>
      </c>
      <c r="K1208" s="503">
        <v>0</v>
      </c>
      <c r="L1208" s="231">
        <v>0</v>
      </c>
      <c r="N1208" s="231">
        <v>0</v>
      </c>
      <c r="P1208" s="722">
        <f t="shared" si="184"/>
        <v>0</v>
      </c>
      <c r="Q1208" s="461"/>
      <c r="R1208" s="722">
        <f t="shared" si="185"/>
        <v>0</v>
      </c>
      <c r="T1208" s="655">
        <f t="shared" si="186"/>
        <v>0</v>
      </c>
    </row>
    <row r="1209" spans="1:20">
      <c r="A1209" s="485">
        <f t="shared" si="177"/>
        <v>1209</v>
      </c>
      <c r="B1209" t="s">
        <v>241</v>
      </c>
      <c r="D1209" t="s">
        <v>905</v>
      </c>
      <c r="F1209" s="737">
        <v>0</v>
      </c>
      <c r="H1209" s="231">
        <v>0</v>
      </c>
      <c r="K1209" s="503">
        <v>0</v>
      </c>
      <c r="L1209" s="231">
        <v>0</v>
      </c>
      <c r="N1209" s="231">
        <v>0</v>
      </c>
      <c r="P1209" s="722">
        <f t="shared" si="184"/>
        <v>0</v>
      </c>
      <c r="Q1209" s="461"/>
      <c r="R1209" s="722">
        <f t="shared" si="185"/>
        <v>0</v>
      </c>
      <c r="T1209" s="655">
        <f t="shared" si="186"/>
        <v>0</v>
      </c>
    </row>
    <row r="1210" spans="1:20">
      <c r="A1210" s="485">
        <f t="shared" si="177"/>
        <v>1210</v>
      </c>
      <c r="B1210" t="s">
        <v>457</v>
      </c>
      <c r="D1210" t="s">
        <v>905</v>
      </c>
      <c r="F1210" s="737">
        <v>0</v>
      </c>
      <c r="H1210" s="231">
        <v>0</v>
      </c>
      <c r="K1210" s="503">
        <v>0</v>
      </c>
      <c r="L1210" s="231">
        <v>0</v>
      </c>
      <c r="N1210" s="231">
        <v>0</v>
      </c>
      <c r="P1210" s="722">
        <f t="shared" si="184"/>
        <v>0</v>
      </c>
      <c r="Q1210" s="461"/>
      <c r="R1210" s="722">
        <f t="shared" si="185"/>
        <v>0</v>
      </c>
      <c r="T1210" s="655">
        <f t="shared" si="186"/>
        <v>0</v>
      </c>
    </row>
    <row r="1211" spans="1:20">
      <c r="A1211" s="485">
        <f t="shared" si="177"/>
        <v>1211</v>
      </c>
      <c r="B1211" t="s">
        <v>242</v>
      </c>
      <c r="D1211" t="s">
        <v>905</v>
      </c>
      <c r="F1211" s="737">
        <v>0</v>
      </c>
      <c r="H1211" s="231">
        <v>0</v>
      </c>
      <c r="K1211" s="503">
        <v>0</v>
      </c>
      <c r="L1211" s="231">
        <v>0</v>
      </c>
      <c r="N1211" s="231">
        <v>0</v>
      </c>
      <c r="P1211" s="722">
        <f t="shared" si="184"/>
        <v>0</v>
      </c>
      <c r="Q1211" s="461"/>
      <c r="R1211" s="722">
        <f t="shared" si="185"/>
        <v>0</v>
      </c>
      <c r="T1211" s="655">
        <f t="shared" si="186"/>
        <v>0</v>
      </c>
    </row>
    <row r="1212" spans="1:20">
      <c r="A1212" s="485">
        <f t="shared" si="177"/>
        <v>1212</v>
      </c>
      <c r="B1212" t="s">
        <v>243</v>
      </c>
      <c r="D1212" t="s">
        <v>905</v>
      </c>
      <c r="F1212" s="737">
        <v>0</v>
      </c>
      <c r="H1212" s="231">
        <v>0</v>
      </c>
      <c r="K1212" s="503">
        <v>0</v>
      </c>
      <c r="L1212" s="231">
        <v>0</v>
      </c>
      <c r="N1212" s="231">
        <v>0</v>
      </c>
      <c r="P1212" s="722">
        <f t="shared" si="184"/>
        <v>0</v>
      </c>
      <c r="Q1212" s="461"/>
      <c r="R1212" s="722">
        <f t="shared" si="185"/>
        <v>0</v>
      </c>
      <c r="T1212" s="655">
        <f t="shared" si="186"/>
        <v>0</v>
      </c>
    </row>
    <row r="1213" spans="1:20" ht="15.75">
      <c r="A1213" s="485">
        <f t="shared" si="177"/>
        <v>1213</v>
      </c>
      <c r="B1213" s="234" t="s">
        <v>995</v>
      </c>
      <c r="D1213" t="s">
        <v>905</v>
      </c>
      <c r="F1213" s="737">
        <v>0</v>
      </c>
      <c r="H1213" s="231">
        <v>0</v>
      </c>
      <c r="K1213" s="503">
        <v>0</v>
      </c>
      <c r="L1213" s="231">
        <v>0</v>
      </c>
      <c r="N1213" s="231">
        <v>0</v>
      </c>
      <c r="P1213" s="722">
        <f t="shared" si="184"/>
        <v>0</v>
      </c>
      <c r="Q1213" s="461"/>
      <c r="R1213" s="722">
        <f t="shared" si="185"/>
        <v>0</v>
      </c>
      <c r="T1213" s="655">
        <f t="shared" si="186"/>
        <v>0</v>
      </c>
    </row>
    <row r="1214" spans="1:20" ht="15.75">
      <c r="A1214" s="485">
        <f t="shared" si="177"/>
        <v>1214</v>
      </c>
      <c r="B1214" s="234" t="s">
        <v>997</v>
      </c>
      <c r="F1214" s="737"/>
      <c r="H1214" s="231"/>
      <c r="K1214" s="503"/>
      <c r="T1214" s="655"/>
    </row>
    <row r="1215" spans="1:20" ht="15.75">
      <c r="A1215" s="485">
        <f t="shared" si="177"/>
        <v>1215</v>
      </c>
      <c r="B1215" s="234" t="s">
        <v>994</v>
      </c>
      <c r="D1215" t="s">
        <v>905</v>
      </c>
      <c r="F1215" s="737">
        <f>'43'!H6</f>
        <v>0</v>
      </c>
      <c r="H1215" s="231">
        <f>'43'!H15</f>
        <v>0</v>
      </c>
      <c r="K1215" s="503">
        <v>0</v>
      </c>
      <c r="L1215" s="231">
        <f>'43'!H6</f>
        <v>0</v>
      </c>
      <c r="N1215" s="231">
        <f>'43'!H15</f>
        <v>0</v>
      </c>
      <c r="P1215" s="722">
        <f t="shared" ref="P1215:P1222" si="187">F1215-L1215</f>
        <v>0</v>
      </c>
      <c r="Q1215" s="461"/>
      <c r="R1215" s="722">
        <f t="shared" ref="R1215:R1222" si="188">H1215-N1215</f>
        <v>0</v>
      </c>
      <c r="T1215" s="655">
        <f t="shared" ref="T1215:T1222" si="189">H1215-K1215</f>
        <v>0</v>
      </c>
    </row>
    <row r="1216" spans="1:20">
      <c r="A1216" s="485">
        <f t="shared" si="177"/>
        <v>1216</v>
      </c>
      <c r="B1216" t="s">
        <v>240</v>
      </c>
      <c r="D1216" t="s">
        <v>905</v>
      </c>
      <c r="F1216" s="737">
        <f>'43'!H7</f>
        <v>0</v>
      </c>
      <c r="H1216" s="231">
        <f>'43'!H16</f>
        <v>0</v>
      </c>
      <c r="K1216" s="503">
        <v>0</v>
      </c>
      <c r="L1216" s="231">
        <f>'43'!H7</f>
        <v>0</v>
      </c>
      <c r="N1216" s="231">
        <f>'43'!H16</f>
        <v>0</v>
      </c>
      <c r="P1216" s="722">
        <f t="shared" si="187"/>
        <v>0</v>
      </c>
      <c r="Q1216" s="461"/>
      <c r="R1216" s="722">
        <f t="shared" si="188"/>
        <v>0</v>
      </c>
      <c r="T1216" s="655">
        <f t="shared" si="189"/>
        <v>0</v>
      </c>
    </row>
    <row r="1217" spans="1:20">
      <c r="A1217" s="485">
        <f t="shared" si="177"/>
        <v>1217</v>
      </c>
      <c r="B1217" t="s">
        <v>245</v>
      </c>
      <c r="D1217" t="s">
        <v>905</v>
      </c>
      <c r="F1217" s="737">
        <f>'43'!H8</f>
        <v>0</v>
      </c>
      <c r="H1217" s="231">
        <f>'43'!H17</f>
        <v>0</v>
      </c>
      <c r="K1217" s="503">
        <v>0</v>
      </c>
      <c r="L1217" s="231">
        <f>'43'!H8</f>
        <v>0</v>
      </c>
      <c r="N1217" s="231">
        <f>'43'!H17</f>
        <v>0</v>
      </c>
      <c r="P1217" s="722">
        <f t="shared" si="187"/>
        <v>0</v>
      </c>
      <c r="Q1217" s="461"/>
      <c r="R1217" s="722">
        <f t="shared" si="188"/>
        <v>0</v>
      </c>
      <c r="T1217" s="655">
        <f t="shared" si="189"/>
        <v>0</v>
      </c>
    </row>
    <row r="1218" spans="1:20">
      <c r="A1218" s="485">
        <f t="shared" si="177"/>
        <v>1218</v>
      </c>
      <c r="B1218" t="s">
        <v>241</v>
      </c>
      <c r="D1218" t="s">
        <v>905</v>
      </c>
      <c r="F1218" s="737">
        <f>'43'!H9</f>
        <v>0</v>
      </c>
      <c r="H1218" s="231">
        <f>'43'!H18</f>
        <v>0</v>
      </c>
      <c r="K1218" s="503">
        <v>0</v>
      </c>
      <c r="L1218" s="231">
        <f>'43'!H9</f>
        <v>0</v>
      </c>
      <c r="N1218" s="231">
        <f>'43'!H18</f>
        <v>0</v>
      </c>
      <c r="P1218" s="722">
        <f t="shared" si="187"/>
        <v>0</v>
      </c>
      <c r="Q1218" s="461"/>
      <c r="R1218" s="722">
        <f t="shared" si="188"/>
        <v>0</v>
      </c>
      <c r="T1218" s="655">
        <f t="shared" si="189"/>
        <v>0</v>
      </c>
    </row>
    <row r="1219" spans="1:20">
      <c r="A1219" s="485">
        <f t="shared" si="177"/>
        <v>1219</v>
      </c>
      <c r="B1219" t="s">
        <v>457</v>
      </c>
      <c r="D1219" t="s">
        <v>905</v>
      </c>
      <c r="F1219" s="737">
        <f>'43'!H10</f>
        <v>0</v>
      </c>
      <c r="H1219" s="231">
        <f>'43'!H19</f>
        <v>0</v>
      </c>
      <c r="K1219" s="503">
        <v>0</v>
      </c>
      <c r="L1219" s="231">
        <f>'43'!H10</f>
        <v>0</v>
      </c>
      <c r="N1219" s="231">
        <f>'43'!H19</f>
        <v>0</v>
      </c>
      <c r="P1219" s="722">
        <f t="shared" si="187"/>
        <v>0</v>
      </c>
      <c r="Q1219" s="461"/>
      <c r="R1219" s="722">
        <f t="shared" si="188"/>
        <v>0</v>
      </c>
      <c r="T1219" s="655">
        <f t="shared" si="189"/>
        <v>0</v>
      </c>
    </row>
    <row r="1220" spans="1:20">
      <c r="A1220" s="485">
        <f t="shared" si="177"/>
        <v>1220</v>
      </c>
      <c r="B1220" t="s">
        <v>242</v>
      </c>
      <c r="D1220" t="s">
        <v>905</v>
      </c>
      <c r="F1220" s="737">
        <f>'43'!H11</f>
        <v>0</v>
      </c>
      <c r="H1220" s="231">
        <f>'43'!H20</f>
        <v>0</v>
      </c>
      <c r="K1220" s="503">
        <v>0</v>
      </c>
      <c r="L1220" s="231">
        <f>'43'!H11</f>
        <v>0</v>
      </c>
      <c r="N1220" s="231">
        <f>'43'!H20</f>
        <v>0</v>
      </c>
      <c r="P1220" s="722">
        <f t="shared" si="187"/>
        <v>0</v>
      </c>
      <c r="Q1220" s="461"/>
      <c r="R1220" s="722">
        <f t="shared" si="188"/>
        <v>0</v>
      </c>
      <c r="T1220" s="655">
        <f t="shared" si="189"/>
        <v>0</v>
      </c>
    </row>
    <row r="1221" spans="1:20">
      <c r="A1221" s="485">
        <f t="shared" si="177"/>
        <v>1221</v>
      </c>
      <c r="B1221" t="s">
        <v>243</v>
      </c>
      <c r="D1221" t="s">
        <v>905</v>
      </c>
      <c r="F1221" s="737">
        <f>'43'!H12</f>
        <v>0</v>
      </c>
      <c r="H1221" s="231">
        <f>'43'!H21</f>
        <v>0</v>
      </c>
      <c r="K1221" s="503">
        <v>0</v>
      </c>
      <c r="L1221" s="231">
        <f>'43'!H12</f>
        <v>0</v>
      </c>
      <c r="N1221" s="231">
        <f>'43'!H21</f>
        <v>0</v>
      </c>
      <c r="P1221" s="722">
        <f t="shared" si="187"/>
        <v>0</v>
      </c>
      <c r="Q1221" s="461"/>
      <c r="R1221" s="722">
        <f t="shared" si="188"/>
        <v>0</v>
      </c>
      <c r="T1221" s="655">
        <f t="shared" si="189"/>
        <v>0</v>
      </c>
    </row>
    <row r="1222" spans="1:20" ht="15.75">
      <c r="A1222" s="485">
        <f t="shared" si="177"/>
        <v>1222</v>
      </c>
      <c r="B1222" s="234" t="s">
        <v>995</v>
      </c>
      <c r="D1222" t="s">
        <v>905</v>
      </c>
      <c r="F1222" s="737">
        <f>'43'!H13</f>
        <v>0</v>
      </c>
      <c r="H1222" s="231">
        <f>'43'!H22</f>
        <v>0</v>
      </c>
      <c r="K1222" s="503">
        <v>0</v>
      </c>
      <c r="L1222" s="231">
        <f>'43'!H13</f>
        <v>0</v>
      </c>
      <c r="N1222" s="231">
        <f>'43'!H22</f>
        <v>0</v>
      </c>
      <c r="P1222" s="722">
        <f t="shared" si="187"/>
        <v>0</v>
      </c>
      <c r="Q1222" s="461"/>
      <c r="R1222" s="722">
        <f t="shared" si="188"/>
        <v>0</v>
      </c>
      <c r="T1222" s="655">
        <f t="shared" si="189"/>
        <v>0</v>
      </c>
    </row>
    <row r="1223" spans="1:20" ht="15.75">
      <c r="A1223" s="485">
        <f t="shared" si="177"/>
        <v>1223</v>
      </c>
      <c r="B1223" s="234" t="s">
        <v>998</v>
      </c>
      <c r="F1223" s="737"/>
      <c r="H1223" s="231"/>
      <c r="K1223" s="503"/>
      <c r="T1223" s="655"/>
    </row>
    <row r="1224" spans="1:20" ht="15.75">
      <c r="A1224" s="485">
        <f t="shared" si="177"/>
        <v>1224</v>
      </c>
      <c r="B1224" s="234" t="s">
        <v>994</v>
      </c>
      <c r="D1224" t="s">
        <v>905</v>
      </c>
      <c r="F1224" s="737">
        <f>'43'!J6</f>
        <v>0</v>
      </c>
      <c r="H1224" s="231">
        <f>'43'!J15</f>
        <v>0</v>
      </c>
      <c r="K1224" s="503">
        <v>0</v>
      </c>
      <c r="L1224" s="231">
        <f>'43'!J6</f>
        <v>0</v>
      </c>
      <c r="N1224" s="231">
        <f>'43'!J15</f>
        <v>0</v>
      </c>
      <c r="P1224" s="722">
        <f t="shared" ref="P1224:P1231" si="190">F1224-L1224</f>
        <v>0</v>
      </c>
      <c r="Q1224" s="461"/>
      <c r="R1224" s="722">
        <f t="shared" ref="R1224:R1231" si="191">H1224-N1224</f>
        <v>0</v>
      </c>
      <c r="T1224" s="655">
        <f t="shared" ref="T1224:T1231" si="192">H1224-K1224</f>
        <v>0</v>
      </c>
    </row>
    <row r="1225" spans="1:20">
      <c r="A1225" s="485">
        <f t="shared" si="177"/>
        <v>1225</v>
      </c>
      <c r="B1225" t="s">
        <v>240</v>
      </c>
      <c r="D1225" t="s">
        <v>905</v>
      </c>
      <c r="F1225" s="737">
        <f>'43'!J7</f>
        <v>0</v>
      </c>
      <c r="H1225" s="231">
        <f>'43'!J16</f>
        <v>0</v>
      </c>
      <c r="K1225" s="503">
        <v>0</v>
      </c>
      <c r="L1225" s="231">
        <f>'43'!J7</f>
        <v>0</v>
      </c>
      <c r="N1225" s="231">
        <f>'43'!J16</f>
        <v>0</v>
      </c>
      <c r="P1225" s="722">
        <f t="shared" si="190"/>
        <v>0</v>
      </c>
      <c r="Q1225" s="461"/>
      <c r="R1225" s="722">
        <f t="shared" si="191"/>
        <v>0</v>
      </c>
      <c r="T1225" s="655">
        <f t="shared" si="192"/>
        <v>0</v>
      </c>
    </row>
    <row r="1226" spans="1:20">
      <c r="A1226" s="485">
        <f t="shared" si="177"/>
        <v>1226</v>
      </c>
      <c r="B1226" t="s">
        <v>245</v>
      </c>
      <c r="D1226" t="s">
        <v>905</v>
      </c>
      <c r="F1226" s="737">
        <f>'43'!J8</f>
        <v>0</v>
      </c>
      <c r="H1226" s="231">
        <f>'43'!J17</f>
        <v>0</v>
      </c>
      <c r="K1226" s="503">
        <v>0</v>
      </c>
      <c r="L1226" s="231">
        <f>'43'!J8</f>
        <v>0</v>
      </c>
      <c r="N1226" s="231">
        <f>'43'!J17</f>
        <v>0</v>
      </c>
      <c r="P1226" s="722">
        <f t="shared" si="190"/>
        <v>0</v>
      </c>
      <c r="Q1226" s="461"/>
      <c r="R1226" s="722">
        <f t="shared" si="191"/>
        <v>0</v>
      </c>
      <c r="T1226" s="655">
        <f t="shared" si="192"/>
        <v>0</v>
      </c>
    </row>
    <row r="1227" spans="1:20">
      <c r="A1227" s="485">
        <f t="shared" ref="A1227:A1290" si="193">A1226+1</f>
        <v>1227</v>
      </c>
      <c r="B1227" t="s">
        <v>241</v>
      </c>
      <c r="D1227" t="s">
        <v>905</v>
      </c>
      <c r="F1227" s="737">
        <f>'43'!J9</f>
        <v>0</v>
      </c>
      <c r="H1227" s="231">
        <f>'43'!J18</f>
        <v>0</v>
      </c>
      <c r="K1227" s="503">
        <v>0</v>
      </c>
      <c r="L1227" s="231">
        <f>'43'!J9</f>
        <v>0</v>
      </c>
      <c r="N1227" s="231">
        <f>'43'!J18</f>
        <v>0</v>
      </c>
      <c r="P1227" s="722">
        <f t="shared" si="190"/>
        <v>0</v>
      </c>
      <c r="Q1227" s="461"/>
      <c r="R1227" s="722">
        <f t="shared" si="191"/>
        <v>0</v>
      </c>
      <c r="T1227" s="655">
        <f t="shared" si="192"/>
        <v>0</v>
      </c>
    </row>
    <row r="1228" spans="1:20">
      <c r="A1228" s="485">
        <f t="shared" si="193"/>
        <v>1228</v>
      </c>
      <c r="B1228" t="s">
        <v>457</v>
      </c>
      <c r="D1228" t="s">
        <v>905</v>
      </c>
      <c r="F1228" s="737">
        <f>'43'!J10</f>
        <v>0</v>
      </c>
      <c r="H1228" s="231">
        <f>'43'!J19</f>
        <v>0</v>
      </c>
      <c r="K1228" s="503">
        <v>0</v>
      </c>
      <c r="L1228" s="231">
        <f>'43'!J10</f>
        <v>0</v>
      </c>
      <c r="N1228" s="231">
        <f>'43'!J19</f>
        <v>0</v>
      </c>
      <c r="P1228" s="722">
        <f t="shared" si="190"/>
        <v>0</v>
      </c>
      <c r="Q1228" s="461"/>
      <c r="R1228" s="722">
        <f t="shared" si="191"/>
        <v>0</v>
      </c>
      <c r="T1228" s="655">
        <f t="shared" si="192"/>
        <v>0</v>
      </c>
    </row>
    <row r="1229" spans="1:20">
      <c r="A1229" s="485">
        <f t="shared" si="193"/>
        <v>1229</v>
      </c>
      <c r="B1229" t="s">
        <v>242</v>
      </c>
      <c r="D1229" t="s">
        <v>905</v>
      </c>
      <c r="F1229" s="737">
        <f>'43'!J11</f>
        <v>0</v>
      </c>
      <c r="H1229" s="231">
        <f>'43'!J20</f>
        <v>0</v>
      </c>
      <c r="K1229" s="503">
        <v>0</v>
      </c>
      <c r="L1229" s="231">
        <f>'43'!J11</f>
        <v>0</v>
      </c>
      <c r="N1229" s="231">
        <f>'43'!J20</f>
        <v>0</v>
      </c>
      <c r="P1229" s="722">
        <f t="shared" si="190"/>
        <v>0</v>
      </c>
      <c r="Q1229" s="461"/>
      <c r="R1229" s="722">
        <f t="shared" si="191"/>
        <v>0</v>
      </c>
      <c r="T1229" s="655">
        <f t="shared" si="192"/>
        <v>0</v>
      </c>
    </row>
    <row r="1230" spans="1:20">
      <c r="A1230" s="485">
        <f t="shared" si="193"/>
        <v>1230</v>
      </c>
      <c r="B1230" t="s">
        <v>243</v>
      </c>
      <c r="D1230" t="s">
        <v>905</v>
      </c>
      <c r="F1230" s="737">
        <f>'43'!J12</f>
        <v>0</v>
      </c>
      <c r="H1230" s="231">
        <f>'43'!J21</f>
        <v>0</v>
      </c>
      <c r="K1230" s="503">
        <v>0</v>
      </c>
      <c r="L1230" s="231">
        <f>'43'!J12</f>
        <v>0</v>
      </c>
      <c r="N1230" s="231">
        <f>'43'!J21</f>
        <v>0</v>
      </c>
      <c r="P1230" s="722">
        <f t="shared" si="190"/>
        <v>0</v>
      </c>
      <c r="Q1230" s="461"/>
      <c r="R1230" s="722">
        <f t="shared" si="191"/>
        <v>0</v>
      </c>
      <c r="T1230" s="655">
        <f t="shared" si="192"/>
        <v>0</v>
      </c>
    </row>
    <row r="1231" spans="1:20" ht="15.75">
      <c r="A1231" s="485">
        <f t="shared" si="193"/>
        <v>1231</v>
      </c>
      <c r="B1231" s="234" t="s">
        <v>995</v>
      </c>
      <c r="D1231" t="s">
        <v>905</v>
      </c>
      <c r="F1231" s="737">
        <f>'43'!J13</f>
        <v>0</v>
      </c>
      <c r="H1231" s="231">
        <f>'43'!J22</f>
        <v>0</v>
      </c>
      <c r="K1231" s="503">
        <v>0</v>
      </c>
      <c r="L1231" s="231">
        <f>'43'!J13</f>
        <v>0</v>
      </c>
      <c r="N1231" s="231">
        <f>'43'!J22</f>
        <v>0</v>
      </c>
      <c r="P1231" s="722">
        <f t="shared" si="190"/>
        <v>0</v>
      </c>
      <c r="Q1231" s="461"/>
      <c r="R1231" s="722">
        <f t="shared" si="191"/>
        <v>0</v>
      </c>
      <c r="T1231" s="655">
        <f t="shared" si="192"/>
        <v>0</v>
      </c>
    </row>
    <row r="1232" spans="1:20" ht="15.75">
      <c r="A1232" s="485">
        <f t="shared" si="193"/>
        <v>1232</v>
      </c>
      <c r="B1232" s="234" t="s">
        <v>999</v>
      </c>
      <c r="F1232" s="737"/>
      <c r="H1232" s="231"/>
      <c r="K1232" s="503"/>
      <c r="T1232" s="655"/>
    </row>
    <row r="1233" spans="1:20" ht="15.75">
      <c r="A1233" s="485">
        <f t="shared" si="193"/>
        <v>1233</v>
      </c>
      <c r="B1233" s="234" t="s">
        <v>994</v>
      </c>
      <c r="D1233" t="s">
        <v>905</v>
      </c>
      <c r="F1233" s="737">
        <f>'43'!L6</f>
        <v>0</v>
      </c>
      <c r="H1233" s="231">
        <f>'43'!L15</f>
        <v>0</v>
      </c>
      <c r="K1233" s="503">
        <v>330</v>
      </c>
      <c r="L1233" s="231">
        <f>'43'!L6</f>
        <v>0</v>
      </c>
      <c r="N1233" s="231">
        <f>'43'!L15</f>
        <v>0</v>
      </c>
      <c r="P1233" s="722">
        <f t="shared" ref="P1233:P1240" si="194">F1233-L1233</f>
        <v>0</v>
      </c>
      <c r="Q1233" s="461"/>
      <c r="R1233" s="722">
        <f t="shared" ref="R1233:R1240" si="195">H1233-N1233</f>
        <v>0</v>
      </c>
      <c r="T1233" s="655">
        <f t="shared" ref="T1233:T1240" si="196">H1233-K1233</f>
        <v>-330</v>
      </c>
    </row>
    <row r="1234" spans="1:20">
      <c r="A1234" s="485">
        <f t="shared" si="193"/>
        <v>1234</v>
      </c>
      <c r="B1234" t="s">
        <v>240</v>
      </c>
      <c r="D1234" t="s">
        <v>905</v>
      </c>
      <c r="F1234" s="737">
        <f>'43'!L7</f>
        <v>170</v>
      </c>
      <c r="H1234" s="231">
        <f>'43'!L16</f>
        <v>0</v>
      </c>
      <c r="K1234" s="503">
        <v>155</v>
      </c>
      <c r="L1234" s="231">
        <f>'43'!L7</f>
        <v>170</v>
      </c>
      <c r="N1234" s="231">
        <f>'43'!L16</f>
        <v>0</v>
      </c>
      <c r="P1234" s="722">
        <f t="shared" si="194"/>
        <v>0</v>
      </c>
      <c r="Q1234" s="461"/>
      <c r="R1234" s="722">
        <f t="shared" si="195"/>
        <v>0</v>
      </c>
      <c r="T1234" s="655">
        <f t="shared" si="196"/>
        <v>-155</v>
      </c>
    </row>
    <row r="1235" spans="1:20">
      <c r="A1235" s="485">
        <f t="shared" si="193"/>
        <v>1235</v>
      </c>
      <c r="B1235" t="s">
        <v>245</v>
      </c>
      <c r="D1235" t="s">
        <v>905</v>
      </c>
      <c r="F1235" s="737">
        <f>'43'!L8</f>
        <v>0</v>
      </c>
      <c r="H1235" s="231">
        <f>'43'!L17</f>
        <v>0</v>
      </c>
      <c r="K1235" s="503">
        <v>0</v>
      </c>
      <c r="L1235" s="231">
        <f>'43'!L8</f>
        <v>0</v>
      </c>
      <c r="N1235" s="231">
        <f>'43'!L17</f>
        <v>0</v>
      </c>
      <c r="P1235" s="722">
        <f t="shared" si="194"/>
        <v>0</v>
      </c>
      <c r="Q1235" s="461"/>
      <c r="R1235" s="722">
        <f t="shared" si="195"/>
        <v>0</v>
      </c>
      <c r="T1235" s="655">
        <f t="shared" si="196"/>
        <v>0</v>
      </c>
    </row>
    <row r="1236" spans="1:20">
      <c r="A1236" s="485">
        <f t="shared" si="193"/>
        <v>1236</v>
      </c>
      <c r="B1236" t="s">
        <v>241</v>
      </c>
      <c r="D1236" t="s">
        <v>905</v>
      </c>
      <c r="F1236" s="737">
        <f>'43'!L9</f>
        <v>0</v>
      </c>
      <c r="H1236" s="231">
        <f>'43'!L18</f>
        <v>0</v>
      </c>
      <c r="K1236" s="503">
        <v>-330</v>
      </c>
      <c r="L1236" s="231">
        <f>'43'!L9</f>
        <v>0</v>
      </c>
      <c r="N1236" s="231">
        <f>'43'!L18</f>
        <v>0</v>
      </c>
      <c r="P1236" s="722">
        <f t="shared" si="194"/>
        <v>0</v>
      </c>
      <c r="Q1236" s="461"/>
      <c r="R1236" s="722">
        <f t="shared" si="195"/>
        <v>0</v>
      </c>
      <c r="T1236" s="655">
        <f t="shared" si="196"/>
        <v>330</v>
      </c>
    </row>
    <row r="1237" spans="1:20">
      <c r="A1237" s="485">
        <f t="shared" si="193"/>
        <v>1237</v>
      </c>
      <c r="B1237" t="s">
        <v>457</v>
      </c>
      <c r="D1237" t="s">
        <v>905</v>
      </c>
      <c r="F1237" s="737">
        <f>'43'!L10</f>
        <v>0</v>
      </c>
      <c r="H1237" s="231">
        <f>'43'!L19</f>
        <v>0</v>
      </c>
      <c r="K1237" s="503">
        <v>0</v>
      </c>
      <c r="L1237" s="231">
        <f>'43'!L10</f>
        <v>0</v>
      </c>
      <c r="N1237" s="231">
        <f>'43'!L19</f>
        <v>0</v>
      </c>
      <c r="P1237" s="722">
        <f t="shared" si="194"/>
        <v>0</v>
      </c>
      <c r="Q1237" s="461"/>
      <c r="R1237" s="722">
        <f t="shared" si="195"/>
        <v>0</v>
      </c>
      <c r="T1237" s="655">
        <f t="shared" si="196"/>
        <v>0</v>
      </c>
    </row>
    <row r="1238" spans="1:20">
      <c r="A1238" s="485">
        <f t="shared" si="193"/>
        <v>1238</v>
      </c>
      <c r="B1238" t="s">
        <v>242</v>
      </c>
      <c r="D1238" t="s">
        <v>905</v>
      </c>
      <c r="F1238" s="737">
        <f>'43'!L11</f>
        <v>0</v>
      </c>
      <c r="H1238" s="231">
        <f>'43'!L20</f>
        <v>0</v>
      </c>
      <c r="K1238" s="503">
        <v>0</v>
      </c>
      <c r="L1238" s="231">
        <f>'43'!L11</f>
        <v>0</v>
      </c>
      <c r="N1238" s="231">
        <f>'43'!L20</f>
        <v>0</v>
      </c>
      <c r="P1238" s="722">
        <f t="shared" si="194"/>
        <v>0</v>
      </c>
      <c r="Q1238" s="461"/>
      <c r="R1238" s="722">
        <f t="shared" si="195"/>
        <v>0</v>
      </c>
      <c r="T1238" s="655">
        <f t="shared" si="196"/>
        <v>0</v>
      </c>
    </row>
    <row r="1239" spans="1:20">
      <c r="A1239" s="485">
        <f t="shared" si="193"/>
        <v>1239</v>
      </c>
      <c r="B1239" t="s">
        <v>243</v>
      </c>
      <c r="D1239" t="s">
        <v>905</v>
      </c>
      <c r="F1239" s="737">
        <f>'43'!L12</f>
        <v>0</v>
      </c>
      <c r="H1239" s="231">
        <f>'43'!L21</f>
        <v>0</v>
      </c>
      <c r="K1239" s="503">
        <v>0</v>
      </c>
      <c r="L1239" s="231">
        <f>'43'!L12</f>
        <v>0</v>
      </c>
      <c r="N1239" s="231">
        <f>'43'!L21</f>
        <v>0</v>
      </c>
      <c r="P1239" s="722">
        <f t="shared" si="194"/>
        <v>0</v>
      </c>
      <c r="Q1239" s="461"/>
      <c r="R1239" s="722">
        <f t="shared" si="195"/>
        <v>0</v>
      </c>
      <c r="T1239" s="655">
        <f t="shared" si="196"/>
        <v>0</v>
      </c>
    </row>
    <row r="1240" spans="1:20" ht="15.75">
      <c r="A1240" s="485">
        <f t="shared" si="193"/>
        <v>1240</v>
      </c>
      <c r="B1240" s="234" t="s">
        <v>995</v>
      </c>
      <c r="D1240" t="s">
        <v>905</v>
      </c>
      <c r="F1240" s="737">
        <f>'43'!L13</f>
        <v>170</v>
      </c>
      <c r="H1240" s="231">
        <f>'43'!L22</f>
        <v>0</v>
      </c>
      <c r="K1240" s="503">
        <v>155</v>
      </c>
      <c r="L1240" s="231">
        <f>'43'!L13</f>
        <v>170</v>
      </c>
      <c r="N1240" s="231">
        <f>'43'!L22</f>
        <v>0</v>
      </c>
      <c r="P1240" s="722">
        <f t="shared" si="194"/>
        <v>0</v>
      </c>
      <c r="Q1240" s="461"/>
      <c r="R1240" s="722">
        <f t="shared" si="195"/>
        <v>0</v>
      </c>
      <c r="T1240" s="655">
        <f t="shared" si="196"/>
        <v>-155</v>
      </c>
    </row>
    <row r="1241" spans="1:20" ht="15.75">
      <c r="A1241" s="485">
        <f t="shared" si="193"/>
        <v>1241</v>
      </c>
      <c r="B1241" s="234" t="s">
        <v>475</v>
      </c>
      <c r="F1241" s="737"/>
      <c r="H1241" s="231"/>
      <c r="K1241" s="503"/>
      <c r="T1241" s="655"/>
    </row>
    <row r="1242" spans="1:20" ht="15.75">
      <c r="A1242" s="485">
        <f t="shared" si="193"/>
        <v>1242</v>
      </c>
      <c r="B1242" s="234" t="s">
        <v>1000</v>
      </c>
      <c r="F1242" s="737"/>
      <c r="H1242" s="231"/>
      <c r="K1242" s="503"/>
      <c r="T1242" s="655"/>
    </row>
    <row r="1243" spans="1:20" ht="15.75">
      <c r="A1243" s="485">
        <f t="shared" si="193"/>
        <v>1243</v>
      </c>
      <c r="B1243" s="234" t="s">
        <v>1001</v>
      </c>
      <c r="D1243" t="s">
        <v>905</v>
      </c>
      <c r="F1243" s="737">
        <f>'47'!B14</f>
        <v>13200</v>
      </c>
      <c r="H1243" s="231">
        <f>'48'!B14</f>
        <v>12862</v>
      </c>
      <c r="K1243" s="503">
        <v>6953</v>
      </c>
      <c r="L1243" s="231">
        <f>'47'!B14</f>
        <v>13200</v>
      </c>
      <c r="N1243" s="231">
        <f>'48'!B14</f>
        <v>12862</v>
      </c>
      <c r="P1243" s="722">
        <f t="shared" ref="P1243:P1267" si="197">F1243-L1243</f>
        <v>0</v>
      </c>
      <c r="Q1243" s="461"/>
      <c r="R1243" s="722">
        <f t="shared" ref="R1243:R1267" si="198">H1243-N1243</f>
        <v>0</v>
      </c>
      <c r="T1243" s="655">
        <f t="shared" ref="T1243:T1267" si="199">H1243-K1243</f>
        <v>5909</v>
      </c>
    </row>
    <row r="1244" spans="1:20">
      <c r="A1244" s="485">
        <f t="shared" si="193"/>
        <v>1244</v>
      </c>
      <c r="B1244" t="s">
        <v>245</v>
      </c>
      <c r="D1244" t="s">
        <v>905</v>
      </c>
      <c r="F1244" s="737">
        <f>'47'!B15</f>
        <v>0</v>
      </c>
      <c r="H1244" s="231">
        <f>'48'!B15</f>
        <v>0</v>
      </c>
      <c r="K1244" s="503">
        <v>0</v>
      </c>
      <c r="L1244" s="231">
        <f>'47'!B15</f>
        <v>0</v>
      </c>
      <c r="N1244" s="231">
        <f>'48'!B15</f>
        <v>0</v>
      </c>
      <c r="P1244" s="722">
        <f t="shared" si="197"/>
        <v>0</v>
      </c>
      <c r="Q1244" s="461"/>
      <c r="R1244" s="722">
        <f t="shared" si="198"/>
        <v>0</v>
      </c>
      <c r="T1244" s="655">
        <f t="shared" si="199"/>
        <v>0</v>
      </c>
    </row>
    <row r="1245" spans="1:20">
      <c r="A1245" s="485">
        <f t="shared" si="193"/>
        <v>1245</v>
      </c>
      <c r="B1245" t="s">
        <v>222</v>
      </c>
      <c r="D1245" t="s">
        <v>905</v>
      </c>
      <c r="F1245" s="737">
        <f>'47'!B16</f>
        <v>1321</v>
      </c>
      <c r="H1245" s="231">
        <f>'48'!B16</f>
        <v>0</v>
      </c>
      <c r="K1245" s="503">
        <v>56</v>
      </c>
      <c r="L1245" s="231">
        <f>'47'!B16</f>
        <v>1321</v>
      </c>
      <c r="N1245" s="231">
        <f>'48'!B16</f>
        <v>0</v>
      </c>
      <c r="P1245" s="722">
        <f t="shared" si="197"/>
        <v>0</v>
      </c>
      <c r="Q1245" s="461"/>
      <c r="R1245" s="722">
        <f t="shared" si="198"/>
        <v>0</v>
      </c>
      <c r="T1245" s="655">
        <f t="shared" si="199"/>
        <v>-56</v>
      </c>
    </row>
    <row r="1246" spans="1:20">
      <c r="A1246" s="485">
        <f t="shared" si="193"/>
        <v>1246</v>
      </c>
      <c r="B1246" t="s">
        <v>457</v>
      </c>
      <c r="D1246" t="s">
        <v>905</v>
      </c>
      <c r="F1246" s="737">
        <f>'47'!B17</f>
        <v>0</v>
      </c>
      <c r="H1246" s="231">
        <f>'48'!B17</f>
        <v>0</v>
      </c>
      <c r="K1246" s="503">
        <v>0</v>
      </c>
      <c r="L1246" s="231">
        <f>'47'!B17</f>
        <v>0</v>
      </c>
      <c r="N1246" s="231">
        <f>'48'!B17</f>
        <v>0</v>
      </c>
      <c r="P1246" s="722">
        <f t="shared" si="197"/>
        <v>0</v>
      </c>
      <c r="Q1246" s="461"/>
      <c r="R1246" s="722">
        <f t="shared" si="198"/>
        <v>0</v>
      </c>
      <c r="T1246" s="655">
        <f t="shared" si="199"/>
        <v>0</v>
      </c>
    </row>
    <row r="1247" spans="1:20">
      <c r="A1247" s="485">
        <f t="shared" si="193"/>
        <v>1247</v>
      </c>
      <c r="B1247" t="s">
        <v>8</v>
      </c>
      <c r="D1247" t="s">
        <v>905</v>
      </c>
      <c r="F1247" s="737">
        <f>'47'!B18</f>
        <v>-1244</v>
      </c>
      <c r="H1247" s="231">
        <f>'48'!B18</f>
        <v>0</v>
      </c>
      <c r="K1247" s="503">
        <v>0</v>
      </c>
      <c r="L1247" s="231">
        <f>'47'!B18</f>
        <v>-1244</v>
      </c>
      <c r="N1247" s="231">
        <f>'48'!B18</f>
        <v>0</v>
      </c>
      <c r="P1247" s="722">
        <f t="shared" si="197"/>
        <v>0</v>
      </c>
      <c r="Q1247" s="461"/>
      <c r="R1247" s="722">
        <f t="shared" si="198"/>
        <v>0</v>
      </c>
      <c r="T1247" s="655">
        <f t="shared" si="199"/>
        <v>0</v>
      </c>
    </row>
    <row r="1248" spans="1:20">
      <c r="A1248" s="485">
        <f t="shared" si="193"/>
        <v>1248</v>
      </c>
      <c r="B1248" t="s">
        <v>246</v>
      </c>
      <c r="D1248" t="s">
        <v>905</v>
      </c>
      <c r="F1248" s="737">
        <f>'47'!B19</f>
        <v>252</v>
      </c>
      <c r="H1248" s="231">
        <f>'48'!B19</f>
        <v>338</v>
      </c>
      <c r="K1248" s="503">
        <v>797</v>
      </c>
      <c r="L1248" s="231">
        <f>'47'!B19</f>
        <v>252</v>
      </c>
      <c r="N1248" s="231">
        <f>'48'!B19</f>
        <v>338</v>
      </c>
      <c r="P1248" s="722">
        <f t="shared" si="197"/>
        <v>0</v>
      </c>
      <c r="Q1248" s="461"/>
      <c r="R1248" s="722">
        <f t="shared" si="198"/>
        <v>0</v>
      </c>
      <c r="T1248" s="655">
        <f t="shared" si="199"/>
        <v>-459</v>
      </c>
    </row>
    <row r="1249" spans="1:20">
      <c r="A1249" s="485">
        <f t="shared" si="193"/>
        <v>1249</v>
      </c>
      <c r="B1249" t="s">
        <v>247</v>
      </c>
      <c r="D1249" t="s">
        <v>905</v>
      </c>
      <c r="F1249" s="737">
        <f>'47'!B20</f>
        <v>0</v>
      </c>
      <c r="H1249" s="231">
        <f>'48'!B20</f>
        <v>0</v>
      </c>
      <c r="K1249" s="503">
        <v>0</v>
      </c>
      <c r="L1249" s="231">
        <f>'47'!B20</f>
        <v>0</v>
      </c>
      <c r="N1249" s="231">
        <f>'48'!B20</f>
        <v>0</v>
      </c>
      <c r="P1249" s="722">
        <f t="shared" si="197"/>
        <v>0</v>
      </c>
      <c r="Q1249" s="461"/>
      <c r="R1249" s="722">
        <f t="shared" si="198"/>
        <v>0</v>
      </c>
      <c r="T1249" s="655">
        <f t="shared" si="199"/>
        <v>0</v>
      </c>
    </row>
    <row r="1250" spans="1:20">
      <c r="A1250" s="485">
        <f t="shared" si="193"/>
        <v>1250</v>
      </c>
      <c r="B1250" t="s">
        <v>248</v>
      </c>
      <c r="D1250" t="s">
        <v>905</v>
      </c>
      <c r="F1250" s="737">
        <f>'47'!B21</f>
        <v>0</v>
      </c>
      <c r="H1250" s="231">
        <f>'48'!B21</f>
        <v>0</v>
      </c>
      <c r="K1250" s="503">
        <v>0</v>
      </c>
      <c r="L1250" s="231">
        <f>'47'!B21</f>
        <v>0</v>
      </c>
      <c r="N1250" s="231">
        <f>'48'!B21</f>
        <v>0</v>
      </c>
      <c r="P1250" s="722">
        <f t="shared" si="197"/>
        <v>0</v>
      </c>
      <c r="Q1250" s="461"/>
      <c r="R1250" s="722">
        <f t="shared" si="198"/>
        <v>0</v>
      </c>
      <c r="T1250" s="655">
        <f t="shared" si="199"/>
        <v>0</v>
      </c>
    </row>
    <row r="1251" spans="1:20">
      <c r="A1251" s="485">
        <f t="shared" si="193"/>
        <v>1251</v>
      </c>
      <c r="B1251" t="s">
        <v>249</v>
      </c>
      <c r="D1251" t="s">
        <v>905</v>
      </c>
      <c r="F1251" s="737">
        <f>'47'!B22</f>
        <v>0</v>
      </c>
      <c r="H1251" s="231">
        <f>'48'!B22</f>
        <v>0</v>
      </c>
      <c r="K1251" s="503">
        <v>0</v>
      </c>
      <c r="L1251" s="231">
        <f>'47'!B22</f>
        <v>0</v>
      </c>
      <c r="N1251" s="231">
        <f>'48'!B22</f>
        <v>0</v>
      </c>
      <c r="P1251" s="722">
        <f t="shared" si="197"/>
        <v>0</v>
      </c>
      <c r="Q1251" s="461"/>
      <c r="R1251" s="722">
        <f t="shared" si="198"/>
        <v>0</v>
      </c>
      <c r="T1251" s="655">
        <f t="shared" si="199"/>
        <v>0</v>
      </c>
    </row>
    <row r="1252" spans="1:20">
      <c r="A1252" s="485">
        <f t="shared" si="193"/>
        <v>1252</v>
      </c>
      <c r="B1252" t="s">
        <v>224</v>
      </c>
      <c r="D1252" t="s">
        <v>905</v>
      </c>
      <c r="F1252" s="737">
        <f>'47'!B23</f>
        <v>0</v>
      </c>
      <c r="H1252" s="231">
        <f>'48'!B23</f>
        <v>0</v>
      </c>
      <c r="K1252" s="503">
        <v>0</v>
      </c>
      <c r="L1252" s="231">
        <f>'47'!B23</f>
        <v>0</v>
      </c>
      <c r="N1252" s="231">
        <f>'48'!B23</f>
        <v>0</v>
      </c>
      <c r="P1252" s="722">
        <f t="shared" si="197"/>
        <v>0</v>
      </c>
      <c r="Q1252" s="461"/>
      <c r="R1252" s="722">
        <f t="shared" si="198"/>
        <v>0</v>
      </c>
      <c r="T1252" s="655">
        <f t="shared" si="199"/>
        <v>0</v>
      </c>
    </row>
    <row r="1253" spans="1:20">
      <c r="A1253" s="485">
        <f t="shared" si="193"/>
        <v>1253</v>
      </c>
      <c r="B1253" t="s">
        <v>468</v>
      </c>
      <c r="D1253" t="s">
        <v>905</v>
      </c>
      <c r="F1253" s="737">
        <f>'47'!B24</f>
        <v>0</v>
      </c>
      <c r="H1253" s="231">
        <f>'48'!B24</f>
        <v>0</v>
      </c>
      <c r="K1253" s="503">
        <v>0</v>
      </c>
      <c r="L1253" s="231">
        <f>'47'!B24</f>
        <v>0</v>
      </c>
      <c r="N1253" s="231">
        <f>'48'!B24</f>
        <v>0</v>
      </c>
      <c r="P1253" s="722">
        <f t="shared" si="197"/>
        <v>0</v>
      </c>
      <c r="Q1253" s="461"/>
      <c r="R1253" s="722">
        <f t="shared" si="198"/>
        <v>0</v>
      </c>
      <c r="T1253" s="655">
        <f t="shared" si="199"/>
        <v>0</v>
      </c>
    </row>
    <row r="1254" spans="1:20">
      <c r="A1254" s="485">
        <f t="shared" si="193"/>
        <v>1254</v>
      </c>
      <c r="B1254" t="s">
        <v>226</v>
      </c>
      <c r="D1254" t="s">
        <v>905</v>
      </c>
      <c r="F1254" s="737">
        <f>'47'!B25</f>
        <v>-51</v>
      </c>
      <c r="H1254" s="231">
        <f>'48'!B25</f>
        <v>0</v>
      </c>
      <c r="K1254" s="503">
        <v>0</v>
      </c>
      <c r="L1254" s="231">
        <f>'47'!B25</f>
        <v>-51</v>
      </c>
      <c r="N1254" s="231">
        <f>'48'!B25</f>
        <v>0</v>
      </c>
      <c r="P1254" s="722">
        <f t="shared" si="197"/>
        <v>0</v>
      </c>
      <c r="Q1254" s="461"/>
      <c r="R1254" s="722">
        <f t="shared" si="198"/>
        <v>0</v>
      </c>
      <c r="T1254" s="655">
        <f t="shared" si="199"/>
        <v>0</v>
      </c>
    </row>
    <row r="1255" spans="1:20" ht="15.75">
      <c r="A1255" s="485">
        <f t="shared" si="193"/>
        <v>1255</v>
      </c>
      <c r="B1255" s="234" t="s">
        <v>1002</v>
      </c>
      <c r="D1255" t="s">
        <v>905</v>
      </c>
      <c r="F1255" s="737">
        <f>'47'!B27</f>
        <v>13478</v>
      </c>
      <c r="H1255" s="231">
        <f>'48'!B27</f>
        <v>13200</v>
      </c>
      <c r="K1255" s="503">
        <v>7806</v>
      </c>
      <c r="L1255" s="231">
        <f>'47'!B27</f>
        <v>13478</v>
      </c>
      <c r="N1255" s="231">
        <f>'48'!B27</f>
        <v>13200</v>
      </c>
      <c r="P1255" s="722">
        <f t="shared" si="197"/>
        <v>0</v>
      </c>
      <c r="Q1255" s="461"/>
      <c r="R1255" s="722">
        <f t="shared" si="198"/>
        <v>0</v>
      </c>
      <c r="T1255" s="655">
        <f t="shared" si="199"/>
        <v>5394</v>
      </c>
    </row>
    <row r="1256" spans="1:20" ht="15.75">
      <c r="A1256" s="485">
        <f t="shared" si="193"/>
        <v>1256</v>
      </c>
      <c r="B1256" s="234" t="s">
        <v>1003</v>
      </c>
      <c r="D1256" t="s">
        <v>905</v>
      </c>
      <c r="F1256" s="737">
        <f>'47'!B32</f>
        <v>10079</v>
      </c>
      <c r="H1256" s="231">
        <f>'48'!B32</f>
        <v>8232</v>
      </c>
      <c r="K1256" s="503">
        <v>4756</v>
      </c>
      <c r="L1256" s="231">
        <f>'47'!B32</f>
        <v>10079</v>
      </c>
      <c r="N1256" s="231">
        <f>'48'!B32</f>
        <v>8232</v>
      </c>
      <c r="P1256" s="722">
        <f t="shared" si="197"/>
        <v>0</v>
      </c>
      <c r="Q1256" s="461"/>
      <c r="R1256" s="722">
        <f t="shared" si="198"/>
        <v>0</v>
      </c>
      <c r="T1256" s="655">
        <f t="shared" si="199"/>
        <v>3476</v>
      </c>
    </row>
    <row r="1257" spans="1:20">
      <c r="A1257" s="485">
        <f t="shared" si="193"/>
        <v>1257</v>
      </c>
      <c r="B1257" t="s">
        <v>245</v>
      </c>
      <c r="D1257" t="s">
        <v>905</v>
      </c>
      <c r="F1257" s="737">
        <f>'47'!B33</f>
        <v>0</v>
      </c>
      <c r="H1257" s="231">
        <f>'48'!B33</f>
        <v>0</v>
      </c>
      <c r="K1257" s="503">
        <v>0</v>
      </c>
      <c r="L1257" s="231">
        <f>'47'!B33</f>
        <v>0</v>
      </c>
      <c r="N1257" s="231">
        <f>'48'!B33</f>
        <v>0</v>
      </c>
      <c r="P1257" s="722">
        <f t="shared" si="197"/>
        <v>0</v>
      </c>
      <c r="Q1257" s="461"/>
      <c r="R1257" s="722">
        <f t="shared" si="198"/>
        <v>0</v>
      </c>
      <c r="T1257" s="655">
        <f t="shared" si="199"/>
        <v>0</v>
      </c>
    </row>
    <row r="1258" spans="1:20">
      <c r="A1258" s="485">
        <f t="shared" si="193"/>
        <v>1258</v>
      </c>
      <c r="B1258" t="s">
        <v>222</v>
      </c>
      <c r="D1258" t="s">
        <v>905</v>
      </c>
      <c r="F1258" s="737">
        <f>'47'!B34</f>
        <v>0</v>
      </c>
      <c r="H1258" s="231">
        <f>'48'!B34</f>
        <v>0</v>
      </c>
      <c r="K1258" s="503">
        <v>0</v>
      </c>
      <c r="L1258" s="231">
        <f>'47'!B34</f>
        <v>0</v>
      </c>
      <c r="N1258" s="231">
        <f>'48'!B34</f>
        <v>0</v>
      </c>
      <c r="P1258" s="722">
        <f t="shared" si="197"/>
        <v>0</v>
      </c>
      <c r="Q1258" s="461"/>
      <c r="R1258" s="722">
        <f t="shared" si="198"/>
        <v>0</v>
      </c>
      <c r="T1258" s="655">
        <f t="shared" si="199"/>
        <v>0</v>
      </c>
    </row>
    <row r="1259" spans="1:20">
      <c r="A1259" s="485">
        <f t="shared" si="193"/>
        <v>1259</v>
      </c>
      <c r="B1259" t="s">
        <v>457</v>
      </c>
      <c r="D1259" t="s">
        <v>905</v>
      </c>
      <c r="F1259" s="737">
        <f>'47'!B35</f>
        <v>0</v>
      </c>
      <c r="H1259" s="231">
        <f>'48'!B35</f>
        <v>0</v>
      </c>
      <c r="K1259" s="503">
        <v>0</v>
      </c>
      <c r="L1259" s="231">
        <f>'47'!B35</f>
        <v>0</v>
      </c>
      <c r="N1259" s="231">
        <f>'48'!B35</f>
        <v>0</v>
      </c>
      <c r="P1259" s="722">
        <f t="shared" si="197"/>
        <v>0</v>
      </c>
      <c r="Q1259" s="461"/>
      <c r="R1259" s="722">
        <f t="shared" si="198"/>
        <v>0</v>
      </c>
      <c r="T1259" s="655">
        <f t="shared" si="199"/>
        <v>0</v>
      </c>
    </row>
    <row r="1260" spans="1:20">
      <c r="A1260" s="485">
        <f t="shared" si="193"/>
        <v>1260</v>
      </c>
      <c r="B1260" t="s">
        <v>399</v>
      </c>
      <c r="D1260" t="s">
        <v>905</v>
      </c>
      <c r="F1260" s="737">
        <f>'47'!B36</f>
        <v>0</v>
      </c>
      <c r="H1260" s="231">
        <f>'48'!B36</f>
        <v>0</v>
      </c>
      <c r="K1260" s="503">
        <v>0</v>
      </c>
      <c r="L1260" s="231">
        <f>'47'!B36</f>
        <v>0</v>
      </c>
      <c r="N1260" s="231">
        <f>'48'!B36</f>
        <v>0</v>
      </c>
      <c r="P1260" s="722">
        <f t="shared" si="197"/>
        <v>0</v>
      </c>
      <c r="Q1260" s="461"/>
      <c r="R1260" s="722">
        <f t="shared" si="198"/>
        <v>0</v>
      </c>
      <c r="T1260" s="655">
        <f t="shared" si="199"/>
        <v>0</v>
      </c>
    </row>
    <row r="1261" spans="1:20">
      <c r="A1261" s="485">
        <f t="shared" si="193"/>
        <v>1261</v>
      </c>
      <c r="B1261" t="s">
        <v>227</v>
      </c>
      <c r="D1261" t="s">
        <v>905</v>
      </c>
      <c r="F1261" s="737">
        <f>'47'!B37</f>
        <v>1608</v>
      </c>
      <c r="H1261" s="231">
        <f>'48'!B37</f>
        <v>1847</v>
      </c>
      <c r="K1261" s="503">
        <v>619</v>
      </c>
      <c r="L1261" s="231">
        <f>'47'!B37</f>
        <v>1608</v>
      </c>
      <c r="N1261" s="231">
        <f>'48'!B37</f>
        <v>1847</v>
      </c>
      <c r="P1261" s="722">
        <f t="shared" si="197"/>
        <v>0</v>
      </c>
      <c r="Q1261" s="461"/>
      <c r="R1261" s="722">
        <f t="shared" si="198"/>
        <v>0</v>
      </c>
      <c r="T1261" s="655">
        <f t="shared" si="199"/>
        <v>1228</v>
      </c>
    </row>
    <row r="1262" spans="1:20">
      <c r="A1262" s="485">
        <f t="shared" si="193"/>
        <v>1262</v>
      </c>
      <c r="B1262" t="s">
        <v>224</v>
      </c>
      <c r="D1262" t="s">
        <v>905</v>
      </c>
      <c r="F1262" s="737">
        <f>'47'!B38</f>
        <v>0</v>
      </c>
      <c r="H1262" s="231">
        <f>'48'!B38</f>
        <v>0</v>
      </c>
      <c r="K1262" s="503">
        <v>0</v>
      </c>
      <c r="L1262" s="231">
        <f>'47'!B38</f>
        <v>0</v>
      </c>
      <c r="N1262" s="231">
        <f>'48'!B38</f>
        <v>0</v>
      </c>
      <c r="P1262" s="722">
        <f t="shared" si="197"/>
        <v>0</v>
      </c>
      <c r="Q1262" s="461"/>
      <c r="R1262" s="722">
        <f t="shared" si="198"/>
        <v>0</v>
      </c>
      <c r="T1262" s="655">
        <f t="shared" si="199"/>
        <v>0</v>
      </c>
    </row>
    <row r="1263" spans="1:20">
      <c r="A1263" s="485">
        <f t="shared" si="193"/>
        <v>1263</v>
      </c>
      <c r="B1263" t="s">
        <v>468</v>
      </c>
      <c r="D1263" t="s">
        <v>905</v>
      </c>
      <c r="F1263" s="737">
        <f>'47'!B39</f>
        <v>0</v>
      </c>
      <c r="H1263" s="231">
        <f>'48'!B39</f>
        <v>0</v>
      </c>
      <c r="K1263" s="503">
        <v>0</v>
      </c>
      <c r="L1263" s="231">
        <f>'47'!B39</f>
        <v>0</v>
      </c>
      <c r="N1263" s="231">
        <f>'48'!B39</f>
        <v>0</v>
      </c>
      <c r="P1263" s="722">
        <f t="shared" si="197"/>
        <v>0</v>
      </c>
      <c r="Q1263" s="461"/>
      <c r="R1263" s="722">
        <f t="shared" si="198"/>
        <v>0</v>
      </c>
      <c r="T1263" s="655">
        <f t="shared" si="199"/>
        <v>0</v>
      </c>
    </row>
    <row r="1264" spans="1:20">
      <c r="A1264" s="485">
        <f t="shared" si="193"/>
        <v>1264</v>
      </c>
      <c r="B1264" t="s">
        <v>226</v>
      </c>
      <c r="D1264" t="s">
        <v>905</v>
      </c>
      <c r="F1264" s="737">
        <f>'47'!B40</f>
        <v>-205</v>
      </c>
      <c r="H1264" s="231">
        <f>'48'!B40</f>
        <v>0</v>
      </c>
      <c r="K1264" s="503">
        <v>0</v>
      </c>
      <c r="L1264" s="231">
        <f>'47'!B40</f>
        <v>-205</v>
      </c>
      <c r="N1264" s="231">
        <f>'48'!B40</f>
        <v>0</v>
      </c>
      <c r="P1264" s="722">
        <f t="shared" si="197"/>
        <v>0</v>
      </c>
      <c r="Q1264" s="461"/>
      <c r="R1264" s="722">
        <f t="shared" si="198"/>
        <v>0</v>
      </c>
      <c r="T1264" s="655">
        <f t="shared" si="199"/>
        <v>0</v>
      </c>
    </row>
    <row r="1265" spans="1:20" ht="15.75">
      <c r="A1265" s="485">
        <f t="shared" si="193"/>
        <v>1265</v>
      </c>
      <c r="B1265" s="234" t="s">
        <v>1004</v>
      </c>
      <c r="D1265" t="s">
        <v>905</v>
      </c>
      <c r="F1265" s="737">
        <f>'47'!B42</f>
        <v>11482</v>
      </c>
      <c r="H1265" s="231">
        <f>'48'!B42</f>
        <v>10079</v>
      </c>
      <c r="K1265" s="503">
        <v>5375</v>
      </c>
      <c r="L1265" s="231">
        <f>'47'!B42</f>
        <v>11482</v>
      </c>
      <c r="N1265" s="231">
        <f>'48'!B42</f>
        <v>10079</v>
      </c>
      <c r="P1265" s="722">
        <f t="shared" si="197"/>
        <v>0</v>
      </c>
      <c r="Q1265" s="461"/>
      <c r="R1265" s="722">
        <f t="shared" si="198"/>
        <v>0</v>
      </c>
      <c r="T1265" s="655">
        <f t="shared" si="199"/>
        <v>4704</v>
      </c>
    </row>
    <row r="1266" spans="1:20" ht="15.75">
      <c r="A1266" s="485">
        <f t="shared" si="193"/>
        <v>1266</v>
      </c>
      <c r="B1266" s="234" t="s">
        <v>1005</v>
      </c>
      <c r="D1266" t="s">
        <v>905</v>
      </c>
      <c r="F1266" s="737">
        <f>'47'!B44</f>
        <v>3121</v>
      </c>
      <c r="H1266" s="231">
        <f>'48'!B44</f>
        <v>4630</v>
      </c>
      <c r="K1266" s="503">
        <v>2197</v>
      </c>
      <c r="L1266" s="231">
        <f>'47'!B44</f>
        <v>3121</v>
      </c>
      <c r="N1266" s="231">
        <f>'48'!B44</f>
        <v>4630</v>
      </c>
      <c r="P1266" s="722">
        <f t="shared" si="197"/>
        <v>0</v>
      </c>
      <c r="Q1266" s="461"/>
      <c r="R1266" s="722">
        <f t="shared" si="198"/>
        <v>0</v>
      </c>
      <c r="T1266" s="655">
        <f t="shared" si="199"/>
        <v>2433</v>
      </c>
    </row>
    <row r="1267" spans="1:20" ht="15.75">
      <c r="A1267" s="485">
        <f t="shared" si="193"/>
        <v>1267</v>
      </c>
      <c r="B1267" s="234" t="s">
        <v>1006</v>
      </c>
      <c r="D1267" t="s">
        <v>905</v>
      </c>
      <c r="F1267" s="737">
        <f>'47'!B46</f>
        <v>1996</v>
      </c>
      <c r="H1267" s="231">
        <f>'48'!B46</f>
        <v>3121</v>
      </c>
      <c r="K1267" s="503">
        <v>2431</v>
      </c>
      <c r="L1267" s="231">
        <f>'47'!B46</f>
        <v>1996</v>
      </c>
      <c r="N1267" s="231">
        <f>'48'!B46</f>
        <v>3121</v>
      </c>
      <c r="P1267" s="722">
        <f t="shared" si="197"/>
        <v>0</v>
      </c>
      <c r="Q1267" s="461"/>
      <c r="R1267" s="722">
        <f t="shared" si="198"/>
        <v>0</v>
      </c>
      <c r="T1267" s="655">
        <f t="shared" si="199"/>
        <v>690</v>
      </c>
    </row>
    <row r="1268" spans="1:20" ht="15.75">
      <c r="A1268" s="485">
        <f t="shared" si="193"/>
        <v>1268</v>
      </c>
      <c r="B1268" s="234" t="s">
        <v>1007</v>
      </c>
      <c r="F1268" s="737"/>
      <c r="H1268" s="231"/>
      <c r="K1268" s="503"/>
      <c r="T1268" s="655"/>
    </row>
    <row r="1269" spans="1:20">
      <c r="A1269" s="485">
        <f t="shared" si="193"/>
        <v>1269</v>
      </c>
      <c r="B1269" t="s">
        <v>228</v>
      </c>
      <c r="D1269" t="s">
        <v>905</v>
      </c>
      <c r="F1269" s="737">
        <f>'47'!B50</f>
        <v>1996</v>
      </c>
      <c r="H1269" s="231">
        <f>'48'!B50</f>
        <v>3121</v>
      </c>
      <c r="K1269" s="503">
        <v>2409</v>
      </c>
      <c r="L1269" s="231">
        <f>'47'!B50</f>
        <v>1996</v>
      </c>
      <c r="N1269" s="231">
        <f>'48'!B50</f>
        <v>3121</v>
      </c>
      <c r="P1269" s="722">
        <f>F1269-L1269</f>
        <v>0</v>
      </c>
      <c r="Q1269" s="461"/>
      <c r="R1269" s="722">
        <f>H1269-N1269</f>
        <v>0</v>
      </c>
      <c r="T1269" s="655">
        <f>H1269-K1269</f>
        <v>712</v>
      </c>
    </row>
    <row r="1270" spans="1:20">
      <c r="A1270" s="485">
        <f t="shared" si="193"/>
        <v>1270</v>
      </c>
      <c r="B1270" t="s">
        <v>229</v>
      </c>
      <c r="D1270" t="s">
        <v>905</v>
      </c>
      <c r="F1270" s="737">
        <f>'47'!B51</f>
        <v>0</v>
      </c>
      <c r="H1270" s="231">
        <f>'48'!B51</f>
        <v>0</v>
      </c>
      <c r="K1270" s="503">
        <v>22</v>
      </c>
      <c r="L1270" s="231">
        <f>'47'!B51</f>
        <v>0</v>
      </c>
      <c r="N1270" s="231">
        <f>'48'!B51</f>
        <v>0</v>
      </c>
      <c r="P1270" s="722">
        <f>F1270-L1270</f>
        <v>0</v>
      </c>
      <c r="Q1270" s="461"/>
      <c r="R1270" s="722">
        <f>H1270-N1270</f>
        <v>0</v>
      </c>
      <c r="T1270" s="655">
        <f>H1270-K1270</f>
        <v>-22</v>
      </c>
    </row>
    <row r="1271" spans="1:20">
      <c r="A1271" s="485">
        <f t="shared" si="193"/>
        <v>1271</v>
      </c>
      <c r="B1271" t="s">
        <v>230</v>
      </c>
      <c r="D1271" t="s">
        <v>905</v>
      </c>
      <c r="F1271" s="737">
        <f>'47'!B52</f>
        <v>0</v>
      </c>
      <c r="H1271" s="231">
        <f>'48'!B52</f>
        <v>0</v>
      </c>
      <c r="K1271" s="503">
        <v>0</v>
      </c>
      <c r="L1271" s="231">
        <f>'47'!B52</f>
        <v>0</v>
      </c>
      <c r="N1271" s="231">
        <f>'48'!B52</f>
        <v>0</v>
      </c>
      <c r="P1271" s="722">
        <f>F1271-L1271</f>
        <v>0</v>
      </c>
      <c r="Q1271" s="461"/>
      <c r="R1271" s="722">
        <f>H1271-N1271</f>
        <v>0</v>
      </c>
      <c r="T1271" s="655">
        <f>H1271-K1271</f>
        <v>0</v>
      </c>
    </row>
    <row r="1272" spans="1:20">
      <c r="A1272" s="485">
        <f t="shared" si="193"/>
        <v>1272</v>
      </c>
      <c r="B1272" t="s">
        <v>250</v>
      </c>
      <c r="D1272" t="s">
        <v>905</v>
      </c>
      <c r="F1272" s="737">
        <f>'47'!B53</f>
        <v>0</v>
      </c>
      <c r="H1272" s="231">
        <f>'48'!B53</f>
        <v>0</v>
      </c>
      <c r="K1272" s="503">
        <v>0</v>
      </c>
      <c r="L1272" s="231">
        <f>'47'!B53</f>
        <v>0</v>
      </c>
      <c r="N1272" s="231">
        <f>'48'!B53</f>
        <v>0</v>
      </c>
      <c r="P1272" s="722">
        <f>F1272-L1272</f>
        <v>0</v>
      </c>
      <c r="Q1272" s="461"/>
      <c r="R1272" s="722">
        <f>H1272-N1272</f>
        <v>0</v>
      </c>
      <c r="T1272" s="655">
        <f>H1272-K1272</f>
        <v>0</v>
      </c>
    </row>
    <row r="1273" spans="1:20" ht="15.75">
      <c r="A1273" s="485">
        <f t="shared" si="193"/>
        <v>1273</v>
      </c>
      <c r="B1273" s="234" t="s">
        <v>1008</v>
      </c>
      <c r="D1273" t="s">
        <v>905</v>
      </c>
      <c r="F1273" s="737">
        <f>'47'!B54</f>
        <v>1996</v>
      </c>
      <c r="H1273" s="231">
        <f>'48'!B54</f>
        <v>3121</v>
      </c>
      <c r="K1273" s="503">
        <v>2431</v>
      </c>
      <c r="L1273" s="231">
        <f>'47'!B54</f>
        <v>1996</v>
      </c>
      <c r="N1273" s="231">
        <f>'48'!B54</f>
        <v>3121</v>
      </c>
      <c r="P1273" s="722">
        <f>F1273-L1273</f>
        <v>0</v>
      </c>
      <c r="Q1273" s="461"/>
      <c r="R1273" s="722">
        <f>H1273-N1273</f>
        <v>0</v>
      </c>
      <c r="T1273" s="655">
        <f>H1273-K1273</f>
        <v>690</v>
      </c>
    </row>
    <row r="1274" spans="1:20" ht="15.75">
      <c r="A1274" s="485">
        <f t="shared" si="193"/>
        <v>1274</v>
      </c>
      <c r="B1274" s="234" t="s">
        <v>1009</v>
      </c>
      <c r="F1274" s="737"/>
      <c r="H1274" s="231"/>
      <c r="K1274" s="503"/>
      <c r="T1274" s="655"/>
    </row>
    <row r="1275" spans="1:20" ht="15.75">
      <c r="A1275" s="485">
        <f t="shared" si="193"/>
        <v>1275</v>
      </c>
      <c r="B1275" s="234" t="s">
        <v>1001</v>
      </c>
      <c r="D1275" t="s">
        <v>905</v>
      </c>
      <c r="F1275" s="737">
        <f>'47'!D14</f>
        <v>0</v>
      </c>
      <c r="H1275" s="231">
        <f>'48'!D14</f>
        <v>0</v>
      </c>
      <c r="K1275" s="503">
        <v>0</v>
      </c>
      <c r="L1275" s="231">
        <f>'47'!D14</f>
        <v>0</v>
      </c>
      <c r="N1275" s="231">
        <f>'48'!D14</f>
        <v>0</v>
      </c>
      <c r="P1275" s="722">
        <f t="shared" ref="P1275:P1299" si="200">F1275-L1275</f>
        <v>0</v>
      </c>
      <c r="Q1275" s="461"/>
      <c r="R1275" s="722">
        <f t="shared" ref="R1275:R1299" si="201">H1275-N1275</f>
        <v>0</v>
      </c>
      <c r="T1275" s="655">
        <f t="shared" ref="T1275:T1299" si="202">H1275-K1275</f>
        <v>0</v>
      </c>
    </row>
    <row r="1276" spans="1:20">
      <c r="A1276" s="485">
        <f t="shared" si="193"/>
        <v>1276</v>
      </c>
      <c r="B1276" t="s">
        <v>245</v>
      </c>
      <c r="D1276" t="s">
        <v>905</v>
      </c>
      <c r="F1276" s="737">
        <f>'47'!D15</f>
        <v>0</v>
      </c>
      <c r="H1276" s="231">
        <f>'48'!D15</f>
        <v>0</v>
      </c>
      <c r="K1276" s="503">
        <v>0</v>
      </c>
      <c r="L1276" s="231">
        <f>'47'!D15</f>
        <v>0</v>
      </c>
      <c r="N1276" s="231">
        <f>'48'!D15</f>
        <v>0</v>
      </c>
      <c r="P1276" s="722">
        <f t="shared" si="200"/>
        <v>0</v>
      </c>
      <c r="Q1276" s="461"/>
      <c r="R1276" s="722">
        <f t="shared" si="201"/>
        <v>0</v>
      </c>
      <c r="T1276" s="655">
        <f t="shared" si="202"/>
        <v>0</v>
      </c>
    </row>
    <row r="1277" spans="1:20">
      <c r="A1277" s="485">
        <f t="shared" si="193"/>
        <v>1277</v>
      </c>
      <c r="B1277" t="s">
        <v>222</v>
      </c>
      <c r="D1277" t="s">
        <v>905</v>
      </c>
      <c r="F1277" s="737">
        <f>'47'!D16</f>
        <v>0</v>
      </c>
      <c r="H1277" s="231">
        <f>'48'!D16</f>
        <v>0</v>
      </c>
      <c r="K1277" s="503">
        <v>0</v>
      </c>
      <c r="L1277" s="231">
        <f>'47'!D16</f>
        <v>0</v>
      </c>
      <c r="N1277" s="231">
        <f>'48'!D16</f>
        <v>0</v>
      </c>
      <c r="P1277" s="722">
        <f t="shared" si="200"/>
        <v>0</v>
      </c>
      <c r="Q1277" s="461"/>
      <c r="R1277" s="722">
        <f t="shared" si="201"/>
        <v>0</v>
      </c>
      <c r="T1277" s="655">
        <f t="shared" si="202"/>
        <v>0</v>
      </c>
    </row>
    <row r="1278" spans="1:20">
      <c r="A1278" s="485">
        <f t="shared" si="193"/>
        <v>1278</v>
      </c>
      <c r="B1278" t="s">
        <v>457</v>
      </c>
      <c r="D1278" t="s">
        <v>905</v>
      </c>
      <c r="F1278" s="737">
        <f>'47'!D17</f>
        <v>0</v>
      </c>
      <c r="H1278" s="231">
        <f>'48'!D17</f>
        <v>0</v>
      </c>
      <c r="K1278" s="503">
        <v>0</v>
      </c>
      <c r="L1278" s="231">
        <f>'47'!D17</f>
        <v>0</v>
      </c>
      <c r="N1278" s="231">
        <f>'48'!D17</f>
        <v>0</v>
      </c>
      <c r="P1278" s="722">
        <f t="shared" si="200"/>
        <v>0</v>
      </c>
      <c r="Q1278" s="461"/>
      <c r="R1278" s="722">
        <f t="shared" si="201"/>
        <v>0</v>
      </c>
      <c r="T1278" s="655">
        <f t="shared" si="202"/>
        <v>0</v>
      </c>
    </row>
    <row r="1279" spans="1:20">
      <c r="A1279" s="485">
        <f t="shared" si="193"/>
        <v>1279</v>
      </c>
      <c r="B1279" t="s">
        <v>8</v>
      </c>
      <c r="D1279" t="s">
        <v>905</v>
      </c>
      <c r="F1279" s="737">
        <f>'47'!D18</f>
        <v>0</v>
      </c>
      <c r="H1279" s="231">
        <f>'48'!D18</f>
        <v>0</v>
      </c>
      <c r="K1279" s="503">
        <v>0</v>
      </c>
      <c r="L1279" s="231">
        <f>'47'!D18</f>
        <v>0</v>
      </c>
      <c r="N1279" s="231">
        <f>'48'!D18</f>
        <v>0</v>
      </c>
      <c r="P1279" s="722">
        <f t="shared" si="200"/>
        <v>0</v>
      </c>
      <c r="Q1279" s="461"/>
      <c r="R1279" s="722">
        <f t="shared" si="201"/>
        <v>0</v>
      </c>
      <c r="T1279" s="655">
        <f t="shared" si="202"/>
        <v>0</v>
      </c>
    </row>
    <row r="1280" spans="1:20">
      <c r="A1280" s="485">
        <f t="shared" si="193"/>
        <v>1280</v>
      </c>
      <c r="B1280" t="s">
        <v>246</v>
      </c>
      <c r="D1280" t="s">
        <v>905</v>
      </c>
      <c r="F1280" s="737">
        <f>'47'!D19</f>
        <v>0</v>
      </c>
      <c r="H1280" s="231">
        <f>'48'!D19</f>
        <v>0</v>
      </c>
      <c r="K1280" s="503">
        <v>0</v>
      </c>
      <c r="L1280" s="231">
        <f>'47'!D19</f>
        <v>0</v>
      </c>
      <c r="N1280" s="231">
        <f>'48'!D19</f>
        <v>0</v>
      </c>
      <c r="P1280" s="722">
        <f t="shared" si="200"/>
        <v>0</v>
      </c>
      <c r="Q1280" s="461"/>
      <c r="R1280" s="722">
        <f t="shared" si="201"/>
        <v>0</v>
      </c>
      <c r="T1280" s="655">
        <f t="shared" si="202"/>
        <v>0</v>
      </c>
    </row>
    <row r="1281" spans="1:20">
      <c r="A1281" s="485">
        <f t="shared" si="193"/>
        <v>1281</v>
      </c>
      <c r="B1281" t="s">
        <v>247</v>
      </c>
      <c r="D1281" t="s">
        <v>905</v>
      </c>
      <c r="F1281" s="737">
        <f>'47'!D20</f>
        <v>0</v>
      </c>
      <c r="H1281" s="231">
        <f>'48'!D20</f>
        <v>0</v>
      </c>
      <c r="K1281" s="503">
        <v>0</v>
      </c>
      <c r="L1281" s="231">
        <f>'47'!D20</f>
        <v>0</v>
      </c>
      <c r="N1281" s="231">
        <f>'48'!D20</f>
        <v>0</v>
      </c>
      <c r="P1281" s="722">
        <f t="shared" si="200"/>
        <v>0</v>
      </c>
      <c r="Q1281" s="461"/>
      <c r="R1281" s="722">
        <f t="shared" si="201"/>
        <v>0</v>
      </c>
      <c r="T1281" s="655">
        <f t="shared" si="202"/>
        <v>0</v>
      </c>
    </row>
    <row r="1282" spans="1:20">
      <c r="A1282" s="485">
        <f t="shared" si="193"/>
        <v>1282</v>
      </c>
      <c r="B1282" t="s">
        <v>248</v>
      </c>
      <c r="D1282" t="s">
        <v>905</v>
      </c>
      <c r="F1282" s="737">
        <f>'47'!D21</f>
        <v>0</v>
      </c>
      <c r="H1282" s="231">
        <f>'48'!D21</f>
        <v>0</v>
      </c>
      <c r="K1282" s="503">
        <v>0</v>
      </c>
      <c r="L1282" s="231">
        <f>'47'!D21</f>
        <v>0</v>
      </c>
      <c r="N1282" s="231">
        <f>'48'!D21</f>
        <v>0</v>
      </c>
      <c r="P1282" s="722">
        <f t="shared" si="200"/>
        <v>0</v>
      </c>
      <c r="Q1282" s="461"/>
      <c r="R1282" s="722">
        <f t="shared" si="201"/>
        <v>0</v>
      </c>
      <c r="T1282" s="655">
        <f t="shared" si="202"/>
        <v>0</v>
      </c>
    </row>
    <row r="1283" spans="1:20">
      <c r="A1283" s="485">
        <f t="shared" si="193"/>
        <v>1283</v>
      </c>
      <c r="B1283" t="s">
        <v>249</v>
      </c>
      <c r="D1283" t="s">
        <v>905</v>
      </c>
      <c r="F1283" s="737">
        <f>'47'!D22</f>
        <v>0</v>
      </c>
      <c r="H1283" s="231">
        <f>'48'!D22</f>
        <v>0</v>
      </c>
      <c r="K1283" s="503">
        <v>0</v>
      </c>
      <c r="L1283" s="231">
        <f>'47'!D22</f>
        <v>0</v>
      </c>
      <c r="N1283" s="231">
        <f>'48'!D22</f>
        <v>0</v>
      </c>
      <c r="P1283" s="722">
        <f t="shared" si="200"/>
        <v>0</v>
      </c>
      <c r="Q1283" s="461"/>
      <c r="R1283" s="722">
        <f t="shared" si="201"/>
        <v>0</v>
      </c>
      <c r="T1283" s="655">
        <f t="shared" si="202"/>
        <v>0</v>
      </c>
    </row>
    <row r="1284" spans="1:20">
      <c r="A1284" s="485">
        <f t="shared" si="193"/>
        <v>1284</v>
      </c>
      <c r="B1284" t="s">
        <v>224</v>
      </c>
      <c r="D1284" t="s">
        <v>905</v>
      </c>
      <c r="F1284" s="737">
        <f>'47'!D23</f>
        <v>0</v>
      </c>
      <c r="H1284" s="231">
        <f>'48'!D23</f>
        <v>0</v>
      </c>
      <c r="K1284" s="503">
        <v>0</v>
      </c>
      <c r="L1284" s="231">
        <f>'47'!D23</f>
        <v>0</v>
      </c>
      <c r="N1284" s="231">
        <f>'48'!D23</f>
        <v>0</v>
      </c>
      <c r="P1284" s="722">
        <f t="shared" si="200"/>
        <v>0</v>
      </c>
      <c r="Q1284" s="461"/>
      <c r="R1284" s="722">
        <f t="shared" si="201"/>
        <v>0</v>
      </c>
      <c r="T1284" s="655">
        <f t="shared" si="202"/>
        <v>0</v>
      </c>
    </row>
    <row r="1285" spans="1:20">
      <c r="A1285" s="485">
        <f t="shared" si="193"/>
        <v>1285</v>
      </c>
      <c r="B1285" t="s">
        <v>468</v>
      </c>
      <c r="D1285" t="s">
        <v>905</v>
      </c>
      <c r="F1285" s="737">
        <f>'47'!D24</f>
        <v>0</v>
      </c>
      <c r="H1285" s="231">
        <f>'48'!D24</f>
        <v>0</v>
      </c>
      <c r="K1285" s="503">
        <v>0</v>
      </c>
      <c r="L1285" s="231">
        <f>'47'!D24</f>
        <v>0</v>
      </c>
      <c r="N1285" s="231">
        <f>'48'!D24</f>
        <v>0</v>
      </c>
      <c r="P1285" s="722">
        <f t="shared" si="200"/>
        <v>0</v>
      </c>
      <c r="Q1285" s="461"/>
      <c r="R1285" s="722">
        <f t="shared" si="201"/>
        <v>0</v>
      </c>
      <c r="T1285" s="655">
        <f t="shared" si="202"/>
        <v>0</v>
      </c>
    </row>
    <row r="1286" spans="1:20">
      <c r="A1286" s="485">
        <f t="shared" si="193"/>
        <v>1286</v>
      </c>
      <c r="B1286" t="s">
        <v>226</v>
      </c>
      <c r="D1286" t="s">
        <v>905</v>
      </c>
      <c r="F1286" s="737">
        <f>'47'!D25</f>
        <v>0</v>
      </c>
      <c r="H1286" s="231">
        <f>'48'!D25</f>
        <v>0</v>
      </c>
      <c r="K1286" s="503">
        <v>0</v>
      </c>
      <c r="L1286" s="231">
        <f>'47'!D25</f>
        <v>0</v>
      </c>
      <c r="N1286" s="231">
        <f>'48'!D25</f>
        <v>0</v>
      </c>
      <c r="P1286" s="722">
        <f t="shared" si="200"/>
        <v>0</v>
      </c>
      <c r="Q1286" s="461"/>
      <c r="R1286" s="722">
        <f t="shared" si="201"/>
        <v>0</v>
      </c>
      <c r="T1286" s="655">
        <f t="shared" si="202"/>
        <v>0</v>
      </c>
    </row>
    <row r="1287" spans="1:20" ht="15.75">
      <c r="A1287" s="485">
        <f t="shared" si="193"/>
        <v>1287</v>
      </c>
      <c r="B1287" s="234" t="s">
        <v>1002</v>
      </c>
      <c r="D1287" t="s">
        <v>905</v>
      </c>
      <c r="F1287" s="737">
        <f>'47'!D27</f>
        <v>0</v>
      </c>
      <c r="H1287" s="231">
        <f>'48'!D27</f>
        <v>0</v>
      </c>
      <c r="K1287" s="503">
        <v>0</v>
      </c>
      <c r="L1287" s="231">
        <f>'47'!D27</f>
        <v>0</v>
      </c>
      <c r="N1287" s="231">
        <f>'48'!D27</f>
        <v>0</v>
      </c>
      <c r="P1287" s="722">
        <f t="shared" si="200"/>
        <v>0</v>
      </c>
      <c r="Q1287" s="461"/>
      <c r="R1287" s="722">
        <f t="shared" si="201"/>
        <v>0</v>
      </c>
      <c r="T1287" s="655">
        <f t="shared" si="202"/>
        <v>0</v>
      </c>
    </row>
    <row r="1288" spans="1:20" ht="15.75">
      <c r="A1288" s="485">
        <f t="shared" si="193"/>
        <v>1288</v>
      </c>
      <c r="B1288" s="234" t="s">
        <v>1003</v>
      </c>
      <c r="D1288" t="s">
        <v>905</v>
      </c>
      <c r="F1288" s="737">
        <f>'47'!D32</f>
        <v>0</v>
      </c>
      <c r="H1288" s="231">
        <f>'48'!D32</f>
        <v>0</v>
      </c>
      <c r="K1288" s="503">
        <v>0</v>
      </c>
      <c r="L1288" s="231">
        <f>'47'!D32</f>
        <v>0</v>
      </c>
      <c r="N1288" s="231">
        <f>'48'!D32</f>
        <v>0</v>
      </c>
      <c r="P1288" s="722">
        <f t="shared" si="200"/>
        <v>0</v>
      </c>
      <c r="Q1288" s="461"/>
      <c r="R1288" s="722">
        <f t="shared" si="201"/>
        <v>0</v>
      </c>
      <c r="T1288" s="655">
        <f t="shared" si="202"/>
        <v>0</v>
      </c>
    </row>
    <row r="1289" spans="1:20">
      <c r="A1289" s="485">
        <f t="shared" si="193"/>
        <v>1289</v>
      </c>
      <c r="B1289" t="s">
        <v>245</v>
      </c>
      <c r="D1289" t="s">
        <v>905</v>
      </c>
      <c r="F1289" s="737">
        <f>'47'!D33</f>
        <v>0</v>
      </c>
      <c r="H1289" s="231">
        <f>'48'!D33</f>
        <v>0</v>
      </c>
      <c r="K1289" s="503">
        <v>0</v>
      </c>
      <c r="L1289" s="231">
        <f>'47'!D33</f>
        <v>0</v>
      </c>
      <c r="N1289" s="231">
        <f>'48'!D33</f>
        <v>0</v>
      </c>
      <c r="P1289" s="722">
        <f t="shared" si="200"/>
        <v>0</v>
      </c>
      <c r="Q1289" s="461"/>
      <c r="R1289" s="722">
        <f t="shared" si="201"/>
        <v>0</v>
      </c>
      <c r="T1289" s="655">
        <f t="shared" si="202"/>
        <v>0</v>
      </c>
    </row>
    <row r="1290" spans="1:20">
      <c r="A1290" s="485">
        <f t="shared" si="193"/>
        <v>1290</v>
      </c>
      <c r="B1290" t="s">
        <v>222</v>
      </c>
      <c r="D1290" t="s">
        <v>905</v>
      </c>
      <c r="F1290" s="737">
        <f>'47'!D34</f>
        <v>0</v>
      </c>
      <c r="H1290" s="231">
        <f>'48'!D34</f>
        <v>0</v>
      </c>
      <c r="K1290" s="503">
        <v>0</v>
      </c>
      <c r="L1290" s="231">
        <f>'47'!D34</f>
        <v>0</v>
      </c>
      <c r="N1290" s="231">
        <f>'48'!D34</f>
        <v>0</v>
      </c>
      <c r="P1290" s="722">
        <f t="shared" si="200"/>
        <v>0</v>
      </c>
      <c r="Q1290" s="461"/>
      <c r="R1290" s="722">
        <f t="shared" si="201"/>
        <v>0</v>
      </c>
      <c r="T1290" s="655">
        <f t="shared" si="202"/>
        <v>0</v>
      </c>
    </row>
    <row r="1291" spans="1:20">
      <c r="A1291" s="485">
        <f t="shared" ref="A1291:A1354" si="203">A1290+1</f>
        <v>1291</v>
      </c>
      <c r="B1291" t="s">
        <v>457</v>
      </c>
      <c r="D1291" t="s">
        <v>905</v>
      </c>
      <c r="F1291" s="737">
        <f>'47'!D35</f>
        <v>0</v>
      </c>
      <c r="H1291" s="231">
        <f>'48'!D35</f>
        <v>0</v>
      </c>
      <c r="K1291" s="503">
        <v>0</v>
      </c>
      <c r="L1291" s="231">
        <f>'47'!D35</f>
        <v>0</v>
      </c>
      <c r="N1291" s="231">
        <f>'48'!D35</f>
        <v>0</v>
      </c>
      <c r="P1291" s="722">
        <f t="shared" si="200"/>
        <v>0</v>
      </c>
      <c r="Q1291" s="461"/>
      <c r="R1291" s="722">
        <f t="shared" si="201"/>
        <v>0</v>
      </c>
      <c r="T1291" s="655">
        <f t="shared" si="202"/>
        <v>0</v>
      </c>
    </row>
    <row r="1292" spans="1:20">
      <c r="A1292" s="485">
        <f t="shared" si="203"/>
        <v>1292</v>
      </c>
      <c r="B1292" t="s">
        <v>399</v>
      </c>
      <c r="D1292" t="s">
        <v>905</v>
      </c>
      <c r="F1292" s="737">
        <f>'47'!D36</f>
        <v>0</v>
      </c>
      <c r="H1292" s="231">
        <f>'48'!D36</f>
        <v>0</v>
      </c>
      <c r="K1292" s="503">
        <v>0</v>
      </c>
      <c r="L1292" s="231">
        <f>'47'!D36</f>
        <v>0</v>
      </c>
      <c r="N1292" s="231">
        <f>'48'!D36</f>
        <v>0</v>
      </c>
      <c r="P1292" s="722">
        <f t="shared" si="200"/>
        <v>0</v>
      </c>
      <c r="Q1292" s="461"/>
      <c r="R1292" s="722">
        <f t="shared" si="201"/>
        <v>0</v>
      </c>
      <c r="T1292" s="655">
        <f t="shared" si="202"/>
        <v>0</v>
      </c>
    </row>
    <row r="1293" spans="1:20">
      <c r="A1293" s="485">
        <f t="shared" si="203"/>
        <v>1293</v>
      </c>
      <c r="B1293" t="s">
        <v>227</v>
      </c>
      <c r="D1293" t="s">
        <v>905</v>
      </c>
      <c r="F1293" s="737">
        <f>'47'!D37</f>
        <v>0</v>
      </c>
      <c r="H1293" s="231">
        <f>'48'!D37</f>
        <v>0</v>
      </c>
      <c r="K1293" s="503">
        <v>0</v>
      </c>
      <c r="L1293" s="231">
        <f>'47'!D37</f>
        <v>0</v>
      </c>
      <c r="N1293" s="231">
        <f>'48'!D37</f>
        <v>0</v>
      </c>
      <c r="P1293" s="722">
        <f t="shared" si="200"/>
        <v>0</v>
      </c>
      <c r="Q1293" s="461"/>
      <c r="R1293" s="722">
        <f t="shared" si="201"/>
        <v>0</v>
      </c>
      <c r="T1293" s="655">
        <f t="shared" si="202"/>
        <v>0</v>
      </c>
    </row>
    <row r="1294" spans="1:20">
      <c r="A1294" s="485">
        <f t="shared" si="203"/>
        <v>1294</v>
      </c>
      <c r="B1294" t="s">
        <v>224</v>
      </c>
      <c r="D1294" t="s">
        <v>905</v>
      </c>
      <c r="F1294" s="737">
        <f>'47'!D38</f>
        <v>0</v>
      </c>
      <c r="H1294" s="231">
        <f>'48'!D38</f>
        <v>0</v>
      </c>
      <c r="K1294" s="503">
        <v>0</v>
      </c>
      <c r="L1294" s="231">
        <f>'47'!D38</f>
        <v>0</v>
      </c>
      <c r="N1294" s="231">
        <f>'48'!D38</f>
        <v>0</v>
      </c>
      <c r="P1294" s="722">
        <f t="shared" si="200"/>
        <v>0</v>
      </c>
      <c r="Q1294" s="461"/>
      <c r="R1294" s="722">
        <f t="shared" si="201"/>
        <v>0</v>
      </c>
      <c r="T1294" s="655">
        <f t="shared" si="202"/>
        <v>0</v>
      </c>
    </row>
    <row r="1295" spans="1:20">
      <c r="A1295" s="485">
        <f t="shared" si="203"/>
        <v>1295</v>
      </c>
      <c r="B1295" t="s">
        <v>468</v>
      </c>
      <c r="D1295" t="s">
        <v>905</v>
      </c>
      <c r="F1295" s="737">
        <f>'47'!D39</f>
        <v>0</v>
      </c>
      <c r="H1295" s="231">
        <f>'48'!D39</f>
        <v>0</v>
      </c>
      <c r="K1295" s="503">
        <v>0</v>
      </c>
      <c r="L1295" s="231">
        <f>'47'!D39</f>
        <v>0</v>
      </c>
      <c r="N1295" s="231">
        <f>'48'!D39</f>
        <v>0</v>
      </c>
      <c r="P1295" s="722">
        <f t="shared" si="200"/>
        <v>0</v>
      </c>
      <c r="Q1295" s="461"/>
      <c r="R1295" s="722">
        <f t="shared" si="201"/>
        <v>0</v>
      </c>
      <c r="T1295" s="655">
        <f t="shared" si="202"/>
        <v>0</v>
      </c>
    </row>
    <row r="1296" spans="1:20">
      <c r="A1296" s="485">
        <f t="shared" si="203"/>
        <v>1296</v>
      </c>
      <c r="B1296" t="s">
        <v>226</v>
      </c>
      <c r="D1296" t="s">
        <v>905</v>
      </c>
      <c r="F1296" s="737">
        <f>'47'!D40</f>
        <v>0</v>
      </c>
      <c r="H1296" s="231">
        <f>'48'!D40</f>
        <v>0</v>
      </c>
      <c r="K1296" s="503">
        <v>0</v>
      </c>
      <c r="L1296" s="231">
        <f>'47'!D40</f>
        <v>0</v>
      </c>
      <c r="N1296" s="231">
        <f>'48'!D40</f>
        <v>0</v>
      </c>
      <c r="P1296" s="722">
        <f t="shared" si="200"/>
        <v>0</v>
      </c>
      <c r="Q1296" s="461"/>
      <c r="R1296" s="722">
        <f t="shared" si="201"/>
        <v>0</v>
      </c>
      <c r="T1296" s="655">
        <f t="shared" si="202"/>
        <v>0</v>
      </c>
    </row>
    <row r="1297" spans="1:20" ht="15.75">
      <c r="A1297" s="485">
        <f t="shared" si="203"/>
        <v>1297</v>
      </c>
      <c r="B1297" s="234" t="s">
        <v>1004</v>
      </c>
      <c r="D1297" t="s">
        <v>905</v>
      </c>
      <c r="F1297" s="737">
        <f>'47'!D42</f>
        <v>0</v>
      </c>
      <c r="H1297" s="231">
        <f>'48'!D42</f>
        <v>0</v>
      </c>
      <c r="K1297" s="503">
        <v>0</v>
      </c>
      <c r="L1297" s="231">
        <f>'47'!D42</f>
        <v>0</v>
      </c>
      <c r="N1297" s="231">
        <f>'48'!D42</f>
        <v>0</v>
      </c>
      <c r="P1297" s="722">
        <f t="shared" si="200"/>
        <v>0</v>
      </c>
      <c r="Q1297" s="461"/>
      <c r="R1297" s="722">
        <f t="shared" si="201"/>
        <v>0</v>
      </c>
      <c r="T1297" s="655">
        <f t="shared" si="202"/>
        <v>0</v>
      </c>
    </row>
    <row r="1298" spans="1:20" ht="15.75">
      <c r="A1298" s="485">
        <f t="shared" si="203"/>
        <v>1298</v>
      </c>
      <c r="B1298" s="234" t="s">
        <v>1005</v>
      </c>
      <c r="D1298" t="s">
        <v>905</v>
      </c>
      <c r="F1298" s="737">
        <f>'47'!D44</f>
        <v>0</v>
      </c>
      <c r="H1298" s="231">
        <f>'48'!D44</f>
        <v>0</v>
      </c>
      <c r="K1298" s="503">
        <v>0</v>
      </c>
      <c r="L1298" s="231">
        <f>'47'!D44</f>
        <v>0</v>
      </c>
      <c r="N1298" s="231">
        <f>'48'!D44</f>
        <v>0</v>
      </c>
      <c r="P1298" s="722">
        <f t="shared" si="200"/>
        <v>0</v>
      </c>
      <c r="Q1298" s="461"/>
      <c r="R1298" s="722">
        <f t="shared" si="201"/>
        <v>0</v>
      </c>
      <c r="T1298" s="655">
        <f t="shared" si="202"/>
        <v>0</v>
      </c>
    </row>
    <row r="1299" spans="1:20" ht="15.75">
      <c r="A1299" s="485">
        <f t="shared" si="203"/>
        <v>1299</v>
      </c>
      <c r="B1299" s="234" t="s">
        <v>1006</v>
      </c>
      <c r="D1299" t="s">
        <v>905</v>
      </c>
      <c r="F1299" s="737">
        <f>'47'!D46</f>
        <v>0</v>
      </c>
      <c r="H1299" s="231">
        <f>'48'!D46</f>
        <v>0</v>
      </c>
      <c r="K1299" s="503">
        <v>0</v>
      </c>
      <c r="L1299" s="231">
        <f>'47'!D46</f>
        <v>0</v>
      </c>
      <c r="N1299" s="231">
        <f>'48'!D46</f>
        <v>0</v>
      </c>
      <c r="P1299" s="722">
        <f t="shared" si="200"/>
        <v>0</v>
      </c>
      <c r="Q1299" s="461"/>
      <c r="R1299" s="722">
        <f t="shared" si="201"/>
        <v>0</v>
      </c>
      <c r="T1299" s="655">
        <f t="shared" si="202"/>
        <v>0</v>
      </c>
    </row>
    <row r="1300" spans="1:20" ht="15.75">
      <c r="A1300" s="485">
        <f t="shared" si="203"/>
        <v>1300</v>
      </c>
      <c r="B1300" s="234" t="s">
        <v>1007</v>
      </c>
      <c r="F1300" s="737"/>
      <c r="H1300" s="231"/>
      <c r="K1300" s="503"/>
      <c r="T1300" s="655"/>
    </row>
    <row r="1301" spans="1:20">
      <c r="A1301" s="485">
        <f t="shared" si="203"/>
        <v>1301</v>
      </c>
      <c r="B1301" t="s">
        <v>228</v>
      </c>
      <c r="D1301" t="s">
        <v>905</v>
      </c>
      <c r="F1301" s="737">
        <f>'47'!D50</f>
        <v>0</v>
      </c>
      <c r="H1301" s="231">
        <f>'48'!D50</f>
        <v>0</v>
      </c>
      <c r="K1301" s="503">
        <v>0</v>
      </c>
      <c r="L1301" s="231">
        <f>'47'!D50</f>
        <v>0</v>
      </c>
      <c r="N1301" s="231">
        <f>'48'!D50</f>
        <v>0</v>
      </c>
      <c r="P1301" s="722">
        <f>F1301-L1301</f>
        <v>0</v>
      </c>
      <c r="Q1301" s="461"/>
      <c r="R1301" s="722">
        <f>H1301-N1301</f>
        <v>0</v>
      </c>
      <c r="T1301" s="655">
        <f>H1301-K1301</f>
        <v>0</v>
      </c>
    </row>
    <row r="1302" spans="1:20">
      <c r="A1302" s="485">
        <f t="shared" si="203"/>
        <v>1302</v>
      </c>
      <c r="B1302" t="s">
        <v>229</v>
      </c>
      <c r="D1302" t="s">
        <v>905</v>
      </c>
      <c r="F1302" s="737">
        <f>'47'!D51</f>
        <v>0</v>
      </c>
      <c r="H1302" s="231">
        <f>'48'!D51</f>
        <v>0</v>
      </c>
      <c r="K1302" s="503">
        <v>0</v>
      </c>
      <c r="L1302" s="231">
        <f>'47'!D51</f>
        <v>0</v>
      </c>
      <c r="N1302" s="231">
        <f>'48'!D51</f>
        <v>0</v>
      </c>
      <c r="P1302" s="722">
        <f>F1302-L1302</f>
        <v>0</v>
      </c>
      <c r="Q1302" s="461"/>
      <c r="R1302" s="722">
        <f>H1302-N1302</f>
        <v>0</v>
      </c>
      <c r="T1302" s="655">
        <f>H1302-K1302</f>
        <v>0</v>
      </c>
    </row>
    <row r="1303" spans="1:20">
      <c r="A1303" s="485">
        <f t="shared" si="203"/>
        <v>1303</v>
      </c>
      <c r="B1303" t="s">
        <v>230</v>
      </c>
      <c r="D1303" t="s">
        <v>905</v>
      </c>
      <c r="F1303" s="737">
        <f>'47'!D52</f>
        <v>0</v>
      </c>
      <c r="H1303" s="231">
        <f>'48'!D52</f>
        <v>0</v>
      </c>
      <c r="K1303" s="503">
        <v>0</v>
      </c>
      <c r="L1303" s="231">
        <f>'47'!D52</f>
        <v>0</v>
      </c>
      <c r="N1303" s="231">
        <f>'48'!D52</f>
        <v>0</v>
      </c>
      <c r="P1303" s="722">
        <f>F1303-L1303</f>
        <v>0</v>
      </c>
      <c r="Q1303" s="461"/>
      <c r="R1303" s="722">
        <f>H1303-N1303</f>
        <v>0</v>
      </c>
      <c r="T1303" s="655">
        <f>H1303-K1303</f>
        <v>0</v>
      </c>
    </row>
    <row r="1304" spans="1:20">
      <c r="A1304" s="485">
        <f t="shared" si="203"/>
        <v>1304</v>
      </c>
      <c r="B1304" t="s">
        <v>250</v>
      </c>
      <c r="D1304" t="s">
        <v>905</v>
      </c>
      <c r="F1304" s="737">
        <f>'47'!D53</f>
        <v>0</v>
      </c>
      <c r="H1304" s="231">
        <f>'48'!D53</f>
        <v>0</v>
      </c>
      <c r="K1304" s="503">
        <v>0</v>
      </c>
      <c r="L1304" s="231">
        <f>'47'!D53</f>
        <v>0</v>
      </c>
      <c r="N1304" s="231">
        <f>'48'!D53</f>
        <v>0</v>
      </c>
      <c r="P1304" s="722">
        <f>F1304-L1304</f>
        <v>0</v>
      </c>
      <c r="Q1304" s="461"/>
      <c r="R1304" s="722">
        <f>H1304-N1304</f>
        <v>0</v>
      </c>
      <c r="T1304" s="655">
        <f>H1304-K1304</f>
        <v>0</v>
      </c>
    </row>
    <row r="1305" spans="1:20" ht="15.75">
      <c r="A1305" s="485">
        <f t="shared" si="203"/>
        <v>1305</v>
      </c>
      <c r="B1305" s="234" t="s">
        <v>1008</v>
      </c>
      <c r="D1305" t="s">
        <v>905</v>
      </c>
      <c r="F1305" s="737">
        <f>'47'!D54</f>
        <v>0</v>
      </c>
      <c r="H1305" s="231">
        <f>'48'!D54</f>
        <v>0</v>
      </c>
      <c r="K1305" s="503">
        <v>0</v>
      </c>
      <c r="L1305" s="231">
        <f>'47'!D54</f>
        <v>0</v>
      </c>
      <c r="N1305" s="231">
        <f>'48'!D54</f>
        <v>0</v>
      </c>
      <c r="P1305" s="722">
        <f>F1305-L1305</f>
        <v>0</v>
      </c>
      <c r="Q1305" s="461"/>
      <c r="R1305" s="722">
        <f>H1305-N1305</f>
        <v>0</v>
      </c>
      <c r="T1305" s="655">
        <f>H1305-K1305</f>
        <v>0</v>
      </c>
    </row>
    <row r="1306" spans="1:20" ht="15.75">
      <c r="A1306" s="485">
        <f t="shared" si="203"/>
        <v>1306</v>
      </c>
      <c r="B1306" s="234" t="s">
        <v>1010</v>
      </c>
      <c r="F1306" s="737"/>
      <c r="H1306" s="231"/>
      <c r="K1306" s="503"/>
      <c r="T1306" s="655"/>
    </row>
    <row r="1307" spans="1:20" ht="15.75">
      <c r="A1307" s="485">
        <f t="shared" si="203"/>
        <v>1307</v>
      </c>
      <c r="B1307" s="234" t="s">
        <v>1001</v>
      </c>
      <c r="D1307" t="s">
        <v>905</v>
      </c>
      <c r="F1307" s="737">
        <f>'47'!F14</f>
        <v>1029</v>
      </c>
      <c r="H1307" s="231">
        <f>'48'!F14</f>
        <v>1029</v>
      </c>
      <c r="K1307" s="503">
        <v>279</v>
      </c>
      <c r="L1307" s="231">
        <f>'47'!F14</f>
        <v>1029</v>
      </c>
      <c r="N1307" s="231">
        <f>'48'!F14</f>
        <v>1029</v>
      </c>
      <c r="P1307" s="722">
        <f t="shared" ref="P1307:P1331" si="204">F1307-L1307</f>
        <v>0</v>
      </c>
      <c r="Q1307" s="461"/>
      <c r="R1307" s="722">
        <f t="shared" ref="R1307:R1331" si="205">H1307-N1307</f>
        <v>0</v>
      </c>
      <c r="T1307" s="655">
        <f t="shared" ref="T1307:T1331" si="206">H1307-K1307</f>
        <v>750</v>
      </c>
    </row>
    <row r="1308" spans="1:20">
      <c r="A1308" s="485">
        <f t="shared" si="203"/>
        <v>1308</v>
      </c>
      <c r="B1308" t="s">
        <v>245</v>
      </c>
      <c r="D1308" t="s">
        <v>905</v>
      </c>
      <c r="F1308" s="737">
        <f>'47'!F15</f>
        <v>0</v>
      </c>
      <c r="H1308" s="231">
        <f>'48'!F15</f>
        <v>0</v>
      </c>
      <c r="K1308" s="503">
        <v>0</v>
      </c>
      <c r="L1308" s="231">
        <f>'47'!F15</f>
        <v>0</v>
      </c>
      <c r="N1308" s="231">
        <f>'48'!F15</f>
        <v>0</v>
      </c>
      <c r="P1308" s="722">
        <f t="shared" si="204"/>
        <v>0</v>
      </c>
      <c r="Q1308" s="461"/>
      <c r="R1308" s="722">
        <f t="shared" si="205"/>
        <v>0</v>
      </c>
      <c r="T1308" s="655">
        <f t="shared" si="206"/>
        <v>0</v>
      </c>
    </row>
    <row r="1309" spans="1:20">
      <c r="A1309" s="485">
        <f t="shared" si="203"/>
        <v>1309</v>
      </c>
      <c r="B1309" t="s">
        <v>222</v>
      </c>
      <c r="D1309" t="s">
        <v>905</v>
      </c>
      <c r="F1309" s="737">
        <f>'47'!F16</f>
        <v>0</v>
      </c>
      <c r="H1309" s="231">
        <f>'48'!F16</f>
        <v>0</v>
      </c>
      <c r="K1309" s="503">
        <v>0</v>
      </c>
      <c r="L1309" s="231">
        <f>'47'!F16</f>
        <v>0</v>
      </c>
      <c r="N1309" s="231">
        <f>'48'!F16</f>
        <v>0</v>
      </c>
      <c r="P1309" s="722">
        <f t="shared" si="204"/>
        <v>0</v>
      </c>
      <c r="Q1309" s="461"/>
      <c r="R1309" s="722">
        <f t="shared" si="205"/>
        <v>0</v>
      </c>
      <c r="T1309" s="655">
        <f t="shared" si="206"/>
        <v>0</v>
      </c>
    </row>
    <row r="1310" spans="1:20">
      <c r="A1310" s="485">
        <f t="shared" si="203"/>
        <v>1310</v>
      </c>
      <c r="B1310" t="s">
        <v>457</v>
      </c>
      <c r="D1310" t="s">
        <v>905</v>
      </c>
      <c r="F1310" s="737">
        <f>'47'!F17</f>
        <v>0</v>
      </c>
      <c r="H1310" s="231">
        <f>'48'!F17</f>
        <v>0</v>
      </c>
      <c r="K1310" s="503">
        <v>0</v>
      </c>
      <c r="L1310" s="231">
        <f>'47'!F17</f>
        <v>0</v>
      </c>
      <c r="N1310" s="231">
        <f>'48'!F17</f>
        <v>0</v>
      </c>
      <c r="P1310" s="722">
        <f t="shared" si="204"/>
        <v>0</v>
      </c>
      <c r="Q1310" s="461"/>
      <c r="R1310" s="722">
        <f t="shared" si="205"/>
        <v>0</v>
      </c>
      <c r="T1310" s="655">
        <f t="shared" si="206"/>
        <v>0</v>
      </c>
    </row>
    <row r="1311" spans="1:20">
      <c r="A1311" s="485">
        <f t="shared" si="203"/>
        <v>1311</v>
      </c>
      <c r="B1311" t="s">
        <v>8</v>
      </c>
      <c r="D1311" t="s">
        <v>905</v>
      </c>
      <c r="F1311" s="737">
        <f>'47'!F18</f>
        <v>0</v>
      </c>
      <c r="H1311" s="231">
        <f>'48'!F18</f>
        <v>0</v>
      </c>
      <c r="K1311" s="503">
        <v>0</v>
      </c>
      <c r="L1311" s="231">
        <f>'47'!F18</f>
        <v>0</v>
      </c>
      <c r="N1311" s="231">
        <f>'48'!F18</f>
        <v>0</v>
      </c>
      <c r="P1311" s="722">
        <f t="shared" si="204"/>
        <v>0</v>
      </c>
      <c r="Q1311" s="461"/>
      <c r="R1311" s="722">
        <f t="shared" si="205"/>
        <v>0</v>
      </c>
      <c r="T1311" s="655">
        <f t="shared" si="206"/>
        <v>0</v>
      </c>
    </row>
    <row r="1312" spans="1:20">
      <c r="A1312" s="485">
        <f t="shared" si="203"/>
        <v>1312</v>
      </c>
      <c r="B1312" t="s">
        <v>246</v>
      </c>
      <c r="D1312" t="s">
        <v>905</v>
      </c>
      <c r="F1312" s="737">
        <f>'47'!F19</f>
        <v>233</v>
      </c>
      <c r="H1312" s="231">
        <f>'48'!F19</f>
        <v>0</v>
      </c>
      <c r="K1312" s="503">
        <v>196</v>
      </c>
      <c r="L1312" s="231">
        <f>'47'!F19</f>
        <v>233</v>
      </c>
      <c r="N1312" s="231">
        <f>'48'!F19</f>
        <v>0</v>
      </c>
      <c r="P1312" s="722">
        <f t="shared" si="204"/>
        <v>0</v>
      </c>
      <c r="Q1312" s="461"/>
      <c r="R1312" s="722">
        <f t="shared" si="205"/>
        <v>0</v>
      </c>
      <c r="T1312" s="655">
        <f t="shared" si="206"/>
        <v>-196</v>
      </c>
    </row>
    <row r="1313" spans="1:20">
      <c r="A1313" s="485">
        <f t="shared" si="203"/>
        <v>1313</v>
      </c>
      <c r="B1313" t="s">
        <v>247</v>
      </c>
      <c r="D1313" t="s">
        <v>905</v>
      </c>
      <c r="F1313" s="737">
        <f>'47'!F20</f>
        <v>0</v>
      </c>
      <c r="H1313" s="231">
        <f>'48'!F20</f>
        <v>0</v>
      </c>
      <c r="K1313" s="503">
        <v>0</v>
      </c>
      <c r="L1313" s="231">
        <f>'47'!F20</f>
        <v>0</v>
      </c>
      <c r="N1313" s="231">
        <f>'48'!F20</f>
        <v>0</v>
      </c>
      <c r="P1313" s="722">
        <f t="shared" si="204"/>
        <v>0</v>
      </c>
      <c r="Q1313" s="461"/>
      <c r="R1313" s="722">
        <f t="shared" si="205"/>
        <v>0</v>
      </c>
      <c r="T1313" s="655">
        <f t="shared" si="206"/>
        <v>0</v>
      </c>
    </row>
    <row r="1314" spans="1:20">
      <c r="A1314" s="485">
        <f t="shared" si="203"/>
        <v>1314</v>
      </c>
      <c r="B1314" t="s">
        <v>248</v>
      </c>
      <c r="D1314" t="s">
        <v>905</v>
      </c>
      <c r="F1314" s="737">
        <f>'47'!F21</f>
        <v>0</v>
      </c>
      <c r="H1314" s="231">
        <f>'48'!F21</f>
        <v>0</v>
      </c>
      <c r="K1314" s="503">
        <v>0</v>
      </c>
      <c r="L1314" s="231">
        <f>'47'!F21</f>
        <v>0</v>
      </c>
      <c r="N1314" s="231">
        <f>'48'!F21</f>
        <v>0</v>
      </c>
      <c r="P1314" s="722">
        <f t="shared" si="204"/>
        <v>0</v>
      </c>
      <c r="Q1314" s="461"/>
      <c r="R1314" s="722">
        <f t="shared" si="205"/>
        <v>0</v>
      </c>
      <c r="T1314" s="655">
        <f t="shared" si="206"/>
        <v>0</v>
      </c>
    </row>
    <row r="1315" spans="1:20">
      <c r="A1315" s="485">
        <f t="shared" si="203"/>
        <v>1315</v>
      </c>
      <c r="B1315" t="s">
        <v>249</v>
      </c>
      <c r="D1315" t="s">
        <v>905</v>
      </c>
      <c r="F1315" s="737">
        <f>'47'!F22</f>
        <v>0</v>
      </c>
      <c r="H1315" s="231">
        <f>'48'!F22</f>
        <v>0</v>
      </c>
      <c r="K1315" s="503">
        <v>0</v>
      </c>
      <c r="L1315" s="231">
        <f>'47'!F22</f>
        <v>0</v>
      </c>
      <c r="N1315" s="231">
        <f>'48'!F22</f>
        <v>0</v>
      </c>
      <c r="P1315" s="722">
        <f t="shared" si="204"/>
        <v>0</v>
      </c>
      <c r="Q1315" s="461"/>
      <c r="R1315" s="722">
        <f t="shared" si="205"/>
        <v>0</v>
      </c>
      <c r="T1315" s="655">
        <f t="shared" si="206"/>
        <v>0</v>
      </c>
    </row>
    <row r="1316" spans="1:20">
      <c r="A1316" s="485">
        <f t="shared" si="203"/>
        <v>1316</v>
      </c>
      <c r="B1316" t="s">
        <v>224</v>
      </c>
      <c r="D1316" t="s">
        <v>905</v>
      </c>
      <c r="F1316" s="737">
        <f>'47'!F23</f>
        <v>0</v>
      </c>
      <c r="H1316" s="231">
        <f>'48'!F23</f>
        <v>0</v>
      </c>
      <c r="K1316" s="503">
        <v>0</v>
      </c>
      <c r="L1316" s="231">
        <f>'47'!F23</f>
        <v>0</v>
      </c>
      <c r="N1316" s="231">
        <f>'48'!F23</f>
        <v>0</v>
      </c>
      <c r="P1316" s="722">
        <f t="shared" si="204"/>
        <v>0</v>
      </c>
      <c r="Q1316" s="461"/>
      <c r="R1316" s="722">
        <f t="shared" si="205"/>
        <v>0</v>
      </c>
      <c r="T1316" s="655">
        <f t="shared" si="206"/>
        <v>0</v>
      </c>
    </row>
    <row r="1317" spans="1:20">
      <c r="A1317" s="485">
        <f t="shared" si="203"/>
        <v>1317</v>
      </c>
      <c r="B1317" t="s">
        <v>468</v>
      </c>
      <c r="D1317" t="s">
        <v>905</v>
      </c>
      <c r="F1317" s="737">
        <f>'47'!F24</f>
        <v>0</v>
      </c>
      <c r="H1317" s="231">
        <f>'48'!F24</f>
        <v>0</v>
      </c>
      <c r="K1317" s="503">
        <v>0</v>
      </c>
      <c r="L1317" s="231">
        <f>'47'!F24</f>
        <v>0</v>
      </c>
      <c r="N1317" s="231">
        <f>'48'!F24</f>
        <v>0</v>
      </c>
      <c r="P1317" s="722">
        <f t="shared" si="204"/>
        <v>0</v>
      </c>
      <c r="Q1317" s="461"/>
      <c r="R1317" s="722">
        <f t="shared" si="205"/>
        <v>0</v>
      </c>
      <c r="T1317" s="655">
        <f t="shared" si="206"/>
        <v>0</v>
      </c>
    </row>
    <row r="1318" spans="1:20">
      <c r="A1318" s="485">
        <f t="shared" si="203"/>
        <v>1318</v>
      </c>
      <c r="B1318" t="s">
        <v>226</v>
      </c>
      <c r="D1318" t="s">
        <v>905</v>
      </c>
      <c r="F1318" s="737">
        <f>'47'!F25</f>
        <v>-154</v>
      </c>
      <c r="H1318" s="231">
        <f>'48'!F25</f>
        <v>0</v>
      </c>
      <c r="K1318" s="503">
        <v>0</v>
      </c>
      <c r="L1318" s="231">
        <f>'47'!F25</f>
        <v>-154</v>
      </c>
      <c r="N1318" s="231">
        <f>'48'!F25</f>
        <v>0</v>
      </c>
      <c r="P1318" s="722">
        <f t="shared" si="204"/>
        <v>0</v>
      </c>
      <c r="Q1318" s="461"/>
      <c r="R1318" s="722">
        <f t="shared" si="205"/>
        <v>0</v>
      </c>
      <c r="T1318" s="655">
        <f t="shared" si="206"/>
        <v>0</v>
      </c>
    </row>
    <row r="1319" spans="1:20" ht="15.75">
      <c r="A1319" s="485">
        <f t="shared" si="203"/>
        <v>1319</v>
      </c>
      <c r="B1319" s="234" t="s">
        <v>1002</v>
      </c>
      <c r="D1319" t="s">
        <v>905</v>
      </c>
      <c r="F1319" s="737">
        <f>'47'!F27</f>
        <v>1108</v>
      </c>
      <c r="H1319" s="231">
        <f>'48'!F27</f>
        <v>1029</v>
      </c>
      <c r="K1319" s="503">
        <v>475</v>
      </c>
      <c r="L1319" s="231">
        <f>'47'!F27</f>
        <v>1108</v>
      </c>
      <c r="N1319" s="231">
        <f>'48'!F27</f>
        <v>1029</v>
      </c>
      <c r="P1319" s="722">
        <f t="shared" si="204"/>
        <v>0</v>
      </c>
      <c r="Q1319" s="461"/>
      <c r="R1319" s="722">
        <f t="shared" si="205"/>
        <v>0</v>
      </c>
      <c r="T1319" s="655">
        <f t="shared" si="206"/>
        <v>554</v>
      </c>
    </row>
    <row r="1320" spans="1:20" ht="15.75">
      <c r="A1320" s="485">
        <f t="shared" si="203"/>
        <v>1320</v>
      </c>
      <c r="B1320" s="234" t="s">
        <v>1003</v>
      </c>
      <c r="D1320" t="s">
        <v>905</v>
      </c>
      <c r="F1320" s="737">
        <f>'47'!F32</f>
        <v>117</v>
      </c>
      <c r="H1320" s="231">
        <f>'48'!F32</f>
        <v>117</v>
      </c>
      <c r="K1320" s="503">
        <v>2</v>
      </c>
      <c r="L1320" s="231">
        <f>'47'!F32</f>
        <v>117</v>
      </c>
      <c r="N1320" s="231">
        <f>'48'!F32</f>
        <v>117</v>
      </c>
      <c r="P1320" s="722">
        <f t="shared" si="204"/>
        <v>0</v>
      </c>
      <c r="Q1320" s="461"/>
      <c r="R1320" s="722">
        <f t="shared" si="205"/>
        <v>0</v>
      </c>
      <c r="T1320" s="655">
        <f t="shared" si="206"/>
        <v>115</v>
      </c>
    </row>
    <row r="1321" spans="1:20">
      <c r="A1321" s="485">
        <f t="shared" si="203"/>
        <v>1321</v>
      </c>
      <c r="B1321" t="s">
        <v>245</v>
      </c>
      <c r="D1321" t="s">
        <v>905</v>
      </c>
      <c r="F1321" s="737">
        <f>'47'!F33</f>
        <v>0</v>
      </c>
      <c r="H1321" s="231">
        <f>'48'!F33</f>
        <v>0</v>
      </c>
      <c r="K1321" s="503">
        <v>0</v>
      </c>
      <c r="L1321" s="231">
        <f>'47'!F33</f>
        <v>0</v>
      </c>
      <c r="N1321" s="231">
        <f>'48'!F33</f>
        <v>0</v>
      </c>
      <c r="P1321" s="722">
        <f t="shared" si="204"/>
        <v>0</v>
      </c>
      <c r="Q1321" s="461"/>
      <c r="R1321" s="722">
        <f t="shared" si="205"/>
        <v>0</v>
      </c>
      <c r="T1321" s="655">
        <f t="shared" si="206"/>
        <v>0</v>
      </c>
    </row>
    <row r="1322" spans="1:20">
      <c r="A1322" s="485">
        <f t="shared" si="203"/>
        <v>1322</v>
      </c>
      <c r="B1322" t="s">
        <v>222</v>
      </c>
      <c r="D1322" t="s">
        <v>905</v>
      </c>
      <c r="F1322" s="737">
        <f>'47'!F34</f>
        <v>0</v>
      </c>
      <c r="H1322" s="231">
        <f>'48'!F34</f>
        <v>0</v>
      </c>
      <c r="K1322" s="503">
        <v>0</v>
      </c>
      <c r="L1322" s="231">
        <f>'47'!F34</f>
        <v>0</v>
      </c>
      <c r="N1322" s="231">
        <f>'48'!F34</f>
        <v>0</v>
      </c>
      <c r="P1322" s="722">
        <f t="shared" si="204"/>
        <v>0</v>
      </c>
      <c r="Q1322" s="461"/>
      <c r="R1322" s="722">
        <f t="shared" si="205"/>
        <v>0</v>
      </c>
      <c r="T1322" s="655">
        <f t="shared" si="206"/>
        <v>0</v>
      </c>
    </row>
    <row r="1323" spans="1:20">
      <c r="A1323" s="485">
        <f t="shared" si="203"/>
        <v>1323</v>
      </c>
      <c r="B1323" t="s">
        <v>457</v>
      </c>
      <c r="D1323" t="s">
        <v>905</v>
      </c>
      <c r="F1323" s="737">
        <f>'47'!F35</f>
        <v>0</v>
      </c>
      <c r="H1323" s="231">
        <f>'48'!F35</f>
        <v>0</v>
      </c>
      <c r="K1323" s="503">
        <v>0</v>
      </c>
      <c r="L1323" s="231">
        <f>'47'!F35</f>
        <v>0</v>
      </c>
      <c r="N1323" s="231">
        <f>'48'!F35</f>
        <v>0</v>
      </c>
      <c r="P1323" s="722">
        <f t="shared" si="204"/>
        <v>0</v>
      </c>
      <c r="Q1323" s="461"/>
      <c r="R1323" s="722">
        <f t="shared" si="205"/>
        <v>0</v>
      </c>
      <c r="T1323" s="655">
        <f t="shared" si="206"/>
        <v>0</v>
      </c>
    </row>
    <row r="1324" spans="1:20">
      <c r="A1324" s="485">
        <f t="shared" si="203"/>
        <v>1324</v>
      </c>
      <c r="B1324" t="s">
        <v>399</v>
      </c>
      <c r="D1324" t="s">
        <v>905</v>
      </c>
      <c r="F1324" s="737">
        <f>'47'!F36</f>
        <v>0</v>
      </c>
      <c r="H1324" s="231">
        <f>'48'!F36</f>
        <v>0</v>
      </c>
      <c r="K1324" s="503">
        <v>0</v>
      </c>
      <c r="L1324" s="231">
        <f>'47'!F36</f>
        <v>0</v>
      </c>
      <c r="N1324" s="231">
        <f>'48'!F36</f>
        <v>0</v>
      </c>
      <c r="P1324" s="722">
        <f t="shared" si="204"/>
        <v>0</v>
      </c>
      <c r="Q1324" s="461"/>
      <c r="R1324" s="722">
        <f t="shared" si="205"/>
        <v>0</v>
      </c>
      <c r="T1324" s="655">
        <f t="shared" si="206"/>
        <v>0</v>
      </c>
    </row>
    <row r="1325" spans="1:20">
      <c r="A1325" s="485">
        <f t="shared" si="203"/>
        <v>1325</v>
      </c>
      <c r="B1325" t="s">
        <v>227</v>
      </c>
      <c r="D1325" t="s">
        <v>905</v>
      </c>
      <c r="F1325" s="737">
        <f>'47'!F37</f>
        <v>0</v>
      </c>
      <c r="H1325" s="231">
        <f>'48'!F37</f>
        <v>0</v>
      </c>
      <c r="K1325" s="503">
        <v>153</v>
      </c>
      <c r="L1325" s="231">
        <f>'47'!F37</f>
        <v>0</v>
      </c>
      <c r="N1325" s="231">
        <f>'48'!F37</f>
        <v>0</v>
      </c>
      <c r="P1325" s="722">
        <f t="shared" si="204"/>
        <v>0</v>
      </c>
      <c r="Q1325" s="461"/>
      <c r="R1325" s="722">
        <f t="shared" si="205"/>
        <v>0</v>
      </c>
      <c r="T1325" s="655">
        <f t="shared" si="206"/>
        <v>-153</v>
      </c>
    </row>
    <row r="1326" spans="1:20">
      <c r="A1326" s="485">
        <f t="shared" si="203"/>
        <v>1326</v>
      </c>
      <c r="B1326" t="s">
        <v>224</v>
      </c>
      <c r="D1326" t="s">
        <v>905</v>
      </c>
      <c r="F1326" s="737">
        <f>'47'!F38</f>
        <v>0</v>
      </c>
      <c r="H1326" s="231">
        <f>'48'!F38</f>
        <v>0</v>
      </c>
      <c r="K1326" s="503">
        <v>0</v>
      </c>
      <c r="L1326" s="231">
        <f>'47'!F38</f>
        <v>0</v>
      </c>
      <c r="N1326" s="231">
        <f>'48'!F38</f>
        <v>0</v>
      </c>
      <c r="P1326" s="722">
        <f t="shared" si="204"/>
        <v>0</v>
      </c>
      <c r="Q1326" s="461"/>
      <c r="R1326" s="722">
        <f t="shared" si="205"/>
        <v>0</v>
      </c>
      <c r="T1326" s="655">
        <f t="shared" si="206"/>
        <v>0</v>
      </c>
    </row>
    <row r="1327" spans="1:20">
      <c r="A1327" s="485">
        <f t="shared" si="203"/>
        <v>1327</v>
      </c>
      <c r="B1327" t="s">
        <v>468</v>
      </c>
      <c r="D1327" t="s">
        <v>905</v>
      </c>
      <c r="F1327" s="737">
        <f>'47'!F39</f>
        <v>0</v>
      </c>
      <c r="H1327" s="231">
        <f>'48'!F39</f>
        <v>0</v>
      </c>
      <c r="K1327" s="503">
        <v>0</v>
      </c>
      <c r="L1327" s="231">
        <f>'47'!F39</f>
        <v>0</v>
      </c>
      <c r="N1327" s="231">
        <f>'48'!F39</f>
        <v>0</v>
      </c>
      <c r="P1327" s="722">
        <f t="shared" si="204"/>
        <v>0</v>
      </c>
      <c r="Q1327" s="461"/>
      <c r="R1327" s="722">
        <f t="shared" si="205"/>
        <v>0</v>
      </c>
      <c r="T1327" s="655">
        <f t="shared" si="206"/>
        <v>0</v>
      </c>
    </row>
    <row r="1328" spans="1:20">
      <c r="A1328" s="485">
        <f t="shared" si="203"/>
        <v>1328</v>
      </c>
      <c r="B1328" t="s">
        <v>226</v>
      </c>
      <c r="D1328" t="s">
        <v>905</v>
      </c>
      <c r="F1328" s="737">
        <f>'47'!F40</f>
        <v>0</v>
      </c>
      <c r="H1328" s="231">
        <f>'48'!F40</f>
        <v>0</v>
      </c>
      <c r="K1328" s="503">
        <v>0</v>
      </c>
      <c r="L1328" s="231">
        <f>'47'!F40</f>
        <v>0</v>
      </c>
      <c r="N1328" s="231">
        <f>'48'!F40</f>
        <v>0</v>
      </c>
      <c r="P1328" s="722">
        <f t="shared" si="204"/>
        <v>0</v>
      </c>
      <c r="Q1328" s="461"/>
      <c r="R1328" s="722">
        <f t="shared" si="205"/>
        <v>0</v>
      </c>
      <c r="T1328" s="655">
        <f t="shared" si="206"/>
        <v>0</v>
      </c>
    </row>
    <row r="1329" spans="1:20" ht="15.75">
      <c r="A1329" s="485">
        <f t="shared" si="203"/>
        <v>1329</v>
      </c>
      <c r="B1329" s="234" t="s">
        <v>1004</v>
      </c>
      <c r="D1329" t="s">
        <v>905</v>
      </c>
      <c r="F1329" s="737">
        <f>'47'!F42</f>
        <v>117</v>
      </c>
      <c r="H1329" s="231">
        <f>'48'!F42</f>
        <v>117</v>
      </c>
      <c r="K1329" s="503">
        <v>155</v>
      </c>
      <c r="L1329" s="231">
        <f>'47'!F42</f>
        <v>117</v>
      </c>
      <c r="N1329" s="231">
        <f>'48'!F42</f>
        <v>117</v>
      </c>
      <c r="P1329" s="722">
        <f t="shared" si="204"/>
        <v>0</v>
      </c>
      <c r="Q1329" s="461"/>
      <c r="R1329" s="722">
        <f t="shared" si="205"/>
        <v>0</v>
      </c>
      <c r="T1329" s="655">
        <f t="shared" si="206"/>
        <v>-38</v>
      </c>
    </row>
    <row r="1330" spans="1:20" ht="15.75">
      <c r="A1330" s="485">
        <f t="shared" si="203"/>
        <v>1330</v>
      </c>
      <c r="B1330" s="234" t="s">
        <v>1005</v>
      </c>
      <c r="D1330" t="s">
        <v>905</v>
      </c>
      <c r="F1330" s="737">
        <f>'47'!F44</f>
        <v>912</v>
      </c>
      <c r="H1330" s="231">
        <f>'48'!F44</f>
        <v>912</v>
      </c>
      <c r="K1330" s="503">
        <v>277</v>
      </c>
      <c r="L1330" s="231">
        <f>'47'!F44</f>
        <v>912</v>
      </c>
      <c r="N1330" s="231">
        <f>'48'!F44</f>
        <v>912</v>
      </c>
      <c r="P1330" s="722">
        <f t="shared" si="204"/>
        <v>0</v>
      </c>
      <c r="Q1330" s="461"/>
      <c r="R1330" s="722">
        <f t="shared" si="205"/>
        <v>0</v>
      </c>
      <c r="T1330" s="655">
        <f t="shared" si="206"/>
        <v>635</v>
      </c>
    </row>
    <row r="1331" spans="1:20" ht="15.75">
      <c r="A1331" s="485">
        <f t="shared" si="203"/>
        <v>1331</v>
      </c>
      <c r="B1331" s="234" t="s">
        <v>1006</v>
      </c>
      <c r="D1331" t="s">
        <v>905</v>
      </c>
      <c r="F1331" s="737">
        <f>'47'!F46</f>
        <v>991</v>
      </c>
      <c r="H1331" s="231">
        <f>'48'!F46</f>
        <v>912</v>
      </c>
      <c r="K1331" s="503">
        <v>320</v>
      </c>
      <c r="L1331" s="231">
        <f>'47'!F46</f>
        <v>991</v>
      </c>
      <c r="N1331" s="231">
        <f>'48'!F46</f>
        <v>912</v>
      </c>
      <c r="P1331" s="722">
        <f t="shared" si="204"/>
        <v>0</v>
      </c>
      <c r="Q1331" s="461"/>
      <c r="R1331" s="722">
        <f t="shared" si="205"/>
        <v>0</v>
      </c>
      <c r="T1331" s="655">
        <f t="shared" si="206"/>
        <v>592</v>
      </c>
    </row>
    <row r="1332" spans="1:20" ht="15.75">
      <c r="A1332" s="485">
        <f t="shared" si="203"/>
        <v>1332</v>
      </c>
      <c r="B1332" s="234" t="s">
        <v>1007</v>
      </c>
      <c r="F1332" s="737"/>
      <c r="H1332" s="231"/>
      <c r="K1332" s="503"/>
      <c r="T1332" s="655"/>
    </row>
    <row r="1333" spans="1:20">
      <c r="A1333" s="485">
        <f t="shared" si="203"/>
        <v>1333</v>
      </c>
      <c r="B1333" t="s">
        <v>228</v>
      </c>
      <c r="D1333" t="s">
        <v>905</v>
      </c>
      <c r="F1333" s="737">
        <f>'47'!F50</f>
        <v>991</v>
      </c>
      <c r="H1333" s="231">
        <f>'48'!F50</f>
        <v>912</v>
      </c>
      <c r="K1333" s="503">
        <v>320</v>
      </c>
      <c r="L1333" s="231">
        <f>'47'!F50</f>
        <v>991</v>
      </c>
      <c r="N1333" s="231">
        <f>'48'!F50</f>
        <v>912</v>
      </c>
      <c r="P1333" s="722">
        <f>F1333-L1333</f>
        <v>0</v>
      </c>
      <c r="Q1333" s="461"/>
      <c r="R1333" s="722">
        <f>H1333-N1333</f>
        <v>0</v>
      </c>
      <c r="T1333" s="655">
        <f>H1333-K1333</f>
        <v>592</v>
      </c>
    </row>
    <row r="1334" spans="1:20">
      <c r="A1334" s="485">
        <f t="shared" si="203"/>
        <v>1334</v>
      </c>
      <c r="B1334" t="s">
        <v>229</v>
      </c>
      <c r="D1334" t="s">
        <v>905</v>
      </c>
      <c r="F1334" s="737">
        <f>'47'!F51</f>
        <v>0</v>
      </c>
      <c r="H1334" s="231">
        <f>'48'!F51</f>
        <v>0</v>
      </c>
      <c r="K1334" s="503">
        <v>0</v>
      </c>
      <c r="L1334" s="231">
        <f>'47'!F51</f>
        <v>0</v>
      </c>
      <c r="N1334" s="231">
        <f>'48'!F51</f>
        <v>0</v>
      </c>
      <c r="P1334" s="722">
        <f>F1334-L1334</f>
        <v>0</v>
      </c>
      <c r="Q1334" s="461"/>
      <c r="R1334" s="722">
        <f>H1334-N1334</f>
        <v>0</v>
      </c>
      <c r="T1334" s="655">
        <f>H1334-K1334</f>
        <v>0</v>
      </c>
    </row>
    <row r="1335" spans="1:20">
      <c r="A1335" s="485">
        <f t="shared" si="203"/>
        <v>1335</v>
      </c>
      <c r="B1335" t="s">
        <v>230</v>
      </c>
      <c r="D1335" t="s">
        <v>905</v>
      </c>
      <c r="F1335" s="737">
        <f>'47'!F52</f>
        <v>0</v>
      </c>
      <c r="H1335" s="231">
        <f>'48'!F52</f>
        <v>0</v>
      </c>
      <c r="K1335" s="503">
        <v>0</v>
      </c>
      <c r="L1335" s="231">
        <f>'47'!F52</f>
        <v>0</v>
      </c>
      <c r="N1335" s="231">
        <f>'48'!F52</f>
        <v>0</v>
      </c>
      <c r="P1335" s="722">
        <f>F1335-L1335</f>
        <v>0</v>
      </c>
      <c r="Q1335" s="461"/>
      <c r="R1335" s="722">
        <f>H1335-N1335</f>
        <v>0</v>
      </c>
      <c r="T1335" s="655">
        <f>H1335-K1335</f>
        <v>0</v>
      </c>
    </row>
    <row r="1336" spans="1:20">
      <c r="A1336" s="485">
        <f t="shared" si="203"/>
        <v>1336</v>
      </c>
      <c r="B1336" t="s">
        <v>250</v>
      </c>
      <c r="D1336" t="s">
        <v>905</v>
      </c>
      <c r="F1336" s="737">
        <f>'47'!F53</f>
        <v>0</v>
      </c>
      <c r="H1336" s="231">
        <f>'48'!F53</f>
        <v>0</v>
      </c>
      <c r="K1336" s="503">
        <v>0</v>
      </c>
      <c r="L1336" s="231">
        <f>'47'!F53</f>
        <v>0</v>
      </c>
      <c r="N1336" s="231">
        <f>'48'!F53</f>
        <v>0</v>
      </c>
      <c r="P1336" s="722">
        <f>F1336-L1336</f>
        <v>0</v>
      </c>
      <c r="Q1336" s="461"/>
      <c r="R1336" s="722">
        <f>H1336-N1336</f>
        <v>0</v>
      </c>
      <c r="T1336" s="655">
        <f>H1336-K1336</f>
        <v>0</v>
      </c>
    </row>
    <row r="1337" spans="1:20" ht="15.75">
      <c r="A1337" s="485">
        <f t="shared" si="203"/>
        <v>1337</v>
      </c>
      <c r="B1337" s="234" t="s">
        <v>1008</v>
      </c>
      <c r="D1337" t="s">
        <v>905</v>
      </c>
      <c r="F1337" s="737">
        <f>'47'!F54</f>
        <v>991</v>
      </c>
      <c r="H1337" s="231">
        <f>'48'!F54</f>
        <v>912</v>
      </c>
      <c r="K1337" s="503">
        <v>320</v>
      </c>
      <c r="L1337" s="231">
        <f>'47'!F54</f>
        <v>991</v>
      </c>
      <c r="N1337" s="231">
        <f>'48'!F54</f>
        <v>912</v>
      </c>
      <c r="P1337" s="722">
        <f>F1337-L1337</f>
        <v>0</v>
      </c>
      <c r="Q1337" s="461"/>
      <c r="R1337" s="722">
        <f>H1337-N1337</f>
        <v>0</v>
      </c>
      <c r="T1337" s="655">
        <f>H1337-K1337</f>
        <v>592</v>
      </c>
    </row>
    <row r="1338" spans="1:20" ht="15.75">
      <c r="A1338" s="485">
        <f t="shared" si="203"/>
        <v>1338</v>
      </c>
      <c r="B1338" s="234" t="s">
        <v>1011</v>
      </c>
      <c r="F1338" s="737"/>
      <c r="H1338" s="231"/>
      <c r="K1338" s="503"/>
      <c r="T1338" s="655"/>
    </row>
    <row r="1339" spans="1:20" ht="15.75">
      <c r="A1339" s="485">
        <f t="shared" si="203"/>
        <v>1339</v>
      </c>
      <c r="B1339" s="234" t="s">
        <v>1001</v>
      </c>
      <c r="D1339" t="s">
        <v>905</v>
      </c>
      <c r="F1339" s="737">
        <f>'47'!H14</f>
        <v>0</v>
      </c>
      <c r="H1339" s="231">
        <f>'48'!H14</f>
        <v>0</v>
      </c>
      <c r="K1339" s="503">
        <v>0</v>
      </c>
      <c r="L1339" s="231">
        <f>'47'!H14</f>
        <v>0</v>
      </c>
      <c r="N1339" s="231">
        <f>'48'!H14</f>
        <v>0</v>
      </c>
      <c r="P1339" s="722">
        <f t="shared" ref="P1339:P1363" si="207">F1339-L1339</f>
        <v>0</v>
      </c>
      <c r="Q1339" s="461"/>
      <c r="R1339" s="722">
        <f t="shared" ref="R1339:R1363" si="208">H1339-N1339</f>
        <v>0</v>
      </c>
      <c r="T1339" s="655">
        <f t="shared" ref="T1339:T1363" si="209">H1339-K1339</f>
        <v>0</v>
      </c>
    </row>
    <row r="1340" spans="1:20">
      <c r="A1340" s="485">
        <f t="shared" si="203"/>
        <v>1340</v>
      </c>
      <c r="B1340" t="s">
        <v>245</v>
      </c>
      <c r="D1340" t="s">
        <v>905</v>
      </c>
      <c r="F1340" s="737">
        <f>'47'!H15</f>
        <v>0</v>
      </c>
      <c r="H1340" s="231">
        <f>'48'!H15</f>
        <v>0</v>
      </c>
      <c r="K1340" s="503">
        <v>0</v>
      </c>
      <c r="L1340" s="231">
        <f>'47'!H15</f>
        <v>0</v>
      </c>
      <c r="N1340" s="231">
        <f>'48'!H15</f>
        <v>0</v>
      </c>
      <c r="P1340" s="722">
        <f t="shared" si="207"/>
        <v>0</v>
      </c>
      <c r="Q1340" s="461"/>
      <c r="R1340" s="722">
        <f t="shared" si="208"/>
        <v>0</v>
      </c>
      <c r="T1340" s="655">
        <f t="shared" si="209"/>
        <v>0</v>
      </c>
    </row>
    <row r="1341" spans="1:20">
      <c r="A1341" s="485">
        <f t="shared" si="203"/>
        <v>1341</v>
      </c>
      <c r="B1341" t="s">
        <v>222</v>
      </c>
      <c r="D1341" t="s">
        <v>905</v>
      </c>
      <c r="F1341" s="737">
        <f>'47'!H16</f>
        <v>0</v>
      </c>
      <c r="H1341" s="231">
        <f>'48'!H16</f>
        <v>0</v>
      </c>
      <c r="K1341" s="503">
        <v>0</v>
      </c>
      <c r="L1341" s="231">
        <f>'47'!H16</f>
        <v>0</v>
      </c>
      <c r="N1341" s="231">
        <f>'48'!H16</f>
        <v>0</v>
      </c>
      <c r="P1341" s="722">
        <f t="shared" si="207"/>
        <v>0</v>
      </c>
      <c r="Q1341" s="461"/>
      <c r="R1341" s="722">
        <f t="shared" si="208"/>
        <v>0</v>
      </c>
      <c r="T1341" s="655">
        <f t="shared" si="209"/>
        <v>0</v>
      </c>
    </row>
    <row r="1342" spans="1:20">
      <c r="A1342" s="485">
        <f t="shared" si="203"/>
        <v>1342</v>
      </c>
      <c r="B1342" t="s">
        <v>457</v>
      </c>
      <c r="D1342" t="s">
        <v>905</v>
      </c>
      <c r="F1342" s="737">
        <f>'47'!H17</f>
        <v>0</v>
      </c>
      <c r="H1342" s="231">
        <f>'48'!H17</f>
        <v>0</v>
      </c>
      <c r="K1342" s="503">
        <v>0</v>
      </c>
      <c r="L1342" s="231">
        <f>'47'!H17</f>
        <v>0</v>
      </c>
      <c r="N1342" s="231">
        <f>'48'!H17</f>
        <v>0</v>
      </c>
      <c r="P1342" s="722">
        <f t="shared" si="207"/>
        <v>0</v>
      </c>
      <c r="Q1342" s="461"/>
      <c r="R1342" s="722">
        <f t="shared" si="208"/>
        <v>0</v>
      </c>
      <c r="T1342" s="655">
        <f t="shared" si="209"/>
        <v>0</v>
      </c>
    </row>
    <row r="1343" spans="1:20">
      <c r="A1343" s="485">
        <f t="shared" si="203"/>
        <v>1343</v>
      </c>
      <c r="B1343" t="s">
        <v>8</v>
      </c>
      <c r="D1343" t="s">
        <v>905</v>
      </c>
      <c r="F1343" s="737">
        <f>'47'!H18</f>
        <v>0</v>
      </c>
      <c r="H1343" s="231">
        <f>'48'!H18</f>
        <v>0</v>
      </c>
      <c r="K1343" s="503">
        <v>0</v>
      </c>
      <c r="L1343" s="231">
        <f>'47'!H18</f>
        <v>0</v>
      </c>
      <c r="N1343" s="231">
        <f>'48'!H18</f>
        <v>0</v>
      </c>
      <c r="P1343" s="722">
        <f t="shared" si="207"/>
        <v>0</v>
      </c>
      <c r="Q1343" s="461"/>
      <c r="R1343" s="722">
        <f t="shared" si="208"/>
        <v>0</v>
      </c>
      <c r="T1343" s="655">
        <f t="shared" si="209"/>
        <v>0</v>
      </c>
    </row>
    <row r="1344" spans="1:20">
      <c r="A1344" s="485">
        <f t="shared" si="203"/>
        <v>1344</v>
      </c>
      <c r="B1344" t="s">
        <v>246</v>
      </c>
      <c r="D1344" t="s">
        <v>905</v>
      </c>
      <c r="F1344" s="737">
        <f>'47'!H19</f>
        <v>0</v>
      </c>
      <c r="H1344" s="231">
        <f>'48'!H19</f>
        <v>0</v>
      </c>
      <c r="K1344" s="503">
        <v>0</v>
      </c>
      <c r="L1344" s="231">
        <f>'47'!H19</f>
        <v>0</v>
      </c>
      <c r="N1344" s="231">
        <f>'48'!H19</f>
        <v>0</v>
      </c>
      <c r="P1344" s="722">
        <f t="shared" si="207"/>
        <v>0</v>
      </c>
      <c r="Q1344" s="461"/>
      <c r="R1344" s="722">
        <f t="shared" si="208"/>
        <v>0</v>
      </c>
      <c r="T1344" s="655">
        <f t="shared" si="209"/>
        <v>0</v>
      </c>
    </row>
    <row r="1345" spans="1:20">
      <c r="A1345" s="485">
        <f t="shared" si="203"/>
        <v>1345</v>
      </c>
      <c r="B1345" t="s">
        <v>247</v>
      </c>
      <c r="D1345" t="s">
        <v>905</v>
      </c>
      <c r="F1345" s="737">
        <f>'47'!H20</f>
        <v>0</v>
      </c>
      <c r="H1345" s="231">
        <f>'48'!H20</f>
        <v>0</v>
      </c>
      <c r="K1345" s="503">
        <v>0</v>
      </c>
      <c r="L1345" s="231">
        <f>'47'!H20</f>
        <v>0</v>
      </c>
      <c r="N1345" s="231">
        <f>'48'!H20</f>
        <v>0</v>
      </c>
      <c r="P1345" s="722">
        <f t="shared" si="207"/>
        <v>0</v>
      </c>
      <c r="Q1345" s="461"/>
      <c r="R1345" s="722">
        <f t="shared" si="208"/>
        <v>0</v>
      </c>
      <c r="T1345" s="655">
        <f t="shared" si="209"/>
        <v>0</v>
      </c>
    </row>
    <row r="1346" spans="1:20">
      <c r="A1346" s="485">
        <f t="shared" si="203"/>
        <v>1346</v>
      </c>
      <c r="B1346" t="s">
        <v>248</v>
      </c>
      <c r="D1346" t="s">
        <v>905</v>
      </c>
      <c r="F1346" s="737">
        <f>'47'!H21</f>
        <v>0</v>
      </c>
      <c r="H1346" s="231">
        <f>'48'!H21</f>
        <v>0</v>
      </c>
      <c r="K1346" s="503">
        <v>0</v>
      </c>
      <c r="L1346" s="231">
        <f>'47'!H21</f>
        <v>0</v>
      </c>
      <c r="N1346" s="231">
        <f>'48'!H21</f>
        <v>0</v>
      </c>
      <c r="P1346" s="722">
        <f t="shared" si="207"/>
        <v>0</v>
      </c>
      <c r="Q1346" s="461"/>
      <c r="R1346" s="722">
        <f t="shared" si="208"/>
        <v>0</v>
      </c>
      <c r="T1346" s="655">
        <f t="shared" si="209"/>
        <v>0</v>
      </c>
    </row>
    <row r="1347" spans="1:20">
      <c r="A1347" s="485">
        <f t="shared" si="203"/>
        <v>1347</v>
      </c>
      <c r="B1347" t="s">
        <v>249</v>
      </c>
      <c r="D1347" t="s">
        <v>905</v>
      </c>
      <c r="F1347" s="737">
        <f>'47'!H22</f>
        <v>0</v>
      </c>
      <c r="H1347" s="231">
        <f>'48'!H22</f>
        <v>0</v>
      </c>
      <c r="K1347" s="503">
        <v>0</v>
      </c>
      <c r="L1347" s="231">
        <f>'47'!H22</f>
        <v>0</v>
      </c>
      <c r="N1347" s="231">
        <f>'48'!H22</f>
        <v>0</v>
      </c>
      <c r="P1347" s="722">
        <f t="shared" si="207"/>
        <v>0</v>
      </c>
      <c r="Q1347" s="461"/>
      <c r="R1347" s="722">
        <f t="shared" si="208"/>
        <v>0</v>
      </c>
      <c r="T1347" s="655">
        <f t="shared" si="209"/>
        <v>0</v>
      </c>
    </row>
    <row r="1348" spans="1:20">
      <c r="A1348" s="485">
        <f t="shared" si="203"/>
        <v>1348</v>
      </c>
      <c r="B1348" t="s">
        <v>224</v>
      </c>
      <c r="D1348" t="s">
        <v>905</v>
      </c>
      <c r="F1348" s="737">
        <f>'47'!H23</f>
        <v>0</v>
      </c>
      <c r="H1348" s="231">
        <f>'48'!H23</f>
        <v>0</v>
      </c>
      <c r="K1348" s="503">
        <v>0</v>
      </c>
      <c r="L1348" s="231">
        <f>'47'!H23</f>
        <v>0</v>
      </c>
      <c r="N1348" s="231">
        <f>'48'!H23</f>
        <v>0</v>
      </c>
      <c r="P1348" s="722">
        <f t="shared" si="207"/>
        <v>0</v>
      </c>
      <c r="Q1348" s="461"/>
      <c r="R1348" s="722">
        <f t="shared" si="208"/>
        <v>0</v>
      </c>
      <c r="T1348" s="655">
        <f t="shared" si="209"/>
        <v>0</v>
      </c>
    </row>
    <row r="1349" spans="1:20">
      <c r="A1349" s="485">
        <f t="shared" si="203"/>
        <v>1349</v>
      </c>
      <c r="B1349" t="s">
        <v>468</v>
      </c>
      <c r="D1349" t="s">
        <v>905</v>
      </c>
      <c r="F1349" s="737">
        <f>'47'!H24</f>
        <v>0</v>
      </c>
      <c r="H1349" s="231">
        <f>'48'!H24</f>
        <v>0</v>
      </c>
      <c r="K1349" s="503">
        <v>0</v>
      </c>
      <c r="L1349" s="231">
        <f>'47'!H24</f>
        <v>0</v>
      </c>
      <c r="N1349" s="231">
        <f>'48'!H24</f>
        <v>0</v>
      </c>
      <c r="P1349" s="722">
        <f t="shared" si="207"/>
        <v>0</v>
      </c>
      <c r="Q1349" s="461"/>
      <c r="R1349" s="722">
        <f t="shared" si="208"/>
        <v>0</v>
      </c>
      <c r="T1349" s="655">
        <f t="shared" si="209"/>
        <v>0</v>
      </c>
    </row>
    <row r="1350" spans="1:20">
      <c r="A1350" s="485">
        <f t="shared" si="203"/>
        <v>1350</v>
      </c>
      <c r="B1350" t="s">
        <v>226</v>
      </c>
      <c r="D1350" t="s">
        <v>905</v>
      </c>
      <c r="F1350" s="737">
        <f>'47'!H25</f>
        <v>0</v>
      </c>
      <c r="H1350" s="231">
        <f>'48'!H25</f>
        <v>0</v>
      </c>
      <c r="K1350" s="503">
        <v>0</v>
      </c>
      <c r="L1350" s="231">
        <f>'47'!H25</f>
        <v>0</v>
      </c>
      <c r="N1350" s="231">
        <f>'48'!H25</f>
        <v>0</v>
      </c>
      <c r="P1350" s="722">
        <f t="shared" si="207"/>
        <v>0</v>
      </c>
      <c r="Q1350" s="461"/>
      <c r="R1350" s="722">
        <f t="shared" si="208"/>
        <v>0</v>
      </c>
      <c r="T1350" s="655">
        <f t="shared" si="209"/>
        <v>0</v>
      </c>
    </row>
    <row r="1351" spans="1:20" ht="15.75">
      <c r="A1351" s="485">
        <f t="shared" si="203"/>
        <v>1351</v>
      </c>
      <c r="B1351" s="234" t="s">
        <v>1002</v>
      </c>
      <c r="D1351" t="s">
        <v>905</v>
      </c>
      <c r="F1351" s="737">
        <f>'47'!H27</f>
        <v>0</v>
      </c>
      <c r="H1351" s="231">
        <f>'48'!H27</f>
        <v>0</v>
      </c>
      <c r="K1351" s="503">
        <v>0</v>
      </c>
      <c r="L1351" s="231">
        <f>'47'!H27</f>
        <v>0</v>
      </c>
      <c r="N1351" s="231">
        <f>'48'!H27</f>
        <v>0</v>
      </c>
      <c r="P1351" s="722">
        <f t="shared" si="207"/>
        <v>0</v>
      </c>
      <c r="Q1351" s="461"/>
      <c r="R1351" s="722">
        <f t="shared" si="208"/>
        <v>0</v>
      </c>
      <c r="T1351" s="655">
        <f t="shared" si="209"/>
        <v>0</v>
      </c>
    </row>
    <row r="1352" spans="1:20" ht="15.75">
      <c r="A1352" s="485">
        <f t="shared" si="203"/>
        <v>1352</v>
      </c>
      <c r="B1352" s="234" t="s">
        <v>1003</v>
      </c>
      <c r="D1352" t="s">
        <v>905</v>
      </c>
      <c r="F1352" s="737">
        <f>'47'!H32</f>
        <v>0</v>
      </c>
      <c r="H1352" s="231">
        <f>'48'!H32</f>
        <v>0</v>
      </c>
      <c r="K1352" s="503">
        <v>0</v>
      </c>
      <c r="L1352" s="231">
        <f>'47'!H32</f>
        <v>0</v>
      </c>
      <c r="N1352" s="231">
        <f>'48'!H32</f>
        <v>0</v>
      </c>
      <c r="P1352" s="722">
        <f t="shared" si="207"/>
        <v>0</v>
      </c>
      <c r="Q1352" s="461"/>
      <c r="R1352" s="722">
        <f t="shared" si="208"/>
        <v>0</v>
      </c>
      <c r="T1352" s="655">
        <f t="shared" si="209"/>
        <v>0</v>
      </c>
    </row>
    <row r="1353" spans="1:20">
      <c r="A1353" s="485">
        <f t="shared" si="203"/>
        <v>1353</v>
      </c>
      <c r="B1353" t="s">
        <v>245</v>
      </c>
      <c r="D1353" t="s">
        <v>905</v>
      </c>
      <c r="F1353" s="737">
        <f>'47'!H33</f>
        <v>0</v>
      </c>
      <c r="H1353" s="231">
        <f>'48'!H33</f>
        <v>0</v>
      </c>
      <c r="K1353" s="503">
        <v>0</v>
      </c>
      <c r="L1353" s="231">
        <f>'47'!H33</f>
        <v>0</v>
      </c>
      <c r="N1353" s="231">
        <f>'48'!H33</f>
        <v>0</v>
      </c>
      <c r="P1353" s="722">
        <f t="shared" si="207"/>
        <v>0</v>
      </c>
      <c r="Q1353" s="461"/>
      <c r="R1353" s="722">
        <f t="shared" si="208"/>
        <v>0</v>
      </c>
      <c r="T1353" s="655">
        <f t="shared" si="209"/>
        <v>0</v>
      </c>
    </row>
    <row r="1354" spans="1:20">
      <c r="A1354" s="485">
        <f t="shared" si="203"/>
        <v>1354</v>
      </c>
      <c r="B1354" t="s">
        <v>222</v>
      </c>
      <c r="D1354" t="s">
        <v>905</v>
      </c>
      <c r="F1354" s="737">
        <f>'47'!H34</f>
        <v>0</v>
      </c>
      <c r="H1354" s="231">
        <f>'48'!H34</f>
        <v>0</v>
      </c>
      <c r="K1354" s="503">
        <v>0</v>
      </c>
      <c r="L1354" s="231">
        <f>'47'!H34</f>
        <v>0</v>
      </c>
      <c r="N1354" s="231">
        <f>'48'!H34</f>
        <v>0</v>
      </c>
      <c r="P1354" s="722">
        <f t="shared" si="207"/>
        <v>0</v>
      </c>
      <c r="Q1354" s="461"/>
      <c r="R1354" s="722">
        <f t="shared" si="208"/>
        <v>0</v>
      </c>
      <c r="T1354" s="655">
        <f t="shared" si="209"/>
        <v>0</v>
      </c>
    </row>
    <row r="1355" spans="1:20">
      <c r="A1355" s="485">
        <f t="shared" ref="A1355:A1418" si="210">A1354+1</f>
        <v>1355</v>
      </c>
      <c r="B1355" t="s">
        <v>457</v>
      </c>
      <c r="D1355" t="s">
        <v>905</v>
      </c>
      <c r="F1355" s="737">
        <f>'47'!H35</f>
        <v>0</v>
      </c>
      <c r="H1355" s="231">
        <f>'48'!H35</f>
        <v>0</v>
      </c>
      <c r="K1355" s="503">
        <v>0</v>
      </c>
      <c r="L1355" s="231">
        <f>'47'!H35</f>
        <v>0</v>
      </c>
      <c r="N1355" s="231">
        <f>'48'!H35</f>
        <v>0</v>
      </c>
      <c r="P1355" s="722">
        <f t="shared" si="207"/>
        <v>0</v>
      </c>
      <c r="Q1355" s="461"/>
      <c r="R1355" s="722">
        <f t="shared" si="208"/>
        <v>0</v>
      </c>
      <c r="T1355" s="655">
        <f t="shared" si="209"/>
        <v>0</v>
      </c>
    </row>
    <row r="1356" spans="1:20">
      <c r="A1356" s="485">
        <f t="shared" si="210"/>
        <v>1356</v>
      </c>
      <c r="B1356" t="s">
        <v>399</v>
      </c>
      <c r="D1356" t="s">
        <v>905</v>
      </c>
      <c r="F1356" s="737">
        <f>'47'!H36</f>
        <v>0</v>
      </c>
      <c r="H1356" s="231">
        <f>'48'!H36</f>
        <v>0</v>
      </c>
      <c r="K1356" s="503">
        <v>0</v>
      </c>
      <c r="L1356" s="231">
        <f>'47'!H36</f>
        <v>0</v>
      </c>
      <c r="N1356" s="231">
        <f>'48'!H36</f>
        <v>0</v>
      </c>
      <c r="P1356" s="722">
        <f t="shared" si="207"/>
        <v>0</v>
      </c>
      <c r="Q1356" s="461"/>
      <c r="R1356" s="722">
        <f t="shared" si="208"/>
        <v>0</v>
      </c>
      <c r="T1356" s="655">
        <f t="shared" si="209"/>
        <v>0</v>
      </c>
    </row>
    <row r="1357" spans="1:20">
      <c r="A1357" s="485">
        <f t="shared" si="210"/>
        <v>1357</v>
      </c>
      <c r="B1357" t="s">
        <v>227</v>
      </c>
      <c r="D1357" t="s">
        <v>905</v>
      </c>
      <c r="F1357" s="737">
        <f>'47'!H37</f>
        <v>0</v>
      </c>
      <c r="H1357" s="231">
        <f>'48'!H37</f>
        <v>0</v>
      </c>
      <c r="K1357" s="503">
        <v>0</v>
      </c>
      <c r="L1357" s="231">
        <f>'47'!H37</f>
        <v>0</v>
      </c>
      <c r="N1357" s="231">
        <f>'48'!H37</f>
        <v>0</v>
      </c>
      <c r="P1357" s="722">
        <f t="shared" si="207"/>
        <v>0</v>
      </c>
      <c r="Q1357" s="461"/>
      <c r="R1357" s="722">
        <f t="shared" si="208"/>
        <v>0</v>
      </c>
      <c r="T1357" s="655">
        <f t="shared" si="209"/>
        <v>0</v>
      </c>
    </row>
    <row r="1358" spans="1:20">
      <c r="A1358" s="485">
        <f t="shared" si="210"/>
        <v>1358</v>
      </c>
      <c r="B1358" t="s">
        <v>224</v>
      </c>
      <c r="D1358" t="s">
        <v>905</v>
      </c>
      <c r="F1358" s="737">
        <f>'47'!H38</f>
        <v>0</v>
      </c>
      <c r="H1358" s="231">
        <f>'48'!H38</f>
        <v>0</v>
      </c>
      <c r="K1358" s="503">
        <v>0</v>
      </c>
      <c r="L1358" s="231">
        <f>'47'!H38</f>
        <v>0</v>
      </c>
      <c r="N1358" s="231">
        <f>'48'!H38</f>
        <v>0</v>
      </c>
      <c r="P1358" s="722">
        <f t="shared" si="207"/>
        <v>0</v>
      </c>
      <c r="Q1358" s="461"/>
      <c r="R1358" s="722">
        <f t="shared" si="208"/>
        <v>0</v>
      </c>
      <c r="T1358" s="655">
        <f t="shared" si="209"/>
        <v>0</v>
      </c>
    </row>
    <row r="1359" spans="1:20">
      <c r="A1359" s="485">
        <f t="shared" si="210"/>
        <v>1359</v>
      </c>
      <c r="B1359" t="s">
        <v>468</v>
      </c>
      <c r="D1359" t="s">
        <v>905</v>
      </c>
      <c r="F1359" s="737">
        <f>'47'!H39</f>
        <v>0</v>
      </c>
      <c r="H1359" s="231">
        <f>'48'!H39</f>
        <v>0</v>
      </c>
      <c r="K1359" s="503">
        <v>0</v>
      </c>
      <c r="L1359" s="231">
        <f>'47'!H39</f>
        <v>0</v>
      </c>
      <c r="N1359" s="231">
        <f>'48'!H39</f>
        <v>0</v>
      </c>
      <c r="P1359" s="722">
        <f t="shared" si="207"/>
        <v>0</v>
      </c>
      <c r="Q1359" s="461"/>
      <c r="R1359" s="722">
        <f t="shared" si="208"/>
        <v>0</v>
      </c>
      <c r="T1359" s="655">
        <f t="shared" si="209"/>
        <v>0</v>
      </c>
    </row>
    <row r="1360" spans="1:20">
      <c r="A1360" s="485">
        <f t="shared" si="210"/>
        <v>1360</v>
      </c>
      <c r="B1360" t="s">
        <v>226</v>
      </c>
      <c r="D1360" t="s">
        <v>905</v>
      </c>
      <c r="F1360" s="737">
        <f>'47'!H40</f>
        <v>0</v>
      </c>
      <c r="H1360" s="231">
        <f>'48'!H40</f>
        <v>0</v>
      </c>
      <c r="K1360" s="503">
        <v>0</v>
      </c>
      <c r="L1360" s="231">
        <f>'47'!H40</f>
        <v>0</v>
      </c>
      <c r="N1360" s="231">
        <f>'48'!H40</f>
        <v>0</v>
      </c>
      <c r="P1360" s="722">
        <f t="shared" si="207"/>
        <v>0</v>
      </c>
      <c r="Q1360" s="461"/>
      <c r="R1360" s="722">
        <f t="shared" si="208"/>
        <v>0</v>
      </c>
      <c r="T1360" s="655">
        <f t="shared" si="209"/>
        <v>0</v>
      </c>
    </row>
    <row r="1361" spans="1:20" ht="15.75">
      <c r="A1361" s="485">
        <f t="shared" si="210"/>
        <v>1361</v>
      </c>
      <c r="B1361" s="234" t="s">
        <v>1004</v>
      </c>
      <c r="D1361" t="s">
        <v>905</v>
      </c>
      <c r="F1361" s="737">
        <f>'47'!H42</f>
        <v>0</v>
      </c>
      <c r="H1361" s="231">
        <f>'48'!H42</f>
        <v>0</v>
      </c>
      <c r="K1361" s="503">
        <v>0</v>
      </c>
      <c r="L1361" s="231">
        <f>'47'!H42</f>
        <v>0</v>
      </c>
      <c r="N1361" s="231">
        <f>'48'!H42</f>
        <v>0</v>
      </c>
      <c r="P1361" s="722">
        <f t="shared" si="207"/>
        <v>0</v>
      </c>
      <c r="Q1361" s="461"/>
      <c r="R1361" s="722">
        <f t="shared" si="208"/>
        <v>0</v>
      </c>
      <c r="T1361" s="655">
        <f t="shared" si="209"/>
        <v>0</v>
      </c>
    </row>
    <row r="1362" spans="1:20" ht="15.75">
      <c r="A1362" s="485">
        <f t="shared" si="210"/>
        <v>1362</v>
      </c>
      <c r="B1362" s="234" t="s">
        <v>1005</v>
      </c>
      <c r="D1362" t="s">
        <v>905</v>
      </c>
      <c r="F1362" s="737">
        <f>'47'!H44</f>
        <v>0</v>
      </c>
      <c r="H1362" s="231">
        <f>'48'!H44</f>
        <v>0</v>
      </c>
      <c r="K1362" s="503">
        <v>0</v>
      </c>
      <c r="L1362" s="231">
        <f>'47'!H44</f>
        <v>0</v>
      </c>
      <c r="N1362" s="231">
        <f>'48'!H44</f>
        <v>0</v>
      </c>
      <c r="P1362" s="722">
        <f t="shared" si="207"/>
        <v>0</v>
      </c>
      <c r="Q1362" s="461"/>
      <c r="R1362" s="722">
        <f t="shared" si="208"/>
        <v>0</v>
      </c>
      <c r="T1362" s="655">
        <f t="shared" si="209"/>
        <v>0</v>
      </c>
    </row>
    <row r="1363" spans="1:20" ht="15.75">
      <c r="A1363" s="485">
        <f t="shared" si="210"/>
        <v>1363</v>
      </c>
      <c r="B1363" s="234" t="s">
        <v>1006</v>
      </c>
      <c r="D1363" t="s">
        <v>905</v>
      </c>
      <c r="F1363" s="737">
        <f>'47'!H46</f>
        <v>0</v>
      </c>
      <c r="H1363" s="231">
        <f>'48'!H46</f>
        <v>0</v>
      </c>
      <c r="K1363" s="503">
        <v>0</v>
      </c>
      <c r="L1363" s="231">
        <f>'47'!H46</f>
        <v>0</v>
      </c>
      <c r="N1363" s="231">
        <f>'48'!H46</f>
        <v>0</v>
      </c>
      <c r="P1363" s="722">
        <f t="shared" si="207"/>
        <v>0</v>
      </c>
      <c r="Q1363" s="461"/>
      <c r="R1363" s="722">
        <f t="shared" si="208"/>
        <v>0</v>
      </c>
      <c r="T1363" s="655">
        <f t="shared" si="209"/>
        <v>0</v>
      </c>
    </row>
    <row r="1364" spans="1:20" ht="15.75">
      <c r="A1364" s="485">
        <f t="shared" si="210"/>
        <v>1364</v>
      </c>
      <c r="B1364" s="234" t="s">
        <v>1007</v>
      </c>
      <c r="F1364" s="737"/>
      <c r="H1364" s="231"/>
      <c r="K1364" s="503"/>
      <c r="T1364" s="655"/>
    </row>
    <row r="1365" spans="1:20">
      <c r="A1365" s="485">
        <f t="shared" si="210"/>
        <v>1365</v>
      </c>
      <c r="B1365" t="s">
        <v>228</v>
      </c>
      <c r="D1365" t="s">
        <v>905</v>
      </c>
      <c r="F1365" s="737">
        <f>'47'!H50</f>
        <v>0</v>
      </c>
      <c r="H1365" s="231">
        <f>'48'!H50</f>
        <v>0</v>
      </c>
      <c r="K1365" s="503">
        <v>0</v>
      </c>
      <c r="L1365" s="231">
        <f>'47'!H50</f>
        <v>0</v>
      </c>
      <c r="N1365" s="231">
        <f>'48'!H50</f>
        <v>0</v>
      </c>
      <c r="P1365" s="722">
        <f>F1365-L1365</f>
        <v>0</v>
      </c>
      <c r="Q1365" s="461"/>
      <c r="R1365" s="722">
        <f>H1365-N1365</f>
        <v>0</v>
      </c>
      <c r="T1365" s="655">
        <f>H1365-K1365</f>
        <v>0</v>
      </c>
    </row>
    <row r="1366" spans="1:20">
      <c r="A1366" s="485">
        <f t="shared" si="210"/>
        <v>1366</v>
      </c>
      <c r="B1366" t="s">
        <v>229</v>
      </c>
      <c r="D1366" t="s">
        <v>905</v>
      </c>
      <c r="F1366" s="737">
        <f>'47'!H51</f>
        <v>0</v>
      </c>
      <c r="H1366" s="231">
        <f>'48'!H51</f>
        <v>0</v>
      </c>
      <c r="K1366" s="503">
        <v>0</v>
      </c>
      <c r="L1366" s="231">
        <f>'47'!H51</f>
        <v>0</v>
      </c>
      <c r="N1366" s="231">
        <f>'48'!H51</f>
        <v>0</v>
      </c>
      <c r="P1366" s="722">
        <f>F1366-L1366</f>
        <v>0</v>
      </c>
      <c r="Q1366" s="461"/>
      <c r="R1366" s="722">
        <f>H1366-N1366</f>
        <v>0</v>
      </c>
      <c r="T1366" s="655">
        <f>H1366-K1366</f>
        <v>0</v>
      </c>
    </row>
    <row r="1367" spans="1:20">
      <c r="A1367" s="485">
        <f t="shared" si="210"/>
        <v>1367</v>
      </c>
      <c r="B1367" t="s">
        <v>230</v>
      </c>
      <c r="D1367" t="s">
        <v>905</v>
      </c>
      <c r="F1367" s="737">
        <f>'47'!H52</f>
        <v>0</v>
      </c>
      <c r="H1367" s="231">
        <f>'48'!H52</f>
        <v>0</v>
      </c>
      <c r="K1367" s="503">
        <v>0</v>
      </c>
      <c r="L1367" s="231">
        <f>'47'!H52</f>
        <v>0</v>
      </c>
      <c r="N1367" s="231">
        <f>'48'!H52</f>
        <v>0</v>
      </c>
      <c r="P1367" s="722">
        <f>F1367-L1367</f>
        <v>0</v>
      </c>
      <c r="Q1367" s="461"/>
      <c r="R1367" s="722">
        <f>H1367-N1367</f>
        <v>0</v>
      </c>
      <c r="T1367" s="655">
        <f>H1367-K1367</f>
        <v>0</v>
      </c>
    </row>
    <row r="1368" spans="1:20">
      <c r="A1368" s="485">
        <f t="shared" si="210"/>
        <v>1368</v>
      </c>
      <c r="B1368" t="s">
        <v>250</v>
      </c>
      <c r="D1368" t="s">
        <v>905</v>
      </c>
      <c r="F1368" s="737">
        <f>'47'!H53</f>
        <v>0</v>
      </c>
      <c r="H1368" s="231">
        <f>'48'!H53</f>
        <v>0</v>
      </c>
      <c r="K1368" s="503">
        <v>0</v>
      </c>
      <c r="L1368" s="231">
        <f>'47'!H53</f>
        <v>0</v>
      </c>
      <c r="N1368" s="231">
        <f>'48'!H53</f>
        <v>0</v>
      </c>
      <c r="P1368" s="722">
        <f>F1368-L1368</f>
        <v>0</v>
      </c>
      <c r="Q1368" s="461"/>
      <c r="R1368" s="722">
        <f>H1368-N1368</f>
        <v>0</v>
      </c>
      <c r="T1368" s="655">
        <f>H1368-K1368</f>
        <v>0</v>
      </c>
    </row>
    <row r="1369" spans="1:20" ht="15.75">
      <c r="A1369" s="485">
        <f t="shared" si="210"/>
        <v>1369</v>
      </c>
      <c r="B1369" s="234" t="s">
        <v>1008</v>
      </c>
      <c r="D1369" t="s">
        <v>905</v>
      </c>
      <c r="F1369" s="737">
        <f>'47'!H54</f>
        <v>0</v>
      </c>
      <c r="H1369" s="231">
        <f>'48'!H54</f>
        <v>0</v>
      </c>
      <c r="K1369" s="503">
        <v>0</v>
      </c>
      <c r="L1369" s="231">
        <f>'47'!H54</f>
        <v>0</v>
      </c>
      <c r="N1369" s="231">
        <f>'48'!H54</f>
        <v>0</v>
      </c>
      <c r="P1369" s="722">
        <f>F1369-L1369</f>
        <v>0</v>
      </c>
      <c r="Q1369" s="461"/>
      <c r="R1369" s="722">
        <f>H1369-N1369</f>
        <v>0</v>
      </c>
      <c r="T1369" s="655">
        <f>H1369-K1369</f>
        <v>0</v>
      </c>
    </row>
    <row r="1370" spans="1:20" ht="15.75">
      <c r="A1370" s="485">
        <f t="shared" si="210"/>
        <v>1370</v>
      </c>
      <c r="B1370" s="234" t="s">
        <v>1012</v>
      </c>
      <c r="F1370" s="737"/>
      <c r="H1370" s="231"/>
      <c r="K1370" s="503"/>
      <c r="T1370" s="655"/>
    </row>
    <row r="1371" spans="1:20" ht="15.75">
      <c r="A1371" s="485">
        <f t="shared" si="210"/>
        <v>1371</v>
      </c>
      <c r="B1371" s="234" t="s">
        <v>1001</v>
      </c>
      <c r="D1371" t="s">
        <v>905</v>
      </c>
      <c r="F1371" s="737">
        <f>'47'!J14</f>
        <v>0</v>
      </c>
      <c r="H1371" s="231">
        <f>'48'!J14</f>
        <v>0</v>
      </c>
      <c r="K1371" s="503">
        <v>0</v>
      </c>
      <c r="L1371" s="231">
        <f>'47'!J14</f>
        <v>0</v>
      </c>
      <c r="N1371" s="231">
        <f>'48'!J14</f>
        <v>0</v>
      </c>
      <c r="P1371" s="722">
        <f t="shared" ref="P1371:P1395" si="211">F1371-L1371</f>
        <v>0</v>
      </c>
      <c r="Q1371" s="461"/>
      <c r="R1371" s="722">
        <f t="shared" ref="R1371:R1395" si="212">H1371-N1371</f>
        <v>0</v>
      </c>
      <c r="T1371" s="655">
        <f t="shared" ref="T1371:T1395" si="213">H1371-K1371</f>
        <v>0</v>
      </c>
    </row>
    <row r="1372" spans="1:20">
      <c r="A1372" s="485">
        <f t="shared" si="210"/>
        <v>1372</v>
      </c>
      <c r="B1372" t="s">
        <v>245</v>
      </c>
      <c r="D1372" t="s">
        <v>905</v>
      </c>
      <c r="F1372" s="737">
        <f>'47'!J15</f>
        <v>0</v>
      </c>
      <c r="H1372" s="231">
        <f>'48'!J15</f>
        <v>0</v>
      </c>
      <c r="K1372" s="503">
        <v>0</v>
      </c>
      <c r="L1372" s="231">
        <f>'47'!J15</f>
        <v>0</v>
      </c>
      <c r="N1372" s="231">
        <f>'48'!J15</f>
        <v>0</v>
      </c>
      <c r="P1372" s="722">
        <f t="shared" si="211"/>
        <v>0</v>
      </c>
      <c r="Q1372" s="461"/>
      <c r="R1372" s="722">
        <f t="shared" si="212"/>
        <v>0</v>
      </c>
      <c r="T1372" s="655">
        <f t="shared" si="213"/>
        <v>0</v>
      </c>
    </row>
    <row r="1373" spans="1:20">
      <c r="A1373" s="485">
        <f t="shared" si="210"/>
        <v>1373</v>
      </c>
      <c r="B1373" t="s">
        <v>222</v>
      </c>
      <c r="D1373" t="s">
        <v>905</v>
      </c>
      <c r="F1373" s="737">
        <f>'47'!J16</f>
        <v>0</v>
      </c>
      <c r="H1373" s="231">
        <f>'48'!J16</f>
        <v>0</v>
      </c>
      <c r="K1373" s="503">
        <v>0</v>
      </c>
      <c r="L1373" s="231">
        <f>'47'!J16</f>
        <v>0</v>
      </c>
      <c r="N1373" s="231">
        <f>'48'!J16</f>
        <v>0</v>
      </c>
      <c r="P1373" s="722">
        <f t="shared" si="211"/>
        <v>0</v>
      </c>
      <c r="Q1373" s="461"/>
      <c r="R1373" s="722">
        <f t="shared" si="212"/>
        <v>0</v>
      </c>
      <c r="T1373" s="655">
        <f t="shared" si="213"/>
        <v>0</v>
      </c>
    </row>
    <row r="1374" spans="1:20">
      <c r="A1374" s="485">
        <f t="shared" si="210"/>
        <v>1374</v>
      </c>
      <c r="B1374" t="s">
        <v>457</v>
      </c>
      <c r="D1374" t="s">
        <v>905</v>
      </c>
      <c r="F1374" s="737">
        <f>'47'!J17</f>
        <v>0</v>
      </c>
      <c r="H1374" s="231">
        <f>'48'!J17</f>
        <v>0</v>
      </c>
      <c r="K1374" s="503">
        <v>0</v>
      </c>
      <c r="L1374" s="231">
        <f>'47'!J17</f>
        <v>0</v>
      </c>
      <c r="N1374" s="231">
        <f>'48'!J17</f>
        <v>0</v>
      </c>
      <c r="P1374" s="722">
        <f t="shared" si="211"/>
        <v>0</v>
      </c>
      <c r="Q1374" s="461"/>
      <c r="R1374" s="722">
        <f t="shared" si="212"/>
        <v>0</v>
      </c>
      <c r="T1374" s="655">
        <f t="shared" si="213"/>
        <v>0</v>
      </c>
    </row>
    <row r="1375" spans="1:20">
      <c r="A1375" s="485">
        <f t="shared" si="210"/>
        <v>1375</v>
      </c>
      <c r="B1375" t="s">
        <v>8</v>
      </c>
      <c r="D1375" t="s">
        <v>905</v>
      </c>
      <c r="F1375" s="737">
        <f>'47'!J18</f>
        <v>0</v>
      </c>
      <c r="H1375" s="231">
        <f>'48'!J18</f>
        <v>0</v>
      </c>
      <c r="K1375" s="503">
        <v>0</v>
      </c>
      <c r="L1375" s="231">
        <f>'47'!J18</f>
        <v>0</v>
      </c>
      <c r="N1375" s="231">
        <f>'48'!J18</f>
        <v>0</v>
      </c>
      <c r="P1375" s="722">
        <f t="shared" si="211"/>
        <v>0</v>
      </c>
      <c r="Q1375" s="461"/>
      <c r="R1375" s="722">
        <f t="shared" si="212"/>
        <v>0</v>
      </c>
      <c r="T1375" s="655">
        <f t="shared" si="213"/>
        <v>0</v>
      </c>
    </row>
    <row r="1376" spans="1:20">
      <c r="A1376" s="485">
        <f t="shared" si="210"/>
        <v>1376</v>
      </c>
      <c r="B1376" t="s">
        <v>246</v>
      </c>
      <c r="D1376" t="s">
        <v>905</v>
      </c>
      <c r="F1376" s="737">
        <f>'47'!J19</f>
        <v>0</v>
      </c>
      <c r="H1376" s="231">
        <f>'48'!J19</f>
        <v>0</v>
      </c>
      <c r="K1376" s="503">
        <v>0</v>
      </c>
      <c r="L1376" s="231">
        <f>'47'!J19</f>
        <v>0</v>
      </c>
      <c r="N1376" s="231">
        <f>'48'!J19</f>
        <v>0</v>
      </c>
      <c r="P1376" s="722">
        <f t="shared" si="211"/>
        <v>0</v>
      </c>
      <c r="Q1376" s="461"/>
      <c r="R1376" s="722">
        <f t="shared" si="212"/>
        <v>0</v>
      </c>
      <c r="T1376" s="655">
        <f t="shared" si="213"/>
        <v>0</v>
      </c>
    </row>
    <row r="1377" spans="1:20">
      <c r="A1377" s="485">
        <f t="shared" si="210"/>
        <v>1377</v>
      </c>
      <c r="B1377" t="s">
        <v>247</v>
      </c>
      <c r="D1377" t="s">
        <v>905</v>
      </c>
      <c r="F1377" s="737">
        <f>'47'!J20</f>
        <v>0</v>
      </c>
      <c r="H1377" s="231">
        <f>'48'!J20</f>
        <v>0</v>
      </c>
      <c r="K1377" s="503">
        <v>0</v>
      </c>
      <c r="L1377" s="231">
        <f>'47'!J20</f>
        <v>0</v>
      </c>
      <c r="N1377" s="231">
        <f>'48'!J20</f>
        <v>0</v>
      </c>
      <c r="P1377" s="722">
        <f t="shared" si="211"/>
        <v>0</v>
      </c>
      <c r="Q1377" s="461"/>
      <c r="R1377" s="722">
        <f t="shared" si="212"/>
        <v>0</v>
      </c>
      <c r="T1377" s="655">
        <f t="shared" si="213"/>
        <v>0</v>
      </c>
    </row>
    <row r="1378" spans="1:20">
      <c r="A1378" s="485">
        <f t="shared" si="210"/>
        <v>1378</v>
      </c>
      <c r="B1378" t="s">
        <v>248</v>
      </c>
      <c r="D1378" t="s">
        <v>905</v>
      </c>
      <c r="F1378" s="737">
        <f>'47'!J21</f>
        <v>0</v>
      </c>
      <c r="H1378" s="231">
        <f>'48'!J21</f>
        <v>0</v>
      </c>
      <c r="K1378" s="503">
        <v>0</v>
      </c>
      <c r="L1378" s="231">
        <f>'47'!J21</f>
        <v>0</v>
      </c>
      <c r="N1378" s="231">
        <f>'48'!J21</f>
        <v>0</v>
      </c>
      <c r="P1378" s="722">
        <f t="shared" si="211"/>
        <v>0</v>
      </c>
      <c r="Q1378" s="461"/>
      <c r="R1378" s="722">
        <f t="shared" si="212"/>
        <v>0</v>
      </c>
      <c r="T1378" s="655">
        <f t="shared" si="213"/>
        <v>0</v>
      </c>
    </row>
    <row r="1379" spans="1:20">
      <c r="A1379" s="485">
        <f t="shared" si="210"/>
        <v>1379</v>
      </c>
      <c r="B1379" t="s">
        <v>249</v>
      </c>
      <c r="D1379" t="s">
        <v>905</v>
      </c>
      <c r="F1379" s="737">
        <f>'47'!J22</f>
        <v>0</v>
      </c>
      <c r="H1379" s="231">
        <f>'48'!J22</f>
        <v>0</v>
      </c>
      <c r="K1379" s="503">
        <v>0</v>
      </c>
      <c r="L1379" s="231">
        <f>'47'!J22</f>
        <v>0</v>
      </c>
      <c r="N1379" s="231">
        <f>'48'!J22</f>
        <v>0</v>
      </c>
      <c r="P1379" s="722">
        <f t="shared" si="211"/>
        <v>0</v>
      </c>
      <c r="Q1379" s="461"/>
      <c r="R1379" s="722">
        <f t="shared" si="212"/>
        <v>0</v>
      </c>
      <c r="T1379" s="655">
        <f t="shared" si="213"/>
        <v>0</v>
      </c>
    </row>
    <row r="1380" spans="1:20">
      <c r="A1380" s="485">
        <f t="shared" si="210"/>
        <v>1380</v>
      </c>
      <c r="B1380" t="s">
        <v>224</v>
      </c>
      <c r="D1380" t="s">
        <v>905</v>
      </c>
      <c r="F1380" s="737">
        <f>'47'!J23</f>
        <v>0</v>
      </c>
      <c r="H1380" s="231">
        <f>'48'!J23</f>
        <v>0</v>
      </c>
      <c r="K1380" s="503">
        <v>0</v>
      </c>
      <c r="L1380" s="231">
        <f>'47'!J23</f>
        <v>0</v>
      </c>
      <c r="N1380" s="231">
        <f>'48'!J23</f>
        <v>0</v>
      </c>
      <c r="P1380" s="722">
        <f t="shared" si="211"/>
        <v>0</v>
      </c>
      <c r="Q1380" s="461"/>
      <c r="R1380" s="722">
        <f t="shared" si="212"/>
        <v>0</v>
      </c>
      <c r="T1380" s="655">
        <f t="shared" si="213"/>
        <v>0</v>
      </c>
    </row>
    <row r="1381" spans="1:20">
      <c r="A1381" s="485">
        <f t="shared" si="210"/>
        <v>1381</v>
      </c>
      <c r="B1381" t="s">
        <v>468</v>
      </c>
      <c r="D1381" t="s">
        <v>905</v>
      </c>
      <c r="F1381" s="737">
        <f>'47'!J24</f>
        <v>0</v>
      </c>
      <c r="H1381" s="231">
        <f>'48'!J24</f>
        <v>0</v>
      </c>
      <c r="K1381" s="503">
        <v>0</v>
      </c>
      <c r="L1381" s="231">
        <f>'47'!J24</f>
        <v>0</v>
      </c>
      <c r="N1381" s="231">
        <f>'48'!J24</f>
        <v>0</v>
      </c>
      <c r="P1381" s="722">
        <f t="shared" si="211"/>
        <v>0</v>
      </c>
      <c r="Q1381" s="461"/>
      <c r="R1381" s="722">
        <f t="shared" si="212"/>
        <v>0</v>
      </c>
      <c r="T1381" s="655">
        <f t="shared" si="213"/>
        <v>0</v>
      </c>
    </row>
    <row r="1382" spans="1:20">
      <c r="A1382" s="485">
        <f t="shared" si="210"/>
        <v>1382</v>
      </c>
      <c r="B1382" t="s">
        <v>226</v>
      </c>
      <c r="D1382" t="s">
        <v>905</v>
      </c>
      <c r="F1382" s="737">
        <f>'47'!J25</f>
        <v>0</v>
      </c>
      <c r="H1382" s="231">
        <f>'48'!J25</f>
        <v>0</v>
      </c>
      <c r="K1382" s="503">
        <v>0</v>
      </c>
      <c r="L1382" s="231">
        <f>'47'!J25</f>
        <v>0</v>
      </c>
      <c r="N1382" s="231">
        <f>'48'!J25</f>
        <v>0</v>
      </c>
      <c r="P1382" s="722">
        <f t="shared" si="211"/>
        <v>0</v>
      </c>
      <c r="Q1382" s="461"/>
      <c r="R1382" s="722">
        <f t="shared" si="212"/>
        <v>0</v>
      </c>
      <c r="T1382" s="655">
        <f t="shared" si="213"/>
        <v>0</v>
      </c>
    </row>
    <row r="1383" spans="1:20" ht="15.75">
      <c r="A1383" s="485">
        <f t="shared" si="210"/>
        <v>1383</v>
      </c>
      <c r="B1383" s="234" t="s">
        <v>1002</v>
      </c>
      <c r="D1383" t="s">
        <v>905</v>
      </c>
      <c r="F1383" s="737">
        <f>'47'!J27</f>
        <v>0</v>
      </c>
      <c r="H1383" s="231">
        <f>'48'!J27</f>
        <v>0</v>
      </c>
      <c r="K1383" s="503">
        <v>0</v>
      </c>
      <c r="L1383" s="231">
        <f>'47'!J27</f>
        <v>0</v>
      </c>
      <c r="N1383" s="231">
        <f>'48'!J27</f>
        <v>0</v>
      </c>
      <c r="P1383" s="722">
        <f t="shared" si="211"/>
        <v>0</v>
      </c>
      <c r="Q1383" s="461"/>
      <c r="R1383" s="722">
        <f t="shared" si="212"/>
        <v>0</v>
      </c>
      <c r="T1383" s="655">
        <f t="shared" si="213"/>
        <v>0</v>
      </c>
    </row>
    <row r="1384" spans="1:20" ht="15.75">
      <c r="A1384" s="485">
        <f t="shared" si="210"/>
        <v>1384</v>
      </c>
      <c r="B1384" s="234" t="s">
        <v>1003</v>
      </c>
      <c r="D1384" t="s">
        <v>905</v>
      </c>
      <c r="F1384" s="737">
        <f>'47'!J32</f>
        <v>0</v>
      </c>
      <c r="H1384" s="231">
        <f>'48'!J32</f>
        <v>0</v>
      </c>
      <c r="K1384" s="503">
        <v>0</v>
      </c>
      <c r="L1384" s="231">
        <f>'47'!J32</f>
        <v>0</v>
      </c>
      <c r="N1384" s="231">
        <f>'48'!J32</f>
        <v>0</v>
      </c>
      <c r="P1384" s="722">
        <f t="shared" si="211"/>
        <v>0</v>
      </c>
      <c r="Q1384" s="461"/>
      <c r="R1384" s="722">
        <f t="shared" si="212"/>
        <v>0</v>
      </c>
      <c r="T1384" s="655">
        <f t="shared" si="213"/>
        <v>0</v>
      </c>
    </row>
    <row r="1385" spans="1:20">
      <c r="A1385" s="485">
        <f t="shared" si="210"/>
        <v>1385</v>
      </c>
      <c r="B1385" t="s">
        <v>245</v>
      </c>
      <c r="D1385" t="s">
        <v>905</v>
      </c>
      <c r="F1385" s="737">
        <f>'47'!J33</f>
        <v>0</v>
      </c>
      <c r="H1385" s="231">
        <f>'48'!J33</f>
        <v>0</v>
      </c>
      <c r="K1385" s="503">
        <v>0</v>
      </c>
      <c r="L1385" s="231">
        <f>'47'!J33</f>
        <v>0</v>
      </c>
      <c r="N1385" s="231">
        <f>'48'!J33</f>
        <v>0</v>
      </c>
      <c r="P1385" s="722">
        <f t="shared" si="211"/>
        <v>0</v>
      </c>
      <c r="Q1385" s="461"/>
      <c r="R1385" s="722">
        <f t="shared" si="212"/>
        <v>0</v>
      </c>
      <c r="T1385" s="655">
        <f t="shared" si="213"/>
        <v>0</v>
      </c>
    </row>
    <row r="1386" spans="1:20">
      <c r="A1386" s="485">
        <f t="shared" si="210"/>
        <v>1386</v>
      </c>
      <c r="B1386" t="s">
        <v>222</v>
      </c>
      <c r="D1386" t="s">
        <v>905</v>
      </c>
      <c r="F1386" s="737">
        <f>'47'!J34</f>
        <v>0</v>
      </c>
      <c r="H1386" s="231">
        <f>'48'!J34</f>
        <v>0</v>
      </c>
      <c r="K1386" s="503">
        <v>0</v>
      </c>
      <c r="L1386" s="231">
        <f>'47'!J34</f>
        <v>0</v>
      </c>
      <c r="N1386" s="231">
        <f>'48'!J34</f>
        <v>0</v>
      </c>
      <c r="P1386" s="722">
        <f t="shared" si="211"/>
        <v>0</v>
      </c>
      <c r="Q1386" s="461"/>
      <c r="R1386" s="722">
        <f t="shared" si="212"/>
        <v>0</v>
      </c>
      <c r="T1386" s="655">
        <f t="shared" si="213"/>
        <v>0</v>
      </c>
    </row>
    <row r="1387" spans="1:20">
      <c r="A1387" s="485">
        <f t="shared" si="210"/>
        <v>1387</v>
      </c>
      <c r="B1387" t="s">
        <v>457</v>
      </c>
      <c r="D1387" t="s">
        <v>905</v>
      </c>
      <c r="F1387" s="737">
        <f>'47'!J35</f>
        <v>0</v>
      </c>
      <c r="H1387" s="231">
        <f>'48'!J35</f>
        <v>0</v>
      </c>
      <c r="K1387" s="503">
        <v>0</v>
      </c>
      <c r="L1387" s="231">
        <f>'47'!J35</f>
        <v>0</v>
      </c>
      <c r="N1387" s="231">
        <f>'48'!J35</f>
        <v>0</v>
      </c>
      <c r="P1387" s="722">
        <f t="shared" si="211"/>
        <v>0</v>
      </c>
      <c r="Q1387" s="461"/>
      <c r="R1387" s="722">
        <f t="shared" si="212"/>
        <v>0</v>
      </c>
      <c r="T1387" s="655">
        <f t="shared" si="213"/>
        <v>0</v>
      </c>
    </row>
    <row r="1388" spans="1:20">
      <c r="A1388" s="485">
        <f t="shared" si="210"/>
        <v>1388</v>
      </c>
      <c r="B1388" t="s">
        <v>399</v>
      </c>
      <c r="D1388" t="s">
        <v>905</v>
      </c>
      <c r="F1388" s="737">
        <f>'47'!J36</f>
        <v>0</v>
      </c>
      <c r="H1388" s="231">
        <f>'48'!J36</f>
        <v>0</v>
      </c>
      <c r="K1388" s="503">
        <v>0</v>
      </c>
      <c r="L1388" s="231">
        <f>'47'!J36</f>
        <v>0</v>
      </c>
      <c r="N1388" s="231">
        <f>'48'!J36</f>
        <v>0</v>
      </c>
      <c r="P1388" s="722">
        <f t="shared" si="211"/>
        <v>0</v>
      </c>
      <c r="Q1388" s="461"/>
      <c r="R1388" s="722">
        <f t="shared" si="212"/>
        <v>0</v>
      </c>
      <c r="T1388" s="655">
        <f t="shared" si="213"/>
        <v>0</v>
      </c>
    </row>
    <row r="1389" spans="1:20">
      <c r="A1389" s="485">
        <f t="shared" si="210"/>
        <v>1389</v>
      </c>
      <c r="B1389" t="s">
        <v>227</v>
      </c>
      <c r="D1389" t="s">
        <v>905</v>
      </c>
      <c r="F1389" s="737">
        <f>'47'!J37</f>
        <v>0</v>
      </c>
      <c r="H1389" s="231">
        <f>'48'!J37</f>
        <v>0</v>
      </c>
      <c r="K1389" s="503">
        <v>0</v>
      </c>
      <c r="L1389" s="231">
        <f>'47'!J37</f>
        <v>0</v>
      </c>
      <c r="N1389" s="231">
        <f>'48'!J37</f>
        <v>0</v>
      </c>
      <c r="P1389" s="722">
        <f t="shared" si="211"/>
        <v>0</v>
      </c>
      <c r="Q1389" s="461"/>
      <c r="R1389" s="722">
        <f t="shared" si="212"/>
        <v>0</v>
      </c>
      <c r="T1389" s="655">
        <f t="shared" si="213"/>
        <v>0</v>
      </c>
    </row>
    <row r="1390" spans="1:20">
      <c r="A1390" s="485">
        <f t="shared" si="210"/>
        <v>1390</v>
      </c>
      <c r="B1390" t="s">
        <v>224</v>
      </c>
      <c r="D1390" t="s">
        <v>905</v>
      </c>
      <c r="F1390" s="737">
        <f>'47'!J38</f>
        <v>0</v>
      </c>
      <c r="H1390" s="231">
        <f>'48'!J38</f>
        <v>0</v>
      </c>
      <c r="K1390" s="503">
        <v>0</v>
      </c>
      <c r="L1390" s="231">
        <f>'47'!J38</f>
        <v>0</v>
      </c>
      <c r="N1390" s="231">
        <f>'48'!J38</f>
        <v>0</v>
      </c>
      <c r="P1390" s="722">
        <f t="shared" si="211"/>
        <v>0</v>
      </c>
      <c r="Q1390" s="461"/>
      <c r="R1390" s="722">
        <f t="shared" si="212"/>
        <v>0</v>
      </c>
      <c r="T1390" s="655">
        <f t="shared" si="213"/>
        <v>0</v>
      </c>
    </row>
    <row r="1391" spans="1:20">
      <c r="A1391" s="485">
        <f t="shared" si="210"/>
        <v>1391</v>
      </c>
      <c r="B1391" t="s">
        <v>468</v>
      </c>
      <c r="D1391" t="s">
        <v>905</v>
      </c>
      <c r="F1391" s="737">
        <f>'47'!J39</f>
        <v>0</v>
      </c>
      <c r="H1391" s="231">
        <f>'48'!J39</f>
        <v>0</v>
      </c>
      <c r="K1391" s="503">
        <v>0</v>
      </c>
      <c r="L1391" s="231">
        <f>'47'!J39</f>
        <v>0</v>
      </c>
      <c r="N1391" s="231">
        <f>'48'!J39</f>
        <v>0</v>
      </c>
      <c r="P1391" s="722">
        <f t="shared" si="211"/>
        <v>0</v>
      </c>
      <c r="Q1391" s="461"/>
      <c r="R1391" s="722">
        <f t="shared" si="212"/>
        <v>0</v>
      </c>
      <c r="T1391" s="655">
        <f t="shared" si="213"/>
        <v>0</v>
      </c>
    </row>
    <row r="1392" spans="1:20">
      <c r="A1392" s="485">
        <f t="shared" si="210"/>
        <v>1392</v>
      </c>
      <c r="B1392" t="s">
        <v>226</v>
      </c>
      <c r="D1392" t="s">
        <v>905</v>
      </c>
      <c r="F1392" s="737">
        <f>'47'!J40</f>
        <v>0</v>
      </c>
      <c r="H1392" s="231">
        <f>'48'!J40</f>
        <v>0</v>
      </c>
      <c r="K1392" s="503">
        <v>0</v>
      </c>
      <c r="L1392" s="231">
        <f>'47'!J40</f>
        <v>0</v>
      </c>
      <c r="N1392" s="231">
        <f>'48'!J40</f>
        <v>0</v>
      </c>
      <c r="P1392" s="722">
        <f t="shared" si="211"/>
        <v>0</v>
      </c>
      <c r="Q1392" s="461"/>
      <c r="R1392" s="722">
        <f t="shared" si="212"/>
        <v>0</v>
      </c>
      <c r="T1392" s="655">
        <f t="shared" si="213"/>
        <v>0</v>
      </c>
    </row>
    <row r="1393" spans="1:20" ht="15.75">
      <c r="A1393" s="485">
        <f t="shared" si="210"/>
        <v>1393</v>
      </c>
      <c r="B1393" s="234" t="s">
        <v>1004</v>
      </c>
      <c r="D1393" t="s">
        <v>905</v>
      </c>
      <c r="F1393" s="737">
        <f>'47'!J42</f>
        <v>0</v>
      </c>
      <c r="H1393" s="231">
        <f>'48'!J42</f>
        <v>0</v>
      </c>
      <c r="K1393" s="503">
        <v>0</v>
      </c>
      <c r="L1393" s="231">
        <f>'47'!J42</f>
        <v>0</v>
      </c>
      <c r="N1393" s="231">
        <f>'48'!J42</f>
        <v>0</v>
      </c>
      <c r="P1393" s="722">
        <f t="shared" si="211"/>
        <v>0</v>
      </c>
      <c r="Q1393" s="461"/>
      <c r="R1393" s="722">
        <f t="shared" si="212"/>
        <v>0</v>
      </c>
      <c r="T1393" s="655">
        <f t="shared" si="213"/>
        <v>0</v>
      </c>
    </row>
    <row r="1394" spans="1:20" ht="15.75">
      <c r="A1394" s="485">
        <f t="shared" si="210"/>
        <v>1394</v>
      </c>
      <c r="B1394" s="234" t="s">
        <v>1005</v>
      </c>
      <c r="D1394" t="s">
        <v>905</v>
      </c>
      <c r="F1394" s="737">
        <f>'47'!J44</f>
        <v>0</v>
      </c>
      <c r="H1394" s="231">
        <f>'48'!J44</f>
        <v>0</v>
      </c>
      <c r="K1394" s="503">
        <v>0</v>
      </c>
      <c r="L1394" s="231">
        <f>'47'!J44</f>
        <v>0</v>
      </c>
      <c r="N1394" s="231">
        <f>'48'!J44</f>
        <v>0</v>
      </c>
      <c r="P1394" s="722">
        <f t="shared" si="211"/>
        <v>0</v>
      </c>
      <c r="Q1394" s="461"/>
      <c r="R1394" s="722">
        <f t="shared" si="212"/>
        <v>0</v>
      </c>
      <c r="T1394" s="655">
        <f t="shared" si="213"/>
        <v>0</v>
      </c>
    </row>
    <row r="1395" spans="1:20" ht="15.75">
      <c r="A1395" s="485">
        <f t="shared" si="210"/>
        <v>1395</v>
      </c>
      <c r="B1395" s="234" t="s">
        <v>1006</v>
      </c>
      <c r="D1395" t="s">
        <v>905</v>
      </c>
      <c r="F1395" s="737">
        <f>'47'!J46</f>
        <v>0</v>
      </c>
      <c r="H1395" s="231">
        <f>'48'!J46</f>
        <v>0</v>
      </c>
      <c r="K1395" s="503">
        <v>0</v>
      </c>
      <c r="L1395" s="231">
        <f>'47'!J46</f>
        <v>0</v>
      </c>
      <c r="N1395" s="231">
        <f>'48'!J46</f>
        <v>0</v>
      </c>
      <c r="P1395" s="722">
        <f t="shared" si="211"/>
        <v>0</v>
      </c>
      <c r="Q1395" s="461"/>
      <c r="R1395" s="722">
        <f t="shared" si="212"/>
        <v>0</v>
      </c>
      <c r="T1395" s="655">
        <f t="shared" si="213"/>
        <v>0</v>
      </c>
    </row>
    <row r="1396" spans="1:20" ht="15.75">
      <c r="A1396" s="485">
        <f t="shared" si="210"/>
        <v>1396</v>
      </c>
      <c r="B1396" s="234" t="s">
        <v>1007</v>
      </c>
      <c r="F1396" s="737"/>
      <c r="H1396" s="231"/>
      <c r="K1396" s="503"/>
      <c r="T1396" s="655"/>
    </row>
    <row r="1397" spans="1:20">
      <c r="A1397" s="485">
        <f t="shared" si="210"/>
        <v>1397</v>
      </c>
      <c r="B1397" t="s">
        <v>228</v>
      </c>
      <c r="D1397" t="s">
        <v>905</v>
      </c>
      <c r="F1397" s="737">
        <f>'47'!J50</f>
        <v>0</v>
      </c>
      <c r="H1397" s="231">
        <f>'48'!J50</f>
        <v>0</v>
      </c>
      <c r="K1397" s="503">
        <v>0</v>
      </c>
      <c r="L1397" s="231">
        <f>'47'!J50</f>
        <v>0</v>
      </c>
      <c r="N1397" s="231">
        <f>'48'!J50</f>
        <v>0</v>
      </c>
      <c r="P1397" s="722">
        <f>F1397-L1397</f>
        <v>0</v>
      </c>
      <c r="Q1397" s="461"/>
      <c r="R1397" s="722">
        <f>H1397-N1397</f>
        <v>0</v>
      </c>
      <c r="T1397" s="655">
        <f>H1397-K1397</f>
        <v>0</v>
      </c>
    </row>
    <row r="1398" spans="1:20">
      <c r="A1398" s="485">
        <f t="shared" si="210"/>
        <v>1398</v>
      </c>
      <c r="B1398" t="s">
        <v>229</v>
      </c>
      <c r="D1398" t="s">
        <v>905</v>
      </c>
      <c r="F1398" s="737">
        <f>'47'!J51</f>
        <v>0</v>
      </c>
      <c r="H1398" s="231">
        <f>'48'!J51</f>
        <v>0</v>
      </c>
      <c r="K1398" s="503">
        <v>0</v>
      </c>
      <c r="L1398" s="231">
        <f>'47'!J51</f>
        <v>0</v>
      </c>
      <c r="N1398" s="231">
        <f>'48'!J51</f>
        <v>0</v>
      </c>
      <c r="P1398" s="722">
        <f>F1398-L1398</f>
        <v>0</v>
      </c>
      <c r="Q1398" s="461"/>
      <c r="R1398" s="722">
        <f>H1398-N1398</f>
        <v>0</v>
      </c>
      <c r="T1398" s="655">
        <f>H1398-K1398</f>
        <v>0</v>
      </c>
    </row>
    <row r="1399" spans="1:20">
      <c r="A1399" s="485">
        <f t="shared" si="210"/>
        <v>1399</v>
      </c>
      <c r="B1399" t="s">
        <v>230</v>
      </c>
      <c r="D1399" t="s">
        <v>905</v>
      </c>
      <c r="F1399" s="737">
        <f>'47'!J52</f>
        <v>0</v>
      </c>
      <c r="H1399" s="231">
        <f>'48'!J52</f>
        <v>0</v>
      </c>
      <c r="K1399" s="503">
        <v>0</v>
      </c>
      <c r="L1399" s="231">
        <f>'47'!J52</f>
        <v>0</v>
      </c>
      <c r="N1399" s="231">
        <f>'48'!J52</f>
        <v>0</v>
      </c>
      <c r="P1399" s="722">
        <f>F1399-L1399</f>
        <v>0</v>
      </c>
      <c r="Q1399" s="461"/>
      <c r="R1399" s="722">
        <f>H1399-N1399</f>
        <v>0</v>
      </c>
      <c r="T1399" s="655">
        <f>H1399-K1399</f>
        <v>0</v>
      </c>
    </row>
    <row r="1400" spans="1:20">
      <c r="A1400" s="485">
        <f t="shared" si="210"/>
        <v>1400</v>
      </c>
      <c r="B1400" t="s">
        <v>250</v>
      </c>
      <c r="D1400" t="s">
        <v>905</v>
      </c>
      <c r="F1400" s="737">
        <f>'47'!J53</f>
        <v>0</v>
      </c>
      <c r="H1400" s="231">
        <f>'48'!J53</f>
        <v>0</v>
      </c>
      <c r="K1400" s="503">
        <v>0</v>
      </c>
      <c r="L1400" s="231">
        <f>'47'!J53</f>
        <v>0</v>
      </c>
      <c r="N1400" s="231">
        <f>'48'!J53</f>
        <v>0</v>
      </c>
      <c r="P1400" s="722">
        <f>F1400-L1400</f>
        <v>0</v>
      </c>
      <c r="Q1400" s="461"/>
      <c r="R1400" s="722">
        <f>H1400-N1400</f>
        <v>0</v>
      </c>
      <c r="T1400" s="655">
        <f>H1400-K1400</f>
        <v>0</v>
      </c>
    </row>
    <row r="1401" spans="1:20" ht="15.75">
      <c r="A1401" s="485">
        <f t="shared" si="210"/>
        <v>1401</v>
      </c>
      <c r="B1401" s="234" t="s">
        <v>1008</v>
      </c>
      <c r="D1401" t="s">
        <v>905</v>
      </c>
      <c r="F1401" s="737">
        <f>'47'!J54</f>
        <v>0</v>
      </c>
      <c r="H1401" s="231">
        <f>'48'!J54</f>
        <v>0</v>
      </c>
      <c r="K1401" s="503">
        <v>0</v>
      </c>
      <c r="L1401" s="231">
        <f>'47'!J54</f>
        <v>0</v>
      </c>
      <c r="N1401" s="231">
        <f>'48'!J54</f>
        <v>0</v>
      </c>
      <c r="P1401" s="722">
        <f>F1401-L1401</f>
        <v>0</v>
      </c>
      <c r="Q1401" s="461"/>
      <c r="R1401" s="722">
        <f>H1401-N1401</f>
        <v>0</v>
      </c>
      <c r="T1401" s="655">
        <f>H1401-K1401</f>
        <v>0</v>
      </c>
    </row>
    <row r="1402" spans="1:20" ht="15.75">
      <c r="A1402" s="485">
        <f t="shared" si="210"/>
        <v>1402</v>
      </c>
      <c r="B1402" s="234" t="s">
        <v>1013</v>
      </c>
      <c r="F1402" s="737"/>
      <c r="H1402" s="231"/>
      <c r="K1402" s="503"/>
      <c r="T1402" s="655"/>
    </row>
    <row r="1403" spans="1:20" ht="15.75">
      <c r="A1403" s="485">
        <f t="shared" si="210"/>
        <v>1403</v>
      </c>
      <c r="B1403" s="234" t="s">
        <v>1001</v>
      </c>
      <c r="D1403" t="s">
        <v>905</v>
      </c>
      <c r="F1403" s="737">
        <f>'47'!L14</f>
        <v>0</v>
      </c>
      <c r="H1403" s="231">
        <f>'48'!L14</f>
        <v>0</v>
      </c>
      <c r="K1403" s="503">
        <v>0</v>
      </c>
      <c r="L1403" s="231">
        <f>'47'!L14</f>
        <v>0</v>
      </c>
      <c r="N1403" s="231">
        <f>'48'!L14</f>
        <v>0</v>
      </c>
      <c r="P1403" s="722">
        <f t="shared" ref="P1403:P1427" si="214">F1403-L1403</f>
        <v>0</v>
      </c>
      <c r="Q1403" s="461"/>
      <c r="R1403" s="722">
        <f t="shared" ref="R1403:R1427" si="215">H1403-N1403</f>
        <v>0</v>
      </c>
      <c r="T1403" s="655">
        <f t="shared" ref="T1403:T1427" si="216">H1403-K1403</f>
        <v>0</v>
      </c>
    </row>
    <row r="1404" spans="1:20">
      <c r="A1404" s="485">
        <f t="shared" si="210"/>
        <v>1404</v>
      </c>
      <c r="B1404" t="s">
        <v>245</v>
      </c>
      <c r="D1404" t="s">
        <v>905</v>
      </c>
      <c r="F1404" s="737">
        <f>'47'!L15</f>
        <v>0</v>
      </c>
      <c r="H1404" s="231">
        <f>'48'!L15</f>
        <v>0</v>
      </c>
      <c r="K1404" s="503">
        <v>0</v>
      </c>
      <c r="L1404" s="231">
        <f>'47'!L15</f>
        <v>0</v>
      </c>
      <c r="N1404" s="231">
        <f>'48'!L15</f>
        <v>0</v>
      </c>
      <c r="P1404" s="722">
        <f t="shared" si="214"/>
        <v>0</v>
      </c>
      <c r="Q1404" s="461"/>
      <c r="R1404" s="722">
        <f t="shared" si="215"/>
        <v>0</v>
      </c>
      <c r="T1404" s="655">
        <f t="shared" si="216"/>
        <v>0</v>
      </c>
    </row>
    <row r="1405" spans="1:20">
      <c r="A1405" s="485">
        <f t="shared" si="210"/>
        <v>1405</v>
      </c>
      <c r="B1405" t="s">
        <v>222</v>
      </c>
      <c r="D1405" t="s">
        <v>905</v>
      </c>
      <c r="F1405" s="737">
        <f>'47'!L16</f>
        <v>0</v>
      </c>
      <c r="H1405" s="231">
        <f>'48'!L16</f>
        <v>0</v>
      </c>
      <c r="K1405" s="503">
        <v>0</v>
      </c>
      <c r="L1405" s="231">
        <f>'47'!L16</f>
        <v>0</v>
      </c>
      <c r="N1405" s="231">
        <f>'48'!L16</f>
        <v>0</v>
      </c>
      <c r="P1405" s="722">
        <f t="shared" si="214"/>
        <v>0</v>
      </c>
      <c r="Q1405" s="461"/>
      <c r="R1405" s="722">
        <f t="shared" si="215"/>
        <v>0</v>
      </c>
      <c r="T1405" s="655">
        <f t="shared" si="216"/>
        <v>0</v>
      </c>
    </row>
    <row r="1406" spans="1:20">
      <c r="A1406" s="485">
        <f t="shared" si="210"/>
        <v>1406</v>
      </c>
      <c r="B1406" t="s">
        <v>457</v>
      </c>
      <c r="D1406" t="s">
        <v>905</v>
      </c>
      <c r="F1406" s="737">
        <f>'47'!L17</f>
        <v>0</v>
      </c>
      <c r="H1406" s="231">
        <f>'48'!L17</f>
        <v>0</v>
      </c>
      <c r="K1406" s="503">
        <v>0</v>
      </c>
      <c r="L1406" s="231">
        <f>'47'!L17</f>
        <v>0</v>
      </c>
      <c r="N1406" s="231">
        <f>'48'!L17</f>
        <v>0</v>
      </c>
      <c r="P1406" s="722">
        <f t="shared" si="214"/>
        <v>0</v>
      </c>
      <c r="Q1406" s="461"/>
      <c r="R1406" s="722">
        <f t="shared" si="215"/>
        <v>0</v>
      </c>
      <c r="T1406" s="655">
        <f t="shared" si="216"/>
        <v>0</v>
      </c>
    </row>
    <row r="1407" spans="1:20">
      <c r="A1407" s="485">
        <f t="shared" si="210"/>
        <v>1407</v>
      </c>
      <c r="B1407" t="s">
        <v>8</v>
      </c>
      <c r="D1407" t="s">
        <v>905</v>
      </c>
      <c r="F1407" s="737">
        <f>'47'!L18</f>
        <v>0</v>
      </c>
      <c r="H1407" s="231">
        <f>'48'!L18</f>
        <v>0</v>
      </c>
      <c r="K1407" s="503">
        <v>0</v>
      </c>
      <c r="L1407" s="231">
        <f>'47'!L18</f>
        <v>0</v>
      </c>
      <c r="N1407" s="231">
        <f>'48'!L18</f>
        <v>0</v>
      </c>
      <c r="P1407" s="722">
        <f t="shared" si="214"/>
        <v>0</v>
      </c>
      <c r="Q1407" s="461"/>
      <c r="R1407" s="722">
        <f t="shared" si="215"/>
        <v>0</v>
      </c>
      <c r="T1407" s="655">
        <f t="shared" si="216"/>
        <v>0</v>
      </c>
    </row>
    <row r="1408" spans="1:20">
      <c r="A1408" s="485">
        <f t="shared" si="210"/>
        <v>1408</v>
      </c>
      <c r="B1408" t="s">
        <v>246</v>
      </c>
      <c r="D1408" t="s">
        <v>905</v>
      </c>
      <c r="F1408" s="737">
        <f>'47'!L19</f>
        <v>0</v>
      </c>
      <c r="H1408" s="231">
        <f>'48'!L19</f>
        <v>0</v>
      </c>
      <c r="K1408" s="503">
        <v>0</v>
      </c>
      <c r="L1408" s="231">
        <f>'47'!L19</f>
        <v>0</v>
      </c>
      <c r="N1408" s="231">
        <f>'48'!L19</f>
        <v>0</v>
      </c>
      <c r="P1408" s="722">
        <f t="shared" si="214"/>
        <v>0</v>
      </c>
      <c r="Q1408" s="461"/>
      <c r="R1408" s="722">
        <f t="shared" si="215"/>
        <v>0</v>
      </c>
      <c r="T1408" s="655">
        <f t="shared" si="216"/>
        <v>0</v>
      </c>
    </row>
    <row r="1409" spans="1:20">
      <c r="A1409" s="485">
        <f t="shared" si="210"/>
        <v>1409</v>
      </c>
      <c r="B1409" t="s">
        <v>247</v>
      </c>
      <c r="D1409" t="s">
        <v>905</v>
      </c>
      <c r="F1409" s="737">
        <f>'47'!L20</f>
        <v>0</v>
      </c>
      <c r="H1409" s="231">
        <f>'48'!L20</f>
        <v>0</v>
      </c>
      <c r="K1409" s="503">
        <v>0</v>
      </c>
      <c r="L1409" s="231">
        <f>'47'!L20</f>
        <v>0</v>
      </c>
      <c r="N1409" s="231">
        <f>'48'!L20</f>
        <v>0</v>
      </c>
      <c r="P1409" s="722">
        <f t="shared" si="214"/>
        <v>0</v>
      </c>
      <c r="Q1409" s="461"/>
      <c r="R1409" s="722">
        <f t="shared" si="215"/>
        <v>0</v>
      </c>
      <c r="T1409" s="655">
        <f t="shared" si="216"/>
        <v>0</v>
      </c>
    </row>
    <row r="1410" spans="1:20">
      <c r="A1410" s="485">
        <f t="shared" si="210"/>
        <v>1410</v>
      </c>
      <c r="B1410" t="s">
        <v>248</v>
      </c>
      <c r="D1410" t="s">
        <v>905</v>
      </c>
      <c r="F1410" s="737">
        <f>'47'!L21</f>
        <v>0</v>
      </c>
      <c r="H1410" s="231">
        <f>'48'!L21</f>
        <v>0</v>
      </c>
      <c r="K1410" s="503">
        <v>0</v>
      </c>
      <c r="L1410" s="231">
        <f>'47'!L21</f>
        <v>0</v>
      </c>
      <c r="N1410" s="231">
        <f>'48'!L21</f>
        <v>0</v>
      </c>
      <c r="P1410" s="722">
        <f t="shared" si="214"/>
        <v>0</v>
      </c>
      <c r="Q1410" s="461"/>
      <c r="R1410" s="722">
        <f t="shared" si="215"/>
        <v>0</v>
      </c>
      <c r="T1410" s="655">
        <f t="shared" si="216"/>
        <v>0</v>
      </c>
    </row>
    <row r="1411" spans="1:20">
      <c r="A1411" s="485">
        <f t="shared" si="210"/>
        <v>1411</v>
      </c>
      <c r="B1411" t="s">
        <v>249</v>
      </c>
      <c r="D1411" t="s">
        <v>905</v>
      </c>
      <c r="F1411" s="737">
        <f>'47'!L22</f>
        <v>0</v>
      </c>
      <c r="H1411" s="231">
        <f>'48'!L22</f>
        <v>0</v>
      </c>
      <c r="K1411" s="503">
        <v>0</v>
      </c>
      <c r="L1411" s="231">
        <f>'47'!L22</f>
        <v>0</v>
      </c>
      <c r="N1411" s="231">
        <f>'48'!L22</f>
        <v>0</v>
      </c>
      <c r="P1411" s="722">
        <f t="shared" si="214"/>
        <v>0</v>
      </c>
      <c r="Q1411" s="461"/>
      <c r="R1411" s="722">
        <f t="shared" si="215"/>
        <v>0</v>
      </c>
      <c r="T1411" s="655">
        <f t="shared" si="216"/>
        <v>0</v>
      </c>
    </row>
    <row r="1412" spans="1:20">
      <c r="A1412" s="485">
        <f t="shared" si="210"/>
        <v>1412</v>
      </c>
      <c r="B1412" t="s">
        <v>224</v>
      </c>
      <c r="D1412" t="s">
        <v>905</v>
      </c>
      <c r="F1412" s="737">
        <f>'47'!L23</f>
        <v>0</v>
      </c>
      <c r="H1412" s="231">
        <f>'48'!L23</f>
        <v>0</v>
      </c>
      <c r="K1412" s="503">
        <v>0</v>
      </c>
      <c r="L1412" s="231">
        <f>'47'!L23</f>
        <v>0</v>
      </c>
      <c r="N1412" s="231">
        <f>'48'!L23</f>
        <v>0</v>
      </c>
      <c r="P1412" s="722">
        <f t="shared" si="214"/>
        <v>0</v>
      </c>
      <c r="Q1412" s="461"/>
      <c r="R1412" s="722">
        <f t="shared" si="215"/>
        <v>0</v>
      </c>
      <c r="T1412" s="655">
        <f t="shared" si="216"/>
        <v>0</v>
      </c>
    </row>
    <row r="1413" spans="1:20">
      <c r="A1413" s="485">
        <f t="shared" si="210"/>
        <v>1413</v>
      </c>
      <c r="B1413" t="s">
        <v>468</v>
      </c>
      <c r="D1413" t="s">
        <v>905</v>
      </c>
      <c r="F1413" s="737">
        <f>'47'!L24</f>
        <v>0</v>
      </c>
      <c r="H1413" s="231">
        <f>'48'!L24</f>
        <v>0</v>
      </c>
      <c r="K1413" s="503">
        <v>0</v>
      </c>
      <c r="L1413" s="231">
        <f>'47'!L24</f>
        <v>0</v>
      </c>
      <c r="N1413" s="231">
        <f>'48'!L24</f>
        <v>0</v>
      </c>
      <c r="P1413" s="722">
        <f t="shared" si="214"/>
        <v>0</v>
      </c>
      <c r="Q1413" s="461"/>
      <c r="R1413" s="722">
        <f t="shared" si="215"/>
        <v>0</v>
      </c>
      <c r="T1413" s="655">
        <f t="shared" si="216"/>
        <v>0</v>
      </c>
    </row>
    <row r="1414" spans="1:20">
      <c r="A1414" s="485">
        <f t="shared" si="210"/>
        <v>1414</v>
      </c>
      <c r="B1414" t="s">
        <v>226</v>
      </c>
      <c r="D1414" t="s">
        <v>905</v>
      </c>
      <c r="F1414" s="737">
        <f>'47'!L25</f>
        <v>0</v>
      </c>
      <c r="H1414" s="231">
        <f>'48'!L25</f>
        <v>0</v>
      </c>
      <c r="K1414" s="503">
        <v>0</v>
      </c>
      <c r="L1414" s="231">
        <f>'47'!L25</f>
        <v>0</v>
      </c>
      <c r="N1414" s="231">
        <f>'48'!L25</f>
        <v>0</v>
      </c>
      <c r="P1414" s="722">
        <f t="shared" si="214"/>
        <v>0</v>
      </c>
      <c r="Q1414" s="461"/>
      <c r="R1414" s="722">
        <f t="shared" si="215"/>
        <v>0</v>
      </c>
      <c r="T1414" s="655">
        <f t="shared" si="216"/>
        <v>0</v>
      </c>
    </row>
    <row r="1415" spans="1:20" ht="15.75">
      <c r="A1415" s="485">
        <f t="shared" si="210"/>
        <v>1415</v>
      </c>
      <c r="B1415" s="234" t="s">
        <v>1002</v>
      </c>
      <c r="D1415" t="s">
        <v>905</v>
      </c>
      <c r="F1415" s="737">
        <f>'47'!L27</f>
        <v>0</v>
      </c>
      <c r="H1415" s="231">
        <f>'48'!L27</f>
        <v>0</v>
      </c>
      <c r="K1415" s="503">
        <v>0</v>
      </c>
      <c r="L1415" s="231">
        <f>'47'!L27</f>
        <v>0</v>
      </c>
      <c r="N1415" s="231">
        <f>'48'!L27</f>
        <v>0</v>
      </c>
      <c r="P1415" s="722">
        <f t="shared" si="214"/>
        <v>0</v>
      </c>
      <c r="Q1415" s="461"/>
      <c r="R1415" s="722">
        <f t="shared" si="215"/>
        <v>0</v>
      </c>
      <c r="T1415" s="655">
        <f t="shared" si="216"/>
        <v>0</v>
      </c>
    </row>
    <row r="1416" spans="1:20" ht="15.75">
      <c r="A1416" s="485">
        <f t="shared" si="210"/>
        <v>1416</v>
      </c>
      <c r="B1416" s="234" t="s">
        <v>1003</v>
      </c>
      <c r="D1416" t="s">
        <v>905</v>
      </c>
      <c r="F1416" s="737">
        <f>'47'!L32</f>
        <v>0</v>
      </c>
      <c r="H1416" s="231">
        <f>'48'!L32</f>
        <v>0</v>
      </c>
      <c r="K1416" s="503">
        <v>0</v>
      </c>
      <c r="L1416" s="231">
        <f>'47'!L32</f>
        <v>0</v>
      </c>
      <c r="N1416" s="231">
        <f>'48'!L32</f>
        <v>0</v>
      </c>
      <c r="P1416" s="722">
        <f t="shared" si="214"/>
        <v>0</v>
      </c>
      <c r="Q1416" s="461"/>
      <c r="R1416" s="722">
        <f t="shared" si="215"/>
        <v>0</v>
      </c>
      <c r="T1416" s="655">
        <f t="shared" si="216"/>
        <v>0</v>
      </c>
    </row>
    <row r="1417" spans="1:20">
      <c r="A1417" s="485">
        <f t="shared" si="210"/>
        <v>1417</v>
      </c>
      <c r="B1417" t="s">
        <v>245</v>
      </c>
      <c r="D1417" t="s">
        <v>905</v>
      </c>
      <c r="F1417" s="737">
        <f>'47'!L33</f>
        <v>0</v>
      </c>
      <c r="H1417" s="231">
        <f>'48'!L33</f>
        <v>0</v>
      </c>
      <c r="K1417" s="503">
        <v>0</v>
      </c>
      <c r="L1417" s="231">
        <f>'47'!L33</f>
        <v>0</v>
      </c>
      <c r="N1417" s="231">
        <f>'48'!L33</f>
        <v>0</v>
      </c>
      <c r="P1417" s="722">
        <f t="shared" si="214"/>
        <v>0</v>
      </c>
      <c r="Q1417" s="461"/>
      <c r="R1417" s="722">
        <f t="shared" si="215"/>
        <v>0</v>
      </c>
      <c r="T1417" s="655">
        <f t="shared" si="216"/>
        <v>0</v>
      </c>
    </row>
    <row r="1418" spans="1:20">
      <c r="A1418" s="485">
        <f t="shared" si="210"/>
        <v>1418</v>
      </c>
      <c r="B1418" t="s">
        <v>222</v>
      </c>
      <c r="D1418" t="s">
        <v>905</v>
      </c>
      <c r="F1418" s="737">
        <f>'47'!L34</f>
        <v>0</v>
      </c>
      <c r="H1418" s="231">
        <f>'48'!L34</f>
        <v>0</v>
      </c>
      <c r="K1418" s="503">
        <v>0</v>
      </c>
      <c r="L1418" s="231">
        <f>'47'!L34</f>
        <v>0</v>
      </c>
      <c r="N1418" s="231">
        <f>'48'!L34</f>
        <v>0</v>
      </c>
      <c r="P1418" s="722">
        <f t="shared" si="214"/>
        <v>0</v>
      </c>
      <c r="Q1418" s="461"/>
      <c r="R1418" s="722">
        <f t="shared" si="215"/>
        <v>0</v>
      </c>
      <c r="T1418" s="655">
        <f t="shared" si="216"/>
        <v>0</v>
      </c>
    </row>
    <row r="1419" spans="1:20">
      <c r="A1419" s="485">
        <f t="shared" ref="A1419:A1482" si="217">A1418+1</f>
        <v>1419</v>
      </c>
      <c r="B1419" t="s">
        <v>457</v>
      </c>
      <c r="D1419" t="s">
        <v>905</v>
      </c>
      <c r="F1419" s="737">
        <f>'47'!L35</f>
        <v>0</v>
      </c>
      <c r="H1419" s="231">
        <f>'48'!L35</f>
        <v>0</v>
      </c>
      <c r="K1419" s="503">
        <v>0</v>
      </c>
      <c r="L1419" s="231">
        <f>'47'!L35</f>
        <v>0</v>
      </c>
      <c r="N1419" s="231">
        <f>'48'!L35</f>
        <v>0</v>
      </c>
      <c r="P1419" s="722">
        <f t="shared" si="214"/>
        <v>0</v>
      </c>
      <c r="Q1419" s="461"/>
      <c r="R1419" s="722">
        <f t="shared" si="215"/>
        <v>0</v>
      </c>
      <c r="T1419" s="655">
        <f t="shared" si="216"/>
        <v>0</v>
      </c>
    </row>
    <row r="1420" spans="1:20">
      <c r="A1420" s="485">
        <f t="shared" si="217"/>
        <v>1420</v>
      </c>
      <c r="B1420" t="s">
        <v>399</v>
      </c>
      <c r="D1420" t="s">
        <v>905</v>
      </c>
      <c r="F1420" s="737">
        <f>'47'!L36</f>
        <v>0</v>
      </c>
      <c r="H1420" s="231">
        <f>'48'!L36</f>
        <v>0</v>
      </c>
      <c r="K1420" s="503">
        <v>0</v>
      </c>
      <c r="L1420" s="231">
        <f>'47'!L36</f>
        <v>0</v>
      </c>
      <c r="N1420" s="231">
        <f>'48'!L36</f>
        <v>0</v>
      </c>
      <c r="P1420" s="722">
        <f t="shared" si="214"/>
        <v>0</v>
      </c>
      <c r="Q1420" s="461"/>
      <c r="R1420" s="722">
        <f t="shared" si="215"/>
        <v>0</v>
      </c>
      <c r="T1420" s="655">
        <f t="shared" si="216"/>
        <v>0</v>
      </c>
    </row>
    <row r="1421" spans="1:20">
      <c r="A1421" s="485">
        <f t="shared" si="217"/>
        <v>1421</v>
      </c>
      <c r="B1421" t="s">
        <v>227</v>
      </c>
      <c r="D1421" t="s">
        <v>905</v>
      </c>
      <c r="F1421" s="737">
        <f>'47'!L37</f>
        <v>0</v>
      </c>
      <c r="H1421" s="231">
        <f>'48'!L37</f>
        <v>0</v>
      </c>
      <c r="K1421" s="503">
        <v>0</v>
      </c>
      <c r="L1421" s="231">
        <f>'47'!L37</f>
        <v>0</v>
      </c>
      <c r="N1421" s="231">
        <f>'48'!L37</f>
        <v>0</v>
      </c>
      <c r="P1421" s="722">
        <f t="shared" si="214"/>
        <v>0</v>
      </c>
      <c r="Q1421" s="461"/>
      <c r="R1421" s="722">
        <f t="shared" si="215"/>
        <v>0</v>
      </c>
      <c r="T1421" s="655">
        <f t="shared" si="216"/>
        <v>0</v>
      </c>
    </row>
    <row r="1422" spans="1:20">
      <c r="A1422" s="485">
        <f t="shared" si="217"/>
        <v>1422</v>
      </c>
      <c r="B1422" t="s">
        <v>224</v>
      </c>
      <c r="D1422" t="s">
        <v>905</v>
      </c>
      <c r="F1422" s="737">
        <f>'47'!L38</f>
        <v>0</v>
      </c>
      <c r="H1422" s="231">
        <f>'48'!L38</f>
        <v>0</v>
      </c>
      <c r="K1422" s="503">
        <v>0</v>
      </c>
      <c r="L1422" s="231">
        <f>'47'!L38</f>
        <v>0</v>
      </c>
      <c r="N1422" s="231">
        <f>'48'!L38</f>
        <v>0</v>
      </c>
      <c r="P1422" s="722">
        <f t="shared" si="214"/>
        <v>0</v>
      </c>
      <c r="Q1422" s="461"/>
      <c r="R1422" s="722">
        <f t="shared" si="215"/>
        <v>0</v>
      </c>
      <c r="T1422" s="655">
        <f t="shared" si="216"/>
        <v>0</v>
      </c>
    </row>
    <row r="1423" spans="1:20">
      <c r="A1423" s="485">
        <f t="shared" si="217"/>
        <v>1423</v>
      </c>
      <c r="B1423" t="s">
        <v>468</v>
      </c>
      <c r="D1423" t="s">
        <v>905</v>
      </c>
      <c r="F1423" s="737">
        <f>'47'!L39</f>
        <v>0</v>
      </c>
      <c r="H1423" s="231">
        <f>'48'!L39</f>
        <v>0</v>
      </c>
      <c r="K1423" s="503">
        <v>0</v>
      </c>
      <c r="L1423" s="231">
        <f>'47'!L39</f>
        <v>0</v>
      </c>
      <c r="N1423" s="231">
        <f>'48'!L39</f>
        <v>0</v>
      </c>
      <c r="P1423" s="722">
        <f t="shared" si="214"/>
        <v>0</v>
      </c>
      <c r="Q1423" s="461"/>
      <c r="R1423" s="722">
        <f t="shared" si="215"/>
        <v>0</v>
      </c>
      <c r="T1423" s="655">
        <f t="shared" si="216"/>
        <v>0</v>
      </c>
    </row>
    <row r="1424" spans="1:20">
      <c r="A1424" s="485">
        <f t="shared" si="217"/>
        <v>1424</v>
      </c>
      <c r="B1424" t="s">
        <v>226</v>
      </c>
      <c r="D1424" t="s">
        <v>905</v>
      </c>
      <c r="F1424" s="737">
        <f>'47'!L40</f>
        <v>0</v>
      </c>
      <c r="H1424" s="231">
        <f>'48'!L40</f>
        <v>0</v>
      </c>
      <c r="K1424" s="503">
        <v>0</v>
      </c>
      <c r="L1424" s="231">
        <f>'47'!L40</f>
        <v>0</v>
      </c>
      <c r="N1424" s="231">
        <f>'48'!L40</f>
        <v>0</v>
      </c>
      <c r="P1424" s="722">
        <f t="shared" si="214"/>
        <v>0</v>
      </c>
      <c r="Q1424" s="461"/>
      <c r="R1424" s="722">
        <f t="shared" si="215"/>
        <v>0</v>
      </c>
      <c r="T1424" s="655">
        <f t="shared" si="216"/>
        <v>0</v>
      </c>
    </row>
    <row r="1425" spans="1:20" ht="15.75">
      <c r="A1425" s="485">
        <f t="shared" si="217"/>
        <v>1425</v>
      </c>
      <c r="B1425" s="234" t="s">
        <v>1004</v>
      </c>
      <c r="D1425" t="s">
        <v>905</v>
      </c>
      <c r="F1425" s="737">
        <f>'47'!L42</f>
        <v>0</v>
      </c>
      <c r="H1425" s="231">
        <f>'48'!L42</f>
        <v>0</v>
      </c>
      <c r="K1425" s="503">
        <v>0</v>
      </c>
      <c r="L1425" s="231">
        <f>'47'!L42</f>
        <v>0</v>
      </c>
      <c r="N1425" s="231">
        <f>'48'!L42</f>
        <v>0</v>
      </c>
      <c r="P1425" s="722">
        <f t="shared" si="214"/>
        <v>0</v>
      </c>
      <c r="Q1425" s="461"/>
      <c r="R1425" s="722">
        <f t="shared" si="215"/>
        <v>0</v>
      </c>
      <c r="T1425" s="655">
        <f t="shared" si="216"/>
        <v>0</v>
      </c>
    </row>
    <row r="1426" spans="1:20" ht="15.75">
      <c r="A1426" s="485">
        <f t="shared" si="217"/>
        <v>1426</v>
      </c>
      <c r="B1426" s="234" t="s">
        <v>1005</v>
      </c>
      <c r="D1426" t="s">
        <v>905</v>
      </c>
      <c r="F1426" s="737">
        <f>'47'!L44</f>
        <v>0</v>
      </c>
      <c r="H1426" s="231">
        <f>'48'!L44</f>
        <v>0</v>
      </c>
      <c r="K1426" s="503">
        <v>0</v>
      </c>
      <c r="L1426" s="231">
        <f>'47'!L44</f>
        <v>0</v>
      </c>
      <c r="N1426" s="231">
        <f>'48'!L44</f>
        <v>0</v>
      </c>
      <c r="P1426" s="722">
        <f t="shared" si="214"/>
        <v>0</v>
      </c>
      <c r="Q1426" s="461"/>
      <c r="R1426" s="722">
        <f t="shared" si="215"/>
        <v>0</v>
      </c>
      <c r="T1426" s="655">
        <f t="shared" si="216"/>
        <v>0</v>
      </c>
    </row>
    <row r="1427" spans="1:20" ht="15.75">
      <c r="A1427" s="485">
        <f t="shared" si="217"/>
        <v>1427</v>
      </c>
      <c r="B1427" s="234" t="s">
        <v>1006</v>
      </c>
      <c r="D1427" t="s">
        <v>905</v>
      </c>
      <c r="F1427" s="737">
        <f>'47'!L46</f>
        <v>0</v>
      </c>
      <c r="H1427" s="231">
        <f>'48'!L46</f>
        <v>0</v>
      </c>
      <c r="K1427" s="503">
        <v>0</v>
      </c>
      <c r="L1427" s="231">
        <f>'47'!L46</f>
        <v>0</v>
      </c>
      <c r="N1427" s="231">
        <f>'48'!L46</f>
        <v>0</v>
      </c>
      <c r="P1427" s="722">
        <f t="shared" si="214"/>
        <v>0</v>
      </c>
      <c r="Q1427" s="461"/>
      <c r="R1427" s="722">
        <f t="shared" si="215"/>
        <v>0</v>
      </c>
      <c r="T1427" s="655">
        <f t="shared" si="216"/>
        <v>0</v>
      </c>
    </row>
    <row r="1428" spans="1:20" ht="15.75">
      <c r="A1428" s="485">
        <f t="shared" si="217"/>
        <v>1428</v>
      </c>
      <c r="B1428" s="234" t="s">
        <v>1007</v>
      </c>
      <c r="F1428" s="737"/>
      <c r="H1428" s="231"/>
      <c r="K1428" s="503"/>
      <c r="T1428" s="655"/>
    </row>
    <row r="1429" spans="1:20">
      <c r="A1429" s="485">
        <f t="shared" si="217"/>
        <v>1429</v>
      </c>
      <c r="B1429" t="s">
        <v>228</v>
      </c>
      <c r="D1429" t="s">
        <v>905</v>
      </c>
      <c r="F1429" s="737">
        <f>'47'!L50</f>
        <v>0</v>
      </c>
      <c r="H1429" s="231">
        <f>'48'!L50</f>
        <v>0</v>
      </c>
      <c r="K1429" s="503">
        <v>0</v>
      </c>
      <c r="L1429" s="231">
        <f>'47'!L50</f>
        <v>0</v>
      </c>
      <c r="N1429" s="231">
        <f>'48'!L50</f>
        <v>0</v>
      </c>
      <c r="P1429" s="722">
        <f>F1429-L1429</f>
        <v>0</v>
      </c>
      <c r="Q1429" s="461"/>
      <c r="R1429" s="722">
        <f>H1429-N1429</f>
        <v>0</v>
      </c>
      <c r="T1429" s="655">
        <f>H1429-K1429</f>
        <v>0</v>
      </c>
    </row>
    <row r="1430" spans="1:20">
      <c r="A1430" s="485">
        <f t="shared" si="217"/>
        <v>1430</v>
      </c>
      <c r="B1430" t="s">
        <v>229</v>
      </c>
      <c r="D1430" t="s">
        <v>905</v>
      </c>
      <c r="F1430" s="737">
        <f>'47'!L51</f>
        <v>0</v>
      </c>
      <c r="H1430" s="231">
        <f>'48'!L51</f>
        <v>0</v>
      </c>
      <c r="K1430" s="503">
        <v>0</v>
      </c>
      <c r="L1430" s="231">
        <f>'47'!L51</f>
        <v>0</v>
      </c>
      <c r="N1430" s="231">
        <f>'48'!L51</f>
        <v>0</v>
      </c>
      <c r="P1430" s="722">
        <f>F1430-L1430</f>
        <v>0</v>
      </c>
      <c r="Q1430" s="461"/>
      <c r="R1430" s="722">
        <f>H1430-N1430</f>
        <v>0</v>
      </c>
      <c r="T1430" s="655">
        <f>H1430-K1430</f>
        <v>0</v>
      </c>
    </row>
    <row r="1431" spans="1:20">
      <c r="A1431" s="485">
        <f t="shared" si="217"/>
        <v>1431</v>
      </c>
      <c r="B1431" t="s">
        <v>230</v>
      </c>
      <c r="D1431" t="s">
        <v>905</v>
      </c>
      <c r="F1431" s="737">
        <f>'47'!L52</f>
        <v>0</v>
      </c>
      <c r="H1431" s="231">
        <f>'48'!L52</f>
        <v>0</v>
      </c>
      <c r="K1431" s="503">
        <v>0</v>
      </c>
      <c r="L1431" s="231">
        <f>'47'!L52</f>
        <v>0</v>
      </c>
      <c r="N1431" s="231">
        <f>'48'!L52</f>
        <v>0</v>
      </c>
      <c r="P1431" s="722">
        <f>F1431-L1431</f>
        <v>0</v>
      </c>
      <c r="Q1431" s="461"/>
      <c r="R1431" s="722">
        <f>H1431-N1431</f>
        <v>0</v>
      </c>
      <c r="T1431" s="655">
        <f>H1431-K1431</f>
        <v>0</v>
      </c>
    </row>
    <row r="1432" spans="1:20">
      <c r="A1432" s="485">
        <f t="shared" si="217"/>
        <v>1432</v>
      </c>
      <c r="B1432" t="s">
        <v>250</v>
      </c>
      <c r="D1432" t="s">
        <v>905</v>
      </c>
      <c r="F1432" s="737">
        <f>'47'!L53</f>
        <v>0</v>
      </c>
      <c r="H1432" s="231">
        <f>'48'!L53</f>
        <v>0</v>
      </c>
      <c r="K1432" s="503">
        <v>0</v>
      </c>
      <c r="L1432" s="231">
        <f>'47'!L53</f>
        <v>0</v>
      </c>
      <c r="N1432" s="231">
        <f>'48'!L53</f>
        <v>0</v>
      </c>
      <c r="P1432" s="722">
        <f>F1432-L1432</f>
        <v>0</v>
      </c>
      <c r="Q1432" s="461"/>
      <c r="R1432" s="722">
        <f>H1432-N1432</f>
        <v>0</v>
      </c>
      <c r="T1432" s="655">
        <f>H1432-K1432</f>
        <v>0</v>
      </c>
    </row>
    <row r="1433" spans="1:20" ht="15.75">
      <c r="A1433" s="485">
        <f t="shared" si="217"/>
        <v>1433</v>
      </c>
      <c r="B1433" s="234" t="s">
        <v>1008</v>
      </c>
      <c r="D1433" t="s">
        <v>905</v>
      </c>
      <c r="F1433" s="737">
        <f>'47'!L54</f>
        <v>0</v>
      </c>
      <c r="H1433" s="231">
        <f>'48'!L54</f>
        <v>0</v>
      </c>
      <c r="K1433" s="503">
        <v>0</v>
      </c>
      <c r="L1433" s="231">
        <f>'47'!L54</f>
        <v>0</v>
      </c>
      <c r="N1433" s="231">
        <f>'48'!L54</f>
        <v>0</v>
      </c>
      <c r="P1433" s="722">
        <f>F1433-L1433</f>
        <v>0</v>
      </c>
      <c r="Q1433" s="461"/>
      <c r="R1433" s="722">
        <f>H1433-N1433</f>
        <v>0</v>
      </c>
      <c r="T1433" s="655">
        <f>H1433-K1433</f>
        <v>0</v>
      </c>
    </row>
    <row r="1434" spans="1:20" ht="15.75">
      <c r="A1434" s="485">
        <f t="shared" si="217"/>
        <v>1434</v>
      </c>
      <c r="B1434" s="234" t="s">
        <v>172</v>
      </c>
      <c r="F1434" s="737"/>
      <c r="H1434" s="231"/>
      <c r="K1434" s="503"/>
      <c r="T1434" s="655"/>
    </row>
    <row r="1435" spans="1:20" ht="15.75">
      <c r="A1435" s="485">
        <f t="shared" si="217"/>
        <v>1435</v>
      </c>
      <c r="B1435" s="234" t="s">
        <v>1001</v>
      </c>
      <c r="D1435" t="s">
        <v>905</v>
      </c>
      <c r="F1435" s="737">
        <f>'47'!N14</f>
        <v>14229</v>
      </c>
      <c r="H1435" s="231">
        <f>'48'!N14</f>
        <v>13891</v>
      </c>
      <c r="K1435" s="503">
        <v>7232</v>
      </c>
      <c r="L1435" s="231">
        <f>'47'!N14</f>
        <v>14229</v>
      </c>
      <c r="N1435" s="231">
        <f>'48'!N14</f>
        <v>13891</v>
      </c>
      <c r="P1435" s="722">
        <f t="shared" ref="P1435:P1459" si="218">F1435-L1435</f>
        <v>0</v>
      </c>
      <c r="Q1435" s="461"/>
      <c r="R1435" s="722">
        <f t="shared" ref="R1435:R1459" si="219">H1435-N1435</f>
        <v>0</v>
      </c>
      <c r="T1435" s="655">
        <f t="shared" ref="T1435:T1459" si="220">H1435-K1435</f>
        <v>6659</v>
      </c>
    </row>
    <row r="1436" spans="1:20">
      <c r="A1436" s="485">
        <f t="shared" si="217"/>
        <v>1436</v>
      </c>
      <c r="B1436" t="s">
        <v>245</v>
      </c>
      <c r="D1436" t="s">
        <v>905</v>
      </c>
      <c r="F1436" s="737">
        <f>'47'!N15</f>
        <v>0</v>
      </c>
      <c r="H1436" s="231">
        <f>'48'!N15</f>
        <v>0</v>
      </c>
      <c r="K1436" s="503">
        <v>0</v>
      </c>
      <c r="L1436" s="231">
        <f>'47'!N15</f>
        <v>0</v>
      </c>
      <c r="N1436" s="231">
        <f>'48'!N15</f>
        <v>0</v>
      </c>
      <c r="P1436" s="722">
        <f t="shared" si="218"/>
        <v>0</v>
      </c>
      <c r="Q1436" s="461"/>
      <c r="R1436" s="722">
        <f t="shared" si="219"/>
        <v>0</v>
      </c>
      <c r="T1436" s="655">
        <f t="shared" si="220"/>
        <v>0</v>
      </c>
    </row>
    <row r="1437" spans="1:20">
      <c r="A1437" s="485">
        <f t="shared" si="217"/>
        <v>1437</v>
      </c>
      <c r="B1437" t="s">
        <v>222</v>
      </c>
      <c r="D1437" t="s">
        <v>905</v>
      </c>
      <c r="F1437" s="737">
        <f>'47'!N16</f>
        <v>1321</v>
      </c>
      <c r="H1437" s="231">
        <f>'48'!N16</f>
        <v>0</v>
      </c>
      <c r="K1437" s="503">
        <v>56</v>
      </c>
      <c r="L1437" s="231">
        <f>'47'!N16</f>
        <v>1321</v>
      </c>
      <c r="N1437" s="231">
        <f>'48'!N16</f>
        <v>0</v>
      </c>
      <c r="P1437" s="722">
        <f t="shared" si="218"/>
        <v>0</v>
      </c>
      <c r="Q1437" s="461"/>
      <c r="R1437" s="722">
        <f t="shared" si="219"/>
        <v>0</v>
      </c>
      <c r="T1437" s="655">
        <f t="shared" si="220"/>
        <v>-56</v>
      </c>
    </row>
    <row r="1438" spans="1:20">
      <c r="A1438" s="485">
        <f t="shared" si="217"/>
        <v>1438</v>
      </c>
      <c r="B1438" t="s">
        <v>457</v>
      </c>
      <c r="D1438" t="s">
        <v>905</v>
      </c>
      <c r="F1438" s="737">
        <f>'47'!N17</f>
        <v>0</v>
      </c>
      <c r="H1438" s="231">
        <f>'48'!N17</f>
        <v>0</v>
      </c>
      <c r="K1438" s="503">
        <v>0</v>
      </c>
      <c r="L1438" s="231">
        <f>'47'!N17</f>
        <v>0</v>
      </c>
      <c r="N1438" s="231">
        <f>'48'!N17</f>
        <v>0</v>
      </c>
      <c r="P1438" s="722">
        <f t="shared" si="218"/>
        <v>0</v>
      </c>
      <c r="Q1438" s="461"/>
      <c r="R1438" s="722">
        <f t="shared" si="219"/>
        <v>0</v>
      </c>
      <c r="T1438" s="655">
        <f t="shared" si="220"/>
        <v>0</v>
      </c>
    </row>
    <row r="1439" spans="1:20">
      <c r="A1439" s="485">
        <f t="shared" si="217"/>
        <v>1439</v>
      </c>
      <c r="B1439" t="s">
        <v>8</v>
      </c>
      <c r="D1439" t="s">
        <v>905</v>
      </c>
      <c r="F1439" s="737">
        <f>'47'!N18</f>
        <v>-1244</v>
      </c>
      <c r="H1439" s="231">
        <f>'48'!N18</f>
        <v>0</v>
      </c>
      <c r="K1439" s="503">
        <v>0</v>
      </c>
      <c r="L1439" s="231">
        <f>'47'!N18</f>
        <v>-1244</v>
      </c>
      <c r="N1439" s="231">
        <f>'48'!N18</f>
        <v>0</v>
      </c>
      <c r="P1439" s="722">
        <f t="shared" si="218"/>
        <v>0</v>
      </c>
      <c r="Q1439" s="461"/>
      <c r="R1439" s="722">
        <f t="shared" si="219"/>
        <v>0</v>
      </c>
      <c r="T1439" s="655">
        <f t="shared" si="220"/>
        <v>0</v>
      </c>
    </row>
    <row r="1440" spans="1:20">
      <c r="A1440" s="485">
        <f t="shared" si="217"/>
        <v>1440</v>
      </c>
      <c r="B1440" t="s">
        <v>246</v>
      </c>
      <c r="D1440" t="s">
        <v>905</v>
      </c>
      <c r="F1440" s="737">
        <f>'47'!N19</f>
        <v>485</v>
      </c>
      <c r="H1440" s="231">
        <f>'48'!N19</f>
        <v>338</v>
      </c>
      <c r="K1440" s="503">
        <v>993</v>
      </c>
      <c r="L1440" s="231">
        <f>'47'!N19</f>
        <v>485</v>
      </c>
      <c r="N1440" s="231">
        <f>'48'!N19</f>
        <v>338</v>
      </c>
      <c r="P1440" s="722">
        <f t="shared" si="218"/>
        <v>0</v>
      </c>
      <c r="Q1440" s="461"/>
      <c r="R1440" s="722">
        <f t="shared" si="219"/>
        <v>0</v>
      </c>
      <c r="T1440" s="655">
        <f t="shared" si="220"/>
        <v>-655</v>
      </c>
    </row>
    <row r="1441" spans="1:20">
      <c r="A1441" s="485">
        <f t="shared" si="217"/>
        <v>1441</v>
      </c>
      <c r="B1441" t="s">
        <v>247</v>
      </c>
      <c r="D1441" t="s">
        <v>905</v>
      </c>
      <c r="F1441" s="737">
        <f>'47'!N20</f>
        <v>0</v>
      </c>
      <c r="H1441" s="231">
        <f>'48'!N20</f>
        <v>0</v>
      </c>
      <c r="K1441" s="503">
        <v>0</v>
      </c>
      <c r="L1441" s="231">
        <f>'47'!N20</f>
        <v>0</v>
      </c>
      <c r="N1441" s="231">
        <f>'48'!N20</f>
        <v>0</v>
      </c>
      <c r="P1441" s="722">
        <f t="shared" si="218"/>
        <v>0</v>
      </c>
      <c r="Q1441" s="461"/>
      <c r="R1441" s="722">
        <f t="shared" si="219"/>
        <v>0</v>
      </c>
      <c r="T1441" s="655">
        <f t="shared" si="220"/>
        <v>0</v>
      </c>
    </row>
    <row r="1442" spans="1:20">
      <c r="A1442" s="485">
        <f t="shared" si="217"/>
        <v>1442</v>
      </c>
      <c r="B1442" t="s">
        <v>248</v>
      </c>
      <c r="D1442" t="s">
        <v>905</v>
      </c>
      <c r="F1442" s="737">
        <f>'47'!N21</f>
        <v>0</v>
      </c>
      <c r="H1442" s="231">
        <f>'48'!N21</f>
        <v>0</v>
      </c>
      <c r="K1442" s="503">
        <v>0</v>
      </c>
      <c r="L1442" s="231">
        <f>'47'!N21</f>
        <v>0</v>
      </c>
      <c r="N1442" s="231">
        <f>'48'!N21</f>
        <v>0</v>
      </c>
      <c r="P1442" s="722">
        <f t="shared" si="218"/>
        <v>0</v>
      </c>
      <c r="Q1442" s="461"/>
      <c r="R1442" s="722">
        <f t="shared" si="219"/>
        <v>0</v>
      </c>
      <c r="T1442" s="655">
        <f t="shared" si="220"/>
        <v>0</v>
      </c>
    </row>
    <row r="1443" spans="1:20">
      <c r="A1443" s="485">
        <f t="shared" si="217"/>
        <v>1443</v>
      </c>
      <c r="B1443" t="s">
        <v>249</v>
      </c>
      <c r="D1443" t="s">
        <v>905</v>
      </c>
      <c r="F1443" s="737">
        <f>'47'!N22</f>
        <v>0</v>
      </c>
      <c r="H1443" s="231">
        <f>'48'!N22</f>
        <v>0</v>
      </c>
      <c r="K1443" s="503">
        <v>0</v>
      </c>
      <c r="L1443" s="231">
        <f>'47'!N22</f>
        <v>0</v>
      </c>
      <c r="N1443" s="231">
        <f>'48'!N22</f>
        <v>0</v>
      </c>
      <c r="P1443" s="722">
        <f t="shared" si="218"/>
        <v>0</v>
      </c>
      <c r="Q1443" s="461"/>
      <c r="R1443" s="722">
        <f t="shared" si="219"/>
        <v>0</v>
      </c>
      <c r="T1443" s="655">
        <f t="shared" si="220"/>
        <v>0</v>
      </c>
    </row>
    <row r="1444" spans="1:20">
      <c r="A1444" s="485">
        <f t="shared" si="217"/>
        <v>1444</v>
      </c>
      <c r="B1444" t="s">
        <v>224</v>
      </c>
      <c r="D1444" t="s">
        <v>905</v>
      </c>
      <c r="F1444" s="737">
        <f>'47'!N23</f>
        <v>0</v>
      </c>
      <c r="H1444" s="231">
        <f>'48'!N23</f>
        <v>0</v>
      </c>
      <c r="K1444" s="503">
        <v>0</v>
      </c>
      <c r="L1444" s="231">
        <f>'47'!N23</f>
        <v>0</v>
      </c>
      <c r="N1444" s="231">
        <f>'48'!N23</f>
        <v>0</v>
      </c>
      <c r="P1444" s="722">
        <f t="shared" si="218"/>
        <v>0</v>
      </c>
      <c r="Q1444" s="461"/>
      <c r="R1444" s="722">
        <f t="shared" si="219"/>
        <v>0</v>
      </c>
      <c r="T1444" s="655">
        <f t="shared" si="220"/>
        <v>0</v>
      </c>
    </row>
    <row r="1445" spans="1:20">
      <c r="A1445" s="485">
        <f t="shared" si="217"/>
        <v>1445</v>
      </c>
      <c r="B1445" t="s">
        <v>468</v>
      </c>
      <c r="D1445" t="s">
        <v>905</v>
      </c>
      <c r="F1445" s="737">
        <f>'47'!N24</f>
        <v>0</v>
      </c>
      <c r="H1445" s="231">
        <f>'48'!N24</f>
        <v>0</v>
      </c>
      <c r="K1445" s="503">
        <v>0</v>
      </c>
      <c r="L1445" s="231">
        <f>'47'!N24</f>
        <v>0</v>
      </c>
      <c r="N1445" s="231">
        <f>'48'!N24</f>
        <v>0</v>
      </c>
      <c r="P1445" s="722">
        <f t="shared" si="218"/>
        <v>0</v>
      </c>
      <c r="Q1445" s="461"/>
      <c r="R1445" s="722">
        <f t="shared" si="219"/>
        <v>0</v>
      </c>
      <c r="T1445" s="655">
        <f t="shared" si="220"/>
        <v>0</v>
      </c>
    </row>
    <row r="1446" spans="1:20">
      <c r="A1446" s="485">
        <f t="shared" si="217"/>
        <v>1446</v>
      </c>
      <c r="B1446" t="s">
        <v>226</v>
      </c>
      <c r="D1446" t="s">
        <v>905</v>
      </c>
      <c r="F1446" s="737">
        <f>'47'!N25</f>
        <v>-205</v>
      </c>
      <c r="H1446" s="231">
        <f>'48'!N25</f>
        <v>0</v>
      </c>
      <c r="K1446" s="503">
        <v>0</v>
      </c>
      <c r="L1446" s="231">
        <f>'47'!N25</f>
        <v>-205</v>
      </c>
      <c r="N1446" s="231">
        <f>'48'!N25</f>
        <v>0</v>
      </c>
      <c r="P1446" s="722">
        <f t="shared" si="218"/>
        <v>0</v>
      </c>
      <c r="Q1446" s="461"/>
      <c r="R1446" s="722">
        <f t="shared" si="219"/>
        <v>0</v>
      </c>
      <c r="T1446" s="655">
        <f t="shared" si="220"/>
        <v>0</v>
      </c>
    </row>
    <row r="1447" spans="1:20" ht="15.75">
      <c r="A1447" s="485">
        <f t="shared" si="217"/>
        <v>1447</v>
      </c>
      <c r="B1447" s="234" t="s">
        <v>1002</v>
      </c>
      <c r="D1447" t="s">
        <v>905</v>
      </c>
      <c r="F1447" s="737">
        <f>'47'!N27</f>
        <v>14586</v>
      </c>
      <c r="H1447" s="231">
        <f>'48'!N27</f>
        <v>14229</v>
      </c>
      <c r="K1447" s="503">
        <v>8281</v>
      </c>
      <c r="L1447" s="231">
        <f>'47'!N27</f>
        <v>14586</v>
      </c>
      <c r="N1447" s="231">
        <f>'48'!N27</f>
        <v>14229</v>
      </c>
      <c r="P1447" s="722">
        <f t="shared" si="218"/>
        <v>0</v>
      </c>
      <c r="Q1447" s="461"/>
      <c r="R1447" s="722">
        <f t="shared" si="219"/>
        <v>0</v>
      </c>
      <c r="T1447" s="655">
        <f t="shared" si="220"/>
        <v>5948</v>
      </c>
    </row>
    <row r="1448" spans="1:20" ht="15.75">
      <c r="A1448" s="485">
        <f t="shared" si="217"/>
        <v>1448</v>
      </c>
      <c r="B1448" s="234" t="s">
        <v>1003</v>
      </c>
      <c r="D1448" t="s">
        <v>905</v>
      </c>
      <c r="F1448" s="737">
        <f>'47'!N32</f>
        <v>10196</v>
      </c>
      <c r="H1448" s="231">
        <f>'48'!N32</f>
        <v>8349</v>
      </c>
      <c r="K1448" s="503">
        <v>4758</v>
      </c>
      <c r="L1448" s="231">
        <f>'47'!N32</f>
        <v>10196</v>
      </c>
      <c r="N1448" s="231">
        <f>'48'!N32</f>
        <v>8349</v>
      </c>
      <c r="P1448" s="722">
        <f t="shared" si="218"/>
        <v>0</v>
      </c>
      <c r="Q1448" s="461"/>
      <c r="R1448" s="722">
        <f t="shared" si="219"/>
        <v>0</v>
      </c>
      <c r="T1448" s="655">
        <f t="shared" si="220"/>
        <v>3591</v>
      </c>
    </row>
    <row r="1449" spans="1:20">
      <c r="A1449" s="485">
        <f t="shared" si="217"/>
        <v>1449</v>
      </c>
      <c r="B1449" t="s">
        <v>245</v>
      </c>
      <c r="D1449" t="s">
        <v>905</v>
      </c>
      <c r="F1449" s="737">
        <f>'47'!N33</f>
        <v>0</v>
      </c>
      <c r="H1449" s="231">
        <f>'48'!N33</f>
        <v>0</v>
      </c>
      <c r="K1449" s="503">
        <v>0</v>
      </c>
      <c r="L1449" s="231">
        <f>'47'!N33</f>
        <v>0</v>
      </c>
      <c r="N1449" s="231">
        <f>'48'!N33</f>
        <v>0</v>
      </c>
      <c r="P1449" s="722">
        <f t="shared" si="218"/>
        <v>0</v>
      </c>
      <c r="Q1449" s="461"/>
      <c r="R1449" s="722">
        <f t="shared" si="219"/>
        <v>0</v>
      </c>
      <c r="T1449" s="655">
        <f t="shared" si="220"/>
        <v>0</v>
      </c>
    </row>
    <row r="1450" spans="1:20">
      <c r="A1450" s="485">
        <f t="shared" si="217"/>
        <v>1450</v>
      </c>
      <c r="B1450" t="s">
        <v>222</v>
      </c>
      <c r="D1450" t="s">
        <v>905</v>
      </c>
      <c r="F1450" s="737">
        <f>'47'!N34</f>
        <v>0</v>
      </c>
      <c r="H1450" s="231">
        <f>'48'!N34</f>
        <v>0</v>
      </c>
      <c r="K1450" s="503">
        <v>0</v>
      </c>
      <c r="L1450" s="231">
        <f>'47'!N34</f>
        <v>0</v>
      </c>
      <c r="N1450" s="231">
        <f>'48'!N34</f>
        <v>0</v>
      </c>
      <c r="P1450" s="722">
        <f t="shared" si="218"/>
        <v>0</v>
      </c>
      <c r="Q1450" s="461"/>
      <c r="R1450" s="722">
        <f t="shared" si="219"/>
        <v>0</v>
      </c>
      <c r="T1450" s="655">
        <f t="shared" si="220"/>
        <v>0</v>
      </c>
    </row>
    <row r="1451" spans="1:20">
      <c r="A1451" s="485">
        <f t="shared" si="217"/>
        <v>1451</v>
      </c>
      <c r="B1451" t="s">
        <v>457</v>
      </c>
      <c r="D1451" t="s">
        <v>905</v>
      </c>
      <c r="F1451" s="737">
        <f>'47'!N35</f>
        <v>0</v>
      </c>
      <c r="H1451" s="231">
        <f>'48'!N35</f>
        <v>0</v>
      </c>
      <c r="K1451" s="503">
        <v>0</v>
      </c>
      <c r="L1451" s="231">
        <f>'47'!N35</f>
        <v>0</v>
      </c>
      <c r="N1451" s="231">
        <f>'48'!N35</f>
        <v>0</v>
      </c>
      <c r="P1451" s="722">
        <f t="shared" si="218"/>
        <v>0</v>
      </c>
      <c r="Q1451" s="461"/>
      <c r="R1451" s="722">
        <f t="shared" si="219"/>
        <v>0</v>
      </c>
      <c r="T1451" s="655">
        <f t="shared" si="220"/>
        <v>0</v>
      </c>
    </row>
    <row r="1452" spans="1:20">
      <c r="A1452" s="485">
        <f t="shared" si="217"/>
        <v>1452</v>
      </c>
      <c r="B1452" t="s">
        <v>399</v>
      </c>
      <c r="D1452" t="s">
        <v>905</v>
      </c>
      <c r="F1452" s="737">
        <f>'47'!N36</f>
        <v>0</v>
      </c>
      <c r="H1452" s="231">
        <f>'48'!N36</f>
        <v>0</v>
      </c>
      <c r="K1452" s="503">
        <v>0</v>
      </c>
      <c r="L1452" s="231">
        <f>'47'!N36</f>
        <v>0</v>
      </c>
      <c r="N1452" s="231">
        <f>'48'!N36</f>
        <v>0</v>
      </c>
      <c r="P1452" s="722">
        <f t="shared" si="218"/>
        <v>0</v>
      </c>
      <c r="Q1452" s="461"/>
      <c r="R1452" s="722">
        <f t="shared" si="219"/>
        <v>0</v>
      </c>
      <c r="T1452" s="655">
        <f t="shared" si="220"/>
        <v>0</v>
      </c>
    </row>
    <row r="1453" spans="1:20">
      <c r="A1453" s="485">
        <f t="shared" si="217"/>
        <v>1453</v>
      </c>
      <c r="B1453" t="s">
        <v>227</v>
      </c>
      <c r="D1453" t="s">
        <v>905</v>
      </c>
      <c r="F1453" s="737">
        <f>'47'!N37</f>
        <v>1608</v>
      </c>
      <c r="H1453" s="231">
        <f>'48'!N37</f>
        <v>1847</v>
      </c>
      <c r="K1453" s="503">
        <v>772</v>
      </c>
      <c r="L1453" s="231">
        <f>'47'!N37</f>
        <v>1608</v>
      </c>
      <c r="N1453" s="231">
        <f>'48'!N37</f>
        <v>1847</v>
      </c>
      <c r="P1453" s="722">
        <f t="shared" si="218"/>
        <v>0</v>
      </c>
      <c r="Q1453" s="461"/>
      <c r="R1453" s="722">
        <f t="shared" si="219"/>
        <v>0</v>
      </c>
      <c r="T1453" s="655">
        <f t="shared" si="220"/>
        <v>1075</v>
      </c>
    </row>
    <row r="1454" spans="1:20">
      <c r="A1454" s="485">
        <f t="shared" si="217"/>
        <v>1454</v>
      </c>
      <c r="B1454" t="s">
        <v>224</v>
      </c>
      <c r="D1454" t="s">
        <v>905</v>
      </c>
      <c r="F1454" s="737">
        <f>'47'!N38</f>
        <v>0</v>
      </c>
      <c r="H1454" s="231">
        <f>'48'!N38</f>
        <v>0</v>
      </c>
      <c r="K1454" s="503">
        <v>0</v>
      </c>
      <c r="L1454" s="231">
        <f>'47'!N38</f>
        <v>0</v>
      </c>
      <c r="N1454" s="231">
        <f>'48'!N38</f>
        <v>0</v>
      </c>
      <c r="P1454" s="722">
        <f t="shared" si="218"/>
        <v>0</v>
      </c>
      <c r="Q1454" s="461"/>
      <c r="R1454" s="722">
        <f t="shared" si="219"/>
        <v>0</v>
      </c>
      <c r="T1454" s="655">
        <f t="shared" si="220"/>
        <v>0</v>
      </c>
    </row>
    <row r="1455" spans="1:20">
      <c r="A1455" s="485">
        <f t="shared" si="217"/>
        <v>1455</v>
      </c>
      <c r="B1455" t="s">
        <v>468</v>
      </c>
      <c r="D1455" t="s">
        <v>905</v>
      </c>
      <c r="F1455" s="737">
        <f>'47'!N39</f>
        <v>0</v>
      </c>
      <c r="H1455" s="231">
        <f>'48'!N39</f>
        <v>0</v>
      </c>
      <c r="K1455" s="503">
        <v>0</v>
      </c>
      <c r="L1455" s="231">
        <f>'47'!N39</f>
        <v>0</v>
      </c>
      <c r="N1455" s="231">
        <f>'48'!N39</f>
        <v>0</v>
      </c>
      <c r="P1455" s="722">
        <f t="shared" si="218"/>
        <v>0</v>
      </c>
      <c r="Q1455" s="461"/>
      <c r="R1455" s="722">
        <f t="shared" si="219"/>
        <v>0</v>
      </c>
      <c r="T1455" s="655">
        <f t="shared" si="220"/>
        <v>0</v>
      </c>
    </row>
    <row r="1456" spans="1:20">
      <c r="A1456" s="485">
        <f t="shared" si="217"/>
        <v>1456</v>
      </c>
      <c r="B1456" t="s">
        <v>226</v>
      </c>
      <c r="D1456" t="s">
        <v>905</v>
      </c>
      <c r="F1456" s="737">
        <f>'47'!N40</f>
        <v>-205</v>
      </c>
      <c r="H1456" s="231">
        <f>'48'!N40</f>
        <v>0</v>
      </c>
      <c r="K1456" s="503">
        <v>0</v>
      </c>
      <c r="L1456" s="231">
        <f>'47'!N40</f>
        <v>-205</v>
      </c>
      <c r="N1456" s="231">
        <f>'48'!N40</f>
        <v>0</v>
      </c>
      <c r="P1456" s="722">
        <f t="shared" si="218"/>
        <v>0</v>
      </c>
      <c r="Q1456" s="461"/>
      <c r="R1456" s="722">
        <f t="shared" si="219"/>
        <v>0</v>
      </c>
      <c r="T1456" s="655">
        <f t="shared" si="220"/>
        <v>0</v>
      </c>
    </row>
    <row r="1457" spans="1:20" ht="15.75">
      <c r="A1457" s="485">
        <f t="shared" si="217"/>
        <v>1457</v>
      </c>
      <c r="B1457" s="234" t="s">
        <v>1004</v>
      </c>
      <c r="D1457" t="s">
        <v>905</v>
      </c>
      <c r="F1457" s="737">
        <f>'47'!N42</f>
        <v>11599</v>
      </c>
      <c r="H1457" s="231">
        <f>'48'!N42</f>
        <v>10196</v>
      </c>
      <c r="K1457" s="503">
        <v>5530</v>
      </c>
      <c r="L1457" s="231">
        <f>'47'!N42</f>
        <v>11599</v>
      </c>
      <c r="N1457" s="231">
        <f>'48'!N42</f>
        <v>10196</v>
      </c>
      <c r="P1457" s="722">
        <f t="shared" si="218"/>
        <v>0</v>
      </c>
      <c r="Q1457" s="461"/>
      <c r="R1457" s="722">
        <f t="shared" si="219"/>
        <v>0</v>
      </c>
      <c r="T1457" s="655">
        <f t="shared" si="220"/>
        <v>4666</v>
      </c>
    </row>
    <row r="1458" spans="1:20" ht="15.75">
      <c r="A1458" s="485">
        <f t="shared" si="217"/>
        <v>1458</v>
      </c>
      <c r="B1458" s="234" t="s">
        <v>1005</v>
      </c>
      <c r="D1458" t="s">
        <v>905</v>
      </c>
      <c r="F1458" s="737">
        <f>'47'!N44</f>
        <v>4033</v>
      </c>
      <c r="H1458" s="231">
        <f>'48'!N44</f>
        <v>5542</v>
      </c>
      <c r="K1458" s="503">
        <v>2474</v>
      </c>
      <c r="L1458" s="231">
        <f>'47'!N44</f>
        <v>4033</v>
      </c>
      <c r="N1458" s="231">
        <f>'48'!N44</f>
        <v>5542</v>
      </c>
      <c r="P1458" s="722">
        <f t="shared" si="218"/>
        <v>0</v>
      </c>
      <c r="Q1458" s="461"/>
      <c r="R1458" s="722">
        <f t="shared" si="219"/>
        <v>0</v>
      </c>
      <c r="T1458" s="655">
        <f t="shared" si="220"/>
        <v>3068</v>
      </c>
    </row>
    <row r="1459" spans="1:20" ht="15.75">
      <c r="A1459" s="485">
        <f t="shared" si="217"/>
        <v>1459</v>
      </c>
      <c r="B1459" s="234" t="s">
        <v>1006</v>
      </c>
      <c r="D1459" t="s">
        <v>905</v>
      </c>
      <c r="F1459" s="737">
        <f>'47'!N46</f>
        <v>2987</v>
      </c>
      <c r="H1459" s="231">
        <f>'48'!N46</f>
        <v>4033</v>
      </c>
      <c r="K1459" s="503">
        <v>2751</v>
      </c>
      <c r="L1459" s="231">
        <f>'47'!N46</f>
        <v>2987</v>
      </c>
      <c r="N1459" s="231">
        <f>'48'!N46</f>
        <v>4033</v>
      </c>
      <c r="P1459" s="722">
        <f t="shared" si="218"/>
        <v>0</v>
      </c>
      <c r="Q1459" s="461"/>
      <c r="R1459" s="722">
        <f t="shared" si="219"/>
        <v>0</v>
      </c>
      <c r="T1459" s="655">
        <f t="shared" si="220"/>
        <v>1282</v>
      </c>
    </row>
    <row r="1460" spans="1:20" ht="15.75">
      <c r="A1460" s="485">
        <f t="shared" si="217"/>
        <v>1460</v>
      </c>
      <c r="B1460" s="234" t="s">
        <v>1007</v>
      </c>
      <c r="F1460" s="737"/>
      <c r="H1460" s="231"/>
      <c r="K1460" s="503"/>
      <c r="T1460" s="655"/>
    </row>
    <row r="1461" spans="1:20">
      <c r="A1461" s="485">
        <f t="shared" si="217"/>
        <v>1461</v>
      </c>
      <c r="B1461" t="s">
        <v>228</v>
      </c>
      <c r="D1461" t="s">
        <v>905</v>
      </c>
      <c r="F1461" s="737">
        <f>'47'!N50</f>
        <v>2987</v>
      </c>
      <c r="H1461" s="231">
        <f>'48'!N50</f>
        <v>4033</v>
      </c>
      <c r="K1461" s="503">
        <v>2729</v>
      </c>
      <c r="L1461" s="231">
        <f>'47'!N50</f>
        <v>2987</v>
      </c>
      <c r="N1461" s="231">
        <f>'48'!N50</f>
        <v>4033</v>
      </c>
      <c r="P1461" s="722">
        <f>F1461-L1461</f>
        <v>0</v>
      </c>
      <c r="Q1461" s="461"/>
      <c r="R1461" s="722">
        <f>H1461-N1461</f>
        <v>0</v>
      </c>
      <c r="T1461" s="655">
        <f>H1461-K1461</f>
        <v>1304</v>
      </c>
    </row>
    <row r="1462" spans="1:20">
      <c r="A1462" s="485">
        <f t="shared" si="217"/>
        <v>1462</v>
      </c>
      <c r="B1462" t="s">
        <v>229</v>
      </c>
      <c r="D1462" t="s">
        <v>905</v>
      </c>
      <c r="F1462" s="737">
        <f>'47'!N51</f>
        <v>0</v>
      </c>
      <c r="H1462" s="231">
        <f>'48'!N51</f>
        <v>0</v>
      </c>
      <c r="K1462" s="503">
        <v>22</v>
      </c>
      <c r="L1462" s="231">
        <f>'47'!N51</f>
        <v>0</v>
      </c>
      <c r="N1462" s="231">
        <f>'48'!N51</f>
        <v>0</v>
      </c>
      <c r="P1462" s="722">
        <f>F1462-L1462</f>
        <v>0</v>
      </c>
      <c r="Q1462" s="461"/>
      <c r="R1462" s="722">
        <f>H1462-N1462</f>
        <v>0</v>
      </c>
      <c r="T1462" s="655">
        <f>H1462-K1462</f>
        <v>-22</v>
      </c>
    </row>
    <row r="1463" spans="1:20">
      <c r="A1463" s="485">
        <f t="shared" si="217"/>
        <v>1463</v>
      </c>
      <c r="B1463" t="s">
        <v>230</v>
      </c>
      <c r="D1463" t="s">
        <v>905</v>
      </c>
      <c r="F1463" s="737">
        <f>'47'!N52</f>
        <v>0</v>
      </c>
      <c r="H1463" s="231">
        <f>'48'!N52</f>
        <v>0</v>
      </c>
      <c r="K1463" s="503">
        <v>0</v>
      </c>
      <c r="L1463" s="231">
        <f>'47'!N52</f>
        <v>0</v>
      </c>
      <c r="N1463" s="231">
        <f>'48'!N52</f>
        <v>0</v>
      </c>
      <c r="P1463" s="722">
        <f>F1463-L1463</f>
        <v>0</v>
      </c>
      <c r="Q1463" s="461"/>
      <c r="R1463" s="722">
        <f>H1463-N1463</f>
        <v>0</v>
      </c>
      <c r="T1463" s="655">
        <f>H1463-K1463</f>
        <v>0</v>
      </c>
    </row>
    <row r="1464" spans="1:20">
      <c r="A1464" s="485">
        <f t="shared" si="217"/>
        <v>1464</v>
      </c>
      <c r="B1464" t="s">
        <v>250</v>
      </c>
      <c r="D1464" t="s">
        <v>905</v>
      </c>
      <c r="F1464" s="737">
        <f>'47'!N53</f>
        <v>0</v>
      </c>
      <c r="H1464" s="231">
        <f>'48'!N53</f>
        <v>0</v>
      </c>
      <c r="K1464" s="503">
        <v>0</v>
      </c>
      <c r="L1464" s="231">
        <f>'47'!N53</f>
        <v>0</v>
      </c>
      <c r="N1464" s="231">
        <f>'48'!N53</f>
        <v>0</v>
      </c>
      <c r="P1464" s="722">
        <f>F1464-L1464</f>
        <v>0</v>
      </c>
      <c r="Q1464" s="461"/>
      <c r="R1464" s="722">
        <f>H1464-N1464</f>
        <v>0</v>
      </c>
      <c r="T1464" s="655">
        <f>H1464-K1464</f>
        <v>0</v>
      </c>
    </row>
    <row r="1465" spans="1:20" ht="15.75">
      <c r="A1465" s="485">
        <f t="shared" si="217"/>
        <v>1465</v>
      </c>
      <c r="B1465" s="234" t="s">
        <v>1008</v>
      </c>
      <c r="D1465" t="s">
        <v>905</v>
      </c>
      <c r="F1465" s="737">
        <f>'47'!N54</f>
        <v>2987</v>
      </c>
      <c r="H1465" s="231">
        <f>'48'!N54</f>
        <v>4033</v>
      </c>
      <c r="K1465" s="503">
        <v>2751</v>
      </c>
      <c r="L1465" s="231">
        <f>'47'!N54</f>
        <v>2987</v>
      </c>
      <c r="N1465" s="231">
        <f>'48'!N54</f>
        <v>4033</v>
      </c>
      <c r="P1465" s="722">
        <f>F1465-L1465</f>
        <v>0</v>
      </c>
      <c r="Q1465" s="461"/>
      <c r="R1465" s="722">
        <f>H1465-N1465</f>
        <v>0</v>
      </c>
      <c r="T1465" s="655">
        <f>H1465-K1465</f>
        <v>1282</v>
      </c>
    </row>
    <row r="1466" spans="1:20" ht="15.75">
      <c r="A1466" s="485">
        <f t="shared" si="217"/>
        <v>1466</v>
      </c>
      <c r="B1466" s="234" t="s">
        <v>1142</v>
      </c>
      <c r="F1466" s="737"/>
      <c r="H1466" s="231"/>
      <c r="K1466" s="503"/>
      <c r="T1466" s="655"/>
    </row>
    <row r="1467" spans="1:20" ht="15.75">
      <c r="A1467" s="485">
        <f t="shared" si="217"/>
        <v>1467</v>
      </c>
      <c r="B1467" s="234" t="s">
        <v>1014</v>
      </c>
      <c r="F1467" s="737"/>
      <c r="H1467" s="231"/>
      <c r="K1467" s="503"/>
      <c r="T1467" s="655"/>
    </row>
    <row r="1468" spans="1:20" ht="15.75">
      <c r="A1468" s="485">
        <f t="shared" si="217"/>
        <v>1468</v>
      </c>
      <c r="B1468" s="234" t="s">
        <v>253</v>
      </c>
      <c r="F1468" s="737"/>
      <c r="H1468" s="231"/>
      <c r="K1468" s="503"/>
      <c r="T1468" s="655"/>
    </row>
    <row r="1469" spans="1:20">
      <c r="A1469" s="485">
        <f t="shared" si="217"/>
        <v>1469</v>
      </c>
      <c r="B1469" t="s">
        <v>254</v>
      </c>
      <c r="D1469" t="s">
        <v>905</v>
      </c>
      <c r="F1469" s="737">
        <f>'50'!D11</f>
        <v>0</v>
      </c>
      <c r="G1469" s="370"/>
      <c r="H1469" s="231">
        <f>'50'!J11</f>
        <v>0</v>
      </c>
      <c r="K1469" s="503">
        <v>0</v>
      </c>
      <c r="L1469" s="231">
        <f>'50'!D11</f>
        <v>0</v>
      </c>
      <c r="N1469" s="231">
        <f>'50'!J11</f>
        <v>0</v>
      </c>
      <c r="P1469" s="722">
        <f t="shared" ref="P1469:P1477" si="221">F1469-L1469</f>
        <v>0</v>
      </c>
      <c r="Q1469" s="461"/>
      <c r="R1469" s="722">
        <f t="shared" ref="R1469:R1477" si="222">H1469-N1469</f>
        <v>0</v>
      </c>
      <c r="T1469" s="655">
        <f t="shared" ref="T1469:T1477" si="223">H1469-K1469</f>
        <v>0</v>
      </c>
    </row>
    <row r="1470" spans="1:20">
      <c r="A1470" s="485">
        <f t="shared" si="217"/>
        <v>1470</v>
      </c>
      <c r="B1470" t="s">
        <v>255</v>
      </c>
      <c r="D1470" t="s">
        <v>905</v>
      </c>
      <c r="F1470" s="737">
        <f>'50'!D12</f>
        <v>4</v>
      </c>
      <c r="G1470" s="370"/>
      <c r="H1470" s="231">
        <f>'50'!J12</f>
        <v>153</v>
      </c>
      <c r="K1470" s="503">
        <v>24</v>
      </c>
      <c r="L1470" s="231">
        <f>'50'!D12</f>
        <v>4</v>
      </c>
      <c r="N1470" s="231">
        <f>'50'!J12</f>
        <v>153</v>
      </c>
      <c r="P1470" s="722">
        <f t="shared" si="221"/>
        <v>0</v>
      </c>
      <c r="Q1470" s="461"/>
      <c r="R1470" s="722">
        <f t="shared" si="222"/>
        <v>0</v>
      </c>
      <c r="T1470" s="655">
        <f t="shared" si="223"/>
        <v>129</v>
      </c>
    </row>
    <row r="1471" spans="1:20">
      <c r="A1471" s="485">
        <f t="shared" si="217"/>
        <v>1471</v>
      </c>
      <c r="B1471" t="s">
        <v>256</v>
      </c>
      <c r="D1471" t="s">
        <v>905</v>
      </c>
      <c r="F1471" s="737">
        <f>'50'!D13</f>
        <v>0</v>
      </c>
      <c r="G1471" s="370"/>
      <c r="H1471" s="231">
        <f>'50'!J13</f>
        <v>0</v>
      </c>
      <c r="K1471" s="503">
        <v>0</v>
      </c>
      <c r="L1471" s="231">
        <f>'50'!D13</f>
        <v>0</v>
      </c>
      <c r="N1471" s="231">
        <f>'50'!J13</f>
        <v>0</v>
      </c>
      <c r="P1471" s="722">
        <f t="shared" si="221"/>
        <v>0</v>
      </c>
      <c r="Q1471" s="461"/>
      <c r="R1471" s="722">
        <f t="shared" si="222"/>
        <v>0</v>
      </c>
      <c r="T1471" s="655">
        <f t="shared" si="223"/>
        <v>0</v>
      </c>
    </row>
    <row r="1472" spans="1:20">
      <c r="A1472" s="485">
        <f t="shared" si="217"/>
        <v>1472</v>
      </c>
      <c r="B1472" t="s">
        <v>257</v>
      </c>
      <c r="D1472" t="s">
        <v>905</v>
      </c>
      <c r="F1472" s="737">
        <f>'50'!D14</f>
        <v>0</v>
      </c>
      <c r="G1472" s="370"/>
      <c r="H1472" s="231">
        <f>'50'!J14</f>
        <v>0</v>
      </c>
      <c r="K1472" s="503">
        <v>0</v>
      </c>
      <c r="L1472" s="231">
        <f>'50'!D14</f>
        <v>0</v>
      </c>
      <c r="N1472" s="231">
        <f>'50'!J14</f>
        <v>0</v>
      </c>
      <c r="P1472" s="722">
        <f t="shared" si="221"/>
        <v>0</v>
      </c>
      <c r="Q1472" s="461"/>
      <c r="R1472" s="722">
        <f t="shared" si="222"/>
        <v>0</v>
      </c>
      <c r="T1472" s="655">
        <f t="shared" si="223"/>
        <v>0</v>
      </c>
    </row>
    <row r="1473" spans="1:20">
      <c r="A1473" s="485">
        <f t="shared" si="217"/>
        <v>1473</v>
      </c>
      <c r="B1473" t="s">
        <v>258</v>
      </c>
      <c r="D1473" t="s">
        <v>905</v>
      </c>
      <c r="F1473" s="737">
        <f>'50'!D15</f>
        <v>0</v>
      </c>
      <c r="G1473" s="370"/>
      <c r="H1473" s="231">
        <f>'50'!J15</f>
        <v>0</v>
      </c>
      <c r="K1473" s="503">
        <v>0</v>
      </c>
      <c r="L1473" s="231">
        <f>'50'!D15</f>
        <v>0</v>
      </c>
      <c r="N1473" s="231">
        <f>'50'!J15</f>
        <v>0</v>
      </c>
      <c r="P1473" s="722">
        <f t="shared" si="221"/>
        <v>0</v>
      </c>
      <c r="Q1473" s="461"/>
      <c r="R1473" s="722">
        <f t="shared" si="222"/>
        <v>0</v>
      </c>
      <c r="T1473" s="655">
        <f t="shared" si="223"/>
        <v>0</v>
      </c>
    </row>
    <row r="1474" spans="1:20">
      <c r="A1474" s="485">
        <f t="shared" si="217"/>
        <v>1474</v>
      </c>
      <c r="B1474" t="s">
        <v>259</v>
      </c>
      <c r="D1474" t="s">
        <v>905</v>
      </c>
      <c r="F1474" s="737">
        <f>'50'!D16</f>
        <v>191</v>
      </c>
      <c r="G1474" s="370"/>
      <c r="H1474" s="231">
        <f>'50'!J16</f>
        <v>0</v>
      </c>
      <c r="K1474" s="503">
        <v>10</v>
      </c>
      <c r="L1474" s="231">
        <f>'50'!D16</f>
        <v>191</v>
      </c>
      <c r="N1474" s="231">
        <f>'50'!J16</f>
        <v>0</v>
      </c>
      <c r="P1474" s="722">
        <f t="shared" si="221"/>
        <v>0</v>
      </c>
      <c r="Q1474" s="461"/>
      <c r="R1474" s="722">
        <f t="shared" si="222"/>
        <v>0</v>
      </c>
      <c r="T1474" s="655">
        <f t="shared" si="223"/>
        <v>-10</v>
      </c>
    </row>
    <row r="1475" spans="1:20">
      <c r="A1475" s="485">
        <f t="shared" si="217"/>
        <v>1475</v>
      </c>
      <c r="B1475" t="s">
        <v>1090</v>
      </c>
      <c r="D1475" t="s">
        <v>905</v>
      </c>
      <c r="F1475" s="737">
        <f>'50'!D17</f>
        <v>18948</v>
      </c>
      <c r="G1475" s="370"/>
      <c r="H1475" s="231">
        <f>'50'!J17</f>
        <v>7799</v>
      </c>
      <c r="K1475" s="503">
        <v>3434</v>
      </c>
      <c r="L1475" s="231">
        <f>'50'!D17</f>
        <v>18948</v>
      </c>
      <c r="N1475" s="231">
        <f>'50'!J17</f>
        <v>7799</v>
      </c>
      <c r="P1475" s="722">
        <f t="shared" si="221"/>
        <v>0</v>
      </c>
      <c r="Q1475" s="461"/>
      <c r="R1475" s="722">
        <f t="shared" si="222"/>
        <v>0</v>
      </c>
      <c r="T1475" s="655">
        <f t="shared" si="223"/>
        <v>4365</v>
      </c>
    </row>
    <row r="1476" spans="1:20">
      <c r="A1476" s="485">
        <f t="shared" si="217"/>
        <v>1476</v>
      </c>
      <c r="B1476" t="s">
        <v>457</v>
      </c>
      <c r="D1476" t="s">
        <v>905</v>
      </c>
      <c r="F1476" s="737">
        <f>'50'!D18</f>
        <v>-7317</v>
      </c>
      <c r="G1476" s="370"/>
      <c r="H1476" s="231">
        <f>'50'!J18</f>
        <v>-13642</v>
      </c>
      <c r="K1476" s="503">
        <v>-2379</v>
      </c>
      <c r="L1476" s="231">
        <f>'50'!D18</f>
        <v>-7317</v>
      </c>
      <c r="N1476" s="231">
        <f>'50'!J18</f>
        <v>-13642</v>
      </c>
      <c r="P1476" s="722">
        <f t="shared" si="221"/>
        <v>0</v>
      </c>
      <c r="Q1476" s="461"/>
      <c r="R1476" s="722">
        <f t="shared" si="222"/>
        <v>0</v>
      </c>
      <c r="T1476" s="655">
        <f t="shared" si="223"/>
        <v>-11263</v>
      </c>
    </row>
    <row r="1477" spans="1:20" ht="15.75">
      <c r="A1477" s="485">
        <f t="shared" si="217"/>
        <v>1477</v>
      </c>
      <c r="B1477" s="234" t="s">
        <v>405</v>
      </c>
      <c r="D1477" t="s">
        <v>905</v>
      </c>
      <c r="F1477" s="737">
        <f>'50'!D19</f>
        <v>11826</v>
      </c>
      <c r="G1477" s="370"/>
      <c r="H1477" s="231">
        <f>'50'!J19</f>
        <v>-5690</v>
      </c>
      <c r="K1477" s="503">
        <v>1089</v>
      </c>
      <c r="L1477" s="231">
        <f>'50'!D19</f>
        <v>11826</v>
      </c>
      <c r="N1477" s="231">
        <f>'50'!J19</f>
        <v>-5690</v>
      </c>
      <c r="P1477" s="722">
        <f t="shared" si="221"/>
        <v>0</v>
      </c>
      <c r="Q1477" s="461"/>
      <c r="R1477" s="722">
        <f t="shared" si="222"/>
        <v>0</v>
      </c>
      <c r="T1477" s="655">
        <f t="shared" si="223"/>
        <v>-6779</v>
      </c>
    </row>
    <row r="1478" spans="1:20" ht="15.75">
      <c r="A1478" s="485">
        <f t="shared" si="217"/>
        <v>1478</v>
      </c>
      <c r="B1478" s="234" t="s">
        <v>406</v>
      </c>
      <c r="F1478" s="737"/>
      <c r="H1478" s="231"/>
      <c r="K1478" s="503"/>
      <c r="T1478" s="655"/>
    </row>
    <row r="1479" spans="1:20">
      <c r="A1479" s="485">
        <f t="shared" si="217"/>
        <v>1479</v>
      </c>
      <c r="B1479" t="s">
        <v>407</v>
      </c>
      <c r="D1479" t="s">
        <v>905</v>
      </c>
      <c r="F1479" s="737">
        <f>'50'!D23</f>
        <v>11659</v>
      </c>
      <c r="H1479" s="231">
        <f>'50'!J23</f>
        <v>-5689</v>
      </c>
      <c r="K1479" s="503">
        <v>1089</v>
      </c>
      <c r="L1479" s="231">
        <f>'50'!D23</f>
        <v>11659</v>
      </c>
      <c r="N1479" s="231">
        <f>'50'!J23</f>
        <v>-5689</v>
      </c>
      <c r="P1479" s="722">
        <f>F1479-L1479</f>
        <v>0</v>
      </c>
      <c r="Q1479" s="461"/>
      <c r="R1479" s="722">
        <f>H1479-N1479</f>
        <v>0</v>
      </c>
      <c r="T1479" s="655">
        <f>H1479-K1479</f>
        <v>-6778</v>
      </c>
    </row>
    <row r="1480" spans="1:20">
      <c r="A1480" s="485">
        <f t="shared" si="217"/>
        <v>1480</v>
      </c>
      <c r="B1480" t="s">
        <v>408</v>
      </c>
      <c r="D1480" t="s">
        <v>905</v>
      </c>
      <c r="F1480" s="737">
        <f>'50'!D24</f>
        <v>166</v>
      </c>
      <c r="H1480" s="231">
        <f>'50'!J24</f>
        <v>0</v>
      </c>
      <c r="K1480" s="503">
        <v>0</v>
      </c>
      <c r="L1480" s="231">
        <f>'50'!D24</f>
        <v>166</v>
      </c>
      <c r="N1480" s="231">
        <f>'50'!J24</f>
        <v>0</v>
      </c>
      <c r="P1480" s="722">
        <f>F1480-L1480</f>
        <v>0</v>
      </c>
      <c r="Q1480" s="461"/>
      <c r="R1480" s="722">
        <f>H1480-N1480</f>
        <v>0</v>
      </c>
      <c r="T1480" s="655">
        <f>H1480-K1480</f>
        <v>0</v>
      </c>
    </row>
    <row r="1481" spans="1:20" ht="15.75">
      <c r="A1481" s="485">
        <f t="shared" si="217"/>
        <v>1481</v>
      </c>
      <c r="B1481" s="234" t="s">
        <v>106</v>
      </c>
      <c r="D1481" t="s">
        <v>905</v>
      </c>
      <c r="F1481" s="737">
        <f>'50'!D25</f>
        <v>11825</v>
      </c>
      <c r="H1481" s="231">
        <f>'50'!J25</f>
        <v>-5689</v>
      </c>
      <c r="K1481" s="503">
        <v>1089</v>
      </c>
      <c r="L1481" s="231">
        <f>'50'!D25</f>
        <v>11825</v>
      </c>
      <c r="N1481" s="231">
        <f>'50'!J25</f>
        <v>-5689</v>
      </c>
      <c r="P1481" s="722">
        <f>F1481-L1481</f>
        <v>0</v>
      </c>
      <c r="Q1481" s="461"/>
      <c r="R1481" s="722">
        <f>H1481-N1481</f>
        <v>0</v>
      </c>
      <c r="T1481" s="655">
        <f>H1481-K1481</f>
        <v>-6778</v>
      </c>
    </row>
    <row r="1482" spans="1:20" ht="15.75">
      <c r="A1482" s="485">
        <f t="shared" si="217"/>
        <v>1482</v>
      </c>
      <c r="B1482" s="234" t="s">
        <v>997</v>
      </c>
      <c r="F1482" s="737"/>
      <c r="H1482" s="231"/>
      <c r="K1482" s="503"/>
      <c r="T1482" s="655"/>
    </row>
    <row r="1483" spans="1:20" ht="15.75">
      <c r="A1483" s="485">
        <f t="shared" ref="A1483:A1546" si="224">A1482+1</f>
        <v>1483</v>
      </c>
      <c r="B1483" s="234" t="s">
        <v>253</v>
      </c>
      <c r="F1483" s="737"/>
      <c r="H1483" s="231"/>
      <c r="K1483" s="503"/>
      <c r="T1483" s="655"/>
    </row>
    <row r="1484" spans="1:20">
      <c r="A1484" s="485">
        <f t="shared" si="224"/>
        <v>1484</v>
      </c>
      <c r="B1484" t="s">
        <v>254</v>
      </c>
      <c r="D1484" t="s">
        <v>905</v>
      </c>
      <c r="F1484" s="737">
        <f>'50'!H11</f>
        <v>0</v>
      </c>
      <c r="G1484" s="370"/>
      <c r="H1484" s="231">
        <f>'50'!M11</f>
        <v>0</v>
      </c>
      <c r="K1484" s="503">
        <v>0</v>
      </c>
      <c r="L1484" s="231">
        <f>'50'!H11</f>
        <v>0</v>
      </c>
      <c r="N1484" s="231">
        <f>'50'!M11</f>
        <v>0</v>
      </c>
      <c r="P1484" s="722">
        <f t="shared" ref="P1484:P1492" si="225">F1484-L1484</f>
        <v>0</v>
      </c>
      <c r="Q1484" s="461"/>
      <c r="R1484" s="722">
        <f t="shared" ref="R1484:R1492" si="226">H1484-N1484</f>
        <v>0</v>
      </c>
      <c r="T1484" s="655">
        <f t="shared" ref="T1484:T1492" si="227">H1484-K1484</f>
        <v>0</v>
      </c>
    </row>
    <row r="1485" spans="1:20">
      <c r="A1485" s="485">
        <f t="shared" si="224"/>
        <v>1485</v>
      </c>
      <c r="B1485" t="s">
        <v>255</v>
      </c>
      <c r="D1485" t="s">
        <v>905</v>
      </c>
      <c r="F1485" s="737">
        <f>'50'!H12</f>
        <v>1244</v>
      </c>
      <c r="G1485" s="370"/>
      <c r="H1485" s="231">
        <f>'50'!M12</f>
        <v>0</v>
      </c>
      <c r="K1485" s="503">
        <v>0</v>
      </c>
      <c r="L1485" s="231">
        <f>'50'!H12</f>
        <v>1244</v>
      </c>
      <c r="N1485" s="231">
        <f>'50'!M12</f>
        <v>0</v>
      </c>
      <c r="P1485" s="722">
        <f t="shared" si="225"/>
        <v>0</v>
      </c>
      <c r="Q1485" s="461"/>
      <c r="R1485" s="722">
        <f t="shared" si="226"/>
        <v>0</v>
      </c>
      <c r="T1485" s="655">
        <f t="shared" si="227"/>
        <v>0</v>
      </c>
    </row>
    <row r="1486" spans="1:20">
      <c r="A1486" s="485">
        <f t="shared" si="224"/>
        <v>1486</v>
      </c>
      <c r="B1486" t="s">
        <v>256</v>
      </c>
      <c r="D1486" t="s">
        <v>905</v>
      </c>
      <c r="F1486" s="737">
        <f>'50'!H13</f>
        <v>0</v>
      </c>
      <c r="G1486" s="370"/>
      <c r="H1486" s="231">
        <f>'50'!M13</f>
        <v>0</v>
      </c>
      <c r="K1486" s="503">
        <v>0</v>
      </c>
      <c r="L1486" s="231">
        <f>'50'!H13</f>
        <v>0</v>
      </c>
      <c r="N1486" s="231">
        <f>'50'!M13</f>
        <v>0</v>
      </c>
      <c r="P1486" s="722">
        <f t="shared" si="225"/>
        <v>0</v>
      </c>
      <c r="Q1486" s="461"/>
      <c r="R1486" s="722">
        <f t="shared" si="226"/>
        <v>0</v>
      </c>
      <c r="T1486" s="655">
        <f t="shared" si="227"/>
        <v>0</v>
      </c>
    </row>
    <row r="1487" spans="1:20">
      <c r="A1487" s="485">
        <f t="shared" si="224"/>
        <v>1487</v>
      </c>
      <c r="B1487" t="s">
        <v>257</v>
      </c>
      <c r="D1487" t="s">
        <v>905</v>
      </c>
      <c r="F1487" s="737">
        <f>'50'!H14</f>
        <v>0</v>
      </c>
      <c r="G1487" s="370"/>
      <c r="H1487" s="231">
        <f>'50'!M14</f>
        <v>0</v>
      </c>
      <c r="K1487" s="503">
        <v>0</v>
      </c>
      <c r="L1487" s="231">
        <f>'50'!H14</f>
        <v>0</v>
      </c>
      <c r="N1487" s="231">
        <f>'50'!M14</f>
        <v>0</v>
      </c>
      <c r="P1487" s="722">
        <f t="shared" si="225"/>
        <v>0</v>
      </c>
      <c r="Q1487" s="461"/>
      <c r="R1487" s="722">
        <f t="shared" si="226"/>
        <v>0</v>
      </c>
      <c r="T1487" s="655">
        <f t="shared" si="227"/>
        <v>0</v>
      </c>
    </row>
    <row r="1488" spans="1:20">
      <c r="A1488" s="485">
        <f t="shared" si="224"/>
        <v>1488</v>
      </c>
      <c r="B1488" t="s">
        <v>258</v>
      </c>
      <c r="D1488" t="s">
        <v>905</v>
      </c>
      <c r="F1488" s="737">
        <f>'50'!H15</f>
        <v>0</v>
      </c>
      <c r="G1488" s="370"/>
      <c r="H1488" s="231">
        <f>'50'!M15</f>
        <v>0</v>
      </c>
      <c r="K1488" s="503">
        <v>0</v>
      </c>
      <c r="L1488" s="231">
        <f>'50'!H15</f>
        <v>0</v>
      </c>
      <c r="N1488" s="231">
        <f>'50'!M15</f>
        <v>0</v>
      </c>
      <c r="P1488" s="722">
        <f t="shared" si="225"/>
        <v>0</v>
      </c>
      <c r="Q1488" s="461"/>
      <c r="R1488" s="722">
        <f t="shared" si="226"/>
        <v>0</v>
      </c>
      <c r="T1488" s="655">
        <f t="shared" si="227"/>
        <v>0</v>
      </c>
    </row>
    <row r="1489" spans="1:20">
      <c r="A1489" s="485">
        <f t="shared" si="224"/>
        <v>1489</v>
      </c>
      <c r="B1489" t="s">
        <v>259</v>
      </c>
      <c r="D1489" t="s">
        <v>905</v>
      </c>
      <c r="F1489" s="737">
        <f>'50'!H16</f>
        <v>0</v>
      </c>
      <c r="G1489" s="370"/>
      <c r="H1489" s="231">
        <f>'50'!M16</f>
        <v>0</v>
      </c>
      <c r="K1489" s="503">
        <v>0</v>
      </c>
      <c r="L1489" s="231">
        <f>'50'!H16</f>
        <v>0</v>
      </c>
      <c r="N1489" s="231">
        <f>'50'!M16</f>
        <v>0</v>
      </c>
      <c r="P1489" s="722">
        <f t="shared" si="225"/>
        <v>0</v>
      </c>
      <c r="Q1489" s="461"/>
      <c r="R1489" s="722">
        <f t="shared" si="226"/>
        <v>0</v>
      </c>
      <c r="T1489" s="655">
        <f t="shared" si="227"/>
        <v>0</v>
      </c>
    </row>
    <row r="1490" spans="1:20">
      <c r="A1490" s="485">
        <f t="shared" si="224"/>
        <v>1490</v>
      </c>
      <c r="B1490" t="s">
        <v>1090</v>
      </c>
      <c r="D1490" t="s">
        <v>905</v>
      </c>
      <c r="F1490" s="737">
        <f>'50'!H17</f>
        <v>0</v>
      </c>
      <c r="G1490" s="370"/>
      <c r="H1490" s="231">
        <f>'50'!M17</f>
        <v>0</v>
      </c>
      <c r="K1490" s="503">
        <v>0</v>
      </c>
      <c r="L1490" s="231">
        <f>'50'!H17</f>
        <v>0</v>
      </c>
      <c r="N1490" s="231">
        <f>'50'!M17</f>
        <v>0</v>
      </c>
      <c r="P1490" s="722">
        <f t="shared" si="225"/>
        <v>0</v>
      </c>
      <c r="Q1490" s="461"/>
      <c r="R1490" s="722">
        <f t="shared" si="226"/>
        <v>0</v>
      </c>
      <c r="T1490" s="655">
        <f t="shared" si="227"/>
        <v>0</v>
      </c>
    </row>
    <row r="1491" spans="1:20">
      <c r="A1491" s="485">
        <f t="shared" si="224"/>
        <v>1491</v>
      </c>
      <c r="B1491" t="s">
        <v>457</v>
      </c>
      <c r="D1491" t="s">
        <v>905</v>
      </c>
      <c r="F1491" s="737">
        <f>'50'!H18</f>
        <v>0</v>
      </c>
      <c r="G1491" s="370"/>
      <c r="H1491" s="231">
        <f>'50'!M18</f>
        <v>0</v>
      </c>
      <c r="K1491" s="503">
        <v>0</v>
      </c>
      <c r="L1491" s="231">
        <f>'50'!H18</f>
        <v>0</v>
      </c>
      <c r="N1491" s="231">
        <f>'50'!M18</f>
        <v>0</v>
      </c>
      <c r="P1491" s="722">
        <f t="shared" si="225"/>
        <v>0</v>
      </c>
      <c r="Q1491" s="461"/>
      <c r="R1491" s="722">
        <f t="shared" si="226"/>
        <v>0</v>
      </c>
      <c r="T1491" s="655">
        <f t="shared" si="227"/>
        <v>0</v>
      </c>
    </row>
    <row r="1492" spans="1:20" ht="15.75">
      <c r="A1492" s="485">
        <f t="shared" si="224"/>
        <v>1492</v>
      </c>
      <c r="B1492" s="234" t="s">
        <v>405</v>
      </c>
      <c r="D1492" t="s">
        <v>905</v>
      </c>
      <c r="F1492" s="737">
        <f>'50'!H19</f>
        <v>1244</v>
      </c>
      <c r="G1492" s="370"/>
      <c r="H1492" s="231">
        <f>'50'!M19</f>
        <v>0</v>
      </c>
      <c r="K1492" s="503">
        <v>0</v>
      </c>
      <c r="L1492" s="231">
        <f>'50'!H19</f>
        <v>1244</v>
      </c>
      <c r="N1492" s="231">
        <f>'50'!M19</f>
        <v>0</v>
      </c>
      <c r="P1492" s="722">
        <f t="shared" si="225"/>
        <v>0</v>
      </c>
      <c r="Q1492" s="461"/>
      <c r="R1492" s="722">
        <f t="shared" si="226"/>
        <v>0</v>
      </c>
      <c r="T1492" s="655">
        <f t="shared" si="227"/>
        <v>0</v>
      </c>
    </row>
    <row r="1493" spans="1:20" ht="15.75">
      <c r="A1493" s="485">
        <f t="shared" si="224"/>
        <v>1493</v>
      </c>
      <c r="B1493" s="234" t="s">
        <v>406</v>
      </c>
      <c r="F1493" s="737"/>
      <c r="H1493" s="231"/>
      <c r="K1493" s="503"/>
      <c r="T1493" s="655"/>
    </row>
    <row r="1494" spans="1:20">
      <c r="A1494" s="485">
        <f t="shared" si="224"/>
        <v>1494</v>
      </c>
      <c r="B1494" t="s">
        <v>407</v>
      </c>
      <c r="D1494" t="s">
        <v>905</v>
      </c>
      <c r="F1494" s="737">
        <f>'50'!H23</f>
        <v>1244</v>
      </c>
      <c r="G1494" s="370"/>
      <c r="H1494" s="231">
        <f>'50'!M23</f>
        <v>0</v>
      </c>
      <c r="K1494" s="503">
        <v>0</v>
      </c>
      <c r="L1494" s="231">
        <f>'50'!H23</f>
        <v>1244</v>
      </c>
      <c r="N1494" s="231">
        <f>'50'!M23</f>
        <v>0</v>
      </c>
      <c r="P1494" s="722">
        <f>F1494-L1494</f>
        <v>0</v>
      </c>
      <c r="Q1494" s="461"/>
      <c r="R1494" s="722">
        <f>H1494-N1494</f>
        <v>0</v>
      </c>
      <c r="T1494" s="655">
        <f>H1494-K1494</f>
        <v>0</v>
      </c>
    </row>
    <row r="1495" spans="1:20">
      <c r="A1495" s="485">
        <f t="shared" si="224"/>
        <v>1495</v>
      </c>
      <c r="B1495" t="s">
        <v>408</v>
      </c>
      <c r="D1495" t="s">
        <v>905</v>
      </c>
      <c r="F1495" s="737">
        <f>'50'!H24</f>
        <v>0</v>
      </c>
      <c r="G1495" s="370"/>
      <c r="H1495" s="231">
        <f>'50'!M24</f>
        <v>0</v>
      </c>
      <c r="K1495" s="503">
        <v>0</v>
      </c>
      <c r="L1495" s="231">
        <f>'50'!H24</f>
        <v>0</v>
      </c>
      <c r="N1495" s="231">
        <f>'50'!M24</f>
        <v>0</v>
      </c>
      <c r="P1495" s="722">
        <f>F1495-L1495</f>
        <v>0</v>
      </c>
      <c r="Q1495" s="461"/>
      <c r="R1495" s="722">
        <f>H1495-N1495</f>
        <v>0</v>
      </c>
      <c r="T1495" s="655">
        <f>H1495-K1495</f>
        <v>0</v>
      </c>
    </row>
    <row r="1496" spans="1:20" ht="15.75">
      <c r="A1496" s="485">
        <f t="shared" si="224"/>
        <v>1496</v>
      </c>
      <c r="B1496" s="234" t="s">
        <v>106</v>
      </c>
      <c r="D1496" t="s">
        <v>905</v>
      </c>
      <c r="F1496" s="737">
        <f>'50'!H25</f>
        <v>1244</v>
      </c>
      <c r="G1496" s="370"/>
      <c r="H1496" s="231">
        <f>'50'!M25</f>
        <v>0</v>
      </c>
      <c r="K1496" s="503">
        <v>0</v>
      </c>
      <c r="L1496" s="231">
        <f>'50'!H25</f>
        <v>1244</v>
      </c>
      <c r="N1496" s="231">
        <f>'50'!M25</f>
        <v>0</v>
      </c>
      <c r="P1496" s="722">
        <f>F1496-L1496</f>
        <v>0</v>
      </c>
      <c r="Q1496" s="461"/>
      <c r="R1496" s="722">
        <f>H1496-N1496</f>
        <v>0</v>
      </c>
      <c r="T1496" s="655">
        <f>H1496-K1496</f>
        <v>0</v>
      </c>
    </row>
    <row r="1497" spans="1:20" ht="15.75">
      <c r="A1497" s="485">
        <f t="shared" si="224"/>
        <v>1497</v>
      </c>
      <c r="B1497" s="234" t="s">
        <v>1143</v>
      </c>
      <c r="F1497" s="737"/>
      <c r="H1497" s="231"/>
      <c r="K1497" s="503"/>
      <c r="T1497" s="655"/>
    </row>
    <row r="1498" spans="1:20" ht="15.75">
      <c r="A1498" s="485">
        <f t="shared" si="224"/>
        <v>1498</v>
      </c>
      <c r="B1498" s="234" t="s">
        <v>409</v>
      </c>
      <c r="F1498" s="737"/>
      <c r="H1498" s="231"/>
      <c r="K1498" s="503"/>
      <c r="T1498" s="655"/>
    </row>
    <row r="1499" spans="1:20">
      <c r="A1499" s="485">
        <f t="shared" si="224"/>
        <v>1499</v>
      </c>
      <c r="B1499" t="s">
        <v>261</v>
      </c>
      <c r="D1499" t="s">
        <v>905</v>
      </c>
      <c r="F1499" s="737">
        <f>'51'!F7</f>
        <v>5854.7941600000004</v>
      </c>
      <c r="G1499" s="370"/>
      <c r="H1499" s="231">
        <f>'51'!H7</f>
        <v>4982</v>
      </c>
      <c r="K1499" s="503">
        <v>4525</v>
      </c>
      <c r="L1499" s="231">
        <f>'51'!F7</f>
        <v>5854.7941600000004</v>
      </c>
      <c r="N1499" s="231">
        <f>'51'!H7</f>
        <v>4982</v>
      </c>
      <c r="P1499" s="722">
        <f t="shared" ref="P1499:P1505" si="228">F1499-L1499</f>
        <v>0</v>
      </c>
      <c r="Q1499" s="461"/>
      <c r="R1499" s="722">
        <f t="shared" ref="R1499:R1505" si="229">H1499-N1499</f>
        <v>0</v>
      </c>
      <c r="T1499" s="655">
        <f t="shared" ref="T1499:T1505" si="230">H1499-K1499</f>
        <v>457</v>
      </c>
    </row>
    <row r="1500" spans="1:20">
      <c r="A1500" s="485">
        <f t="shared" si="224"/>
        <v>1500</v>
      </c>
      <c r="B1500" t="s">
        <v>262</v>
      </c>
      <c r="D1500" t="s">
        <v>905</v>
      </c>
      <c r="F1500" s="737">
        <f>'51'!F8</f>
        <v>6014.8851940000004</v>
      </c>
      <c r="G1500" s="370"/>
      <c r="H1500" s="231">
        <f>'51'!H8</f>
        <v>5275</v>
      </c>
      <c r="K1500" s="503">
        <v>5334</v>
      </c>
      <c r="L1500" s="231">
        <f>'51'!F8</f>
        <v>6014.8851940000004</v>
      </c>
      <c r="N1500" s="231">
        <f>'51'!H8</f>
        <v>5275</v>
      </c>
      <c r="P1500" s="722">
        <f t="shared" si="228"/>
        <v>0</v>
      </c>
      <c r="Q1500" s="461"/>
      <c r="R1500" s="722">
        <f t="shared" si="229"/>
        <v>0</v>
      </c>
      <c r="T1500" s="655">
        <f t="shared" si="230"/>
        <v>-59</v>
      </c>
    </row>
    <row r="1501" spans="1:20">
      <c r="A1501" s="485">
        <f t="shared" si="224"/>
        <v>1501</v>
      </c>
      <c r="B1501" t="s">
        <v>263</v>
      </c>
      <c r="D1501" t="s">
        <v>905</v>
      </c>
      <c r="F1501" s="737">
        <f>'51'!F9</f>
        <v>393.63442500000002</v>
      </c>
      <c r="G1501" s="370"/>
      <c r="H1501" s="231">
        <f>'51'!H9</f>
        <v>457</v>
      </c>
      <c r="K1501" s="503">
        <v>375</v>
      </c>
      <c r="L1501" s="231">
        <f>'51'!F9</f>
        <v>393.63442500000002</v>
      </c>
      <c r="N1501" s="231">
        <f>'51'!H9</f>
        <v>457</v>
      </c>
      <c r="P1501" s="722">
        <f t="shared" si="228"/>
        <v>0</v>
      </c>
      <c r="Q1501" s="461"/>
      <c r="R1501" s="722">
        <f t="shared" si="229"/>
        <v>0</v>
      </c>
      <c r="T1501" s="655">
        <f t="shared" si="230"/>
        <v>82</v>
      </c>
    </row>
    <row r="1502" spans="1:20">
      <c r="A1502" s="485">
        <f t="shared" si="224"/>
        <v>1502</v>
      </c>
      <c r="B1502" t="s">
        <v>264</v>
      </c>
      <c r="D1502" t="s">
        <v>905</v>
      </c>
      <c r="F1502" s="737">
        <f>'51'!F10</f>
        <v>0</v>
      </c>
      <c r="G1502" s="370"/>
      <c r="H1502" s="231">
        <f>'51'!H10</f>
        <v>0</v>
      </c>
      <c r="K1502" s="503">
        <v>0</v>
      </c>
      <c r="L1502" s="231">
        <f>'51'!F10</f>
        <v>0</v>
      </c>
      <c r="N1502" s="231">
        <f>'51'!H10</f>
        <v>0</v>
      </c>
      <c r="P1502" s="722">
        <f t="shared" si="228"/>
        <v>0</v>
      </c>
      <c r="Q1502" s="461"/>
      <c r="R1502" s="722">
        <f t="shared" si="229"/>
        <v>0</v>
      </c>
      <c r="T1502" s="655">
        <f t="shared" si="230"/>
        <v>0</v>
      </c>
    </row>
    <row r="1503" spans="1:20">
      <c r="A1503" s="485">
        <f t="shared" si="224"/>
        <v>1503</v>
      </c>
      <c r="B1503" t="s">
        <v>115</v>
      </c>
      <c r="D1503" t="s">
        <v>905</v>
      </c>
      <c r="F1503" s="737">
        <f>'51'!F11</f>
        <v>0</v>
      </c>
      <c r="G1503" s="370"/>
      <c r="H1503" s="231">
        <f>'51'!H11</f>
        <v>0</v>
      </c>
      <c r="K1503" s="503">
        <v>0</v>
      </c>
      <c r="L1503" s="231">
        <f>'51'!F11</f>
        <v>0</v>
      </c>
      <c r="N1503" s="231">
        <f>'51'!H11</f>
        <v>0</v>
      </c>
      <c r="P1503" s="722">
        <f t="shared" si="228"/>
        <v>0</v>
      </c>
      <c r="Q1503" s="461"/>
      <c r="R1503" s="722">
        <f t="shared" si="229"/>
        <v>0</v>
      </c>
      <c r="T1503" s="655">
        <f t="shared" si="230"/>
        <v>0</v>
      </c>
    </row>
    <row r="1504" spans="1:20" ht="15.75">
      <c r="A1504" s="485">
        <f t="shared" si="224"/>
        <v>1504</v>
      </c>
      <c r="B1504" s="234" t="s">
        <v>106</v>
      </c>
      <c r="D1504" t="s">
        <v>905</v>
      </c>
      <c r="F1504" s="737">
        <f>'51'!F12</f>
        <v>12263.313779</v>
      </c>
      <c r="G1504" s="370"/>
      <c r="H1504" s="231">
        <f>'51'!H12</f>
        <v>10714</v>
      </c>
      <c r="K1504" s="503">
        <v>10234</v>
      </c>
      <c r="L1504" s="231">
        <f>'51'!F12</f>
        <v>12263.313779</v>
      </c>
      <c r="N1504" s="231">
        <f>'51'!H12</f>
        <v>10714</v>
      </c>
      <c r="P1504" s="722">
        <f t="shared" si="228"/>
        <v>0</v>
      </c>
      <c r="Q1504" s="461"/>
      <c r="R1504" s="722">
        <f t="shared" si="229"/>
        <v>0</v>
      </c>
      <c r="T1504" s="655">
        <f t="shared" si="230"/>
        <v>480</v>
      </c>
    </row>
    <row r="1505" spans="1:20" ht="15.75">
      <c r="A1505" s="485">
        <f t="shared" si="224"/>
        <v>1505</v>
      </c>
      <c r="B1505" s="234" t="s">
        <v>265</v>
      </c>
      <c r="D1505" t="s">
        <v>905</v>
      </c>
      <c r="F1505" s="737">
        <f>'51'!F13</f>
        <v>0</v>
      </c>
      <c r="G1505" s="370"/>
      <c r="H1505" s="231">
        <f>'51'!H13</f>
        <v>0</v>
      </c>
      <c r="K1505" s="503">
        <v>0</v>
      </c>
      <c r="L1505" s="231">
        <f>'51'!F13</f>
        <v>0</v>
      </c>
      <c r="N1505" s="231">
        <f>'51'!H13</f>
        <v>0</v>
      </c>
      <c r="P1505" s="722">
        <f t="shared" si="228"/>
        <v>0</v>
      </c>
      <c r="Q1505" s="461"/>
      <c r="R1505" s="722">
        <f t="shared" si="229"/>
        <v>0</v>
      </c>
      <c r="T1505" s="655">
        <f t="shared" si="230"/>
        <v>0</v>
      </c>
    </row>
    <row r="1506" spans="1:20" ht="15.75">
      <c r="A1506" s="485">
        <f t="shared" si="224"/>
        <v>1506</v>
      </c>
      <c r="B1506" s="234" t="s">
        <v>266</v>
      </c>
      <c r="F1506" s="737"/>
      <c r="H1506" s="231"/>
      <c r="K1506" s="503"/>
      <c r="T1506" s="655"/>
    </row>
    <row r="1507" spans="1:20">
      <c r="A1507" s="485">
        <f t="shared" si="224"/>
        <v>1507</v>
      </c>
      <c r="B1507" t="s">
        <v>267</v>
      </c>
      <c r="D1507" t="s">
        <v>905</v>
      </c>
      <c r="F1507" s="737">
        <f>'51'!F24</f>
        <v>0</v>
      </c>
      <c r="G1507" s="370"/>
      <c r="H1507" s="231">
        <f>'51'!H24</f>
        <v>0</v>
      </c>
      <c r="K1507" s="503">
        <v>0</v>
      </c>
      <c r="L1507" s="231">
        <f>'51'!F24</f>
        <v>0</v>
      </c>
      <c r="N1507" s="231">
        <f>'51'!H24</f>
        <v>0</v>
      </c>
      <c r="P1507" s="722">
        <f>F1507-L1507</f>
        <v>0</v>
      </c>
      <c r="Q1507" s="461"/>
      <c r="R1507" s="722">
        <f>H1507-N1507</f>
        <v>0</v>
      </c>
      <c r="T1507" s="655">
        <f>H1507-K1507</f>
        <v>0</v>
      </c>
    </row>
    <row r="1508" spans="1:20">
      <c r="A1508" s="485">
        <f t="shared" si="224"/>
        <v>1508</v>
      </c>
      <c r="B1508" t="s">
        <v>268</v>
      </c>
      <c r="D1508" t="s">
        <v>905</v>
      </c>
      <c r="F1508" s="737">
        <f>'51'!F25</f>
        <v>0</v>
      </c>
      <c r="G1508" s="370"/>
      <c r="H1508" s="231">
        <f>'51'!H25</f>
        <v>0</v>
      </c>
      <c r="K1508" s="503">
        <v>0</v>
      </c>
      <c r="L1508" s="231">
        <f>'51'!F25</f>
        <v>0</v>
      </c>
      <c r="N1508" s="231">
        <f>'51'!H25</f>
        <v>0</v>
      </c>
      <c r="P1508" s="722">
        <f>F1508-L1508</f>
        <v>0</v>
      </c>
      <c r="Q1508" s="461"/>
      <c r="R1508" s="722">
        <f>H1508-N1508</f>
        <v>0</v>
      </c>
      <c r="T1508" s="655">
        <f>H1508-K1508</f>
        <v>0</v>
      </c>
    </row>
    <row r="1509" spans="1:20">
      <c r="A1509" s="485">
        <f t="shared" si="224"/>
        <v>1509</v>
      </c>
      <c r="B1509" t="s">
        <v>269</v>
      </c>
      <c r="D1509" t="s">
        <v>905</v>
      </c>
      <c r="F1509" s="737">
        <f>'51'!F26</f>
        <v>0</v>
      </c>
      <c r="G1509" s="370"/>
      <c r="H1509" s="231">
        <f>'51'!H26</f>
        <v>0</v>
      </c>
      <c r="K1509" s="503">
        <v>0</v>
      </c>
      <c r="L1509" s="231">
        <f>'51'!F26</f>
        <v>0</v>
      </c>
      <c r="N1509" s="231">
        <f>'51'!H26</f>
        <v>0</v>
      </c>
      <c r="P1509" s="722">
        <f>F1509-L1509</f>
        <v>0</v>
      </c>
      <c r="Q1509" s="461"/>
      <c r="R1509" s="722">
        <f>H1509-N1509</f>
        <v>0</v>
      </c>
      <c r="T1509" s="655">
        <f>H1509-K1509</f>
        <v>0</v>
      </c>
    </row>
    <row r="1510" spans="1:20" ht="15.75">
      <c r="A1510" s="485">
        <f t="shared" si="224"/>
        <v>1510</v>
      </c>
      <c r="B1510" s="234" t="s">
        <v>106</v>
      </c>
      <c r="D1510" t="s">
        <v>905</v>
      </c>
      <c r="F1510" s="737">
        <f>'51'!F27</f>
        <v>0</v>
      </c>
      <c r="G1510" s="370"/>
      <c r="H1510" s="231">
        <f>'51'!H27</f>
        <v>0</v>
      </c>
      <c r="K1510" s="503">
        <v>0</v>
      </c>
      <c r="L1510" s="231">
        <f>'51'!F27</f>
        <v>0</v>
      </c>
      <c r="N1510" s="231">
        <f>'51'!H27</f>
        <v>0</v>
      </c>
      <c r="P1510" s="722">
        <f>F1510-L1510</f>
        <v>0</v>
      </c>
      <c r="Q1510" s="461"/>
      <c r="R1510" s="722">
        <f>H1510-N1510</f>
        <v>0</v>
      </c>
      <c r="T1510" s="655">
        <f>H1510-K1510</f>
        <v>0</v>
      </c>
    </row>
    <row r="1511" spans="1:20" ht="15.75">
      <c r="A1511" s="485">
        <f t="shared" si="224"/>
        <v>1511</v>
      </c>
      <c r="B1511" s="234" t="s">
        <v>1144</v>
      </c>
      <c r="F1511" s="737"/>
      <c r="H1511" s="231"/>
      <c r="K1511" s="503"/>
      <c r="T1511" s="655"/>
    </row>
    <row r="1512" spans="1:20" ht="15.75">
      <c r="A1512" s="485">
        <f t="shared" si="224"/>
        <v>1512</v>
      </c>
      <c r="B1512" s="234" t="s">
        <v>271</v>
      </c>
      <c r="F1512" s="737"/>
      <c r="H1512" s="231"/>
      <c r="K1512" s="503"/>
      <c r="T1512" s="655"/>
    </row>
    <row r="1513" spans="1:20">
      <c r="A1513" s="485">
        <f t="shared" si="224"/>
        <v>1513</v>
      </c>
      <c r="B1513" t="s">
        <v>318</v>
      </c>
      <c r="D1513" t="s">
        <v>905</v>
      </c>
      <c r="F1513" s="737">
        <f>'52'!G9</f>
        <v>1376</v>
      </c>
      <c r="H1513" s="231">
        <f>'52'!J9</f>
        <v>1534</v>
      </c>
      <c r="K1513" s="503">
        <v>4853</v>
      </c>
      <c r="L1513" s="231">
        <f>'52'!G9</f>
        <v>1376</v>
      </c>
      <c r="N1513" s="231">
        <f>'52'!J9</f>
        <v>1534</v>
      </c>
      <c r="P1513" s="722">
        <f t="shared" ref="P1513:P1519" si="231">F1513-L1513</f>
        <v>0</v>
      </c>
      <c r="Q1513" s="461"/>
      <c r="R1513" s="722">
        <f t="shared" ref="R1513:R1519" si="232">H1513-N1513</f>
        <v>0</v>
      </c>
      <c r="T1513" s="655">
        <f t="shared" ref="T1513:T1519" si="233">H1513-K1513</f>
        <v>-3319</v>
      </c>
    </row>
    <row r="1514" spans="1:20">
      <c r="A1514" s="485">
        <f t="shared" si="224"/>
        <v>1514</v>
      </c>
      <c r="B1514" t="s">
        <v>1017</v>
      </c>
      <c r="D1514" t="s">
        <v>905</v>
      </c>
      <c r="F1514" s="737">
        <f>'52'!G10</f>
        <v>5087</v>
      </c>
      <c r="H1514" s="231">
        <f>'52'!J10</f>
        <v>5009</v>
      </c>
      <c r="K1514" s="503">
        <v>1981</v>
      </c>
      <c r="L1514" s="231">
        <f>'52'!G10</f>
        <v>5087</v>
      </c>
      <c r="N1514" s="231">
        <f>'52'!J10</f>
        <v>5009</v>
      </c>
      <c r="P1514" s="722">
        <f t="shared" si="231"/>
        <v>0</v>
      </c>
      <c r="Q1514" s="461"/>
      <c r="R1514" s="722">
        <f t="shared" si="232"/>
        <v>0</v>
      </c>
      <c r="T1514" s="655">
        <f t="shared" si="233"/>
        <v>3028</v>
      </c>
    </row>
    <row r="1515" spans="1:20">
      <c r="A1515" s="485">
        <f t="shared" si="224"/>
        <v>1515</v>
      </c>
      <c r="B1515" t="s">
        <v>272</v>
      </c>
      <c r="D1515" t="s">
        <v>905</v>
      </c>
      <c r="F1515" s="737">
        <f>'52'!G11</f>
        <v>5824</v>
      </c>
      <c r="H1515" s="231">
        <f>'52'!J11</f>
        <v>5770</v>
      </c>
      <c r="K1515" s="503">
        <v>3612</v>
      </c>
      <c r="L1515" s="231">
        <f>'52'!G11</f>
        <v>5824</v>
      </c>
      <c r="N1515" s="231">
        <f>'52'!J11</f>
        <v>5770</v>
      </c>
      <c r="P1515" s="722">
        <f t="shared" si="231"/>
        <v>0</v>
      </c>
      <c r="Q1515" s="461"/>
      <c r="R1515" s="722">
        <f t="shared" si="232"/>
        <v>0</v>
      </c>
      <c r="T1515" s="655">
        <f t="shared" si="233"/>
        <v>2158</v>
      </c>
    </row>
    <row r="1516" spans="1:20">
      <c r="A1516" s="485">
        <f t="shared" si="224"/>
        <v>1516</v>
      </c>
      <c r="B1516" t="s">
        <v>273</v>
      </c>
      <c r="D1516" t="s">
        <v>905</v>
      </c>
      <c r="F1516" s="737">
        <f>'52'!G12</f>
        <v>2436</v>
      </c>
      <c r="H1516" s="231">
        <f>'52'!J12</f>
        <v>1632</v>
      </c>
      <c r="K1516" s="503">
        <v>1640</v>
      </c>
      <c r="L1516" s="231">
        <f>'52'!G12</f>
        <v>2436</v>
      </c>
      <c r="N1516" s="231">
        <f>'52'!J12</f>
        <v>1632</v>
      </c>
      <c r="P1516" s="722">
        <f t="shared" si="231"/>
        <v>0</v>
      </c>
      <c r="Q1516" s="461"/>
      <c r="R1516" s="722">
        <f t="shared" si="232"/>
        <v>0</v>
      </c>
      <c r="T1516" s="655">
        <f t="shared" si="233"/>
        <v>-8</v>
      </c>
    </row>
    <row r="1517" spans="1:20">
      <c r="A1517" s="485">
        <f t="shared" si="224"/>
        <v>1517</v>
      </c>
      <c r="B1517" t="s">
        <v>869</v>
      </c>
      <c r="D1517" t="s">
        <v>905</v>
      </c>
      <c r="F1517" s="737">
        <f>'52'!G13</f>
        <v>1407</v>
      </c>
      <c r="H1517" s="231">
        <f>'52'!J13</f>
        <v>995</v>
      </c>
      <c r="K1517" s="503">
        <v>329</v>
      </c>
      <c r="L1517" s="231">
        <f>'52'!G13</f>
        <v>1407</v>
      </c>
      <c r="N1517" s="231">
        <f>'52'!J13</f>
        <v>995</v>
      </c>
      <c r="P1517" s="722">
        <f t="shared" si="231"/>
        <v>0</v>
      </c>
      <c r="Q1517" s="461"/>
      <c r="R1517" s="722">
        <f t="shared" si="232"/>
        <v>0</v>
      </c>
      <c r="T1517" s="655">
        <f t="shared" si="233"/>
        <v>666</v>
      </c>
    </row>
    <row r="1518" spans="1:20">
      <c r="A1518" s="485">
        <f t="shared" si="224"/>
        <v>1518</v>
      </c>
      <c r="B1518" t="s">
        <v>274</v>
      </c>
      <c r="D1518" t="s">
        <v>905</v>
      </c>
      <c r="F1518" s="737">
        <f>'52'!G14</f>
        <v>454</v>
      </c>
      <c r="H1518" s="231">
        <f>'52'!J14</f>
        <v>295</v>
      </c>
      <c r="K1518" s="503">
        <v>75</v>
      </c>
      <c r="L1518" s="231">
        <f>'52'!G14</f>
        <v>454</v>
      </c>
      <c r="N1518" s="231">
        <f>'52'!J14</f>
        <v>295</v>
      </c>
      <c r="P1518" s="722">
        <f t="shared" si="231"/>
        <v>0</v>
      </c>
      <c r="Q1518" s="461"/>
      <c r="R1518" s="722">
        <f t="shared" si="232"/>
        <v>0</v>
      </c>
      <c r="T1518" s="655">
        <f t="shared" si="233"/>
        <v>220</v>
      </c>
    </row>
    <row r="1519" spans="1:20">
      <c r="A1519" s="485">
        <f t="shared" si="224"/>
        <v>1519</v>
      </c>
      <c r="B1519" t="s">
        <v>275</v>
      </c>
      <c r="D1519" t="s">
        <v>905</v>
      </c>
      <c r="F1519" s="737">
        <f>'52'!G15</f>
        <v>214</v>
      </c>
      <c r="H1519" s="231">
        <f>'52'!J15</f>
        <v>155</v>
      </c>
      <c r="K1519" s="503">
        <v>253</v>
      </c>
      <c r="L1519" s="231">
        <f>'52'!G15</f>
        <v>214</v>
      </c>
      <c r="N1519" s="231">
        <f>'52'!J15</f>
        <v>155</v>
      </c>
      <c r="P1519" s="722">
        <f t="shared" si="231"/>
        <v>0</v>
      </c>
      <c r="Q1519" s="461"/>
      <c r="R1519" s="722">
        <f t="shared" si="232"/>
        <v>0</v>
      </c>
      <c r="T1519" s="655">
        <f t="shared" si="233"/>
        <v>-98</v>
      </c>
    </row>
    <row r="1520" spans="1:20">
      <c r="A1520" s="485">
        <f t="shared" si="224"/>
        <v>1520</v>
      </c>
      <c r="B1520" s="638" t="s">
        <v>1148</v>
      </c>
      <c r="D1520" t="s">
        <v>905</v>
      </c>
      <c r="F1520" s="737"/>
      <c r="H1520" s="231"/>
      <c r="K1520" s="503"/>
      <c r="T1520" s="655"/>
    </row>
    <row r="1521" spans="1:20">
      <c r="A1521" s="485">
        <f t="shared" si="224"/>
        <v>1521</v>
      </c>
      <c r="B1521" s="634" t="s">
        <v>1127</v>
      </c>
      <c r="D1521" t="s">
        <v>905</v>
      </c>
      <c r="F1521" s="737">
        <f>'52'!G18</f>
        <v>62693</v>
      </c>
      <c r="H1521" s="231">
        <f>'52'!J18</f>
        <v>44156</v>
      </c>
      <c r="K1521" s="503">
        <v>37701</v>
      </c>
      <c r="L1521" s="231">
        <f>'52'!G18</f>
        <v>62693</v>
      </c>
      <c r="N1521" s="231">
        <f>'52'!J18</f>
        <v>44156</v>
      </c>
      <c r="P1521" s="722">
        <f t="shared" ref="P1521:P1534" si="234">F1521-L1521</f>
        <v>0</v>
      </c>
      <c r="Q1521" s="461"/>
      <c r="R1521" s="722">
        <f t="shared" ref="R1521:R1534" si="235">H1521-N1521</f>
        <v>0</v>
      </c>
      <c r="T1521" s="655">
        <f t="shared" ref="T1521:T1534" si="236">H1521-K1521</f>
        <v>6455</v>
      </c>
    </row>
    <row r="1522" spans="1:20">
      <c r="A1522" s="485">
        <f t="shared" si="224"/>
        <v>1522</v>
      </c>
      <c r="B1522" s="634" t="s">
        <v>1130</v>
      </c>
      <c r="D1522" t="s">
        <v>905</v>
      </c>
      <c r="F1522" s="737">
        <f>'52'!G19</f>
        <v>263</v>
      </c>
      <c r="H1522" s="231">
        <f>'52'!J19</f>
        <v>418</v>
      </c>
      <c r="K1522" s="503">
        <v>0</v>
      </c>
      <c r="L1522" s="231">
        <f>'52'!G19</f>
        <v>263</v>
      </c>
      <c r="N1522" s="231">
        <f>'52'!J19</f>
        <v>418</v>
      </c>
      <c r="P1522" s="722">
        <f t="shared" si="234"/>
        <v>0</v>
      </c>
      <c r="Q1522" s="461"/>
      <c r="R1522" s="722">
        <f t="shared" si="235"/>
        <v>0</v>
      </c>
      <c r="T1522" s="655">
        <f t="shared" si="236"/>
        <v>418</v>
      </c>
    </row>
    <row r="1523" spans="1:20">
      <c r="A1523" s="485">
        <f t="shared" si="224"/>
        <v>1523</v>
      </c>
      <c r="B1523" s="634" t="s">
        <v>1131</v>
      </c>
      <c r="D1523" t="s">
        <v>905</v>
      </c>
      <c r="F1523" s="737">
        <f>'52'!G20</f>
        <v>1131</v>
      </c>
      <c r="H1523" s="231">
        <f>'52'!J20</f>
        <v>903</v>
      </c>
      <c r="K1523" s="503">
        <v>510</v>
      </c>
      <c r="L1523" s="231">
        <f>'52'!G20</f>
        <v>1131</v>
      </c>
      <c r="N1523" s="231">
        <f>'52'!J20</f>
        <v>903</v>
      </c>
      <c r="P1523" s="722">
        <f t="shared" si="234"/>
        <v>0</v>
      </c>
      <c r="Q1523" s="461"/>
      <c r="R1523" s="722">
        <f t="shared" si="235"/>
        <v>0</v>
      </c>
      <c r="T1523" s="655">
        <f t="shared" si="236"/>
        <v>393</v>
      </c>
    </row>
    <row r="1524" spans="1:20">
      <c r="A1524" s="485">
        <f t="shared" si="224"/>
        <v>1524</v>
      </c>
      <c r="B1524" s="634" t="s">
        <v>323</v>
      </c>
      <c r="D1524" t="s">
        <v>905</v>
      </c>
      <c r="F1524" s="737">
        <f>'52'!G21</f>
        <v>0</v>
      </c>
      <c r="H1524" s="231">
        <f>'52'!J21</f>
        <v>0</v>
      </c>
      <c r="K1524" s="503">
        <v>0</v>
      </c>
      <c r="L1524" s="231">
        <f>'52'!G21</f>
        <v>0</v>
      </c>
      <c r="N1524" s="231">
        <f>'52'!J21</f>
        <v>0</v>
      </c>
      <c r="P1524" s="722">
        <f t="shared" si="234"/>
        <v>0</v>
      </c>
      <c r="Q1524" s="461"/>
      <c r="R1524" s="722">
        <f t="shared" si="235"/>
        <v>0</v>
      </c>
      <c r="T1524" s="655">
        <f t="shared" si="236"/>
        <v>0</v>
      </c>
    </row>
    <row r="1525" spans="1:20">
      <c r="A1525" s="485">
        <f t="shared" si="224"/>
        <v>1525</v>
      </c>
      <c r="B1525" t="s">
        <v>110</v>
      </c>
      <c r="D1525" t="s">
        <v>905</v>
      </c>
      <c r="F1525" s="737">
        <f>'52'!G22</f>
        <v>1900</v>
      </c>
      <c r="H1525" s="231">
        <f>'52'!J22</f>
        <v>914</v>
      </c>
      <c r="K1525" s="503">
        <v>2235</v>
      </c>
      <c r="L1525" s="231">
        <f>'52'!G22</f>
        <v>1900</v>
      </c>
      <c r="N1525" s="231">
        <f>'52'!J22</f>
        <v>914</v>
      </c>
      <c r="P1525" s="722">
        <f t="shared" si="234"/>
        <v>0</v>
      </c>
      <c r="Q1525" s="461"/>
      <c r="R1525" s="722">
        <f t="shared" si="235"/>
        <v>0</v>
      </c>
      <c r="T1525" s="655">
        <f t="shared" si="236"/>
        <v>-1321</v>
      </c>
    </row>
    <row r="1526" spans="1:20">
      <c r="A1526" s="485">
        <f t="shared" si="224"/>
        <v>1526</v>
      </c>
      <c r="B1526" s="388" t="s">
        <v>1045</v>
      </c>
      <c r="C1526" s="388"/>
      <c r="D1526" s="388" t="s">
        <v>905</v>
      </c>
      <c r="E1526" s="388"/>
      <c r="F1526" s="737">
        <f>'52'!G23</f>
        <v>0</v>
      </c>
      <c r="H1526" s="231">
        <f>'52'!J23</f>
        <v>0</v>
      </c>
      <c r="I1526" s="388"/>
      <c r="J1526" s="388"/>
      <c r="K1526" s="503">
        <v>0</v>
      </c>
      <c r="L1526" s="231">
        <f>'52'!G23</f>
        <v>0</v>
      </c>
      <c r="N1526" s="231">
        <f>'52'!J23</f>
        <v>0</v>
      </c>
      <c r="P1526" s="722">
        <f t="shared" si="234"/>
        <v>0</v>
      </c>
      <c r="Q1526" s="461"/>
      <c r="R1526" s="722">
        <f t="shared" si="235"/>
        <v>0</v>
      </c>
      <c r="T1526" s="655">
        <f t="shared" si="236"/>
        <v>0</v>
      </c>
    </row>
    <row r="1527" spans="1:20">
      <c r="A1527" s="485">
        <f t="shared" si="224"/>
        <v>1527</v>
      </c>
      <c r="B1527" s="388" t="s">
        <v>1046</v>
      </c>
      <c r="C1527" s="388"/>
      <c r="D1527" s="388" t="s">
        <v>905</v>
      </c>
      <c r="E1527" s="388"/>
      <c r="F1527" s="737">
        <f>'52'!G25</f>
        <v>0</v>
      </c>
      <c r="H1527" s="231">
        <f>'52'!J25</f>
        <v>0</v>
      </c>
      <c r="I1527" s="388"/>
      <c r="J1527" s="388"/>
      <c r="K1527" s="503">
        <v>0</v>
      </c>
      <c r="L1527" s="231">
        <f>'52'!G25</f>
        <v>0</v>
      </c>
      <c r="N1527" s="231">
        <f>'52'!J25</f>
        <v>0</v>
      </c>
      <c r="P1527" s="722">
        <f t="shared" si="234"/>
        <v>0</v>
      </c>
      <c r="Q1527" s="461"/>
      <c r="R1527" s="722">
        <f t="shared" si="235"/>
        <v>0</v>
      </c>
      <c r="T1527" s="655">
        <f t="shared" si="236"/>
        <v>0</v>
      </c>
    </row>
    <row r="1528" spans="1:20">
      <c r="A1528" s="485">
        <f t="shared" si="224"/>
        <v>1528</v>
      </c>
      <c r="B1528" t="s">
        <v>278</v>
      </c>
      <c r="D1528" t="s">
        <v>905</v>
      </c>
      <c r="F1528" s="737">
        <f>'52'!G26</f>
        <v>9115</v>
      </c>
      <c r="H1528" s="231">
        <f>'52'!J26</f>
        <v>8074</v>
      </c>
      <c r="K1528" s="503">
        <v>10522</v>
      </c>
      <c r="L1528" s="231">
        <f>'52'!G26</f>
        <v>9115</v>
      </c>
      <c r="N1528" s="231">
        <f>'52'!J26</f>
        <v>8074</v>
      </c>
      <c r="P1528" s="722">
        <f t="shared" si="234"/>
        <v>0</v>
      </c>
      <c r="Q1528" s="461"/>
      <c r="R1528" s="722">
        <f t="shared" si="235"/>
        <v>0</v>
      </c>
      <c r="T1528" s="655">
        <f t="shared" si="236"/>
        <v>-2448</v>
      </c>
    </row>
    <row r="1529" spans="1:20">
      <c r="A1529" s="485">
        <f t="shared" si="224"/>
        <v>1529</v>
      </c>
      <c r="B1529" t="s">
        <v>279</v>
      </c>
      <c r="D1529" t="s">
        <v>905</v>
      </c>
      <c r="F1529" s="737">
        <f>'52'!G27</f>
        <v>-2282</v>
      </c>
      <c r="H1529" s="231">
        <f>'52'!J27</f>
        <v>-2326</v>
      </c>
      <c r="K1529" s="503">
        <v>-3068</v>
      </c>
      <c r="L1529" s="231">
        <f>'52'!G27</f>
        <v>-2282</v>
      </c>
      <c r="N1529" s="231">
        <f>'52'!J27</f>
        <v>-2326</v>
      </c>
      <c r="P1529" s="722">
        <f t="shared" si="234"/>
        <v>0</v>
      </c>
      <c r="Q1529" s="461"/>
      <c r="R1529" s="722">
        <f t="shared" si="235"/>
        <v>0</v>
      </c>
      <c r="T1529" s="655">
        <f t="shared" si="236"/>
        <v>742</v>
      </c>
    </row>
    <row r="1530" spans="1:20">
      <c r="A1530" s="485">
        <f t="shared" si="224"/>
        <v>1530</v>
      </c>
      <c r="B1530" t="s">
        <v>1015</v>
      </c>
      <c r="D1530" t="s">
        <v>905</v>
      </c>
      <c r="F1530" s="737">
        <f>'52'!G28</f>
        <v>0</v>
      </c>
      <c r="H1530" s="231">
        <f>'52'!J28</f>
        <v>0</v>
      </c>
      <c r="K1530" s="503">
        <v>0</v>
      </c>
      <c r="L1530" s="231">
        <f>'52'!G28</f>
        <v>0</v>
      </c>
      <c r="N1530" s="231">
        <f>'52'!J28</f>
        <v>0</v>
      </c>
      <c r="P1530" s="722">
        <f t="shared" si="234"/>
        <v>0</v>
      </c>
      <c r="Q1530" s="461"/>
      <c r="R1530" s="722">
        <f t="shared" si="235"/>
        <v>0</v>
      </c>
      <c r="T1530" s="655">
        <f t="shared" si="236"/>
        <v>0</v>
      </c>
    </row>
    <row r="1531" spans="1:20">
      <c r="A1531" s="485">
        <f t="shared" si="224"/>
        <v>1531</v>
      </c>
      <c r="B1531" s="672" t="s">
        <v>1016</v>
      </c>
      <c r="D1531" t="s">
        <v>905</v>
      </c>
      <c r="F1531" s="737">
        <f>'52'!G29</f>
        <v>0</v>
      </c>
      <c r="H1531" s="231">
        <f>'52'!J29</f>
        <v>0</v>
      </c>
      <c r="K1531" s="503">
        <v>0</v>
      </c>
      <c r="L1531" s="231">
        <f>'52'!G29</f>
        <v>0</v>
      </c>
      <c r="N1531" s="231">
        <f>'52'!J29</f>
        <v>0</v>
      </c>
      <c r="P1531" s="722">
        <f t="shared" si="234"/>
        <v>0</v>
      </c>
      <c r="Q1531" s="461"/>
      <c r="R1531" s="722">
        <f t="shared" si="235"/>
        <v>0</v>
      </c>
      <c r="T1531" s="655">
        <f t="shared" si="236"/>
        <v>0</v>
      </c>
    </row>
    <row r="1532" spans="1:20">
      <c r="A1532" s="485">
        <f t="shared" si="224"/>
        <v>1532</v>
      </c>
      <c r="B1532" t="s">
        <v>524</v>
      </c>
      <c r="D1532" t="s">
        <v>905</v>
      </c>
      <c r="F1532" s="737">
        <f>'52'!G30</f>
        <v>9486</v>
      </c>
      <c r="H1532" s="231">
        <f>'52'!J30</f>
        <v>7910</v>
      </c>
      <c r="K1532" s="503">
        <v>5037</v>
      </c>
      <c r="L1532" s="231">
        <f>'52'!G30</f>
        <v>9486</v>
      </c>
      <c r="N1532" s="231">
        <f>'52'!J30</f>
        <v>7910</v>
      </c>
      <c r="P1532" s="722">
        <f t="shared" si="234"/>
        <v>0</v>
      </c>
      <c r="Q1532" s="461"/>
      <c r="R1532" s="722">
        <f t="shared" si="235"/>
        <v>0</v>
      </c>
      <c r="T1532" s="655">
        <f t="shared" si="236"/>
        <v>2873</v>
      </c>
    </row>
    <row r="1533" spans="1:20">
      <c r="A1533" s="485">
        <f t="shared" si="224"/>
        <v>1533</v>
      </c>
      <c r="B1533" t="s">
        <v>494</v>
      </c>
      <c r="D1533" t="s">
        <v>905</v>
      </c>
      <c r="F1533" s="737">
        <f>'52'!G31</f>
        <v>185</v>
      </c>
      <c r="H1533" s="231">
        <f>'52'!J31</f>
        <v>191</v>
      </c>
      <c r="K1533" s="503">
        <v>651</v>
      </c>
      <c r="L1533" s="231">
        <f>'52'!G31</f>
        <v>185</v>
      </c>
      <c r="N1533" s="231">
        <f>'52'!J31</f>
        <v>191</v>
      </c>
      <c r="P1533" s="722">
        <f t="shared" si="234"/>
        <v>0</v>
      </c>
      <c r="Q1533" s="461"/>
      <c r="R1533" s="722">
        <f t="shared" si="235"/>
        <v>0</v>
      </c>
      <c r="T1533" s="655">
        <f t="shared" si="236"/>
        <v>-460</v>
      </c>
    </row>
    <row r="1534" spans="1:20" ht="15.75">
      <c r="A1534" s="485">
        <f t="shared" si="224"/>
        <v>1534</v>
      </c>
      <c r="B1534" s="234" t="s">
        <v>281</v>
      </c>
      <c r="D1534" t="s">
        <v>905</v>
      </c>
      <c r="F1534" s="737">
        <f>'52'!G33</f>
        <v>99292</v>
      </c>
      <c r="H1534" s="231">
        <f>'52'!J33</f>
        <v>75640</v>
      </c>
      <c r="K1534" s="503">
        <v>66331</v>
      </c>
      <c r="L1534" s="231">
        <f>'52'!G33</f>
        <v>99292</v>
      </c>
      <c r="N1534" s="231">
        <f>'52'!J33</f>
        <v>75640</v>
      </c>
      <c r="P1534" s="722">
        <f t="shared" si="234"/>
        <v>0</v>
      </c>
      <c r="Q1534" s="461"/>
      <c r="R1534" s="722">
        <f t="shared" si="235"/>
        <v>0</v>
      </c>
      <c r="T1534" s="655">
        <f t="shared" si="236"/>
        <v>9309</v>
      </c>
    </row>
    <row r="1535" spans="1:20" ht="15.75">
      <c r="A1535" s="485">
        <f t="shared" si="224"/>
        <v>1535</v>
      </c>
      <c r="B1535" s="234" t="s">
        <v>282</v>
      </c>
      <c r="F1535" s="737"/>
      <c r="H1535" s="231"/>
      <c r="K1535" s="503"/>
      <c r="T1535" s="655"/>
    </row>
    <row r="1536" spans="1:20">
      <c r="A1536" s="485">
        <f t="shared" si="224"/>
        <v>1536</v>
      </c>
      <c r="B1536" t="s">
        <v>318</v>
      </c>
      <c r="D1536" t="s">
        <v>905</v>
      </c>
      <c r="F1536" s="737">
        <f>'52'!G36</f>
        <v>0</v>
      </c>
      <c r="H1536" s="231">
        <f>'52'!J36</f>
        <v>0</v>
      </c>
      <c r="K1536" s="503">
        <v>0</v>
      </c>
      <c r="L1536" s="231">
        <f>'52'!G36</f>
        <v>0</v>
      </c>
      <c r="N1536" s="231">
        <f>'52'!J36</f>
        <v>0</v>
      </c>
      <c r="P1536" s="722">
        <f t="shared" ref="P1536:P1542" si="237">F1536-L1536</f>
        <v>0</v>
      </c>
      <c r="Q1536" s="461"/>
      <c r="R1536" s="722">
        <f t="shared" ref="R1536:R1542" si="238">H1536-N1536</f>
        <v>0</v>
      </c>
      <c r="T1536" s="655">
        <f t="shared" ref="T1536:T1542" si="239">H1536-K1536</f>
        <v>0</v>
      </c>
    </row>
    <row r="1537" spans="1:20">
      <c r="A1537" s="485">
        <f t="shared" si="224"/>
        <v>1537</v>
      </c>
      <c r="B1537" t="s">
        <v>1017</v>
      </c>
      <c r="D1537" t="s">
        <v>905</v>
      </c>
      <c r="F1537" s="737">
        <f>'52'!G37</f>
        <v>0</v>
      </c>
      <c r="H1537" s="231">
        <f>'52'!J37</f>
        <v>0</v>
      </c>
      <c r="K1537" s="503">
        <v>0</v>
      </c>
      <c r="L1537" s="231">
        <f>'52'!G37</f>
        <v>0</v>
      </c>
      <c r="N1537" s="231">
        <f>'52'!J37</f>
        <v>0</v>
      </c>
      <c r="P1537" s="722">
        <f t="shared" si="237"/>
        <v>0</v>
      </c>
      <c r="Q1537" s="461"/>
      <c r="R1537" s="722">
        <f t="shared" si="238"/>
        <v>0</v>
      </c>
      <c r="T1537" s="655">
        <f t="shared" si="239"/>
        <v>0</v>
      </c>
    </row>
    <row r="1538" spans="1:20">
      <c r="A1538" s="485">
        <f t="shared" si="224"/>
        <v>1538</v>
      </c>
      <c r="B1538" t="s">
        <v>272</v>
      </c>
      <c r="D1538" t="s">
        <v>905</v>
      </c>
      <c r="F1538" s="737">
        <f>'52'!G38</f>
        <v>0</v>
      </c>
      <c r="H1538" s="231">
        <f>'52'!J38</f>
        <v>0</v>
      </c>
      <c r="K1538" s="503">
        <v>0</v>
      </c>
      <c r="L1538" s="231">
        <f>'52'!G38</f>
        <v>0</v>
      </c>
      <c r="N1538" s="231">
        <f>'52'!J38</f>
        <v>0</v>
      </c>
      <c r="P1538" s="722">
        <f t="shared" si="237"/>
        <v>0</v>
      </c>
      <c r="Q1538" s="461"/>
      <c r="R1538" s="722">
        <f t="shared" si="238"/>
        <v>0</v>
      </c>
      <c r="T1538" s="655">
        <f t="shared" si="239"/>
        <v>0</v>
      </c>
    </row>
    <row r="1539" spans="1:20">
      <c r="A1539" s="485">
        <f t="shared" si="224"/>
        <v>1539</v>
      </c>
      <c r="B1539" t="s">
        <v>273</v>
      </c>
      <c r="D1539" t="s">
        <v>905</v>
      </c>
      <c r="F1539" s="737">
        <f>'52'!G39</f>
        <v>0</v>
      </c>
      <c r="H1539" s="231">
        <f>'52'!J39</f>
        <v>0</v>
      </c>
      <c r="K1539" s="503">
        <v>0</v>
      </c>
      <c r="L1539" s="231">
        <f>'52'!G39</f>
        <v>0</v>
      </c>
      <c r="N1539" s="231">
        <f>'52'!J39</f>
        <v>0</v>
      </c>
      <c r="P1539" s="722">
        <f t="shared" si="237"/>
        <v>0</v>
      </c>
      <c r="Q1539" s="461"/>
      <c r="R1539" s="722">
        <f t="shared" si="238"/>
        <v>0</v>
      </c>
      <c r="T1539" s="655">
        <f t="shared" si="239"/>
        <v>0</v>
      </c>
    </row>
    <row r="1540" spans="1:20">
      <c r="A1540" s="485">
        <f t="shared" si="224"/>
        <v>1540</v>
      </c>
      <c r="B1540" t="s">
        <v>869</v>
      </c>
      <c r="D1540" t="s">
        <v>905</v>
      </c>
      <c r="F1540" s="737">
        <f>'52'!G40</f>
        <v>0</v>
      </c>
      <c r="H1540" s="231">
        <f>'52'!J40</f>
        <v>0</v>
      </c>
      <c r="K1540" s="503">
        <v>0</v>
      </c>
      <c r="L1540" s="231">
        <f>'52'!G40</f>
        <v>0</v>
      </c>
      <c r="N1540" s="231">
        <f>'52'!J40</f>
        <v>0</v>
      </c>
      <c r="P1540" s="722">
        <f t="shared" si="237"/>
        <v>0</v>
      </c>
      <c r="Q1540" s="461"/>
      <c r="R1540" s="722">
        <f t="shared" si="238"/>
        <v>0</v>
      </c>
      <c r="T1540" s="655">
        <f t="shared" si="239"/>
        <v>0</v>
      </c>
    </row>
    <row r="1541" spans="1:20">
      <c r="A1541" s="485">
        <f t="shared" si="224"/>
        <v>1541</v>
      </c>
      <c r="B1541" t="s">
        <v>274</v>
      </c>
      <c r="D1541" t="s">
        <v>905</v>
      </c>
      <c r="F1541" s="737">
        <f>'52'!G41</f>
        <v>0</v>
      </c>
      <c r="H1541" s="231">
        <f>'52'!J41</f>
        <v>0</v>
      </c>
      <c r="K1541" s="503">
        <v>0</v>
      </c>
      <c r="L1541" s="231">
        <f>'52'!G41</f>
        <v>0</v>
      </c>
      <c r="N1541" s="231">
        <f>'52'!J41</f>
        <v>0</v>
      </c>
      <c r="P1541" s="722">
        <f t="shared" si="237"/>
        <v>0</v>
      </c>
      <c r="Q1541" s="461"/>
      <c r="R1541" s="722">
        <f t="shared" si="238"/>
        <v>0</v>
      </c>
      <c r="T1541" s="655">
        <f t="shared" si="239"/>
        <v>0</v>
      </c>
    </row>
    <row r="1542" spans="1:20">
      <c r="A1542" s="485">
        <f t="shared" si="224"/>
        <v>1542</v>
      </c>
      <c r="B1542" t="s">
        <v>275</v>
      </c>
      <c r="D1542" t="s">
        <v>905</v>
      </c>
      <c r="F1542" s="737">
        <f>'52'!G42</f>
        <v>0</v>
      </c>
      <c r="H1542" s="231">
        <f>'52'!J42</f>
        <v>0</v>
      </c>
      <c r="K1542" s="503">
        <v>0</v>
      </c>
      <c r="L1542" s="231">
        <f>'52'!G42</f>
        <v>0</v>
      </c>
      <c r="N1542" s="231">
        <f>'52'!J42</f>
        <v>0</v>
      </c>
      <c r="P1542" s="722">
        <f t="shared" si="237"/>
        <v>0</v>
      </c>
      <c r="Q1542" s="461"/>
      <c r="R1542" s="722">
        <f t="shared" si="238"/>
        <v>0</v>
      </c>
      <c r="T1542" s="655">
        <f t="shared" si="239"/>
        <v>0</v>
      </c>
    </row>
    <row r="1543" spans="1:20">
      <c r="A1543" s="485">
        <f t="shared" si="224"/>
        <v>1543</v>
      </c>
      <c r="B1543" s="638" t="s">
        <v>1148</v>
      </c>
      <c r="D1543" t="s">
        <v>905</v>
      </c>
      <c r="F1543" s="737"/>
      <c r="H1543" s="231"/>
      <c r="K1543" s="503"/>
      <c r="T1543" s="655"/>
    </row>
    <row r="1544" spans="1:20">
      <c r="A1544" s="485">
        <f t="shared" si="224"/>
        <v>1544</v>
      </c>
      <c r="B1544" s="634" t="s">
        <v>1127</v>
      </c>
      <c r="D1544" t="s">
        <v>905</v>
      </c>
      <c r="F1544" s="737">
        <f>'52'!G45</f>
        <v>152559</v>
      </c>
      <c r="H1544" s="231">
        <f>'52'!J45</f>
        <v>123494</v>
      </c>
      <c r="K1544" s="503">
        <v>108880</v>
      </c>
      <c r="L1544" s="231">
        <f>'52'!G45</f>
        <v>152559</v>
      </c>
      <c r="N1544" s="231">
        <f>'52'!J45</f>
        <v>123494</v>
      </c>
      <c r="P1544" s="722">
        <f t="shared" ref="P1544:P1558" si="240">F1544-L1544</f>
        <v>0</v>
      </c>
      <c r="Q1544" s="461"/>
      <c r="R1544" s="722">
        <f t="shared" ref="R1544:R1558" si="241">H1544-N1544</f>
        <v>0</v>
      </c>
      <c r="T1544" s="655">
        <f t="shared" ref="T1544:T1558" si="242">H1544-K1544</f>
        <v>14614</v>
      </c>
    </row>
    <row r="1545" spans="1:20">
      <c r="A1545" s="485">
        <f t="shared" si="224"/>
        <v>1545</v>
      </c>
      <c r="B1545" s="634" t="s">
        <v>1130</v>
      </c>
      <c r="D1545" t="s">
        <v>905</v>
      </c>
      <c r="F1545" s="737">
        <f>'52'!G46</f>
        <v>13</v>
      </c>
      <c r="H1545" s="231">
        <f>'52'!J46</f>
        <v>0</v>
      </c>
      <c r="K1545" s="503">
        <v>0</v>
      </c>
      <c r="L1545" s="231">
        <f>'52'!G46</f>
        <v>13</v>
      </c>
      <c r="N1545" s="231">
        <f>'52'!J46</f>
        <v>0</v>
      </c>
      <c r="P1545" s="722">
        <f t="shared" si="240"/>
        <v>0</v>
      </c>
      <c r="Q1545" s="461"/>
      <c r="R1545" s="722">
        <f t="shared" si="241"/>
        <v>0</v>
      </c>
      <c r="T1545" s="655">
        <f t="shared" si="242"/>
        <v>0</v>
      </c>
    </row>
    <row r="1546" spans="1:20">
      <c r="A1546" s="485">
        <f t="shared" si="224"/>
        <v>1546</v>
      </c>
      <c r="B1546" s="634" t="s">
        <v>1131</v>
      </c>
      <c r="D1546" t="s">
        <v>905</v>
      </c>
      <c r="F1546" s="737">
        <f>'52'!G47</f>
        <v>0</v>
      </c>
      <c r="H1546" s="231">
        <f>'52'!J47</f>
        <v>2</v>
      </c>
      <c r="K1546" s="503">
        <v>0</v>
      </c>
      <c r="L1546" s="231">
        <f>'52'!G47</f>
        <v>0</v>
      </c>
      <c r="N1546" s="231">
        <f>'52'!J47</f>
        <v>2</v>
      </c>
      <c r="P1546" s="722">
        <f t="shared" si="240"/>
        <v>0</v>
      </c>
      <c r="Q1546" s="461"/>
      <c r="R1546" s="722">
        <f t="shared" si="241"/>
        <v>0</v>
      </c>
      <c r="T1546" s="655">
        <f t="shared" si="242"/>
        <v>2</v>
      </c>
    </row>
    <row r="1547" spans="1:20">
      <c r="A1547" s="485">
        <f t="shared" ref="A1547:A1610" si="243">A1546+1</f>
        <v>1547</v>
      </c>
      <c r="B1547" s="634" t="s">
        <v>323</v>
      </c>
      <c r="D1547" t="s">
        <v>905</v>
      </c>
      <c r="F1547" s="737">
        <f>'52'!G48</f>
        <v>0</v>
      </c>
      <c r="H1547" s="231">
        <f>'52'!J48</f>
        <v>0</v>
      </c>
      <c r="K1547" s="503">
        <v>0</v>
      </c>
      <c r="L1547" s="231">
        <f>'52'!G48</f>
        <v>0</v>
      </c>
      <c r="N1547" s="231">
        <f>'52'!J48</f>
        <v>0</v>
      </c>
      <c r="P1547" s="722">
        <f t="shared" si="240"/>
        <v>0</v>
      </c>
      <c r="Q1547" s="461"/>
      <c r="R1547" s="722">
        <f t="shared" si="241"/>
        <v>0</v>
      </c>
      <c r="T1547" s="655">
        <f t="shared" si="242"/>
        <v>0</v>
      </c>
    </row>
    <row r="1548" spans="1:20">
      <c r="A1548" s="485">
        <f t="shared" si="243"/>
        <v>1548</v>
      </c>
      <c r="B1548" t="s">
        <v>110</v>
      </c>
      <c r="D1548" t="s">
        <v>905</v>
      </c>
      <c r="F1548" s="737">
        <f>'52'!G49</f>
        <v>0</v>
      </c>
      <c r="H1548" s="231">
        <f>'52'!J49</f>
        <v>0</v>
      </c>
      <c r="K1548" s="503">
        <v>0</v>
      </c>
      <c r="L1548" s="231">
        <f>'52'!G49</f>
        <v>0</v>
      </c>
      <c r="N1548" s="231">
        <f>'52'!J49</f>
        <v>0</v>
      </c>
      <c r="P1548" s="722">
        <f t="shared" si="240"/>
        <v>0</v>
      </c>
      <c r="Q1548" s="461"/>
      <c r="R1548" s="722">
        <f t="shared" si="241"/>
        <v>0</v>
      </c>
      <c r="T1548" s="655">
        <f t="shared" si="242"/>
        <v>0</v>
      </c>
    </row>
    <row r="1549" spans="1:20">
      <c r="A1549" s="485">
        <f t="shared" si="243"/>
        <v>1549</v>
      </c>
      <c r="B1549" s="388" t="s">
        <v>1045</v>
      </c>
      <c r="C1549" s="388"/>
      <c r="D1549" s="388" t="s">
        <v>905</v>
      </c>
      <c r="E1549" s="388"/>
      <c r="F1549" s="737">
        <f>'52'!G50</f>
        <v>0</v>
      </c>
      <c r="H1549" s="231">
        <f>'52'!J50</f>
        <v>0</v>
      </c>
      <c r="I1549" s="388"/>
      <c r="J1549" s="388"/>
      <c r="K1549" s="503">
        <v>0</v>
      </c>
      <c r="L1549" s="231">
        <f>'52'!G50</f>
        <v>0</v>
      </c>
      <c r="N1549" s="231">
        <f>'52'!J50</f>
        <v>0</v>
      </c>
      <c r="P1549" s="722">
        <f t="shared" si="240"/>
        <v>0</v>
      </c>
      <c r="Q1549" s="461"/>
      <c r="R1549" s="722">
        <f t="shared" si="241"/>
        <v>0</v>
      </c>
      <c r="T1549" s="655">
        <f t="shared" si="242"/>
        <v>0</v>
      </c>
    </row>
    <row r="1550" spans="1:20">
      <c r="A1550" s="485">
        <f t="shared" si="243"/>
        <v>1550</v>
      </c>
      <c r="B1550" s="388" t="s">
        <v>1046</v>
      </c>
      <c r="C1550" s="388"/>
      <c r="D1550" s="388" t="s">
        <v>905</v>
      </c>
      <c r="E1550" s="388"/>
      <c r="F1550" s="737">
        <f>'52'!G52</f>
        <v>0</v>
      </c>
      <c r="H1550" s="231">
        <f>'52'!J52</f>
        <v>0</v>
      </c>
      <c r="I1550" s="388"/>
      <c r="J1550" s="388"/>
      <c r="K1550" s="503">
        <v>0</v>
      </c>
      <c r="L1550" s="231">
        <f>'52'!G52</f>
        <v>0</v>
      </c>
      <c r="N1550" s="231">
        <f>'52'!J52</f>
        <v>0</v>
      </c>
      <c r="P1550" s="722">
        <f t="shared" si="240"/>
        <v>0</v>
      </c>
      <c r="Q1550" s="461"/>
      <c r="R1550" s="722">
        <f t="shared" si="241"/>
        <v>0</v>
      </c>
      <c r="T1550" s="655">
        <f t="shared" si="242"/>
        <v>0</v>
      </c>
    </row>
    <row r="1551" spans="1:20">
      <c r="A1551" s="485">
        <f t="shared" si="243"/>
        <v>1551</v>
      </c>
      <c r="B1551" t="s">
        <v>278</v>
      </c>
      <c r="D1551" t="s">
        <v>905</v>
      </c>
      <c r="F1551" s="737">
        <f>'52'!G53</f>
        <v>0</v>
      </c>
      <c r="H1551" s="231">
        <f>'52'!J53</f>
        <v>0</v>
      </c>
      <c r="K1551" s="503">
        <v>0</v>
      </c>
      <c r="L1551" s="231">
        <f>'52'!G53</f>
        <v>0</v>
      </c>
      <c r="N1551" s="231">
        <f>'52'!J53</f>
        <v>0</v>
      </c>
      <c r="P1551" s="722">
        <f t="shared" si="240"/>
        <v>0</v>
      </c>
      <c r="Q1551" s="461"/>
      <c r="R1551" s="722">
        <f t="shared" si="241"/>
        <v>0</v>
      </c>
      <c r="T1551" s="655">
        <f t="shared" si="242"/>
        <v>0</v>
      </c>
    </row>
    <row r="1552" spans="1:20">
      <c r="A1552" s="485">
        <f t="shared" si="243"/>
        <v>1552</v>
      </c>
      <c r="B1552" t="s">
        <v>279</v>
      </c>
      <c r="D1552" t="s">
        <v>905</v>
      </c>
      <c r="F1552" s="737">
        <f>'52'!G54</f>
        <v>0</v>
      </c>
      <c r="H1552" s="231">
        <f>'52'!J54</f>
        <v>0</v>
      </c>
      <c r="K1552" s="503">
        <v>0</v>
      </c>
      <c r="L1552" s="231">
        <f>'52'!G54</f>
        <v>0</v>
      </c>
      <c r="N1552" s="231">
        <f>'52'!J54</f>
        <v>0</v>
      </c>
      <c r="P1552" s="722">
        <f t="shared" si="240"/>
        <v>0</v>
      </c>
      <c r="Q1552" s="461"/>
      <c r="R1552" s="722">
        <f t="shared" si="241"/>
        <v>0</v>
      </c>
      <c r="T1552" s="655">
        <f t="shared" si="242"/>
        <v>0</v>
      </c>
    </row>
    <row r="1553" spans="1:20">
      <c r="A1553" s="485">
        <f t="shared" si="243"/>
        <v>1553</v>
      </c>
      <c r="B1553" t="s">
        <v>1015</v>
      </c>
      <c r="D1553" t="s">
        <v>905</v>
      </c>
      <c r="F1553" s="737">
        <f>'52'!G55</f>
        <v>0</v>
      </c>
      <c r="H1553" s="231">
        <f>'52'!J55</f>
        <v>0</v>
      </c>
      <c r="K1553" s="503">
        <v>0</v>
      </c>
      <c r="L1553" s="231">
        <f>'52'!G55</f>
        <v>0</v>
      </c>
      <c r="N1553" s="231">
        <f>'52'!J55</f>
        <v>0</v>
      </c>
      <c r="P1553" s="722">
        <f t="shared" si="240"/>
        <v>0</v>
      </c>
      <c r="Q1553" s="461"/>
      <c r="R1553" s="722">
        <f t="shared" si="241"/>
        <v>0</v>
      </c>
      <c r="T1553" s="655">
        <f t="shared" si="242"/>
        <v>0</v>
      </c>
    </row>
    <row r="1554" spans="1:20">
      <c r="A1554" s="485">
        <f t="shared" si="243"/>
        <v>1554</v>
      </c>
      <c r="B1554" s="672" t="s">
        <v>1016</v>
      </c>
      <c r="D1554" t="s">
        <v>905</v>
      </c>
      <c r="F1554" s="737">
        <f>'52'!G56</f>
        <v>0</v>
      </c>
      <c r="H1554" s="231">
        <f>'52'!J56</f>
        <v>0</v>
      </c>
      <c r="K1554" s="503">
        <v>0</v>
      </c>
      <c r="L1554" s="231">
        <f>'52'!G56</f>
        <v>0</v>
      </c>
      <c r="N1554" s="231">
        <f>'52'!J56</f>
        <v>0</v>
      </c>
      <c r="P1554" s="722">
        <f t="shared" si="240"/>
        <v>0</v>
      </c>
      <c r="Q1554" s="461"/>
      <c r="R1554" s="722">
        <f t="shared" si="241"/>
        <v>0</v>
      </c>
      <c r="T1554" s="655">
        <f t="shared" si="242"/>
        <v>0</v>
      </c>
    </row>
    <row r="1555" spans="1:20">
      <c r="A1555" s="485">
        <f t="shared" si="243"/>
        <v>1555</v>
      </c>
      <c r="B1555" t="s">
        <v>675</v>
      </c>
      <c r="D1555" t="s">
        <v>905</v>
      </c>
      <c r="F1555" s="737">
        <f>'52'!G57</f>
        <v>0</v>
      </c>
      <c r="H1555" s="231">
        <f>'52'!J57</f>
        <v>0</v>
      </c>
      <c r="K1555" s="503">
        <v>0</v>
      </c>
      <c r="L1555" s="231">
        <f>'52'!G57</f>
        <v>0</v>
      </c>
      <c r="N1555" s="231">
        <f>'52'!J57</f>
        <v>0</v>
      </c>
      <c r="P1555" s="722">
        <f t="shared" si="240"/>
        <v>0</v>
      </c>
      <c r="Q1555" s="461"/>
      <c r="R1555" s="722">
        <f t="shared" si="241"/>
        <v>0</v>
      </c>
      <c r="T1555" s="655">
        <f t="shared" si="242"/>
        <v>0</v>
      </c>
    </row>
    <row r="1556" spans="1:20">
      <c r="A1556" s="485">
        <f t="shared" si="243"/>
        <v>1556</v>
      </c>
      <c r="B1556" t="s">
        <v>494</v>
      </c>
      <c r="D1556" t="s">
        <v>905</v>
      </c>
      <c r="F1556" s="737">
        <f>'52'!G58</f>
        <v>0</v>
      </c>
      <c r="H1556" s="231">
        <f>'52'!J58</f>
        <v>0</v>
      </c>
      <c r="K1556" s="503">
        <v>0</v>
      </c>
      <c r="L1556" s="231">
        <f>'52'!G58</f>
        <v>0</v>
      </c>
      <c r="N1556" s="231">
        <f>'52'!J58</f>
        <v>0</v>
      </c>
      <c r="P1556" s="722">
        <f t="shared" si="240"/>
        <v>0</v>
      </c>
      <c r="Q1556" s="461"/>
      <c r="R1556" s="722">
        <f t="shared" si="241"/>
        <v>0</v>
      </c>
      <c r="T1556" s="655">
        <f t="shared" si="242"/>
        <v>0</v>
      </c>
    </row>
    <row r="1557" spans="1:20" ht="15.75">
      <c r="A1557" s="485">
        <f t="shared" si="243"/>
        <v>1557</v>
      </c>
      <c r="B1557" s="234" t="s">
        <v>281</v>
      </c>
      <c r="D1557" t="s">
        <v>905</v>
      </c>
      <c r="F1557" s="737">
        <f>'52'!G59</f>
        <v>153538</v>
      </c>
      <c r="H1557" s="231">
        <f>'52'!J59</f>
        <v>124590</v>
      </c>
      <c r="K1557" s="503">
        <v>108880</v>
      </c>
      <c r="L1557" s="231">
        <f>'52'!G59</f>
        <v>153538</v>
      </c>
      <c r="N1557" s="231">
        <f>'52'!J59</f>
        <v>124590</v>
      </c>
      <c r="P1557" s="722">
        <f t="shared" si="240"/>
        <v>0</v>
      </c>
      <c r="Q1557" s="461"/>
      <c r="R1557" s="722">
        <f t="shared" si="241"/>
        <v>0</v>
      </c>
      <c r="T1557" s="655">
        <f t="shared" si="242"/>
        <v>15710</v>
      </c>
    </row>
    <row r="1558" spans="1:20" ht="15.75">
      <c r="A1558" s="485">
        <f t="shared" si="243"/>
        <v>1558</v>
      </c>
      <c r="B1558" s="234" t="s">
        <v>106</v>
      </c>
      <c r="D1558" t="s">
        <v>905</v>
      </c>
      <c r="F1558" s="737">
        <f>'52'!G60</f>
        <v>252830</v>
      </c>
      <c r="H1558" s="231">
        <f>'52'!J60</f>
        <v>200230</v>
      </c>
      <c r="K1558" s="503">
        <v>175211</v>
      </c>
      <c r="L1558" s="231">
        <f>'52'!G60</f>
        <v>252830</v>
      </c>
      <c r="N1558" s="231">
        <f>'52'!J60</f>
        <v>200230</v>
      </c>
      <c r="P1558" s="722">
        <f t="shared" si="240"/>
        <v>0</v>
      </c>
      <c r="Q1558" s="461"/>
      <c r="R1558" s="722">
        <f t="shared" si="241"/>
        <v>0</v>
      </c>
      <c r="T1558" s="655">
        <f t="shared" si="242"/>
        <v>25019</v>
      </c>
    </row>
    <row r="1559" spans="1:20" ht="15.75">
      <c r="A1559" s="485">
        <f t="shared" si="243"/>
        <v>1559</v>
      </c>
      <c r="B1559" s="234" t="s">
        <v>283</v>
      </c>
      <c r="F1559" s="737"/>
      <c r="H1559" s="231"/>
      <c r="K1559" s="503"/>
      <c r="T1559" s="655"/>
    </row>
    <row r="1560" spans="1:20">
      <c r="A1560" s="485">
        <f t="shared" si="243"/>
        <v>1560</v>
      </c>
      <c r="B1560" t="s">
        <v>284</v>
      </c>
      <c r="D1560" t="s">
        <v>905</v>
      </c>
      <c r="F1560" s="737">
        <f>'53'!G10</f>
        <v>15519</v>
      </c>
      <c r="H1560" s="231">
        <f>'53'!I10</f>
        <v>13147</v>
      </c>
      <c r="K1560" s="503">
        <v>6772</v>
      </c>
      <c r="L1560" s="231">
        <f>'53'!G10</f>
        <v>15519</v>
      </c>
      <c r="N1560" s="231">
        <f>'53'!I10</f>
        <v>13147</v>
      </c>
      <c r="P1560" s="722">
        <f>F1560-L1560</f>
        <v>0</v>
      </c>
      <c r="Q1560" s="461"/>
      <c r="R1560" s="722">
        <f>H1560-N1560</f>
        <v>0</v>
      </c>
      <c r="T1560" s="655">
        <f>H1560-K1560</f>
        <v>6375</v>
      </c>
    </row>
    <row r="1561" spans="1:20">
      <c r="A1561" s="485">
        <f t="shared" si="243"/>
        <v>1561</v>
      </c>
      <c r="B1561" t="s">
        <v>285</v>
      </c>
      <c r="D1561" t="s">
        <v>905</v>
      </c>
      <c r="F1561" s="737">
        <f>'53'!G11</f>
        <v>397</v>
      </c>
      <c r="H1561" s="231">
        <f>'53'!I11</f>
        <v>387</v>
      </c>
      <c r="K1561" s="503">
        <v>358</v>
      </c>
      <c r="L1561" s="231">
        <f>'53'!G11</f>
        <v>397</v>
      </c>
      <c r="N1561" s="231">
        <f>'53'!I11</f>
        <v>387</v>
      </c>
      <c r="P1561" s="722">
        <f>F1561-L1561</f>
        <v>0</v>
      </c>
      <c r="Q1561" s="461"/>
      <c r="R1561" s="722">
        <f>H1561-N1561</f>
        <v>0</v>
      </c>
      <c r="T1561" s="655">
        <f>H1561-K1561</f>
        <v>29</v>
      </c>
    </row>
    <row r="1562" spans="1:20">
      <c r="A1562" s="485">
        <f t="shared" si="243"/>
        <v>1562</v>
      </c>
      <c r="B1562" t="s">
        <v>286</v>
      </c>
      <c r="D1562" t="s">
        <v>905</v>
      </c>
      <c r="F1562" s="737">
        <f>'53'!G12</f>
        <v>460</v>
      </c>
      <c r="H1562" s="231">
        <f>'53'!I12</f>
        <v>617</v>
      </c>
      <c r="K1562" s="503">
        <v>467</v>
      </c>
      <c r="L1562" s="231">
        <f>'53'!G12</f>
        <v>460</v>
      </c>
      <c r="N1562" s="231">
        <f>'53'!I12</f>
        <v>617</v>
      </c>
      <c r="P1562" s="722">
        <f>F1562-L1562</f>
        <v>0</v>
      </c>
      <c r="Q1562" s="461"/>
      <c r="R1562" s="722">
        <f>H1562-N1562</f>
        <v>0</v>
      </c>
      <c r="T1562" s="655">
        <f>H1562-K1562</f>
        <v>150</v>
      </c>
    </row>
    <row r="1563" spans="1:20" ht="15.75">
      <c r="A1563" s="485">
        <f t="shared" si="243"/>
        <v>1563</v>
      </c>
      <c r="B1563" s="234" t="s">
        <v>106</v>
      </c>
      <c r="D1563" t="s">
        <v>905</v>
      </c>
      <c r="F1563" s="737">
        <f>'53'!G13</f>
        <v>16376</v>
      </c>
      <c r="H1563" s="231">
        <f>'53'!I13</f>
        <v>14151</v>
      </c>
      <c r="K1563" s="503">
        <v>7597</v>
      </c>
      <c r="L1563" s="231">
        <f>'53'!G13</f>
        <v>16376</v>
      </c>
      <c r="N1563" s="231">
        <f>'53'!I13</f>
        <v>14151</v>
      </c>
      <c r="P1563" s="722">
        <f>F1563-L1563</f>
        <v>0</v>
      </c>
      <c r="Q1563" s="461"/>
      <c r="R1563" s="722">
        <f>H1563-N1563</f>
        <v>0</v>
      </c>
      <c r="T1563" s="655">
        <f>H1563-K1563</f>
        <v>6554</v>
      </c>
    </row>
    <row r="1564" spans="1:20" ht="15.75">
      <c r="A1564" s="485">
        <f t="shared" si="243"/>
        <v>1564</v>
      </c>
      <c r="B1564" s="234" t="s">
        <v>1091</v>
      </c>
      <c r="F1564" s="737"/>
      <c r="H1564" s="231"/>
      <c r="K1564" s="503"/>
      <c r="T1564" s="655"/>
    </row>
    <row r="1565" spans="1:20" ht="15.75">
      <c r="A1565" s="485">
        <f t="shared" si="243"/>
        <v>1565</v>
      </c>
      <c r="B1565" s="234" t="s">
        <v>291</v>
      </c>
      <c r="D1565" t="s">
        <v>905</v>
      </c>
      <c r="F1565" s="737">
        <f>'53'!G17</f>
        <v>0</v>
      </c>
      <c r="H1565" s="231">
        <f>'53'!I17</f>
        <v>0</v>
      </c>
      <c r="K1565" s="503">
        <v>-2222</v>
      </c>
      <c r="L1565" s="231">
        <f>'53'!G17</f>
        <v>0</v>
      </c>
      <c r="N1565" s="231">
        <f>'53'!I17</f>
        <v>0</v>
      </c>
      <c r="P1565" s="722">
        <f t="shared" ref="P1565:P1573" si="244">F1565-L1565</f>
        <v>0</v>
      </c>
      <c r="Q1565" s="461"/>
      <c r="R1565" s="722">
        <f t="shared" ref="R1565:R1573" si="245">H1565-N1565</f>
        <v>0</v>
      </c>
      <c r="T1565" s="655">
        <f t="shared" ref="T1565:T1573" si="246">H1565-K1565</f>
        <v>2222</v>
      </c>
    </row>
    <row r="1566" spans="1:20">
      <c r="A1566" s="485">
        <f t="shared" si="243"/>
        <v>1566</v>
      </c>
      <c r="B1566" t="s">
        <v>874</v>
      </c>
      <c r="D1566" t="s">
        <v>905</v>
      </c>
      <c r="F1566" s="737">
        <f>'53'!G18</f>
        <v>0</v>
      </c>
      <c r="H1566" s="231">
        <f>'53'!I18</f>
        <v>0</v>
      </c>
      <c r="K1566" s="503">
        <v>-504</v>
      </c>
      <c r="L1566" s="231">
        <f>'53'!G18</f>
        <v>0</v>
      </c>
      <c r="N1566" s="231">
        <f>'53'!I18</f>
        <v>0</v>
      </c>
      <c r="P1566" s="722">
        <f t="shared" si="244"/>
        <v>0</v>
      </c>
      <c r="Q1566" s="461"/>
      <c r="R1566" s="722">
        <f t="shared" si="245"/>
        <v>0</v>
      </c>
      <c r="T1566" s="655">
        <f t="shared" si="246"/>
        <v>504</v>
      </c>
    </row>
    <row r="1567" spans="1:20" ht="15.75">
      <c r="A1567" s="485">
        <f t="shared" si="243"/>
        <v>1567</v>
      </c>
      <c r="B1567" s="234" t="s">
        <v>288</v>
      </c>
      <c r="D1567" t="s">
        <v>905</v>
      </c>
      <c r="F1567" s="737">
        <f>'53'!G19</f>
        <v>-2326</v>
      </c>
      <c r="H1567" s="231">
        <f>'53'!I19</f>
        <v>-2916</v>
      </c>
      <c r="K1567" s="503">
        <v>-2726</v>
      </c>
      <c r="L1567" s="231">
        <f>'53'!G19</f>
        <v>-2326</v>
      </c>
      <c r="N1567" s="231">
        <f>'53'!I19</f>
        <v>-2916</v>
      </c>
      <c r="P1567" s="722">
        <f t="shared" si="244"/>
        <v>0</v>
      </c>
      <c r="Q1567" s="461"/>
      <c r="R1567" s="722">
        <f t="shared" si="245"/>
        <v>0</v>
      </c>
      <c r="T1567" s="655">
        <f t="shared" si="246"/>
        <v>-190</v>
      </c>
    </row>
    <row r="1568" spans="1:20">
      <c r="A1568" s="485">
        <f t="shared" si="243"/>
        <v>1568</v>
      </c>
      <c r="B1568" t="s">
        <v>442</v>
      </c>
      <c r="D1568" t="s">
        <v>905</v>
      </c>
      <c r="F1568" s="737">
        <f>'53'!G20</f>
        <v>0</v>
      </c>
      <c r="H1568" s="231">
        <f>'53'!I20</f>
        <v>0</v>
      </c>
      <c r="K1568" s="503">
        <v>0</v>
      </c>
      <c r="L1568" s="231">
        <f>'53'!G20</f>
        <v>0</v>
      </c>
      <c r="N1568" s="231">
        <f>'53'!I20</f>
        <v>0</v>
      </c>
      <c r="P1568" s="722">
        <f t="shared" si="244"/>
        <v>0</v>
      </c>
      <c r="Q1568" s="461"/>
      <c r="R1568" s="722">
        <f t="shared" si="245"/>
        <v>0</v>
      </c>
      <c r="T1568" s="655">
        <f t="shared" si="246"/>
        <v>0</v>
      </c>
    </row>
    <row r="1569" spans="1:20">
      <c r="A1569" s="485">
        <f t="shared" si="243"/>
        <v>1569</v>
      </c>
      <c r="B1569" t="s">
        <v>289</v>
      </c>
      <c r="D1569" t="s">
        <v>905</v>
      </c>
      <c r="F1569" s="737">
        <f>'53'!G21</f>
        <v>119</v>
      </c>
      <c r="H1569" s="231">
        <f>'53'!I21</f>
        <v>58</v>
      </c>
      <c r="K1569" s="503">
        <v>635</v>
      </c>
      <c r="L1569" s="231">
        <f>'53'!G21</f>
        <v>119</v>
      </c>
      <c r="N1569" s="231">
        <f>'53'!I21</f>
        <v>58</v>
      </c>
      <c r="P1569" s="722">
        <f t="shared" si="244"/>
        <v>0</v>
      </c>
      <c r="Q1569" s="461"/>
      <c r="R1569" s="722">
        <f t="shared" si="245"/>
        <v>0</v>
      </c>
      <c r="T1569" s="655">
        <f t="shared" si="246"/>
        <v>-577</v>
      </c>
    </row>
    <row r="1570" spans="1:20">
      <c r="A1570" s="485">
        <f t="shared" si="243"/>
        <v>1570</v>
      </c>
      <c r="B1570" t="s">
        <v>410</v>
      </c>
      <c r="D1570" t="s">
        <v>905</v>
      </c>
      <c r="F1570" s="737">
        <f>'53'!G22</f>
        <v>3</v>
      </c>
      <c r="H1570" s="231">
        <f>'53'!I22</f>
        <v>4</v>
      </c>
      <c r="K1570" s="503">
        <v>94</v>
      </c>
      <c r="L1570" s="231">
        <f>'53'!G22</f>
        <v>3</v>
      </c>
      <c r="N1570" s="231">
        <f>'53'!I22</f>
        <v>4</v>
      </c>
      <c r="P1570" s="722">
        <f t="shared" si="244"/>
        <v>0</v>
      </c>
      <c r="Q1570" s="461"/>
      <c r="R1570" s="722">
        <f t="shared" si="245"/>
        <v>0</v>
      </c>
      <c r="T1570" s="655">
        <f t="shared" si="246"/>
        <v>-90</v>
      </c>
    </row>
    <row r="1571" spans="1:20">
      <c r="A1571" s="485">
        <f t="shared" si="243"/>
        <v>1571</v>
      </c>
      <c r="B1571" t="s">
        <v>290</v>
      </c>
      <c r="D1571" t="s">
        <v>905</v>
      </c>
      <c r="F1571" s="737">
        <f>'53'!G23</f>
        <v>-78</v>
      </c>
      <c r="H1571" s="231">
        <f>'53'!I23</f>
        <v>528</v>
      </c>
      <c r="K1571" s="503">
        <v>-1071</v>
      </c>
      <c r="L1571" s="231">
        <f>'53'!G23</f>
        <v>-78</v>
      </c>
      <c r="N1571" s="231">
        <f>'53'!I23</f>
        <v>528</v>
      </c>
      <c r="P1571" s="722">
        <f t="shared" si="244"/>
        <v>0</v>
      </c>
      <c r="Q1571" s="461"/>
      <c r="R1571" s="722">
        <f t="shared" si="245"/>
        <v>0</v>
      </c>
      <c r="T1571" s="655">
        <f t="shared" si="246"/>
        <v>1599</v>
      </c>
    </row>
    <row r="1572" spans="1:20">
      <c r="A1572" s="485">
        <f t="shared" si="243"/>
        <v>1572</v>
      </c>
      <c r="B1572" t="s">
        <v>443</v>
      </c>
      <c r="D1572" t="s">
        <v>905</v>
      </c>
      <c r="F1572" s="737">
        <f>'53'!G24</f>
        <v>0</v>
      </c>
      <c r="H1572" s="231">
        <f>'53'!I24</f>
        <v>0</v>
      </c>
      <c r="K1572" s="503">
        <v>0</v>
      </c>
      <c r="L1572" s="231">
        <f>'53'!G24</f>
        <v>0</v>
      </c>
      <c r="N1572" s="231">
        <f>'53'!I24</f>
        <v>0</v>
      </c>
      <c r="P1572" s="722">
        <f t="shared" si="244"/>
        <v>0</v>
      </c>
      <c r="Q1572" s="461"/>
      <c r="R1572" s="722">
        <f t="shared" si="245"/>
        <v>0</v>
      </c>
      <c r="T1572" s="655">
        <f t="shared" si="246"/>
        <v>0</v>
      </c>
    </row>
    <row r="1573" spans="1:20" ht="15.75">
      <c r="A1573" s="485">
        <f t="shared" si="243"/>
        <v>1573</v>
      </c>
      <c r="B1573" s="234" t="s">
        <v>291</v>
      </c>
      <c r="D1573" t="s">
        <v>905</v>
      </c>
      <c r="F1573" s="737">
        <f>'53'!G25</f>
        <v>-2282</v>
      </c>
      <c r="H1573" s="231">
        <f>'53'!I25</f>
        <v>-2326</v>
      </c>
      <c r="K1573" s="503">
        <v>-3068</v>
      </c>
      <c r="L1573" s="231">
        <f>'53'!G25</f>
        <v>-2282</v>
      </c>
      <c r="N1573" s="231">
        <f>'53'!I25</f>
        <v>-2326</v>
      </c>
      <c r="P1573" s="722">
        <f t="shared" si="244"/>
        <v>0</v>
      </c>
      <c r="Q1573" s="461"/>
      <c r="R1573" s="722">
        <f t="shared" si="245"/>
        <v>0</v>
      </c>
      <c r="T1573" s="655">
        <f t="shared" si="246"/>
        <v>742</v>
      </c>
    </row>
    <row r="1574" spans="1:20" ht="15.75">
      <c r="A1574" s="485">
        <f t="shared" si="243"/>
        <v>1574</v>
      </c>
      <c r="B1574" s="234" t="s">
        <v>444</v>
      </c>
      <c r="F1574" s="737"/>
      <c r="H1574" s="231"/>
      <c r="K1574" s="503"/>
      <c r="T1574" s="655"/>
    </row>
    <row r="1575" spans="1:20">
      <c r="A1575" s="485">
        <f t="shared" si="243"/>
        <v>1575</v>
      </c>
      <c r="B1575" t="s">
        <v>317</v>
      </c>
      <c r="D1575" t="s">
        <v>905</v>
      </c>
      <c r="F1575" s="737">
        <f>'53'!G32</f>
        <v>4052</v>
      </c>
      <c r="H1575" s="231">
        <f>'53'!I32</f>
        <v>2360</v>
      </c>
      <c r="K1575" s="503">
        <v>2373</v>
      </c>
      <c r="L1575" s="231">
        <f>'53'!G32</f>
        <v>4052</v>
      </c>
      <c r="N1575" s="231">
        <f>'53'!I32</f>
        <v>2360</v>
      </c>
      <c r="P1575" s="722">
        <f>F1575-L1575</f>
        <v>0</v>
      </c>
      <c r="Q1575" s="461"/>
      <c r="R1575" s="722">
        <f>H1575-N1575</f>
        <v>0</v>
      </c>
      <c r="T1575" s="655">
        <f>H1575-K1575</f>
        <v>-13</v>
      </c>
    </row>
    <row r="1576" spans="1:20">
      <c r="A1576" s="485">
        <f t="shared" si="243"/>
        <v>1576</v>
      </c>
      <c r="B1576" t="s">
        <v>115</v>
      </c>
      <c r="D1576" t="s">
        <v>905</v>
      </c>
      <c r="F1576" s="737">
        <f>'53'!G33</f>
        <v>0</v>
      </c>
      <c r="H1576" s="231">
        <f>'53'!I33</f>
        <v>0</v>
      </c>
      <c r="K1576" s="503">
        <v>0</v>
      </c>
      <c r="L1576" s="231">
        <f>'53'!G33</f>
        <v>0</v>
      </c>
      <c r="N1576" s="231">
        <f>'53'!I33</f>
        <v>0</v>
      </c>
      <c r="P1576" s="722">
        <f>F1576-L1576</f>
        <v>0</v>
      </c>
      <c r="Q1576" s="461"/>
      <c r="R1576" s="722">
        <f>H1576-N1576</f>
        <v>0</v>
      </c>
      <c r="T1576" s="655">
        <f>H1576-K1576</f>
        <v>0</v>
      </c>
    </row>
    <row r="1577" spans="1:20" ht="15.75">
      <c r="A1577" s="485">
        <f t="shared" si="243"/>
        <v>1577</v>
      </c>
      <c r="B1577" s="234" t="s">
        <v>106</v>
      </c>
      <c r="D1577" t="s">
        <v>905</v>
      </c>
      <c r="F1577" s="737">
        <f>'53'!G34</f>
        <v>4052</v>
      </c>
      <c r="H1577" s="231">
        <f>'53'!I34</f>
        <v>2360</v>
      </c>
      <c r="K1577" s="503">
        <v>2373</v>
      </c>
      <c r="L1577" s="231">
        <f>'53'!G34</f>
        <v>4052</v>
      </c>
      <c r="N1577" s="231">
        <f>'53'!I34</f>
        <v>2360</v>
      </c>
      <c r="P1577" s="722">
        <f>F1577-L1577</f>
        <v>0</v>
      </c>
      <c r="Q1577" s="461"/>
      <c r="R1577" s="722">
        <f>H1577-N1577</f>
        <v>0</v>
      </c>
      <c r="T1577" s="655">
        <f>H1577-K1577</f>
        <v>-13</v>
      </c>
    </row>
    <row r="1578" spans="1:20" ht="15.75">
      <c r="A1578" s="485">
        <f t="shared" si="243"/>
        <v>1578</v>
      </c>
      <c r="B1578" s="234" t="s">
        <v>596</v>
      </c>
      <c r="F1578" s="737"/>
      <c r="H1578" s="231"/>
      <c r="K1578" s="503"/>
      <c r="T1578" s="655"/>
    </row>
    <row r="1579" spans="1:20" ht="15.75">
      <c r="A1579" s="485">
        <f t="shared" si="243"/>
        <v>1579</v>
      </c>
      <c r="B1579" s="234" t="s">
        <v>316</v>
      </c>
      <c r="F1579" s="737"/>
      <c r="H1579" s="231"/>
      <c r="K1579" s="503"/>
      <c r="T1579" s="655"/>
    </row>
    <row r="1580" spans="1:20" ht="15.75">
      <c r="A1580" s="485">
        <f t="shared" si="243"/>
        <v>1580</v>
      </c>
      <c r="B1580" s="234" t="s">
        <v>271</v>
      </c>
      <c r="F1580" s="737"/>
      <c r="H1580" s="231"/>
      <c r="K1580" s="503"/>
      <c r="T1580" s="655"/>
    </row>
    <row r="1581" spans="1:20">
      <c r="A1581" s="485">
        <f t="shared" si="243"/>
        <v>1581</v>
      </c>
      <c r="B1581" t="s">
        <v>693</v>
      </c>
      <c r="F1581" s="737"/>
      <c r="H1581" s="231"/>
      <c r="K1581" s="503"/>
      <c r="T1581" s="655"/>
    </row>
    <row r="1582" spans="1:20">
      <c r="A1582" s="485">
        <f t="shared" si="243"/>
        <v>1582</v>
      </c>
      <c r="B1582" t="s">
        <v>481</v>
      </c>
      <c r="D1582" t="s">
        <v>905</v>
      </c>
      <c r="F1582" s="737">
        <f>'54'!E10</f>
        <v>0</v>
      </c>
      <c r="H1582" s="231">
        <f>'54'!G10</f>
        <v>0</v>
      </c>
      <c r="K1582" s="503">
        <v>0</v>
      </c>
      <c r="L1582" s="231">
        <f>'54'!E10</f>
        <v>0</v>
      </c>
      <c r="N1582" s="231">
        <f>'54'!G10</f>
        <v>0</v>
      </c>
      <c r="P1582" s="722">
        <f t="shared" ref="P1582:P1592" si="247">F1582-L1582</f>
        <v>0</v>
      </c>
      <c r="Q1582" s="461"/>
      <c r="R1582" s="722">
        <f t="shared" ref="R1582:R1592" si="248">H1582-N1582</f>
        <v>0</v>
      </c>
      <c r="T1582" s="655">
        <f t="shared" ref="T1582:T1592" si="249">H1582-K1582</f>
        <v>0</v>
      </c>
    </row>
    <row r="1583" spans="1:20">
      <c r="A1583" s="485">
        <f t="shared" si="243"/>
        <v>1583</v>
      </c>
      <c r="B1583" t="s">
        <v>521</v>
      </c>
      <c r="D1583" t="s">
        <v>905</v>
      </c>
      <c r="F1583" s="737">
        <f>'54'!E11</f>
        <v>0</v>
      </c>
      <c r="H1583" s="231">
        <f>'54'!G11</f>
        <v>0</v>
      </c>
      <c r="K1583" s="503">
        <v>0</v>
      </c>
      <c r="L1583" s="231">
        <f>'54'!E11</f>
        <v>0</v>
      </c>
      <c r="N1583" s="231">
        <f>'54'!G11</f>
        <v>0</v>
      </c>
      <c r="P1583" s="722">
        <f t="shared" si="247"/>
        <v>0</v>
      </c>
      <c r="Q1583" s="461"/>
      <c r="R1583" s="722">
        <f t="shared" si="248"/>
        <v>0</v>
      </c>
      <c r="T1583" s="655">
        <f t="shared" si="249"/>
        <v>0</v>
      </c>
    </row>
    <row r="1584" spans="1:20">
      <c r="A1584" s="485">
        <f t="shared" si="243"/>
        <v>1584</v>
      </c>
      <c r="B1584" t="s">
        <v>480</v>
      </c>
      <c r="D1584" t="s">
        <v>905</v>
      </c>
      <c r="F1584" s="737">
        <f>'54'!E12</f>
        <v>0</v>
      </c>
      <c r="H1584" s="231">
        <f>'54'!G12</f>
        <v>0</v>
      </c>
      <c r="K1584" s="503">
        <v>0</v>
      </c>
      <c r="L1584" s="231">
        <f>'54'!E12</f>
        <v>0</v>
      </c>
      <c r="N1584" s="231">
        <f>'54'!G12</f>
        <v>0</v>
      </c>
      <c r="P1584" s="722">
        <f t="shared" si="247"/>
        <v>0</v>
      </c>
      <c r="Q1584" s="461"/>
      <c r="R1584" s="722">
        <f t="shared" si="248"/>
        <v>0</v>
      </c>
      <c r="T1584" s="655">
        <f t="shared" si="249"/>
        <v>0</v>
      </c>
    </row>
    <row r="1585" spans="1:20">
      <c r="A1585" s="485">
        <f t="shared" si="243"/>
        <v>1585</v>
      </c>
      <c r="B1585" t="s">
        <v>477</v>
      </c>
      <c r="D1585" t="s">
        <v>905</v>
      </c>
      <c r="F1585" s="737">
        <f>'54'!E13</f>
        <v>0</v>
      </c>
      <c r="H1585" s="231">
        <f>'54'!G13</f>
        <v>0</v>
      </c>
      <c r="K1585" s="503">
        <v>0</v>
      </c>
      <c r="L1585" s="231">
        <f>'54'!E13</f>
        <v>0</v>
      </c>
      <c r="N1585" s="231">
        <f>'54'!G13</f>
        <v>0</v>
      </c>
      <c r="P1585" s="722">
        <f t="shared" si="247"/>
        <v>0</v>
      </c>
      <c r="Q1585" s="461"/>
      <c r="R1585" s="722">
        <f t="shared" si="248"/>
        <v>0</v>
      </c>
      <c r="T1585" s="655">
        <f t="shared" si="249"/>
        <v>0</v>
      </c>
    </row>
    <row r="1586" spans="1:20">
      <c r="A1586" s="485">
        <f t="shared" si="243"/>
        <v>1586</v>
      </c>
      <c r="B1586" t="s">
        <v>1092</v>
      </c>
      <c r="D1586" t="s">
        <v>905</v>
      </c>
      <c r="F1586" s="737">
        <f>'54'!E14</f>
        <v>0</v>
      </c>
      <c r="H1586" s="231">
        <f>'54'!G14</f>
        <v>0</v>
      </c>
      <c r="K1586" s="503">
        <v>0</v>
      </c>
      <c r="L1586" s="231">
        <f>'54'!E14</f>
        <v>0</v>
      </c>
      <c r="N1586" s="231">
        <f>'54'!G14</f>
        <v>0</v>
      </c>
      <c r="P1586" s="722">
        <f t="shared" si="247"/>
        <v>0</v>
      </c>
      <c r="Q1586" s="461"/>
      <c r="R1586" s="722">
        <f t="shared" si="248"/>
        <v>0</v>
      </c>
      <c r="T1586" s="655">
        <f t="shared" si="249"/>
        <v>0</v>
      </c>
    </row>
    <row r="1587" spans="1:20">
      <c r="A1587" s="485">
        <f t="shared" si="243"/>
        <v>1587</v>
      </c>
      <c r="B1587" t="s">
        <v>479</v>
      </c>
      <c r="D1587" t="s">
        <v>905</v>
      </c>
      <c r="F1587" s="737">
        <f>'54'!E15</f>
        <v>0</v>
      </c>
      <c r="H1587" s="231">
        <f>'54'!G15</f>
        <v>0</v>
      </c>
      <c r="K1587" s="503">
        <v>0</v>
      </c>
      <c r="L1587" s="231">
        <f>'54'!E15</f>
        <v>0</v>
      </c>
      <c r="N1587" s="231">
        <f>'54'!G15</f>
        <v>0</v>
      </c>
      <c r="P1587" s="722">
        <f t="shared" si="247"/>
        <v>0</v>
      </c>
      <c r="Q1587" s="461"/>
      <c r="R1587" s="722">
        <f t="shared" si="248"/>
        <v>0</v>
      </c>
      <c r="T1587" s="655">
        <f t="shared" si="249"/>
        <v>0</v>
      </c>
    </row>
    <row r="1588" spans="1:20">
      <c r="A1588" s="485">
        <f t="shared" si="243"/>
        <v>1588</v>
      </c>
      <c r="B1588" t="s">
        <v>483</v>
      </c>
      <c r="D1588" t="s">
        <v>905</v>
      </c>
      <c r="F1588" s="737">
        <f>'54'!E16</f>
        <v>0</v>
      </c>
      <c r="H1588" s="231">
        <f>'54'!G16</f>
        <v>0</v>
      </c>
      <c r="K1588" s="503">
        <v>0</v>
      </c>
      <c r="L1588" s="231">
        <f>'54'!E16</f>
        <v>0</v>
      </c>
      <c r="N1588" s="231">
        <f>'54'!G16</f>
        <v>0</v>
      </c>
      <c r="P1588" s="722">
        <f t="shared" si="247"/>
        <v>0</v>
      </c>
      <c r="Q1588" s="461"/>
      <c r="R1588" s="722">
        <f t="shared" si="248"/>
        <v>0</v>
      </c>
      <c r="T1588" s="655">
        <f t="shared" si="249"/>
        <v>0</v>
      </c>
    </row>
    <row r="1589" spans="1:20">
      <c r="A1589" s="485">
        <f t="shared" si="243"/>
        <v>1589</v>
      </c>
      <c r="B1589" t="s">
        <v>481</v>
      </c>
      <c r="D1589" t="s">
        <v>905</v>
      </c>
      <c r="F1589" s="737">
        <f>'54'!E18</f>
        <v>0</v>
      </c>
      <c r="H1589" s="231">
        <f>'54'!G18</f>
        <v>0</v>
      </c>
      <c r="K1589" s="503">
        <v>0</v>
      </c>
      <c r="L1589" s="231">
        <f>'54'!E18</f>
        <v>0</v>
      </c>
      <c r="N1589" s="231">
        <f>'54'!G18</f>
        <v>0</v>
      </c>
      <c r="P1589" s="722">
        <f t="shared" si="247"/>
        <v>0</v>
      </c>
      <c r="Q1589" s="461"/>
      <c r="R1589" s="722">
        <f t="shared" si="248"/>
        <v>0</v>
      </c>
      <c r="T1589" s="655">
        <f t="shared" si="249"/>
        <v>0</v>
      </c>
    </row>
    <row r="1590" spans="1:20">
      <c r="A1590" s="485">
        <f t="shared" si="243"/>
        <v>1590</v>
      </c>
      <c r="B1590" t="s">
        <v>522</v>
      </c>
      <c r="D1590" t="s">
        <v>905</v>
      </c>
      <c r="F1590" s="737">
        <f>'54'!E19</f>
        <v>0</v>
      </c>
      <c r="H1590" s="231">
        <f>'54'!G19</f>
        <v>0</v>
      </c>
      <c r="K1590" s="503">
        <v>0</v>
      </c>
      <c r="L1590" s="231">
        <f>'54'!E19</f>
        <v>0</v>
      </c>
      <c r="N1590" s="231">
        <f>'54'!G19</f>
        <v>0</v>
      </c>
      <c r="P1590" s="722">
        <f t="shared" si="247"/>
        <v>0</v>
      </c>
      <c r="Q1590" s="461"/>
      <c r="R1590" s="722">
        <f t="shared" si="248"/>
        <v>0</v>
      </c>
      <c r="T1590" s="655">
        <f t="shared" si="249"/>
        <v>0</v>
      </c>
    </row>
    <row r="1591" spans="1:20">
      <c r="A1591" s="485">
        <f t="shared" si="243"/>
        <v>1591</v>
      </c>
      <c r="B1591" t="s">
        <v>480</v>
      </c>
      <c r="D1591" t="s">
        <v>905</v>
      </c>
      <c r="F1591" s="737">
        <f>'54'!E20</f>
        <v>0</v>
      </c>
      <c r="H1591" s="231">
        <f>'54'!G20</f>
        <v>0</v>
      </c>
      <c r="K1591" s="503">
        <v>0</v>
      </c>
      <c r="L1591" s="231">
        <f>'54'!E20</f>
        <v>0</v>
      </c>
      <c r="N1591" s="231">
        <f>'54'!G20</f>
        <v>0</v>
      </c>
      <c r="P1591" s="722">
        <f t="shared" si="247"/>
        <v>0</v>
      </c>
      <c r="Q1591" s="461"/>
      <c r="R1591" s="722">
        <f t="shared" si="248"/>
        <v>0</v>
      </c>
      <c r="T1591" s="655">
        <f t="shared" si="249"/>
        <v>0</v>
      </c>
    </row>
    <row r="1592" spans="1:20" ht="15.75">
      <c r="A1592" s="485">
        <f t="shared" si="243"/>
        <v>1592</v>
      </c>
      <c r="B1592" s="234" t="s">
        <v>106</v>
      </c>
      <c r="D1592" t="s">
        <v>905</v>
      </c>
      <c r="F1592" s="737">
        <f>'54'!E21</f>
        <v>0</v>
      </c>
      <c r="H1592" s="231">
        <f>'54'!G21</f>
        <v>0</v>
      </c>
      <c r="K1592" s="503">
        <v>0</v>
      </c>
      <c r="L1592" s="231">
        <f>'54'!E21</f>
        <v>0</v>
      </c>
      <c r="N1592" s="231">
        <f>'54'!G21</f>
        <v>0</v>
      </c>
      <c r="P1592" s="722">
        <f t="shared" si="247"/>
        <v>0</v>
      </c>
      <c r="Q1592" s="461"/>
      <c r="R1592" s="722">
        <f t="shared" si="248"/>
        <v>0</v>
      </c>
      <c r="T1592" s="655">
        <f t="shared" si="249"/>
        <v>0</v>
      </c>
    </row>
    <row r="1593" spans="1:20" ht="15.75">
      <c r="A1593" s="485">
        <f t="shared" si="243"/>
        <v>1593</v>
      </c>
      <c r="B1593" s="234" t="s">
        <v>303</v>
      </c>
      <c r="F1593" s="737"/>
      <c r="H1593" s="231"/>
      <c r="K1593" s="503"/>
      <c r="T1593" s="655"/>
    </row>
    <row r="1594" spans="1:20">
      <c r="A1594" s="485">
        <f t="shared" si="243"/>
        <v>1594</v>
      </c>
      <c r="B1594" t="s">
        <v>693</v>
      </c>
      <c r="F1594" s="737"/>
      <c r="H1594" s="231"/>
      <c r="K1594" s="503"/>
      <c r="T1594" s="655"/>
    </row>
    <row r="1595" spans="1:20">
      <c r="A1595" s="485">
        <f t="shared" si="243"/>
        <v>1595</v>
      </c>
      <c r="B1595" t="s">
        <v>481</v>
      </c>
      <c r="D1595" t="s">
        <v>905</v>
      </c>
      <c r="F1595" s="737">
        <f>'54'!I10</f>
        <v>0</v>
      </c>
      <c r="H1595" s="231">
        <f>'54'!K10</f>
        <v>0</v>
      </c>
      <c r="K1595" s="503">
        <v>0</v>
      </c>
      <c r="L1595" s="231">
        <f>'54'!I10</f>
        <v>0</v>
      </c>
      <c r="N1595" s="231">
        <f>'54'!K10</f>
        <v>0</v>
      </c>
      <c r="P1595" s="722">
        <f t="shared" ref="P1595:P1605" si="250">F1595-L1595</f>
        <v>0</v>
      </c>
      <c r="Q1595" s="461"/>
      <c r="R1595" s="722">
        <f t="shared" ref="R1595:R1605" si="251">H1595-N1595</f>
        <v>0</v>
      </c>
      <c r="T1595" s="655">
        <f t="shared" ref="T1595:T1605" si="252">H1595-K1595</f>
        <v>0</v>
      </c>
    </row>
    <row r="1596" spans="1:20">
      <c r="A1596" s="485">
        <f t="shared" si="243"/>
        <v>1596</v>
      </c>
      <c r="B1596" t="s">
        <v>521</v>
      </c>
      <c r="D1596" t="s">
        <v>905</v>
      </c>
      <c r="F1596" s="737">
        <f>'54'!I11</f>
        <v>0</v>
      </c>
      <c r="H1596" s="231">
        <f>'54'!K11</f>
        <v>0</v>
      </c>
      <c r="K1596" s="503">
        <v>0</v>
      </c>
      <c r="L1596" s="231">
        <f>'54'!I11</f>
        <v>0</v>
      </c>
      <c r="N1596" s="231">
        <f>'54'!K11</f>
        <v>0</v>
      </c>
      <c r="P1596" s="722">
        <f t="shared" si="250"/>
        <v>0</v>
      </c>
      <c r="Q1596" s="461"/>
      <c r="R1596" s="722">
        <f t="shared" si="251"/>
        <v>0</v>
      </c>
      <c r="T1596" s="655">
        <f t="shared" si="252"/>
        <v>0</v>
      </c>
    </row>
    <row r="1597" spans="1:20">
      <c r="A1597" s="485">
        <f t="shared" si="243"/>
        <v>1597</v>
      </c>
      <c r="B1597" t="s">
        <v>480</v>
      </c>
      <c r="D1597" t="s">
        <v>905</v>
      </c>
      <c r="F1597" s="737">
        <f>'54'!I12</f>
        <v>0</v>
      </c>
      <c r="H1597" s="231">
        <f>'54'!K12</f>
        <v>0</v>
      </c>
      <c r="K1597" s="503">
        <v>0</v>
      </c>
      <c r="L1597" s="231">
        <f>'54'!I12</f>
        <v>0</v>
      </c>
      <c r="N1597" s="231">
        <f>'54'!K12</f>
        <v>0</v>
      </c>
      <c r="P1597" s="722">
        <f t="shared" si="250"/>
        <v>0</v>
      </c>
      <c r="Q1597" s="461"/>
      <c r="R1597" s="722">
        <f t="shared" si="251"/>
        <v>0</v>
      </c>
      <c r="T1597" s="655">
        <f t="shared" si="252"/>
        <v>0</v>
      </c>
    </row>
    <row r="1598" spans="1:20">
      <c r="A1598" s="485">
        <f t="shared" si="243"/>
        <v>1598</v>
      </c>
      <c r="B1598" t="s">
        <v>477</v>
      </c>
      <c r="D1598" t="s">
        <v>905</v>
      </c>
      <c r="F1598" s="737">
        <f>'54'!I13</f>
        <v>0</v>
      </c>
      <c r="H1598" s="231">
        <f>'54'!K13</f>
        <v>0</v>
      </c>
      <c r="K1598" s="503">
        <v>0</v>
      </c>
      <c r="L1598" s="231">
        <f>'54'!I13</f>
        <v>0</v>
      </c>
      <c r="N1598" s="231">
        <f>'54'!K13</f>
        <v>0</v>
      </c>
      <c r="P1598" s="722">
        <f t="shared" si="250"/>
        <v>0</v>
      </c>
      <c r="Q1598" s="461"/>
      <c r="R1598" s="722">
        <f t="shared" si="251"/>
        <v>0</v>
      </c>
      <c r="T1598" s="655">
        <f t="shared" si="252"/>
        <v>0</v>
      </c>
    </row>
    <row r="1599" spans="1:20">
      <c r="A1599" s="485">
        <f t="shared" si="243"/>
        <v>1599</v>
      </c>
      <c r="B1599" t="s">
        <v>1092</v>
      </c>
      <c r="D1599" t="s">
        <v>905</v>
      </c>
      <c r="F1599" s="737">
        <f>'54'!I14</f>
        <v>0</v>
      </c>
      <c r="H1599" s="231">
        <f>'54'!K14</f>
        <v>0</v>
      </c>
      <c r="K1599" s="503">
        <v>0</v>
      </c>
      <c r="L1599" s="231">
        <f>'54'!I14</f>
        <v>0</v>
      </c>
      <c r="N1599" s="231">
        <f>'54'!K14</f>
        <v>0</v>
      </c>
      <c r="P1599" s="722">
        <f t="shared" si="250"/>
        <v>0</v>
      </c>
      <c r="Q1599" s="461"/>
      <c r="R1599" s="722">
        <f t="shared" si="251"/>
        <v>0</v>
      </c>
      <c r="T1599" s="655">
        <f t="shared" si="252"/>
        <v>0</v>
      </c>
    </row>
    <row r="1600" spans="1:20">
      <c r="A1600" s="485">
        <f t="shared" si="243"/>
        <v>1600</v>
      </c>
      <c r="B1600" t="s">
        <v>479</v>
      </c>
      <c r="D1600" t="s">
        <v>905</v>
      </c>
      <c r="F1600" s="737">
        <f>'54'!I15</f>
        <v>0</v>
      </c>
      <c r="H1600" s="231">
        <f>'54'!K15</f>
        <v>0</v>
      </c>
      <c r="K1600" s="503">
        <v>0</v>
      </c>
      <c r="L1600" s="231">
        <f>'54'!I15</f>
        <v>0</v>
      </c>
      <c r="N1600" s="231">
        <f>'54'!K15</f>
        <v>0</v>
      </c>
      <c r="P1600" s="722">
        <f t="shared" si="250"/>
        <v>0</v>
      </c>
      <c r="Q1600" s="461"/>
      <c r="R1600" s="722">
        <f t="shared" si="251"/>
        <v>0</v>
      </c>
      <c r="T1600" s="655">
        <f t="shared" si="252"/>
        <v>0</v>
      </c>
    </row>
    <row r="1601" spans="1:20">
      <c r="A1601" s="485">
        <f t="shared" si="243"/>
        <v>1601</v>
      </c>
      <c r="B1601" t="s">
        <v>483</v>
      </c>
      <c r="D1601" t="s">
        <v>905</v>
      </c>
      <c r="F1601" s="737">
        <f>'54'!I16</f>
        <v>0</v>
      </c>
      <c r="H1601" s="231">
        <f>'54'!K16</f>
        <v>0</v>
      </c>
      <c r="K1601" s="503">
        <v>0</v>
      </c>
      <c r="L1601" s="231">
        <f>'54'!I16</f>
        <v>0</v>
      </c>
      <c r="N1601" s="231">
        <f>'54'!K16</f>
        <v>0</v>
      </c>
      <c r="P1601" s="722">
        <f t="shared" si="250"/>
        <v>0</v>
      </c>
      <c r="Q1601" s="461"/>
      <c r="R1601" s="722">
        <f t="shared" si="251"/>
        <v>0</v>
      </c>
      <c r="T1601" s="655">
        <f t="shared" si="252"/>
        <v>0</v>
      </c>
    </row>
    <row r="1602" spans="1:20">
      <c r="A1602" s="485">
        <f t="shared" si="243"/>
        <v>1602</v>
      </c>
      <c r="B1602" t="s">
        <v>481</v>
      </c>
      <c r="D1602" t="s">
        <v>905</v>
      </c>
      <c r="F1602" s="737">
        <f>'54'!I18</f>
        <v>0</v>
      </c>
      <c r="H1602" s="231">
        <f>'54'!K18</f>
        <v>0</v>
      </c>
      <c r="K1602" s="503">
        <v>0</v>
      </c>
      <c r="L1602" s="231">
        <f>'54'!I18</f>
        <v>0</v>
      </c>
      <c r="N1602" s="231">
        <f>'54'!K18</f>
        <v>0</v>
      </c>
      <c r="P1602" s="722">
        <f t="shared" si="250"/>
        <v>0</v>
      </c>
      <c r="Q1602" s="461"/>
      <c r="R1602" s="722">
        <f t="shared" si="251"/>
        <v>0</v>
      </c>
      <c r="T1602" s="655">
        <f t="shared" si="252"/>
        <v>0</v>
      </c>
    </row>
    <row r="1603" spans="1:20">
      <c r="A1603" s="485">
        <f t="shared" si="243"/>
        <v>1603</v>
      </c>
      <c r="B1603" t="s">
        <v>522</v>
      </c>
      <c r="D1603" t="s">
        <v>905</v>
      </c>
      <c r="F1603" s="737">
        <f>'54'!I19</f>
        <v>0</v>
      </c>
      <c r="H1603" s="231">
        <f>'54'!K19</f>
        <v>0</v>
      </c>
      <c r="K1603" s="503">
        <v>0</v>
      </c>
      <c r="L1603" s="231">
        <f>'54'!I19</f>
        <v>0</v>
      </c>
      <c r="N1603" s="231">
        <f>'54'!K19</f>
        <v>0</v>
      </c>
      <c r="P1603" s="722">
        <f t="shared" si="250"/>
        <v>0</v>
      </c>
      <c r="Q1603" s="461"/>
      <c r="R1603" s="722">
        <f t="shared" si="251"/>
        <v>0</v>
      </c>
      <c r="T1603" s="655">
        <f t="shared" si="252"/>
        <v>0</v>
      </c>
    </row>
    <row r="1604" spans="1:20">
      <c r="A1604" s="485">
        <f t="shared" si="243"/>
        <v>1604</v>
      </c>
      <c r="B1604" t="s">
        <v>480</v>
      </c>
      <c r="D1604" t="s">
        <v>905</v>
      </c>
      <c r="F1604" s="737">
        <f>'54'!I20</f>
        <v>0</v>
      </c>
      <c r="H1604" s="231">
        <f>'54'!K20</f>
        <v>0</v>
      </c>
      <c r="K1604" s="503">
        <v>0</v>
      </c>
      <c r="L1604" s="231">
        <f>'54'!I20</f>
        <v>0</v>
      </c>
      <c r="N1604" s="231">
        <f>'54'!K20</f>
        <v>0</v>
      </c>
      <c r="P1604" s="722">
        <f t="shared" si="250"/>
        <v>0</v>
      </c>
      <c r="Q1604" s="461"/>
      <c r="R1604" s="722">
        <f t="shared" si="251"/>
        <v>0</v>
      </c>
      <c r="T1604" s="655">
        <f t="shared" si="252"/>
        <v>0</v>
      </c>
    </row>
    <row r="1605" spans="1:20" ht="15.75">
      <c r="A1605" s="485">
        <f t="shared" si="243"/>
        <v>1605</v>
      </c>
      <c r="B1605" s="234" t="s">
        <v>106</v>
      </c>
      <c r="D1605" t="s">
        <v>905</v>
      </c>
      <c r="F1605" s="737">
        <f>'54'!I21</f>
        <v>0</v>
      </c>
      <c r="H1605" s="231">
        <f>'54'!K21</f>
        <v>0</v>
      </c>
      <c r="K1605" s="503">
        <v>0</v>
      </c>
      <c r="L1605" s="231">
        <f>'54'!I21</f>
        <v>0</v>
      </c>
      <c r="N1605" s="231">
        <f>'54'!K21</f>
        <v>0</v>
      </c>
      <c r="P1605" s="722">
        <f t="shared" si="250"/>
        <v>0</v>
      </c>
      <c r="Q1605" s="461"/>
      <c r="R1605" s="722">
        <f t="shared" si="251"/>
        <v>0</v>
      </c>
      <c r="T1605" s="655">
        <f t="shared" si="252"/>
        <v>0</v>
      </c>
    </row>
    <row r="1606" spans="1:20" ht="15.75">
      <c r="A1606" s="485">
        <f t="shared" si="243"/>
        <v>1606</v>
      </c>
      <c r="B1606" s="234" t="s">
        <v>597</v>
      </c>
      <c r="F1606" s="737"/>
      <c r="H1606" s="231"/>
      <c r="K1606" s="503"/>
      <c r="T1606" s="655"/>
    </row>
    <row r="1607" spans="1:20" ht="15.75">
      <c r="A1607" s="485">
        <f t="shared" si="243"/>
        <v>1607</v>
      </c>
      <c r="B1607" s="234" t="s">
        <v>288</v>
      </c>
      <c r="D1607" t="s">
        <v>905</v>
      </c>
      <c r="F1607" s="737">
        <f>'54'!I34</f>
        <v>2859</v>
      </c>
      <c r="H1607" s="231">
        <f>'54'!K34</f>
        <v>4398</v>
      </c>
      <c r="K1607" s="503">
        <v>491</v>
      </c>
      <c r="L1607" s="231">
        <f>'54'!I34</f>
        <v>2859</v>
      </c>
      <c r="N1607" s="231">
        <f>'54'!K34</f>
        <v>4398</v>
      </c>
      <c r="P1607" s="722">
        <f>F1607-L1607</f>
        <v>0</v>
      </c>
      <c r="Q1607" s="461"/>
      <c r="R1607" s="722">
        <f>H1607-N1607</f>
        <v>0</v>
      </c>
      <c r="T1607" s="655">
        <f>H1607-K1607</f>
        <v>3907</v>
      </c>
    </row>
    <row r="1608" spans="1:20">
      <c r="A1608" s="485">
        <f t="shared" si="243"/>
        <v>1608</v>
      </c>
      <c r="B1608" t="s">
        <v>310</v>
      </c>
      <c r="D1608" t="s">
        <v>905</v>
      </c>
      <c r="F1608" s="737">
        <f>'54'!I35</f>
        <v>-35</v>
      </c>
      <c r="H1608" s="231">
        <f>'54'!K35</f>
        <v>-1539</v>
      </c>
      <c r="K1608" s="503">
        <v>339</v>
      </c>
      <c r="L1608" s="231">
        <f>'54'!I35</f>
        <v>-35</v>
      </c>
      <c r="N1608" s="231">
        <f>'54'!K35</f>
        <v>-1539</v>
      </c>
      <c r="P1608" s="722">
        <f>F1608-L1608</f>
        <v>0</v>
      </c>
      <c r="Q1608" s="461"/>
      <c r="R1608" s="722">
        <f>H1608-N1608</f>
        <v>0</v>
      </c>
      <c r="T1608" s="655">
        <f>H1608-K1608</f>
        <v>-1878</v>
      </c>
    </row>
    <row r="1609" spans="1:20">
      <c r="A1609" s="485">
        <f t="shared" si="243"/>
        <v>1609</v>
      </c>
      <c r="B1609" t="s">
        <v>291</v>
      </c>
      <c r="D1609" t="s">
        <v>905</v>
      </c>
      <c r="F1609" s="737">
        <f>'54'!I36</f>
        <v>2824</v>
      </c>
      <c r="H1609" s="231">
        <f>'54'!K36</f>
        <v>2859</v>
      </c>
      <c r="K1609" s="503">
        <v>830</v>
      </c>
      <c r="L1609" s="231">
        <f>'54'!I36</f>
        <v>2824</v>
      </c>
      <c r="N1609" s="231">
        <f>'54'!K36</f>
        <v>2859</v>
      </c>
      <c r="P1609" s="722">
        <f>F1609-L1609</f>
        <v>0</v>
      </c>
      <c r="Q1609" s="461"/>
      <c r="R1609" s="722">
        <f>H1609-N1609</f>
        <v>0</v>
      </c>
      <c r="T1609" s="655">
        <f>H1609-K1609</f>
        <v>2029</v>
      </c>
    </row>
    <row r="1610" spans="1:20" ht="15.75">
      <c r="A1610" s="485">
        <f t="shared" si="243"/>
        <v>1610</v>
      </c>
      <c r="B1610" s="234" t="s">
        <v>311</v>
      </c>
      <c r="F1610" s="737"/>
      <c r="H1610" s="231"/>
      <c r="K1610" s="503"/>
      <c r="T1610" s="655"/>
    </row>
    <row r="1611" spans="1:20">
      <c r="A1611" s="485">
        <f t="shared" ref="A1611:A1674" si="253">A1610+1</f>
        <v>1611</v>
      </c>
      <c r="B1611" t="s">
        <v>1093</v>
      </c>
      <c r="D1611" t="s">
        <v>905</v>
      </c>
      <c r="F1611" s="737">
        <f>'54'!I39</f>
        <v>2725</v>
      </c>
      <c r="H1611" s="231">
        <f>'54'!K39</f>
        <v>2774</v>
      </c>
      <c r="K1611" s="503">
        <v>708</v>
      </c>
      <c r="L1611" s="231">
        <f>'54'!I39</f>
        <v>2725</v>
      </c>
      <c r="N1611" s="231">
        <f>'54'!K39</f>
        <v>2774</v>
      </c>
      <c r="P1611" s="722">
        <f t="shared" ref="P1611:P1619" si="254">F1611-L1611</f>
        <v>0</v>
      </c>
      <c r="Q1611" s="461"/>
      <c r="R1611" s="722">
        <f t="shared" ref="R1611:R1619" si="255">H1611-N1611</f>
        <v>0</v>
      </c>
      <c r="T1611" s="655">
        <f t="shared" ref="T1611:T1619" si="256">H1611-K1611</f>
        <v>2066</v>
      </c>
    </row>
    <row r="1612" spans="1:20">
      <c r="A1612" s="485">
        <f t="shared" si="253"/>
        <v>1612</v>
      </c>
      <c r="B1612" t="s">
        <v>1094</v>
      </c>
      <c r="D1612" t="s">
        <v>905</v>
      </c>
      <c r="F1612" s="737">
        <f>'54'!I40</f>
        <v>0</v>
      </c>
      <c r="H1612" s="231">
        <f>'54'!K40</f>
        <v>0</v>
      </c>
      <c r="K1612" s="503">
        <v>0</v>
      </c>
      <c r="L1612" s="231">
        <f>'54'!I40</f>
        <v>0</v>
      </c>
      <c r="N1612" s="231">
        <f>'54'!K40</f>
        <v>0</v>
      </c>
      <c r="P1612" s="722">
        <f t="shared" si="254"/>
        <v>0</v>
      </c>
      <c r="Q1612" s="461"/>
      <c r="R1612" s="722">
        <f t="shared" si="255"/>
        <v>0</v>
      </c>
      <c r="T1612" s="655">
        <f t="shared" si="256"/>
        <v>0</v>
      </c>
    </row>
    <row r="1613" spans="1:20">
      <c r="A1613" s="485">
        <f t="shared" si="253"/>
        <v>1613</v>
      </c>
      <c r="B1613" t="s">
        <v>495</v>
      </c>
      <c r="D1613" t="s">
        <v>905</v>
      </c>
      <c r="F1613" s="737">
        <f>'54'!I41</f>
        <v>99</v>
      </c>
      <c r="H1613" s="231">
        <f>'54'!K41</f>
        <v>85</v>
      </c>
      <c r="K1613" s="503">
        <v>122</v>
      </c>
      <c r="L1613" s="231">
        <f>'54'!I41</f>
        <v>99</v>
      </c>
      <c r="N1613" s="231">
        <f>'54'!K41</f>
        <v>85</v>
      </c>
      <c r="P1613" s="722">
        <f t="shared" si="254"/>
        <v>0</v>
      </c>
      <c r="Q1613" s="461"/>
      <c r="R1613" s="722">
        <f t="shared" si="255"/>
        <v>0</v>
      </c>
      <c r="T1613" s="655">
        <f t="shared" si="256"/>
        <v>-37</v>
      </c>
    </row>
    <row r="1614" spans="1:20" ht="15.75">
      <c r="A1614" s="485">
        <f t="shared" si="253"/>
        <v>1614</v>
      </c>
      <c r="B1614" s="234" t="s">
        <v>1095</v>
      </c>
      <c r="D1614" t="s">
        <v>905</v>
      </c>
      <c r="F1614" s="737">
        <f>'54'!I42</f>
        <v>2824</v>
      </c>
      <c r="H1614" s="231">
        <f>'54'!K42</f>
        <v>2859</v>
      </c>
      <c r="K1614" s="503">
        <v>830</v>
      </c>
      <c r="L1614" s="231">
        <f>'54'!I42</f>
        <v>2824</v>
      </c>
      <c r="N1614" s="231">
        <f>'54'!K42</f>
        <v>2859</v>
      </c>
      <c r="P1614" s="722">
        <f t="shared" si="254"/>
        <v>0</v>
      </c>
      <c r="Q1614" s="461"/>
      <c r="R1614" s="722">
        <f t="shared" si="255"/>
        <v>0</v>
      </c>
      <c r="T1614" s="655">
        <f t="shared" si="256"/>
        <v>2029</v>
      </c>
    </row>
    <row r="1615" spans="1:20">
      <c r="A1615" s="485">
        <f t="shared" si="253"/>
        <v>1615</v>
      </c>
      <c r="B1615" t="s">
        <v>312</v>
      </c>
      <c r="D1615" t="s">
        <v>905</v>
      </c>
      <c r="F1615" s="737">
        <f>'54'!I43</f>
        <v>0</v>
      </c>
      <c r="H1615" s="231">
        <f>'54'!K43</f>
        <v>0</v>
      </c>
      <c r="K1615" s="503">
        <v>0</v>
      </c>
      <c r="L1615" s="231">
        <f>'54'!I43</f>
        <v>0</v>
      </c>
      <c r="N1615" s="231">
        <f>'54'!K43</f>
        <v>0</v>
      </c>
      <c r="P1615" s="722">
        <f t="shared" si="254"/>
        <v>0</v>
      </c>
      <c r="Q1615" s="461"/>
      <c r="R1615" s="722">
        <f t="shared" si="255"/>
        <v>0</v>
      </c>
      <c r="T1615" s="655">
        <f t="shared" si="256"/>
        <v>0</v>
      </c>
    </row>
    <row r="1616" spans="1:20" ht="15.75">
      <c r="A1616" s="485">
        <f t="shared" si="253"/>
        <v>1616</v>
      </c>
      <c r="B1616" s="234" t="s">
        <v>313</v>
      </c>
      <c r="D1616" t="s">
        <v>905</v>
      </c>
      <c r="F1616" s="737">
        <f>'54'!I44</f>
        <v>2824</v>
      </c>
      <c r="H1616" s="231">
        <f>'54'!K44</f>
        <v>2859</v>
      </c>
      <c r="K1616" s="503">
        <v>830</v>
      </c>
      <c r="L1616" s="231">
        <f>'54'!I44</f>
        <v>2824</v>
      </c>
      <c r="N1616" s="231">
        <f>'54'!K44</f>
        <v>2859</v>
      </c>
      <c r="P1616" s="722">
        <f t="shared" si="254"/>
        <v>0</v>
      </c>
      <c r="Q1616" s="461"/>
      <c r="R1616" s="722">
        <f t="shared" si="255"/>
        <v>0</v>
      </c>
      <c r="T1616" s="655">
        <f t="shared" si="256"/>
        <v>2029</v>
      </c>
    </row>
    <row r="1617" spans="1:20">
      <c r="A1617" s="485">
        <f t="shared" si="253"/>
        <v>1617</v>
      </c>
      <c r="B1617" t="s">
        <v>1096</v>
      </c>
      <c r="D1617" t="s">
        <v>905</v>
      </c>
      <c r="F1617" s="737">
        <f>'54'!I45</f>
        <v>0</v>
      </c>
      <c r="H1617" s="231">
        <f>'54'!K45</f>
        <v>0</v>
      </c>
      <c r="K1617" s="503">
        <v>0</v>
      </c>
      <c r="L1617" s="231">
        <f>'54'!I45</f>
        <v>0</v>
      </c>
      <c r="N1617" s="231">
        <f>'54'!K45</f>
        <v>0</v>
      </c>
      <c r="P1617" s="722">
        <f t="shared" si="254"/>
        <v>0</v>
      </c>
      <c r="Q1617" s="461"/>
      <c r="R1617" s="722">
        <f t="shared" si="255"/>
        <v>0</v>
      </c>
      <c r="T1617" s="655">
        <f t="shared" si="256"/>
        <v>0</v>
      </c>
    </row>
    <row r="1618" spans="1:20">
      <c r="A1618" s="485">
        <f t="shared" si="253"/>
        <v>1618</v>
      </c>
      <c r="B1618" t="s">
        <v>314</v>
      </c>
      <c r="D1618" t="s">
        <v>905</v>
      </c>
      <c r="F1618" s="737">
        <f>'54'!I46</f>
        <v>0</v>
      </c>
      <c r="H1618" s="231">
        <f>'54'!K46</f>
        <v>0</v>
      </c>
      <c r="K1618" s="503">
        <v>0</v>
      </c>
      <c r="L1618" s="231">
        <f>'54'!I46</f>
        <v>0</v>
      </c>
      <c r="N1618" s="231">
        <f>'54'!K46</f>
        <v>0</v>
      </c>
      <c r="P1618" s="722">
        <f t="shared" si="254"/>
        <v>0</v>
      </c>
      <c r="Q1618" s="461"/>
      <c r="R1618" s="722">
        <f t="shared" si="255"/>
        <v>0</v>
      </c>
      <c r="T1618" s="655">
        <f t="shared" si="256"/>
        <v>0</v>
      </c>
    </row>
    <row r="1619" spans="1:20" ht="15.75">
      <c r="A1619" s="485">
        <f t="shared" si="253"/>
        <v>1619</v>
      </c>
      <c r="B1619" s="234" t="s">
        <v>315</v>
      </c>
      <c r="D1619" t="s">
        <v>905</v>
      </c>
      <c r="F1619" s="737">
        <f>'54'!I47</f>
        <v>2824</v>
      </c>
      <c r="H1619" s="231">
        <f>'54'!K47</f>
        <v>2859</v>
      </c>
      <c r="K1619" s="503">
        <v>830</v>
      </c>
      <c r="L1619" s="231">
        <f>'54'!I47</f>
        <v>2824</v>
      </c>
      <c r="N1619" s="231">
        <f>'54'!K47</f>
        <v>2859</v>
      </c>
      <c r="P1619" s="722">
        <f t="shared" si="254"/>
        <v>0</v>
      </c>
      <c r="Q1619" s="461"/>
      <c r="R1619" s="722">
        <f t="shared" si="255"/>
        <v>0</v>
      </c>
      <c r="T1619" s="655">
        <f t="shared" si="256"/>
        <v>2029</v>
      </c>
    </row>
    <row r="1620" spans="1:20" ht="15.75">
      <c r="A1620" s="485">
        <f t="shared" si="253"/>
        <v>1620</v>
      </c>
      <c r="B1620" s="234" t="s">
        <v>578</v>
      </c>
      <c r="F1620" s="737"/>
      <c r="H1620" s="231"/>
      <c r="K1620" s="503"/>
      <c r="T1620" s="655"/>
    </row>
    <row r="1621" spans="1:20" ht="15.75">
      <c r="A1621" s="485">
        <f t="shared" si="253"/>
        <v>1621</v>
      </c>
      <c r="B1621" s="234" t="s">
        <v>271</v>
      </c>
      <c r="F1621" s="737"/>
      <c r="H1621" s="231"/>
      <c r="K1621" s="503"/>
      <c r="T1621" s="655"/>
    </row>
    <row r="1622" spans="1:20">
      <c r="A1622" s="485">
        <f t="shared" si="253"/>
        <v>1622</v>
      </c>
      <c r="B1622" t="s">
        <v>318</v>
      </c>
      <c r="D1622" t="s">
        <v>905</v>
      </c>
      <c r="F1622" s="737">
        <f>'55'!C8</f>
        <v>59</v>
      </c>
      <c r="H1622" s="231">
        <f>'55'!E8</f>
        <v>46</v>
      </c>
      <c r="K1622" s="503">
        <v>16</v>
      </c>
      <c r="L1622" s="231">
        <f>'55'!C8</f>
        <v>59</v>
      </c>
      <c r="N1622" s="231">
        <f>'55'!E8</f>
        <v>46</v>
      </c>
      <c r="P1622" s="722">
        <f t="shared" ref="P1622:P1642" si="257">F1622-L1622</f>
        <v>0</v>
      </c>
      <c r="Q1622" s="461"/>
      <c r="R1622" s="722">
        <f t="shared" ref="R1622:R1642" si="258">H1622-N1622</f>
        <v>0</v>
      </c>
      <c r="T1622" s="655">
        <f t="shared" ref="T1622:T1642" si="259">H1622-K1622</f>
        <v>30</v>
      </c>
    </row>
    <row r="1623" spans="1:20">
      <c r="A1623" s="485">
        <f t="shared" si="253"/>
        <v>1623</v>
      </c>
      <c r="B1623" t="s">
        <v>1017</v>
      </c>
      <c r="D1623" t="s">
        <v>905</v>
      </c>
      <c r="F1623" s="737">
        <f>'55'!C9</f>
        <v>2473</v>
      </c>
      <c r="H1623" s="231">
        <f>'55'!E9</f>
        <v>907</v>
      </c>
      <c r="K1623" s="503">
        <v>650</v>
      </c>
      <c r="L1623" s="231">
        <f>'55'!C9</f>
        <v>2473</v>
      </c>
      <c r="N1623" s="231">
        <f>'55'!E9</f>
        <v>907</v>
      </c>
      <c r="P1623" s="722">
        <f t="shared" si="257"/>
        <v>0</v>
      </c>
      <c r="Q1623" s="461"/>
      <c r="R1623" s="722">
        <f t="shared" si="258"/>
        <v>0</v>
      </c>
      <c r="T1623" s="655">
        <f t="shared" si="259"/>
        <v>257</v>
      </c>
    </row>
    <row r="1624" spans="1:20">
      <c r="A1624" s="485">
        <f t="shared" si="253"/>
        <v>1624</v>
      </c>
      <c r="B1624" s="635" t="s">
        <v>272</v>
      </c>
      <c r="D1624" t="s">
        <v>905</v>
      </c>
      <c r="F1624" s="737">
        <f>'55'!C10</f>
        <v>3042</v>
      </c>
      <c r="H1624" s="231">
        <f>'55'!E10</f>
        <v>5052</v>
      </c>
      <c r="K1624" s="503">
        <v>4532</v>
      </c>
      <c r="L1624" s="231">
        <f>'55'!C10</f>
        <v>3042</v>
      </c>
      <c r="N1624" s="231">
        <f>'55'!E10</f>
        <v>5052</v>
      </c>
      <c r="P1624" s="722">
        <f t="shared" si="257"/>
        <v>0</v>
      </c>
      <c r="Q1624" s="461"/>
      <c r="R1624" s="722">
        <f t="shared" si="258"/>
        <v>0</v>
      </c>
      <c r="T1624" s="655">
        <f t="shared" si="259"/>
        <v>520</v>
      </c>
    </row>
    <row r="1625" spans="1:20">
      <c r="A1625" s="485">
        <f t="shared" si="253"/>
        <v>1625</v>
      </c>
      <c r="B1625" s="635" t="s">
        <v>1132</v>
      </c>
      <c r="D1625" t="s">
        <v>905</v>
      </c>
      <c r="F1625" s="737">
        <f>'55'!C11</f>
        <v>4386</v>
      </c>
      <c r="H1625" s="231">
        <f>'55'!E11</f>
        <v>2966</v>
      </c>
      <c r="K1625" s="503">
        <v>2540</v>
      </c>
      <c r="L1625" s="231">
        <f>'55'!C11</f>
        <v>4386</v>
      </c>
      <c r="N1625" s="231">
        <f>'55'!E11</f>
        <v>2966</v>
      </c>
      <c r="P1625" s="722">
        <f t="shared" si="257"/>
        <v>0</v>
      </c>
      <c r="Q1625" s="461"/>
      <c r="R1625" s="722">
        <f t="shared" si="258"/>
        <v>0</v>
      </c>
      <c r="T1625" s="655">
        <f t="shared" si="259"/>
        <v>426</v>
      </c>
    </row>
    <row r="1626" spans="1:20">
      <c r="A1626" s="485">
        <f t="shared" si="253"/>
        <v>1626</v>
      </c>
      <c r="B1626" t="s">
        <v>869</v>
      </c>
      <c r="D1626" t="s">
        <v>905</v>
      </c>
      <c r="F1626" s="737">
        <f>'55'!C12</f>
        <v>38</v>
      </c>
      <c r="H1626" s="231">
        <f>'55'!E12</f>
        <v>56</v>
      </c>
      <c r="K1626" s="503">
        <v>0</v>
      </c>
      <c r="L1626" s="231">
        <f>'55'!C12</f>
        <v>38</v>
      </c>
      <c r="N1626" s="231">
        <f>'55'!E12</f>
        <v>56</v>
      </c>
      <c r="P1626" s="722">
        <f t="shared" si="257"/>
        <v>0</v>
      </c>
      <c r="Q1626" s="461"/>
      <c r="R1626" s="722">
        <f t="shared" si="258"/>
        <v>0</v>
      </c>
      <c r="T1626" s="655">
        <f t="shared" si="259"/>
        <v>56</v>
      </c>
    </row>
    <row r="1627" spans="1:20">
      <c r="A1627" s="485">
        <f t="shared" si="253"/>
        <v>1627</v>
      </c>
      <c r="B1627" t="s">
        <v>275</v>
      </c>
      <c r="D1627" t="s">
        <v>905</v>
      </c>
      <c r="F1627" s="737">
        <f>'55'!C13</f>
        <v>2048</v>
      </c>
      <c r="H1627" s="231">
        <f>'55'!E13</f>
        <v>2643</v>
      </c>
      <c r="K1627" s="503">
        <v>1192</v>
      </c>
      <c r="L1627" s="231">
        <f>'55'!C13</f>
        <v>2048</v>
      </c>
      <c r="N1627" s="231">
        <f>'55'!E13</f>
        <v>2643</v>
      </c>
      <c r="P1627" s="722">
        <f t="shared" si="257"/>
        <v>0</v>
      </c>
      <c r="Q1627" s="461"/>
      <c r="R1627" s="722">
        <f t="shared" si="258"/>
        <v>0</v>
      </c>
      <c r="T1627" s="655">
        <f t="shared" si="259"/>
        <v>1451</v>
      </c>
    </row>
    <row r="1628" spans="1:20">
      <c r="A1628" s="485">
        <f t="shared" si="253"/>
        <v>1628</v>
      </c>
      <c r="B1628" t="s">
        <v>437</v>
      </c>
      <c r="D1628" t="s">
        <v>905</v>
      </c>
      <c r="F1628" s="737">
        <f>'55'!C14</f>
        <v>7511</v>
      </c>
      <c r="H1628" s="231">
        <f>'55'!E14</f>
        <v>7606</v>
      </c>
      <c r="K1628" s="503">
        <v>5896</v>
      </c>
      <c r="L1628" s="231">
        <f>'55'!C14</f>
        <v>7511</v>
      </c>
      <c r="N1628" s="231">
        <f>'55'!E14</f>
        <v>7606</v>
      </c>
      <c r="P1628" s="722">
        <f t="shared" si="257"/>
        <v>0</v>
      </c>
      <c r="Q1628" s="461"/>
      <c r="R1628" s="722">
        <f t="shared" si="258"/>
        <v>0</v>
      </c>
      <c r="T1628" s="655">
        <f t="shared" si="259"/>
        <v>1710</v>
      </c>
    </row>
    <row r="1629" spans="1:20">
      <c r="A1629" s="485">
        <f t="shared" si="253"/>
        <v>1629</v>
      </c>
      <c r="B1629" t="s">
        <v>438</v>
      </c>
      <c r="D1629" t="s">
        <v>905</v>
      </c>
      <c r="F1629" s="737">
        <f>'55'!C15</f>
        <v>0</v>
      </c>
      <c r="H1629" s="231">
        <f>'55'!E15</f>
        <v>0</v>
      </c>
      <c r="K1629" s="503">
        <v>0</v>
      </c>
      <c r="L1629" s="231">
        <f>'55'!C15</f>
        <v>0</v>
      </c>
      <c r="N1629" s="231">
        <f>'55'!E15</f>
        <v>0</v>
      </c>
      <c r="P1629" s="722">
        <f t="shared" si="257"/>
        <v>0</v>
      </c>
      <c r="Q1629" s="461"/>
      <c r="R1629" s="722">
        <f t="shared" si="258"/>
        <v>0</v>
      </c>
      <c r="T1629" s="655">
        <f t="shared" si="259"/>
        <v>0</v>
      </c>
    </row>
    <row r="1630" spans="1:20">
      <c r="A1630" s="485">
        <f t="shared" si="253"/>
        <v>1630</v>
      </c>
      <c r="B1630" t="s">
        <v>439</v>
      </c>
      <c r="D1630" t="s">
        <v>905</v>
      </c>
      <c r="F1630" s="737">
        <f>'55'!C16</f>
        <v>94</v>
      </c>
      <c r="H1630" s="231">
        <f>'55'!E16</f>
        <v>145</v>
      </c>
      <c r="K1630" s="503">
        <v>241</v>
      </c>
      <c r="L1630" s="231">
        <f>'55'!C16</f>
        <v>94</v>
      </c>
      <c r="N1630" s="231">
        <f>'55'!E16</f>
        <v>145</v>
      </c>
      <c r="P1630" s="722">
        <f t="shared" si="257"/>
        <v>0</v>
      </c>
      <c r="Q1630" s="461"/>
      <c r="R1630" s="722">
        <f t="shared" si="258"/>
        <v>0</v>
      </c>
      <c r="T1630" s="655">
        <f t="shared" si="259"/>
        <v>-96</v>
      </c>
    </row>
    <row r="1631" spans="1:20">
      <c r="A1631" s="485">
        <f t="shared" si="253"/>
        <v>1631</v>
      </c>
      <c r="B1631" t="s">
        <v>440</v>
      </c>
      <c r="D1631" t="s">
        <v>905</v>
      </c>
      <c r="F1631" s="737">
        <f>'55'!C17</f>
        <v>0</v>
      </c>
      <c r="H1631" s="231">
        <f>'55'!E17</f>
        <v>2</v>
      </c>
      <c r="K1631" s="503">
        <v>0</v>
      </c>
      <c r="L1631" s="231">
        <f>'55'!C17</f>
        <v>0</v>
      </c>
      <c r="N1631" s="231">
        <f>'55'!E17</f>
        <v>2</v>
      </c>
      <c r="P1631" s="722">
        <f t="shared" si="257"/>
        <v>0</v>
      </c>
      <c r="Q1631" s="461"/>
      <c r="R1631" s="722">
        <f t="shared" si="258"/>
        <v>0</v>
      </c>
      <c r="T1631" s="655">
        <f t="shared" si="259"/>
        <v>2</v>
      </c>
    </row>
    <row r="1632" spans="1:20">
      <c r="A1632" s="485">
        <f t="shared" si="253"/>
        <v>1632</v>
      </c>
      <c r="B1632" t="s">
        <v>441</v>
      </c>
      <c r="D1632" t="s">
        <v>905</v>
      </c>
      <c r="F1632" s="737">
        <f>'55'!C18</f>
        <v>7857</v>
      </c>
      <c r="H1632" s="231">
        <f>'55'!E18</f>
        <v>8356</v>
      </c>
      <c r="K1632" s="503">
        <v>7571</v>
      </c>
      <c r="L1632" s="231">
        <f>'55'!C18</f>
        <v>7857</v>
      </c>
      <c r="N1632" s="231">
        <f>'55'!E18</f>
        <v>8356</v>
      </c>
      <c r="P1632" s="722">
        <f t="shared" si="257"/>
        <v>0</v>
      </c>
      <c r="Q1632" s="461"/>
      <c r="R1632" s="722">
        <f t="shared" si="258"/>
        <v>0</v>
      </c>
      <c r="T1632" s="655">
        <f t="shared" si="259"/>
        <v>785</v>
      </c>
    </row>
    <row r="1633" spans="1:20">
      <c r="A1633" s="485">
        <f t="shared" si="253"/>
        <v>1633</v>
      </c>
      <c r="B1633" t="s">
        <v>1157</v>
      </c>
      <c r="D1633" t="s">
        <v>905</v>
      </c>
      <c r="F1633" s="737">
        <f>'55'!C19</f>
        <v>37081</v>
      </c>
      <c r="H1633" s="231">
        <f>'55'!E19</f>
        <v>34909</v>
      </c>
      <c r="K1633" s="503">
        <v>19622</v>
      </c>
      <c r="L1633" s="231">
        <f>'55'!C19</f>
        <v>37081</v>
      </c>
      <c r="N1633" s="231">
        <f>'55'!E19</f>
        <v>34909</v>
      </c>
      <c r="P1633" s="722">
        <f t="shared" si="257"/>
        <v>0</v>
      </c>
      <c r="Q1633" s="461"/>
      <c r="R1633" s="722">
        <f t="shared" si="258"/>
        <v>0</v>
      </c>
      <c r="T1633" s="655">
        <f t="shared" si="259"/>
        <v>15287</v>
      </c>
    </row>
    <row r="1634" spans="1:20">
      <c r="A1634" s="485">
        <f t="shared" si="253"/>
        <v>1634</v>
      </c>
      <c r="B1634" t="s">
        <v>110</v>
      </c>
      <c r="D1634" t="s">
        <v>905</v>
      </c>
      <c r="F1634" s="737">
        <f>'55'!C20</f>
        <v>1186</v>
      </c>
      <c r="H1634" s="231">
        <f>'55'!E20</f>
        <v>353</v>
      </c>
      <c r="K1634" s="503">
        <v>6285</v>
      </c>
      <c r="L1634" s="231">
        <f>'55'!C20</f>
        <v>1186</v>
      </c>
      <c r="N1634" s="231">
        <f>'55'!E20</f>
        <v>353</v>
      </c>
      <c r="P1634" s="722">
        <f t="shared" si="257"/>
        <v>0</v>
      </c>
      <c r="Q1634" s="461"/>
      <c r="R1634" s="722">
        <f t="shared" si="258"/>
        <v>0</v>
      </c>
      <c r="T1634" s="655">
        <f t="shared" si="259"/>
        <v>-5932</v>
      </c>
    </row>
    <row r="1635" spans="1:20">
      <c r="A1635" s="485">
        <f t="shared" si="253"/>
        <v>1635</v>
      </c>
      <c r="B1635" s="388" t="s">
        <v>1043</v>
      </c>
      <c r="C1635" s="388"/>
      <c r="D1635" s="388" t="s">
        <v>905</v>
      </c>
      <c r="E1635" s="388"/>
      <c r="F1635" s="737">
        <f>'55'!C21</f>
        <v>1778</v>
      </c>
      <c r="H1635" s="231">
        <f>'55'!E21</f>
        <v>5402</v>
      </c>
      <c r="I1635" s="388"/>
      <c r="J1635" s="388"/>
      <c r="K1635" s="503">
        <v>10224</v>
      </c>
      <c r="L1635" s="231">
        <f>'55'!C21</f>
        <v>1778</v>
      </c>
      <c r="N1635" s="231">
        <f>'55'!E21</f>
        <v>5402</v>
      </c>
      <c r="P1635" s="722">
        <f t="shared" si="257"/>
        <v>0</v>
      </c>
      <c r="Q1635" s="461"/>
      <c r="R1635" s="722">
        <f t="shared" si="258"/>
        <v>0</v>
      </c>
      <c r="T1635" s="655">
        <f t="shared" si="259"/>
        <v>-4822</v>
      </c>
    </row>
    <row r="1636" spans="1:20">
      <c r="A1636" s="485">
        <f t="shared" si="253"/>
        <v>1636</v>
      </c>
      <c r="B1636" s="388" t="s">
        <v>1044</v>
      </c>
      <c r="C1636" s="388"/>
      <c r="D1636" s="388" t="s">
        <v>905</v>
      </c>
      <c r="E1636" s="388"/>
      <c r="F1636" s="737">
        <f>'55'!C22</f>
        <v>281</v>
      </c>
      <c r="H1636" s="231">
        <f>'55'!E22</f>
        <v>38</v>
      </c>
      <c r="I1636" s="388"/>
      <c r="J1636" s="388"/>
      <c r="K1636" s="503">
        <v>419</v>
      </c>
      <c r="L1636" s="231">
        <f>'55'!C22</f>
        <v>281</v>
      </c>
      <c r="N1636" s="231">
        <f>'55'!E22</f>
        <v>38</v>
      </c>
      <c r="P1636" s="722">
        <f t="shared" si="257"/>
        <v>0</v>
      </c>
      <c r="Q1636" s="461"/>
      <c r="R1636" s="722">
        <f t="shared" si="258"/>
        <v>0</v>
      </c>
      <c r="T1636" s="655">
        <f t="shared" si="259"/>
        <v>-381</v>
      </c>
    </row>
    <row r="1637" spans="1:20">
      <c r="A1637" s="485">
        <f t="shared" si="253"/>
        <v>1637</v>
      </c>
      <c r="B1637" t="s">
        <v>294</v>
      </c>
      <c r="D1637" t="s">
        <v>905</v>
      </c>
      <c r="F1637" s="737">
        <f>'55'!C23</f>
        <v>0</v>
      </c>
      <c r="H1637" s="231">
        <f>'55'!E23</f>
        <v>0</v>
      </c>
      <c r="K1637" s="503">
        <v>0</v>
      </c>
      <c r="L1637" s="231">
        <f>'55'!C23</f>
        <v>0</v>
      </c>
      <c r="N1637" s="231">
        <f>'55'!E23</f>
        <v>0</v>
      </c>
      <c r="P1637" s="722">
        <f t="shared" si="257"/>
        <v>0</v>
      </c>
      <c r="Q1637" s="461"/>
      <c r="R1637" s="722">
        <f t="shared" si="258"/>
        <v>0</v>
      </c>
      <c r="T1637" s="655">
        <f t="shared" si="259"/>
        <v>0</v>
      </c>
    </row>
    <row r="1638" spans="1:20">
      <c r="A1638" s="485">
        <f t="shared" si="253"/>
        <v>1638</v>
      </c>
      <c r="B1638" t="s">
        <v>295</v>
      </c>
      <c r="D1638" t="s">
        <v>905</v>
      </c>
      <c r="F1638" s="737">
        <f>'55'!C24</f>
        <v>0</v>
      </c>
      <c r="H1638" s="231">
        <f>'55'!E24</f>
        <v>0</v>
      </c>
      <c r="K1638" s="503">
        <v>0</v>
      </c>
      <c r="L1638" s="231">
        <f>'55'!C24</f>
        <v>0</v>
      </c>
      <c r="N1638" s="231">
        <f>'55'!E24</f>
        <v>0</v>
      </c>
      <c r="P1638" s="722">
        <f t="shared" si="257"/>
        <v>0</v>
      </c>
      <c r="Q1638" s="461"/>
      <c r="R1638" s="722">
        <f t="shared" si="258"/>
        <v>0</v>
      </c>
      <c r="T1638" s="655">
        <f t="shared" si="259"/>
        <v>0</v>
      </c>
    </row>
    <row r="1639" spans="1:20">
      <c r="A1639" s="485">
        <f t="shared" si="253"/>
        <v>1639</v>
      </c>
      <c r="B1639" t="s">
        <v>445</v>
      </c>
      <c r="D1639" t="s">
        <v>905</v>
      </c>
      <c r="F1639" s="737">
        <f>'55'!C26</f>
        <v>0</v>
      </c>
      <c r="H1639" s="231">
        <f>'55'!E26</f>
        <v>0</v>
      </c>
      <c r="K1639" s="503">
        <v>270</v>
      </c>
      <c r="L1639" s="231">
        <f>'55'!C26</f>
        <v>0</v>
      </c>
      <c r="N1639" s="231">
        <f>'55'!E26</f>
        <v>0</v>
      </c>
      <c r="P1639" s="722">
        <f t="shared" si="257"/>
        <v>0</v>
      </c>
      <c r="Q1639" s="461"/>
      <c r="R1639" s="722">
        <f t="shared" si="258"/>
        <v>0</v>
      </c>
      <c r="T1639" s="655">
        <f t="shared" si="259"/>
        <v>-270</v>
      </c>
    </row>
    <row r="1640" spans="1:20">
      <c r="A1640" s="485">
        <f t="shared" si="253"/>
        <v>1640</v>
      </c>
      <c r="B1640" t="s">
        <v>433</v>
      </c>
      <c r="D1640" t="s">
        <v>905</v>
      </c>
      <c r="F1640" s="737">
        <f>'55'!C27</f>
        <v>3755</v>
      </c>
      <c r="H1640" s="231">
        <f>'55'!E27</f>
        <v>3194</v>
      </c>
      <c r="K1640" s="503">
        <v>2569</v>
      </c>
      <c r="L1640" s="231">
        <f>'55'!C27</f>
        <v>3755</v>
      </c>
      <c r="N1640" s="231">
        <f>'55'!E27</f>
        <v>3194</v>
      </c>
      <c r="P1640" s="722">
        <f t="shared" si="257"/>
        <v>0</v>
      </c>
      <c r="Q1640" s="461"/>
      <c r="R1640" s="722">
        <f t="shared" si="258"/>
        <v>0</v>
      </c>
      <c r="T1640" s="655">
        <f t="shared" si="259"/>
        <v>625</v>
      </c>
    </row>
    <row r="1641" spans="1:20">
      <c r="A1641" s="485">
        <f t="shared" si="253"/>
        <v>1641</v>
      </c>
      <c r="B1641" t="s">
        <v>296</v>
      </c>
      <c r="D1641" t="s">
        <v>905</v>
      </c>
      <c r="F1641" s="737">
        <f>'55'!C29</f>
        <v>10019</v>
      </c>
      <c r="H1641" s="231">
        <f>'55'!E29</f>
        <v>9325</v>
      </c>
      <c r="K1641" s="503">
        <v>10297</v>
      </c>
      <c r="L1641" s="231">
        <f>'55'!C29</f>
        <v>10019</v>
      </c>
      <c r="N1641" s="231">
        <f>'55'!E29</f>
        <v>9325</v>
      </c>
      <c r="P1641" s="722">
        <f t="shared" si="257"/>
        <v>0</v>
      </c>
      <c r="Q1641" s="461"/>
      <c r="R1641" s="722">
        <f t="shared" si="258"/>
        <v>0</v>
      </c>
      <c r="T1641" s="655">
        <f t="shared" si="259"/>
        <v>-972</v>
      </c>
    </row>
    <row r="1642" spans="1:20">
      <c r="A1642" s="485">
        <f t="shared" si="253"/>
        <v>1642</v>
      </c>
      <c r="B1642" t="s">
        <v>1135</v>
      </c>
      <c r="D1642" t="s">
        <v>905</v>
      </c>
      <c r="F1642" s="737">
        <f>'55'!C30</f>
        <v>111593</v>
      </c>
      <c r="H1642" s="231">
        <f>'55'!E30</f>
        <v>134752</v>
      </c>
      <c r="K1642" s="503">
        <v>75354</v>
      </c>
      <c r="L1642" s="231">
        <f>'55'!C30</f>
        <v>111593</v>
      </c>
      <c r="N1642" s="231">
        <f>'55'!E30</f>
        <v>134752</v>
      </c>
      <c r="P1642" s="722">
        <f t="shared" si="257"/>
        <v>0</v>
      </c>
      <c r="Q1642" s="461"/>
      <c r="R1642" s="722">
        <f t="shared" si="258"/>
        <v>0</v>
      </c>
      <c r="T1642" s="655">
        <f t="shared" si="259"/>
        <v>59398</v>
      </c>
    </row>
    <row r="1643" spans="1:20">
      <c r="A1643" s="485">
        <f t="shared" si="253"/>
        <v>1643</v>
      </c>
      <c r="B1643" t="s">
        <v>467</v>
      </c>
      <c r="D1643" t="s">
        <v>905</v>
      </c>
      <c r="F1643" s="737"/>
      <c r="H1643" s="231"/>
      <c r="K1643" s="503"/>
      <c r="T1643" s="655"/>
    </row>
    <row r="1644" spans="1:20">
      <c r="A1644" s="485">
        <f t="shared" si="253"/>
        <v>1644</v>
      </c>
      <c r="B1644" t="s">
        <v>434</v>
      </c>
      <c r="D1644" t="s">
        <v>905</v>
      </c>
      <c r="F1644" s="737">
        <f>'55'!C32</f>
        <v>876</v>
      </c>
      <c r="H1644" s="231">
        <f>'55'!E32</f>
        <v>660</v>
      </c>
      <c r="K1644" s="503">
        <v>2720</v>
      </c>
      <c r="L1644" s="231">
        <f>'55'!C32</f>
        <v>876</v>
      </c>
      <c r="N1644" s="231">
        <f>'55'!E32</f>
        <v>660</v>
      </c>
      <c r="P1644" s="722">
        <f t="shared" ref="P1644:P1651" si="260">F1644-L1644</f>
        <v>0</v>
      </c>
      <c r="Q1644" s="461"/>
      <c r="R1644" s="722">
        <f t="shared" ref="R1644:R1651" si="261">H1644-N1644</f>
        <v>0</v>
      </c>
      <c r="T1644" s="655">
        <f t="shared" ref="T1644:T1651" si="262">H1644-K1644</f>
        <v>-2060</v>
      </c>
    </row>
    <row r="1645" spans="1:20">
      <c r="A1645" s="485">
        <f t="shared" si="253"/>
        <v>1645</v>
      </c>
      <c r="B1645" t="s">
        <v>435</v>
      </c>
      <c r="D1645" t="s">
        <v>905</v>
      </c>
      <c r="F1645" s="737">
        <f>'55'!C33</f>
        <v>171</v>
      </c>
      <c r="H1645" s="231">
        <f>'55'!E33</f>
        <v>810</v>
      </c>
      <c r="K1645" s="503">
        <v>1061</v>
      </c>
      <c r="L1645" s="231">
        <f>'55'!C33</f>
        <v>171</v>
      </c>
      <c r="N1645" s="231">
        <f>'55'!E33</f>
        <v>810</v>
      </c>
      <c r="P1645" s="722">
        <f t="shared" si="260"/>
        <v>0</v>
      </c>
      <c r="Q1645" s="461"/>
      <c r="R1645" s="722">
        <f t="shared" si="261"/>
        <v>0</v>
      </c>
      <c r="T1645" s="655">
        <f t="shared" si="262"/>
        <v>-251</v>
      </c>
    </row>
    <row r="1646" spans="1:20">
      <c r="A1646" s="485">
        <f t="shared" si="253"/>
        <v>1646</v>
      </c>
      <c r="B1646" t="s">
        <v>436</v>
      </c>
      <c r="D1646" t="s">
        <v>905</v>
      </c>
      <c r="F1646" s="737">
        <f>'55'!C34</f>
        <v>0</v>
      </c>
      <c r="H1646" s="231">
        <f>'55'!E34</f>
        <v>0</v>
      </c>
      <c r="K1646" s="503">
        <v>0</v>
      </c>
      <c r="L1646" s="231">
        <f>'55'!C34</f>
        <v>0</v>
      </c>
      <c r="N1646" s="231">
        <f>'55'!E34</f>
        <v>0</v>
      </c>
      <c r="P1646" s="722">
        <f t="shared" si="260"/>
        <v>0</v>
      </c>
      <c r="Q1646" s="461"/>
      <c r="R1646" s="722">
        <f t="shared" si="261"/>
        <v>0</v>
      </c>
      <c r="T1646" s="655">
        <f t="shared" si="262"/>
        <v>0</v>
      </c>
    </row>
    <row r="1647" spans="1:20">
      <c r="A1647" s="485">
        <f t="shared" si="253"/>
        <v>1647</v>
      </c>
      <c r="B1647" t="s">
        <v>446</v>
      </c>
      <c r="D1647" t="s">
        <v>905</v>
      </c>
      <c r="F1647" s="737">
        <f>'55'!C35</f>
        <v>-807</v>
      </c>
      <c r="H1647" s="231">
        <f>'55'!E35</f>
        <v>-594</v>
      </c>
      <c r="K1647" s="503">
        <v>-822</v>
      </c>
      <c r="L1647" s="231">
        <f>'55'!C35</f>
        <v>-807</v>
      </c>
      <c r="N1647" s="231">
        <f>'55'!E35</f>
        <v>-594</v>
      </c>
      <c r="P1647" s="722">
        <f t="shared" si="260"/>
        <v>0</v>
      </c>
      <c r="Q1647" s="461"/>
      <c r="R1647" s="722">
        <f t="shared" si="261"/>
        <v>0</v>
      </c>
      <c r="T1647" s="655">
        <f t="shared" si="262"/>
        <v>228</v>
      </c>
    </row>
    <row r="1648" spans="1:20">
      <c r="A1648" s="485">
        <f t="shared" si="253"/>
        <v>1648</v>
      </c>
      <c r="B1648" t="s">
        <v>298</v>
      </c>
      <c r="D1648" t="s">
        <v>905</v>
      </c>
      <c r="F1648" s="737">
        <f>'55'!C36</f>
        <v>-831</v>
      </c>
      <c r="H1648" s="231">
        <f>'55'!E36</f>
        <v>214</v>
      </c>
      <c r="K1648" s="503">
        <v>534</v>
      </c>
      <c r="L1648" s="231">
        <f>'55'!C36</f>
        <v>-831</v>
      </c>
      <c r="N1648" s="231">
        <f>'55'!E36</f>
        <v>214</v>
      </c>
      <c r="P1648" s="722">
        <f t="shared" si="260"/>
        <v>0</v>
      </c>
      <c r="Q1648" s="461"/>
      <c r="R1648" s="722">
        <f t="shared" si="261"/>
        <v>0</v>
      </c>
      <c r="T1648" s="655">
        <f t="shared" si="262"/>
        <v>-320</v>
      </c>
    </row>
    <row r="1649" spans="1:20">
      <c r="A1649" s="485">
        <f t="shared" si="253"/>
        <v>1649</v>
      </c>
      <c r="B1649" t="s">
        <v>525</v>
      </c>
      <c r="D1649" t="s">
        <v>905</v>
      </c>
      <c r="F1649" s="737">
        <f>'55'!C37</f>
        <v>0</v>
      </c>
      <c r="H1649" s="231">
        <f>'55'!E37</f>
        <v>0</v>
      </c>
      <c r="K1649" s="503">
        <v>0</v>
      </c>
      <c r="L1649" s="231">
        <f>'55'!C37</f>
        <v>0</v>
      </c>
      <c r="N1649" s="231">
        <f>'55'!E37</f>
        <v>0</v>
      </c>
      <c r="P1649" s="722">
        <f t="shared" si="260"/>
        <v>0</v>
      </c>
      <c r="Q1649" s="461"/>
      <c r="R1649" s="722">
        <f t="shared" si="261"/>
        <v>0</v>
      </c>
      <c r="T1649" s="655">
        <f t="shared" si="262"/>
        <v>0</v>
      </c>
    </row>
    <row r="1650" spans="1:20">
      <c r="A1650" s="485">
        <f t="shared" si="253"/>
        <v>1650</v>
      </c>
      <c r="B1650" t="s">
        <v>502</v>
      </c>
      <c r="D1650" t="s">
        <v>905</v>
      </c>
      <c r="F1650" s="737">
        <f>'55'!C38</f>
        <v>0</v>
      </c>
      <c r="H1650" s="231">
        <f>'55'!E38</f>
        <v>0</v>
      </c>
      <c r="K1650" s="503">
        <v>0</v>
      </c>
      <c r="L1650" s="231">
        <f>'55'!C38</f>
        <v>0</v>
      </c>
      <c r="N1650" s="231">
        <f>'55'!E38</f>
        <v>0</v>
      </c>
      <c r="P1650" s="722">
        <f t="shared" si="260"/>
        <v>0</v>
      </c>
      <c r="Q1650" s="461"/>
      <c r="R1650" s="722">
        <f t="shared" si="261"/>
        <v>0</v>
      </c>
      <c r="T1650" s="655">
        <f t="shared" si="262"/>
        <v>0</v>
      </c>
    </row>
    <row r="1651" spans="1:20" ht="15.75">
      <c r="A1651" s="485">
        <f t="shared" si="253"/>
        <v>1651</v>
      </c>
      <c r="B1651" s="234" t="s">
        <v>106</v>
      </c>
      <c r="D1651" t="s">
        <v>905</v>
      </c>
      <c r="F1651" s="737">
        <f>'55'!C39</f>
        <v>197915</v>
      </c>
      <c r="H1651" s="231">
        <f>'55'!E39</f>
        <v>219166</v>
      </c>
      <c r="K1651" s="503">
        <v>151171</v>
      </c>
      <c r="L1651" s="231">
        <f>'55'!C39</f>
        <v>197915</v>
      </c>
      <c r="N1651" s="231">
        <f>'55'!E39</f>
        <v>219166</v>
      </c>
      <c r="P1651" s="722">
        <f t="shared" si="260"/>
        <v>0</v>
      </c>
      <c r="Q1651" s="461"/>
      <c r="R1651" s="722">
        <f t="shared" si="261"/>
        <v>0</v>
      </c>
      <c r="T1651" s="655">
        <f t="shared" si="262"/>
        <v>67995</v>
      </c>
    </row>
    <row r="1652" spans="1:20" ht="15.75">
      <c r="A1652" s="485">
        <f t="shared" si="253"/>
        <v>1652</v>
      </c>
      <c r="B1652" s="234" t="s">
        <v>282</v>
      </c>
      <c r="F1652" s="737"/>
      <c r="H1652" s="231"/>
      <c r="K1652" s="503"/>
      <c r="T1652" s="655"/>
    </row>
    <row r="1653" spans="1:20">
      <c r="A1653" s="485">
        <f t="shared" si="253"/>
        <v>1653</v>
      </c>
      <c r="B1653" t="s">
        <v>318</v>
      </c>
      <c r="D1653" t="s">
        <v>905</v>
      </c>
      <c r="F1653" s="737">
        <f>'55'!C42</f>
        <v>0</v>
      </c>
      <c r="H1653" s="231">
        <f>'55'!E42</f>
        <v>0</v>
      </c>
      <c r="K1653" s="503">
        <v>0</v>
      </c>
      <c r="L1653" s="231">
        <f>'55'!C42</f>
        <v>0</v>
      </c>
      <c r="N1653" s="231">
        <f>'55'!E42</f>
        <v>0</v>
      </c>
      <c r="P1653" s="722">
        <f t="shared" ref="P1653:P1673" si="263">F1653-L1653</f>
        <v>0</v>
      </c>
      <c r="Q1653" s="461"/>
      <c r="R1653" s="722">
        <f t="shared" ref="R1653:R1673" si="264">H1653-N1653</f>
        <v>0</v>
      </c>
      <c r="T1653" s="655">
        <f t="shared" ref="T1653:T1673" si="265">H1653-K1653</f>
        <v>0</v>
      </c>
    </row>
    <row r="1654" spans="1:20">
      <c r="A1654" s="485">
        <f t="shared" si="253"/>
        <v>1654</v>
      </c>
      <c r="B1654" t="s">
        <v>1017</v>
      </c>
      <c r="D1654" t="s">
        <v>905</v>
      </c>
      <c r="F1654" s="737">
        <f>'55'!C43</f>
        <v>0</v>
      </c>
      <c r="H1654" s="231">
        <f>'55'!E43</f>
        <v>0</v>
      </c>
      <c r="K1654" s="503">
        <v>0</v>
      </c>
      <c r="L1654" s="231">
        <f>'55'!C43</f>
        <v>0</v>
      </c>
      <c r="N1654" s="231">
        <f>'55'!E43</f>
        <v>0</v>
      </c>
      <c r="P1654" s="722">
        <f t="shared" si="263"/>
        <v>0</v>
      </c>
      <c r="Q1654" s="461"/>
      <c r="R1654" s="722">
        <f t="shared" si="264"/>
        <v>0</v>
      </c>
      <c r="T1654" s="655">
        <f t="shared" si="265"/>
        <v>0</v>
      </c>
    </row>
    <row r="1655" spans="1:20">
      <c r="A1655" s="485">
        <f t="shared" si="253"/>
        <v>1655</v>
      </c>
      <c r="B1655" s="635" t="s">
        <v>272</v>
      </c>
      <c r="D1655" t="s">
        <v>905</v>
      </c>
      <c r="F1655" s="737">
        <f>'55'!C44</f>
        <v>0</v>
      </c>
      <c r="H1655" s="231">
        <f>'55'!E44</f>
        <v>0</v>
      </c>
      <c r="K1655" s="503">
        <v>0</v>
      </c>
      <c r="L1655" s="231">
        <f>'55'!C44</f>
        <v>0</v>
      </c>
      <c r="N1655" s="231">
        <f>'55'!E44</f>
        <v>0</v>
      </c>
      <c r="P1655" s="722">
        <f t="shared" si="263"/>
        <v>0</v>
      </c>
      <c r="Q1655" s="461"/>
      <c r="R1655" s="722">
        <f t="shared" si="264"/>
        <v>0</v>
      </c>
      <c r="T1655" s="655">
        <f t="shared" si="265"/>
        <v>0</v>
      </c>
    </row>
    <row r="1656" spans="1:20">
      <c r="A1656" s="485">
        <f t="shared" si="253"/>
        <v>1656</v>
      </c>
      <c r="B1656" s="635" t="s">
        <v>1132</v>
      </c>
      <c r="D1656" t="s">
        <v>905</v>
      </c>
      <c r="F1656" s="737">
        <f>'55'!C45</f>
        <v>0</v>
      </c>
      <c r="H1656" s="231">
        <f>'55'!E45</f>
        <v>0</v>
      </c>
      <c r="K1656" s="503">
        <v>0</v>
      </c>
      <c r="L1656" s="231">
        <f>'55'!C45</f>
        <v>0</v>
      </c>
      <c r="N1656" s="231">
        <f>'55'!E45</f>
        <v>0</v>
      </c>
      <c r="P1656" s="722">
        <f t="shared" si="263"/>
        <v>0</v>
      </c>
      <c r="Q1656" s="461"/>
      <c r="R1656" s="722">
        <f t="shared" si="264"/>
        <v>0</v>
      </c>
      <c r="T1656" s="655">
        <f t="shared" si="265"/>
        <v>0</v>
      </c>
    </row>
    <row r="1657" spans="1:20">
      <c r="A1657" s="485">
        <f t="shared" si="253"/>
        <v>1657</v>
      </c>
      <c r="B1657" t="s">
        <v>869</v>
      </c>
      <c r="D1657" t="s">
        <v>905</v>
      </c>
      <c r="F1657" s="737">
        <f>'55'!C46</f>
        <v>0</v>
      </c>
      <c r="H1657" s="231">
        <f>'55'!E46</f>
        <v>0</v>
      </c>
      <c r="K1657" s="503">
        <v>0</v>
      </c>
      <c r="L1657" s="231">
        <f>'55'!C46</f>
        <v>0</v>
      </c>
      <c r="N1657" s="231">
        <f>'55'!E46</f>
        <v>0</v>
      </c>
      <c r="P1657" s="722">
        <f t="shared" si="263"/>
        <v>0</v>
      </c>
      <c r="Q1657" s="461"/>
      <c r="R1657" s="722">
        <f t="shared" si="264"/>
        <v>0</v>
      </c>
      <c r="T1657" s="655">
        <f t="shared" si="265"/>
        <v>0</v>
      </c>
    </row>
    <row r="1658" spans="1:20">
      <c r="A1658" s="485">
        <f t="shared" si="253"/>
        <v>1658</v>
      </c>
      <c r="B1658" t="s">
        <v>275</v>
      </c>
      <c r="D1658" t="s">
        <v>905</v>
      </c>
      <c r="F1658" s="737">
        <f>'55'!C47</f>
        <v>0</v>
      </c>
      <c r="H1658" s="231">
        <f>'55'!E47</f>
        <v>0</v>
      </c>
      <c r="K1658" s="503">
        <v>0</v>
      </c>
      <c r="L1658" s="231">
        <f>'55'!C47</f>
        <v>0</v>
      </c>
      <c r="N1658" s="231">
        <f>'55'!E47</f>
        <v>0</v>
      </c>
      <c r="P1658" s="722">
        <f t="shared" si="263"/>
        <v>0</v>
      </c>
      <c r="Q1658" s="461"/>
      <c r="R1658" s="722">
        <f t="shared" si="264"/>
        <v>0</v>
      </c>
      <c r="T1658" s="655">
        <f t="shared" si="265"/>
        <v>0</v>
      </c>
    </row>
    <row r="1659" spans="1:20">
      <c r="A1659" s="485">
        <f t="shared" si="253"/>
        <v>1659</v>
      </c>
      <c r="B1659" t="s">
        <v>437</v>
      </c>
      <c r="D1659" t="s">
        <v>905</v>
      </c>
      <c r="F1659" s="737">
        <f>'55'!C48</f>
        <v>0</v>
      </c>
      <c r="H1659" s="231">
        <f>'55'!E48</f>
        <v>0</v>
      </c>
      <c r="K1659" s="503">
        <v>0</v>
      </c>
      <c r="L1659" s="231">
        <f>'55'!C48</f>
        <v>0</v>
      </c>
      <c r="N1659" s="231">
        <f>'55'!E48</f>
        <v>0</v>
      </c>
      <c r="P1659" s="722">
        <f t="shared" si="263"/>
        <v>0</v>
      </c>
      <c r="Q1659" s="461"/>
      <c r="R1659" s="722">
        <f t="shared" si="264"/>
        <v>0</v>
      </c>
      <c r="T1659" s="655">
        <f t="shared" si="265"/>
        <v>0</v>
      </c>
    </row>
    <row r="1660" spans="1:20">
      <c r="A1660" s="485">
        <f t="shared" si="253"/>
        <v>1660</v>
      </c>
      <c r="B1660" t="s">
        <v>438</v>
      </c>
      <c r="D1660" t="s">
        <v>905</v>
      </c>
      <c r="F1660" s="737">
        <f>'55'!C49</f>
        <v>0</v>
      </c>
      <c r="H1660" s="231">
        <f>'55'!E49</f>
        <v>0</v>
      </c>
      <c r="K1660" s="503">
        <v>0</v>
      </c>
      <c r="L1660" s="231">
        <f>'55'!C49</f>
        <v>0</v>
      </c>
      <c r="N1660" s="231">
        <f>'55'!E49</f>
        <v>0</v>
      </c>
      <c r="P1660" s="722">
        <f t="shared" si="263"/>
        <v>0</v>
      </c>
      <c r="Q1660" s="461"/>
      <c r="R1660" s="722">
        <f t="shared" si="264"/>
        <v>0</v>
      </c>
      <c r="T1660" s="655">
        <f t="shared" si="265"/>
        <v>0</v>
      </c>
    </row>
    <row r="1661" spans="1:20">
      <c r="A1661" s="485">
        <f t="shared" si="253"/>
        <v>1661</v>
      </c>
      <c r="B1661" t="s">
        <v>439</v>
      </c>
      <c r="D1661" t="s">
        <v>905</v>
      </c>
      <c r="F1661" s="737">
        <f>'55'!C50</f>
        <v>0</v>
      </c>
      <c r="H1661" s="231">
        <f>'55'!E50</f>
        <v>0</v>
      </c>
      <c r="K1661" s="503">
        <v>0</v>
      </c>
      <c r="L1661" s="231">
        <f>'55'!C50</f>
        <v>0</v>
      </c>
      <c r="N1661" s="231">
        <f>'55'!E50</f>
        <v>0</v>
      </c>
      <c r="P1661" s="722">
        <f t="shared" si="263"/>
        <v>0</v>
      </c>
      <c r="Q1661" s="461"/>
      <c r="R1661" s="722">
        <f t="shared" si="264"/>
        <v>0</v>
      </c>
      <c r="T1661" s="655">
        <f t="shared" si="265"/>
        <v>0</v>
      </c>
    </row>
    <row r="1662" spans="1:20">
      <c r="A1662" s="485">
        <f t="shared" si="253"/>
        <v>1662</v>
      </c>
      <c r="B1662" t="s">
        <v>440</v>
      </c>
      <c r="D1662" t="s">
        <v>905</v>
      </c>
      <c r="F1662" s="737">
        <f>'55'!C51</f>
        <v>0</v>
      </c>
      <c r="H1662" s="231">
        <f>'55'!E51</f>
        <v>0</v>
      </c>
      <c r="K1662" s="503">
        <v>0</v>
      </c>
      <c r="L1662" s="231">
        <f>'55'!C51</f>
        <v>0</v>
      </c>
      <c r="N1662" s="231">
        <f>'55'!E51</f>
        <v>0</v>
      </c>
      <c r="P1662" s="722">
        <f t="shared" si="263"/>
        <v>0</v>
      </c>
      <c r="Q1662" s="461"/>
      <c r="R1662" s="722">
        <f t="shared" si="264"/>
        <v>0</v>
      </c>
      <c r="T1662" s="655">
        <f t="shared" si="265"/>
        <v>0</v>
      </c>
    </row>
    <row r="1663" spans="1:20">
      <c r="A1663" s="485">
        <f t="shared" si="253"/>
        <v>1663</v>
      </c>
      <c r="B1663" t="s">
        <v>441</v>
      </c>
      <c r="D1663" t="s">
        <v>905</v>
      </c>
      <c r="F1663" s="737">
        <f>'55'!C52</f>
        <v>0</v>
      </c>
      <c r="H1663" s="231">
        <f>'55'!E52</f>
        <v>0</v>
      </c>
      <c r="K1663" s="503">
        <v>0</v>
      </c>
      <c r="L1663" s="231">
        <f>'55'!C52</f>
        <v>0</v>
      </c>
      <c r="N1663" s="231">
        <f>'55'!E52</f>
        <v>0</v>
      </c>
      <c r="P1663" s="722">
        <f t="shared" si="263"/>
        <v>0</v>
      </c>
      <c r="Q1663" s="461"/>
      <c r="R1663" s="722">
        <f t="shared" si="264"/>
        <v>0</v>
      </c>
      <c r="T1663" s="655">
        <f t="shared" si="265"/>
        <v>0</v>
      </c>
    </row>
    <row r="1664" spans="1:20">
      <c r="A1664" s="485">
        <f t="shared" si="253"/>
        <v>1664</v>
      </c>
      <c r="B1664" t="s">
        <v>1157</v>
      </c>
      <c r="D1664" t="s">
        <v>905</v>
      </c>
      <c r="F1664" s="737">
        <f>'55'!C53</f>
        <v>0</v>
      </c>
      <c r="H1664" s="231">
        <f>'55'!E53</f>
        <v>0</v>
      </c>
      <c r="K1664" s="503">
        <v>0</v>
      </c>
      <c r="L1664" s="231">
        <f>'55'!C53</f>
        <v>0</v>
      </c>
      <c r="N1664" s="231">
        <f>'55'!E53</f>
        <v>0</v>
      </c>
      <c r="P1664" s="722">
        <f t="shared" si="263"/>
        <v>0</v>
      </c>
      <c r="Q1664" s="461"/>
      <c r="R1664" s="722">
        <f t="shared" si="264"/>
        <v>0</v>
      </c>
      <c r="T1664" s="655">
        <f t="shared" si="265"/>
        <v>0</v>
      </c>
    </row>
    <row r="1665" spans="1:20">
      <c r="A1665" s="485">
        <f t="shared" si="253"/>
        <v>1665</v>
      </c>
      <c r="B1665" t="s">
        <v>110</v>
      </c>
      <c r="D1665" t="s">
        <v>905</v>
      </c>
      <c r="F1665" s="737">
        <f>'55'!C54</f>
        <v>0</v>
      </c>
      <c r="H1665" s="231">
        <f>'55'!E54</f>
        <v>0</v>
      </c>
      <c r="K1665" s="503">
        <v>0</v>
      </c>
      <c r="L1665" s="231">
        <f>'55'!C54</f>
        <v>0</v>
      </c>
      <c r="N1665" s="231">
        <f>'55'!E54</f>
        <v>0</v>
      </c>
      <c r="P1665" s="722">
        <f t="shared" si="263"/>
        <v>0</v>
      </c>
      <c r="Q1665" s="461"/>
      <c r="R1665" s="722">
        <f t="shared" si="264"/>
        <v>0</v>
      </c>
      <c r="T1665" s="655">
        <f t="shared" si="265"/>
        <v>0</v>
      </c>
    </row>
    <row r="1666" spans="1:20">
      <c r="A1666" s="485">
        <f t="shared" si="253"/>
        <v>1666</v>
      </c>
      <c r="B1666" s="388" t="s">
        <v>1043</v>
      </c>
      <c r="C1666" s="388"/>
      <c r="D1666" s="388" t="s">
        <v>905</v>
      </c>
      <c r="E1666" s="388"/>
      <c r="F1666" s="737">
        <f>'55'!C55</f>
        <v>0</v>
      </c>
      <c r="H1666" s="231">
        <f>'55'!E55</f>
        <v>0</v>
      </c>
      <c r="I1666" s="388"/>
      <c r="J1666" s="388"/>
      <c r="K1666" s="503">
        <v>0</v>
      </c>
      <c r="L1666" s="231">
        <f>'55'!C55</f>
        <v>0</v>
      </c>
      <c r="N1666" s="231">
        <f>'55'!E55</f>
        <v>0</v>
      </c>
      <c r="P1666" s="722">
        <f t="shared" si="263"/>
        <v>0</v>
      </c>
      <c r="Q1666" s="461"/>
      <c r="R1666" s="722">
        <f t="shared" si="264"/>
        <v>0</v>
      </c>
      <c r="T1666" s="655">
        <f t="shared" si="265"/>
        <v>0</v>
      </c>
    </row>
    <row r="1667" spans="1:20">
      <c r="A1667" s="485">
        <f t="shared" si="253"/>
        <v>1667</v>
      </c>
      <c r="B1667" s="388" t="s">
        <v>1044</v>
      </c>
      <c r="C1667" s="388"/>
      <c r="D1667" s="388" t="s">
        <v>905</v>
      </c>
      <c r="E1667" s="388"/>
      <c r="F1667" s="737">
        <f>'55'!C56</f>
        <v>0</v>
      </c>
      <c r="H1667" s="231">
        <f>'55'!E56</f>
        <v>0</v>
      </c>
      <c r="I1667" s="388"/>
      <c r="J1667" s="388"/>
      <c r="K1667" s="503">
        <v>0</v>
      </c>
      <c r="L1667" s="231">
        <f>'55'!C56</f>
        <v>0</v>
      </c>
      <c r="N1667" s="231">
        <f>'55'!E56</f>
        <v>0</v>
      </c>
      <c r="P1667" s="722">
        <f t="shared" si="263"/>
        <v>0</v>
      </c>
      <c r="Q1667" s="461"/>
      <c r="R1667" s="722">
        <f t="shared" si="264"/>
        <v>0</v>
      </c>
      <c r="T1667" s="655">
        <f t="shared" si="265"/>
        <v>0</v>
      </c>
    </row>
    <row r="1668" spans="1:20">
      <c r="A1668" s="485">
        <f t="shared" si="253"/>
        <v>1668</v>
      </c>
      <c r="B1668" t="s">
        <v>294</v>
      </c>
      <c r="D1668" t="s">
        <v>905</v>
      </c>
      <c r="F1668" s="737">
        <f>'55'!C57</f>
        <v>0</v>
      </c>
      <c r="H1668" s="231">
        <f>'55'!E57</f>
        <v>0</v>
      </c>
      <c r="K1668" s="503">
        <v>0</v>
      </c>
      <c r="L1668" s="231">
        <f>'55'!C57</f>
        <v>0</v>
      </c>
      <c r="N1668" s="231">
        <f>'55'!E57</f>
        <v>0</v>
      </c>
      <c r="P1668" s="722">
        <f t="shared" si="263"/>
        <v>0</v>
      </c>
      <c r="Q1668" s="461"/>
      <c r="R1668" s="722">
        <f t="shared" si="264"/>
        <v>0</v>
      </c>
      <c r="T1668" s="655">
        <f t="shared" si="265"/>
        <v>0</v>
      </c>
    </row>
    <row r="1669" spans="1:20">
      <c r="A1669" s="485">
        <f t="shared" si="253"/>
        <v>1669</v>
      </c>
      <c r="B1669" t="s">
        <v>295</v>
      </c>
      <c r="D1669" t="s">
        <v>905</v>
      </c>
      <c r="F1669" s="737">
        <f>'55'!C58</f>
        <v>0</v>
      </c>
      <c r="H1669" s="231">
        <f>'55'!E58</f>
        <v>0</v>
      </c>
      <c r="K1669" s="503">
        <v>0</v>
      </c>
      <c r="L1669" s="231">
        <f>'55'!C58</f>
        <v>0</v>
      </c>
      <c r="N1669" s="231">
        <f>'55'!E58</f>
        <v>0</v>
      </c>
      <c r="P1669" s="722">
        <f t="shared" si="263"/>
        <v>0</v>
      </c>
      <c r="Q1669" s="461"/>
      <c r="R1669" s="722">
        <f t="shared" si="264"/>
        <v>0</v>
      </c>
      <c r="T1669" s="655">
        <f t="shared" si="265"/>
        <v>0</v>
      </c>
    </row>
    <row r="1670" spans="1:20">
      <c r="A1670" s="485">
        <f t="shared" si="253"/>
        <v>1670</v>
      </c>
      <c r="B1670" t="s">
        <v>445</v>
      </c>
      <c r="D1670" t="s">
        <v>905</v>
      </c>
      <c r="F1670" s="737">
        <f>'55'!C60</f>
        <v>0</v>
      </c>
      <c r="H1670" s="231">
        <f>'55'!E60</f>
        <v>0</v>
      </c>
      <c r="K1670" s="503">
        <v>211</v>
      </c>
      <c r="L1670" s="231">
        <f>'55'!C60</f>
        <v>0</v>
      </c>
      <c r="N1670" s="231">
        <f>'55'!E60</f>
        <v>0</v>
      </c>
      <c r="P1670" s="722">
        <f t="shared" si="263"/>
        <v>0</v>
      </c>
      <c r="Q1670" s="461"/>
      <c r="R1670" s="722">
        <f t="shared" si="264"/>
        <v>0</v>
      </c>
      <c r="T1670" s="655">
        <f t="shared" si="265"/>
        <v>-211</v>
      </c>
    </row>
    <row r="1671" spans="1:20">
      <c r="A1671" s="485">
        <f t="shared" si="253"/>
        <v>1671</v>
      </c>
      <c r="B1671" t="s">
        <v>433</v>
      </c>
      <c r="D1671" t="s">
        <v>905</v>
      </c>
      <c r="F1671" s="737">
        <f>'55'!C61</f>
        <v>49588</v>
      </c>
      <c r="H1671" s="231">
        <f>'55'!E61</f>
        <v>27722</v>
      </c>
      <c r="K1671" s="503">
        <v>39967</v>
      </c>
      <c r="L1671" s="231">
        <f>'55'!C61</f>
        <v>49588</v>
      </c>
      <c r="N1671" s="231">
        <f>'55'!E61</f>
        <v>27722</v>
      </c>
      <c r="P1671" s="722">
        <f t="shared" si="263"/>
        <v>0</v>
      </c>
      <c r="Q1671" s="461"/>
      <c r="R1671" s="722">
        <f t="shared" si="264"/>
        <v>0</v>
      </c>
      <c r="T1671" s="655">
        <f t="shared" si="265"/>
        <v>-12245</v>
      </c>
    </row>
    <row r="1672" spans="1:20">
      <c r="A1672" s="485">
        <f t="shared" si="253"/>
        <v>1672</v>
      </c>
      <c r="B1672" t="s">
        <v>296</v>
      </c>
      <c r="D1672" t="s">
        <v>905</v>
      </c>
      <c r="F1672" s="737">
        <f>'55'!C63</f>
        <v>0</v>
      </c>
      <c r="H1672" s="231">
        <f>'55'!E63</f>
        <v>0</v>
      </c>
      <c r="K1672" s="503">
        <v>0</v>
      </c>
      <c r="L1672" s="231">
        <f>'55'!C63</f>
        <v>0</v>
      </c>
      <c r="N1672" s="231">
        <f>'55'!E63</f>
        <v>0</v>
      </c>
      <c r="P1672" s="722">
        <f t="shared" si="263"/>
        <v>0</v>
      </c>
      <c r="Q1672" s="461"/>
      <c r="R1672" s="722">
        <f t="shared" si="264"/>
        <v>0</v>
      </c>
      <c r="T1672" s="655">
        <f t="shared" si="265"/>
        <v>0</v>
      </c>
    </row>
    <row r="1673" spans="1:20">
      <c r="A1673" s="485">
        <f t="shared" si="253"/>
        <v>1673</v>
      </c>
      <c r="B1673" t="s">
        <v>1135</v>
      </c>
      <c r="D1673" t="s">
        <v>905</v>
      </c>
      <c r="F1673" s="737">
        <f>'55'!C64</f>
        <v>0</v>
      </c>
      <c r="H1673" s="231">
        <f>'55'!E64</f>
        <v>0</v>
      </c>
      <c r="K1673" s="503">
        <v>0</v>
      </c>
      <c r="L1673" s="231">
        <f>'55'!C64</f>
        <v>0</v>
      </c>
      <c r="N1673" s="231">
        <f>'55'!E64</f>
        <v>0</v>
      </c>
      <c r="P1673" s="722">
        <f t="shared" si="263"/>
        <v>0</v>
      </c>
      <c r="Q1673" s="461"/>
      <c r="R1673" s="722">
        <f t="shared" si="264"/>
        <v>0</v>
      </c>
      <c r="T1673" s="655">
        <f t="shared" si="265"/>
        <v>0</v>
      </c>
    </row>
    <row r="1674" spans="1:20">
      <c r="A1674" s="485">
        <f t="shared" si="253"/>
        <v>1674</v>
      </c>
      <c r="B1674" t="s">
        <v>467</v>
      </c>
      <c r="D1674" t="s">
        <v>905</v>
      </c>
      <c r="F1674" s="737"/>
      <c r="H1674" s="231"/>
      <c r="K1674" s="503"/>
      <c r="T1674" s="655"/>
    </row>
    <row r="1675" spans="1:20">
      <c r="A1675" s="485">
        <f t="shared" ref="A1675:A1738" si="266">A1674+1</f>
        <v>1675</v>
      </c>
      <c r="B1675" t="s">
        <v>434</v>
      </c>
      <c r="D1675" t="s">
        <v>905</v>
      </c>
      <c r="F1675" s="737">
        <f>'55'!C66</f>
        <v>0</v>
      </c>
      <c r="H1675" s="231">
        <f>'55'!E66</f>
        <v>0</v>
      </c>
      <c r="K1675" s="503">
        <v>0</v>
      </c>
      <c r="L1675" s="231">
        <f>'55'!C66</f>
        <v>0</v>
      </c>
      <c r="N1675" s="231">
        <f>'55'!E66</f>
        <v>0</v>
      </c>
      <c r="P1675" s="722">
        <f t="shared" ref="P1675:P1683" si="267">F1675-L1675</f>
        <v>0</v>
      </c>
      <c r="Q1675" s="461"/>
      <c r="R1675" s="722">
        <f t="shared" ref="R1675:R1683" si="268">H1675-N1675</f>
        <v>0</v>
      </c>
      <c r="T1675" s="655">
        <f t="shared" ref="T1675:T1683" si="269">H1675-K1675</f>
        <v>0</v>
      </c>
    </row>
    <row r="1676" spans="1:20">
      <c r="A1676" s="485">
        <f t="shared" si="266"/>
        <v>1676</v>
      </c>
      <c r="B1676" t="s">
        <v>435</v>
      </c>
      <c r="D1676" t="s">
        <v>905</v>
      </c>
      <c r="F1676" s="737">
        <f>'55'!C67</f>
        <v>0</v>
      </c>
      <c r="H1676" s="231">
        <f>'55'!E67</f>
        <v>0</v>
      </c>
      <c r="K1676" s="503">
        <v>0</v>
      </c>
      <c r="L1676" s="231">
        <f>'55'!C67</f>
        <v>0</v>
      </c>
      <c r="N1676" s="231">
        <f>'55'!E67</f>
        <v>0</v>
      </c>
      <c r="P1676" s="722">
        <f t="shared" si="267"/>
        <v>0</v>
      </c>
      <c r="Q1676" s="461"/>
      <c r="R1676" s="722">
        <f t="shared" si="268"/>
        <v>0</v>
      </c>
      <c r="T1676" s="655">
        <f t="shared" si="269"/>
        <v>0</v>
      </c>
    </row>
    <row r="1677" spans="1:20">
      <c r="A1677" s="485">
        <f t="shared" si="266"/>
        <v>1677</v>
      </c>
      <c r="B1677" t="s">
        <v>436</v>
      </c>
      <c r="D1677" t="s">
        <v>905</v>
      </c>
      <c r="F1677" s="737">
        <f>'55'!C68</f>
        <v>0</v>
      </c>
      <c r="H1677" s="231">
        <f>'55'!E68</f>
        <v>0</v>
      </c>
      <c r="K1677" s="503">
        <v>0</v>
      </c>
      <c r="L1677" s="231">
        <f>'55'!C68</f>
        <v>0</v>
      </c>
      <c r="N1677" s="231">
        <f>'55'!E68</f>
        <v>0</v>
      </c>
      <c r="P1677" s="722">
        <f t="shared" si="267"/>
        <v>0</v>
      </c>
      <c r="Q1677" s="461"/>
      <c r="R1677" s="722">
        <f t="shared" si="268"/>
        <v>0</v>
      </c>
      <c r="T1677" s="655">
        <f t="shared" si="269"/>
        <v>0</v>
      </c>
    </row>
    <row r="1678" spans="1:20">
      <c r="A1678" s="485">
        <f t="shared" si="266"/>
        <v>1678</v>
      </c>
      <c r="B1678" t="s">
        <v>446</v>
      </c>
      <c r="D1678" t="s">
        <v>905</v>
      </c>
      <c r="F1678" s="737">
        <f>'55'!C69</f>
        <v>0</v>
      </c>
      <c r="H1678" s="231">
        <f>'55'!E69</f>
        <v>0</v>
      </c>
      <c r="K1678" s="503">
        <v>0</v>
      </c>
      <c r="L1678" s="231">
        <f>'55'!C69</f>
        <v>0</v>
      </c>
      <c r="N1678" s="231">
        <f>'55'!E69</f>
        <v>0</v>
      </c>
      <c r="P1678" s="722">
        <f t="shared" si="267"/>
        <v>0</v>
      </c>
      <c r="Q1678" s="461"/>
      <c r="R1678" s="722">
        <f t="shared" si="268"/>
        <v>0</v>
      </c>
      <c r="T1678" s="655">
        <f t="shared" si="269"/>
        <v>0</v>
      </c>
    </row>
    <row r="1679" spans="1:20">
      <c r="A1679" s="485">
        <f t="shared" si="266"/>
        <v>1679</v>
      </c>
      <c r="B1679" t="s">
        <v>298</v>
      </c>
      <c r="D1679" t="s">
        <v>905</v>
      </c>
      <c r="F1679" s="737">
        <f>'55'!C70</f>
        <v>0</v>
      </c>
      <c r="H1679" s="231">
        <f>'55'!E70</f>
        <v>0</v>
      </c>
      <c r="K1679" s="503">
        <v>0</v>
      </c>
      <c r="L1679" s="231">
        <f>'55'!C70</f>
        <v>0</v>
      </c>
      <c r="N1679" s="231">
        <f>'55'!E70</f>
        <v>0</v>
      </c>
      <c r="P1679" s="722">
        <f t="shared" si="267"/>
        <v>0</v>
      </c>
      <c r="Q1679" s="461"/>
      <c r="R1679" s="722">
        <f t="shared" si="268"/>
        <v>0</v>
      </c>
      <c r="T1679" s="655">
        <f t="shared" si="269"/>
        <v>0</v>
      </c>
    </row>
    <row r="1680" spans="1:20">
      <c r="A1680" s="485">
        <f t="shared" si="266"/>
        <v>1680</v>
      </c>
      <c r="B1680" t="s">
        <v>525</v>
      </c>
      <c r="D1680" t="s">
        <v>905</v>
      </c>
      <c r="F1680" s="737">
        <f>'55'!C71</f>
        <v>0</v>
      </c>
      <c r="H1680" s="231">
        <f>'55'!E71</f>
        <v>0</v>
      </c>
      <c r="K1680" s="503">
        <v>0</v>
      </c>
      <c r="L1680" s="231">
        <f>'55'!C71</f>
        <v>0</v>
      </c>
      <c r="N1680" s="231">
        <f>'55'!E71</f>
        <v>0</v>
      </c>
      <c r="P1680" s="722">
        <f t="shared" si="267"/>
        <v>0</v>
      </c>
      <c r="Q1680" s="461"/>
      <c r="R1680" s="722">
        <f t="shared" si="268"/>
        <v>0</v>
      </c>
      <c r="T1680" s="655">
        <f t="shared" si="269"/>
        <v>0</v>
      </c>
    </row>
    <row r="1681" spans="1:20">
      <c r="A1681" s="485">
        <f t="shared" si="266"/>
        <v>1681</v>
      </c>
      <c r="B1681" t="s">
        <v>502</v>
      </c>
      <c r="D1681" t="s">
        <v>905</v>
      </c>
      <c r="F1681" s="737">
        <f>'55'!C72</f>
        <v>0</v>
      </c>
      <c r="H1681" s="231">
        <f>'55'!E72</f>
        <v>0</v>
      </c>
      <c r="K1681" s="503">
        <v>0</v>
      </c>
      <c r="L1681" s="231">
        <f>'55'!C72</f>
        <v>0</v>
      </c>
      <c r="N1681" s="231">
        <f>'55'!E72</f>
        <v>0</v>
      </c>
      <c r="P1681" s="722">
        <f t="shared" si="267"/>
        <v>0</v>
      </c>
      <c r="Q1681" s="461"/>
      <c r="R1681" s="722">
        <f t="shared" si="268"/>
        <v>0</v>
      </c>
      <c r="T1681" s="655">
        <f t="shared" si="269"/>
        <v>0</v>
      </c>
    </row>
    <row r="1682" spans="1:20" ht="15.75">
      <c r="A1682" s="485">
        <f t="shared" si="266"/>
        <v>1682</v>
      </c>
      <c r="B1682" s="234" t="s">
        <v>77</v>
      </c>
      <c r="D1682" t="s">
        <v>905</v>
      </c>
      <c r="F1682" s="737">
        <f>'55'!C73</f>
        <v>80726</v>
      </c>
      <c r="H1682" s="231">
        <f>'55'!E73</f>
        <v>41052</v>
      </c>
      <c r="K1682" s="503">
        <v>40178</v>
      </c>
      <c r="L1682" s="231">
        <f>'55'!C73</f>
        <v>80726</v>
      </c>
      <c r="N1682" s="231">
        <f>'55'!E73</f>
        <v>41052</v>
      </c>
      <c r="P1682" s="722">
        <f t="shared" si="267"/>
        <v>0</v>
      </c>
      <c r="Q1682" s="461"/>
      <c r="R1682" s="722">
        <f t="shared" si="268"/>
        <v>0</v>
      </c>
      <c r="T1682" s="655">
        <f t="shared" si="269"/>
        <v>874</v>
      </c>
    </row>
    <row r="1683" spans="1:20" ht="15.75">
      <c r="A1683" s="485">
        <f t="shared" si="266"/>
        <v>1683</v>
      </c>
      <c r="B1683" s="234" t="s">
        <v>106</v>
      </c>
      <c r="D1683" t="s">
        <v>905</v>
      </c>
      <c r="F1683" s="737">
        <f>'55'!C74</f>
        <v>278641</v>
      </c>
      <c r="H1683" s="231">
        <f>'55'!E74</f>
        <v>260218</v>
      </c>
      <c r="K1683" s="503">
        <v>191349</v>
      </c>
      <c r="L1683" s="231">
        <f>'55'!C74</f>
        <v>278641</v>
      </c>
      <c r="N1683" s="231">
        <f>'55'!E74</f>
        <v>260218</v>
      </c>
      <c r="P1683" s="722">
        <f t="shared" si="267"/>
        <v>0</v>
      </c>
      <c r="Q1683" s="461"/>
      <c r="R1683" s="722">
        <f t="shared" si="268"/>
        <v>0</v>
      </c>
      <c r="T1683" s="655">
        <f t="shared" si="269"/>
        <v>68869</v>
      </c>
    </row>
    <row r="1684" spans="1:20" ht="17.25">
      <c r="A1684" s="485">
        <f t="shared" si="266"/>
        <v>1684</v>
      </c>
      <c r="B1684" s="673" t="s">
        <v>826</v>
      </c>
      <c r="C1684" s="468"/>
      <c r="F1684" s="737"/>
      <c r="H1684" s="231"/>
      <c r="K1684" s="503"/>
      <c r="T1684" s="655"/>
    </row>
    <row r="1685" spans="1:20" ht="15.75">
      <c r="A1685" s="485">
        <f t="shared" si="266"/>
        <v>1685</v>
      </c>
      <c r="B1685" s="673" t="s">
        <v>271</v>
      </c>
      <c r="F1685" s="737"/>
      <c r="H1685" s="231"/>
      <c r="I1685" s="375" t="s">
        <v>1034</v>
      </c>
      <c r="K1685" s="503"/>
      <c r="T1685" s="655"/>
    </row>
    <row r="1686" spans="1:20">
      <c r="A1686" s="485">
        <f t="shared" si="266"/>
        <v>1686</v>
      </c>
      <c r="B1686" s="672" t="s">
        <v>417</v>
      </c>
      <c r="D1686" t="s">
        <v>905</v>
      </c>
      <c r="F1686" s="741"/>
      <c r="H1686" s="718"/>
      <c r="K1686" s="503"/>
      <c r="L1686" s="718"/>
      <c r="N1686" s="718"/>
      <c r="T1686" s="655"/>
    </row>
    <row r="1687" spans="1:20">
      <c r="A1687" s="485">
        <f t="shared" si="266"/>
        <v>1687</v>
      </c>
      <c r="B1687" s="672" t="s">
        <v>1097</v>
      </c>
      <c r="D1687" t="s">
        <v>905</v>
      </c>
      <c r="F1687" s="741"/>
      <c r="H1687" s="718"/>
      <c r="K1687" s="503"/>
      <c r="L1687" s="718"/>
      <c r="N1687" s="718"/>
      <c r="T1687" s="655"/>
    </row>
    <row r="1688" spans="1:20">
      <c r="A1688" s="485">
        <f t="shared" si="266"/>
        <v>1688</v>
      </c>
      <c r="B1688" s="672" t="s">
        <v>1098</v>
      </c>
      <c r="F1688" s="741"/>
      <c r="H1688" s="718"/>
      <c r="K1688" s="503"/>
      <c r="L1688" s="718"/>
      <c r="N1688" s="718"/>
      <c r="T1688" s="655"/>
    </row>
    <row r="1689" spans="1:20">
      <c r="A1689" s="485">
        <f t="shared" si="266"/>
        <v>1689</v>
      </c>
      <c r="B1689" s="672" t="s">
        <v>318</v>
      </c>
      <c r="D1689" t="s">
        <v>905</v>
      </c>
      <c r="F1689" s="741"/>
      <c r="H1689" s="718"/>
      <c r="K1689" s="503"/>
      <c r="L1689" s="718"/>
      <c r="N1689" s="718"/>
      <c r="T1689" s="655"/>
    </row>
    <row r="1690" spans="1:20">
      <c r="A1690" s="485">
        <f t="shared" si="266"/>
        <v>1690</v>
      </c>
      <c r="B1690" s="672" t="s">
        <v>1154</v>
      </c>
      <c r="D1690" t="s">
        <v>905</v>
      </c>
      <c r="F1690" s="741"/>
      <c r="H1690" s="718"/>
      <c r="K1690" s="503"/>
      <c r="L1690" s="718"/>
      <c r="N1690" s="718"/>
      <c r="T1690" s="655"/>
    </row>
    <row r="1691" spans="1:20" ht="15.75">
      <c r="A1691" s="485">
        <f t="shared" si="266"/>
        <v>1691</v>
      </c>
      <c r="B1691" s="673" t="s">
        <v>1099</v>
      </c>
      <c r="F1691" s="741"/>
      <c r="H1691" s="718"/>
      <c r="K1691" s="503"/>
      <c r="L1691" s="718"/>
      <c r="N1691" s="718"/>
      <c r="T1691" s="655"/>
    </row>
    <row r="1692" spans="1:20">
      <c r="A1692" s="485">
        <f t="shared" si="266"/>
        <v>1692</v>
      </c>
      <c r="B1692" s="672" t="s">
        <v>1155</v>
      </c>
      <c r="D1692" t="s">
        <v>905</v>
      </c>
      <c r="F1692" s="741"/>
      <c r="H1692" s="718"/>
      <c r="K1692" s="503"/>
      <c r="L1692" s="718"/>
      <c r="N1692" s="718"/>
      <c r="T1692" s="655"/>
    </row>
    <row r="1693" spans="1:20">
      <c r="A1693" s="485">
        <f t="shared" si="266"/>
        <v>1693</v>
      </c>
      <c r="B1693" s="672" t="s">
        <v>1156</v>
      </c>
      <c r="D1693" t="s">
        <v>905</v>
      </c>
      <c r="F1693" s="741"/>
      <c r="H1693" s="718"/>
      <c r="K1693" s="503"/>
      <c r="L1693" s="718"/>
      <c r="N1693" s="718"/>
      <c r="T1693" s="655"/>
    </row>
    <row r="1694" spans="1:20">
      <c r="A1694" s="485">
        <f t="shared" si="266"/>
        <v>1694</v>
      </c>
      <c r="B1694" s="672" t="s">
        <v>1100</v>
      </c>
      <c r="D1694" t="s">
        <v>905</v>
      </c>
      <c r="F1694" s="741"/>
      <c r="H1694" s="718"/>
      <c r="K1694" s="503"/>
      <c r="L1694" s="718"/>
      <c r="N1694" s="718"/>
      <c r="T1694" s="655"/>
    </row>
    <row r="1695" spans="1:20">
      <c r="A1695" s="485">
        <f t="shared" si="266"/>
        <v>1695</v>
      </c>
      <c r="B1695" s="672" t="s">
        <v>323</v>
      </c>
      <c r="D1695" t="s">
        <v>905</v>
      </c>
      <c r="F1695" s="741"/>
      <c r="H1695" s="718"/>
      <c r="K1695" s="503"/>
      <c r="L1695" s="718"/>
      <c r="N1695" s="718"/>
      <c r="T1695" s="655"/>
    </row>
    <row r="1696" spans="1:20" ht="15.75">
      <c r="A1696" s="485">
        <f t="shared" si="266"/>
        <v>1696</v>
      </c>
      <c r="B1696" s="673" t="s">
        <v>106</v>
      </c>
      <c r="D1696" t="s">
        <v>905</v>
      </c>
      <c r="F1696" s="741"/>
      <c r="H1696" s="718"/>
      <c r="K1696" s="503"/>
      <c r="L1696" s="718"/>
      <c r="N1696" s="718"/>
      <c r="T1696" s="655"/>
    </row>
    <row r="1697" spans="1:20" ht="15.75">
      <c r="A1697" s="485">
        <f t="shared" si="266"/>
        <v>1697</v>
      </c>
      <c r="B1697" s="673" t="s">
        <v>303</v>
      </c>
      <c r="F1697" s="741"/>
      <c r="H1697" s="718"/>
      <c r="K1697" s="503"/>
      <c r="L1697" s="718"/>
      <c r="N1697" s="718"/>
      <c r="T1697" s="655"/>
    </row>
    <row r="1698" spans="1:20">
      <c r="A1698" s="485">
        <f t="shared" si="266"/>
        <v>1698</v>
      </c>
      <c r="B1698" s="672" t="s">
        <v>417</v>
      </c>
      <c r="D1698" t="s">
        <v>905</v>
      </c>
      <c r="F1698" s="741"/>
      <c r="H1698" s="718"/>
      <c r="K1698" s="503"/>
      <c r="L1698" s="718"/>
      <c r="N1698" s="718"/>
      <c r="T1698" s="655"/>
    </row>
    <row r="1699" spans="1:20">
      <c r="A1699" s="485">
        <f t="shared" si="266"/>
        <v>1699</v>
      </c>
      <c r="B1699" s="672" t="s">
        <v>1097</v>
      </c>
      <c r="D1699" t="s">
        <v>905</v>
      </c>
      <c r="F1699" s="741"/>
      <c r="H1699" s="718"/>
      <c r="K1699" s="503"/>
      <c r="L1699" s="718"/>
      <c r="N1699" s="718"/>
      <c r="T1699" s="655"/>
    </row>
    <row r="1700" spans="1:20">
      <c r="A1700" s="485">
        <f t="shared" si="266"/>
        <v>1700</v>
      </c>
      <c r="B1700" s="672" t="s">
        <v>1098</v>
      </c>
      <c r="F1700" s="741"/>
      <c r="H1700" s="718"/>
      <c r="K1700" s="503"/>
      <c r="L1700" s="718"/>
      <c r="N1700" s="718"/>
      <c r="T1700" s="655"/>
    </row>
    <row r="1701" spans="1:20">
      <c r="A1701" s="485">
        <f t="shared" si="266"/>
        <v>1701</v>
      </c>
      <c r="B1701" s="672" t="s">
        <v>318</v>
      </c>
      <c r="D1701" t="s">
        <v>905</v>
      </c>
      <c r="F1701" s="741"/>
      <c r="H1701" s="718"/>
      <c r="K1701" s="503"/>
      <c r="L1701" s="718"/>
      <c r="N1701" s="718"/>
      <c r="T1701" s="655"/>
    </row>
    <row r="1702" spans="1:20">
      <c r="A1702" s="485">
        <f t="shared" si="266"/>
        <v>1702</v>
      </c>
      <c r="B1702" s="672" t="s">
        <v>1154</v>
      </c>
      <c r="D1702" t="s">
        <v>905</v>
      </c>
      <c r="F1702" s="741"/>
      <c r="H1702" s="718"/>
      <c r="K1702" s="503"/>
      <c r="L1702" s="718"/>
      <c r="N1702" s="718"/>
      <c r="T1702" s="655"/>
    </row>
    <row r="1703" spans="1:20">
      <c r="A1703" s="485">
        <f t="shared" si="266"/>
        <v>1703</v>
      </c>
      <c r="B1703" s="672" t="s">
        <v>1099</v>
      </c>
      <c r="F1703" s="741"/>
      <c r="H1703" s="718"/>
      <c r="K1703" s="503"/>
      <c r="L1703" s="718"/>
      <c r="N1703" s="718"/>
      <c r="T1703" s="655"/>
    </row>
    <row r="1704" spans="1:20">
      <c r="A1704" s="485">
        <f t="shared" si="266"/>
        <v>1704</v>
      </c>
      <c r="B1704" s="672" t="s">
        <v>1155</v>
      </c>
      <c r="D1704" t="s">
        <v>905</v>
      </c>
      <c r="F1704" s="741"/>
      <c r="H1704" s="718"/>
      <c r="K1704" s="503"/>
      <c r="L1704" s="718"/>
      <c r="N1704" s="718"/>
      <c r="T1704" s="655"/>
    </row>
    <row r="1705" spans="1:20">
      <c r="A1705" s="485">
        <f t="shared" si="266"/>
        <v>1705</v>
      </c>
      <c r="B1705" s="672" t="s">
        <v>1156</v>
      </c>
      <c r="D1705" t="s">
        <v>905</v>
      </c>
      <c r="F1705" s="741"/>
      <c r="H1705" s="718"/>
      <c r="K1705" s="503"/>
      <c r="L1705" s="718"/>
      <c r="N1705" s="718"/>
      <c r="T1705" s="655"/>
    </row>
    <row r="1706" spans="1:20">
      <c r="A1706" s="485">
        <f t="shared" si="266"/>
        <v>1706</v>
      </c>
      <c r="B1706" s="672" t="s">
        <v>1100</v>
      </c>
      <c r="D1706" t="s">
        <v>905</v>
      </c>
      <c r="F1706" s="741"/>
      <c r="H1706" s="718"/>
      <c r="K1706" s="503"/>
      <c r="L1706" s="718"/>
      <c r="N1706" s="718"/>
      <c r="T1706" s="655"/>
    </row>
    <row r="1707" spans="1:20">
      <c r="A1707" s="485">
        <f t="shared" si="266"/>
        <v>1707</v>
      </c>
      <c r="B1707" s="672" t="s">
        <v>323</v>
      </c>
      <c r="D1707" t="s">
        <v>905</v>
      </c>
      <c r="F1707" s="741"/>
      <c r="H1707" s="718"/>
      <c r="K1707" s="503"/>
      <c r="L1707" s="718"/>
      <c r="N1707" s="718"/>
      <c r="T1707" s="655"/>
    </row>
    <row r="1708" spans="1:20" ht="15.75">
      <c r="A1708" s="485">
        <f t="shared" si="266"/>
        <v>1708</v>
      </c>
      <c r="B1708" s="673" t="s">
        <v>106</v>
      </c>
      <c r="D1708" t="s">
        <v>905</v>
      </c>
      <c r="F1708" s="741"/>
      <c r="H1708" s="718"/>
      <c r="K1708" s="503"/>
      <c r="L1708" s="718"/>
      <c r="N1708" s="718"/>
      <c r="T1708" s="655"/>
    </row>
    <row r="1709" spans="1:20" ht="15.75">
      <c r="A1709" s="485">
        <f t="shared" si="266"/>
        <v>1709</v>
      </c>
      <c r="B1709" s="673" t="s">
        <v>1145</v>
      </c>
      <c r="F1709" s="741"/>
      <c r="H1709" s="718"/>
      <c r="K1709" s="503"/>
      <c r="L1709" s="718"/>
      <c r="N1709" s="718"/>
      <c r="T1709" s="655"/>
    </row>
    <row r="1710" spans="1:20" ht="15.75">
      <c r="A1710" s="485">
        <f t="shared" si="266"/>
        <v>1710</v>
      </c>
      <c r="B1710" s="673" t="s">
        <v>1207</v>
      </c>
      <c r="C1710" s="532"/>
      <c r="F1710" s="741"/>
      <c r="H1710" s="718"/>
      <c r="K1710" s="503"/>
      <c r="L1710" s="718"/>
      <c r="N1710" s="718"/>
      <c r="T1710" s="655"/>
    </row>
    <row r="1711" spans="1:20">
      <c r="A1711" s="485">
        <f t="shared" si="266"/>
        <v>1711</v>
      </c>
      <c r="B1711" s="672" t="s">
        <v>1208</v>
      </c>
      <c r="C1711" s="532"/>
      <c r="F1711" s="741"/>
      <c r="H1711" s="718"/>
      <c r="K1711" s="503"/>
      <c r="L1711" s="718"/>
      <c r="N1711" s="718"/>
      <c r="T1711" s="655"/>
    </row>
    <row r="1712" spans="1:20">
      <c r="A1712" s="485">
        <f t="shared" si="266"/>
        <v>1712</v>
      </c>
      <c r="B1712" s="672" t="s">
        <v>1209</v>
      </c>
      <c r="C1712" s="532"/>
      <c r="F1712" s="741"/>
      <c r="H1712" s="718"/>
      <c r="K1712" s="503"/>
      <c r="L1712" s="718"/>
      <c r="N1712" s="718"/>
      <c r="T1712" s="655"/>
    </row>
    <row r="1713" spans="1:20">
      <c r="A1713" s="485">
        <f t="shared" si="266"/>
        <v>1713</v>
      </c>
      <c r="B1713" s="672" t="s">
        <v>1210</v>
      </c>
      <c r="C1713" s="532"/>
      <c r="F1713" s="741"/>
      <c r="H1713" s="718"/>
      <c r="K1713" s="503"/>
      <c r="L1713" s="718"/>
      <c r="N1713" s="718"/>
      <c r="T1713" s="655"/>
    </row>
    <row r="1714" spans="1:20">
      <c r="A1714" s="485">
        <f t="shared" si="266"/>
        <v>1714</v>
      </c>
      <c r="B1714" s="672" t="s">
        <v>1211</v>
      </c>
      <c r="C1714" s="532"/>
      <c r="F1714" s="741"/>
      <c r="H1714" s="718"/>
      <c r="K1714" s="503"/>
      <c r="L1714" s="718"/>
      <c r="N1714" s="718"/>
      <c r="T1714" s="655"/>
    </row>
    <row r="1715" spans="1:20" ht="15.75">
      <c r="A1715" s="485">
        <f t="shared" si="266"/>
        <v>1715</v>
      </c>
      <c r="B1715" s="673" t="s">
        <v>106</v>
      </c>
      <c r="C1715" s="532"/>
      <c r="F1715" s="741"/>
      <c r="H1715" s="718"/>
      <c r="K1715" s="503"/>
      <c r="L1715" s="718"/>
      <c r="N1715" s="718"/>
      <c r="T1715" s="655"/>
    </row>
    <row r="1716" spans="1:20">
      <c r="A1716" s="485">
        <f t="shared" si="266"/>
        <v>1716</v>
      </c>
      <c r="B1716" s="672" t="s">
        <v>1212</v>
      </c>
      <c r="C1716" s="532"/>
      <c r="F1716" s="741"/>
      <c r="H1716" s="718"/>
      <c r="K1716" s="503"/>
      <c r="L1716" s="718"/>
      <c r="N1716" s="718"/>
      <c r="T1716" s="655"/>
    </row>
    <row r="1717" spans="1:20">
      <c r="A1717" s="485">
        <f t="shared" si="266"/>
        <v>1717</v>
      </c>
      <c r="B1717" s="672" t="s">
        <v>1213</v>
      </c>
      <c r="C1717" s="532"/>
      <c r="F1717" s="741"/>
      <c r="H1717" s="718"/>
      <c r="K1717" s="503"/>
      <c r="L1717" s="718"/>
      <c r="N1717" s="718"/>
      <c r="T1717" s="655"/>
    </row>
    <row r="1718" spans="1:20">
      <c r="A1718" s="485">
        <f t="shared" si="266"/>
        <v>1718</v>
      </c>
      <c r="B1718" s="672" t="s">
        <v>1214</v>
      </c>
      <c r="C1718" s="532"/>
      <c r="F1718" s="741"/>
      <c r="H1718" s="718"/>
      <c r="K1718" s="503"/>
      <c r="L1718" s="718"/>
      <c r="N1718" s="718"/>
      <c r="T1718" s="655"/>
    </row>
    <row r="1719" spans="1:20" ht="15.75">
      <c r="A1719" s="485">
        <f t="shared" si="266"/>
        <v>1719</v>
      </c>
      <c r="B1719" s="673" t="s">
        <v>106</v>
      </c>
      <c r="C1719" s="532"/>
      <c r="F1719" s="741"/>
      <c r="H1719" s="718"/>
      <c r="K1719" s="503"/>
      <c r="L1719" s="718"/>
      <c r="N1719" s="718"/>
      <c r="T1719" s="655"/>
    </row>
    <row r="1720" spans="1:20">
      <c r="A1720" s="485">
        <f t="shared" si="266"/>
        <v>1720</v>
      </c>
      <c r="B1720" s="672" t="s">
        <v>1215</v>
      </c>
      <c r="C1720" s="532"/>
      <c r="F1720" s="741"/>
      <c r="H1720" s="718"/>
      <c r="K1720" s="503"/>
      <c r="L1720" s="718"/>
      <c r="N1720" s="718"/>
      <c r="T1720" s="655"/>
    </row>
    <row r="1721" spans="1:20" ht="15.75">
      <c r="A1721" s="485">
        <f t="shared" si="266"/>
        <v>1721</v>
      </c>
      <c r="B1721" s="234" t="s">
        <v>579</v>
      </c>
      <c r="F1721" s="737"/>
      <c r="H1721" s="231"/>
      <c r="K1721" s="503"/>
      <c r="T1721" s="655"/>
    </row>
    <row r="1722" spans="1:20" ht="15.75">
      <c r="A1722" s="485">
        <f t="shared" si="266"/>
        <v>1722</v>
      </c>
      <c r="B1722" s="234" t="s">
        <v>271</v>
      </c>
      <c r="F1722" s="737"/>
      <c r="H1722" s="231"/>
      <c r="K1722" s="503"/>
      <c r="T1722" s="655"/>
    </row>
    <row r="1723" spans="1:20" ht="15.75">
      <c r="A1723" s="485">
        <f t="shared" si="266"/>
        <v>1723</v>
      </c>
      <c r="B1723" s="234" t="s">
        <v>515</v>
      </c>
      <c r="F1723" s="737"/>
      <c r="H1723" s="231"/>
      <c r="K1723" s="503"/>
      <c r="T1723" s="655"/>
    </row>
    <row r="1724" spans="1:20">
      <c r="A1724" s="485">
        <f t="shared" si="266"/>
        <v>1724</v>
      </c>
      <c r="B1724" t="s">
        <v>487</v>
      </c>
      <c r="D1724" t="s">
        <v>905</v>
      </c>
      <c r="F1724" s="737">
        <f>'56'!F23</f>
        <v>0</v>
      </c>
      <c r="H1724" s="231">
        <f>'56'!H23</f>
        <v>0</v>
      </c>
      <c r="K1724" s="503">
        <v>0</v>
      </c>
      <c r="L1724" s="231">
        <f>'56'!F23</f>
        <v>0</v>
      </c>
      <c r="N1724" s="231">
        <f>'56'!H23</f>
        <v>0</v>
      </c>
      <c r="P1724" s="722">
        <f>F1724-L1724</f>
        <v>0</v>
      </c>
      <c r="Q1724" s="461"/>
      <c r="R1724" s="722">
        <f>H1724-N1724</f>
        <v>0</v>
      </c>
      <c r="T1724" s="655">
        <f>H1724-K1724</f>
        <v>0</v>
      </c>
    </row>
    <row r="1725" spans="1:20">
      <c r="A1725" s="485">
        <f t="shared" si="266"/>
        <v>1725</v>
      </c>
      <c r="B1725" t="s">
        <v>522</v>
      </c>
      <c r="D1725" t="s">
        <v>905</v>
      </c>
      <c r="F1725" s="737">
        <f>'56'!F24</f>
        <v>0</v>
      </c>
      <c r="H1725" s="231">
        <f>'56'!H24</f>
        <v>0</v>
      </c>
      <c r="K1725" s="503">
        <v>0</v>
      </c>
      <c r="L1725" s="231">
        <f>'56'!F24</f>
        <v>0</v>
      </c>
      <c r="N1725" s="231">
        <f>'56'!H24</f>
        <v>0</v>
      </c>
      <c r="P1725" s="722">
        <f>F1725-L1725</f>
        <v>0</v>
      </c>
      <c r="Q1725" s="461"/>
      <c r="R1725" s="722">
        <f>H1725-N1725</f>
        <v>0</v>
      </c>
      <c r="T1725" s="655">
        <f>H1725-K1725</f>
        <v>0</v>
      </c>
    </row>
    <row r="1726" spans="1:20">
      <c r="A1726" s="485">
        <f t="shared" si="266"/>
        <v>1726</v>
      </c>
      <c r="B1726" t="s">
        <v>523</v>
      </c>
      <c r="D1726" t="s">
        <v>905</v>
      </c>
      <c r="F1726" s="737">
        <f>'56'!F25</f>
        <v>0</v>
      </c>
      <c r="H1726" s="231">
        <f>'56'!H25</f>
        <v>0</v>
      </c>
      <c r="K1726" s="503">
        <v>0</v>
      </c>
      <c r="L1726" s="231">
        <f>'56'!F25</f>
        <v>0</v>
      </c>
      <c r="N1726" s="231">
        <f>'56'!H25</f>
        <v>0</v>
      </c>
      <c r="P1726" s="722">
        <f>F1726-L1726</f>
        <v>0</v>
      </c>
      <c r="Q1726" s="461"/>
      <c r="R1726" s="722">
        <f>H1726-N1726</f>
        <v>0</v>
      </c>
      <c r="T1726" s="655">
        <f>H1726-K1726</f>
        <v>0</v>
      </c>
    </row>
    <row r="1727" spans="1:20" ht="15.75">
      <c r="A1727" s="485">
        <f t="shared" si="266"/>
        <v>1727</v>
      </c>
      <c r="B1727" s="234" t="s">
        <v>516</v>
      </c>
      <c r="F1727" s="737"/>
      <c r="H1727" s="231"/>
      <c r="K1727" s="503"/>
      <c r="T1727" s="655"/>
    </row>
    <row r="1728" spans="1:20">
      <c r="A1728" s="485">
        <f t="shared" si="266"/>
        <v>1728</v>
      </c>
      <c r="B1728" t="s">
        <v>487</v>
      </c>
      <c r="D1728" t="s">
        <v>905</v>
      </c>
      <c r="F1728" s="737">
        <f>'56'!F27</f>
        <v>0</v>
      </c>
      <c r="H1728" s="231">
        <f>'56'!H27</f>
        <v>0</v>
      </c>
      <c r="K1728" s="503">
        <v>0</v>
      </c>
      <c r="L1728" s="231">
        <f>'56'!F27</f>
        <v>0</v>
      </c>
      <c r="N1728" s="231">
        <f>'56'!H27</f>
        <v>0</v>
      </c>
      <c r="P1728" s="722">
        <f>F1728-L1728</f>
        <v>0</v>
      </c>
      <c r="Q1728" s="461"/>
      <c r="R1728" s="722">
        <f>H1728-N1728</f>
        <v>0</v>
      </c>
      <c r="T1728" s="655">
        <f>H1728-K1728</f>
        <v>0</v>
      </c>
    </row>
    <row r="1729" spans="1:20">
      <c r="A1729" s="485">
        <f t="shared" si="266"/>
        <v>1729</v>
      </c>
      <c r="B1729" t="s">
        <v>522</v>
      </c>
      <c r="D1729" t="s">
        <v>905</v>
      </c>
      <c r="F1729" s="737">
        <f>'56'!F28</f>
        <v>0</v>
      </c>
      <c r="H1729" s="231">
        <f>'56'!H28</f>
        <v>0</v>
      </c>
      <c r="K1729" s="503">
        <v>0</v>
      </c>
      <c r="L1729" s="231">
        <f>'56'!F28</f>
        <v>0</v>
      </c>
      <c r="N1729" s="231">
        <f>'56'!H28</f>
        <v>0</v>
      </c>
      <c r="P1729" s="722">
        <f>F1729-L1729</f>
        <v>0</v>
      </c>
      <c r="Q1729" s="461"/>
      <c r="R1729" s="722">
        <f>H1729-N1729</f>
        <v>0</v>
      </c>
      <c r="T1729" s="655">
        <f>H1729-K1729</f>
        <v>0</v>
      </c>
    </row>
    <row r="1730" spans="1:20" ht="15.75">
      <c r="A1730" s="485">
        <f t="shared" si="266"/>
        <v>1730</v>
      </c>
      <c r="B1730" s="234" t="s">
        <v>106</v>
      </c>
      <c r="F1730" s="737">
        <f>'56'!F29</f>
        <v>0</v>
      </c>
      <c r="H1730" s="231">
        <f>'56'!H29</f>
        <v>0</v>
      </c>
      <c r="K1730" s="503">
        <v>0</v>
      </c>
      <c r="L1730" s="231">
        <f>'56'!F29</f>
        <v>0</v>
      </c>
      <c r="N1730" s="231">
        <f>'56'!H29</f>
        <v>0</v>
      </c>
      <c r="P1730" s="722">
        <f>F1730-L1730</f>
        <v>0</v>
      </c>
      <c r="Q1730" s="461"/>
      <c r="R1730" s="722">
        <f>H1730-N1730</f>
        <v>0</v>
      </c>
      <c r="T1730" s="655">
        <f>H1730-K1730</f>
        <v>0</v>
      </c>
    </row>
    <row r="1731" spans="1:20" ht="15.75">
      <c r="A1731" s="485">
        <f t="shared" si="266"/>
        <v>1731</v>
      </c>
      <c r="B1731" s="234" t="s">
        <v>303</v>
      </c>
      <c r="F1731" s="737"/>
      <c r="H1731" s="231"/>
      <c r="K1731" s="503"/>
      <c r="T1731" s="655"/>
    </row>
    <row r="1732" spans="1:20" ht="15.75">
      <c r="A1732" s="485">
        <f t="shared" si="266"/>
        <v>1732</v>
      </c>
      <c r="B1732" s="234" t="s">
        <v>515</v>
      </c>
      <c r="F1732" s="737"/>
      <c r="H1732" s="231"/>
      <c r="K1732" s="503"/>
      <c r="T1732" s="655"/>
    </row>
    <row r="1733" spans="1:20">
      <c r="A1733" s="485">
        <f t="shared" si="266"/>
        <v>1733</v>
      </c>
      <c r="B1733" t="s">
        <v>487</v>
      </c>
      <c r="D1733" t="s">
        <v>905</v>
      </c>
      <c r="F1733" s="737">
        <f>'56'!J23</f>
        <v>0</v>
      </c>
      <c r="H1733" s="231">
        <f>'56'!L23</f>
        <v>0</v>
      </c>
      <c r="K1733" s="503">
        <v>0</v>
      </c>
      <c r="L1733" s="231">
        <f>'56'!J23</f>
        <v>0</v>
      </c>
      <c r="N1733" s="231">
        <f>'56'!L23</f>
        <v>0</v>
      </c>
      <c r="P1733" s="722">
        <f>F1733-L1733</f>
        <v>0</v>
      </c>
      <c r="Q1733" s="461"/>
      <c r="R1733" s="722">
        <f>H1733-N1733</f>
        <v>0</v>
      </c>
      <c r="T1733" s="655">
        <f>H1733-K1733</f>
        <v>0</v>
      </c>
    </row>
    <row r="1734" spans="1:20">
      <c r="A1734" s="485">
        <f t="shared" si="266"/>
        <v>1734</v>
      </c>
      <c r="B1734" t="s">
        <v>522</v>
      </c>
      <c r="D1734" t="s">
        <v>905</v>
      </c>
      <c r="F1734" s="737">
        <f>'56'!J24</f>
        <v>0</v>
      </c>
      <c r="H1734" s="231">
        <f>'56'!L24</f>
        <v>0</v>
      </c>
      <c r="K1734" s="503">
        <v>0</v>
      </c>
      <c r="L1734" s="231">
        <f>'56'!J24</f>
        <v>0</v>
      </c>
      <c r="N1734" s="231">
        <f>'56'!L24</f>
        <v>0</v>
      </c>
      <c r="P1734" s="722">
        <f>F1734-L1734</f>
        <v>0</v>
      </c>
      <c r="Q1734" s="461"/>
      <c r="R1734" s="722">
        <f>H1734-N1734</f>
        <v>0</v>
      </c>
      <c r="T1734" s="655">
        <f>H1734-K1734</f>
        <v>0</v>
      </c>
    </row>
    <row r="1735" spans="1:20">
      <c r="A1735" s="485">
        <f t="shared" si="266"/>
        <v>1735</v>
      </c>
      <c r="B1735" t="s">
        <v>523</v>
      </c>
      <c r="D1735" t="s">
        <v>905</v>
      </c>
      <c r="F1735" s="737">
        <f>'56'!J25</f>
        <v>0</v>
      </c>
      <c r="H1735" s="231">
        <f>'56'!L25</f>
        <v>0</v>
      </c>
      <c r="K1735" s="503">
        <v>0</v>
      </c>
      <c r="L1735" s="231">
        <f>'56'!J25</f>
        <v>0</v>
      </c>
      <c r="N1735" s="231">
        <f>'56'!L25</f>
        <v>0</v>
      </c>
      <c r="P1735" s="722">
        <f>F1735-L1735</f>
        <v>0</v>
      </c>
      <c r="Q1735" s="461"/>
      <c r="R1735" s="722">
        <f>H1735-N1735</f>
        <v>0</v>
      </c>
      <c r="T1735" s="655">
        <f>H1735-K1735</f>
        <v>0</v>
      </c>
    </row>
    <row r="1736" spans="1:20" ht="15.75">
      <c r="A1736" s="485">
        <f t="shared" si="266"/>
        <v>1736</v>
      </c>
      <c r="B1736" s="234" t="s">
        <v>516</v>
      </c>
      <c r="F1736" s="737"/>
      <c r="H1736" s="231"/>
      <c r="K1736" s="503"/>
      <c r="T1736" s="655"/>
    </row>
    <row r="1737" spans="1:20">
      <c r="A1737" s="485">
        <f t="shared" si="266"/>
        <v>1737</v>
      </c>
      <c r="B1737" t="s">
        <v>487</v>
      </c>
      <c r="D1737" t="s">
        <v>905</v>
      </c>
      <c r="F1737" s="737">
        <f>'56'!J27</f>
        <v>0</v>
      </c>
      <c r="H1737" s="231">
        <f>'56'!L27</f>
        <v>0</v>
      </c>
      <c r="K1737" s="503">
        <v>0</v>
      </c>
      <c r="L1737" s="231">
        <f>'56'!J27</f>
        <v>0</v>
      </c>
      <c r="N1737" s="231">
        <f>'56'!L27</f>
        <v>0</v>
      </c>
      <c r="P1737" s="722">
        <f>F1737-L1737</f>
        <v>0</v>
      </c>
      <c r="Q1737" s="461"/>
      <c r="R1737" s="722">
        <f>H1737-N1737</f>
        <v>0</v>
      </c>
      <c r="T1737" s="655">
        <f>H1737-K1737</f>
        <v>0</v>
      </c>
    </row>
    <row r="1738" spans="1:20">
      <c r="A1738" s="485">
        <f t="shared" si="266"/>
        <v>1738</v>
      </c>
      <c r="B1738" t="s">
        <v>522</v>
      </c>
      <c r="D1738" t="s">
        <v>905</v>
      </c>
      <c r="F1738" s="737">
        <f>'56'!J28</f>
        <v>0</v>
      </c>
      <c r="H1738" s="231">
        <f>'56'!L28</f>
        <v>0</v>
      </c>
      <c r="K1738" s="503">
        <v>0</v>
      </c>
      <c r="L1738" s="231">
        <f>'56'!J28</f>
        <v>0</v>
      </c>
      <c r="N1738" s="231">
        <f>'56'!L28</f>
        <v>0</v>
      </c>
      <c r="P1738" s="722">
        <f>F1738-L1738</f>
        <v>0</v>
      </c>
      <c r="Q1738" s="461"/>
      <c r="R1738" s="722">
        <f>H1738-N1738</f>
        <v>0</v>
      </c>
      <c r="T1738" s="655">
        <f>H1738-K1738</f>
        <v>0</v>
      </c>
    </row>
    <row r="1739" spans="1:20" ht="15.75">
      <c r="A1739" s="485">
        <f t="shared" ref="A1739:A1802" si="270">A1738+1</f>
        <v>1739</v>
      </c>
      <c r="B1739" s="234" t="s">
        <v>106</v>
      </c>
      <c r="D1739" t="s">
        <v>905</v>
      </c>
      <c r="F1739" s="737">
        <f>'56'!J29</f>
        <v>0</v>
      </c>
      <c r="H1739" s="231">
        <f>'56'!L29</f>
        <v>0</v>
      </c>
      <c r="K1739" s="503">
        <v>0</v>
      </c>
      <c r="L1739" s="231">
        <f>'56'!J29</f>
        <v>0</v>
      </c>
      <c r="N1739" s="231">
        <f>'56'!L29</f>
        <v>0</v>
      </c>
      <c r="P1739" s="722">
        <f>F1739-L1739</f>
        <v>0</v>
      </c>
      <c r="Q1739" s="461"/>
      <c r="R1739" s="722">
        <f>H1739-N1739</f>
        <v>0</v>
      </c>
      <c r="T1739" s="655">
        <f>H1739-K1739</f>
        <v>0</v>
      </c>
    </row>
    <row r="1740" spans="1:20" ht="15.75">
      <c r="A1740" s="485">
        <f t="shared" si="270"/>
        <v>1740</v>
      </c>
      <c r="B1740" s="234" t="s">
        <v>730</v>
      </c>
      <c r="F1740" s="737"/>
      <c r="H1740" s="231"/>
      <c r="K1740" s="503"/>
      <c r="T1740" s="655"/>
    </row>
    <row r="1741" spans="1:20" ht="15.75">
      <c r="A1741" s="485">
        <f t="shared" si="270"/>
        <v>1741</v>
      </c>
      <c r="B1741" s="234" t="s">
        <v>1101</v>
      </c>
      <c r="F1741" s="737"/>
      <c r="H1741" s="231"/>
      <c r="K1741" s="503"/>
      <c r="T1741" s="655"/>
    </row>
    <row r="1742" spans="1:20" ht="15.75">
      <c r="A1742" s="485">
        <f t="shared" si="270"/>
        <v>1742</v>
      </c>
      <c r="B1742" s="234" t="s">
        <v>680</v>
      </c>
      <c r="F1742" s="737"/>
      <c r="H1742" s="231"/>
      <c r="K1742" s="503"/>
      <c r="T1742" s="655"/>
    </row>
    <row r="1743" spans="1:20" ht="15.75">
      <c r="A1743" s="485">
        <f t="shared" si="270"/>
        <v>1743</v>
      </c>
      <c r="B1743" s="234" t="s">
        <v>271</v>
      </c>
      <c r="F1743" s="737"/>
      <c r="H1743" s="231"/>
      <c r="K1743" s="503"/>
      <c r="T1743" s="655"/>
    </row>
    <row r="1744" spans="1:20">
      <c r="A1744" s="485">
        <f t="shared" si="270"/>
        <v>1744</v>
      </c>
      <c r="B1744" t="s">
        <v>135</v>
      </c>
      <c r="F1744" s="737"/>
      <c r="H1744" s="231"/>
      <c r="K1744" s="503"/>
      <c r="T1744" s="655"/>
    </row>
    <row r="1745" spans="1:20">
      <c r="A1745" s="485">
        <f t="shared" si="270"/>
        <v>1745</v>
      </c>
      <c r="B1745" s="636" t="s">
        <v>1220</v>
      </c>
      <c r="D1745" t="s">
        <v>905</v>
      </c>
      <c r="F1745" s="737">
        <f>'57'!C14</f>
        <v>23994</v>
      </c>
      <c r="H1745" s="231">
        <f>'58'!C14</f>
        <v>19969</v>
      </c>
      <c r="K1745" s="503">
        <v>17587</v>
      </c>
      <c r="L1745" s="231">
        <f>'57'!C14</f>
        <v>23994</v>
      </c>
      <c r="N1745" s="231">
        <f>'58'!C14</f>
        <v>19969</v>
      </c>
      <c r="P1745" s="722">
        <f t="shared" ref="P1745:P1751" si="271">F1745-L1745</f>
        <v>0</v>
      </c>
      <c r="Q1745" s="461"/>
      <c r="R1745" s="722">
        <f t="shared" ref="R1745:R1751" si="272">H1745-N1745</f>
        <v>0</v>
      </c>
      <c r="T1745" s="655">
        <f t="shared" ref="T1745:T1751" si="273">H1745-K1745</f>
        <v>2382</v>
      </c>
    </row>
    <row r="1746" spans="1:20">
      <c r="A1746" s="485">
        <f t="shared" si="270"/>
        <v>1746</v>
      </c>
      <c r="B1746" s="636" t="s">
        <v>1221</v>
      </c>
      <c r="D1746" t="s">
        <v>905</v>
      </c>
      <c r="F1746" s="737">
        <f>'57'!C15</f>
        <v>268</v>
      </c>
      <c r="H1746" s="231">
        <f>'58'!C15</f>
        <v>70</v>
      </c>
      <c r="K1746" s="503">
        <v>0</v>
      </c>
      <c r="L1746" s="231">
        <f>'57'!C15</f>
        <v>268</v>
      </c>
      <c r="N1746" s="231">
        <f>'58'!C15</f>
        <v>70</v>
      </c>
      <c r="P1746" s="722">
        <f t="shared" si="271"/>
        <v>0</v>
      </c>
      <c r="Q1746" s="461"/>
      <c r="R1746" s="722">
        <f t="shared" si="272"/>
        <v>0</v>
      </c>
      <c r="T1746" s="655">
        <f t="shared" si="273"/>
        <v>70</v>
      </c>
    </row>
    <row r="1747" spans="1:20">
      <c r="A1747" s="485">
        <f t="shared" si="270"/>
        <v>1747</v>
      </c>
      <c r="B1747" s="636" t="s">
        <v>1222</v>
      </c>
      <c r="D1747" t="s">
        <v>905</v>
      </c>
      <c r="F1747" s="737">
        <f>'57'!C16</f>
        <v>593</v>
      </c>
      <c r="H1747" s="231">
        <f>'58'!C16</f>
        <v>538</v>
      </c>
      <c r="K1747" s="503">
        <v>0</v>
      </c>
      <c r="L1747" s="231">
        <f>'57'!C16</f>
        <v>593</v>
      </c>
      <c r="N1747" s="231">
        <f>'58'!C16</f>
        <v>538</v>
      </c>
      <c r="P1747" s="722">
        <f t="shared" si="271"/>
        <v>0</v>
      </c>
      <c r="Q1747" s="461"/>
      <c r="R1747" s="722">
        <f t="shared" si="272"/>
        <v>0</v>
      </c>
      <c r="T1747" s="655">
        <f t="shared" si="273"/>
        <v>538</v>
      </c>
    </row>
    <row r="1748" spans="1:20">
      <c r="A1748" s="485">
        <f t="shared" si="270"/>
        <v>1748</v>
      </c>
      <c r="B1748" s="636" t="s">
        <v>1223</v>
      </c>
      <c r="D1748" t="s">
        <v>905</v>
      </c>
      <c r="F1748" s="737">
        <f>'57'!C17</f>
        <v>0</v>
      </c>
      <c r="H1748" s="231">
        <f>'58'!C17</f>
        <v>0</v>
      </c>
      <c r="K1748" s="503">
        <v>0</v>
      </c>
      <c r="L1748" s="231">
        <f>'57'!C17</f>
        <v>0</v>
      </c>
      <c r="N1748" s="231">
        <f>'58'!C17</f>
        <v>0</v>
      </c>
      <c r="P1748" s="722">
        <f t="shared" si="271"/>
        <v>0</v>
      </c>
      <c r="Q1748" s="461"/>
      <c r="R1748" s="722">
        <f t="shared" si="272"/>
        <v>0</v>
      </c>
      <c r="T1748" s="655">
        <f t="shared" si="273"/>
        <v>0</v>
      </c>
    </row>
    <row r="1749" spans="1:20">
      <c r="A1749" s="485">
        <f t="shared" si="270"/>
        <v>1749</v>
      </c>
      <c r="B1749" t="s">
        <v>136</v>
      </c>
      <c r="D1749" t="s">
        <v>905</v>
      </c>
      <c r="F1749" s="737">
        <f>'57'!C18</f>
        <v>769</v>
      </c>
      <c r="H1749" s="231">
        <f>'58'!C18</f>
        <v>652</v>
      </c>
      <c r="K1749" s="503">
        <v>1010</v>
      </c>
      <c r="L1749" s="231">
        <f>'57'!C18</f>
        <v>769</v>
      </c>
      <c r="N1749" s="231">
        <f>'58'!C18</f>
        <v>652</v>
      </c>
      <c r="P1749" s="722">
        <f t="shared" si="271"/>
        <v>0</v>
      </c>
      <c r="Q1749" s="461"/>
      <c r="R1749" s="722">
        <f t="shared" si="272"/>
        <v>0</v>
      </c>
      <c r="T1749" s="655">
        <f t="shared" si="273"/>
        <v>-358</v>
      </c>
    </row>
    <row r="1750" spans="1:20">
      <c r="A1750" s="485">
        <f t="shared" si="270"/>
        <v>1750</v>
      </c>
      <c r="B1750" t="s">
        <v>137</v>
      </c>
      <c r="D1750" t="s">
        <v>905</v>
      </c>
      <c r="F1750" s="737">
        <f>'57'!C19</f>
        <v>0</v>
      </c>
      <c r="H1750" s="231">
        <f>'58'!C19</f>
        <v>0</v>
      </c>
      <c r="K1750" s="503">
        <v>0</v>
      </c>
      <c r="L1750" s="231">
        <f>'57'!C19</f>
        <v>0</v>
      </c>
      <c r="N1750" s="231">
        <f>'58'!C19</f>
        <v>0</v>
      </c>
      <c r="P1750" s="722">
        <f t="shared" si="271"/>
        <v>0</v>
      </c>
      <c r="Q1750" s="461"/>
      <c r="R1750" s="722">
        <f t="shared" si="272"/>
        <v>0</v>
      </c>
      <c r="T1750" s="655">
        <f t="shared" si="273"/>
        <v>0</v>
      </c>
    </row>
    <row r="1751" spans="1:20">
      <c r="A1751" s="485">
        <f t="shared" si="270"/>
        <v>1751</v>
      </c>
      <c r="B1751" t="s">
        <v>299</v>
      </c>
      <c r="D1751" t="s">
        <v>905</v>
      </c>
      <c r="F1751" s="737">
        <f>'57'!C20</f>
        <v>1693</v>
      </c>
      <c r="H1751" s="231">
        <f>'58'!C20</f>
        <v>1624</v>
      </c>
      <c r="K1751" s="503">
        <v>1489</v>
      </c>
      <c r="L1751" s="231">
        <f>'57'!C20</f>
        <v>1693</v>
      </c>
      <c r="N1751" s="231">
        <f>'58'!C20</f>
        <v>1624</v>
      </c>
      <c r="P1751" s="722">
        <f t="shared" si="271"/>
        <v>0</v>
      </c>
      <c r="Q1751" s="461"/>
      <c r="R1751" s="722">
        <f t="shared" si="272"/>
        <v>0</v>
      </c>
      <c r="T1751" s="655">
        <f t="shared" si="273"/>
        <v>135</v>
      </c>
    </row>
    <row r="1752" spans="1:20">
      <c r="A1752" s="485">
        <f t="shared" si="270"/>
        <v>1752</v>
      </c>
      <c r="B1752" s="672" t="s">
        <v>1102</v>
      </c>
      <c r="D1752" t="s">
        <v>905</v>
      </c>
      <c r="F1752" s="741"/>
      <c r="H1752" s="718"/>
      <c r="K1752" s="503"/>
      <c r="L1752" s="718"/>
      <c r="N1752" s="718"/>
      <c r="T1752" s="655"/>
    </row>
    <row r="1753" spans="1:20">
      <c r="A1753" s="485">
        <f t="shared" si="270"/>
        <v>1753</v>
      </c>
      <c r="B1753" t="s">
        <v>300</v>
      </c>
      <c r="D1753" t="s">
        <v>905</v>
      </c>
      <c r="F1753" s="737">
        <f>'57'!C22</f>
        <v>0</v>
      </c>
      <c r="H1753" s="231">
        <f>'58'!C22</f>
        <v>0</v>
      </c>
      <c r="K1753" s="503">
        <v>4</v>
      </c>
      <c r="L1753" s="231">
        <f>'57'!C22</f>
        <v>0</v>
      </c>
      <c r="N1753" s="231">
        <f>'58'!C22</f>
        <v>0</v>
      </c>
      <c r="P1753" s="722">
        <f>F1753-L1753</f>
        <v>0</v>
      </c>
      <c r="Q1753" s="461"/>
      <c r="R1753" s="722">
        <f>H1753-N1753</f>
        <v>0</v>
      </c>
      <c r="T1753" s="655">
        <f>H1753-K1753</f>
        <v>-4</v>
      </c>
    </row>
    <row r="1754" spans="1:20">
      <c r="A1754" s="485">
        <f t="shared" si="270"/>
        <v>1754</v>
      </c>
      <c r="B1754" t="s">
        <v>301</v>
      </c>
      <c r="D1754" t="s">
        <v>905</v>
      </c>
      <c r="F1754" s="737">
        <f>'57'!C23</f>
        <v>36</v>
      </c>
      <c r="H1754" s="231">
        <f>'58'!C23</f>
        <v>41</v>
      </c>
      <c r="K1754" s="503">
        <v>139</v>
      </c>
      <c r="L1754" s="231">
        <f>'57'!C23</f>
        <v>36</v>
      </c>
      <c r="N1754" s="231">
        <f>'58'!C23</f>
        <v>41</v>
      </c>
      <c r="P1754" s="722">
        <f>F1754-L1754</f>
        <v>0</v>
      </c>
      <c r="Q1754" s="461"/>
      <c r="R1754" s="722">
        <f>H1754-N1754</f>
        <v>0</v>
      </c>
      <c r="T1754" s="655">
        <f>H1754-K1754</f>
        <v>-98</v>
      </c>
    </row>
    <row r="1755" spans="1:20">
      <c r="A1755" s="485">
        <f t="shared" si="270"/>
        <v>1755</v>
      </c>
      <c r="B1755" t="s">
        <v>302</v>
      </c>
      <c r="D1755" t="s">
        <v>905</v>
      </c>
      <c r="F1755" s="737">
        <f>'57'!C25</f>
        <v>0</v>
      </c>
      <c r="H1755" s="231">
        <f>'58'!C25</f>
        <v>0</v>
      </c>
      <c r="K1755" s="503">
        <v>0</v>
      </c>
      <c r="L1755" s="231">
        <f>'57'!C25</f>
        <v>0</v>
      </c>
      <c r="N1755" s="231">
        <f>'58'!C25</f>
        <v>0</v>
      </c>
      <c r="P1755" s="722">
        <f>F1755-L1755</f>
        <v>0</v>
      </c>
      <c r="Q1755" s="461"/>
      <c r="R1755" s="722">
        <f>H1755-N1755</f>
        <v>0</v>
      </c>
      <c r="T1755" s="655">
        <f>H1755-K1755</f>
        <v>0</v>
      </c>
    </row>
    <row r="1756" spans="1:20">
      <c r="A1756" s="485">
        <f t="shared" si="270"/>
        <v>1756</v>
      </c>
      <c r="B1756" t="s">
        <v>115</v>
      </c>
      <c r="D1756" t="s">
        <v>905</v>
      </c>
      <c r="F1756" s="737">
        <f>'57'!C28</f>
        <v>2488</v>
      </c>
      <c r="H1756" s="231">
        <f>'58'!C28</f>
        <v>1527</v>
      </c>
      <c r="K1756" s="503">
        <v>3863</v>
      </c>
      <c r="L1756" s="231">
        <f>'57'!C28</f>
        <v>2488</v>
      </c>
      <c r="N1756" s="231">
        <f>'58'!C28</f>
        <v>1527</v>
      </c>
      <c r="P1756" s="722">
        <f>F1756-L1756</f>
        <v>0</v>
      </c>
      <c r="Q1756" s="461"/>
      <c r="R1756" s="722">
        <f>H1756-N1756</f>
        <v>0</v>
      </c>
      <c r="T1756" s="655">
        <f>H1756-K1756</f>
        <v>-2336</v>
      </c>
    </row>
    <row r="1757" spans="1:20" ht="15.75">
      <c r="A1757" s="485">
        <f t="shared" si="270"/>
        <v>1757</v>
      </c>
      <c r="B1757" s="234" t="s">
        <v>106</v>
      </c>
      <c r="D1757" t="s">
        <v>905</v>
      </c>
      <c r="F1757" s="737">
        <f>'57'!C29</f>
        <v>29851</v>
      </c>
      <c r="H1757" s="231">
        <f>'58'!C29</f>
        <v>24449</v>
      </c>
      <c r="K1757" s="503">
        <v>24092</v>
      </c>
      <c r="L1757" s="231">
        <f>'57'!C29</f>
        <v>29851</v>
      </c>
      <c r="N1757" s="231">
        <f>'58'!C29</f>
        <v>24449</v>
      </c>
      <c r="P1757" s="722">
        <f>F1757-L1757</f>
        <v>0</v>
      </c>
      <c r="Q1757" s="461"/>
      <c r="R1757" s="722">
        <f>H1757-N1757</f>
        <v>0</v>
      </c>
      <c r="T1757" s="655">
        <f>H1757-K1757</f>
        <v>357</v>
      </c>
    </row>
    <row r="1758" spans="1:20" ht="15.75">
      <c r="A1758" s="485">
        <f t="shared" si="270"/>
        <v>1758</v>
      </c>
      <c r="B1758" s="234" t="s">
        <v>303</v>
      </c>
      <c r="F1758" s="737"/>
      <c r="H1758" s="231"/>
      <c r="K1758" s="503"/>
      <c r="T1758" s="655"/>
    </row>
    <row r="1759" spans="1:20">
      <c r="A1759" s="485">
        <f t="shared" si="270"/>
        <v>1759</v>
      </c>
      <c r="B1759" t="s">
        <v>135</v>
      </c>
      <c r="F1759" s="737"/>
      <c r="H1759" s="231"/>
      <c r="K1759" s="503"/>
      <c r="P1759"/>
      <c r="R1759"/>
      <c r="T1759" s="655"/>
    </row>
    <row r="1760" spans="1:20">
      <c r="A1760" s="485">
        <f t="shared" si="270"/>
        <v>1760</v>
      </c>
      <c r="B1760" s="636" t="s">
        <v>1220</v>
      </c>
      <c r="D1760" t="s">
        <v>905</v>
      </c>
      <c r="F1760" s="737">
        <f>'57'!C33</f>
        <v>121369</v>
      </c>
      <c r="H1760" s="231">
        <f>'58'!C33</f>
        <v>117107</v>
      </c>
      <c r="K1760" s="503">
        <v>152908</v>
      </c>
      <c r="L1760" s="231">
        <f>'57'!C33</f>
        <v>121369</v>
      </c>
      <c r="N1760" s="231">
        <f>'58'!C33</f>
        <v>117107</v>
      </c>
      <c r="P1760" s="722">
        <f t="shared" ref="P1760:P1766" si="274">F1760-L1760</f>
        <v>0</v>
      </c>
      <c r="Q1760" s="461"/>
      <c r="R1760" s="722">
        <f t="shared" ref="R1760:R1766" si="275">H1760-N1760</f>
        <v>0</v>
      </c>
      <c r="T1760" s="655">
        <f t="shared" ref="T1760:T1766" si="276">H1760-K1760</f>
        <v>-35801</v>
      </c>
    </row>
    <row r="1761" spans="1:20">
      <c r="A1761" s="485">
        <f t="shared" si="270"/>
        <v>1761</v>
      </c>
      <c r="B1761" s="636" t="s">
        <v>1221</v>
      </c>
      <c r="D1761" t="s">
        <v>905</v>
      </c>
      <c r="F1761" s="737">
        <f>'57'!C34</f>
        <v>0</v>
      </c>
      <c r="H1761" s="231">
        <f>'58'!C34</f>
        <v>0</v>
      </c>
      <c r="K1761" s="503">
        <v>0</v>
      </c>
      <c r="L1761" s="231">
        <f>'57'!C34</f>
        <v>0</v>
      </c>
      <c r="N1761" s="231">
        <f>'58'!C34</f>
        <v>0</v>
      </c>
      <c r="P1761" s="722">
        <f t="shared" si="274"/>
        <v>0</v>
      </c>
      <c r="Q1761" s="461"/>
      <c r="R1761" s="722">
        <f t="shared" si="275"/>
        <v>0</v>
      </c>
      <c r="T1761" s="655">
        <f t="shared" si="276"/>
        <v>0</v>
      </c>
    </row>
    <row r="1762" spans="1:20">
      <c r="A1762" s="485">
        <f t="shared" si="270"/>
        <v>1762</v>
      </c>
      <c r="B1762" s="636" t="s">
        <v>1222</v>
      </c>
      <c r="D1762" t="s">
        <v>905</v>
      </c>
      <c r="F1762" s="737">
        <f>'57'!C35</f>
        <v>2</v>
      </c>
      <c r="H1762" s="231">
        <f>'58'!C35</f>
        <v>0</v>
      </c>
      <c r="K1762" s="503">
        <v>0</v>
      </c>
      <c r="L1762" s="231">
        <f>'57'!C35</f>
        <v>2</v>
      </c>
      <c r="N1762" s="231">
        <f>'58'!C35</f>
        <v>0</v>
      </c>
      <c r="P1762" s="722">
        <f t="shared" si="274"/>
        <v>0</v>
      </c>
      <c r="Q1762" s="461"/>
      <c r="R1762" s="722">
        <f t="shared" si="275"/>
        <v>0</v>
      </c>
      <c r="T1762" s="655">
        <f t="shared" si="276"/>
        <v>0</v>
      </c>
    </row>
    <row r="1763" spans="1:20">
      <c r="A1763" s="485">
        <f t="shared" si="270"/>
        <v>1763</v>
      </c>
      <c r="B1763" s="636" t="s">
        <v>1223</v>
      </c>
      <c r="D1763" t="s">
        <v>905</v>
      </c>
      <c r="F1763" s="737">
        <f>'57'!C36</f>
        <v>0</v>
      </c>
      <c r="H1763" s="231">
        <f>'58'!C36</f>
        <v>0</v>
      </c>
      <c r="K1763" s="503">
        <v>0</v>
      </c>
      <c r="L1763" s="231">
        <f>'57'!C36</f>
        <v>0</v>
      </c>
      <c r="N1763" s="231">
        <f>'58'!C36</f>
        <v>0</v>
      </c>
      <c r="P1763" s="722">
        <f t="shared" si="274"/>
        <v>0</v>
      </c>
      <c r="Q1763" s="461"/>
      <c r="R1763" s="722">
        <f t="shared" si="275"/>
        <v>0</v>
      </c>
      <c r="T1763" s="655">
        <f t="shared" si="276"/>
        <v>0</v>
      </c>
    </row>
    <row r="1764" spans="1:20">
      <c r="A1764" s="485">
        <f t="shared" si="270"/>
        <v>1764</v>
      </c>
      <c r="B1764" t="s">
        <v>136</v>
      </c>
      <c r="D1764" t="s">
        <v>905</v>
      </c>
      <c r="F1764" s="737">
        <f>'57'!C37</f>
        <v>3813</v>
      </c>
      <c r="H1764" s="231">
        <f>'58'!C37</f>
        <v>5472</v>
      </c>
      <c r="K1764" s="503">
        <v>6036</v>
      </c>
      <c r="L1764" s="231">
        <f>'57'!C37</f>
        <v>3813</v>
      </c>
      <c r="N1764" s="231">
        <f>'58'!C37</f>
        <v>5472</v>
      </c>
      <c r="P1764" s="722">
        <f t="shared" si="274"/>
        <v>0</v>
      </c>
      <c r="Q1764" s="461"/>
      <c r="R1764" s="722">
        <f t="shared" si="275"/>
        <v>0</v>
      </c>
      <c r="T1764" s="655">
        <f t="shared" si="276"/>
        <v>-564</v>
      </c>
    </row>
    <row r="1765" spans="1:20">
      <c r="A1765" s="485">
        <f t="shared" si="270"/>
        <v>1765</v>
      </c>
      <c r="B1765" t="s">
        <v>137</v>
      </c>
      <c r="D1765" t="s">
        <v>905</v>
      </c>
      <c r="F1765" s="737">
        <f>'57'!C38</f>
        <v>0</v>
      </c>
      <c r="H1765" s="231">
        <f>'58'!C38</f>
        <v>0</v>
      </c>
      <c r="K1765" s="503">
        <v>0</v>
      </c>
      <c r="L1765" s="231">
        <f>'57'!C38</f>
        <v>0</v>
      </c>
      <c r="N1765" s="231">
        <f>'58'!C38</f>
        <v>0</v>
      </c>
      <c r="P1765" s="722">
        <f t="shared" si="274"/>
        <v>0</v>
      </c>
      <c r="Q1765" s="461"/>
      <c r="R1765" s="722">
        <f t="shared" si="275"/>
        <v>0</v>
      </c>
      <c r="T1765" s="655">
        <f t="shared" si="276"/>
        <v>0</v>
      </c>
    </row>
    <row r="1766" spans="1:20">
      <c r="A1766" s="485">
        <f t="shared" si="270"/>
        <v>1766</v>
      </c>
      <c r="B1766" t="s">
        <v>299</v>
      </c>
      <c r="D1766" t="s">
        <v>905</v>
      </c>
      <c r="F1766" s="737">
        <f>'57'!C39</f>
        <v>2332</v>
      </c>
      <c r="H1766" s="231">
        <f>'58'!C39</f>
        <v>1685</v>
      </c>
      <c r="K1766" s="503">
        <v>1277</v>
      </c>
      <c r="L1766" s="231">
        <f>'57'!C39</f>
        <v>2332</v>
      </c>
      <c r="N1766" s="231">
        <f>'58'!C39</f>
        <v>1685</v>
      </c>
      <c r="P1766" s="722">
        <f t="shared" si="274"/>
        <v>0</v>
      </c>
      <c r="Q1766" s="461"/>
      <c r="R1766" s="722">
        <f t="shared" si="275"/>
        <v>0</v>
      </c>
      <c r="T1766" s="655">
        <f t="shared" si="276"/>
        <v>408</v>
      </c>
    </row>
    <row r="1767" spans="1:20">
      <c r="A1767" s="485">
        <f t="shared" si="270"/>
        <v>1767</v>
      </c>
      <c r="B1767" s="672" t="s">
        <v>1102</v>
      </c>
      <c r="D1767" t="s">
        <v>905</v>
      </c>
      <c r="F1767" s="741"/>
      <c r="H1767" s="718"/>
      <c r="K1767" s="503"/>
      <c r="L1767" s="718"/>
      <c r="N1767" s="718"/>
      <c r="T1767" s="655"/>
    </row>
    <row r="1768" spans="1:20">
      <c r="A1768" s="485">
        <f t="shared" si="270"/>
        <v>1768</v>
      </c>
      <c r="B1768" t="s">
        <v>300</v>
      </c>
      <c r="D1768" t="s">
        <v>905</v>
      </c>
      <c r="F1768" s="737">
        <f>'57'!C41</f>
        <v>0</v>
      </c>
      <c r="H1768" s="231">
        <f>'58'!C41</f>
        <v>0</v>
      </c>
      <c r="K1768" s="503">
        <v>16</v>
      </c>
      <c r="L1768" s="231">
        <f>'57'!C41</f>
        <v>0</v>
      </c>
      <c r="N1768" s="231">
        <f>'58'!C41</f>
        <v>0</v>
      </c>
      <c r="P1768" s="722">
        <f>F1768-L1768</f>
        <v>0</v>
      </c>
      <c r="Q1768" s="461"/>
      <c r="R1768" s="722">
        <f>H1768-N1768</f>
        <v>0</v>
      </c>
      <c r="T1768" s="655">
        <f>H1768-K1768</f>
        <v>-16</v>
      </c>
    </row>
    <row r="1769" spans="1:20">
      <c r="A1769" s="485">
        <f t="shared" si="270"/>
        <v>1769</v>
      </c>
      <c r="B1769" t="s">
        <v>301</v>
      </c>
      <c r="D1769" t="s">
        <v>905</v>
      </c>
      <c r="F1769" s="737">
        <f>'57'!C42</f>
        <v>12</v>
      </c>
      <c r="H1769" s="231">
        <f>'58'!C42</f>
        <v>17</v>
      </c>
      <c r="K1769" s="503">
        <v>200</v>
      </c>
      <c r="L1769" s="231">
        <f>'57'!C42</f>
        <v>12</v>
      </c>
      <c r="N1769" s="231">
        <f>'58'!C42</f>
        <v>17</v>
      </c>
      <c r="P1769" s="722">
        <f>F1769-L1769</f>
        <v>0</v>
      </c>
      <c r="Q1769" s="461"/>
      <c r="R1769" s="722">
        <f>H1769-N1769</f>
        <v>0</v>
      </c>
      <c r="T1769" s="655">
        <f>H1769-K1769</f>
        <v>-183</v>
      </c>
    </row>
    <row r="1770" spans="1:20">
      <c r="A1770" s="485">
        <f t="shared" si="270"/>
        <v>1770</v>
      </c>
      <c r="B1770" t="s">
        <v>302</v>
      </c>
      <c r="D1770" t="s">
        <v>905</v>
      </c>
      <c r="F1770" s="737">
        <f>'57'!C44</f>
        <v>0</v>
      </c>
      <c r="H1770" s="231">
        <f>'58'!C44</f>
        <v>0</v>
      </c>
      <c r="K1770" s="503">
        <v>0</v>
      </c>
      <c r="L1770" s="231">
        <f>'57'!C44</f>
        <v>0</v>
      </c>
      <c r="N1770" s="231">
        <f>'58'!C44</f>
        <v>0</v>
      </c>
      <c r="P1770" s="722">
        <f>F1770-L1770</f>
        <v>0</v>
      </c>
      <c r="Q1770" s="461"/>
      <c r="R1770" s="722">
        <f>H1770-N1770</f>
        <v>0</v>
      </c>
      <c r="T1770" s="655">
        <f>H1770-K1770</f>
        <v>0</v>
      </c>
    </row>
    <row r="1771" spans="1:20">
      <c r="A1771" s="485">
        <f t="shared" si="270"/>
        <v>1771</v>
      </c>
      <c r="B1771" t="s">
        <v>115</v>
      </c>
      <c r="D1771" t="s">
        <v>905</v>
      </c>
      <c r="F1771" s="737">
        <f>'57'!C47</f>
        <v>0</v>
      </c>
      <c r="H1771" s="231">
        <f>'58'!C47</f>
        <v>0</v>
      </c>
      <c r="K1771" s="503">
        <v>0</v>
      </c>
      <c r="L1771" s="231">
        <f>'57'!C47</f>
        <v>0</v>
      </c>
      <c r="N1771" s="231">
        <f>'58'!C47</f>
        <v>0</v>
      </c>
      <c r="P1771" s="722">
        <f>F1771-L1771</f>
        <v>0</v>
      </c>
      <c r="Q1771" s="461"/>
      <c r="R1771" s="722">
        <f>H1771-N1771</f>
        <v>0</v>
      </c>
      <c r="T1771" s="655">
        <f>H1771-K1771</f>
        <v>0</v>
      </c>
    </row>
    <row r="1772" spans="1:20" ht="15.75">
      <c r="A1772" s="485">
        <f t="shared" si="270"/>
        <v>1772</v>
      </c>
      <c r="B1772" s="234" t="s">
        <v>106</v>
      </c>
      <c r="D1772" t="s">
        <v>905</v>
      </c>
      <c r="F1772" s="737">
        <f>'57'!C48</f>
        <v>128622</v>
      </c>
      <c r="H1772" s="231">
        <f>'58'!C48</f>
        <v>126206</v>
      </c>
      <c r="K1772" s="503">
        <v>160437</v>
      </c>
      <c r="L1772" s="231">
        <f>'57'!C48</f>
        <v>128622</v>
      </c>
      <c r="N1772" s="231">
        <f>'58'!C48</f>
        <v>126206</v>
      </c>
      <c r="P1772" s="722">
        <f>F1772-L1772</f>
        <v>0</v>
      </c>
      <c r="Q1772" s="461"/>
      <c r="R1772" s="722">
        <f>H1772-N1772</f>
        <v>0</v>
      </c>
      <c r="T1772" s="655">
        <f>H1772-K1772</f>
        <v>-34231</v>
      </c>
    </row>
    <row r="1773" spans="1:20" ht="15.75">
      <c r="A1773" s="485">
        <f t="shared" si="270"/>
        <v>1773</v>
      </c>
      <c r="B1773" s="234" t="s">
        <v>172</v>
      </c>
      <c r="F1773" s="737"/>
      <c r="H1773" s="231"/>
      <c r="K1773" s="503"/>
      <c r="T1773" s="655"/>
    </row>
    <row r="1774" spans="1:20">
      <c r="A1774" s="485">
        <f t="shared" si="270"/>
        <v>1774</v>
      </c>
      <c r="B1774" t="s">
        <v>135</v>
      </c>
      <c r="F1774" s="737"/>
      <c r="H1774" s="231"/>
      <c r="K1774" s="503"/>
      <c r="P1774"/>
      <c r="R1774"/>
      <c r="T1774" s="655"/>
    </row>
    <row r="1775" spans="1:20">
      <c r="A1775" s="485">
        <f t="shared" si="270"/>
        <v>1775</v>
      </c>
      <c r="B1775" s="636" t="s">
        <v>1220</v>
      </c>
      <c r="D1775" t="s">
        <v>905</v>
      </c>
      <c r="F1775" s="737">
        <f>'57'!C52</f>
        <v>145363</v>
      </c>
      <c r="H1775" s="231">
        <f>'58'!C52</f>
        <v>137076</v>
      </c>
      <c r="K1775" s="503">
        <v>170495</v>
      </c>
      <c r="L1775" s="231">
        <f>'57'!C52</f>
        <v>145363</v>
      </c>
      <c r="N1775" s="231">
        <f>'58'!C52</f>
        <v>137076</v>
      </c>
      <c r="P1775" s="722">
        <f t="shared" ref="P1775:P1781" si="277">F1775-L1775</f>
        <v>0</v>
      </c>
      <c r="Q1775" s="461"/>
      <c r="R1775" s="722">
        <f t="shared" ref="R1775:R1781" si="278">H1775-N1775</f>
        <v>0</v>
      </c>
      <c r="T1775" s="655">
        <f t="shared" ref="T1775:T1781" si="279">H1775-K1775</f>
        <v>-33419</v>
      </c>
    </row>
    <row r="1776" spans="1:20">
      <c r="A1776" s="485">
        <f t="shared" si="270"/>
        <v>1776</v>
      </c>
      <c r="B1776" s="636" t="s">
        <v>1221</v>
      </c>
      <c r="D1776" t="s">
        <v>905</v>
      </c>
      <c r="F1776" s="737">
        <f>'57'!C53</f>
        <v>268</v>
      </c>
      <c r="H1776" s="231">
        <f>'58'!C53</f>
        <v>70</v>
      </c>
      <c r="K1776" s="503">
        <v>0</v>
      </c>
      <c r="L1776" s="231">
        <f>'57'!C53</f>
        <v>268</v>
      </c>
      <c r="N1776" s="231">
        <f>'58'!C53</f>
        <v>70</v>
      </c>
      <c r="P1776" s="722">
        <f t="shared" si="277"/>
        <v>0</v>
      </c>
      <c r="Q1776" s="461"/>
      <c r="R1776" s="722">
        <f t="shared" si="278"/>
        <v>0</v>
      </c>
      <c r="T1776" s="655">
        <f t="shared" si="279"/>
        <v>70</v>
      </c>
    </row>
    <row r="1777" spans="1:20">
      <c r="A1777" s="485">
        <f t="shared" si="270"/>
        <v>1777</v>
      </c>
      <c r="B1777" s="636" t="s">
        <v>1222</v>
      </c>
      <c r="D1777" t="s">
        <v>905</v>
      </c>
      <c r="F1777" s="737">
        <f>'57'!C54</f>
        <v>595</v>
      </c>
      <c r="H1777" s="231">
        <f>'58'!C54</f>
        <v>538</v>
      </c>
      <c r="K1777" s="503">
        <v>0</v>
      </c>
      <c r="L1777" s="231">
        <f>'57'!C54</f>
        <v>595</v>
      </c>
      <c r="N1777" s="231">
        <f>'58'!C54</f>
        <v>538</v>
      </c>
      <c r="P1777" s="722">
        <f t="shared" si="277"/>
        <v>0</v>
      </c>
      <c r="Q1777" s="461"/>
      <c r="R1777" s="722">
        <f t="shared" si="278"/>
        <v>0</v>
      </c>
      <c r="T1777" s="655">
        <f t="shared" si="279"/>
        <v>538</v>
      </c>
    </row>
    <row r="1778" spans="1:20">
      <c r="A1778" s="485">
        <f t="shared" si="270"/>
        <v>1778</v>
      </c>
      <c r="B1778" s="636" t="s">
        <v>1223</v>
      </c>
      <c r="D1778" t="s">
        <v>905</v>
      </c>
      <c r="F1778" s="737">
        <f>'57'!C55</f>
        <v>0</v>
      </c>
      <c r="H1778" s="231">
        <f>'58'!C55</f>
        <v>0</v>
      </c>
      <c r="K1778" s="503">
        <v>0</v>
      </c>
      <c r="L1778" s="231">
        <f>'57'!C55</f>
        <v>0</v>
      </c>
      <c r="N1778" s="231">
        <f>'58'!C55</f>
        <v>0</v>
      </c>
      <c r="P1778" s="722">
        <f t="shared" si="277"/>
        <v>0</v>
      </c>
      <c r="Q1778" s="461"/>
      <c r="R1778" s="722">
        <f t="shared" si="278"/>
        <v>0</v>
      </c>
      <c r="T1778" s="655">
        <f t="shared" si="279"/>
        <v>0</v>
      </c>
    </row>
    <row r="1779" spans="1:20">
      <c r="A1779" s="485">
        <f t="shared" si="270"/>
        <v>1779</v>
      </c>
      <c r="B1779" t="s">
        <v>136</v>
      </c>
      <c r="D1779" t="s">
        <v>905</v>
      </c>
      <c r="F1779" s="737">
        <f>'57'!C56</f>
        <v>4582</v>
      </c>
      <c r="H1779" s="231">
        <f>'58'!C56</f>
        <v>6124</v>
      </c>
      <c r="K1779" s="503">
        <v>7046</v>
      </c>
      <c r="L1779" s="231">
        <f>'57'!C56</f>
        <v>4582</v>
      </c>
      <c r="N1779" s="231">
        <f>'58'!C56</f>
        <v>6124</v>
      </c>
      <c r="P1779" s="722">
        <f t="shared" si="277"/>
        <v>0</v>
      </c>
      <c r="Q1779" s="461"/>
      <c r="R1779" s="722">
        <f t="shared" si="278"/>
        <v>0</v>
      </c>
      <c r="T1779" s="655">
        <f t="shared" si="279"/>
        <v>-922</v>
      </c>
    </row>
    <row r="1780" spans="1:20">
      <c r="A1780" s="485">
        <f t="shared" si="270"/>
        <v>1780</v>
      </c>
      <c r="B1780" t="s">
        <v>137</v>
      </c>
      <c r="D1780" t="s">
        <v>905</v>
      </c>
      <c r="F1780" s="737">
        <f>'57'!C57</f>
        <v>0</v>
      </c>
      <c r="H1780" s="231">
        <f>'58'!C57</f>
        <v>0</v>
      </c>
      <c r="K1780" s="503">
        <v>0</v>
      </c>
      <c r="L1780" s="231">
        <f>'57'!C57</f>
        <v>0</v>
      </c>
      <c r="N1780" s="231">
        <f>'58'!C57</f>
        <v>0</v>
      </c>
      <c r="P1780" s="722">
        <f t="shared" si="277"/>
        <v>0</v>
      </c>
      <c r="Q1780" s="461"/>
      <c r="R1780" s="722">
        <f t="shared" si="278"/>
        <v>0</v>
      </c>
      <c r="T1780" s="655">
        <f t="shared" si="279"/>
        <v>0</v>
      </c>
    </row>
    <row r="1781" spans="1:20">
      <c r="A1781" s="485">
        <f t="shared" si="270"/>
        <v>1781</v>
      </c>
      <c r="B1781" t="s">
        <v>299</v>
      </c>
      <c r="D1781" t="s">
        <v>905</v>
      </c>
      <c r="F1781" s="737">
        <f>'57'!C58</f>
        <v>4025</v>
      </c>
      <c r="H1781" s="231">
        <f>'58'!C58</f>
        <v>3309</v>
      </c>
      <c r="K1781" s="503">
        <v>2766</v>
      </c>
      <c r="L1781" s="231">
        <f>'57'!C58</f>
        <v>4025</v>
      </c>
      <c r="N1781" s="231">
        <f>'58'!C58</f>
        <v>3309</v>
      </c>
      <c r="P1781" s="722">
        <f t="shared" si="277"/>
        <v>0</v>
      </c>
      <c r="Q1781" s="461"/>
      <c r="R1781" s="722">
        <f t="shared" si="278"/>
        <v>0</v>
      </c>
      <c r="T1781" s="655">
        <f t="shared" si="279"/>
        <v>543</v>
      </c>
    </row>
    <row r="1782" spans="1:20">
      <c r="A1782" s="485">
        <f t="shared" si="270"/>
        <v>1782</v>
      </c>
      <c r="B1782" s="672" t="s">
        <v>1102</v>
      </c>
      <c r="D1782" t="s">
        <v>905</v>
      </c>
      <c r="F1782" s="741"/>
      <c r="H1782" s="718"/>
      <c r="K1782" s="503"/>
      <c r="L1782" s="718"/>
      <c r="N1782" s="718"/>
      <c r="T1782" s="655"/>
    </row>
    <row r="1783" spans="1:20">
      <c r="A1783" s="485">
        <f t="shared" si="270"/>
        <v>1783</v>
      </c>
      <c r="B1783" t="s">
        <v>300</v>
      </c>
      <c r="D1783" t="s">
        <v>905</v>
      </c>
      <c r="F1783" s="737">
        <f>'57'!C60</f>
        <v>0</v>
      </c>
      <c r="H1783" s="231">
        <f>'58'!C60</f>
        <v>0</v>
      </c>
      <c r="K1783" s="503">
        <v>20</v>
      </c>
      <c r="L1783" s="231">
        <f>'57'!C60</f>
        <v>0</v>
      </c>
      <c r="N1783" s="231">
        <f>'58'!C60</f>
        <v>0</v>
      </c>
      <c r="P1783" s="722">
        <f>F1783-L1783</f>
        <v>0</v>
      </c>
      <c r="Q1783" s="461"/>
      <c r="R1783" s="722">
        <f>H1783-N1783</f>
        <v>0</v>
      </c>
      <c r="T1783" s="655">
        <f>H1783-K1783</f>
        <v>-20</v>
      </c>
    </row>
    <row r="1784" spans="1:20">
      <c r="A1784" s="485">
        <f t="shared" si="270"/>
        <v>1784</v>
      </c>
      <c r="B1784" t="s">
        <v>301</v>
      </c>
      <c r="D1784" t="s">
        <v>905</v>
      </c>
      <c r="F1784" s="737">
        <f>'57'!C61</f>
        <v>48</v>
      </c>
      <c r="H1784" s="231">
        <f>'58'!C61</f>
        <v>58</v>
      </c>
      <c r="K1784" s="503">
        <v>339</v>
      </c>
      <c r="L1784" s="231">
        <f>'57'!C61</f>
        <v>48</v>
      </c>
      <c r="N1784" s="231">
        <f>'58'!C61</f>
        <v>58</v>
      </c>
      <c r="P1784" s="722">
        <f>F1784-L1784</f>
        <v>0</v>
      </c>
      <c r="Q1784" s="461"/>
      <c r="R1784" s="722">
        <f>H1784-N1784</f>
        <v>0</v>
      </c>
      <c r="T1784" s="655">
        <f>H1784-K1784</f>
        <v>-281</v>
      </c>
    </row>
    <row r="1785" spans="1:20">
      <c r="A1785" s="485">
        <f t="shared" si="270"/>
        <v>1785</v>
      </c>
      <c r="B1785" t="s">
        <v>302</v>
      </c>
      <c r="D1785" t="s">
        <v>905</v>
      </c>
      <c r="F1785" s="737">
        <f>'57'!C63</f>
        <v>0</v>
      </c>
      <c r="H1785" s="231">
        <f>'58'!C63</f>
        <v>0</v>
      </c>
      <c r="K1785" s="503">
        <v>0</v>
      </c>
      <c r="L1785" s="231">
        <f>'57'!C63</f>
        <v>0</v>
      </c>
      <c r="N1785" s="231">
        <f>'58'!C63</f>
        <v>0</v>
      </c>
      <c r="P1785" s="722">
        <f>F1785-L1785</f>
        <v>0</v>
      </c>
      <c r="Q1785" s="461"/>
      <c r="R1785" s="722">
        <f>H1785-N1785</f>
        <v>0</v>
      </c>
      <c r="T1785" s="655">
        <f>H1785-K1785</f>
        <v>0</v>
      </c>
    </row>
    <row r="1786" spans="1:20">
      <c r="A1786" s="485">
        <f t="shared" si="270"/>
        <v>1786</v>
      </c>
      <c r="B1786" t="s">
        <v>115</v>
      </c>
      <c r="D1786" t="s">
        <v>905</v>
      </c>
      <c r="F1786" s="737">
        <f>'57'!C66</f>
        <v>2488</v>
      </c>
      <c r="H1786" s="231">
        <f>'58'!C66</f>
        <v>1527</v>
      </c>
      <c r="K1786" s="503">
        <v>3863</v>
      </c>
      <c r="L1786" s="231">
        <f>'57'!C66</f>
        <v>2488</v>
      </c>
      <c r="N1786" s="231">
        <f>'58'!C66</f>
        <v>1527</v>
      </c>
      <c r="P1786" s="722">
        <f>F1786-L1786</f>
        <v>0</v>
      </c>
      <c r="Q1786" s="461"/>
      <c r="R1786" s="722">
        <f>H1786-N1786</f>
        <v>0</v>
      </c>
      <c r="T1786" s="655">
        <f>H1786-K1786</f>
        <v>-2336</v>
      </c>
    </row>
    <row r="1787" spans="1:20" ht="15.75">
      <c r="A1787" s="485">
        <f t="shared" si="270"/>
        <v>1787</v>
      </c>
      <c r="B1787" s="234" t="s">
        <v>106</v>
      </c>
      <c r="D1787" t="s">
        <v>905</v>
      </c>
      <c r="F1787" s="737">
        <f>'57'!C67</f>
        <v>158473</v>
      </c>
      <c r="H1787" s="231">
        <f>'58'!C67</f>
        <v>150655</v>
      </c>
      <c r="K1787" s="503">
        <v>184529</v>
      </c>
      <c r="L1787" s="231">
        <f>'57'!C67</f>
        <v>158473</v>
      </c>
      <c r="N1787" s="231">
        <f>'58'!C67</f>
        <v>150655</v>
      </c>
      <c r="P1787" s="722">
        <f>F1787-L1787</f>
        <v>0</v>
      </c>
      <c r="Q1787" s="461"/>
      <c r="R1787" s="722">
        <f>H1787-N1787</f>
        <v>0</v>
      </c>
      <c r="T1787" s="655">
        <f>H1787-K1787</f>
        <v>-33874</v>
      </c>
    </row>
    <row r="1788" spans="1:20" ht="15.75">
      <c r="A1788" s="485">
        <f t="shared" si="270"/>
        <v>1788</v>
      </c>
      <c r="B1788" s="234" t="s">
        <v>1018</v>
      </c>
      <c r="F1788" s="737"/>
      <c r="H1788" s="231"/>
      <c r="K1788" s="503"/>
      <c r="T1788" s="655"/>
    </row>
    <row r="1789" spans="1:20" ht="15.75">
      <c r="A1789" s="485">
        <f t="shared" si="270"/>
        <v>1789</v>
      </c>
      <c r="B1789" s="234" t="s">
        <v>271</v>
      </c>
      <c r="F1789" s="737"/>
      <c r="H1789" s="231"/>
      <c r="K1789" s="503"/>
      <c r="T1789" s="655"/>
    </row>
    <row r="1790" spans="1:20">
      <c r="A1790" s="485">
        <f t="shared" si="270"/>
        <v>1790</v>
      </c>
      <c r="B1790" t="s">
        <v>135</v>
      </c>
      <c r="F1790" s="737"/>
      <c r="H1790" s="231"/>
      <c r="K1790" s="503"/>
      <c r="T1790" s="655"/>
    </row>
    <row r="1791" spans="1:20">
      <c r="A1791" s="485">
        <f t="shared" si="270"/>
        <v>1791</v>
      </c>
      <c r="B1791" s="636" t="s">
        <v>1220</v>
      </c>
      <c r="D1791" t="s">
        <v>905</v>
      </c>
      <c r="F1791" s="737">
        <f>'57'!E14</f>
        <v>0</v>
      </c>
      <c r="H1791" s="231">
        <f>'58'!E14</f>
        <v>-7834</v>
      </c>
      <c r="K1791" s="503">
        <v>0</v>
      </c>
      <c r="L1791" s="231">
        <f>'57'!E14</f>
        <v>0</v>
      </c>
      <c r="N1791" s="231">
        <f>'58'!E14</f>
        <v>-7834</v>
      </c>
      <c r="P1791" s="722">
        <f t="shared" ref="P1791:P1797" si="280">F1791-L1791</f>
        <v>0</v>
      </c>
      <c r="Q1791" s="461"/>
      <c r="R1791" s="722">
        <f t="shared" ref="R1791:R1797" si="281">H1791-N1791</f>
        <v>0</v>
      </c>
      <c r="T1791" s="655">
        <f t="shared" ref="T1791:T1797" si="282">H1791-K1791</f>
        <v>-7834</v>
      </c>
    </row>
    <row r="1792" spans="1:20">
      <c r="A1792" s="485">
        <f t="shared" si="270"/>
        <v>1792</v>
      </c>
      <c r="B1792" s="636" t="s">
        <v>1221</v>
      </c>
      <c r="D1792" t="s">
        <v>905</v>
      </c>
      <c r="F1792" s="737">
        <f>'57'!E15</f>
        <v>0</v>
      </c>
      <c r="H1792" s="231">
        <f>'58'!E15</f>
        <v>0</v>
      </c>
      <c r="K1792" s="503">
        <v>0</v>
      </c>
      <c r="L1792" s="231">
        <f>'57'!E15</f>
        <v>0</v>
      </c>
      <c r="N1792" s="231">
        <f>'58'!E15</f>
        <v>0</v>
      </c>
      <c r="P1792" s="722">
        <f t="shared" si="280"/>
        <v>0</v>
      </c>
      <c r="Q1792" s="461"/>
      <c r="R1792" s="722">
        <f t="shared" si="281"/>
        <v>0</v>
      </c>
      <c r="T1792" s="655">
        <f t="shared" si="282"/>
        <v>0</v>
      </c>
    </row>
    <row r="1793" spans="1:20">
      <c r="A1793" s="485">
        <f t="shared" si="270"/>
        <v>1793</v>
      </c>
      <c r="B1793" s="636" t="s">
        <v>1222</v>
      </c>
      <c r="D1793" t="s">
        <v>905</v>
      </c>
      <c r="F1793" s="737">
        <f>'57'!E16</f>
        <v>0</v>
      </c>
      <c r="H1793" s="231">
        <f>'58'!E16</f>
        <v>0</v>
      </c>
      <c r="K1793" s="503">
        <v>0</v>
      </c>
      <c r="L1793" s="231">
        <f>'57'!E16</f>
        <v>0</v>
      </c>
      <c r="N1793" s="231">
        <f>'58'!E16</f>
        <v>0</v>
      </c>
      <c r="P1793" s="722">
        <f t="shared" si="280"/>
        <v>0</v>
      </c>
      <c r="Q1793" s="461"/>
      <c r="R1793" s="722">
        <f t="shared" si="281"/>
        <v>0</v>
      </c>
      <c r="T1793" s="655">
        <f t="shared" si="282"/>
        <v>0</v>
      </c>
    </row>
    <row r="1794" spans="1:20">
      <c r="A1794" s="485">
        <f t="shared" si="270"/>
        <v>1794</v>
      </c>
      <c r="B1794" s="636" t="s">
        <v>1223</v>
      </c>
      <c r="D1794" t="s">
        <v>905</v>
      </c>
      <c r="F1794" s="737">
        <f>'57'!E17</f>
        <v>0</v>
      </c>
      <c r="H1794" s="231">
        <f>'58'!E17</f>
        <v>0</v>
      </c>
      <c r="K1794" s="503">
        <v>0</v>
      </c>
      <c r="L1794" s="231">
        <f>'57'!E17</f>
        <v>0</v>
      </c>
      <c r="N1794" s="231">
        <f>'58'!E17</f>
        <v>0</v>
      </c>
      <c r="P1794" s="722">
        <f t="shared" si="280"/>
        <v>0</v>
      </c>
      <c r="Q1794" s="461"/>
      <c r="R1794" s="722">
        <f t="shared" si="281"/>
        <v>0</v>
      </c>
      <c r="T1794" s="655">
        <f t="shared" si="282"/>
        <v>0</v>
      </c>
    </row>
    <row r="1795" spans="1:20">
      <c r="A1795" s="485">
        <f t="shared" si="270"/>
        <v>1795</v>
      </c>
      <c r="B1795" t="s">
        <v>136</v>
      </c>
      <c r="D1795" t="s">
        <v>905</v>
      </c>
      <c r="F1795" s="737">
        <f>'57'!E18</f>
        <v>0</v>
      </c>
      <c r="H1795" s="231">
        <f>'58'!E18</f>
        <v>0</v>
      </c>
      <c r="K1795" s="503">
        <v>0</v>
      </c>
      <c r="L1795" s="231">
        <f>'57'!E18</f>
        <v>0</v>
      </c>
      <c r="N1795" s="231">
        <f>'58'!E18</f>
        <v>0</v>
      </c>
      <c r="P1795" s="722">
        <f t="shared" si="280"/>
        <v>0</v>
      </c>
      <c r="Q1795" s="461"/>
      <c r="R1795" s="722">
        <f t="shared" si="281"/>
        <v>0</v>
      </c>
      <c r="T1795" s="655">
        <f t="shared" si="282"/>
        <v>0</v>
      </c>
    </row>
    <row r="1796" spans="1:20">
      <c r="A1796" s="485">
        <f t="shared" si="270"/>
        <v>1796</v>
      </c>
      <c r="B1796" t="s">
        <v>137</v>
      </c>
      <c r="D1796" t="s">
        <v>905</v>
      </c>
      <c r="F1796" s="737">
        <f>'57'!E19</f>
        <v>0</v>
      </c>
      <c r="H1796" s="231">
        <f>'58'!E19</f>
        <v>0</v>
      </c>
      <c r="K1796" s="503">
        <v>0</v>
      </c>
      <c r="L1796" s="231">
        <f>'57'!E19</f>
        <v>0</v>
      </c>
      <c r="N1796" s="231">
        <f>'58'!E19</f>
        <v>0</v>
      </c>
      <c r="P1796" s="722">
        <f t="shared" si="280"/>
        <v>0</v>
      </c>
      <c r="Q1796" s="461"/>
      <c r="R1796" s="722">
        <f t="shared" si="281"/>
        <v>0</v>
      </c>
      <c r="T1796" s="655">
        <f t="shared" si="282"/>
        <v>0</v>
      </c>
    </row>
    <row r="1797" spans="1:20">
      <c r="A1797" s="485">
        <f t="shared" si="270"/>
        <v>1797</v>
      </c>
      <c r="B1797" t="s">
        <v>299</v>
      </c>
      <c r="D1797" t="s">
        <v>905</v>
      </c>
      <c r="F1797" s="737">
        <f>'57'!E20</f>
        <v>0</v>
      </c>
      <c r="H1797" s="231">
        <f>'58'!E20</f>
        <v>0</v>
      </c>
      <c r="K1797" s="503">
        <v>0</v>
      </c>
      <c r="L1797" s="231">
        <f>'57'!E20</f>
        <v>0</v>
      </c>
      <c r="N1797" s="231">
        <f>'58'!E20</f>
        <v>0</v>
      </c>
      <c r="P1797" s="722">
        <f t="shared" si="280"/>
        <v>0</v>
      </c>
      <c r="Q1797" s="461"/>
      <c r="R1797" s="722">
        <f t="shared" si="281"/>
        <v>0</v>
      </c>
      <c r="T1797" s="655">
        <f t="shared" si="282"/>
        <v>0</v>
      </c>
    </row>
    <row r="1798" spans="1:20">
      <c r="A1798" s="485">
        <f t="shared" si="270"/>
        <v>1798</v>
      </c>
      <c r="B1798" s="672" t="s">
        <v>1102</v>
      </c>
      <c r="D1798" t="s">
        <v>905</v>
      </c>
      <c r="F1798" s="741"/>
      <c r="H1798" s="718"/>
      <c r="K1798" s="503"/>
      <c r="L1798" s="718"/>
      <c r="N1798" s="718"/>
      <c r="T1798" s="655"/>
    </row>
    <row r="1799" spans="1:20">
      <c r="A1799" s="485">
        <f t="shared" si="270"/>
        <v>1799</v>
      </c>
      <c r="B1799" t="s">
        <v>300</v>
      </c>
      <c r="D1799" t="s">
        <v>905</v>
      </c>
      <c r="F1799" s="737">
        <f>'57'!E22</f>
        <v>0</v>
      </c>
      <c r="H1799" s="231">
        <f>'58'!E22</f>
        <v>0</v>
      </c>
      <c r="K1799" s="503">
        <v>0</v>
      </c>
      <c r="L1799" s="231">
        <f>'57'!E22</f>
        <v>0</v>
      </c>
      <c r="N1799" s="231">
        <f>'58'!E22</f>
        <v>0</v>
      </c>
      <c r="P1799" s="722">
        <f>F1799-L1799</f>
        <v>0</v>
      </c>
      <c r="Q1799" s="461"/>
      <c r="R1799" s="722">
        <f>H1799-N1799</f>
        <v>0</v>
      </c>
      <c r="T1799" s="655">
        <f>H1799-K1799</f>
        <v>0</v>
      </c>
    </row>
    <row r="1800" spans="1:20">
      <c r="A1800" s="485">
        <f t="shared" si="270"/>
        <v>1800</v>
      </c>
      <c r="B1800" t="s">
        <v>301</v>
      </c>
      <c r="D1800" t="s">
        <v>905</v>
      </c>
      <c r="F1800" s="737">
        <f>'57'!E23</f>
        <v>0</v>
      </c>
      <c r="H1800" s="231">
        <f>'58'!E23</f>
        <v>0</v>
      </c>
      <c r="K1800" s="503">
        <v>0</v>
      </c>
      <c r="L1800" s="231">
        <f>'57'!E23</f>
        <v>0</v>
      </c>
      <c r="N1800" s="231">
        <f>'58'!E23</f>
        <v>0</v>
      </c>
      <c r="P1800" s="722">
        <f>F1800-L1800</f>
        <v>0</v>
      </c>
      <c r="Q1800" s="461"/>
      <c r="R1800" s="722">
        <f>H1800-N1800</f>
        <v>0</v>
      </c>
      <c r="T1800" s="655">
        <f>H1800-K1800</f>
        <v>0</v>
      </c>
    </row>
    <row r="1801" spans="1:20">
      <c r="A1801" s="485">
        <f t="shared" si="270"/>
        <v>1801</v>
      </c>
      <c r="B1801" t="s">
        <v>302</v>
      </c>
      <c r="D1801" t="s">
        <v>905</v>
      </c>
      <c r="F1801" s="737">
        <f>'57'!E25</f>
        <v>0</v>
      </c>
      <c r="H1801" s="231">
        <f>'58'!E25</f>
        <v>0</v>
      </c>
      <c r="K1801" s="503">
        <v>0</v>
      </c>
      <c r="L1801" s="231">
        <f>'57'!E25</f>
        <v>0</v>
      </c>
      <c r="N1801" s="231">
        <f>'58'!E25</f>
        <v>0</v>
      </c>
      <c r="P1801" s="722">
        <f>F1801-L1801</f>
        <v>0</v>
      </c>
      <c r="Q1801" s="461"/>
      <c r="R1801" s="722">
        <f>H1801-N1801</f>
        <v>0</v>
      </c>
      <c r="T1801" s="655">
        <f>H1801-K1801</f>
        <v>0</v>
      </c>
    </row>
    <row r="1802" spans="1:20">
      <c r="A1802" s="485">
        <f t="shared" si="270"/>
        <v>1802</v>
      </c>
      <c r="B1802" t="s">
        <v>115</v>
      </c>
      <c r="D1802" t="s">
        <v>905</v>
      </c>
      <c r="F1802" s="737">
        <f>'57'!E28</f>
        <v>0</v>
      </c>
      <c r="H1802" s="231">
        <f>'58'!E28</f>
        <v>0</v>
      </c>
      <c r="K1802" s="503">
        <v>0</v>
      </c>
      <c r="L1802" s="231">
        <f>'57'!E28</f>
        <v>0</v>
      </c>
      <c r="N1802" s="231">
        <f>'58'!E28</f>
        <v>0</v>
      </c>
      <c r="P1802" s="722">
        <f>F1802-L1802</f>
        <v>0</v>
      </c>
      <c r="Q1802" s="461"/>
      <c r="R1802" s="722">
        <f>H1802-N1802</f>
        <v>0</v>
      </c>
      <c r="T1802" s="655">
        <f>H1802-K1802</f>
        <v>0</v>
      </c>
    </row>
    <row r="1803" spans="1:20" ht="15.75">
      <c r="A1803" s="485">
        <f t="shared" ref="A1803:A1866" si="283">A1802+1</f>
        <v>1803</v>
      </c>
      <c r="B1803" s="234" t="s">
        <v>106</v>
      </c>
      <c r="D1803" t="s">
        <v>905</v>
      </c>
      <c r="F1803" s="737">
        <f>'57'!E29</f>
        <v>0</v>
      </c>
      <c r="H1803" s="231">
        <f>'58'!E29</f>
        <v>-7834</v>
      </c>
      <c r="K1803" s="503">
        <v>0</v>
      </c>
      <c r="L1803" s="231">
        <f>'57'!E29</f>
        <v>0</v>
      </c>
      <c r="N1803" s="231">
        <f>'58'!E29</f>
        <v>-7834</v>
      </c>
      <c r="P1803" s="722">
        <f>F1803-L1803</f>
        <v>0</v>
      </c>
      <c r="Q1803" s="461"/>
      <c r="R1803" s="722">
        <f>H1803-N1803</f>
        <v>0</v>
      </c>
      <c r="T1803" s="655">
        <f>H1803-K1803</f>
        <v>-7834</v>
      </c>
    </row>
    <row r="1804" spans="1:20" ht="15.75">
      <c r="A1804" s="485">
        <f t="shared" si="283"/>
        <v>1804</v>
      </c>
      <c r="B1804" s="234" t="s">
        <v>303</v>
      </c>
      <c r="F1804" s="737"/>
      <c r="H1804" s="231"/>
      <c r="K1804" s="503"/>
      <c r="T1804" s="655"/>
    </row>
    <row r="1805" spans="1:20">
      <c r="A1805" s="485">
        <f t="shared" si="283"/>
        <v>1805</v>
      </c>
      <c r="B1805" t="s">
        <v>135</v>
      </c>
      <c r="F1805" s="737"/>
      <c r="H1805" s="231"/>
      <c r="K1805" s="503"/>
      <c r="T1805" s="655"/>
    </row>
    <row r="1806" spans="1:20">
      <c r="A1806" s="485">
        <f t="shared" si="283"/>
        <v>1806</v>
      </c>
      <c r="B1806" s="636" t="s">
        <v>1220</v>
      </c>
      <c r="D1806" t="s">
        <v>905</v>
      </c>
      <c r="F1806" s="737">
        <f>'57'!E33</f>
        <v>0</v>
      </c>
      <c r="H1806" s="231">
        <f>'58'!E33</f>
        <v>0</v>
      </c>
      <c r="K1806" s="503">
        <v>0</v>
      </c>
      <c r="L1806" s="231">
        <f>'57'!E33</f>
        <v>0</v>
      </c>
      <c r="N1806" s="231">
        <f>'58'!E33</f>
        <v>0</v>
      </c>
      <c r="P1806" s="722">
        <f t="shared" ref="P1806:P1812" si="284">F1806-L1806</f>
        <v>0</v>
      </c>
      <c r="Q1806" s="461"/>
      <c r="R1806" s="722">
        <f t="shared" ref="R1806:R1812" si="285">H1806-N1806</f>
        <v>0</v>
      </c>
      <c r="T1806" s="655">
        <f t="shared" ref="T1806:T1812" si="286">H1806-K1806</f>
        <v>0</v>
      </c>
    </row>
    <row r="1807" spans="1:20">
      <c r="A1807" s="485">
        <f t="shared" si="283"/>
        <v>1807</v>
      </c>
      <c r="B1807" s="636" t="s">
        <v>1221</v>
      </c>
      <c r="D1807" t="s">
        <v>905</v>
      </c>
      <c r="F1807" s="737">
        <f>'57'!E34</f>
        <v>0</v>
      </c>
      <c r="H1807" s="231">
        <f>'58'!E34</f>
        <v>0</v>
      </c>
      <c r="K1807" s="503">
        <v>0</v>
      </c>
      <c r="L1807" s="231">
        <f>'57'!E34</f>
        <v>0</v>
      </c>
      <c r="N1807" s="231">
        <f>'58'!E34</f>
        <v>0</v>
      </c>
      <c r="P1807" s="722">
        <f t="shared" si="284"/>
        <v>0</v>
      </c>
      <c r="Q1807" s="461"/>
      <c r="R1807" s="722">
        <f t="shared" si="285"/>
        <v>0</v>
      </c>
      <c r="T1807" s="655">
        <f t="shared" si="286"/>
        <v>0</v>
      </c>
    </row>
    <row r="1808" spans="1:20">
      <c r="A1808" s="485">
        <f t="shared" si="283"/>
        <v>1808</v>
      </c>
      <c r="B1808" s="636" t="s">
        <v>1222</v>
      </c>
      <c r="D1808" t="s">
        <v>905</v>
      </c>
      <c r="F1808" s="737">
        <f>'57'!E35</f>
        <v>0</v>
      </c>
      <c r="H1808" s="231">
        <f>'58'!E35</f>
        <v>0</v>
      </c>
      <c r="K1808" s="503">
        <v>0</v>
      </c>
      <c r="L1808" s="231">
        <f>'57'!E35</f>
        <v>0</v>
      </c>
      <c r="N1808" s="231">
        <f>'58'!E35</f>
        <v>0</v>
      </c>
      <c r="P1808" s="722">
        <f t="shared" si="284"/>
        <v>0</v>
      </c>
      <c r="Q1808" s="461"/>
      <c r="R1808" s="722">
        <f t="shared" si="285"/>
        <v>0</v>
      </c>
      <c r="T1808" s="655">
        <f t="shared" si="286"/>
        <v>0</v>
      </c>
    </row>
    <row r="1809" spans="1:20">
      <c r="A1809" s="485">
        <f t="shared" si="283"/>
        <v>1809</v>
      </c>
      <c r="B1809" s="636" t="s">
        <v>1223</v>
      </c>
      <c r="D1809" t="s">
        <v>905</v>
      </c>
      <c r="F1809" s="737">
        <f>'57'!E36</f>
        <v>0</v>
      </c>
      <c r="H1809" s="231">
        <f>'58'!E36</f>
        <v>0</v>
      </c>
      <c r="K1809" s="503">
        <v>0</v>
      </c>
      <c r="L1809" s="231">
        <f>'57'!E36</f>
        <v>0</v>
      </c>
      <c r="N1809" s="231">
        <f>'58'!E36</f>
        <v>0</v>
      </c>
      <c r="P1809" s="722">
        <f t="shared" si="284"/>
        <v>0</v>
      </c>
      <c r="Q1809" s="461"/>
      <c r="R1809" s="722">
        <f t="shared" si="285"/>
        <v>0</v>
      </c>
      <c r="T1809" s="655">
        <f t="shared" si="286"/>
        <v>0</v>
      </c>
    </row>
    <row r="1810" spans="1:20">
      <c r="A1810" s="485">
        <f t="shared" si="283"/>
        <v>1810</v>
      </c>
      <c r="B1810" t="s">
        <v>136</v>
      </c>
      <c r="D1810" t="s">
        <v>905</v>
      </c>
      <c r="F1810" s="737">
        <f>'57'!E37</f>
        <v>0</v>
      </c>
      <c r="H1810" s="231">
        <f>'58'!E37</f>
        <v>0</v>
      </c>
      <c r="K1810" s="503">
        <v>0</v>
      </c>
      <c r="L1810" s="231">
        <f>'57'!E37</f>
        <v>0</v>
      </c>
      <c r="N1810" s="231">
        <f>'58'!E37</f>
        <v>0</v>
      </c>
      <c r="P1810" s="722">
        <f t="shared" si="284"/>
        <v>0</v>
      </c>
      <c r="Q1810" s="461"/>
      <c r="R1810" s="722">
        <f t="shared" si="285"/>
        <v>0</v>
      </c>
      <c r="T1810" s="655">
        <f t="shared" si="286"/>
        <v>0</v>
      </c>
    </row>
    <row r="1811" spans="1:20">
      <c r="A1811" s="485">
        <f t="shared" si="283"/>
        <v>1811</v>
      </c>
      <c r="B1811" t="s">
        <v>137</v>
      </c>
      <c r="D1811" t="s">
        <v>905</v>
      </c>
      <c r="F1811" s="737">
        <f>'57'!E38</f>
        <v>0</v>
      </c>
      <c r="H1811" s="231">
        <f>'58'!E38</f>
        <v>0</v>
      </c>
      <c r="K1811" s="503">
        <v>0</v>
      </c>
      <c r="L1811" s="231">
        <f>'57'!E38</f>
        <v>0</v>
      </c>
      <c r="N1811" s="231">
        <f>'58'!E38</f>
        <v>0</v>
      </c>
      <c r="P1811" s="722">
        <f t="shared" si="284"/>
        <v>0</v>
      </c>
      <c r="Q1811" s="461"/>
      <c r="R1811" s="722">
        <f t="shared" si="285"/>
        <v>0</v>
      </c>
      <c r="T1811" s="655">
        <f t="shared" si="286"/>
        <v>0</v>
      </c>
    </row>
    <row r="1812" spans="1:20">
      <c r="A1812" s="485">
        <f t="shared" si="283"/>
        <v>1812</v>
      </c>
      <c r="B1812" t="s">
        <v>299</v>
      </c>
      <c r="D1812" t="s">
        <v>905</v>
      </c>
      <c r="F1812" s="737">
        <f>'57'!E39</f>
        <v>0</v>
      </c>
      <c r="H1812" s="231">
        <f>'58'!E39</f>
        <v>0</v>
      </c>
      <c r="K1812" s="503">
        <v>0</v>
      </c>
      <c r="L1812" s="231">
        <f>'57'!E39</f>
        <v>0</v>
      </c>
      <c r="N1812" s="231">
        <f>'58'!E39</f>
        <v>0</v>
      </c>
      <c r="P1812" s="722">
        <f t="shared" si="284"/>
        <v>0</v>
      </c>
      <c r="Q1812" s="461"/>
      <c r="R1812" s="722">
        <f t="shared" si="285"/>
        <v>0</v>
      </c>
      <c r="T1812" s="655">
        <f t="shared" si="286"/>
        <v>0</v>
      </c>
    </row>
    <row r="1813" spans="1:20">
      <c r="A1813" s="485">
        <f t="shared" si="283"/>
        <v>1813</v>
      </c>
      <c r="B1813" s="672" t="s">
        <v>1102</v>
      </c>
      <c r="D1813" t="s">
        <v>905</v>
      </c>
      <c r="F1813" s="741"/>
      <c r="H1813" s="718"/>
      <c r="K1813" s="503"/>
      <c r="L1813" s="718"/>
      <c r="N1813" s="718"/>
      <c r="T1813" s="655"/>
    </row>
    <row r="1814" spans="1:20">
      <c r="A1814" s="485">
        <f t="shared" si="283"/>
        <v>1814</v>
      </c>
      <c r="B1814" t="s">
        <v>300</v>
      </c>
      <c r="D1814" t="s">
        <v>905</v>
      </c>
      <c r="F1814" s="737">
        <f>'57'!E41</f>
        <v>0</v>
      </c>
      <c r="H1814" s="231">
        <f>'58'!E41</f>
        <v>0</v>
      </c>
      <c r="K1814" s="503">
        <v>0</v>
      </c>
      <c r="L1814" s="231">
        <f>'57'!E41</f>
        <v>0</v>
      </c>
      <c r="N1814" s="231">
        <f>'58'!E41</f>
        <v>0</v>
      </c>
      <c r="P1814" s="722">
        <f>F1814-L1814</f>
        <v>0</v>
      </c>
      <c r="Q1814" s="461"/>
      <c r="R1814" s="722">
        <f>H1814-N1814</f>
        <v>0</v>
      </c>
      <c r="T1814" s="655">
        <f>H1814-K1814</f>
        <v>0</v>
      </c>
    </row>
    <row r="1815" spans="1:20">
      <c r="A1815" s="485">
        <f t="shared" si="283"/>
        <v>1815</v>
      </c>
      <c r="B1815" t="s">
        <v>301</v>
      </c>
      <c r="D1815" t="s">
        <v>905</v>
      </c>
      <c r="F1815" s="737">
        <f>'57'!E42</f>
        <v>0</v>
      </c>
      <c r="H1815" s="231">
        <f>'58'!E42</f>
        <v>0</v>
      </c>
      <c r="K1815" s="503">
        <v>0</v>
      </c>
      <c r="L1815" s="231">
        <f>'57'!E42</f>
        <v>0</v>
      </c>
      <c r="N1815" s="231">
        <f>'58'!E42</f>
        <v>0</v>
      </c>
      <c r="P1815" s="722">
        <f>F1815-L1815</f>
        <v>0</v>
      </c>
      <c r="Q1815" s="461"/>
      <c r="R1815" s="722">
        <f>H1815-N1815</f>
        <v>0</v>
      </c>
      <c r="T1815" s="655">
        <f>H1815-K1815</f>
        <v>0</v>
      </c>
    </row>
    <row r="1816" spans="1:20">
      <c r="A1816" s="485">
        <f t="shared" si="283"/>
        <v>1816</v>
      </c>
      <c r="B1816" t="s">
        <v>302</v>
      </c>
      <c r="D1816" t="s">
        <v>905</v>
      </c>
      <c r="F1816" s="737">
        <f>'57'!E44</f>
        <v>0</v>
      </c>
      <c r="H1816" s="231">
        <f>'58'!E44</f>
        <v>0</v>
      </c>
      <c r="K1816" s="503">
        <v>0</v>
      </c>
      <c r="L1816" s="231">
        <f>'57'!E44</f>
        <v>0</v>
      </c>
      <c r="N1816" s="231">
        <f>'58'!E44</f>
        <v>0</v>
      </c>
      <c r="P1816" s="722">
        <f>F1816-L1816</f>
        <v>0</v>
      </c>
      <c r="Q1816" s="461"/>
      <c r="R1816" s="722">
        <f>H1816-N1816</f>
        <v>0</v>
      </c>
      <c r="T1816" s="655">
        <f>H1816-K1816</f>
        <v>0</v>
      </c>
    </row>
    <row r="1817" spans="1:20">
      <c r="A1817" s="485">
        <f t="shared" si="283"/>
        <v>1817</v>
      </c>
      <c r="B1817" t="s">
        <v>115</v>
      </c>
      <c r="D1817" t="s">
        <v>905</v>
      </c>
      <c r="F1817" s="737">
        <f>'57'!E47</f>
        <v>0</v>
      </c>
      <c r="H1817" s="231">
        <f>'58'!E47</f>
        <v>0</v>
      </c>
      <c r="K1817" s="503">
        <v>0</v>
      </c>
      <c r="L1817" s="231">
        <f>'57'!E47</f>
        <v>0</v>
      </c>
      <c r="N1817" s="231">
        <f>'58'!E47</f>
        <v>0</v>
      </c>
      <c r="P1817" s="722">
        <f>F1817-L1817</f>
        <v>0</v>
      </c>
      <c r="Q1817" s="461"/>
      <c r="R1817" s="722">
        <f>H1817-N1817</f>
        <v>0</v>
      </c>
      <c r="T1817" s="655">
        <f>H1817-K1817</f>
        <v>0</v>
      </c>
    </row>
    <row r="1818" spans="1:20" ht="15.75">
      <c r="A1818" s="485">
        <f t="shared" si="283"/>
        <v>1818</v>
      </c>
      <c r="B1818" s="234" t="s">
        <v>106</v>
      </c>
      <c r="D1818" t="s">
        <v>905</v>
      </c>
      <c r="F1818" s="737">
        <f>'57'!E48</f>
        <v>0</v>
      </c>
      <c r="H1818" s="231">
        <f>'58'!E48</f>
        <v>0</v>
      </c>
      <c r="K1818" s="503">
        <v>0</v>
      </c>
      <c r="L1818" s="231">
        <f>'57'!E48</f>
        <v>0</v>
      </c>
      <c r="N1818" s="231">
        <f>'58'!E48</f>
        <v>0</v>
      </c>
      <c r="P1818" s="722">
        <f>F1818-L1818</f>
        <v>0</v>
      </c>
      <c r="Q1818" s="461"/>
      <c r="R1818" s="722">
        <f>H1818-N1818</f>
        <v>0</v>
      </c>
      <c r="T1818" s="655">
        <f>H1818-K1818</f>
        <v>0</v>
      </c>
    </row>
    <row r="1819" spans="1:20" ht="15.75">
      <c r="A1819" s="485">
        <f t="shared" si="283"/>
        <v>1819</v>
      </c>
      <c r="B1819" s="234" t="s">
        <v>172</v>
      </c>
      <c r="F1819" s="737"/>
      <c r="H1819" s="231"/>
      <c r="K1819" s="503"/>
      <c r="T1819" s="655"/>
    </row>
    <row r="1820" spans="1:20">
      <c r="A1820" s="485">
        <f t="shared" si="283"/>
        <v>1820</v>
      </c>
      <c r="B1820" t="s">
        <v>135</v>
      </c>
      <c r="F1820" s="737"/>
      <c r="H1820" s="231"/>
      <c r="K1820" s="503"/>
      <c r="T1820" s="655"/>
    </row>
    <row r="1821" spans="1:20">
      <c r="A1821" s="485">
        <f t="shared" si="283"/>
        <v>1821</v>
      </c>
      <c r="B1821" s="636" t="s">
        <v>1220</v>
      </c>
      <c r="D1821" t="s">
        <v>905</v>
      </c>
      <c r="F1821" s="737">
        <f>'57'!E52</f>
        <v>0</v>
      </c>
      <c r="H1821" s="231">
        <f>'58'!E52</f>
        <v>-7834</v>
      </c>
      <c r="K1821" s="503">
        <v>0</v>
      </c>
      <c r="L1821" s="231">
        <f>'57'!E52</f>
        <v>0</v>
      </c>
      <c r="N1821" s="231">
        <f>'58'!E52</f>
        <v>-7834</v>
      </c>
      <c r="P1821" s="722">
        <f t="shared" ref="P1821:P1827" si="287">F1821-L1821</f>
        <v>0</v>
      </c>
      <c r="Q1821" s="461"/>
      <c r="R1821" s="722">
        <f t="shared" ref="R1821:R1827" si="288">H1821-N1821</f>
        <v>0</v>
      </c>
      <c r="T1821" s="655">
        <f t="shared" ref="T1821:T1827" si="289">H1821-K1821</f>
        <v>-7834</v>
      </c>
    </row>
    <row r="1822" spans="1:20">
      <c r="A1822" s="485">
        <f t="shared" si="283"/>
        <v>1822</v>
      </c>
      <c r="B1822" s="636" t="s">
        <v>1221</v>
      </c>
      <c r="D1822" t="s">
        <v>905</v>
      </c>
      <c r="F1822" s="737">
        <f>'57'!E53</f>
        <v>0</v>
      </c>
      <c r="H1822" s="231">
        <f>'58'!E53</f>
        <v>0</v>
      </c>
      <c r="K1822" s="503">
        <v>0</v>
      </c>
      <c r="L1822" s="231">
        <f>'57'!E53</f>
        <v>0</v>
      </c>
      <c r="N1822" s="231">
        <f>'58'!E53</f>
        <v>0</v>
      </c>
      <c r="P1822" s="722">
        <f t="shared" si="287"/>
        <v>0</v>
      </c>
      <c r="Q1822" s="461"/>
      <c r="R1822" s="722">
        <f t="shared" si="288"/>
        <v>0</v>
      </c>
      <c r="T1822" s="655">
        <f t="shared" si="289"/>
        <v>0</v>
      </c>
    </row>
    <row r="1823" spans="1:20">
      <c r="A1823" s="485">
        <f t="shared" si="283"/>
        <v>1823</v>
      </c>
      <c r="B1823" s="636" t="s">
        <v>1222</v>
      </c>
      <c r="D1823" t="s">
        <v>905</v>
      </c>
      <c r="F1823" s="737">
        <f>'57'!E54</f>
        <v>0</v>
      </c>
      <c r="H1823" s="231">
        <f>'58'!E54</f>
        <v>0</v>
      </c>
      <c r="K1823" s="503">
        <v>0</v>
      </c>
      <c r="L1823" s="231">
        <f>'57'!E54</f>
        <v>0</v>
      </c>
      <c r="N1823" s="231">
        <f>'58'!E54</f>
        <v>0</v>
      </c>
      <c r="P1823" s="722">
        <f t="shared" si="287"/>
        <v>0</v>
      </c>
      <c r="Q1823" s="461"/>
      <c r="R1823" s="722">
        <f t="shared" si="288"/>
        <v>0</v>
      </c>
      <c r="T1823" s="655">
        <f t="shared" si="289"/>
        <v>0</v>
      </c>
    </row>
    <row r="1824" spans="1:20">
      <c r="A1824" s="485">
        <f t="shared" si="283"/>
        <v>1824</v>
      </c>
      <c r="B1824" s="636" t="s">
        <v>1223</v>
      </c>
      <c r="D1824" t="s">
        <v>905</v>
      </c>
      <c r="F1824" s="737">
        <f>'57'!E55</f>
        <v>0</v>
      </c>
      <c r="H1824" s="231">
        <f>'58'!E55</f>
        <v>0</v>
      </c>
      <c r="K1824" s="503">
        <v>0</v>
      </c>
      <c r="L1824" s="231">
        <f>'57'!E55</f>
        <v>0</v>
      </c>
      <c r="N1824" s="231">
        <f>'58'!E55</f>
        <v>0</v>
      </c>
      <c r="P1824" s="722">
        <f t="shared" si="287"/>
        <v>0</v>
      </c>
      <c r="Q1824" s="461"/>
      <c r="R1824" s="722">
        <f t="shared" si="288"/>
        <v>0</v>
      </c>
      <c r="T1824" s="655">
        <f t="shared" si="289"/>
        <v>0</v>
      </c>
    </row>
    <row r="1825" spans="1:20">
      <c r="A1825" s="485">
        <f t="shared" si="283"/>
        <v>1825</v>
      </c>
      <c r="B1825" t="s">
        <v>136</v>
      </c>
      <c r="D1825" t="s">
        <v>905</v>
      </c>
      <c r="F1825" s="737">
        <f>'57'!E56</f>
        <v>0</v>
      </c>
      <c r="H1825" s="231">
        <f>'58'!E56</f>
        <v>0</v>
      </c>
      <c r="K1825" s="503">
        <v>0</v>
      </c>
      <c r="L1825" s="231">
        <f>'57'!E56</f>
        <v>0</v>
      </c>
      <c r="N1825" s="231">
        <f>'58'!E56</f>
        <v>0</v>
      </c>
      <c r="P1825" s="722">
        <f t="shared" si="287"/>
        <v>0</v>
      </c>
      <c r="Q1825" s="461"/>
      <c r="R1825" s="722">
        <f t="shared" si="288"/>
        <v>0</v>
      </c>
      <c r="T1825" s="655">
        <f t="shared" si="289"/>
        <v>0</v>
      </c>
    </row>
    <row r="1826" spans="1:20">
      <c r="A1826" s="485">
        <f t="shared" si="283"/>
        <v>1826</v>
      </c>
      <c r="B1826" t="s">
        <v>137</v>
      </c>
      <c r="D1826" t="s">
        <v>905</v>
      </c>
      <c r="F1826" s="737">
        <f>'57'!E57</f>
        <v>0</v>
      </c>
      <c r="H1826" s="231">
        <f>'58'!E57</f>
        <v>0</v>
      </c>
      <c r="K1826" s="503">
        <v>0</v>
      </c>
      <c r="L1826" s="231">
        <f>'57'!E57</f>
        <v>0</v>
      </c>
      <c r="N1826" s="231">
        <f>'58'!E57</f>
        <v>0</v>
      </c>
      <c r="P1826" s="722">
        <f t="shared" si="287"/>
        <v>0</v>
      </c>
      <c r="Q1826" s="461"/>
      <c r="R1826" s="722">
        <f t="shared" si="288"/>
        <v>0</v>
      </c>
      <c r="T1826" s="655">
        <f t="shared" si="289"/>
        <v>0</v>
      </c>
    </row>
    <row r="1827" spans="1:20">
      <c r="A1827" s="485">
        <f t="shared" si="283"/>
        <v>1827</v>
      </c>
      <c r="B1827" t="s">
        <v>299</v>
      </c>
      <c r="D1827" t="s">
        <v>905</v>
      </c>
      <c r="F1827" s="737">
        <f>'57'!E58</f>
        <v>0</v>
      </c>
      <c r="H1827" s="231">
        <f>'58'!E58</f>
        <v>0</v>
      </c>
      <c r="K1827" s="503">
        <v>0</v>
      </c>
      <c r="L1827" s="231">
        <f>'57'!E58</f>
        <v>0</v>
      </c>
      <c r="N1827" s="231">
        <f>'58'!E58</f>
        <v>0</v>
      </c>
      <c r="P1827" s="722">
        <f t="shared" si="287"/>
        <v>0</v>
      </c>
      <c r="Q1827" s="461"/>
      <c r="R1827" s="722">
        <f t="shared" si="288"/>
        <v>0</v>
      </c>
      <c r="T1827" s="655">
        <f t="shared" si="289"/>
        <v>0</v>
      </c>
    </row>
    <row r="1828" spans="1:20">
      <c r="A1828" s="485">
        <f t="shared" si="283"/>
        <v>1828</v>
      </c>
      <c r="B1828" s="672" t="s">
        <v>1102</v>
      </c>
      <c r="D1828" t="s">
        <v>905</v>
      </c>
      <c r="F1828" s="741"/>
      <c r="H1828" s="718"/>
      <c r="K1828" s="503"/>
      <c r="L1828" s="718"/>
      <c r="N1828" s="718"/>
      <c r="T1828" s="655"/>
    </row>
    <row r="1829" spans="1:20">
      <c r="A1829" s="485">
        <f t="shared" si="283"/>
        <v>1829</v>
      </c>
      <c r="B1829" t="s">
        <v>300</v>
      </c>
      <c r="D1829" t="s">
        <v>905</v>
      </c>
      <c r="F1829" s="737">
        <f>'57'!E60</f>
        <v>0</v>
      </c>
      <c r="H1829" s="231">
        <f>'58'!E60</f>
        <v>0</v>
      </c>
      <c r="K1829" s="503">
        <v>0</v>
      </c>
      <c r="L1829" s="231">
        <f>'57'!E60</f>
        <v>0</v>
      </c>
      <c r="N1829" s="231">
        <f>'58'!E60</f>
        <v>0</v>
      </c>
      <c r="P1829" s="722">
        <f>F1829-L1829</f>
        <v>0</v>
      </c>
      <c r="Q1829" s="461"/>
      <c r="R1829" s="722">
        <f>H1829-N1829</f>
        <v>0</v>
      </c>
      <c r="T1829" s="655">
        <f>H1829-K1829</f>
        <v>0</v>
      </c>
    </row>
    <row r="1830" spans="1:20">
      <c r="A1830" s="485">
        <f t="shared" si="283"/>
        <v>1830</v>
      </c>
      <c r="B1830" t="s">
        <v>301</v>
      </c>
      <c r="D1830" t="s">
        <v>905</v>
      </c>
      <c r="F1830" s="737">
        <f>'57'!E61</f>
        <v>0</v>
      </c>
      <c r="H1830" s="231">
        <f>'58'!E61</f>
        <v>0</v>
      </c>
      <c r="K1830" s="503">
        <v>0</v>
      </c>
      <c r="L1830" s="231">
        <f>'57'!E61</f>
        <v>0</v>
      </c>
      <c r="N1830" s="231">
        <f>'58'!E61</f>
        <v>0</v>
      </c>
      <c r="P1830" s="722">
        <f>F1830-L1830</f>
        <v>0</v>
      </c>
      <c r="Q1830" s="461"/>
      <c r="R1830" s="722">
        <f>H1830-N1830</f>
        <v>0</v>
      </c>
      <c r="T1830" s="655">
        <f>H1830-K1830</f>
        <v>0</v>
      </c>
    </row>
    <row r="1831" spans="1:20">
      <c r="A1831" s="485">
        <f t="shared" si="283"/>
        <v>1831</v>
      </c>
      <c r="B1831" t="s">
        <v>302</v>
      </c>
      <c r="D1831" t="s">
        <v>905</v>
      </c>
      <c r="F1831" s="737">
        <f>'57'!E63</f>
        <v>0</v>
      </c>
      <c r="H1831" s="231">
        <f>'58'!E63</f>
        <v>0</v>
      </c>
      <c r="K1831" s="503">
        <v>0</v>
      </c>
      <c r="L1831" s="231">
        <f>'57'!E63</f>
        <v>0</v>
      </c>
      <c r="N1831" s="231">
        <f>'58'!E63</f>
        <v>0</v>
      </c>
      <c r="P1831" s="722">
        <f>F1831-L1831</f>
        <v>0</v>
      </c>
      <c r="Q1831" s="461"/>
      <c r="R1831" s="722">
        <f>H1831-N1831</f>
        <v>0</v>
      </c>
      <c r="T1831" s="655">
        <f>H1831-K1831</f>
        <v>0</v>
      </c>
    </row>
    <row r="1832" spans="1:20">
      <c r="A1832" s="485">
        <f t="shared" si="283"/>
        <v>1832</v>
      </c>
      <c r="B1832" t="s">
        <v>115</v>
      </c>
      <c r="D1832" t="s">
        <v>905</v>
      </c>
      <c r="F1832" s="737">
        <f>'57'!E66</f>
        <v>0</v>
      </c>
      <c r="H1832" s="231">
        <f>'58'!E66</f>
        <v>0</v>
      </c>
      <c r="K1832" s="503">
        <v>0</v>
      </c>
      <c r="L1832" s="231">
        <f>'57'!E66</f>
        <v>0</v>
      </c>
      <c r="N1832" s="231">
        <f>'58'!E66</f>
        <v>0</v>
      </c>
      <c r="P1832" s="722">
        <f>F1832-L1832</f>
        <v>0</v>
      </c>
      <c r="Q1832" s="461"/>
      <c r="R1832" s="722">
        <f>H1832-N1832</f>
        <v>0</v>
      </c>
      <c r="T1832" s="655">
        <f>H1832-K1832</f>
        <v>0</v>
      </c>
    </row>
    <row r="1833" spans="1:20" ht="15.75">
      <c r="A1833" s="485">
        <f t="shared" si="283"/>
        <v>1833</v>
      </c>
      <c r="B1833" s="234" t="s">
        <v>106</v>
      </c>
      <c r="D1833" t="s">
        <v>905</v>
      </c>
      <c r="F1833" s="737">
        <f>'57'!E67</f>
        <v>0</v>
      </c>
      <c r="H1833" s="231">
        <f>'58'!E67</f>
        <v>-7834</v>
      </c>
      <c r="K1833" s="503">
        <v>0</v>
      </c>
      <c r="L1833" s="231">
        <f>'57'!E67</f>
        <v>0</v>
      </c>
      <c r="N1833" s="231">
        <f>'58'!E67</f>
        <v>-7834</v>
      </c>
      <c r="P1833" s="722">
        <f>F1833-L1833</f>
        <v>0</v>
      </c>
      <c r="Q1833" s="461"/>
      <c r="R1833" s="722">
        <f>H1833-N1833</f>
        <v>0</v>
      </c>
      <c r="T1833" s="655">
        <f>H1833-K1833</f>
        <v>-7834</v>
      </c>
    </row>
    <row r="1834" spans="1:20" ht="15.75">
      <c r="A1834" s="485">
        <f t="shared" si="283"/>
        <v>1834</v>
      </c>
      <c r="B1834" s="234" t="s">
        <v>1019</v>
      </c>
      <c r="F1834" s="737"/>
      <c r="H1834" s="231"/>
      <c r="K1834" s="503"/>
      <c r="T1834" s="655"/>
    </row>
    <row r="1835" spans="1:20" ht="15.75">
      <c r="A1835" s="485">
        <f t="shared" si="283"/>
        <v>1835</v>
      </c>
      <c r="B1835" s="234" t="s">
        <v>271</v>
      </c>
      <c r="F1835" s="737"/>
      <c r="H1835" s="231"/>
      <c r="K1835" s="503"/>
      <c r="T1835" s="655"/>
    </row>
    <row r="1836" spans="1:20">
      <c r="A1836" s="485">
        <f t="shared" si="283"/>
        <v>1836</v>
      </c>
      <c r="B1836" t="s">
        <v>135</v>
      </c>
      <c r="F1836" s="737"/>
      <c r="H1836" s="231"/>
      <c r="K1836" s="503"/>
      <c r="T1836" s="655"/>
    </row>
    <row r="1837" spans="1:20">
      <c r="A1837" s="485">
        <f t="shared" si="283"/>
        <v>1837</v>
      </c>
      <c r="B1837" s="636" t="s">
        <v>1220</v>
      </c>
      <c r="D1837" t="s">
        <v>905</v>
      </c>
      <c r="F1837" s="737">
        <f>'57'!G14</f>
        <v>-1272</v>
      </c>
      <c r="H1837" s="231">
        <f>'58'!G14</f>
        <v>-4151</v>
      </c>
      <c r="K1837" s="503">
        <v>-714</v>
      </c>
      <c r="L1837" s="231">
        <f>'57'!G14</f>
        <v>-1272</v>
      </c>
      <c r="N1837" s="231">
        <f>'58'!G14</f>
        <v>-4151</v>
      </c>
      <c r="P1837" s="722">
        <f t="shared" ref="P1837:P1843" si="290">F1837-L1837</f>
        <v>0</v>
      </c>
      <c r="Q1837" s="461"/>
      <c r="R1837" s="722">
        <f t="shared" ref="R1837:R1843" si="291">H1837-N1837</f>
        <v>0</v>
      </c>
      <c r="T1837" s="655">
        <f t="shared" ref="T1837:T1843" si="292">H1837-K1837</f>
        <v>-3437</v>
      </c>
    </row>
    <row r="1838" spans="1:20">
      <c r="A1838" s="485">
        <f t="shared" si="283"/>
        <v>1838</v>
      </c>
      <c r="B1838" s="636" t="s">
        <v>1221</v>
      </c>
      <c r="D1838" t="s">
        <v>905</v>
      </c>
      <c r="F1838" s="737">
        <f>'57'!G15</f>
        <v>0</v>
      </c>
      <c r="H1838" s="231">
        <f>'58'!G15</f>
        <v>0</v>
      </c>
      <c r="K1838" s="503">
        <v>0</v>
      </c>
      <c r="L1838" s="231">
        <f>'57'!G15</f>
        <v>0</v>
      </c>
      <c r="N1838" s="231">
        <f>'58'!G15</f>
        <v>0</v>
      </c>
      <c r="P1838" s="722">
        <f t="shared" si="290"/>
        <v>0</v>
      </c>
      <c r="Q1838" s="461"/>
      <c r="R1838" s="722">
        <f t="shared" si="291"/>
        <v>0</v>
      </c>
      <c r="T1838" s="655">
        <f t="shared" si="292"/>
        <v>0</v>
      </c>
    </row>
    <row r="1839" spans="1:20">
      <c r="A1839" s="485">
        <f t="shared" si="283"/>
        <v>1839</v>
      </c>
      <c r="B1839" s="636" t="s">
        <v>1222</v>
      </c>
      <c r="D1839" t="s">
        <v>905</v>
      </c>
      <c r="F1839" s="737">
        <f>'57'!G16</f>
        <v>-72</v>
      </c>
      <c r="H1839" s="231">
        <f>'58'!G16</f>
        <v>-98</v>
      </c>
      <c r="K1839" s="503">
        <v>0</v>
      </c>
      <c r="L1839" s="231">
        <f>'57'!G16</f>
        <v>-72</v>
      </c>
      <c r="N1839" s="231">
        <f>'58'!G16</f>
        <v>-98</v>
      </c>
      <c r="P1839" s="722">
        <f t="shared" si="290"/>
        <v>0</v>
      </c>
      <c r="Q1839" s="461"/>
      <c r="R1839" s="722">
        <f t="shared" si="291"/>
        <v>0</v>
      </c>
      <c r="T1839" s="655">
        <f t="shared" si="292"/>
        <v>-98</v>
      </c>
    </row>
    <row r="1840" spans="1:20">
      <c r="A1840" s="485">
        <f t="shared" si="283"/>
        <v>1840</v>
      </c>
      <c r="B1840" s="636" t="s">
        <v>1223</v>
      </c>
      <c r="D1840" t="s">
        <v>905</v>
      </c>
      <c r="F1840" s="737">
        <f>'57'!G17</f>
        <v>0</v>
      </c>
      <c r="H1840" s="231">
        <f>'58'!G17</f>
        <v>0</v>
      </c>
      <c r="K1840" s="503">
        <v>0</v>
      </c>
      <c r="L1840" s="231">
        <f>'57'!G17</f>
        <v>0</v>
      </c>
      <c r="N1840" s="231">
        <f>'58'!G17</f>
        <v>0</v>
      </c>
      <c r="P1840" s="722">
        <f t="shared" si="290"/>
        <v>0</v>
      </c>
      <c r="Q1840" s="461"/>
      <c r="R1840" s="722">
        <f t="shared" si="291"/>
        <v>0</v>
      </c>
      <c r="T1840" s="655">
        <f t="shared" si="292"/>
        <v>0</v>
      </c>
    </row>
    <row r="1841" spans="1:20">
      <c r="A1841" s="485">
        <f t="shared" si="283"/>
        <v>1841</v>
      </c>
      <c r="B1841" t="s">
        <v>136</v>
      </c>
      <c r="D1841" t="s">
        <v>905</v>
      </c>
      <c r="F1841" s="737">
        <f>'57'!G18</f>
        <v>-70</v>
      </c>
      <c r="H1841" s="231">
        <f>'58'!G18</f>
        <v>0</v>
      </c>
      <c r="K1841" s="503">
        <v>0</v>
      </c>
      <c r="L1841" s="231">
        <f>'57'!G18</f>
        <v>-70</v>
      </c>
      <c r="N1841" s="231">
        <f>'58'!G18</f>
        <v>0</v>
      </c>
      <c r="P1841" s="722">
        <f t="shared" si="290"/>
        <v>0</v>
      </c>
      <c r="Q1841" s="461"/>
      <c r="R1841" s="722">
        <f t="shared" si="291"/>
        <v>0</v>
      </c>
      <c r="T1841" s="655">
        <f t="shared" si="292"/>
        <v>0</v>
      </c>
    </row>
    <row r="1842" spans="1:20">
      <c r="A1842" s="485">
        <f t="shared" si="283"/>
        <v>1842</v>
      </c>
      <c r="B1842" t="s">
        <v>137</v>
      </c>
      <c r="D1842" t="s">
        <v>905</v>
      </c>
      <c r="F1842" s="737">
        <f>'57'!G19</f>
        <v>0</v>
      </c>
      <c r="H1842" s="231">
        <f>'58'!G19</f>
        <v>0</v>
      </c>
      <c r="K1842" s="503">
        <v>0</v>
      </c>
      <c r="L1842" s="231">
        <f>'57'!G19</f>
        <v>0</v>
      </c>
      <c r="N1842" s="231">
        <f>'58'!G19</f>
        <v>0</v>
      </c>
      <c r="P1842" s="722">
        <f t="shared" si="290"/>
        <v>0</v>
      </c>
      <c r="Q1842" s="461"/>
      <c r="R1842" s="722">
        <f t="shared" si="291"/>
        <v>0</v>
      </c>
      <c r="T1842" s="655">
        <f t="shared" si="292"/>
        <v>0</v>
      </c>
    </row>
    <row r="1843" spans="1:20">
      <c r="A1843" s="485">
        <f t="shared" si="283"/>
        <v>1843</v>
      </c>
      <c r="B1843" t="s">
        <v>299</v>
      </c>
      <c r="D1843" t="s">
        <v>905</v>
      </c>
      <c r="F1843" s="737">
        <f>'57'!G20</f>
        <v>0</v>
      </c>
      <c r="H1843" s="231">
        <f>'58'!G20</f>
        <v>0</v>
      </c>
      <c r="K1843" s="503">
        <v>0</v>
      </c>
      <c r="L1843" s="231">
        <f>'57'!G20</f>
        <v>0</v>
      </c>
      <c r="N1843" s="231">
        <f>'58'!G20</f>
        <v>0</v>
      </c>
      <c r="P1843" s="722">
        <f t="shared" si="290"/>
        <v>0</v>
      </c>
      <c r="Q1843" s="461"/>
      <c r="R1843" s="722">
        <f t="shared" si="291"/>
        <v>0</v>
      </c>
      <c r="T1843" s="655">
        <f t="shared" si="292"/>
        <v>0</v>
      </c>
    </row>
    <row r="1844" spans="1:20">
      <c r="A1844" s="485">
        <f t="shared" si="283"/>
        <v>1844</v>
      </c>
      <c r="B1844" s="672" t="s">
        <v>1102</v>
      </c>
      <c r="D1844" t="s">
        <v>905</v>
      </c>
      <c r="F1844" s="741"/>
      <c r="H1844" s="718"/>
      <c r="K1844" s="503"/>
      <c r="L1844" s="718"/>
      <c r="N1844" s="718"/>
      <c r="T1844" s="655"/>
    </row>
    <row r="1845" spans="1:20">
      <c r="A1845" s="485">
        <f t="shared" si="283"/>
        <v>1845</v>
      </c>
      <c r="B1845" t="s">
        <v>300</v>
      </c>
      <c r="D1845" t="s">
        <v>905</v>
      </c>
      <c r="F1845" s="737">
        <f>'57'!G22</f>
        <v>0</v>
      </c>
      <c r="H1845" s="231">
        <f>'58'!G22</f>
        <v>0</v>
      </c>
      <c r="K1845" s="503">
        <v>0</v>
      </c>
      <c r="L1845" s="231">
        <f>'57'!G22</f>
        <v>0</v>
      </c>
      <c r="N1845" s="231">
        <f>'58'!G22</f>
        <v>0</v>
      </c>
      <c r="P1845" s="722">
        <f>F1845-L1845</f>
        <v>0</v>
      </c>
      <c r="Q1845" s="461"/>
      <c r="R1845" s="722">
        <f>H1845-N1845</f>
        <v>0</v>
      </c>
      <c r="T1845" s="655">
        <f>H1845-K1845</f>
        <v>0</v>
      </c>
    </row>
    <row r="1846" spans="1:20">
      <c r="A1846" s="485">
        <f t="shared" si="283"/>
        <v>1846</v>
      </c>
      <c r="B1846" t="s">
        <v>301</v>
      </c>
      <c r="D1846" t="s">
        <v>905</v>
      </c>
      <c r="F1846" s="737">
        <f>'57'!G23</f>
        <v>0</v>
      </c>
      <c r="H1846" s="231">
        <f>'58'!G23</f>
        <v>0</v>
      </c>
      <c r="K1846" s="503">
        <v>0</v>
      </c>
      <c r="L1846" s="231">
        <f>'57'!G23</f>
        <v>0</v>
      </c>
      <c r="N1846" s="231">
        <f>'58'!G23</f>
        <v>0</v>
      </c>
      <c r="P1846" s="722">
        <f>F1846-L1846</f>
        <v>0</v>
      </c>
      <c r="Q1846" s="461"/>
      <c r="R1846" s="722">
        <f>H1846-N1846</f>
        <v>0</v>
      </c>
      <c r="T1846" s="655">
        <f>H1846-K1846</f>
        <v>0</v>
      </c>
    </row>
    <row r="1847" spans="1:20">
      <c r="A1847" s="485">
        <f t="shared" si="283"/>
        <v>1847</v>
      </c>
      <c r="B1847" t="s">
        <v>302</v>
      </c>
      <c r="D1847" t="s">
        <v>905</v>
      </c>
      <c r="F1847" s="737">
        <f>'57'!G25</f>
        <v>0</v>
      </c>
      <c r="H1847" s="231">
        <f>'58'!G25</f>
        <v>0</v>
      </c>
      <c r="K1847" s="503">
        <v>0</v>
      </c>
      <c r="L1847" s="231">
        <f>'57'!G25</f>
        <v>0</v>
      </c>
      <c r="N1847" s="231">
        <f>'58'!G25</f>
        <v>0</v>
      </c>
      <c r="P1847" s="722">
        <f>F1847-L1847</f>
        <v>0</v>
      </c>
      <c r="Q1847" s="461"/>
      <c r="R1847" s="722">
        <f>H1847-N1847</f>
        <v>0</v>
      </c>
      <c r="T1847" s="655">
        <f>H1847-K1847</f>
        <v>0</v>
      </c>
    </row>
    <row r="1848" spans="1:20">
      <c r="A1848" s="485">
        <f t="shared" si="283"/>
        <v>1848</v>
      </c>
      <c r="B1848" t="s">
        <v>115</v>
      </c>
      <c r="D1848" t="s">
        <v>905</v>
      </c>
      <c r="F1848" s="737">
        <f>'57'!G28</f>
        <v>-407</v>
      </c>
      <c r="H1848" s="231">
        <f>'58'!G28</f>
        <v>0</v>
      </c>
      <c r="K1848" s="503">
        <v>0</v>
      </c>
      <c r="L1848" s="231">
        <f>'57'!G28</f>
        <v>-407</v>
      </c>
      <c r="N1848" s="231">
        <f>'58'!G28</f>
        <v>0</v>
      </c>
      <c r="P1848" s="722">
        <f>F1848-L1848</f>
        <v>0</v>
      </c>
      <c r="Q1848" s="461"/>
      <c r="R1848" s="722">
        <f>H1848-N1848</f>
        <v>0</v>
      </c>
      <c r="T1848" s="655">
        <f>H1848-K1848</f>
        <v>0</v>
      </c>
    </row>
    <row r="1849" spans="1:20" ht="15.75">
      <c r="A1849" s="485">
        <f t="shared" si="283"/>
        <v>1849</v>
      </c>
      <c r="B1849" s="234" t="s">
        <v>106</v>
      </c>
      <c r="D1849" t="s">
        <v>905</v>
      </c>
      <c r="F1849" s="737">
        <f>'57'!G29</f>
        <v>-1821</v>
      </c>
      <c r="H1849" s="231">
        <f>'58'!G29</f>
        <v>-4249</v>
      </c>
      <c r="K1849" s="503">
        <v>-714</v>
      </c>
      <c r="L1849" s="231">
        <f>'57'!G29</f>
        <v>-1821</v>
      </c>
      <c r="N1849" s="231">
        <f>'58'!G29</f>
        <v>-4249</v>
      </c>
      <c r="P1849" s="722">
        <f>F1849-L1849</f>
        <v>0</v>
      </c>
      <c r="Q1849" s="461"/>
      <c r="R1849" s="722">
        <f>H1849-N1849</f>
        <v>0</v>
      </c>
      <c r="T1849" s="655">
        <f>H1849-K1849</f>
        <v>-3535</v>
      </c>
    </row>
    <row r="1850" spans="1:20" ht="15.75">
      <c r="A1850" s="485">
        <f t="shared" si="283"/>
        <v>1850</v>
      </c>
      <c r="B1850" s="234" t="s">
        <v>303</v>
      </c>
      <c r="F1850" s="737"/>
      <c r="H1850" s="231"/>
      <c r="K1850" s="503"/>
      <c r="T1850" s="655"/>
    </row>
    <row r="1851" spans="1:20">
      <c r="A1851" s="485">
        <f t="shared" si="283"/>
        <v>1851</v>
      </c>
      <c r="B1851" t="s">
        <v>135</v>
      </c>
      <c r="F1851" s="737"/>
      <c r="H1851" s="231"/>
      <c r="K1851" s="503"/>
      <c r="T1851" s="655"/>
    </row>
    <row r="1852" spans="1:20">
      <c r="A1852" s="485">
        <f t="shared" si="283"/>
        <v>1852</v>
      </c>
      <c r="B1852" s="636" t="s">
        <v>1220</v>
      </c>
      <c r="D1852" t="s">
        <v>905</v>
      </c>
      <c r="F1852" s="737">
        <f>'57'!G33</f>
        <v>-1529</v>
      </c>
      <c r="H1852" s="231">
        <f>'58'!G33</f>
        <v>0</v>
      </c>
      <c r="K1852" s="503">
        <v>0</v>
      </c>
      <c r="L1852" s="231">
        <f>'57'!G33</f>
        <v>-1529</v>
      </c>
      <c r="N1852" s="231">
        <f>'58'!G33</f>
        <v>0</v>
      </c>
      <c r="P1852" s="722">
        <f t="shared" ref="P1852:P1858" si="293">F1852-L1852</f>
        <v>0</v>
      </c>
      <c r="Q1852" s="461"/>
      <c r="R1852" s="722">
        <f t="shared" ref="R1852:R1858" si="294">H1852-N1852</f>
        <v>0</v>
      </c>
      <c r="T1852" s="655">
        <f t="shared" ref="T1852:T1858" si="295">H1852-K1852</f>
        <v>0</v>
      </c>
    </row>
    <row r="1853" spans="1:20">
      <c r="A1853" s="485">
        <f t="shared" si="283"/>
        <v>1853</v>
      </c>
      <c r="B1853" s="636" t="s">
        <v>1221</v>
      </c>
      <c r="D1853" t="s">
        <v>905</v>
      </c>
      <c r="F1853" s="737">
        <f>'57'!G34</f>
        <v>0</v>
      </c>
      <c r="H1853" s="231">
        <f>'58'!G34</f>
        <v>0</v>
      </c>
      <c r="K1853" s="503">
        <v>0</v>
      </c>
      <c r="L1853" s="231">
        <f>'57'!G34</f>
        <v>0</v>
      </c>
      <c r="N1853" s="231">
        <f>'58'!G34</f>
        <v>0</v>
      </c>
      <c r="P1853" s="722">
        <f t="shared" si="293"/>
        <v>0</v>
      </c>
      <c r="Q1853" s="461"/>
      <c r="R1853" s="722">
        <f t="shared" si="294"/>
        <v>0</v>
      </c>
      <c r="T1853" s="655">
        <f t="shared" si="295"/>
        <v>0</v>
      </c>
    </row>
    <row r="1854" spans="1:20">
      <c r="A1854" s="485">
        <f t="shared" si="283"/>
        <v>1854</v>
      </c>
      <c r="B1854" s="636" t="s">
        <v>1222</v>
      </c>
      <c r="D1854" t="s">
        <v>905</v>
      </c>
      <c r="F1854" s="737">
        <f>'57'!G35</f>
        <v>0</v>
      </c>
      <c r="H1854" s="231">
        <f>'58'!G35</f>
        <v>0</v>
      </c>
      <c r="K1854" s="503">
        <v>0</v>
      </c>
      <c r="L1854" s="231">
        <f>'57'!G35</f>
        <v>0</v>
      </c>
      <c r="N1854" s="231">
        <f>'58'!G35</f>
        <v>0</v>
      </c>
      <c r="P1854" s="722">
        <f t="shared" si="293"/>
        <v>0</v>
      </c>
      <c r="Q1854" s="461"/>
      <c r="R1854" s="722">
        <f t="shared" si="294"/>
        <v>0</v>
      </c>
      <c r="T1854" s="655">
        <f t="shared" si="295"/>
        <v>0</v>
      </c>
    </row>
    <row r="1855" spans="1:20">
      <c r="A1855" s="485">
        <f t="shared" si="283"/>
        <v>1855</v>
      </c>
      <c r="B1855" s="636" t="s">
        <v>1223</v>
      </c>
      <c r="D1855" t="s">
        <v>905</v>
      </c>
      <c r="F1855" s="737">
        <f>'57'!G36</f>
        <v>0</v>
      </c>
      <c r="H1855" s="231">
        <f>'58'!G36</f>
        <v>0</v>
      </c>
      <c r="K1855" s="503">
        <v>0</v>
      </c>
      <c r="L1855" s="231">
        <f>'57'!G36</f>
        <v>0</v>
      </c>
      <c r="N1855" s="231">
        <f>'58'!G36</f>
        <v>0</v>
      </c>
      <c r="P1855" s="722">
        <f t="shared" si="293"/>
        <v>0</v>
      </c>
      <c r="Q1855" s="461"/>
      <c r="R1855" s="722">
        <f t="shared" si="294"/>
        <v>0</v>
      </c>
      <c r="T1855" s="655">
        <f t="shared" si="295"/>
        <v>0</v>
      </c>
    </row>
    <row r="1856" spans="1:20">
      <c r="A1856" s="485">
        <f t="shared" si="283"/>
        <v>1856</v>
      </c>
      <c r="B1856" t="s">
        <v>136</v>
      </c>
      <c r="D1856" t="s">
        <v>905</v>
      </c>
      <c r="F1856" s="737">
        <f>'57'!G37</f>
        <v>0</v>
      </c>
      <c r="H1856" s="231">
        <f>'58'!G37</f>
        <v>0</v>
      </c>
      <c r="K1856" s="503">
        <v>0</v>
      </c>
      <c r="L1856" s="231">
        <f>'57'!G37</f>
        <v>0</v>
      </c>
      <c r="N1856" s="231">
        <f>'58'!G37</f>
        <v>0</v>
      </c>
      <c r="P1856" s="722">
        <f t="shared" si="293"/>
        <v>0</v>
      </c>
      <c r="Q1856" s="461"/>
      <c r="R1856" s="722">
        <f t="shared" si="294"/>
        <v>0</v>
      </c>
      <c r="T1856" s="655">
        <f t="shared" si="295"/>
        <v>0</v>
      </c>
    </row>
    <row r="1857" spans="1:20">
      <c r="A1857" s="485">
        <f t="shared" si="283"/>
        <v>1857</v>
      </c>
      <c r="B1857" t="s">
        <v>137</v>
      </c>
      <c r="D1857" t="s">
        <v>905</v>
      </c>
      <c r="F1857" s="737">
        <f>'57'!G38</f>
        <v>0</v>
      </c>
      <c r="H1857" s="231">
        <f>'58'!G38</f>
        <v>0</v>
      </c>
      <c r="K1857" s="503">
        <v>0</v>
      </c>
      <c r="L1857" s="231">
        <f>'57'!G38</f>
        <v>0</v>
      </c>
      <c r="N1857" s="231">
        <f>'58'!G38</f>
        <v>0</v>
      </c>
      <c r="P1857" s="722">
        <f t="shared" si="293"/>
        <v>0</v>
      </c>
      <c r="Q1857" s="461"/>
      <c r="R1857" s="722">
        <f t="shared" si="294"/>
        <v>0</v>
      </c>
      <c r="T1857" s="655">
        <f t="shared" si="295"/>
        <v>0</v>
      </c>
    </row>
    <row r="1858" spans="1:20">
      <c r="A1858" s="485">
        <f t="shared" si="283"/>
        <v>1858</v>
      </c>
      <c r="B1858" t="s">
        <v>299</v>
      </c>
      <c r="D1858" t="s">
        <v>905</v>
      </c>
      <c r="F1858" s="737">
        <f>'57'!G39</f>
        <v>0</v>
      </c>
      <c r="H1858" s="231">
        <f>'58'!G39</f>
        <v>0</v>
      </c>
      <c r="K1858" s="503">
        <v>0</v>
      </c>
      <c r="L1858" s="231">
        <f>'57'!G39</f>
        <v>0</v>
      </c>
      <c r="N1858" s="231">
        <f>'58'!G39</f>
        <v>0</v>
      </c>
      <c r="P1858" s="722">
        <f t="shared" si="293"/>
        <v>0</v>
      </c>
      <c r="Q1858" s="461"/>
      <c r="R1858" s="722">
        <f t="shared" si="294"/>
        <v>0</v>
      </c>
      <c r="T1858" s="655">
        <f t="shared" si="295"/>
        <v>0</v>
      </c>
    </row>
    <row r="1859" spans="1:20">
      <c r="A1859" s="485">
        <f t="shared" si="283"/>
        <v>1859</v>
      </c>
      <c r="B1859" s="672" t="s">
        <v>1102</v>
      </c>
      <c r="D1859" t="s">
        <v>905</v>
      </c>
      <c r="F1859" s="741"/>
      <c r="H1859" s="718"/>
      <c r="K1859" s="503"/>
      <c r="L1859" s="718"/>
      <c r="N1859" s="718"/>
      <c r="T1859" s="655"/>
    </row>
    <row r="1860" spans="1:20">
      <c r="A1860" s="485">
        <f t="shared" si="283"/>
        <v>1860</v>
      </c>
      <c r="B1860" t="s">
        <v>300</v>
      </c>
      <c r="D1860" t="s">
        <v>905</v>
      </c>
      <c r="F1860" s="737">
        <f>'57'!G41</f>
        <v>0</v>
      </c>
      <c r="H1860" s="231">
        <f>'58'!G41</f>
        <v>0</v>
      </c>
      <c r="K1860" s="503">
        <v>0</v>
      </c>
      <c r="L1860" s="231">
        <f>'57'!G41</f>
        <v>0</v>
      </c>
      <c r="N1860" s="231">
        <f>'58'!G41</f>
        <v>0</v>
      </c>
      <c r="P1860" s="722">
        <f>F1860-L1860</f>
        <v>0</v>
      </c>
      <c r="Q1860" s="461"/>
      <c r="R1860" s="722">
        <f>H1860-N1860</f>
        <v>0</v>
      </c>
      <c r="T1860" s="655">
        <f>H1860-K1860</f>
        <v>0</v>
      </c>
    </row>
    <row r="1861" spans="1:20">
      <c r="A1861" s="485">
        <f t="shared" si="283"/>
        <v>1861</v>
      </c>
      <c r="B1861" t="s">
        <v>301</v>
      </c>
      <c r="D1861" t="s">
        <v>905</v>
      </c>
      <c r="F1861" s="737">
        <f>'57'!G42</f>
        <v>0</v>
      </c>
      <c r="H1861" s="231">
        <f>'58'!G42</f>
        <v>0</v>
      </c>
      <c r="K1861" s="503">
        <v>0</v>
      </c>
      <c r="L1861" s="231">
        <f>'57'!G42</f>
        <v>0</v>
      </c>
      <c r="N1861" s="231">
        <f>'58'!G42</f>
        <v>0</v>
      </c>
      <c r="P1861" s="722">
        <f>F1861-L1861</f>
        <v>0</v>
      </c>
      <c r="Q1861" s="461"/>
      <c r="R1861" s="722">
        <f>H1861-N1861</f>
        <v>0</v>
      </c>
      <c r="T1861" s="655">
        <f>H1861-K1861</f>
        <v>0</v>
      </c>
    </row>
    <row r="1862" spans="1:20">
      <c r="A1862" s="485">
        <f t="shared" si="283"/>
        <v>1862</v>
      </c>
      <c r="B1862" t="s">
        <v>302</v>
      </c>
      <c r="D1862" t="s">
        <v>905</v>
      </c>
      <c r="F1862" s="737">
        <f>'57'!G44</f>
        <v>0</v>
      </c>
      <c r="H1862" s="231">
        <f>'58'!G44</f>
        <v>0</v>
      </c>
      <c r="K1862" s="503">
        <v>0</v>
      </c>
      <c r="L1862" s="231">
        <f>'57'!G44</f>
        <v>0</v>
      </c>
      <c r="N1862" s="231">
        <f>'58'!G44</f>
        <v>0</v>
      </c>
      <c r="P1862" s="722">
        <f>F1862-L1862</f>
        <v>0</v>
      </c>
      <c r="Q1862" s="461"/>
      <c r="R1862" s="722">
        <f>H1862-N1862</f>
        <v>0</v>
      </c>
      <c r="T1862" s="655">
        <f>H1862-K1862</f>
        <v>0</v>
      </c>
    </row>
    <row r="1863" spans="1:20">
      <c r="A1863" s="485">
        <f t="shared" si="283"/>
        <v>1863</v>
      </c>
      <c r="B1863" t="s">
        <v>115</v>
      </c>
      <c r="D1863" t="s">
        <v>905</v>
      </c>
      <c r="F1863" s="737">
        <f>'57'!G47</f>
        <v>0</v>
      </c>
      <c r="H1863" s="231">
        <f>'58'!G47</f>
        <v>0</v>
      </c>
      <c r="K1863" s="503">
        <v>0</v>
      </c>
      <c r="L1863" s="231">
        <f>'57'!G47</f>
        <v>0</v>
      </c>
      <c r="N1863" s="231">
        <f>'58'!G47</f>
        <v>0</v>
      </c>
      <c r="P1863" s="722">
        <f>F1863-L1863</f>
        <v>0</v>
      </c>
      <c r="Q1863" s="461"/>
      <c r="R1863" s="722">
        <f>H1863-N1863</f>
        <v>0</v>
      </c>
      <c r="T1863" s="655">
        <f>H1863-K1863</f>
        <v>0</v>
      </c>
    </row>
    <row r="1864" spans="1:20" ht="15.75">
      <c r="A1864" s="485">
        <f t="shared" si="283"/>
        <v>1864</v>
      </c>
      <c r="B1864" s="234" t="s">
        <v>106</v>
      </c>
      <c r="D1864" t="s">
        <v>905</v>
      </c>
      <c r="F1864" s="737">
        <f>'57'!G48</f>
        <v>-1529</v>
      </c>
      <c r="H1864" s="231">
        <f>'58'!G48</f>
        <v>0</v>
      </c>
      <c r="K1864" s="503">
        <v>0</v>
      </c>
      <c r="L1864" s="231">
        <f>'57'!G48</f>
        <v>-1529</v>
      </c>
      <c r="N1864" s="231">
        <f>'58'!G48</f>
        <v>0</v>
      </c>
      <c r="P1864" s="722">
        <f>F1864-L1864</f>
        <v>0</v>
      </c>
      <c r="Q1864" s="461"/>
      <c r="R1864" s="722">
        <f>H1864-N1864</f>
        <v>0</v>
      </c>
      <c r="T1864" s="655">
        <f>H1864-K1864</f>
        <v>0</v>
      </c>
    </row>
    <row r="1865" spans="1:20" ht="15.75">
      <c r="A1865" s="485">
        <f t="shared" si="283"/>
        <v>1865</v>
      </c>
      <c r="B1865" s="234" t="s">
        <v>172</v>
      </c>
      <c r="F1865" s="737"/>
      <c r="H1865" s="231"/>
      <c r="K1865" s="503"/>
      <c r="T1865" s="655"/>
    </row>
    <row r="1866" spans="1:20">
      <c r="A1866" s="485">
        <f t="shared" si="283"/>
        <v>1866</v>
      </c>
      <c r="B1866" t="s">
        <v>135</v>
      </c>
      <c r="F1866" s="737"/>
      <c r="H1866" s="231"/>
      <c r="K1866" s="503"/>
      <c r="T1866" s="655"/>
    </row>
    <row r="1867" spans="1:20">
      <c r="A1867" s="485">
        <f t="shared" ref="A1867:A1930" si="296">A1866+1</f>
        <v>1867</v>
      </c>
      <c r="B1867" s="636" t="s">
        <v>1220</v>
      </c>
      <c r="D1867" t="s">
        <v>905</v>
      </c>
      <c r="F1867" s="737">
        <f>'57'!G52</f>
        <v>-2801</v>
      </c>
      <c r="H1867" s="231">
        <f>'58'!G52</f>
        <v>-4151</v>
      </c>
      <c r="K1867" s="503">
        <v>-714</v>
      </c>
      <c r="L1867" s="231">
        <f>'57'!G52</f>
        <v>-2801</v>
      </c>
      <c r="N1867" s="231">
        <f>'58'!G52</f>
        <v>-4151</v>
      </c>
      <c r="P1867" s="722">
        <f t="shared" ref="P1867:P1873" si="297">F1867-L1867</f>
        <v>0</v>
      </c>
      <c r="Q1867" s="461"/>
      <c r="R1867" s="722">
        <f t="shared" ref="R1867:R1873" si="298">H1867-N1867</f>
        <v>0</v>
      </c>
      <c r="T1867" s="655">
        <f t="shared" ref="T1867:T1873" si="299">H1867-K1867</f>
        <v>-3437</v>
      </c>
    </row>
    <row r="1868" spans="1:20">
      <c r="A1868" s="485">
        <f t="shared" si="296"/>
        <v>1868</v>
      </c>
      <c r="B1868" s="636" t="s">
        <v>1221</v>
      </c>
      <c r="D1868" t="s">
        <v>905</v>
      </c>
      <c r="F1868" s="737">
        <f>'57'!G53</f>
        <v>0</v>
      </c>
      <c r="H1868" s="231">
        <f>'58'!G53</f>
        <v>0</v>
      </c>
      <c r="K1868" s="503">
        <v>0</v>
      </c>
      <c r="L1868" s="231">
        <f>'57'!G53</f>
        <v>0</v>
      </c>
      <c r="N1868" s="231">
        <f>'58'!G53</f>
        <v>0</v>
      </c>
      <c r="P1868" s="722">
        <f t="shared" si="297"/>
        <v>0</v>
      </c>
      <c r="Q1868" s="461"/>
      <c r="R1868" s="722">
        <f t="shared" si="298"/>
        <v>0</v>
      </c>
      <c r="T1868" s="655">
        <f t="shared" si="299"/>
        <v>0</v>
      </c>
    </row>
    <row r="1869" spans="1:20">
      <c r="A1869" s="485">
        <f t="shared" si="296"/>
        <v>1869</v>
      </c>
      <c r="B1869" s="636" t="s">
        <v>1222</v>
      </c>
      <c r="D1869" t="s">
        <v>905</v>
      </c>
      <c r="F1869" s="737">
        <f>'57'!G54</f>
        <v>-72</v>
      </c>
      <c r="H1869" s="231">
        <f>'58'!G54</f>
        <v>-98</v>
      </c>
      <c r="K1869" s="503">
        <v>0</v>
      </c>
      <c r="L1869" s="231">
        <f>'57'!G54</f>
        <v>-72</v>
      </c>
      <c r="N1869" s="231">
        <f>'58'!G54</f>
        <v>-98</v>
      </c>
      <c r="P1869" s="722">
        <f t="shared" si="297"/>
        <v>0</v>
      </c>
      <c r="Q1869" s="461"/>
      <c r="R1869" s="722">
        <f t="shared" si="298"/>
        <v>0</v>
      </c>
      <c r="T1869" s="655">
        <f t="shared" si="299"/>
        <v>-98</v>
      </c>
    </row>
    <row r="1870" spans="1:20">
      <c r="A1870" s="485">
        <f t="shared" si="296"/>
        <v>1870</v>
      </c>
      <c r="B1870" s="636" t="s">
        <v>1223</v>
      </c>
      <c r="D1870" t="s">
        <v>905</v>
      </c>
      <c r="F1870" s="737">
        <f>'57'!G55</f>
        <v>0</v>
      </c>
      <c r="H1870" s="231">
        <f>'58'!G55</f>
        <v>0</v>
      </c>
      <c r="K1870" s="503">
        <v>0</v>
      </c>
      <c r="L1870" s="231">
        <f>'57'!G55</f>
        <v>0</v>
      </c>
      <c r="N1870" s="231">
        <f>'58'!G55</f>
        <v>0</v>
      </c>
      <c r="P1870" s="722">
        <f t="shared" si="297"/>
        <v>0</v>
      </c>
      <c r="Q1870" s="461"/>
      <c r="R1870" s="722">
        <f t="shared" si="298"/>
        <v>0</v>
      </c>
      <c r="T1870" s="655">
        <f t="shared" si="299"/>
        <v>0</v>
      </c>
    </row>
    <row r="1871" spans="1:20">
      <c r="A1871" s="485">
        <f t="shared" si="296"/>
        <v>1871</v>
      </c>
      <c r="B1871" t="s">
        <v>136</v>
      </c>
      <c r="D1871" t="s">
        <v>905</v>
      </c>
      <c r="F1871" s="737">
        <f>'57'!G56</f>
        <v>-70</v>
      </c>
      <c r="H1871" s="231">
        <f>'58'!G56</f>
        <v>0</v>
      </c>
      <c r="K1871" s="503">
        <v>0</v>
      </c>
      <c r="L1871" s="231">
        <f>'57'!G56</f>
        <v>-70</v>
      </c>
      <c r="N1871" s="231">
        <f>'58'!G56</f>
        <v>0</v>
      </c>
      <c r="P1871" s="722">
        <f t="shared" si="297"/>
        <v>0</v>
      </c>
      <c r="Q1871" s="461"/>
      <c r="R1871" s="722">
        <f t="shared" si="298"/>
        <v>0</v>
      </c>
      <c r="T1871" s="655">
        <f t="shared" si="299"/>
        <v>0</v>
      </c>
    </row>
    <row r="1872" spans="1:20">
      <c r="A1872" s="485">
        <f t="shared" si="296"/>
        <v>1872</v>
      </c>
      <c r="B1872" t="s">
        <v>137</v>
      </c>
      <c r="D1872" t="s">
        <v>905</v>
      </c>
      <c r="F1872" s="737">
        <f>'57'!G57</f>
        <v>0</v>
      </c>
      <c r="H1872" s="231">
        <f>'58'!G57</f>
        <v>0</v>
      </c>
      <c r="K1872" s="503">
        <v>0</v>
      </c>
      <c r="L1872" s="231">
        <f>'57'!G57</f>
        <v>0</v>
      </c>
      <c r="N1872" s="231">
        <f>'58'!G57</f>
        <v>0</v>
      </c>
      <c r="P1872" s="722">
        <f t="shared" si="297"/>
        <v>0</v>
      </c>
      <c r="Q1872" s="461"/>
      <c r="R1872" s="722">
        <f t="shared" si="298"/>
        <v>0</v>
      </c>
      <c r="T1872" s="655">
        <f t="shared" si="299"/>
        <v>0</v>
      </c>
    </row>
    <row r="1873" spans="1:20">
      <c r="A1873" s="485">
        <f t="shared" si="296"/>
        <v>1873</v>
      </c>
      <c r="B1873" t="s">
        <v>299</v>
      </c>
      <c r="D1873" t="s">
        <v>905</v>
      </c>
      <c r="F1873" s="737">
        <f>'57'!G58</f>
        <v>0</v>
      </c>
      <c r="H1873" s="231">
        <f>'58'!G58</f>
        <v>0</v>
      </c>
      <c r="K1873" s="503">
        <v>0</v>
      </c>
      <c r="L1873" s="231">
        <f>'57'!G58</f>
        <v>0</v>
      </c>
      <c r="N1873" s="231">
        <f>'58'!G58</f>
        <v>0</v>
      </c>
      <c r="P1873" s="722">
        <f t="shared" si="297"/>
        <v>0</v>
      </c>
      <c r="Q1873" s="461"/>
      <c r="R1873" s="722">
        <f t="shared" si="298"/>
        <v>0</v>
      </c>
      <c r="T1873" s="655">
        <f t="shared" si="299"/>
        <v>0</v>
      </c>
    </row>
    <row r="1874" spans="1:20">
      <c r="A1874" s="485">
        <f t="shared" si="296"/>
        <v>1874</v>
      </c>
      <c r="B1874" s="672" t="s">
        <v>1102</v>
      </c>
      <c r="D1874" t="s">
        <v>905</v>
      </c>
      <c r="F1874" s="741"/>
      <c r="H1874" s="718"/>
      <c r="K1874" s="503"/>
      <c r="L1874" s="718"/>
      <c r="N1874" s="718"/>
      <c r="T1874" s="655"/>
    </row>
    <row r="1875" spans="1:20">
      <c r="A1875" s="485">
        <f t="shared" si="296"/>
        <v>1875</v>
      </c>
      <c r="B1875" t="s">
        <v>300</v>
      </c>
      <c r="D1875" t="s">
        <v>905</v>
      </c>
      <c r="F1875" s="737">
        <f>'57'!G60</f>
        <v>0</v>
      </c>
      <c r="H1875" s="231">
        <f>'58'!G60</f>
        <v>0</v>
      </c>
      <c r="K1875" s="503">
        <v>0</v>
      </c>
      <c r="L1875" s="231">
        <f>'57'!G60</f>
        <v>0</v>
      </c>
      <c r="N1875" s="231">
        <f>'58'!G60</f>
        <v>0</v>
      </c>
      <c r="P1875" s="722">
        <f>F1875-L1875</f>
        <v>0</v>
      </c>
      <c r="Q1875" s="461"/>
      <c r="R1875" s="722">
        <f>H1875-N1875</f>
        <v>0</v>
      </c>
      <c r="T1875" s="655">
        <f>H1875-K1875</f>
        <v>0</v>
      </c>
    </row>
    <row r="1876" spans="1:20">
      <c r="A1876" s="485">
        <f t="shared" si="296"/>
        <v>1876</v>
      </c>
      <c r="B1876" t="s">
        <v>301</v>
      </c>
      <c r="D1876" t="s">
        <v>905</v>
      </c>
      <c r="F1876" s="737">
        <f>'57'!G61</f>
        <v>0</v>
      </c>
      <c r="H1876" s="231">
        <f>'58'!G61</f>
        <v>0</v>
      </c>
      <c r="K1876" s="503">
        <v>0</v>
      </c>
      <c r="L1876" s="231">
        <f>'57'!G61</f>
        <v>0</v>
      </c>
      <c r="N1876" s="231">
        <f>'58'!G61</f>
        <v>0</v>
      </c>
      <c r="P1876" s="722">
        <f>F1876-L1876</f>
        <v>0</v>
      </c>
      <c r="Q1876" s="461"/>
      <c r="R1876" s="722">
        <f>H1876-N1876</f>
        <v>0</v>
      </c>
      <c r="T1876" s="655">
        <f>H1876-K1876</f>
        <v>0</v>
      </c>
    </row>
    <row r="1877" spans="1:20">
      <c r="A1877" s="485">
        <f t="shared" si="296"/>
        <v>1877</v>
      </c>
      <c r="B1877" t="s">
        <v>302</v>
      </c>
      <c r="D1877" t="s">
        <v>905</v>
      </c>
      <c r="F1877" s="737">
        <f>'57'!G63</f>
        <v>0</v>
      </c>
      <c r="H1877" s="231">
        <f>'58'!G63</f>
        <v>0</v>
      </c>
      <c r="K1877" s="503">
        <v>0</v>
      </c>
      <c r="L1877" s="231">
        <f>'57'!G63</f>
        <v>0</v>
      </c>
      <c r="N1877" s="231">
        <f>'58'!G63</f>
        <v>0</v>
      </c>
      <c r="P1877" s="722">
        <f>F1877-L1877</f>
        <v>0</v>
      </c>
      <c r="Q1877" s="461"/>
      <c r="R1877" s="722">
        <f>H1877-N1877</f>
        <v>0</v>
      </c>
      <c r="T1877" s="655">
        <f>H1877-K1877</f>
        <v>0</v>
      </c>
    </row>
    <row r="1878" spans="1:20">
      <c r="A1878" s="485">
        <f t="shared" si="296"/>
        <v>1878</v>
      </c>
      <c r="B1878" t="s">
        <v>115</v>
      </c>
      <c r="D1878" t="s">
        <v>905</v>
      </c>
      <c r="F1878" s="737">
        <f>'57'!G66</f>
        <v>-407</v>
      </c>
      <c r="H1878" s="231">
        <f>'58'!G66</f>
        <v>0</v>
      </c>
      <c r="K1878" s="503">
        <v>0</v>
      </c>
      <c r="L1878" s="231">
        <f>'57'!G66</f>
        <v>-407</v>
      </c>
      <c r="N1878" s="231">
        <f>'58'!G66</f>
        <v>0</v>
      </c>
      <c r="P1878" s="722">
        <f>F1878-L1878</f>
        <v>0</v>
      </c>
      <c r="Q1878" s="461"/>
      <c r="R1878" s="722">
        <f>H1878-N1878</f>
        <v>0</v>
      </c>
      <c r="T1878" s="655">
        <f>H1878-K1878</f>
        <v>0</v>
      </c>
    </row>
    <row r="1879" spans="1:20" ht="15.75">
      <c r="A1879" s="485">
        <f t="shared" si="296"/>
        <v>1879</v>
      </c>
      <c r="B1879" s="234" t="s">
        <v>106</v>
      </c>
      <c r="D1879" t="s">
        <v>905</v>
      </c>
      <c r="F1879" s="737">
        <f>'57'!G67</f>
        <v>-3350</v>
      </c>
      <c r="H1879" s="231">
        <f>'58'!G67</f>
        <v>-4249</v>
      </c>
      <c r="K1879" s="503">
        <v>-714</v>
      </c>
      <c r="L1879" s="231">
        <f>'57'!G67</f>
        <v>-3350</v>
      </c>
      <c r="N1879" s="231">
        <f>'58'!G67</f>
        <v>-4249</v>
      </c>
      <c r="P1879" s="722">
        <f>F1879-L1879</f>
        <v>0</v>
      </c>
      <c r="Q1879" s="461"/>
      <c r="R1879" s="722">
        <f>H1879-N1879</f>
        <v>0</v>
      </c>
      <c r="T1879" s="655">
        <f>H1879-K1879</f>
        <v>-3535</v>
      </c>
    </row>
    <row r="1880" spans="1:20" ht="15.75">
      <c r="A1880" s="485">
        <f t="shared" si="296"/>
        <v>1880</v>
      </c>
      <c r="B1880" s="234" t="s">
        <v>1020</v>
      </c>
      <c r="F1880" s="737"/>
      <c r="H1880" s="231"/>
      <c r="K1880" s="503"/>
      <c r="T1880" s="655"/>
    </row>
    <row r="1881" spans="1:20" ht="15.75">
      <c r="A1881" s="485">
        <f t="shared" si="296"/>
        <v>1881</v>
      </c>
      <c r="B1881" s="234" t="s">
        <v>271</v>
      </c>
      <c r="F1881" s="737"/>
      <c r="H1881" s="231"/>
      <c r="K1881" s="503"/>
      <c r="T1881" s="655"/>
    </row>
    <row r="1882" spans="1:20">
      <c r="A1882" s="485">
        <f t="shared" si="296"/>
        <v>1882</v>
      </c>
      <c r="B1882" t="s">
        <v>135</v>
      </c>
      <c r="F1882" s="737"/>
      <c r="H1882" s="231"/>
      <c r="K1882" s="503"/>
      <c r="T1882" s="655"/>
    </row>
    <row r="1883" spans="1:20">
      <c r="A1883" s="485">
        <f t="shared" si="296"/>
        <v>1883</v>
      </c>
      <c r="B1883" s="636" t="s">
        <v>1220</v>
      </c>
      <c r="D1883" t="s">
        <v>905</v>
      </c>
      <c r="F1883" s="737">
        <f>'57'!I14</f>
        <v>24756</v>
      </c>
      <c r="H1883" s="231">
        <f>'58'!I14</f>
        <v>11834</v>
      </c>
      <c r="K1883" s="503">
        <v>43837</v>
      </c>
      <c r="L1883" s="231">
        <f>'57'!I14</f>
        <v>24756</v>
      </c>
      <c r="N1883" s="231">
        <f>'58'!I14</f>
        <v>11834</v>
      </c>
      <c r="P1883" s="722">
        <f t="shared" ref="P1883:P1889" si="300">F1883-L1883</f>
        <v>0</v>
      </c>
      <c r="Q1883" s="461"/>
      <c r="R1883" s="722">
        <f t="shared" ref="R1883:R1889" si="301">H1883-N1883</f>
        <v>0</v>
      </c>
      <c r="T1883" s="655">
        <f t="shared" ref="T1883:T1889" si="302">H1883-K1883</f>
        <v>-32003</v>
      </c>
    </row>
    <row r="1884" spans="1:20">
      <c r="A1884" s="485">
        <f t="shared" si="296"/>
        <v>1884</v>
      </c>
      <c r="B1884" s="636" t="s">
        <v>1221</v>
      </c>
      <c r="D1884" t="s">
        <v>905</v>
      </c>
      <c r="F1884" s="737">
        <f>'57'!I15</f>
        <v>0</v>
      </c>
      <c r="H1884" s="231">
        <f>'58'!I15</f>
        <v>0</v>
      </c>
      <c r="K1884" s="503">
        <v>0</v>
      </c>
      <c r="L1884" s="231">
        <f>'57'!I15</f>
        <v>0</v>
      </c>
      <c r="N1884" s="231">
        <f>'58'!I15</f>
        <v>0</v>
      </c>
      <c r="P1884" s="722">
        <f t="shared" si="300"/>
        <v>0</v>
      </c>
      <c r="Q1884" s="461"/>
      <c r="R1884" s="722">
        <f t="shared" si="301"/>
        <v>0</v>
      </c>
      <c r="T1884" s="655">
        <f t="shared" si="302"/>
        <v>0</v>
      </c>
    </row>
    <row r="1885" spans="1:20">
      <c r="A1885" s="485">
        <f t="shared" si="296"/>
        <v>1885</v>
      </c>
      <c r="B1885" s="636" t="s">
        <v>1222</v>
      </c>
      <c r="D1885" t="s">
        <v>905</v>
      </c>
      <c r="F1885" s="737">
        <f>'57'!I16</f>
        <v>2</v>
      </c>
      <c r="H1885" s="231">
        <f>'58'!I16</f>
        <v>0</v>
      </c>
      <c r="K1885" s="503">
        <v>0</v>
      </c>
      <c r="L1885" s="231">
        <f>'57'!I16</f>
        <v>2</v>
      </c>
      <c r="N1885" s="231">
        <f>'58'!I16</f>
        <v>0</v>
      </c>
      <c r="P1885" s="722">
        <f t="shared" si="300"/>
        <v>0</v>
      </c>
      <c r="Q1885" s="461"/>
      <c r="R1885" s="722">
        <f t="shared" si="301"/>
        <v>0</v>
      </c>
      <c r="T1885" s="655">
        <f t="shared" si="302"/>
        <v>0</v>
      </c>
    </row>
    <row r="1886" spans="1:20">
      <c r="A1886" s="485">
        <f t="shared" si="296"/>
        <v>1886</v>
      </c>
      <c r="B1886" s="636" t="s">
        <v>1223</v>
      </c>
      <c r="D1886" t="s">
        <v>905</v>
      </c>
      <c r="F1886" s="737">
        <f>'57'!I17</f>
        <v>0</v>
      </c>
      <c r="H1886" s="231">
        <f>'58'!I17</f>
        <v>0</v>
      </c>
      <c r="K1886" s="503">
        <v>0</v>
      </c>
      <c r="L1886" s="231">
        <f>'57'!I17</f>
        <v>0</v>
      </c>
      <c r="N1886" s="231">
        <f>'58'!I17</f>
        <v>0</v>
      </c>
      <c r="P1886" s="722">
        <f t="shared" si="300"/>
        <v>0</v>
      </c>
      <c r="Q1886" s="461"/>
      <c r="R1886" s="722">
        <f t="shared" si="301"/>
        <v>0</v>
      </c>
      <c r="T1886" s="655">
        <f t="shared" si="302"/>
        <v>0</v>
      </c>
    </row>
    <row r="1887" spans="1:20">
      <c r="A1887" s="485">
        <f t="shared" si="296"/>
        <v>1887</v>
      </c>
      <c r="B1887" t="s">
        <v>136</v>
      </c>
      <c r="D1887" t="s">
        <v>905</v>
      </c>
      <c r="F1887" s="737">
        <f>'57'!I18</f>
        <v>148</v>
      </c>
      <c r="H1887" s="231">
        <f>'58'!I18</f>
        <v>424</v>
      </c>
      <c r="K1887" s="503">
        <v>446</v>
      </c>
      <c r="L1887" s="231">
        <f>'57'!I18</f>
        <v>148</v>
      </c>
      <c r="N1887" s="231">
        <f>'58'!I18</f>
        <v>424</v>
      </c>
      <c r="P1887" s="722">
        <f t="shared" si="300"/>
        <v>0</v>
      </c>
      <c r="Q1887" s="461"/>
      <c r="R1887" s="722">
        <f t="shared" si="301"/>
        <v>0</v>
      </c>
      <c r="T1887" s="655">
        <f t="shared" si="302"/>
        <v>-22</v>
      </c>
    </row>
    <row r="1888" spans="1:20">
      <c r="A1888" s="485">
        <f t="shared" si="296"/>
        <v>1888</v>
      </c>
      <c r="B1888" t="s">
        <v>137</v>
      </c>
      <c r="D1888" t="s">
        <v>905</v>
      </c>
      <c r="F1888" s="737">
        <f>'57'!I19</f>
        <v>0</v>
      </c>
      <c r="H1888" s="231">
        <f>'58'!I19</f>
        <v>0</v>
      </c>
      <c r="K1888" s="503">
        <v>0</v>
      </c>
      <c r="L1888" s="231">
        <f>'57'!I19</f>
        <v>0</v>
      </c>
      <c r="N1888" s="231">
        <f>'58'!I19</f>
        <v>0</v>
      </c>
      <c r="P1888" s="722">
        <f t="shared" si="300"/>
        <v>0</v>
      </c>
      <c r="Q1888" s="461"/>
      <c r="R1888" s="722">
        <f t="shared" si="301"/>
        <v>0</v>
      </c>
      <c r="T1888" s="655">
        <f t="shared" si="302"/>
        <v>0</v>
      </c>
    </row>
    <row r="1889" spans="1:20">
      <c r="A1889" s="485">
        <f t="shared" si="296"/>
        <v>1889</v>
      </c>
      <c r="B1889" t="s">
        <v>299</v>
      </c>
      <c r="D1889" t="s">
        <v>905</v>
      </c>
      <c r="F1889" s="737">
        <f>'57'!I20</f>
        <v>400</v>
      </c>
      <c r="H1889" s="231">
        <f>'58'!I20</f>
        <v>150</v>
      </c>
      <c r="K1889" s="503">
        <v>275</v>
      </c>
      <c r="L1889" s="231">
        <f>'57'!I20</f>
        <v>400</v>
      </c>
      <c r="N1889" s="231">
        <f>'58'!I20</f>
        <v>150</v>
      </c>
      <c r="P1889" s="722">
        <f t="shared" si="300"/>
        <v>0</v>
      </c>
      <c r="Q1889" s="461"/>
      <c r="R1889" s="722">
        <f t="shared" si="301"/>
        <v>0</v>
      </c>
      <c r="T1889" s="655">
        <f t="shared" si="302"/>
        <v>-125</v>
      </c>
    </row>
    <row r="1890" spans="1:20">
      <c r="A1890" s="485">
        <f t="shared" si="296"/>
        <v>1890</v>
      </c>
      <c r="B1890" s="672" t="s">
        <v>1102</v>
      </c>
      <c r="D1890" t="s">
        <v>905</v>
      </c>
      <c r="F1890" s="741"/>
      <c r="H1890" s="718"/>
      <c r="K1890" s="503"/>
      <c r="L1890" s="718"/>
      <c r="N1890" s="718"/>
      <c r="T1890" s="655"/>
    </row>
    <row r="1891" spans="1:20">
      <c r="A1891" s="485">
        <f t="shared" si="296"/>
        <v>1891</v>
      </c>
      <c r="B1891" t="s">
        <v>300</v>
      </c>
      <c r="D1891" t="s">
        <v>905</v>
      </c>
      <c r="F1891" s="737">
        <f>'57'!I22</f>
        <v>0</v>
      </c>
      <c r="H1891" s="231">
        <f>'58'!I22</f>
        <v>0</v>
      </c>
      <c r="K1891" s="503">
        <v>4</v>
      </c>
      <c r="L1891" s="231">
        <f>'57'!I22</f>
        <v>0</v>
      </c>
      <c r="N1891" s="231">
        <f>'58'!I22</f>
        <v>0</v>
      </c>
      <c r="P1891" s="722">
        <f>F1891-L1891</f>
        <v>0</v>
      </c>
      <c r="Q1891" s="461"/>
      <c r="R1891" s="722">
        <f>H1891-N1891</f>
        <v>0</v>
      </c>
      <c r="T1891" s="655">
        <f>H1891-K1891</f>
        <v>-4</v>
      </c>
    </row>
    <row r="1892" spans="1:20">
      <c r="A1892" s="485">
        <f t="shared" si="296"/>
        <v>1892</v>
      </c>
      <c r="B1892" t="s">
        <v>301</v>
      </c>
      <c r="D1892" t="s">
        <v>905</v>
      </c>
      <c r="F1892" s="737">
        <f>'57'!I23</f>
        <v>3</v>
      </c>
      <c r="H1892" s="231">
        <f>'58'!I23</f>
        <v>3</v>
      </c>
      <c r="K1892" s="503">
        <v>47</v>
      </c>
      <c r="L1892" s="231">
        <f>'57'!I23</f>
        <v>3</v>
      </c>
      <c r="N1892" s="231">
        <f>'58'!I23</f>
        <v>3</v>
      </c>
      <c r="P1892" s="722">
        <f>F1892-L1892</f>
        <v>0</v>
      </c>
      <c r="Q1892" s="461"/>
      <c r="R1892" s="722">
        <f>H1892-N1892</f>
        <v>0</v>
      </c>
      <c r="T1892" s="655">
        <f>H1892-K1892</f>
        <v>-44</v>
      </c>
    </row>
    <row r="1893" spans="1:20">
      <c r="A1893" s="485">
        <f t="shared" si="296"/>
        <v>1893</v>
      </c>
      <c r="B1893" t="s">
        <v>302</v>
      </c>
      <c r="D1893" t="s">
        <v>905</v>
      </c>
      <c r="F1893" s="737">
        <f>'57'!I25</f>
        <v>0</v>
      </c>
      <c r="H1893" s="231">
        <f>'58'!I25</f>
        <v>0</v>
      </c>
      <c r="K1893" s="503">
        <v>0</v>
      </c>
      <c r="L1893" s="231">
        <f>'57'!I25</f>
        <v>0</v>
      </c>
      <c r="N1893" s="231">
        <f>'58'!I25</f>
        <v>0</v>
      </c>
      <c r="P1893" s="722">
        <f>F1893-L1893</f>
        <v>0</v>
      </c>
      <c r="Q1893" s="461"/>
      <c r="R1893" s="722">
        <f>H1893-N1893</f>
        <v>0</v>
      </c>
      <c r="T1893" s="655">
        <f>H1893-K1893</f>
        <v>0</v>
      </c>
    </row>
    <row r="1894" spans="1:20">
      <c r="A1894" s="485">
        <f t="shared" si="296"/>
        <v>1894</v>
      </c>
      <c r="B1894" t="s">
        <v>115</v>
      </c>
      <c r="D1894" t="s">
        <v>905</v>
      </c>
      <c r="F1894" s="737">
        <f>'57'!I28</f>
        <v>0</v>
      </c>
      <c r="H1894" s="231">
        <f>'58'!I28</f>
        <v>0</v>
      </c>
      <c r="K1894" s="503">
        <v>0</v>
      </c>
      <c r="L1894" s="231">
        <f>'57'!I28</f>
        <v>0</v>
      </c>
      <c r="N1894" s="231">
        <f>'58'!I28</f>
        <v>0</v>
      </c>
      <c r="P1894" s="722">
        <f>F1894-L1894</f>
        <v>0</v>
      </c>
      <c r="Q1894" s="461"/>
      <c r="R1894" s="722">
        <f>H1894-N1894</f>
        <v>0</v>
      </c>
      <c r="T1894" s="655">
        <f>H1894-K1894</f>
        <v>0</v>
      </c>
    </row>
    <row r="1895" spans="1:20" ht="15.75">
      <c r="A1895" s="485">
        <f t="shared" si="296"/>
        <v>1895</v>
      </c>
      <c r="B1895" s="234" t="s">
        <v>106</v>
      </c>
      <c r="D1895" t="s">
        <v>905</v>
      </c>
      <c r="F1895" s="737">
        <f>'57'!I29</f>
        <v>25309</v>
      </c>
      <c r="H1895" s="231">
        <f>'58'!I29</f>
        <v>12411</v>
      </c>
      <c r="K1895" s="503">
        <v>44609</v>
      </c>
      <c r="L1895" s="231">
        <f>'57'!I29</f>
        <v>25309</v>
      </c>
      <c r="N1895" s="231">
        <f>'58'!I29</f>
        <v>12411</v>
      </c>
      <c r="P1895" s="722">
        <f>F1895-L1895</f>
        <v>0</v>
      </c>
      <c r="Q1895" s="461"/>
      <c r="R1895" s="722">
        <f>H1895-N1895</f>
        <v>0</v>
      </c>
      <c r="T1895" s="655">
        <f>H1895-K1895</f>
        <v>-32198</v>
      </c>
    </row>
    <row r="1896" spans="1:20" ht="15.75">
      <c r="A1896" s="485">
        <f t="shared" si="296"/>
        <v>1896</v>
      </c>
      <c r="B1896" s="234" t="s">
        <v>303</v>
      </c>
      <c r="F1896" s="737"/>
      <c r="H1896" s="231"/>
      <c r="K1896" s="503"/>
      <c r="T1896" s="655"/>
    </row>
    <row r="1897" spans="1:20">
      <c r="A1897" s="485">
        <f t="shared" si="296"/>
        <v>1897</v>
      </c>
      <c r="B1897" t="s">
        <v>135</v>
      </c>
      <c r="F1897" s="737"/>
      <c r="H1897" s="231"/>
      <c r="K1897" s="503"/>
      <c r="T1897" s="655"/>
    </row>
    <row r="1898" spans="1:20">
      <c r="A1898" s="485">
        <f t="shared" si="296"/>
        <v>1898</v>
      </c>
      <c r="B1898" s="636" t="s">
        <v>1220</v>
      </c>
      <c r="D1898" t="s">
        <v>905</v>
      </c>
      <c r="F1898" s="737">
        <f>'57'!I33</f>
        <v>-24756</v>
      </c>
      <c r="H1898" s="231">
        <f>'58'!I33</f>
        <v>-11834</v>
      </c>
      <c r="K1898" s="503">
        <v>-43837</v>
      </c>
      <c r="L1898" s="231">
        <f>'57'!I33</f>
        <v>-24756</v>
      </c>
      <c r="N1898" s="231">
        <f>'58'!I33</f>
        <v>-11834</v>
      </c>
      <c r="P1898" s="722">
        <f t="shared" ref="P1898:P1904" si="303">F1898-L1898</f>
        <v>0</v>
      </c>
      <c r="Q1898" s="461"/>
      <c r="R1898" s="722">
        <f t="shared" ref="R1898:R1904" si="304">H1898-N1898</f>
        <v>0</v>
      </c>
      <c r="T1898" s="655">
        <f t="shared" ref="T1898:T1904" si="305">H1898-K1898</f>
        <v>32003</v>
      </c>
    </row>
    <row r="1899" spans="1:20">
      <c r="A1899" s="485">
        <f t="shared" si="296"/>
        <v>1899</v>
      </c>
      <c r="B1899" s="636" t="s">
        <v>1221</v>
      </c>
      <c r="D1899" t="s">
        <v>905</v>
      </c>
      <c r="F1899" s="737">
        <f>'57'!I34</f>
        <v>0</v>
      </c>
      <c r="H1899" s="231">
        <f>'58'!I34</f>
        <v>0</v>
      </c>
      <c r="K1899" s="503">
        <v>0</v>
      </c>
      <c r="L1899" s="231">
        <f>'57'!I34</f>
        <v>0</v>
      </c>
      <c r="N1899" s="231">
        <f>'58'!I34</f>
        <v>0</v>
      </c>
      <c r="P1899" s="722">
        <f t="shared" si="303"/>
        <v>0</v>
      </c>
      <c r="Q1899" s="461"/>
      <c r="R1899" s="722">
        <f t="shared" si="304"/>
        <v>0</v>
      </c>
      <c r="T1899" s="655">
        <f t="shared" si="305"/>
        <v>0</v>
      </c>
    </row>
    <row r="1900" spans="1:20">
      <c r="A1900" s="485">
        <f t="shared" si="296"/>
        <v>1900</v>
      </c>
      <c r="B1900" s="636" t="s">
        <v>1222</v>
      </c>
      <c r="D1900" t="s">
        <v>905</v>
      </c>
      <c r="F1900" s="737">
        <f>'57'!I35</f>
        <v>-2</v>
      </c>
      <c r="H1900" s="231">
        <f>'58'!I35</f>
        <v>0</v>
      </c>
      <c r="K1900" s="503">
        <v>0</v>
      </c>
      <c r="L1900" s="231">
        <f>'57'!I35</f>
        <v>-2</v>
      </c>
      <c r="N1900" s="231">
        <f>'58'!I35</f>
        <v>0</v>
      </c>
      <c r="P1900" s="722">
        <f t="shared" si="303"/>
        <v>0</v>
      </c>
      <c r="Q1900" s="461"/>
      <c r="R1900" s="722">
        <f t="shared" si="304"/>
        <v>0</v>
      </c>
      <c r="T1900" s="655">
        <f t="shared" si="305"/>
        <v>0</v>
      </c>
    </row>
    <row r="1901" spans="1:20">
      <c r="A1901" s="485">
        <f t="shared" si="296"/>
        <v>1901</v>
      </c>
      <c r="B1901" s="636" t="s">
        <v>1223</v>
      </c>
      <c r="D1901" t="s">
        <v>905</v>
      </c>
      <c r="F1901" s="737">
        <f>'57'!I36</f>
        <v>0</v>
      </c>
      <c r="H1901" s="231">
        <f>'58'!I36</f>
        <v>0</v>
      </c>
      <c r="K1901" s="503">
        <v>0</v>
      </c>
      <c r="L1901" s="231">
        <f>'57'!I36</f>
        <v>0</v>
      </c>
      <c r="N1901" s="231">
        <f>'58'!I36</f>
        <v>0</v>
      </c>
      <c r="P1901" s="722">
        <f t="shared" si="303"/>
        <v>0</v>
      </c>
      <c r="Q1901" s="461"/>
      <c r="R1901" s="722">
        <f t="shared" si="304"/>
        <v>0</v>
      </c>
      <c r="T1901" s="655">
        <f t="shared" si="305"/>
        <v>0</v>
      </c>
    </row>
    <row r="1902" spans="1:20">
      <c r="A1902" s="485">
        <f t="shared" si="296"/>
        <v>1902</v>
      </c>
      <c r="B1902" t="s">
        <v>136</v>
      </c>
      <c r="D1902" t="s">
        <v>905</v>
      </c>
      <c r="F1902" s="737">
        <f>'57'!I37</f>
        <v>-148</v>
      </c>
      <c r="H1902" s="231">
        <f>'58'!I37</f>
        <v>-424</v>
      </c>
      <c r="K1902" s="503">
        <v>-446</v>
      </c>
      <c r="L1902" s="231">
        <f>'57'!I37</f>
        <v>-148</v>
      </c>
      <c r="N1902" s="231">
        <f>'58'!I37</f>
        <v>-424</v>
      </c>
      <c r="P1902" s="722">
        <f t="shared" si="303"/>
        <v>0</v>
      </c>
      <c r="Q1902" s="461"/>
      <c r="R1902" s="722">
        <f t="shared" si="304"/>
        <v>0</v>
      </c>
      <c r="T1902" s="655">
        <f t="shared" si="305"/>
        <v>22</v>
      </c>
    </row>
    <row r="1903" spans="1:20">
      <c r="A1903" s="485">
        <f t="shared" si="296"/>
        <v>1903</v>
      </c>
      <c r="B1903" t="s">
        <v>137</v>
      </c>
      <c r="D1903" t="s">
        <v>905</v>
      </c>
      <c r="F1903" s="737">
        <f>'57'!I38</f>
        <v>0</v>
      </c>
      <c r="H1903" s="231">
        <f>'58'!I38</f>
        <v>0</v>
      </c>
      <c r="K1903" s="503">
        <v>0</v>
      </c>
      <c r="L1903" s="231">
        <f>'57'!I38</f>
        <v>0</v>
      </c>
      <c r="N1903" s="231">
        <f>'58'!I38</f>
        <v>0</v>
      </c>
      <c r="P1903" s="722">
        <f t="shared" si="303"/>
        <v>0</v>
      </c>
      <c r="Q1903" s="461"/>
      <c r="R1903" s="722">
        <f t="shared" si="304"/>
        <v>0</v>
      </c>
      <c r="T1903" s="655">
        <f t="shared" si="305"/>
        <v>0</v>
      </c>
    </row>
    <row r="1904" spans="1:20">
      <c r="A1904" s="485">
        <f t="shared" si="296"/>
        <v>1904</v>
      </c>
      <c r="B1904" t="s">
        <v>299</v>
      </c>
      <c r="D1904" t="s">
        <v>905</v>
      </c>
      <c r="F1904" s="737">
        <f>'57'!I39</f>
        <v>-400</v>
      </c>
      <c r="H1904" s="231">
        <f>'58'!I39</f>
        <v>-150</v>
      </c>
      <c r="K1904" s="503">
        <v>-275</v>
      </c>
      <c r="L1904" s="231">
        <f>'57'!I39</f>
        <v>-400</v>
      </c>
      <c r="N1904" s="231">
        <f>'58'!I39</f>
        <v>-150</v>
      </c>
      <c r="P1904" s="722">
        <f t="shared" si="303"/>
        <v>0</v>
      </c>
      <c r="Q1904" s="461"/>
      <c r="R1904" s="722">
        <f t="shared" si="304"/>
        <v>0</v>
      </c>
      <c r="T1904" s="655">
        <f t="shared" si="305"/>
        <v>125</v>
      </c>
    </row>
    <row r="1905" spans="1:20">
      <c r="A1905" s="485">
        <f t="shared" si="296"/>
        <v>1905</v>
      </c>
      <c r="B1905" s="672" t="s">
        <v>1102</v>
      </c>
      <c r="D1905" t="s">
        <v>905</v>
      </c>
      <c r="F1905" s="741"/>
      <c r="H1905" s="718"/>
      <c r="K1905" s="503"/>
      <c r="L1905" s="718"/>
      <c r="N1905" s="718"/>
      <c r="T1905" s="655"/>
    </row>
    <row r="1906" spans="1:20">
      <c r="A1906" s="485">
        <f t="shared" si="296"/>
        <v>1906</v>
      </c>
      <c r="B1906" t="s">
        <v>300</v>
      </c>
      <c r="D1906" t="s">
        <v>905</v>
      </c>
      <c r="F1906" s="737">
        <f>'57'!I41</f>
        <v>0</v>
      </c>
      <c r="H1906" s="231">
        <f>'58'!I41</f>
        <v>0</v>
      </c>
      <c r="K1906" s="503">
        <v>-4</v>
      </c>
      <c r="L1906" s="231">
        <f>'57'!I41</f>
        <v>0</v>
      </c>
      <c r="N1906" s="231">
        <f>'58'!I41</f>
        <v>0</v>
      </c>
      <c r="P1906" s="722">
        <f>F1906-L1906</f>
        <v>0</v>
      </c>
      <c r="Q1906" s="461"/>
      <c r="R1906" s="722">
        <f>H1906-N1906</f>
        <v>0</v>
      </c>
      <c r="T1906" s="655">
        <f>H1906-K1906</f>
        <v>4</v>
      </c>
    </row>
    <row r="1907" spans="1:20">
      <c r="A1907" s="485">
        <f t="shared" si="296"/>
        <v>1907</v>
      </c>
      <c r="B1907" t="s">
        <v>301</v>
      </c>
      <c r="D1907" t="s">
        <v>905</v>
      </c>
      <c r="F1907" s="737">
        <f>'57'!I42</f>
        <v>-3</v>
      </c>
      <c r="H1907" s="231">
        <f>'58'!I42</f>
        <v>-3</v>
      </c>
      <c r="K1907" s="503">
        <v>-47</v>
      </c>
      <c r="L1907" s="231">
        <f>'57'!I42</f>
        <v>-3</v>
      </c>
      <c r="N1907" s="231">
        <f>'58'!I42</f>
        <v>-3</v>
      </c>
      <c r="P1907" s="722">
        <f>F1907-L1907</f>
        <v>0</v>
      </c>
      <c r="Q1907" s="461"/>
      <c r="R1907" s="722">
        <f>H1907-N1907</f>
        <v>0</v>
      </c>
      <c r="T1907" s="655">
        <f>H1907-K1907</f>
        <v>44</v>
      </c>
    </row>
    <row r="1908" spans="1:20">
      <c r="A1908" s="485">
        <f t="shared" si="296"/>
        <v>1908</v>
      </c>
      <c r="B1908" t="s">
        <v>302</v>
      </c>
      <c r="D1908" t="s">
        <v>905</v>
      </c>
      <c r="F1908" s="737">
        <f>'57'!I44</f>
        <v>0</v>
      </c>
      <c r="H1908" s="231">
        <f>'58'!I44</f>
        <v>0</v>
      </c>
      <c r="K1908" s="503">
        <v>0</v>
      </c>
      <c r="L1908" s="231">
        <f>'57'!I44</f>
        <v>0</v>
      </c>
      <c r="N1908" s="231">
        <f>'58'!I44</f>
        <v>0</v>
      </c>
      <c r="P1908" s="722">
        <f>F1908-L1908</f>
        <v>0</v>
      </c>
      <c r="Q1908" s="461"/>
      <c r="R1908" s="722">
        <f>H1908-N1908</f>
        <v>0</v>
      </c>
      <c r="T1908" s="655">
        <f>H1908-K1908</f>
        <v>0</v>
      </c>
    </row>
    <row r="1909" spans="1:20">
      <c r="A1909" s="485">
        <f t="shared" si="296"/>
        <v>1909</v>
      </c>
      <c r="B1909" t="s">
        <v>115</v>
      </c>
      <c r="D1909" t="s">
        <v>905</v>
      </c>
      <c r="F1909" s="737">
        <f>'57'!I47</f>
        <v>0</v>
      </c>
      <c r="H1909" s="231">
        <f>'58'!I47</f>
        <v>0</v>
      </c>
      <c r="K1909" s="503">
        <v>0</v>
      </c>
      <c r="L1909" s="231">
        <f>'57'!I47</f>
        <v>0</v>
      </c>
      <c r="N1909" s="231">
        <f>'58'!I47</f>
        <v>0</v>
      </c>
      <c r="P1909" s="722">
        <f>F1909-L1909</f>
        <v>0</v>
      </c>
      <c r="Q1909" s="461"/>
      <c r="R1909" s="722">
        <f>H1909-N1909</f>
        <v>0</v>
      </c>
      <c r="T1909" s="655">
        <f>H1909-K1909</f>
        <v>0</v>
      </c>
    </row>
    <row r="1910" spans="1:20" ht="15.75">
      <c r="A1910" s="485">
        <f t="shared" si="296"/>
        <v>1910</v>
      </c>
      <c r="B1910" s="234" t="s">
        <v>106</v>
      </c>
      <c r="D1910" t="s">
        <v>905</v>
      </c>
      <c r="F1910" s="737">
        <f>'57'!I48</f>
        <v>-25309</v>
      </c>
      <c r="H1910" s="231">
        <f>'58'!I48</f>
        <v>-12411</v>
      </c>
      <c r="K1910" s="503">
        <v>-44609</v>
      </c>
      <c r="L1910" s="231">
        <f>'57'!I48</f>
        <v>-25309</v>
      </c>
      <c r="N1910" s="231">
        <f>'58'!I48</f>
        <v>-12411</v>
      </c>
      <c r="P1910" s="722">
        <f>F1910-L1910</f>
        <v>0</v>
      </c>
      <c r="Q1910" s="461"/>
      <c r="R1910" s="722">
        <f>H1910-N1910</f>
        <v>0</v>
      </c>
      <c r="T1910" s="655">
        <f>H1910-K1910</f>
        <v>32198</v>
      </c>
    </row>
    <row r="1911" spans="1:20" ht="15.75">
      <c r="A1911" s="485">
        <f t="shared" si="296"/>
        <v>1911</v>
      </c>
      <c r="B1911" s="234" t="s">
        <v>172</v>
      </c>
      <c r="F1911" s="737"/>
      <c r="H1911" s="231"/>
      <c r="K1911" s="503"/>
      <c r="T1911" s="655"/>
    </row>
    <row r="1912" spans="1:20">
      <c r="A1912" s="485">
        <f t="shared" si="296"/>
        <v>1912</v>
      </c>
      <c r="B1912" t="s">
        <v>135</v>
      </c>
      <c r="F1912" s="737"/>
      <c r="H1912" s="231"/>
      <c r="K1912" s="503"/>
      <c r="T1912" s="655"/>
    </row>
    <row r="1913" spans="1:20">
      <c r="A1913" s="485">
        <f t="shared" si="296"/>
        <v>1913</v>
      </c>
      <c r="B1913" s="636" t="s">
        <v>1220</v>
      </c>
      <c r="D1913" t="s">
        <v>905</v>
      </c>
      <c r="F1913" s="737">
        <f>'57'!I52</f>
        <v>0</v>
      </c>
      <c r="H1913" s="231">
        <f>'58'!I52</f>
        <v>0</v>
      </c>
      <c r="K1913" s="503">
        <v>0</v>
      </c>
      <c r="L1913" s="231">
        <f>'57'!I52</f>
        <v>0</v>
      </c>
      <c r="N1913" s="231">
        <f>'58'!I52</f>
        <v>0</v>
      </c>
      <c r="P1913" s="722">
        <f t="shared" ref="P1913:P1919" si="306">F1913-L1913</f>
        <v>0</v>
      </c>
      <c r="Q1913" s="461"/>
      <c r="R1913" s="722">
        <f t="shared" ref="R1913:R1919" si="307">H1913-N1913</f>
        <v>0</v>
      </c>
      <c r="T1913" s="655">
        <f t="shared" ref="T1913:T1919" si="308">H1913-K1913</f>
        <v>0</v>
      </c>
    </row>
    <row r="1914" spans="1:20">
      <c r="A1914" s="485">
        <f t="shared" si="296"/>
        <v>1914</v>
      </c>
      <c r="B1914" s="636" t="s">
        <v>1221</v>
      </c>
      <c r="D1914" t="s">
        <v>905</v>
      </c>
      <c r="F1914" s="737">
        <f>'57'!I53</f>
        <v>0</v>
      </c>
      <c r="H1914" s="231">
        <f>'58'!I53</f>
        <v>0</v>
      </c>
      <c r="K1914" s="503">
        <v>0</v>
      </c>
      <c r="L1914" s="231">
        <f>'57'!I53</f>
        <v>0</v>
      </c>
      <c r="N1914" s="231">
        <f>'58'!I53</f>
        <v>0</v>
      </c>
      <c r="P1914" s="722">
        <f t="shared" si="306"/>
        <v>0</v>
      </c>
      <c r="Q1914" s="461"/>
      <c r="R1914" s="722">
        <f t="shared" si="307"/>
        <v>0</v>
      </c>
      <c r="T1914" s="655">
        <f t="shared" si="308"/>
        <v>0</v>
      </c>
    </row>
    <row r="1915" spans="1:20">
      <c r="A1915" s="485">
        <f t="shared" si="296"/>
        <v>1915</v>
      </c>
      <c r="B1915" s="636" t="s">
        <v>1222</v>
      </c>
      <c r="D1915" t="s">
        <v>905</v>
      </c>
      <c r="F1915" s="737">
        <f>'57'!I54</f>
        <v>0</v>
      </c>
      <c r="H1915" s="231">
        <f>'58'!I54</f>
        <v>0</v>
      </c>
      <c r="K1915" s="503">
        <v>0</v>
      </c>
      <c r="L1915" s="231">
        <f>'57'!I54</f>
        <v>0</v>
      </c>
      <c r="N1915" s="231">
        <f>'58'!I54</f>
        <v>0</v>
      </c>
      <c r="P1915" s="722">
        <f t="shared" si="306"/>
        <v>0</v>
      </c>
      <c r="Q1915" s="461"/>
      <c r="R1915" s="722">
        <f t="shared" si="307"/>
        <v>0</v>
      </c>
      <c r="T1915" s="655">
        <f t="shared" si="308"/>
        <v>0</v>
      </c>
    </row>
    <row r="1916" spans="1:20">
      <c r="A1916" s="485">
        <f t="shared" si="296"/>
        <v>1916</v>
      </c>
      <c r="B1916" s="636" t="s">
        <v>1223</v>
      </c>
      <c r="D1916" t="s">
        <v>905</v>
      </c>
      <c r="F1916" s="737">
        <f>'57'!I55</f>
        <v>0</v>
      </c>
      <c r="H1916" s="231">
        <f>'58'!I55</f>
        <v>0</v>
      </c>
      <c r="K1916" s="503">
        <v>0</v>
      </c>
      <c r="L1916" s="231">
        <f>'57'!I55</f>
        <v>0</v>
      </c>
      <c r="N1916" s="231">
        <f>'58'!I55</f>
        <v>0</v>
      </c>
      <c r="P1916" s="722">
        <f t="shared" si="306"/>
        <v>0</v>
      </c>
      <c r="Q1916" s="461"/>
      <c r="R1916" s="722">
        <f t="shared" si="307"/>
        <v>0</v>
      </c>
      <c r="T1916" s="655">
        <f t="shared" si="308"/>
        <v>0</v>
      </c>
    </row>
    <row r="1917" spans="1:20">
      <c r="A1917" s="485">
        <f t="shared" si="296"/>
        <v>1917</v>
      </c>
      <c r="B1917" t="s">
        <v>136</v>
      </c>
      <c r="D1917" t="s">
        <v>905</v>
      </c>
      <c r="F1917" s="737">
        <f>'57'!I56</f>
        <v>0</v>
      </c>
      <c r="H1917" s="231">
        <f>'58'!I56</f>
        <v>0</v>
      </c>
      <c r="K1917" s="503">
        <v>0</v>
      </c>
      <c r="L1917" s="231">
        <f>'57'!I56</f>
        <v>0</v>
      </c>
      <c r="N1917" s="231">
        <f>'58'!I56</f>
        <v>0</v>
      </c>
      <c r="P1917" s="722">
        <f t="shared" si="306"/>
        <v>0</v>
      </c>
      <c r="Q1917" s="461"/>
      <c r="R1917" s="722">
        <f t="shared" si="307"/>
        <v>0</v>
      </c>
      <c r="T1917" s="655">
        <f t="shared" si="308"/>
        <v>0</v>
      </c>
    </row>
    <row r="1918" spans="1:20">
      <c r="A1918" s="485">
        <f t="shared" si="296"/>
        <v>1918</v>
      </c>
      <c r="B1918" t="s">
        <v>137</v>
      </c>
      <c r="D1918" t="s">
        <v>905</v>
      </c>
      <c r="F1918" s="737">
        <f>'57'!I57</f>
        <v>0</v>
      </c>
      <c r="H1918" s="231">
        <f>'58'!I57</f>
        <v>0</v>
      </c>
      <c r="K1918" s="503">
        <v>0</v>
      </c>
      <c r="L1918" s="231">
        <f>'57'!I57</f>
        <v>0</v>
      </c>
      <c r="N1918" s="231">
        <f>'58'!I57</f>
        <v>0</v>
      </c>
      <c r="P1918" s="722">
        <f t="shared" si="306"/>
        <v>0</v>
      </c>
      <c r="Q1918" s="461"/>
      <c r="R1918" s="722">
        <f t="shared" si="307"/>
        <v>0</v>
      </c>
      <c r="T1918" s="655">
        <f t="shared" si="308"/>
        <v>0</v>
      </c>
    </row>
    <row r="1919" spans="1:20">
      <c r="A1919" s="485">
        <f t="shared" si="296"/>
        <v>1919</v>
      </c>
      <c r="B1919" t="s">
        <v>299</v>
      </c>
      <c r="D1919" t="s">
        <v>905</v>
      </c>
      <c r="F1919" s="737">
        <f>'57'!I58</f>
        <v>0</v>
      </c>
      <c r="H1919" s="231">
        <f>'58'!I58</f>
        <v>0</v>
      </c>
      <c r="K1919" s="503">
        <v>0</v>
      </c>
      <c r="L1919" s="231">
        <f>'57'!I58</f>
        <v>0</v>
      </c>
      <c r="N1919" s="231">
        <f>'58'!I58</f>
        <v>0</v>
      </c>
      <c r="P1919" s="722">
        <f t="shared" si="306"/>
        <v>0</v>
      </c>
      <c r="Q1919" s="461"/>
      <c r="R1919" s="722">
        <f t="shared" si="307"/>
        <v>0</v>
      </c>
      <c r="T1919" s="655">
        <f t="shared" si="308"/>
        <v>0</v>
      </c>
    </row>
    <row r="1920" spans="1:20">
      <c r="A1920" s="485">
        <f t="shared" si="296"/>
        <v>1920</v>
      </c>
      <c r="B1920" s="672" t="s">
        <v>1102</v>
      </c>
      <c r="D1920" t="s">
        <v>905</v>
      </c>
      <c r="F1920" s="741"/>
      <c r="H1920" s="718"/>
      <c r="K1920" s="503"/>
      <c r="L1920" s="718"/>
      <c r="N1920" s="718"/>
      <c r="T1920" s="655"/>
    </row>
    <row r="1921" spans="1:20">
      <c r="A1921" s="485">
        <f t="shared" si="296"/>
        <v>1921</v>
      </c>
      <c r="B1921" t="s">
        <v>300</v>
      </c>
      <c r="D1921" t="s">
        <v>905</v>
      </c>
      <c r="F1921" s="737">
        <f>'57'!I60</f>
        <v>0</v>
      </c>
      <c r="H1921" s="231">
        <f>'58'!I60</f>
        <v>0</v>
      </c>
      <c r="K1921" s="503">
        <v>0</v>
      </c>
      <c r="L1921" s="231">
        <f>'57'!I60</f>
        <v>0</v>
      </c>
      <c r="N1921" s="231">
        <f>'58'!I60</f>
        <v>0</v>
      </c>
      <c r="P1921" s="722">
        <f>F1921-L1921</f>
        <v>0</v>
      </c>
      <c r="Q1921" s="461"/>
      <c r="R1921" s="722">
        <f>H1921-N1921</f>
        <v>0</v>
      </c>
      <c r="T1921" s="655">
        <f>H1921-K1921</f>
        <v>0</v>
      </c>
    </row>
    <row r="1922" spans="1:20">
      <c r="A1922" s="485">
        <f t="shared" si="296"/>
        <v>1922</v>
      </c>
      <c r="B1922" t="s">
        <v>301</v>
      </c>
      <c r="D1922" t="s">
        <v>905</v>
      </c>
      <c r="F1922" s="737">
        <f>'57'!I61</f>
        <v>0</v>
      </c>
      <c r="H1922" s="231">
        <f>'58'!I61</f>
        <v>0</v>
      </c>
      <c r="K1922" s="503">
        <v>0</v>
      </c>
      <c r="L1922" s="231">
        <f>'57'!I61</f>
        <v>0</v>
      </c>
      <c r="N1922" s="231">
        <f>'58'!I61</f>
        <v>0</v>
      </c>
      <c r="P1922" s="722">
        <f>F1922-L1922</f>
        <v>0</v>
      </c>
      <c r="Q1922" s="461"/>
      <c r="R1922" s="722">
        <f>H1922-N1922</f>
        <v>0</v>
      </c>
      <c r="T1922" s="655">
        <f>H1922-K1922</f>
        <v>0</v>
      </c>
    </row>
    <row r="1923" spans="1:20">
      <c r="A1923" s="485">
        <f t="shared" si="296"/>
        <v>1923</v>
      </c>
      <c r="B1923" t="s">
        <v>302</v>
      </c>
      <c r="D1923" t="s">
        <v>905</v>
      </c>
      <c r="F1923" s="737">
        <f>'57'!I63</f>
        <v>0</v>
      </c>
      <c r="H1923" s="231">
        <f>'58'!I63</f>
        <v>0</v>
      </c>
      <c r="K1923" s="503">
        <v>0</v>
      </c>
      <c r="L1923" s="231">
        <f>'57'!I63</f>
        <v>0</v>
      </c>
      <c r="N1923" s="231">
        <f>'58'!I63</f>
        <v>0</v>
      </c>
      <c r="P1923" s="722">
        <f>F1923-L1923</f>
        <v>0</v>
      </c>
      <c r="Q1923" s="461"/>
      <c r="R1923" s="722">
        <f>H1923-N1923</f>
        <v>0</v>
      </c>
      <c r="T1923" s="655">
        <f>H1923-K1923</f>
        <v>0</v>
      </c>
    </row>
    <row r="1924" spans="1:20">
      <c r="A1924" s="485">
        <f t="shared" si="296"/>
        <v>1924</v>
      </c>
      <c r="B1924" t="s">
        <v>115</v>
      </c>
      <c r="D1924" t="s">
        <v>905</v>
      </c>
      <c r="F1924" s="737">
        <f>'57'!I66</f>
        <v>0</v>
      </c>
      <c r="H1924" s="231">
        <f>'58'!I66</f>
        <v>0</v>
      </c>
      <c r="K1924" s="503">
        <v>0</v>
      </c>
      <c r="L1924" s="231">
        <f>'57'!I66</f>
        <v>0</v>
      </c>
      <c r="N1924" s="231">
        <f>'58'!I66</f>
        <v>0</v>
      </c>
      <c r="P1924" s="722">
        <f>F1924-L1924</f>
        <v>0</v>
      </c>
      <c r="Q1924" s="461"/>
      <c r="R1924" s="722">
        <f>H1924-N1924</f>
        <v>0</v>
      </c>
      <c r="T1924" s="655">
        <f>H1924-K1924</f>
        <v>0</v>
      </c>
    </row>
    <row r="1925" spans="1:20" ht="15.75">
      <c r="A1925" s="485">
        <f t="shared" si="296"/>
        <v>1925</v>
      </c>
      <c r="B1925" s="234" t="s">
        <v>106</v>
      </c>
      <c r="D1925" t="s">
        <v>905</v>
      </c>
      <c r="F1925" s="737">
        <f>'57'!I67</f>
        <v>0</v>
      </c>
      <c r="H1925" s="231">
        <f>'58'!I67</f>
        <v>0</v>
      </c>
      <c r="K1925" s="503">
        <v>0</v>
      </c>
      <c r="L1925" s="231">
        <f>'57'!I67</f>
        <v>0</v>
      </c>
      <c r="N1925" s="231">
        <f>'58'!I67</f>
        <v>0</v>
      </c>
      <c r="P1925" s="722">
        <f>F1925-L1925</f>
        <v>0</v>
      </c>
      <c r="Q1925" s="461"/>
      <c r="R1925" s="722">
        <f>H1925-N1925</f>
        <v>0</v>
      </c>
      <c r="T1925" s="655">
        <f>H1925-K1925</f>
        <v>0</v>
      </c>
    </row>
    <row r="1926" spans="1:20" ht="15.75">
      <c r="A1926" s="485">
        <f t="shared" si="296"/>
        <v>1926</v>
      </c>
      <c r="B1926" s="673" t="s">
        <v>1133</v>
      </c>
      <c r="F1926" s="737"/>
      <c r="H1926" s="231"/>
      <c r="K1926" s="503"/>
      <c r="T1926" s="655"/>
    </row>
    <row r="1927" spans="1:20" ht="15.75">
      <c r="A1927" s="485">
        <f t="shared" si="296"/>
        <v>1927</v>
      </c>
      <c r="B1927" s="673" t="s">
        <v>271</v>
      </c>
      <c r="F1927" s="737"/>
      <c r="H1927" s="231"/>
      <c r="K1927" s="503"/>
      <c r="T1927" s="655"/>
    </row>
    <row r="1928" spans="1:20">
      <c r="A1928" s="485">
        <f t="shared" si="296"/>
        <v>1928</v>
      </c>
      <c r="B1928" s="672" t="s">
        <v>135</v>
      </c>
      <c r="K1928" s="503"/>
      <c r="L1928"/>
      <c r="M1928"/>
      <c r="N1928"/>
      <c r="T1928" s="655"/>
    </row>
    <row r="1929" spans="1:20">
      <c r="A1929" s="485">
        <f t="shared" si="296"/>
        <v>1929</v>
      </c>
      <c r="B1929" s="637" t="s">
        <v>1220</v>
      </c>
      <c r="F1929" s="737">
        <f>'57'!K14</f>
        <v>0</v>
      </c>
      <c r="H1929" s="231">
        <f>'58'!K14</f>
        <v>0</v>
      </c>
      <c r="K1929" s="503">
        <v>0</v>
      </c>
      <c r="L1929" s="231">
        <f>'57'!K14</f>
        <v>0</v>
      </c>
      <c r="N1929" s="231">
        <f>'58'!K14</f>
        <v>0</v>
      </c>
      <c r="P1929" s="722">
        <f t="shared" ref="P1929:P1935" si="309">F1929-L1929</f>
        <v>0</v>
      </c>
      <c r="Q1929" s="461"/>
      <c r="R1929" s="722">
        <f t="shared" ref="R1929:R1935" si="310">H1929-N1929</f>
        <v>0</v>
      </c>
      <c r="T1929" s="655">
        <f t="shared" ref="T1929:T1935" si="311">H1929-K1929</f>
        <v>0</v>
      </c>
    </row>
    <row r="1930" spans="1:20">
      <c r="A1930" s="485">
        <f t="shared" si="296"/>
        <v>1930</v>
      </c>
      <c r="B1930" s="637" t="s">
        <v>1221</v>
      </c>
      <c r="F1930" s="737">
        <f>'57'!K15</f>
        <v>0</v>
      </c>
      <c r="H1930" s="231">
        <f>'58'!K15</f>
        <v>0</v>
      </c>
      <c r="K1930" s="503">
        <v>0</v>
      </c>
      <c r="L1930" s="231">
        <f>'57'!K15</f>
        <v>0</v>
      </c>
      <c r="N1930" s="231">
        <f>'58'!K15</f>
        <v>0</v>
      </c>
      <c r="P1930" s="722">
        <f t="shared" si="309"/>
        <v>0</v>
      </c>
      <c r="Q1930" s="461"/>
      <c r="R1930" s="722">
        <f t="shared" si="310"/>
        <v>0</v>
      </c>
      <c r="T1930" s="655">
        <f t="shared" si="311"/>
        <v>0</v>
      </c>
    </row>
    <row r="1931" spans="1:20">
      <c r="A1931" s="485">
        <f t="shared" ref="A1931:A1994" si="312">A1930+1</f>
        <v>1931</v>
      </c>
      <c r="B1931" s="637" t="s">
        <v>1222</v>
      </c>
      <c r="F1931" s="737">
        <f>'57'!K16</f>
        <v>0</v>
      </c>
      <c r="H1931" s="231">
        <f>'58'!K16</f>
        <v>0</v>
      </c>
      <c r="K1931" s="503">
        <v>0</v>
      </c>
      <c r="L1931" s="231">
        <f>'57'!K16</f>
        <v>0</v>
      </c>
      <c r="N1931" s="231">
        <f>'58'!K16</f>
        <v>0</v>
      </c>
      <c r="P1931" s="722">
        <f t="shared" si="309"/>
        <v>0</v>
      </c>
      <c r="Q1931" s="461"/>
      <c r="R1931" s="722">
        <f t="shared" si="310"/>
        <v>0</v>
      </c>
      <c r="T1931" s="655">
        <f t="shared" si="311"/>
        <v>0</v>
      </c>
    </row>
    <row r="1932" spans="1:20">
      <c r="A1932" s="485">
        <f t="shared" si="312"/>
        <v>1932</v>
      </c>
      <c r="B1932" s="637" t="s">
        <v>1223</v>
      </c>
      <c r="F1932" s="737">
        <f>'57'!K17</f>
        <v>0</v>
      </c>
      <c r="H1932" s="231">
        <f>'58'!K17</f>
        <v>0</v>
      </c>
      <c r="K1932" s="503">
        <v>0</v>
      </c>
      <c r="L1932" s="231">
        <f>'57'!K17</f>
        <v>0</v>
      </c>
      <c r="N1932" s="231">
        <f>'58'!K17</f>
        <v>0</v>
      </c>
      <c r="P1932" s="722">
        <f t="shared" si="309"/>
        <v>0</v>
      </c>
      <c r="Q1932" s="461"/>
      <c r="R1932" s="722">
        <f t="shared" si="310"/>
        <v>0</v>
      </c>
      <c r="T1932" s="655">
        <f t="shared" si="311"/>
        <v>0</v>
      </c>
    </row>
    <row r="1933" spans="1:20">
      <c r="A1933" s="485">
        <f t="shared" si="312"/>
        <v>1933</v>
      </c>
      <c r="B1933" s="672" t="s">
        <v>136</v>
      </c>
      <c r="F1933" s="737">
        <f>'57'!K18</f>
        <v>0</v>
      </c>
      <c r="H1933" s="231">
        <f>'58'!K18</f>
        <v>0</v>
      </c>
      <c r="K1933" s="503">
        <v>0</v>
      </c>
      <c r="L1933" s="231">
        <f>'57'!K18</f>
        <v>0</v>
      </c>
      <c r="N1933" s="231">
        <f>'58'!K18</f>
        <v>0</v>
      </c>
      <c r="P1933" s="722">
        <f t="shared" si="309"/>
        <v>0</v>
      </c>
      <c r="Q1933" s="461"/>
      <c r="R1933" s="722">
        <f t="shared" si="310"/>
        <v>0</v>
      </c>
      <c r="T1933" s="655">
        <f t="shared" si="311"/>
        <v>0</v>
      </c>
    </row>
    <row r="1934" spans="1:20">
      <c r="A1934" s="485">
        <f t="shared" si="312"/>
        <v>1934</v>
      </c>
      <c r="B1934" s="672" t="s">
        <v>137</v>
      </c>
      <c r="F1934" s="737">
        <f>'57'!K19</f>
        <v>0</v>
      </c>
      <c r="H1934" s="231">
        <f>'58'!K19</f>
        <v>0</v>
      </c>
      <c r="K1934" s="503">
        <v>0</v>
      </c>
      <c r="L1934" s="231">
        <f>'57'!K19</f>
        <v>0</v>
      </c>
      <c r="N1934" s="231">
        <f>'58'!K19</f>
        <v>0</v>
      </c>
      <c r="P1934" s="722">
        <f t="shared" si="309"/>
        <v>0</v>
      </c>
      <c r="Q1934" s="461"/>
      <c r="R1934" s="722">
        <f t="shared" si="310"/>
        <v>0</v>
      </c>
      <c r="T1934" s="655">
        <f t="shared" si="311"/>
        <v>0</v>
      </c>
    </row>
    <row r="1935" spans="1:20">
      <c r="A1935" s="485">
        <f t="shared" si="312"/>
        <v>1935</v>
      </c>
      <c r="B1935" s="672" t="s">
        <v>299</v>
      </c>
      <c r="F1935" s="737">
        <f>'57'!K20</f>
        <v>0</v>
      </c>
      <c r="H1935" s="231">
        <f>'58'!K20</f>
        <v>0</v>
      </c>
      <c r="K1935" s="503">
        <v>0</v>
      </c>
      <c r="L1935" s="231">
        <f>'57'!K20</f>
        <v>0</v>
      </c>
      <c r="N1935" s="231">
        <f>'58'!K20</f>
        <v>0</v>
      </c>
      <c r="P1935" s="722">
        <f t="shared" si="309"/>
        <v>0</v>
      </c>
      <c r="Q1935" s="461"/>
      <c r="R1935" s="722">
        <f t="shared" si="310"/>
        <v>0</v>
      </c>
      <c r="T1935" s="655">
        <f t="shared" si="311"/>
        <v>0</v>
      </c>
    </row>
    <row r="1936" spans="1:20">
      <c r="A1936" s="485">
        <f t="shared" si="312"/>
        <v>1936</v>
      </c>
      <c r="B1936" s="672" t="s">
        <v>1102</v>
      </c>
      <c r="F1936" s="741"/>
      <c r="H1936" s="718"/>
      <c r="K1936" s="503"/>
      <c r="L1936" s="718"/>
      <c r="N1936" s="718"/>
      <c r="T1936" s="655"/>
    </row>
    <row r="1937" spans="1:20">
      <c r="A1937" s="485">
        <f t="shared" si="312"/>
        <v>1937</v>
      </c>
      <c r="B1937" s="672" t="s">
        <v>300</v>
      </c>
      <c r="F1937" s="737">
        <f>'57'!K22</f>
        <v>0</v>
      </c>
      <c r="H1937" s="231">
        <f>'58'!K22</f>
        <v>0</v>
      </c>
      <c r="K1937" s="503">
        <v>0</v>
      </c>
      <c r="L1937" s="231">
        <f>'57'!K22</f>
        <v>0</v>
      </c>
      <c r="N1937" s="231">
        <f>'58'!K22</f>
        <v>0</v>
      </c>
      <c r="P1937" s="722">
        <f>F1937-L1937</f>
        <v>0</v>
      </c>
      <c r="Q1937" s="461"/>
      <c r="R1937" s="722">
        <f>H1937-N1937</f>
        <v>0</v>
      </c>
      <c r="T1937" s="655">
        <f>H1937-K1937</f>
        <v>0</v>
      </c>
    </row>
    <row r="1938" spans="1:20">
      <c r="A1938" s="485">
        <f t="shared" si="312"/>
        <v>1938</v>
      </c>
      <c r="B1938" s="672" t="s">
        <v>301</v>
      </c>
      <c r="F1938" s="737">
        <f>'57'!K23</f>
        <v>0</v>
      </c>
      <c r="H1938" s="231">
        <f>'58'!K23</f>
        <v>0</v>
      </c>
      <c r="K1938" s="503">
        <v>0</v>
      </c>
      <c r="L1938" s="231">
        <f>'57'!K23</f>
        <v>0</v>
      </c>
      <c r="N1938" s="231">
        <f>'58'!K23</f>
        <v>0</v>
      </c>
      <c r="P1938" s="722">
        <f>F1938-L1938</f>
        <v>0</v>
      </c>
      <c r="Q1938" s="461"/>
      <c r="R1938" s="722">
        <f>H1938-N1938</f>
        <v>0</v>
      </c>
      <c r="T1938" s="655">
        <f>H1938-K1938</f>
        <v>0</v>
      </c>
    </row>
    <row r="1939" spans="1:20">
      <c r="A1939" s="485">
        <f t="shared" si="312"/>
        <v>1939</v>
      </c>
      <c r="B1939" s="672" t="s">
        <v>302</v>
      </c>
      <c r="F1939" s="737">
        <f>'57'!K25</f>
        <v>0</v>
      </c>
      <c r="H1939" s="231">
        <f>'58'!K25</f>
        <v>0</v>
      </c>
      <c r="K1939" s="503">
        <v>0</v>
      </c>
      <c r="L1939" s="231">
        <f>'57'!K25</f>
        <v>0</v>
      </c>
      <c r="N1939" s="231">
        <f>'58'!K25</f>
        <v>0</v>
      </c>
      <c r="P1939" s="722">
        <f>F1939-L1939</f>
        <v>0</v>
      </c>
      <c r="Q1939" s="461"/>
      <c r="R1939" s="722">
        <f>H1939-N1939</f>
        <v>0</v>
      </c>
      <c r="T1939" s="655">
        <f>H1939-K1939</f>
        <v>0</v>
      </c>
    </row>
    <row r="1940" spans="1:20">
      <c r="A1940" s="485">
        <f t="shared" si="312"/>
        <v>1940</v>
      </c>
      <c r="B1940" s="672" t="s">
        <v>115</v>
      </c>
      <c r="F1940" s="737">
        <f>'57'!K28</f>
        <v>0</v>
      </c>
      <c r="H1940" s="231">
        <f>'58'!K28</f>
        <v>0</v>
      </c>
      <c r="K1940" s="503">
        <v>0</v>
      </c>
      <c r="L1940" s="231">
        <f>'57'!K28</f>
        <v>0</v>
      </c>
      <c r="N1940" s="231">
        <f>'58'!K28</f>
        <v>0</v>
      </c>
      <c r="P1940" s="722">
        <f>F1940-L1940</f>
        <v>0</v>
      </c>
      <c r="Q1940" s="461"/>
      <c r="R1940" s="722">
        <f>H1940-N1940</f>
        <v>0</v>
      </c>
      <c r="T1940" s="655">
        <f>H1940-K1940</f>
        <v>0</v>
      </c>
    </row>
    <row r="1941" spans="1:20" ht="15.75">
      <c r="A1941" s="485">
        <f t="shared" si="312"/>
        <v>1941</v>
      </c>
      <c r="B1941" s="673" t="s">
        <v>106</v>
      </c>
      <c r="F1941" s="737">
        <f>'57'!K29</f>
        <v>0</v>
      </c>
      <c r="H1941" s="231">
        <f>'58'!K29</f>
        <v>0</v>
      </c>
      <c r="K1941" s="503">
        <v>0</v>
      </c>
      <c r="L1941" s="231">
        <f>'57'!K29</f>
        <v>0</v>
      </c>
      <c r="N1941" s="231">
        <f>'58'!K29</f>
        <v>0</v>
      </c>
      <c r="P1941" s="722">
        <f>F1941-L1941</f>
        <v>0</v>
      </c>
      <c r="Q1941" s="461"/>
      <c r="R1941" s="722">
        <f>H1941-N1941</f>
        <v>0</v>
      </c>
      <c r="T1941" s="655">
        <f>H1941-K1941</f>
        <v>0</v>
      </c>
    </row>
    <row r="1942" spans="1:20" ht="15.75">
      <c r="A1942" s="485">
        <f t="shared" si="312"/>
        <v>1942</v>
      </c>
      <c r="B1942" s="673" t="s">
        <v>303</v>
      </c>
      <c r="F1942" s="737"/>
      <c r="H1942" s="231"/>
      <c r="K1942" s="503"/>
      <c r="T1942" s="655"/>
    </row>
    <row r="1943" spans="1:20">
      <c r="A1943" s="485">
        <f t="shared" si="312"/>
        <v>1943</v>
      </c>
      <c r="B1943" s="672" t="s">
        <v>135</v>
      </c>
      <c r="F1943" s="737"/>
      <c r="H1943" s="231"/>
      <c r="K1943" s="503"/>
      <c r="T1943" s="655"/>
    </row>
    <row r="1944" spans="1:20">
      <c r="A1944" s="485">
        <f t="shared" si="312"/>
        <v>1944</v>
      </c>
      <c r="B1944" s="637" t="s">
        <v>1220</v>
      </c>
      <c r="F1944" s="737">
        <f>'57'!K33</f>
        <v>0</v>
      </c>
      <c r="H1944" s="231">
        <f>'58'!K33</f>
        <v>0</v>
      </c>
      <c r="K1944" s="503">
        <v>0</v>
      </c>
      <c r="L1944" s="231">
        <f>'57'!K33</f>
        <v>0</v>
      </c>
      <c r="N1944" s="231">
        <f>'58'!K33</f>
        <v>0</v>
      </c>
      <c r="P1944" s="722">
        <f t="shared" ref="P1944:P1950" si="313">F1944-L1944</f>
        <v>0</v>
      </c>
      <c r="Q1944" s="461"/>
      <c r="R1944" s="722">
        <f t="shared" ref="R1944:R1950" si="314">H1944-N1944</f>
        <v>0</v>
      </c>
      <c r="T1944" s="655">
        <f t="shared" ref="T1944:T1950" si="315">H1944-K1944</f>
        <v>0</v>
      </c>
    </row>
    <row r="1945" spans="1:20">
      <c r="A1945" s="485">
        <f t="shared" si="312"/>
        <v>1945</v>
      </c>
      <c r="B1945" s="637" t="s">
        <v>1221</v>
      </c>
      <c r="F1945" s="737">
        <f>'57'!K34</f>
        <v>0</v>
      </c>
      <c r="H1945" s="231">
        <f>'58'!K34</f>
        <v>0</v>
      </c>
      <c r="K1945" s="503">
        <v>0</v>
      </c>
      <c r="L1945" s="231">
        <f>'57'!K34</f>
        <v>0</v>
      </c>
      <c r="N1945" s="231">
        <f>'58'!K34</f>
        <v>0</v>
      </c>
      <c r="P1945" s="722">
        <f t="shared" si="313"/>
        <v>0</v>
      </c>
      <c r="Q1945" s="461"/>
      <c r="R1945" s="722">
        <f t="shared" si="314"/>
        <v>0</v>
      </c>
      <c r="T1945" s="655">
        <f t="shared" si="315"/>
        <v>0</v>
      </c>
    </row>
    <row r="1946" spans="1:20">
      <c r="A1946" s="485">
        <f t="shared" si="312"/>
        <v>1946</v>
      </c>
      <c r="B1946" s="637" t="s">
        <v>1222</v>
      </c>
      <c r="F1946" s="737">
        <f>'57'!K35</f>
        <v>0</v>
      </c>
      <c r="H1946" s="231">
        <f>'58'!K35</f>
        <v>0</v>
      </c>
      <c r="K1946" s="503">
        <v>0</v>
      </c>
      <c r="L1946" s="231">
        <f>'57'!K35</f>
        <v>0</v>
      </c>
      <c r="N1946" s="231">
        <f>'58'!K35</f>
        <v>0</v>
      </c>
      <c r="P1946" s="722">
        <f t="shared" si="313"/>
        <v>0</v>
      </c>
      <c r="Q1946" s="461"/>
      <c r="R1946" s="722">
        <f t="shared" si="314"/>
        <v>0</v>
      </c>
      <c r="T1946" s="655">
        <f t="shared" si="315"/>
        <v>0</v>
      </c>
    </row>
    <row r="1947" spans="1:20">
      <c r="A1947" s="485">
        <f t="shared" si="312"/>
        <v>1947</v>
      </c>
      <c r="B1947" s="637" t="s">
        <v>1223</v>
      </c>
      <c r="F1947" s="737">
        <f>'57'!K36</f>
        <v>0</v>
      </c>
      <c r="H1947" s="231">
        <f>'58'!K36</f>
        <v>0</v>
      </c>
      <c r="K1947" s="503">
        <v>0</v>
      </c>
      <c r="L1947" s="231">
        <f>'57'!K36</f>
        <v>0</v>
      </c>
      <c r="N1947" s="231">
        <f>'58'!K36</f>
        <v>0</v>
      </c>
      <c r="P1947" s="722">
        <f t="shared" si="313"/>
        <v>0</v>
      </c>
      <c r="Q1947" s="461"/>
      <c r="R1947" s="722">
        <f t="shared" si="314"/>
        <v>0</v>
      </c>
      <c r="T1947" s="655">
        <f t="shared" si="315"/>
        <v>0</v>
      </c>
    </row>
    <row r="1948" spans="1:20">
      <c r="A1948" s="485">
        <f t="shared" si="312"/>
        <v>1948</v>
      </c>
      <c r="B1948" s="672" t="s">
        <v>136</v>
      </c>
      <c r="F1948" s="737">
        <f>'57'!K37</f>
        <v>0</v>
      </c>
      <c r="H1948" s="231">
        <f>'58'!K37</f>
        <v>0</v>
      </c>
      <c r="K1948" s="503">
        <v>0</v>
      </c>
      <c r="L1948" s="231">
        <f>'57'!K37</f>
        <v>0</v>
      </c>
      <c r="N1948" s="231">
        <f>'58'!K37</f>
        <v>0</v>
      </c>
      <c r="P1948" s="722">
        <f t="shared" si="313"/>
        <v>0</v>
      </c>
      <c r="Q1948" s="461"/>
      <c r="R1948" s="722">
        <f t="shared" si="314"/>
        <v>0</v>
      </c>
      <c r="T1948" s="655">
        <f t="shared" si="315"/>
        <v>0</v>
      </c>
    </row>
    <row r="1949" spans="1:20">
      <c r="A1949" s="485">
        <f t="shared" si="312"/>
        <v>1949</v>
      </c>
      <c r="B1949" s="672" t="s">
        <v>137</v>
      </c>
      <c r="F1949" s="737">
        <f>'57'!K38</f>
        <v>0</v>
      </c>
      <c r="H1949" s="231">
        <f>'58'!K38</f>
        <v>0</v>
      </c>
      <c r="K1949" s="503">
        <v>0</v>
      </c>
      <c r="L1949" s="231">
        <f>'57'!K38</f>
        <v>0</v>
      </c>
      <c r="N1949" s="231">
        <f>'58'!K38</f>
        <v>0</v>
      </c>
      <c r="P1949" s="722">
        <f t="shared" si="313"/>
        <v>0</v>
      </c>
      <c r="Q1949" s="461"/>
      <c r="R1949" s="722">
        <f t="shared" si="314"/>
        <v>0</v>
      </c>
      <c r="T1949" s="655">
        <f t="shared" si="315"/>
        <v>0</v>
      </c>
    </row>
    <row r="1950" spans="1:20">
      <c r="A1950" s="485">
        <f t="shared" si="312"/>
        <v>1950</v>
      </c>
      <c r="B1950" s="672" t="s">
        <v>299</v>
      </c>
      <c r="F1950" s="737">
        <f>'57'!K39</f>
        <v>0</v>
      </c>
      <c r="H1950" s="231">
        <f>'58'!K39</f>
        <v>0</v>
      </c>
      <c r="K1950" s="503">
        <v>0</v>
      </c>
      <c r="L1950" s="231">
        <f>'57'!K39</f>
        <v>0</v>
      </c>
      <c r="N1950" s="231">
        <f>'58'!K39</f>
        <v>0</v>
      </c>
      <c r="P1950" s="722">
        <f t="shared" si="313"/>
        <v>0</v>
      </c>
      <c r="Q1950" s="461"/>
      <c r="R1950" s="722">
        <f t="shared" si="314"/>
        <v>0</v>
      </c>
      <c r="T1950" s="655">
        <f t="shared" si="315"/>
        <v>0</v>
      </c>
    </row>
    <row r="1951" spans="1:20">
      <c r="A1951" s="485">
        <f t="shared" si="312"/>
        <v>1951</v>
      </c>
      <c r="B1951" s="672" t="s">
        <v>1102</v>
      </c>
      <c r="F1951" s="741"/>
      <c r="H1951" s="718"/>
      <c r="K1951" s="503"/>
      <c r="L1951" s="718"/>
      <c r="N1951" s="718"/>
      <c r="T1951" s="655"/>
    </row>
    <row r="1952" spans="1:20">
      <c r="A1952" s="485">
        <f t="shared" si="312"/>
        <v>1952</v>
      </c>
      <c r="B1952" s="672" t="s">
        <v>300</v>
      </c>
      <c r="F1952" s="737">
        <f>'57'!K41</f>
        <v>0</v>
      </c>
      <c r="H1952" s="231">
        <f>'58'!K41</f>
        <v>0</v>
      </c>
      <c r="K1952" s="503">
        <v>0</v>
      </c>
      <c r="L1952" s="231">
        <f>'57'!K41</f>
        <v>0</v>
      </c>
      <c r="N1952" s="231">
        <f>'58'!K41</f>
        <v>0</v>
      </c>
      <c r="P1952" s="722">
        <f>F1952-L1952</f>
        <v>0</v>
      </c>
      <c r="Q1952" s="461"/>
      <c r="R1952" s="722">
        <f>H1952-N1952</f>
        <v>0</v>
      </c>
      <c r="T1952" s="655">
        <f>H1952-K1952</f>
        <v>0</v>
      </c>
    </row>
    <row r="1953" spans="1:20">
      <c r="A1953" s="485">
        <f t="shared" si="312"/>
        <v>1953</v>
      </c>
      <c r="B1953" s="672" t="s">
        <v>301</v>
      </c>
      <c r="F1953" s="737">
        <f>'57'!K42</f>
        <v>0</v>
      </c>
      <c r="H1953" s="231">
        <f>'58'!K42</f>
        <v>0</v>
      </c>
      <c r="K1953" s="503">
        <v>0</v>
      </c>
      <c r="L1953" s="231">
        <f>'57'!K42</f>
        <v>0</v>
      </c>
      <c r="N1953" s="231">
        <f>'58'!K42</f>
        <v>0</v>
      </c>
      <c r="P1953" s="722">
        <f>F1953-L1953</f>
        <v>0</v>
      </c>
      <c r="Q1953" s="461"/>
      <c r="R1953" s="722">
        <f>H1953-N1953</f>
        <v>0</v>
      </c>
      <c r="T1953" s="655">
        <f>H1953-K1953</f>
        <v>0</v>
      </c>
    </row>
    <row r="1954" spans="1:20">
      <c r="A1954" s="485">
        <f t="shared" si="312"/>
        <v>1954</v>
      </c>
      <c r="B1954" s="672" t="s">
        <v>302</v>
      </c>
      <c r="F1954" s="737">
        <f>'57'!K44</f>
        <v>0</v>
      </c>
      <c r="H1954" s="231">
        <f>'58'!K44</f>
        <v>0</v>
      </c>
      <c r="K1954" s="503">
        <v>0</v>
      </c>
      <c r="L1954" s="231">
        <f>'57'!K44</f>
        <v>0</v>
      </c>
      <c r="N1954" s="231">
        <f>'58'!K44</f>
        <v>0</v>
      </c>
      <c r="P1954" s="722">
        <f>F1954-L1954</f>
        <v>0</v>
      </c>
      <c r="Q1954" s="461"/>
      <c r="R1954" s="722">
        <f>H1954-N1954</f>
        <v>0</v>
      </c>
      <c r="T1954" s="655">
        <f>H1954-K1954</f>
        <v>0</v>
      </c>
    </row>
    <row r="1955" spans="1:20">
      <c r="A1955" s="485">
        <f t="shared" si="312"/>
        <v>1955</v>
      </c>
      <c r="B1955" s="672" t="s">
        <v>115</v>
      </c>
      <c r="F1955" s="737">
        <f>'57'!K47</f>
        <v>0</v>
      </c>
      <c r="H1955" s="231">
        <f>'58'!K47</f>
        <v>0</v>
      </c>
      <c r="K1955" s="503">
        <v>0</v>
      </c>
      <c r="L1955" s="231">
        <f>'57'!K47</f>
        <v>0</v>
      </c>
      <c r="N1955" s="231">
        <f>'58'!K47</f>
        <v>0</v>
      </c>
      <c r="P1955" s="722">
        <f>F1955-L1955</f>
        <v>0</v>
      </c>
      <c r="Q1955" s="461"/>
      <c r="R1955" s="722">
        <f>H1955-N1955</f>
        <v>0</v>
      </c>
      <c r="T1955" s="655">
        <f>H1955-K1955</f>
        <v>0</v>
      </c>
    </row>
    <row r="1956" spans="1:20" ht="15.75">
      <c r="A1956" s="485">
        <f t="shared" si="312"/>
        <v>1956</v>
      </c>
      <c r="B1956" s="673" t="s">
        <v>106</v>
      </c>
      <c r="F1956" s="737">
        <f>'57'!K48</f>
        <v>0</v>
      </c>
      <c r="H1956" s="231">
        <f>'58'!K48</f>
        <v>0</v>
      </c>
      <c r="K1956" s="503">
        <v>0</v>
      </c>
      <c r="L1956" s="231">
        <f>'57'!K48</f>
        <v>0</v>
      </c>
      <c r="N1956" s="231">
        <f>'58'!K48</f>
        <v>0</v>
      </c>
      <c r="P1956" s="722">
        <f>F1956-L1956</f>
        <v>0</v>
      </c>
      <c r="Q1956" s="461"/>
      <c r="R1956" s="722">
        <f>H1956-N1956</f>
        <v>0</v>
      </c>
      <c r="T1956" s="655">
        <f>H1956-K1956</f>
        <v>0</v>
      </c>
    </row>
    <row r="1957" spans="1:20" ht="15.75">
      <c r="A1957" s="485">
        <f t="shared" si="312"/>
        <v>1957</v>
      </c>
      <c r="B1957" s="673" t="s">
        <v>172</v>
      </c>
      <c r="F1957" s="737"/>
      <c r="H1957" s="231"/>
      <c r="K1957" s="503"/>
      <c r="T1957" s="655"/>
    </row>
    <row r="1958" spans="1:20">
      <c r="A1958" s="485">
        <f t="shared" si="312"/>
        <v>1958</v>
      </c>
      <c r="B1958" s="672" t="s">
        <v>135</v>
      </c>
      <c r="F1958" s="737"/>
      <c r="H1958" s="231"/>
      <c r="K1958" s="503"/>
      <c r="T1958" s="655"/>
    </row>
    <row r="1959" spans="1:20">
      <c r="A1959" s="485">
        <f t="shared" si="312"/>
        <v>1959</v>
      </c>
      <c r="B1959" s="637" t="s">
        <v>1220</v>
      </c>
      <c r="F1959" s="737">
        <f>'57'!K52</f>
        <v>0</v>
      </c>
      <c r="H1959" s="231">
        <f>'58'!K52</f>
        <v>0</v>
      </c>
      <c r="K1959" s="503">
        <v>0</v>
      </c>
      <c r="L1959" s="231">
        <f>'57'!K52</f>
        <v>0</v>
      </c>
      <c r="N1959" s="231">
        <f>'58'!K52</f>
        <v>0</v>
      </c>
      <c r="P1959" s="722">
        <f t="shared" ref="P1959:P1965" si="316">F1959-L1959</f>
        <v>0</v>
      </c>
      <c r="Q1959" s="461"/>
      <c r="R1959" s="722">
        <f t="shared" ref="R1959:R1965" si="317">H1959-N1959</f>
        <v>0</v>
      </c>
      <c r="T1959" s="655">
        <f t="shared" ref="T1959:T1965" si="318">H1959-K1959</f>
        <v>0</v>
      </c>
    </row>
    <row r="1960" spans="1:20">
      <c r="A1960" s="485">
        <f t="shared" si="312"/>
        <v>1960</v>
      </c>
      <c r="B1960" s="637" t="s">
        <v>1221</v>
      </c>
      <c r="F1960" s="737">
        <f>'57'!K53</f>
        <v>0</v>
      </c>
      <c r="H1960" s="231">
        <f>'58'!K53</f>
        <v>0</v>
      </c>
      <c r="K1960" s="503">
        <v>0</v>
      </c>
      <c r="L1960" s="231">
        <f>'57'!K53</f>
        <v>0</v>
      </c>
      <c r="N1960" s="231">
        <f>'58'!K53</f>
        <v>0</v>
      </c>
      <c r="P1960" s="722">
        <f t="shared" si="316"/>
        <v>0</v>
      </c>
      <c r="Q1960" s="461"/>
      <c r="R1960" s="722">
        <f t="shared" si="317"/>
        <v>0</v>
      </c>
      <c r="T1960" s="655">
        <f t="shared" si="318"/>
        <v>0</v>
      </c>
    </row>
    <row r="1961" spans="1:20">
      <c r="A1961" s="485">
        <f t="shared" si="312"/>
        <v>1961</v>
      </c>
      <c r="B1961" s="637" t="s">
        <v>1222</v>
      </c>
      <c r="F1961" s="737">
        <f>'57'!K54</f>
        <v>0</v>
      </c>
      <c r="H1961" s="231">
        <f>'58'!K54</f>
        <v>0</v>
      </c>
      <c r="K1961" s="503">
        <v>0</v>
      </c>
      <c r="L1961" s="231">
        <f>'57'!K54</f>
        <v>0</v>
      </c>
      <c r="N1961" s="231">
        <f>'58'!K54</f>
        <v>0</v>
      </c>
      <c r="P1961" s="722">
        <f t="shared" si="316"/>
        <v>0</v>
      </c>
      <c r="Q1961" s="461"/>
      <c r="R1961" s="722">
        <f t="shared" si="317"/>
        <v>0</v>
      </c>
      <c r="T1961" s="655">
        <f t="shared" si="318"/>
        <v>0</v>
      </c>
    </row>
    <row r="1962" spans="1:20">
      <c r="A1962" s="485">
        <f t="shared" si="312"/>
        <v>1962</v>
      </c>
      <c r="B1962" s="637" t="s">
        <v>1223</v>
      </c>
      <c r="F1962" s="737">
        <f>'57'!K55</f>
        <v>0</v>
      </c>
      <c r="H1962" s="231">
        <f>'58'!K55</f>
        <v>0</v>
      </c>
      <c r="K1962" s="503">
        <v>0</v>
      </c>
      <c r="L1962" s="231">
        <f>'57'!K55</f>
        <v>0</v>
      </c>
      <c r="N1962" s="231">
        <f>'58'!K55</f>
        <v>0</v>
      </c>
      <c r="P1962" s="722">
        <f t="shared" si="316"/>
        <v>0</v>
      </c>
      <c r="Q1962" s="461"/>
      <c r="R1962" s="722">
        <f t="shared" si="317"/>
        <v>0</v>
      </c>
      <c r="T1962" s="655">
        <f t="shared" si="318"/>
        <v>0</v>
      </c>
    </row>
    <row r="1963" spans="1:20">
      <c r="A1963" s="485">
        <f t="shared" si="312"/>
        <v>1963</v>
      </c>
      <c r="B1963" s="672" t="s">
        <v>136</v>
      </c>
      <c r="F1963" s="737">
        <f>'57'!K56</f>
        <v>0</v>
      </c>
      <c r="H1963" s="231">
        <f>'58'!K56</f>
        <v>0</v>
      </c>
      <c r="K1963" s="503">
        <v>0</v>
      </c>
      <c r="L1963" s="231">
        <f>'57'!K56</f>
        <v>0</v>
      </c>
      <c r="N1963" s="231">
        <f>'58'!K56</f>
        <v>0</v>
      </c>
      <c r="P1963" s="722">
        <f t="shared" si="316"/>
        <v>0</v>
      </c>
      <c r="Q1963" s="461"/>
      <c r="R1963" s="722">
        <f t="shared" si="317"/>
        <v>0</v>
      </c>
      <c r="T1963" s="655">
        <f t="shared" si="318"/>
        <v>0</v>
      </c>
    </row>
    <row r="1964" spans="1:20">
      <c r="A1964" s="485">
        <f t="shared" si="312"/>
        <v>1964</v>
      </c>
      <c r="B1964" s="672" t="s">
        <v>137</v>
      </c>
      <c r="F1964" s="737">
        <f>'57'!K57</f>
        <v>0</v>
      </c>
      <c r="H1964" s="231">
        <f>'58'!K57</f>
        <v>0</v>
      </c>
      <c r="K1964" s="503">
        <v>0</v>
      </c>
      <c r="L1964" s="231">
        <f>'57'!K57</f>
        <v>0</v>
      </c>
      <c r="N1964" s="231">
        <f>'58'!K57</f>
        <v>0</v>
      </c>
      <c r="P1964" s="722">
        <f t="shared" si="316"/>
        <v>0</v>
      </c>
      <c r="Q1964" s="461"/>
      <c r="R1964" s="722">
        <f t="shared" si="317"/>
        <v>0</v>
      </c>
      <c r="T1964" s="655">
        <f t="shared" si="318"/>
        <v>0</v>
      </c>
    </row>
    <row r="1965" spans="1:20">
      <c r="A1965" s="485">
        <f t="shared" si="312"/>
        <v>1965</v>
      </c>
      <c r="B1965" s="672" t="s">
        <v>299</v>
      </c>
      <c r="F1965" s="737">
        <f>'57'!K58</f>
        <v>0</v>
      </c>
      <c r="H1965" s="231">
        <f>'58'!K58</f>
        <v>0</v>
      </c>
      <c r="K1965" s="503">
        <v>0</v>
      </c>
      <c r="L1965" s="231">
        <f>'57'!K58</f>
        <v>0</v>
      </c>
      <c r="N1965" s="231">
        <f>'58'!K58</f>
        <v>0</v>
      </c>
      <c r="P1965" s="722">
        <f t="shared" si="316"/>
        <v>0</v>
      </c>
      <c r="Q1965" s="461"/>
      <c r="R1965" s="722">
        <f t="shared" si="317"/>
        <v>0</v>
      </c>
      <c r="T1965" s="655">
        <f t="shared" si="318"/>
        <v>0</v>
      </c>
    </row>
    <row r="1966" spans="1:20">
      <c r="A1966" s="485">
        <f t="shared" si="312"/>
        <v>1966</v>
      </c>
      <c r="B1966" s="672" t="s">
        <v>1102</v>
      </c>
      <c r="F1966" s="741"/>
      <c r="H1966" s="718"/>
      <c r="K1966" s="503"/>
      <c r="L1966" s="718"/>
      <c r="N1966" s="718"/>
      <c r="T1966" s="655"/>
    </row>
    <row r="1967" spans="1:20">
      <c r="A1967" s="485">
        <f t="shared" si="312"/>
        <v>1967</v>
      </c>
      <c r="B1967" s="672" t="s">
        <v>300</v>
      </c>
      <c r="F1967" s="737">
        <f>'57'!K60</f>
        <v>0</v>
      </c>
      <c r="H1967" s="231">
        <f>'58'!K60</f>
        <v>0</v>
      </c>
      <c r="K1967" s="503">
        <v>0</v>
      </c>
      <c r="L1967" s="231">
        <f>'57'!K60</f>
        <v>0</v>
      </c>
      <c r="N1967" s="231">
        <f>'58'!K60</f>
        <v>0</v>
      </c>
      <c r="P1967" s="722">
        <f>F1967-L1967</f>
        <v>0</v>
      </c>
      <c r="Q1967" s="461"/>
      <c r="R1967" s="722">
        <f>H1967-N1967</f>
        <v>0</v>
      </c>
      <c r="T1967" s="655">
        <f>H1967-K1967</f>
        <v>0</v>
      </c>
    </row>
    <row r="1968" spans="1:20">
      <c r="A1968" s="485">
        <f t="shared" si="312"/>
        <v>1968</v>
      </c>
      <c r="B1968" s="672" t="s">
        <v>301</v>
      </c>
      <c r="F1968" s="737">
        <f>'57'!K61</f>
        <v>0</v>
      </c>
      <c r="H1968" s="231">
        <f>'58'!K61</f>
        <v>0</v>
      </c>
      <c r="K1968" s="503">
        <v>0</v>
      </c>
      <c r="L1968" s="231">
        <f>'57'!K61</f>
        <v>0</v>
      </c>
      <c r="N1968" s="231">
        <f>'58'!K61</f>
        <v>0</v>
      </c>
      <c r="P1968" s="722">
        <f>F1968-L1968</f>
        <v>0</v>
      </c>
      <c r="Q1968" s="461"/>
      <c r="R1968" s="722">
        <f>H1968-N1968</f>
        <v>0</v>
      </c>
      <c r="T1968" s="655">
        <f>H1968-K1968</f>
        <v>0</v>
      </c>
    </row>
    <row r="1969" spans="1:20">
      <c r="A1969" s="485">
        <f t="shared" si="312"/>
        <v>1969</v>
      </c>
      <c r="B1969" s="672" t="s">
        <v>302</v>
      </c>
      <c r="F1969" s="737">
        <f>'57'!K63</f>
        <v>0</v>
      </c>
      <c r="H1969" s="231">
        <f>'58'!K63</f>
        <v>0</v>
      </c>
      <c r="K1969" s="503">
        <v>0</v>
      </c>
      <c r="L1969" s="231">
        <f>'57'!K63</f>
        <v>0</v>
      </c>
      <c r="N1969" s="231">
        <f>'58'!K63</f>
        <v>0</v>
      </c>
      <c r="P1969" s="722">
        <f>F1969-L1969</f>
        <v>0</v>
      </c>
      <c r="Q1969" s="461"/>
      <c r="R1969" s="722">
        <f>H1969-N1969</f>
        <v>0</v>
      </c>
      <c r="T1969" s="655">
        <f>H1969-K1969</f>
        <v>0</v>
      </c>
    </row>
    <row r="1970" spans="1:20">
      <c r="A1970" s="485">
        <f t="shared" si="312"/>
        <v>1970</v>
      </c>
      <c r="B1970" s="672" t="s">
        <v>115</v>
      </c>
      <c r="F1970" s="737">
        <f>'57'!K66</f>
        <v>0</v>
      </c>
      <c r="H1970" s="231">
        <f>'58'!K66</f>
        <v>0</v>
      </c>
      <c r="K1970" s="503">
        <v>0</v>
      </c>
      <c r="L1970" s="231">
        <f>'57'!K66</f>
        <v>0</v>
      </c>
      <c r="N1970" s="231">
        <f>'58'!K66</f>
        <v>0</v>
      </c>
      <c r="P1970" s="722">
        <f>F1970-L1970</f>
        <v>0</v>
      </c>
      <c r="Q1970" s="461"/>
      <c r="R1970" s="722">
        <f>H1970-N1970</f>
        <v>0</v>
      </c>
      <c r="T1970" s="655">
        <f>H1970-K1970</f>
        <v>0</v>
      </c>
    </row>
    <row r="1971" spans="1:20" ht="15.75">
      <c r="A1971" s="485">
        <f t="shared" si="312"/>
        <v>1971</v>
      </c>
      <c r="B1971" s="673" t="s">
        <v>106</v>
      </c>
      <c r="F1971" s="737">
        <f>'57'!K67</f>
        <v>0</v>
      </c>
      <c r="H1971" s="231">
        <f>'58'!K67</f>
        <v>0</v>
      </c>
      <c r="K1971" s="503">
        <v>0</v>
      </c>
      <c r="L1971" s="231">
        <f>'57'!K67</f>
        <v>0</v>
      </c>
      <c r="N1971" s="231">
        <f>'58'!K67</f>
        <v>0</v>
      </c>
      <c r="P1971" s="722">
        <f>F1971-L1971</f>
        <v>0</v>
      </c>
      <c r="Q1971" s="461"/>
      <c r="R1971" s="722">
        <f>H1971-N1971</f>
        <v>0</v>
      </c>
      <c r="T1971" s="655">
        <f>H1971-K1971</f>
        <v>0</v>
      </c>
    </row>
    <row r="1972" spans="1:20" ht="15.75">
      <c r="A1972" s="485">
        <f t="shared" si="312"/>
        <v>1972</v>
      </c>
      <c r="B1972" s="234" t="s">
        <v>414</v>
      </c>
      <c r="F1972" s="737"/>
      <c r="H1972" s="231"/>
      <c r="K1972" s="503"/>
      <c r="T1972" s="655"/>
    </row>
    <row r="1973" spans="1:20" ht="15.75">
      <c r="A1973" s="485">
        <f t="shared" si="312"/>
        <v>1973</v>
      </c>
      <c r="B1973" s="234" t="s">
        <v>271</v>
      </c>
      <c r="F1973" s="737"/>
      <c r="H1973" s="231"/>
      <c r="K1973" s="503"/>
      <c r="T1973" s="655"/>
    </row>
    <row r="1974" spans="1:20">
      <c r="A1974" s="485">
        <f t="shared" si="312"/>
        <v>1974</v>
      </c>
      <c r="B1974" t="s">
        <v>135</v>
      </c>
      <c r="F1974" s="737"/>
      <c r="H1974" s="231"/>
      <c r="K1974" s="503"/>
      <c r="T1974" s="655"/>
    </row>
    <row r="1975" spans="1:20">
      <c r="A1975" s="485">
        <f t="shared" si="312"/>
        <v>1975</v>
      </c>
      <c r="B1975" s="636" t="s">
        <v>1220</v>
      </c>
      <c r="D1975" t="s">
        <v>905</v>
      </c>
      <c r="F1975" s="737">
        <f>'57'!M14</f>
        <v>13949</v>
      </c>
      <c r="H1975" s="231">
        <f>'58'!M14</f>
        <v>27190</v>
      </c>
      <c r="K1975" s="503">
        <v>27458</v>
      </c>
      <c r="L1975" s="231">
        <f>'57'!M14</f>
        <v>13949</v>
      </c>
      <c r="N1975" s="231">
        <f>'58'!M14</f>
        <v>27190</v>
      </c>
      <c r="P1975" s="722">
        <f t="shared" ref="P1975:P1981" si="319">F1975-L1975</f>
        <v>0</v>
      </c>
      <c r="Q1975" s="461"/>
      <c r="R1975" s="722">
        <f t="shared" ref="R1975:R1981" si="320">H1975-N1975</f>
        <v>0</v>
      </c>
      <c r="T1975" s="655">
        <f t="shared" ref="T1975:T1981" si="321">H1975-K1975</f>
        <v>-268</v>
      </c>
    </row>
    <row r="1976" spans="1:20">
      <c r="A1976" s="485">
        <f t="shared" si="312"/>
        <v>1976</v>
      </c>
      <c r="B1976" s="636" t="s">
        <v>1221</v>
      </c>
      <c r="D1976" t="s">
        <v>905</v>
      </c>
      <c r="F1976" s="737">
        <f>'57'!M15</f>
        <v>35</v>
      </c>
      <c r="H1976" s="231">
        <f>'58'!M15</f>
        <v>298</v>
      </c>
      <c r="K1976" s="503">
        <v>0</v>
      </c>
      <c r="L1976" s="231">
        <f>'57'!M15</f>
        <v>35</v>
      </c>
      <c r="N1976" s="231">
        <f>'58'!M15</f>
        <v>298</v>
      </c>
      <c r="P1976" s="722">
        <f t="shared" si="319"/>
        <v>0</v>
      </c>
      <c r="Q1976" s="461"/>
      <c r="R1976" s="722">
        <f t="shared" si="320"/>
        <v>0</v>
      </c>
      <c r="T1976" s="655">
        <f t="shared" si="321"/>
        <v>298</v>
      </c>
    </row>
    <row r="1977" spans="1:20">
      <c r="A1977" s="485">
        <f t="shared" si="312"/>
        <v>1977</v>
      </c>
      <c r="B1977" s="636" t="s">
        <v>1222</v>
      </c>
      <c r="D1977" t="s">
        <v>905</v>
      </c>
      <c r="F1977" s="737">
        <f>'57'!M16</f>
        <v>597</v>
      </c>
      <c r="H1977" s="231">
        <f>'58'!M16</f>
        <v>633</v>
      </c>
      <c r="K1977" s="503">
        <v>488</v>
      </c>
      <c r="L1977" s="231">
        <f>'57'!M16</f>
        <v>597</v>
      </c>
      <c r="N1977" s="231">
        <f>'58'!M16</f>
        <v>633</v>
      </c>
      <c r="P1977" s="722">
        <f t="shared" si="319"/>
        <v>0</v>
      </c>
      <c r="Q1977" s="461"/>
      <c r="R1977" s="722">
        <f t="shared" si="320"/>
        <v>0</v>
      </c>
      <c r="T1977" s="655">
        <f t="shared" si="321"/>
        <v>145</v>
      </c>
    </row>
    <row r="1978" spans="1:20">
      <c r="A1978" s="485">
        <f t="shared" si="312"/>
        <v>1978</v>
      </c>
      <c r="B1978" s="636" t="s">
        <v>1223</v>
      </c>
      <c r="D1978" t="s">
        <v>905</v>
      </c>
      <c r="F1978" s="737">
        <f>'57'!M17</f>
        <v>0</v>
      </c>
      <c r="H1978" s="231">
        <f>'58'!M17</f>
        <v>0</v>
      </c>
      <c r="K1978" s="503">
        <v>0</v>
      </c>
      <c r="L1978" s="231">
        <f>'57'!M17</f>
        <v>0</v>
      </c>
      <c r="N1978" s="231">
        <f>'58'!M17</f>
        <v>0</v>
      </c>
      <c r="P1978" s="722">
        <f t="shared" si="319"/>
        <v>0</v>
      </c>
      <c r="Q1978" s="461"/>
      <c r="R1978" s="722">
        <f t="shared" si="320"/>
        <v>0</v>
      </c>
      <c r="T1978" s="655">
        <f t="shared" si="321"/>
        <v>0</v>
      </c>
    </row>
    <row r="1979" spans="1:20">
      <c r="A1979" s="485">
        <f t="shared" si="312"/>
        <v>1979</v>
      </c>
      <c r="B1979" t="s">
        <v>136</v>
      </c>
      <c r="D1979" t="s">
        <v>905</v>
      </c>
      <c r="F1979" s="737">
        <f>'57'!M18</f>
        <v>393</v>
      </c>
      <c r="H1979" s="231">
        <f>'58'!M18</f>
        <v>817</v>
      </c>
      <c r="K1979" s="503">
        <v>554</v>
      </c>
      <c r="L1979" s="231">
        <f>'57'!M18</f>
        <v>393</v>
      </c>
      <c r="N1979" s="231">
        <f>'58'!M18</f>
        <v>817</v>
      </c>
      <c r="P1979" s="722">
        <f t="shared" si="319"/>
        <v>0</v>
      </c>
      <c r="Q1979" s="461"/>
      <c r="R1979" s="722">
        <f t="shared" si="320"/>
        <v>0</v>
      </c>
      <c r="T1979" s="655">
        <f t="shared" si="321"/>
        <v>263</v>
      </c>
    </row>
    <row r="1980" spans="1:20">
      <c r="A1980" s="485">
        <f t="shared" si="312"/>
        <v>1980</v>
      </c>
      <c r="B1980" t="s">
        <v>137</v>
      </c>
      <c r="D1980" t="s">
        <v>905</v>
      </c>
      <c r="F1980" s="737">
        <f>'57'!M19</f>
        <v>152</v>
      </c>
      <c r="H1980" s="231">
        <f>'58'!M19</f>
        <v>100</v>
      </c>
      <c r="K1980" s="503">
        <v>693</v>
      </c>
      <c r="L1980" s="231">
        <f>'57'!M19</f>
        <v>152</v>
      </c>
      <c r="N1980" s="231">
        <f>'58'!M19</f>
        <v>100</v>
      </c>
      <c r="P1980" s="722">
        <f t="shared" si="319"/>
        <v>0</v>
      </c>
      <c r="Q1980" s="461"/>
      <c r="R1980" s="722">
        <f t="shared" si="320"/>
        <v>0</v>
      </c>
      <c r="T1980" s="655">
        <f t="shared" si="321"/>
        <v>-593</v>
      </c>
    </row>
    <row r="1981" spans="1:20">
      <c r="A1981" s="485">
        <f t="shared" si="312"/>
        <v>1981</v>
      </c>
      <c r="B1981" t="s">
        <v>299</v>
      </c>
      <c r="D1981" t="s">
        <v>905</v>
      </c>
      <c r="F1981" s="737">
        <f>'57'!M20</f>
        <v>1458</v>
      </c>
      <c r="H1981" s="231">
        <f>'58'!M20</f>
        <v>1994</v>
      </c>
      <c r="K1981" s="503">
        <v>2389</v>
      </c>
      <c r="L1981" s="231">
        <f>'57'!M20</f>
        <v>1458</v>
      </c>
      <c r="N1981" s="231">
        <f>'58'!M20</f>
        <v>1994</v>
      </c>
      <c r="P1981" s="722">
        <f t="shared" si="319"/>
        <v>0</v>
      </c>
      <c r="Q1981" s="461"/>
      <c r="R1981" s="722">
        <f t="shared" si="320"/>
        <v>0</v>
      </c>
      <c r="T1981" s="655">
        <f t="shared" si="321"/>
        <v>-395</v>
      </c>
    </row>
    <row r="1982" spans="1:20">
      <c r="A1982" s="485">
        <f t="shared" si="312"/>
        <v>1982</v>
      </c>
      <c r="B1982" s="672" t="s">
        <v>1102</v>
      </c>
      <c r="D1982" t="s">
        <v>905</v>
      </c>
      <c r="F1982" s="741"/>
      <c r="H1982" s="718"/>
      <c r="K1982" s="503"/>
      <c r="L1982" s="718"/>
      <c r="N1982" s="718"/>
      <c r="T1982" s="655"/>
    </row>
    <row r="1983" spans="1:20">
      <c r="A1983" s="485">
        <f t="shared" si="312"/>
        <v>1983</v>
      </c>
      <c r="B1983" t="s">
        <v>300</v>
      </c>
      <c r="D1983" t="s">
        <v>905</v>
      </c>
      <c r="F1983" s="737">
        <f>'57'!M22</f>
        <v>0</v>
      </c>
      <c r="H1983" s="231">
        <f>'58'!M22</f>
        <v>0</v>
      </c>
      <c r="K1983" s="503">
        <v>0</v>
      </c>
      <c r="L1983" s="231">
        <f>'57'!M22</f>
        <v>0</v>
      </c>
      <c r="N1983" s="231">
        <f>'58'!M22</f>
        <v>0</v>
      </c>
      <c r="P1983" s="722">
        <f>F1983-L1983</f>
        <v>0</v>
      </c>
      <c r="Q1983" s="461"/>
      <c r="R1983" s="722">
        <f>H1983-N1983</f>
        <v>0</v>
      </c>
      <c r="T1983" s="655">
        <f>H1983-K1983</f>
        <v>0</v>
      </c>
    </row>
    <row r="1984" spans="1:20">
      <c r="A1984" s="485">
        <f t="shared" si="312"/>
        <v>1984</v>
      </c>
      <c r="B1984" t="s">
        <v>301</v>
      </c>
      <c r="D1984" t="s">
        <v>905</v>
      </c>
      <c r="F1984" s="737">
        <f>'57'!M23</f>
        <v>39</v>
      </c>
      <c r="H1984" s="231">
        <f>'58'!M23</f>
        <v>36</v>
      </c>
      <c r="K1984" s="503">
        <v>96</v>
      </c>
      <c r="L1984" s="231">
        <f>'57'!M23</f>
        <v>39</v>
      </c>
      <c r="N1984" s="231">
        <f>'58'!M23</f>
        <v>36</v>
      </c>
      <c r="P1984" s="722">
        <f>F1984-L1984</f>
        <v>0</v>
      </c>
      <c r="Q1984" s="461"/>
      <c r="R1984" s="722">
        <f>H1984-N1984</f>
        <v>0</v>
      </c>
      <c r="T1984" s="655">
        <f>H1984-K1984</f>
        <v>-60</v>
      </c>
    </row>
    <row r="1985" spans="1:20">
      <c r="A1985" s="485">
        <f t="shared" si="312"/>
        <v>1985</v>
      </c>
      <c r="B1985" t="s">
        <v>302</v>
      </c>
      <c r="D1985" t="s">
        <v>905</v>
      </c>
      <c r="F1985" s="737">
        <f>'57'!M25</f>
        <v>0</v>
      </c>
      <c r="H1985" s="231">
        <f>'58'!M25</f>
        <v>0</v>
      </c>
      <c r="K1985" s="503">
        <v>0</v>
      </c>
      <c r="L1985" s="231">
        <f>'57'!M25</f>
        <v>0</v>
      </c>
      <c r="N1985" s="231">
        <f>'58'!M25</f>
        <v>0</v>
      </c>
      <c r="P1985" s="722">
        <f>F1985-L1985</f>
        <v>0</v>
      </c>
      <c r="Q1985" s="461"/>
      <c r="R1985" s="722">
        <f>H1985-N1985</f>
        <v>0</v>
      </c>
      <c r="T1985" s="655">
        <f>H1985-K1985</f>
        <v>0</v>
      </c>
    </row>
    <row r="1986" spans="1:20">
      <c r="A1986" s="485">
        <f t="shared" si="312"/>
        <v>1986</v>
      </c>
      <c r="B1986" t="s">
        <v>115</v>
      </c>
      <c r="D1986" t="s">
        <v>905</v>
      </c>
      <c r="F1986" s="737">
        <f>'57'!M28</f>
        <v>4886</v>
      </c>
      <c r="H1986" s="231">
        <f>'58'!M28</f>
        <v>2191</v>
      </c>
      <c r="K1986" s="503">
        <v>1437</v>
      </c>
      <c r="L1986" s="231">
        <f>'57'!M28</f>
        <v>4886</v>
      </c>
      <c r="N1986" s="231">
        <f>'58'!M28</f>
        <v>2191</v>
      </c>
      <c r="P1986" s="722">
        <f>F1986-L1986</f>
        <v>0</v>
      </c>
      <c r="Q1986" s="461"/>
      <c r="R1986" s="722">
        <f>H1986-N1986</f>
        <v>0</v>
      </c>
      <c r="T1986" s="655">
        <f>H1986-K1986</f>
        <v>754</v>
      </c>
    </row>
    <row r="1987" spans="1:20" ht="15.75">
      <c r="A1987" s="485">
        <f t="shared" si="312"/>
        <v>1987</v>
      </c>
      <c r="B1987" s="234" t="s">
        <v>106</v>
      </c>
      <c r="D1987" t="s">
        <v>905</v>
      </c>
      <c r="F1987" s="737">
        <f>'57'!M29</f>
        <v>21559</v>
      </c>
      <c r="H1987" s="231">
        <f>'58'!M29</f>
        <v>33265</v>
      </c>
      <c r="K1987" s="503">
        <v>33115</v>
      </c>
      <c r="L1987" s="231">
        <f>'57'!M29</f>
        <v>21559</v>
      </c>
      <c r="N1987" s="231">
        <f>'58'!M29</f>
        <v>33265</v>
      </c>
      <c r="P1987" s="722">
        <f>F1987-L1987</f>
        <v>0</v>
      </c>
      <c r="Q1987" s="461"/>
      <c r="R1987" s="722">
        <f>H1987-N1987</f>
        <v>0</v>
      </c>
      <c r="T1987" s="655">
        <f>H1987-K1987</f>
        <v>150</v>
      </c>
    </row>
    <row r="1988" spans="1:20" ht="15.75">
      <c r="A1988" s="485">
        <f t="shared" si="312"/>
        <v>1988</v>
      </c>
      <c r="B1988" s="234" t="s">
        <v>303</v>
      </c>
      <c r="F1988" s="737"/>
      <c r="H1988" s="231"/>
      <c r="K1988" s="503"/>
      <c r="T1988" s="655"/>
    </row>
    <row r="1989" spans="1:20">
      <c r="A1989" s="485">
        <f t="shared" si="312"/>
        <v>1989</v>
      </c>
      <c r="B1989" t="s">
        <v>135</v>
      </c>
      <c r="F1989" s="737"/>
      <c r="H1989" s="231"/>
      <c r="K1989" s="503"/>
      <c r="T1989" s="655"/>
    </row>
    <row r="1990" spans="1:20">
      <c r="A1990" s="485">
        <f t="shared" si="312"/>
        <v>1990</v>
      </c>
      <c r="B1990" s="636" t="s">
        <v>1220</v>
      </c>
      <c r="D1990" t="s">
        <v>905</v>
      </c>
      <c r="F1990" s="737">
        <f>'57'!M33</f>
        <v>56328</v>
      </c>
      <c r="H1990" s="231">
        <f>'58'!M33</f>
        <v>20153</v>
      </c>
      <c r="K1990" s="503">
        <v>5067</v>
      </c>
      <c r="L1990" s="231">
        <f>'57'!M33</f>
        <v>56328</v>
      </c>
      <c r="N1990" s="231">
        <f>'58'!M33</f>
        <v>20153</v>
      </c>
      <c r="P1990" s="722">
        <f t="shared" ref="P1990:P1996" si="322">F1990-L1990</f>
        <v>0</v>
      </c>
      <c r="Q1990" s="461"/>
      <c r="R1990" s="722">
        <f t="shared" ref="R1990:R1996" si="323">H1990-N1990</f>
        <v>0</v>
      </c>
      <c r="T1990" s="655">
        <f t="shared" ref="T1990:T1996" si="324">H1990-K1990</f>
        <v>15086</v>
      </c>
    </row>
    <row r="1991" spans="1:20">
      <c r="A1991" s="485">
        <f t="shared" si="312"/>
        <v>1991</v>
      </c>
      <c r="B1991" s="636" t="s">
        <v>1221</v>
      </c>
      <c r="D1991" t="s">
        <v>905</v>
      </c>
      <c r="F1991" s="737">
        <f>'57'!M34</f>
        <v>0</v>
      </c>
      <c r="H1991" s="231">
        <f>'58'!M34</f>
        <v>0</v>
      </c>
      <c r="K1991" s="503">
        <v>0</v>
      </c>
      <c r="L1991" s="231">
        <f>'57'!M34</f>
        <v>0</v>
      </c>
      <c r="N1991" s="231">
        <f>'58'!M34</f>
        <v>0</v>
      </c>
      <c r="P1991" s="722">
        <f t="shared" si="322"/>
        <v>0</v>
      </c>
      <c r="Q1991" s="461"/>
      <c r="R1991" s="722">
        <f t="shared" si="323"/>
        <v>0</v>
      </c>
      <c r="T1991" s="655">
        <f t="shared" si="324"/>
        <v>0</v>
      </c>
    </row>
    <row r="1992" spans="1:20">
      <c r="A1992" s="485">
        <f t="shared" si="312"/>
        <v>1992</v>
      </c>
      <c r="B1992" s="636" t="s">
        <v>1222</v>
      </c>
      <c r="D1992" t="s">
        <v>905</v>
      </c>
      <c r="F1992" s="737">
        <f>'57'!M35</f>
        <v>0</v>
      </c>
      <c r="H1992" s="231">
        <f>'58'!M35</f>
        <v>2</v>
      </c>
      <c r="K1992" s="503">
        <v>0</v>
      </c>
      <c r="L1992" s="231">
        <f>'57'!M35</f>
        <v>0</v>
      </c>
      <c r="N1992" s="231">
        <f>'58'!M35</f>
        <v>2</v>
      </c>
      <c r="P1992" s="722">
        <f t="shared" si="322"/>
        <v>0</v>
      </c>
      <c r="Q1992" s="461"/>
      <c r="R1992" s="722">
        <f t="shared" si="323"/>
        <v>0</v>
      </c>
      <c r="T1992" s="655">
        <f t="shared" si="324"/>
        <v>2</v>
      </c>
    </row>
    <row r="1993" spans="1:20">
      <c r="A1993" s="485">
        <f t="shared" si="312"/>
        <v>1993</v>
      </c>
      <c r="B1993" s="636" t="s">
        <v>1223</v>
      </c>
      <c r="D1993" t="s">
        <v>905</v>
      </c>
      <c r="F1993" s="737">
        <f>'57'!M36</f>
        <v>0</v>
      </c>
      <c r="H1993" s="231">
        <f>'58'!M36</f>
        <v>0</v>
      </c>
      <c r="K1993" s="503">
        <v>0</v>
      </c>
      <c r="L1993" s="231">
        <f>'57'!M36</f>
        <v>0</v>
      </c>
      <c r="N1993" s="231">
        <f>'58'!M36</f>
        <v>0</v>
      </c>
      <c r="P1993" s="722">
        <f t="shared" si="322"/>
        <v>0</v>
      </c>
      <c r="Q1993" s="461"/>
      <c r="R1993" s="722">
        <f t="shared" si="323"/>
        <v>0</v>
      </c>
      <c r="T1993" s="655">
        <f t="shared" si="324"/>
        <v>0</v>
      </c>
    </row>
    <row r="1994" spans="1:20">
      <c r="A1994" s="485">
        <f t="shared" si="312"/>
        <v>1994</v>
      </c>
      <c r="B1994" t="s">
        <v>136</v>
      </c>
      <c r="D1994" t="s">
        <v>905</v>
      </c>
      <c r="F1994" s="737">
        <f>'57'!M37</f>
        <v>1679</v>
      </c>
      <c r="H1994" s="231">
        <f>'58'!M37</f>
        <v>115</v>
      </c>
      <c r="K1994" s="503">
        <v>275</v>
      </c>
      <c r="L1994" s="231">
        <f>'57'!M37</f>
        <v>1679</v>
      </c>
      <c r="N1994" s="231">
        <f>'58'!M37</f>
        <v>115</v>
      </c>
      <c r="P1994" s="722">
        <f t="shared" si="322"/>
        <v>0</v>
      </c>
      <c r="Q1994" s="461"/>
      <c r="R1994" s="722">
        <f t="shared" si="323"/>
        <v>0</v>
      </c>
      <c r="T1994" s="655">
        <f t="shared" si="324"/>
        <v>-160</v>
      </c>
    </row>
    <row r="1995" spans="1:20">
      <c r="A1995" s="485">
        <f t="shared" ref="A1995:A2058" si="325">A1994+1</f>
        <v>1995</v>
      </c>
      <c r="B1995" t="s">
        <v>137</v>
      </c>
      <c r="D1995" t="s">
        <v>905</v>
      </c>
      <c r="F1995" s="737">
        <f>'57'!M38</f>
        <v>0</v>
      </c>
      <c r="H1995" s="231">
        <f>'58'!M38</f>
        <v>0</v>
      </c>
      <c r="K1995" s="503">
        <v>0</v>
      </c>
      <c r="L1995" s="231">
        <f>'57'!M38</f>
        <v>0</v>
      </c>
      <c r="N1995" s="231">
        <f>'58'!M38</f>
        <v>0</v>
      </c>
      <c r="P1995" s="722">
        <f t="shared" si="322"/>
        <v>0</v>
      </c>
      <c r="Q1995" s="461"/>
      <c r="R1995" s="722">
        <f t="shared" si="323"/>
        <v>0</v>
      </c>
      <c r="T1995" s="655">
        <f t="shared" si="324"/>
        <v>0</v>
      </c>
    </row>
    <row r="1996" spans="1:20">
      <c r="A1996" s="485">
        <f t="shared" si="325"/>
        <v>1996</v>
      </c>
      <c r="B1996" t="s">
        <v>299</v>
      </c>
      <c r="D1996" t="s">
        <v>905</v>
      </c>
      <c r="F1996" s="737">
        <f>'57'!M39</f>
        <v>2092</v>
      </c>
      <c r="H1996" s="231">
        <f>'58'!M39</f>
        <v>843</v>
      </c>
      <c r="K1996" s="503">
        <v>210</v>
      </c>
      <c r="L1996" s="231">
        <f>'57'!M39</f>
        <v>2092</v>
      </c>
      <c r="N1996" s="231">
        <f>'58'!M39</f>
        <v>843</v>
      </c>
      <c r="P1996" s="722">
        <f t="shared" si="322"/>
        <v>0</v>
      </c>
      <c r="Q1996" s="461"/>
      <c r="R1996" s="722">
        <f t="shared" si="323"/>
        <v>0</v>
      </c>
      <c r="T1996" s="655">
        <f t="shared" si="324"/>
        <v>633</v>
      </c>
    </row>
    <row r="1997" spans="1:20">
      <c r="A1997" s="485">
        <f t="shared" si="325"/>
        <v>1997</v>
      </c>
      <c r="B1997" s="672" t="s">
        <v>1102</v>
      </c>
      <c r="D1997" t="s">
        <v>905</v>
      </c>
      <c r="F1997" s="741"/>
      <c r="H1997" s="718"/>
      <c r="K1997" s="503"/>
      <c r="L1997" s="718"/>
      <c r="N1997" s="718"/>
      <c r="T1997" s="655"/>
    </row>
    <row r="1998" spans="1:20">
      <c r="A1998" s="485">
        <f t="shared" si="325"/>
        <v>1998</v>
      </c>
      <c r="B1998" t="s">
        <v>300</v>
      </c>
      <c r="D1998" t="s">
        <v>905</v>
      </c>
      <c r="F1998" s="737">
        <f>'57'!M41</f>
        <v>0</v>
      </c>
      <c r="H1998" s="231">
        <f>'58'!M41</f>
        <v>0</v>
      </c>
      <c r="K1998" s="503">
        <v>0</v>
      </c>
      <c r="L1998" s="231">
        <f>'57'!M41</f>
        <v>0</v>
      </c>
      <c r="N1998" s="231">
        <f>'58'!M41</f>
        <v>0</v>
      </c>
      <c r="P1998" s="722">
        <f>F1998-L1998</f>
        <v>0</v>
      </c>
      <c r="Q1998" s="461"/>
      <c r="R1998" s="722">
        <f>H1998-N1998</f>
        <v>0</v>
      </c>
      <c r="T1998" s="655">
        <f>H1998-K1998</f>
        <v>0</v>
      </c>
    </row>
    <row r="1999" spans="1:20">
      <c r="A1999" s="485">
        <f t="shared" si="325"/>
        <v>1999</v>
      </c>
      <c r="B1999" t="s">
        <v>301</v>
      </c>
      <c r="D1999" t="s">
        <v>905</v>
      </c>
      <c r="F1999" s="737">
        <f>'57'!M42</f>
        <v>1</v>
      </c>
      <c r="H1999" s="231">
        <f>'58'!M42</f>
        <v>0</v>
      </c>
      <c r="K1999" s="503">
        <v>4</v>
      </c>
      <c r="L1999" s="231">
        <f>'57'!M42</f>
        <v>1</v>
      </c>
      <c r="N1999" s="231">
        <f>'58'!M42</f>
        <v>0</v>
      </c>
      <c r="P1999" s="722">
        <f>F1999-L1999</f>
        <v>0</v>
      </c>
      <c r="Q1999" s="461"/>
      <c r="R1999" s="722">
        <f>H1999-N1999</f>
        <v>0</v>
      </c>
      <c r="T1999" s="655">
        <f>H1999-K1999</f>
        <v>-4</v>
      </c>
    </row>
    <row r="2000" spans="1:20">
      <c r="A2000" s="485">
        <f t="shared" si="325"/>
        <v>2000</v>
      </c>
      <c r="B2000" t="s">
        <v>302</v>
      </c>
      <c r="D2000" t="s">
        <v>905</v>
      </c>
      <c r="F2000" s="737">
        <f>'57'!M44</f>
        <v>0</v>
      </c>
      <c r="H2000" s="231">
        <f>'58'!M44</f>
        <v>0</v>
      </c>
      <c r="K2000" s="503">
        <v>0</v>
      </c>
      <c r="L2000" s="231">
        <f>'57'!M44</f>
        <v>0</v>
      </c>
      <c r="N2000" s="231">
        <f>'58'!M44</f>
        <v>0</v>
      </c>
      <c r="P2000" s="722">
        <f>F2000-L2000</f>
        <v>0</v>
      </c>
      <c r="Q2000" s="461"/>
      <c r="R2000" s="722">
        <f>H2000-N2000</f>
        <v>0</v>
      </c>
      <c r="T2000" s="655">
        <f>H2000-K2000</f>
        <v>0</v>
      </c>
    </row>
    <row r="2001" spans="1:20">
      <c r="A2001" s="485">
        <f t="shared" si="325"/>
        <v>2001</v>
      </c>
      <c r="B2001" t="s">
        <v>115</v>
      </c>
      <c r="D2001" t="s">
        <v>905</v>
      </c>
      <c r="F2001" s="737">
        <f>'57'!M47</f>
        <v>0</v>
      </c>
      <c r="H2001" s="231">
        <f>'58'!M47</f>
        <v>0</v>
      </c>
      <c r="K2001" s="503">
        <v>0</v>
      </c>
      <c r="L2001" s="231">
        <f>'57'!M47</f>
        <v>0</v>
      </c>
      <c r="N2001" s="231">
        <f>'58'!M47</f>
        <v>0</v>
      </c>
      <c r="P2001" s="722">
        <f>F2001-L2001</f>
        <v>0</v>
      </c>
      <c r="Q2001" s="461"/>
      <c r="R2001" s="722">
        <f>H2001-N2001</f>
        <v>0</v>
      </c>
      <c r="T2001" s="655">
        <f>H2001-K2001</f>
        <v>0</v>
      </c>
    </row>
    <row r="2002" spans="1:20" ht="15.75">
      <c r="A2002" s="485">
        <f t="shared" si="325"/>
        <v>2002</v>
      </c>
      <c r="B2002" s="234" t="s">
        <v>106</v>
      </c>
      <c r="D2002" t="s">
        <v>905</v>
      </c>
      <c r="F2002" s="737">
        <f>'57'!M48</f>
        <v>60350</v>
      </c>
      <c r="H2002" s="231">
        <f>'58'!M48</f>
        <v>21113</v>
      </c>
      <c r="K2002" s="503">
        <v>5556</v>
      </c>
      <c r="L2002" s="231">
        <f>'57'!M48</f>
        <v>60350</v>
      </c>
      <c r="N2002" s="231">
        <f>'58'!M48</f>
        <v>21113</v>
      </c>
      <c r="P2002" s="722">
        <f>F2002-L2002</f>
        <v>0</v>
      </c>
      <c r="Q2002" s="461"/>
      <c r="R2002" s="722">
        <f>H2002-N2002</f>
        <v>0</v>
      </c>
      <c r="T2002" s="655">
        <f>H2002-K2002</f>
        <v>15557</v>
      </c>
    </row>
    <row r="2003" spans="1:20" ht="15.75">
      <c r="A2003" s="485">
        <f t="shared" si="325"/>
        <v>2003</v>
      </c>
      <c r="B2003" s="234" t="s">
        <v>172</v>
      </c>
      <c r="F2003" s="737"/>
      <c r="H2003" s="231"/>
      <c r="K2003" s="503"/>
      <c r="T2003" s="655"/>
    </row>
    <row r="2004" spans="1:20">
      <c r="A2004" s="485">
        <f t="shared" si="325"/>
        <v>2004</v>
      </c>
      <c r="B2004" t="s">
        <v>135</v>
      </c>
      <c r="F2004" s="737"/>
      <c r="H2004" s="231"/>
      <c r="K2004" s="503"/>
      <c r="T2004" s="655"/>
    </row>
    <row r="2005" spans="1:20">
      <c r="A2005" s="485">
        <f t="shared" si="325"/>
        <v>2005</v>
      </c>
      <c r="B2005" s="636" t="s">
        <v>1220</v>
      </c>
      <c r="D2005" t="s">
        <v>905</v>
      </c>
      <c r="F2005" s="737">
        <f>'57'!M52</f>
        <v>70277</v>
      </c>
      <c r="H2005" s="231">
        <f>'58'!M52</f>
        <v>47343</v>
      </c>
      <c r="K2005" s="503">
        <v>32525</v>
      </c>
      <c r="L2005" s="231">
        <f>'57'!M52</f>
        <v>70277</v>
      </c>
      <c r="N2005" s="231">
        <f>'58'!M52</f>
        <v>47343</v>
      </c>
      <c r="P2005" s="722">
        <f t="shared" ref="P2005:P2011" si="326">F2005-L2005</f>
        <v>0</v>
      </c>
      <c r="Q2005" s="461"/>
      <c r="R2005" s="722">
        <f t="shared" ref="R2005:R2011" si="327">H2005-N2005</f>
        <v>0</v>
      </c>
      <c r="T2005" s="655">
        <f t="shared" ref="T2005:T2011" si="328">H2005-K2005</f>
        <v>14818</v>
      </c>
    </row>
    <row r="2006" spans="1:20">
      <c r="A2006" s="485">
        <f t="shared" si="325"/>
        <v>2006</v>
      </c>
      <c r="B2006" s="636" t="s">
        <v>1221</v>
      </c>
      <c r="D2006" t="s">
        <v>905</v>
      </c>
      <c r="F2006" s="737">
        <f>'57'!M53</f>
        <v>35</v>
      </c>
      <c r="H2006" s="231">
        <f>'58'!M53</f>
        <v>298</v>
      </c>
      <c r="K2006" s="503">
        <v>0</v>
      </c>
      <c r="L2006" s="231">
        <f>'57'!M53</f>
        <v>35</v>
      </c>
      <c r="N2006" s="231">
        <f>'58'!M53</f>
        <v>298</v>
      </c>
      <c r="P2006" s="722">
        <f t="shared" si="326"/>
        <v>0</v>
      </c>
      <c r="Q2006" s="461"/>
      <c r="R2006" s="722">
        <f t="shared" si="327"/>
        <v>0</v>
      </c>
      <c r="T2006" s="655">
        <f t="shared" si="328"/>
        <v>298</v>
      </c>
    </row>
    <row r="2007" spans="1:20">
      <c r="A2007" s="485">
        <f t="shared" si="325"/>
        <v>2007</v>
      </c>
      <c r="B2007" s="636" t="s">
        <v>1222</v>
      </c>
      <c r="D2007" t="s">
        <v>905</v>
      </c>
      <c r="F2007" s="737">
        <f>'57'!M54</f>
        <v>597</v>
      </c>
      <c r="H2007" s="231">
        <f>'58'!M54</f>
        <v>635</v>
      </c>
      <c r="K2007" s="503">
        <v>488</v>
      </c>
      <c r="L2007" s="231">
        <f>'57'!M54</f>
        <v>597</v>
      </c>
      <c r="N2007" s="231">
        <f>'58'!M54</f>
        <v>635</v>
      </c>
      <c r="P2007" s="722">
        <f t="shared" si="326"/>
        <v>0</v>
      </c>
      <c r="Q2007" s="461"/>
      <c r="R2007" s="722">
        <f t="shared" si="327"/>
        <v>0</v>
      </c>
      <c r="T2007" s="655">
        <f t="shared" si="328"/>
        <v>147</v>
      </c>
    </row>
    <row r="2008" spans="1:20">
      <c r="A2008" s="485">
        <f t="shared" si="325"/>
        <v>2008</v>
      </c>
      <c r="B2008" s="636" t="s">
        <v>1223</v>
      </c>
      <c r="D2008" t="s">
        <v>905</v>
      </c>
      <c r="F2008" s="737">
        <f>'57'!M55</f>
        <v>0</v>
      </c>
      <c r="H2008" s="231">
        <f>'58'!M55</f>
        <v>0</v>
      </c>
      <c r="K2008" s="503">
        <v>0</v>
      </c>
      <c r="L2008" s="231">
        <f>'57'!M55</f>
        <v>0</v>
      </c>
      <c r="N2008" s="231">
        <f>'58'!M55</f>
        <v>0</v>
      </c>
      <c r="P2008" s="722">
        <f t="shared" si="326"/>
        <v>0</v>
      </c>
      <c r="Q2008" s="461"/>
      <c r="R2008" s="722">
        <f t="shared" si="327"/>
        <v>0</v>
      </c>
      <c r="T2008" s="655">
        <f t="shared" si="328"/>
        <v>0</v>
      </c>
    </row>
    <row r="2009" spans="1:20">
      <c r="A2009" s="485">
        <f t="shared" si="325"/>
        <v>2009</v>
      </c>
      <c r="B2009" t="s">
        <v>136</v>
      </c>
      <c r="D2009" t="s">
        <v>905</v>
      </c>
      <c r="F2009" s="737">
        <f>'57'!M56</f>
        <v>2072</v>
      </c>
      <c r="H2009" s="231">
        <f>'58'!M56</f>
        <v>932</v>
      </c>
      <c r="K2009" s="503">
        <v>829</v>
      </c>
      <c r="L2009" s="231">
        <f>'57'!M56</f>
        <v>2072</v>
      </c>
      <c r="N2009" s="231">
        <f>'58'!M56</f>
        <v>932</v>
      </c>
      <c r="P2009" s="722">
        <f t="shared" si="326"/>
        <v>0</v>
      </c>
      <c r="Q2009" s="461"/>
      <c r="R2009" s="722">
        <f t="shared" si="327"/>
        <v>0</v>
      </c>
      <c r="T2009" s="655">
        <f t="shared" si="328"/>
        <v>103</v>
      </c>
    </row>
    <row r="2010" spans="1:20">
      <c r="A2010" s="485">
        <f t="shared" si="325"/>
        <v>2010</v>
      </c>
      <c r="B2010" t="s">
        <v>137</v>
      </c>
      <c r="D2010" t="s">
        <v>905</v>
      </c>
      <c r="F2010" s="737">
        <f>'57'!M57</f>
        <v>152</v>
      </c>
      <c r="H2010" s="231">
        <f>'58'!M57</f>
        <v>100</v>
      </c>
      <c r="K2010" s="503">
        <v>693</v>
      </c>
      <c r="L2010" s="231">
        <f>'57'!M57</f>
        <v>152</v>
      </c>
      <c r="N2010" s="231">
        <f>'58'!M57</f>
        <v>100</v>
      </c>
      <c r="P2010" s="722">
        <f t="shared" si="326"/>
        <v>0</v>
      </c>
      <c r="Q2010" s="461"/>
      <c r="R2010" s="722">
        <f t="shared" si="327"/>
        <v>0</v>
      </c>
      <c r="T2010" s="655">
        <f t="shared" si="328"/>
        <v>-593</v>
      </c>
    </row>
    <row r="2011" spans="1:20">
      <c r="A2011" s="485">
        <f t="shared" si="325"/>
        <v>2011</v>
      </c>
      <c r="B2011" t="s">
        <v>299</v>
      </c>
      <c r="D2011" t="s">
        <v>905</v>
      </c>
      <c r="F2011" s="737">
        <f>'57'!M58</f>
        <v>3550</v>
      </c>
      <c r="H2011" s="231">
        <f>'58'!M58</f>
        <v>2837</v>
      </c>
      <c r="K2011" s="503">
        <v>2599</v>
      </c>
      <c r="L2011" s="231">
        <f>'57'!M58</f>
        <v>3550</v>
      </c>
      <c r="N2011" s="231">
        <f>'58'!M58</f>
        <v>2837</v>
      </c>
      <c r="P2011" s="722">
        <f t="shared" si="326"/>
        <v>0</v>
      </c>
      <c r="Q2011" s="461"/>
      <c r="R2011" s="722">
        <f t="shared" si="327"/>
        <v>0</v>
      </c>
      <c r="T2011" s="655">
        <f t="shared" si="328"/>
        <v>238</v>
      </c>
    </row>
    <row r="2012" spans="1:20">
      <c r="A2012" s="485">
        <f t="shared" si="325"/>
        <v>2012</v>
      </c>
      <c r="B2012" s="672" t="s">
        <v>1102</v>
      </c>
      <c r="D2012" t="s">
        <v>905</v>
      </c>
      <c r="F2012" s="741"/>
      <c r="H2012" s="718"/>
      <c r="K2012" s="503"/>
      <c r="L2012" s="718"/>
      <c r="N2012" s="718"/>
      <c r="T2012" s="655"/>
    </row>
    <row r="2013" spans="1:20">
      <c r="A2013" s="485">
        <f t="shared" si="325"/>
        <v>2013</v>
      </c>
      <c r="B2013" t="s">
        <v>300</v>
      </c>
      <c r="D2013" t="s">
        <v>905</v>
      </c>
      <c r="F2013" s="737">
        <f>'57'!M60</f>
        <v>0</v>
      </c>
      <c r="H2013" s="231">
        <f>'58'!M60</f>
        <v>0</v>
      </c>
      <c r="K2013" s="503">
        <v>0</v>
      </c>
      <c r="L2013" s="231">
        <f>'57'!M60</f>
        <v>0</v>
      </c>
      <c r="N2013" s="231">
        <f>'58'!M60</f>
        <v>0</v>
      </c>
      <c r="P2013" s="722">
        <f>F2013-L2013</f>
        <v>0</v>
      </c>
      <c r="Q2013" s="461"/>
      <c r="R2013" s="722">
        <f>H2013-N2013</f>
        <v>0</v>
      </c>
      <c r="T2013" s="655">
        <f>H2013-K2013</f>
        <v>0</v>
      </c>
    </row>
    <row r="2014" spans="1:20">
      <c r="A2014" s="485">
        <f t="shared" si="325"/>
        <v>2014</v>
      </c>
      <c r="B2014" t="s">
        <v>301</v>
      </c>
      <c r="D2014" t="s">
        <v>905</v>
      </c>
      <c r="F2014" s="737">
        <f>'57'!M61</f>
        <v>40</v>
      </c>
      <c r="H2014" s="231">
        <f>'58'!M61</f>
        <v>36</v>
      </c>
      <c r="K2014" s="503">
        <v>100</v>
      </c>
      <c r="L2014" s="231">
        <f>'57'!M61</f>
        <v>40</v>
      </c>
      <c r="N2014" s="231">
        <f>'58'!M61</f>
        <v>36</v>
      </c>
      <c r="P2014" s="722">
        <f>F2014-L2014</f>
        <v>0</v>
      </c>
      <c r="Q2014" s="461"/>
      <c r="R2014" s="722">
        <f>H2014-N2014</f>
        <v>0</v>
      </c>
      <c r="T2014" s="655">
        <f>H2014-K2014</f>
        <v>-64</v>
      </c>
    </row>
    <row r="2015" spans="1:20">
      <c r="A2015" s="485">
        <f t="shared" si="325"/>
        <v>2015</v>
      </c>
      <c r="B2015" t="s">
        <v>302</v>
      </c>
      <c r="D2015" t="s">
        <v>905</v>
      </c>
      <c r="F2015" s="737">
        <f>'57'!M63</f>
        <v>0</v>
      </c>
      <c r="H2015" s="231">
        <f>'58'!M63</f>
        <v>0</v>
      </c>
      <c r="K2015" s="503">
        <v>0</v>
      </c>
      <c r="L2015" s="231">
        <f>'57'!M63</f>
        <v>0</v>
      </c>
      <c r="N2015" s="231">
        <f>'58'!M63</f>
        <v>0</v>
      </c>
      <c r="P2015" s="722">
        <f>F2015-L2015</f>
        <v>0</v>
      </c>
      <c r="Q2015" s="461"/>
      <c r="R2015" s="722">
        <f>H2015-N2015</f>
        <v>0</v>
      </c>
      <c r="T2015" s="655">
        <f>H2015-K2015</f>
        <v>0</v>
      </c>
    </row>
    <row r="2016" spans="1:20">
      <c r="A2016" s="485">
        <f t="shared" si="325"/>
        <v>2016</v>
      </c>
      <c r="B2016" t="s">
        <v>115</v>
      </c>
      <c r="D2016" t="s">
        <v>905</v>
      </c>
      <c r="F2016" s="737">
        <f>'57'!M66</f>
        <v>4886</v>
      </c>
      <c r="H2016" s="231">
        <f>'58'!M66</f>
        <v>2191</v>
      </c>
      <c r="K2016" s="503">
        <v>1437</v>
      </c>
      <c r="L2016" s="231">
        <f>'57'!M66</f>
        <v>4886</v>
      </c>
      <c r="N2016" s="231">
        <f>'58'!M66</f>
        <v>2191</v>
      </c>
      <c r="P2016" s="722">
        <f>F2016-L2016</f>
        <v>0</v>
      </c>
      <c r="Q2016" s="461"/>
      <c r="R2016" s="722">
        <f>H2016-N2016</f>
        <v>0</v>
      </c>
      <c r="T2016" s="655">
        <f>H2016-K2016</f>
        <v>754</v>
      </c>
    </row>
    <row r="2017" spans="1:20" ht="15.75">
      <c r="A2017" s="485">
        <f t="shared" si="325"/>
        <v>2017</v>
      </c>
      <c r="B2017" s="234" t="s">
        <v>106</v>
      </c>
      <c r="D2017" t="s">
        <v>905</v>
      </c>
      <c r="F2017" s="737">
        <f>'57'!M67</f>
        <v>81909</v>
      </c>
      <c r="H2017" s="231">
        <f>'58'!M67</f>
        <v>54378</v>
      </c>
      <c r="K2017" s="503">
        <v>38671</v>
      </c>
      <c r="L2017" s="231">
        <f>'57'!M67</f>
        <v>81909</v>
      </c>
      <c r="N2017" s="231">
        <f>'58'!M67</f>
        <v>54378</v>
      </c>
      <c r="P2017" s="722">
        <f>F2017-L2017</f>
        <v>0</v>
      </c>
      <c r="Q2017" s="461"/>
      <c r="R2017" s="722">
        <f>H2017-N2017</f>
        <v>0</v>
      </c>
      <c r="T2017" s="655">
        <f>H2017-K2017</f>
        <v>15707</v>
      </c>
    </row>
    <row r="2018" spans="1:20" ht="15.75">
      <c r="A2018" s="485">
        <f t="shared" si="325"/>
        <v>2018</v>
      </c>
      <c r="B2018" s="234" t="s">
        <v>305</v>
      </c>
      <c r="F2018" s="737"/>
      <c r="H2018" s="231"/>
      <c r="K2018" s="503"/>
      <c r="T2018" s="655"/>
    </row>
    <row r="2019" spans="1:20" ht="15.75">
      <c r="A2019" s="485">
        <f t="shared" si="325"/>
        <v>2019</v>
      </c>
      <c r="B2019" s="234" t="s">
        <v>271</v>
      </c>
      <c r="F2019" s="737"/>
      <c r="H2019" s="231"/>
      <c r="K2019" s="503"/>
      <c r="T2019" s="655"/>
    </row>
    <row r="2020" spans="1:20">
      <c r="A2020" s="485">
        <f t="shared" si="325"/>
        <v>2020</v>
      </c>
      <c r="B2020" t="s">
        <v>135</v>
      </c>
      <c r="F2020" s="737"/>
      <c r="H2020" s="231"/>
      <c r="K2020" s="503"/>
      <c r="T2020" s="655"/>
    </row>
    <row r="2021" spans="1:20">
      <c r="A2021" s="485">
        <f t="shared" si="325"/>
        <v>2021</v>
      </c>
      <c r="B2021" s="636" t="s">
        <v>1220</v>
      </c>
      <c r="D2021" t="s">
        <v>905</v>
      </c>
      <c r="F2021" s="737">
        <f>'57'!O14</f>
        <v>-6665</v>
      </c>
      <c r="H2021" s="231">
        <f>'58'!O14</f>
        <v>-16284</v>
      </c>
      <c r="K2021" s="503">
        <v>-20296</v>
      </c>
      <c r="L2021" s="231">
        <f>'57'!O14</f>
        <v>-6665</v>
      </c>
      <c r="N2021" s="231">
        <f>'58'!O14</f>
        <v>-16284</v>
      </c>
      <c r="P2021" s="722">
        <f t="shared" ref="P2021:P2027" si="329">F2021-L2021</f>
        <v>0</v>
      </c>
      <c r="Q2021" s="461"/>
      <c r="R2021" s="722">
        <f t="shared" ref="R2021:R2027" si="330">H2021-N2021</f>
        <v>0</v>
      </c>
      <c r="T2021" s="655">
        <f t="shared" ref="T2021:T2027" si="331">H2021-K2021</f>
        <v>4012</v>
      </c>
    </row>
    <row r="2022" spans="1:20">
      <c r="A2022" s="485">
        <f t="shared" si="325"/>
        <v>2022</v>
      </c>
      <c r="B2022" s="636" t="s">
        <v>1221</v>
      </c>
      <c r="D2022" t="s">
        <v>905</v>
      </c>
      <c r="F2022" s="737">
        <f>'57'!O15</f>
        <v>-160</v>
      </c>
      <c r="H2022" s="231">
        <f>'58'!O15</f>
        <v>-35</v>
      </c>
      <c r="K2022" s="503">
        <v>0</v>
      </c>
      <c r="L2022" s="231">
        <f>'57'!O15</f>
        <v>-160</v>
      </c>
      <c r="N2022" s="231">
        <f>'58'!O15</f>
        <v>-35</v>
      </c>
      <c r="P2022" s="722">
        <f t="shared" si="329"/>
        <v>0</v>
      </c>
      <c r="Q2022" s="461"/>
      <c r="R2022" s="722">
        <f t="shared" si="330"/>
        <v>0</v>
      </c>
      <c r="T2022" s="655">
        <f t="shared" si="331"/>
        <v>-35</v>
      </c>
    </row>
    <row r="2023" spans="1:20">
      <c r="A2023" s="485">
        <f t="shared" si="325"/>
        <v>2023</v>
      </c>
      <c r="B2023" s="636" t="s">
        <v>1222</v>
      </c>
      <c r="D2023" t="s">
        <v>905</v>
      </c>
      <c r="F2023" s="737">
        <f>'57'!O16</f>
        <v>-201</v>
      </c>
      <c r="H2023" s="231">
        <f>'58'!O16</f>
        <v>-202</v>
      </c>
      <c r="K2023" s="503">
        <v>-51</v>
      </c>
      <c r="L2023" s="231">
        <f>'57'!O16</f>
        <v>-201</v>
      </c>
      <c r="N2023" s="231">
        <f>'58'!O16</f>
        <v>-202</v>
      </c>
      <c r="P2023" s="722">
        <f t="shared" si="329"/>
        <v>0</v>
      </c>
      <c r="Q2023" s="461"/>
      <c r="R2023" s="722">
        <f t="shared" si="330"/>
        <v>0</v>
      </c>
      <c r="T2023" s="655">
        <f t="shared" si="331"/>
        <v>-151</v>
      </c>
    </row>
    <row r="2024" spans="1:20">
      <c r="A2024" s="485">
        <f t="shared" si="325"/>
        <v>2024</v>
      </c>
      <c r="B2024" s="636" t="s">
        <v>1223</v>
      </c>
      <c r="D2024" t="s">
        <v>905</v>
      </c>
      <c r="F2024" s="737">
        <f>'57'!O17</f>
        <v>0</v>
      </c>
      <c r="H2024" s="231">
        <f>'58'!O17</f>
        <v>0</v>
      </c>
      <c r="K2024" s="503">
        <v>0</v>
      </c>
      <c r="L2024" s="231">
        <f>'57'!O17</f>
        <v>0</v>
      </c>
      <c r="N2024" s="231">
        <f>'58'!O17</f>
        <v>0</v>
      </c>
      <c r="P2024" s="722">
        <f t="shared" si="329"/>
        <v>0</v>
      </c>
      <c r="Q2024" s="461"/>
      <c r="R2024" s="722">
        <f t="shared" si="330"/>
        <v>0</v>
      </c>
      <c r="T2024" s="655">
        <f t="shared" si="331"/>
        <v>0</v>
      </c>
    </row>
    <row r="2025" spans="1:20">
      <c r="A2025" s="485">
        <f t="shared" si="325"/>
        <v>2025</v>
      </c>
      <c r="B2025" t="s">
        <v>136</v>
      </c>
      <c r="D2025" t="s">
        <v>905</v>
      </c>
      <c r="F2025" s="737">
        <f>'57'!O18</f>
        <v>-622</v>
      </c>
      <c r="H2025" s="231">
        <f>'58'!O18</f>
        <v>-728</v>
      </c>
      <c r="K2025" s="503">
        <v>-976</v>
      </c>
      <c r="L2025" s="231">
        <f>'57'!O18</f>
        <v>-622</v>
      </c>
      <c r="N2025" s="231">
        <f>'58'!O18</f>
        <v>-728</v>
      </c>
      <c r="P2025" s="722">
        <f t="shared" si="329"/>
        <v>0</v>
      </c>
      <c r="Q2025" s="461"/>
      <c r="R2025" s="722">
        <f t="shared" si="330"/>
        <v>0</v>
      </c>
      <c r="T2025" s="655">
        <f t="shared" si="331"/>
        <v>248</v>
      </c>
    </row>
    <row r="2026" spans="1:20">
      <c r="A2026" s="485">
        <f t="shared" si="325"/>
        <v>2026</v>
      </c>
      <c r="B2026" t="s">
        <v>137</v>
      </c>
      <c r="D2026" t="s">
        <v>905</v>
      </c>
      <c r="F2026" s="737">
        <f>'57'!O19</f>
        <v>-152</v>
      </c>
      <c r="H2026" s="231">
        <f>'58'!O19</f>
        <v>-100</v>
      </c>
      <c r="K2026" s="503">
        <v>-693</v>
      </c>
      <c r="L2026" s="231">
        <f>'57'!O19</f>
        <v>-152</v>
      </c>
      <c r="N2026" s="231">
        <f>'58'!O19</f>
        <v>-100</v>
      </c>
      <c r="P2026" s="722">
        <f t="shared" si="329"/>
        <v>0</v>
      </c>
      <c r="Q2026" s="461"/>
      <c r="R2026" s="722">
        <f t="shared" si="330"/>
        <v>0</v>
      </c>
      <c r="T2026" s="655">
        <f t="shared" si="331"/>
        <v>593</v>
      </c>
    </row>
    <row r="2027" spans="1:20">
      <c r="A2027" s="485">
        <f t="shared" si="325"/>
        <v>2027</v>
      </c>
      <c r="B2027" t="s">
        <v>299</v>
      </c>
      <c r="D2027" t="s">
        <v>905</v>
      </c>
      <c r="F2027" s="737">
        <f>'57'!O20</f>
        <v>-874</v>
      </c>
      <c r="H2027" s="231">
        <f>'58'!O20</f>
        <v>-1047</v>
      </c>
      <c r="K2027" s="503">
        <v>-862</v>
      </c>
      <c r="L2027" s="231">
        <f>'57'!O20</f>
        <v>-874</v>
      </c>
      <c r="N2027" s="231">
        <f>'58'!O20</f>
        <v>-1047</v>
      </c>
      <c r="P2027" s="722">
        <f t="shared" si="329"/>
        <v>0</v>
      </c>
      <c r="Q2027" s="461"/>
      <c r="R2027" s="722">
        <f t="shared" si="330"/>
        <v>0</v>
      </c>
      <c r="T2027" s="655">
        <f t="shared" si="331"/>
        <v>-185</v>
      </c>
    </row>
    <row r="2028" spans="1:20">
      <c r="A2028" s="485">
        <f t="shared" si="325"/>
        <v>2028</v>
      </c>
      <c r="B2028" s="672" t="s">
        <v>1102</v>
      </c>
      <c r="D2028" t="s">
        <v>905</v>
      </c>
      <c r="F2028" s="741"/>
      <c r="H2028" s="718"/>
      <c r="K2028" s="503"/>
      <c r="L2028" s="718"/>
      <c r="N2028" s="718"/>
      <c r="T2028" s="655"/>
    </row>
    <row r="2029" spans="1:20">
      <c r="A2029" s="485">
        <f t="shared" si="325"/>
        <v>2029</v>
      </c>
      <c r="B2029" t="s">
        <v>300</v>
      </c>
      <c r="D2029" t="s">
        <v>905</v>
      </c>
      <c r="F2029" s="737">
        <f>'57'!O22</f>
        <v>0</v>
      </c>
      <c r="H2029" s="231">
        <f>'58'!O22</f>
        <v>0</v>
      </c>
      <c r="K2029" s="503">
        <v>-4</v>
      </c>
      <c r="L2029" s="231">
        <f>'57'!O22</f>
        <v>0</v>
      </c>
      <c r="N2029" s="231">
        <f>'58'!O22</f>
        <v>0</v>
      </c>
      <c r="P2029" s="722">
        <f>F2029-L2029</f>
        <v>0</v>
      </c>
      <c r="Q2029" s="461"/>
      <c r="R2029" s="722">
        <f>H2029-N2029</f>
        <v>0</v>
      </c>
      <c r="T2029" s="655">
        <f>H2029-K2029</f>
        <v>4</v>
      </c>
    </row>
    <row r="2030" spans="1:20">
      <c r="A2030" s="485">
        <f t="shared" si="325"/>
        <v>2030</v>
      </c>
      <c r="B2030" t="s">
        <v>301</v>
      </c>
      <c r="D2030" t="s">
        <v>905</v>
      </c>
      <c r="F2030" s="737">
        <f>'57'!O23</f>
        <v>-39</v>
      </c>
      <c r="H2030" s="231">
        <f>'58'!O23</f>
        <v>-39</v>
      </c>
      <c r="K2030" s="503">
        <v>-139</v>
      </c>
      <c r="L2030" s="231">
        <f>'57'!O23</f>
        <v>-39</v>
      </c>
      <c r="N2030" s="231">
        <f>'58'!O23</f>
        <v>-39</v>
      </c>
      <c r="P2030" s="722">
        <f>F2030-L2030</f>
        <v>0</v>
      </c>
      <c r="Q2030" s="461"/>
      <c r="R2030" s="722">
        <f>H2030-N2030</f>
        <v>0</v>
      </c>
      <c r="T2030" s="655">
        <f>H2030-K2030</f>
        <v>100</v>
      </c>
    </row>
    <row r="2031" spans="1:20">
      <c r="A2031" s="485">
        <f t="shared" si="325"/>
        <v>2031</v>
      </c>
      <c r="B2031" t="s">
        <v>302</v>
      </c>
      <c r="D2031" t="s">
        <v>905</v>
      </c>
      <c r="F2031" s="737">
        <f>'57'!O25</f>
        <v>0</v>
      </c>
      <c r="H2031" s="231">
        <f>'58'!O25</f>
        <v>0</v>
      </c>
      <c r="K2031" s="503">
        <v>0</v>
      </c>
      <c r="L2031" s="231">
        <f>'57'!O25</f>
        <v>0</v>
      </c>
      <c r="N2031" s="231">
        <f>'58'!O25</f>
        <v>0</v>
      </c>
      <c r="P2031" s="722">
        <f>F2031-L2031</f>
        <v>0</v>
      </c>
      <c r="Q2031" s="461"/>
      <c r="R2031" s="722">
        <f>H2031-N2031</f>
        <v>0</v>
      </c>
      <c r="T2031" s="655">
        <f>H2031-K2031</f>
        <v>0</v>
      </c>
    </row>
    <row r="2032" spans="1:20">
      <c r="A2032" s="485">
        <f t="shared" si="325"/>
        <v>2032</v>
      </c>
      <c r="B2032" t="s">
        <v>115</v>
      </c>
      <c r="D2032" t="s">
        <v>905</v>
      </c>
      <c r="F2032" s="737">
        <f>'57'!O28</f>
        <v>-406</v>
      </c>
      <c r="H2032" s="231">
        <f>'58'!O28</f>
        <v>-140</v>
      </c>
      <c r="K2032" s="503">
        <v>-1247</v>
      </c>
      <c r="L2032" s="231">
        <f>'57'!O28</f>
        <v>-406</v>
      </c>
      <c r="N2032" s="231">
        <f>'58'!O28</f>
        <v>-140</v>
      </c>
      <c r="P2032" s="722">
        <f>F2032-L2032</f>
        <v>0</v>
      </c>
      <c r="Q2032" s="461"/>
      <c r="R2032" s="722">
        <f>H2032-N2032</f>
        <v>0</v>
      </c>
      <c r="T2032" s="655">
        <f>H2032-K2032</f>
        <v>1107</v>
      </c>
    </row>
    <row r="2033" spans="1:20" ht="15.75">
      <c r="A2033" s="485">
        <f t="shared" si="325"/>
        <v>2033</v>
      </c>
      <c r="B2033" s="234" t="s">
        <v>106</v>
      </c>
      <c r="D2033" t="s">
        <v>905</v>
      </c>
      <c r="F2033" s="737">
        <f>'57'!O29</f>
        <v>-9146</v>
      </c>
      <c r="H2033" s="231">
        <f>'58'!O29</f>
        <v>-18599</v>
      </c>
      <c r="K2033" s="503">
        <v>-24268</v>
      </c>
      <c r="L2033" s="231">
        <f>'57'!O29</f>
        <v>-9146</v>
      </c>
      <c r="N2033" s="231">
        <f>'58'!O29</f>
        <v>-18599</v>
      </c>
      <c r="P2033" s="722">
        <f>F2033-L2033</f>
        <v>0</v>
      </c>
      <c r="Q2033" s="461"/>
      <c r="R2033" s="722">
        <f>H2033-N2033</f>
        <v>0</v>
      </c>
      <c r="T2033" s="655">
        <f>H2033-K2033</f>
        <v>5669</v>
      </c>
    </row>
    <row r="2034" spans="1:20" ht="15.75">
      <c r="A2034" s="485">
        <f t="shared" si="325"/>
        <v>2034</v>
      </c>
      <c r="B2034" s="234" t="s">
        <v>303</v>
      </c>
      <c r="F2034" s="737"/>
      <c r="H2034" s="231"/>
      <c r="K2034" s="503"/>
      <c r="T2034" s="655"/>
    </row>
    <row r="2035" spans="1:20">
      <c r="A2035" s="485">
        <f t="shared" si="325"/>
        <v>2035</v>
      </c>
      <c r="B2035" t="s">
        <v>135</v>
      </c>
      <c r="F2035" s="737"/>
      <c r="H2035" s="231"/>
      <c r="K2035" s="503"/>
      <c r="T2035" s="655"/>
    </row>
    <row r="2036" spans="1:20">
      <c r="A2036" s="485">
        <f t="shared" si="325"/>
        <v>2036</v>
      </c>
      <c r="B2036" s="636" t="s">
        <v>1220</v>
      </c>
      <c r="D2036" t="s">
        <v>905</v>
      </c>
      <c r="F2036" s="737">
        <f>'57'!O33</f>
        <v>-1648</v>
      </c>
      <c r="H2036" s="231">
        <f>'58'!O33</f>
        <v>-857</v>
      </c>
      <c r="K2036" s="503">
        <v>-1104</v>
      </c>
      <c r="L2036" s="231">
        <f>'57'!O33</f>
        <v>-1648</v>
      </c>
      <c r="N2036" s="231">
        <f>'58'!O33</f>
        <v>-857</v>
      </c>
      <c r="P2036" s="722">
        <f t="shared" ref="P2036:P2042" si="332">F2036-L2036</f>
        <v>0</v>
      </c>
      <c r="Q2036" s="461"/>
      <c r="R2036" s="722">
        <f t="shared" ref="R2036:R2042" si="333">H2036-N2036</f>
        <v>0</v>
      </c>
      <c r="T2036" s="655">
        <f t="shared" ref="T2036:T2042" si="334">H2036-K2036</f>
        <v>247</v>
      </c>
    </row>
    <row r="2037" spans="1:20">
      <c r="A2037" s="485">
        <f t="shared" si="325"/>
        <v>2037</v>
      </c>
      <c r="B2037" s="636" t="s">
        <v>1221</v>
      </c>
      <c r="D2037" t="s">
        <v>905</v>
      </c>
      <c r="F2037" s="737">
        <f>'57'!O34</f>
        <v>0</v>
      </c>
      <c r="H2037" s="231">
        <f>'58'!O34</f>
        <v>0</v>
      </c>
      <c r="K2037" s="503">
        <v>0</v>
      </c>
      <c r="L2037" s="231">
        <f>'57'!O34</f>
        <v>0</v>
      </c>
      <c r="N2037" s="231">
        <f>'58'!O34</f>
        <v>0</v>
      </c>
      <c r="P2037" s="722">
        <f t="shared" si="332"/>
        <v>0</v>
      </c>
      <c r="Q2037" s="461"/>
      <c r="R2037" s="722">
        <f t="shared" si="333"/>
        <v>0</v>
      </c>
      <c r="T2037" s="655">
        <f t="shared" si="334"/>
        <v>0</v>
      </c>
    </row>
    <row r="2038" spans="1:20">
      <c r="A2038" s="485">
        <f t="shared" si="325"/>
        <v>2038</v>
      </c>
      <c r="B2038" s="636" t="s">
        <v>1222</v>
      </c>
      <c r="D2038" t="s">
        <v>905</v>
      </c>
      <c r="F2038" s="737">
        <f>'57'!O35</f>
        <v>0</v>
      </c>
      <c r="H2038" s="231">
        <f>'58'!O35</f>
        <v>0</v>
      </c>
      <c r="K2038" s="503">
        <v>0</v>
      </c>
      <c r="L2038" s="231">
        <f>'57'!O35</f>
        <v>0</v>
      </c>
      <c r="N2038" s="231">
        <f>'58'!O35</f>
        <v>0</v>
      </c>
      <c r="P2038" s="722">
        <f t="shared" si="332"/>
        <v>0</v>
      </c>
      <c r="Q2038" s="461"/>
      <c r="R2038" s="722">
        <f t="shared" si="333"/>
        <v>0</v>
      </c>
      <c r="T2038" s="655">
        <f t="shared" si="334"/>
        <v>0</v>
      </c>
    </row>
    <row r="2039" spans="1:20">
      <c r="A2039" s="485">
        <f t="shared" si="325"/>
        <v>2039</v>
      </c>
      <c r="B2039" s="636" t="s">
        <v>1223</v>
      </c>
      <c r="D2039" t="s">
        <v>905</v>
      </c>
      <c r="F2039" s="737">
        <f>'57'!O36</f>
        <v>0</v>
      </c>
      <c r="H2039" s="231">
        <f>'58'!O36</f>
        <v>0</v>
      </c>
      <c r="K2039" s="503">
        <v>0</v>
      </c>
      <c r="L2039" s="231">
        <f>'57'!O36</f>
        <v>0</v>
      </c>
      <c r="N2039" s="231">
        <f>'58'!O36</f>
        <v>0</v>
      </c>
      <c r="P2039" s="722">
        <f t="shared" si="332"/>
        <v>0</v>
      </c>
      <c r="Q2039" s="461"/>
      <c r="R2039" s="722">
        <f t="shared" si="333"/>
        <v>0</v>
      </c>
      <c r="T2039" s="655">
        <f t="shared" si="334"/>
        <v>0</v>
      </c>
    </row>
    <row r="2040" spans="1:20">
      <c r="A2040" s="485">
        <f t="shared" si="325"/>
        <v>2040</v>
      </c>
      <c r="B2040" t="s">
        <v>136</v>
      </c>
      <c r="D2040" t="s">
        <v>905</v>
      </c>
      <c r="F2040" s="737">
        <f>'57'!O37</f>
        <v>-932</v>
      </c>
      <c r="H2040" s="231">
        <f>'58'!O37</f>
        <v>0</v>
      </c>
      <c r="K2040" s="503">
        <v>0</v>
      </c>
      <c r="L2040" s="231">
        <f>'57'!O37</f>
        <v>-932</v>
      </c>
      <c r="N2040" s="231">
        <f>'58'!O37</f>
        <v>0</v>
      </c>
      <c r="P2040" s="722">
        <f t="shared" si="332"/>
        <v>0</v>
      </c>
      <c r="Q2040" s="461"/>
      <c r="R2040" s="722">
        <f t="shared" si="333"/>
        <v>0</v>
      </c>
      <c r="T2040" s="655">
        <f t="shared" si="334"/>
        <v>0</v>
      </c>
    </row>
    <row r="2041" spans="1:20">
      <c r="A2041" s="485">
        <f t="shared" si="325"/>
        <v>2041</v>
      </c>
      <c r="B2041" t="s">
        <v>137</v>
      </c>
      <c r="D2041" t="s">
        <v>905</v>
      </c>
      <c r="F2041" s="737">
        <f>'57'!O38</f>
        <v>0</v>
      </c>
      <c r="H2041" s="231">
        <f>'58'!O38</f>
        <v>0</v>
      </c>
      <c r="K2041" s="503">
        <v>0</v>
      </c>
      <c r="L2041" s="231">
        <f>'57'!O38</f>
        <v>0</v>
      </c>
      <c r="N2041" s="231">
        <f>'58'!O38</f>
        <v>0</v>
      </c>
      <c r="P2041" s="722">
        <f t="shared" si="332"/>
        <v>0</v>
      </c>
      <c r="Q2041" s="461"/>
      <c r="R2041" s="722">
        <f t="shared" si="333"/>
        <v>0</v>
      </c>
      <c r="T2041" s="655">
        <f t="shared" si="334"/>
        <v>0</v>
      </c>
    </row>
    <row r="2042" spans="1:20">
      <c r="A2042" s="485">
        <f t="shared" si="325"/>
        <v>2042</v>
      </c>
      <c r="B2042" t="s">
        <v>299</v>
      </c>
      <c r="D2042" t="s">
        <v>905</v>
      </c>
      <c r="F2042" s="737">
        <f>'57'!O39</f>
        <v>-298</v>
      </c>
      <c r="H2042" s="231">
        <f>'58'!O39</f>
        <v>-44</v>
      </c>
      <c r="K2042" s="503">
        <v>-17</v>
      </c>
      <c r="L2042" s="231">
        <f>'57'!O39</f>
        <v>-298</v>
      </c>
      <c r="N2042" s="231">
        <f>'58'!O39</f>
        <v>-44</v>
      </c>
      <c r="P2042" s="722">
        <f t="shared" si="332"/>
        <v>0</v>
      </c>
      <c r="Q2042" s="461"/>
      <c r="R2042" s="722">
        <f t="shared" si="333"/>
        <v>0</v>
      </c>
      <c r="T2042" s="655">
        <f t="shared" si="334"/>
        <v>-27</v>
      </c>
    </row>
    <row r="2043" spans="1:20">
      <c r="A2043" s="485">
        <f t="shared" si="325"/>
        <v>2043</v>
      </c>
      <c r="B2043" s="672" t="s">
        <v>1102</v>
      </c>
      <c r="D2043" t="s">
        <v>905</v>
      </c>
      <c r="F2043" s="741"/>
      <c r="H2043" s="718"/>
      <c r="K2043" s="503"/>
      <c r="L2043" s="718"/>
      <c r="N2043" s="718"/>
      <c r="T2043" s="655"/>
    </row>
    <row r="2044" spans="1:20">
      <c r="A2044" s="485">
        <f t="shared" si="325"/>
        <v>2044</v>
      </c>
      <c r="B2044" t="s">
        <v>300</v>
      </c>
      <c r="D2044" t="s">
        <v>905</v>
      </c>
      <c r="F2044" s="737">
        <f>'57'!O41</f>
        <v>0</v>
      </c>
      <c r="H2044" s="231">
        <f>'58'!O41</f>
        <v>0</v>
      </c>
      <c r="K2044" s="503">
        <v>0</v>
      </c>
      <c r="L2044" s="231">
        <f>'57'!O41</f>
        <v>0</v>
      </c>
      <c r="N2044" s="231">
        <f>'58'!O41</f>
        <v>0</v>
      </c>
      <c r="P2044" s="722">
        <f>F2044-L2044</f>
        <v>0</v>
      </c>
      <c r="Q2044" s="461"/>
      <c r="R2044" s="722">
        <f>H2044-N2044</f>
        <v>0</v>
      </c>
      <c r="T2044" s="655">
        <f>H2044-K2044</f>
        <v>0</v>
      </c>
    </row>
    <row r="2045" spans="1:20">
      <c r="A2045" s="485">
        <f t="shared" si="325"/>
        <v>2045</v>
      </c>
      <c r="B2045" t="s">
        <v>301</v>
      </c>
      <c r="D2045" t="s">
        <v>905</v>
      </c>
      <c r="F2045" s="737">
        <f>'57'!O42</f>
        <v>0</v>
      </c>
      <c r="H2045" s="231">
        <f>'58'!O42</f>
        <v>0</v>
      </c>
      <c r="K2045" s="503">
        <v>0</v>
      </c>
      <c r="L2045" s="231">
        <f>'57'!O42</f>
        <v>0</v>
      </c>
      <c r="N2045" s="231">
        <f>'58'!O42</f>
        <v>0</v>
      </c>
      <c r="P2045" s="722">
        <f>F2045-L2045</f>
        <v>0</v>
      </c>
      <c r="Q2045" s="461"/>
      <c r="R2045" s="722">
        <f>H2045-N2045</f>
        <v>0</v>
      </c>
      <c r="T2045" s="655">
        <f>H2045-K2045</f>
        <v>0</v>
      </c>
    </row>
    <row r="2046" spans="1:20">
      <c r="A2046" s="485">
        <f t="shared" si="325"/>
        <v>2046</v>
      </c>
      <c r="B2046" t="s">
        <v>302</v>
      </c>
      <c r="D2046" t="s">
        <v>905</v>
      </c>
      <c r="F2046" s="737">
        <f>'57'!O44</f>
        <v>0</v>
      </c>
      <c r="H2046" s="231">
        <f>'58'!O44</f>
        <v>0</v>
      </c>
      <c r="K2046" s="503">
        <v>0</v>
      </c>
      <c r="L2046" s="231">
        <f>'57'!O44</f>
        <v>0</v>
      </c>
      <c r="N2046" s="231">
        <f>'58'!O44</f>
        <v>0</v>
      </c>
      <c r="P2046" s="722">
        <f>F2046-L2046</f>
        <v>0</v>
      </c>
      <c r="Q2046" s="461"/>
      <c r="R2046" s="722">
        <f>H2046-N2046</f>
        <v>0</v>
      </c>
      <c r="T2046" s="655">
        <f>H2046-K2046</f>
        <v>0</v>
      </c>
    </row>
    <row r="2047" spans="1:20">
      <c r="A2047" s="485">
        <f t="shared" si="325"/>
        <v>2047</v>
      </c>
      <c r="B2047" t="s">
        <v>115</v>
      </c>
      <c r="D2047" t="s">
        <v>905</v>
      </c>
      <c r="F2047" s="737">
        <f>'57'!O47</f>
        <v>0</v>
      </c>
      <c r="H2047" s="231">
        <f>'58'!O47</f>
        <v>0</v>
      </c>
      <c r="K2047" s="503">
        <v>0</v>
      </c>
      <c r="L2047" s="231">
        <f>'57'!O47</f>
        <v>0</v>
      </c>
      <c r="N2047" s="231">
        <f>'58'!O47</f>
        <v>0</v>
      </c>
      <c r="P2047" s="722">
        <f>F2047-L2047</f>
        <v>0</v>
      </c>
      <c r="Q2047" s="461"/>
      <c r="R2047" s="722">
        <f>H2047-N2047</f>
        <v>0</v>
      </c>
      <c r="T2047" s="655">
        <f>H2047-K2047</f>
        <v>0</v>
      </c>
    </row>
    <row r="2048" spans="1:20" ht="15.75">
      <c r="A2048" s="485">
        <f t="shared" si="325"/>
        <v>2048</v>
      </c>
      <c r="B2048" s="234" t="s">
        <v>106</v>
      </c>
      <c r="D2048" t="s">
        <v>905</v>
      </c>
      <c r="F2048" s="737">
        <f>'57'!O48</f>
        <v>-2878</v>
      </c>
      <c r="H2048" s="231">
        <f>'58'!O48</f>
        <v>-901</v>
      </c>
      <c r="K2048" s="503">
        <v>-1121</v>
      </c>
      <c r="L2048" s="231">
        <f>'57'!O48</f>
        <v>-2878</v>
      </c>
      <c r="N2048" s="231">
        <f>'58'!O48</f>
        <v>-901</v>
      </c>
      <c r="P2048" s="722">
        <f>F2048-L2048</f>
        <v>0</v>
      </c>
      <c r="Q2048" s="461"/>
      <c r="R2048" s="722">
        <f>H2048-N2048</f>
        <v>0</v>
      </c>
      <c r="T2048" s="655">
        <f>H2048-K2048</f>
        <v>220</v>
      </c>
    </row>
    <row r="2049" spans="1:20" ht="15.75">
      <c r="A2049" s="485">
        <f t="shared" si="325"/>
        <v>2049</v>
      </c>
      <c r="B2049" s="234" t="s">
        <v>172</v>
      </c>
      <c r="F2049" s="737"/>
      <c r="H2049" s="231"/>
      <c r="K2049" s="503"/>
      <c r="T2049" s="655"/>
    </row>
    <row r="2050" spans="1:20">
      <c r="A2050" s="485">
        <f t="shared" si="325"/>
        <v>2050</v>
      </c>
      <c r="B2050" t="s">
        <v>135</v>
      </c>
      <c r="F2050" s="737"/>
      <c r="H2050" s="231"/>
      <c r="K2050" s="503"/>
      <c r="T2050" s="655"/>
    </row>
    <row r="2051" spans="1:20">
      <c r="A2051" s="485">
        <f t="shared" si="325"/>
        <v>2051</v>
      </c>
      <c r="B2051" s="636" t="s">
        <v>1220</v>
      </c>
      <c r="D2051" t="s">
        <v>905</v>
      </c>
      <c r="F2051" s="737">
        <f>'57'!O52</f>
        <v>-8313</v>
      </c>
      <c r="H2051" s="231">
        <f>'58'!O52</f>
        <v>-17141</v>
      </c>
      <c r="K2051" s="503">
        <v>-21400</v>
      </c>
      <c r="L2051" s="231">
        <f>'57'!O52</f>
        <v>-8313</v>
      </c>
      <c r="N2051" s="231">
        <f>'58'!O52</f>
        <v>-17141</v>
      </c>
      <c r="P2051" s="722">
        <f t="shared" ref="P2051:P2057" si="335">F2051-L2051</f>
        <v>0</v>
      </c>
      <c r="Q2051" s="461"/>
      <c r="R2051" s="722">
        <f t="shared" ref="R2051:R2057" si="336">H2051-N2051</f>
        <v>0</v>
      </c>
      <c r="T2051" s="655">
        <f t="shared" ref="T2051:T2057" si="337">H2051-K2051</f>
        <v>4259</v>
      </c>
    </row>
    <row r="2052" spans="1:20">
      <c r="A2052" s="485">
        <f t="shared" si="325"/>
        <v>2052</v>
      </c>
      <c r="B2052" s="636" t="s">
        <v>1221</v>
      </c>
      <c r="D2052" t="s">
        <v>905</v>
      </c>
      <c r="F2052" s="737">
        <f>'57'!O53</f>
        <v>-160</v>
      </c>
      <c r="H2052" s="231">
        <f>'58'!O53</f>
        <v>-35</v>
      </c>
      <c r="K2052" s="503">
        <v>0</v>
      </c>
      <c r="L2052" s="231">
        <f>'57'!O53</f>
        <v>-160</v>
      </c>
      <c r="N2052" s="231">
        <f>'58'!O53</f>
        <v>-35</v>
      </c>
      <c r="P2052" s="722">
        <f t="shared" si="335"/>
        <v>0</v>
      </c>
      <c r="Q2052" s="461"/>
      <c r="R2052" s="722">
        <f t="shared" si="336"/>
        <v>0</v>
      </c>
      <c r="T2052" s="655">
        <f t="shared" si="337"/>
        <v>-35</v>
      </c>
    </row>
    <row r="2053" spans="1:20">
      <c r="A2053" s="485">
        <f t="shared" si="325"/>
        <v>2053</v>
      </c>
      <c r="B2053" s="636" t="s">
        <v>1222</v>
      </c>
      <c r="D2053" t="s">
        <v>905</v>
      </c>
      <c r="F2053" s="737">
        <f>'57'!O54</f>
        <v>-201</v>
      </c>
      <c r="H2053" s="231">
        <f>'58'!O54</f>
        <v>-202</v>
      </c>
      <c r="K2053" s="503">
        <v>-51</v>
      </c>
      <c r="L2053" s="231">
        <f>'57'!O54</f>
        <v>-201</v>
      </c>
      <c r="N2053" s="231">
        <f>'58'!O54</f>
        <v>-202</v>
      </c>
      <c r="P2053" s="722">
        <f t="shared" si="335"/>
        <v>0</v>
      </c>
      <c r="Q2053" s="461"/>
      <c r="R2053" s="722">
        <f t="shared" si="336"/>
        <v>0</v>
      </c>
      <c r="T2053" s="655">
        <f t="shared" si="337"/>
        <v>-151</v>
      </c>
    </row>
    <row r="2054" spans="1:20">
      <c r="A2054" s="485">
        <f t="shared" si="325"/>
        <v>2054</v>
      </c>
      <c r="B2054" s="636" t="s">
        <v>1223</v>
      </c>
      <c r="D2054" t="s">
        <v>905</v>
      </c>
      <c r="F2054" s="737">
        <f>'57'!O55</f>
        <v>0</v>
      </c>
      <c r="H2054" s="231">
        <f>'58'!O55</f>
        <v>0</v>
      </c>
      <c r="K2054" s="503">
        <v>0</v>
      </c>
      <c r="L2054" s="231">
        <f>'57'!O55</f>
        <v>0</v>
      </c>
      <c r="N2054" s="231">
        <f>'58'!O55</f>
        <v>0</v>
      </c>
      <c r="P2054" s="722">
        <f t="shared" si="335"/>
        <v>0</v>
      </c>
      <c r="Q2054" s="461"/>
      <c r="R2054" s="722">
        <f t="shared" si="336"/>
        <v>0</v>
      </c>
      <c r="T2054" s="655">
        <f t="shared" si="337"/>
        <v>0</v>
      </c>
    </row>
    <row r="2055" spans="1:20">
      <c r="A2055" s="485">
        <f t="shared" si="325"/>
        <v>2055</v>
      </c>
      <c r="B2055" t="s">
        <v>136</v>
      </c>
      <c r="D2055" t="s">
        <v>905</v>
      </c>
      <c r="F2055" s="737">
        <f>'57'!O56</f>
        <v>-1554</v>
      </c>
      <c r="H2055" s="231">
        <f>'58'!O56</f>
        <v>-728</v>
      </c>
      <c r="K2055" s="503">
        <v>-976</v>
      </c>
      <c r="L2055" s="231">
        <f>'57'!O56</f>
        <v>-1554</v>
      </c>
      <c r="N2055" s="231">
        <f>'58'!O56</f>
        <v>-728</v>
      </c>
      <c r="P2055" s="722">
        <f t="shared" si="335"/>
        <v>0</v>
      </c>
      <c r="Q2055" s="461"/>
      <c r="R2055" s="722">
        <f t="shared" si="336"/>
        <v>0</v>
      </c>
      <c r="T2055" s="655">
        <f t="shared" si="337"/>
        <v>248</v>
      </c>
    </row>
    <row r="2056" spans="1:20">
      <c r="A2056" s="485">
        <f t="shared" si="325"/>
        <v>2056</v>
      </c>
      <c r="B2056" t="s">
        <v>137</v>
      </c>
      <c r="D2056" t="s">
        <v>905</v>
      </c>
      <c r="F2056" s="737">
        <f>'57'!O57</f>
        <v>-152</v>
      </c>
      <c r="H2056" s="231">
        <f>'58'!O57</f>
        <v>-100</v>
      </c>
      <c r="K2056" s="503">
        <v>-693</v>
      </c>
      <c r="L2056" s="231">
        <f>'57'!O57</f>
        <v>-152</v>
      </c>
      <c r="N2056" s="231">
        <f>'58'!O57</f>
        <v>-100</v>
      </c>
      <c r="P2056" s="722">
        <f t="shared" si="335"/>
        <v>0</v>
      </c>
      <c r="Q2056" s="461"/>
      <c r="R2056" s="722">
        <f t="shared" si="336"/>
        <v>0</v>
      </c>
      <c r="T2056" s="655">
        <f t="shared" si="337"/>
        <v>593</v>
      </c>
    </row>
    <row r="2057" spans="1:20">
      <c r="A2057" s="485">
        <f t="shared" si="325"/>
        <v>2057</v>
      </c>
      <c r="B2057" t="s">
        <v>299</v>
      </c>
      <c r="D2057" t="s">
        <v>905</v>
      </c>
      <c r="F2057" s="737">
        <f>'57'!O58</f>
        <v>-1172</v>
      </c>
      <c r="H2057" s="231">
        <f>'58'!O58</f>
        <v>-1091</v>
      </c>
      <c r="K2057" s="503">
        <v>-879</v>
      </c>
      <c r="L2057" s="231">
        <f>'57'!O58</f>
        <v>-1172</v>
      </c>
      <c r="N2057" s="231">
        <f>'58'!O58</f>
        <v>-1091</v>
      </c>
      <c r="P2057" s="722">
        <f t="shared" si="335"/>
        <v>0</v>
      </c>
      <c r="Q2057" s="461"/>
      <c r="R2057" s="722">
        <f t="shared" si="336"/>
        <v>0</v>
      </c>
      <c r="T2057" s="655">
        <f t="shared" si="337"/>
        <v>-212</v>
      </c>
    </row>
    <row r="2058" spans="1:20">
      <c r="A2058" s="485">
        <f t="shared" si="325"/>
        <v>2058</v>
      </c>
      <c r="B2058" s="672" t="s">
        <v>1102</v>
      </c>
      <c r="D2058" t="s">
        <v>905</v>
      </c>
      <c r="F2058" s="741"/>
      <c r="H2058" s="718"/>
      <c r="K2058" s="503"/>
      <c r="L2058" s="718"/>
      <c r="N2058" s="718"/>
      <c r="T2058" s="655"/>
    </row>
    <row r="2059" spans="1:20">
      <c r="A2059" s="485">
        <f t="shared" ref="A2059:A2122" si="338">A2058+1</f>
        <v>2059</v>
      </c>
      <c r="B2059" t="s">
        <v>300</v>
      </c>
      <c r="D2059" t="s">
        <v>905</v>
      </c>
      <c r="F2059" s="737">
        <f>'57'!O60</f>
        <v>0</v>
      </c>
      <c r="H2059" s="231">
        <f>'58'!O60</f>
        <v>0</v>
      </c>
      <c r="K2059" s="503">
        <v>-4</v>
      </c>
      <c r="L2059" s="231">
        <f>'57'!O60</f>
        <v>0</v>
      </c>
      <c r="N2059" s="231">
        <f>'58'!O60</f>
        <v>0</v>
      </c>
      <c r="P2059" s="722">
        <f>F2059-L2059</f>
        <v>0</v>
      </c>
      <c r="Q2059" s="461"/>
      <c r="R2059" s="722">
        <f>H2059-N2059</f>
        <v>0</v>
      </c>
      <c r="T2059" s="655">
        <f>H2059-K2059</f>
        <v>4</v>
      </c>
    </row>
    <row r="2060" spans="1:20">
      <c r="A2060" s="485">
        <f t="shared" si="338"/>
        <v>2060</v>
      </c>
      <c r="B2060" t="s">
        <v>301</v>
      </c>
      <c r="D2060" t="s">
        <v>905</v>
      </c>
      <c r="F2060" s="737">
        <f>'57'!O61</f>
        <v>-39</v>
      </c>
      <c r="H2060" s="231">
        <f>'58'!O61</f>
        <v>-39</v>
      </c>
      <c r="K2060" s="503">
        <v>-139</v>
      </c>
      <c r="L2060" s="231">
        <f>'57'!O61</f>
        <v>-39</v>
      </c>
      <c r="N2060" s="231">
        <f>'58'!O61</f>
        <v>-39</v>
      </c>
      <c r="P2060" s="722">
        <f>F2060-L2060</f>
        <v>0</v>
      </c>
      <c r="Q2060" s="461"/>
      <c r="R2060" s="722">
        <f>H2060-N2060</f>
        <v>0</v>
      </c>
      <c r="T2060" s="655">
        <f>H2060-K2060</f>
        <v>100</v>
      </c>
    </row>
    <row r="2061" spans="1:20">
      <c r="A2061" s="485">
        <f t="shared" si="338"/>
        <v>2061</v>
      </c>
      <c r="B2061" t="s">
        <v>302</v>
      </c>
      <c r="D2061" t="s">
        <v>905</v>
      </c>
      <c r="F2061" s="737">
        <f>'57'!O63</f>
        <v>0</v>
      </c>
      <c r="H2061" s="231">
        <f>'58'!O63</f>
        <v>0</v>
      </c>
      <c r="K2061" s="503">
        <v>0</v>
      </c>
      <c r="L2061" s="231">
        <f>'57'!O63</f>
        <v>0</v>
      </c>
      <c r="N2061" s="231">
        <f>'58'!O63</f>
        <v>0</v>
      </c>
      <c r="P2061" s="722">
        <f>F2061-L2061</f>
        <v>0</v>
      </c>
      <c r="Q2061" s="461"/>
      <c r="R2061" s="722">
        <f>H2061-N2061</f>
        <v>0</v>
      </c>
      <c r="T2061" s="655">
        <f>H2061-K2061</f>
        <v>0</v>
      </c>
    </row>
    <row r="2062" spans="1:20">
      <c r="A2062" s="485">
        <f t="shared" si="338"/>
        <v>2062</v>
      </c>
      <c r="B2062" t="s">
        <v>115</v>
      </c>
      <c r="D2062" t="s">
        <v>905</v>
      </c>
      <c r="F2062" s="737">
        <f>'57'!O66</f>
        <v>-406</v>
      </c>
      <c r="H2062" s="231">
        <f>'58'!O66</f>
        <v>-140</v>
      </c>
      <c r="K2062" s="503">
        <v>-1247</v>
      </c>
      <c r="L2062" s="231">
        <f>'57'!O66</f>
        <v>-406</v>
      </c>
      <c r="N2062" s="231">
        <f>'58'!O66</f>
        <v>-140</v>
      </c>
      <c r="P2062" s="722">
        <f>F2062-L2062</f>
        <v>0</v>
      </c>
      <c r="Q2062" s="461"/>
      <c r="R2062" s="722">
        <f>H2062-N2062</f>
        <v>0</v>
      </c>
      <c r="T2062" s="655">
        <f>H2062-K2062</f>
        <v>1107</v>
      </c>
    </row>
    <row r="2063" spans="1:20" ht="15.75">
      <c r="A2063" s="485">
        <f t="shared" si="338"/>
        <v>2063</v>
      </c>
      <c r="B2063" s="234" t="s">
        <v>106</v>
      </c>
      <c r="D2063" t="s">
        <v>905</v>
      </c>
      <c r="F2063" s="737">
        <f>'57'!O67</f>
        <v>-12024</v>
      </c>
      <c r="H2063" s="231">
        <f>'58'!O67</f>
        <v>-19500</v>
      </c>
      <c r="K2063" s="503">
        <v>-25389</v>
      </c>
      <c r="L2063" s="231">
        <f>'57'!O67</f>
        <v>-12024</v>
      </c>
      <c r="N2063" s="231">
        <f>'58'!O67</f>
        <v>-19500</v>
      </c>
      <c r="P2063" s="722">
        <f>F2063-L2063</f>
        <v>0</v>
      </c>
      <c r="Q2063" s="461"/>
      <c r="R2063" s="722">
        <f>H2063-N2063</f>
        <v>0</v>
      </c>
      <c r="T2063" s="655">
        <f>H2063-K2063</f>
        <v>5889</v>
      </c>
    </row>
    <row r="2064" spans="1:20" ht="15.75">
      <c r="A2064" s="485">
        <f t="shared" si="338"/>
        <v>2064</v>
      </c>
      <c r="B2064" s="234" t="s">
        <v>306</v>
      </c>
      <c r="F2064" s="737"/>
      <c r="H2064" s="231"/>
      <c r="K2064" s="503"/>
      <c r="T2064" s="655"/>
    </row>
    <row r="2065" spans="1:20" ht="15.75">
      <c r="A2065" s="485">
        <f t="shared" si="338"/>
        <v>2065</v>
      </c>
      <c r="B2065" s="234" t="s">
        <v>271</v>
      </c>
      <c r="F2065" s="737"/>
      <c r="H2065" s="231"/>
      <c r="K2065" s="503"/>
      <c r="T2065" s="655"/>
    </row>
    <row r="2066" spans="1:20">
      <c r="A2066" s="485">
        <f t="shared" si="338"/>
        <v>2066</v>
      </c>
      <c r="B2066" t="s">
        <v>135</v>
      </c>
      <c r="F2066" s="737"/>
      <c r="H2066" s="231"/>
      <c r="K2066" s="503"/>
      <c r="T2066" s="655"/>
    </row>
    <row r="2067" spans="1:20">
      <c r="A2067" s="485">
        <f t="shared" si="338"/>
        <v>2067</v>
      </c>
      <c r="B2067" s="636" t="s">
        <v>1220</v>
      </c>
      <c r="D2067" t="s">
        <v>905</v>
      </c>
      <c r="F2067" s="737">
        <f>'57'!Q14</f>
        <v>-9941</v>
      </c>
      <c r="H2067" s="231">
        <f>'58'!Q14</f>
        <v>-6730</v>
      </c>
      <c r="K2067" s="503">
        <v>-37908</v>
      </c>
      <c r="L2067" s="231">
        <f>'57'!Q14</f>
        <v>-9941</v>
      </c>
      <c r="N2067" s="231">
        <f>'58'!Q14</f>
        <v>-6730</v>
      </c>
      <c r="P2067" s="722">
        <f t="shared" ref="P2067:P2073" si="339">F2067-L2067</f>
        <v>0</v>
      </c>
      <c r="Q2067" s="461"/>
      <c r="R2067" s="722">
        <f t="shared" ref="R2067:R2073" si="340">H2067-N2067</f>
        <v>0</v>
      </c>
      <c r="T2067" s="655">
        <f t="shared" ref="T2067:T2073" si="341">H2067-K2067</f>
        <v>31178</v>
      </c>
    </row>
    <row r="2068" spans="1:20">
      <c r="A2068" s="485">
        <f t="shared" si="338"/>
        <v>2068</v>
      </c>
      <c r="B2068" s="636" t="s">
        <v>1221</v>
      </c>
      <c r="D2068" t="s">
        <v>905</v>
      </c>
      <c r="F2068" s="737">
        <f>'57'!Q15</f>
        <v>-103</v>
      </c>
      <c r="H2068" s="231">
        <f>'58'!Q15</f>
        <v>-65</v>
      </c>
      <c r="K2068" s="503">
        <v>0</v>
      </c>
      <c r="L2068" s="231">
        <f>'57'!Q15</f>
        <v>-103</v>
      </c>
      <c r="N2068" s="231">
        <f>'58'!Q15</f>
        <v>-65</v>
      </c>
      <c r="P2068" s="722">
        <f t="shared" si="339"/>
        <v>0</v>
      </c>
      <c r="Q2068" s="461"/>
      <c r="R2068" s="722">
        <f t="shared" si="340"/>
        <v>0</v>
      </c>
      <c r="T2068" s="655">
        <f t="shared" si="341"/>
        <v>-65</v>
      </c>
    </row>
    <row r="2069" spans="1:20">
      <c r="A2069" s="485">
        <f t="shared" si="338"/>
        <v>2069</v>
      </c>
      <c r="B2069" s="636" t="s">
        <v>1222</v>
      </c>
      <c r="D2069" t="s">
        <v>905</v>
      </c>
      <c r="F2069" s="737">
        <f>'57'!Q16</f>
        <v>-211</v>
      </c>
      <c r="H2069" s="231">
        <f>'58'!Q16</f>
        <v>-278</v>
      </c>
      <c r="K2069" s="503">
        <v>-4</v>
      </c>
      <c r="L2069" s="231">
        <f>'57'!Q16</f>
        <v>-211</v>
      </c>
      <c r="N2069" s="231">
        <f>'58'!Q16</f>
        <v>-278</v>
      </c>
      <c r="P2069" s="722">
        <f t="shared" si="339"/>
        <v>0</v>
      </c>
      <c r="Q2069" s="461"/>
      <c r="R2069" s="722">
        <f t="shared" si="340"/>
        <v>0</v>
      </c>
      <c r="T2069" s="655">
        <f t="shared" si="341"/>
        <v>-274</v>
      </c>
    </row>
    <row r="2070" spans="1:20">
      <c r="A2070" s="485">
        <f t="shared" si="338"/>
        <v>2070</v>
      </c>
      <c r="B2070" s="636" t="s">
        <v>1223</v>
      </c>
      <c r="D2070" t="s">
        <v>905</v>
      </c>
      <c r="F2070" s="737">
        <f>'57'!Q17</f>
        <v>0</v>
      </c>
      <c r="H2070" s="231">
        <f>'58'!Q17</f>
        <v>0</v>
      </c>
      <c r="K2070" s="503">
        <v>0</v>
      </c>
      <c r="L2070" s="231">
        <f>'57'!Q17</f>
        <v>0</v>
      </c>
      <c r="N2070" s="231">
        <f>'58'!Q17</f>
        <v>0</v>
      </c>
      <c r="P2070" s="722">
        <f t="shared" si="339"/>
        <v>0</v>
      </c>
      <c r="Q2070" s="461"/>
      <c r="R2070" s="722">
        <f t="shared" si="340"/>
        <v>0</v>
      </c>
      <c r="T2070" s="655">
        <f t="shared" si="341"/>
        <v>0</v>
      </c>
    </row>
    <row r="2071" spans="1:20">
      <c r="A2071" s="485">
        <f t="shared" si="338"/>
        <v>2071</v>
      </c>
      <c r="B2071" t="s">
        <v>136</v>
      </c>
      <c r="D2071" t="s">
        <v>905</v>
      </c>
      <c r="F2071" s="737">
        <f>'57'!Q18</f>
        <v>-34</v>
      </c>
      <c r="H2071" s="231">
        <f>'58'!Q18</f>
        <v>-320</v>
      </c>
      <c r="K2071" s="503">
        <v>-312</v>
      </c>
      <c r="L2071" s="231">
        <f>'57'!Q18</f>
        <v>-34</v>
      </c>
      <c r="N2071" s="231">
        <f>'58'!Q18</f>
        <v>-320</v>
      </c>
      <c r="P2071" s="722">
        <f t="shared" si="339"/>
        <v>0</v>
      </c>
      <c r="Q2071" s="461"/>
      <c r="R2071" s="722">
        <f t="shared" si="340"/>
        <v>0</v>
      </c>
      <c r="T2071" s="655">
        <f t="shared" si="341"/>
        <v>-8</v>
      </c>
    </row>
    <row r="2072" spans="1:20">
      <c r="A2072" s="485">
        <f t="shared" si="338"/>
        <v>2072</v>
      </c>
      <c r="B2072" t="s">
        <v>137</v>
      </c>
      <c r="D2072" t="s">
        <v>905</v>
      </c>
      <c r="F2072" s="737">
        <f>'57'!Q19</f>
        <v>0</v>
      </c>
      <c r="H2072" s="231">
        <f>'58'!Q19</f>
        <v>0</v>
      </c>
      <c r="K2072" s="503">
        <v>0</v>
      </c>
      <c r="L2072" s="231">
        <f>'57'!Q19</f>
        <v>0</v>
      </c>
      <c r="N2072" s="231">
        <f>'58'!Q19</f>
        <v>0</v>
      </c>
      <c r="P2072" s="722">
        <f t="shared" si="339"/>
        <v>0</v>
      </c>
      <c r="Q2072" s="461"/>
      <c r="R2072" s="722">
        <f t="shared" si="340"/>
        <v>0</v>
      </c>
      <c r="T2072" s="655">
        <f t="shared" si="341"/>
        <v>0</v>
      </c>
    </row>
    <row r="2073" spans="1:20">
      <c r="A2073" s="485">
        <f t="shared" si="338"/>
        <v>2073</v>
      </c>
      <c r="B2073" t="s">
        <v>299</v>
      </c>
      <c r="D2073" t="s">
        <v>905</v>
      </c>
      <c r="F2073" s="737">
        <f>'57'!Q20</f>
        <v>-1002</v>
      </c>
      <c r="H2073" s="231">
        <f>'58'!Q20</f>
        <v>-1028</v>
      </c>
      <c r="K2073" s="503">
        <v>-1137</v>
      </c>
      <c r="L2073" s="231">
        <f>'57'!Q20</f>
        <v>-1002</v>
      </c>
      <c r="N2073" s="231">
        <f>'58'!Q20</f>
        <v>-1028</v>
      </c>
      <c r="P2073" s="722">
        <f t="shared" si="339"/>
        <v>0</v>
      </c>
      <c r="Q2073" s="461"/>
      <c r="R2073" s="722">
        <f t="shared" si="340"/>
        <v>0</v>
      </c>
      <c r="T2073" s="655">
        <f t="shared" si="341"/>
        <v>109</v>
      </c>
    </row>
    <row r="2074" spans="1:20">
      <c r="A2074" s="485">
        <f t="shared" si="338"/>
        <v>2074</v>
      </c>
      <c r="B2074" s="672" t="s">
        <v>1102</v>
      </c>
      <c r="D2074" t="s">
        <v>905</v>
      </c>
      <c r="F2074" s="741"/>
      <c r="H2074" s="718"/>
      <c r="K2074" s="503"/>
      <c r="L2074" s="718"/>
      <c r="N2074" s="718"/>
      <c r="T2074" s="655"/>
    </row>
    <row r="2075" spans="1:20">
      <c r="A2075" s="485">
        <f t="shared" si="338"/>
        <v>2075</v>
      </c>
      <c r="B2075" t="s">
        <v>300</v>
      </c>
      <c r="D2075" t="s">
        <v>905</v>
      </c>
      <c r="F2075" s="737">
        <f>'57'!Q22</f>
        <v>0</v>
      </c>
      <c r="H2075" s="231">
        <f>'58'!Q22</f>
        <v>0</v>
      </c>
      <c r="K2075" s="503">
        <v>0</v>
      </c>
      <c r="L2075" s="231">
        <f>'57'!Q22</f>
        <v>0</v>
      </c>
      <c r="N2075" s="231">
        <f>'58'!Q22</f>
        <v>0</v>
      </c>
      <c r="P2075" s="722">
        <f>F2075-L2075</f>
        <v>0</v>
      </c>
      <c r="Q2075" s="461"/>
      <c r="R2075" s="722">
        <f>H2075-N2075</f>
        <v>0</v>
      </c>
      <c r="T2075" s="655">
        <f>H2075-K2075</f>
        <v>0</v>
      </c>
    </row>
    <row r="2076" spans="1:20">
      <c r="A2076" s="485">
        <f t="shared" si="338"/>
        <v>2076</v>
      </c>
      <c r="B2076" t="s">
        <v>301</v>
      </c>
      <c r="D2076" t="s">
        <v>905</v>
      </c>
      <c r="F2076" s="737">
        <f>'57'!Q23</f>
        <v>-3</v>
      </c>
      <c r="H2076" s="231">
        <f>'58'!Q23</f>
        <v>-4</v>
      </c>
      <c r="K2076" s="503">
        <v>-4</v>
      </c>
      <c r="L2076" s="231">
        <f>'57'!Q23</f>
        <v>-3</v>
      </c>
      <c r="N2076" s="231">
        <f>'58'!Q23</f>
        <v>-4</v>
      </c>
      <c r="P2076" s="722">
        <f>F2076-L2076</f>
        <v>0</v>
      </c>
      <c r="Q2076" s="461"/>
      <c r="R2076" s="722">
        <f>H2076-N2076</f>
        <v>0</v>
      </c>
      <c r="T2076" s="655">
        <f>H2076-K2076</f>
        <v>0</v>
      </c>
    </row>
    <row r="2077" spans="1:20">
      <c r="A2077" s="485">
        <f t="shared" si="338"/>
        <v>2077</v>
      </c>
      <c r="B2077" t="s">
        <v>302</v>
      </c>
      <c r="D2077" t="s">
        <v>905</v>
      </c>
      <c r="F2077" s="737">
        <f>'57'!Q25</f>
        <v>0</v>
      </c>
      <c r="H2077" s="231">
        <f>'58'!Q25</f>
        <v>0</v>
      </c>
      <c r="K2077" s="503">
        <v>0</v>
      </c>
      <c r="L2077" s="231">
        <f>'57'!Q25</f>
        <v>0</v>
      </c>
      <c r="N2077" s="231">
        <f>'58'!Q25</f>
        <v>0</v>
      </c>
      <c r="P2077" s="722">
        <f>F2077-L2077</f>
        <v>0</v>
      </c>
      <c r="Q2077" s="461"/>
      <c r="R2077" s="722">
        <f>H2077-N2077</f>
        <v>0</v>
      </c>
      <c r="T2077" s="655">
        <f>H2077-K2077</f>
        <v>0</v>
      </c>
    </row>
    <row r="2078" spans="1:20">
      <c r="A2078" s="485">
        <f t="shared" si="338"/>
        <v>2078</v>
      </c>
      <c r="B2078" t="s">
        <v>115</v>
      </c>
      <c r="D2078" t="s">
        <v>905</v>
      </c>
      <c r="F2078" s="737">
        <f>'57'!Q28</f>
        <v>-1449</v>
      </c>
      <c r="H2078" s="231">
        <f>'58'!Q28</f>
        <v>-1090</v>
      </c>
      <c r="K2078" s="503">
        <v>-2017</v>
      </c>
      <c r="L2078" s="231">
        <f>'57'!Q28</f>
        <v>-1449</v>
      </c>
      <c r="N2078" s="231">
        <f>'58'!Q28</f>
        <v>-1090</v>
      </c>
      <c r="P2078" s="722">
        <f>F2078-L2078</f>
        <v>0</v>
      </c>
      <c r="Q2078" s="461"/>
      <c r="R2078" s="722">
        <f>H2078-N2078</f>
        <v>0</v>
      </c>
      <c r="T2078" s="655">
        <f>H2078-K2078</f>
        <v>927</v>
      </c>
    </row>
    <row r="2079" spans="1:20" ht="15.75">
      <c r="A2079" s="485">
        <f t="shared" si="338"/>
        <v>2079</v>
      </c>
      <c r="B2079" s="234" t="s">
        <v>106</v>
      </c>
      <c r="D2079" t="s">
        <v>905</v>
      </c>
      <c r="F2079" s="737">
        <f>'57'!Q29</f>
        <v>-12743</v>
      </c>
      <c r="H2079" s="231">
        <f>'58'!Q29</f>
        <v>-9515</v>
      </c>
      <c r="K2079" s="503">
        <v>-41382</v>
      </c>
      <c r="L2079" s="231">
        <f>'57'!Q29</f>
        <v>-12743</v>
      </c>
      <c r="N2079" s="231">
        <f>'58'!Q29</f>
        <v>-9515</v>
      </c>
      <c r="P2079" s="722">
        <f>F2079-L2079</f>
        <v>0</v>
      </c>
      <c r="Q2079" s="461"/>
      <c r="R2079" s="722">
        <f>H2079-N2079</f>
        <v>0</v>
      </c>
      <c r="T2079" s="655">
        <f>H2079-K2079</f>
        <v>31867</v>
      </c>
    </row>
    <row r="2080" spans="1:20" ht="15.75">
      <c r="A2080" s="485">
        <f t="shared" si="338"/>
        <v>2080</v>
      </c>
      <c r="B2080" s="234" t="s">
        <v>303</v>
      </c>
      <c r="F2080" s="737"/>
      <c r="H2080" s="231"/>
      <c r="K2080" s="503"/>
      <c r="T2080" s="655"/>
    </row>
    <row r="2081" spans="1:20">
      <c r="A2081" s="485">
        <f t="shared" si="338"/>
        <v>2081</v>
      </c>
      <c r="B2081" t="s">
        <v>135</v>
      </c>
      <c r="F2081" s="737"/>
      <c r="H2081" s="231"/>
      <c r="K2081" s="503"/>
      <c r="T2081" s="655"/>
    </row>
    <row r="2082" spans="1:20">
      <c r="A2082" s="485">
        <f t="shared" si="338"/>
        <v>2082</v>
      </c>
      <c r="B2082" s="636" t="s">
        <v>1220</v>
      </c>
      <c r="D2082" t="s">
        <v>905</v>
      </c>
      <c r="F2082" s="737">
        <f>'57'!Q33</f>
        <v>-359</v>
      </c>
      <c r="H2082" s="231">
        <f>'58'!Q33</f>
        <v>-3200</v>
      </c>
      <c r="K2082" s="503">
        <v>-5089</v>
      </c>
      <c r="L2082" s="231">
        <f>'57'!Q33</f>
        <v>-359</v>
      </c>
      <c r="N2082" s="231">
        <f>'58'!Q33</f>
        <v>-3200</v>
      </c>
      <c r="P2082" s="722">
        <f t="shared" ref="P2082:P2088" si="342">F2082-L2082</f>
        <v>0</v>
      </c>
      <c r="Q2082" s="461"/>
      <c r="R2082" s="722">
        <f t="shared" ref="R2082:R2088" si="343">H2082-N2082</f>
        <v>0</v>
      </c>
      <c r="T2082" s="655">
        <f t="shared" ref="T2082:T2088" si="344">H2082-K2082</f>
        <v>1889</v>
      </c>
    </row>
    <row r="2083" spans="1:20">
      <c r="A2083" s="485">
        <f t="shared" si="338"/>
        <v>2083</v>
      </c>
      <c r="B2083" s="636" t="s">
        <v>1221</v>
      </c>
      <c r="D2083" t="s">
        <v>905</v>
      </c>
      <c r="F2083" s="737">
        <f>'57'!Q34</f>
        <v>0</v>
      </c>
      <c r="H2083" s="231">
        <f>'58'!Q34</f>
        <v>0</v>
      </c>
      <c r="K2083" s="503">
        <v>0</v>
      </c>
      <c r="L2083" s="231">
        <f>'57'!Q34</f>
        <v>0</v>
      </c>
      <c r="N2083" s="231">
        <f>'58'!Q34</f>
        <v>0</v>
      </c>
      <c r="P2083" s="722">
        <f t="shared" si="342"/>
        <v>0</v>
      </c>
      <c r="Q2083" s="461"/>
      <c r="R2083" s="722">
        <f t="shared" si="343"/>
        <v>0</v>
      </c>
      <c r="T2083" s="655">
        <f t="shared" si="344"/>
        <v>0</v>
      </c>
    </row>
    <row r="2084" spans="1:20">
      <c r="A2084" s="485">
        <f t="shared" si="338"/>
        <v>2084</v>
      </c>
      <c r="B2084" s="636" t="s">
        <v>1222</v>
      </c>
      <c r="D2084" t="s">
        <v>905</v>
      </c>
      <c r="F2084" s="737">
        <f>'57'!Q35</f>
        <v>0</v>
      </c>
      <c r="H2084" s="231">
        <f>'58'!Q35</f>
        <v>0</v>
      </c>
      <c r="K2084" s="503">
        <v>0</v>
      </c>
      <c r="L2084" s="231">
        <f>'57'!Q35</f>
        <v>0</v>
      </c>
      <c r="N2084" s="231">
        <f>'58'!Q35</f>
        <v>0</v>
      </c>
      <c r="P2084" s="722">
        <f t="shared" si="342"/>
        <v>0</v>
      </c>
      <c r="Q2084" s="461"/>
      <c r="R2084" s="722">
        <f t="shared" si="343"/>
        <v>0</v>
      </c>
      <c r="T2084" s="655">
        <f t="shared" si="344"/>
        <v>0</v>
      </c>
    </row>
    <row r="2085" spans="1:20">
      <c r="A2085" s="485">
        <f t="shared" si="338"/>
        <v>2085</v>
      </c>
      <c r="B2085" s="636" t="s">
        <v>1223</v>
      </c>
      <c r="D2085" t="s">
        <v>905</v>
      </c>
      <c r="F2085" s="737">
        <f>'57'!Q36</f>
        <v>0</v>
      </c>
      <c r="H2085" s="231">
        <f>'58'!Q36</f>
        <v>0</v>
      </c>
      <c r="K2085" s="503">
        <v>0</v>
      </c>
      <c r="L2085" s="231">
        <f>'57'!Q36</f>
        <v>0</v>
      </c>
      <c r="N2085" s="231">
        <f>'58'!Q36</f>
        <v>0</v>
      </c>
      <c r="P2085" s="722">
        <f t="shared" si="342"/>
        <v>0</v>
      </c>
      <c r="Q2085" s="461"/>
      <c r="R2085" s="722">
        <f t="shared" si="343"/>
        <v>0</v>
      </c>
      <c r="T2085" s="655">
        <f t="shared" si="344"/>
        <v>0</v>
      </c>
    </row>
    <row r="2086" spans="1:20">
      <c r="A2086" s="485">
        <f t="shared" si="338"/>
        <v>2086</v>
      </c>
      <c r="B2086" t="s">
        <v>136</v>
      </c>
      <c r="D2086" t="s">
        <v>905</v>
      </c>
      <c r="F2086" s="737">
        <f>'57'!Q37</f>
        <v>-349</v>
      </c>
      <c r="H2086" s="231">
        <f>'58'!Q37</f>
        <v>-1350</v>
      </c>
      <c r="K2086" s="503">
        <v>-121</v>
      </c>
      <c r="L2086" s="231">
        <f>'57'!Q37</f>
        <v>-349</v>
      </c>
      <c r="N2086" s="231">
        <f>'58'!Q37</f>
        <v>-1350</v>
      </c>
      <c r="P2086" s="722">
        <f t="shared" si="342"/>
        <v>0</v>
      </c>
      <c r="Q2086" s="461"/>
      <c r="R2086" s="722">
        <f t="shared" si="343"/>
        <v>0</v>
      </c>
      <c r="T2086" s="655">
        <f t="shared" si="344"/>
        <v>-1229</v>
      </c>
    </row>
    <row r="2087" spans="1:20">
      <c r="A2087" s="485">
        <f t="shared" si="338"/>
        <v>2087</v>
      </c>
      <c r="B2087" t="s">
        <v>137</v>
      </c>
      <c r="D2087" t="s">
        <v>905</v>
      </c>
      <c r="F2087" s="737">
        <f>'57'!Q38</f>
        <v>0</v>
      </c>
      <c r="H2087" s="231">
        <f>'58'!Q38</f>
        <v>0</v>
      </c>
      <c r="K2087" s="503">
        <v>0</v>
      </c>
      <c r="L2087" s="231">
        <f>'57'!Q38</f>
        <v>0</v>
      </c>
      <c r="N2087" s="231">
        <f>'58'!Q38</f>
        <v>0</v>
      </c>
      <c r="P2087" s="722">
        <f t="shared" si="342"/>
        <v>0</v>
      </c>
      <c r="Q2087" s="461"/>
      <c r="R2087" s="722">
        <f t="shared" si="343"/>
        <v>0</v>
      </c>
      <c r="T2087" s="655">
        <f t="shared" si="344"/>
        <v>0</v>
      </c>
    </row>
    <row r="2088" spans="1:20">
      <c r="A2088" s="485">
        <f t="shared" si="338"/>
        <v>2088</v>
      </c>
      <c r="B2088" t="s">
        <v>299</v>
      </c>
      <c r="D2088" t="s">
        <v>905</v>
      </c>
      <c r="F2088" s="737">
        <f>'57'!Q39</f>
        <v>-243</v>
      </c>
      <c r="H2088" s="231">
        <f>'58'!Q39</f>
        <v>-2</v>
      </c>
      <c r="K2088" s="503">
        <v>-4</v>
      </c>
      <c r="L2088" s="231">
        <f>'57'!Q39</f>
        <v>-243</v>
      </c>
      <c r="N2088" s="231">
        <f>'58'!Q39</f>
        <v>-2</v>
      </c>
      <c r="P2088" s="722">
        <f t="shared" si="342"/>
        <v>0</v>
      </c>
      <c r="Q2088" s="461"/>
      <c r="R2088" s="722">
        <f t="shared" si="343"/>
        <v>0</v>
      </c>
      <c r="T2088" s="655">
        <f t="shared" si="344"/>
        <v>2</v>
      </c>
    </row>
    <row r="2089" spans="1:20">
      <c r="A2089" s="485">
        <f t="shared" si="338"/>
        <v>2089</v>
      </c>
      <c r="B2089" s="672" t="s">
        <v>1102</v>
      </c>
      <c r="D2089" t="s">
        <v>905</v>
      </c>
      <c r="F2089" s="741"/>
      <c r="H2089" s="718"/>
      <c r="K2089" s="503"/>
      <c r="L2089" s="718"/>
      <c r="N2089" s="718"/>
      <c r="T2089" s="655"/>
    </row>
    <row r="2090" spans="1:20">
      <c r="A2090" s="485">
        <f t="shared" si="338"/>
        <v>2090</v>
      </c>
      <c r="B2090" t="s">
        <v>300</v>
      </c>
      <c r="D2090" t="s">
        <v>905</v>
      </c>
      <c r="F2090" s="737">
        <f>'57'!Q41</f>
        <v>0</v>
      </c>
      <c r="H2090" s="231">
        <f>'58'!Q41</f>
        <v>0</v>
      </c>
      <c r="K2090" s="503">
        <v>0</v>
      </c>
      <c r="L2090" s="231">
        <f>'57'!Q41</f>
        <v>0</v>
      </c>
      <c r="N2090" s="231">
        <f>'58'!Q41</f>
        <v>0</v>
      </c>
      <c r="P2090" s="722">
        <f>F2090-L2090</f>
        <v>0</v>
      </c>
      <c r="Q2090" s="461"/>
      <c r="R2090" s="722">
        <f>H2090-N2090</f>
        <v>0</v>
      </c>
      <c r="T2090" s="655">
        <f>H2090-K2090</f>
        <v>0</v>
      </c>
    </row>
    <row r="2091" spans="1:20">
      <c r="A2091" s="485">
        <f t="shared" si="338"/>
        <v>2091</v>
      </c>
      <c r="B2091" t="s">
        <v>301</v>
      </c>
      <c r="D2091" t="s">
        <v>905</v>
      </c>
      <c r="F2091" s="737">
        <f>'57'!Q42</f>
        <v>0</v>
      </c>
      <c r="H2091" s="231">
        <f>'58'!Q42</f>
        <v>-2</v>
      </c>
      <c r="K2091" s="503">
        <v>-1</v>
      </c>
      <c r="L2091" s="231">
        <f>'57'!Q42</f>
        <v>0</v>
      </c>
      <c r="N2091" s="231">
        <f>'58'!Q42</f>
        <v>-2</v>
      </c>
      <c r="P2091" s="722">
        <f>F2091-L2091</f>
        <v>0</v>
      </c>
      <c r="Q2091" s="461"/>
      <c r="R2091" s="722">
        <f>H2091-N2091</f>
        <v>0</v>
      </c>
      <c r="T2091" s="655">
        <f>H2091-K2091</f>
        <v>-1</v>
      </c>
    </row>
    <row r="2092" spans="1:20">
      <c r="A2092" s="485">
        <f t="shared" si="338"/>
        <v>2092</v>
      </c>
      <c r="B2092" t="s">
        <v>302</v>
      </c>
      <c r="D2092" t="s">
        <v>905</v>
      </c>
      <c r="F2092" s="737">
        <f>'57'!Q44</f>
        <v>0</v>
      </c>
      <c r="H2092" s="231">
        <f>'58'!Q44</f>
        <v>0</v>
      </c>
      <c r="K2092" s="503">
        <v>0</v>
      </c>
      <c r="L2092" s="231">
        <f>'57'!Q44</f>
        <v>0</v>
      </c>
      <c r="N2092" s="231">
        <f>'58'!Q44</f>
        <v>0</v>
      </c>
      <c r="P2092" s="722">
        <f>F2092-L2092</f>
        <v>0</v>
      </c>
      <c r="Q2092" s="461"/>
      <c r="R2092" s="722">
        <f>H2092-N2092</f>
        <v>0</v>
      </c>
      <c r="T2092" s="655">
        <f>H2092-K2092</f>
        <v>0</v>
      </c>
    </row>
    <row r="2093" spans="1:20">
      <c r="A2093" s="485">
        <f t="shared" si="338"/>
        <v>2093</v>
      </c>
      <c r="B2093" t="s">
        <v>115</v>
      </c>
      <c r="D2093" t="s">
        <v>905</v>
      </c>
      <c r="F2093" s="737">
        <f>'57'!Q47</f>
        <v>0</v>
      </c>
      <c r="H2093" s="231">
        <f>'58'!Q47</f>
        <v>0</v>
      </c>
      <c r="K2093" s="503">
        <v>0</v>
      </c>
      <c r="L2093" s="231">
        <f>'57'!Q47</f>
        <v>0</v>
      </c>
      <c r="N2093" s="231">
        <f>'58'!Q47</f>
        <v>0</v>
      </c>
      <c r="P2093" s="722">
        <f>F2093-L2093</f>
        <v>0</v>
      </c>
      <c r="Q2093" s="461"/>
      <c r="R2093" s="722">
        <f>H2093-N2093</f>
        <v>0</v>
      </c>
      <c r="T2093" s="655">
        <f>H2093-K2093</f>
        <v>0</v>
      </c>
    </row>
    <row r="2094" spans="1:20" ht="15.75">
      <c r="A2094" s="485">
        <f t="shared" si="338"/>
        <v>2094</v>
      </c>
      <c r="B2094" s="234" t="s">
        <v>106</v>
      </c>
      <c r="D2094" t="s">
        <v>905</v>
      </c>
      <c r="F2094" s="737">
        <f>'57'!Q48</f>
        <v>-1109</v>
      </c>
      <c r="H2094" s="231">
        <f>'58'!Q48</f>
        <v>-5385</v>
      </c>
      <c r="K2094" s="503">
        <v>-5215</v>
      </c>
      <c r="L2094" s="231">
        <f>'57'!Q48</f>
        <v>-1109</v>
      </c>
      <c r="N2094" s="231">
        <f>'58'!Q48</f>
        <v>-5385</v>
      </c>
      <c r="P2094" s="722">
        <f>F2094-L2094</f>
        <v>0</v>
      </c>
      <c r="Q2094" s="461"/>
      <c r="R2094" s="722">
        <f>H2094-N2094</f>
        <v>0</v>
      </c>
      <c r="T2094" s="655">
        <f>H2094-K2094</f>
        <v>-170</v>
      </c>
    </row>
    <row r="2095" spans="1:20" ht="15.75">
      <c r="A2095" s="485">
        <f t="shared" si="338"/>
        <v>2095</v>
      </c>
      <c r="B2095" s="234" t="s">
        <v>172</v>
      </c>
      <c r="F2095" s="737"/>
      <c r="H2095" s="231"/>
      <c r="K2095" s="503"/>
      <c r="T2095" s="655"/>
    </row>
    <row r="2096" spans="1:20">
      <c r="A2096" s="485">
        <f t="shared" si="338"/>
        <v>2096</v>
      </c>
      <c r="B2096" t="s">
        <v>135</v>
      </c>
      <c r="F2096" s="737"/>
      <c r="H2096" s="231"/>
      <c r="K2096" s="503"/>
      <c r="T2096" s="655"/>
    </row>
    <row r="2097" spans="1:20">
      <c r="A2097" s="485">
        <f t="shared" si="338"/>
        <v>2097</v>
      </c>
      <c r="B2097" s="636" t="s">
        <v>1220</v>
      </c>
      <c r="D2097" t="s">
        <v>905</v>
      </c>
      <c r="F2097" s="737">
        <f>'57'!Q52</f>
        <v>-10300</v>
      </c>
      <c r="H2097" s="231">
        <f>'58'!Q52</f>
        <v>-9930</v>
      </c>
      <c r="K2097" s="503">
        <v>-42997</v>
      </c>
      <c r="L2097" s="231">
        <f>'57'!Q52</f>
        <v>-10300</v>
      </c>
      <c r="N2097" s="231">
        <f>'58'!Q52</f>
        <v>-9930</v>
      </c>
      <c r="P2097" s="722">
        <f t="shared" ref="P2097:P2103" si="345">F2097-L2097</f>
        <v>0</v>
      </c>
      <c r="Q2097" s="461"/>
      <c r="R2097" s="722">
        <f t="shared" ref="R2097:R2103" si="346">H2097-N2097</f>
        <v>0</v>
      </c>
      <c r="T2097" s="655">
        <f t="shared" ref="T2097:T2103" si="347">H2097-K2097</f>
        <v>33067</v>
      </c>
    </row>
    <row r="2098" spans="1:20">
      <c r="A2098" s="485">
        <f t="shared" si="338"/>
        <v>2098</v>
      </c>
      <c r="B2098" s="636" t="s">
        <v>1221</v>
      </c>
      <c r="D2098" t="s">
        <v>905</v>
      </c>
      <c r="F2098" s="737">
        <f>'57'!Q53</f>
        <v>-103</v>
      </c>
      <c r="H2098" s="231">
        <f>'58'!Q53</f>
        <v>-65</v>
      </c>
      <c r="K2098" s="503">
        <v>0</v>
      </c>
      <c r="L2098" s="231">
        <f>'57'!Q53</f>
        <v>-103</v>
      </c>
      <c r="N2098" s="231">
        <f>'58'!Q53</f>
        <v>-65</v>
      </c>
      <c r="P2098" s="722">
        <f t="shared" si="345"/>
        <v>0</v>
      </c>
      <c r="Q2098" s="461"/>
      <c r="R2098" s="722">
        <f t="shared" si="346"/>
        <v>0</v>
      </c>
      <c r="T2098" s="655">
        <f t="shared" si="347"/>
        <v>-65</v>
      </c>
    </row>
    <row r="2099" spans="1:20">
      <c r="A2099" s="485">
        <f t="shared" si="338"/>
        <v>2099</v>
      </c>
      <c r="B2099" s="636" t="s">
        <v>1222</v>
      </c>
      <c r="D2099" t="s">
        <v>905</v>
      </c>
      <c r="F2099" s="737">
        <f>'57'!Q54</f>
        <v>-211</v>
      </c>
      <c r="H2099" s="231">
        <f>'58'!Q54</f>
        <v>-278</v>
      </c>
      <c r="K2099" s="503">
        <v>-4</v>
      </c>
      <c r="L2099" s="231">
        <f>'57'!Q54</f>
        <v>-211</v>
      </c>
      <c r="N2099" s="231">
        <f>'58'!Q54</f>
        <v>-278</v>
      </c>
      <c r="P2099" s="722">
        <f t="shared" si="345"/>
        <v>0</v>
      </c>
      <c r="Q2099" s="461"/>
      <c r="R2099" s="722">
        <f t="shared" si="346"/>
        <v>0</v>
      </c>
      <c r="T2099" s="655">
        <f t="shared" si="347"/>
        <v>-274</v>
      </c>
    </row>
    <row r="2100" spans="1:20">
      <c r="A2100" s="485">
        <f t="shared" si="338"/>
        <v>2100</v>
      </c>
      <c r="B2100" s="636" t="s">
        <v>1223</v>
      </c>
      <c r="D2100" t="s">
        <v>905</v>
      </c>
      <c r="F2100" s="737">
        <f>'57'!Q55</f>
        <v>0</v>
      </c>
      <c r="H2100" s="231">
        <f>'58'!Q55</f>
        <v>0</v>
      </c>
      <c r="K2100" s="503">
        <v>0</v>
      </c>
      <c r="L2100" s="231">
        <f>'57'!Q55</f>
        <v>0</v>
      </c>
      <c r="N2100" s="231">
        <f>'58'!Q55</f>
        <v>0</v>
      </c>
      <c r="P2100" s="722">
        <f t="shared" si="345"/>
        <v>0</v>
      </c>
      <c r="Q2100" s="461"/>
      <c r="R2100" s="722">
        <f t="shared" si="346"/>
        <v>0</v>
      </c>
      <c r="T2100" s="655">
        <f t="shared" si="347"/>
        <v>0</v>
      </c>
    </row>
    <row r="2101" spans="1:20">
      <c r="A2101" s="485">
        <f t="shared" si="338"/>
        <v>2101</v>
      </c>
      <c r="B2101" t="s">
        <v>136</v>
      </c>
      <c r="D2101" t="s">
        <v>905</v>
      </c>
      <c r="F2101" s="737">
        <f>'57'!Q56</f>
        <v>-383</v>
      </c>
      <c r="H2101" s="231">
        <f>'58'!Q56</f>
        <v>-1670</v>
      </c>
      <c r="K2101" s="503">
        <v>-433</v>
      </c>
      <c r="L2101" s="231">
        <f>'57'!Q56</f>
        <v>-383</v>
      </c>
      <c r="N2101" s="231">
        <f>'58'!Q56</f>
        <v>-1670</v>
      </c>
      <c r="P2101" s="722">
        <f t="shared" si="345"/>
        <v>0</v>
      </c>
      <c r="Q2101" s="461"/>
      <c r="R2101" s="722">
        <f t="shared" si="346"/>
        <v>0</v>
      </c>
      <c r="T2101" s="655">
        <f t="shared" si="347"/>
        <v>-1237</v>
      </c>
    </row>
    <row r="2102" spans="1:20">
      <c r="A2102" s="485">
        <f t="shared" si="338"/>
        <v>2102</v>
      </c>
      <c r="B2102" t="s">
        <v>137</v>
      </c>
      <c r="D2102" t="s">
        <v>905</v>
      </c>
      <c r="F2102" s="737">
        <f>'57'!Q57</f>
        <v>0</v>
      </c>
      <c r="H2102" s="231">
        <f>'58'!Q57</f>
        <v>0</v>
      </c>
      <c r="K2102" s="503">
        <v>0</v>
      </c>
      <c r="L2102" s="231">
        <f>'57'!Q57</f>
        <v>0</v>
      </c>
      <c r="N2102" s="231">
        <f>'58'!Q57</f>
        <v>0</v>
      </c>
      <c r="P2102" s="722">
        <f t="shared" si="345"/>
        <v>0</v>
      </c>
      <c r="Q2102" s="461"/>
      <c r="R2102" s="722">
        <f t="shared" si="346"/>
        <v>0</v>
      </c>
      <c r="T2102" s="655">
        <f t="shared" si="347"/>
        <v>0</v>
      </c>
    </row>
    <row r="2103" spans="1:20">
      <c r="A2103" s="485">
        <f t="shared" si="338"/>
        <v>2103</v>
      </c>
      <c r="B2103" t="s">
        <v>299</v>
      </c>
      <c r="D2103" t="s">
        <v>905</v>
      </c>
      <c r="F2103" s="737">
        <f>'57'!Q58</f>
        <v>-1245</v>
      </c>
      <c r="H2103" s="231">
        <f>'58'!Q58</f>
        <v>-1030</v>
      </c>
      <c r="K2103" s="503">
        <v>-1141</v>
      </c>
      <c r="L2103" s="231">
        <f>'57'!Q58</f>
        <v>-1245</v>
      </c>
      <c r="N2103" s="231">
        <f>'58'!Q58</f>
        <v>-1030</v>
      </c>
      <c r="P2103" s="722">
        <f t="shared" si="345"/>
        <v>0</v>
      </c>
      <c r="Q2103" s="461"/>
      <c r="R2103" s="722">
        <f t="shared" si="346"/>
        <v>0</v>
      </c>
      <c r="T2103" s="655">
        <f t="shared" si="347"/>
        <v>111</v>
      </c>
    </row>
    <row r="2104" spans="1:20">
      <c r="A2104" s="485">
        <f t="shared" si="338"/>
        <v>2104</v>
      </c>
      <c r="B2104" s="672" t="s">
        <v>1102</v>
      </c>
      <c r="D2104" t="s">
        <v>905</v>
      </c>
      <c r="F2104" s="741"/>
      <c r="H2104" s="718"/>
      <c r="K2104" s="503"/>
      <c r="L2104" s="718"/>
      <c r="N2104" s="718"/>
      <c r="T2104" s="655"/>
    </row>
    <row r="2105" spans="1:20">
      <c r="A2105" s="485">
        <f t="shared" si="338"/>
        <v>2105</v>
      </c>
      <c r="B2105" t="s">
        <v>300</v>
      </c>
      <c r="D2105" t="s">
        <v>905</v>
      </c>
      <c r="F2105" s="737">
        <f>'57'!Q60</f>
        <v>0</v>
      </c>
      <c r="H2105" s="231">
        <f>'58'!Q60</f>
        <v>0</v>
      </c>
      <c r="K2105" s="503">
        <v>0</v>
      </c>
      <c r="L2105" s="231">
        <f>'57'!Q60</f>
        <v>0</v>
      </c>
      <c r="N2105" s="231">
        <f>'58'!Q60</f>
        <v>0</v>
      </c>
      <c r="P2105" s="722">
        <f>F2105-L2105</f>
        <v>0</v>
      </c>
      <c r="Q2105" s="461"/>
      <c r="R2105" s="722">
        <f>H2105-N2105</f>
        <v>0</v>
      </c>
      <c r="T2105" s="655">
        <f>H2105-K2105</f>
        <v>0</v>
      </c>
    </row>
    <row r="2106" spans="1:20">
      <c r="A2106" s="485">
        <f t="shared" si="338"/>
        <v>2106</v>
      </c>
      <c r="B2106" t="s">
        <v>301</v>
      </c>
      <c r="D2106" t="s">
        <v>905</v>
      </c>
      <c r="F2106" s="737">
        <f>'57'!Q61</f>
        <v>-3</v>
      </c>
      <c r="H2106" s="231">
        <f>'58'!Q61</f>
        <v>-6</v>
      </c>
      <c r="K2106" s="503">
        <v>-5</v>
      </c>
      <c r="L2106" s="231">
        <f>'57'!Q61</f>
        <v>-3</v>
      </c>
      <c r="N2106" s="231">
        <f>'58'!Q61</f>
        <v>-6</v>
      </c>
      <c r="P2106" s="722">
        <f>F2106-L2106</f>
        <v>0</v>
      </c>
      <c r="Q2106" s="461"/>
      <c r="R2106" s="722">
        <f>H2106-N2106</f>
        <v>0</v>
      </c>
      <c r="T2106" s="655">
        <f>H2106-K2106</f>
        <v>-1</v>
      </c>
    </row>
    <row r="2107" spans="1:20">
      <c r="A2107" s="485">
        <f t="shared" si="338"/>
        <v>2107</v>
      </c>
      <c r="B2107" t="s">
        <v>302</v>
      </c>
      <c r="D2107" t="s">
        <v>905</v>
      </c>
      <c r="F2107" s="737">
        <f>'57'!Q63</f>
        <v>0</v>
      </c>
      <c r="H2107" s="231">
        <f>'58'!Q63</f>
        <v>0</v>
      </c>
      <c r="K2107" s="503">
        <v>0</v>
      </c>
      <c r="L2107" s="231">
        <f>'57'!Q63</f>
        <v>0</v>
      </c>
      <c r="N2107" s="231">
        <f>'58'!Q63</f>
        <v>0</v>
      </c>
      <c r="P2107" s="722">
        <f>F2107-L2107</f>
        <v>0</v>
      </c>
      <c r="Q2107" s="461"/>
      <c r="R2107" s="722">
        <f>H2107-N2107</f>
        <v>0</v>
      </c>
      <c r="T2107" s="655">
        <f>H2107-K2107</f>
        <v>0</v>
      </c>
    </row>
    <row r="2108" spans="1:20">
      <c r="A2108" s="485">
        <f t="shared" si="338"/>
        <v>2108</v>
      </c>
      <c r="B2108" t="s">
        <v>115</v>
      </c>
      <c r="D2108" t="s">
        <v>905</v>
      </c>
      <c r="F2108" s="737">
        <f>'57'!Q66</f>
        <v>-1449</v>
      </c>
      <c r="H2108" s="231">
        <f>'58'!Q66</f>
        <v>-1090</v>
      </c>
      <c r="K2108" s="503">
        <v>-2017</v>
      </c>
      <c r="L2108" s="231">
        <f>'57'!Q66</f>
        <v>-1449</v>
      </c>
      <c r="N2108" s="231">
        <f>'58'!Q66</f>
        <v>-1090</v>
      </c>
      <c r="P2108" s="722">
        <f>F2108-L2108</f>
        <v>0</v>
      </c>
      <c r="Q2108" s="461"/>
      <c r="R2108" s="722">
        <f>H2108-N2108</f>
        <v>0</v>
      </c>
      <c r="T2108" s="655">
        <f>H2108-K2108</f>
        <v>927</v>
      </c>
    </row>
    <row r="2109" spans="1:20" ht="15.75">
      <c r="A2109" s="485">
        <f t="shared" si="338"/>
        <v>2109</v>
      </c>
      <c r="B2109" s="234" t="s">
        <v>106</v>
      </c>
      <c r="D2109" t="s">
        <v>905</v>
      </c>
      <c r="F2109" s="737">
        <f>'57'!Q67</f>
        <v>-13852</v>
      </c>
      <c r="H2109" s="231">
        <f>'58'!Q67</f>
        <v>-14900</v>
      </c>
      <c r="K2109" s="503">
        <v>-46597</v>
      </c>
      <c r="L2109" s="231">
        <f>'57'!Q67</f>
        <v>-13852</v>
      </c>
      <c r="N2109" s="231">
        <f>'58'!Q67</f>
        <v>-14900</v>
      </c>
      <c r="P2109" s="722">
        <f>F2109-L2109</f>
        <v>0</v>
      </c>
      <c r="Q2109" s="461"/>
      <c r="R2109" s="722">
        <f>H2109-N2109</f>
        <v>0</v>
      </c>
      <c r="T2109" s="655">
        <f>H2109-K2109</f>
        <v>31697</v>
      </c>
    </row>
    <row r="2110" spans="1:20" ht="15.75">
      <c r="A2110" s="485">
        <f t="shared" si="338"/>
        <v>2110</v>
      </c>
      <c r="B2110" s="234" t="s">
        <v>1021</v>
      </c>
      <c r="F2110" s="737"/>
      <c r="H2110" s="231"/>
      <c r="K2110" s="503"/>
      <c r="T2110" s="655"/>
    </row>
    <row r="2111" spans="1:20" ht="15.75">
      <c r="A2111" s="485">
        <f t="shared" si="338"/>
        <v>2111</v>
      </c>
      <c r="B2111" s="234" t="s">
        <v>271</v>
      </c>
      <c r="F2111" s="737"/>
      <c r="H2111" s="231"/>
      <c r="K2111" s="503"/>
      <c r="T2111" s="655"/>
    </row>
    <row r="2112" spans="1:20">
      <c r="A2112" s="485">
        <f t="shared" si="338"/>
        <v>2112</v>
      </c>
      <c r="B2112" t="s">
        <v>135</v>
      </c>
      <c r="F2112" s="737"/>
      <c r="H2112" s="231"/>
      <c r="K2112" s="503"/>
      <c r="T2112" s="655"/>
    </row>
    <row r="2113" spans="1:20">
      <c r="A2113" s="485">
        <f t="shared" si="338"/>
        <v>2113</v>
      </c>
      <c r="B2113" s="636" t="s">
        <v>1220</v>
      </c>
      <c r="D2113" t="s">
        <v>905</v>
      </c>
      <c r="F2113" s="737">
        <f>'57'!S14</f>
        <v>0</v>
      </c>
      <c r="H2113" s="231">
        <f>'58'!S14</f>
        <v>0</v>
      </c>
      <c r="K2113" s="503">
        <v>0</v>
      </c>
      <c r="L2113" s="231">
        <f>'57'!S14</f>
        <v>0</v>
      </c>
      <c r="N2113" s="231">
        <f>'58'!S14</f>
        <v>0</v>
      </c>
      <c r="P2113" s="722">
        <f t="shared" ref="P2113:P2119" si="348">F2113-L2113</f>
        <v>0</v>
      </c>
      <c r="Q2113" s="461"/>
      <c r="R2113" s="722">
        <f t="shared" ref="R2113:R2119" si="349">H2113-N2113</f>
        <v>0</v>
      </c>
      <c r="T2113" s="655">
        <f t="shared" ref="T2113:T2119" si="350">H2113-K2113</f>
        <v>0</v>
      </c>
    </row>
    <row r="2114" spans="1:20">
      <c r="A2114" s="485">
        <f t="shared" si="338"/>
        <v>2114</v>
      </c>
      <c r="B2114" s="636" t="s">
        <v>1221</v>
      </c>
      <c r="D2114" t="s">
        <v>905</v>
      </c>
      <c r="F2114" s="737">
        <f>'57'!S15</f>
        <v>0</v>
      </c>
      <c r="H2114" s="231">
        <f>'58'!S15</f>
        <v>0</v>
      </c>
      <c r="K2114" s="503">
        <v>0</v>
      </c>
      <c r="L2114" s="231">
        <f>'57'!S15</f>
        <v>0</v>
      </c>
      <c r="N2114" s="231">
        <f>'58'!S15</f>
        <v>0</v>
      </c>
      <c r="P2114" s="722">
        <f t="shared" si="348"/>
        <v>0</v>
      </c>
      <c r="Q2114" s="461"/>
      <c r="R2114" s="722">
        <f t="shared" si="349"/>
        <v>0</v>
      </c>
      <c r="T2114" s="655">
        <f t="shared" si="350"/>
        <v>0</v>
      </c>
    </row>
    <row r="2115" spans="1:20">
      <c r="A2115" s="485">
        <f t="shared" si="338"/>
        <v>2115</v>
      </c>
      <c r="B2115" s="636" t="s">
        <v>1222</v>
      </c>
      <c r="D2115" t="s">
        <v>905</v>
      </c>
      <c r="F2115" s="737">
        <f>'57'!S16</f>
        <v>0</v>
      </c>
      <c r="H2115" s="231">
        <f>'58'!S16</f>
        <v>0</v>
      </c>
      <c r="K2115" s="503">
        <v>0</v>
      </c>
      <c r="L2115" s="231">
        <f>'57'!S16</f>
        <v>0</v>
      </c>
      <c r="N2115" s="231">
        <f>'58'!S16</f>
        <v>0</v>
      </c>
      <c r="P2115" s="722">
        <f t="shared" si="348"/>
        <v>0</v>
      </c>
      <c r="Q2115" s="461"/>
      <c r="R2115" s="722">
        <f t="shared" si="349"/>
        <v>0</v>
      </c>
      <c r="T2115" s="655">
        <f t="shared" si="350"/>
        <v>0</v>
      </c>
    </row>
    <row r="2116" spans="1:20">
      <c r="A2116" s="485">
        <f t="shared" si="338"/>
        <v>2116</v>
      </c>
      <c r="B2116" s="636" t="s">
        <v>1223</v>
      </c>
      <c r="D2116" t="s">
        <v>905</v>
      </c>
      <c r="F2116" s="737">
        <f>'57'!S17</f>
        <v>0</v>
      </c>
      <c r="H2116" s="231">
        <f>'58'!S17</f>
        <v>0</v>
      </c>
      <c r="K2116" s="503">
        <v>0</v>
      </c>
      <c r="L2116" s="231">
        <f>'57'!S17</f>
        <v>0</v>
      </c>
      <c r="N2116" s="231">
        <f>'58'!S17</f>
        <v>0</v>
      </c>
      <c r="P2116" s="722">
        <f t="shared" si="348"/>
        <v>0</v>
      </c>
      <c r="Q2116" s="461"/>
      <c r="R2116" s="722">
        <f t="shared" si="349"/>
        <v>0</v>
      </c>
      <c r="T2116" s="655">
        <f t="shared" si="350"/>
        <v>0</v>
      </c>
    </row>
    <row r="2117" spans="1:20">
      <c r="A2117" s="485">
        <f t="shared" si="338"/>
        <v>2117</v>
      </c>
      <c r="B2117" t="s">
        <v>136</v>
      </c>
      <c r="D2117" t="s">
        <v>905</v>
      </c>
      <c r="F2117" s="737">
        <f>'57'!S18</f>
        <v>72</v>
      </c>
      <c r="H2117" s="231">
        <f>'58'!S18</f>
        <v>-76</v>
      </c>
      <c r="K2117" s="503">
        <v>6</v>
      </c>
      <c r="L2117" s="231">
        <f>'57'!S18</f>
        <v>72</v>
      </c>
      <c r="N2117" s="231">
        <f>'58'!S18</f>
        <v>-76</v>
      </c>
      <c r="P2117" s="722">
        <f t="shared" si="348"/>
        <v>0</v>
      </c>
      <c r="Q2117" s="461"/>
      <c r="R2117" s="722">
        <f t="shared" si="349"/>
        <v>0</v>
      </c>
      <c r="T2117" s="655">
        <f t="shared" si="350"/>
        <v>-82</v>
      </c>
    </row>
    <row r="2118" spans="1:20">
      <c r="A2118" s="485">
        <f t="shared" si="338"/>
        <v>2118</v>
      </c>
      <c r="B2118" t="s">
        <v>137</v>
      </c>
      <c r="D2118" t="s">
        <v>905</v>
      </c>
      <c r="F2118" s="737">
        <f>'57'!S19</f>
        <v>0</v>
      </c>
      <c r="H2118" s="231">
        <f>'58'!S19</f>
        <v>0</v>
      </c>
      <c r="K2118" s="503">
        <v>0</v>
      </c>
      <c r="L2118" s="231">
        <f>'57'!S19</f>
        <v>0</v>
      </c>
      <c r="N2118" s="231">
        <f>'58'!S19</f>
        <v>0</v>
      </c>
      <c r="P2118" s="722">
        <f t="shared" si="348"/>
        <v>0</v>
      </c>
      <c r="Q2118" s="461"/>
      <c r="R2118" s="722">
        <f t="shared" si="349"/>
        <v>0</v>
      </c>
      <c r="T2118" s="655">
        <f t="shared" si="350"/>
        <v>0</v>
      </c>
    </row>
    <row r="2119" spans="1:20">
      <c r="A2119" s="485">
        <f t="shared" si="338"/>
        <v>2119</v>
      </c>
      <c r="B2119" t="s">
        <v>299</v>
      </c>
      <c r="D2119" t="s">
        <v>905</v>
      </c>
      <c r="F2119" s="737">
        <f>'57'!S20</f>
        <v>0</v>
      </c>
      <c r="H2119" s="231">
        <f>'58'!S20</f>
        <v>0</v>
      </c>
      <c r="K2119" s="503">
        <v>0</v>
      </c>
      <c r="L2119" s="231">
        <f>'57'!S20</f>
        <v>0</v>
      </c>
      <c r="N2119" s="231">
        <f>'58'!S20</f>
        <v>0</v>
      </c>
      <c r="P2119" s="722">
        <f t="shared" si="348"/>
        <v>0</v>
      </c>
      <c r="Q2119" s="461"/>
      <c r="R2119" s="722">
        <f t="shared" si="349"/>
        <v>0</v>
      </c>
      <c r="T2119" s="655">
        <f t="shared" si="350"/>
        <v>0</v>
      </c>
    </row>
    <row r="2120" spans="1:20">
      <c r="A2120" s="485">
        <f t="shared" si="338"/>
        <v>2120</v>
      </c>
      <c r="B2120" s="672" t="s">
        <v>1102</v>
      </c>
      <c r="D2120" t="s">
        <v>905</v>
      </c>
      <c r="F2120" s="741"/>
      <c r="H2120" s="718"/>
      <c r="K2120" s="503"/>
      <c r="L2120" s="718"/>
      <c r="N2120" s="718"/>
      <c r="T2120" s="655"/>
    </row>
    <row r="2121" spans="1:20">
      <c r="A2121" s="485">
        <f t="shared" si="338"/>
        <v>2121</v>
      </c>
      <c r="B2121" t="s">
        <v>300</v>
      </c>
      <c r="D2121" t="s">
        <v>905</v>
      </c>
      <c r="F2121" s="737">
        <f>'57'!S22</f>
        <v>0</v>
      </c>
      <c r="H2121" s="231">
        <f>'58'!S22</f>
        <v>0</v>
      </c>
      <c r="K2121" s="503">
        <v>0</v>
      </c>
      <c r="L2121" s="231">
        <f>'57'!S22</f>
        <v>0</v>
      </c>
      <c r="N2121" s="231">
        <f>'58'!S22</f>
        <v>0</v>
      </c>
      <c r="P2121" s="722">
        <f>F2121-L2121</f>
        <v>0</v>
      </c>
      <c r="Q2121" s="461"/>
      <c r="R2121" s="722">
        <f>H2121-N2121</f>
        <v>0</v>
      </c>
      <c r="T2121" s="655">
        <f>H2121-K2121</f>
        <v>0</v>
      </c>
    </row>
    <row r="2122" spans="1:20">
      <c r="A2122" s="485">
        <f t="shared" si="338"/>
        <v>2122</v>
      </c>
      <c r="B2122" t="s">
        <v>301</v>
      </c>
      <c r="D2122" t="s">
        <v>905</v>
      </c>
      <c r="F2122" s="737">
        <f>'57'!S23</f>
        <v>1</v>
      </c>
      <c r="H2122" s="231">
        <f>'58'!S23</f>
        <v>-1</v>
      </c>
      <c r="K2122" s="503">
        <v>0</v>
      </c>
      <c r="L2122" s="231">
        <f>'57'!S23</f>
        <v>1</v>
      </c>
      <c r="N2122" s="231">
        <f>'58'!S23</f>
        <v>-1</v>
      </c>
      <c r="P2122" s="722">
        <f>F2122-L2122</f>
        <v>0</v>
      </c>
      <c r="Q2122" s="461"/>
      <c r="R2122" s="722">
        <f>H2122-N2122</f>
        <v>0</v>
      </c>
      <c r="T2122" s="655">
        <f>H2122-K2122</f>
        <v>-1</v>
      </c>
    </row>
    <row r="2123" spans="1:20">
      <c r="A2123" s="485">
        <f t="shared" ref="A2123:A2186" si="351">A2122+1</f>
        <v>2123</v>
      </c>
      <c r="B2123" t="s">
        <v>302</v>
      </c>
      <c r="D2123" t="s">
        <v>905</v>
      </c>
      <c r="F2123" s="737">
        <f>'57'!S25</f>
        <v>0</v>
      </c>
      <c r="H2123" s="231">
        <f>'58'!S25</f>
        <v>0</v>
      </c>
      <c r="K2123" s="503">
        <v>0</v>
      </c>
      <c r="L2123" s="231">
        <f>'57'!S25</f>
        <v>0</v>
      </c>
      <c r="N2123" s="231">
        <f>'58'!S25</f>
        <v>0</v>
      </c>
      <c r="P2123" s="722">
        <f>F2123-L2123</f>
        <v>0</v>
      </c>
      <c r="Q2123" s="461"/>
      <c r="R2123" s="722">
        <f>H2123-N2123</f>
        <v>0</v>
      </c>
      <c r="T2123" s="655">
        <f>H2123-K2123</f>
        <v>0</v>
      </c>
    </row>
    <row r="2124" spans="1:20">
      <c r="A2124" s="485">
        <f t="shared" si="351"/>
        <v>2124</v>
      </c>
      <c r="B2124" t="s">
        <v>115</v>
      </c>
      <c r="D2124" t="s">
        <v>905</v>
      </c>
      <c r="F2124" s="737">
        <f>'57'!S28</f>
        <v>0</v>
      </c>
      <c r="H2124" s="231">
        <f>'58'!S28</f>
        <v>0</v>
      </c>
      <c r="K2124" s="503">
        <v>0</v>
      </c>
      <c r="L2124" s="231">
        <f>'57'!S28</f>
        <v>0</v>
      </c>
      <c r="N2124" s="231">
        <f>'58'!S28</f>
        <v>0</v>
      </c>
      <c r="P2124" s="722">
        <f>F2124-L2124</f>
        <v>0</v>
      </c>
      <c r="Q2124" s="461"/>
      <c r="R2124" s="722">
        <f>H2124-N2124</f>
        <v>0</v>
      </c>
      <c r="T2124" s="655">
        <f>H2124-K2124</f>
        <v>0</v>
      </c>
    </row>
    <row r="2125" spans="1:20" ht="15.75">
      <c r="A2125" s="485">
        <f t="shared" si="351"/>
        <v>2125</v>
      </c>
      <c r="B2125" s="234" t="s">
        <v>106</v>
      </c>
      <c r="D2125" t="s">
        <v>905</v>
      </c>
      <c r="F2125" s="737">
        <f>'57'!S29</f>
        <v>73</v>
      </c>
      <c r="H2125" s="231">
        <f>'58'!S29</f>
        <v>-77</v>
      </c>
      <c r="K2125" s="503">
        <v>6</v>
      </c>
      <c r="L2125" s="231">
        <f>'57'!S29</f>
        <v>73</v>
      </c>
      <c r="N2125" s="231">
        <f>'58'!S29</f>
        <v>-77</v>
      </c>
      <c r="P2125" s="722">
        <f>F2125-L2125</f>
        <v>0</v>
      </c>
      <c r="Q2125" s="461"/>
      <c r="R2125" s="722">
        <f>H2125-N2125</f>
        <v>0</v>
      </c>
      <c r="T2125" s="655">
        <f>H2125-K2125</f>
        <v>-83</v>
      </c>
    </row>
    <row r="2126" spans="1:20" ht="15.75">
      <c r="A2126" s="485">
        <f t="shared" si="351"/>
        <v>2126</v>
      </c>
      <c r="B2126" s="234" t="s">
        <v>303</v>
      </c>
      <c r="F2126" s="737"/>
      <c r="H2126" s="231"/>
      <c r="K2126" s="503"/>
      <c r="T2126" s="655"/>
    </row>
    <row r="2127" spans="1:20">
      <c r="A2127" s="485">
        <f t="shared" si="351"/>
        <v>2127</v>
      </c>
      <c r="B2127" t="s">
        <v>135</v>
      </c>
      <c r="F2127" s="737"/>
      <c r="H2127" s="231"/>
      <c r="K2127" s="503"/>
      <c r="T2127" s="655"/>
    </row>
    <row r="2128" spans="1:20">
      <c r="A2128" s="485">
        <f t="shared" si="351"/>
        <v>2128</v>
      </c>
      <c r="B2128" s="636" t="s">
        <v>1220</v>
      </c>
      <c r="D2128" t="s">
        <v>905</v>
      </c>
      <c r="F2128" s="737">
        <f>'57'!S33</f>
        <v>0</v>
      </c>
      <c r="H2128" s="231">
        <f>'58'!S33</f>
        <v>0</v>
      </c>
      <c r="K2128" s="503">
        <v>0</v>
      </c>
      <c r="L2128" s="231">
        <f>'57'!S33</f>
        <v>0</v>
      </c>
      <c r="N2128" s="231">
        <f>'58'!S33</f>
        <v>0</v>
      </c>
      <c r="P2128" s="722">
        <f t="shared" ref="P2128:P2134" si="352">F2128-L2128</f>
        <v>0</v>
      </c>
      <c r="Q2128" s="461"/>
      <c r="R2128" s="722">
        <f t="shared" ref="R2128:R2134" si="353">H2128-N2128</f>
        <v>0</v>
      </c>
      <c r="T2128" s="655">
        <f t="shared" ref="T2128:T2134" si="354">H2128-K2128</f>
        <v>0</v>
      </c>
    </row>
    <row r="2129" spans="1:20">
      <c r="A2129" s="485">
        <f t="shared" si="351"/>
        <v>2129</v>
      </c>
      <c r="B2129" s="636" t="s">
        <v>1221</v>
      </c>
      <c r="D2129" t="s">
        <v>905</v>
      </c>
      <c r="F2129" s="737">
        <f>'57'!S34</f>
        <v>0</v>
      </c>
      <c r="H2129" s="231">
        <f>'58'!S34</f>
        <v>0</v>
      </c>
      <c r="K2129" s="503">
        <v>0</v>
      </c>
      <c r="L2129" s="231">
        <f>'57'!S34</f>
        <v>0</v>
      </c>
      <c r="N2129" s="231">
        <f>'58'!S34</f>
        <v>0</v>
      </c>
      <c r="P2129" s="722">
        <f t="shared" si="352"/>
        <v>0</v>
      </c>
      <c r="Q2129" s="461"/>
      <c r="R2129" s="722">
        <f t="shared" si="353"/>
        <v>0</v>
      </c>
      <c r="T2129" s="655">
        <f t="shared" si="354"/>
        <v>0</v>
      </c>
    </row>
    <row r="2130" spans="1:20">
      <c r="A2130" s="485">
        <f t="shared" si="351"/>
        <v>2130</v>
      </c>
      <c r="B2130" s="636" t="s">
        <v>1222</v>
      </c>
      <c r="D2130" t="s">
        <v>905</v>
      </c>
      <c r="F2130" s="737">
        <f>'57'!S35</f>
        <v>0</v>
      </c>
      <c r="H2130" s="231">
        <f>'58'!S35</f>
        <v>0</v>
      </c>
      <c r="K2130" s="503">
        <v>0</v>
      </c>
      <c r="L2130" s="231">
        <f>'57'!S35</f>
        <v>0</v>
      </c>
      <c r="N2130" s="231">
        <f>'58'!S35</f>
        <v>0</v>
      </c>
      <c r="P2130" s="722">
        <f t="shared" si="352"/>
        <v>0</v>
      </c>
      <c r="Q2130" s="461"/>
      <c r="R2130" s="722">
        <f t="shared" si="353"/>
        <v>0</v>
      </c>
      <c r="T2130" s="655">
        <f t="shared" si="354"/>
        <v>0</v>
      </c>
    </row>
    <row r="2131" spans="1:20">
      <c r="A2131" s="485">
        <f t="shared" si="351"/>
        <v>2131</v>
      </c>
      <c r="B2131" s="636" t="s">
        <v>1223</v>
      </c>
      <c r="D2131" t="s">
        <v>905</v>
      </c>
      <c r="F2131" s="737">
        <f>'57'!S36</f>
        <v>0</v>
      </c>
      <c r="H2131" s="231">
        <f>'58'!S36</f>
        <v>0</v>
      </c>
      <c r="K2131" s="503">
        <v>0</v>
      </c>
      <c r="L2131" s="231">
        <f>'57'!S36</f>
        <v>0</v>
      </c>
      <c r="N2131" s="231">
        <f>'58'!S36</f>
        <v>0</v>
      </c>
      <c r="P2131" s="722">
        <f t="shared" si="352"/>
        <v>0</v>
      </c>
      <c r="Q2131" s="461"/>
      <c r="R2131" s="722">
        <f t="shared" si="353"/>
        <v>0</v>
      </c>
      <c r="T2131" s="655">
        <f t="shared" si="354"/>
        <v>0</v>
      </c>
    </row>
    <row r="2132" spans="1:20">
      <c r="A2132" s="485">
        <f t="shared" si="351"/>
        <v>2132</v>
      </c>
      <c r="B2132" t="s">
        <v>136</v>
      </c>
      <c r="D2132" t="s">
        <v>905</v>
      </c>
      <c r="F2132" s="737">
        <f>'57'!S37</f>
        <v>0</v>
      </c>
      <c r="H2132" s="231">
        <f>'58'!S37</f>
        <v>0</v>
      </c>
      <c r="K2132" s="503">
        <v>0</v>
      </c>
      <c r="L2132" s="231">
        <f>'57'!S37</f>
        <v>0</v>
      </c>
      <c r="N2132" s="231">
        <f>'58'!S37</f>
        <v>0</v>
      </c>
      <c r="P2132" s="722">
        <f t="shared" si="352"/>
        <v>0</v>
      </c>
      <c r="Q2132" s="461"/>
      <c r="R2132" s="722">
        <f t="shared" si="353"/>
        <v>0</v>
      </c>
      <c r="T2132" s="655">
        <f t="shared" si="354"/>
        <v>0</v>
      </c>
    </row>
    <row r="2133" spans="1:20">
      <c r="A2133" s="485">
        <f t="shared" si="351"/>
        <v>2133</v>
      </c>
      <c r="B2133" t="s">
        <v>137</v>
      </c>
      <c r="D2133" t="s">
        <v>905</v>
      </c>
      <c r="F2133" s="737">
        <f>'57'!S38</f>
        <v>0</v>
      </c>
      <c r="H2133" s="231">
        <f>'58'!S38</f>
        <v>0</v>
      </c>
      <c r="K2133" s="503">
        <v>0</v>
      </c>
      <c r="L2133" s="231">
        <f>'57'!S38</f>
        <v>0</v>
      </c>
      <c r="N2133" s="231">
        <f>'58'!S38</f>
        <v>0</v>
      </c>
      <c r="P2133" s="722">
        <f t="shared" si="352"/>
        <v>0</v>
      </c>
      <c r="Q2133" s="461"/>
      <c r="R2133" s="722">
        <f t="shared" si="353"/>
        <v>0</v>
      </c>
      <c r="T2133" s="655">
        <f t="shared" si="354"/>
        <v>0</v>
      </c>
    </row>
    <row r="2134" spans="1:20">
      <c r="A2134" s="485">
        <f t="shared" si="351"/>
        <v>2134</v>
      </c>
      <c r="B2134" t="s">
        <v>299</v>
      </c>
      <c r="D2134" t="s">
        <v>905</v>
      </c>
      <c r="F2134" s="737">
        <f>'57'!S39</f>
        <v>0</v>
      </c>
      <c r="H2134" s="231">
        <f>'58'!S39</f>
        <v>0</v>
      </c>
      <c r="K2134" s="503">
        <v>0</v>
      </c>
      <c r="L2134" s="231">
        <f>'57'!S39</f>
        <v>0</v>
      </c>
      <c r="N2134" s="231">
        <f>'58'!S39</f>
        <v>0</v>
      </c>
      <c r="P2134" s="722">
        <f t="shared" si="352"/>
        <v>0</v>
      </c>
      <c r="Q2134" s="461"/>
      <c r="R2134" s="722">
        <f t="shared" si="353"/>
        <v>0</v>
      </c>
      <c r="T2134" s="655">
        <f t="shared" si="354"/>
        <v>0</v>
      </c>
    </row>
    <row r="2135" spans="1:20">
      <c r="A2135" s="485">
        <f t="shared" si="351"/>
        <v>2135</v>
      </c>
      <c r="B2135" s="672" t="s">
        <v>1102</v>
      </c>
      <c r="D2135" t="s">
        <v>905</v>
      </c>
      <c r="F2135" s="741"/>
      <c r="H2135" s="718"/>
      <c r="K2135" s="503"/>
      <c r="L2135" s="718"/>
      <c r="N2135" s="718"/>
      <c r="T2135" s="655"/>
    </row>
    <row r="2136" spans="1:20">
      <c r="A2136" s="485">
        <f t="shared" si="351"/>
        <v>2136</v>
      </c>
      <c r="B2136" t="s">
        <v>300</v>
      </c>
      <c r="D2136" t="s">
        <v>905</v>
      </c>
      <c r="F2136" s="737">
        <f>'57'!S41</f>
        <v>0</v>
      </c>
      <c r="H2136" s="231">
        <f>'58'!S41</f>
        <v>0</v>
      </c>
      <c r="K2136" s="503">
        <v>0</v>
      </c>
      <c r="L2136" s="231">
        <f>'57'!S41</f>
        <v>0</v>
      </c>
      <c r="N2136" s="231">
        <f>'58'!S41</f>
        <v>0</v>
      </c>
      <c r="P2136" s="722">
        <f>F2136-L2136</f>
        <v>0</v>
      </c>
      <c r="Q2136" s="461"/>
      <c r="R2136" s="722">
        <f>H2136-N2136</f>
        <v>0</v>
      </c>
      <c r="T2136" s="655">
        <f>H2136-K2136</f>
        <v>0</v>
      </c>
    </row>
    <row r="2137" spans="1:20">
      <c r="A2137" s="485">
        <f t="shared" si="351"/>
        <v>2137</v>
      </c>
      <c r="B2137" t="s">
        <v>301</v>
      </c>
      <c r="D2137" t="s">
        <v>905</v>
      </c>
      <c r="F2137" s="737">
        <f>'57'!S42</f>
        <v>0</v>
      </c>
      <c r="H2137" s="231">
        <f>'58'!S42</f>
        <v>0</v>
      </c>
      <c r="K2137" s="503">
        <v>0</v>
      </c>
      <c r="L2137" s="231">
        <f>'57'!S42</f>
        <v>0</v>
      </c>
      <c r="N2137" s="231">
        <f>'58'!S42</f>
        <v>0</v>
      </c>
      <c r="P2137" s="722">
        <f>F2137-L2137</f>
        <v>0</v>
      </c>
      <c r="Q2137" s="461"/>
      <c r="R2137" s="722">
        <f>H2137-N2137</f>
        <v>0</v>
      </c>
      <c r="T2137" s="655">
        <f>H2137-K2137</f>
        <v>0</v>
      </c>
    </row>
    <row r="2138" spans="1:20">
      <c r="A2138" s="485">
        <f t="shared" si="351"/>
        <v>2138</v>
      </c>
      <c r="B2138" t="s">
        <v>302</v>
      </c>
      <c r="D2138" t="s">
        <v>905</v>
      </c>
      <c r="F2138" s="737">
        <f>'57'!S44</f>
        <v>0</v>
      </c>
      <c r="H2138" s="231">
        <f>'58'!S44</f>
        <v>0</v>
      </c>
      <c r="K2138" s="503">
        <v>0</v>
      </c>
      <c r="L2138" s="231">
        <f>'57'!S44</f>
        <v>0</v>
      </c>
      <c r="N2138" s="231">
        <f>'58'!S44</f>
        <v>0</v>
      </c>
      <c r="P2138" s="722">
        <f>F2138-L2138</f>
        <v>0</v>
      </c>
      <c r="Q2138" s="461"/>
      <c r="R2138" s="722">
        <f>H2138-N2138</f>
        <v>0</v>
      </c>
      <c r="T2138" s="655">
        <f>H2138-K2138</f>
        <v>0</v>
      </c>
    </row>
    <row r="2139" spans="1:20">
      <c r="A2139" s="485">
        <f t="shared" si="351"/>
        <v>2139</v>
      </c>
      <c r="B2139" t="s">
        <v>115</v>
      </c>
      <c r="D2139" t="s">
        <v>905</v>
      </c>
      <c r="F2139" s="737">
        <f>'57'!S47</f>
        <v>0</v>
      </c>
      <c r="H2139" s="231">
        <f>'58'!S47</f>
        <v>0</v>
      </c>
      <c r="K2139" s="503">
        <v>0</v>
      </c>
      <c r="L2139" s="231">
        <f>'57'!S47</f>
        <v>0</v>
      </c>
      <c r="N2139" s="231">
        <f>'58'!S47</f>
        <v>0</v>
      </c>
      <c r="P2139" s="722">
        <f>F2139-L2139</f>
        <v>0</v>
      </c>
      <c r="Q2139" s="461"/>
      <c r="R2139" s="722">
        <f>H2139-N2139</f>
        <v>0</v>
      </c>
      <c r="T2139" s="655">
        <f>H2139-K2139</f>
        <v>0</v>
      </c>
    </row>
    <row r="2140" spans="1:20" ht="15.75">
      <c r="A2140" s="485">
        <f t="shared" si="351"/>
        <v>2140</v>
      </c>
      <c r="B2140" s="234" t="s">
        <v>106</v>
      </c>
      <c r="D2140" t="s">
        <v>905</v>
      </c>
      <c r="F2140" s="737">
        <f>'57'!S48</f>
        <v>0</v>
      </c>
      <c r="H2140" s="231">
        <f>'58'!S48</f>
        <v>0</v>
      </c>
      <c r="K2140" s="503">
        <v>0</v>
      </c>
      <c r="L2140" s="231">
        <f>'57'!S48</f>
        <v>0</v>
      </c>
      <c r="N2140" s="231">
        <f>'58'!S48</f>
        <v>0</v>
      </c>
      <c r="P2140" s="722">
        <f>F2140-L2140</f>
        <v>0</v>
      </c>
      <c r="Q2140" s="461"/>
      <c r="R2140" s="722">
        <f>H2140-N2140</f>
        <v>0</v>
      </c>
      <c r="T2140" s="655">
        <f>H2140-K2140</f>
        <v>0</v>
      </c>
    </row>
    <row r="2141" spans="1:20" ht="15.75">
      <c r="A2141" s="485">
        <f t="shared" si="351"/>
        <v>2141</v>
      </c>
      <c r="B2141" s="234" t="s">
        <v>172</v>
      </c>
      <c r="F2141" s="737"/>
      <c r="H2141" s="231"/>
      <c r="K2141" s="503"/>
      <c r="T2141" s="655"/>
    </row>
    <row r="2142" spans="1:20">
      <c r="A2142" s="485">
        <f t="shared" si="351"/>
        <v>2142</v>
      </c>
      <c r="B2142" t="s">
        <v>135</v>
      </c>
      <c r="F2142" s="737"/>
      <c r="H2142" s="231"/>
      <c r="K2142" s="503"/>
      <c r="T2142" s="655"/>
    </row>
    <row r="2143" spans="1:20">
      <c r="A2143" s="485">
        <f t="shared" si="351"/>
        <v>2143</v>
      </c>
      <c r="B2143" s="636" t="s">
        <v>1220</v>
      </c>
      <c r="D2143" t="s">
        <v>905</v>
      </c>
      <c r="F2143" s="737">
        <f>'57'!S52</f>
        <v>0</v>
      </c>
      <c r="H2143" s="231">
        <f>'58'!S52</f>
        <v>0</v>
      </c>
      <c r="K2143" s="503">
        <v>0</v>
      </c>
      <c r="L2143" s="231">
        <f>'57'!S52</f>
        <v>0</v>
      </c>
      <c r="N2143" s="231">
        <f>'58'!S52</f>
        <v>0</v>
      </c>
      <c r="P2143" s="722">
        <f t="shared" ref="P2143:P2149" si="355">F2143-L2143</f>
        <v>0</v>
      </c>
      <c r="Q2143" s="461"/>
      <c r="R2143" s="722">
        <f t="shared" ref="R2143:R2149" si="356">H2143-N2143</f>
        <v>0</v>
      </c>
      <c r="T2143" s="655">
        <f t="shared" ref="T2143:T2149" si="357">H2143-K2143</f>
        <v>0</v>
      </c>
    </row>
    <row r="2144" spans="1:20">
      <c r="A2144" s="485">
        <f t="shared" si="351"/>
        <v>2144</v>
      </c>
      <c r="B2144" s="636" t="s">
        <v>1221</v>
      </c>
      <c r="D2144" t="s">
        <v>905</v>
      </c>
      <c r="F2144" s="737">
        <f>'57'!S53</f>
        <v>0</v>
      </c>
      <c r="H2144" s="231">
        <f>'58'!S53</f>
        <v>0</v>
      </c>
      <c r="K2144" s="503">
        <v>0</v>
      </c>
      <c r="L2144" s="231">
        <f>'57'!S53</f>
        <v>0</v>
      </c>
      <c r="N2144" s="231">
        <f>'58'!S53</f>
        <v>0</v>
      </c>
      <c r="P2144" s="722">
        <f t="shared" si="355"/>
        <v>0</v>
      </c>
      <c r="Q2144" s="461"/>
      <c r="R2144" s="722">
        <f t="shared" si="356"/>
        <v>0</v>
      </c>
      <c r="T2144" s="655">
        <f t="shared" si="357"/>
        <v>0</v>
      </c>
    </row>
    <row r="2145" spans="1:20">
      <c r="A2145" s="485">
        <f t="shared" si="351"/>
        <v>2145</v>
      </c>
      <c r="B2145" s="636" t="s">
        <v>1222</v>
      </c>
      <c r="D2145" t="s">
        <v>905</v>
      </c>
      <c r="F2145" s="737">
        <f>'57'!S54</f>
        <v>0</v>
      </c>
      <c r="H2145" s="231">
        <f>'58'!S54</f>
        <v>0</v>
      </c>
      <c r="K2145" s="503">
        <v>0</v>
      </c>
      <c r="L2145" s="231">
        <f>'57'!S54</f>
        <v>0</v>
      </c>
      <c r="N2145" s="231">
        <f>'58'!S54</f>
        <v>0</v>
      </c>
      <c r="P2145" s="722">
        <f t="shared" si="355"/>
        <v>0</v>
      </c>
      <c r="Q2145" s="461"/>
      <c r="R2145" s="722">
        <f t="shared" si="356"/>
        <v>0</v>
      </c>
      <c r="T2145" s="655">
        <f t="shared" si="357"/>
        <v>0</v>
      </c>
    </row>
    <row r="2146" spans="1:20">
      <c r="A2146" s="485">
        <f t="shared" si="351"/>
        <v>2146</v>
      </c>
      <c r="B2146" s="636" t="s">
        <v>1223</v>
      </c>
      <c r="D2146" t="s">
        <v>905</v>
      </c>
      <c r="F2146" s="737">
        <f>'57'!S55</f>
        <v>0</v>
      </c>
      <c r="H2146" s="231">
        <f>'58'!S55</f>
        <v>0</v>
      </c>
      <c r="K2146" s="503">
        <v>0</v>
      </c>
      <c r="L2146" s="231">
        <f>'57'!S55</f>
        <v>0</v>
      </c>
      <c r="N2146" s="231">
        <f>'58'!S55</f>
        <v>0</v>
      </c>
      <c r="P2146" s="722">
        <f t="shared" si="355"/>
        <v>0</v>
      </c>
      <c r="Q2146" s="461"/>
      <c r="R2146" s="722">
        <f t="shared" si="356"/>
        <v>0</v>
      </c>
      <c r="T2146" s="655">
        <f t="shared" si="357"/>
        <v>0</v>
      </c>
    </row>
    <row r="2147" spans="1:20">
      <c r="A2147" s="485">
        <f t="shared" si="351"/>
        <v>2147</v>
      </c>
      <c r="B2147" t="s">
        <v>136</v>
      </c>
      <c r="D2147" t="s">
        <v>905</v>
      </c>
      <c r="F2147" s="737">
        <f>'57'!S56</f>
        <v>72</v>
      </c>
      <c r="H2147" s="231">
        <f>'58'!S56</f>
        <v>-76</v>
      </c>
      <c r="K2147" s="503">
        <v>6</v>
      </c>
      <c r="L2147" s="231">
        <f>'57'!S56</f>
        <v>72</v>
      </c>
      <c r="N2147" s="231">
        <f>'58'!S56</f>
        <v>-76</v>
      </c>
      <c r="P2147" s="722">
        <f t="shared" si="355"/>
        <v>0</v>
      </c>
      <c r="Q2147" s="461"/>
      <c r="R2147" s="722">
        <f t="shared" si="356"/>
        <v>0</v>
      </c>
      <c r="T2147" s="655">
        <f t="shared" si="357"/>
        <v>-82</v>
      </c>
    </row>
    <row r="2148" spans="1:20">
      <c r="A2148" s="485">
        <f t="shared" si="351"/>
        <v>2148</v>
      </c>
      <c r="B2148" t="s">
        <v>137</v>
      </c>
      <c r="D2148" t="s">
        <v>905</v>
      </c>
      <c r="F2148" s="737">
        <f>'57'!S57</f>
        <v>0</v>
      </c>
      <c r="H2148" s="231">
        <f>'58'!S57</f>
        <v>0</v>
      </c>
      <c r="K2148" s="503">
        <v>0</v>
      </c>
      <c r="L2148" s="231">
        <f>'57'!S57</f>
        <v>0</v>
      </c>
      <c r="N2148" s="231">
        <f>'58'!S57</f>
        <v>0</v>
      </c>
      <c r="P2148" s="722">
        <f t="shared" si="355"/>
        <v>0</v>
      </c>
      <c r="Q2148" s="461"/>
      <c r="R2148" s="722">
        <f t="shared" si="356"/>
        <v>0</v>
      </c>
      <c r="T2148" s="655">
        <f t="shared" si="357"/>
        <v>0</v>
      </c>
    </row>
    <row r="2149" spans="1:20">
      <c r="A2149" s="485">
        <f t="shared" si="351"/>
        <v>2149</v>
      </c>
      <c r="B2149" t="s">
        <v>299</v>
      </c>
      <c r="D2149" t="s">
        <v>905</v>
      </c>
      <c r="F2149" s="737">
        <f>'57'!S58</f>
        <v>0</v>
      </c>
      <c r="H2149" s="231">
        <f>'58'!S58</f>
        <v>0</v>
      </c>
      <c r="K2149" s="503">
        <v>0</v>
      </c>
      <c r="L2149" s="231">
        <f>'57'!S58</f>
        <v>0</v>
      </c>
      <c r="N2149" s="231">
        <f>'58'!S58</f>
        <v>0</v>
      </c>
      <c r="P2149" s="722">
        <f t="shared" si="355"/>
        <v>0</v>
      </c>
      <c r="Q2149" s="461"/>
      <c r="R2149" s="722">
        <f t="shared" si="356"/>
        <v>0</v>
      </c>
      <c r="T2149" s="655">
        <f t="shared" si="357"/>
        <v>0</v>
      </c>
    </row>
    <row r="2150" spans="1:20">
      <c r="A2150" s="485">
        <f t="shared" si="351"/>
        <v>2150</v>
      </c>
      <c r="B2150" s="672" t="s">
        <v>1102</v>
      </c>
      <c r="D2150" t="s">
        <v>905</v>
      </c>
      <c r="F2150" s="741"/>
      <c r="H2150" s="718"/>
      <c r="K2150" s="503"/>
      <c r="L2150" s="718"/>
      <c r="N2150" s="718"/>
      <c r="T2150" s="655"/>
    </row>
    <row r="2151" spans="1:20">
      <c r="A2151" s="485">
        <f t="shared" si="351"/>
        <v>2151</v>
      </c>
      <c r="B2151" t="s">
        <v>300</v>
      </c>
      <c r="D2151" t="s">
        <v>905</v>
      </c>
      <c r="F2151" s="737">
        <f>'57'!S60</f>
        <v>0</v>
      </c>
      <c r="H2151" s="231">
        <f>'58'!S60</f>
        <v>0</v>
      </c>
      <c r="K2151" s="503">
        <v>0</v>
      </c>
      <c r="L2151" s="231">
        <f>'57'!S60</f>
        <v>0</v>
      </c>
      <c r="N2151" s="231">
        <f>'58'!S60</f>
        <v>0</v>
      </c>
      <c r="P2151" s="722">
        <f>F2151-L2151</f>
        <v>0</v>
      </c>
      <c r="Q2151" s="461"/>
      <c r="R2151" s="722">
        <f>H2151-N2151</f>
        <v>0</v>
      </c>
      <c r="T2151" s="655">
        <f>H2151-K2151</f>
        <v>0</v>
      </c>
    </row>
    <row r="2152" spans="1:20">
      <c r="A2152" s="485">
        <f t="shared" si="351"/>
        <v>2152</v>
      </c>
      <c r="B2152" t="s">
        <v>301</v>
      </c>
      <c r="D2152" t="s">
        <v>905</v>
      </c>
      <c r="F2152" s="737">
        <f>'57'!S61</f>
        <v>1</v>
      </c>
      <c r="H2152" s="231">
        <f>'58'!S61</f>
        <v>-1</v>
      </c>
      <c r="K2152" s="503">
        <v>0</v>
      </c>
      <c r="L2152" s="231">
        <f>'57'!S61</f>
        <v>1</v>
      </c>
      <c r="N2152" s="231">
        <f>'58'!S61</f>
        <v>-1</v>
      </c>
      <c r="P2152" s="722">
        <f>F2152-L2152</f>
        <v>0</v>
      </c>
      <c r="Q2152" s="461"/>
      <c r="R2152" s="722">
        <f>H2152-N2152</f>
        <v>0</v>
      </c>
      <c r="T2152" s="655">
        <f>H2152-K2152</f>
        <v>-1</v>
      </c>
    </row>
    <row r="2153" spans="1:20">
      <c r="A2153" s="485">
        <f t="shared" si="351"/>
        <v>2153</v>
      </c>
      <c r="B2153" t="s">
        <v>302</v>
      </c>
      <c r="D2153" t="s">
        <v>905</v>
      </c>
      <c r="F2153" s="737">
        <f>'57'!S63</f>
        <v>0</v>
      </c>
      <c r="H2153" s="231">
        <f>'58'!S63</f>
        <v>0</v>
      </c>
      <c r="K2153" s="503">
        <v>0</v>
      </c>
      <c r="L2153" s="231">
        <f>'57'!S63</f>
        <v>0</v>
      </c>
      <c r="N2153" s="231">
        <f>'58'!S63</f>
        <v>0</v>
      </c>
      <c r="P2153" s="722">
        <f>F2153-L2153</f>
        <v>0</v>
      </c>
      <c r="Q2153" s="461"/>
      <c r="R2153" s="722">
        <f>H2153-N2153</f>
        <v>0</v>
      </c>
      <c r="T2153" s="655">
        <f>H2153-K2153</f>
        <v>0</v>
      </c>
    </row>
    <row r="2154" spans="1:20">
      <c r="A2154" s="485">
        <f t="shared" si="351"/>
        <v>2154</v>
      </c>
      <c r="B2154" t="s">
        <v>115</v>
      </c>
      <c r="D2154" t="s">
        <v>905</v>
      </c>
      <c r="F2154" s="737">
        <f>'57'!S66</f>
        <v>0</v>
      </c>
      <c r="H2154" s="231">
        <f>'58'!S66</f>
        <v>0</v>
      </c>
      <c r="K2154" s="503">
        <v>0</v>
      </c>
      <c r="L2154" s="231">
        <f>'57'!S66</f>
        <v>0</v>
      </c>
      <c r="N2154" s="231">
        <f>'58'!S66</f>
        <v>0</v>
      </c>
      <c r="P2154" s="722">
        <f>F2154-L2154</f>
        <v>0</v>
      </c>
      <c r="Q2154" s="461"/>
      <c r="R2154" s="722">
        <f>H2154-N2154</f>
        <v>0</v>
      </c>
      <c r="T2154" s="655">
        <f>H2154-K2154</f>
        <v>0</v>
      </c>
    </row>
    <row r="2155" spans="1:20" ht="15.75">
      <c r="A2155" s="485">
        <f t="shared" si="351"/>
        <v>2155</v>
      </c>
      <c r="B2155" s="234" t="s">
        <v>106</v>
      </c>
      <c r="D2155" t="s">
        <v>905</v>
      </c>
      <c r="F2155" s="737">
        <f>'57'!S67</f>
        <v>73</v>
      </c>
      <c r="H2155" s="231">
        <f>'58'!S67</f>
        <v>-77</v>
      </c>
      <c r="K2155" s="503">
        <v>6</v>
      </c>
      <c r="L2155" s="231">
        <f>'57'!S67</f>
        <v>73</v>
      </c>
      <c r="N2155" s="231">
        <f>'58'!S67</f>
        <v>-77</v>
      </c>
      <c r="P2155" s="722">
        <f>F2155-L2155</f>
        <v>0</v>
      </c>
      <c r="Q2155" s="461"/>
      <c r="R2155" s="722">
        <f>H2155-N2155</f>
        <v>0</v>
      </c>
      <c r="T2155" s="655">
        <f>H2155-K2155</f>
        <v>-83</v>
      </c>
    </row>
    <row r="2156" spans="1:20" ht="15.75">
      <c r="A2156" s="485">
        <f t="shared" si="351"/>
        <v>2156</v>
      </c>
      <c r="B2156" s="234" t="s">
        <v>172</v>
      </c>
      <c r="F2156" s="737"/>
      <c r="H2156" s="231"/>
      <c r="K2156" s="503"/>
      <c r="T2156" s="655"/>
    </row>
    <row r="2157" spans="1:20" ht="15.75">
      <c r="A2157" s="485">
        <f t="shared" si="351"/>
        <v>2157</v>
      </c>
      <c r="B2157" s="234" t="s">
        <v>271</v>
      </c>
      <c r="F2157" s="737"/>
      <c r="H2157" s="231"/>
      <c r="K2157" s="503"/>
      <c r="T2157" s="655"/>
    </row>
    <row r="2158" spans="1:20">
      <c r="A2158" s="485">
        <f t="shared" si="351"/>
        <v>2158</v>
      </c>
      <c r="B2158" t="s">
        <v>135</v>
      </c>
      <c r="F2158" s="737"/>
      <c r="H2158" s="231"/>
      <c r="K2158" s="503"/>
      <c r="T2158" s="655"/>
    </row>
    <row r="2159" spans="1:20">
      <c r="A2159" s="485">
        <f t="shared" si="351"/>
        <v>2159</v>
      </c>
      <c r="B2159" s="636" t="s">
        <v>1220</v>
      </c>
      <c r="D2159" t="s">
        <v>905</v>
      </c>
      <c r="F2159" s="737">
        <f>'57'!U14</f>
        <v>44821</v>
      </c>
      <c r="H2159" s="231">
        <f>'58'!U14</f>
        <v>23994</v>
      </c>
      <c r="K2159" s="503">
        <v>29964</v>
      </c>
      <c r="L2159" s="231">
        <f>'57'!U14</f>
        <v>44821</v>
      </c>
      <c r="N2159" s="231">
        <f>'58'!U14</f>
        <v>23994</v>
      </c>
      <c r="P2159" s="722">
        <f t="shared" ref="P2159:P2165" si="358">F2159-L2159</f>
        <v>0</v>
      </c>
      <c r="Q2159" s="461"/>
      <c r="R2159" s="722">
        <f t="shared" ref="R2159:R2165" si="359">H2159-N2159</f>
        <v>0</v>
      </c>
      <c r="T2159" s="655">
        <f t="shared" ref="T2159:T2165" si="360">H2159-K2159</f>
        <v>-5970</v>
      </c>
    </row>
    <row r="2160" spans="1:20">
      <c r="A2160" s="485">
        <f t="shared" si="351"/>
        <v>2160</v>
      </c>
      <c r="B2160" s="636" t="s">
        <v>1221</v>
      </c>
      <c r="D2160" t="s">
        <v>905</v>
      </c>
      <c r="F2160" s="737">
        <f>'57'!U15</f>
        <v>40</v>
      </c>
      <c r="H2160" s="231">
        <f>'58'!U15</f>
        <v>268</v>
      </c>
      <c r="K2160" s="503">
        <v>0</v>
      </c>
      <c r="L2160" s="231">
        <f>'57'!U15</f>
        <v>40</v>
      </c>
      <c r="N2160" s="231">
        <f>'58'!U15</f>
        <v>268</v>
      </c>
      <c r="P2160" s="722">
        <f t="shared" si="358"/>
        <v>0</v>
      </c>
      <c r="Q2160" s="461"/>
      <c r="R2160" s="722">
        <f t="shared" si="359"/>
        <v>0</v>
      </c>
      <c r="T2160" s="655">
        <f t="shared" si="360"/>
        <v>268</v>
      </c>
    </row>
    <row r="2161" spans="1:20">
      <c r="A2161" s="485">
        <f t="shared" si="351"/>
        <v>2161</v>
      </c>
      <c r="B2161" s="636" t="s">
        <v>1222</v>
      </c>
      <c r="D2161" t="s">
        <v>905</v>
      </c>
      <c r="F2161" s="737">
        <f>'57'!U16</f>
        <v>708</v>
      </c>
      <c r="H2161" s="231">
        <f>'58'!U16</f>
        <v>593</v>
      </c>
      <c r="K2161" s="503">
        <v>433</v>
      </c>
      <c r="L2161" s="231">
        <f>'57'!U16</f>
        <v>708</v>
      </c>
      <c r="N2161" s="231">
        <f>'58'!U16</f>
        <v>593</v>
      </c>
      <c r="P2161" s="722">
        <f t="shared" si="358"/>
        <v>0</v>
      </c>
      <c r="Q2161" s="461"/>
      <c r="R2161" s="722">
        <f t="shared" si="359"/>
        <v>0</v>
      </c>
      <c r="T2161" s="655">
        <f t="shared" si="360"/>
        <v>160</v>
      </c>
    </row>
    <row r="2162" spans="1:20">
      <c r="A2162" s="485">
        <f t="shared" si="351"/>
        <v>2162</v>
      </c>
      <c r="B2162" s="636" t="s">
        <v>1223</v>
      </c>
      <c r="D2162" t="s">
        <v>905</v>
      </c>
      <c r="F2162" s="737">
        <f>'57'!U17</f>
        <v>0</v>
      </c>
      <c r="H2162" s="231">
        <f>'58'!U17</f>
        <v>0</v>
      </c>
      <c r="K2162" s="503">
        <v>0</v>
      </c>
      <c r="L2162" s="231">
        <f>'57'!U17</f>
        <v>0</v>
      </c>
      <c r="N2162" s="231">
        <f>'58'!U17</f>
        <v>0</v>
      </c>
      <c r="P2162" s="722">
        <f t="shared" si="358"/>
        <v>0</v>
      </c>
      <c r="Q2162" s="461"/>
      <c r="R2162" s="722">
        <f t="shared" si="359"/>
        <v>0</v>
      </c>
      <c r="T2162" s="655">
        <f t="shared" si="360"/>
        <v>0</v>
      </c>
    </row>
    <row r="2163" spans="1:20">
      <c r="A2163" s="485">
        <f t="shared" si="351"/>
        <v>2163</v>
      </c>
      <c r="B2163" t="s">
        <v>136</v>
      </c>
      <c r="D2163" t="s">
        <v>905</v>
      </c>
      <c r="F2163" s="737">
        <f>'57'!U18</f>
        <v>656</v>
      </c>
      <c r="H2163" s="231">
        <f>'58'!U18</f>
        <v>769</v>
      </c>
      <c r="K2163" s="503">
        <v>728</v>
      </c>
      <c r="L2163" s="231">
        <f>'57'!U18</f>
        <v>656</v>
      </c>
      <c r="N2163" s="231">
        <f>'58'!U18</f>
        <v>769</v>
      </c>
      <c r="P2163" s="722">
        <f t="shared" si="358"/>
        <v>0</v>
      </c>
      <c r="Q2163" s="461"/>
      <c r="R2163" s="722">
        <f t="shared" si="359"/>
        <v>0</v>
      </c>
      <c r="T2163" s="655">
        <f t="shared" si="360"/>
        <v>41</v>
      </c>
    </row>
    <row r="2164" spans="1:20">
      <c r="A2164" s="485">
        <f t="shared" si="351"/>
        <v>2164</v>
      </c>
      <c r="B2164" t="s">
        <v>137</v>
      </c>
      <c r="D2164" t="s">
        <v>905</v>
      </c>
      <c r="F2164" s="737">
        <f>'57'!U19</f>
        <v>0</v>
      </c>
      <c r="H2164" s="231">
        <f>'58'!U19</f>
        <v>0</v>
      </c>
      <c r="K2164" s="503">
        <v>0</v>
      </c>
      <c r="L2164" s="231">
        <f>'57'!U19</f>
        <v>0</v>
      </c>
      <c r="N2164" s="231">
        <f>'58'!U19</f>
        <v>0</v>
      </c>
      <c r="P2164" s="722">
        <f t="shared" si="358"/>
        <v>0</v>
      </c>
      <c r="Q2164" s="461"/>
      <c r="R2164" s="722">
        <f t="shared" si="359"/>
        <v>0</v>
      </c>
      <c r="T2164" s="655">
        <f t="shared" si="360"/>
        <v>0</v>
      </c>
    </row>
    <row r="2165" spans="1:20">
      <c r="A2165" s="485">
        <f t="shared" si="351"/>
        <v>2165</v>
      </c>
      <c r="B2165" t="s">
        <v>299</v>
      </c>
      <c r="D2165" t="s">
        <v>905</v>
      </c>
      <c r="F2165" s="737">
        <f>'57'!U20</f>
        <v>1675</v>
      </c>
      <c r="H2165" s="231">
        <f>'58'!U20</f>
        <v>1693</v>
      </c>
      <c r="K2165" s="503">
        <v>2154</v>
      </c>
      <c r="L2165" s="231">
        <f>'57'!U20</f>
        <v>1675</v>
      </c>
      <c r="N2165" s="231">
        <f>'58'!U20</f>
        <v>1693</v>
      </c>
      <c r="P2165" s="722">
        <f t="shared" si="358"/>
        <v>0</v>
      </c>
      <c r="Q2165" s="461"/>
      <c r="R2165" s="722">
        <f t="shared" si="359"/>
        <v>0</v>
      </c>
      <c r="T2165" s="655">
        <f t="shared" si="360"/>
        <v>-461</v>
      </c>
    </row>
    <row r="2166" spans="1:20">
      <c r="A2166" s="485">
        <f t="shared" si="351"/>
        <v>2166</v>
      </c>
      <c r="B2166" s="672" t="s">
        <v>1102</v>
      </c>
      <c r="D2166" t="s">
        <v>905</v>
      </c>
      <c r="F2166" s="741"/>
      <c r="H2166" s="718"/>
      <c r="K2166" s="503"/>
      <c r="L2166" s="718"/>
      <c r="N2166" s="718"/>
      <c r="T2166" s="655"/>
    </row>
    <row r="2167" spans="1:20">
      <c r="A2167" s="485">
        <f t="shared" si="351"/>
        <v>2167</v>
      </c>
      <c r="B2167" t="s">
        <v>300</v>
      </c>
      <c r="D2167" t="s">
        <v>905</v>
      </c>
      <c r="F2167" s="737">
        <f>'57'!U22</f>
        <v>0</v>
      </c>
      <c r="H2167" s="231">
        <f>'58'!U22</f>
        <v>0</v>
      </c>
      <c r="K2167" s="503">
        <v>4</v>
      </c>
      <c r="L2167" s="231">
        <f>'57'!U22</f>
        <v>0</v>
      </c>
      <c r="N2167" s="231">
        <f>'58'!U22</f>
        <v>0</v>
      </c>
      <c r="P2167" s="722">
        <f>F2167-L2167</f>
        <v>0</v>
      </c>
      <c r="Q2167" s="461"/>
      <c r="R2167" s="722">
        <f>H2167-N2167</f>
        <v>0</v>
      </c>
      <c r="T2167" s="655">
        <f>H2167-K2167</f>
        <v>-4</v>
      </c>
    </row>
    <row r="2168" spans="1:20">
      <c r="A2168" s="485">
        <f t="shared" si="351"/>
        <v>2168</v>
      </c>
      <c r="B2168" t="s">
        <v>301</v>
      </c>
      <c r="D2168" t="s">
        <v>905</v>
      </c>
      <c r="F2168" s="737">
        <f>'57'!U23</f>
        <v>37</v>
      </c>
      <c r="H2168" s="231">
        <f>'58'!U23</f>
        <v>36</v>
      </c>
      <c r="K2168" s="503">
        <v>139</v>
      </c>
      <c r="L2168" s="231">
        <f>'57'!U23</f>
        <v>37</v>
      </c>
      <c r="N2168" s="231">
        <f>'58'!U23</f>
        <v>36</v>
      </c>
      <c r="P2168" s="722">
        <f>F2168-L2168</f>
        <v>0</v>
      </c>
      <c r="Q2168" s="461"/>
      <c r="R2168" s="722">
        <f>H2168-N2168</f>
        <v>0</v>
      </c>
      <c r="T2168" s="655">
        <f>H2168-K2168</f>
        <v>-103</v>
      </c>
    </row>
    <row r="2169" spans="1:20">
      <c r="A2169" s="485">
        <f t="shared" si="351"/>
        <v>2169</v>
      </c>
      <c r="B2169" t="s">
        <v>302</v>
      </c>
      <c r="D2169" t="s">
        <v>905</v>
      </c>
      <c r="F2169" s="737">
        <f>'57'!U25</f>
        <v>0</v>
      </c>
      <c r="H2169" s="231">
        <f>'58'!U25</f>
        <v>0</v>
      </c>
      <c r="K2169" s="503">
        <v>0</v>
      </c>
      <c r="L2169" s="231">
        <f>'57'!U25</f>
        <v>0</v>
      </c>
      <c r="N2169" s="231">
        <f>'58'!U25</f>
        <v>0</v>
      </c>
      <c r="P2169" s="722">
        <f>F2169-L2169</f>
        <v>0</v>
      </c>
      <c r="Q2169" s="461"/>
      <c r="R2169" s="722">
        <f>H2169-N2169</f>
        <v>0</v>
      </c>
      <c r="T2169" s="655">
        <f>H2169-K2169</f>
        <v>0</v>
      </c>
    </row>
    <row r="2170" spans="1:20">
      <c r="A2170" s="485">
        <f t="shared" si="351"/>
        <v>2170</v>
      </c>
      <c r="B2170" t="s">
        <v>115</v>
      </c>
      <c r="D2170" t="s">
        <v>905</v>
      </c>
      <c r="F2170" s="737">
        <f>'57'!U28</f>
        <v>5112</v>
      </c>
      <c r="H2170" s="231">
        <f>'58'!U28</f>
        <v>2488</v>
      </c>
      <c r="K2170" s="503">
        <v>2036</v>
      </c>
      <c r="L2170" s="231">
        <f>'57'!U28</f>
        <v>5112</v>
      </c>
      <c r="N2170" s="231">
        <f>'58'!U28</f>
        <v>2488</v>
      </c>
      <c r="P2170" s="722">
        <f>F2170-L2170</f>
        <v>0</v>
      </c>
      <c r="Q2170" s="461"/>
      <c r="R2170" s="722">
        <f>H2170-N2170</f>
        <v>0</v>
      </c>
      <c r="T2170" s="655">
        <f>H2170-K2170</f>
        <v>452</v>
      </c>
    </row>
    <row r="2171" spans="1:20" ht="15.75">
      <c r="A2171" s="485">
        <f t="shared" si="351"/>
        <v>2171</v>
      </c>
      <c r="B2171" s="234" t="s">
        <v>106</v>
      </c>
      <c r="D2171" t="s">
        <v>905</v>
      </c>
      <c r="F2171" s="737">
        <f>'57'!U29</f>
        <v>53082</v>
      </c>
      <c r="H2171" s="231">
        <f>'58'!U29</f>
        <v>29851</v>
      </c>
      <c r="K2171" s="503">
        <v>35458</v>
      </c>
      <c r="L2171" s="231">
        <f>'57'!U29</f>
        <v>53082</v>
      </c>
      <c r="N2171" s="231">
        <f>'58'!U29</f>
        <v>29851</v>
      </c>
      <c r="P2171" s="722">
        <f>F2171-L2171</f>
        <v>0</v>
      </c>
      <c r="Q2171" s="461"/>
      <c r="R2171" s="722">
        <f>H2171-N2171</f>
        <v>0</v>
      </c>
      <c r="T2171" s="655">
        <f>H2171-K2171</f>
        <v>-5607</v>
      </c>
    </row>
    <row r="2172" spans="1:20" ht="15.75">
      <c r="A2172" s="485">
        <f t="shared" si="351"/>
        <v>2172</v>
      </c>
      <c r="B2172" s="234" t="s">
        <v>303</v>
      </c>
      <c r="F2172" s="737"/>
      <c r="H2172" s="231"/>
      <c r="K2172" s="503"/>
      <c r="T2172" s="655"/>
    </row>
    <row r="2173" spans="1:20">
      <c r="A2173" s="485">
        <f t="shared" si="351"/>
        <v>2173</v>
      </c>
      <c r="B2173" t="s">
        <v>135</v>
      </c>
      <c r="F2173" s="737"/>
      <c r="H2173" s="231"/>
      <c r="K2173" s="503"/>
      <c r="T2173" s="655"/>
    </row>
    <row r="2174" spans="1:20">
      <c r="A2174" s="485">
        <f t="shared" si="351"/>
        <v>2174</v>
      </c>
      <c r="B2174" s="636" t="s">
        <v>1220</v>
      </c>
      <c r="D2174" t="s">
        <v>905</v>
      </c>
      <c r="F2174" s="737">
        <f>'57'!U33</f>
        <v>149405</v>
      </c>
      <c r="H2174" s="231">
        <f>'58'!U33</f>
        <v>121369</v>
      </c>
      <c r="K2174" s="503">
        <v>107945</v>
      </c>
      <c r="L2174" s="231">
        <f>'57'!U33</f>
        <v>149405</v>
      </c>
      <c r="N2174" s="231">
        <f>'58'!U33</f>
        <v>121369</v>
      </c>
      <c r="P2174" s="722">
        <f t="shared" ref="P2174:P2180" si="361">F2174-L2174</f>
        <v>0</v>
      </c>
      <c r="Q2174" s="461"/>
      <c r="R2174" s="722">
        <f t="shared" ref="R2174:R2180" si="362">H2174-N2174</f>
        <v>0</v>
      </c>
      <c r="T2174" s="655">
        <f t="shared" ref="T2174:T2180" si="363">H2174-K2174</f>
        <v>13424</v>
      </c>
    </row>
    <row r="2175" spans="1:20">
      <c r="A2175" s="485">
        <f t="shared" si="351"/>
        <v>2175</v>
      </c>
      <c r="B2175" s="636" t="s">
        <v>1221</v>
      </c>
      <c r="D2175" t="s">
        <v>905</v>
      </c>
      <c r="F2175" s="737">
        <f>'57'!U34</f>
        <v>0</v>
      </c>
      <c r="H2175" s="231">
        <f>'58'!U34</f>
        <v>0</v>
      </c>
      <c r="K2175" s="503">
        <v>0</v>
      </c>
      <c r="L2175" s="231">
        <f>'57'!U34</f>
        <v>0</v>
      </c>
      <c r="N2175" s="231">
        <f>'58'!U34</f>
        <v>0</v>
      </c>
      <c r="P2175" s="722">
        <f t="shared" si="361"/>
        <v>0</v>
      </c>
      <c r="Q2175" s="461"/>
      <c r="R2175" s="722">
        <f t="shared" si="362"/>
        <v>0</v>
      </c>
      <c r="T2175" s="655">
        <f t="shared" si="363"/>
        <v>0</v>
      </c>
    </row>
    <row r="2176" spans="1:20">
      <c r="A2176" s="485">
        <f t="shared" si="351"/>
        <v>2176</v>
      </c>
      <c r="B2176" s="636" t="s">
        <v>1222</v>
      </c>
      <c r="D2176" t="s">
        <v>905</v>
      </c>
      <c r="F2176" s="737">
        <f>'57'!U35</f>
        <v>0</v>
      </c>
      <c r="H2176" s="231">
        <f>'58'!U35</f>
        <v>2</v>
      </c>
      <c r="K2176" s="503">
        <v>0</v>
      </c>
      <c r="L2176" s="231">
        <f>'57'!U35</f>
        <v>0</v>
      </c>
      <c r="N2176" s="231">
        <f>'58'!U35</f>
        <v>2</v>
      </c>
      <c r="P2176" s="722">
        <f t="shared" si="361"/>
        <v>0</v>
      </c>
      <c r="Q2176" s="461"/>
      <c r="R2176" s="722">
        <f t="shared" si="362"/>
        <v>0</v>
      </c>
      <c r="T2176" s="655">
        <f t="shared" si="363"/>
        <v>2</v>
      </c>
    </row>
    <row r="2177" spans="1:20">
      <c r="A2177" s="485">
        <f t="shared" si="351"/>
        <v>2177</v>
      </c>
      <c r="B2177" s="636" t="s">
        <v>1223</v>
      </c>
      <c r="D2177" t="s">
        <v>905</v>
      </c>
      <c r="F2177" s="737">
        <f>'57'!U36</f>
        <v>0</v>
      </c>
      <c r="H2177" s="231">
        <f>'58'!U36</f>
        <v>0</v>
      </c>
      <c r="K2177" s="503">
        <v>0</v>
      </c>
      <c r="L2177" s="231">
        <f>'57'!U36</f>
        <v>0</v>
      </c>
      <c r="N2177" s="231">
        <f>'58'!U36</f>
        <v>0</v>
      </c>
      <c r="P2177" s="722">
        <f t="shared" si="361"/>
        <v>0</v>
      </c>
      <c r="Q2177" s="461"/>
      <c r="R2177" s="722">
        <f t="shared" si="362"/>
        <v>0</v>
      </c>
      <c r="T2177" s="655">
        <f t="shared" si="363"/>
        <v>0</v>
      </c>
    </row>
    <row r="2178" spans="1:20">
      <c r="A2178" s="485">
        <f t="shared" si="351"/>
        <v>2178</v>
      </c>
      <c r="B2178" t="s">
        <v>136</v>
      </c>
      <c r="D2178" t="s">
        <v>905</v>
      </c>
      <c r="F2178" s="737">
        <f>'57'!U37</f>
        <v>4063</v>
      </c>
      <c r="H2178" s="231">
        <f>'58'!U37</f>
        <v>3813</v>
      </c>
      <c r="K2178" s="503">
        <v>5744</v>
      </c>
      <c r="L2178" s="231">
        <f>'57'!U37</f>
        <v>4063</v>
      </c>
      <c r="N2178" s="231">
        <f>'58'!U37</f>
        <v>3813</v>
      </c>
      <c r="P2178" s="722">
        <f t="shared" si="361"/>
        <v>0</v>
      </c>
      <c r="Q2178" s="461"/>
      <c r="R2178" s="722">
        <f t="shared" si="362"/>
        <v>0</v>
      </c>
      <c r="T2178" s="655">
        <f t="shared" si="363"/>
        <v>-1931</v>
      </c>
    </row>
    <row r="2179" spans="1:20">
      <c r="A2179" s="485">
        <f t="shared" si="351"/>
        <v>2179</v>
      </c>
      <c r="B2179" t="s">
        <v>137</v>
      </c>
      <c r="D2179" t="s">
        <v>905</v>
      </c>
      <c r="F2179" s="737">
        <f>'57'!U38</f>
        <v>0</v>
      </c>
      <c r="H2179" s="231">
        <f>'58'!U38</f>
        <v>0</v>
      </c>
      <c r="K2179" s="503">
        <v>0</v>
      </c>
      <c r="L2179" s="231">
        <f>'57'!U38</f>
        <v>0</v>
      </c>
      <c r="N2179" s="231">
        <f>'58'!U38</f>
        <v>0</v>
      </c>
      <c r="P2179" s="722">
        <f t="shared" si="361"/>
        <v>0</v>
      </c>
      <c r="Q2179" s="461"/>
      <c r="R2179" s="722">
        <f t="shared" si="362"/>
        <v>0</v>
      </c>
      <c r="T2179" s="655">
        <f t="shared" si="363"/>
        <v>0</v>
      </c>
    </row>
    <row r="2180" spans="1:20">
      <c r="A2180" s="485">
        <f t="shared" si="351"/>
        <v>2180</v>
      </c>
      <c r="B2180" t="s">
        <v>299</v>
      </c>
      <c r="D2180" t="s">
        <v>905</v>
      </c>
      <c r="F2180" s="737">
        <f>'57'!U39</f>
        <v>3483</v>
      </c>
      <c r="H2180" s="231">
        <f>'58'!U39</f>
        <v>2332</v>
      </c>
      <c r="K2180" s="503">
        <v>1191</v>
      </c>
      <c r="L2180" s="231">
        <f>'57'!U39</f>
        <v>3483</v>
      </c>
      <c r="N2180" s="231">
        <f>'58'!U39</f>
        <v>2332</v>
      </c>
      <c r="P2180" s="722">
        <f t="shared" si="361"/>
        <v>0</v>
      </c>
      <c r="Q2180" s="461"/>
      <c r="R2180" s="722">
        <f t="shared" si="362"/>
        <v>0</v>
      </c>
      <c r="T2180" s="655">
        <f t="shared" si="363"/>
        <v>1141</v>
      </c>
    </row>
    <row r="2181" spans="1:20">
      <c r="A2181" s="485">
        <f t="shared" si="351"/>
        <v>2181</v>
      </c>
      <c r="B2181" s="672" t="s">
        <v>1102</v>
      </c>
      <c r="D2181" t="s">
        <v>905</v>
      </c>
      <c r="F2181" s="741"/>
      <c r="H2181" s="718"/>
      <c r="K2181" s="503"/>
      <c r="L2181" s="718"/>
      <c r="N2181" s="718"/>
      <c r="T2181" s="655"/>
    </row>
    <row r="2182" spans="1:20">
      <c r="A2182" s="485">
        <f t="shared" si="351"/>
        <v>2182</v>
      </c>
      <c r="B2182" t="s">
        <v>300</v>
      </c>
      <c r="D2182" t="s">
        <v>905</v>
      </c>
      <c r="F2182" s="737">
        <f>'57'!U41</f>
        <v>0</v>
      </c>
      <c r="H2182" s="231">
        <f>'58'!U41</f>
        <v>0</v>
      </c>
      <c r="K2182" s="503">
        <v>12</v>
      </c>
      <c r="L2182" s="231">
        <f>'57'!U41</f>
        <v>0</v>
      </c>
      <c r="N2182" s="231">
        <f>'58'!U41</f>
        <v>0</v>
      </c>
      <c r="P2182" s="722">
        <f>F2182-L2182</f>
        <v>0</v>
      </c>
      <c r="Q2182" s="461"/>
      <c r="R2182" s="722">
        <f>H2182-N2182</f>
        <v>0</v>
      </c>
      <c r="T2182" s="655">
        <f>H2182-K2182</f>
        <v>-12</v>
      </c>
    </row>
    <row r="2183" spans="1:20">
      <c r="A2183" s="485">
        <f t="shared" si="351"/>
        <v>2183</v>
      </c>
      <c r="B2183" t="s">
        <v>301</v>
      </c>
      <c r="D2183" t="s">
        <v>905</v>
      </c>
      <c r="F2183" s="737">
        <f>'57'!U42</f>
        <v>10</v>
      </c>
      <c r="H2183" s="231">
        <f>'58'!U42</f>
        <v>12</v>
      </c>
      <c r="K2183" s="503">
        <v>156</v>
      </c>
      <c r="L2183" s="231">
        <f>'57'!U42</f>
        <v>10</v>
      </c>
      <c r="N2183" s="231">
        <f>'58'!U42</f>
        <v>12</v>
      </c>
      <c r="P2183" s="722">
        <f>F2183-L2183</f>
        <v>0</v>
      </c>
      <c r="Q2183" s="461"/>
      <c r="R2183" s="722">
        <f>H2183-N2183</f>
        <v>0</v>
      </c>
      <c r="T2183" s="655">
        <f>H2183-K2183</f>
        <v>-144</v>
      </c>
    </row>
    <row r="2184" spans="1:20">
      <c r="A2184" s="485">
        <f t="shared" si="351"/>
        <v>2184</v>
      </c>
      <c r="B2184" t="s">
        <v>302</v>
      </c>
      <c r="D2184" t="s">
        <v>905</v>
      </c>
      <c r="F2184" s="737">
        <f>'57'!U44</f>
        <v>0</v>
      </c>
      <c r="H2184" s="231">
        <f>'58'!U44</f>
        <v>0</v>
      </c>
      <c r="K2184" s="503">
        <v>0</v>
      </c>
      <c r="L2184" s="231">
        <f>'57'!U44</f>
        <v>0</v>
      </c>
      <c r="N2184" s="231">
        <f>'58'!U44</f>
        <v>0</v>
      </c>
      <c r="P2184" s="722">
        <f>F2184-L2184</f>
        <v>0</v>
      </c>
      <c r="Q2184" s="461"/>
      <c r="R2184" s="722">
        <f>H2184-N2184</f>
        <v>0</v>
      </c>
      <c r="T2184" s="655">
        <f>H2184-K2184</f>
        <v>0</v>
      </c>
    </row>
    <row r="2185" spans="1:20">
      <c r="A2185" s="485">
        <f t="shared" si="351"/>
        <v>2185</v>
      </c>
      <c r="B2185" t="s">
        <v>115</v>
      </c>
      <c r="D2185" t="s">
        <v>905</v>
      </c>
      <c r="F2185" s="737">
        <f>'57'!U47</f>
        <v>0</v>
      </c>
      <c r="H2185" s="231">
        <f>'58'!U47</f>
        <v>0</v>
      </c>
      <c r="K2185" s="503">
        <v>0</v>
      </c>
      <c r="L2185" s="231">
        <f>'57'!U47</f>
        <v>0</v>
      </c>
      <c r="N2185" s="231">
        <f>'58'!U47</f>
        <v>0</v>
      </c>
      <c r="P2185" s="722">
        <f>F2185-L2185</f>
        <v>0</v>
      </c>
      <c r="Q2185" s="461"/>
      <c r="R2185" s="722">
        <f>H2185-N2185</f>
        <v>0</v>
      </c>
      <c r="T2185" s="655">
        <f>H2185-K2185</f>
        <v>0</v>
      </c>
    </row>
    <row r="2186" spans="1:20" ht="15.75">
      <c r="A2186" s="485">
        <f t="shared" si="351"/>
        <v>2186</v>
      </c>
      <c r="B2186" s="234" t="s">
        <v>106</v>
      </c>
      <c r="D2186" t="s">
        <v>905</v>
      </c>
      <c r="F2186" s="737">
        <f>'57'!U48</f>
        <v>158147</v>
      </c>
      <c r="H2186" s="231">
        <f>'58'!U48</f>
        <v>128622</v>
      </c>
      <c r="K2186" s="503">
        <v>115048</v>
      </c>
      <c r="L2186" s="231">
        <f>'57'!U48</f>
        <v>158147</v>
      </c>
      <c r="N2186" s="231">
        <f>'58'!U48</f>
        <v>128622</v>
      </c>
      <c r="P2186" s="722">
        <f>F2186-L2186</f>
        <v>0</v>
      </c>
      <c r="Q2186" s="461"/>
      <c r="R2186" s="722">
        <f>H2186-N2186</f>
        <v>0</v>
      </c>
      <c r="T2186" s="655">
        <f>H2186-K2186</f>
        <v>13574</v>
      </c>
    </row>
    <row r="2187" spans="1:20" ht="15.75">
      <c r="A2187" s="485">
        <f t="shared" ref="A2187:A2250" si="364">A2186+1</f>
        <v>2187</v>
      </c>
      <c r="B2187" s="234" t="s">
        <v>172</v>
      </c>
      <c r="F2187" s="737"/>
      <c r="H2187" s="231"/>
      <c r="K2187" s="503"/>
      <c r="T2187" s="655"/>
    </row>
    <row r="2188" spans="1:20">
      <c r="A2188" s="485">
        <f t="shared" si="364"/>
        <v>2188</v>
      </c>
      <c r="B2188" t="s">
        <v>135</v>
      </c>
      <c r="F2188" s="737"/>
      <c r="H2188" s="231"/>
      <c r="K2188" s="503"/>
      <c r="T2188" s="655"/>
    </row>
    <row r="2189" spans="1:20">
      <c r="A2189" s="485">
        <f t="shared" si="364"/>
        <v>2189</v>
      </c>
      <c r="B2189" s="636" t="s">
        <v>1220</v>
      </c>
      <c r="D2189" t="s">
        <v>905</v>
      </c>
      <c r="F2189" s="737">
        <f>'57'!U52</f>
        <v>194226</v>
      </c>
      <c r="H2189" s="231">
        <f>'58'!U52</f>
        <v>145363</v>
      </c>
      <c r="K2189" s="503">
        <v>137909</v>
      </c>
      <c r="L2189" s="231">
        <f>'57'!U52</f>
        <v>194226</v>
      </c>
      <c r="N2189" s="231">
        <f>'58'!U52</f>
        <v>145363</v>
      </c>
      <c r="P2189" s="722">
        <f t="shared" ref="P2189:P2195" si="365">F2189-L2189</f>
        <v>0</v>
      </c>
      <c r="Q2189" s="461"/>
      <c r="R2189" s="722">
        <f t="shared" ref="R2189:R2195" si="366">H2189-N2189</f>
        <v>0</v>
      </c>
      <c r="T2189" s="655">
        <f>H2189-K2189</f>
        <v>7454</v>
      </c>
    </row>
    <row r="2190" spans="1:20">
      <c r="A2190" s="485">
        <f t="shared" si="364"/>
        <v>2190</v>
      </c>
      <c r="B2190" s="636" t="s">
        <v>1221</v>
      </c>
      <c r="D2190" t="s">
        <v>905</v>
      </c>
      <c r="F2190" s="737">
        <f>'57'!U53</f>
        <v>40</v>
      </c>
      <c r="H2190" s="231">
        <f>'58'!U53</f>
        <v>268</v>
      </c>
      <c r="K2190" s="503">
        <v>0</v>
      </c>
      <c r="L2190" s="231">
        <f>'57'!U53</f>
        <v>40</v>
      </c>
      <c r="N2190" s="231">
        <f>'58'!U53</f>
        <v>268</v>
      </c>
      <c r="P2190" s="722">
        <f t="shared" si="365"/>
        <v>0</v>
      </c>
      <c r="Q2190" s="461"/>
      <c r="R2190" s="722">
        <f t="shared" si="366"/>
        <v>0</v>
      </c>
      <c r="T2190" s="655">
        <f t="shared" ref="T2190:T2195" si="367">H2190-K2190</f>
        <v>268</v>
      </c>
    </row>
    <row r="2191" spans="1:20">
      <c r="A2191" s="485">
        <f t="shared" si="364"/>
        <v>2191</v>
      </c>
      <c r="B2191" s="636" t="s">
        <v>1222</v>
      </c>
      <c r="D2191" t="s">
        <v>905</v>
      </c>
      <c r="F2191" s="737">
        <f>'57'!U54</f>
        <v>708</v>
      </c>
      <c r="H2191" s="231">
        <f>'58'!U54</f>
        <v>595</v>
      </c>
      <c r="K2191" s="503">
        <v>433</v>
      </c>
      <c r="L2191" s="231">
        <f>'57'!U54</f>
        <v>708</v>
      </c>
      <c r="N2191" s="231">
        <f>'58'!U54</f>
        <v>595</v>
      </c>
      <c r="P2191" s="722">
        <f t="shared" si="365"/>
        <v>0</v>
      </c>
      <c r="Q2191" s="461"/>
      <c r="R2191" s="722">
        <f t="shared" si="366"/>
        <v>0</v>
      </c>
      <c r="T2191" s="655">
        <f t="shared" si="367"/>
        <v>162</v>
      </c>
    </row>
    <row r="2192" spans="1:20">
      <c r="A2192" s="485">
        <f t="shared" si="364"/>
        <v>2192</v>
      </c>
      <c r="B2192" s="636" t="s">
        <v>1223</v>
      </c>
      <c r="D2192" t="s">
        <v>905</v>
      </c>
      <c r="F2192" s="737">
        <f>'57'!U55</f>
        <v>0</v>
      </c>
      <c r="H2192" s="231">
        <f>'58'!U55</f>
        <v>0</v>
      </c>
      <c r="K2192" s="503">
        <v>0</v>
      </c>
      <c r="L2192" s="231">
        <f>'57'!U55</f>
        <v>0</v>
      </c>
      <c r="N2192" s="231">
        <f>'58'!U55</f>
        <v>0</v>
      </c>
      <c r="P2192" s="722">
        <f t="shared" si="365"/>
        <v>0</v>
      </c>
      <c r="Q2192" s="461"/>
      <c r="R2192" s="722">
        <f t="shared" si="366"/>
        <v>0</v>
      </c>
      <c r="T2192" s="655">
        <f t="shared" si="367"/>
        <v>0</v>
      </c>
    </row>
    <row r="2193" spans="1:20">
      <c r="A2193" s="485">
        <f t="shared" si="364"/>
        <v>2193</v>
      </c>
      <c r="B2193" t="s">
        <v>136</v>
      </c>
      <c r="D2193" t="s">
        <v>905</v>
      </c>
      <c r="F2193" s="737">
        <f>'57'!U56</f>
        <v>4719</v>
      </c>
      <c r="H2193" s="231">
        <f>'58'!U56</f>
        <v>4582</v>
      </c>
      <c r="K2193" s="503">
        <v>6472</v>
      </c>
      <c r="L2193" s="231">
        <f>'57'!U56</f>
        <v>4719</v>
      </c>
      <c r="N2193" s="231">
        <f>'58'!U56</f>
        <v>4582</v>
      </c>
      <c r="P2193" s="722">
        <f t="shared" si="365"/>
        <v>0</v>
      </c>
      <c r="Q2193" s="461"/>
      <c r="R2193" s="722">
        <f t="shared" si="366"/>
        <v>0</v>
      </c>
      <c r="T2193" s="655">
        <f t="shared" si="367"/>
        <v>-1890</v>
      </c>
    </row>
    <row r="2194" spans="1:20">
      <c r="A2194" s="485">
        <f t="shared" si="364"/>
        <v>2194</v>
      </c>
      <c r="B2194" t="s">
        <v>137</v>
      </c>
      <c r="D2194" t="s">
        <v>905</v>
      </c>
      <c r="F2194" s="737">
        <f>'57'!U57</f>
        <v>0</v>
      </c>
      <c r="H2194" s="231">
        <f>'58'!U57</f>
        <v>0</v>
      </c>
      <c r="K2194" s="503">
        <v>0</v>
      </c>
      <c r="L2194" s="231">
        <f>'57'!U57</f>
        <v>0</v>
      </c>
      <c r="N2194" s="231">
        <f>'58'!U57</f>
        <v>0</v>
      </c>
      <c r="P2194" s="722">
        <f t="shared" si="365"/>
        <v>0</v>
      </c>
      <c r="Q2194" s="461"/>
      <c r="R2194" s="722">
        <f t="shared" si="366"/>
        <v>0</v>
      </c>
      <c r="T2194" s="655">
        <f t="shared" si="367"/>
        <v>0</v>
      </c>
    </row>
    <row r="2195" spans="1:20">
      <c r="A2195" s="485">
        <f t="shared" si="364"/>
        <v>2195</v>
      </c>
      <c r="B2195" t="s">
        <v>299</v>
      </c>
      <c r="D2195" t="s">
        <v>905</v>
      </c>
      <c r="F2195" s="737">
        <f>'57'!U58</f>
        <v>5158</v>
      </c>
      <c r="H2195" s="231">
        <f>'58'!U58</f>
        <v>4025</v>
      </c>
      <c r="K2195" s="503">
        <v>3345</v>
      </c>
      <c r="L2195" s="231">
        <f>'57'!U58</f>
        <v>5158</v>
      </c>
      <c r="N2195" s="231">
        <f>'58'!U58</f>
        <v>4025</v>
      </c>
      <c r="P2195" s="722">
        <f t="shared" si="365"/>
        <v>0</v>
      </c>
      <c r="Q2195" s="461"/>
      <c r="R2195" s="722">
        <f t="shared" si="366"/>
        <v>0</v>
      </c>
      <c r="T2195" s="655">
        <f t="shared" si="367"/>
        <v>680</v>
      </c>
    </row>
    <row r="2196" spans="1:20">
      <c r="A2196" s="485">
        <f t="shared" si="364"/>
        <v>2196</v>
      </c>
      <c r="B2196" s="672" t="s">
        <v>1102</v>
      </c>
      <c r="D2196" t="s">
        <v>905</v>
      </c>
      <c r="F2196" s="741"/>
      <c r="H2196" s="718"/>
      <c r="K2196" s="503"/>
      <c r="L2196" s="718"/>
      <c r="N2196" s="718"/>
      <c r="T2196" s="655"/>
    </row>
    <row r="2197" spans="1:20">
      <c r="A2197" s="485">
        <f t="shared" si="364"/>
        <v>2197</v>
      </c>
      <c r="B2197" t="s">
        <v>300</v>
      </c>
      <c r="D2197" t="s">
        <v>905</v>
      </c>
      <c r="F2197" s="737">
        <f>'57'!U60</f>
        <v>0</v>
      </c>
      <c r="H2197" s="231">
        <f>'58'!U60</f>
        <v>0</v>
      </c>
      <c r="K2197" s="503">
        <v>16</v>
      </c>
      <c r="L2197" s="231">
        <f>'57'!U60</f>
        <v>0</v>
      </c>
      <c r="N2197" s="231">
        <f>'58'!U60</f>
        <v>0</v>
      </c>
      <c r="P2197" s="722">
        <f>F2197-L2197</f>
        <v>0</v>
      </c>
      <c r="Q2197" s="461"/>
      <c r="R2197" s="722">
        <f>H2197-N2197</f>
        <v>0</v>
      </c>
      <c r="T2197" s="655">
        <f>H2197-K2197</f>
        <v>-16</v>
      </c>
    </row>
    <row r="2198" spans="1:20">
      <c r="A2198" s="485">
        <f t="shared" si="364"/>
        <v>2198</v>
      </c>
      <c r="B2198" t="s">
        <v>301</v>
      </c>
      <c r="D2198" t="s">
        <v>905</v>
      </c>
      <c r="F2198" s="737">
        <f>'57'!U61</f>
        <v>47</v>
      </c>
      <c r="H2198" s="231">
        <f>'58'!U61</f>
        <v>48</v>
      </c>
      <c r="K2198" s="503">
        <v>295</v>
      </c>
      <c r="L2198" s="231">
        <f>'57'!U61</f>
        <v>47</v>
      </c>
      <c r="N2198" s="231">
        <f>'58'!U61</f>
        <v>48</v>
      </c>
      <c r="P2198" s="722">
        <f>F2198-L2198</f>
        <v>0</v>
      </c>
      <c r="Q2198" s="461"/>
      <c r="R2198" s="722">
        <f>H2198-N2198</f>
        <v>0</v>
      </c>
      <c r="T2198" s="655">
        <f>H2198-K2198</f>
        <v>-247</v>
      </c>
    </row>
    <row r="2199" spans="1:20">
      <c r="A2199" s="485">
        <f t="shared" si="364"/>
        <v>2199</v>
      </c>
      <c r="B2199" t="s">
        <v>302</v>
      </c>
      <c r="D2199" t="s">
        <v>905</v>
      </c>
      <c r="F2199" s="737">
        <f>'57'!U63</f>
        <v>0</v>
      </c>
      <c r="H2199" s="231">
        <f>'58'!U63</f>
        <v>0</v>
      </c>
      <c r="K2199" s="503">
        <v>0</v>
      </c>
      <c r="L2199" s="231">
        <f>'57'!U63</f>
        <v>0</v>
      </c>
      <c r="N2199" s="231">
        <f>'58'!U63</f>
        <v>0</v>
      </c>
      <c r="P2199" s="722">
        <f>F2199-L2199</f>
        <v>0</v>
      </c>
      <c r="Q2199" s="461"/>
      <c r="R2199" s="722">
        <f>H2199-N2199</f>
        <v>0</v>
      </c>
      <c r="T2199" s="655">
        <f>H2199-K2199</f>
        <v>0</v>
      </c>
    </row>
    <row r="2200" spans="1:20">
      <c r="A2200" s="485">
        <f t="shared" si="364"/>
        <v>2200</v>
      </c>
      <c r="B2200" t="s">
        <v>115</v>
      </c>
      <c r="D2200" t="s">
        <v>905</v>
      </c>
      <c r="F2200" s="737">
        <f>'57'!U66</f>
        <v>5112</v>
      </c>
      <c r="H2200" s="231">
        <f>'58'!U66</f>
        <v>2488</v>
      </c>
      <c r="K2200" s="503">
        <v>2036</v>
      </c>
      <c r="L2200" s="231">
        <f>'57'!U66</f>
        <v>5112</v>
      </c>
      <c r="N2200" s="231">
        <f>'58'!U66</f>
        <v>2488</v>
      </c>
      <c r="P2200" s="722">
        <f>F2200-L2200</f>
        <v>0</v>
      </c>
      <c r="Q2200" s="461"/>
      <c r="R2200" s="722">
        <f>H2200-N2200</f>
        <v>0</v>
      </c>
      <c r="T2200" s="655">
        <f>H2200-K2200</f>
        <v>452</v>
      </c>
    </row>
    <row r="2201" spans="1:20" ht="15.75">
      <c r="A2201" s="485">
        <f t="shared" si="364"/>
        <v>2201</v>
      </c>
      <c r="B2201" s="234" t="s">
        <v>106</v>
      </c>
      <c r="D2201" t="s">
        <v>905</v>
      </c>
      <c r="F2201" s="737">
        <f>'57'!U67</f>
        <v>211229</v>
      </c>
      <c r="H2201" s="231">
        <f>'58'!U67</f>
        <v>158473</v>
      </c>
      <c r="K2201" s="503">
        <v>150506</v>
      </c>
      <c r="L2201" s="231">
        <f>'57'!U67</f>
        <v>211229</v>
      </c>
      <c r="N2201" s="231">
        <f>'58'!U67</f>
        <v>158473</v>
      </c>
      <c r="P2201" s="722">
        <f>F2201-L2201</f>
        <v>0</v>
      </c>
      <c r="Q2201" s="461"/>
      <c r="R2201" s="722">
        <f>H2201-N2201</f>
        <v>0</v>
      </c>
      <c r="T2201" s="655">
        <f>H2201-K2201</f>
        <v>7967</v>
      </c>
    </row>
    <row r="2202" spans="1:20" ht="15.75">
      <c r="A2202" s="485">
        <f t="shared" si="364"/>
        <v>2202</v>
      </c>
      <c r="B2202" s="234" t="s">
        <v>308</v>
      </c>
      <c r="F2202" s="737"/>
      <c r="H2202" s="231"/>
      <c r="K2202" s="503"/>
      <c r="T2202" s="655"/>
    </row>
    <row r="2203" spans="1:20" ht="15.75">
      <c r="A2203" s="485">
        <f t="shared" si="364"/>
        <v>2203</v>
      </c>
      <c r="B2203" s="234" t="s">
        <v>1022</v>
      </c>
      <c r="F2203" s="737"/>
      <c r="H2203" s="231"/>
      <c r="K2203" s="503"/>
      <c r="T2203" s="655"/>
    </row>
    <row r="2204" spans="1:20">
      <c r="A2204" s="485">
        <f t="shared" si="364"/>
        <v>2204</v>
      </c>
      <c r="B2204" t="s">
        <v>135</v>
      </c>
      <c r="F2204" s="737"/>
      <c r="H2204" s="231"/>
      <c r="K2204" s="503"/>
      <c r="T2204" s="655"/>
    </row>
    <row r="2205" spans="1:20">
      <c r="A2205" s="485">
        <f t="shared" si="364"/>
        <v>2205</v>
      </c>
      <c r="B2205" s="636" t="s">
        <v>1220</v>
      </c>
      <c r="F2205" s="737">
        <f>'57'!O75</f>
        <v>44821</v>
      </c>
      <c r="H2205" s="718"/>
      <c r="K2205" s="503"/>
      <c r="L2205" s="231">
        <f>'57'!O75</f>
        <v>44821</v>
      </c>
      <c r="N2205" s="718"/>
      <c r="P2205" s="722">
        <f t="shared" ref="P2205:P2211" si="368">F2205-L2205</f>
        <v>0</v>
      </c>
      <c r="Q2205" s="461"/>
      <c r="R2205" s="722">
        <f t="shared" ref="R2205:R2211" si="369">H2205-N2205</f>
        <v>0</v>
      </c>
      <c r="T2205" s="655">
        <f t="shared" ref="T2205:T2211" si="370">H2205-K2205</f>
        <v>0</v>
      </c>
    </row>
    <row r="2206" spans="1:20">
      <c r="A2206" s="485">
        <f t="shared" si="364"/>
        <v>2206</v>
      </c>
      <c r="B2206" s="636" t="s">
        <v>1221</v>
      </c>
      <c r="F2206" s="737">
        <f>'57'!O76</f>
        <v>40</v>
      </c>
      <c r="H2206" s="718"/>
      <c r="K2206" s="503"/>
      <c r="L2206" s="231">
        <f>'57'!O76</f>
        <v>40</v>
      </c>
      <c r="N2206" s="718"/>
      <c r="P2206" s="722">
        <f t="shared" si="368"/>
        <v>0</v>
      </c>
      <c r="Q2206" s="461"/>
      <c r="R2206" s="722">
        <f t="shared" si="369"/>
        <v>0</v>
      </c>
      <c r="T2206" s="655">
        <f t="shared" si="370"/>
        <v>0</v>
      </c>
    </row>
    <row r="2207" spans="1:20">
      <c r="A2207" s="485">
        <f t="shared" si="364"/>
        <v>2207</v>
      </c>
      <c r="B2207" s="636" t="s">
        <v>1222</v>
      </c>
      <c r="F2207" s="737">
        <f>'57'!O77</f>
        <v>708</v>
      </c>
      <c r="H2207" s="718"/>
      <c r="K2207" s="503"/>
      <c r="L2207" s="231">
        <f>'57'!O77</f>
        <v>708</v>
      </c>
      <c r="N2207" s="718"/>
      <c r="P2207" s="722">
        <f t="shared" si="368"/>
        <v>0</v>
      </c>
      <c r="Q2207" s="461"/>
      <c r="R2207" s="722">
        <f t="shared" si="369"/>
        <v>0</v>
      </c>
      <c r="T2207" s="655">
        <f t="shared" si="370"/>
        <v>0</v>
      </c>
    </row>
    <row r="2208" spans="1:20">
      <c r="A2208" s="485">
        <f t="shared" si="364"/>
        <v>2208</v>
      </c>
      <c r="B2208" s="636" t="s">
        <v>1223</v>
      </c>
      <c r="F2208" s="737">
        <f>'57'!O78</f>
        <v>0</v>
      </c>
      <c r="H2208" s="718"/>
      <c r="K2208" s="503"/>
      <c r="L2208" s="231">
        <f>'57'!O78</f>
        <v>0</v>
      </c>
      <c r="N2208" s="718"/>
      <c r="P2208" s="722">
        <f t="shared" si="368"/>
        <v>0</v>
      </c>
      <c r="Q2208" s="461"/>
      <c r="R2208" s="722">
        <f t="shared" si="369"/>
        <v>0</v>
      </c>
      <c r="T2208" s="655">
        <f t="shared" si="370"/>
        <v>0</v>
      </c>
    </row>
    <row r="2209" spans="1:20">
      <c r="A2209" s="485">
        <f t="shared" si="364"/>
        <v>2209</v>
      </c>
      <c r="B2209" t="s">
        <v>136</v>
      </c>
      <c r="F2209" s="737">
        <f>'57'!O79</f>
        <v>656</v>
      </c>
      <c r="H2209" s="718"/>
      <c r="K2209" s="503"/>
      <c r="L2209" s="231">
        <f>'57'!O79</f>
        <v>656</v>
      </c>
      <c r="N2209" s="718"/>
      <c r="P2209" s="722">
        <f t="shared" si="368"/>
        <v>0</v>
      </c>
      <c r="Q2209" s="461"/>
      <c r="R2209" s="722">
        <f t="shared" si="369"/>
        <v>0</v>
      </c>
      <c r="T2209" s="655">
        <f t="shared" si="370"/>
        <v>0</v>
      </c>
    </row>
    <row r="2210" spans="1:20">
      <c r="A2210" s="485">
        <f t="shared" si="364"/>
        <v>2210</v>
      </c>
      <c r="B2210" t="s">
        <v>137</v>
      </c>
      <c r="F2210" s="737">
        <f>'57'!O80</f>
        <v>0</v>
      </c>
      <c r="H2210" s="718"/>
      <c r="K2210" s="503"/>
      <c r="L2210" s="231">
        <f>'57'!O80</f>
        <v>0</v>
      </c>
      <c r="N2210" s="718"/>
      <c r="P2210" s="722">
        <f t="shared" si="368"/>
        <v>0</v>
      </c>
      <c r="Q2210" s="461"/>
      <c r="R2210" s="722">
        <f t="shared" si="369"/>
        <v>0</v>
      </c>
      <c r="T2210" s="655">
        <f t="shared" si="370"/>
        <v>0</v>
      </c>
    </row>
    <row r="2211" spans="1:20">
      <c r="A2211" s="485">
        <f t="shared" si="364"/>
        <v>2211</v>
      </c>
      <c r="B2211" t="s">
        <v>299</v>
      </c>
      <c r="F2211" s="737">
        <f>'57'!O81</f>
        <v>1675</v>
      </c>
      <c r="H2211" s="718"/>
      <c r="K2211" s="503"/>
      <c r="L2211" s="231">
        <f>'57'!O81</f>
        <v>1675</v>
      </c>
      <c r="N2211" s="718"/>
      <c r="P2211" s="722">
        <f t="shared" si="368"/>
        <v>0</v>
      </c>
      <c r="Q2211" s="461"/>
      <c r="R2211" s="722">
        <f t="shared" si="369"/>
        <v>0</v>
      </c>
      <c r="T2211" s="655">
        <f t="shared" si="370"/>
        <v>0</v>
      </c>
    </row>
    <row r="2212" spans="1:20">
      <c r="A2212" s="485">
        <f t="shared" si="364"/>
        <v>2212</v>
      </c>
      <c r="B2212" s="672" t="s">
        <v>1102</v>
      </c>
      <c r="F2212" s="741"/>
      <c r="H2212" s="718"/>
      <c r="K2212" s="503"/>
      <c r="L2212" s="718"/>
      <c r="N2212" s="718"/>
      <c r="T2212" s="655"/>
    </row>
    <row r="2213" spans="1:20">
      <c r="A2213" s="485">
        <f t="shared" si="364"/>
        <v>2213</v>
      </c>
      <c r="B2213" t="s">
        <v>300</v>
      </c>
      <c r="F2213" s="737">
        <f>'57'!O83</f>
        <v>0</v>
      </c>
      <c r="H2213" s="718"/>
      <c r="K2213" s="503"/>
      <c r="L2213" s="231">
        <f>'57'!O83</f>
        <v>0</v>
      </c>
      <c r="N2213" s="718"/>
      <c r="P2213" s="722">
        <f>F2213-L2213</f>
        <v>0</v>
      </c>
      <c r="Q2213" s="461"/>
      <c r="R2213" s="722">
        <f>H2213-N2213</f>
        <v>0</v>
      </c>
      <c r="T2213" s="655">
        <f>H2213-K2213</f>
        <v>0</v>
      </c>
    </row>
    <row r="2214" spans="1:20">
      <c r="A2214" s="485">
        <f t="shared" si="364"/>
        <v>2214</v>
      </c>
      <c r="B2214" t="s">
        <v>301</v>
      </c>
      <c r="F2214" s="737">
        <f>'57'!O84</f>
        <v>37</v>
      </c>
      <c r="H2214" s="718"/>
      <c r="K2214" s="503"/>
      <c r="L2214" s="231">
        <f>'57'!O84</f>
        <v>37</v>
      </c>
      <c r="N2214" s="718"/>
      <c r="P2214" s="722">
        <f>F2214-L2214</f>
        <v>0</v>
      </c>
      <c r="Q2214" s="461"/>
      <c r="R2214" s="722">
        <f>H2214-N2214</f>
        <v>0</v>
      </c>
      <c r="T2214" s="655">
        <f>H2214-K2214</f>
        <v>0</v>
      </c>
    </row>
    <row r="2215" spans="1:20">
      <c r="A2215" s="485">
        <f t="shared" si="364"/>
        <v>2215</v>
      </c>
      <c r="B2215" t="s">
        <v>302</v>
      </c>
      <c r="F2215" s="737">
        <f>'57'!O86</f>
        <v>0</v>
      </c>
      <c r="H2215" s="718"/>
      <c r="K2215" s="503"/>
      <c r="L2215" s="231">
        <f>'57'!O86</f>
        <v>0</v>
      </c>
      <c r="N2215" s="718"/>
      <c r="P2215" s="722">
        <f>F2215-L2215</f>
        <v>0</v>
      </c>
      <c r="Q2215" s="461"/>
      <c r="R2215" s="722">
        <f>H2215-N2215</f>
        <v>0</v>
      </c>
      <c r="T2215" s="655">
        <f>H2215-K2215</f>
        <v>0</v>
      </c>
    </row>
    <row r="2216" spans="1:20">
      <c r="A2216" s="485">
        <f t="shared" si="364"/>
        <v>2216</v>
      </c>
      <c r="B2216" t="s">
        <v>115</v>
      </c>
      <c r="F2216" s="737">
        <f>'57'!O89</f>
        <v>5112</v>
      </c>
      <c r="H2216" s="718"/>
      <c r="K2216" s="503"/>
      <c r="L2216" s="231">
        <f>'57'!O89</f>
        <v>5112</v>
      </c>
      <c r="N2216" s="718"/>
      <c r="P2216" s="722">
        <f>F2216-L2216</f>
        <v>0</v>
      </c>
      <c r="Q2216" s="461"/>
      <c r="R2216" s="722">
        <f>H2216-N2216</f>
        <v>0</v>
      </c>
      <c r="T2216" s="655">
        <f>H2216-K2216</f>
        <v>0</v>
      </c>
    </row>
    <row r="2217" spans="1:20" ht="15.75">
      <c r="A2217" s="485">
        <f t="shared" si="364"/>
        <v>2217</v>
      </c>
      <c r="B2217" s="234" t="s">
        <v>106</v>
      </c>
      <c r="F2217" s="737">
        <f>'57'!O90</f>
        <v>53082</v>
      </c>
      <c r="H2217" s="718"/>
      <c r="K2217" s="503"/>
      <c r="L2217" s="231">
        <f>'57'!O90</f>
        <v>53082</v>
      </c>
      <c r="N2217" s="718"/>
      <c r="P2217" s="722">
        <f>F2217-L2217</f>
        <v>0</v>
      </c>
      <c r="Q2217" s="461"/>
      <c r="R2217" s="722">
        <f>H2217-N2217</f>
        <v>0</v>
      </c>
      <c r="T2217" s="655">
        <f>H2217-K2217</f>
        <v>0</v>
      </c>
    </row>
    <row r="2218" spans="1:20" ht="15.75">
      <c r="A2218" s="485">
        <f t="shared" si="364"/>
        <v>2218</v>
      </c>
      <c r="B2218" s="234" t="s">
        <v>1023</v>
      </c>
      <c r="F2218" s="737"/>
      <c r="H2218" s="231"/>
      <c r="K2218" s="503"/>
      <c r="T2218" s="655"/>
    </row>
    <row r="2219" spans="1:20">
      <c r="A2219" s="485">
        <f t="shared" si="364"/>
        <v>2219</v>
      </c>
      <c r="B2219" t="s">
        <v>135</v>
      </c>
      <c r="F2219" s="737"/>
      <c r="H2219" s="231"/>
      <c r="K2219" s="503"/>
      <c r="T2219" s="655"/>
    </row>
    <row r="2220" spans="1:20">
      <c r="A2220" s="485">
        <f t="shared" si="364"/>
        <v>2220</v>
      </c>
      <c r="B2220" s="636" t="s">
        <v>1220</v>
      </c>
      <c r="F2220" s="737">
        <f>'57'!Q75</f>
        <v>149407</v>
      </c>
      <c r="H2220" s="718"/>
      <c r="K2220" s="503"/>
      <c r="L2220" s="231">
        <f>'57'!Q75</f>
        <v>149407</v>
      </c>
      <c r="N2220" s="718"/>
      <c r="P2220" s="722">
        <f t="shared" ref="P2220:P2226" si="371">F2220-L2220</f>
        <v>0</v>
      </c>
      <c r="Q2220" s="461"/>
      <c r="R2220" s="722">
        <f t="shared" ref="R2220:R2226" si="372">H2220-N2220</f>
        <v>0</v>
      </c>
      <c r="T2220" s="655">
        <f t="shared" ref="T2220:T2226" si="373">H2220-K2220</f>
        <v>0</v>
      </c>
    </row>
    <row r="2221" spans="1:20">
      <c r="A2221" s="485">
        <f t="shared" si="364"/>
        <v>2221</v>
      </c>
      <c r="B2221" s="636" t="s">
        <v>1221</v>
      </c>
      <c r="F2221" s="737">
        <f>'57'!Q76</f>
        <v>0</v>
      </c>
      <c r="H2221" s="718"/>
      <c r="K2221" s="503"/>
      <c r="L2221" s="231">
        <f>'57'!Q76</f>
        <v>0</v>
      </c>
      <c r="N2221" s="718"/>
      <c r="P2221" s="722">
        <f t="shared" si="371"/>
        <v>0</v>
      </c>
      <c r="Q2221" s="461"/>
      <c r="R2221" s="722">
        <f t="shared" si="372"/>
        <v>0</v>
      </c>
      <c r="T2221" s="655">
        <f t="shared" si="373"/>
        <v>0</v>
      </c>
    </row>
    <row r="2222" spans="1:20">
      <c r="A2222" s="485">
        <f t="shared" si="364"/>
        <v>2222</v>
      </c>
      <c r="B2222" s="636" t="s">
        <v>1222</v>
      </c>
      <c r="F2222" s="737">
        <f>'57'!Q77</f>
        <v>0</v>
      </c>
      <c r="H2222" s="718"/>
      <c r="K2222" s="503"/>
      <c r="L2222" s="231">
        <f>'57'!Q77</f>
        <v>0</v>
      </c>
      <c r="N2222" s="718"/>
      <c r="P2222" s="722">
        <f t="shared" si="371"/>
        <v>0</v>
      </c>
      <c r="Q2222" s="461"/>
      <c r="R2222" s="722">
        <f t="shared" si="372"/>
        <v>0</v>
      </c>
      <c r="T2222" s="655">
        <f t="shared" si="373"/>
        <v>0</v>
      </c>
    </row>
    <row r="2223" spans="1:20">
      <c r="A2223" s="485">
        <f t="shared" si="364"/>
        <v>2223</v>
      </c>
      <c r="B2223" s="636" t="s">
        <v>1223</v>
      </c>
      <c r="F2223" s="737">
        <f>'57'!Q78</f>
        <v>0</v>
      </c>
      <c r="H2223" s="718"/>
      <c r="K2223" s="503"/>
      <c r="L2223" s="231">
        <f>'57'!Q78</f>
        <v>0</v>
      </c>
      <c r="N2223" s="718"/>
      <c r="P2223" s="722">
        <f t="shared" si="371"/>
        <v>0</v>
      </c>
      <c r="Q2223" s="461"/>
      <c r="R2223" s="722">
        <f t="shared" si="372"/>
        <v>0</v>
      </c>
      <c r="T2223" s="655">
        <f t="shared" si="373"/>
        <v>0</v>
      </c>
    </row>
    <row r="2224" spans="1:20">
      <c r="A2224" s="485">
        <f t="shared" si="364"/>
        <v>2224</v>
      </c>
      <c r="B2224" t="s">
        <v>136</v>
      </c>
      <c r="F2224" s="737">
        <f>'57'!Q79</f>
        <v>1750</v>
      </c>
      <c r="H2224" s="718"/>
      <c r="K2224" s="503"/>
      <c r="L2224" s="231">
        <f>'57'!Q79</f>
        <v>1750</v>
      </c>
      <c r="N2224" s="718"/>
      <c r="P2224" s="722">
        <f t="shared" si="371"/>
        <v>0</v>
      </c>
      <c r="Q2224" s="461"/>
      <c r="R2224" s="722">
        <f t="shared" si="372"/>
        <v>0</v>
      </c>
      <c r="T2224" s="655">
        <f t="shared" si="373"/>
        <v>0</v>
      </c>
    </row>
    <row r="2225" spans="1:20">
      <c r="A2225" s="485">
        <f t="shared" si="364"/>
        <v>2225</v>
      </c>
      <c r="B2225" t="s">
        <v>137</v>
      </c>
      <c r="F2225" s="737">
        <f>'57'!Q80</f>
        <v>0</v>
      </c>
      <c r="H2225" s="718"/>
      <c r="K2225" s="503"/>
      <c r="L2225" s="231">
        <f>'57'!Q80</f>
        <v>0</v>
      </c>
      <c r="N2225" s="718"/>
      <c r="P2225" s="722">
        <f t="shared" si="371"/>
        <v>0</v>
      </c>
      <c r="Q2225" s="461"/>
      <c r="R2225" s="722">
        <f t="shared" si="372"/>
        <v>0</v>
      </c>
      <c r="T2225" s="655">
        <f t="shared" si="373"/>
        <v>0</v>
      </c>
    </row>
    <row r="2226" spans="1:20">
      <c r="A2226" s="485">
        <f t="shared" si="364"/>
        <v>2226</v>
      </c>
      <c r="B2226" t="s">
        <v>299</v>
      </c>
      <c r="F2226" s="737">
        <f>'57'!Q81</f>
        <v>3481</v>
      </c>
      <c r="H2226" s="718"/>
      <c r="K2226" s="503"/>
      <c r="L2226" s="231">
        <f>'57'!Q81</f>
        <v>3481</v>
      </c>
      <c r="N2226" s="718"/>
      <c r="P2226" s="722">
        <f t="shared" si="371"/>
        <v>0</v>
      </c>
      <c r="Q2226" s="461"/>
      <c r="R2226" s="722">
        <f t="shared" si="372"/>
        <v>0</v>
      </c>
      <c r="T2226" s="655">
        <f t="shared" si="373"/>
        <v>0</v>
      </c>
    </row>
    <row r="2227" spans="1:20">
      <c r="A2227" s="485">
        <f t="shared" si="364"/>
        <v>2227</v>
      </c>
      <c r="B2227" s="672" t="s">
        <v>1102</v>
      </c>
      <c r="F2227" s="741"/>
      <c r="H2227" s="718"/>
      <c r="K2227" s="503"/>
      <c r="L2227" s="718"/>
      <c r="N2227" s="718"/>
      <c r="T2227" s="655"/>
    </row>
    <row r="2228" spans="1:20">
      <c r="A2228" s="485">
        <f t="shared" si="364"/>
        <v>2228</v>
      </c>
      <c r="B2228" t="s">
        <v>300</v>
      </c>
      <c r="F2228" s="737">
        <f>'57'!Q83</f>
        <v>0</v>
      </c>
      <c r="H2228" s="718"/>
      <c r="K2228" s="503"/>
      <c r="L2228" s="231">
        <f>'57'!Q83</f>
        <v>0</v>
      </c>
      <c r="N2228" s="718"/>
      <c r="P2228" s="722">
        <f>F2228-L2228</f>
        <v>0</v>
      </c>
      <c r="Q2228" s="461"/>
      <c r="R2228" s="722">
        <f>H2228-N2228</f>
        <v>0</v>
      </c>
      <c r="T2228" s="655">
        <f>H2228-K2228</f>
        <v>0</v>
      </c>
    </row>
    <row r="2229" spans="1:20">
      <c r="A2229" s="485">
        <f t="shared" si="364"/>
        <v>2229</v>
      </c>
      <c r="B2229" t="s">
        <v>301</v>
      </c>
      <c r="F2229" s="737">
        <f>'57'!Q84</f>
        <v>10</v>
      </c>
      <c r="H2229" s="718"/>
      <c r="K2229" s="503"/>
      <c r="L2229" s="231">
        <f>'57'!Q84</f>
        <v>10</v>
      </c>
      <c r="N2229" s="718"/>
      <c r="P2229" s="722">
        <f>F2229-L2229</f>
        <v>0</v>
      </c>
      <c r="Q2229" s="461"/>
      <c r="R2229" s="722">
        <f>H2229-N2229</f>
        <v>0</v>
      </c>
      <c r="T2229" s="655">
        <f>H2229-K2229</f>
        <v>0</v>
      </c>
    </row>
    <row r="2230" spans="1:20">
      <c r="A2230" s="485">
        <f t="shared" si="364"/>
        <v>2230</v>
      </c>
      <c r="B2230" t="s">
        <v>302</v>
      </c>
      <c r="F2230" s="737">
        <f>'57'!Q86</f>
        <v>0</v>
      </c>
      <c r="H2230" s="718"/>
      <c r="K2230" s="503"/>
      <c r="L2230" s="231">
        <f>'57'!Q86</f>
        <v>0</v>
      </c>
      <c r="N2230" s="718"/>
      <c r="P2230" s="722">
        <f>F2230-L2230</f>
        <v>0</v>
      </c>
      <c r="Q2230" s="461"/>
      <c r="R2230" s="722">
        <f>H2230-N2230</f>
        <v>0</v>
      </c>
      <c r="T2230" s="655">
        <f>H2230-K2230</f>
        <v>0</v>
      </c>
    </row>
    <row r="2231" spans="1:20">
      <c r="A2231" s="485">
        <f t="shared" si="364"/>
        <v>2231</v>
      </c>
      <c r="B2231" t="s">
        <v>115</v>
      </c>
      <c r="F2231" s="737">
        <f>'57'!Q89</f>
        <v>0</v>
      </c>
      <c r="H2231" s="718"/>
      <c r="K2231" s="503"/>
      <c r="L2231" s="231">
        <f>'57'!Q89</f>
        <v>0</v>
      </c>
      <c r="N2231" s="718"/>
      <c r="P2231" s="722">
        <f>F2231-L2231</f>
        <v>0</v>
      </c>
      <c r="Q2231" s="461"/>
      <c r="R2231" s="722">
        <f>H2231-N2231</f>
        <v>0</v>
      </c>
      <c r="T2231" s="655">
        <f>H2231-K2231</f>
        <v>0</v>
      </c>
    </row>
    <row r="2232" spans="1:20" ht="15.75">
      <c r="A2232" s="485">
        <f t="shared" si="364"/>
        <v>2232</v>
      </c>
      <c r="B2232" s="234" t="s">
        <v>106</v>
      </c>
      <c r="F2232" s="737">
        <f>'57'!Q90</f>
        <v>154711</v>
      </c>
      <c r="H2232" s="718"/>
      <c r="K2232" s="503"/>
      <c r="L2232" s="231">
        <f>'57'!Q90</f>
        <v>154711</v>
      </c>
      <c r="N2232" s="718"/>
      <c r="P2232" s="722">
        <f>F2232-L2232</f>
        <v>0</v>
      </c>
      <c r="Q2232" s="461"/>
      <c r="R2232" s="722">
        <f>H2232-N2232</f>
        <v>0</v>
      </c>
      <c r="T2232" s="655">
        <f>H2232-K2232</f>
        <v>0</v>
      </c>
    </row>
    <row r="2233" spans="1:20" ht="15.75">
      <c r="A2233" s="485">
        <f t="shared" si="364"/>
        <v>2233</v>
      </c>
      <c r="B2233" s="234" t="s">
        <v>309</v>
      </c>
      <c r="F2233" s="737"/>
      <c r="H2233" s="231"/>
      <c r="K2233" s="503"/>
      <c r="T2233" s="655"/>
    </row>
    <row r="2234" spans="1:20">
      <c r="A2234" s="485">
        <f t="shared" si="364"/>
        <v>2234</v>
      </c>
      <c r="B2234" t="s">
        <v>135</v>
      </c>
      <c r="F2234" s="737"/>
      <c r="H2234" s="231"/>
      <c r="K2234" s="503"/>
      <c r="T2234" s="655"/>
    </row>
    <row r="2235" spans="1:20">
      <c r="A2235" s="485">
        <f t="shared" si="364"/>
        <v>2235</v>
      </c>
      <c r="B2235" s="636" t="s">
        <v>1220</v>
      </c>
      <c r="F2235" s="737">
        <f>'57'!S75</f>
        <v>0</v>
      </c>
      <c r="H2235" s="718"/>
      <c r="K2235" s="503"/>
      <c r="L2235" s="231">
        <f>'57'!S75</f>
        <v>0</v>
      </c>
      <c r="N2235" s="718"/>
      <c r="P2235" s="722">
        <f t="shared" ref="P2235:P2241" si="374">F2235-L2235</f>
        <v>0</v>
      </c>
      <c r="Q2235" s="461"/>
      <c r="R2235" s="722">
        <f t="shared" ref="R2235:R2241" si="375">H2235-N2235</f>
        <v>0</v>
      </c>
      <c r="T2235" s="655">
        <f t="shared" ref="T2235:T2241" si="376">H2235-K2235</f>
        <v>0</v>
      </c>
    </row>
    <row r="2236" spans="1:20">
      <c r="A2236" s="485">
        <f t="shared" si="364"/>
        <v>2236</v>
      </c>
      <c r="B2236" s="636" t="s">
        <v>1221</v>
      </c>
      <c r="F2236" s="737">
        <f>'57'!S76</f>
        <v>0</v>
      </c>
      <c r="H2236" s="718"/>
      <c r="K2236" s="503"/>
      <c r="L2236" s="231">
        <f>'57'!S76</f>
        <v>0</v>
      </c>
      <c r="N2236" s="718"/>
      <c r="P2236" s="722">
        <f t="shared" si="374"/>
        <v>0</v>
      </c>
      <c r="Q2236" s="461"/>
      <c r="R2236" s="722">
        <f t="shared" si="375"/>
        <v>0</v>
      </c>
      <c r="T2236" s="655">
        <f t="shared" si="376"/>
        <v>0</v>
      </c>
    </row>
    <row r="2237" spans="1:20">
      <c r="A2237" s="485">
        <f t="shared" si="364"/>
        <v>2237</v>
      </c>
      <c r="B2237" s="636" t="s">
        <v>1222</v>
      </c>
      <c r="F2237" s="737">
        <f>'57'!S77</f>
        <v>0</v>
      </c>
      <c r="H2237" s="718"/>
      <c r="K2237" s="503"/>
      <c r="L2237" s="231">
        <f>'57'!S77</f>
        <v>0</v>
      </c>
      <c r="N2237" s="718"/>
      <c r="P2237" s="722">
        <f t="shared" si="374"/>
        <v>0</v>
      </c>
      <c r="Q2237" s="461"/>
      <c r="R2237" s="722">
        <f t="shared" si="375"/>
        <v>0</v>
      </c>
      <c r="T2237" s="655">
        <f t="shared" si="376"/>
        <v>0</v>
      </c>
    </row>
    <row r="2238" spans="1:20">
      <c r="A2238" s="485">
        <f t="shared" si="364"/>
        <v>2238</v>
      </c>
      <c r="B2238" s="636" t="s">
        <v>1223</v>
      </c>
      <c r="F2238" s="737">
        <f>'57'!S78</f>
        <v>0</v>
      </c>
      <c r="H2238" s="718"/>
      <c r="K2238" s="503"/>
      <c r="L2238" s="231">
        <f>'57'!S78</f>
        <v>0</v>
      </c>
      <c r="N2238" s="718"/>
      <c r="P2238" s="722">
        <f t="shared" si="374"/>
        <v>0</v>
      </c>
      <c r="Q2238" s="461"/>
      <c r="R2238" s="722">
        <f t="shared" si="375"/>
        <v>0</v>
      </c>
      <c r="T2238" s="655">
        <f t="shared" si="376"/>
        <v>0</v>
      </c>
    </row>
    <row r="2239" spans="1:20">
      <c r="A2239" s="485">
        <f t="shared" si="364"/>
        <v>2239</v>
      </c>
      <c r="B2239" t="s">
        <v>136</v>
      </c>
      <c r="F2239" s="737">
        <f>'57'!S79</f>
        <v>2314</v>
      </c>
      <c r="H2239" s="718"/>
      <c r="K2239" s="503"/>
      <c r="L2239" s="231">
        <f>'57'!S79</f>
        <v>2314</v>
      </c>
      <c r="N2239" s="718"/>
      <c r="P2239" s="722">
        <f t="shared" si="374"/>
        <v>0</v>
      </c>
      <c r="Q2239" s="461"/>
      <c r="R2239" s="722">
        <f t="shared" si="375"/>
        <v>0</v>
      </c>
      <c r="T2239" s="655">
        <f t="shared" si="376"/>
        <v>0</v>
      </c>
    </row>
    <row r="2240" spans="1:20">
      <c r="A2240" s="485">
        <f t="shared" si="364"/>
        <v>2240</v>
      </c>
      <c r="B2240" t="s">
        <v>137</v>
      </c>
      <c r="F2240" s="737">
        <f>'57'!S80</f>
        <v>0</v>
      </c>
      <c r="H2240" s="718"/>
      <c r="K2240" s="503"/>
      <c r="L2240" s="231">
        <f>'57'!S80</f>
        <v>0</v>
      </c>
      <c r="N2240" s="718"/>
      <c r="P2240" s="722">
        <f t="shared" si="374"/>
        <v>0</v>
      </c>
      <c r="Q2240" s="461"/>
      <c r="R2240" s="722">
        <f t="shared" si="375"/>
        <v>0</v>
      </c>
      <c r="T2240" s="655">
        <f t="shared" si="376"/>
        <v>0</v>
      </c>
    </row>
    <row r="2241" spans="1:20">
      <c r="A2241" s="485">
        <f t="shared" si="364"/>
        <v>2241</v>
      </c>
      <c r="B2241" t="s">
        <v>299</v>
      </c>
      <c r="F2241" s="737">
        <f>'57'!S81</f>
        <v>0</v>
      </c>
      <c r="H2241" s="718"/>
      <c r="K2241" s="503"/>
      <c r="L2241" s="231">
        <f>'57'!S81</f>
        <v>0</v>
      </c>
      <c r="N2241" s="718"/>
      <c r="P2241" s="722">
        <f t="shared" si="374"/>
        <v>0</v>
      </c>
      <c r="Q2241" s="461"/>
      <c r="R2241" s="722">
        <f t="shared" si="375"/>
        <v>0</v>
      </c>
      <c r="T2241" s="655">
        <f t="shared" si="376"/>
        <v>0</v>
      </c>
    </row>
    <row r="2242" spans="1:20">
      <c r="A2242" s="485">
        <f t="shared" si="364"/>
        <v>2242</v>
      </c>
      <c r="B2242" s="672" t="s">
        <v>1102</v>
      </c>
      <c r="F2242" s="741"/>
      <c r="H2242" s="718"/>
      <c r="K2242" s="503"/>
      <c r="L2242" s="718"/>
      <c r="N2242" s="718"/>
      <c r="T2242" s="655"/>
    </row>
    <row r="2243" spans="1:20">
      <c r="A2243" s="485">
        <f t="shared" si="364"/>
        <v>2243</v>
      </c>
      <c r="B2243" t="s">
        <v>300</v>
      </c>
      <c r="F2243" s="737">
        <f>'57'!S83</f>
        <v>0</v>
      </c>
      <c r="H2243" s="718"/>
      <c r="K2243" s="503"/>
      <c r="L2243" s="231">
        <f>'57'!S83</f>
        <v>0</v>
      </c>
      <c r="N2243" s="718"/>
      <c r="P2243" s="722">
        <f>F2243-L2243</f>
        <v>0</v>
      </c>
      <c r="Q2243" s="461"/>
      <c r="R2243" s="722">
        <f>H2243-N2243</f>
        <v>0</v>
      </c>
      <c r="T2243" s="655">
        <f>H2243-K2243</f>
        <v>0</v>
      </c>
    </row>
    <row r="2244" spans="1:20">
      <c r="A2244" s="485">
        <f t="shared" si="364"/>
        <v>2244</v>
      </c>
      <c r="B2244" t="s">
        <v>301</v>
      </c>
      <c r="F2244" s="737">
        <f>'57'!S84</f>
        <v>0</v>
      </c>
      <c r="H2244" s="718"/>
      <c r="K2244" s="503"/>
      <c r="L2244" s="231">
        <f>'57'!S84</f>
        <v>0</v>
      </c>
      <c r="N2244" s="718"/>
      <c r="P2244" s="722">
        <f>F2244-L2244</f>
        <v>0</v>
      </c>
      <c r="Q2244" s="461"/>
      <c r="R2244" s="722">
        <f>H2244-N2244</f>
        <v>0</v>
      </c>
      <c r="T2244" s="655">
        <f>H2244-K2244</f>
        <v>0</v>
      </c>
    </row>
    <row r="2245" spans="1:20">
      <c r="A2245" s="485">
        <f t="shared" si="364"/>
        <v>2245</v>
      </c>
      <c r="B2245" t="s">
        <v>302</v>
      </c>
      <c r="F2245" s="737">
        <f>'57'!S86</f>
        <v>0</v>
      </c>
      <c r="H2245" s="718"/>
      <c r="K2245" s="503"/>
      <c r="L2245" s="231">
        <f>'57'!S86</f>
        <v>0</v>
      </c>
      <c r="N2245" s="718"/>
      <c r="P2245" s="722">
        <f>F2245-L2245</f>
        <v>0</v>
      </c>
      <c r="Q2245" s="461"/>
      <c r="R2245" s="722">
        <f>H2245-N2245</f>
        <v>0</v>
      </c>
      <c r="T2245" s="655">
        <f>H2245-K2245</f>
        <v>0</v>
      </c>
    </row>
    <row r="2246" spans="1:20">
      <c r="A2246" s="485">
        <f t="shared" si="364"/>
        <v>2246</v>
      </c>
      <c r="B2246" t="s">
        <v>115</v>
      </c>
      <c r="F2246" s="737">
        <f>'57'!S89</f>
        <v>0</v>
      </c>
      <c r="H2246" s="718"/>
      <c r="K2246" s="503"/>
      <c r="L2246" s="231">
        <f>'57'!S89</f>
        <v>0</v>
      </c>
      <c r="N2246" s="718"/>
      <c r="P2246" s="722">
        <f>F2246-L2246</f>
        <v>0</v>
      </c>
      <c r="Q2246" s="461"/>
      <c r="R2246" s="722">
        <f>H2246-N2246</f>
        <v>0</v>
      </c>
      <c r="T2246" s="655">
        <f>H2246-K2246</f>
        <v>0</v>
      </c>
    </row>
    <row r="2247" spans="1:20" ht="15.75">
      <c r="A2247" s="485">
        <f t="shared" si="364"/>
        <v>2247</v>
      </c>
      <c r="B2247" s="234" t="s">
        <v>106</v>
      </c>
      <c r="F2247" s="737">
        <f>'57'!S90</f>
        <v>3437</v>
      </c>
      <c r="H2247" s="718"/>
      <c r="K2247" s="503"/>
      <c r="L2247" s="231">
        <f>'57'!S90</f>
        <v>3437</v>
      </c>
      <c r="N2247" s="718"/>
      <c r="P2247" s="722">
        <f>F2247-L2247</f>
        <v>0</v>
      </c>
      <c r="Q2247" s="461"/>
      <c r="R2247" s="722">
        <f>H2247-N2247</f>
        <v>0</v>
      </c>
      <c r="T2247" s="655">
        <f>H2247-K2247</f>
        <v>0</v>
      </c>
    </row>
    <row r="2248" spans="1:20" ht="15.75">
      <c r="A2248" s="485">
        <f t="shared" si="364"/>
        <v>2248</v>
      </c>
      <c r="B2248" s="234" t="s">
        <v>172</v>
      </c>
      <c r="F2248" s="737"/>
      <c r="H2248" s="231"/>
      <c r="K2248" s="503"/>
      <c r="T2248" s="655"/>
    </row>
    <row r="2249" spans="1:20">
      <c r="A2249" s="485">
        <f t="shared" si="364"/>
        <v>2249</v>
      </c>
      <c r="B2249" t="s">
        <v>135</v>
      </c>
      <c r="F2249" s="737"/>
      <c r="H2249" s="231"/>
      <c r="K2249" s="503"/>
      <c r="T2249" s="655"/>
    </row>
    <row r="2250" spans="1:20">
      <c r="A2250" s="485">
        <f t="shared" si="364"/>
        <v>2250</v>
      </c>
      <c r="B2250" s="636" t="s">
        <v>1220</v>
      </c>
      <c r="F2250" s="737">
        <f>'57'!U75</f>
        <v>194228</v>
      </c>
      <c r="H2250" s="718"/>
      <c r="K2250" s="503"/>
      <c r="L2250" s="231">
        <f>'57'!U75</f>
        <v>194228</v>
      </c>
      <c r="N2250" s="718"/>
      <c r="P2250" s="722">
        <f t="shared" ref="P2250:P2256" si="377">F2250-L2250</f>
        <v>0</v>
      </c>
      <c r="Q2250" s="461"/>
      <c r="R2250" s="722">
        <f t="shared" ref="R2250:R2256" si="378">H2250-N2250</f>
        <v>0</v>
      </c>
      <c r="T2250" s="655">
        <f t="shared" ref="T2250:T2256" si="379">H2250-K2250</f>
        <v>0</v>
      </c>
    </row>
    <row r="2251" spans="1:20">
      <c r="A2251" s="485">
        <f t="shared" ref="A2251:A2314" si="380">A2250+1</f>
        <v>2251</v>
      </c>
      <c r="B2251" s="636" t="s">
        <v>1221</v>
      </c>
      <c r="F2251" s="737">
        <f>'57'!U76</f>
        <v>40</v>
      </c>
      <c r="H2251" s="718"/>
      <c r="K2251" s="503"/>
      <c r="L2251" s="231">
        <f>'57'!U76</f>
        <v>40</v>
      </c>
      <c r="N2251" s="718"/>
      <c r="P2251" s="722">
        <f t="shared" si="377"/>
        <v>0</v>
      </c>
      <c r="Q2251" s="461"/>
      <c r="R2251" s="722">
        <f t="shared" si="378"/>
        <v>0</v>
      </c>
      <c r="T2251" s="655">
        <f t="shared" si="379"/>
        <v>0</v>
      </c>
    </row>
    <row r="2252" spans="1:20">
      <c r="A2252" s="485">
        <f t="shared" si="380"/>
        <v>2252</v>
      </c>
      <c r="B2252" s="636" t="s">
        <v>1222</v>
      </c>
      <c r="F2252" s="737">
        <f>'57'!U77</f>
        <v>708</v>
      </c>
      <c r="H2252" s="718"/>
      <c r="K2252" s="503"/>
      <c r="L2252" s="231">
        <f>'57'!U77</f>
        <v>708</v>
      </c>
      <c r="N2252" s="718"/>
      <c r="P2252" s="722">
        <f t="shared" si="377"/>
        <v>0</v>
      </c>
      <c r="Q2252" s="461"/>
      <c r="R2252" s="722">
        <f t="shared" si="378"/>
        <v>0</v>
      </c>
      <c r="T2252" s="655">
        <f t="shared" si="379"/>
        <v>0</v>
      </c>
    </row>
    <row r="2253" spans="1:20">
      <c r="A2253" s="485">
        <f t="shared" si="380"/>
        <v>2253</v>
      </c>
      <c r="B2253" s="636" t="s">
        <v>1223</v>
      </c>
      <c r="F2253" s="737">
        <f>'57'!U78</f>
        <v>0</v>
      </c>
      <c r="H2253" s="718"/>
      <c r="K2253" s="503"/>
      <c r="L2253" s="231">
        <f>'57'!U78</f>
        <v>0</v>
      </c>
      <c r="N2253" s="718"/>
      <c r="P2253" s="722">
        <f t="shared" si="377"/>
        <v>0</v>
      </c>
      <c r="Q2253" s="461"/>
      <c r="R2253" s="722">
        <f t="shared" si="378"/>
        <v>0</v>
      </c>
      <c r="T2253" s="655">
        <f t="shared" si="379"/>
        <v>0</v>
      </c>
    </row>
    <row r="2254" spans="1:20">
      <c r="A2254" s="485">
        <f t="shared" si="380"/>
        <v>2254</v>
      </c>
      <c r="B2254" t="s">
        <v>136</v>
      </c>
      <c r="F2254" s="737">
        <f>'57'!U79</f>
        <v>4720</v>
      </c>
      <c r="H2254" s="718"/>
      <c r="K2254" s="503"/>
      <c r="L2254" s="231">
        <f>'57'!U79</f>
        <v>4720</v>
      </c>
      <c r="N2254" s="718"/>
      <c r="P2254" s="722">
        <f t="shared" si="377"/>
        <v>0</v>
      </c>
      <c r="Q2254" s="461"/>
      <c r="R2254" s="722">
        <f t="shared" si="378"/>
        <v>0</v>
      </c>
      <c r="T2254" s="655">
        <f t="shared" si="379"/>
        <v>0</v>
      </c>
    </row>
    <row r="2255" spans="1:20">
      <c r="A2255" s="485">
        <f t="shared" si="380"/>
        <v>2255</v>
      </c>
      <c r="B2255" t="s">
        <v>137</v>
      </c>
      <c r="F2255" s="737">
        <f>'57'!U80</f>
        <v>0</v>
      </c>
      <c r="H2255" s="718"/>
      <c r="K2255" s="503"/>
      <c r="L2255" s="231">
        <f>'57'!U80</f>
        <v>0</v>
      </c>
      <c r="N2255" s="718"/>
      <c r="P2255" s="722">
        <f t="shared" si="377"/>
        <v>0</v>
      </c>
      <c r="Q2255" s="461"/>
      <c r="R2255" s="722">
        <f t="shared" si="378"/>
        <v>0</v>
      </c>
      <c r="T2255" s="655">
        <f t="shared" si="379"/>
        <v>0</v>
      </c>
    </row>
    <row r="2256" spans="1:20">
      <c r="A2256" s="485">
        <f t="shared" si="380"/>
        <v>2256</v>
      </c>
      <c r="B2256" t="s">
        <v>299</v>
      </c>
      <c r="F2256" s="737">
        <f>'57'!U81</f>
        <v>5156</v>
      </c>
      <c r="H2256" s="718"/>
      <c r="K2256" s="503"/>
      <c r="L2256" s="231">
        <f>'57'!U81</f>
        <v>5156</v>
      </c>
      <c r="N2256" s="718"/>
      <c r="P2256" s="722">
        <f t="shared" si="377"/>
        <v>0</v>
      </c>
      <c r="Q2256" s="461"/>
      <c r="R2256" s="722">
        <f t="shared" si="378"/>
        <v>0</v>
      </c>
      <c r="T2256" s="655">
        <f t="shared" si="379"/>
        <v>0</v>
      </c>
    </row>
    <row r="2257" spans="1:20">
      <c r="A2257" s="485">
        <f t="shared" si="380"/>
        <v>2257</v>
      </c>
      <c r="B2257" s="672" t="s">
        <v>1102</v>
      </c>
      <c r="F2257" s="741"/>
      <c r="H2257" s="718"/>
      <c r="K2257" s="503"/>
      <c r="L2257" s="718"/>
      <c r="N2257" s="718"/>
      <c r="T2257" s="655"/>
    </row>
    <row r="2258" spans="1:20">
      <c r="A2258" s="485">
        <f t="shared" si="380"/>
        <v>2258</v>
      </c>
      <c r="B2258" t="s">
        <v>300</v>
      </c>
      <c r="F2258" s="737">
        <f>'57'!U83</f>
        <v>0</v>
      </c>
      <c r="H2258" s="718"/>
      <c r="K2258" s="503"/>
      <c r="L2258" s="231">
        <f>'57'!U83</f>
        <v>0</v>
      </c>
      <c r="N2258" s="718"/>
      <c r="P2258" s="722">
        <f>F2258-L2258</f>
        <v>0</v>
      </c>
      <c r="Q2258" s="461"/>
      <c r="R2258" s="722">
        <f>H2258-N2258</f>
        <v>0</v>
      </c>
      <c r="T2258" s="655">
        <f>H2258-K2258</f>
        <v>0</v>
      </c>
    </row>
    <row r="2259" spans="1:20">
      <c r="A2259" s="485">
        <f t="shared" si="380"/>
        <v>2259</v>
      </c>
      <c r="B2259" t="s">
        <v>301</v>
      </c>
      <c r="F2259" s="737">
        <f>'57'!U84</f>
        <v>47</v>
      </c>
      <c r="H2259" s="718"/>
      <c r="K2259" s="503"/>
      <c r="L2259" s="231">
        <f>'57'!U84</f>
        <v>47</v>
      </c>
      <c r="N2259" s="718"/>
      <c r="P2259" s="722">
        <f>F2259-L2259</f>
        <v>0</v>
      </c>
      <c r="Q2259" s="461"/>
      <c r="R2259" s="722">
        <f>H2259-N2259</f>
        <v>0</v>
      </c>
      <c r="T2259" s="655">
        <f>H2259-K2259</f>
        <v>0</v>
      </c>
    </row>
    <row r="2260" spans="1:20">
      <c r="A2260" s="485">
        <f t="shared" si="380"/>
        <v>2260</v>
      </c>
      <c r="B2260" t="s">
        <v>302</v>
      </c>
      <c r="F2260" s="737">
        <f>'57'!U86</f>
        <v>0</v>
      </c>
      <c r="H2260" s="718"/>
      <c r="K2260" s="503"/>
      <c r="L2260" s="231">
        <f>'57'!U86</f>
        <v>0</v>
      </c>
      <c r="N2260" s="718"/>
      <c r="P2260" s="722">
        <f>F2260-L2260</f>
        <v>0</v>
      </c>
      <c r="Q2260" s="461"/>
      <c r="R2260" s="722">
        <f>H2260-N2260</f>
        <v>0</v>
      </c>
      <c r="T2260" s="655">
        <f>H2260-K2260</f>
        <v>0</v>
      </c>
    </row>
    <row r="2261" spans="1:20">
      <c r="A2261" s="485">
        <f t="shared" si="380"/>
        <v>2261</v>
      </c>
      <c r="B2261" t="s">
        <v>115</v>
      </c>
      <c r="F2261" s="737">
        <f>'57'!U89</f>
        <v>5112</v>
      </c>
      <c r="H2261" s="718"/>
      <c r="K2261" s="503"/>
      <c r="L2261" s="231">
        <f>'57'!U89</f>
        <v>5112</v>
      </c>
      <c r="N2261" s="718"/>
      <c r="P2261" s="722">
        <f>F2261-L2261</f>
        <v>0</v>
      </c>
      <c r="Q2261" s="461"/>
      <c r="R2261" s="722">
        <f>H2261-N2261</f>
        <v>0</v>
      </c>
      <c r="T2261" s="655">
        <f>H2261-K2261</f>
        <v>0</v>
      </c>
    </row>
    <row r="2262" spans="1:20" ht="15.75">
      <c r="A2262" s="485">
        <f t="shared" si="380"/>
        <v>2262</v>
      </c>
      <c r="B2262" s="234" t="s">
        <v>106</v>
      </c>
      <c r="F2262" s="737">
        <f>'57'!U90</f>
        <v>211230</v>
      </c>
      <c r="H2262" s="718"/>
      <c r="K2262" s="503"/>
      <c r="L2262" s="231">
        <f>'57'!U90</f>
        <v>211230</v>
      </c>
      <c r="N2262" s="718"/>
      <c r="P2262" s="722">
        <f>F2262-L2262</f>
        <v>0</v>
      </c>
      <c r="Q2262" s="461"/>
      <c r="R2262" s="722">
        <f>H2262-N2262</f>
        <v>0</v>
      </c>
      <c r="T2262" s="655">
        <f>H2262-K2262</f>
        <v>0</v>
      </c>
    </row>
    <row r="2263" spans="1:20" ht="15.75">
      <c r="A2263" s="485">
        <f t="shared" si="380"/>
        <v>2263</v>
      </c>
      <c r="B2263" s="673" t="s">
        <v>1146</v>
      </c>
      <c r="F2263" s="737"/>
      <c r="H2263" s="231"/>
      <c r="K2263" s="503"/>
      <c r="T2263" s="655"/>
    </row>
    <row r="2264" spans="1:20" ht="15.75">
      <c r="A2264" s="485">
        <f t="shared" si="380"/>
        <v>2264</v>
      </c>
      <c r="B2264" s="673" t="s">
        <v>680</v>
      </c>
      <c r="F2264" s="737"/>
      <c r="H2264" s="231"/>
      <c r="K2264" s="503"/>
      <c r="T2264" s="655"/>
    </row>
    <row r="2265" spans="1:20" ht="15.75">
      <c r="A2265" s="485">
        <f t="shared" si="380"/>
        <v>2265</v>
      </c>
      <c r="B2265" s="673" t="s">
        <v>271</v>
      </c>
      <c r="F2265" s="737"/>
      <c r="H2265" s="231"/>
      <c r="K2265" s="503"/>
      <c r="T2265" s="655"/>
    </row>
    <row r="2266" spans="1:20">
      <c r="A2266" s="485">
        <f t="shared" si="380"/>
        <v>2266</v>
      </c>
      <c r="B2266" s="672" t="s">
        <v>135</v>
      </c>
      <c r="F2266" s="737"/>
      <c r="H2266" s="231"/>
      <c r="K2266" s="503"/>
      <c r="T2266" s="655"/>
    </row>
    <row r="2267" spans="1:20">
      <c r="A2267" s="485">
        <f t="shared" si="380"/>
        <v>2267</v>
      </c>
      <c r="B2267" s="679" t="s">
        <v>1220</v>
      </c>
      <c r="F2267" s="741"/>
      <c r="H2267" s="718"/>
      <c r="K2267" s="503"/>
      <c r="L2267" s="718"/>
      <c r="N2267" s="718"/>
      <c r="T2267" s="655"/>
    </row>
    <row r="2268" spans="1:20">
      <c r="A2268" s="485">
        <f t="shared" si="380"/>
        <v>2268</v>
      </c>
      <c r="B2268" s="679" t="s">
        <v>1221</v>
      </c>
      <c r="F2268" s="741"/>
      <c r="H2268" s="718"/>
      <c r="K2268" s="503"/>
      <c r="L2268" s="718"/>
      <c r="N2268" s="718"/>
      <c r="T2268" s="655"/>
    </row>
    <row r="2269" spans="1:20">
      <c r="A2269" s="485">
        <f t="shared" si="380"/>
        <v>2269</v>
      </c>
      <c r="B2269" s="679" t="s">
        <v>1222</v>
      </c>
      <c r="F2269" s="741"/>
      <c r="H2269" s="718"/>
      <c r="K2269" s="503"/>
      <c r="L2269" s="718"/>
      <c r="N2269" s="718"/>
      <c r="T2269" s="655"/>
    </row>
    <row r="2270" spans="1:20">
      <c r="A2270" s="485">
        <f t="shared" si="380"/>
        <v>2270</v>
      </c>
      <c r="B2270" s="679" t="s">
        <v>1223</v>
      </c>
      <c r="F2270" s="741"/>
      <c r="H2270" s="718"/>
      <c r="K2270" s="503"/>
      <c r="L2270" s="718"/>
      <c r="N2270" s="718"/>
      <c r="T2270" s="655"/>
    </row>
    <row r="2271" spans="1:20">
      <c r="A2271" s="485">
        <f t="shared" si="380"/>
        <v>2271</v>
      </c>
      <c r="B2271" s="672" t="s">
        <v>136</v>
      </c>
      <c r="F2271" s="741"/>
      <c r="H2271" s="718"/>
      <c r="K2271" s="503"/>
      <c r="L2271" s="718"/>
      <c r="N2271" s="718"/>
      <c r="T2271" s="655"/>
    </row>
    <row r="2272" spans="1:20">
      <c r="A2272" s="485">
        <f t="shared" si="380"/>
        <v>2272</v>
      </c>
      <c r="B2272" s="672" t="s">
        <v>137</v>
      </c>
      <c r="F2272" s="741"/>
      <c r="H2272" s="718"/>
      <c r="K2272" s="503"/>
      <c r="L2272" s="718"/>
      <c r="N2272" s="718"/>
      <c r="T2272" s="655"/>
    </row>
    <row r="2273" spans="1:20">
      <c r="A2273" s="485">
        <f t="shared" si="380"/>
        <v>2273</v>
      </c>
      <c r="B2273" s="672" t="s">
        <v>299</v>
      </c>
      <c r="F2273" s="741"/>
      <c r="H2273" s="718"/>
      <c r="K2273" s="503"/>
      <c r="L2273" s="718"/>
      <c r="N2273" s="718"/>
      <c r="T2273" s="655"/>
    </row>
    <row r="2274" spans="1:20">
      <c r="A2274" s="485">
        <f t="shared" si="380"/>
        <v>2274</v>
      </c>
      <c r="B2274" s="672" t="s">
        <v>1102</v>
      </c>
      <c r="F2274" s="741"/>
      <c r="H2274" s="718"/>
      <c r="K2274" s="503"/>
      <c r="L2274" s="718"/>
      <c r="N2274" s="718"/>
      <c r="T2274" s="655"/>
    </row>
    <row r="2275" spans="1:20">
      <c r="A2275" s="485">
        <f t="shared" si="380"/>
        <v>2275</v>
      </c>
      <c r="B2275" s="672" t="s">
        <v>300</v>
      </c>
      <c r="F2275" s="741"/>
      <c r="H2275" s="718"/>
      <c r="K2275" s="503"/>
      <c r="L2275" s="718"/>
      <c r="N2275" s="718"/>
      <c r="T2275" s="655"/>
    </row>
    <row r="2276" spans="1:20">
      <c r="A2276" s="485">
        <f t="shared" si="380"/>
        <v>2276</v>
      </c>
      <c r="B2276" s="672" t="s">
        <v>301</v>
      </c>
      <c r="F2276" s="741"/>
      <c r="H2276" s="718"/>
      <c r="K2276" s="503"/>
      <c r="L2276" s="718"/>
      <c r="N2276" s="718"/>
      <c r="T2276" s="655"/>
    </row>
    <row r="2277" spans="1:20">
      <c r="A2277" s="485">
        <f t="shared" si="380"/>
        <v>2277</v>
      </c>
      <c r="B2277" s="672" t="s">
        <v>302</v>
      </c>
      <c r="F2277" s="741"/>
      <c r="H2277" s="718"/>
      <c r="K2277" s="503"/>
      <c r="L2277" s="718"/>
      <c r="N2277" s="718"/>
      <c r="T2277" s="655"/>
    </row>
    <row r="2278" spans="1:20">
      <c r="A2278" s="485">
        <f t="shared" si="380"/>
        <v>2278</v>
      </c>
      <c r="B2278" s="672" t="s">
        <v>115</v>
      </c>
      <c r="F2278" s="741"/>
      <c r="H2278" s="718"/>
      <c r="K2278" s="503"/>
      <c r="L2278" s="718"/>
      <c r="N2278" s="718"/>
      <c r="T2278" s="655"/>
    </row>
    <row r="2279" spans="1:20">
      <c r="A2279" s="485">
        <f t="shared" si="380"/>
        <v>2279</v>
      </c>
      <c r="B2279" s="672" t="s">
        <v>106</v>
      </c>
      <c r="F2279" s="741"/>
      <c r="H2279" s="718"/>
      <c r="K2279" s="503"/>
      <c r="L2279" s="718"/>
      <c r="N2279" s="718"/>
      <c r="T2279" s="655"/>
    </row>
    <row r="2280" spans="1:20" ht="15.75">
      <c r="A2280" s="485">
        <f t="shared" si="380"/>
        <v>2280</v>
      </c>
      <c r="B2280" s="673" t="s">
        <v>303</v>
      </c>
      <c r="F2280" s="737"/>
      <c r="H2280" s="231"/>
      <c r="K2280" s="503"/>
      <c r="T2280" s="655"/>
    </row>
    <row r="2281" spans="1:20">
      <c r="A2281" s="485">
        <f t="shared" si="380"/>
        <v>2281</v>
      </c>
      <c r="B2281" s="672" t="s">
        <v>135</v>
      </c>
      <c r="F2281" s="737"/>
      <c r="H2281" s="231"/>
      <c r="K2281" s="503"/>
      <c r="T2281" s="655"/>
    </row>
    <row r="2282" spans="1:20">
      <c r="A2282" s="485">
        <f t="shared" si="380"/>
        <v>2282</v>
      </c>
      <c r="B2282" s="679" t="s">
        <v>1220</v>
      </c>
      <c r="F2282" s="741"/>
      <c r="H2282" s="718"/>
      <c r="K2282" s="503"/>
      <c r="L2282" s="718"/>
      <c r="N2282" s="718"/>
      <c r="T2282" s="655"/>
    </row>
    <row r="2283" spans="1:20">
      <c r="A2283" s="485">
        <f t="shared" si="380"/>
        <v>2283</v>
      </c>
      <c r="B2283" s="679" t="s">
        <v>1221</v>
      </c>
      <c r="F2283" s="741"/>
      <c r="H2283" s="718"/>
      <c r="K2283" s="503"/>
      <c r="L2283" s="718"/>
      <c r="N2283" s="718"/>
      <c r="T2283" s="655"/>
    </row>
    <row r="2284" spans="1:20">
      <c r="A2284" s="485">
        <f t="shared" si="380"/>
        <v>2284</v>
      </c>
      <c r="B2284" s="679" t="s">
        <v>1222</v>
      </c>
      <c r="F2284" s="741"/>
      <c r="H2284" s="718"/>
      <c r="K2284" s="503"/>
      <c r="L2284" s="718"/>
      <c r="N2284" s="718"/>
      <c r="T2284" s="655"/>
    </row>
    <row r="2285" spans="1:20">
      <c r="A2285" s="485">
        <f t="shared" si="380"/>
        <v>2285</v>
      </c>
      <c r="B2285" s="679" t="s">
        <v>1223</v>
      </c>
      <c r="F2285" s="741"/>
      <c r="H2285" s="718"/>
      <c r="K2285" s="503"/>
      <c r="L2285" s="718"/>
      <c r="N2285" s="718"/>
      <c r="T2285" s="655"/>
    </row>
    <row r="2286" spans="1:20">
      <c r="A2286" s="485">
        <f t="shared" si="380"/>
        <v>2286</v>
      </c>
      <c r="B2286" s="672" t="s">
        <v>136</v>
      </c>
      <c r="F2286" s="741"/>
      <c r="H2286" s="718"/>
      <c r="K2286" s="503"/>
      <c r="L2286" s="718"/>
      <c r="N2286" s="718"/>
      <c r="T2286" s="655"/>
    </row>
    <row r="2287" spans="1:20">
      <c r="A2287" s="485">
        <f t="shared" si="380"/>
        <v>2287</v>
      </c>
      <c r="B2287" s="672" t="s">
        <v>137</v>
      </c>
      <c r="F2287" s="741"/>
      <c r="H2287" s="718"/>
      <c r="K2287" s="503"/>
      <c r="L2287" s="718"/>
      <c r="N2287" s="718"/>
      <c r="T2287" s="655"/>
    </row>
    <row r="2288" spans="1:20">
      <c r="A2288" s="485">
        <f t="shared" si="380"/>
        <v>2288</v>
      </c>
      <c r="B2288" s="672" t="s">
        <v>299</v>
      </c>
      <c r="F2288" s="741"/>
      <c r="H2288" s="718"/>
      <c r="K2288" s="503"/>
      <c r="L2288" s="718"/>
      <c r="N2288" s="718"/>
      <c r="T2288" s="655"/>
    </row>
    <row r="2289" spans="1:20">
      <c r="A2289" s="485">
        <f t="shared" si="380"/>
        <v>2289</v>
      </c>
      <c r="B2289" s="672" t="s">
        <v>1102</v>
      </c>
      <c r="F2289" s="741"/>
      <c r="H2289" s="718"/>
      <c r="K2289" s="503"/>
      <c r="L2289" s="718"/>
      <c r="N2289" s="718"/>
      <c r="T2289" s="655"/>
    </row>
    <row r="2290" spans="1:20">
      <c r="A2290" s="485">
        <f t="shared" si="380"/>
        <v>2290</v>
      </c>
      <c r="B2290" s="672" t="s">
        <v>300</v>
      </c>
      <c r="F2290" s="741"/>
      <c r="H2290" s="718"/>
      <c r="K2290" s="503"/>
      <c r="L2290" s="718"/>
      <c r="N2290" s="718"/>
      <c r="T2290" s="655"/>
    </row>
    <row r="2291" spans="1:20">
      <c r="A2291" s="485">
        <f t="shared" si="380"/>
        <v>2291</v>
      </c>
      <c r="B2291" s="672" t="s">
        <v>301</v>
      </c>
      <c r="F2291" s="741"/>
      <c r="H2291" s="718"/>
      <c r="K2291" s="503"/>
      <c r="L2291" s="718"/>
      <c r="N2291" s="718"/>
      <c r="T2291" s="655"/>
    </row>
    <row r="2292" spans="1:20">
      <c r="A2292" s="485">
        <f t="shared" si="380"/>
        <v>2292</v>
      </c>
      <c r="B2292" s="672" t="s">
        <v>302</v>
      </c>
      <c r="F2292" s="741"/>
      <c r="H2292" s="718"/>
      <c r="K2292" s="503"/>
      <c r="L2292" s="718"/>
      <c r="N2292" s="718"/>
      <c r="T2292" s="655"/>
    </row>
    <row r="2293" spans="1:20">
      <c r="A2293" s="485">
        <f t="shared" si="380"/>
        <v>2293</v>
      </c>
      <c r="B2293" s="672" t="s">
        <v>115</v>
      </c>
      <c r="F2293" s="741"/>
      <c r="H2293" s="718"/>
      <c r="K2293" s="503"/>
      <c r="L2293" s="718"/>
      <c r="N2293" s="718"/>
      <c r="T2293" s="655"/>
    </row>
    <row r="2294" spans="1:20">
      <c r="A2294" s="485">
        <f t="shared" si="380"/>
        <v>2294</v>
      </c>
      <c r="B2294" s="672" t="s">
        <v>106</v>
      </c>
      <c r="F2294" s="741"/>
      <c r="H2294" s="718"/>
      <c r="K2294" s="503"/>
      <c r="L2294" s="718"/>
      <c r="N2294" s="718"/>
      <c r="T2294" s="655"/>
    </row>
    <row r="2295" spans="1:20" ht="15.75">
      <c r="A2295" s="485">
        <f t="shared" si="380"/>
        <v>2295</v>
      </c>
      <c r="B2295" s="673" t="s">
        <v>172</v>
      </c>
      <c r="F2295" s="737"/>
      <c r="H2295" s="231"/>
      <c r="K2295" s="503"/>
      <c r="T2295" s="655"/>
    </row>
    <row r="2296" spans="1:20">
      <c r="A2296" s="485">
        <f t="shared" si="380"/>
        <v>2296</v>
      </c>
      <c r="B2296" s="672" t="s">
        <v>135</v>
      </c>
      <c r="F2296" s="737"/>
      <c r="H2296" s="231"/>
      <c r="K2296" s="503"/>
      <c r="T2296" s="655"/>
    </row>
    <row r="2297" spans="1:20">
      <c r="A2297" s="485">
        <f t="shared" si="380"/>
        <v>2297</v>
      </c>
      <c r="B2297" s="679" t="s">
        <v>1220</v>
      </c>
      <c r="F2297" s="741"/>
      <c r="H2297" s="718"/>
      <c r="K2297" s="503"/>
      <c r="L2297" s="718"/>
      <c r="N2297" s="718"/>
      <c r="T2297" s="655"/>
    </row>
    <row r="2298" spans="1:20">
      <c r="A2298" s="485">
        <f t="shared" si="380"/>
        <v>2298</v>
      </c>
      <c r="B2298" s="679" t="s">
        <v>1221</v>
      </c>
      <c r="F2298" s="741"/>
      <c r="H2298" s="718"/>
      <c r="K2298" s="503"/>
      <c r="L2298" s="718"/>
      <c r="N2298" s="718"/>
      <c r="T2298" s="655"/>
    </row>
    <row r="2299" spans="1:20">
      <c r="A2299" s="485">
        <f t="shared" si="380"/>
        <v>2299</v>
      </c>
      <c r="B2299" s="679" t="s">
        <v>1222</v>
      </c>
      <c r="F2299" s="741"/>
      <c r="H2299" s="718"/>
      <c r="K2299" s="503"/>
      <c r="L2299" s="718"/>
      <c r="N2299" s="718"/>
      <c r="T2299" s="655"/>
    </row>
    <row r="2300" spans="1:20">
      <c r="A2300" s="485">
        <f t="shared" si="380"/>
        <v>2300</v>
      </c>
      <c r="B2300" s="679" t="s">
        <v>1223</v>
      </c>
      <c r="F2300" s="741"/>
      <c r="H2300" s="718"/>
      <c r="K2300" s="503"/>
      <c r="L2300" s="718"/>
      <c r="N2300" s="718"/>
      <c r="T2300" s="655"/>
    </row>
    <row r="2301" spans="1:20">
      <c r="A2301" s="485">
        <f t="shared" si="380"/>
        <v>2301</v>
      </c>
      <c r="B2301" s="672" t="s">
        <v>136</v>
      </c>
      <c r="F2301" s="741"/>
      <c r="H2301" s="718"/>
      <c r="K2301" s="503"/>
      <c r="L2301" s="718"/>
      <c r="N2301" s="718"/>
      <c r="T2301" s="655"/>
    </row>
    <row r="2302" spans="1:20">
      <c r="A2302" s="485">
        <f t="shared" si="380"/>
        <v>2302</v>
      </c>
      <c r="B2302" s="672" t="s">
        <v>137</v>
      </c>
      <c r="F2302" s="741"/>
      <c r="H2302" s="718"/>
      <c r="K2302" s="503"/>
      <c r="L2302" s="718"/>
      <c r="N2302" s="718"/>
      <c r="T2302" s="655"/>
    </row>
    <row r="2303" spans="1:20">
      <c r="A2303" s="485">
        <f t="shared" si="380"/>
        <v>2303</v>
      </c>
      <c r="B2303" s="672" t="s">
        <v>299</v>
      </c>
      <c r="F2303" s="741"/>
      <c r="H2303" s="718"/>
      <c r="K2303" s="503"/>
      <c r="L2303" s="718"/>
      <c r="N2303" s="718"/>
      <c r="T2303" s="655"/>
    </row>
    <row r="2304" spans="1:20">
      <c r="A2304" s="485">
        <f t="shared" si="380"/>
        <v>2304</v>
      </c>
      <c r="B2304" s="672" t="s">
        <v>1102</v>
      </c>
      <c r="F2304" s="741"/>
      <c r="H2304" s="718"/>
      <c r="K2304" s="503"/>
      <c r="L2304" s="718"/>
      <c r="N2304" s="718"/>
      <c r="T2304" s="655"/>
    </row>
    <row r="2305" spans="1:20">
      <c r="A2305" s="485">
        <f t="shared" si="380"/>
        <v>2305</v>
      </c>
      <c r="B2305" s="672" t="s">
        <v>300</v>
      </c>
      <c r="F2305" s="741"/>
      <c r="H2305" s="718"/>
      <c r="K2305" s="503"/>
      <c r="L2305" s="718"/>
      <c r="N2305" s="718"/>
      <c r="T2305" s="655"/>
    </row>
    <row r="2306" spans="1:20">
      <c r="A2306" s="485">
        <f t="shared" si="380"/>
        <v>2306</v>
      </c>
      <c r="B2306" s="672" t="s">
        <v>301</v>
      </c>
      <c r="F2306" s="741"/>
      <c r="H2306" s="718"/>
      <c r="K2306" s="503"/>
      <c r="L2306" s="718"/>
      <c r="N2306" s="718"/>
      <c r="T2306" s="655"/>
    </row>
    <row r="2307" spans="1:20">
      <c r="A2307" s="485">
        <f t="shared" si="380"/>
        <v>2307</v>
      </c>
      <c r="B2307" s="672" t="s">
        <v>302</v>
      </c>
      <c r="F2307" s="741"/>
      <c r="H2307" s="718"/>
      <c r="K2307" s="503"/>
      <c r="L2307" s="718"/>
      <c r="N2307" s="718"/>
      <c r="T2307" s="655"/>
    </row>
    <row r="2308" spans="1:20">
      <c r="A2308" s="485">
        <f t="shared" si="380"/>
        <v>2308</v>
      </c>
      <c r="B2308" s="672" t="s">
        <v>115</v>
      </c>
      <c r="F2308" s="741"/>
      <c r="H2308" s="718"/>
      <c r="K2308" s="503"/>
      <c r="L2308" s="718"/>
      <c r="N2308" s="718"/>
      <c r="T2308" s="655"/>
    </row>
    <row r="2309" spans="1:20">
      <c r="A2309" s="485">
        <f t="shared" si="380"/>
        <v>2309</v>
      </c>
      <c r="B2309" s="672" t="s">
        <v>106</v>
      </c>
      <c r="F2309" s="741"/>
      <c r="H2309" s="718"/>
      <c r="K2309" s="503"/>
      <c r="L2309" s="718"/>
      <c r="N2309" s="718"/>
      <c r="T2309" s="655"/>
    </row>
    <row r="2310" spans="1:20" ht="15.75">
      <c r="A2310" s="485">
        <f t="shared" si="380"/>
        <v>2310</v>
      </c>
      <c r="B2310" s="673" t="s">
        <v>1018</v>
      </c>
      <c r="F2310" s="737"/>
      <c r="H2310" s="231"/>
      <c r="K2310" s="503"/>
      <c r="T2310" s="655"/>
    </row>
    <row r="2311" spans="1:20" ht="15.75">
      <c r="A2311" s="485">
        <f t="shared" si="380"/>
        <v>2311</v>
      </c>
      <c r="B2311" s="673" t="s">
        <v>271</v>
      </c>
      <c r="F2311" s="737"/>
      <c r="H2311" s="231"/>
      <c r="K2311" s="503"/>
      <c r="T2311" s="655"/>
    </row>
    <row r="2312" spans="1:20">
      <c r="A2312" s="485">
        <f t="shared" si="380"/>
        <v>2312</v>
      </c>
      <c r="B2312" s="672" t="s">
        <v>135</v>
      </c>
      <c r="F2312" s="737"/>
      <c r="H2312" s="231"/>
      <c r="K2312" s="503"/>
      <c r="T2312" s="655"/>
    </row>
    <row r="2313" spans="1:20">
      <c r="A2313" s="485">
        <f t="shared" si="380"/>
        <v>2313</v>
      </c>
      <c r="B2313" s="679" t="s">
        <v>1220</v>
      </c>
      <c r="F2313" s="741"/>
      <c r="H2313" s="718"/>
      <c r="K2313" s="503"/>
      <c r="L2313" s="718"/>
      <c r="N2313" s="718"/>
      <c r="T2313" s="655"/>
    </row>
    <row r="2314" spans="1:20">
      <c r="A2314" s="485">
        <f t="shared" si="380"/>
        <v>2314</v>
      </c>
      <c r="B2314" s="679" t="s">
        <v>1221</v>
      </c>
      <c r="F2314" s="741"/>
      <c r="H2314" s="718"/>
      <c r="K2314" s="503"/>
      <c r="L2314" s="718"/>
      <c r="N2314" s="718"/>
      <c r="T2314" s="655"/>
    </row>
    <row r="2315" spans="1:20">
      <c r="A2315" s="485">
        <f t="shared" ref="A2315:A2378" si="381">A2314+1</f>
        <v>2315</v>
      </c>
      <c r="B2315" s="679" t="s">
        <v>1222</v>
      </c>
      <c r="F2315" s="741"/>
      <c r="H2315" s="718"/>
      <c r="K2315" s="503"/>
      <c r="L2315" s="718"/>
      <c r="N2315" s="718"/>
      <c r="T2315" s="655"/>
    </row>
    <row r="2316" spans="1:20">
      <c r="A2316" s="485">
        <f t="shared" si="381"/>
        <v>2316</v>
      </c>
      <c r="B2316" s="679" t="s">
        <v>1223</v>
      </c>
      <c r="F2316" s="741"/>
      <c r="H2316" s="718"/>
      <c r="K2316" s="503"/>
      <c r="L2316" s="718"/>
      <c r="N2316" s="718"/>
      <c r="T2316" s="655"/>
    </row>
    <row r="2317" spans="1:20">
      <c r="A2317" s="485">
        <f t="shared" si="381"/>
        <v>2317</v>
      </c>
      <c r="B2317" s="672" t="s">
        <v>136</v>
      </c>
      <c r="F2317" s="741"/>
      <c r="H2317" s="718"/>
      <c r="K2317" s="503"/>
      <c r="L2317" s="718"/>
      <c r="N2317" s="718"/>
      <c r="T2317" s="655"/>
    </row>
    <row r="2318" spans="1:20">
      <c r="A2318" s="485">
        <f t="shared" si="381"/>
        <v>2318</v>
      </c>
      <c r="B2318" s="672" t="s">
        <v>137</v>
      </c>
      <c r="F2318" s="741"/>
      <c r="H2318" s="718"/>
      <c r="K2318" s="503"/>
      <c r="L2318" s="718"/>
      <c r="N2318" s="718"/>
      <c r="T2318" s="655"/>
    </row>
    <row r="2319" spans="1:20">
      <c r="A2319" s="485">
        <f t="shared" si="381"/>
        <v>2319</v>
      </c>
      <c r="B2319" s="672" t="s">
        <v>299</v>
      </c>
      <c r="F2319" s="741"/>
      <c r="H2319" s="718"/>
      <c r="K2319" s="503"/>
      <c r="L2319" s="718"/>
      <c r="N2319" s="718"/>
      <c r="T2319" s="655"/>
    </row>
    <row r="2320" spans="1:20">
      <c r="A2320" s="485">
        <f t="shared" si="381"/>
        <v>2320</v>
      </c>
      <c r="B2320" s="672" t="s">
        <v>1102</v>
      </c>
      <c r="F2320" s="741"/>
      <c r="H2320" s="718"/>
      <c r="K2320" s="503"/>
      <c r="L2320" s="718"/>
      <c r="N2320" s="718"/>
      <c r="T2320" s="655"/>
    </row>
    <row r="2321" spans="1:20">
      <c r="A2321" s="485">
        <f t="shared" si="381"/>
        <v>2321</v>
      </c>
      <c r="B2321" s="672" t="s">
        <v>300</v>
      </c>
      <c r="F2321" s="741"/>
      <c r="H2321" s="718"/>
      <c r="K2321" s="503"/>
      <c r="L2321" s="718"/>
      <c r="N2321" s="718"/>
      <c r="T2321" s="655"/>
    </row>
    <row r="2322" spans="1:20">
      <c r="A2322" s="485">
        <f t="shared" si="381"/>
        <v>2322</v>
      </c>
      <c r="B2322" s="672" t="s">
        <v>301</v>
      </c>
      <c r="F2322" s="741"/>
      <c r="H2322" s="718"/>
      <c r="K2322" s="503"/>
      <c r="L2322" s="718"/>
      <c r="N2322" s="718"/>
      <c r="T2322" s="655"/>
    </row>
    <row r="2323" spans="1:20">
      <c r="A2323" s="485">
        <f t="shared" si="381"/>
        <v>2323</v>
      </c>
      <c r="B2323" s="672" t="s">
        <v>302</v>
      </c>
      <c r="F2323" s="741"/>
      <c r="H2323" s="718"/>
      <c r="K2323" s="503"/>
      <c r="L2323" s="718"/>
      <c r="N2323" s="718"/>
      <c r="T2323" s="655"/>
    </row>
    <row r="2324" spans="1:20">
      <c r="A2324" s="485">
        <f t="shared" si="381"/>
        <v>2324</v>
      </c>
      <c r="B2324" s="672" t="s">
        <v>115</v>
      </c>
      <c r="F2324" s="741"/>
      <c r="H2324" s="718"/>
      <c r="K2324" s="503"/>
      <c r="L2324" s="718"/>
      <c r="N2324" s="718"/>
      <c r="T2324" s="655"/>
    </row>
    <row r="2325" spans="1:20">
      <c r="A2325" s="485">
        <f t="shared" si="381"/>
        <v>2325</v>
      </c>
      <c r="B2325" s="672" t="s">
        <v>106</v>
      </c>
      <c r="F2325" s="741"/>
      <c r="H2325" s="718"/>
      <c r="K2325" s="503"/>
      <c r="L2325" s="718"/>
      <c r="N2325" s="718"/>
      <c r="T2325" s="655"/>
    </row>
    <row r="2326" spans="1:20" ht="15.75">
      <c r="A2326" s="485">
        <f t="shared" si="381"/>
        <v>2326</v>
      </c>
      <c r="B2326" s="673" t="s">
        <v>303</v>
      </c>
      <c r="F2326" s="737"/>
      <c r="H2326" s="231"/>
      <c r="K2326" s="503"/>
      <c r="T2326" s="655"/>
    </row>
    <row r="2327" spans="1:20">
      <c r="A2327" s="485">
        <f t="shared" si="381"/>
        <v>2327</v>
      </c>
      <c r="B2327" s="672" t="s">
        <v>135</v>
      </c>
      <c r="F2327" s="737"/>
      <c r="H2327" s="231"/>
      <c r="K2327" s="503"/>
      <c r="T2327" s="655"/>
    </row>
    <row r="2328" spans="1:20">
      <c r="A2328" s="485">
        <f t="shared" si="381"/>
        <v>2328</v>
      </c>
      <c r="B2328" s="679" t="s">
        <v>1220</v>
      </c>
      <c r="F2328" s="741"/>
      <c r="H2328" s="718"/>
      <c r="K2328" s="503"/>
      <c r="L2328" s="718"/>
      <c r="N2328" s="718"/>
      <c r="T2328" s="655"/>
    </row>
    <row r="2329" spans="1:20">
      <c r="A2329" s="485">
        <f t="shared" si="381"/>
        <v>2329</v>
      </c>
      <c r="B2329" s="679" t="s">
        <v>1221</v>
      </c>
      <c r="F2329" s="741"/>
      <c r="H2329" s="718"/>
      <c r="K2329" s="503"/>
      <c r="L2329" s="718"/>
      <c r="N2329" s="718"/>
      <c r="T2329" s="655"/>
    </row>
    <row r="2330" spans="1:20">
      <c r="A2330" s="485">
        <f t="shared" si="381"/>
        <v>2330</v>
      </c>
      <c r="B2330" s="679" t="s">
        <v>1222</v>
      </c>
      <c r="F2330" s="741"/>
      <c r="H2330" s="718"/>
      <c r="K2330" s="503"/>
      <c r="L2330" s="718"/>
      <c r="N2330" s="718"/>
      <c r="T2330" s="655"/>
    </row>
    <row r="2331" spans="1:20">
      <c r="A2331" s="485">
        <f t="shared" si="381"/>
        <v>2331</v>
      </c>
      <c r="B2331" s="679" t="s">
        <v>1223</v>
      </c>
      <c r="F2331" s="741"/>
      <c r="H2331" s="718"/>
      <c r="K2331" s="503"/>
      <c r="L2331" s="718"/>
      <c r="N2331" s="718"/>
      <c r="T2331" s="655"/>
    </row>
    <row r="2332" spans="1:20">
      <c r="A2332" s="485">
        <f t="shared" si="381"/>
        <v>2332</v>
      </c>
      <c r="B2332" s="672" t="s">
        <v>136</v>
      </c>
      <c r="F2332" s="741"/>
      <c r="H2332" s="718"/>
      <c r="K2332" s="503"/>
      <c r="L2332" s="718"/>
      <c r="N2332" s="718"/>
      <c r="T2332" s="655"/>
    </row>
    <row r="2333" spans="1:20">
      <c r="A2333" s="485">
        <f t="shared" si="381"/>
        <v>2333</v>
      </c>
      <c r="B2333" s="672" t="s">
        <v>137</v>
      </c>
      <c r="F2333" s="741"/>
      <c r="H2333" s="718"/>
      <c r="K2333" s="503"/>
      <c r="L2333" s="718"/>
      <c r="N2333" s="718"/>
      <c r="T2333" s="655"/>
    </row>
    <row r="2334" spans="1:20">
      <c r="A2334" s="485">
        <f t="shared" si="381"/>
        <v>2334</v>
      </c>
      <c r="B2334" s="672" t="s">
        <v>299</v>
      </c>
      <c r="F2334" s="741"/>
      <c r="H2334" s="718"/>
      <c r="K2334" s="503"/>
      <c r="L2334" s="718"/>
      <c r="N2334" s="718"/>
      <c r="T2334" s="655"/>
    </row>
    <row r="2335" spans="1:20">
      <c r="A2335" s="485">
        <f t="shared" si="381"/>
        <v>2335</v>
      </c>
      <c r="B2335" s="672" t="s">
        <v>1102</v>
      </c>
      <c r="F2335" s="741"/>
      <c r="H2335" s="718"/>
      <c r="K2335" s="503"/>
      <c r="L2335" s="718"/>
      <c r="N2335" s="718"/>
      <c r="T2335" s="655"/>
    </row>
    <row r="2336" spans="1:20">
      <c r="A2336" s="485">
        <f t="shared" si="381"/>
        <v>2336</v>
      </c>
      <c r="B2336" s="672" t="s">
        <v>300</v>
      </c>
      <c r="F2336" s="741"/>
      <c r="H2336" s="718"/>
      <c r="K2336" s="503"/>
      <c r="L2336" s="718"/>
      <c r="N2336" s="718"/>
      <c r="T2336" s="655"/>
    </row>
    <row r="2337" spans="1:20">
      <c r="A2337" s="485">
        <f t="shared" si="381"/>
        <v>2337</v>
      </c>
      <c r="B2337" s="672" t="s">
        <v>301</v>
      </c>
      <c r="F2337" s="741"/>
      <c r="H2337" s="718"/>
      <c r="K2337" s="503"/>
      <c r="L2337" s="718"/>
      <c r="N2337" s="718"/>
      <c r="T2337" s="655"/>
    </row>
    <row r="2338" spans="1:20">
      <c r="A2338" s="485">
        <f t="shared" si="381"/>
        <v>2338</v>
      </c>
      <c r="B2338" s="672" t="s">
        <v>302</v>
      </c>
      <c r="F2338" s="741"/>
      <c r="H2338" s="718"/>
      <c r="K2338" s="503"/>
      <c r="L2338" s="718"/>
      <c r="N2338" s="718"/>
      <c r="T2338" s="655"/>
    </row>
    <row r="2339" spans="1:20">
      <c r="A2339" s="485">
        <f t="shared" si="381"/>
        <v>2339</v>
      </c>
      <c r="B2339" s="672" t="s">
        <v>115</v>
      </c>
      <c r="F2339" s="741"/>
      <c r="H2339" s="718"/>
      <c r="K2339" s="503"/>
      <c r="L2339" s="718"/>
      <c r="N2339" s="718"/>
      <c r="T2339" s="655"/>
    </row>
    <row r="2340" spans="1:20">
      <c r="A2340" s="485">
        <f t="shared" si="381"/>
        <v>2340</v>
      </c>
      <c r="B2340" s="672" t="s">
        <v>106</v>
      </c>
      <c r="F2340" s="741"/>
      <c r="H2340" s="718"/>
      <c r="K2340" s="503"/>
      <c r="L2340" s="718"/>
      <c r="N2340" s="718"/>
      <c r="T2340" s="655"/>
    </row>
    <row r="2341" spans="1:20" ht="15.75">
      <c r="A2341" s="485">
        <f t="shared" si="381"/>
        <v>2341</v>
      </c>
      <c r="B2341" s="673" t="s">
        <v>172</v>
      </c>
      <c r="F2341" s="737"/>
      <c r="H2341" s="231"/>
      <c r="K2341" s="503"/>
      <c r="T2341" s="655"/>
    </row>
    <row r="2342" spans="1:20">
      <c r="A2342" s="485">
        <f t="shared" si="381"/>
        <v>2342</v>
      </c>
      <c r="B2342" s="672" t="s">
        <v>135</v>
      </c>
      <c r="F2342" s="737"/>
      <c r="H2342" s="231"/>
      <c r="K2342" s="503"/>
      <c r="T2342" s="655"/>
    </row>
    <row r="2343" spans="1:20">
      <c r="A2343" s="485">
        <f t="shared" si="381"/>
        <v>2343</v>
      </c>
      <c r="B2343" s="679" t="s">
        <v>1220</v>
      </c>
      <c r="F2343" s="741"/>
      <c r="H2343" s="718"/>
      <c r="K2343" s="503"/>
      <c r="L2343" s="718"/>
      <c r="N2343" s="718"/>
      <c r="T2343" s="655"/>
    </row>
    <row r="2344" spans="1:20">
      <c r="A2344" s="485">
        <f t="shared" si="381"/>
        <v>2344</v>
      </c>
      <c r="B2344" s="679" t="s">
        <v>1221</v>
      </c>
      <c r="F2344" s="741"/>
      <c r="H2344" s="718"/>
      <c r="K2344" s="503"/>
      <c r="L2344" s="718"/>
      <c r="N2344" s="718"/>
      <c r="T2344" s="655"/>
    </row>
    <row r="2345" spans="1:20">
      <c r="A2345" s="485">
        <f t="shared" si="381"/>
        <v>2345</v>
      </c>
      <c r="B2345" s="679" t="s">
        <v>1222</v>
      </c>
      <c r="F2345" s="741"/>
      <c r="H2345" s="718"/>
      <c r="K2345" s="503"/>
      <c r="L2345" s="718"/>
      <c r="N2345" s="718"/>
      <c r="T2345" s="655"/>
    </row>
    <row r="2346" spans="1:20">
      <c r="A2346" s="485">
        <f t="shared" si="381"/>
        <v>2346</v>
      </c>
      <c r="B2346" s="679" t="s">
        <v>1223</v>
      </c>
      <c r="F2346" s="741"/>
      <c r="H2346" s="718"/>
      <c r="K2346" s="503"/>
      <c r="L2346" s="718"/>
      <c r="N2346" s="718"/>
      <c r="T2346" s="655"/>
    </row>
    <row r="2347" spans="1:20">
      <c r="A2347" s="485">
        <f t="shared" si="381"/>
        <v>2347</v>
      </c>
      <c r="B2347" s="672" t="s">
        <v>136</v>
      </c>
      <c r="F2347" s="741"/>
      <c r="H2347" s="718"/>
      <c r="K2347" s="503"/>
      <c r="L2347" s="718"/>
      <c r="N2347" s="718"/>
      <c r="T2347" s="655"/>
    </row>
    <row r="2348" spans="1:20">
      <c r="A2348" s="485">
        <f t="shared" si="381"/>
        <v>2348</v>
      </c>
      <c r="B2348" s="672" t="s">
        <v>137</v>
      </c>
      <c r="F2348" s="741"/>
      <c r="H2348" s="718"/>
      <c r="K2348" s="503"/>
      <c r="L2348" s="718"/>
      <c r="N2348" s="718"/>
      <c r="T2348" s="655"/>
    </row>
    <row r="2349" spans="1:20">
      <c r="A2349" s="485">
        <f t="shared" si="381"/>
        <v>2349</v>
      </c>
      <c r="B2349" s="672" t="s">
        <v>299</v>
      </c>
      <c r="F2349" s="741"/>
      <c r="H2349" s="718"/>
      <c r="K2349" s="503"/>
      <c r="L2349" s="718"/>
      <c r="N2349" s="718"/>
      <c r="T2349" s="655"/>
    </row>
    <row r="2350" spans="1:20">
      <c r="A2350" s="485">
        <f t="shared" si="381"/>
        <v>2350</v>
      </c>
      <c r="B2350" s="672" t="s">
        <v>1102</v>
      </c>
      <c r="F2350" s="741"/>
      <c r="H2350" s="718"/>
      <c r="K2350" s="503"/>
      <c r="L2350" s="718"/>
      <c r="N2350" s="718"/>
      <c r="T2350" s="655"/>
    </row>
    <row r="2351" spans="1:20">
      <c r="A2351" s="485">
        <f t="shared" si="381"/>
        <v>2351</v>
      </c>
      <c r="B2351" s="672" t="s">
        <v>300</v>
      </c>
      <c r="F2351" s="741"/>
      <c r="H2351" s="718"/>
      <c r="K2351" s="503"/>
      <c r="L2351" s="718"/>
      <c r="N2351" s="718"/>
      <c r="T2351" s="655"/>
    </row>
    <row r="2352" spans="1:20">
      <c r="A2352" s="485">
        <f t="shared" si="381"/>
        <v>2352</v>
      </c>
      <c r="B2352" s="672" t="s">
        <v>301</v>
      </c>
      <c r="F2352" s="741"/>
      <c r="H2352" s="718"/>
      <c r="K2352" s="503"/>
      <c r="L2352" s="718"/>
      <c r="N2352" s="718"/>
      <c r="T2352" s="655"/>
    </row>
    <row r="2353" spans="1:20">
      <c r="A2353" s="485">
        <f t="shared" si="381"/>
        <v>2353</v>
      </c>
      <c r="B2353" s="672" t="s">
        <v>302</v>
      </c>
      <c r="F2353" s="741"/>
      <c r="H2353" s="718"/>
      <c r="K2353" s="503"/>
      <c r="L2353" s="718"/>
      <c r="N2353" s="718"/>
      <c r="T2353" s="655"/>
    </row>
    <row r="2354" spans="1:20">
      <c r="A2354" s="485">
        <f t="shared" si="381"/>
        <v>2354</v>
      </c>
      <c r="B2354" s="672" t="s">
        <v>115</v>
      </c>
      <c r="F2354" s="741"/>
      <c r="H2354" s="718"/>
      <c r="K2354" s="503"/>
      <c r="L2354" s="718"/>
      <c r="N2354" s="718"/>
      <c r="T2354" s="655"/>
    </row>
    <row r="2355" spans="1:20">
      <c r="A2355" s="485">
        <f t="shared" si="381"/>
        <v>2355</v>
      </c>
      <c r="B2355" s="672" t="s">
        <v>106</v>
      </c>
      <c r="F2355" s="741"/>
      <c r="H2355" s="718"/>
      <c r="K2355" s="503"/>
      <c r="L2355" s="718"/>
      <c r="N2355" s="718"/>
      <c r="T2355" s="655"/>
    </row>
    <row r="2356" spans="1:20" ht="15.75">
      <c r="A2356" s="485">
        <f t="shared" si="381"/>
        <v>2356</v>
      </c>
      <c r="B2356" s="673" t="s">
        <v>1019</v>
      </c>
      <c r="F2356" s="737"/>
      <c r="H2356" s="231"/>
      <c r="K2356" s="503"/>
      <c r="T2356" s="655"/>
    </row>
    <row r="2357" spans="1:20" ht="15.75">
      <c r="A2357" s="485">
        <f t="shared" si="381"/>
        <v>2357</v>
      </c>
      <c r="B2357" s="673" t="s">
        <v>271</v>
      </c>
      <c r="F2357" s="737"/>
      <c r="H2357" s="231"/>
      <c r="K2357" s="503"/>
      <c r="T2357" s="655"/>
    </row>
    <row r="2358" spans="1:20">
      <c r="A2358" s="485">
        <f t="shared" si="381"/>
        <v>2358</v>
      </c>
      <c r="B2358" s="672" t="s">
        <v>135</v>
      </c>
      <c r="F2358" s="737"/>
      <c r="H2358" s="231"/>
      <c r="K2358" s="503"/>
      <c r="T2358" s="655"/>
    </row>
    <row r="2359" spans="1:20">
      <c r="A2359" s="485">
        <f t="shared" si="381"/>
        <v>2359</v>
      </c>
      <c r="B2359" s="679" t="s">
        <v>1220</v>
      </c>
      <c r="F2359" s="741"/>
      <c r="H2359" s="718"/>
      <c r="K2359" s="503"/>
      <c r="L2359" s="718"/>
      <c r="N2359" s="718"/>
      <c r="T2359" s="655"/>
    </row>
    <row r="2360" spans="1:20">
      <c r="A2360" s="485">
        <f t="shared" si="381"/>
        <v>2360</v>
      </c>
      <c r="B2360" s="679" t="s">
        <v>1221</v>
      </c>
      <c r="F2360" s="741"/>
      <c r="H2360" s="718"/>
      <c r="K2360" s="503"/>
      <c r="L2360" s="718"/>
      <c r="N2360" s="718"/>
      <c r="T2360" s="655"/>
    </row>
    <row r="2361" spans="1:20">
      <c r="A2361" s="485">
        <f t="shared" si="381"/>
        <v>2361</v>
      </c>
      <c r="B2361" s="679" t="s">
        <v>1222</v>
      </c>
      <c r="F2361" s="741"/>
      <c r="H2361" s="718"/>
      <c r="K2361" s="503"/>
      <c r="L2361" s="718"/>
      <c r="N2361" s="718"/>
      <c r="T2361" s="655"/>
    </row>
    <row r="2362" spans="1:20">
      <c r="A2362" s="485">
        <f t="shared" si="381"/>
        <v>2362</v>
      </c>
      <c r="B2362" s="679" t="s">
        <v>1223</v>
      </c>
      <c r="F2362" s="741"/>
      <c r="H2362" s="718"/>
      <c r="K2362" s="503"/>
      <c r="L2362" s="718"/>
      <c r="N2362" s="718"/>
      <c r="T2362" s="655"/>
    </row>
    <row r="2363" spans="1:20">
      <c r="A2363" s="485">
        <f t="shared" si="381"/>
        <v>2363</v>
      </c>
      <c r="B2363" s="672" t="s">
        <v>136</v>
      </c>
      <c r="F2363" s="741"/>
      <c r="H2363" s="718"/>
      <c r="K2363" s="503"/>
      <c r="L2363" s="718"/>
      <c r="N2363" s="718"/>
      <c r="T2363" s="655"/>
    </row>
    <row r="2364" spans="1:20">
      <c r="A2364" s="485">
        <f t="shared" si="381"/>
        <v>2364</v>
      </c>
      <c r="B2364" s="672" t="s">
        <v>137</v>
      </c>
      <c r="F2364" s="741"/>
      <c r="H2364" s="718"/>
      <c r="K2364" s="503"/>
      <c r="L2364" s="718"/>
      <c r="N2364" s="718"/>
      <c r="T2364" s="655"/>
    </row>
    <row r="2365" spans="1:20">
      <c r="A2365" s="485">
        <f t="shared" si="381"/>
        <v>2365</v>
      </c>
      <c r="B2365" s="672" t="s">
        <v>299</v>
      </c>
      <c r="F2365" s="741"/>
      <c r="H2365" s="718"/>
      <c r="K2365" s="503"/>
      <c r="L2365" s="718"/>
      <c r="N2365" s="718"/>
      <c r="T2365" s="655"/>
    </row>
    <row r="2366" spans="1:20">
      <c r="A2366" s="485">
        <f t="shared" si="381"/>
        <v>2366</v>
      </c>
      <c r="B2366" s="672" t="s">
        <v>1102</v>
      </c>
      <c r="F2366" s="741"/>
      <c r="H2366" s="718"/>
      <c r="K2366" s="503"/>
      <c r="L2366" s="718"/>
      <c r="N2366" s="718"/>
      <c r="T2366" s="655"/>
    </row>
    <row r="2367" spans="1:20">
      <c r="A2367" s="485">
        <f t="shared" si="381"/>
        <v>2367</v>
      </c>
      <c r="B2367" s="672" t="s">
        <v>300</v>
      </c>
      <c r="F2367" s="741"/>
      <c r="H2367" s="718"/>
      <c r="K2367" s="503"/>
      <c r="L2367" s="718"/>
      <c r="N2367" s="718"/>
      <c r="T2367" s="655"/>
    </row>
    <row r="2368" spans="1:20">
      <c r="A2368" s="485">
        <f t="shared" si="381"/>
        <v>2368</v>
      </c>
      <c r="B2368" s="672" t="s">
        <v>301</v>
      </c>
      <c r="F2368" s="741"/>
      <c r="H2368" s="718"/>
      <c r="K2368" s="503"/>
      <c r="L2368" s="718"/>
      <c r="N2368" s="718"/>
      <c r="T2368" s="655"/>
    </row>
    <row r="2369" spans="1:20">
      <c r="A2369" s="485">
        <f t="shared" si="381"/>
        <v>2369</v>
      </c>
      <c r="B2369" s="672" t="s">
        <v>302</v>
      </c>
      <c r="F2369" s="741"/>
      <c r="H2369" s="718"/>
      <c r="K2369" s="503"/>
      <c r="L2369" s="718"/>
      <c r="N2369" s="718"/>
      <c r="T2369" s="655"/>
    </row>
    <row r="2370" spans="1:20">
      <c r="A2370" s="485">
        <f t="shared" si="381"/>
        <v>2370</v>
      </c>
      <c r="B2370" s="672" t="s">
        <v>115</v>
      </c>
      <c r="F2370" s="741"/>
      <c r="H2370" s="718"/>
      <c r="K2370" s="503"/>
      <c r="L2370" s="718"/>
      <c r="N2370" s="718"/>
      <c r="T2370" s="655"/>
    </row>
    <row r="2371" spans="1:20">
      <c r="A2371" s="485">
        <f t="shared" si="381"/>
        <v>2371</v>
      </c>
      <c r="B2371" s="672" t="s">
        <v>106</v>
      </c>
      <c r="F2371" s="741"/>
      <c r="H2371" s="718"/>
      <c r="K2371" s="503"/>
      <c r="L2371" s="718"/>
      <c r="N2371" s="718"/>
      <c r="T2371" s="655"/>
    </row>
    <row r="2372" spans="1:20" ht="15.75">
      <c r="A2372" s="485">
        <f t="shared" si="381"/>
        <v>2372</v>
      </c>
      <c r="B2372" s="673" t="s">
        <v>303</v>
      </c>
      <c r="F2372" s="737"/>
      <c r="H2372" s="231"/>
      <c r="K2372" s="503"/>
      <c r="T2372" s="655"/>
    </row>
    <row r="2373" spans="1:20">
      <c r="A2373" s="485">
        <f t="shared" si="381"/>
        <v>2373</v>
      </c>
      <c r="B2373" s="672" t="s">
        <v>135</v>
      </c>
      <c r="F2373" s="737"/>
      <c r="H2373" s="231"/>
      <c r="K2373" s="503"/>
      <c r="T2373" s="655"/>
    </row>
    <row r="2374" spans="1:20">
      <c r="A2374" s="485">
        <f t="shared" si="381"/>
        <v>2374</v>
      </c>
      <c r="B2374" s="679" t="s">
        <v>1220</v>
      </c>
      <c r="F2374" s="741"/>
      <c r="H2374" s="718"/>
      <c r="K2374" s="503"/>
      <c r="L2374" s="718"/>
      <c r="N2374" s="718"/>
      <c r="T2374" s="655"/>
    </row>
    <row r="2375" spans="1:20">
      <c r="A2375" s="485">
        <f t="shared" si="381"/>
        <v>2375</v>
      </c>
      <c r="B2375" s="679" t="s">
        <v>1221</v>
      </c>
      <c r="F2375" s="741"/>
      <c r="H2375" s="718"/>
      <c r="K2375" s="503"/>
      <c r="L2375" s="718"/>
      <c r="N2375" s="718"/>
      <c r="T2375" s="655"/>
    </row>
    <row r="2376" spans="1:20">
      <c r="A2376" s="485">
        <f t="shared" si="381"/>
        <v>2376</v>
      </c>
      <c r="B2376" s="679" t="s">
        <v>1222</v>
      </c>
      <c r="F2376" s="741"/>
      <c r="H2376" s="718"/>
      <c r="K2376" s="503"/>
      <c r="L2376" s="718"/>
      <c r="N2376" s="718"/>
      <c r="T2376" s="655"/>
    </row>
    <row r="2377" spans="1:20">
      <c r="A2377" s="485">
        <f t="shared" si="381"/>
        <v>2377</v>
      </c>
      <c r="B2377" s="679" t="s">
        <v>1223</v>
      </c>
      <c r="F2377" s="741"/>
      <c r="H2377" s="718"/>
      <c r="K2377" s="503"/>
      <c r="L2377" s="718"/>
      <c r="N2377" s="718"/>
      <c r="T2377" s="655"/>
    </row>
    <row r="2378" spans="1:20">
      <c r="A2378" s="485">
        <f t="shared" si="381"/>
        <v>2378</v>
      </c>
      <c r="B2378" s="672" t="s">
        <v>136</v>
      </c>
      <c r="F2378" s="741"/>
      <c r="H2378" s="718"/>
      <c r="K2378" s="503"/>
      <c r="L2378" s="718"/>
      <c r="N2378" s="718"/>
      <c r="T2378" s="655"/>
    </row>
    <row r="2379" spans="1:20">
      <c r="A2379" s="485">
        <f t="shared" ref="A2379:A2442" si="382">A2378+1</f>
        <v>2379</v>
      </c>
      <c r="B2379" s="672" t="s">
        <v>137</v>
      </c>
      <c r="F2379" s="741"/>
      <c r="H2379" s="718"/>
      <c r="K2379" s="503"/>
      <c r="L2379" s="718"/>
      <c r="N2379" s="718"/>
      <c r="T2379" s="655"/>
    </row>
    <row r="2380" spans="1:20">
      <c r="A2380" s="485">
        <f t="shared" si="382"/>
        <v>2380</v>
      </c>
      <c r="B2380" s="672" t="s">
        <v>299</v>
      </c>
      <c r="F2380" s="741"/>
      <c r="H2380" s="718"/>
      <c r="K2380" s="503"/>
      <c r="L2380" s="718"/>
      <c r="N2380" s="718"/>
      <c r="T2380" s="655"/>
    </row>
    <row r="2381" spans="1:20">
      <c r="A2381" s="485">
        <f t="shared" si="382"/>
        <v>2381</v>
      </c>
      <c r="B2381" s="672" t="s">
        <v>1102</v>
      </c>
      <c r="F2381" s="741"/>
      <c r="H2381" s="718"/>
      <c r="K2381" s="503"/>
      <c r="L2381" s="718"/>
      <c r="N2381" s="718"/>
      <c r="T2381" s="655"/>
    </row>
    <row r="2382" spans="1:20">
      <c r="A2382" s="485">
        <f t="shared" si="382"/>
        <v>2382</v>
      </c>
      <c r="B2382" s="672" t="s">
        <v>300</v>
      </c>
      <c r="F2382" s="741"/>
      <c r="H2382" s="718"/>
      <c r="K2382" s="503"/>
      <c r="L2382" s="718"/>
      <c r="N2382" s="718"/>
      <c r="T2382" s="655"/>
    </row>
    <row r="2383" spans="1:20">
      <c r="A2383" s="485">
        <f t="shared" si="382"/>
        <v>2383</v>
      </c>
      <c r="B2383" s="672" t="s">
        <v>301</v>
      </c>
      <c r="F2383" s="741"/>
      <c r="H2383" s="718"/>
      <c r="K2383" s="503"/>
      <c r="L2383" s="718"/>
      <c r="N2383" s="718"/>
      <c r="T2383" s="655"/>
    </row>
    <row r="2384" spans="1:20">
      <c r="A2384" s="485">
        <f t="shared" si="382"/>
        <v>2384</v>
      </c>
      <c r="B2384" s="672" t="s">
        <v>302</v>
      </c>
      <c r="F2384" s="741"/>
      <c r="H2384" s="718"/>
      <c r="K2384" s="503"/>
      <c r="L2384" s="718"/>
      <c r="N2384" s="718"/>
      <c r="T2384" s="655"/>
    </row>
    <row r="2385" spans="1:20">
      <c r="A2385" s="485">
        <f t="shared" si="382"/>
        <v>2385</v>
      </c>
      <c r="B2385" s="672" t="s">
        <v>115</v>
      </c>
      <c r="F2385" s="741"/>
      <c r="H2385" s="718"/>
      <c r="K2385" s="503"/>
      <c r="L2385" s="718"/>
      <c r="N2385" s="718"/>
      <c r="T2385" s="655"/>
    </row>
    <row r="2386" spans="1:20">
      <c r="A2386" s="485">
        <f t="shared" si="382"/>
        <v>2386</v>
      </c>
      <c r="B2386" s="672" t="s">
        <v>106</v>
      </c>
      <c r="F2386" s="741"/>
      <c r="H2386" s="718"/>
      <c r="K2386" s="503"/>
      <c r="L2386" s="718"/>
      <c r="N2386" s="718"/>
      <c r="T2386" s="655"/>
    </row>
    <row r="2387" spans="1:20" ht="15.75">
      <c r="A2387" s="485">
        <f t="shared" si="382"/>
        <v>2387</v>
      </c>
      <c r="B2387" s="673" t="s">
        <v>172</v>
      </c>
      <c r="F2387" s="737"/>
      <c r="H2387" s="231"/>
      <c r="K2387" s="503"/>
      <c r="T2387" s="655"/>
    </row>
    <row r="2388" spans="1:20">
      <c r="A2388" s="485">
        <f t="shared" si="382"/>
        <v>2388</v>
      </c>
      <c r="B2388" s="672" t="s">
        <v>135</v>
      </c>
      <c r="F2388" s="737"/>
      <c r="H2388" s="231"/>
      <c r="K2388" s="503"/>
      <c r="T2388" s="655"/>
    </row>
    <row r="2389" spans="1:20">
      <c r="A2389" s="485">
        <f t="shared" si="382"/>
        <v>2389</v>
      </c>
      <c r="B2389" s="679" t="s">
        <v>1220</v>
      </c>
      <c r="F2389" s="741"/>
      <c r="H2389" s="718"/>
      <c r="K2389" s="503"/>
      <c r="L2389" s="718"/>
      <c r="N2389" s="718"/>
      <c r="T2389" s="655"/>
    </row>
    <row r="2390" spans="1:20">
      <c r="A2390" s="485">
        <f t="shared" si="382"/>
        <v>2390</v>
      </c>
      <c r="B2390" s="679" t="s">
        <v>1221</v>
      </c>
      <c r="F2390" s="741"/>
      <c r="H2390" s="718"/>
      <c r="K2390" s="503"/>
      <c r="L2390" s="718"/>
      <c r="N2390" s="718"/>
      <c r="T2390" s="655"/>
    </row>
    <row r="2391" spans="1:20">
      <c r="A2391" s="485">
        <f t="shared" si="382"/>
        <v>2391</v>
      </c>
      <c r="B2391" s="679" t="s">
        <v>1222</v>
      </c>
      <c r="F2391" s="741"/>
      <c r="H2391" s="718"/>
      <c r="K2391" s="503"/>
      <c r="L2391" s="718"/>
      <c r="N2391" s="718"/>
      <c r="T2391" s="655"/>
    </row>
    <row r="2392" spans="1:20">
      <c r="A2392" s="485">
        <f t="shared" si="382"/>
        <v>2392</v>
      </c>
      <c r="B2392" s="679" t="s">
        <v>1223</v>
      </c>
      <c r="F2392" s="741"/>
      <c r="H2392" s="718"/>
      <c r="K2392" s="503"/>
      <c r="L2392" s="718"/>
      <c r="N2392" s="718"/>
      <c r="T2392" s="655"/>
    </row>
    <row r="2393" spans="1:20">
      <c r="A2393" s="485">
        <f t="shared" si="382"/>
        <v>2393</v>
      </c>
      <c r="B2393" s="672" t="s">
        <v>136</v>
      </c>
      <c r="F2393" s="741"/>
      <c r="H2393" s="718"/>
      <c r="K2393" s="503"/>
      <c r="L2393" s="718"/>
      <c r="N2393" s="718"/>
      <c r="T2393" s="655"/>
    </row>
    <row r="2394" spans="1:20">
      <c r="A2394" s="485">
        <f t="shared" si="382"/>
        <v>2394</v>
      </c>
      <c r="B2394" s="672" t="s">
        <v>137</v>
      </c>
      <c r="F2394" s="741"/>
      <c r="H2394" s="718"/>
      <c r="K2394" s="503"/>
      <c r="L2394" s="718"/>
      <c r="N2394" s="718"/>
      <c r="T2394" s="655"/>
    </row>
    <row r="2395" spans="1:20">
      <c r="A2395" s="485">
        <f t="shared" si="382"/>
        <v>2395</v>
      </c>
      <c r="B2395" s="672" t="s">
        <v>299</v>
      </c>
      <c r="F2395" s="741"/>
      <c r="H2395" s="718"/>
      <c r="K2395" s="503"/>
      <c r="L2395" s="718"/>
      <c r="N2395" s="718"/>
      <c r="T2395" s="655"/>
    </row>
    <row r="2396" spans="1:20">
      <c r="A2396" s="485">
        <f t="shared" si="382"/>
        <v>2396</v>
      </c>
      <c r="B2396" s="672" t="s">
        <v>1102</v>
      </c>
      <c r="F2396" s="741"/>
      <c r="H2396" s="718"/>
      <c r="K2396" s="503"/>
      <c r="L2396" s="718"/>
      <c r="N2396" s="718"/>
      <c r="T2396" s="655"/>
    </row>
    <row r="2397" spans="1:20">
      <c r="A2397" s="485">
        <f t="shared" si="382"/>
        <v>2397</v>
      </c>
      <c r="B2397" s="672" t="s">
        <v>300</v>
      </c>
      <c r="F2397" s="741"/>
      <c r="H2397" s="718"/>
      <c r="K2397" s="503"/>
      <c r="L2397" s="718"/>
      <c r="N2397" s="718"/>
      <c r="T2397" s="655"/>
    </row>
    <row r="2398" spans="1:20">
      <c r="A2398" s="485">
        <f t="shared" si="382"/>
        <v>2398</v>
      </c>
      <c r="B2398" s="672" t="s">
        <v>301</v>
      </c>
      <c r="F2398" s="741"/>
      <c r="H2398" s="718"/>
      <c r="K2398" s="503"/>
      <c r="L2398" s="718"/>
      <c r="N2398" s="718"/>
      <c r="T2398" s="655"/>
    </row>
    <row r="2399" spans="1:20">
      <c r="A2399" s="485">
        <f t="shared" si="382"/>
        <v>2399</v>
      </c>
      <c r="B2399" s="672" t="s">
        <v>302</v>
      </c>
      <c r="F2399" s="741"/>
      <c r="H2399" s="718"/>
      <c r="K2399" s="503"/>
      <c r="L2399" s="718"/>
      <c r="N2399" s="718"/>
      <c r="T2399" s="655"/>
    </row>
    <row r="2400" spans="1:20">
      <c r="A2400" s="485">
        <f t="shared" si="382"/>
        <v>2400</v>
      </c>
      <c r="B2400" s="672" t="s">
        <v>115</v>
      </c>
      <c r="F2400" s="741"/>
      <c r="H2400" s="718"/>
      <c r="K2400" s="503"/>
      <c r="L2400" s="718"/>
      <c r="N2400" s="718"/>
      <c r="T2400" s="655"/>
    </row>
    <row r="2401" spans="1:20">
      <c r="A2401" s="485">
        <f t="shared" si="382"/>
        <v>2401</v>
      </c>
      <c r="B2401" s="672" t="s">
        <v>106</v>
      </c>
      <c r="F2401" s="741"/>
      <c r="H2401" s="718"/>
      <c r="K2401" s="503"/>
      <c r="L2401" s="718"/>
      <c r="N2401" s="718"/>
      <c r="T2401" s="655"/>
    </row>
    <row r="2402" spans="1:20" ht="15.75">
      <c r="A2402" s="485">
        <f t="shared" si="382"/>
        <v>2402</v>
      </c>
      <c r="B2402" s="673" t="s">
        <v>1020</v>
      </c>
      <c r="F2402" s="737"/>
      <c r="H2402" s="231"/>
      <c r="K2402" s="503"/>
      <c r="T2402" s="655"/>
    </row>
    <row r="2403" spans="1:20" ht="15.75">
      <c r="A2403" s="485">
        <f t="shared" si="382"/>
        <v>2403</v>
      </c>
      <c r="B2403" s="673" t="s">
        <v>271</v>
      </c>
      <c r="F2403" s="737"/>
      <c r="H2403" s="231"/>
      <c r="K2403" s="503"/>
      <c r="T2403" s="655"/>
    </row>
    <row r="2404" spans="1:20">
      <c r="A2404" s="485">
        <f t="shared" si="382"/>
        <v>2404</v>
      </c>
      <c r="B2404" s="672" t="s">
        <v>135</v>
      </c>
      <c r="F2404" s="737"/>
      <c r="H2404" s="231"/>
      <c r="K2404" s="503"/>
      <c r="T2404" s="655"/>
    </row>
    <row r="2405" spans="1:20">
      <c r="A2405" s="485">
        <f t="shared" si="382"/>
        <v>2405</v>
      </c>
      <c r="B2405" s="679" t="s">
        <v>1220</v>
      </c>
      <c r="F2405" s="741"/>
      <c r="H2405" s="718"/>
      <c r="K2405" s="503"/>
      <c r="L2405" s="718"/>
      <c r="N2405" s="718"/>
      <c r="T2405" s="655"/>
    </row>
    <row r="2406" spans="1:20">
      <c r="A2406" s="485">
        <f t="shared" si="382"/>
        <v>2406</v>
      </c>
      <c r="B2406" s="679" t="s">
        <v>1221</v>
      </c>
      <c r="F2406" s="741"/>
      <c r="H2406" s="718"/>
      <c r="K2406" s="503"/>
      <c r="L2406" s="718"/>
      <c r="N2406" s="718"/>
      <c r="T2406" s="655"/>
    </row>
    <row r="2407" spans="1:20">
      <c r="A2407" s="485">
        <f t="shared" si="382"/>
        <v>2407</v>
      </c>
      <c r="B2407" s="679" t="s">
        <v>1222</v>
      </c>
      <c r="F2407" s="741"/>
      <c r="H2407" s="718"/>
      <c r="K2407" s="503"/>
      <c r="L2407" s="718"/>
      <c r="N2407" s="718"/>
      <c r="T2407" s="655"/>
    </row>
    <row r="2408" spans="1:20">
      <c r="A2408" s="485">
        <f t="shared" si="382"/>
        <v>2408</v>
      </c>
      <c r="B2408" s="679" t="s">
        <v>1223</v>
      </c>
      <c r="F2408" s="741"/>
      <c r="H2408" s="718"/>
      <c r="K2408" s="503"/>
      <c r="L2408" s="718"/>
      <c r="N2408" s="718"/>
      <c r="T2408" s="655"/>
    </row>
    <row r="2409" spans="1:20">
      <c r="A2409" s="485">
        <f t="shared" si="382"/>
        <v>2409</v>
      </c>
      <c r="B2409" s="672" t="s">
        <v>136</v>
      </c>
      <c r="F2409" s="741"/>
      <c r="H2409" s="718"/>
      <c r="K2409" s="503"/>
      <c r="L2409" s="718"/>
      <c r="N2409" s="718"/>
      <c r="T2409" s="655"/>
    </row>
    <row r="2410" spans="1:20">
      <c r="A2410" s="485">
        <f t="shared" si="382"/>
        <v>2410</v>
      </c>
      <c r="B2410" s="672" t="s">
        <v>137</v>
      </c>
      <c r="F2410" s="741"/>
      <c r="H2410" s="718"/>
      <c r="K2410" s="503"/>
      <c r="L2410" s="718"/>
      <c r="N2410" s="718"/>
      <c r="T2410" s="655"/>
    </row>
    <row r="2411" spans="1:20">
      <c r="A2411" s="485">
        <f t="shared" si="382"/>
        <v>2411</v>
      </c>
      <c r="B2411" s="672" t="s">
        <v>299</v>
      </c>
      <c r="F2411" s="741"/>
      <c r="H2411" s="718"/>
      <c r="K2411" s="503"/>
      <c r="L2411" s="718"/>
      <c r="N2411" s="718"/>
      <c r="T2411" s="655"/>
    </row>
    <row r="2412" spans="1:20">
      <c r="A2412" s="485">
        <f t="shared" si="382"/>
        <v>2412</v>
      </c>
      <c r="B2412" s="672" t="s">
        <v>1102</v>
      </c>
      <c r="F2412" s="741"/>
      <c r="H2412" s="718"/>
      <c r="K2412" s="503"/>
      <c r="L2412" s="718"/>
      <c r="N2412" s="718"/>
      <c r="T2412" s="655"/>
    </row>
    <row r="2413" spans="1:20">
      <c r="A2413" s="485">
        <f t="shared" si="382"/>
        <v>2413</v>
      </c>
      <c r="B2413" s="672" t="s">
        <v>300</v>
      </c>
      <c r="F2413" s="741"/>
      <c r="H2413" s="718"/>
      <c r="K2413" s="503"/>
      <c r="L2413" s="718"/>
      <c r="N2413" s="718"/>
      <c r="T2413" s="655"/>
    </row>
    <row r="2414" spans="1:20">
      <c r="A2414" s="485">
        <f t="shared" si="382"/>
        <v>2414</v>
      </c>
      <c r="B2414" s="672" t="s">
        <v>301</v>
      </c>
      <c r="F2414" s="741"/>
      <c r="H2414" s="718"/>
      <c r="K2414" s="503"/>
      <c r="L2414" s="718"/>
      <c r="N2414" s="718"/>
      <c r="T2414" s="655"/>
    </row>
    <row r="2415" spans="1:20">
      <c r="A2415" s="485">
        <f t="shared" si="382"/>
        <v>2415</v>
      </c>
      <c r="B2415" s="672" t="s">
        <v>302</v>
      </c>
      <c r="F2415" s="741"/>
      <c r="H2415" s="718"/>
      <c r="K2415" s="503"/>
      <c r="L2415" s="718"/>
      <c r="N2415" s="718"/>
      <c r="T2415" s="655"/>
    </row>
    <row r="2416" spans="1:20">
      <c r="A2416" s="485">
        <f t="shared" si="382"/>
        <v>2416</v>
      </c>
      <c r="B2416" s="672" t="s">
        <v>115</v>
      </c>
      <c r="F2416" s="741"/>
      <c r="H2416" s="718"/>
      <c r="K2416" s="503"/>
      <c r="L2416" s="718"/>
      <c r="N2416" s="718"/>
      <c r="T2416" s="655"/>
    </row>
    <row r="2417" spans="1:20">
      <c r="A2417" s="485">
        <f t="shared" si="382"/>
        <v>2417</v>
      </c>
      <c r="B2417" s="672" t="s">
        <v>106</v>
      </c>
      <c r="F2417" s="741"/>
      <c r="H2417" s="718"/>
      <c r="K2417" s="503"/>
      <c r="L2417" s="718"/>
      <c r="N2417" s="718"/>
      <c r="T2417" s="655"/>
    </row>
    <row r="2418" spans="1:20" ht="15.75">
      <c r="A2418" s="485">
        <f t="shared" si="382"/>
        <v>2418</v>
      </c>
      <c r="B2418" s="673" t="s">
        <v>303</v>
      </c>
      <c r="F2418" s="737"/>
      <c r="H2418" s="231"/>
      <c r="K2418" s="503"/>
      <c r="T2418" s="655"/>
    </row>
    <row r="2419" spans="1:20">
      <c r="A2419" s="485">
        <f t="shared" si="382"/>
        <v>2419</v>
      </c>
      <c r="B2419" s="672" t="s">
        <v>135</v>
      </c>
      <c r="F2419" s="737"/>
      <c r="H2419" s="231"/>
      <c r="K2419" s="503"/>
      <c r="T2419" s="655"/>
    </row>
    <row r="2420" spans="1:20">
      <c r="A2420" s="485">
        <f t="shared" si="382"/>
        <v>2420</v>
      </c>
      <c r="B2420" s="679" t="s">
        <v>1220</v>
      </c>
      <c r="F2420" s="741"/>
      <c r="H2420" s="718"/>
      <c r="K2420" s="503"/>
      <c r="L2420" s="718"/>
      <c r="N2420" s="718"/>
      <c r="T2420" s="655"/>
    </row>
    <row r="2421" spans="1:20">
      <c r="A2421" s="485">
        <f t="shared" si="382"/>
        <v>2421</v>
      </c>
      <c r="B2421" s="679" t="s">
        <v>1221</v>
      </c>
      <c r="F2421" s="741"/>
      <c r="H2421" s="718"/>
      <c r="K2421" s="503"/>
      <c r="L2421" s="718"/>
      <c r="N2421" s="718"/>
      <c r="T2421" s="655"/>
    </row>
    <row r="2422" spans="1:20">
      <c r="A2422" s="485">
        <f t="shared" si="382"/>
        <v>2422</v>
      </c>
      <c r="B2422" s="679" t="s">
        <v>1222</v>
      </c>
      <c r="F2422" s="741"/>
      <c r="H2422" s="718"/>
      <c r="K2422" s="503"/>
      <c r="L2422" s="718"/>
      <c r="N2422" s="718"/>
      <c r="T2422" s="655"/>
    </row>
    <row r="2423" spans="1:20">
      <c r="A2423" s="485">
        <f t="shared" si="382"/>
        <v>2423</v>
      </c>
      <c r="B2423" s="679" t="s">
        <v>1223</v>
      </c>
      <c r="F2423" s="741"/>
      <c r="H2423" s="718"/>
      <c r="K2423" s="503"/>
      <c r="L2423" s="718"/>
      <c r="N2423" s="718"/>
      <c r="T2423" s="655"/>
    </row>
    <row r="2424" spans="1:20">
      <c r="A2424" s="485">
        <f t="shared" si="382"/>
        <v>2424</v>
      </c>
      <c r="B2424" s="672" t="s">
        <v>136</v>
      </c>
      <c r="F2424" s="741"/>
      <c r="H2424" s="718"/>
      <c r="K2424" s="503"/>
      <c r="L2424" s="718"/>
      <c r="N2424" s="718"/>
      <c r="T2424" s="655"/>
    </row>
    <row r="2425" spans="1:20">
      <c r="A2425" s="485">
        <f t="shared" si="382"/>
        <v>2425</v>
      </c>
      <c r="B2425" s="672" t="s">
        <v>137</v>
      </c>
      <c r="F2425" s="741"/>
      <c r="H2425" s="718"/>
      <c r="K2425" s="503"/>
      <c r="L2425" s="718"/>
      <c r="N2425" s="718"/>
      <c r="T2425" s="655"/>
    </row>
    <row r="2426" spans="1:20">
      <c r="A2426" s="485">
        <f t="shared" si="382"/>
        <v>2426</v>
      </c>
      <c r="B2426" s="672" t="s">
        <v>299</v>
      </c>
      <c r="F2426" s="741"/>
      <c r="H2426" s="718"/>
      <c r="K2426" s="503"/>
      <c r="L2426" s="718"/>
      <c r="N2426" s="718"/>
      <c r="T2426" s="655"/>
    </row>
    <row r="2427" spans="1:20">
      <c r="A2427" s="485">
        <f t="shared" si="382"/>
        <v>2427</v>
      </c>
      <c r="B2427" s="672" t="s">
        <v>1102</v>
      </c>
      <c r="F2427" s="741"/>
      <c r="H2427" s="718"/>
      <c r="K2427" s="503"/>
      <c r="L2427" s="718"/>
      <c r="N2427" s="718"/>
      <c r="T2427" s="655"/>
    </row>
    <row r="2428" spans="1:20">
      <c r="A2428" s="485">
        <f t="shared" si="382"/>
        <v>2428</v>
      </c>
      <c r="B2428" s="672" t="s">
        <v>300</v>
      </c>
      <c r="F2428" s="741"/>
      <c r="H2428" s="718"/>
      <c r="K2428" s="503"/>
      <c r="L2428" s="718"/>
      <c r="N2428" s="718"/>
      <c r="T2428" s="655"/>
    </row>
    <row r="2429" spans="1:20">
      <c r="A2429" s="485">
        <f t="shared" si="382"/>
        <v>2429</v>
      </c>
      <c r="B2429" s="672" t="s">
        <v>301</v>
      </c>
      <c r="F2429" s="741"/>
      <c r="H2429" s="718"/>
      <c r="K2429" s="503"/>
      <c r="L2429" s="718"/>
      <c r="N2429" s="718"/>
      <c r="T2429" s="655"/>
    </row>
    <row r="2430" spans="1:20">
      <c r="A2430" s="485">
        <f t="shared" si="382"/>
        <v>2430</v>
      </c>
      <c r="B2430" s="672" t="s">
        <v>302</v>
      </c>
      <c r="F2430" s="741"/>
      <c r="H2430" s="718"/>
      <c r="K2430" s="503"/>
      <c r="L2430" s="718"/>
      <c r="N2430" s="718"/>
      <c r="T2430" s="655"/>
    </row>
    <row r="2431" spans="1:20">
      <c r="A2431" s="485">
        <f t="shared" si="382"/>
        <v>2431</v>
      </c>
      <c r="B2431" s="672" t="s">
        <v>115</v>
      </c>
      <c r="F2431" s="741"/>
      <c r="H2431" s="718"/>
      <c r="K2431" s="503"/>
      <c r="L2431" s="718"/>
      <c r="N2431" s="718"/>
      <c r="T2431" s="655"/>
    </row>
    <row r="2432" spans="1:20">
      <c r="A2432" s="485">
        <f t="shared" si="382"/>
        <v>2432</v>
      </c>
      <c r="B2432" s="672" t="s">
        <v>106</v>
      </c>
      <c r="F2432" s="741"/>
      <c r="H2432" s="718"/>
      <c r="K2432" s="503"/>
      <c r="L2432" s="718"/>
      <c r="N2432" s="718"/>
      <c r="T2432" s="655"/>
    </row>
    <row r="2433" spans="1:20" ht="15.75">
      <c r="A2433" s="485">
        <f t="shared" si="382"/>
        <v>2433</v>
      </c>
      <c r="B2433" s="673" t="s">
        <v>172</v>
      </c>
      <c r="F2433" s="737"/>
      <c r="H2433" s="231"/>
      <c r="K2433" s="503"/>
      <c r="T2433" s="655"/>
    </row>
    <row r="2434" spans="1:20">
      <c r="A2434" s="485">
        <f t="shared" si="382"/>
        <v>2434</v>
      </c>
      <c r="B2434" s="672" t="s">
        <v>135</v>
      </c>
      <c r="F2434" s="737"/>
      <c r="H2434" s="231"/>
      <c r="K2434" s="503"/>
      <c r="T2434" s="655"/>
    </row>
    <row r="2435" spans="1:20">
      <c r="A2435" s="485">
        <f t="shared" si="382"/>
        <v>2435</v>
      </c>
      <c r="B2435" s="679" t="s">
        <v>1220</v>
      </c>
      <c r="F2435" s="741"/>
      <c r="H2435" s="718"/>
      <c r="K2435" s="503"/>
      <c r="L2435" s="718"/>
      <c r="N2435" s="718"/>
      <c r="T2435" s="655"/>
    </row>
    <row r="2436" spans="1:20">
      <c r="A2436" s="485">
        <f t="shared" si="382"/>
        <v>2436</v>
      </c>
      <c r="B2436" s="679" t="s">
        <v>1221</v>
      </c>
      <c r="F2436" s="741"/>
      <c r="H2436" s="718"/>
      <c r="K2436" s="503"/>
      <c r="L2436" s="718"/>
      <c r="N2436" s="718"/>
      <c r="T2436" s="655"/>
    </row>
    <row r="2437" spans="1:20">
      <c r="A2437" s="485">
        <f t="shared" si="382"/>
        <v>2437</v>
      </c>
      <c r="B2437" s="679" t="s">
        <v>1222</v>
      </c>
      <c r="F2437" s="741"/>
      <c r="H2437" s="718"/>
      <c r="K2437" s="503"/>
      <c r="L2437" s="718"/>
      <c r="N2437" s="718"/>
      <c r="T2437" s="655"/>
    </row>
    <row r="2438" spans="1:20">
      <c r="A2438" s="485">
        <f t="shared" si="382"/>
        <v>2438</v>
      </c>
      <c r="B2438" s="679" t="s">
        <v>1223</v>
      </c>
      <c r="F2438" s="741"/>
      <c r="H2438" s="718"/>
      <c r="K2438" s="503"/>
      <c r="L2438" s="718"/>
      <c r="N2438" s="718"/>
      <c r="T2438" s="655"/>
    </row>
    <row r="2439" spans="1:20">
      <c r="A2439" s="485">
        <f t="shared" si="382"/>
        <v>2439</v>
      </c>
      <c r="B2439" s="672" t="s">
        <v>136</v>
      </c>
      <c r="F2439" s="741"/>
      <c r="H2439" s="718"/>
      <c r="K2439" s="503"/>
      <c r="L2439" s="718"/>
      <c r="N2439" s="718"/>
      <c r="T2439" s="655"/>
    </row>
    <row r="2440" spans="1:20">
      <c r="A2440" s="485">
        <f t="shared" si="382"/>
        <v>2440</v>
      </c>
      <c r="B2440" s="672" t="s">
        <v>137</v>
      </c>
      <c r="F2440" s="741"/>
      <c r="H2440" s="718"/>
      <c r="K2440" s="503"/>
      <c r="L2440" s="718"/>
      <c r="N2440" s="718"/>
      <c r="T2440" s="655"/>
    </row>
    <row r="2441" spans="1:20">
      <c r="A2441" s="485">
        <f t="shared" si="382"/>
        <v>2441</v>
      </c>
      <c r="B2441" s="672" t="s">
        <v>299</v>
      </c>
      <c r="F2441" s="741"/>
      <c r="H2441" s="718"/>
      <c r="K2441" s="503"/>
      <c r="L2441" s="718"/>
      <c r="N2441" s="718"/>
      <c r="T2441" s="655"/>
    </row>
    <row r="2442" spans="1:20">
      <c r="A2442" s="485">
        <f t="shared" si="382"/>
        <v>2442</v>
      </c>
      <c r="B2442" s="672" t="s">
        <v>1102</v>
      </c>
      <c r="F2442" s="741"/>
      <c r="H2442" s="718"/>
      <c r="K2442" s="503"/>
      <c r="L2442" s="718"/>
      <c r="N2442" s="718"/>
      <c r="T2442" s="655"/>
    </row>
    <row r="2443" spans="1:20">
      <c r="A2443" s="485">
        <f t="shared" ref="A2443:A2506" si="383">A2442+1</f>
        <v>2443</v>
      </c>
      <c r="B2443" s="672" t="s">
        <v>300</v>
      </c>
      <c r="F2443" s="741"/>
      <c r="H2443" s="718"/>
      <c r="K2443" s="503"/>
      <c r="L2443" s="718"/>
      <c r="N2443" s="718"/>
      <c r="T2443" s="655"/>
    </row>
    <row r="2444" spans="1:20">
      <c r="A2444" s="485">
        <f t="shared" si="383"/>
        <v>2444</v>
      </c>
      <c r="B2444" s="672" t="s">
        <v>301</v>
      </c>
      <c r="F2444" s="741"/>
      <c r="H2444" s="718"/>
      <c r="K2444" s="503"/>
      <c r="L2444" s="718"/>
      <c r="N2444" s="718"/>
      <c r="T2444" s="655"/>
    </row>
    <row r="2445" spans="1:20">
      <c r="A2445" s="485">
        <f t="shared" si="383"/>
        <v>2445</v>
      </c>
      <c r="B2445" s="672" t="s">
        <v>302</v>
      </c>
      <c r="F2445" s="741"/>
      <c r="H2445" s="718"/>
      <c r="K2445" s="503"/>
      <c r="L2445" s="718"/>
      <c r="N2445" s="718"/>
      <c r="T2445" s="655"/>
    </row>
    <row r="2446" spans="1:20">
      <c r="A2446" s="485">
        <f t="shared" si="383"/>
        <v>2446</v>
      </c>
      <c r="B2446" s="672" t="s">
        <v>115</v>
      </c>
      <c r="F2446" s="741"/>
      <c r="H2446" s="718"/>
      <c r="K2446" s="503"/>
      <c r="L2446" s="718"/>
      <c r="N2446" s="718"/>
      <c r="T2446" s="655"/>
    </row>
    <row r="2447" spans="1:20">
      <c r="A2447" s="485">
        <f t="shared" si="383"/>
        <v>2447</v>
      </c>
      <c r="B2447" s="672" t="s">
        <v>106</v>
      </c>
      <c r="F2447" s="741"/>
      <c r="H2447" s="718"/>
      <c r="K2447" s="503"/>
      <c r="L2447" s="718"/>
      <c r="N2447" s="718"/>
      <c r="T2447" s="655"/>
    </row>
    <row r="2448" spans="1:20" ht="15.75">
      <c r="A2448" s="485">
        <f t="shared" si="383"/>
        <v>2448</v>
      </c>
      <c r="B2448" s="673" t="s">
        <v>1134</v>
      </c>
      <c r="F2448" s="737"/>
      <c r="H2448" s="231"/>
      <c r="K2448" s="503"/>
      <c r="T2448" s="655"/>
    </row>
    <row r="2449" spans="1:20" ht="15.75">
      <c r="A2449" s="485">
        <f t="shared" si="383"/>
        <v>2449</v>
      </c>
      <c r="B2449" s="673" t="s">
        <v>271</v>
      </c>
      <c r="F2449" s="737"/>
      <c r="H2449" s="231"/>
      <c r="K2449" s="503"/>
      <c r="T2449" s="655"/>
    </row>
    <row r="2450" spans="1:20">
      <c r="A2450" s="485">
        <f t="shared" si="383"/>
        <v>2450</v>
      </c>
      <c r="B2450" s="672" t="s">
        <v>135</v>
      </c>
      <c r="F2450" s="737"/>
      <c r="H2450" s="231"/>
      <c r="K2450" s="503"/>
      <c r="T2450" s="655"/>
    </row>
    <row r="2451" spans="1:20">
      <c r="A2451" s="485">
        <f t="shared" si="383"/>
        <v>2451</v>
      </c>
      <c r="B2451" s="679" t="s">
        <v>1220</v>
      </c>
      <c r="F2451" s="741"/>
      <c r="H2451" s="718"/>
      <c r="K2451" s="503"/>
      <c r="L2451" s="718"/>
      <c r="N2451" s="718"/>
      <c r="T2451" s="655"/>
    </row>
    <row r="2452" spans="1:20">
      <c r="A2452" s="485">
        <f t="shared" si="383"/>
        <v>2452</v>
      </c>
      <c r="B2452" s="679" t="s">
        <v>1221</v>
      </c>
      <c r="F2452" s="741"/>
      <c r="H2452" s="718"/>
      <c r="K2452" s="503"/>
      <c r="L2452" s="718"/>
      <c r="N2452" s="718"/>
      <c r="T2452" s="655"/>
    </row>
    <row r="2453" spans="1:20">
      <c r="A2453" s="485">
        <f t="shared" si="383"/>
        <v>2453</v>
      </c>
      <c r="B2453" s="679" t="s">
        <v>1222</v>
      </c>
      <c r="F2453" s="741"/>
      <c r="H2453" s="718"/>
      <c r="K2453" s="503"/>
      <c r="L2453" s="718"/>
      <c r="N2453" s="718"/>
      <c r="T2453" s="655"/>
    </row>
    <row r="2454" spans="1:20">
      <c r="A2454" s="485">
        <f t="shared" si="383"/>
        <v>2454</v>
      </c>
      <c r="B2454" s="679" t="s">
        <v>1223</v>
      </c>
      <c r="F2454" s="741"/>
      <c r="H2454" s="718"/>
      <c r="K2454" s="503"/>
      <c r="L2454" s="718"/>
      <c r="N2454" s="718"/>
      <c r="T2454" s="655"/>
    </row>
    <row r="2455" spans="1:20">
      <c r="A2455" s="485">
        <f t="shared" si="383"/>
        <v>2455</v>
      </c>
      <c r="B2455" s="672" t="s">
        <v>136</v>
      </c>
      <c r="F2455" s="741"/>
      <c r="H2455" s="718"/>
      <c r="K2455" s="503"/>
      <c r="L2455" s="718"/>
      <c r="N2455" s="718"/>
      <c r="T2455" s="655"/>
    </row>
    <row r="2456" spans="1:20">
      <c r="A2456" s="485">
        <f t="shared" si="383"/>
        <v>2456</v>
      </c>
      <c r="B2456" s="672" t="s">
        <v>137</v>
      </c>
      <c r="F2456" s="741"/>
      <c r="H2456" s="718"/>
      <c r="K2456" s="503"/>
      <c r="L2456" s="718"/>
      <c r="N2456" s="718"/>
      <c r="T2456" s="655"/>
    </row>
    <row r="2457" spans="1:20">
      <c r="A2457" s="485">
        <f t="shared" si="383"/>
        <v>2457</v>
      </c>
      <c r="B2457" s="672" t="s">
        <v>299</v>
      </c>
      <c r="F2457" s="741"/>
      <c r="H2457" s="718"/>
      <c r="K2457" s="503"/>
      <c r="L2457" s="718"/>
      <c r="N2457" s="718"/>
      <c r="T2457" s="655"/>
    </row>
    <row r="2458" spans="1:20">
      <c r="A2458" s="485">
        <f t="shared" si="383"/>
        <v>2458</v>
      </c>
      <c r="B2458" s="672" t="s">
        <v>1102</v>
      </c>
      <c r="F2458" s="741"/>
      <c r="H2458" s="718"/>
      <c r="K2458" s="503"/>
      <c r="L2458" s="718"/>
      <c r="N2458" s="718"/>
      <c r="T2458" s="655"/>
    </row>
    <row r="2459" spans="1:20">
      <c r="A2459" s="485">
        <f t="shared" si="383"/>
        <v>2459</v>
      </c>
      <c r="B2459" s="672" t="s">
        <v>300</v>
      </c>
      <c r="F2459" s="741"/>
      <c r="H2459" s="718"/>
      <c r="K2459" s="503"/>
      <c r="L2459" s="718"/>
      <c r="N2459" s="718"/>
      <c r="T2459" s="655"/>
    </row>
    <row r="2460" spans="1:20">
      <c r="A2460" s="485">
        <f t="shared" si="383"/>
        <v>2460</v>
      </c>
      <c r="B2460" s="672" t="s">
        <v>301</v>
      </c>
      <c r="F2460" s="741"/>
      <c r="H2460" s="718"/>
      <c r="K2460" s="503"/>
      <c r="L2460" s="718"/>
      <c r="N2460" s="718"/>
      <c r="T2460" s="655"/>
    </row>
    <row r="2461" spans="1:20">
      <c r="A2461" s="485">
        <f t="shared" si="383"/>
        <v>2461</v>
      </c>
      <c r="B2461" s="672" t="s">
        <v>302</v>
      </c>
      <c r="F2461" s="741"/>
      <c r="H2461" s="718"/>
      <c r="K2461" s="503"/>
      <c r="L2461" s="718"/>
      <c r="N2461" s="718"/>
      <c r="T2461" s="655"/>
    </row>
    <row r="2462" spans="1:20">
      <c r="A2462" s="485">
        <f t="shared" si="383"/>
        <v>2462</v>
      </c>
      <c r="B2462" s="672" t="s">
        <v>115</v>
      </c>
      <c r="F2462" s="741"/>
      <c r="H2462" s="718"/>
      <c r="K2462" s="503"/>
      <c r="L2462" s="718"/>
      <c r="N2462" s="718"/>
      <c r="T2462" s="655"/>
    </row>
    <row r="2463" spans="1:20">
      <c r="A2463" s="485">
        <f t="shared" si="383"/>
        <v>2463</v>
      </c>
      <c r="B2463" s="672" t="s">
        <v>106</v>
      </c>
      <c r="F2463" s="741"/>
      <c r="H2463" s="718"/>
      <c r="K2463" s="503"/>
      <c r="L2463" s="718"/>
      <c r="N2463" s="718"/>
      <c r="T2463" s="655"/>
    </row>
    <row r="2464" spans="1:20" ht="15.75">
      <c r="A2464" s="485">
        <f t="shared" si="383"/>
        <v>2464</v>
      </c>
      <c r="B2464" s="673" t="s">
        <v>303</v>
      </c>
      <c r="F2464" s="737"/>
      <c r="H2464" s="231"/>
      <c r="K2464" s="503"/>
      <c r="T2464" s="655"/>
    </row>
    <row r="2465" spans="1:20">
      <c r="A2465" s="485">
        <f t="shared" si="383"/>
        <v>2465</v>
      </c>
      <c r="B2465" s="672" t="s">
        <v>135</v>
      </c>
      <c r="F2465" s="737"/>
      <c r="H2465" s="231"/>
      <c r="K2465" s="503"/>
      <c r="T2465" s="655"/>
    </row>
    <row r="2466" spans="1:20">
      <c r="A2466" s="485">
        <f t="shared" si="383"/>
        <v>2466</v>
      </c>
      <c r="B2466" s="679" t="s">
        <v>1220</v>
      </c>
      <c r="F2466" s="741"/>
      <c r="H2466" s="718"/>
      <c r="K2466" s="503"/>
      <c r="L2466" s="718"/>
      <c r="N2466" s="718"/>
      <c r="T2466" s="655"/>
    </row>
    <row r="2467" spans="1:20">
      <c r="A2467" s="485">
        <f t="shared" si="383"/>
        <v>2467</v>
      </c>
      <c r="B2467" s="679" t="s">
        <v>1221</v>
      </c>
      <c r="F2467" s="741"/>
      <c r="H2467" s="718"/>
      <c r="K2467" s="503"/>
      <c r="L2467" s="718"/>
      <c r="N2467" s="718"/>
      <c r="T2467" s="655"/>
    </row>
    <row r="2468" spans="1:20">
      <c r="A2468" s="485">
        <f t="shared" si="383"/>
        <v>2468</v>
      </c>
      <c r="B2468" s="679" t="s">
        <v>1222</v>
      </c>
      <c r="F2468" s="741"/>
      <c r="H2468" s="718"/>
      <c r="K2468" s="503"/>
      <c r="L2468" s="718"/>
      <c r="N2468" s="718"/>
      <c r="T2468" s="655"/>
    </row>
    <row r="2469" spans="1:20">
      <c r="A2469" s="485">
        <f t="shared" si="383"/>
        <v>2469</v>
      </c>
      <c r="B2469" s="679" t="s">
        <v>1223</v>
      </c>
      <c r="F2469" s="741"/>
      <c r="H2469" s="718"/>
      <c r="K2469" s="503"/>
      <c r="L2469" s="718"/>
      <c r="N2469" s="718"/>
      <c r="T2469" s="655"/>
    </row>
    <row r="2470" spans="1:20">
      <c r="A2470" s="485">
        <f t="shared" si="383"/>
        <v>2470</v>
      </c>
      <c r="B2470" s="672" t="s">
        <v>136</v>
      </c>
      <c r="F2470" s="741"/>
      <c r="H2470" s="718"/>
      <c r="K2470" s="503"/>
      <c r="L2470" s="718"/>
      <c r="N2470" s="718"/>
      <c r="T2470" s="655"/>
    </row>
    <row r="2471" spans="1:20">
      <c r="A2471" s="485">
        <f t="shared" si="383"/>
        <v>2471</v>
      </c>
      <c r="B2471" s="672" t="s">
        <v>137</v>
      </c>
      <c r="F2471" s="741"/>
      <c r="H2471" s="718"/>
      <c r="K2471" s="503"/>
      <c r="L2471" s="718"/>
      <c r="N2471" s="718"/>
      <c r="T2471" s="655"/>
    </row>
    <row r="2472" spans="1:20">
      <c r="A2472" s="485">
        <f t="shared" si="383"/>
        <v>2472</v>
      </c>
      <c r="B2472" s="672" t="s">
        <v>299</v>
      </c>
      <c r="F2472" s="741"/>
      <c r="H2472" s="718"/>
      <c r="K2472" s="503"/>
      <c r="L2472" s="718"/>
      <c r="N2472" s="718"/>
      <c r="T2472" s="655"/>
    </row>
    <row r="2473" spans="1:20">
      <c r="A2473" s="485">
        <f t="shared" si="383"/>
        <v>2473</v>
      </c>
      <c r="B2473" s="672" t="s">
        <v>1102</v>
      </c>
      <c r="F2473" s="741"/>
      <c r="H2473" s="718"/>
      <c r="K2473" s="503"/>
      <c r="L2473" s="718"/>
      <c r="N2473" s="718"/>
      <c r="T2473" s="655"/>
    </row>
    <row r="2474" spans="1:20">
      <c r="A2474" s="485">
        <f t="shared" si="383"/>
        <v>2474</v>
      </c>
      <c r="B2474" s="672" t="s">
        <v>300</v>
      </c>
      <c r="F2474" s="741"/>
      <c r="H2474" s="718"/>
      <c r="K2474" s="503"/>
      <c r="L2474" s="718"/>
      <c r="N2474" s="718"/>
      <c r="T2474" s="655"/>
    </row>
    <row r="2475" spans="1:20">
      <c r="A2475" s="485">
        <f t="shared" si="383"/>
        <v>2475</v>
      </c>
      <c r="B2475" s="672" t="s">
        <v>301</v>
      </c>
      <c r="F2475" s="741"/>
      <c r="H2475" s="718"/>
      <c r="K2475" s="503"/>
      <c r="L2475" s="718"/>
      <c r="N2475" s="718"/>
      <c r="T2475" s="655"/>
    </row>
    <row r="2476" spans="1:20">
      <c r="A2476" s="485">
        <f t="shared" si="383"/>
        <v>2476</v>
      </c>
      <c r="B2476" s="672" t="s">
        <v>302</v>
      </c>
      <c r="F2476" s="741"/>
      <c r="H2476" s="718"/>
      <c r="K2476" s="503"/>
      <c r="L2476" s="718"/>
      <c r="N2476" s="718"/>
      <c r="T2476" s="655"/>
    </row>
    <row r="2477" spans="1:20">
      <c r="A2477" s="485">
        <f t="shared" si="383"/>
        <v>2477</v>
      </c>
      <c r="B2477" s="672" t="s">
        <v>115</v>
      </c>
      <c r="F2477" s="741"/>
      <c r="H2477" s="718"/>
      <c r="K2477" s="503"/>
      <c r="L2477" s="718"/>
      <c r="N2477" s="718"/>
      <c r="T2477" s="655"/>
    </row>
    <row r="2478" spans="1:20">
      <c r="A2478" s="485">
        <f t="shared" si="383"/>
        <v>2478</v>
      </c>
      <c r="B2478" s="672" t="s">
        <v>106</v>
      </c>
      <c r="F2478" s="741"/>
      <c r="H2478" s="718"/>
      <c r="K2478" s="503"/>
      <c r="L2478" s="718"/>
      <c r="N2478" s="718"/>
      <c r="T2478" s="655"/>
    </row>
    <row r="2479" spans="1:20" ht="15.75">
      <c r="A2479" s="485">
        <f t="shared" si="383"/>
        <v>2479</v>
      </c>
      <c r="B2479" s="673" t="s">
        <v>172</v>
      </c>
      <c r="F2479" s="737"/>
      <c r="H2479" s="231"/>
      <c r="K2479" s="503"/>
      <c r="T2479" s="655"/>
    </row>
    <row r="2480" spans="1:20">
      <c r="A2480" s="485">
        <f t="shared" si="383"/>
        <v>2480</v>
      </c>
      <c r="B2480" s="672" t="s">
        <v>135</v>
      </c>
      <c r="F2480" s="737"/>
      <c r="H2480" s="231"/>
      <c r="K2480" s="503"/>
      <c r="T2480" s="655"/>
    </row>
    <row r="2481" spans="1:20">
      <c r="A2481" s="485">
        <f t="shared" si="383"/>
        <v>2481</v>
      </c>
      <c r="B2481" s="679" t="s">
        <v>1220</v>
      </c>
      <c r="F2481" s="741"/>
      <c r="H2481" s="718"/>
      <c r="K2481" s="503"/>
      <c r="L2481" s="718"/>
      <c r="N2481" s="718"/>
      <c r="T2481" s="655"/>
    </row>
    <row r="2482" spans="1:20">
      <c r="A2482" s="485">
        <f t="shared" si="383"/>
        <v>2482</v>
      </c>
      <c r="B2482" s="679" t="s">
        <v>1221</v>
      </c>
      <c r="F2482" s="741"/>
      <c r="H2482" s="718"/>
      <c r="K2482" s="503"/>
      <c r="L2482" s="718"/>
      <c r="N2482" s="718"/>
      <c r="T2482" s="655"/>
    </row>
    <row r="2483" spans="1:20">
      <c r="A2483" s="485">
        <f t="shared" si="383"/>
        <v>2483</v>
      </c>
      <c r="B2483" s="679" t="s">
        <v>1222</v>
      </c>
      <c r="F2483" s="741"/>
      <c r="H2483" s="718"/>
      <c r="K2483" s="503"/>
      <c r="L2483" s="718"/>
      <c r="N2483" s="718"/>
      <c r="T2483" s="655"/>
    </row>
    <row r="2484" spans="1:20">
      <c r="A2484" s="485">
        <f t="shared" si="383"/>
        <v>2484</v>
      </c>
      <c r="B2484" s="679" t="s">
        <v>1223</v>
      </c>
      <c r="F2484" s="741"/>
      <c r="H2484" s="718"/>
      <c r="K2484" s="503"/>
      <c r="L2484" s="718"/>
      <c r="N2484" s="718"/>
      <c r="T2484" s="655"/>
    </row>
    <row r="2485" spans="1:20">
      <c r="A2485" s="485">
        <f t="shared" si="383"/>
        <v>2485</v>
      </c>
      <c r="B2485" s="672" t="s">
        <v>136</v>
      </c>
      <c r="F2485" s="741"/>
      <c r="H2485" s="718"/>
      <c r="K2485" s="503"/>
      <c r="L2485" s="718"/>
      <c r="N2485" s="718"/>
      <c r="T2485" s="655"/>
    </row>
    <row r="2486" spans="1:20">
      <c r="A2486" s="485">
        <f t="shared" si="383"/>
        <v>2486</v>
      </c>
      <c r="B2486" s="672" t="s">
        <v>137</v>
      </c>
      <c r="F2486" s="741"/>
      <c r="H2486" s="718"/>
      <c r="K2486" s="503"/>
      <c r="L2486" s="718"/>
      <c r="N2486" s="718"/>
      <c r="T2486" s="655"/>
    </row>
    <row r="2487" spans="1:20">
      <c r="A2487" s="485">
        <f t="shared" si="383"/>
        <v>2487</v>
      </c>
      <c r="B2487" s="672" t="s">
        <v>299</v>
      </c>
      <c r="F2487" s="741"/>
      <c r="H2487" s="718"/>
      <c r="K2487" s="503"/>
      <c r="L2487" s="718"/>
      <c r="N2487" s="718"/>
      <c r="T2487" s="655"/>
    </row>
    <row r="2488" spans="1:20">
      <c r="A2488" s="485">
        <f t="shared" si="383"/>
        <v>2488</v>
      </c>
      <c r="B2488" s="672" t="s">
        <v>1102</v>
      </c>
      <c r="F2488" s="741"/>
      <c r="H2488" s="718"/>
      <c r="K2488" s="503"/>
      <c r="L2488" s="718"/>
      <c r="N2488" s="718"/>
      <c r="T2488" s="655"/>
    </row>
    <row r="2489" spans="1:20">
      <c r="A2489" s="485">
        <f t="shared" si="383"/>
        <v>2489</v>
      </c>
      <c r="B2489" s="672" t="s">
        <v>300</v>
      </c>
      <c r="F2489" s="741"/>
      <c r="H2489" s="718"/>
      <c r="K2489" s="503"/>
      <c r="L2489" s="718"/>
      <c r="N2489" s="718"/>
      <c r="T2489" s="655"/>
    </row>
    <row r="2490" spans="1:20">
      <c r="A2490" s="485">
        <f t="shared" si="383"/>
        <v>2490</v>
      </c>
      <c r="B2490" s="672" t="s">
        <v>301</v>
      </c>
      <c r="F2490" s="741"/>
      <c r="H2490" s="718"/>
      <c r="K2490" s="503"/>
      <c r="L2490" s="718"/>
      <c r="N2490" s="718"/>
      <c r="T2490" s="655"/>
    </row>
    <row r="2491" spans="1:20">
      <c r="A2491" s="485">
        <f t="shared" si="383"/>
        <v>2491</v>
      </c>
      <c r="B2491" s="672" t="s">
        <v>302</v>
      </c>
      <c r="F2491" s="741"/>
      <c r="H2491" s="718"/>
      <c r="K2491" s="503"/>
      <c r="L2491" s="718"/>
      <c r="N2491" s="718"/>
      <c r="T2491" s="655"/>
    </row>
    <row r="2492" spans="1:20">
      <c r="A2492" s="485">
        <f t="shared" si="383"/>
        <v>2492</v>
      </c>
      <c r="B2492" s="672" t="s">
        <v>115</v>
      </c>
      <c r="F2492" s="741"/>
      <c r="H2492" s="718"/>
      <c r="K2492" s="503"/>
      <c r="L2492" s="718"/>
      <c r="N2492" s="718"/>
      <c r="T2492" s="655"/>
    </row>
    <row r="2493" spans="1:20">
      <c r="A2493" s="485">
        <f t="shared" si="383"/>
        <v>2493</v>
      </c>
      <c r="B2493" s="672" t="s">
        <v>106</v>
      </c>
      <c r="F2493" s="741"/>
      <c r="H2493" s="718"/>
      <c r="K2493" s="503"/>
      <c r="L2493" s="718"/>
      <c r="N2493" s="718"/>
      <c r="T2493" s="655"/>
    </row>
    <row r="2494" spans="1:20" ht="15.75">
      <c r="A2494" s="485">
        <f t="shared" si="383"/>
        <v>2494</v>
      </c>
      <c r="B2494" s="673" t="s">
        <v>414</v>
      </c>
      <c r="F2494" s="737"/>
      <c r="H2494" s="231"/>
      <c r="K2494" s="503"/>
      <c r="T2494" s="655"/>
    </row>
    <row r="2495" spans="1:20" ht="15.75">
      <c r="A2495" s="485">
        <f t="shared" si="383"/>
        <v>2495</v>
      </c>
      <c r="B2495" s="673" t="s">
        <v>271</v>
      </c>
      <c r="F2495" s="737"/>
      <c r="H2495" s="231"/>
      <c r="K2495" s="503"/>
      <c r="T2495" s="655"/>
    </row>
    <row r="2496" spans="1:20">
      <c r="A2496" s="485">
        <f t="shared" si="383"/>
        <v>2496</v>
      </c>
      <c r="B2496" s="672" t="s">
        <v>135</v>
      </c>
      <c r="F2496" s="737"/>
      <c r="H2496" s="231"/>
      <c r="K2496" s="503"/>
      <c r="T2496" s="655"/>
    </row>
    <row r="2497" spans="1:20">
      <c r="A2497" s="485">
        <f t="shared" si="383"/>
        <v>2497</v>
      </c>
      <c r="B2497" s="679" t="s">
        <v>1220</v>
      </c>
      <c r="F2497" s="741"/>
      <c r="H2497" s="718"/>
      <c r="K2497" s="503"/>
      <c r="L2497" s="718"/>
      <c r="N2497" s="718"/>
      <c r="T2497" s="655"/>
    </row>
    <row r="2498" spans="1:20">
      <c r="A2498" s="485">
        <f t="shared" si="383"/>
        <v>2498</v>
      </c>
      <c r="B2498" s="679" t="s">
        <v>1221</v>
      </c>
      <c r="F2498" s="741"/>
      <c r="H2498" s="718"/>
      <c r="K2498" s="503"/>
      <c r="L2498" s="718"/>
      <c r="N2498" s="718"/>
      <c r="T2498" s="655"/>
    </row>
    <row r="2499" spans="1:20">
      <c r="A2499" s="485">
        <f t="shared" si="383"/>
        <v>2499</v>
      </c>
      <c r="B2499" s="679" t="s">
        <v>1222</v>
      </c>
      <c r="F2499" s="741"/>
      <c r="H2499" s="718"/>
      <c r="K2499" s="503"/>
      <c r="L2499" s="718"/>
      <c r="N2499" s="718"/>
      <c r="T2499" s="655"/>
    </row>
    <row r="2500" spans="1:20">
      <c r="A2500" s="485">
        <f t="shared" si="383"/>
        <v>2500</v>
      </c>
      <c r="B2500" s="679" t="s">
        <v>1223</v>
      </c>
      <c r="F2500" s="741"/>
      <c r="H2500" s="718"/>
      <c r="K2500" s="503"/>
      <c r="L2500" s="718"/>
      <c r="N2500" s="718"/>
      <c r="T2500" s="655"/>
    </row>
    <row r="2501" spans="1:20">
      <c r="A2501" s="485">
        <f t="shared" si="383"/>
        <v>2501</v>
      </c>
      <c r="B2501" s="672" t="s">
        <v>136</v>
      </c>
      <c r="F2501" s="741"/>
      <c r="H2501" s="718"/>
      <c r="K2501" s="503"/>
      <c r="L2501" s="718"/>
      <c r="N2501" s="718"/>
      <c r="T2501" s="655"/>
    </row>
    <row r="2502" spans="1:20">
      <c r="A2502" s="485">
        <f t="shared" si="383"/>
        <v>2502</v>
      </c>
      <c r="B2502" s="672" t="s">
        <v>137</v>
      </c>
      <c r="F2502" s="741"/>
      <c r="H2502" s="718"/>
      <c r="K2502" s="503"/>
      <c r="L2502" s="718"/>
      <c r="N2502" s="718"/>
      <c r="T2502" s="655"/>
    </row>
    <row r="2503" spans="1:20">
      <c r="A2503" s="485">
        <f t="shared" si="383"/>
        <v>2503</v>
      </c>
      <c r="B2503" s="672" t="s">
        <v>299</v>
      </c>
      <c r="F2503" s="741"/>
      <c r="H2503" s="718"/>
      <c r="K2503" s="503"/>
      <c r="L2503" s="718"/>
      <c r="N2503" s="718"/>
      <c r="T2503" s="655"/>
    </row>
    <row r="2504" spans="1:20">
      <c r="A2504" s="485">
        <f t="shared" si="383"/>
        <v>2504</v>
      </c>
      <c r="B2504" s="672" t="s">
        <v>1102</v>
      </c>
      <c r="F2504" s="741"/>
      <c r="H2504" s="718"/>
      <c r="K2504" s="503"/>
      <c r="L2504" s="718"/>
      <c r="N2504" s="718"/>
      <c r="T2504" s="655"/>
    </row>
    <row r="2505" spans="1:20">
      <c r="A2505" s="485">
        <f t="shared" si="383"/>
        <v>2505</v>
      </c>
      <c r="B2505" s="672" t="s">
        <v>300</v>
      </c>
      <c r="F2505" s="741"/>
      <c r="H2505" s="718"/>
      <c r="K2505" s="503"/>
      <c r="L2505" s="718"/>
      <c r="N2505" s="718"/>
      <c r="T2505" s="655"/>
    </row>
    <row r="2506" spans="1:20">
      <c r="A2506" s="485">
        <f t="shared" si="383"/>
        <v>2506</v>
      </c>
      <c r="B2506" s="672" t="s">
        <v>301</v>
      </c>
      <c r="F2506" s="741"/>
      <c r="H2506" s="718"/>
      <c r="K2506" s="503"/>
      <c r="L2506" s="718"/>
      <c r="N2506" s="718"/>
      <c r="T2506" s="655"/>
    </row>
    <row r="2507" spans="1:20">
      <c r="A2507" s="485">
        <f t="shared" ref="A2507:A2570" si="384">A2506+1</f>
        <v>2507</v>
      </c>
      <c r="B2507" s="672" t="s">
        <v>302</v>
      </c>
      <c r="F2507" s="741"/>
      <c r="H2507" s="718"/>
      <c r="K2507" s="503"/>
      <c r="L2507" s="718"/>
      <c r="N2507" s="718"/>
      <c r="T2507" s="655"/>
    </row>
    <row r="2508" spans="1:20">
      <c r="A2508" s="485">
        <f t="shared" si="384"/>
        <v>2508</v>
      </c>
      <c r="B2508" s="672" t="s">
        <v>115</v>
      </c>
      <c r="F2508" s="741"/>
      <c r="H2508" s="718"/>
      <c r="K2508" s="503"/>
      <c r="L2508" s="718"/>
      <c r="N2508" s="718"/>
      <c r="T2508" s="655"/>
    </row>
    <row r="2509" spans="1:20">
      <c r="A2509" s="485">
        <f t="shared" si="384"/>
        <v>2509</v>
      </c>
      <c r="B2509" s="672" t="s">
        <v>106</v>
      </c>
      <c r="F2509" s="741"/>
      <c r="H2509" s="718"/>
      <c r="K2509" s="503"/>
      <c r="L2509" s="718"/>
      <c r="N2509" s="718"/>
      <c r="T2509" s="655"/>
    </row>
    <row r="2510" spans="1:20" ht="15.75">
      <c r="A2510" s="485">
        <f t="shared" si="384"/>
        <v>2510</v>
      </c>
      <c r="B2510" s="673" t="s">
        <v>303</v>
      </c>
      <c r="F2510" s="737"/>
      <c r="H2510" s="231"/>
      <c r="K2510" s="503"/>
      <c r="T2510" s="655"/>
    </row>
    <row r="2511" spans="1:20">
      <c r="A2511" s="485">
        <f t="shared" si="384"/>
        <v>2511</v>
      </c>
      <c r="B2511" s="672" t="s">
        <v>135</v>
      </c>
      <c r="F2511" s="737"/>
      <c r="H2511" s="231"/>
      <c r="K2511" s="503"/>
      <c r="T2511" s="655"/>
    </row>
    <row r="2512" spans="1:20">
      <c r="A2512" s="485">
        <f t="shared" si="384"/>
        <v>2512</v>
      </c>
      <c r="B2512" s="679" t="s">
        <v>1220</v>
      </c>
      <c r="F2512" s="741"/>
      <c r="H2512" s="718"/>
      <c r="K2512" s="503"/>
      <c r="L2512" s="718"/>
      <c r="N2512" s="718"/>
      <c r="T2512" s="655"/>
    </row>
    <row r="2513" spans="1:20">
      <c r="A2513" s="485">
        <f t="shared" si="384"/>
        <v>2513</v>
      </c>
      <c r="B2513" s="679" t="s">
        <v>1221</v>
      </c>
      <c r="F2513" s="741"/>
      <c r="H2513" s="718"/>
      <c r="K2513" s="503"/>
      <c r="L2513" s="718"/>
      <c r="N2513" s="718"/>
      <c r="T2513" s="655"/>
    </row>
    <row r="2514" spans="1:20">
      <c r="A2514" s="485">
        <f t="shared" si="384"/>
        <v>2514</v>
      </c>
      <c r="B2514" s="679" t="s">
        <v>1222</v>
      </c>
      <c r="F2514" s="741"/>
      <c r="H2514" s="718"/>
      <c r="K2514" s="503"/>
      <c r="L2514" s="718"/>
      <c r="N2514" s="718"/>
      <c r="T2514" s="655"/>
    </row>
    <row r="2515" spans="1:20">
      <c r="A2515" s="485">
        <f t="shared" si="384"/>
        <v>2515</v>
      </c>
      <c r="B2515" s="679" t="s">
        <v>1223</v>
      </c>
      <c r="F2515" s="741"/>
      <c r="H2515" s="718"/>
      <c r="K2515" s="503"/>
      <c r="L2515" s="718"/>
      <c r="N2515" s="718"/>
      <c r="T2515" s="655"/>
    </row>
    <row r="2516" spans="1:20">
      <c r="A2516" s="485">
        <f t="shared" si="384"/>
        <v>2516</v>
      </c>
      <c r="B2516" s="672" t="s">
        <v>136</v>
      </c>
      <c r="F2516" s="741"/>
      <c r="H2516" s="718"/>
      <c r="K2516" s="503"/>
      <c r="L2516" s="718"/>
      <c r="N2516" s="718"/>
      <c r="T2516" s="655"/>
    </row>
    <row r="2517" spans="1:20">
      <c r="A2517" s="485">
        <f t="shared" si="384"/>
        <v>2517</v>
      </c>
      <c r="B2517" s="672" t="s">
        <v>137</v>
      </c>
      <c r="F2517" s="741"/>
      <c r="H2517" s="718"/>
      <c r="K2517" s="503"/>
      <c r="L2517" s="718"/>
      <c r="N2517" s="718"/>
      <c r="T2517" s="655"/>
    </row>
    <row r="2518" spans="1:20">
      <c r="A2518" s="485">
        <f t="shared" si="384"/>
        <v>2518</v>
      </c>
      <c r="B2518" s="672" t="s">
        <v>299</v>
      </c>
      <c r="F2518" s="741"/>
      <c r="H2518" s="718"/>
      <c r="K2518" s="503"/>
      <c r="L2518" s="718"/>
      <c r="N2518" s="718"/>
      <c r="T2518" s="655"/>
    </row>
    <row r="2519" spans="1:20">
      <c r="A2519" s="485">
        <f t="shared" si="384"/>
        <v>2519</v>
      </c>
      <c r="B2519" s="672" t="s">
        <v>1102</v>
      </c>
      <c r="F2519" s="741"/>
      <c r="H2519" s="718"/>
      <c r="K2519" s="503"/>
      <c r="L2519" s="718"/>
      <c r="N2519" s="718"/>
      <c r="T2519" s="655"/>
    </row>
    <row r="2520" spans="1:20">
      <c r="A2520" s="485">
        <f t="shared" si="384"/>
        <v>2520</v>
      </c>
      <c r="B2520" s="672" t="s">
        <v>300</v>
      </c>
      <c r="F2520" s="741"/>
      <c r="H2520" s="718"/>
      <c r="K2520" s="503"/>
      <c r="L2520" s="718"/>
      <c r="N2520" s="718"/>
      <c r="T2520" s="655"/>
    </row>
    <row r="2521" spans="1:20">
      <c r="A2521" s="485">
        <f t="shared" si="384"/>
        <v>2521</v>
      </c>
      <c r="B2521" s="672" t="s">
        <v>301</v>
      </c>
      <c r="F2521" s="741"/>
      <c r="H2521" s="718"/>
      <c r="K2521" s="503"/>
      <c r="L2521" s="718"/>
      <c r="N2521" s="718"/>
      <c r="T2521" s="655"/>
    </row>
    <row r="2522" spans="1:20">
      <c r="A2522" s="485">
        <f t="shared" si="384"/>
        <v>2522</v>
      </c>
      <c r="B2522" s="672" t="s">
        <v>302</v>
      </c>
      <c r="F2522" s="741"/>
      <c r="H2522" s="718"/>
      <c r="K2522" s="503"/>
      <c r="L2522" s="718"/>
      <c r="N2522" s="718"/>
      <c r="T2522" s="655"/>
    </row>
    <row r="2523" spans="1:20">
      <c r="A2523" s="485">
        <f t="shared" si="384"/>
        <v>2523</v>
      </c>
      <c r="B2523" s="672" t="s">
        <v>115</v>
      </c>
      <c r="F2523" s="741"/>
      <c r="H2523" s="718"/>
      <c r="K2523" s="503"/>
      <c r="L2523" s="718"/>
      <c r="N2523" s="718"/>
      <c r="T2523" s="655"/>
    </row>
    <row r="2524" spans="1:20">
      <c r="A2524" s="485">
        <f t="shared" si="384"/>
        <v>2524</v>
      </c>
      <c r="B2524" s="672" t="s">
        <v>106</v>
      </c>
      <c r="F2524" s="741"/>
      <c r="H2524" s="718"/>
      <c r="K2524" s="503"/>
      <c r="L2524" s="718"/>
      <c r="N2524" s="718"/>
      <c r="T2524" s="655"/>
    </row>
    <row r="2525" spans="1:20" ht="15.75">
      <c r="A2525" s="485">
        <f t="shared" si="384"/>
        <v>2525</v>
      </c>
      <c r="B2525" s="673" t="s">
        <v>172</v>
      </c>
      <c r="F2525" s="737"/>
      <c r="H2525" s="231"/>
      <c r="K2525" s="503"/>
      <c r="T2525" s="655"/>
    </row>
    <row r="2526" spans="1:20">
      <c r="A2526" s="485">
        <f t="shared" si="384"/>
        <v>2526</v>
      </c>
      <c r="B2526" s="672" t="s">
        <v>135</v>
      </c>
      <c r="F2526" s="737"/>
      <c r="H2526" s="231"/>
      <c r="K2526" s="503"/>
      <c r="T2526" s="655"/>
    </row>
    <row r="2527" spans="1:20">
      <c r="A2527" s="485">
        <f t="shared" si="384"/>
        <v>2527</v>
      </c>
      <c r="B2527" s="679" t="s">
        <v>1220</v>
      </c>
      <c r="F2527" s="741"/>
      <c r="H2527" s="718"/>
      <c r="K2527" s="503"/>
      <c r="L2527" s="718"/>
      <c r="N2527" s="718"/>
      <c r="T2527" s="655"/>
    </row>
    <row r="2528" spans="1:20">
      <c r="A2528" s="485">
        <f t="shared" si="384"/>
        <v>2528</v>
      </c>
      <c r="B2528" s="679" t="s">
        <v>1221</v>
      </c>
      <c r="F2528" s="741"/>
      <c r="H2528" s="718"/>
      <c r="K2528" s="503"/>
      <c r="L2528" s="718"/>
      <c r="N2528" s="718"/>
      <c r="T2528" s="655"/>
    </row>
    <row r="2529" spans="1:20">
      <c r="A2529" s="485">
        <f t="shared" si="384"/>
        <v>2529</v>
      </c>
      <c r="B2529" s="679" t="s">
        <v>1222</v>
      </c>
      <c r="F2529" s="741"/>
      <c r="H2529" s="718"/>
      <c r="K2529" s="503"/>
      <c r="L2529" s="718"/>
      <c r="N2529" s="718"/>
      <c r="T2529" s="655"/>
    </row>
    <row r="2530" spans="1:20">
      <c r="A2530" s="485">
        <f t="shared" si="384"/>
        <v>2530</v>
      </c>
      <c r="B2530" s="679" t="s">
        <v>1223</v>
      </c>
      <c r="F2530" s="741"/>
      <c r="H2530" s="718"/>
      <c r="K2530" s="503"/>
      <c r="L2530" s="718"/>
      <c r="N2530" s="718"/>
      <c r="T2530" s="655"/>
    </row>
    <row r="2531" spans="1:20">
      <c r="A2531" s="485">
        <f t="shared" si="384"/>
        <v>2531</v>
      </c>
      <c r="B2531" s="672" t="s">
        <v>136</v>
      </c>
      <c r="F2531" s="741"/>
      <c r="H2531" s="718"/>
      <c r="K2531" s="503"/>
      <c r="L2531" s="718"/>
      <c r="N2531" s="718"/>
      <c r="T2531" s="655"/>
    </row>
    <row r="2532" spans="1:20">
      <c r="A2532" s="485">
        <f t="shared" si="384"/>
        <v>2532</v>
      </c>
      <c r="B2532" s="672" t="s">
        <v>137</v>
      </c>
      <c r="F2532" s="741"/>
      <c r="H2532" s="718"/>
      <c r="K2532" s="503"/>
      <c r="L2532" s="718"/>
      <c r="N2532" s="718"/>
      <c r="T2532" s="655"/>
    </row>
    <row r="2533" spans="1:20">
      <c r="A2533" s="485">
        <f t="shared" si="384"/>
        <v>2533</v>
      </c>
      <c r="B2533" s="672" t="s">
        <v>299</v>
      </c>
      <c r="F2533" s="741"/>
      <c r="H2533" s="718"/>
      <c r="K2533" s="503"/>
      <c r="L2533" s="718"/>
      <c r="N2533" s="718"/>
      <c r="T2533" s="655"/>
    </row>
    <row r="2534" spans="1:20">
      <c r="A2534" s="485">
        <f t="shared" si="384"/>
        <v>2534</v>
      </c>
      <c r="B2534" s="672" t="s">
        <v>1102</v>
      </c>
      <c r="F2534" s="741"/>
      <c r="H2534" s="718"/>
      <c r="K2534" s="503"/>
      <c r="L2534" s="718"/>
      <c r="N2534" s="718"/>
      <c r="T2534" s="655"/>
    </row>
    <row r="2535" spans="1:20">
      <c r="A2535" s="485">
        <f t="shared" si="384"/>
        <v>2535</v>
      </c>
      <c r="B2535" s="672" t="s">
        <v>300</v>
      </c>
      <c r="F2535" s="741"/>
      <c r="H2535" s="718"/>
      <c r="K2535" s="503"/>
      <c r="L2535" s="718"/>
      <c r="N2535" s="718"/>
      <c r="T2535" s="655"/>
    </row>
    <row r="2536" spans="1:20">
      <c r="A2536" s="485">
        <f t="shared" si="384"/>
        <v>2536</v>
      </c>
      <c r="B2536" s="672" t="s">
        <v>301</v>
      </c>
      <c r="F2536" s="741"/>
      <c r="H2536" s="718"/>
      <c r="K2536" s="503"/>
      <c r="L2536" s="718"/>
      <c r="N2536" s="718"/>
      <c r="T2536" s="655"/>
    </row>
    <row r="2537" spans="1:20">
      <c r="A2537" s="485">
        <f t="shared" si="384"/>
        <v>2537</v>
      </c>
      <c r="B2537" s="672" t="s">
        <v>302</v>
      </c>
      <c r="F2537" s="741"/>
      <c r="H2537" s="718"/>
      <c r="K2537" s="503"/>
      <c r="L2537" s="718"/>
      <c r="N2537" s="718"/>
      <c r="T2537" s="655"/>
    </row>
    <row r="2538" spans="1:20">
      <c r="A2538" s="485">
        <f t="shared" si="384"/>
        <v>2538</v>
      </c>
      <c r="B2538" s="672" t="s">
        <v>115</v>
      </c>
      <c r="F2538" s="741"/>
      <c r="H2538" s="718"/>
      <c r="K2538" s="503"/>
      <c r="L2538" s="718"/>
      <c r="N2538" s="718"/>
      <c r="T2538" s="655"/>
    </row>
    <row r="2539" spans="1:20">
      <c r="A2539" s="485">
        <f t="shared" si="384"/>
        <v>2539</v>
      </c>
      <c r="B2539" s="672" t="s">
        <v>106</v>
      </c>
      <c r="F2539" s="741"/>
      <c r="H2539" s="718"/>
      <c r="K2539" s="503"/>
      <c r="L2539" s="718"/>
      <c r="N2539" s="718"/>
      <c r="T2539" s="655"/>
    </row>
    <row r="2540" spans="1:20" ht="15.75">
      <c r="A2540" s="485">
        <f t="shared" si="384"/>
        <v>2540</v>
      </c>
      <c r="B2540" s="673" t="s">
        <v>305</v>
      </c>
      <c r="F2540" s="737"/>
      <c r="H2540" s="231"/>
      <c r="K2540" s="503"/>
      <c r="T2540" s="655"/>
    </row>
    <row r="2541" spans="1:20" ht="15.75">
      <c r="A2541" s="485">
        <f t="shared" si="384"/>
        <v>2541</v>
      </c>
      <c r="B2541" s="673" t="s">
        <v>271</v>
      </c>
      <c r="F2541" s="737"/>
      <c r="H2541" s="231"/>
      <c r="K2541" s="503"/>
      <c r="T2541" s="655"/>
    </row>
    <row r="2542" spans="1:20">
      <c r="A2542" s="485">
        <f t="shared" si="384"/>
        <v>2542</v>
      </c>
      <c r="B2542" s="672" t="s">
        <v>135</v>
      </c>
      <c r="F2542" s="737"/>
      <c r="H2542" s="231"/>
      <c r="K2542" s="503"/>
      <c r="T2542" s="655"/>
    </row>
    <row r="2543" spans="1:20">
      <c r="A2543" s="485">
        <f t="shared" si="384"/>
        <v>2543</v>
      </c>
      <c r="B2543" s="679" t="s">
        <v>1220</v>
      </c>
      <c r="F2543" s="737"/>
      <c r="H2543" s="231"/>
      <c r="K2543" s="503"/>
      <c r="T2543" s="655"/>
    </row>
    <row r="2544" spans="1:20">
      <c r="A2544" s="485">
        <f t="shared" si="384"/>
        <v>2544</v>
      </c>
      <c r="B2544" s="679" t="s">
        <v>1221</v>
      </c>
      <c r="F2544" s="737"/>
      <c r="H2544" s="231"/>
      <c r="K2544" s="503"/>
      <c r="T2544" s="655"/>
    </row>
    <row r="2545" spans="1:20">
      <c r="A2545" s="485">
        <f t="shared" si="384"/>
        <v>2545</v>
      </c>
      <c r="B2545" s="679" t="s">
        <v>1222</v>
      </c>
      <c r="F2545" s="737"/>
      <c r="H2545" s="231"/>
      <c r="K2545" s="503"/>
      <c r="T2545" s="655"/>
    </row>
    <row r="2546" spans="1:20">
      <c r="A2546" s="485">
        <f t="shared" si="384"/>
        <v>2546</v>
      </c>
      <c r="B2546" s="679" t="s">
        <v>1223</v>
      </c>
      <c r="F2546" s="737"/>
      <c r="H2546" s="231"/>
      <c r="K2546" s="503"/>
      <c r="T2546" s="655"/>
    </row>
    <row r="2547" spans="1:20">
      <c r="A2547" s="485">
        <f t="shared" si="384"/>
        <v>2547</v>
      </c>
      <c r="B2547" s="672" t="s">
        <v>136</v>
      </c>
      <c r="F2547" s="737"/>
      <c r="H2547" s="231"/>
      <c r="K2547" s="503"/>
      <c r="T2547" s="655"/>
    </row>
    <row r="2548" spans="1:20">
      <c r="A2548" s="485">
        <f t="shared" si="384"/>
        <v>2548</v>
      </c>
      <c r="B2548" s="672" t="s">
        <v>137</v>
      </c>
      <c r="F2548" s="737"/>
      <c r="H2548" s="231"/>
      <c r="K2548" s="503"/>
      <c r="T2548" s="655"/>
    </row>
    <row r="2549" spans="1:20">
      <c r="A2549" s="485">
        <f t="shared" si="384"/>
        <v>2549</v>
      </c>
      <c r="B2549" s="672" t="s">
        <v>299</v>
      </c>
      <c r="F2549" s="737"/>
      <c r="H2549" s="231"/>
      <c r="K2549" s="503"/>
      <c r="T2549" s="655"/>
    </row>
    <row r="2550" spans="1:20">
      <c r="A2550" s="485">
        <f t="shared" si="384"/>
        <v>2550</v>
      </c>
      <c r="B2550" s="672" t="s">
        <v>1102</v>
      </c>
      <c r="F2550" s="737"/>
      <c r="H2550" s="231"/>
      <c r="K2550" s="503"/>
      <c r="T2550" s="655"/>
    </row>
    <row r="2551" spans="1:20">
      <c r="A2551" s="485">
        <f t="shared" si="384"/>
        <v>2551</v>
      </c>
      <c r="B2551" s="672" t="s">
        <v>300</v>
      </c>
      <c r="F2551" s="737"/>
      <c r="H2551" s="231"/>
      <c r="K2551" s="503"/>
      <c r="T2551" s="655"/>
    </row>
    <row r="2552" spans="1:20">
      <c r="A2552" s="485">
        <f t="shared" si="384"/>
        <v>2552</v>
      </c>
      <c r="B2552" s="672" t="s">
        <v>301</v>
      </c>
      <c r="F2552" s="737"/>
      <c r="H2552" s="231"/>
      <c r="K2552" s="503"/>
      <c r="T2552" s="655"/>
    </row>
    <row r="2553" spans="1:20">
      <c r="A2553" s="485">
        <f t="shared" si="384"/>
        <v>2553</v>
      </c>
      <c r="B2553" s="672" t="s">
        <v>302</v>
      </c>
      <c r="F2553" s="737"/>
      <c r="H2553" s="231"/>
      <c r="K2553" s="503"/>
      <c r="T2553" s="655"/>
    </row>
    <row r="2554" spans="1:20">
      <c r="A2554" s="485">
        <f t="shared" si="384"/>
        <v>2554</v>
      </c>
      <c r="B2554" s="672" t="s">
        <v>115</v>
      </c>
      <c r="F2554" s="737"/>
      <c r="H2554" s="231"/>
      <c r="K2554" s="503"/>
      <c r="T2554" s="655"/>
    </row>
    <row r="2555" spans="1:20">
      <c r="A2555" s="485">
        <f t="shared" si="384"/>
        <v>2555</v>
      </c>
      <c r="B2555" s="672" t="s">
        <v>106</v>
      </c>
      <c r="F2555" s="737"/>
      <c r="H2555" s="231"/>
      <c r="K2555" s="503"/>
      <c r="T2555" s="655"/>
    </row>
    <row r="2556" spans="1:20" ht="15.75">
      <c r="A2556" s="485">
        <f t="shared" si="384"/>
        <v>2556</v>
      </c>
      <c r="B2556" s="673" t="s">
        <v>303</v>
      </c>
      <c r="F2556" s="737"/>
      <c r="H2556" s="231"/>
      <c r="K2556" s="503"/>
      <c r="T2556" s="655"/>
    </row>
    <row r="2557" spans="1:20">
      <c r="A2557" s="485">
        <f t="shared" si="384"/>
        <v>2557</v>
      </c>
      <c r="B2557" s="672" t="s">
        <v>135</v>
      </c>
      <c r="F2557" s="737"/>
      <c r="H2557" s="231"/>
      <c r="K2557" s="503"/>
      <c r="T2557" s="655"/>
    </row>
    <row r="2558" spans="1:20">
      <c r="A2558" s="485">
        <f t="shared" si="384"/>
        <v>2558</v>
      </c>
      <c r="B2558" s="679" t="s">
        <v>1220</v>
      </c>
      <c r="F2558" s="737"/>
      <c r="H2558" s="231"/>
      <c r="K2558" s="503"/>
      <c r="T2558" s="655"/>
    </row>
    <row r="2559" spans="1:20">
      <c r="A2559" s="485">
        <f t="shared" si="384"/>
        <v>2559</v>
      </c>
      <c r="B2559" s="679" t="s">
        <v>1221</v>
      </c>
      <c r="F2559" s="737"/>
      <c r="H2559" s="231"/>
      <c r="K2559" s="503"/>
      <c r="T2559" s="655"/>
    </row>
    <row r="2560" spans="1:20">
      <c r="A2560" s="485">
        <f t="shared" si="384"/>
        <v>2560</v>
      </c>
      <c r="B2560" s="679" t="s">
        <v>1222</v>
      </c>
      <c r="F2560" s="737"/>
      <c r="H2560" s="231"/>
      <c r="K2560" s="503"/>
      <c r="T2560" s="655"/>
    </row>
    <row r="2561" spans="1:20">
      <c r="A2561" s="485">
        <f t="shared" si="384"/>
        <v>2561</v>
      </c>
      <c r="B2561" s="679" t="s">
        <v>1223</v>
      </c>
      <c r="F2561" s="737"/>
      <c r="H2561" s="231"/>
      <c r="K2561" s="503"/>
      <c r="T2561" s="655"/>
    </row>
    <row r="2562" spans="1:20">
      <c r="A2562" s="485">
        <f t="shared" si="384"/>
        <v>2562</v>
      </c>
      <c r="B2562" s="672" t="s">
        <v>136</v>
      </c>
      <c r="F2562" s="737"/>
      <c r="H2562" s="231"/>
      <c r="K2562" s="503"/>
      <c r="T2562" s="655"/>
    </row>
    <row r="2563" spans="1:20">
      <c r="A2563" s="485">
        <f t="shared" si="384"/>
        <v>2563</v>
      </c>
      <c r="B2563" s="672" t="s">
        <v>137</v>
      </c>
      <c r="F2563" s="737"/>
      <c r="H2563" s="231"/>
      <c r="K2563" s="503"/>
      <c r="T2563" s="655"/>
    </row>
    <row r="2564" spans="1:20">
      <c r="A2564" s="485">
        <f t="shared" si="384"/>
        <v>2564</v>
      </c>
      <c r="B2564" s="672" t="s">
        <v>299</v>
      </c>
      <c r="F2564" s="737"/>
      <c r="H2564" s="231"/>
      <c r="K2564" s="503"/>
      <c r="T2564" s="655"/>
    </row>
    <row r="2565" spans="1:20">
      <c r="A2565" s="485">
        <f t="shared" si="384"/>
        <v>2565</v>
      </c>
      <c r="B2565" s="672" t="s">
        <v>1102</v>
      </c>
      <c r="F2565" s="737"/>
      <c r="H2565" s="231"/>
      <c r="K2565" s="503"/>
      <c r="T2565" s="655"/>
    </row>
    <row r="2566" spans="1:20">
      <c r="A2566" s="485">
        <f t="shared" si="384"/>
        <v>2566</v>
      </c>
      <c r="B2566" s="672" t="s">
        <v>300</v>
      </c>
      <c r="F2566" s="737"/>
      <c r="H2566" s="231"/>
      <c r="K2566" s="503"/>
      <c r="T2566" s="655"/>
    </row>
    <row r="2567" spans="1:20">
      <c r="A2567" s="485">
        <f t="shared" si="384"/>
        <v>2567</v>
      </c>
      <c r="B2567" s="672" t="s">
        <v>301</v>
      </c>
      <c r="F2567" s="737"/>
      <c r="H2567" s="231"/>
      <c r="K2567" s="503"/>
      <c r="T2567" s="655"/>
    </row>
    <row r="2568" spans="1:20">
      <c r="A2568" s="485">
        <f t="shared" si="384"/>
        <v>2568</v>
      </c>
      <c r="B2568" s="672" t="s">
        <v>302</v>
      </c>
      <c r="F2568" s="737"/>
      <c r="H2568" s="231"/>
      <c r="K2568" s="503"/>
      <c r="T2568" s="655"/>
    </row>
    <row r="2569" spans="1:20">
      <c r="A2569" s="485">
        <f t="shared" si="384"/>
        <v>2569</v>
      </c>
      <c r="B2569" s="672" t="s">
        <v>115</v>
      </c>
      <c r="F2569" s="737"/>
      <c r="H2569" s="231"/>
      <c r="K2569" s="503"/>
      <c r="T2569" s="655"/>
    </row>
    <row r="2570" spans="1:20">
      <c r="A2570" s="485">
        <f t="shared" si="384"/>
        <v>2570</v>
      </c>
      <c r="B2570" s="672" t="s">
        <v>106</v>
      </c>
      <c r="F2570" s="737"/>
      <c r="H2570" s="231"/>
      <c r="K2570" s="503"/>
      <c r="T2570" s="655"/>
    </row>
    <row r="2571" spans="1:20" ht="15.75">
      <c r="A2571" s="485">
        <f t="shared" ref="A2571:A2634" si="385">A2570+1</f>
        <v>2571</v>
      </c>
      <c r="B2571" s="673" t="s">
        <v>172</v>
      </c>
      <c r="F2571" s="737"/>
      <c r="H2571" s="231"/>
      <c r="K2571" s="503"/>
      <c r="T2571" s="655"/>
    </row>
    <row r="2572" spans="1:20">
      <c r="A2572" s="485">
        <f t="shared" si="385"/>
        <v>2572</v>
      </c>
      <c r="B2572" s="672" t="s">
        <v>135</v>
      </c>
      <c r="F2572" s="737"/>
      <c r="H2572" s="231"/>
      <c r="K2572" s="503"/>
      <c r="T2572" s="655"/>
    </row>
    <row r="2573" spans="1:20">
      <c r="A2573" s="485">
        <f t="shared" si="385"/>
        <v>2573</v>
      </c>
      <c r="B2573" s="679" t="s">
        <v>1220</v>
      </c>
      <c r="F2573" s="737"/>
      <c r="H2573" s="231"/>
      <c r="K2573" s="503"/>
      <c r="T2573" s="655"/>
    </row>
    <row r="2574" spans="1:20">
      <c r="A2574" s="485">
        <f t="shared" si="385"/>
        <v>2574</v>
      </c>
      <c r="B2574" s="679" t="s">
        <v>1221</v>
      </c>
      <c r="F2574" s="737"/>
      <c r="H2574" s="231"/>
      <c r="K2574" s="503"/>
      <c r="T2574" s="655"/>
    </row>
    <row r="2575" spans="1:20">
      <c r="A2575" s="485">
        <f t="shared" si="385"/>
        <v>2575</v>
      </c>
      <c r="B2575" s="679" t="s">
        <v>1222</v>
      </c>
      <c r="F2575" s="737"/>
      <c r="H2575" s="231"/>
      <c r="K2575" s="503"/>
      <c r="T2575" s="655"/>
    </row>
    <row r="2576" spans="1:20">
      <c r="A2576" s="485">
        <f t="shared" si="385"/>
        <v>2576</v>
      </c>
      <c r="B2576" s="679" t="s">
        <v>1223</v>
      </c>
      <c r="F2576" s="737"/>
      <c r="H2576" s="231"/>
      <c r="K2576" s="503"/>
      <c r="T2576" s="655"/>
    </row>
    <row r="2577" spans="1:20">
      <c r="A2577" s="485">
        <f t="shared" si="385"/>
        <v>2577</v>
      </c>
      <c r="B2577" s="672" t="s">
        <v>136</v>
      </c>
      <c r="F2577" s="737"/>
      <c r="H2577" s="231"/>
      <c r="K2577" s="503"/>
      <c r="T2577" s="655"/>
    </row>
    <row r="2578" spans="1:20">
      <c r="A2578" s="485">
        <f t="shared" si="385"/>
        <v>2578</v>
      </c>
      <c r="B2578" s="672" t="s">
        <v>137</v>
      </c>
      <c r="F2578" s="737"/>
      <c r="H2578" s="231"/>
      <c r="K2578" s="503"/>
      <c r="T2578" s="655"/>
    </row>
    <row r="2579" spans="1:20">
      <c r="A2579" s="485">
        <f t="shared" si="385"/>
        <v>2579</v>
      </c>
      <c r="B2579" s="672" t="s">
        <v>299</v>
      </c>
      <c r="F2579" s="737"/>
      <c r="H2579" s="231"/>
      <c r="K2579" s="503"/>
      <c r="T2579" s="655"/>
    </row>
    <row r="2580" spans="1:20">
      <c r="A2580" s="485">
        <f t="shared" si="385"/>
        <v>2580</v>
      </c>
      <c r="B2580" s="672" t="s">
        <v>1102</v>
      </c>
      <c r="F2580" s="737"/>
      <c r="H2580" s="231"/>
      <c r="K2580" s="503"/>
      <c r="T2580" s="655"/>
    </row>
    <row r="2581" spans="1:20">
      <c r="A2581" s="485">
        <f t="shared" si="385"/>
        <v>2581</v>
      </c>
      <c r="B2581" s="672" t="s">
        <v>300</v>
      </c>
      <c r="F2581" s="737"/>
      <c r="H2581" s="231"/>
      <c r="K2581" s="503"/>
      <c r="T2581" s="655"/>
    </row>
    <row r="2582" spans="1:20">
      <c r="A2582" s="485">
        <f t="shared" si="385"/>
        <v>2582</v>
      </c>
      <c r="B2582" s="672" t="s">
        <v>301</v>
      </c>
      <c r="F2582" s="737"/>
      <c r="H2582" s="231"/>
      <c r="K2582" s="503"/>
      <c r="T2582" s="655"/>
    </row>
    <row r="2583" spans="1:20">
      <c r="A2583" s="485">
        <f t="shared" si="385"/>
        <v>2583</v>
      </c>
      <c r="B2583" s="672" t="s">
        <v>302</v>
      </c>
      <c r="F2583" s="737"/>
      <c r="H2583" s="231"/>
      <c r="K2583" s="503"/>
      <c r="T2583" s="655"/>
    </row>
    <row r="2584" spans="1:20">
      <c r="A2584" s="485">
        <f t="shared" si="385"/>
        <v>2584</v>
      </c>
      <c r="B2584" s="672" t="s">
        <v>115</v>
      </c>
      <c r="F2584" s="737"/>
      <c r="H2584" s="231"/>
      <c r="K2584" s="503"/>
      <c r="T2584" s="655"/>
    </row>
    <row r="2585" spans="1:20">
      <c r="A2585" s="485">
        <f t="shared" si="385"/>
        <v>2585</v>
      </c>
      <c r="B2585" s="672" t="s">
        <v>106</v>
      </c>
      <c r="F2585" s="737"/>
      <c r="H2585" s="231"/>
      <c r="K2585" s="503"/>
      <c r="T2585" s="655"/>
    </row>
    <row r="2586" spans="1:20" ht="15.75">
      <c r="A2586" s="485">
        <f t="shared" si="385"/>
        <v>2586</v>
      </c>
      <c r="B2586" s="673" t="s">
        <v>306</v>
      </c>
      <c r="F2586" s="737"/>
      <c r="H2586" s="231"/>
      <c r="K2586" s="503"/>
      <c r="T2586" s="655"/>
    </row>
    <row r="2587" spans="1:20" ht="15.75">
      <c r="A2587" s="485">
        <f t="shared" si="385"/>
        <v>2587</v>
      </c>
      <c r="B2587" s="673" t="s">
        <v>271</v>
      </c>
      <c r="F2587" s="737"/>
      <c r="H2587" s="231"/>
      <c r="K2587" s="503"/>
      <c r="T2587" s="655"/>
    </row>
    <row r="2588" spans="1:20">
      <c r="A2588" s="485">
        <f t="shared" si="385"/>
        <v>2588</v>
      </c>
      <c r="B2588" s="672" t="s">
        <v>135</v>
      </c>
      <c r="F2588" s="737"/>
      <c r="H2588" s="231"/>
      <c r="K2588" s="503"/>
      <c r="T2588" s="655"/>
    </row>
    <row r="2589" spans="1:20">
      <c r="A2589" s="485">
        <f t="shared" si="385"/>
        <v>2589</v>
      </c>
      <c r="B2589" s="679" t="s">
        <v>1220</v>
      </c>
      <c r="F2589" s="741"/>
      <c r="H2589" s="718"/>
      <c r="K2589" s="503"/>
      <c r="L2589" s="718"/>
      <c r="N2589" s="718"/>
      <c r="T2589" s="655"/>
    </row>
    <row r="2590" spans="1:20">
      <c r="A2590" s="485">
        <f t="shared" si="385"/>
        <v>2590</v>
      </c>
      <c r="B2590" s="679" t="s">
        <v>1221</v>
      </c>
      <c r="F2590" s="741"/>
      <c r="H2590" s="718"/>
      <c r="K2590" s="503"/>
      <c r="L2590" s="718"/>
      <c r="N2590" s="718"/>
      <c r="T2590" s="655"/>
    </row>
    <row r="2591" spans="1:20">
      <c r="A2591" s="485">
        <f t="shared" si="385"/>
        <v>2591</v>
      </c>
      <c r="B2591" s="679" t="s">
        <v>1222</v>
      </c>
      <c r="F2591" s="741"/>
      <c r="H2591" s="718"/>
      <c r="K2591" s="503"/>
      <c r="L2591" s="718"/>
      <c r="N2591" s="718"/>
      <c r="T2591" s="655"/>
    </row>
    <row r="2592" spans="1:20">
      <c r="A2592" s="485">
        <f t="shared" si="385"/>
        <v>2592</v>
      </c>
      <c r="B2592" s="679" t="s">
        <v>1223</v>
      </c>
      <c r="F2592" s="741"/>
      <c r="H2592" s="718"/>
      <c r="K2592" s="503"/>
      <c r="L2592" s="718"/>
      <c r="N2592" s="718"/>
      <c r="T2592" s="655"/>
    </row>
    <row r="2593" spans="1:20">
      <c r="A2593" s="485">
        <f t="shared" si="385"/>
        <v>2593</v>
      </c>
      <c r="B2593" s="672" t="s">
        <v>136</v>
      </c>
      <c r="F2593" s="741"/>
      <c r="H2593" s="718"/>
      <c r="K2593" s="503"/>
      <c r="L2593" s="718"/>
      <c r="N2593" s="718"/>
      <c r="T2593" s="655"/>
    </row>
    <row r="2594" spans="1:20">
      <c r="A2594" s="485">
        <f t="shared" si="385"/>
        <v>2594</v>
      </c>
      <c r="B2594" s="672" t="s">
        <v>137</v>
      </c>
      <c r="F2594" s="741"/>
      <c r="H2594" s="718"/>
      <c r="K2594" s="503"/>
      <c r="L2594" s="718"/>
      <c r="N2594" s="718"/>
      <c r="T2594" s="655"/>
    </row>
    <row r="2595" spans="1:20">
      <c r="A2595" s="485">
        <f t="shared" si="385"/>
        <v>2595</v>
      </c>
      <c r="B2595" s="672" t="s">
        <v>299</v>
      </c>
      <c r="F2595" s="741"/>
      <c r="H2595" s="718"/>
      <c r="K2595" s="503"/>
      <c r="L2595" s="718"/>
      <c r="N2595" s="718"/>
      <c r="T2595" s="655"/>
    </row>
    <row r="2596" spans="1:20">
      <c r="A2596" s="485">
        <f t="shared" si="385"/>
        <v>2596</v>
      </c>
      <c r="B2596" s="672" t="s">
        <v>1102</v>
      </c>
      <c r="F2596" s="741"/>
      <c r="H2596" s="718"/>
      <c r="K2596" s="503"/>
      <c r="L2596" s="718"/>
      <c r="N2596" s="718"/>
      <c r="T2596" s="655"/>
    </row>
    <row r="2597" spans="1:20">
      <c r="A2597" s="485">
        <f t="shared" si="385"/>
        <v>2597</v>
      </c>
      <c r="B2597" s="672" t="s">
        <v>300</v>
      </c>
      <c r="F2597" s="741"/>
      <c r="H2597" s="718"/>
      <c r="K2597" s="503"/>
      <c r="L2597" s="718"/>
      <c r="N2597" s="718"/>
      <c r="T2597" s="655"/>
    </row>
    <row r="2598" spans="1:20">
      <c r="A2598" s="485">
        <f t="shared" si="385"/>
        <v>2598</v>
      </c>
      <c r="B2598" s="672" t="s">
        <v>301</v>
      </c>
      <c r="F2598" s="741"/>
      <c r="H2598" s="718"/>
      <c r="K2598" s="503"/>
      <c r="L2598" s="718"/>
      <c r="N2598" s="718"/>
      <c r="T2598" s="655"/>
    </row>
    <row r="2599" spans="1:20">
      <c r="A2599" s="485">
        <f t="shared" si="385"/>
        <v>2599</v>
      </c>
      <c r="B2599" s="672" t="s">
        <v>302</v>
      </c>
      <c r="F2599" s="741"/>
      <c r="H2599" s="718"/>
      <c r="K2599" s="503"/>
      <c r="L2599" s="718"/>
      <c r="N2599" s="718"/>
      <c r="T2599" s="655"/>
    </row>
    <row r="2600" spans="1:20">
      <c r="A2600" s="485">
        <f t="shared" si="385"/>
        <v>2600</v>
      </c>
      <c r="B2600" s="672" t="s">
        <v>115</v>
      </c>
      <c r="F2600" s="741"/>
      <c r="H2600" s="718"/>
      <c r="K2600" s="503"/>
      <c r="L2600" s="718"/>
      <c r="N2600" s="718"/>
      <c r="T2600" s="655"/>
    </row>
    <row r="2601" spans="1:20">
      <c r="A2601" s="485">
        <f t="shared" si="385"/>
        <v>2601</v>
      </c>
      <c r="B2601" s="672" t="s">
        <v>106</v>
      </c>
      <c r="F2601" s="741"/>
      <c r="H2601" s="718"/>
      <c r="K2601" s="503"/>
      <c r="L2601" s="718"/>
      <c r="N2601" s="718"/>
      <c r="T2601" s="655"/>
    </row>
    <row r="2602" spans="1:20" ht="15.75">
      <c r="A2602" s="485">
        <f t="shared" si="385"/>
        <v>2602</v>
      </c>
      <c r="B2602" s="673" t="s">
        <v>303</v>
      </c>
      <c r="F2602" s="737"/>
      <c r="H2602" s="231"/>
      <c r="K2602" s="503"/>
      <c r="T2602" s="655"/>
    </row>
    <row r="2603" spans="1:20">
      <c r="A2603" s="485">
        <f t="shared" si="385"/>
        <v>2603</v>
      </c>
      <c r="B2603" s="672" t="s">
        <v>135</v>
      </c>
      <c r="F2603" s="737"/>
      <c r="H2603" s="231"/>
      <c r="K2603" s="503"/>
      <c r="T2603" s="655"/>
    </row>
    <row r="2604" spans="1:20">
      <c r="A2604" s="485">
        <f t="shared" si="385"/>
        <v>2604</v>
      </c>
      <c r="B2604" s="679" t="s">
        <v>1220</v>
      </c>
      <c r="F2604" s="741"/>
      <c r="H2604" s="718"/>
      <c r="K2604" s="503"/>
      <c r="L2604" s="718"/>
      <c r="N2604" s="718"/>
      <c r="T2604" s="655"/>
    </row>
    <row r="2605" spans="1:20">
      <c r="A2605" s="485">
        <f t="shared" si="385"/>
        <v>2605</v>
      </c>
      <c r="B2605" s="679" t="s">
        <v>1221</v>
      </c>
      <c r="F2605" s="741"/>
      <c r="H2605" s="718"/>
      <c r="K2605" s="503"/>
      <c r="L2605" s="718"/>
      <c r="N2605" s="718"/>
      <c r="T2605" s="655"/>
    </row>
    <row r="2606" spans="1:20">
      <c r="A2606" s="485">
        <f t="shared" si="385"/>
        <v>2606</v>
      </c>
      <c r="B2606" s="679" t="s">
        <v>1222</v>
      </c>
      <c r="F2606" s="741"/>
      <c r="H2606" s="718"/>
      <c r="K2606" s="503"/>
      <c r="L2606" s="718"/>
      <c r="N2606" s="718"/>
      <c r="T2606" s="655"/>
    </row>
    <row r="2607" spans="1:20">
      <c r="A2607" s="485">
        <f t="shared" si="385"/>
        <v>2607</v>
      </c>
      <c r="B2607" s="679" t="s">
        <v>1223</v>
      </c>
      <c r="F2607" s="741"/>
      <c r="H2607" s="718"/>
      <c r="K2607" s="503"/>
      <c r="L2607" s="718"/>
      <c r="N2607" s="718"/>
      <c r="T2607" s="655"/>
    </row>
    <row r="2608" spans="1:20">
      <c r="A2608" s="485">
        <f t="shared" si="385"/>
        <v>2608</v>
      </c>
      <c r="B2608" s="672" t="s">
        <v>136</v>
      </c>
      <c r="F2608" s="741"/>
      <c r="H2608" s="718"/>
      <c r="K2608" s="503"/>
      <c r="L2608" s="718"/>
      <c r="N2608" s="718"/>
      <c r="T2608" s="655"/>
    </row>
    <row r="2609" spans="1:20">
      <c r="A2609" s="485">
        <f t="shared" si="385"/>
        <v>2609</v>
      </c>
      <c r="B2609" s="672" t="s">
        <v>137</v>
      </c>
      <c r="F2609" s="741"/>
      <c r="H2609" s="718"/>
      <c r="K2609" s="503"/>
      <c r="L2609" s="718"/>
      <c r="N2609" s="718"/>
      <c r="T2609" s="655"/>
    </row>
    <row r="2610" spans="1:20">
      <c r="A2610" s="485">
        <f t="shared" si="385"/>
        <v>2610</v>
      </c>
      <c r="B2610" s="672" t="s">
        <v>299</v>
      </c>
      <c r="F2610" s="741"/>
      <c r="H2610" s="718"/>
      <c r="K2610" s="503"/>
      <c r="L2610" s="718"/>
      <c r="N2610" s="718"/>
      <c r="T2610" s="655"/>
    </row>
    <row r="2611" spans="1:20">
      <c r="A2611" s="485">
        <f t="shared" si="385"/>
        <v>2611</v>
      </c>
      <c r="B2611" s="672" t="s">
        <v>1102</v>
      </c>
      <c r="F2611" s="741"/>
      <c r="H2611" s="718"/>
      <c r="K2611" s="503"/>
      <c r="L2611" s="718"/>
      <c r="N2611" s="718"/>
      <c r="T2611" s="655"/>
    </row>
    <row r="2612" spans="1:20">
      <c r="A2612" s="485">
        <f t="shared" si="385"/>
        <v>2612</v>
      </c>
      <c r="B2612" s="672" t="s">
        <v>300</v>
      </c>
      <c r="F2612" s="741"/>
      <c r="H2612" s="718"/>
      <c r="K2612" s="503"/>
      <c r="L2612" s="718"/>
      <c r="N2612" s="718"/>
      <c r="T2612" s="655"/>
    </row>
    <row r="2613" spans="1:20">
      <c r="A2613" s="485">
        <f t="shared" si="385"/>
        <v>2613</v>
      </c>
      <c r="B2613" s="672" t="s">
        <v>301</v>
      </c>
      <c r="F2613" s="741"/>
      <c r="H2613" s="718"/>
      <c r="K2613" s="503"/>
      <c r="L2613" s="718"/>
      <c r="N2613" s="718"/>
      <c r="T2613" s="655"/>
    </row>
    <row r="2614" spans="1:20">
      <c r="A2614" s="485">
        <f t="shared" si="385"/>
        <v>2614</v>
      </c>
      <c r="B2614" s="672" t="s">
        <v>302</v>
      </c>
      <c r="F2614" s="741"/>
      <c r="H2614" s="718"/>
      <c r="K2614" s="503"/>
      <c r="L2614" s="718"/>
      <c r="N2614" s="718"/>
      <c r="T2614" s="655"/>
    </row>
    <row r="2615" spans="1:20">
      <c r="A2615" s="485">
        <f t="shared" si="385"/>
        <v>2615</v>
      </c>
      <c r="B2615" s="672" t="s">
        <v>115</v>
      </c>
      <c r="F2615" s="741"/>
      <c r="H2615" s="718"/>
      <c r="K2615" s="503"/>
      <c r="L2615" s="718"/>
      <c r="N2615" s="718"/>
      <c r="T2615" s="655"/>
    </row>
    <row r="2616" spans="1:20">
      <c r="A2616" s="485">
        <f t="shared" si="385"/>
        <v>2616</v>
      </c>
      <c r="B2616" s="672" t="s">
        <v>106</v>
      </c>
      <c r="F2616" s="741"/>
      <c r="H2616" s="718"/>
      <c r="K2616" s="503"/>
      <c r="L2616" s="718"/>
      <c r="N2616" s="718"/>
      <c r="T2616" s="655"/>
    </row>
    <row r="2617" spans="1:20" ht="15.75">
      <c r="A2617" s="485">
        <f t="shared" si="385"/>
        <v>2617</v>
      </c>
      <c r="B2617" s="673" t="s">
        <v>172</v>
      </c>
      <c r="F2617" s="737"/>
      <c r="H2617" s="231"/>
      <c r="K2617" s="503"/>
      <c r="T2617" s="655"/>
    </row>
    <row r="2618" spans="1:20">
      <c r="A2618" s="485">
        <f t="shared" si="385"/>
        <v>2618</v>
      </c>
      <c r="B2618" s="672" t="s">
        <v>135</v>
      </c>
      <c r="F2618" s="737"/>
      <c r="H2618" s="231"/>
      <c r="K2618" s="503"/>
      <c r="T2618" s="655"/>
    </row>
    <row r="2619" spans="1:20">
      <c r="A2619" s="485">
        <f t="shared" si="385"/>
        <v>2619</v>
      </c>
      <c r="B2619" s="679" t="s">
        <v>1220</v>
      </c>
      <c r="F2619" s="741"/>
      <c r="H2619" s="718"/>
      <c r="K2619" s="503"/>
      <c r="L2619" s="718"/>
      <c r="N2619" s="718"/>
      <c r="T2619" s="655"/>
    </row>
    <row r="2620" spans="1:20">
      <c r="A2620" s="485">
        <f t="shared" si="385"/>
        <v>2620</v>
      </c>
      <c r="B2620" s="679" t="s">
        <v>1221</v>
      </c>
      <c r="F2620" s="741"/>
      <c r="H2620" s="718"/>
      <c r="K2620" s="503"/>
      <c r="L2620" s="718"/>
      <c r="N2620" s="718"/>
      <c r="T2620" s="655"/>
    </row>
    <row r="2621" spans="1:20">
      <c r="A2621" s="485">
        <f t="shared" si="385"/>
        <v>2621</v>
      </c>
      <c r="B2621" s="679" t="s">
        <v>1222</v>
      </c>
      <c r="F2621" s="741"/>
      <c r="H2621" s="718"/>
      <c r="K2621" s="503"/>
      <c r="L2621" s="718"/>
      <c r="N2621" s="718"/>
      <c r="T2621" s="655"/>
    </row>
    <row r="2622" spans="1:20">
      <c r="A2622" s="485">
        <f t="shared" si="385"/>
        <v>2622</v>
      </c>
      <c r="B2622" s="679" t="s">
        <v>1223</v>
      </c>
      <c r="F2622" s="741"/>
      <c r="H2622" s="718"/>
      <c r="K2622" s="503"/>
      <c r="L2622" s="718"/>
      <c r="N2622" s="718"/>
      <c r="T2622" s="655"/>
    </row>
    <row r="2623" spans="1:20">
      <c r="A2623" s="485">
        <f t="shared" si="385"/>
        <v>2623</v>
      </c>
      <c r="B2623" s="672" t="s">
        <v>136</v>
      </c>
      <c r="F2623" s="741"/>
      <c r="H2623" s="718"/>
      <c r="K2623" s="503"/>
      <c r="L2623" s="718"/>
      <c r="N2623" s="718"/>
      <c r="T2623" s="655"/>
    </row>
    <row r="2624" spans="1:20">
      <c r="A2624" s="485">
        <f t="shared" si="385"/>
        <v>2624</v>
      </c>
      <c r="B2624" s="672" t="s">
        <v>137</v>
      </c>
      <c r="F2624" s="741"/>
      <c r="H2624" s="718"/>
      <c r="K2624" s="503"/>
      <c r="L2624" s="718"/>
      <c r="N2624" s="718"/>
      <c r="T2624" s="655"/>
    </row>
    <row r="2625" spans="1:20">
      <c r="A2625" s="485">
        <f t="shared" si="385"/>
        <v>2625</v>
      </c>
      <c r="B2625" s="672" t="s">
        <v>299</v>
      </c>
      <c r="F2625" s="741"/>
      <c r="H2625" s="718"/>
      <c r="K2625" s="503"/>
      <c r="L2625" s="718"/>
      <c r="N2625" s="718"/>
      <c r="T2625" s="655"/>
    </row>
    <row r="2626" spans="1:20">
      <c r="A2626" s="485">
        <f t="shared" si="385"/>
        <v>2626</v>
      </c>
      <c r="B2626" s="672" t="s">
        <v>1102</v>
      </c>
      <c r="F2626" s="741"/>
      <c r="H2626" s="718"/>
      <c r="K2626" s="503"/>
      <c r="L2626" s="718"/>
      <c r="N2626" s="718"/>
      <c r="T2626" s="655"/>
    </row>
    <row r="2627" spans="1:20">
      <c r="A2627" s="485">
        <f t="shared" si="385"/>
        <v>2627</v>
      </c>
      <c r="B2627" s="672" t="s">
        <v>300</v>
      </c>
      <c r="F2627" s="741"/>
      <c r="H2627" s="718"/>
      <c r="K2627" s="503"/>
      <c r="L2627" s="718"/>
      <c r="N2627" s="718"/>
      <c r="T2627" s="655"/>
    </row>
    <row r="2628" spans="1:20">
      <c r="A2628" s="485">
        <f t="shared" si="385"/>
        <v>2628</v>
      </c>
      <c r="B2628" s="672" t="s">
        <v>301</v>
      </c>
      <c r="F2628" s="741"/>
      <c r="H2628" s="718"/>
      <c r="K2628" s="503"/>
      <c r="L2628" s="718"/>
      <c r="N2628" s="718"/>
      <c r="T2628" s="655"/>
    </row>
    <row r="2629" spans="1:20">
      <c r="A2629" s="485">
        <f t="shared" si="385"/>
        <v>2629</v>
      </c>
      <c r="B2629" s="672" t="s">
        <v>302</v>
      </c>
      <c r="F2629" s="741"/>
      <c r="H2629" s="718"/>
      <c r="K2629" s="503"/>
      <c r="L2629" s="718"/>
      <c r="N2629" s="718"/>
      <c r="T2629" s="655"/>
    </row>
    <row r="2630" spans="1:20">
      <c r="A2630" s="485">
        <f t="shared" si="385"/>
        <v>2630</v>
      </c>
      <c r="B2630" s="672" t="s">
        <v>115</v>
      </c>
      <c r="F2630" s="741"/>
      <c r="H2630" s="718"/>
      <c r="K2630" s="503"/>
      <c r="L2630" s="718"/>
      <c r="N2630" s="718"/>
      <c r="T2630" s="655"/>
    </row>
    <row r="2631" spans="1:20">
      <c r="A2631" s="485">
        <f t="shared" si="385"/>
        <v>2631</v>
      </c>
      <c r="B2631" s="672" t="s">
        <v>106</v>
      </c>
      <c r="F2631" s="741"/>
      <c r="H2631" s="718"/>
      <c r="K2631" s="503"/>
      <c r="L2631" s="718"/>
      <c r="N2631" s="718"/>
      <c r="T2631" s="655"/>
    </row>
    <row r="2632" spans="1:20" ht="15.75">
      <c r="A2632" s="485">
        <f t="shared" si="385"/>
        <v>2632</v>
      </c>
      <c r="B2632" s="673" t="s">
        <v>1021</v>
      </c>
      <c r="F2632" s="737"/>
      <c r="H2632" s="231"/>
      <c r="K2632" s="503"/>
      <c r="T2632" s="655"/>
    </row>
    <row r="2633" spans="1:20" ht="15.75">
      <c r="A2633" s="485">
        <f t="shared" si="385"/>
        <v>2633</v>
      </c>
      <c r="B2633" s="673" t="s">
        <v>271</v>
      </c>
      <c r="F2633" s="737"/>
      <c r="H2633" s="231"/>
      <c r="K2633" s="503"/>
      <c r="T2633" s="655"/>
    </row>
    <row r="2634" spans="1:20">
      <c r="A2634" s="485">
        <f t="shared" si="385"/>
        <v>2634</v>
      </c>
      <c r="B2634" s="672" t="s">
        <v>135</v>
      </c>
      <c r="F2634" s="737"/>
      <c r="H2634" s="231"/>
      <c r="K2634" s="503"/>
      <c r="T2634" s="655"/>
    </row>
    <row r="2635" spans="1:20">
      <c r="A2635" s="485">
        <f t="shared" ref="A2635:A2698" si="386">A2634+1</f>
        <v>2635</v>
      </c>
      <c r="B2635" s="679" t="s">
        <v>1220</v>
      </c>
      <c r="F2635" s="741"/>
      <c r="H2635" s="718"/>
      <c r="K2635" s="503"/>
      <c r="L2635" s="718"/>
      <c r="N2635" s="718"/>
      <c r="T2635" s="655"/>
    </row>
    <row r="2636" spans="1:20">
      <c r="A2636" s="485">
        <f t="shared" si="386"/>
        <v>2636</v>
      </c>
      <c r="B2636" s="679" t="s">
        <v>1221</v>
      </c>
      <c r="F2636" s="741"/>
      <c r="H2636" s="718"/>
      <c r="K2636" s="503"/>
      <c r="L2636" s="718"/>
      <c r="N2636" s="718"/>
      <c r="T2636" s="655"/>
    </row>
    <row r="2637" spans="1:20">
      <c r="A2637" s="485">
        <f t="shared" si="386"/>
        <v>2637</v>
      </c>
      <c r="B2637" s="679" t="s">
        <v>1222</v>
      </c>
      <c r="F2637" s="741"/>
      <c r="H2637" s="718"/>
      <c r="K2637" s="503"/>
      <c r="L2637" s="718"/>
      <c r="N2637" s="718"/>
      <c r="T2637" s="655"/>
    </row>
    <row r="2638" spans="1:20">
      <c r="A2638" s="485">
        <f t="shared" si="386"/>
        <v>2638</v>
      </c>
      <c r="B2638" s="679" t="s">
        <v>1223</v>
      </c>
      <c r="F2638" s="741"/>
      <c r="H2638" s="718"/>
      <c r="K2638" s="503"/>
      <c r="L2638" s="718"/>
      <c r="N2638" s="718"/>
      <c r="T2638" s="655"/>
    </row>
    <row r="2639" spans="1:20">
      <c r="A2639" s="485">
        <f t="shared" si="386"/>
        <v>2639</v>
      </c>
      <c r="B2639" s="672" t="s">
        <v>136</v>
      </c>
      <c r="F2639" s="741"/>
      <c r="H2639" s="718"/>
      <c r="K2639" s="503"/>
      <c r="L2639" s="718"/>
      <c r="N2639" s="718"/>
      <c r="T2639" s="655"/>
    </row>
    <row r="2640" spans="1:20">
      <c r="A2640" s="485">
        <f t="shared" si="386"/>
        <v>2640</v>
      </c>
      <c r="B2640" s="672" t="s">
        <v>137</v>
      </c>
      <c r="F2640" s="741"/>
      <c r="H2640" s="718"/>
      <c r="K2640" s="503"/>
      <c r="L2640" s="718"/>
      <c r="N2640" s="718"/>
      <c r="T2640" s="655"/>
    </row>
    <row r="2641" spans="1:20">
      <c r="A2641" s="485">
        <f t="shared" si="386"/>
        <v>2641</v>
      </c>
      <c r="B2641" s="672" t="s">
        <v>299</v>
      </c>
      <c r="F2641" s="741"/>
      <c r="H2641" s="718"/>
      <c r="K2641" s="503"/>
      <c r="L2641" s="718"/>
      <c r="N2641" s="718"/>
      <c r="T2641" s="655"/>
    </row>
    <row r="2642" spans="1:20">
      <c r="A2642" s="485">
        <f t="shared" si="386"/>
        <v>2642</v>
      </c>
      <c r="B2642" s="672" t="s">
        <v>1102</v>
      </c>
      <c r="F2642" s="741"/>
      <c r="H2642" s="718"/>
      <c r="K2642" s="503"/>
      <c r="L2642" s="718"/>
      <c r="N2642" s="718"/>
      <c r="T2642" s="655"/>
    </row>
    <row r="2643" spans="1:20">
      <c r="A2643" s="485">
        <f t="shared" si="386"/>
        <v>2643</v>
      </c>
      <c r="B2643" s="672" t="s">
        <v>300</v>
      </c>
      <c r="F2643" s="741"/>
      <c r="H2643" s="718"/>
      <c r="K2643" s="503"/>
      <c r="L2643" s="718"/>
      <c r="N2643" s="718"/>
      <c r="T2643" s="655"/>
    </row>
    <row r="2644" spans="1:20">
      <c r="A2644" s="485">
        <f t="shared" si="386"/>
        <v>2644</v>
      </c>
      <c r="B2644" s="672" t="s">
        <v>301</v>
      </c>
      <c r="F2644" s="741"/>
      <c r="H2644" s="718"/>
      <c r="K2644" s="503"/>
      <c r="L2644" s="718"/>
      <c r="N2644" s="718"/>
      <c r="T2644" s="655"/>
    </row>
    <row r="2645" spans="1:20">
      <c r="A2645" s="485">
        <f t="shared" si="386"/>
        <v>2645</v>
      </c>
      <c r="B2645" s="672" t="s">
        <v>302</v>
      </c>
      <c r="F2645" s="741"/>
      <c r="H2645" s="718"/>
      <c r="K2645" s="503"/>
      <c r="L2645" s="718"/>
      <c r="N2645" s="718"/>
      <c r="T2645" s="655"/>
    </row>
    <row r="2646" spans="1:20">
      <c r="A2646" s="485">
        <f t="shared" si="386"/>
        <v>2646</v>
      </c>
      <c r="B2646" s="672" t="s">
        <v>115</v>
      </c>
      <c r="F2646" s="741"/>
      <c r="H2646" s="718"/>
      <c r="K2646" s="503"/>
      <c r="L2646" s="718"/>
      <c r="N2646" s="718"/>
      <c r="T2646" s="655"/>
    </row>
    <row r="2647" spans="1:20">
      <c r="A2647" s="485">
        <f t="shared" si="386"/>
        <v>2647</v>
      </c>
      <c r="B2647" s="672" t="s">
        <v>106</v>
      </c>
      <c r="F2647" s="741"/>
      <c r="H2647" s="718"/>
      <c r="K2647" s="503"/>
      <c r="L2647" s="718"/>
      <c r="N2647" s="718"/>
      <c r="T2647" s="655"/>
    </row>
    <row r="2648" spans="1:20" ht="15.75">
      <c r="A2648" s="485">
        <f t="shared" si="386"/>
        <v>2648</v>
      </c>
      <c r="B2648" s="673" t="s">
        <v>303</v>
      </c>
      <c r="F2648" s="737"/>
      <c r="H2648" s="231"/>
      <c r="K2648" s="503"/>
      <c r="T2648" s="655"/>
    </row>
    <row r="2649" spans="1:20">
      <c r="A2649" s="485">
        <f t="shared" si="386"/>
        <v>2649</v>
      </c>
      <c r="B2649" s="672" t="s">
        <v>135</v>
      </c>
      <c r="F2649" s="737"/>
      <c r="H2649" s="231"/>
      <c r="K2649" s="503"/>
      <c r="T2649" s="655"/>
    </row>
    <row r="2650" spans="1:20">
      <c r="A2650" s="485">
        <f t="shared" si="386"/>
        <v>2650</v>
      </c>
      <c r="B2650" s="679" t="s">
        <v>1220</v>
      </c>
      <c r="F2650" s="741"/>
      <c r="H2650" s="718"/>
      <c r="K2650" s="503"/>
      <c r="L2650" s="718"/>
      <c r="N2650" s="718"/>
      <c r="T2650" s="655"/>
    </row>
    <row r="2651" spans="1:20">
      <c r="A2651" s="485">
        <f t="shared" si="386"/>
        <v>2651</v>
      </c>
      <c r="B2651" s="679" t="s">
        <v>1221</v>
      </c>
      <c r="F2651" s="741"/>
      <c r="H2651" s="718"/>
      <c r="K2651" s="503"/>
      <c r="L2651" s="718"/>
      <c r="N2651" s="718"/>
      <c r="T2651" s="655"/>
    </row>
    <row r="2652" spans="1:20">
      <c r="A2652" s="485">
        <f t="shared" si="386"/>
        <v>2652</v>
      </c>
      <c r="B2652" s="679" t="s">
        <v>1222</v>
      </c>
      <c r="F2652" s="741"/>
      <c r="H2652" s="718"/>
      <c r="K2652" s="503"/>
      <c r="L2652" s="718"/>
      <c r="N2652" s="718"/>
      <c r="T2652" s="655"/>
    </row>
    <row r="2653" spans="1:20">
      <c r="A2653" s="485">
        <f t="shared" si="386"/>
        <v>2653</v>
      </c>
      <c r="B2653" s="679" t="s">
        <v>1223</v>
      </c>
      <c r="F2653" s="741"/>
      <c r="H2653" s="718"/>
      <c r="K2653" s="503"/>
      <c r="L2653" s="718"/>
      <c r="N2653" s="718"/>
      <c r="T2653" s="655"/>
    </row>
    <row r="2654" spans="1:20">
      <c r="A2654" s="485">
        <f t="shared" si="386"/>
        <v>2654</v>
      </c>
      <c r="B2654" s="672" t="s">
        <v>136</v>
      </c>
      <c r="F2654" s="741"/>
      <c r="H2654" s="718"/>
      <c r="K2654" s="503"/>
      <c r="L2654" s="718"/>
      <c r="N2654" s="718"/>
      <c r="T2654" s="655"/>
    </row>
    <row r="2655" spans="1:20">
      <c r="A2655" s="485">
        <f t="shared" si="386"/>
        <v>2655</v>
      </c>
      <c r="B2655" s="672" t="s">
        <v>137</v>
      </c>
      <c r="F2655" s="741"/>
      <c r="H2655" s="718"/>
      <c r="K2655" s="503"/>
      <c r="L2655" s="718"/>
      <c r="N2655" s="718"/>
      <c r="T2655" s="655"/>
    </row>
    <row r="2656" spans="1:20">
      <c r="A2656" s="485">
        <f t="shared" si="386"/>
        <v>2656</v>
      </c>
      <c r="B2656" s="672" t="s">
        <v>299</v>
      </c>
      <c r="F2656" s="741"/>
      <c r="H2656" s="718"/>
      <c r="K2656" s="503"/>
      <c r="L2656" s="718"/>
      <c r="N2656" s="718"/>
      <c r="T2656" s="655"/>
    </row>
    <row r="2657" spans="1:20">
      <c r="A2657" s="485">
        <f t="shared" si="386"/>
        <v>2657</v>
      </c>
      <c r="B2657" s="672" t="s">
        <v>1102</v>
      </c>
      <c r="F2657" s="741"/>
      <c r="H2657" s="718"/>
      <c r="K2657" s="503"/>
      <c r="L2657" s="718"/>
      <c r="N2657" s="718"/>
      <c r="T2657" s="655"/>
    </row>
    <row r="2658" spans="1:20">
      <c r="A2658" s="485">
        <f t="shared" si="386"/>
        <v>2658</v>
      </c>
      <c r="B2658" s="672" t="s">
        <v>300</v>
      </c>
      <c r="F2658" s="741"/>
      <c r="H2658" s="718"/>
      <c r="K2658" s="503"/>
      <c r="L2658" s="718"/>
      <c r="N2658" s="718"/>
      <c r="T2658" s="655"/>
    </row>
    <row r="2659" spans="1:20">
      <c r="A2659" s="485">
        <f t="shared" si="386"/>
        <v>2659</v>
      </c>
      <c r="B2659" s="672" t="s">
        <v>301</v>
      </c>
      <c r="F2659" s="741"/>
      <c r="H2659" s="718"/>
      <c r="K2659" s="503"/>
      <c r="L2659" s="718"/>
      <c r="N2659" s="718"/>
      <c r="T2659" s="655"/>
    </row>
    <row r="2660" spans="1:20">
      <c r="A2660" s="485">
        <f t="shared" si="386"/>
        <v>2660</v>
      </c>
      <c r="B2660" s="672" t="s">
        <v>302</v>
      </c>
      <c r="F2660" s="741"/>
      <c r="H2660" s="718"/>
      <c r="K2660" s="503"/>
      <c r="L2660" s="718"/>
      <c r="N2660" s="718"/>
      <c r="T2660" s="655"/>
    </row>
    <row r="2661" spans="1:20">
      <c r="A2661" s="485">
        <f t="shared" si="386"/>
        <v>2661</v>
      </c>
      <c r="B2661" s="672" t="s">
        <v>115</v>
      </c>
      <c r="F2661" s="741"/>
      <c r="H2661" s="718"/>
      <c r="K2661" s="503"/>
      <c r="L2661" s="718"/>
      <c r="N2661" s="718"/>
      <c r="T2661" s="655"/>
    </row>
    <row r="2662" spans="1:20">
      <c r="A2662" s="485">
        <f t="shared" si="386"/>
        <v>2662</v>
      </c>
      <c r="B2662" s="672" t="s">
        <v>106</v>
      </c>
      <c r="F2662" s="741"/>
      <c r="H2662" s="718"/>
      <c r="K2662" s="503"/>
      <c r="L2662" s="718"/>
      <c r="N2662" s="718"/>
      <c r="T2662" s="655"/>
    </row>
    <row r="2663" spans="1:20" ht="15.75">
      <c r="A2663" s="485">
        <f t="shared" si="386"/>
        <v>2663</v>
      </c>
      <c r="B2663" s="673" t="s">
        <v>172</v>
      </c>
      <c r="F2663" s="737"/>
      <c r="H2663" s="231"/>
      <c r="K2663" s="503"/>
      <c r="T2663" s="655"/>
    </row>
    <row r="2664" spans="1:20">
      <c r="A2664" s="485">
        <f t="shared" si="386"/>
        <v>2664</v>
      </c>
      <c r="B2664" s="672" t="s">
        <v>135</v>
      </c>
      <c r="F2664" s="737"/>
      <c r="H2664" s="231"/>
      <c r="K2664" s="503"/>
      <c r="T2664" s="655"/>
    </row>
    <row r="2665" spans="1:20">
      <c r="A2665" s="485">
        <f t="shared" si="386"/>
        <v>2665</v>
      </c>
      <c r="B2665" s="679" t="s">
        <v>1220</v>
      </c>
      <c r="F2665" s="741"/>
      <c r="H2665" s="718"/>
      <c r="K2665" s="503"/>
      <c r="L2665" s="718"/>
      <c r="N2665" s="718"/>
      <c r="T2665" s="655"/>
    </row>
    <row r="2666" spans="1:20">
      <c r="A2666" s="485">
        <f t="shared" si="386"/>
        <v>2666</v>
      </c>
      <c r="B2666" s="679" t="s">
        <v>1221</v>
      </c>
      <c r="F2666" s="741"/>
      <c r="H2666" s="718"/>
      <c r="K2666" s="503"/>
      <c r="L2666" s="718"/>
      <c r="N2666" s="718"/>
      <c r="T2666" s="655"/>
    </row>
    <row r="2667" spans="1:20">
      <c r="A2667" s="485">
        <f t="shared" si="386"/>
        <v>2667</v>
      </c>
      <c r="B2667" s="679" t="s">
        <v>1222</v>
      </c>
      <c r="F2667" s="741"/>
      <c r="H2667" s="718"/>
      <c r="K2667" s="503"/>
      <c r="L2667" s="718"/>
      <c r="N2667" s="718"/>
      <c r="T2667" s="655"/>
    </row>
    <row r="2668" spans="1:20">
      <c r="A2668" s="485">
        <f t="shared" si="386"/>
        <v>2668</v>
      </c>
      <c r="B2668" s="679" t="s">
        <v>1223</v>
      </c>
      <c r="F2668" s="741"/>
      <c r="H2668" s="718"/>
      <c r="K2668" s="503"/>
      <c r="L2668" s="718"/>
      <c r="N2668" s="718"/>
      <c r="T2668" s="655"/>
    </row>
    <row r="2669" spans="1:20">
      <c r="A2669" s="485">
        <f t="shared" si="386"/>
        <v>2669</v>
      </c>
      <c r="B2669" s="672" t="s">
        <v>136</v>
      </c>
      <c r="F2669" s="741"/>
      <c r="H2669" s="718"/>
      <c r="K2669" s="503"/>
      <c r="L2669" s="718"/>
      <c r="N2669" s="718"/>
      <c r="T2669" s="655"/>
    </row>
    <row r="2670" spans="1:20">
      <c r="A2670" s="485">
        <f t="shared" si="386"/>
        <v>2670</v>
      </c>
      <c r="B2670" s="672" t="s">
        <v>137</v>
      </c>
      <c r="F2670" s="741"/>
      <c r="H2670" s="718"/>
      <c r="K2670" s="503"/>
      <c r="L2670" s="718"/>
      <c r="N2670" s="718"/>
      <c r="T2670" s="655"/>
    </row>
    <row r="2671" spans="1:20">
      <c r="A2671" s="485">
        <f t="shared" si="386"/>
        <v>2671</v>
      </c>
      <c r="B2671" s="672" t="s">
        <v>299</v>
      </c>
      <c r="F2671" s="741"/>
      <c r="H2671" s="718"/>
      <c r="K2671" s="503"/>
      <c r="L2671" s="718"/>
      <c r="N2671" s="718"/>
      <c r="T2671" s="655"/>
    </row>
    <row r="2672" spans="1:20">
      <c r="A2672" s="485">
        <f t="shared" si="386"/>
        <v>2672</v>
      </c>
      <c r="B2672" s="672" t="s">
        <v>1102</v>
      </c>
      <c r="F2672" s="741"/>
      <c r="H2672" s="718"/>
      <c r="K2672" s="503"/>
      <c r="L2672" s="718"/>
      <c r="N2672" s="718"/>
      <c r="T2672" s="655"/>
    </row>
    <row r="2673" spans="1:20">
      <c r="A2673" s="485">
        <f t="shared" si="386"/>
        <v>2673</v>
      </c>
      <c r="B2673" s="672" t="s">
        <v>300</v>
      </c>
      <c r="F2673" s="741"/>
      <c r="H2673" s="718"/>
      <c r="K2673" s="503"/>
      <c r="L2673" s="718"/>
      <c r="N2673" s="718"/>
      <c r="T2673" s="655"/>
    </row>
    <row r="2674" spans="1:20">
      <c r="A2674" s="485">
        <f t="shared" si="386"/>
        <v>2674</v>
      </c>
      <c r="B2674" s="672" t="s">
        <v>301</v>
      </c>
      <c r="F2674" s="741"/>
      <c r="H2674" s="718"/>
      <c r="K2674" s="503"/>
      <c r="L2674" s="718"/>
      <c r="N2674" s="718"/>
      <c r="T2674" s="655"/>
    </row>
    <row r="2675" spans="1:20">
      <c r="A2675" s="485">
        <f t="shared" si="386"/>
        <v>2675</v>
      </c>
      <c r="B2675" s="672" t="s">
        <v>302</v>
      </c>
      <c r="F2675" s="741"/>
      <c r="H2675" s="718"/>
      <c r="K2675" s="503"/>
      <c r="L2675" s="718"/>
      <c r="N2675" s="718"/>
      <c r="T2675" s="655"/>
    </row>
    <row r="2676" spans="1:20">
      <c r="A2676" s="485">
        <f t="shared" si="386"/>
        <v>2676</v>
      </c>
      <c r="B2676" s="672" t="s">
        <v>115</v>
      </c>
      <c r="F2676" s="741"/>
      <c r="H2676" s="718"/>
      <c r="K2676" s="503"/>
      <c r="L2676" s="718"/>
      <c r="N2676" s="718"/>
      <c r="T2676" s="655"/>
    </row>
    <row r="2677" spans="1:20">
      <c r="A2677" s="485">
        <f t="shared" si="386"/>
        <v>2677</v>
      </c>
      <c r="B2677" s="672" t="s">
        <v>106</v>
      </c>
      <c r="F2677" s="741"/>
      <c r="H2677" s="718"/>
      <c r="K2677" s="503"/>
      <c r="L2677" s="718"/>
      <c r="N2677" s="718"/>
      <c r="T2677" s="655"/>
    </row>
    <row r="2678" spans="1:20" ht="15.75">
      <c r="A2678" s="485">
        <f t="shared" si="386"/>
        <v>2678</v>
      </c>
      <c r="B2678" s="673" t="s">
        <v>172</v>
      </c>
      <c r="F2678" s="737"/>
      <c r="H2678" s="231"/>
      <c r="K2678" s="503"/>
      <c r="T2678" s="655"/>
    </row>
    <row r="2679" spans="1:20" ht="15.75">
      <c r="A2679" s="485">
        <f t="shared" si="386"/>
        <v>2679</v>
      </c>
      <c r="B2679" s="673" t="s">
        <v>271</v>
      </c>
      <c r="F2679" s="737"/>
      <c r="H2679" s="231"/>
      <c r="K2679" s="503"/>
      <c r="T2679" s="655"/>
    </row>
    <row r="2680" spans="1:20">
      <c r="A2680" s="485">
        <f t="shared" si="386"/>
        <v>2680</v>
      </c>
      <c r="B2680" s="672" t="s">
        <v>135</v>
      </c>
      <c r="F2680" s="737"/>
      <c r="H2680" s="231"/>
      <c r="K2680" s="503"/>
      <c r="T2680" s="655"/>
    </row>
    <row r="2681" spans="1:20">
      <c r="A2681" s="485">
        <f t="shared" si="386"/>
        <v>2681</v>
      </c>
      <c r="B2681" s="679" t="s">
        <v>1220</v>
      </c>
      <c r="F2681" s="741"/>
      <c r="H2681" s="718"/>
      <c r="K2681" s="503"/>
      <c r="L2681" s="718"/>
      <c r="N2681" s="718"/>
      <c r="T2681" s="655"/>
    </row>
    <row r="2682" spans="1:20">
      <c r="A2682" s="485">
        <f t="shared" si="386"/>
        <v>2682</v>
      </c>
      <c r="B2682" s="679" t="s">
        <v>1221</v>
      </c>
      <c r="F2682" s="741"/>
      <c r="H2682" s="718"/>
      <c r="K2682" s="503"/>
      <c r="L2682" s="718"/>
      <c r="N2682" s="718"/>
      <c r="T2682" s="655"/>
    </row>
    <row r="2683" spans="1:20">
      <c r="A2683" s="485">
        <f t="shared" si="386"/>
        <v>2683</v>
      </c>
      <c r="B2683" s="679" t="s">
        <v>1222</v>
      </c>
      <c r="F2683" s="741"/>
      <c r="H2683" s="718"/>
      <c r="K2683" s="503"/>
      <c r="L2683" s="718"/>
      <c r="N2683" s="718"/>
      <c r="T2683" s="655"/>
    </row>
    <row r="2684" spans="1:20">
      <c r="A2684" s="485">
        <f t="shared" si="386"/>
        <v>2684</v>
      </c>
      <c r="B2684" s="679" t="s">
        <v>1223</v>
      </c>
      <c r="F2684" s="741"/>
      <c r="H2684" s="718"/>
      <c r="K2684" s="503"/>
      <c r="L2684" s="718"/>
      <c r="N2684" s="718"/>
      <c r="T2684" s="655"/>
    </row>
    <row r="2685" spans="1:20">
      <c r="A2685" s="485">
        <f t="shared" si="386"/>
        <v>2685</v>
      </c>
      <c r="B2685" s="672" t="s">
        <v>136</v>
      </c>
      <c r="F2685" s="741"/>
      <c r="H2685" s="718"/>
      <c r="K2685" s="503"/>
      <c r="L2685" s="718"/>
      <c r="N2685" s="718"/>
      <c r="T2685" s="655"/>
    </row>
    <row r="2686" spans="1:20">
      <c r="A2686" s="485">
        <f t="shared" si="386"/>
        <v>2686</v>
      </c>
      <c r="B2686" s="672" t="s">
        <v>137</v>
      </c>
      <c r="F2686" s="741"/>
      <c r="H2686" s="718"/>
      <c r="K2686" s="503"/>
      <c r="L2686" s="718"/>
      <c r="N2686" s="718"/>
      <c r="T2686" s="655"/>
    </row>
    <row r="2687" spans="1:20">
      <c r="A2687" s="485">
        <f t="shared" si="386"/>
        <v>2687</v>
      </c>
      <c r="B2687" s="672" t="s">
        <v>299</v>
      </c>
      <c r="F2687" s="741"/>
      <c r="H2687" s="718"/>
      <c r="K2687" s="503"/>
      <c r="L2687" s="718"/>
      <c r="N2687" s="718"/>
      <c r="T2687" s="655"/>
    </row>
    <row r="2688" spans="1:20">
      <c r="A2688" s="485">
        <f t="shared" si="386"/>
        <v>2688</v>
      </c>
      <c r="B2688" s="672" t="s">
        <v>1102</v>
      </c>
      <c r="F2688" s="741"/>
      <c r="H2688" s="718"/>
      <c r="K2688" s="503"/>
      <c r="L2688" s="718"/>
      <c r="N2688" s="718"/>
      <c r="T2688" s="655"/>
    </row>
    <row r="2689" spans="1:20">
      <c r="A2689" s="485">
        <f t="shared" si="386"/>
        <v>2689</v>
      </c>
      <c r="B2689" s="672" t="s">
        <v>300</v>
      </c>
      <c r="F2689" s="741"/>
      <c r="H2689" s="718"/>
      <c r="K2689" s="503"/>
      <c r="L2689" s="718"/>
      <c r="N2689" s="718"/>
      <c r="T2689" s="655"/>
    </row>
    <row r="2690" spans="1:20">
      <c r="A2690" s="485">
        <f t="shared" si="386"/>
        <v>2690</v>
      </c>
      <c r="B2690" s="672" t="s">
        <v>301</v>
      </c>
      <c r="F2690" s="741"/>
      <c r="H2690" s="718"/>
      <c r="K2690" s="503"/>
      <c r="L2690" s="718"/>
      <c r="N2690" s="718"/>
      <c r="T2690" s="655"/>
    </row>
    <row r="2691" spans="1:20">
      <c r="A2691" s="485">
        <f t="shared" si="386"/>
        <v>2691</v>
      </c>
      <c r="B2691" s="672" t="s">
        <v>302</v>
      </c>
      <c r="F2691" s="741"/>
      <c r="H2691" s="718"/>
      <c r="K2691" s="503"/>
      <c r="L2691" s="718"/>
      <c r="N2691" s="718"/>
      <c r="T2691" s="655"/>
    </row>
    <row r="2692" spans="1:20">
      <c r="A2692" s="485">
        <f t="shared" si="386"/>
        <v>2692</v>
      </c>
      <c r="B2692" s="672" t="s">
        <v>115</v>
      </c>
      <c r="F2692" s="741"/>
      <c r="H2692" s="718"/>
      <c r="K2692" s="503"/>
      <c r="L2692" s="718"/>
      <c r="N2692" s="718"/>
      <c r="T2692" s="655"/>
    </row>
    <row r="2693" spans="1:20">
      <c r="A2693" s="485">
        <f t="shared" si="386"/>
        <v>2693</v>
      </c>
      <c r="B2693" s="672" t="s">
        <v>106</v>
      </c>
      <c r="F2693" s="741"/>
      <c r="H2693" s="718"/>
      <c r="K2693" s="503"/>
      <c r="L2693" s="718"/>
      <c r="N2693" s="718"/>
      <c r="T2693" s="655"/>
    </row>
    <row r="2694" spans="1:20" ht="15.75">
      <c r="A2694" s="485">
        <f t="shared" si="386"/>
        <v>2694</v>
      </c>
      <c r="B2694" s="673" t="s">
        <v>303</v>
      </c>
      <c r="F2694" s="737"/>
      <c r="H2694" s="231"/>
      <c r="K2694" s="503"/>
      <c r="T2694" s="655"/>
    </row>
    <row r="2695" spans="1:20">
      <c r="A2695" s="485">
        <f t="shared" si="386"/>
        <v>2695</v>
      </c>
      <c r="B2695" s="672" t="s">
        <v>135</v>
      </c>
      <c r="F2695" s="737"/>
      <c r="H2695" s="231"/>
      <c r="K2695" s="503"/>
      <c r="T2695" s="655"/>
    </row>
    <row r="2696" spans="1:20">
      <c r="A2696" s="485">
        <f t="shared" si="386"/>
        <v>2696</v>
      </c>
      <c r="B2696" s="679" t="s">
        <v>1220</v>
      </c>
      <c r="F2696" s="741"/>
      <c r="H2696" s="718"/>
      <c r="K2696" s="503"/>
      <c r="L2696" s="718"/>
      <c r="N2696" s="718"/>
      <c r="T2696" s="655"/>
    </row>
    <row r="2697" spans="1:20">
      <c r="A2697" s="485">
        <f t="shared" si="386"/>
        <v>2697</v>
      </c>
      <c r="B2697" s="679" t="s">
        <v>1221</v>
      </c>
      <c r="F2697" s="741"/>
      <c r="H2697" s="718"/>
      <c r="K2697" s="503"/>
      <c r="L2697" s="718"/>
      <c r="N2697" s="718"/>
      <c r="T2697" s="655"/>
    </row>
    <row r="2698" spans="1:20">
      <c r="A2698" s="485">
        <f t="shared" si="386"/>
        <v>2698</v>
      </c>
      <c r="B2698" s="679" t="s">
        <v>1222</v>
      </c>
      <c r="F2698" s="741"/>
      <c r="H2698" s="718"/>
      <c r="K2698" s="503"/>
      <c r="L2698" s="718"/>
      <c r="N2698" s="718"/>
      <c r="T2698" s="655"/>
    </row>
    <row r="2699" spans="1:20">
      <c r="A2699" s="485">
        <f t="shared" ref="A2699:A2762" si="387">A2698+1</f>
        <v>2699</v>
      </c>
      <c r="B2699" s="679" t="s">
        <v>1223</v>
      </c>
      <c r="F2699" s="741"/>
      <c r="H2699" s="718"/>
      <c r="K2699" s="503"/>
      <c r="L2699" s="718"/>
      <c r="N2699" s="718"/>
      <c r="T2699" s="655"/>
    </row>
    <row r="2700" spans="1:20">
      <c r="A2700" s="485">
        <f t="shared" si="387"/>
        <v>2700</v>
      </c>
      <c r="B2700" s="672" t="s">
        <v>136</v>
      </c>
      <c r="F2700" s="741"/>
      <c r="H2700" s="718"/>
      <c r="K2700" s="503"/>
      <c r="L2700" s="718"/>
      <c r="N2700" s="718"/>
      <c r="T2700" s="655"/>
    </row>
    <row r="2701" spans="1:20">
      <c r="A2701" s="485">
        <f t="shared" si="387"/>
        <v>2701</v>
      </c>
      <c r="B2701" s="672" t="s">
        <v>137</v>
      </c>
      <c r="F2701" s="741"/>
      <c r="H2701" s="718"/>
      <c r="K2701" s="503"/>
      <c r="L2701" s="718"/>
      <c r="N2701" s="718"/>
      <c r="T2701" s="655"/>
    </row>
    <row r="2702" spans="1:20">
      <c r="A2702" s="485">
        <f t="shared" si="387"/>
        <v>2702</v>
      </c>
      <c r="B2702" s="672" t="s">
        <v>299</v>
      </c>
      <c r="F2702" s="741"/>
      <c r="H2702" s="718"/>
      <c r="K2702" s="503"/>
      <c r="L2702" s="718"/>
      <c r="N2702" s="718"/>
      <c r="T2702" s="655"/>
    </row>
    <row r="2703" spans="1:20">
      <c r="A2703" s="485">
        <f t="shared" si="387"/>
        <v>2703</v>
      </c>
      <c r="B2703" s="672" t="s">
        <v>1102</v>
      </c>
      <c r="F2703" s="741"/>
      <c r="H2703" s="718"/>
      <c r="K2703" s="503"/>
      <c r="L2703" s="718"/>
      <c r="N2703" s="718"/>
      <c r="T2703" s="655"/>
    </row>
    <row r="2704" spans="1:20">
      <c r="A2704" s="485">
        <f t="shared" si="387"/>
        <v>2704</v>
      </c>
      <c r="B2704" s="672" t="s">
        <v>300</v>
      </c>
      <c r="F2704" s="741"/>
      <c r="H2704" s="718"/>
      <c r="K2704" s="503"/>
      <c r="L2704" s="718"/>
      <c r="N2704" s="718"/>
      <c r="T2704" s="655"/>
    </row>
    <row r="2705" spans="1:20">
      <c r="A2705" s="485">
        <f t="shared" si="387"/>
        <v>2705</v>
      </c>
      <c r="B2705" s="672" t="s">
        <v>301</v>
      </c>
      <c r="F2705" s="741"/>
      <c r="H2705" s="718"/>
      <c r="K2705" s="503"/>
      <c r="L2705" s="718"/>
      <c r="N2705" s="718"/>
      <c r="T2705" s="655"/>
    </row>
    <row r="2706" spans="1:20">
      <c r="A2706" s="485">
        <f t="shared" si="387"/>
        <v>2706</v>
      </c>
      <c r="B2706" s="672" t="s">
        <v>302</v>
      </c>
      <c r="F2706" s="741"/>
      <c r="H2706" s="718"/>
      <c r="K2706" s="503"/>
      <c r="L2706" s="718"/>
      <c r="N2706" s="718"/>
      <c r="T2706" s="655"/>
    </row>
    <row r="2707" spans="1:20">
      <c r="A2707" s="485">
        <f t="shared" si="387"/>
        <v>2707</v>
      </c>
      <c r="B2707" s="672" t="s">
        <v>115</v>
      </c>
      <c r="F2707" s="741"/>
      <c r="H2707" s="718"/>
      <c r="K2707" s="503"/>
      <c r="L2707" s="718"/>
      <c r="N2707" s="718"/>
      <c r="T2707" s="655"/>
    </row>
    <row r="2708" spans="1:20">
      <c r="A2708" s="485">
        <f t="shared" si="387"/>
        <v>2708</v>
      </c>
      <c r="B2708" s="672" t="s">
        <v>106</v>
      </c>
      <c r="F2708" s="741"/>
      <c r="H2708" s="718"/>
      <c r="K2708" s="503"/>
      <c r="L2708" s="718"/>
      <c r="N2708" s="718"/>
      <c r="T2708" s="655"/>
    </row>
    <row r="2709" spans="1:20" ht="15.75">
      <c r="A2709" s="485">
        <f t="shared" si="387"/>
        <v>2709</v>
      </c>
      <c r="B2709" s="673" t="s">
        <v>172</v>
      </c>
      <c r="F2709" s="737"/>
      <c r="H2709" s="231"/>
      <c r="K2709" s="503"/>
      <c r="T2709" s="655"/>
    </row>
    <row r="2710" spans="1:20">
      <c r="A2710" s="485">
        <f t="shared" si="387"/>
        <v>2710</v>
      </c>
      <c r="B2710" s="672" t="s">
        <v>135</v>
      </c>
      <c r="F2710" s="737"/>
      <c r="H2710" s="231"/>
      <c r="K2710" s="503"/>
      <c r="T2710" s="655"/>
    </row>
    <row r="2711" spans="1:20">
      <c r="A2711" s="485">
        <f t="shared" si="387"/>
        <v>2711</v>
      </c>
      <c r="B2711" s="679" t="s">
        <v>1220</v>
      </c>
      <c r="F2711" s="741"/>
      <c r="H2711" s="718"/>
      <c r="K2711" s="503"/>
      <c r="L2711" s="718"/>
      <c r="N2711" s="718"/>
      <c r="T2711" s="655"/>
    </row>
    <row r="2712" spans="1:20">
      <c r="A2712" s="485">
        <f t="shared" si="387"/>
        <v>2712</v>
      </c>
      <c r="B2712" s="679" t="s">
        <v>1221</v>
      </c>
      <c r="F2712" s="741"/>
      <c r="H2712" s="718"/>
      <c r="K2712" s="503"/>
      <c r="L2712" s="718"/>
      <c r="N2712" s="718"/>
      <c r="T2712" s="655"/>
    </row>
    <row r="2713" spans="1:20">
      <c r="A2713" s="485">
        <f t="shared" si="387"/>
        <v>2713</v>
      </c>
      <c r="B2713" s="679" t="s">
        <v>1222</v>
      </c>
      <c r="F2713" s="741"/>
      <c r="H2713" s="718"/>
      <c r="K2713" s="503"/>
      <c r="L2713" s="718"/>
      <c r="N2713" s="718"/>
      <c r="T2713" s="655"/>
    </row>
    <row r="2714" spans="1:20">
      <c r="A2714" s="485">
        <f t="shared" si="387"/>
        <v>2714</v>
      </c>
      <c r="B2714" s="679" t="s">
        <v>1223</v>
      </c>
      <c r="F2714" s="741"/>
      <c r="H2714" s="718"/>
      <c r="K2714" s="503"/>
      <c r="L2714" s="718"/>
      <c r="N2714" s="718"/>
      <c r="T2714" s="655"/>
    </row>
    <row r="2715" spans="1:20">
      <c r="A2715" s="485">
        <f t="shared" si="387"/>
        <v>2715</v>
      </c>
      <c r="B2715" s="672" t="s">
        <v>136</v>
      </c>
      <c r="F2715" s="741"/>
      <c r="H2715" s="718"/>
      <c r="K2715" s="503"/>
      <c r="L2715" s="718"/>
      <c r="N2715" s="718"/>
      <c r="T2715" s="655"/>
    </row>
    <row r="2716" spans="1:20">
      <c r="A2716" s="485">
        <f t="shared" si="387"/>
        <v>2716</v>
      </c>
      <c r="B2716" s="672" t="s">
        <v>137</v>
      </c>
      <c r="F2716" s="741"/>
      <c r="H2716" s="718"/>
      <c r="K2716" s="503"/>
      <c r="L2716" s="718"/>
      <c r="N2716" s="718"/>
      <c r="T2716" s="655"/>
    </row>
    <row r="2717" spans="1:20">
      <c r="A2717" s="485">
        <f t="shared" si="387"/>
        <v>2717</v>
      </c>
      <c r="B2717" s="672" t="s">
        <v>299</v>
      </c>
      <c r="F2717" s="741"/>
      <c r="H2717" s="718"/>
      <c r="K2717" s="503"/>
      <c r="L2717" s="718"/>
      <c r="N2717" s="718"/>
      <c r="T2717" s="655"/>
    </row>
    <row r="2718" spans="1:20">
      <c r="A2718" s="485">
        <f t="shared" si="387"/>
        <v>2718</v>
      </c>
      <c r="B2718" s="672" t="s">
        <v>1102</v>
      </c>
      <c r="F2718" s="741"/>
      <c r="H2718" s="718"/>
      <c r="K2718" s="503"/>
      <c r="L2718" s="718"/>
      <c r="N2718" s="718"/>
      <c r="T2718" s="655"/>
    </row>
    <row r="2719" spans="1:20">
      <c r="A2719" s="485">
        <f t="shared" si="387"/>
        <v>2719</v>
      </c>
      <c r="B2719" s="672" t="s">
        <v>300</v>
      </c>
      <c r="F2719" s="741"/>
      <c r="H2719" s="718"/>
      <c r="K2719" s="503"/>
      <c r="L2719" s="718"/>
      <c r="N2719" s="718"/>
      <c r="T2719" s="655"/>
    </row>
    <row r="2720" spans="1:20">
      <c r="A2720" s="485">
        <f t="shared" si="387"/>
        <v>2720</v>
      </c>
      <c r="B2720" s="672" t="s">
        <v>301</v>
      </c>
      <c r="F2720" s="741"/>
      <c r="H2720" s="718"/>
      <c r="K2720" s="503"/>
      <c r="L2720" s="718"/>
      <c r="N2720" s="718"/>
      <c r="T2720" s="655"/>
    </row>
    <row r="2721" spans="1:20">
      <c r="A2721" s="485">
        <f t="shared" si="387"/>
        <v>2721</v>
      </c>
      <c r="B2721" s="672" t="s">
        <v>302</v>
      </c>
      <c r="F2721" s="741"/>
      <c r="H2721" s="718"/>
      <c r="K2721" s="503"/>
      <c r="L2721" s="718"/>
      <c r="N2721" s="718"/>
      <c r="T2721" s="655"/>
    </row>
    <row r="2722" spans="1:20">
      <c r="A2722" s="485">
        <f t="shared" si="387"/>
        <v>2722</v>
      </c>
      <c r="B2722" s="672" t="s">
        <v>115</v>
      </c>
      <c r="F2722" s="741"/>
      <c r="H2722" s="718"/>
      <c r="K2722" s="503"/>
      <c r="L2722" s="718"/>
      <c r="N2722" s="718"/>
      <c r="T2722" s="655"/>
    </row>
    <row r="2723" spans="1:20">
      <c r="A2723" s="485">
        <f t="shared" si="387"/>
        <v>2723</v>
      </c>
      <c r="B2723" s="672" t="s">
        <v>106</v>
      </c>
      <c r="F2723" s="741"/>
      <c r="H2723" s="718"/>
      <c r="K2723" s="503"/>
      <c r="L2723" s="718"/>
      <c r="N2723" s="718"/>
      <c r="T2723" s="655"/>
    </row>
    <row r="2724" spans="1:20" ht="15.75">
      <c r="A2724" s="485">
        <f t="shared" si="387"/>
        <v>2724</v>
      </c>
      <c r="B2724" s="673" t="s">
        <v>308</v>
      </c>
      <c r="F2724" s="737"/>
      <c r="H2724" s="231"/>
      <c r="K2724" s="503"/>
      <c r="T2724" s="655"/>
    </row>
    <row r="2725" spans="1:20" ht="15.75">
      <c r="A2725" s="485">
        <f t="shared" si="387"/>
        <v>2725</v>
      </c>
      <c r="B2725" s="673" t="s">
        <v>1022</v>
      </c>
      <c r="F2725" s="737"/>
      <c r="H2725" s="231"/>
      <c r="K2725" s="503"/>
      <c r="T2725" s="655"/>
    </row>
    <row r="2726" spans="1:20">
      <c r="A2726" s="485">
        <f t="shared" si="387"/>
        <v>2726</v>
      </c>
      <c r="B2726" s="672" t="s">
        <v>135</v>
      </c>
      <c r="F2726" s="737"/>
      <c r="H2726" s="231"/>
      <c r="K2726" s="503"/>
      <c r="T2726" s="655"/>
    </row>
    <row r="2727" spans="1:20">
      <c r="A2727" s="485">
        <f t="shared" si="387"/>
        <v>2727</v>
      </c>
      <c r="B2727" s="679" t="s">
        <v>1220</v>
      </c>
      <c r="F2727" s="741"/>
      <c r="H2727" s="718"/>
      <c r="K2727" s="503"/>
      <c r="L2727" s="718"/>
      <c r="N2727" s="718"/>
      <c r="T2727" s="655"/>
    </row>
    <row r="2728" spans="1:20">
      <c r="A2728" s="485">
        <f t="shared" si="387"/>
        <v>2728</v>
      </c>
      <c r="B2728" s="679" t="s">
        <v>1221</v>
      </c>
      <c r="F2728" s="741"/>
      <c r="H2728" s="718"/>
      <c r="K2728" s="503"/>
      <c r="L2728" s="718"/>
      <c r="N2728" s="718"/>
      <c r="T2728" s="655"/>
    </row>
    <row r="2729" spans="1:20">
      <c r="A2729" s="485">
        <f t="shared" si="387"/>
        <v>2729</v>
      </c>
      <c r="B2729" s="679" t="s">
        <v>1222</v>
      </c>
      <c r="F2729" s="741"/>
      <c r="H2729" s="718"/>
      <c r="K2729" s="503"/>
      <c r="L2729" s="718"/>
      <c r="N2729" s="718"/>
      <c r="T2729" s="655"/>
    </row>
    <row r="2730" spans="1:20">
      <c r="A2730" s="485">
        <f t="shared" si="387"/>
        <v>2730</v>
      </c>
      <c r="B2730" s="679" t="s">
        <v>1223</v>
      </c>
      <c r="F2730" s="741"/>
      <c r="H2730" s="718"/>
      <c r="K2730" s="503"/>
      <c r="L2730" s="718"/>
      <c r="N2730" s="718"/>
      <c r="T2730" s="655"/>
    </row>
    <row r="2731" spans="1:20">
      <c r="A2731" s="485">
        <f t="shared" si="387"/>
        <v>2731</v>
      </c>
      <c r="B2731" s="672" t="s">
        <v>136</v>
      </c>
      <c r="F2731" s="741"/>
      <c r="H2731" s="718"/>
      <c r="K2731" s="503"/>
      <c r="L2731" s="718"/>
      <c r="N2731" s="718"/>
      <c r="T2731" s="655"/>
    </row>
    <row r="2732" spans="1:20">
      <c r="A2732" s="485">
        <f t="shared" si="387"/>
        <v>2732</v>
      </c>
      <c r="B2732" s="672" t="s">
        <v>137</v>
      </c>
      <c r="F2732" s="741"/>
      <c r="H2732" s="718"/>
      <c r="K2732" s="503"/>
      <c r="L2732" s="718"/>
      <c r="N2732" s="718"/>
      <c r="T2732" s="655"/>
    </row>
    <row r="2733" spans="1:20">
      <c r="A2733" s="485">
        <f t="shared" si="387"/>
        <v>2733</v>
      </c>
      <c r="B2733" s="672" t="s">
        <v>299</v>
      </c>
      <c r="F2733" s="741"/>
      <c r="H2733" s="718"/>
      <c r="K2733" s="503"/>
      <c r="L2733" s="718"/>
      <c r="N2733" s="718"/>
      <c r="T2733" s="655"/>
    </row>
    <row r="2734" spans="1:20">
      <c r="A2734" s="485">
        <f t="shared" si="387"/>
        <v>2734</v>
      </c>
      <c r="B2734" s="672" t="s">
        <v>1102</v>
      </c>
      <c r="F2734" s="741"/>
      <c r="H2734" s="718"/>
      <c r="K2734" s="503"/>
      <c r="L2734" s="718"/>
      <c r="N2734" s="718"/>
      <c r="T2734" s="655"/>
    </row>
    <row r="2735" spans="1:20">
      <c r="A2735" s="485">
        <f t="shared" si="387"/>
        <v>2735</v>
      </c>
      <c r="B2735" s="672" t="s">
        <v>300</v>
      </c>
      <c r="F2735" s="741"/>
      <c r="H2735" s="718"/>
      <c r="K2735" s="503"/>
      <c r="L2735" s="718"/>
      <c r="N2735" s="718"/>
      <c r="T2735" s="655"/>
    </row>
    <row r="2736" spans="1:20">
      <c r="A2736" s="485">
        <f t="shared" si="387"/>
        <v>2736</v>
      </c>
      <c r="B2736" s="672" t="s">
        <v>301</v>
      </c>
      <c r="F2736" s="741"/>
      <c r="H2736" s="718"/>
      <c r="K2736" s="503"/>
      <c r="L2736" s="718"/>
      <c r="N2736" s="718"/>
      <c r="T2736" s="655"/>
    </row>
    <row r="2737" spans="1:20">
      <c r="A2737" s="485">
        <f t="shared" si="387"/>
        <v>2737</v>
      </c>
      <c r="B2737" s="672" t="s">
        <v>302</v>
      </c>
      <c r="F2737" s="741"/>
      <c r="H2737" s="718"/>
      <c r="K2737" s="503"/>
      <c r="L2737" s="718"/>
      <c r="N2737" s="718"/>
      <c r="T2737" s="655"/>
    </row>
    <row r="2738" spans="1:20">
      <c r="A2738" s="485">
        <f t="shared" si="387"/>
        <v>2738</v>
      </c>
      <c r="B2738" s="672" t="s">
        <v>115</v>
      </c>
      <c r="F2738" s="741"/>
      <c r="H2738" s="718"/>
      <c r="K2738" s="503"/>
      <c r="L2738" s="718"/>
      <c r="N2738" s="718"/>
      <c r="T2738" s="655"/>
    </row>
    <row r="2739" spans="1:20" ht="15.75">
      <c r="A2739" s="485">
        <f t="shared" si="387"/>
        <v>2739</v>
      </c>
      <c r="B2739" s="673" t="s">
        <v>106</v>
      </c>
      <c r="F2739" s="741"/>
      <c r="H2739" s="718"/>
      <c r="K2739" s="503"/>
      <c r="L2739" s="718"/>
      <c r="N2739" s="718"/>
      <c r="T2739" s="655"/>
    </row>
    <row r="2740" spans="1:20" ht="15.75">
      <c r="A2740" s="485">
        <f t="shared" si="387"/>
        <v>2740</v>
      </c>
      <c r="B2740" s="673" t="s">
        <v>1023</v>
      </c>
      <c r="F2740" s="737"/>
      <c r="H2740" s="231"/>
      <c r="K2740" s="503"/>
      <c r="T2740" s="655"/>
    </row>
    <row r="2741" spans="1:20">
      <c r="A2741" s="485">
        <f t="shared" si="387"/>
        <v>2741</v>
      </c>
      <c r="B2741" s="672" t="s">
        <v>135</v>
      </c>
      <c r="F2741" s="737"/>
      <c r="H2741" s="231"/>
      <c r="K2741" s="503"/>
      <c r="T2741" s="655"/>
    </row>
    <row r="2742" spans="1:20">
      <c r="A2742" s="485">
        <f t="shared" si="387"/>
        <v>2742</v>
      </c>
      <c r="B2742" s="679" t="s">
        <v>1220</v>
      </c>
      <c r="F2742" s="741"/>
      <c r="H2742" s="718"/>
      <c r="K2742" s="503"/>
      <c r="L2742" s="718"/>
      <c r="N2742" s="718"/>
      <c r="T2742" s="655"/>
    </row>
    <row r="2743" spans="1:20">
      <c r="A2743" s="485">
        <f t="shared" si="387"/>
        <v>2743</v>
      </c>
      <c r="B2743" s="679" t="s">
        <v>1221</v>
      </c>
      <c r="F2743" s="741"/>
      <c r="H2743" s="718"/>
      <c r="K2743" s="503"/>
      <c r="L2743" s="718"/>
      <c r="N2743" s="718"/>
      <c r="T2743" s="655"/>
    </row>
    <row r="2744" spans="1:20">
      <c r="A2744" s="485">
        <f t="shared" si="387"/>
        <v>2744</v>
      </c>
      <c r="B2744" s="679" t="s">
        <v>1222</v>
      </c>
      <c r="F2744" s="741"/>
      <c r="H2744" s="718"/>
      <c r="K2744" s="503"/>
      <c r="L2744" s="718"/>
      <c r="N2744" s="718"/>
      <c r="T2744" s="655"/>
    </row>
    <row r="2745" spans="1:20">
      <c r="A2745" s="485">
        <f t="shared" si="387"/>
        <v>2745</v>
      </c>
      <c r="B2745" s="679" t="s">
        <v>1223</v>
      </c>
      <c r="F2745" s="741"/>
      <c r="H2745" s="718"/>
      <c r="K2745" s="503"/>
      <c r="L2745" s="718"/>
      <c r="N2745" s="718"/>
      <c r="T2745" s="655"/>
    </row>
    <row r="2746" spans="1:20">
      <c r="A2746" s="485">
        <f t="shared" si="387"/>
        <v>2746</v>
      </c>
      <c r="B2746" s="672" t="s">
        <v>136</v>
      </c>
      <c r="F2746" s="741"/>
      <c r="H2746" s="718"/>
      <c r="K2746" s="503"/>
      <c r="L2746" s="718"/>
      <c r="N2746" s="718"/>
      <c r="T2746" s="655"/>
    </row>
    <row r="2747" spans="1:20">
      <c r="A2747" s="485">
        <f t="shared" si="387"/>
        <v>2747</v>
      </c>
      <c r="B2747" s="672" t="s">
        <v>137</v>
      </c>
      <c r="F2747" s="741"/>
      <c r="H2747" s="718"/>
      <c r="K2747" s="503"/>
      <c r="L2747" s="718"/>
      <c r="N2747" s="718"/>
      <c r="T2747" s="655"/>
    </row>
    <row r="2748" spans="1:20">
      <c r="A2748" s="485">
        <f t="shared" si="387"/>
        <v>2748</v>
      </c>
      <c r="B2748" s="672" t="s">
        <v>299</v>
      </c>
      <c r="F2748" s="741"/>
      <c r="H2748" s="718"/>
      <c r="K2748" s="503"/>
      <c r="L2748" s="718"/>
      <c r="N2748" s="718"/>
      <c r="T2748" s="655"/>
    </row>
    <row r="2749" spans="1:20">
      <c r="A2749" s="485">
        <f t="shared" si="387"/>
        <v>2749</v>
      </c>
      <c r="B2749" s="672" t="s">
        <v>1102</v>
      </c>
      <c r="F2749" s="741"/>
      <c r="H2749" s="718"/>
      <c r="K2749" s="503"/>
      <c r="L2749" s="718"/>
      <c r="N2749" s="718"/>
      <c r="T2749" s="655"/>
    </row>
    <row r="2750" spans="1:20">
      <c r="A2750" s="485">
        <f t="shared" si="387"/>
        <v>2750</v>
      </c>
      <c r="B2750" s="672" t="s">
        <v>300</v>
      </c>
      <c r="F2750" s="741"/>
      <c r="H2750" s="718"/>
      <c r="K2750" s="503"/>
      <c r="L2750" s="718"/>
      <c r="N2750" s="718"/>
      <c r="T2750" s="655"/>
    </row>
    <row r="2751" spans="1:20">
      <c r="A2751" s="485">
        <f t="shared" si="387"/>
        <v>2751</v>
      </c>
      <c r="B2751" s="672" t="s">
        <v>301</v>
      </c>
      <c r="F2751" s="741"/>
      <c r="H2751" s="718"/>
      <c r="K2751" s="503"/>
      <c r="L2751" s="718"/>
      <c r="N2751" s="718"/>
      <c r="T2751" s="655"/>
    </row>
    <row r="2752" spans="1:20">
      <c r="A2752" s="485">
        <f t="shared" si="387"/>
        <v>2752</v>
      </c>
      <c r="B2752" s="672" t="s">
        <v>302</v>
      </c>
      <c r="F2752" s="741"/>
      <c r="H2752" s="718"/>
      <c r="K2752" s="503"/>
      <c r="L2752" s="718"/>
      <c r="N2752" s="718"/>
      <c r="T2752" s="655"/>
    </row>
    <row r="2753" spans="1:20">
      <c r="A2753" s="485">
        <f t="shared" si="387"/>
        <v>2753</v>
      </c>
      <c r="B2753" s="672" t="s">
        <v>115</v>
      </c>
      <c r="F2753" s="741"/>
      <c r="H2753" s="718"/>
      <c r="K2753" s="503"/>
      <c r="L2753" s="718"/>
      <c r="N2753" s="718"/>
      <c r="T2753" s="655"/>
    </row>
    <row r="2754" spans="1:20" ht="15.75">
      <c r="A2754" s="485">
        <f t="shared" si="387"/>
        <v>2754</v>
      </c>
      <c r="B2754" s="673" t="s">
        <v>106</v>
      </c>
      <c r="F2754" s="741"/>
      <c r="H2754" s="718"/>
      <c r="K2754" s="503"/>
      <c r="L2754" s="718"/>
      <c r="N2754" s="718"/>
      <c r="T2754" s="655"/>
    </row>
    <row r="2755" spans="1:20" ht="15.75">
      <c r="A2755" s="485">
        <f t="shared" si="387"/>
        <v>2755</v>
      </c>
      <c r="B2755" s="673" t="s">
        <v>309</v>
      </c>
      <c r="F2755" s="737"/>
      <c r="H2755" s="231"/>
      <c r="K2755" s="503"/>
      <c r="T2755" s="655"/>
    </row>
    <row r="2756" spans="1:20">
      <c r="A2756" s="485">
        <f t="shared" si="387"/>
        <v>2756</v>
      </c>
      <c r="B2756" s="672" t="s">
        <v>135</v>
      </c>
      <c r="F2756" s="737"/>
      <c r="H2756" s="231"/>
      <c r="K2756" s="503"/>
      <c r="T2756" s="655"/>
    </row>
    <row r="2757" spans="1:20">
      <c r="A2757" s="485">
        <f t="shared" si="387"/>
        <v>2757</v>
      </c>
      <c r="B2757" s="679" t="s">
        <v>1220</v>
      </c>
      <c r="F2757" s="741"/>
      <c r="H2757" s="718"/>
      <c r="K2757" s="503"/>
      <c r="L2757" s="718"/>
      <c r="N2757" s="718"/>
      <c r="T2757" s="655"/>
    </row>
    <row r="2758" spans="1:20">
      <c r="A2758" s="485">
        <f t="shared" si="387"/>
        <v>2758</v>
      </c>
      <c r="B2758" s="679" t="s">
        <v>1221</v>
      </c>
      <c r="F2758" s="741"/>
      <c r="H2758" s="718"/>
      <c r="K2758" s="503"/>
      <c r="L2758" s="718"/>
      <c r="N2758" s="718"/>
      <c r="T2758" s="655"/>
    </row>
    <row r="2759" spans="1:20">
      <c r="A2759" s="485">
        <f t="shared" si="387"/>
        <v>2759</v>
      </c>
      <c r="B2759" s="679" t="s">
        <v>1222</v>
      </c>
      <c r="F2759" s="741"/>
      <c r="H2759" s="718"/>
      <c r="K2759" s="503"/>
      <c r="L2759" s="718"/>
      <c r="N2759" s="718"/>
      <c r="T2759" s="655"/>
    </row>
    <row r="2760" spans="1:20">
      <c r="A2760" s="485">
        <f t="shared" si="387"/>
        <v>2760</v>
      </c>
      <c r="B2760" s="679" t="s">
        <v>1223</v>
      </c>
      <c r="F2760" s="741"/>
      <c r="H2760" s="718"/>
      <c r="K2760" s="503"/>
      <c r="L2760" s="718"/>
      <c r="N2760" s="718"/>
      <c r="T2760" s="655"/>
    </row>
    <row r="2761" spans="1:20">
      <c r="A2761" s="485">
        <f t="shared" si="387"/>
        <v>2761</v>
      </c>
      <c r="B2761" s="672" t="s">
        <v>136</v>
      </c>
      <c r="F2761" s="741"/>
      <c r="H2761" s="718"/>
      <c r="K2761" s="503"/>
      <c r="L2761" s="718"/>
      <c r="N2761" s="718"/>
      <c r="T2761" s="655"/>
    </row>
    <row r="2762" spans="1:20">
      <c r="A2762" s="485">
        <f t="shared" si="387"/>
        <v>2762</v>
      </c>
      <c r="B2762" s="672" t="s">
        <v>137</v>
      </c>
      <c r="F2762" s="741"/>
      <c r="H2762" s="718"/>
      <c r="K2762" s="503"/>
      <c r="L2762" s="718"/>
      <c r="N2762" s="718"/>
      <c r="T2762" s="655"/>
    </row>
    <row r="2763" spans="1:20">
      <c r="A2763" s="485">
        <f t="shared" ref="A2763:A2826" si="388">A2762+1</f>
        <v>2763</v>
      </c>
      <c r="B2763" s="672" t="s">
        <v>299</v>
      </c>
      <c r="F2763" s="741"/>
      <c r="H2763" s="718"/>
      <c r="K2763" s="503"/>
      <c r="L2763" s="718"/>
      <c r="N2763" s="718"/>
      <c r="T2763" s="655"/>
    </row>
    <row r="2764" spans="1:20">
      <c r="A2764" s="485">
        <f t="shared" si="388"/>
        <v>2764</v>
      </c>
      <c r="B2764" s="672" t="s">
        <v>1102</v>
      </c>
      <c r="F2764" s="741"/>
      <c r="H2764" s="718"/>
      <c r="K2764" s="503"/>
      <c r="L2764" s="718"/>
      <c r="N2764" s="718"/>
      <c r="T2764" s="655"/>
    </row>
    <row r="2765" spans="1:20">
      <c r="A2765" s="485">
        <f t="shared" si="388"/>
        <v>2765</v>
      </c>
      <c r="B2765" s="672" t="s">
        <v>300</v>
      </c>
      <c r="F2765" s="741"/>
      <c r="H2765" s="718"/>
      <c r="K2765" s="503"/>
      <c r="L2765" s="718"/>
      <c r="N2765" s="718"/>
      <c r="T2765" s="655"/>
    </row>
    <row r="2766" spans="1:20">
      <c r="A2766" s="485">
        <f t="shared" si="388"/>
        <v>2766</v>
      </c>
      <c r="B2766" s="672" t="s">
        <v>301</v>
      </c>
      <c r="F2766" s="741"/>
      <c r="H2766" s="718"/>
      <c r="K2766" s="503"/>
      <c r="L2766" s="718"/>
      <c r="N2766" s="718"/>
      <c r="T2766" s="655"/>
    </row>
    <row r="2767" spans="1:20">
      <c r="A2767" s="485">
        <f t="shared" si="388"/>
        <v>2767</v>
      </c>
      <c r="B2767" s="672" t="s">
        <v>302</v>
      </c>
      <c r="F2767" s="741"/>
      <c r="H2767" s="718"/>
      <c r="K2767" s="503"/>
      <c r="L2767" s="718"/>
      <c r="N2767" s="718"/>
      <c r="T2767" s="655"/>
    </row>
    <row r="2768" spans="1:20">
      <c r="A2768" s="485">
        <f t="shared" si="388"/>
        <v>2768</v>
      </c>
      <c r="B2768" s="672" t="s">
        <v>115</v>
      </c>
      <c r="F2768" s="741"/>
      <c r="H2768" s="718"/>
      <c r="K2768" s="503"/>
      <c r="L2768" s="718"/>
      <c r="N2768" s="718"/>
      <c r="T2768" s="655"/>
    </row>
    <row r="2769" spans="1:20" ht="15.75">
      <c r="A2769" s="485">
        <f t="shared" si="388"/>
        <v>2769</v>
      </c>
      <c r="B2769" s="673" t="s">
        <v>106</v>
      </c>
      <c r="F2769" s="741"/>
      <c r="H2769" s="718"/>
      <c r="K2769" s="503"/>
      <c r="L2769" s="718"/>
      <c r="N2769" s="718"/>
      <c r="T2769" s="655"/>
    </row>
    <row r="2770" spans="1:20" ht="15.75">
      <c r="A2770" s="485">
        <f t="shared" si="388"/>
        <v>2770</v>
      </c>
      <c r="B2770" s="673" t="s">
        <v>172</v>
      </c>
      <c r="F2770" s="737"/>
      <c r="H2770" s="231"/>
      <c r="K2770" s="503"/>
      <c r="T2770" s="655"/>
    </row>
    <row r="2771" spans="1:20">
      <c r="A2771" s="485">
        <f t="shared" si="388"/>
        <v>2771</v>
      </c>
      <c r="B2771" s="672" t="s">
        <v>135</v>
      </c>
      <c r="F2771" s="737"/>
      <c r="H2771" s="231"/>
      <c r="K2771" s="503"/>
      <c r="T2771" s="655"/>
    </row>
    <row r="2772" spans="1:20">
      <c r="A2772" s="485">
        <f t="shared" si="388"/>
        <v>2772</v>
      </c>
      <c r="B2772" s="679" t="s">
        <v>1220</v>
      </c>
      <c r="F2772" s="741"/>
      <c r="H2772" s="718"/>
      <c r="K2772" s="503"/>
      <c r="L2772" s="718"/>
      <c r="N2772" s="718"/>
      <c r="T2772" s="655"/>
    </row>
    <row r="2773" spans="1:20">
      <c r="A2773" s="485">
        <f t="shared" si="388"/>
        <v>2773</v>
      </c>
      <c r="B2773" s="679" t="s">
        <v>1221</v>
      </c>
      <c r="F2773" s="741"/>
      <c r="H2773" s="718"/>
      <c r="K2773" s="503"/>
      <c r="L2773" s="718"/>
      <c r="N2773" s="718"/>
      <c r="T2773" s="655"/>
    </row>
    <row r="2774" spans="1:20">
      <c r="A2774" s="485">
        <f t="shared" si="388"/>
        <v>2774</v>
      </c>
      <c r="B2774" s="679" t="s">
        <v>1222</v>
      </c>
      <c r="F2774" s="741"/>
      <c r="H2774" s="718"/>
      <c r="K2774" s="503"/>
      <c r="L2774" s="718"/>
      <c r="N2774" s="718"/>
      <c r="T2774" s="655"/>
    </row>
    <row r="2775" spans="1:20">
      <c r="A2775" s="485">
        <f t="shared" si="388"/>
        <v>2775</v>
      </c>
      <c r="B2775" s="679" t="s">
        <v>1223</v>
      </c>
      <c r="F2775" s="741"/>
      <c r="H2775" s="718"/>
      <c r="K2775" s="503"/>
      <c r="L2775" s="718"/>
      <c r="N2775" s="718"/>
      <c r="T2775" s="655"/>
    </row>
    <row r="2776" spans="1:20">
      <c r="A2776" s="485">
        <f t="shared" si="388"/>
        <v>2776</v>
      </c>
      <c r="B2776" s="672" t="s">
        <v>136</v>
      </c>
      <c r="F2776" s="741"/>
      <c r="H2776" s="718"/>
      <c r="K2776" s="503"/>
      <c r="L2776" s="718"/>
      <c r="N2776" s="718"/>
      <c r="T2776" s="655"/>
    </row>
    <row r="2777" spans="1:20">
      <c r="A2777" s="485">
        <f t="shared" si="388"/>
        <v>2777</v>
      </c>
      <c r="B2777" s="672" t="s">
        <v>137</v>
      </c>
      <c r="F2777" s="741"/>
      <c r="H2777" s="718"/>
      <c r="K2777" s="503"/>
      <c r="L2777" s="718"/>
      <c r="N2777" s="718"/>
      <c r="T2777" s="655"/>
    </row>
    <row r="2778" spans="1:20">
      <c r="A2778" s="485">
        <f t="shared" si="388"/>
        <v>2778</v>
      </c>
      <c r="B2778" s="672" t="s">
        <v>299</v>
      </c>
      <c r="F2778" s="741"/>
      <c r="H2778" s="718"/>
      <c r="K2778" s="503"/>
      <c r="L2778" s="718"/>
      <c r="N2778" s="718"/>
      <c r="T2778" s="655"/>
    </row>
    <row r="2779" spans="1:20">
      <c r="A2779" s="485">
        <f t="shared" si="388"/>
        <v>2779</v>
      </c>
      <c r="B2779" s="672" t="s">
        <v>1102</v>
      </c>
      <c r="F2779" s="741"/>
      <c r="H2779" s="718"/>
      <c r="K2779" s="503"/>
      <c r="L2779" s="718"/>
      <c r="N2779" s="718"/>
      <c r="T2779" s="655"/>
    </row>
    <row r="2780" spans="1:20">
      <c r="A2780" s="485">
        <f t="shared" si="388"/>
        <v>2780</v>
      </c>
      <c r="B2780" s="672" t="s">
        <v>300</v>
      </c>
      <c r="F2780" s="741"/>
      <c r="H2780" s="718"/>
      <c r="K2780" s="503"/>
      <c r="L2780" s="718"/>
      <c r="N2780" s="718"/>
      <c r="T2780" s="655"/>
    </row>
    <row r="2781" spans="1:20">
      <c r="A2781" s="485">
        <f t="shared" si="388"/>
        <v>2781</v>
      </c>
      <c r="B2781" s="672" t="s">
        <v>301</v>
      </c>
      <c r="F2781" s="741"/>
      <c r="H2781" s="718"/>
      <c r="K2781" s="503"/>
      <c r="L2781" s="718"/>
      <c r="N2781" s="718"/>
      <c r="T2781" s="655"/>
    </row>
    <row r="2782" spans="1:20">
      <c r="A2782" s="485">
        <f t="shared" si="388"/>
        <v>2782</v>
      </c>
      <c r="B2782" s="672" t="s">
        <v>302</v>
      </c>
      <c r="F2782" s="741"/>
      <c r="H2782" s="718"/>
      <c r="K2782" s="503"/>
      <c r="L2782" s="718"/>
      <c r="N2782" s="718"/>
      <c r="T2782" s="655"/>
    </row>
    <row r="2783" spans="1:20">
      <c r="A2783" s="485">
        <f t="shared" si="388"/>
        <v>2783</v>
      </c>
      <c r="B2783" s="672" t="s">
        <v>115</v>
      </c>
      <c r="F2783" s="741"/>
      <c r="H2783" s="718"/>
      <c r="K2783" s="503"/>
      <c r="L2783" s="718"/>
      <c r="N2783" s="718"/>
      <c r="T2783" s="655"/>
    </row>
    <row r="2784" spans="1:20" ht="15.75">
      <c r="A2784" s="485">
        <f t="shared" si="388"/>
        <v>2784</v>
      </c>
      <c r="B2784" s="673" t="s">
        <v>106</v>
      </c>
      <c r="F2784" s="741"/>
      <c r="H2784" s="718"/>
      <c r="K2784" s="503"/>
      <c r="L2784" s="718"/>
      <c r="N2784" s="718"/>
      <c r="T2784" s="655"/>
    </row>
    <row r="2785" spans="1:20" ht="15.75">
      <c r="A2785" s="485">
        <f t="shared" si="388"/>
        <v>2785</v>
      </c>
      <c r="B2785" s="234" t="s">
        <v>582</v>
      </c>
      <c r="F2785" s="737"/>
      <c r="H2785" s="231"/>
      <c r="K2785" s="503"/>
      <c r="T2785" s="655"/>
    </row>
    <row r="2786" spans="1:20" ht="15.75">
      <c r="A2786" s="485">
        <f t="shared" si="388"/>
        <v>2786</v>
      </c>
      <c r="B2786" s="234" t="s">
        <v>583</v>
      </c>
      <c r="F2786" s="737"/>
      <c r="H2786" s="231"/>
      <c r="K2786" s="503"/>
      <c r="T2786" s="655"/>
    </row>
    <row r="2787" spans="1:20" ht="15.75">
      <c r="A2787" s="485">
        <f t="shared" si="388"/>
        <v>2787</v>
      </c>
      <c r="B2787" s="234" t="s">
        <v>1103</v>
      </c>
      <c r="F2787" s="737"/>
      <c r="H2787" s="231"/>
      <c r="K2787" s="503"/>
      <c r="T2787" s="655"/>
    </row>
    <row r="2788" spans="1:20">
      <c r="A2788" s="485">
        <f t="shared" si="388"/>
        <v>2788</v>
      </c>
      <c r="B2788" t="s">
        <v>319</v>
      </c>
      <c r="F2788" s="737"/>
      <c r="H2788" s="231"/>
      <c r="K2788" s="503"/>
      <c r="T2788" s="655"/>
    </row>
    <row r="2789" spans="1:20">
      <c r="A2789" s="485">
        <f t="shared" si="388"/>
        <v>2789</v>
      </c>
      <c r="B2789" s="636" t="s">
        <v>1220</v>
      </c>
      <c r="D2789" t="s">
        <v>905</v>
      </c>
      <c r="F2789" s="737">
        <f>'59'!J11</f>
        <v>137838</v>
      </c>
      <c r="H2789" s="231">
        <f>'59'!L11</f>
        <v>173077</v>
      </c>
      <c r="K2789" s="503">
        <v>146656</v>
      </c>
      <c r="L2789" s="231">
        <f>'59'!J11</f>
        <v>137838</v>
      </c>
      <c r="N2789" s="231">
        <f>'59'!L11</f>
        <v>173077</v>
      </c>
      <c r="P2789" s="722">
        <f t="shared" ref="P2789:P2800" si="389">F2789-L2789</f>
        <v>0</v>
      </c>
      <c r="Q2789" s="461"/>
      <c r="R2789" s="722">
        <f t="shared" ref="R2789:R2800" si="390">H2789-N2789</f>
        <v>0</v>
      </c>
      <c r="T2789" s="655">
        <f t="shared" ref="T2789:T2800" si="391">H2789-K2789</f>
        <v>26421</v>
      </c>
    </row>
    <row r="2790" spans="1:20">
      <c r="A2790" s="485">
        <f t="shared" si="388"/>
        <v>2790</v>
      </c>
      <c r="B2790" s="636" t="s">
        <v>1221</v>
      </c>
      <c r="D2790" t="s">
        <v>905</v>
      </c>
      <c r="F2790" s="737">
        <f>'59'!J12</f>
        <v>804</v>
      </c>
      <c r="H2790" s="231">
        <f>'59'!L12</f>
        <v>689</v>
      </c>
      <c r="K2790" s="503">
        <v>0</v>
      </c>
      <c r="L2790" s="231">
        <f>'59'!J12</f>
        <v>804</v>
      </c>
      <c r="N2790" s="231">
        <f>'59'!L12</f>
        <v>689</v>
      </c>
      <c r="P2790" s="722">
        <f t="shared" si="389"/>
        <v>0</v>
      </c>
      <c r="Q2790" s="461"/>
      <c r="R2790" s="722">
        <f t="shared" si="390"/>
        <v>0</v>
      </c>
      <c r="T2790" s="655">
        <f t="shared" si="391"/>
        <v>689</v>
      </c>
    </row>
    <row r="2791" spans="1:20">
      <c r="A2791" s="485">
        <f t="shared" si="388"/>
        <v>2791</v>
      </c>
      <c r="B2791" s="636" t="s">
        <v>1222</v>
      </c>
      <c r="D2791" t="s">
        <v>905</v>
      </c>
      <c r="F2791" s="737">
        <f>'59'!J13</f>
        <v>0</v>
      </c>
      <c r="H2791" s="231">
        <f>'59'!L13</f>
        <v>0</v>
      </c>
      <c r="K2791" s="503">
        <v>0</v>
      </c>
      <c r="L2791" s="231">
        <f>'59'!J13</f>
        <v>0</v>
      </c>
      <c r="N2791" s="231">
        <f>'59'!L13</f>
        <v>0</v>
      </c>
      <c r="P2791" s="722">
        <f t="shared" si="389"/>
        <v>0</v>
      </c>
      <c r="Q2791" s="461"/>
      <c r="R2791" s="722">
        <f t="shared" si="390"/>
        <v>0</v>
      </c>
      <c r="T2791" s="655">
        <f t="shared" si="391"/>
        <v>0</v>
      </c>
    </row>
    <row r="2792" spans="1:20">
      <c r="A2792" s="485">
        <f t="shared" si="388"/>
        <v>2792</v>
      </c>
      <c r="B2792" s="636" t="s">
        <v>1223</v>
      </c>
      <c r="D2792" t="s">
        <v>905</v>
      </c>
      <c r="F2792" s="737">
        <f>'59'!J14</f>
        <v>0</v>
      </c>
      <c r="H2792" s="231">
        <f>'59'!L14</f>
        <v>0</v>
      </c>
      <c r="K2792" s="503">
        <v>0</v>
      </c>
      <c r="L2792" s="231">
        <f>'59'!J14</f>
        <v>0</v>
      </c>
      <c r="N2792" s="231">
        <f>'59'!L14</f>
        <v>0</v>
      </c>
      <c r="P2792" s="722">
        <f t="shared" si="389"/>
        <v>0</v>
      </c>
      <c r="Q2792" s="461"/>
      <c r="R2792" s="722">
        <f t="shared" si="390"/>
        <v>0</v>
      </c>
      <c r="T2792" s="655">
        <f t="shared" si="391"/>
        <v>0</v>
      </c>
    </row>
    <row r="2793" spans="1:20">
      <c r="A2793" s="485">
        <f t="shared" si="388"/>
        <v>2793</v>
      </c>
      <c r="B2793" t="s">
        <v>320</v>
      </c>
      <c r="D2793" t="s">
        <v>905</v>
      </c>
      <c r="F2793" s="737">
        <f>'59'!J15</f>
        <v>0</v>
      </c>
      <c r="H2793" s="231">
        <f>'59'!L15</f>
        <v>0</v>
      </c>
      <c r="K2793" s="503">
        <v>0</v>
      </c>
      <c r="L2793" s="231">
        <f>'59'!J15</f>
        <v>0</v>
      </c>
      <c r="N2793" s="231">
        <f>'59'!L15</f>
        <v>0</v>
      </c>
      <c r="P2793" s="722">
        <f t="shared" si="389"/>
        <v>0</v>
      </c>
      <c r="Q2793" s="461"/>
      <c r="R2793" s="722">
        <f t="shared" si="390"/>
        <v>0</v>
      </c>
      <c r="T2793" s="655">
        <f t="shared" si="391"/>
        <v>0</v>
      </c>
    </row>
    <row r="2794" spans="1:20">
      <c r="A2794" s="485">
        <f t="shared" si="388"/>
        <v>2794</v>
      </c>
      <c r="B2794" t="s">
        <v>321</v>
      </c>
      <c r="D2794" t="s">
        <v>905</v>
      </c>
      <c r="F2794" s="737">
        <f>'59'!J16</f>
        <v>0</v>
      </c>
      <c r="H2794" s="231">
        <f>'59'!L16</f>
        <v>0</v>
      </c>
      <c r="K2794" s="503">
        <v>0</v>
      </c>
      <c r="L2794" s="231">
        <f>'59'!J16</f>
        <v>0</v>
      </c>
      <c r="N2794" s="231">
        <f>'59'!L16</f>
        <v>0</v>
      </c>
      <c r="P2794" s="722">
        <f t="shared" si="389"/>
        <v>0</v>
      </c>
      <c r="Q2794" s="461"/>
      <c r="R2794" s="722">
        <f t="shared" si="390"/>
        <v>0</v>
      </c>
      <c r="T2794" s="655">
        <f t="shared" si="391"/>
        <v>0</v>
      </c>
    </row>
    <row r="2795" spans="1:20">
      <c r="A2795" s="485">
        <f t="shared" si="388"/>
        <v>2795</v>
      </c>
      <c r="B2795" t="s">
        <v>322</v>
      </c>
      <c r="D2795" t="s">
        <v>905</v>
      </c>
      <c r="F2795" s="737">
        <f>'59'!J17</f>
        <v>2844</v>
      </c>
      <c r="H2795" s="231">
        <f>'59'!L17</f>
        <v>3903</v>
      </c>
      <c r="K2795" s="503">
        <v>3831</v>
      </c>
      <c r="L2795" s="231">
        <f>'59'!J17</f>
        <v>2844</v>
      </c>
      <c r="N2795" s="231">
        <f>'59'!L17</f>
        <v>3903</v>
      </c>
      <c r="P2795" s="722">
        <f t="shared" si="389"/>
        <v>0</v>
      </c>
      <c r="Q2795" s="461"/>
      <c r="R2795" s="722">
        <f t="shared" si="390"/>
        <v>0</v>
      </c>
      <c r="T2795" s="655">
        <f t="shared" si="391"/>
        <v>72</v>
      </c>
    </row>
    <row r="2796" spans="1:20">
      <c r="A2796" s="485">
        <f t="shared" si="388"/>
        <v>2796</v>
      </c>
      <c r="B2796" t="s">
        <v>684</v>
      </c>
      <c r="D2796" t="s">
        <v>905</v>
      </c>
      <c r="F2796" s="737">
        <f>'59'!J18</f>
        <v>189</v>
      </c>
      <c r="H2796" s="231">
        <f>'59'!L18</f>
        <v>120</v>
      </c>
      <c r="K2796" s="503">
        <v>3398</v>
      </c>
      <c r="L2796" s="231">
        <f>'59'!J18</f>
        <v>189</v>
      </c>
      <c r="N2796" s="231">
        <f>'59'!L18</f>
        <v>120</v>
      </c>
      <c r="P2796" s="722">
        <f t="shared" si="389"/>
        <v>0</v>
      </c>
      <c r="Q2796" s="461"/>
      <c r="R2796" s="722">
        <f t="shared" si="390"/>
        <v>0</v>
      </c>
      <c r="T2796" s="655">
        <f t="shared" si="391"/>
        <v>-3278</v>
      </c>
    </row>
    <row r="2797" spans="1:20">
      <c r="A2797" s="485">
        <f t="shared" si="388"/>
        <v>2797</v>
      </c>
      <c r="B2797" t="s">
        <v>323</v>
      </c>
      <c r="D2797" t="s">
        <v>905</v>
      </c>
      <c r="F2797" s="737">
        <f>'59'!J19</f>
        <v>0</v>
      </c>
      <c r="H2797" s="231">
        <f>'59'!L19</f>
        <v>0</v>
      </c>
      <c r="K2797" s="503">
        <v>0</v>
      </c>
      <c r="L2797" s="231">
        <f>'59'!J19</f>
        <v>0</v>
      </c>
      <c r="N2797" s="231">
        <f>'59'!L19</f>
        <v>0</v>
      </c>
      <c r="P2797" s="722">
        <f t="shared" si="389"/>
        <v>0</v>
      </c>
      <c r="Q2797" s="461"/>
      <c r="R2797" s="722">
        <f t="shared" si="390"/>
        <v>0</v>
      </c>
      <c r="T2797" s="655">
        <f t="shared" si="391"/>
        <v>0</v>
      </c>
    </row>
    <row r="2798" spans="1:20" ht="15.75">
      <c r="A2798" s="485">
        <f t="shared" si="388"/>
        <v>2798</v>
      </c>
      <c r="B2798" s="234" t="s">
        <v>324</v>
      </c>
      <c r="D2798" t="s">
        <v>905</v>
      </c>
      <c r="F2798" s="737">
        <f>'59'!J20</f>
        <v>141675</v>
      </c>
      <c r="H2798" s="231">
        <f>'59'!L20</f>
        <v>177789</v>
      </c>
      <c r="K2798" s="503">
        <v>153885</v>
      </c>
      <c r="L2798" s="231">
        <f>'59'!J20</f>
        <v>141675</v>
      </c>
      <c r="N2798" s="231">
        <f>'59'!L20</f>
        <v>177789</v>
      </c>
      <c r="P2798" s="722">
        <f t="shared" si="389"/>
        <v>0</v>
      </c>
      <c r="Q2798" s="461"/>
      <c r="R2798" s="722">
        <f t="shared" si="390"/>
        <v>0</v>
      </c>
      <c r="T2798" s="655">
        <f t="shared" si="391"/>
        <v>23904</v>
      </c>
    </row>
    <row r="2799" spans="1:20">
      <c r="A2799" s="485">
        <f t="shared" si="388"/>
        <v>2799</v>
      </c>
      <c r="B2799" t="s">
        <v>1104</v>
      </c>
      <c r="D2799" t="s">
        <v>905</v>
      </c>
      <c r="F2799" s="737">
        <f>'59'!J22</f>
        <v>-138778</v>
      </c>
      <c r="H2799" s="231">
        <f>'59'!L22</f>
        <v>-174008</v>
      </c>
      <c r="K2799" s="503">
        <v>-138606</v>
      </c>
      <c r="L2799" s="231">
        <f>'59'!J22</f>
        <v>-138778</v>
      </c>
      <c r="N2799" s="231">
        <f>'59'!L22</f>
        <v>-174008</v>
      </c>
      <c r="P2799" s="722">
        <f t="shared" si="389"/>
        <v>0</v>
      </c>
      <c r="Q2799" s="461"/>
      <c r="R2799" s="722">
        <f t="shared" si="390"/>
        <v>0</v>
      </c>
      <c r="T2799" s="655">
        <f t="shared" si="391"/>
        <v>-35402</v>
      </c>
    </row>
    <row r="2800" spans="1:20" ht="15.75">
      <c r="A2800" s="485">
        <f t="shared" si="388"/>
        <v>2800</v>
      </c>
      <c r="B2800" s="234" t="s">
        <v>427</v>
      </c>
      <c r="D2800" t="s">
        <v>905</v>
      </c>
      <c r="F2800" s="737">
        <f>'59'!J24</f>
        <v>2897</v>
      </c>
      <c r="H2800" s="231">
        <f>'59'!L24</f>
        <v>3781</v>
      </c>
      <c r="K2800" s="503">
        <v>15279</v>
      </c>
      <c r="L2800" s="231">
        <f>'59'!J24</f>
        <v>2897</v>
      </c>
      <c r="N2800" s="231">
        <f>'59'!L24</f>
        <v>3781</v>
      </c>
      <c r="P2800" s="722">
        <f t="shared" si="389"/>
        <v>0</v>
      </c>
      <c r="Q2800" s="461"/>
      <c r="R2800" s="722">
        <f t="shared" si="390"/>
        <v>0</v>
      </c>
      <c r="T2800" s="655">
        <f t="shared" si="391"/>
        <v>-11498</v>
      </c>
    </row>
    <row r="2801" spans="1:20" ht="15.75">
      <c r="A2801" s="485">
        <f t="shared" si="388"/>
        <v>2801</v>
      </c>
      <c r="B2801" s="341" t="s">
        <v>1284</v>
      </c>
      <c r="F2801" s="737"/>
      <c r="H2801" s="231"/>
      <c r="K2801" s="503"/>
      <c r="T2801" s="655"/>
    </row>
    <row r="2802" spans="1:20" ht="15.75">
      <c r="A2802" s="485">
        <f t="shared" si="388"/>
        <v>2802</v>
      </c>
      <c r="B2802" s="341" t="s">
        <v>585</v>
      </c>
      <c r="F2802" s="737"/>
      <c r="H2802" s="231"/>
      <c r="K2802" s="503"/>
      <c r="T2802" s="655"/>
    </row>
    <row r="2803" spans="1:20" ht="15.75">
      <c r="A2803" s="485">
        <f t="shared" si="388"/>
        <v>2803</v>
      </c>
      <c r="B2803" s="234" t="s">
        <v>586</v>
      </c>
      <c r="F2803" s="737"/>
      <c r="H2803" s="231"/>
      <c r="K2803" s="503"/>
      <c r="T2803" s="655"/>
    </row>
    <row r="2804" spans="1:20" ht="15.75">
      <c r="A2804" s="485">
        <f t="shared" si="388"/>
        <v>2804</v>
      </c>
      <c r="B2804" s="234" t="s">
        <v>1105</v>
      </c>
      <c r="F2804" s="737"/>
      <c r="H2804" s="231"/>
      <c r="K2804" s="503"/>
      <c r="T2804" s="655"/>
    </row>
    <row r="2805" spans="1:20">
      <c r="A2805" s="485">
        <f t="shared" si="388"/>
        <v>2805</v>
      </c>
      <c r="B2805" t="s">
        <v>32</v>
      </c>
      <c r="D2805" t="s">
        <v>905</v>
      </c>
      <c r="F2805" s="737">
        <f>'60'!I36</f>
        <v>7035</v>
      </c>
      <c r="H2805" s="231">
        <f>'60'!K36</f>
        <v>19288</v>
      </c>
      <c r="K2805" s="503">
        <v>8214</v>
      </c>
      <c r="L2805" s="231">
        <f>'60'!I36</f>
        <v>7035</v>
      </c>
      <c r="N2805" s="231">
        <f>'60'!K36</f>
        <v>19288</v>
      </c>
      <c r="P2805" s="722">
        <f>F2805-L2805</f>
        <v>0</v>
      </c>
      <c r="Q2805" s="461"/>
      <c r="R2805" s="722">
        <f>H2805-N2805</f>
        <v>0</v>
      </c>
      <c r="T2805" s="655">
        <f>H2805-K2805</f>
        <v>11074</v>
      </c>
    </row>
    <row r="2806" spans="1:20">
      <c r="A2806" s="485">
        <f t="shared" si="388"/>
        <v>2806</v>
      </c>
      <c r="B2806" t="s">
        <v>33</v>
      </c>
      <c r="D2806" t="s">
        <v>905</v>
      </c>
      <c r="F2806" s="737">
        <f>'60'!I38</f>
        <v>0</v>
      </c>
      <c r="H2806" s="231">
        <f>'60'!K38</f>
        <v>0</v>
      </c>
      <c r="K2806" s="503">
        <v>0</v>
      </c>
      <c r="L2806" s="231">
        <f>'60'!I38</f>
        <v>0</v>
      </c>
      <c r="N2806" s="231">
        <f>'60'!K38</f>
        <v>0</v>
      </c>
      <c r="P2806" s="722">
        <f>F2806-L2806</f>
        <v>0</v>
      </c>
      <c r="Q2806" s="461"/>
      <c r="R2806" s="722">
        <f>H2806-N2806</f>
        <v>0</v>
      </c>
      <c r="T2806" s="655">
        <f>H2806-K2806</f>
        <v>0</v>
      </c>
    </row>
    <row r="2807" spans="1:20" ht="15.75">
      <c r="A2807" s="485">
        <f t="shared" si="388"/>
        <v>2807</v>
      </c>
      <c r="B2807" s="234" t="s">
        <v>106</v>
      </c>
      <c r="D2807" t="s">
        <v>905</v>
      </c>
      <c r="F2807" s="737">
        <f>'60'!I41</f>
        <v>7035</v>
      </c>
      <c r="H2807" s="231">
        <f>'60'!K41</f>
        <v>19288</v>
      </c>
      <c r="K2807" s="503">
        <v>8214</v>
      </c>
      <c r="L2807" s="231">
        <f>'60'!I41</f>
        <v>7035</v>
      </c>
      <c r="N2807" s="231">
        <f>'60'!K41</f>
        <v>19288</v>
      </c>
      <c r="P2807" s="722">
        <f>F2807-L2807</f>
        <v>0</v>
      </c>
      <c r="Q2807" s="461"/>
      <c r="R2807" s="722">
        <f>H2807-N2807</f>
        <v>0</v>
      </c>
      <c r="T2807" s="655">
        <f>H2807-K2807</f>
        <v>11074</v>
      </c>
    </row>
    <row r="2808" spans="1:20" ht="15.75">
      <c r="A2808" s="485">
        <f t="shared" si="388"/>
        <v>2808</v>
      </c>
      <c r="B2808" s="234" t="s">
        <v>587</v>
      </c>
      <c r="F2808" s="737"/>
      <c r="H2808" s="231"/>
      <c r="K2808" s="503"/>
      <c r="T2808" s="655"/>
    </row>
    <row r="2809" spans="1:20" ht="15.75">
      <c r="A2809" s="485">
        <f t="shared" si="388"/>
        <v>2809</v>
      </c>
      <c r="B2809" s="234" t="s">
        <v>420</v>
      </c>
      <c r="F2809" s="737"/>
      <c r="H2809" s="231"/>
      <c r="K2809" s="503"/>
      <c r="T2809" s="655"/>
    </row>
    <row r="2810" spans="1:20" ht="15.75">
      <c r="A2810" s="485">
        <f t="shared" si="388"/>
        <v>2810</v>
      </c>
      <c r="B2810" s="234" t="s">
        <v>1024</v>
      </c>
      <c r="F2810" s="737"/>
      <c r="H2810" s="231"/>
      <c r="K2810" s="503"/>
      <c r="T2810" s="655"/>
    </row>
    <row r="2811" spans="1:20" ht="15.75">
      <c r="A2811" s="485">
        <f t="shared" si="388"/>
        <v>2811</v>
      </c>
      <c r="B2811" s="234" t="s">
        <v>176</v>
      </c>
      <c r="F2811" s="737"/>
      <c r="H2811" s="231"/>
      <c r="K2811" s="503"/>
      <c r="T2811" s="655"/>
    </row>
    <row r="2812" spans="1:20">
      <c r="A2812" s="485">
        <f t="shared" si="388"/>
        <v>2812</v>
      </c>
      <c r="B2812" t="s">
        <v>135</v>
      </c>
      <c r="F2812" s="737">
        <f>'61'!D19</f>
        <v>118</v>
      </c>
      <c r="H2812" s="718"/>
      <c r="K2812" s="503"/>
      <c r="L2812" s="231">
        <f>'61'!D19</f>
        <v>118</v>
      </c>
      <c r="N2812" s="718"/>
      <c r="P2812" s="722">
        <f>F2812-L2812</f>
        <v>0</v>
      </c>
      <c r="Q2812" s="461"/>
      <c r="R2812" s="722">
        <f>H2812-N2812</f>
        <v>0</v>
      </c>
      <c r="T2812" s="655">
        <f>H2812-K2812</f>
        <v>0</v>
      </c>
    </row>
    <row r="2813" spans="1:20">
      <c r="A2813" s="485">
        <f t="shared" si="388"/>
        <v>2813</v>
      </c>
      <c r="B2813" t="s">
        <v>136</v>
      </c>
      <c r="F2813" s="737">
        <f>'61'!D20</f>
        <v>20</v>
      </c>
      <c r="H2813" s="718"/>
      <c r="K2813" s="503"/>
      <c r="L2813" s="231">
        <f>'61'!D20</f>
        <v>20</v>
      </c>
      <c r="N2813" s="718"/>
      <c r="P2813" s="722">
        <f>F2813-L2813</f>
        <v>0</v>
      </c>
      <c r="Q2813" s="461"/>
      <c r="R2813" s="722">
        <f>H2813-N2813</f>
        <v>0</v>
      </c>
      <c r="T2813" s="655">
        <f>H2813-K2813</f>
        <v>0</v>
      </c>
    </row>
    <row r="2814" spans="1:20">
      <c r="A2814" s="485">
        <f t="shared" si="388"/>
        <v>2814</v>
      </c>
      <c r="B2814" t="s">
        <v>1106</v>
      </c>
      <c r="F2814" s="737">
        <f>'61'!D21</f>
        <v>164</v>
      </c>
      <c r="H2814" s="718"/>
      <c r="K2814" s="503"/>
      <c r="L2814" s="231">
        <f>'61'!D21</f>
        <v>164</v>
      </c>
      <c r="N2814" s="718"/>
      <c r="P2814" s="722">
        <f>F2814-L2814</f>
        <v>0</v>
      </c>
      <c r="Q2814" s="461"/>
      <c r="R2814" s="722">
        <f>H2814-N2814</f>
        <v>0</v>
      </c>
      <c r="T2814" s="655">
        <f>H2814-K2814</f>
        <v>0</v>
      </c>
    </row>
    <row r="2815" spans="1:20" ht="15.75">
      <c r="A2815" s="485">
        <f t="shared" si="388"/>
        <v>2815</v>
      </c>
      <c r="B2815" s="234" t="s">
        <v>106</v>
      </c>
      <c r="F2815" s="737">
        <f>'61'!D23</f>
        <v>302</v>
      </c>
      <c r="H2815" s="718"/>
      <c r="K2815" s="503"/>
      <c r="L2815" s="231">
        <f>'61'!D23</f>
        <v>302</v>
      </c>
      <c r="N2815" s="718"/>
      <c r="P2815" s="722">
        <f>F2815-L2815</f>
        <v>0</v>
      </c>
      <c r="Q2815" s="461"/>
      <c r="R2815" s="722">
        <f>H2815-N2815</f>
        <v>0</v>
      </c>
      <c r="T2815" s="655">
        <f>H2815-K2815</f>
        <v>0</v>
      </c>
    </row>
    <row r="2816" spans="1:20" ht="15.75">
      <c r="A2816" s="485">
        <f t="shared" si="388"/>
        <v>2816</v>
      </c>
      <c r="B2816" s="234" t="s">
        <v>370</v>
      </c>
      <c r="F2816" s="737"/>
      <c r="H2816" s="231"/>
      <c r="K2816" s="503"/>
      <c r="T2816" s="655"/>
    </row>
    <row r="2817" spans="1:20">
      <c r="A2817" s="485">
        <f t="shared" si="388"/>
        <v>2817</v>
      </c>
      <c r="B2817" t="s">
        <v>135</v>
      </c>
      <c r="F2817" s="737">
        <f>'61'!F19</f>
        <v>10853972</v>
      </c>
      <c r="H2817" s="718"/>
      <c r="K2817" s="503"/>
      <c r="L2817" s="231">
        <f>'61'!F19</f>
        <v>10853972</v>
      </c>
      <c r="N2817" s="718"/>
      <c r="P2817" s="722">
        <f>F2817-L2817</f>
        <v>0</v>
      </c>
      <c r="Q2817" s="461"/>
      <c r="R2817" s="722">
        <f>H2817-N2817</f>
        <v>0</v>
      </c>
      <c r="T2817" s="655">
        <f>H2817-K2817</f>
        <v>0</v>
      </c>
    </row>
    <row r="2818" spans="1:20">
      <c r="A2818" s="485">
        <f t="shared" si="388"/>
        <v>2818</v>
      </c>
      <c r="B2818" t="s">
        <v>136</v>
      </c>
      <c r="F2818" s="737">
        <f>'61'!F20</f>
        <v>1082162</v>
      </c>
      <c r="H2818" s="718"/>
      <c r="K2818" s="503"/>
      <c r="L2818" s="231">
        <f>'61'!F20</f>
        <v>1082162</v>
      </c>
      <c r="N2818" s="718"/>
      <c r="P2818" s="722">
        <f>F2818-L2818</f>
        <v>0</v>
      </c>
      <c r="Q2818" s="461"/>
      <c r="R2818" s="722">
        <f>H2818-N2818</f>
        <v>0</v>
      </c>
      <c r="T2818" s="655">
        <f>H2818-K2818</f>
        <v>0</v>
      </c>
    </row>
    <row r="2819" spans="1:20">
      <c r="A2819" s="485">
        <f t="shared" si="388"/>
        <v>2819</v>
      </c>
      <c r="B2819" t="s">
        <v>1106</v>
      </c>
      <c r="F2819" s="737">
        <f>'61'!F21</f>
        <v>151672</v>
      </c>
      <c r="H2819" s="718"/>
      <c r="K2819" s="503"/>
      <c r="L2819" s="231">
        <f>'61'!F21</f>
        <v>151672</v>
      </c>
      <c r="N2819" s="718"/>
      <c r="P2819" s="722">
        <f>F2819-L2819</f>
        <v>0</v>
      </c>
      <c r="Q2819" s="461"/>
      <c r="R2819" s="722">
        <f>H2819-N2819</f>
        <v>0</v>
      </c>
      <c r="T2819" s="655">
        <f>H2819-K2819</f>
        <v>0</v>
      </c>
    </row>
    <row r="2820" spans="1:20" ht="15.75">
      <c r="A2820" s="485">
        <f t="shared" si="388"/>
        <v>2820</v>
      </c>
      <c r="B2820" s="234" t="s">
        <v>106</v>
      </c>
      <c r="F2820" s="737">
        <f>'61'!F23</f>
        <v>12087806</v>
      </c>
      <c r="H2820" s="718"/>
      <c r="K2820" s="503"/>
      <c r="L2820" s="231">
        <f>'61'!F23</f>
        <v>12087806</v>
      </c>
      <c r="N2820" s="718"/>
      <c r="P2820" s="722">
        <f>F2820-L2820</f>
        <v>0</v>
      </c>
      <c r="Q2820" s="461"/>
      <c r="R2820" s="722">
        <f>H2820-N2820</f>
        <v>0</v>
      </c>
      <c r="T2820" s="655">
        <f>H2820-K2820</f>
        <v>0</v>
      </c>
    </row>
    <row r="2821" spans="1:20" ht="15.75">
      <c r="A2821" s="485">
        <f t="shared" si="388"/>
        <v>2821</v>
      </c>
      <c r="B2821" s="234" t="s">
        <v>1107</v>
      </c>
      <c r="F2821" s="737"/>
      <c r="H2821" s="231"/>
      <c r="K2821" s="503"/>
      <c r="T2821" s="655"/>
    </row>
    <row r="2822" spans="1:20" ht="15.75">
      <c r="A2822" s="485">
        <f t="shared" si="388"/>
        <v>2822</v>
      </c>
      <c r="B2822" s="234" t="s">
        <v>327</v>
      </c>
      <c r="F2822" s="737"/>
      <c r="H2822" s="231"/>
      <c r="K2822" s="503"/>
      <c r="T2822" s="655"/>
    </row>
    <row r="2823" spans="1:20" ht="15.75">
      <c r="A2823" s="485">
        <f t="shared" si="388"/>
        <v>2823</v>
      </c>
      <c r="B2823" s="234" t="s">
        <v>700</v>
      </c>
      <c r="F2823" s="737"/>
      <c r="H2823" s="231"/>
      <c r="K2823" s="503"/>
      <c r="T2823" s="655"/>
    </row>
    <row r="2824" spans="1:20" ht="15.75">
      <c r="A2824" s="485">
        <f t="shared" si="388"/>
        <v>2824</v>
      </c>
      <c r="B2824" s="234" t="s">
        <v>1025</v>
      </c>
      <c r="F2824" s="737"/>
      <c r="H2824" s="231"/>
      <c r="K2824" s="503"/>
      <c r="T2824" s="655"/>
    </row>
    <row r="2825" spans="1:20">
      <c r="A2825" s="485">
        <f t="shared" si="388"/>
        <v>2825</v>
      </c>
      <c r="B2825" t="s">
        <v>328</v>
      </c>
      <c r="D2825" t="s">
        <v>905</v>
      </c>
      <c r="F2825" s="737">
        <f>'dnu62'!G26</f>
        <v>0</v>
      </c>
      <c r="H2825" s="231">
        <f>'dnu62'!I26</f>
        <v>0</v>
      </c>
      <c r="K2825" s="503">
        <v>0</v>
      </c>
      <c r="L2825" s="231">
        <f>'dnu62'!G26</f>
        <v>0</v>
      </c>
      <c r="N2825" s="231">
        <f>'dnu62'!I26</f>
        <v>0</v>
      </c>
      <c r="P2825" s="722">
        <f>F2825-L2825</f>
        <v>0</v>
      </c>
      <c r="Q2825" s="461"/>
      <c r="R2825" s="722">
        <f>H2825-N2825</f>
        <v>0</v>
      </c>
      <c r="T2825" s="655">
        <f>H2825-K2825</f>
        <v>0</v>
      </c>
    </row>
    <row r="2826" spans="1:20">
      <c r="A2826" s="485">
        <f t="shared" si="388"/>
        <v>2826</v>
      </c>
      <c r="B2826" t="s">
        <v>188</v>
      </c>
      <c r="D2826" t="s">
        <v>905</v>
      </c>
      <c r="F2826" s="737">
        <f>'dnu62'!G27</f>
        <v>0</v>
      </c>
      <c r="H2826" s="231">
        <f>'dnu62'!I27</f>
        <v>0</v>
      </c>
      <c r="K2826" s="503">
        <v>0</v>
      </c>
      <c r="L2826" s="231">
        <f>'dnu62'!G27</f>
        <v>0</v>
      </c>
      <c r="N2826" s="231">
        <f>'dnu62'!I27</f>
        <v>0</v>
      </c>
      <c r="P2826" s="722">
        <f>F2826-L2826</f>
        <v>0</v>
      </c>
      <c r="Q2826" s="461"/>
      <c r="R2826" s="722">
        <f>H2826-N2826</f>
        <v>0</v>
      </c>
      <c r="T2826" s="655">
        <f>H2826-K2826</f>
        <v>0</v>
      </c>
    </row>
    <row r="2827" spans="1:20">
      <c r="A2827" s="485">
        <f t="shared" ref="A2827:A2890" si="392">A2826+1</f>
        <v>2827</v>
      </c>
      <c r="B2827" t="s">
        <v>329</v>
      </c>
      <c r="D2827" t="s">
        <v>905</v>
      </c>
      <c r="F2827" s="737">
        <f>'dnu62'!G28</f>
        <v>0</v>
      </c>
      <c r="H2827" s="231">
        <f>'dnu62'!I28</f>
        <v>0</v>
      </c>
      <c r="K2827" s="503">
        <v>0</v>
      </c>
      <c r="L2827" s="231">
        <f>'dnu62'!G28</f>
        <v>0</v>
      </c>
      <c r="N2827" s="231">
        <f>'dnu62'!I28</f>
        <v>0</v>
      </c>
      <c r="P2827" s="722">
        <f>F2827-L2827</f>
        <v>0</v>
      </c>
      <c r="Q2827" s="461"/>
      <c r="R2827" s="722">
        <f>H2827-N2827</f>
        <v>0</v>
      </c>
      <c r="T2827" s="655">
        <f>H2827-K2827</f>
        <v>0</v>
      </c>
    </row>
    <row r="2828" spans="1:20">
      <c r="A2828" s="485">
        <f t="shared" si="392"/>
        <v>2828</v>
      </c>
      <c r="B2828" t="s">
        <v>330</v>
      </c>
      <c r="D2828" t="s">
        <v>905</v>
      </c>
      <c r="F2828" s="737">
        <f>'dnu62'!G29</f>
        <v>0</v>
      </c>
      <c r="H2828" s="231">
        <f>'dnu62'!I29</f>
        <v>0</v>
      </c>
      <c r="K2828" s="503">
        <v>0</v>
      </c>
      <c r="L2828" s="231">
        <f>'dnu62'!G29</f>
        <v>0</v>
      </c>
      <c r="N2828" s="231">
        <f>'dnu62'!I29</f>
        <v>0</v>
      </c>
      <c r="P2828" s="722">
        <f>F2828-L2828</f>
        <v>0</v>
      </c>
      <c r="Q2828" s="461"/>
      <c r="R2828" s="722">
        <f>H2828-N2828</f>
        <v>0</v>
      </c>
      <c r="T2828" s="655">
        <f>H2828-K2828</f>
        <v>0</v>
      </c>
    </row>
    <row r="2829" spans="1:20" ht="15.75">
      <c r="A2829" s="485">
        <f t="shared" si="392"/>
        <v>2829</v>
      </c>
      <c r="B2829" s="234" t="s">
        <v>184</v>
      </c>
      <c r="D2829" t="s">
        <v>905</v>
      </c>
      <c r="F2829" s="737">
        <f>'dnu62'!G30</f>
        <v>0</v>
      </c>
      <c r="H2829" s="231">
        <f>'dnu62'!I30</f>
        <v>0</v>
      </c>
      <c r="K2829" s="503">
        <v>0</v>
      </c>
      <c r="L2829" s="231">
        <f>'dnu62'!G30</f>
        <v>0</v>
      </c>
      <c r="N2829" s="231">
        <f>'dnu62'!I30</f>
        <v>0</v>
      </c>
      <c r="P2829" s="722">
        <f>F2829-L2829</f>
        <v>0</v>
      </c>
      <c r="Q2829" s="461"/>
      <c r="R2829" s="722">
        <f>H2829-N2829</f>
        <v>0</v>
      </c>
      <c r="T2829" s="655">
        <f>H2829-K2829</f>
        <v>0</v>
      </c>
    </row>
    <row r="2830" spans="1:20">
      <c r="A2830" s="485">
        <f t="shared" si="392"/>
        <v>2830</v>
      </c>
      <c r="B2830" t="s">
        <v>332</v>
      </c>
      <c r="F2830" s="737"/>
      <c r="H2830" s="231"/>
      <c r="K2830" s="503"/>
      <c r="T2830" s="655"/>
    </row>
    <row r="2831" spans="1:20">
      <c r="A2831" s="485">
        <f t="shared" si="392"/>
        <v>2831</v>
      </c>
      <c r="B2831" t="s">
        <v>1026</v>
      </c>
      <c r="D2831" t="s">
        <v>905</v>
      </c>
      <c r="F2831" s="737">
        <f>'dnu62'!G33</f>
        <v>0</v>
      </c>
      <c r="H2831" s="231">
        <f>'dnu62'!I33</f>
        <v>0</v>
      </c>
      <c r="K2831" s="503">
        <v>0</v>
      </c>
      <c r="L2831" s="231">
        <f>'dnu62'!G33</f>
        <v>0</v>
      </c>
      <c r="N2831" s="231">
        <f>'dnu62'!I33</f>
        <v>0</v>
      </c>
      <c r="P2831" s="722">
        <f>F2831-L2831</f>
        <v>0</v>
      </c>
      <c r="Q2831" s="461"/>
      <c r="R2831" s="722">
        <f>H2831-N2831</f>
        <v>0</v>
      </c>
      <c r="T2831" s="655">
        <f>H2831-K2831</f>
        <v>0</v>
      </c>
    </row>
    <row r="2832" spans="1:20">
      <c r="A2832" s="485">
        <f t="shared" si="392"/>
        <v>2832</v>
      </c>
      <c r="B2832" t="s">
        <v>1027</v>
      </c>
      <c r="D2832" t="s">
        <v>905</v>
      </c>
      <c r="F2832" s="737">
        <f>'dnu62'!G34</f>
        <v>0</v>
      </c>
      <c r="H2832" s="231">
        <f>'dnu62'!I34</f>
        <v>0</v>
      </c>
      <c r="K2832" s="503">
        <v>0</v>
      </c>
      <c r="L2832" s="231">
        <f>'dnu62'!G34</f>
        <v>0</v>
      </c>
      <c r="N2832" s="231">
        <f>'dnu62'!I34</f>
        <v>0</v>
      </c>
      <c r="P2832" s="722">
        <f>F2832-L2832</f>
        <v>0</v>
      </c>
      <c r="Q2832" s="461"/>
      <c r="R2832" s="722">
        <f>H2832-N2832</f>
        <v>0</v>
      </c>
      <c r="T2832" s="655">
        <f>H2832-K2832</f>
        <v>0</v>
      </c>
    </row>
    <row r="2833" spans="1:20">
      <c r="A2833" s="485">
        <f t="shared" si="392"/>
        <v>2833</v>
      </c>
      <c r="B2833" t="s">
        <v>106</v>
      </c>
      <c r="D2833" t="s">
        <v>905</v>
      </c>
      <c r="F2833" s="737">
        <f>'dnu62'!G35</f>
        <v>0</v>
      </c>
      <c r="H2833" s="231">
        <f>'dnu62'!I35</f>
        <v>0</v>
      </c>
      <c r="K2833" s="503">
        <v>0</v>
      </c>
      <c r="L2833" s="231">
        <f>'dnu62'!G35</f>
        <v>0</v>
      </c>
      <c r="N2833" s="231">
        <f>'dnu62'!I35</f>
        <v>0</v>
      </c>
      <c r="P2833" s="722">
        <f>F2833-L2833</f>
        <v>0</v>
      </c>
      <c r="Q2833" s="461"/>
      <c r="R2833" s="722">
        <f>H2833-N2833</f>
        <v>0</v>
      </c>
      <c r="T2833" s="655">
        <f>H2833-K2833</f>
        <v>0</v>
      </c>
    </row>
    <row r="2834" spans="1:20" ht="15.75">
      <c r="A2834" s="485">
        <f t="shared" si="392"/>
        <v>2834</v>
      </c>
      <c r="B2834" s="234" t="s">
        <v>331</v>
      </c>
      <c r="F2834" s="737"/>
      <c r="H2834" s="231"/>
      <c r="K2834" s="503"/>
      <c r="T2834" s="655"/>
    </row>
    <row r="2835" spans="1:20">
      <c r="A2835" s="485">
        <f t="shared" si="392"/>
        <v>2835</v>
      </c>
      <c r="B2835" t="s">
        <v>328</v>
      </c>
      <c r="D2835" t="s">
        <v>905</v>
      </c>
      <c r="F2835" s="737">
        <f>'dnu62'!G38</f>
        <v>0</v>
      </c>
      <c r="H2835" s="231">
        <f>'dnu62'!I38</f>
        <v>0</v>
      </c>
      <c r="K2835" s="503">
        <v>0</v>
      </c>
      <c r="L2835" s="231">
        <f>'dnu62'!G38</f>
        <v>0</v>
      </c>
      <c r="N2835" s="231">
        <f>'dnu62'!I38</f>
        <v>0</v>
      </c>
      <c r="P2835" s="722">
        <f>F2835-L2835</f>
        <v>0</v>
      </c>
      <c r="Q2835" s="461"/>
      <c r="R2835" s="722">
        <f>H2835-N2835</f>
        <v>0</v>
      </c>
      <c r="T2835" s="655">
        <f>H2835-K2835</f>
        <v>0</v>
      </c>
    </row>
    <row r="2836" spans="1:20">
      <c r="A2836" s="485">
        <f t="shared" si="392"/>
        <v>2836</v>
      </c>
      <c r="B2836" t="s">
        <v>188</v>
      </c>
      <c r="D2836" t="s">
        <v>905</v>
      </c>
      <c r="F2836" s="737">
        <f>'dnu62'!G39</f>
        <v>0</v>
      </c>
      <c r="H2836" s="231">
        <f>'dnu62'!I39</f>
        <v>0</v>
      </c>
      <c r="K2836" s="503">
        <v>0</v>
      </c>
      <c r="L2836" s="231">
        <f>'dnu62'!G39</f>
        <v>0</v>
      </c>
      <c r="N2836" s="231">
        <f>'dnu62'!I39</f>
        <v>0</v>
      </c>
      <c r="P2836" s="722">
        <f>F2836-L2836</f>
        <v>0</v>
      </c>
      <c r="Q2836" s="461"/>
      <c r="R2836" s="722">
        <f>H2836-N2836</f>
        <v>0</v>
      </c>
      <c r="T2836" s="655">
        <f>H2836-K2836</f>
        <v>0</v>
      </c>
    </row>
    <row r="2837" spans="1:20">
      <c r="A2837" s="485">
        <f t="shared" si="392"/>
        <v>2837</v>
      </c>
      <c r="B2837" t="s">
        <v>329</v>
      </c>
      <c r="D2837" t="s">
        <v>905</v>
      </c>
      <c r="F2837" s="737">
        <f>'dnu62'!G40</f>
        <v>0</v>
      </c>
      <c r="H2837" s="231">
        <f>'dnu62'!I40</f>
        <v>0</v>
      </c>
      <c r="K2837" s="503">
        <v>0</v>
      </c>
      <c r="L2837" s="231">
        <f>'dnu62'!G40</f>
        <v>0</v>
      </c>
      <c r="N2837" s="231">
        <f>'dnu62'!I40</f>
        <v>0</v>
      </c>
      <c r="P2837" s="722">
        <f>F2837-L2837</f>
        <v>0</v>
      </c>
      <c r="Q2837" s="461"/>
      <c r="R2837" s="722">
        <f>H2837-N2837</f>
        <v>0</v>
      </c>
      <c r="T2837" s="655">
        <f>H2837-K2837</f>
        <v>0</v>
      </c>
    </row>
    <row r="2838" spans="1:20" ht="15.75">
      <c r="A2838" s="485">
        <f t="shared" si="392"/>
        <v>2838</v>
      </c>
      <c r="B2838" s="234" t="s">
        <v>184</v>
      </c>
      <c r="D2838" t="s">
        <v>905</v>
      </c>
      <c r="F2838" s="737">
        <f>'dnu62'!G41</f>
        <v>0</v>
      </c>
      <c r="H2838" s="231">
        <f>'dnu62'!I41</f>
        <v>0</v>
      </c>
      <c r="K2838" s="503">
        <v>0</v>
      </c>
      <c r="L2838" s="231">
        <f>'dnu62'!G41</f>
        <v>0</v>
      </c>
      <c r="N2838" s="231">
        <f>'dnu62'!I41</f>
        <v>0</v>
      </c>
      <c r="P2838" s="722">
        <f>F2838-L2838</f>
        <v>0</v>
      </c>
      <c r="Q2838" s="461"/>
      <c r="R2838" s="722">
        <f>H2838-N2838</f>
        <v>0</v>
      </c>
      <c r="T2838" s="655">
        <f>H2838-K2838</f>
        <v>0</v>
      </c>
    </row>
    <row r="2839" spans="1:20">
      <c r="A2839" s="485">
        <f t="shared" si="392"/>
        <v>2839</v>
      </c>
      <c r="B2839" t="s">
        <v>332</v>
      </c>
      <c r="F2839" s="737"/>
      <c r="H2839" s="231"/>
      <c r="K2839" s="503"/>
      <c r="T2839" s="655"/>
    </row>
    <row r="2840" spans="1:20">
      <c r="A2840" s="485">
        <f t="shared" si="392"/>
        <v>2840</v>
      </c>
      <c r="B2840" t="s">
        <v>1026</v>
      </c>
      <c r="D2840" t="s">
        <v>905</v>
      </c>
      <c r="F2840" s="737">
        <f>'dnu62'!G44</f>
        <v>0</v>
      </c>
      <c r="H2840" s="231">
        <f>'dnu62'!I44</f>
        <v>0</v>
      </c>
      <c r="K2840" s="503">
        <v>0</v>
      </c>
      <c r="L2840" s="231">
        <f>'dnu62'!G44</f>
        <v>0</v>
      </c>
      <c r="N2840" s="231">
        <f>'dnu62'!I44</f>
        <v>0</v>
      </c>
      <c r="P2840" s="722">
        <f>F2840-L2840</f>
        <v>0</v>
      </c>
      <c r="Q2840" s="461"/>
      <c r="R2840" s="722">
        <f>H2840-N2840</f>
        <v>0</v>
      </c>
      <c r="T2840" s="655">
        <f>H2840-K2840</f>
        <v>0</v>
      </c>
    </row>
    <row r="2841" spans="1:20">
      <c r="A2841" s="485">
        <f t="shared" si="392"/>
        <v>2841</v>
      </c>
      <c r="B2841" t="s">
        <v>1027</v>
      </c>
      <c r="D2841" t="s">
        <v>905</v>
      </c>
      <c r="F2841" s="737">
        <f>'dnu62'!G45</f>
        <v>0</v>
      </c>
      <c r="H2841" s="231">
        <f>'dnu62'!I45</f>
        <v>0</v>
      </c>
      <c r="K2841" s="503">
        <v>0</v>
      </c>
      <c r="L2841" s="231">
        <f>'dnu62'!G45</f>
        <v>0</v>
      </c>
      <c r="N2841" s="231">
        <f>'dnu62'!I45</f>
        <v>0</v>
      </c>
      <c r="P2841" s="722">
        <f>F2841-L2841</f>
        <v>0</v>
      </c>
      <c r="Q2841" s="461"/>
      <c r="R2841" s="722">
        <f>H2841-N2841</f>
        <v>0</v>
      </c>
      <c r="T2841" s="655">
        <f>H2841-K2841</f>
        <v>0</v>
      </c>
    </row>
    <row r="2842" spans="1:20" ht="15.75">
      <c r="A2842" s="485">
        <f t="shared" si="392"/>
        <v>2842</v>
      </c>
      <c r="B2842" s="234" t="s">
        <v>106</v>
      </c>
      <c r="D2842" t="s">
        <v>905</v>
      </c>
      <c r="F2842" s="737">
        <f>'dnu62'!G46</f>
        <v>0</v>
      </c>
      <c r="H2842" s="231">
        <f>'dnu62'!I46</f>
        <v>0</v>
      </c>
      <c r="K2842" s="503">
        <v>0</v>
      </c>
      <c r="L2842" s="231">
        <f>'dnu62'!G46</f>
        <v>0</v>
      </c>
      <c r="N2842" s="231">
        <f>'dnu62'!I46</f>
        <v>0</v>
      </c>
      <c r="P2842" s="722">
        <f>F2842-L2842</f>
        <v>0</v>
      </c>
      <c r="Q2842" s="461"/>
      <c r="R2842" s="722">
        <f>H2842-N2842</f>
        <v>0</v>
      </c>
      <c r="T2842" s="655">
        <f>H2842-K2842</f>
        <v>0</v>
      </c>
    </row>
    <row r="2843" spans="1:20" ht="15.75">
      <c r="A2843" s="485">
        <f t="shared" si="392"/>
        <v>2843</v>
      </c>
      <c r="B2843" s="234" t="s">
        <v>702</v>
      </c>
      <c r="F2843" s="737"/>
      <c r="H2843" s="231"/>
      <c r="K2843" s="503"/>
      <c r="T2843" s="655"/>
    </row>
    <row r="2844" spans="1:20" ht="15.75">
      <c r="A2844" s="485">
        <f t="shared" si="392"/>
        <v>2844</v>
      </c>
      <c r="B2844" s="234" t="s">
        <v>1025</v>
      </c>
      <c r="F2844" s="737"/>
      <c r="H2844" s="231"/>
      <c r="K2844" s="503"/>
      <c r="T2844" s="655"/>
    </row>
    <row r="2845" spans="1:20">
      <c r="A2845" s="485">
        <f t="shared" si="392"/>
        <v>2845</v>
      </c>
      <c r="B2845" t="s">
        <v>328</v>
      </c>
      <c r="D2845" t="s">
        <v>905</v>
      </c>
      <c r="F2845" s="737">
        <f>'dnu 63'!G8</f>
        <v>1550</v>
      </c>
      <c r="H2845" s="231">
        <f>'dnu 63'!I8</f>
        <v>1550</v>
      </c>
      <c r="K2845" s="503">
        <v>0</v>
      </c>
      <c r="L2845" s="231">
        <f>'dnu 63'!G8</f>
        <v>1550</v>
      </c>
      <c r="N2845" s="231">
        <f>'dnu 63'!I8</f>
        <v>1550</v>
      </c>
      <c r="P2845" s="722">
        <f>F2845-L2845</f>
        <v>0</v>
      </c>
      <c r="Q2845" s="461"/>
      <c r="R2845" s="722">
        <f>H2845-N2845</f>
        <v>0</v>
      </c>
      <c r="T2845" s="655">
        <f>H2845-K2845</f>
        <v>1550</v>
      </c>
    </row>
    <row r="2846" spans="1:20">
      <c r="A2846" s="485">
        <f t="shared" si="392"/>
        <v>2846</v>
      </c>
      <c r="B2846" t="s">
        <v>188</v>
      </c>
      <c r="D2846" t="s">
        <v>905</v>
      </c>
      <c r="F2846" s="737">
        <f>'dnu 63'!G9</f>
        <v>5898</v>
      </c>
      <c r="H2846" s="231">
        <f>'dnu 63'!I9</f>
        <v>5898</v>
      </c>
      <c r="K2846" s="503">
        <v>0</v>
      </c>
      <c r="L2846" s="231">
        <f>'dnu 63'!G9</f>
        <v>5898</v>
      </c>
      <c r="N2846" s="231">
        <f>'dnu 63'!I9</f>
        <v>5898</v>
      </c>
      <c r="P2846" s="722">
        <f>F2846-L2846</f>
        <v>0</v>
      </c>
      <c r="Q2846" s="461"/>
      <c r="R2846" s="722">
        <f>H2846-N2846</f>
        <v>0</v>
      </c>
      <c r="T2846" s="655">
        <f>H2846-K2846</f>
        <v>5898</v>
      </c>
    </row>
    <row r="2847" spans="1:20">
      <c r="A2847" s="485">
        <f t="shared" si="392"/>
        <v>2847</v>
      </c>
      <c r="B2847" t="s">
        <v>329</v>
      </c>
      <c r="D2847" t="s">
        <v>905</v>
      </c>
      <c r="F2847" s="737">
        <f>'dnu 63'!G10</f>
        <v>6749</v>
      </c>
      <c r="H2847" s="231">
        <f>'dnu 63'!I10</f>
        <v>6749</v>
      </c>
      <c r="K2847" s="503">
        <v>0</v>
      </c>
      <c r="L2847" s="231">
        <f>'dnu 63'!G10</f>
        <v>6749</v>
      </c>
      <c r="N2847" s="231">
        <f>'dnu 63'!I10</f>
        <v>6749</v>
      </c>
      <c r="P2847" s="722">
        <f>F2847-L2847</f>
        <v>0</v>
      </c>
      <c r="Q2847" s="461"/>
      <c r="R2847" s="722">
        <f>H2847-N2847</f>
        <v>0</v>
      </c>
      <c r="T2847" s="655">
        <f>H2847-K2847</f>
        <v>6749</v>
      </c>
    </row>
    <row r="2848" spans="1:20">
      <c r="A2848" s="485">
        <f t="shared" si="392"/>
        <v>2848</v>
      </c>
      <c r="B2848" t="s">
        <v>330</v>
      </c>
      <c r="D2848" t="s">
        <v>905</v>
      </c>
      <c r="F2848" s="737">
        <f>'dnu 63'!G11</f>
        <v>-724</v>
      </c>
      <c r="H2848" s="231">
        <f>'dnu 63'!I11</f>
        <v>-724</v>
      </c>
      <c r="K2848" s="503">
        <v>0</v>
      </c>
      <c r="L2848" s="231">
        <f>'dnu 63'!G11</f>
        <v>-724</v>
      </c>
      <c r="N2848" s="231">
        <f>'dnu 63'!I11</f>
        <v>-724</v>
      </c>
      <c r="P2848" s="722">
        <f>F2848-L2848</f>
        <v>0</v>
      </c>
      <c r="Q2848" s="461"/>
      <c r="R2848" s="722">
        <f>H2848-N2848</f>
        <v>0</v>
      </c>
      <c r="T2848" s="655">
        <f>H2848-K2848</f>
        <v>-724</v>
      </c>
    </row>
    <row r="2849" spans="1:20" ht="15.75">
      <c r="A2849" s="485">
        <f t="shared" si="392"/>
        <v>2849</v>
      </c>
      <c r="B2849" s="234" t="s">
        <v>184</v>
      </c>
      <c r="D2849" t="s">
        <v>905</v>
      </c>
      <c r="F2849" s="737">
        <f>'dnu 63'!G12</f>
        <v>13473</v>
      </c>
      <c r="H2849" s="231">
        <f>'dnu 63'!I12</f>
        <v>13473</v>
      </c>
      <c r="K2849" s="503">
        <v>0</v>
      </c>
      <c r="L2849" s="231">
        <f>'dnu 63'!G12</f>
        <v>13473</v>
      </c>
      <c r="N2849" s="231">
        <f>'dnu 63'!I12</f>
        <v>13473</v>
      </c>
      <c r="P2849" s="722">
        <f>F2849-L2849</f>
        <v>0</v>
      </c>
      <c r="Q2849" s="461"/>
      <c r="R2849" s="722">
        <f>H2849-N2849</f>
        <v>0</v>
      </c>
      <c r="T2849" s="655">
        <f>H2849-K2849</f>
        <v>13473</v>
      </c>
    </row>
    <row r="2850" spans="1:20">
      <c r="A2850" s="485">
        <f t="shared" si="392"/>
        <v>2850</v>
      </c>
      <c r="B2850" t="s">
        <v>332</v>
      </c>
      <c r="F2850" s="737"/>
      <c r="H2850" s="231"/>
      <c r="K2850" s="503"/>
      <c r="T2850" s="655"/>
    </row>
    <row r="2851" spans="1:20">
      <c r="A2851" s="485">
        <f t="shared" si="392"/>
        <v>2851</v>
      </c>
      <c r="B2851" t="s">
        <v>1026</v>
      </c>
      <c r="D2851" t="s">
        <v>905</v>
      </c>
      <c r="F2851" s="737">
        <f>'dnu 63'!G14</f>
        <v>1430</v>
      </c>
      <c r="H2851" s="231">
        <f>'dnu 63'!I14</f>
        <v>1430</v>
      </c>
      <c r="K2851" s="503">
        <v>0</v>
      </c>
      <c r="L2851" s="231">
        <f>'dnu 63'!G14</f>
        <v>1430</v>
      </c>
      <c r="N2851" s="231">
        <f>'dnu 63'!I14</f>
        <v>1430</v>
      </c>
      <c r="P2851" s="722">
        <f>F2851-L2851</f>
        <v>0</v>
      </c>
      <c r="Q2851" s="461"/>
      <c r="R2851" s="722">
        <f>H2851-N2851</f>
        <v>0</v>
      </c>
      <c r="T2851" s="655">
        <f>H2851-K2851</f>
        <v>1430</v>
      </c>
    </row>
    <row r="2852" spans="1:20">
      <c r="A2852" s="485">
        <f t="shared" si="392"/>
        <v>2852</v>
      </c>
      <c r="B2852" t="s">
        <v>1027</v>
      </c>
      <c r="D2852" t="s">
        <v>905</v>
      </c>
      <c r="F2852" s="737">
        <f>'dnu 63'!G15</f>
        <v>12043</v>
      </c>
      <c r="H2852" s="231">
        <f>'dnu 63'!I15</f>
        <v>12043</v>
      </c>
      <c r="K2852" s="503">
        <v>0</v>
      </c>
      <c r="L2852" s="231">
        <f>'dnu 63'!G15</f>
        <v>12043</v>
      </c>
      <c r="N2852" s="231">
        <f>'dnu 63'!I15</f>
        <v>12043</v>
      </c>
      <c r="P2852" s="722">
        <f>F2852-L2852</f>
        <v>0</v>
      </c>
      <c r="Q2852" s="461"/>
      <c r="R2852" s="722">
        <f>H2852-N2852</f>
        <v>0</v>
      </c>
      <c r="T2852" s="655">
        <f>H2852-K2852</f>
        <v>12043</v>
      </c>
    </row>
    <row r="2853" spans="1:20">
      <c r="A2853" s="485">
        <f t="shared" si="392"/>
        <v>2853</v>
      </c>
      <c r="B2853" t="s">
        <v>106</v>
      </c>
      <c r="D2853" t="s">
        <v>905</v>
      </c>
      <c r="F2853" s="737">
        <f>'dnu 63'!G16</f>
        <v>13473</v>
      </c>
      <c r="H2853" s="231">
        <f>'dnu 63'!I16</f>
        <v>13473</v>
      </c>
      <c r="K2853" s="503">
        <v>0</v>
      </c>
      <c r="L2853" s="231">
        <f>'dnu 63'!G16</f>
        <v>13473</v>
      </c>
      <c r="N2853" s="231">
        <f>'dnu 63'!I16</f>
        <v>13473</v>
      </c>
      <c r="P2853" s="722">
        <f>F2853-L2853</f>
        <v>0</v>
      </c>
      <c r="Q2853" s="461"/>
      <c r="R2853" s="722">
        <f>H2853-N2853</f>
        <v>0</v>
      </c>
      <c r="T2853" s="655">
        <f>H2853-K2853</f>
        <v>13473</v>
      </c>
    </row>
    <row r="2854" spans="1:20" ht="15.75">
      <c r="A2854" s="485">
        <f t="shared" si="392"/>
        <v>2854</v>
      </c>
      <c r="B2854" s="234" t="s">
        <v>331</v>
      </c>
      <c r="F2854" s="737"/>
      <c r="H2854" s="231"/>
      <c r="K2854" s="503"/>
      <c r="T2854" s="655"/>
    </row>
    <row r="2855" spans="1:20">
      <c r="A2855" s="485">
        <f t="shared" si="392"/>
        <v>2855</v>
      </c>
      <c r="B2855" t="s">
        <v>328</v>
      </c>
      <c r="D2855" t="s">
        <v>905</v>
      </c>
      <c r="F2855" s="737">
        <f>'dnu 63'!G19</f>
        <v>1430</v>
      </c>
      <c r="H2855" s="231">
        <f>'dnu 63'!I19</f>
        <v>1430</v>
      </c>
      <c r="K2855" s="503">
        <v>0</v>
      </c>
      <c r="L2855" s="231">
        <f>'dnu 63'!G19</f>
        <v>1430</v>
      </c>
      <c r="N2855" s="231">
        <f>'dnu 63'!I19</f>
        <v>1430</v>
      </c>
      <c r="P2855" s="722">
        <f>F2855-L2855</f>
        <v>0</v>
      </c>
      <c r="Q2855" s="461"/>
      <c r="R2855" s="722">
        <f>H2855-N2855</f>
        <v>0</v>
      </c>
      <c r="T2855" s="655">
        <f>H2855-K2855</f>
        <v>1430</v>
      </c>
    </row>
    <row r="2856" spans="1:20">
      <c r="A2856" s="485">
        <f t="shared" si="392"/>
        <v>2856</v>
      </c>
      <c r="B2856" t="s">
        <v>188</v>
      </c>
      <c r="D2856" t="s">
        <v>905</v>
      </c>
      <c r="F2856" s="737">
        <f>'dnu 63'!G20</f>
        <v>5551</v>
      </c>
      <c r="H2856" s="231">
        <f>'dnu 63'!I20</f>
        <v>5551</v>
      </c>
      <c r="K2856" s="503">
        <v>0</v>
      </c>
      <c r="L2856" s="231">
        <f>'dnu 63'!G20</f>
        <v>5551</v>
      </c>
      <c r="N2856" s="231">
        <f>'dnu 63'!I20</f>
        <v>5551</v>
      </c>
      <c r="P2856" s="722">
        <f>F2856-L2856</f>
        <v>0</v>
      </c>
      <c r="Q2856" s="461"/>
      <c r="R2856" s="722">
        <f>H2856-N2856</f>
        <v>0</v>
      </c>
      <c r="T2856" s="655">
        <f>H2856-K2856</f>
        <v>5551</v>
      </c>
    </row>
    <row r="2857" spans="1:20">
      <c r="A2857" s="485">
        <f t="shared" si="392"/>
        <v>2857</v>
      </c>
      <c r="B2857" t="s">
        <v>329</v>
      </c>
      <c r="D2857" t="s">
        <v>905</v>
      </c>
      <c r="F2857" s="737">
        <f>'dnu 63'!G21</f>
        <v>6492</v>
      </c>
      <c r="H2857" s="231">
        <f>'dnu 63'!I21</f>
        <v>6492</v>
      </c>
      <c r="K2857" s="503">
        <v>0</v>
      </c>
      <c r="L2857" s="231">
        <f>'dnu 63'!G21</f>
        <v>6492</v>
      </c>
      <c r="N2857" s="231">
        <f>'dnu 63'!I21</f>
        <v>6492</v>
      </c>
      <c r="P2857" s="722">
        <f>F2857-L2857</f>
        <v>0</v>
      </c>
      <c r="Q2857" s="461"/>
      <c r="R2857" s="722">
        <f>H2857-N2857</f>
        <v>0</v>
      </c>
      <c r="T2857" s="655">
        <f>H2857-K2857</f>
        <v>6492</v>
      </c>
    </row>
    <row r="2858" spans="1:20" ht="15.75">
      <c r="A2858" s="485">
        <f t="shared" si="392"/>
        <v>2858</v>
      </c>
      <c r="B2858" s="234" t="s">
        <v>184</v>
      </c>
      <c r="D2858" t="s">
        <v>905</v>
      </c>
      <c r="F2858" s="737">
        <f>'dnu 63'!G22</f>
        <v>13473</v>
      </c>
      <c r="H2858" s="231">
        <f>'dnu 63'!I22</f>
        <v>13473</v>
      </c>
      <c r="K2858" s="503">
        <v>0</v>
      </c>
      <c r="L2858" s="231">
        <f>'dnu 63'!G22</f>
        <v>13473</v>
      </c>
      <c r="N2858" s="231">
        <f>'dnu 63'!I22</f>
        <v>13473</v>
      </c>
      <c r="P2858" s="722">
        <f>F2858-L2858</f>
        <v>0</v>
      </c>
      <c r="Q2858" s="461"/>
      <c r="R2858" s="722">
        <f>H2858-N2858</f>
        <v>0</v>
      </c>
      <c r="T2858" s="655">
        <f>H2858-K2858</f>
        <v>13473</v>
      </c>
    </row>
    <row r="2859" spans="1:20">
      <c r="A2859" s="485">
        <f t="shared" si="392"/>
        <v>2859</v>
      </c>
      <c r="B2859" t="s">
        <v>332</v>
      </c>
      <c r="F2859" s="737"/>
      <c r="H2859" s="231"/>
      <c r="K2859" s="503"/>
      <c r="T2859" s="655"/>
    </row>
    <row r="2860" spans="1:20">
      <c r="A2860" s="485">
        <f t="shared" si="392"/>
        <v>2860</v>
      </c>
      <c r="B2860" t="s">
        <v>1026</v>
      </c>
      <c r="D2860" t="s">
        <v>905</v>
      </c>
      <c r="F2860" s="737">
        <f>'dnu 63'!G24</f>
        <v>1430</v>
      </c>
      <c r="H2860" s="231">
        <f>'dnu 63'!I24</f>
        <v>1430</v>
      </c>
      <c r="K2860" s="503">
        <v>0</v>
      </c>
      <c r="L2860" s="231">
        <f>'dnu 63'!G24</f>
        <v>1430</v>
      </c>
      <c r="N2860" s="231">
        <f>'dnu 63'!I24</f>
        <v>1430</v>
      </c>
      <c r="P2860" s="722">
        <f>F2860-L2860</f>
        <v>0</v>
      </c>
      <c r="Q2860" s="461"/>
      <c r="R2860" s="722">
        <f>H2860-N2860</f>
        <v>0</v>
      </c>
      <c r="T2860" s="655">
        <f>H2860-K2860</f>
        <v>1430</v>
      </c>
    </row>
    <row r="2861" spans="1:20">
      <c r="A2861" s="485">
        <f t="shared" si="392"/>
        <v>2861</v>
      </c>
      <c r="B2861" t="s">
        <v>1027</v>
      </c>
      <c r="D2861" t="s">
        <v>905</v>
      </c>
      <c r="F2861" s="737">
        <f>'dnu 63'!G25</f>
        <v>12043</v>
      </c>
      <c r="H2861" s="231">
        <f>'dnu 63'!I25</f>
        <v>12043</v>
      </c>
      <c r="K2861" s="503">
        <v>0</v>
      </c>
      <c r="L2861" s="231">
        <f>'dnu 63'!G25</f>
        <v>12043</v>
      </c>
      <c r="N2861" s="231">
        <f>'dnu 63'!I25</f>
        <v>12043</v>
      </c>
      <c r="P2861" s="722">
        <f>F2861-L2861</f>
        <v>0</v>
      </c>
      <c r="Q2861" s="461"/>
      <c r="R2861" s="722">
        <f>H2861-N2861</f>
        <v>0</v>
      </c>
      <c r="T2861" s="655">
        <f>H2861-K2861</f>
        <v>12043</v>
      </c>
    </row>
    <row r="2862" spans="1:20" ht="15.75">
      <c r="A2862" s="485">
        <f t="shared" si="392"/>
        <v>2862</v>
      </c>
      <c r="B2862" s="234" t="s">
        <v>106</v>
      </c>
      <c r="D2862" t="s">
        <v>905</v>
      </c>
      <c r="F2862" s="737">
        <f>'dnu 63'!G26</f>
        <v>13473</v>
      </c>
      <c r="H2862" s="231">
        <f>'dnu 63'!I26</f>
        <v>13473</v>
      </c>
      <c r="K2862" s="503">
        <v>0</v>
      </c>
      <c r="L2862" s="231">
        <f>'dnu 63'!G26</f>
        <v>13473</v>
      </c>
      <c r="N2862" s="231">
        <f>'dnu 63'!I26</f>
        <v>13473</v>
      </c>
      <c r="P2862" s="722">
        <f>F2862-L2862</f>
        <v>0</v>
      </c>
      <c r="Q2862" s="461"/>
      <c r="R2862" s="722">
        <f>H2862-N2862</f>
        <v>0</v>
      </c>
      <c r="T2862" s="655">
        <f>H2862-K2862</f>
        <v>13473</v>
      </c>
    </row>
    <row r="2863" spans="1:20" ht="15.75">
      <c r="A2863" s="485">
        <f t="shared" si="392"/>
        <v>2863</v>
      </c>
      <c r="B2863" s="234" t="s">
        <v>703</v>
      </c>
      <c r="F2863" s="737"/>
      <c r="H2863" s="231"/>
      <c r="K2863" s="503"/>
      <c r="T2863" s="655"/>
    </row>
    <row r="2864" spans="1:20" ht="15.75">
      <c r="A2864" s="485">
        <f t="shared" si="392"/>
        <v>2864</v>
      </c>
      <c r="B2864" s="234" t="s">
        <v>1025</v>
      </c>
      <c r="F2864" s="737"/>
      <c r="H2864" s="231"/>
      <c r="K2864" s="503"/>
      <c r="T2864" s="655"/>
    </row>
    <row r="2865" spans="1:20">
      <c r="A2865" s="485">
        <f t="shared" si="392"/>
        <v>2865</v>
      </c>
      <c r="B2865" t="s">
        <v>328</v>
      </c>
      <c r="D2865" t="s">
        <v>905</v>
      </c>
      <c r="F2865" s="737">
        <f>'dnu 63'!G33</f>
        <v>911</v>
      </c>
      <c r="H2865" s="231">
        <f>'dnu 63'!I33</f>
        <v>911</v>
      </c>
      <c r="K2865" s="503">
        <v>284</v>
      </c>
      <c r="L2865" s="231">
        <f>'dnu 63'!G33</f>
        <v>911</v>
      </c>
      <c r="N2865" s="231">
        <f>'dnu 63'!I33</f>
        <v>911</v>
      </c>
      <c r="P2865" s="722">
        <f>F2865-L2865</f>
        <v>0</v>
      </c>
      <c r="Q2865" s="461"/>
      <c r="R2865" s="722">
        <f>H2865-N2865</f>
        <v>0</v>
      </c>
      <c r="T2865" s="655">
        <f>H2865-K2865</f>
        <v>627</v>
      </c>
    </row>
    <row r="2866" spans="1:20">
      <c r="A2866" s="485">
        <f t="shared" si="392"/>
        <v>2866</v>
      </c>
      <c r="B2866" t="s">
        <v>188</v>
      </c>
      <c r="D2866" t="s">
        <v>905</v>
      </c>
      <c r="F2866" s="737">
        <f>'dnu 63'!G34</f>
        <v>1299</v>
      </c>
      <c r="H2866" s="231">
        <f>'dnu 63'!I34</f>
        <v>1299</v>
      </c>
      <c r="K2866" s="503">
        <v>213</v>
      </c>
      <c r="L2866" s="231">
        <f>'dnu 63'!G34</f>
        <v>1299</v>
      </c>
      <c r="N2866" s="231">
        <f>'dnu 63'!I34</f>
        <v>1299</v>
      </c>
      <c r="P2866" s="722">
        <f>F2866-L2866</f>
        <v>0</v>
      </c>
      <c r="Q2866" s="461"/>
      <c r="R2866" s="722">
        <f>H2866-N2866</f>
        <v>0</v>
      </c>
      <c r="T2866" s="655">
        <f>H2866-K2866</f>
        <v>1086</v>
      </c>
    </row>
    <row r="2867" spans="1:20">
      <c r="A2867" s="485">
        <f t="shared" si="392"/>
        <v>2867</v>
      </c>
      <c r="B2867" t="s">
        <v>329</v>
      </c>
      <c r="D2867" t="s">
        <v>905</v>
      </c>
      <c r="F2867" s="737">
        <f>'dnu 63'!G35</f>
        <v>0</v>
      </c>
      <c r="H2867" s="231">
        <f>'dnu 63'!I35</f>
        <v>0</v>
      </c>
      <c r="K2867" s="503">
        <v>0</v>
      </c>
      <c r="L2867" s="231">
        <f>'dnu 63'!G35</f>
        <v>0</v>
      </c>
      <c r="N2867" s="231">
        <f>'dnu 63'!I35</f>
        <v>0</v>
      </c>
      <c r="P2867" s="722">
        <f>F2867-L2867</f>
        <v>0</v>
      </c>
      <c r="Q2867" s="461"/>
      <c r="R2867" s="722">
        <f>H2867-N2867</f>
        <v>0</v>
      </c>
      <c r="T2867" s="655">
        <f>H2867-K2867</f>
        <v>0</v>
      </c>
    </row>
    <row r="2868" spans="1:20">
      <c r="A2868" s="485">
        <f t="shared" si="392"/>
        <v>2868</v>
      </c>
      <c r="B2868" t="s">
        <v>330</v>
      </c>
      <c r="D2868" t="s">
        <v>905</v>
      </c>
      <c r="F2868" s="737">
        <f>'dnu 63'!G36</f>
        <v>-28</v>
      </c>
      <c r="H2868" s="231">
        <f>'dnu 63'!I36</f>
        <v>-28</v>
      </c>
      <c r="K2868" s="503">
        <v>-16</v>
      </c>
      <c r="L2868" s="231">
        <f>'dnu 63'!G36</f>
        <v>-28</v>
      </c>
      <c r="N2868" s="231">
        <f>'dnu 63'!I36</f>
        <v>-28</v>
      </c>
      <c r="P2868" s="722">
        <f>F2868-L2868</f>
        <v>0</v>
      </c>
      <c r="Q2868" s="461"/>
      <c r="R2868" s="722">
        <f>H2868-N2868</f>
        <v>0</v>
      </c>
      <c r="T2868" s="655">
        <f>H2868-K2868</f>
        <v>-12</v>
      </c>
    </row>
    <row r="2869" spans="1:20" ht="15.75">
      <c r="A2869" s="485">
        <f t="shared" si="392"/>
        <v>2869</v>
      </c>
      <c r="B2869" s="234" t="s">
        <v>184</v>
      </c>
      <c r="D2869" t="s">
        <v>905</v>
      </c>
      <c r="F2869" s="737">
        <f>'dnu 63'!G37</f>
        <v>2182</v>
      </c>
      <c r="H2869" s="231">
        <f>'dnu 63'!I37</f>
        <v>2182</v>
      </c>
      <c r="K2869" s="503">
        <v>481</v>
      </c>
      <c r="L2869" s="231">
        <f>'dnu 63'!G37</f>
        <v>2182</v>
      </c>
      <c r="N2869" s="231">
        <f>'dnu 63'!I37</f>
        <v>2182</v>
      </c>
      <c r="P2869" s="722">
        <f>F2869-L2869</f>
        <v>0</v>
      </c>
      <c r="Q2869" s="461"/>
      <c r="R2869" s="722">
        <f>H2869-N2869</f>
        <v>0</v>
      </c>
      <c r="T2869" s="655">
        <f>H2869-K2869</f>
        <v>1701</v>
      </c>
    </row>
    <row r="2870" spans="1:20">
      <c r="A2870" s="485">
        <f t="shared" si="392"/>
        <v>2870</v>
      </c>
      <c r="B2870" t="s">
        <v>332</v>
      </c>
      <c r="F2870" s="737"/>
      <c r="H2870" s="231"/>
      <c r="K2870" s="503"/>
      <c r="T2870" s="655"/>
    </row>
    <row r="2871" spans="1:20">
      <c r="A2871" s="485">
        <f t="shared" si="392"/>
        <v>2871</v>
      </c>
      <c r="B2871" t="s">
        <v>1026</v>
      </c>
      <c r="D2871" t="s">
        <v>905</v>
      </c>
      <c r="F2871" s="737">
        <f>'dnu 63'!G40</f>
        <v>894</v>
      </c>
      <c r="H2871" s="231">
        <f>'dnu 63'!I40</f>
        <v>894</v>
      </c>
      <c r="K2871" s="503">
        <v>270</v>
      </c>
      <c r="L2871" s="231">
        <f>'dnu 63'!G40</f>
        <v>894</v>
      </c>
      <c r="N2871" s="231">
        <f>'dnu 63'!I40</f>
        <v>894</v>
      </c>
      <c r="P2871" s="722">
        <f>F2871-L2871</f>
        <v>0</v>
      </c>
      <c r="Q2871" s="461"/>
      <c r="R2871" s="722">
        <f>H2871-N2871</f>
        <v>0</v>
      </c>
      <c r="T2871" s="655">
        <f>H2871-K2871</f>
        <v>624</v>
      </c>
    </row>
    <row r="2872" spans="1:20">
      <c r="A2872" s="485">
        <f t="shared" si="392"/>
        <v>2872</v>
      </c>
      <c r="B2872" t="s">
        <v>1027</v>
      </c>
      <c r="D2872" t="s">
        <v>905</v>
      </c>
      <c r="F2872" s="737">
        <f>'dnu 63'!G41</f>
        <v>1288</v>
      </c>
      <c r="H2872" s="231">
        <f>'dnu 63'!I41</f>
        <v>1288</v>
      </c>
      <c r="K2872" s="503">
        <v>211</v>
      </c>
      <c r="L2872" s="231">
        <f>'dnu 63'!G41</f>
        <v>1288</v>
      </c>
      <c r="N2872" s="231">
        <f>'dnu 63'!I41</f>
        <v>1288</v>
      </c>
      <c r="P2872" s="722">
        <f>F2872-L2872</f>
        <v>0</v>
      </c>
      <c r="Q2872" s="461"/>
      <c r="R2872" s="722">
        <f>H2872-N2872</f>
        <v>0</v>
      </c>
      <c r="T2872" s="655">
        <f>H2872-K2872</f>
        <v>1077</v>
      </c>
    </row>
    <row r="2873" spans="1:20">
      <c r="A2873" s="485">
        <f t="shared" si="392"/>
        <v>2873</v>
      </c>
      <c r="B2873" t="s">
        <v>106</v>
      </c>
      <c r="D2873" t="s">
        <v>905</v>
      </c>
      <c r="F2873" s="737">
        <f>'dnu 63'!G42</f>
        <v>2182</v>
      </c>
      <c r="H2873" s="231">
        <f>'dnu 63'!I42</f>
        <v>2182</v>
      </c>
      <c r="K2873" s="503">
        <v>481</v>
      </c>
      <c r="L2873" s="231">
        <f>'dnu 63'!G42</f>
        <v>2182</v>
      </c>
      <c r="N2873" s="231">
        <f>'dnu 63'!I42</f>
        <v>2182</v>
      </c>
      <c r="P2873" s="722">
        <f>F2873-L2873</f>
        <v>0</v>
      </c>
      <c r="Q2873" s="461"/>
      <c r="R2873" s="722">
        <f>H2873-N2873</f>
        <v>0</v>
      </c>
      <c r="T2873" s="655">
        <f>H2873-K2873</f>
        <v>1701</v>
      </c>
    </row>
    <row r="2874" spans="1:20" ht="15.75">
      <c r="A2874" s="485">
        <f t="shared" si="392"/>
        <v>2874</v>
      </c>
      <c r="B2874" s="234" t="s">
        <v>331</v>
      </c>
      <c r="F2874" s="737"/>
      <c r="H2874" s="231"/>
      <c r="K2874" s="503"/>
      <c r="T2874" s="655"/>
    </row>
    <row r="2875" spans="1:20">
      <c r="A2875" s="485">
        <f t="shared" si="392"/>
        <v>2875</v>
      </c>
      <c r="B2875" t="s">
        <v>328</v>
      </c>
      <c r="D2875" t="s">
        <v>905</v>
      </c>
      <c r="F2875" s="737">
        <f>'dnu 63'!G45</f>
        <v>894</v>
      </c>
      <c r="H2875" s="231">
        <f>'dnu 63'!I45</f>
        <v>894</v>
      </c>
      <c r="K2875" s="503">
        <v>270</v>
      </c>
      <c r="L2875" s="231">
        <f>'dnu 63'!G45</f>
        <v>894</v>
      </c>
      <c r="N2875" s="231">
        <f>'dnu 63'!I45</f>
        <v>894</v>
      </c>
      <c r="P2875" s="722">
        <f>F2875-L2875</f>
        <v>0</v>
      </c>
      <c r="Q2875" s="461"/>
      <c r="R2875" s="722">
        <f>H2875-N2875</f>
        <v>0</v>
      </c>
      <c r="T2875" s="655">
        <f>H2875-K2875</f>
        <v>624</v>
      </c>
    </row>
    <row r="2876" spans="1:20">
      <c r="A2876" s="485">
        <f t="shared" si="392"/>
        <v>2876</v>
      </c>
      <c r="B2876" t="s">
        <v>188</v>
      </c>
      <c r="D2876" t="s">
        <v>905</v>
      </c>
      <c r="F2876" s="737">
        <f>'dnu 63'!G46</f>
        <v>1288</v>
      </c>
      <c r="H2876" s="231">
        <f>'dnu 63'!I46</f>
        <v>1288</v>
      </c>
      <c r="K2876" s="503">
        <v>211</v>
      </c>
      <c r="L2876" s="231">
        <f>'dnu 63'!G46</f>
        <v>1288</v>
      </c>
      <c r="N2876" s="231">
        <f>'dnu 63'!I46</f>
        <v>1288</v>
      </c>
      <c r="P2876" s="722">
        <f>F2876-L2876</f>
        <v>0</v>
      </c>
      <c r="Q2876" s="461"/>
      <c r="R2876" s="722">
        <f>H2876-N2876</f>
        <v>0</v>
      </c>
      <c r="T2876" s="655">
        <f>H2876-K2876</f>
        <v>1077</v>
      </c>
    </row>
    <row r="2877" spans="1:20">
      <c r="A2877" s="485">
        <f t="shared" si="392"/>
        <v>2877</v>
      </c>
      <c r="B2877" t="s">
        <v>329</v>
      </c>
      <c r="D2877" t="s">
        <v>905</v>
      </c>
      <c r="F2877" s="737">
        <f>'dnu 63'!G47</f>
        <v>0</v>
      </c>
      <c r="H2877" s="231">
        <f>'dnu 63'!I47</f>
        <v>0</v>
      </c>
      <c r="K2877" s="503">
        <v>0</v>
      </c>
      <c r="L2877" s="231">
        <f>'dnu 63'!G47</f>
        <v>0</v>
      </c>
      <c r="N2877" s="231">
        <f>'dnu 63'!I47</f>
        <v>0</v>
      </c>
      <c r="P2877" s="722">
        <f>F2877-L2877</f>
        <v>0</v>
      </c>
      <c r="Q2877" s="461"/>
      <c r="R2877" s="722">
        <f>H2877-N2877</f>
        <v>0</v>
      </c>
      <c r="T2877" s="655">
        <f>H2877-K2877</f>
        <v>0</v>
      </c>
    </row>
    <row r="2878" spans="1:20" ht="15.75">
      <c r="A2878" s="485">
        <f t="shared" si="392"/>
        <v>2878</v>
      </c>
      <c r="B2878" s="234" t="s">
        <v>184</v>
      </c>
      <c r="D2878" t="s">
        <v>905</v>
      </c>
      <c r="F2878" s="737">
        <f>'dnu 63'!G48</f>
        <v>2182</v>
      </c>
      <c r="H2878" s="231">
        <f>'dnu 63'!I48</f>
        <v>2182</v>
      </c>
      <c r="K2878" s="503">
        <v>481</v>
      </c>
      <c r="L2878" s="231">
        <f>'dnu 63'!G48</f>
        <v>2182</v>
      </c>
      <c r="N2878" s="231">
        <f>'dnu 63'!I48</f>
        <v>2182</v>
      </c>
      <c r="P2878" s="722">
        <f>F2878-L2878</f>
        <v>0</v>
      </c>
      <c r="Q2878" s="461"/>
      <c r="R2878" s="722">
        <f>H2878-N2878</f>
        <v>0</v>
      </c>
      <c r="T2878" s="655">
        <f>H2878-K2878</f>
        <v>1701</v>
      </c>
    </row>
    <row r="2879" spans="1:20">
      <c r="A2879" s="485">
        <f t="shared" si="392"/>
        <v>2879</v>
      </c>
      <c r="B2879" t="s">
        <v>332</v>
      </c>
      <c r="F2879" s="737"/>
      <c r="H2879" s="231"/>
      <c r="K2879" s="503"/>
      <c r="T2879" s="655"/>
    </row>
    <row r="2880" spans="1:20">
      <c r="A2880" s="485">
        <f t="shared" si="392"/>
        <v>2880</v>
      </c>
      <c r="B2880" t="s">
        <v>1026</v>
      </c>
      <c r="D2880" t="s">
        <v>905</v>
      </c>
      <c r="F2880" s="737">
        <f>'dnu 63'!G51</f>
        <v>894</v>
      </c>
      <c r="H2880" s="231">
        <f>'dnu 63'!I51</f>
        <v>894</v>
      </c>
      <c r="K2880" s="503">
        <v>270</v>
      </c>
      <c r="L2880" s="231">
        <f>'dnu 63'!G51</f>
        <v>894</v>
      </c>
      <c r="N2880" s="231">
        <f>'dnu 63'!I51</f>
        <v>894</v>
      </c>
      <c r="P2880" s="722">
        <f>F2880-L2880</f>
        <v>0</v>
      </c>
      <c r="Q2880" s="461"/>
      <c r="R2880" s="722">
        <f>H2880-N2880</f>
        <v>0</v>
      </c>
      <c r="T2880" s="655">
        <f>H2880-K2880</f>
        <v>624</v>
      </c>
    </row>
    <row r="2881" spans="1:20">
      <c r="A2881" s="485">
        <f t="shared" si="392"/>
        <v>2881</v>
      </c>
      <c r="B2881" t="s">
        <v>1027</v>
      </c>
      <c r="D2881" t="s">
        <v>905</v>
      </c>
      <c r="F2881" s="737">
        <f>'dnu 63'!G52</f>
        <v>1288</v>
      </c>
      <c r="H2881" s="231">
        <f>'dnu 63'!I52</f>
        <v>1288</v>
      </c>
      <c r="K2881" s="503">
        <v>211</v>
      </c>
      <c r="L2881" s="231">
        <f>'dnu 63'!G52</f>
        <v>1288</v>
      </c>
      <c r="N2881" s="231">
        <f>'dnu 63'!I52</f>
        <v>1288</v>
      </c>
      <c r="P2881" s="722">
        <f>F2881-L2881</f>
        <v>0</v>
      </c>
      <c r="Q2881" s="461"/>
      <c r="R2881" s="722">
        <f>H2881-N2881</f>
        <v>0</v>
      </c>
      <c r="T2881" s="655">
        <f>H2881-K2881</f>
        <v>1077</v>
      </c>
    </row>
    <row r="2882" spans="1:20" ht="15.75">
      <c r="A2882" s="485">
        <f t="shared" si="392"/>
        <v>2882</v>
      </c>
      <c r="B2882" s="234" t="s">
        <v>106</v>
      </c>
      <c r="D2882" t="s">
        <v>905</v>
      </c>
      <c r="F2882" s="737">
        <f>'dnu 63'!G53</f>
        <v>2182</v>
      </c>
      <c r="H2882" s="231">
        <f>'dnu 63'!I53</f>
        <v>2182</v>
      </c>
      <c r="K2882" s="503">
        <v>481</v>
      </c>
      <c r="L2882" s="231">
        <f>'dnu 63'!G53</f>
        <v>2182</v>
      </c>
      <c r="N2882" s="231">
        <f>'dnu 63'!I53</f>
        <v>2182</v>
      </c>
      <c r="P2882" s="722">
        <f>F2882-L2882</f>
        <v>0</v>
      </c>
      <c r="Q2882" s="461"/>
      <c r="R2882" s="722">
        <f>H2882-N2882</f>
        <v>0</v>
      </c>
      <c r="T2882" s="655">
        <f>H2882-K2882</f>
        <v>1701</v>
      </c>
    </row>
    <row r="2883" spans="1:20" ht="15.75">
      <c r="A2883" s="485">
        <f t="shared" si="392"/>
        <v>2883</v>
      </c>
      <c r="B2883" s="234" t="s">
        <v>733</v>
      </c>
      <c r="F2883" s="737"/>
      <c r="H2883" s="231"/>
      <c r="K2883" s="503"/>
      <c r="T2883" s="655"/>
    </row>
    <row r="2884" spans="1:20" ht="15.75">
      <c r="A2884" s="485">
        <f t="shared" si="392"/>
        <v>2884</v>
      </c>
      <c r="B2884" s="234" t="s">
        <v>335</v>
      </c>
      <c r="F2884" s="737"/>
      <c r="H2884" s="231"/>
      <c r="K2884" s="503"/>
      <c r="T2884" s="655"/>
    </row>
    <row r="2885" spans="1:20" ht="15.75">
      <c r="A2885" s="485">
        <f t="shared" si="392"/>
        <v>2885</v>
      </c>
      <c r="B2885" s="234" t="s">
        <v>704</v>
      </c>
      <c r="F2885" s="737"/>
      <c r="H2885" s="231"/>
      <c r="K2885" s="503"/>
      <c r="T2885" s="655"/>
    </row>
    <row r="2886" spans="1:20">
      <c r="A2886" s="485">
        <f t="shared" si="392"/>
        <v>2886</v>
      </c>
      <c r="B2886" t="s">
        <v>328</v>
      </c>
      <c r="D2886" t="s">
        <v>905</v>
      </c>
      <c r="F2886" s="737">
        <f>'63'!G15</f>
        <v>0</v>
      </c>
      <c r="H2886" s="231">
        <f>'63'!I15</f>
        <v>0</v>
      </c>
      <c r="K2886" s="503">
        <v>0</v>
      </c>
      <c r="L2886" s="231">
        <f>'63'!G15</f>
        <v>0</v>
      </c>
      <c r="N2886" s="231">
        <f>'63'!I15</f>
        <v>0</v>
      </c>
      <c r="P2886" s="722">
        <f>F2886-L2886</f>
        <v>0</v>
      </c>
      <c r="Q2886" s="461"/>
      <c r="R2886" s="722">
        <f>H2886-N2886</f>
        <v>0</v>
      </c>
      <c r="T2886" s="655">
        <f>H2886-K2886</f>
        <v>0</v>
      </c>
    </row>
    <row r="2887" spans="1:20">
      <c r="A2887" s="485">
        <f t="shared" si="392"/>
        <v>2887</v>
      </c>
      <c r="B2887" t="s">
        <v>188</v>
      </c>
      <c r="D2887" t="s">
        <v>905</v>
      </c>
      <c r="F2887" s="737">
        <f>'63'!G16</f>
        <v>0</v>
      </c>
      <c r="H2887" s="231">
        <f>'63'!I16</f>
        <v>0</v>
      </c>
      <c r="K2887" s="503">
        <v>0</v>
      </c>
      <c r="L2887" s="231">
        <f>'63'!G16</f>
        <v>0</v>
      </c>
      <c r="N2887" s="231">
        <f>'63'!I16</f>
        <v>0</v>
      </c>
      <c r="P2887" s="722">
        <f>F2887-L2887</f>
        <v>0</v>
      </c>
      <c r="Q2887" s="461"/>
      <c r="R2887" s="722">
        <f>H2887-N2887</f>
        <v>0</v>
      </c>
      <c r="T2887" s="655">
        <f>H2887-K2887</f>
        <v>0</v>
      </c>
    </row>
    <row r="2888" spans="1:20">
      <c r="A2888" s="485">
        <f t="shared" si="392"/>
        <v>2888</v>
      </c>
      <c r="B2888" t="s">
        <v>329</v>
      </c>
      <c r="D2888" t="s">
        <v>905</v>
      </c>
      <c r="F2888" s="737">
        <f>'63'!G17</f>
        <v>0</v>
      </c>
      <c r="H2888" s="231">
        <f>'63'!I17</f>
        <v>0</v>
      </c>
      <c r="K2888" s="503">
        <v>0</v>
      </c>
      <c r="L2888" s="231">
        <f>'63'!G17</f>
        <v>0</v>
      </c>
      <c r="N2888" s="231">
        <f>'63'!I17</f>
        <v>0</v>
      </c>
      <c r="P2888" s="722">
        <f>F2888-L2888</f>
        <v>0</v>
      </c>
      <c r="Q2888" s="461"/>
      <c r="R2888" s="722">
        <f>H2888-N2888</f>
        <v>0</v>
      </c>
      <c r="T2888" s="655">
        <f>H2888-K2888</f>
        <v>0</v>
      </c>
    </row>
    <row r="2889" spans="1:20">
      <c r="A2889" s="485">
        <f t="shared" si="392"/>
        <v>2889</v>
      </c>
      <c r="B2889" t="s">
        <v>330</v>
      </c>
      <c r="D2889" t="s">
        <v>905</v>
      </c>
      <c r="F2889" s="737">
        <f>'63'!G18</f>
        <v>0</v>
      </c>
      <c r="H2889" s="231">
        <f>'63'!I18</f>
        <v>0</v>
      </c>
      <c r="K2889" s="503">
        <v>0</v>
      </c>
      <c r="L2889" s="231">
        <f>'63'!G18</f>
        <v>0</v>
      </c>
      <c r="N2889" s="231">
        <f>'63'!I18</f>
        <v>0</v>
      </c>
      <c r="P2889" s="722">
        <f>F2889-L2889</f>
        <v>0</v>
      </c>
      <c r="Q2889" s="461"/>
      <c r="R2889" s="722">
        <f>H2889-N2889</f>
        <v>0</v>
      </c>
      <c r="T2889" s="655">
        <f>H2889-K2889</f>
        <v>0</v>
      </c>
    </row>
    <row r="2890" spans="1:20" ht="15.75">
      <c r="A2890" s="485">
        <f t="shared" si="392"/>
        <v>2890</v>
      </c>
      <c r="B2890" s="234" t="s">
        <v>184</v>
      </c>
      <c r="D2890" t="s">
        <v>905</v>
      </c>
      <c r="F2890" s="737">
        <f>'63'!G19</f>
        <v>0</v>
      </c>
      <c r="H2890" s="231">
        <f>'63'!I19</f>
        <v>0</v>
      </c>
      <c r="K2890" s="503">
        <v>0</v>
      </c>
      <c r="L2890" s="231">
        <f>'63'!G19</f>
        <v>0</v>
      </c>
      <c r="N2890" s="231">
        <f>'63'!I19</f>
        <v>0</v>
      </c>
      <c r="P2890" s="722">
        <f>F2890-L2890</f>
        <v>0</v>
      </c>
      <c r="Q2890" s="461"/>
      <c r="R2890" s="722">
        <f>H2890-N2890</f>
        <v>0</v>
      </c>
      <c r="T2890" s="655">
        <f>H2890-K2890</f>
        <v>0</v>
      </c>
    </row>
    <row r="2891" spans="1:20" ht="15.75">
      <c r="A2891" s="485">
        <f t="shared" ref="A2891:A2954" si="393">A2890+1</f>
        <v>2891</v>
      </c>
      <c r="B2891" s="234" t="s">
        <v>332</v>
      </c>
      <c r="F2891" s="737"/>
      <c r="H2891" s="231"/>
      <c r="K2891" s="503"/>
      <c r="T2891" s="655"/>
    </row>
    <row r="2892" spans="1:20">
      <c r="A2892" s="485">
        <f t="shared" si="393"/>
        <v>2892</v>
      </c>
      <c r="B2892" t="s">
        <v>1026</v>
      </c>
      <c r="D2892" t="s">
        <v>905</v>
      </c>
      <c r="F2892" s="737">
        <f>'63'!G21</f>
        <v>0</v>
      </c>
      <c r="H2892" s="231">
        <f>'63'!I21</f>
        <v>0</v>
      </c>
      <c r="K2892" s="503">
        <v>0</v>
      </c>
      <c r="L2892" s="231">
        <f>'63'!G21</f>
        <v>0</v>
      </c>
      <c r="N2892" s="231">
        <f>'63'!I21</f>
        <v>0</v>
      </c>
      <c r="P2892" s="722">
        <f>F2892-L2892</f>
        <v>0</v>
      </c>
      <c r="Q2892" s="461"/>
      <c r="R2892" s="722">
        <f>H2892-N2892</f>
        <v>0</v>
      </c>
      <c r="T2892" s="655">
        <f>H2892-K2892</f>
        <v>0</v>
      </c>
    </row>
    <row r="2893" spans="1:20">
      <c r="A2893" s="485">
        <f t="shared" si="393"/>
        <v>2893</v>
      </c>
      <c r="B2893" t="s">
        <v>1028</v>
      </c>
      <c r="D2893" t="s">
        <v>905</v>
      </c>
      <c r="F2893" s="737">
        <f>'63'!G22</f>
        <v>0</v>
      </c>
      <c r="H2893" s="231">
        <f>'63'!I22</f>
        <v>0</v>
      </c>
      <c r="K2893" s="503">
        <v>0</v>
      </c>
      <c r="L2893" s="231">
        <f>'63'!G22</f>
        <v>0</v>
      </c>
      <c r="N2893" s="231">
        <f>'63'!I22</f>
        <v>0</v>
      </c>
      <c r="P2893" s="722">
        <f>F2893-L2893</f>
        <v>0</v>
      </c>
      <c r="Q2893" s="461"/>
      <c r="R2893" s="722">
        <f>H2893-N2893</f>
        <v>0</v>
      </c>
      <c r="T2893" s="655">
        <f>H2893-K2893</f>
        <v>0</v>
      </c>
    </row>
    <row r="2894" spans="1:20" ht="15.75">
      <c r="A2894" s="485">
        <f t="shared" si="393"/>
        <v>2894</v>
      </c>
      <c r="B2894" s="234" t="s">
        <v>106</v>
      </c>
      <c r="D2894" t="s">
        <v>905</v>
      </c>
      <c r="F2894" s="737">
        <f>'63'!G23</f>
        <v>0</v>
      </c>
      <c r="H2894" s="231">
        <f>'63'!I23</f>
        <v>0</v>
      </c>
      <c r="K2894" s="503">
        <v>0</v>
      </c>
      <c r="L2894" s="231">
        <f>'63'!G23</f>
        <v>0</v>
      </c>
      <c r="N2894" s="231">
        <f>'63'!I23</f>
        <v>0</v>
      </c>
      <c r="P2894" s="722">
        <f>F2894-L2894</f>
        <v>0</v>
      </c>
      <c r="Q2894" s="461"/>
      <c r="R2894" s="722">
        <f>H2894-N2894</f>
        <v>0</v>
      </c>
      <c r="T2894" s="655">
        <f>H2894-K2894</f>
        <v>0</v>
      </c>
    </row>
    <row r="2895" spans="1:20" ht="15.75">
      <c r="A2895" s="485">
        <f t="shared" si="393"/>
        <v>2895</v>
      </c>
      <c r="B2895" s="234" t="s">
        <v>331</v>
      </c>
      <c r="F2895" s="737"/>
      <c r="H2895" s="231"/>
      <c r="K2895" s="503"/>
      <c r="T2895" s="655"/>
    </row>
    <row r="2896" spans="1:20">
      <c r="A2896" s="485">
        <f t="shared" si="393"/>
        <v>2896</v>
      </c>
      <c r="B2896" t="s">
        <v>328</v>
      </c>
      <c r="D2896" t="s">
        <v>905</v>
      </c>
      <c r="F2896" s="737">
        <f>'63'!G26</f>
        <v>0</v>
      </c>
      <c r="H2896" s="231">
        <f>'63'!I26</f>
        <v>0</v>
      </c>
      <c r="K2896" s="503">
        <v>0</v>
      </c>
      <c r="L2896" s="231">
        <f>'63'!G26</f>
        <v>0</v>
      </c>
      <c r="N2896" s="231">
        <f>'63'!I26</f>
        <v>0</v>
      </c>
      <c r="P2896" s="722">
        <f>F2896-L2896</f>
        <v>0</v>
      </c>
      <c r="Q2896" s="461"/>
      <c r="R2896" s="722">
        <f>H2896-N2896</f>
        <v>0</v>
      </c>
      <c r="T2896" s="655">
        <f>H2896-K2896</f>
        <v>0</v>
      </c>
    </row>
    <row r="2897" spans="1:20">
      <c r="A2897" s="485">
        <f t="shared" si="393"/>
        <v>2897</v>
      </c>
      <c r="B2897" t="s">
        <v>188</v>
      </c>
      <c r="D2897" t="s">
        <v>905</v>
      </c>
      <c r="F2897" s="737">
        <f>'63'!G27</f>
        <v>0</v>
      </c>
      <c r="H2897" s="231">
        <f>'63'!I27</f>
        <v>0</v>
      </c>
      <c r="K2897" s="503">
        <v>0</v>
      </c>
      <c r="L2897" s="231">
        <f>'63'!G27</f>
        <v>0</v>
      </c>
      <c r="N2897" s="231">
        <f>'63'!I27</f>
        <v>0</v>
      </c>
      <c r="P2897" s="722">
        <f>F2897-L2897</f>
        <v>0</v>
      </c>
      <c r="Q2897" s="461"/>
      <c r="R2897" s="722">
        <f>H2897-N2897</f>
        <v>0</v>
      </c>
      <c r="T2897" s="655">
        <f>H2897-K2897</f>
        <v>0</v>
      </c>
    </row>
    <row r="2898" spans="1:20">
      <c r="A2898" s="485">
        <f t="shared" si="393"/>
        <v>2898</v>
      </c>
      <c r="B2898" t="s">
        <v>329</v>
      </c>
      <c r="D2898" t="s">
        <v>905</v>
      </c>
      <c r="F2898" s="737">
        <f>'63'!G28</f>
        <v>0</v>
      </c>
      <c r="H2898" s="231">
        <f>'63'!I28</f>
        <v>0</v>
      </c>
      <c r="K2898" s="503">
        <v>0</v>
      </c>
      <c r="L2898" s="231">
        <f>'63'!G28</f>
        <v>0</v>
      </c>
      <c r="N2898" s="231">
        <f>'63'!I28</f>
        <v>0</v>
      </c>
      <c r="P2898" s="722">
        <f>F2898-L2898</f>
        <v>0</v>
      </c>
      <c r="Q2898" s="461"/>
      <c r="R2898" s="722">
        <f>H2898-N2898</f>
        <v>0</v>
      </c>
      <c r="T2898" s="655">
        <f>H2898-K2898</f>
        <v>0</v>
      </c>
    </row>
    <row r="2899" spans="1:20">
      <c r="A2899" s="485">
        <f t="shared" si="393"/>
        <v>2899</v>
      </c>
      <c r="B2899" s="388" t="s">
        <v>330</v>
      </c>
      <c r="C2899" s="388"/>
      <c r="D2899" s="388" t="s">
        <v>905</v>
      </c>
      <c r="F2899" s="737">
        <f>'63'!G29</f>
        <v>0</v>
      </c>
      <c r="H2899" s="231">
        <f>'63'!I29</f>
        <v>0</v>
      </c>
      <c r="K2899" s="503">
        <v>0</v>
      </c>
      <c r="L2899" s="231">
        <f>'63'!G29</f>
        <v>0</v>
      </c>
      <c r="N2899" s="231">
        <f>'63'!I29</f>
        <v>0</v>
      </c>
      <c r="P2899" s="722">
        <f>F2899-L2899</f>
        <v>0</v>
      </c>
      <c r="Q2899" s="461"/>
      <c r="R2899" s="722">
        <f>H2899-N2899</f>
        <v>0</v>
      </c>
      <c r="T2899" s="655">
        <f>H2899-K2899</f>
        <v>0</v>
      </c>
    </row>
    <row r="2900" spans="1:20" ht="15.75">
      <c r="A2900" s="485">
        <f t="shared" si="393"/>
        <v>2900</v>
      </c>
      <c r="B2900" s="234" t="s">
        <v>331</v>
      </c>
      <c r="D2900" t="s">
        <v>905</v>
      </c>
      <c r="F2900" s="737">
        <f>'63'!G30</f>
        <v>0</v>
      </c>
      <c r="H2900" s="231">
        <f>'63'!I30</f>
        <v>0</v>
      </c>
      <c r="K2900" s="503">
        <v>0</v>
      </c>
      <c r="L2900" s="231">
        <f>'63'!G30</f>
        <v>0</v>
      </c>
      <c r="N2900" s="231">
        <f>'63'!I30</f>
        <v>0</v>
      </c>
      <c r="P2900" s="722">
        <f>F2900-L2900</f>
        <v>0</v>
      </c>
      <c r="Q2900" s="461"/>
      <c r="R2900" s="722">
        <f>H2900-N2900</f>
        <v>0</v>
      </c>
      <c r="T2900" s="655">
        <f>H2900-K2900</f>
        <v>0</v>
      </c>
    </row>
    <row r="2901" spans="1:20" ht="15.75">
      <c r="A2901" s="485">
        <f t="shared" si="393"/>
        <v>2901</v>
      </c>
      <c r="B2901" s="234" t="s">
        <v>332</v>
      </c>
      <c r="F2901" s="737"/>
      <c r="H2901" s="231"/>
      <c r="K2901" s="503"/>
      <c r="T2901" s="655"/>
    </row>
    <row r="2902" spans="1:20">
      <c r="A2902" s="485">
        <f t="shared" si="393"/>
        <v>2902</v>
      </c>
      <c r="B2902" t="s">
        <v>1026</v>
      </c>
      <c r="D2902" t="s">
        <v>905</v>
      </c>
      <c r="F2902" s="737">
        <f>'63'!G32</f>
        <v>0</v>
      </c>
      <c r="H2902" s="231">
        <f>'63'!I32</f>
        <v>0</v>
      </c>
      <c r="K2902" s="503">
        <v>0</v>
      </c>
      <c r="L2902" s="231">
        <f>'63'!G32</f>
        <v>0</v>
      </c>
      <c r="N2902" s="231">
        <f>'63'!I32</f>
        <v>0</v>
      </c>
      <c r="P2902" s="722">
        <f>F2902-L2902</f>
        <v>0</v>
      </c>
      <c r="Q2902" s="461"/>
      <c r="R2902" s="722">
        <f>H2902-N2902</f>
        <v>0</v>
      </c>
      <c r="T2902" s="655">
        <f>H2902-K2902</f>
        <v>0</v>
      </c>
    </row>
    <row r="2903" spans="1:20">
      <c r="A2903" s="485">
        <f t="shared" si="393"/>
        <v>2903</v>
      </c>
      <c r="B2903" t="s">
        <v>1028</v>
      </c>
      <c r="D2903" t="s">
        <v>905</v>
      </c>
      <c r="F2903" s="737">
        <f>'63'!G33</f>
        <v>0</v>
      </c>
      <c r="H2903" s="231">
        <f>'63'!I33</f>
        <v>0</v>
      </c>
      <c r="K2903" s="503">
        <v>0</v>
      </c>
      <c r="L2903" s="231">
        <f>'63'!G33</f>
        <v>0</v>
      </c>
      <c r="N2903" s="231">
        <f>'63'!I33</f>
        <v>0</v>
      </c>
      <c r="P2903" s="722">
        <f>F2903-L2903</f>
        <v>0</v>
      </c>
      <c r="Q2903" s="461"/>
      <c r="R2903" s="722">
        <f>H2903-N2903</f>
        <v>0</v>
      </c>
      <c r="T2903" s="655">
        <f>H2903-K2903</f>
        <v>0</v>
      </c>
    </row>
    <row r="2904" spans="1:20" ht="15.75">
      <c r="A2904" s="485">
        <f t="shared" si="393"/>
        <v>2904</v>
      </c>
      <c r="B2904" s="234" t="s">
        <v>106</v>
      </c>
      <c r="D2904" t="s">
        <v>905</v>
      </c>
      <c r="F2904" s="737">
        <f>'63'!G34</f>
        <v>0</v>
      </c>
      <c r="H2904" s="231">
        <f>'63'!I34</f>
        <v>0</v>
      </c>
      <c r="K2904" s="503">
        <v>0</v>
      </c>
      <c r="L2904" s="231">
        <f>'63'!G34</f>
        <v>0</v>
      </c>
      <c r="N2904" s="231">
        <f>'63'!I34</f>
        <v>0</v>
      </c>
      <c r="P2904" s="722">
        <f>F2904-L2904</f>
        <v>0</v>
      </c>
      <c r="Q2904" s="461"/>
      <c r="R2904" s="722">
        <f>H2904-N2904</f>
        <v>0</v>
      </c>
      <c r="T2904" s="655">
        <f>H2904-K2904</f>
        <v>0</v>
      </c>
    </row>
    <row r="2905" spans="1:20" ht="15.75">
      <c r="A2905" s="485">
        <f t="shared" si="393"/>
        <v>2905</v>
      </c>
      <c r="B2905" s="234" t="s">
        <v>589</v>
      </c>
      <c r="F2905" s="737"/>
      <c r="H2905" s="231"/>
      <c r="K2905" s="503"/>
      <c r="T2905" s="655"/>
    </row>
    <row r="2906" spans="1:20" ht="15.75">
      <c r="A2906" s="485">
        <f t="shared" si="393"/>
        <v>2906</v>
      </c>
      <c r="B2906" s="234" t="s">
        <v>1108</v>
      </c>
      <c r="F2906" s="737"/>
      <c r="H2906" s="231"/>
      <c r="K2906" s="503"/>
      <c r="T2906" s="655"/>
    </row>
    <row r="2907" spans="1:20" ht="15.75">
      <c r="A2907" s="485">
        <f t="shared" si="393"/>
        <v>2907</v>
      </c>
      <c r="B2907" s="234" t="s">
        <v>1029</v>
      </c>
      <c r="F2907" s="737"/>
      <c r="H2907" s="231"/>
      <c r="K2907" s="503"/>
      <c r="T2907" s="655"/>
    </row>
    <row r="2908" spans="1:20">
      <c r="A2908" s="485">
        <f t="shared" si="393"/>
        <v>2908</v>
      </c>
      <c r="B2908" t="s">
        <v>447</v>
      </c>
      <c r="D2908" t="s">
        <v>905</v>
      </c>
      <c r="F2908" s="737">
        <f>'64'!F21</f>
        <v>0</v>
      </c>
      <c r="H2908" s="231">
        <f>'64'!H21</f>
        <v>0</v>
      </c>
      <c r="K2908" s="503">
        <v>0</v>
      </c>
      <c r="L2908" s="231">
        <f>'64'!F21</f>
        <v>0</v>
      </c>
      <c r="N2908" s="231">
        <f>'64'!H21</f>
        <v>0</v>
      </c>
      <c r="P2908" s="722">
        <f>F2908-L2908</f>
        <v>0</v>
      </c>
      <c r="Q2908" s="461"/>
      <c r="R2908" s="722">
        <f>H2908-N2908</f>
        <v>0</v>
      </c>
      <c r="T2908" s="655">
        <f>H2908-K2908</f>
        <v>0</v>
      </c>
    </row>
    <row r="2909" spans="1:20">
      <c r="A2909" s="485">
        <f t="shared" si="393"/>
        <v>2909</v>
      </c>
      <c r="B2909" t="s">
        <v>448</v>
      </c>
      <c r="D2909" t="s">
        <v>905</v>
      </c>
      <c r="F2909" s="737">
        <f>'64'!F22</f>
        <v>0</v>
      </c>
      <c r="H2909" s="231">
        <f>'64'!H22</f>
        <v>0</v>
      </c>
      <c r="K2909" s="503">
        <v>0</v>
      </c>
      <c r="L2909" s="231">
        <f>'64'!F22</f>
        <v>0</v>
      </c>
      <c r="N2909" s="231">
        <f>'64'!H22</f>
        <v>0</v>
      </c>
      <c r="P2909" s="722">
        <f>F2909-L2909</f>
        <v>0</v>
      </c>
      <c r="Q2909" s="461"/>
      <c r="R2909" s="722">
        <f>H2909-N2909</f>
        <v>0</v>
      </c>
      <c r="T2909" s="655">
        <f>H2909-K2909</f>
        <v>0</v>
      </c>
    </row>
    <row r="2910" spans="1:20">
      <c r="A2910" s="485">
        <f t="shared" si="393"/>
        <v>2910</v>
      </c>
      <c r="B2910" t="s">
        <v>449</v>
      </c>
      <c r="D2910" t="s">
        <v>905</v>
      </c>
      <c r="F2910" s="737">
        <f>'64'!F23</f>
        <v>0</v>
      </c>
      <c r="H2910" s="231">
        <f>'64'!H23</f>
        <v>0</v>
      </c>
      <c r="K2910" s="503">
        <v>0</v>
      </c>
      <c r="L2910" s="231">
        <f>'64'!F23</f>
        <v>0</v>
      </c>
      <c r="N2910" s="231">
        <f>'64'!H23</f>
        <v>0</v>
      </c>
      <c r="P2910" s="722">
        <f>F2910-L2910</f>
        <v>0</v>
      </c>
      <c r="Q2910" s="461"/>
      <c r="R2910" s="722">
        <f>H2910-N2910</f>
        <v>0</v>
      </c>
      <c r="T2910" s="655">
        <f>H2910-K2910</f>
        <v>0</v>
      </c>
    </row>
    <row r="2911" spans="1:20" ht="15.75">
      <c r="A2911" s="485">
        <f t="shared" si="393"/>
        <v>2911</v>
      </c>
      <c r="B2911" s="234" t="s">
        <v>450</v>
      </c>
      <c r="D2911" t="s">
        <v>905</v>
      </c>
      <c r="F2911" s="737">
        <f>'64'!F24</f>
        <v>0</v>
      </c>
      <c r="H2911" s="231">
        <f>'64'!H24</f>
        <v>0</v>
      </c>
      <c r="K2911" s="503">
        <v>0</v>
      </c>
      <c r="L2911" s="231">
        <f>'64'!F24</f>
        <v>0</v>
      </c>
      <c r="N2911" s="231">
        <f>'64'!H24</f>
        <v>0</v>
      </c>
      <c r="P2911" s="722">
        <f>F2911-L2911</f>
        <v>0</v>
      </c>
      <c r="Q2911" s="461"/>
      <c r="R2911" s="722">
        <f>H2911-N2911</f>
        <v>0</v>
      </c>
      <c r="T2911" s="655">
        <f>H2911-K2911</f>
        <v>0</v>
      </c>
    </row>
    <row r="2912" spans="1:20" ht="15.75">
      <c r="A2912" s="485">
        <f t="shared" si="393"/>
        <v>2912</v>
      </c>
      <c r="B2912" s="234" t="s">
        <v>465</v>
      </c>
      <c r="D2912" t="s">
        <v>905</v>
      </c>
      <c r="F2912" s="737">
        <f>'64'!F25</f>
        <v>0</v>
      </c>
      <c r="H2912" s="231">
        <f>'64'!H25</f>
        <v>0</v>
      </c>
      <c r="K2912" s="503">
        <v>0</v>
      </c>
      <c r="L2912" s="231">
        <f>'64'!F25</f>
        <v>0</v>
      </c>
      <c r="N2912" s="231">
        <f>'64'!H25</f>
        <v>0</v>
      </c>
      <c r="P2912" s="722">
        <f>F2912-L2912</f>
        <v>0</v>
      </c>
      <c r="Q2912" s="461"/>
      <c r="R2912" s="722">
        <f>H2912-N2912</f>
        <v>0</v>
      </c>
      <c r="T2912" s="655">
        <f>H2912-K2912</f>
        <v>0</v>
      </c>
    </row>
    <row r="2913" spans="1:20" ht="15.75">
      <c r="A2913" s="485">
        <f t="shared" si="393"/>
        <v>2913</v>
      </c>
      <c r="B2913" s="234" t="s">
        <v>1109</v>
      </c>
      <c r="F2913" s="737"/>
      <c r="H2913" s="231"/>
      <c r="K2913" s="503"/>
      <c r="T2913" s="655"/>
    </row>
    <row r="2914" spans="1:20" ht="15.75">
      <c r="A2914" s="485">
        <f t="shared" si="393"/>
        <v>2914</v>
      </c>
      <c r="B2914" s="234" t="s">
        <v>1030</v>
      </c>
      <c r="F2914" s="737"/>
      <c r="H2914" s="231"/>
      <c r="K2914" s="503"/>
      <c r="T2914" s="655"/>
    </row>
    <row r="2915" spans="1:20">
      <c r="A2915" s="485">
        <f t="shared" si="393"/>
        <v>2915</v>
      </c>
      <c r="B2915" t="s">
        <v>447</v>
      </c>
      <c r="D2915" t="s">
        <v>905</v>
      </c>
      <c r="F2915" s="737">
        <f>'64'!D52</f>
        <v>5243</v>
      </c>
      <c r="H2915" s="231">
        <f>'64'!D62</f>
        <v>3194</v>
      </c>
      <c r="K2915" s="503">
        <v>2569</v>
      </c>
      <c r="L2915" s="231">
        <f>'64'!D52</f>
        <v>5243</v>
      </c>
      <c r="N2915" s="231">
        <f>'64'!D62</f>
        <v>3194</v>
      </c>
      <c r="P2915" s="722">
        <f>F2915-L2915</f>
        <v>0</v>
      </c>
      <c r="Q2915" s="461"/>
      <c r="R2915" s="722">
        <f>H2915-N2915</f>
        <v>0</v>
      </c>
      <c r="T2915" s="655">
        <f>H2915-K2915</f>
        <v>625</v>
      </c>
    </row>
    <row r="2916" spans="1:20">
      <c r="A2916" s="485">
        <f t="shared" si="393"/>
        <v>2916</v>
      </c>
      <c r="B2916" t="s">
        <v>448</v>
      </c>
      <c r="D2916" t="s">
        <v>905</v>
      </c>
      <c r="F2916" s="737">
        <f>'64'!D53</f>
        <v>37811</v>
      </c>
      <c r="H2916" s="231">
        <f>'64'!D63</f>
        <v>17681</v>
      </c>
      <c r="K2916" s="503">
        <v>12245</v>
      </c>
      <c r="L2916" s="231">
        <f>'64'!D53</f>
        <v>37811</v>
      </c>
      <c r="N2916" s="231">
        <f>'64'!D63</f>
        <v>17681</v>
      </c>
      <c r="P2916" s="722">
        <f>F2916-L2916</f>
        <v>0</v>
      </c>
      <c r="Q2916" s="461"/>
      <c r="R2916" s="722">
        <f>H2916-N2916</f>
        <v>0</v>
      </c>
      <c r="T2916" s="655">
        <f>H2916-K2916</f>
        <v>5436</v>
      </c>
    </row>
    <row r="2917" spans="1:20">
      <c r="A2917" s="485">
        <f t="shared" si="393"/>
        <v>2917</v>
      </c>
      <c r="B2917" t="s">
        <v>449</v>
      </c>
      <c r="D2917" t="s">
        <v>905</v>
      </c>
      <c r="F2917" s="737">
        <f>'64'!D54</f>
        <v>16450</v>
      </c>
      <c r="H2917" s="231">
        <f>'64'!D64</f>
        <v>10041</v>
      </c>
      <c r="K2917" s="503">
        <v>27722</v>
      </c>
      <c r="L2917" s="231">
        <f>'64'!D54</f>
        <v>16450</v>
      </c>
      <c r="N2917" s="231">
        <f>'64'!D64</f>
        <v>10041</v>
      </c>
      <c r="P2917" s="722">
        <f>F2917-L2917</f>
        <v>0</v>
      </c>
      <c r="Q2917" s="461"/>
      <c r="R2917" s="722">
        <f>H2917-N2917</f>
        <v>0</v>
      </c>
      <c r="T2917" s="655">
        <f>H2917-K2917</f>
        <v>-17681</v>
      </c>
    </row>
    <row r="2918" spans="1:20" ht="15.75">
      <c r="A2918" s="485">
        <f t="shared" si="393"/>
        <v>2918</v>
      </c>
      <c r="B2918" s="234" t="s">
        <v>450</v>
      </c>
      <c r="D2918" t="s">
        <v>905</v>
      </c>
      <c r="F2918" s="737">
        <f>'64'!D55</f>
        <v>59504</v>
      </c>
      <c r="H2918" s="231">
        <f>'64'!D65</f>
        <v>30916</v>
      </c>
      <c r="K2918" s="503">
        <v>42536</v>
      </c>
      <c r="L2918" s="231">
        <f>'64'!D55</f>
        <v>59504</v>
      </c>
      <c r="N2918" s="231">
        <f>'64'!D65</f>
        <v>30916</v>
      </c>
      <c r="P2918" s="722">
        <f>F2918-L2918</f>
        <v>0</v>
      </c>
      <c r="Q2918" s="461"/>
      <c r="R2918" s="722">
        <f>H2918-N2918</f>
        <v>0</v>
      </c>
      <c r="T2918" s="655">
        <f>H2918-K2918</f>
        <v>-11620</v>
      </c>
    </row>
    <row r="2919" spans="1:20" ht="15.75">
      <c r="A2919" s="485">
        <f t="shared" si="393"/>
        <v>2919</v>
      </c>
      <c r="B2919" s="234" t="s">
        <v>1031</v>
      </c>
      <c r="F2919" s="737"/>
      <c r="H2919" s="231"/>
      <c r="K2919" s="503"/>
      <c r="T2919" s="655"/>
    </row>
    <row r="2920" spans="1:20">
      <c r="A2920" s="485">
        <f t="shared" si="393"/>
        <v>2920</v>
      </c>
      <c r="B2920" t="s">
        <v>447</v>
      </c>
      <c r="D2920" t="s">
        <v>905</v>
      </c>
      <c r="F2920" s="737">
        <f>'64'!F52</f>
        <v>3364</v>
      </c>
      <c r="H2920" s="231">
        <f>'64'!F62</f>
        <v>4972</v>
      </c>
      <c r="K2920" s="503">
        <v>4897</v>
      </c>
      <c r="L2920" s="231">
        <f>'64'!F52</f>
        <v>3364</v>
      </c>
      <c r="N2920" s="231">
        <f>'64'!F62</f>
        <v>4972</v>
      </c>
      <c r="P2920" s="722">
        <f>F2920-L2920</f>
        <v>0</v>
      </c>
      <c r="Q2920" s="461"/>
      <c r="R2920" s="722">
        <f>H2920-N2920</f>
        <v>0</v>
      </c>
      <c r="T2920" s="655">
        <f>H2920-K2920</f>
        <v>75</v>
      </c>
    </row>
    <row r="2921" spans="1:20">
      <c r="A2921" s="485">
        <f t="shared" si="393"/>
        <v>2921</v>
      </c>
      <c r="B2921" t="s">
        <v>448</v>
      </c>
      <c r="D2921" t="s">
        <v>905</v>
      </c>
      <c r="F2921" s="737">
        <f>'64'!F53</f>
        <v>9120</v>
      </c>
      <c r="H2921" s="231">
        <f>'64'!F63</f>
        <v>22076</v>
      </c>
      <c r="K2921" s="503">
        <v>20054</v>
      </c>
      <c r="L2921" s="231">
        <f>'64'!F53</f>
        <v>9120</v>
      </c>
      <c r="N2921" s="231">
        <f>'64'!F63</f>
        <v>22076</v>
      </c>
      <c r="P2921" s="722">
        <f>F2921-L2921</f>
        <v>0</v>
      </c>
      <c r="Q2921" s="461"/>
      <c r="R2921" s="722">
        <f>H2921-N2921</f>
        <v>0</v>
      </c>
      <c r="T2921" s="655">
        <f>H2921-K2921</f>
        <v>2022</v>
      </c>
    </row>
    <row r="2922" spans="1:20">
      <c r="A2922" s="485">
        <f t="shared" si="393"/>
        <v>2922</v>
      </c>
      <c r="B2922" t="s">
        <v>449</v>
      </c>
      <c r="D2922" t="s">
        <v>905</v>
      </c>
      <c r="F2922" s="737">
        <f>'64'!F54</f>
        <v>846</v>
      </c>
      <c r="H2922" s="231">
        <f>'64'!F64</f>
        <v>17078</v>
      </c>
      <c r="K2922" s="503">
        <v>39154</v>
      </c>
      <c r="L2922" s="231">
        <f>'64'!F54</f>
        <v>846</v>
      </c>
      <c r="N2922" s="231">
        <f>'64'!F64</f>
        <v>17078</v>
      </c>
      <c r="P2922" s="722">
        <f>F2922-L2922</f>
        <v>0</v>
      </c>
      <c r="Q2922" s="461"/>
      <c r="R2922" s="722">
        <f>H2922-N2922</f>
        <v>0</v>
      </c>
      <c r="T2922" s="655">
        <f>H2922-K2922</f>
        <v>-22076</v>
      </c>
    </row>
    <row r="2923" spans="1:20" ht="15.75">
      <c r="A2923" s="485">
        <f t="shared" si="393"/>
        <v>2923</v>
      </c>
      <c r="B2923" s="234" t="s">
        <v>450</v>
      </c>
      <c r="D2923" t="s">
        <v>905</v>
      </c>
      <c r="F2923" s="737">
        <f>'64'!F55</f>
        <v>13330</v>
      </c>
      <c r="H2923" s="231">
        <f>'64'!F65</f>
        <v>44126</v>
      </c>
      <c r="K2923" s="503">
        <v>64105</v>
      </c>
      <c r="L2923" s="231">
        <f>'64'!F55</f>
        <v>13330</v>
      </c>
      <c r="N2923" s="231">
        <f>'64'!F65</f>
        <v>44126</v>
      </c>
      <c r="P2923" s="722">
        <f>F2923-L2923</f>
        <v>0</v>
      </c>
      <c r="Q2923" s="461"/>
      <c r="R2923" s="722">
        <f>H2923-N2923</f>
        <v>0</v>
      </c>
      <c r="T2923" s="655">
        <f>H2923-K2923</f>
        <v>-19979</v>
      </c>
    </row>
    <row r="2924" spans="1:20" ht="15.75">
      <c r="A2924" s="485">
        <f t="shared" si="393"/>
        <v>2924</v>
      </c>
      <c r="B2924" s="234" t="s">
        <v>1032</v>
      </c>
      <c r="F2924" s="737"/>
      <c r="H2924" s="231"/>
      <c r="K2924" s="503"/>
      <c r="T2924" s="655"/>
    </row>
    <row r="2925" spans="1:20">
      <c r="A2925" s="485">
        <f t="shared" si="393"/>
        <v>2925</v>
      </c>
      <c r="B2925" t="s">
        <v>447</v>
      </c>
      <c r="D2925" t="s">
        <v>905</v>
      </c>
      <c r="F2925" s="737">
        <f>'64'!H52</f>
        <v>6240</v>
      </c>
      <c r="H2925" s="231">
        <f>'64'!H62</f>
        <v>5326</v>
      </c>
      <c r="K2925" s="503">
        <v>4757</v>
      </c>
      <c r="L2925" s="231">
        <f>'64'!H52</f>
        <v>6240</v>
      </c>
      <c r="N2925" s="231">
        <f>'64'!H62</f>
        <v>5326</v>
      </c>
      <c r="P2925" s="722">
        <f>F2925-L2925</f>
        <v>0</v>
      </c>
      <c r="Q2925" s="461"/>
      <c r="R2925" s="722">
        <f>H2925-N2925</f>
        <v>0</v>
      </c>
      <c r="T2925" s="655">
        <f>H2925-K2925</f>
        <v>569</v>
      </c>
    </row>
    <row r="2926" spans="1:20">
      <c r="A2926" s="485">
        <f t="shared" si="393"/>
        <v>2926</v>
      </c>
      <c r="B2926" t="s">
        <v>448</v>
      </c>
      <c r="D2926" t="s">
        <v>905</v>
      </c>
      <c r="F2926" s="737">
        <f>'64'!H53</f>
        <v>18406</v>
      </c>
      <c r="H2926" s="231">
        <f>'64'!H63</f>
        <v>17672</v>
      </c>
      <c r="K2926" s="503">
        <v>19728</v>
      </c>
      <c r="L2926" s="231">
        <f>'64'!H53</f>
        <v>18406</v>
      </c>
      <c r="N2926" s="231">
        <f>'64'!H63</f>
        <v>17672</v>
      </c>
      <c r="P2926" s="722">
        <f>F2926-L2926</f>
        <v>0</v>
      </c>
      <c r="Q2926" s="461"/>
      <c r="R2926" s="722">
        <f>H2926-N2926</f>
        <v>0</v>
      </c>
      <c r="T2926" s="655">
        <f>H2926-K2926</f>
        <v>-2056</v>
      </c>
    </row>
    <row r="2927" spans="1:20">
      <c r="A2927" s="485">
        <f t="shared" si="393"/>
        <v>2927</v>
      </c>
      <c r="B2927" t="s">
        <v>449</v>
      </c>
      <c r="D2927" t="s">
        <v>905</v>
      </c>
      <c r="F2927" s="737">
        <f>'64'!H54</f>
        <v>3856</v>
      </c>
      <c r="H2927" s="231">
        <f>'64'!H64</f>
        <v>6450</v>
      </c>
      <c r="K2927" s="503">
        <v>24122</v>
      </c>
      <c r="L2927" s="231">
        <f>'64'!H54</f>
        <v>3856</v>
      </c>
      <c r="N2927" s="231">
        <f>'64'!H64</f>
        <v>6450</v>
      </c>
      <c r="P2927" s="722">
        <f>F2927-L2927</f>
        <v>0</v>
      </c>
      <c r="Q2927" s="461"/>
      <c r="R2927" s="722">
        <f>H2927-N2927</f>
        <v>0</v>
      </c>
      <c r="T2927" s="655">
        <f>H2927-K2927</f>
        <v>-17672</v>
      </c>
    </row>
    <row r="2928" spans="1:20" ht="15.75">
      <c r="A2928" s="485">
        <f t="shared" si="393"/>
        <v>2928</v>
      </c>
      <c r="B2928" s="234" t="s">
        <v>450</v>
      </c>
      <c r="D2928" t="s">
        <v>905</v>
      </c>
      <c r="F2928" s="737">
        <f>'64'!H55</f>
        <v>28502</v>
      </c>
      <c r="H2928" s="231">
        <f>'64'!H65</f>
        <v>29448</v>
      </c>
      <c r="K2928" s="503">
        <v>48607</v>
      </c>
      <c r="L2928" s="231">
        <f>'64'!H55</f>
        <v>28502</v>
      </c>
      <c r="N2928" s="231">
        <f>'64'!H65</f>
        <v>29448</v>
      </c>
      <c r="P2928" s="722">
        <f>F2928-L2928</f>
        <v>0</v>
      </c>
      <c r="Q2928" s="461"/>
      <c r="R2928" s="722">
        <f>H2928-N2928</f>
        <v>0</v>
      </c>
      <c r="T2928" s="655">
        <f>H2928-K2928</f>
        <v>-19159</v>
      </c>
    </row>
    <row r="2929" spans="1:20" ht="15.75">
      <c r="A2929" s="485">
        <f t="shared" si="393"/>
        <v>2929</v>
      </c>
      <c r="B2929" s="234" t="s">
        <v>451</v>
      </c>
      <c r="F2929" s="737">
        <f>'64'!D70</f>
        <v>101336.04311003414</v>
      </c>
      <c r="H2929" s="718"/>
      <c r="K2929" s="503"/>
      <c r="L2929" s="231">
        <f>'64'!D70</f>
        <v>101336.04311003414</v>
      </c>
      <c r="N2929" s="718"/>
      <c r="P2929" s="722">
        <f>F2929-L2929</f>
        <v>0</v>
      </c>
      <c r="Q2929" s="461"/>
      <c r="R2929" s="722">
        <f>H2929-N2929</f>
        <v>0</v>
      </c>
      <c r="T2929" s="655">
        <f>H2929-K2929</f>
        <v>0</v>
      </c>
    </row>
    <row r="2930" spans="1:20" ht="15.75">
      <c r="A2930" s="485">
        <f t="shared" si="393"/>
        <v>2930</v>
      </c>
      <c r="B2930" s="234" t="s">
        <v>592</v>
      </c>
      <c r="F2930" s="737"/>
      <c r="H2930" s="231"/>
      <c r="K2930" s="503"/>
      <c r="T2930" s="655"/>
    </row>
    <row r="2931" spans="1:20">
      <c r="A2931" s="485">
        <f t="shared" si="393"/>
        <v>2931</v>
      </c>
      <c r="B2931" t="s">
        <v>714</v>
      </c>
      <c r="D2931" t="s">
        <v>905</v>
      </c>
      <c r="F2931" s="737">
        <f>'65'!F6</f>
        <v>3325</v>
      </c>
      <c r="G2931" s="370"/>
      <c r="H2931" s="231">
        <f>'65'!H6</f>
        <v>2747</v>
      </c>
      <c r="K2931" s="503">
        <v>2488</v>
      </c>
      <c r="L2931" s="231">
        <f>'65'!F6</f>
        <v>3325</v>
      </c>
      <c r="N2931" s="231">
        <f>'65'!H6</f>
        <v>2747</v>
      </c>
      <c r="P2931" s="722">
        <f>F2931-L2931</f>
        <v>0</v>
      </c>
      <c r="Q2931" s="461"/>
      <c r="R2931" s="722">
        <f>H2931-N2931</f>
        <v>0</v>
      </c>
      <c r="T2931" s="655">
        <f>H2931-K2931</f>
        <v>259</v>
      </c>
    </row>
    <row r="2932" spans="1:20">
      <c r="A2932" s="485">
        <f t="shared" si="393"/>
        <v>2932</v>
      </c>
      <c r="B2932" t="s">
        <v>715</v>
      </c>
      <c r="D2932" t="s">
        <v>905</v>
      </c>
      <c r="F2932" s="737">
        <f>'65'!F7</f>
        <v>0</v>
      </c>
      <c r="G2932" s="370"/>
      <c r="H2932" s="231">
        <f>'65'!H7</f>
        <v>0</v>
      </c>
      <c r="K2932" s="503">
        <v>0</v>
      </c>
      <c r="L2932" s="231">
        <f>'65'!F7</f>
        <v>0</v>
      </c>
      <c r="N2932" s="231">
        <f>'65'!H7</f>
        <v>0</v>
      </c>
      <c r="P2932" s="722">
        <f>F2932-L2932</f>
        <v>0</v>
      </c>
      <c r="Q2932" s="461"/>
      <c r="R2932" s="722">
        <f>H2932-N2932</f>
        <v>0</v>
      </c>
      <c r="T2932" s="655">
        <f>H2932-K2932</f>
        <v>0</v>
      </c>
    </row>
    <row r="2933" spans="1:20" ht="15.75">
      <c r="A2933" s="485">
        <f t="shared" si="393"/>
        <v>2933</v>
      </c>
      <c r="B2933" s="234" t="s">
        <v>466</v>
      </c>
      <c r="D2933" t="s">
        <v>905</v>
      </c>
      <c r="F2933" s="737">
        <f>'65'!F8</f>
        <v>3325</v>
      </c>
      <c r="G2933" s="370"/>
      <c r="H2933" s="231">
        <f>'65'!H8</f>
        <v>2747</v>
      </c>
      <c r="K2933" s="503">
        <v>2488</v>
      </c>
      <c r="L2933" s="231">
        <f>'65'!F8</f>
        <v>3325</v>
      </c>
      <c r="N2933" s="231">
        <f>'65'!H8</f>
        <v>2747</v>
      </c>
      <c r="P2933" s="722">
        <f>F2933-L2933</f>
        <v>0</v>
      </c>
      <c r="Q2933" s="461"/>
      <c r="R2933" s="722">
        <f>H2933-N2933</f>
        <v>0</v>
      </c>
      <c r="T2933" s="655">
        <f>H2933-K2933</f>
        <v>259</v>
      </c>
    </row>
    <row r="2934" spans="1:20" ht="15.75">
      <c r="A2934" s="485">
        <f t="shared" si="393"/>
        <v>2934</v>
      </c>
      <c r="B2934" s="234" t="s">
        <v>1110</v>
      </c>
      <c r="F2934" s="737"/>
      <c r="H2934" s="231"/>
      <c r="K2934" s="503"/>
      <c r="T2934" s="655"/>
    </row>
    <row r="2935" spans="1:20" ht="15.75">
      <c r="A2935" s="485">
        <f t="shared" si="393"/>
        <v>2935</v>
      </c>
      <c r="B2935" s="234" t="s">
        <v>430</v>
      </c>
      <c r="F2935" s="737"/>
      <c r="H2935" s="231"/>
      <c r="K2935" s="503"/>
      <c r="T2935" s="655"/>
    </row>
    <row r="2936" spans="1:20">
      <c r="A2936" s="485">
        <f t="shared" si="393"/>
        <v>2936</v>
      </c>
      <c r="B2936" t="s">
        <v>187</v>
      </c>
      <c r="D2936" t="s">
        <v>905</v>
      </c>
      <c r="F2936" s="737">
        <f>'65'!F13</f>
        <v>0</v>
      </c>
      <c r="G2936" s="370"/>
      <c r="H2936" s="231">
        <f>'65'!H13</f>
        <v>0</v>
      </c>
      <c r="K2936" s="503">
        <v>0</v>
      </c>
      <c r="L2936" s="231">
        <f>'65'!F13</f>
        <v>0</v>
      </c>
      <c r="N2936" s="231">
        <f>'65'!H13</f>
        <v>0</v>
      </c>
      <c r="P2936" s="722">
        <f>F2936-L2936</f>
        <v>0</v>
      </c>
      <c r="Q2936" s="461"/>
      <c r="R2936" s="722">
        <f>H2936-N2936</f>
        <v>0</v>
      </c>
      <c r="T2936" s="655">
        <f>H2936-K2936</f>
        <v>0</v>
      </c>
    </row>
    <row r="2937" spans="1:20">
      <c r="A2937" s="485">
        <f t="shared" si="393"/>
        <v>2937</v>
      </c>
      <c r="B2937" t="s">
        <v>336</v>
      </c>
      <c r="D2937" t="s">
        <v>905</v>
      </c>
      <c r="F2937" s="737">
        <f>'65'!F14</f>
        <v>0</v>
      </c>
      <c r="G2937" s="370"/>
      <c r="H2937" s="231">
        <f>'65'!H14</f>
        <v>0</v>
      </c>
      <c r="K2937" s="503">
        <v>0</v>
      </c>
      <c r="L2937" s="231">
        <f>'65'!F14</f>
        <v>0</v>
      </c>
      <c r="N2937" s="231">
        <f>'65'!H14</f>
        <v>0</v>
      </c>
      <c r="P2937" s="722">
        <f>F2937-L2937</f>
        <v>0</v>
      </c>
      <c r="Q2937" s="461"/>
      <c r="R2937" s="722">
        <f>H2937-N2937</f>
        <v>0</v>
      </c>
      <c r="T2937" s="655">
        <f>H2937-K2937</f>
        <v>0</v>
      </c>
    </row>
    <row r="2938" spans="1:20">
      <c r="A2938" s="485">
        <f t="shared" si="393"/>
        <v>2938</v>
      </c>
      <c r="B2938" t="s">
        <v>337</v>
      </c>
      <c r="D2938" t="s">
        <v>905</v>
      </c>
      <c r="F2938" s="737">
        <f>'65'!F15</f>
        <v>16334</v>
      </c>
      <c r="G2938" s="370"/>
      <c r="H2938" s="231">
        <f>'65'!H15</f>
        <v>13492</v>
      </c>
      <c r="K2938" s="503">
        <v>12223</v>
      </c>
      <c r="L2938" s="231">
        <f>'65'!F15</f>
        <v>16334</v>
      </c>
      <c r="N2938" s="231">
        <f>'65'!H15</f>
        <v>13492</v>
      </c>
      <c r="P2938" s="722">
        <f>F2938-L2938</f>
        <v>0</v>
      </c>
      <c r="Q2938" s="461"/>
      <c r="R2938" s="722">
        <f>H2938-N2938</f>
        <v>0</v>
      </c>
      <c r="T2938" s="655">
        <f>H2938-K2938</f>
        <v>1269</v>
      </c>
    </row>
    <row r="2939" spans="1:20" ht="15.75">
      <c r="A2939" s="485">
        <f t="shared" si="393"/>
        <v>2939</v>
      </c>
      <c r="B2939" s="234" t="s">
        <v>106</v>
      </c>
      <c r="D2939" t="s">
        <v>905</v>
      </c>
      <c r="F2939" s="737">
        <f>'65'!F16</f>
        <v>16334</v>
      </c>
      <c r="G2939" s="370"/>
      <c r="H2939" s="231">
        <f>'65'!H16</f>
        <v>13492</v>
      </c>
      <c r="K2939" s="503">
        <v>12223</v>
      </c>
      <c r="L2939" s="231">
        <f>'65'!F16</f>
        <v>16334</v>
      </c>
      <c r="N2939" s="231">
        <f>'65'!H16</f>
        <v>13492</v>
      </c>
      <c r="P2939" s="722">
        <f>F2939-L2939</f>
        <v>0</v>
      </c>
      <c r="Q2939" s="461"/>
      <c r="R2939" s="722">
        <f>H2939-N2939</f>
        <v>0</v>
      </c>
      <c r="T2939" s="655">
        <f>H2939-K2939</f>
        <v>1269</v>
      </c>
    </row>
    <row r="2940" spans="1:20" ht="15.75">
      <c r="A2940" s="485">
        <f t="shared" si="393"/>
        <v>2940</v>
      </c>
      <c r="B2940" s="234" t="s">
        <v>593</v>
      </c>
      <c r="F2940" s="737"/>
      <c r="H2940" s="231"/>
      <c r="K2940" s="503"/>
      <c r="T2940" s="655"/>
    </row>
    <row r="2941" spans="1:20" ht="15.75">
      <c r="A2941" s="485">
        <f t="shared" si="393"/>
        <v>2941</v>
      </c>
      <c r="B2941" s="234" t="s">
        <v>452</v>
      </c>
      <c r="F2941" s="737"/>
      <c r="H2941" s="231"/>
      <c r="K2941" s="503"/>
      <c r="T2941" s="655"/>
    </row>
    <row r="2942" spans="1:20">
      <c r="A2942" s="485">
        <f t="shared" si="393"/>
        <v>2942</v>
      </c>
      <c r="B2942" t="s">
        <v>1111</v>
      </c>
      <c r="F2942" s="737">
        <f>'65'!F25</f>
        <v>1</v>
      </c>
      <c r="H2942" s="718"/>
      <c r="K2942" s="503"/>
      <c r="L2942" s="231">
        <f>'65'!F25</f>
        <v>1</v>
      </c>
      <c r="N2942" s="718"/>
      <c r="P2942" s="722">
        <f>F2942-L2942</f>
        <v>0</v>
      </c>
      <c r="Q2942" s="461"/>
      <c r="R2942" s="722">
        <f>H2942-N2942</f>
        <v>0</v>
      </c>
      <c r="T2942" s="655">
        <f>H2942-K2942</f>
        <v>0</v>
      </c>
    </row>
    <row r="2943" spans="1:20">
      <c r="A2943" s="485">
        <f t="shared" si="393"/>
        <v>2943</v>
      </c>
      <c r="B2943" t="s">
        <v>455</v>
      </c>
      <c r="F2943" s="737">
        <f>'65'!F26</f>
        <v>0</v>
      </c>
      <c r="H2943" s="718"/>
      <c r="K2943" s="503"/>
      <c r="L2943" s="231">
        <f>'65'!F26</f>
        <v>0</v>
      </c>
      <c r="N2943" s="718"/>
      <c r="P2943" s="722">
        <f>F2943-L2943</f>
        <v>0</v>
      </c>
      <c r="Q2943" s="461"/>
      <c r="R2943" s="722">
        <f>H2943-N2943</f>
        <v>0</v>
      </c>
      <c r="T2943" s="655">
        <f>H2943-K2943</f>
        <v>0</v>
      </c>
    </row>
    <row r="2944" spans="1:20" ht="15.75">
      <c r="A2944" s="485">
        <f t="shared" si="393"/>
        <v>2944</v>
      </c>
      <c r="B2944" s="234" t="s">
        <v>453</v>
      </c>
      <c r="F2944" s="737"/>
      <c r="H2944" s="231"/>
      <c r="K2944" s="503"/>
      <c r="T2944" s="655"/>
    </row>
    <row r="2945" spans="1:20">
      <c r="A2945" s="485">
        <f t="shared" si="393"/>
        <v>2945</v>
      </c>
      <c r="B2945" t="s">
        <v>1111</v>
      </c>
      <c r="F2945" s="737">
        <f>'65'!H25</f>
        <v>0</v>
      </c>
      <c r="H2945" s="718"/>
      <c r="K2945" s="503"/>
      <c r="L2945" s="231">
        <f>'65'!H25</f>
        <v>0</v>
      </c>
      <c r="N2945" s="718"/>
      <c r="P2945" s="722">
        <f>F2945-L2945</f>
        <v>0</v>
      </c>
      <c r="Q2945" s="461"/>
      <c r="R2945" s="722">
        <f>H2945-N2945</f>
        <v>0</v>
      </c>
      <c r="T2945" s="655">
        <f>H2945-K2945</f>
        <v>0</v>
      </c>
    </row>
    <row r="2946" spans="1:20">
      <c r="A2946" s="485">
        <f t="shared" si="393"/>
        <v>2946</v>
      </c>
      <c r="B2946" t="s">
        <v>455</v>
      </c>
      <c r="F2946" s="737">
        <f>'65'!H26</f>
        <v>0</v>
      </c>
      <c r="H2946" s="718"/>
      <c r="K2946" s="503"/>
      <c r="L2946" s="231">
        <f>'65'!H26</f>
        <v>0</v>
      </c>
      <c r="N2946" s="718"/>
      <c r="P2946" s="722">
        <f>F2946-L2946</f>
        <v>0</v>
      </c>
      <c r="Q2946" s="461"/>
      <c r="R2946" s="722">
        <f>H2946-N2946</f>
        <v>0</v>
      </c>
      <c r="T2946" s="655">
        <f>H2946-K2946</f>
        <v>0</v>
      </c>
    </row>
    <row r="2947" spans="1:20" ht="15.75">
      <c r="A2947" s="485">
        <f t="shared" si="393"/>
        <v>2947</v>
      </c>
      <c r="B2947" s="234" t="s">
        <v>1033</v>
      </c>
      <c r="F2947" s="737"/>
      <c r="H2947" s="231"/>
      <c r="K2947" s="503"/>
      <c r="T2947" s="655"/>
    </row>
    <row r="2948" spans="1:20" ht="15.75">
      <c r="A2948" s="485">
        <f t="shared" si="393"/>
        <v>2948</v>
      </c>
      <c r="B2948" s="234" t="s">
        <v>598</v>
      </c>
      <c r="F2948" s="737"/>
      <c r="H2948" s="231"/>
      <c r="K2948" s="503"/>
      <c r="T2948" s="655"/>
    </row>
    <row r="2949" spans="1:20">
      <c r="A2949" s="485">
        <f t="shared" si="393"/>
        <v>2949</v>
      </c>
      <c r="B2949" t="s">
        <v>1112</v>
      </c>
      <c r="D2949" t="s">
        <v>905</v>
      </c>
      <c r="F2949" s="737" t="e">
        <f>'67'!#REF!</f>
        <v>#REF!</v>
      </c>
      <c r="H2949" s="231">
        <f>'67'!E7</f>
        <v>-1342</v>
      </c>
      <c r="K2949" s="503">
        <v>-509</v>
      </c>
      <c r="L2949" s="231" t="e">
        <f>'67'!#REF!</f>
        <v>#REF!</v>
      </c>
      <c r="N2949" s="231">
        <f>'67'!E7</f>
        <v>-1342</v>
      </c>
      <c r="P2949" s="722" t="e">
        <f t="shared" ref="P2949:P2958" si="394">F2949-L2949</f>
        <v>#REF!</v>
      </c>
      <c r="Q2949" s="461"/>
      <c r="R2949" s="722">
        <f t="shared" ref="R2949:R2958" si="395">H2949-N2949</f>
        <v>0</v>
      </c>
      <c r="T2949" s="655">
        <f t="shared" ref="T2949:T2958" si="396">H2949-K2949</f>
        <v>-833</v>
      </c>
    </row>
    <row r="2950" spans="1:20">
      <c r="A2950" s="485">
        <f t="shared" si="393"/>
        <v>2950</v>
      </c>
      <c r="B2950" t="s">
        <v>1113</v>
      </c>
      <c r="D2950" t="s">
        <v>905</v>
      </c>
      <c r="F2950" s="737" t="e">
        <f>'67'!#REF!</f>
        <v>#REF!</v>
      </c>
      <c r="H2950" s="231">
        <f>'67'!E8</f>
        <v>-4018</v>
      </c>
      <c r="K2950" s="503">
        <v>45103</v>
      </c>
      <c r="L2950" s="231" t="e">
        <f>'67'!#REF!</f>
        <v>#REF!</v>
      </c>
      <c r="N2950" s="231">
        <f>'67'!E8</f>
        <v>-4018</v>
      </c>
      <c r="P2950" s="722" t="e">
        <f t="shared" si="394"/>
        <v>#REF!</v>
      </c>
      <c r="Q2950" s="461"/>
      <c r="R2950" s="722">
        <f t="shared" si="395"/>
        <v>0</v>
      </c>
      <c r="T2950" s="655">
        <f t="shared" si="396"/>
        <v>-49121</v>
      </c>
    </row>
    <row r="2951" spans="1:20">
      <c r="A2951" s="485">
        <f t="shared" si="393"/>
        <v>2951</v>
      </c>
      <c r="B2951" t="s">
        <v>1114</v>
      </c>
      <c r="D2951" t="s">
        <v>905</v>
      </c>
      <c r="F2951" s="737" t="e">
        <f>'67'!#REF!</f>
        <v>#REF!</v>
      </c>
      <c r="H2951" s="231">
        <f>'67'!E9</f>
        <v>-10250</v>
      </c>
      <c r="K2951" s="503">
        <v>-10430</v>
      </c>
      <c r="L2951" s="231" t="e">
        <f>'67'!#REF!</f>
        <v>#REF!</v>
      </c>
      <c r="N2951" s="231">
        <f>'67'!E9</f>
        <v>-10250</v>
      </c>
      <c r="P2951" s="722" t="e">
        <f t="shared" si="394"/>
        <v>#REF!</v>
      </c>
      <c r="Q2951" s="461"/>
      <c r="R2951" s="722">
        <f t="shared" si="395"/>
        <v>0</v>
      </c>
      <c r="T2951" s="655">
        <f t="shared" si="396"/>
        <v>180</v>
      </c>
    </row>
    <row r="2952" spans="1:20">
      <c r="A2952" s="485">
        <f t="shared" si="393"/>
        <v>2952</v>
      </c>
      <c r="B2952" t="s">
        <v>1115</v>
      </c>
      <c r="D2952" t="s">
        <v>905</v>
      </c>
      <c r="F2952" s="737" t="e">
        <f>'67'!#REF!</f>
        <v>#REF!</v>
      </c>
      <c r="H2952" s="231">
        <f>'67'!E10</f>
        <v>10136</v>
      </c>
      <c r="K2952" s="503">
        <v>-2840</v>
      </c>
      <c r="L2952" s="231" t="e">
        <f>'67'!#REF!</f>
        <v>#REF!</v>
      </c>
      <c r="N2952" s="231">
        <f>'67'!E10</f>
        <v>10136</v>
      </c>
      <c r="P2952" s="722" t="e">
        <f t="shared" si="394"/>
        <v>#REF!</v>
      </c>
      <c r="Q2952" s="461"/>
      <c r="R2952" s="722">
        <f t="shared" si="395"/>
        <v>0</v>
      </c>
      <c r="T2952" s="655">
        <f t="shared" si="396"/>
        <v>12976</v>
      </c>
    </row>
    <row r="2953" spans="1:20">
      <c r="A2953" s="485">
        <f t="shared" si="393"/>
        <v>2953</v>
      </c>
      <c r="B2953" t="s">
        <v>1116</v>
      </c>
      <c r="D2953" t="s">
        <v>905</v>
      </c>
      <c r="F2953" s="737" t="e">
        <f>'67'!#REF!</f>
        <v>#REF!</v>
      </c>
      <c r="H2953" s="231">
        <f>'67'!E11</f>
        <v>-18707</v>
      </c>
      <c r="K2953" s="503">
        <v>393</v>
      </c>
      <c r="L2953" s="231" t="e">
        <f>'67'!#REF!</f>
        <v>#REF!</v>
      </c>
      <c r="N2953" s="231">
        <f>'67'!E11</f>
        <v>-18707</v>
      </c>
      <c r="P2953" s="722" t="e">
        <f t="shared" si="394"/>
        <v>#REF!</v>
      </c>
      <c r="Q2953" s="461"/>
      <c r="R2953" s="722">
        <f t="shared" si="395"/>
        <v>0</v>
      </c>
      <c r="T2953" s="655">
        <f t="shared" si="396"/>
        <v>-19100</v>
      </c>
    </row>
    <row r="2954" spans="1:20" ht="15.75">
      <c r="A2954" s="485">
        <f t="shared" si="393"/>
        <v>2954</v>
      </c>
      <c r="B2954" s="234" t="s">
        <v>106</v>
      </c>
      <c r="D2954" t="s">
        <v>905</v>
      </c>
      <c r="F2954" s="737">
        <f>'67'!C13</f>
        <v>-35726.313779000004</v>
      </c>
      <c r="H2954" s="231">
        <f>'67'!E13</f>
        <v>-24181</v>
      </c>
      <c r="K2954" s="503">
        <v>31717</v>
      </c>
      <c r="L2954" s="231">
        <f>'67'!C13</f>
        <v>-35726.313779000004</v>
      </c>
      <c r="N2954" s="231">
        <f>'67'!E13</f>
        <v>-24181</v>
      </c>
      <c r="P2954" s="722">
        <f t="shared" si="394"/>
        <v>0</v>
      </c>
      <c r="Q2954" s="461"/>
      <c r="R2954" s="722">
        <f t="shared" si="395"/>
        <v>0</v>
      </c>
      <c r="T2954" s="655">
        <f t="shared" si="396"/>
        <v>-55898</v>
      </c>
    </row>
    <row r="2955" spans="1:20">
      <c r="A2955" s="485">
        <f t="shared" ref="A2955:A2973" si="397">A2954+1</f>
        <v>2955</v>
      </c>
      <c r="B2955" t="s">
        <v>721</v>
      </c>
      <c r="D2955" t="s">
        <v>905</v>
      </c>
      <c r="F2955" s="737" t="e">
        <f>'67'!#REF!</f>
        <v>#REF!</v>
      </c>
      <c r="H2955" s="231">
        <f>'67'!E14</f>
        <v>19224</v>
      </c>
      <c r="K2955" s="503">
        <v>-654</v>
      </c>
      <c r="L2955" s="231" t="e">
        <f>'67'!#REF!</f>
        <v>#REF!</v>
      </c>
      <c r="N2955" s="231">
        <f>'67'!E14</f>
        <v>19224</v>
      </c>
      <c r="P2955" s="722" t="e">
        <f t="shared" si="394"/>
        <v>#REF!</v>
      </c>
      <c r="Q2955" s="461"/>
      <c r="R2955" s="722">
        <f t="shared" si="395"/>
        <v>0</v>
      </c>
      <c r="T2955" s="655">
        <f t="shared" si="396"/>
        <v>19878</v>
      </c>
    </row>
    <row r="2956" spans="1:20">
      <c r="A2956" s="485">
        <f t="shared" si="397"/>
        <v>2956</v>
      </c>
      <c r="B2956" t="s">
        <v>722</v>
      </c>
      <c r="D2956" t="s">
        <v>905</v>
      </c>
      <c r="F2956" s="737" t="e">
        <f>'67'!#REF!</f>
        <v>#REF!</v>
      </c>
      <c r="H2956" s="231">
        <f>'67'!E15</f>
        <v>0</v>
      </c>
      <c r="K2956" s="503">
        <v>-7</v>
      </c>
      <c r="L2956" s="231" t="e">
        <f>'67'!#REF!</f>
        <v>#REF!</v>
      </c>
      <c r="N2956" s="231">
        <f>'67'!E15</f>
        <v>0</v>
      </c>
      <c r="P2956" s="722" t="e">
        <f t="shared" si="394"/>
        <v>#REF!</v>
      </c>
      <c r="Q2956" s="461"/>
      <c r="R2956" s="722">
        <f t="shared" si="395"/>
        <v>0</v>
      </c>
      <c r="T2956" s="655">
        <f t="shared" si="396"/>
        <v>7</v>
      </c>
    </row>
    <row r="2957" spans="1:20">
      <c r="A2957" s="485">
        <f t="shared" si="397"/>
        <v>2957</v>
      </c>
      <c r="B2957" t="s">
        <v>342</v>
      </c>
      <c r="D2957" t="s">
        <v>905</v>
      </c>
      <c r="F2957" s="737">
        <f>'67'!C18</f>
        <v>-6161</v>
      </c>
      <c r="H2957" s="231">
        <f>'67'!E18</f>
        <v>-11761</v>
      </c>
      <c r="K2957" s="503">
        <v>-3708</v>
      </c>
      <c r="L2957" s="231">
        <f>'67'!C18</f>
        <v>-6161</v>
      </c>
      <c r="N2957" s="231">
        <f>'67'!E18</f>
        <v>-11761</v>
      </c>
      <c r="P2957" s="722">
        <f t="shared" si="394"/>
        <v>0</v>
      </c>
      <c r="Q2957" s="461"/>
      <c r="R2957" s="722">
        <f t="shared" si="395"/>
        <v>0</v>
      </c>
      <c r="T2957" s="655">
        <f t="shared" si="396"/>
        <v>-8053</v>
      </c>
    </row>
    <row r="2958" spans="1:20" ht="15.75">
      <c r="A2958" s="485">
        <f t="shared" si="397"/>
        <v>2958</v>
      </c>
      <c r="B2958" s="234" t="s">
        <v>106</v>
      </c>
      <c r="D2958" t="s">
        <v>905</v>
      </c>
      <c r="F2958" s="737">
        <f>'67'!C19</f>
        <v>-75561.313779000004</v>
      </c>
      <c r="H2958" s="231">
        <f>'67'!E19</f>
        <v>-16718</v>
      </c>
      <c r="K2958" s="503">
        <v>27348</v>
      </c>
      <c r="L2958" s="231">
        <f>'67'!C19</f>
        <v>-75561.313779000004</v>
      </c>
      <c r="N2958" s="231">
        <f>'67'!E19</f>
        <v>-16718</v>
      </c>
      <c r="P2958" s="722">
        <f t="shared" si="394"/>
        <v>0</v>
      </c>
      <c r="Q2958" s="461"/>
      <c r="R2958" s="722">
        <f t="shared" si="395"/>
        <v>0</v>
      </c>
      <c r="T2958" s="655">
        <f t="shared" si="396"/>
        <v>-44066</v>
      </c>
    </row>
    <row r="2959" spans="1:20" ht="15.75">
      <c r="A2959" s="485">
        <f t="shared" si="397"/>
        <v>2959</v>
      </c>
      <c r="B2959" s="234" t="s">
        <v>599</v>
      </c>
      <c r="F2959" s="737"/>
      <c r="H2959" s="231"/>
      <c r="K2959" s="503"/>
      <c r="T2959" s="655"/>
    </row>
    <row r="2960" spans="1:20">
      <c r="A2960" s="485">
        <f t="shared" si="397"/>
        <v>2960</v>
      </c>
      <c r="B2960" t="s">
        <v>6</v>
      </c>
      <c r="D2960" t="s">
        <v>905</v>
      </c>
      <c r="F2960" s="737">
        <f>'67'!C29</f>
        <v>36536</v>
      </c>
      <c r="G2960" s="370"/>
      <c r="H2960" s="231">
        <f>'67'!E29</f>
        <v>30497</v>
      </c>
      <c r="K2960" s="503">
        <v>30529</v>
      </c>
      <c r="L2960" s="231">
        <f>'67'!C29</f>
        <v>36536</v>
      </c>
      <c r="N2960" s="231">
        <f>'67'!E29</f>
        <v>30497</v>
      </c>
      <c r="P2960" s="722">
        <f t="shared" ref="P2960:P2969" si="398">F2960-L2960</f>
        <v>0</v>
      </c>
      <c r="Q2960" s="461"/>
      <c r="R2960" s="722">
        <f t="shared" ref="R2960:R2969" si="399">H2960-N2960</f>
        <v>0</v>
      </c>
      <c r="T2960" s="655">
        <f t="shared" ref="T2960:T2969" si="400">H2960-K2960</f>
        <v>-32</v>
      </c>
    </row>
    <row r="2961" spans="1:20">
      <c r="A2961" s="485">
        <f t="shared" si="397"/>
        <v>2961</v>
      </c>
      <c r="B2961" t="s">
        <v>7</v>
      </c>
      <c r="D2961" t="s">
        <v>905</v>
      </c>
      <c r="F2961" s="737">
        <f>'67'!C30</f>
        <v>1608</v>
      </c>
      <c r="G2961" s="370"/>
      <c r="H2961" s="231">
        <f>'67'!E30</f>
        <v>1847</v>
      </c>
      <c r="K2961" s="503">
        <v>772</v>
      </c>
      <c r="L2961" s="231">
        <f>'67'!C30</f>
        <v>1608</v>
      </c>
      <c r="N2961" s="231">
        <f>'67'!E30</f>
        <v>1847</v>
      </c>
      <c r="P2961" s="722">
        <f t="shared" si="398"/>
        <v>0</v>
      </c>
      <c r="Q2961" s="461"/>
      <c r="R2961" s="722">
        <f t="shared" si="399"/>
        <v>0</v>
      </c>
      <c r="T2961" s="655">
        <f t="shared" si="400"/>
        <v>1075</v>
      </c>
    </row>
    <row r="2962" spans="1:20">
      <c r="A2962" s="485">
        <f t="shared" si="397"/>
        <v>2962</v>
      </c>
      <c r="B2962" t="s">
        <v>343</v>
      </c>
      <c r="D2962" t="s">
        <v>905</v>
      </c>
      <c r="F2962" s="737">
        <f>'67'!C31</f>
        <v>-9</v>
      </c>
      <c r="G2962" s="370"/>
      <c r="H2962" s="231">
        <f>'67'!E31</f>
        <v>-116</v>
      </c>
      <c r="K2962" s="503">
        <v>-292</v>
      </c>
      <c r="L2962" s="231">
        <f>'67'!C31</f>
        <v>-9</v>
      </c>
      <c r="N2962" s="231">
        <f>'67'!E31</f>
        <v>-116</v>
      </c>
      <c r="P2962" s="722">
        <f t="shared" si="398"/>
        <v>0</v>
      </c>
      <c r="Q2962" s="461"/>
      <c r="R2962" s="722">
        <f t="shared" si="399"/>
        <v>0</v>
      </c>
      <c r="T2962" s="655">
        <f t="shared" si="400"/>
        <v>176</v>
      </c>
    </row>
    <row r="2963" spans="1:20">
      <c r="A2963" s="485">
        <f t="shared" si="397"/>
        <v>2963</v>
      </c>
      <c r="B2963" t="s">
        <v>72</v>
      </c>
      <c r="D2963" t="s">
        <v>905</v>
      </c>
      <c r="F2963" s="737">
        <f>'67'!C32</f>
        <v>12902</v>
      </c>
      <c r="G2963" s="370"/>
      <c r="H2963" s="231">
        <f>'67'!E32</f>
        <v>-5690</v>
      </c>
      <c r="K2963" s="503">
        <v>1089</v>
      </c>
      <c r="L2963" s="231">
        <f>'67'!C32</f>
        <v>12902</v>
      </c>
      <c r="N2963" s="231">
        <f>'67'!E32</f>
        <v>-5690</v>
      </c>
      <c r="P2963" s="722">
        <f t="shared" si="398"/>
        <v>0</v>
      </c>
      <c r="Q2963" s="461"/>
      <c r="R2963" s="722">
        <f t="shared" si="399"/>
        <v>0</v>
      </c>
      <c r="T2963" s="655">
        <f t="shared" si="400"/>
        <v>-6779</v>
      </c>
    </row>
    <row r="2964" spans="1:20">
      <c r="A2964" s="485">
        <f t="shared" si="397"/>
        <v>2964</v>
      </c>
      <c r="B2964" t="s">
        <v>344</v>
      </c>
      <c r="D2964" t="s">
        <v>905</v>
      </c>
      <c r="F2964" s="737">
        <f>'67'!C33</f>
        <v>0</v>
      </c>
      <c r="G2964" s="370"/>
      <c r="H2964" s="231">
        <f>'67'!E33</f>
        <v>0</v>
      </c>
      <c r="K2964" s="503">
        <v>0</v>
      </c>
      <c r="L2964" s="231">
        <f>'67'!C33</f>
        <v>0</v>
      </c>
      <c r="N2964" s="231">
        <f>'67'!E33</f>
        <v>0</v>
      </c>
      <c r="P2964" s="722">
        <f t="shared" si="398"/>
        <v>0</v>
      </c>
      <c r="Q2964" s="461"/>
      <c r="R2964" s="722">
        <f t="shared" si="399"/>
        <v>0</v>
      </c>
      <c r="T2964" s="655">
        <f t="shared" si="400"/>
        <v>0</v>
      </c>
    </row>
    <row r="2965" spans="1:20">
      <c r="A2965" s="485">
        <f t="shared" si="397"/>
        <v>2965</v>
      </c>
      <c r="B2965" t="s">
        <v>4</v>
      </c>
      <c r="D2965" t="s">
        <v>905</v>
      </c>
      <c r="F2965" s="737">
        <f>'67'!C36</f>
        <v>-259</v>
      </c>
      <c r="G2965" s="370"/>
      <c r="H2965" s="231">
        <f>'67'!E36</f>
        <v>-232</v>
      </c>
      <c r="K2965" s="503">
        <v>-730</v>
      </c>
      <c r="L2965" s="231">
        <f>'67'!C36</f>
        <v>-259</v>
      </c>
      <c r="N2965" s="231">
        <f>'67'!E36</f>
        <v>-232</v>
      </c>
      <c r="P2965" s="722">
        <f t="shared" si="398"/>
        <v>0</v>
      </c>
      <c r="Q2965" s="461"/>
      <c r="R2965" s="722">
        <f t="shared" si="399"/>
        <v>0</v>
      </c>
      <c r="T2965" s="655">
        <f t="shared" si="400"/>
        <v>498</v>
      </c>
    </row>
    <row r="2966" spans="1:20">
      <c r="A2966" s="485">
        <f t="shared" si="397"/>
        <v>2966</v>
      </c>
      <c r="B2966" t="s">
        <v>345</v>
      </c>
      <c r="D2966" t="s">
        <v>905</v>
      </c>
      <c r="F2966" s="737">
        <f>'67'!C37</f>
        <v>0</v>
      </c>
      <c r="G2966" s="370"/>
      <c r="H2966" s="231">
        <f>'67'!E37</f>
        <v>-43</v>
      </c>
      <c r="K2966" s="503">
        <v>-384</v>
      </c>
      <c r="L2966" s="231">
        <f>'67'!C37</f>
        <v>0</v>
      </c>
      <c r="N2966" s="231">
        <f>'67'!E37</f>
        <v>-43</v>
      </c>
      <c r="P2966" s="722">
        <f t="shared" si="398"/>
        <v>0</v>
      </c>
      <c r="Q2966" s="461"/>
      <c r="R2966" s="722">
        <f t="shared" si="399"/>
        <v>0</v>
      </c>
      <c r="T2966" s="655">
        <f t="shared" si="400"/>
        <v>341</v>
      </c>
    </row>
    <row r="2967" spans="1:20">
      <c r="A2967" s="485">
        <f t="shared" si="397"/>
        <v>2967</v>
      </c>
      <c r="B2967" t="s">
        <v>346</v>
      </c>
      <c r="D2967" t="s">
        <v>905</v>
      </c>
      <c r="F2967" s="737">
        <f>'67'!C40</f>
        <v>64780</v>
      </c>
      <c r="G2967" s="370"/>
      <c r="H2967" s="231">
        <f>'67'!E40</f>
        <v>26324</v>
      </c>
      <c r="K2967" s="503">
        <v>-8781</v>
      </c>
      <c r="L2967" s="231">
        <f>'67'!C40</f>
        <v>64780</v>
      </c>
      <c r="N2967" s="231">
        <f>'67'!E40</f>
        <v>26324</v>
      </c>
      <c r="P2967" s="722">
        <f t="shared" si="398"/>
        <v>0</v>
      </c>
      <c r="Q2967" s="461"/>
      <c r="R2967" s="722">
        <f t="shared" si="399"/>
        <v>0</v>
      </c>
      <c r="T2967" s="655">
        <f t="shared" si="400"/>
        <v>35105</v>
      </c>
    </row>
    <row r="2968" spans="1:20">
      <c r="A2968" s="485">
        <f t="shared" si="397"/>
        <v>2968</v>
      </c>
      <c r="B2968" t="s">
        <v>1238</v>
      </c>
      <c r="D2968" t="s">
        <v>905</v>
      </c>
      <c r="F2968" s="737">
        <f>'67'!C41</f>
        <v>31928</v>
      </c>
      <c r="G2968" s="370"/>
      <c r="H2968" s="231">
        <f>'67'!E41</f>
        <v>31032</v>
      </c>
      <c r="K2968" s="503">
        <v>0</v>
      </c>
      <c r="L2968" s="231">
        <f>'67'!C41</f>
        <v>31928</v>
      </c>
      <c r="N2968" s="231">
        <f>'67'!E41</f>
        <v>31032</v>
      </c>
      <c r="P2968" s="722">
        <f t="shared" si="398"/>
        <v>0</v>
      </c>
      <c r="Q2968" s="461"/>
      <c r="R2968" s="722">
        <f t="shared" si="399"/>
        <v>0</v>
      </c>
      <c r="T2968" s="655">
        <f t="shared" si="400"/>
        <v>31032</v>
      </c>
    </row>
    <row r="2969" spans="1:20" ht="15.75">
      <c r="A2969" s="485">
        <f t="shared" si="397"/>
        <v>2969</v>
      </c>
      <c r="B2969" s="234" t="s">
        <v>106</v>
      </c>
      <c r="D2969" t="s">
        <v>905</v>
      </c>
      <c r="F2969" s="737">
        <f>'67'!C42</f>
        <v>147829</v>
      </c>
      <c r="G2969" s="370"/>
      <c r="H2969" s="231">
        <f>'67'!E42</f>
        <v>82650</v>
      </c>
      <c r="K2969" s="503">
        <v>22203</v>
      </c>
      <c r="L2969" s="231">
        <f>'67'!C42</f>
        <v>147829</v>
      </c>
      <c r="N2969" s="231">
        <f>'67'!E42</f>
        <v>82650</v>
      </c>
      <c r="P2969" s="722">
        <f t="shared" si="398"/>
        <v>0</v>
      </c>
      <c r="Q2969" s="461"/>
      <c r="R2969" s="722">
        <f t="shared" si="399"/>
        <v>0</v>
      </c>
      <c r="T2969" s="655">
        <f t="shared" si="400"/>
        <v>60447</v>
      </c>
    </row>
    <row r="2970" spans="1:20" ht="15.75">
      <c r="A2970" s="485">
        <f t="shared" si="397"/>
        <v>2970</v>
      </c>
      <c r="B2970" s="234" t="s">
        <v>1117</v>
      </c>
      <c r="C2970" s="375"/>
      <c r="E2970" s="375"/>
      <c r="K2970" s="503"/>
      <c r="T2970" s="655"/>
    </row>
    <row r="2971" spans="1:20" ht="15.75">
      <c r="A2971" s="485">
        <f t="shared" si="397"/>
        <v>2971</v>
      </c>
      <c r="B2971" s="234" t="s">
        <v>1062</v>
      </c>
      <c r="C2971" s="375"/>
      <c r="E2971" s="375"/>
      <c r="K2971" s="503"/>
      <c r="T2971" s="655"/>
    </row>
    <row r="2972" spans="1:20" ht="15.75">
      <c r="A2972" s="485">
        <f t="shared" si="397"/>
        <v>2972</v>
      </c>
      <c r="B2972" s="234" t="s">
        <v>1218</v>
      </c>
      <c r="C2972" s="375"/>
      <c r="E2972" s="375"/>
      <c r="K2972" s="503"/>
      <c r="T2972" s="655"/>
    </row>
    <row r="2973" spans="1:20" ht="15.75">
      <c r="A2973" s="485">
        <f t="shared" si="397"/>
        <v>2973</v>
      </c>
      <c r="B2973" s="234" t="s">
        <v>1147</v>
      </c>
      <c r="C2973" s="375"/>
      <c r="E2973" s="375"/>
      <c r="K2973" s="503"/>
      <c r="T2973" s="65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5D033B27532648ACD29D6ADE255704" ma:contentTypeVersion="9" ma:contentTypeDescription="Create a new document." ma:contentTypeScope="" ma:versionID="000d364b42c7fcf0b9a3f3e1ab8aafab">
  <xsd:schema xmlns:xsd="http://www.w3.org/2001/XMLSchema" xmlns:xs="http://www.w3.org/2001/XMLSchema" xmlns:p="http://schemas.microsoft.com/office/2006/metadata/properties" xmlns:ns2="0f52bdb7-99ae-4d66-a470-3412b0f47b8a" targetNamespace="http://schemas.microsoft.com/office/2006/metadata/properties" ma:root="true" ma:fieldsID="3717a2097c9b890e76a7f480e822151e" ns2:_="">
    <xsd:import namespace="0f52bdb7-99ae-4d66-a470-3412b0f47b8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52bdb7-99ae-4d66-a470-3412b0f47b8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EF785A-F77C-4F0A-BAC1-4255D90C5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52bdb7-99ae-4d66-a470-3412b0f47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75D69-F76A-45A2-9291-73C0F70B8635}">
  <ds:schemaRefs>
    <ds:schemaRef ds:uri="http://schemas.microsoft.com/sharepoint/v3/contenttype/forms"/>
  </ds:schemaRefs>
</ds:datastoreItem>
</file>

<file path=customXml/itemProps3.xml><?xml version="1.0" encoding="utf-8"?>
<ds:datastoreItem xmlns:ds="http://schemas.openxmlformats.org/officeDocument/2006/customXml" ds:itemID="{37BBC2FD-AF2E-4B13-9CDD-3FDE22DB410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0f52bdb7-99ae-4d66-a470-3412b0f47b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39</vt:i4>
      </vt:variant>
    </vt:vector>
  </HeadingPairs>
  <TitlesOfParts>
    <vt:vector size="132" baseType="lpstr">
      <vt:lpstr>data</vt:lpstr>
      <vt:lpstr>sched aud adj</vt:lpstr>
      <vt:lpstr>delete soaa</vt:lpstr>
      <vt:lpstr>Data Sheet</vt:lpstr>
      <vt:lpstr>SOAA</vt:lpstr>
      <vt:lpstr>VALIDATIONS</vt:lpstr>
      <vt:lpstr>1</vt:lpstr>
      <vt:lpstr>2</vt:lpstr>
      <vt:lpstr>3</vt:lpstr>
      <vt:lpstr>4</vt:lpstr>
      <vt:lpstr>5</vt:lpstr>
      <vt:lpstr>6</vt:lpstr>
      <vt:lpstr>7</vt:lpstr>
      <vt:lpstr>8</vt:lpstr>
      <vt:lpstr>9</vt:lpstr>
      <vt:lpstr>9a</vt:lpstr>
      <vt:lpstr>10</vt:lpstr>
      <vt:lpstr>11</vt:lpstr>
      <vt:lpstr>12</vt:lpstr>
      <vt:lpstr>13</vt:lpstr>
      <vt:lpstr>14</vt:lpstr>
      <vt:lpstr>15</vt:lpstr>
      <vt:lpstr>16</vt:lpstr>
      <vt:lpstr>17</vt:lpstr>
      <vt:lpstr>18</vt:lpstr>
      <vt:lpstr>19</vt:lpstr>
      <vt:lpstr>20</vt:lpstr>
      <vt:lpstr>21</vt:lpstr>
      <vt:lpstr>21a</vt:lpstr>
      <vt:lpstr>22  </vt:lpstr>
      <vt:lpstr>delete</vt:lpstr>
      <vt:lpstr>23</vt:lpstr>
      <vt:lpstr>24</vt:lpstr>
      <vt:lpstr>Source-</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dnu62</vt:lpstr>
      <vt:lpstr>dnu 63</vt:lpstr>
      <vt:lpstr>62</vt:lpstr>
      <vt:lpstr>63 FL </vt:lpstr>
      <vt:lpstr>63</vt:lpstr>
      <vt:lpstr>64</vt:lpstr>
      <vt:lpstr>65</vt:lpstr>
      <vt:lpstr>66</vt:lpstr>
      <vt:lpstr>67</vt:lpstr>
      <vt:lpstr>68</vt:lpstr>
      <vt:lpstr>69</vt:lpstr>
      <vt:lpstr>70</vt:lpstr>
      <vt:lpstr>71</vt:lpstr>
      <vt:lpstr>63a</vt:lpstr>
      <vt:lpstr>72</vt:lpstr>
      <vt:lpstr>73</vt:lpstr>
      <vt:lpstr>65b</vt:lpstr>
      <vt:lpstr>65c</vt:lpstr>
      <vt:lpstr>75 covid</vt:lpstr>
      <vt:lpstr>74</vt:lpstr>
      <vt:lpstr>New Data Sheet (2)</vt:lpstr>
      <vt:lpstr>New Data Sheet (3)</vt:lpstr>
      <vt:lpstr>'1'!Print_Area</vt:lpstr>
      <vt:lpstr>'15'!Print_Area</vt:lpstr>
      <vt:lpstr>'17'!Print_Area</vt:lpstr>
      <vt:lpstr>'22  '!Print_Area</vt:lpstr>
      <vt:lpstr>'24'!Print_Area</vt:lpstr>
      <vt:lpstr>'28'!Print_Area</vt:lpstr>
      <vt:lpstr>'3'!Print_Area</vt:lpstr>
      <vt:lpstr>'30'!Print_Area</vt:lpstr>
      <vt:lpstr>'32'!Print_Area</vt:lpstr>
      <vt:lpstr>'33'!Print_Area</vt:lpstr>
      <vt:lpstr>'37'!Print_Area</vt:lpstr>
      <vt:lpstr>'38'!Print_Area</vt:lpstr>
      <vt:lpstr>'4'!Print_Area</vt:lpstr>
      <vt:lpstr>'42'!Print_Area</vt:lpstr>
      <vt:lpstr>'44'!Print_Area</vt:lpstr>
      <vt:lpstr>'45'!Print_Area</vt:lpstr>
      <vt:lpstr>'50'!Print_Area</vt:lpstr>
      <vt:lpstr>'53'!Print_Area</vt:lpstr>
      <vt:lpstr>'55'!Print_Area</vt:lpstr>
      <vt:lpstr>'57'!Print_Area</vt:lpstr>
      <vt:lpstr>'58'!Print_Area</vt:lpstr>
      <vt:lpstr>'59'!Print_Area</vt:lpstr>
      <vt:lpstr>'61'!Print_Area</vt:lpstr>
      <vt:lpstr>'63a'!Print_Area</vt:lpstr>
      <vt:lpstr>'65'!Print_Area</vt:lpstr>
      <vt:lpstr>'65b'!Print_Area</vt:lpstr>
      <vt:lpstr>'65c'!Print_Area</vt:lpstr>
      <vt:lpstr>'68'!Print_Area</vt:lpstr>
      <vt:lpstr>'69'!Print_Area</vt:lpstr>
      <vt:lpstr>'71'!Print_Area</vt:lpstr>
      <vt:lpstr>'72'!Print_Area</vt:lpstr>
      <vt:lpstr>'73'!Print_Area</vt:lpstr>
      <vt:lpstr>'75 covid'!Print_Area</vt:lpstr>
      <vt:lpstr>'8'!Print_Area</vt:lpstr>
      <vt:lpstr>'9'!Print_Area</vt:lpstr>
      <vt:lpstr>data!Print_Area</vt:lpstr>
      <vt:lpstr>delete!Print_Area</vt:lpstr>
      <vt:lpstr>'sched aud adj'!Print_Area</vt:lpstr>
      <vt:lpstr>VALIDATIONS!Print_Area</vt:lpstr>
    </vt:vector>
  </TitlesOfParts>
  <Company>ATOS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John (DHSS - Finance)</dc:creator>
  <cp:lastModifiedBy>al005131</cp:lastModifiedBy>
  <cp:lastPrinted>2024-03-22T10:53:01Z</cp:lastPrinted>
  <dcterms:created xsi:type="dcterms:W3CDTF">2013-11-28T11:26:15Z</dcterms:created>
  <dcterms:modified xsi:type="dcterms:W3CDTF">2024-05-03T13:41:23Z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0x0101007B5D033B27532648ACD29D6ADE255704</vt:lpwstr>
  </property>
  <property fmtid="{D5CDD505-2E9C-101B-9397-08002B2CF9AE}" pid="3" name="MediaServiceImageTags">
    <vt:lpwstr/>
  </property>
</Properties>
</file>